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theme/themeOverride1.xml" ContentType="application/vnd.openxmlformats-officedocument.themeOverrid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theme/themeOverride2.xml" ContentType="application/vnd.openxmlformats-officedocument.themeOverrid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theme/themeOverride3.xml" ContentType="application/vnd.openxmlformats-officedocument.themeOverrid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theme/themeOverride4.xml" ContentType="application/vnd.openxmlformats-officedocument.themeOverrid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theme/themeOverride5.xml" ContentType="application/vnd.openxmlformats-officedocument.themeOverrid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theme/themeOverride6.xml" ContentType="application/vnd.openxmlformats-officedocument.themeOverrid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4.xml" ContentType="application/vnd.openxmlformats-officedocument.drawingml.chartshapes+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5.xml" ContentType="application/vnd.openxmlformats-officedocument.drawingml.chartshapes+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6.xml" ContentType="application/vnd.openxmlformats-officedocument.drawingml.chartshap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7.xml" ContentType="application/vnd.openxmlformats-officedocument.drawingml.chartshapes+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theme/themeOverride7.xml" ContentType="application/vnd.openxmlformats-officedocument.themeOverrid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theme/themeOverride8.xml" ContentType="application/vnd.openxmlformats-officedocument.themeOverride+xml"/>
  <Override PartName="/xl/drawings/drawing8.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9.xml" ContentType="application/vnd.openxmlformats-officedocument.drawingml.chartshapes+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0.xml" ContentType="application/vnd.openxmlformats-officedocument.drawingml.chartshapes+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1.xml" ContentType="application/vnd.openxmlformats-officedocument.drawingml.chartshapes+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12.xml" ContentType="application/vnd.openxmlformats-officedocument.drawingml.chartshapes+xml"/>
  <Override PartName="/xl/drawings/drawing13.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14.xml" ContentType="application/vnd.openxmlformats-officedocument.drawingml.chartshape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drawings/drawing15.xml" ContentType="application/vnd.openxmlformats-officedocument.drawingml.chartshapes+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drawings/drawing16.xml" ContentType="application/vnd.openxmlformats-officedocument.drawingml.chartshapes+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17.xml" ContentType="application/vnd.openxmlformats-officedocument.drawingml.chartshapes+xml"/>
  <Override PartName="/xl/drawings/drawing18.xml" ContentType="application/vnd.openxmlformats-officedocument.drawing+xml"/>
  <Override PartName="/xl/drawings/drawing1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8_{F7BA05F7-7C92-4ED7-A77C-4238162B8626}" xr6:coauthVersionLast="47" xr6:coauthVersionMax="47" xr10:uidLastSave="{00000000-0000-0000-0000-000000000000}"/>
  <workbookProtection workbookAlgorithmName="SHA-512" workbookHashValue="B6H8Q8GvyHkyaCUQCVmcj6H+eqDtpRPOBUFQemTWe1yApDJP474asc8DzxSbBY3TdY1M4or3M9DzMy3IXGMG/g==" workbookSaltValue="Fyc+83a/XnW89uWpxctnPg==" workbookSpinCount="100000" lockStructure="1"/>
  <bookViews>
    <workbookView xWindow="-120" yWindow="-120" windowWidth="29040" windowHeight="15840" tabRatio="857" firstSheet="1" activeTab="1" xr2:uid="{00000000-000D-0000-FFFF-FFFF00000000}"/>
  </bookViews>
  <sheets>
    <sheet name="作成時の注意事項" sheetId="24" state="hidden" r:id="rId1"/>
    <sheet name="なんばんBOOK" sheetId="49" r:id="rId2"/>
    <sheet name="計算用シート（当年）" sheetId="52" state="hidden" r:id="rId3"/>
    <sheet name="貼_前年計算用シート" sheetId="78" state="hidden" r:id="rId4"/>
    <sheet name="前年順位整理（自動更新）" sheetId="81" state="hidden" r:id="rId5"/>
    <sheet name="グラフ表示用_データ連動" sheetId="56" state="hidden" r:id="rId6"/>
    <sheet name="グラフ表示用_データ連動 (振興局)" sheetId="82" state="hidden" r:id="rId7"/>
    <sheet name="グラフ表示用_データ連動 (市町村)" sheetId="83" state="hidden" r:id="rId8"/>
    <sheet name="ドロップダウンリスト" sheetId="51" state="hidden" r:id="rId9"/>
    <sheet name="貼_耕地面積(全国・e-stat)" sheetId="45" state="hidden" r:id="rId10"/>
    <sheet name="貼_耕地面積(市町村別・e-stat)" sheetId="32" state="hidden" r:id="rId11"/>
    <sheet name="貼_耕地面積(市町村別・公表資料)" sheetId="25" state="hidden" r:id="rId12"/>
    <sheet name="貼_水稲(全国・e-stat)" sheetId="54" state="hidden" r:id="rId13"/>
    <sheet name="貼_水稲(市町村別・e-stat)" sheetId="55" state="hidden" r:id="rId14"/>
    <sheet name="貼_水稲(市町村別・公表資料)" sheetId="53" state="hidden" r:id="rId15"/>
    <sheet name="貼_小麦(全国・e-stat)" sheetId="57" state="hidden" r:id="rId16"/>
    <sheet name="貼_小麦(市町村別・e-stat)" sheetId="58" state="hidden" r:id="rId17"/>
    <sheet name="貼_小麦(市町村別・公表資料)" sheetId="60" state="hidden" r:id="rId18"/>
    <sheet name="貼_秋まき春まき小麦(北海道・e-stat)" sheetId="59" state="hidden" r:id="rId19"/>
    <sheet name="貼_大豆(全国・e-stat)" sheetId="62" state="hidden" r:id="rId20"/>
    <sheet name="貼_大豆(市町村別・e-stat)" sheetId="63" state="hidden" r:id="rId21"/>
    <sheet name="貼_大豆(市町村別・公表資料)" sheetId="61" state="hidden" r:id="rId22"/>
    <sheet name="貼_てんさい(全国・e-stat)" sheetId="65" state="hidden" r:id="rId23"/>
    <sheet name="貼_てんさい(市町村別・e-stat)" sheetId="64" state="hidden" r:id="rId24"/>
    <sheet name="貼_てんさい(市町村別・公表資料)" sheetId="66" state="hidden" r:id="rId25"/>
    <sheet name="貼_そば(全国・e-stat)" sheetId="67" state="hidden" r:id="rId26"/>
    <sheet name="貼_そば(市町村別・e-stat)" sheetId="68" state="hidden" r:id="rId27"/>
    <sheet name="貼_そば(市町村別・公表資料)" sheetId="70" state="hidden" r:id="rId28"/>
    <sheet name="貼_ばれいしょ(全国・e-stat)" sheetId="71" state="hidden" r:id="rId29"/>
    <sheet name="貼_ばれいしょ(市町村別・e-stat)" sheetId="72" state="hidden" r:id="rId30"/>
    <sheet name="貼_ばれいしょ(市町村別・公表資料)" sheetId="73" state="hidden" r:id="rId31"/>
    <sheet name="貼_なたね(全国・e-stat)" sheetId="74" state="hidden" r:id="rId32"/>
    <sheet name="貼_なたね(市町村別・e-stat)" sheetId="75" state="hidden" r:id="rId33"/>
    <sheet name="貼_なたね(市町村別・公表資料)" sheetId="76" state="hidden" r:id="rId34"/>
    <sheet name="市町村振興局拠点対応版" sheetId="46" state="hidden" r:id="rId35"/>
  </sheets>
  <definedNames>
    <definedName name="_xlnm._FilterDatabase" localSheetId="1" hidden="1">なんばんBOOK!$C$45:$D$224</definedName>
    <definedName name="_xlnm._FilterDatabase" localSheetId="34" hidden="1">市町村振興局拠点対応版!$A$1:$F$184</definedName>
    <definedName name="_xlnm._FilterDatabase" localSheetId="26" hidden="1">'貼_そば(市町村別・e-stat)'!$B$1:$H$8</definedName>
    <definedName name="_xlnm._FilterDatabase" localSheetId="27" hidden="1">'貼_そば(市町村別・公表資料)'!$O$15:$AB$194</definedName>
    <definedName name="_xlnm._FilterDatabase" localSheetId="25" hidden="1">'貼_そば(全国・e-stat)'!$K$8:$X$56</definedName>
    <definedName name="_xlnm._FilterDatabase" localSheetId="23" hidden="1">'貼_てんさい(市町村別・e-stat)'!$B$1:$H$8</definedName>
    <definedName name="_xlnm._FilterDatabase" localSheetId="24" hidden="1">'貼_てんさい(市町村別・公表資料)'!$O$15:$AB$194</definedName>
    <definedName name="_xlnm._FilterDatabase" localSheetId="32" hidden="1">'貼_なたね(市町村別・e-stat)'!$B$1:$H$8</definedName>
    <definedName name="_xlnm._FilterDatabase" localSheetId="33" hidden="1">'貼_なたね(市町村別・公表資料)'!$P$33:$AC$215</definedName>
    <definedName name="_xlnm._FilterDatabase" localSheetId="31" hidden="1">'貼_なたね(全国・e-stat)'!$N$9:$V$57</definedName>
    <definedName name="_xlnm._FilterDatabase" localSheetId="29" hidden="1">'貼_ばれいしょ(市町村別・e-stat)'!$G$6:$I$187</definedName>
    <definedName name="_xlnm._FilterDatabase" localSheetId="30" hidden="1">'貼_ばれいしょ(市町村別・公表資料)'!$M$15:$AA$194</definedName>
    <definedName name="_xlnm._FilterDatabase" localSheetId="28" hidden="1">'貼_ばれいしょ(全国・e-stat)'!$O$13:$AB$61</definedName>
    <definedName name="_xlnm._FilterDatabase" localSheetId="10" hidden="1">'貼_耕地面積(市町村別・e-stat)'!$B$8:$H$8</definedName>
    <definedName name="_xlnm._FilterDatabase" localSheetId="11" hidden="1">'貼_耕地面積(市町村別・公表資料)'!#REF!</definedName>
    <definedName name="_xlnm._FilterDatabase" localSheetId="16" hidden="1">'貼_小麦(市町村別・e-stat)'!$Z$6:$AB$187</definedName>
    <definedName name="_xlnm._FilterDatabase" localSheetId="17" hidden="1">'貼_小麦(市町村別・公表資料)'!$A$25:$AE$25</definedName>
    <definedName name="_xlnm._FilterDatabase" localSheetId="15" hidden="1">'貼_小麦(全国・e-stat)'!$O$8:$AB$56</definedName>
    <definedName name="_xlnm._FilterDatabase" localSheetId="13" hidden="1">'貼_水稲(市町村別・e-stat)'!$D$7:$K$187</definedName>
    <definedName name="_xlnm._FilterDatabase" localSheetId="14" hidden="1">'貼_水稲(市町村別・公表資料)'!$M$14:$AD$193</definedName>
    <definedName name="_xlnm._FilterDatabase" localSheetId="20" hidden="1">'貼_大豆(市町村別・e-stat)'!$A$8:$L$187</definedName>
    <definedName name="_xlnm._FilterDatabase" localSheetId="21" hidden="1">'貼_大豆(市町村別・公表資料)'!$N$15:$AV$194</definedName>
    <definedName name="_xlnm._FilterDatabase" localSheetId="19" hidden="1">'貼_大豆(全国・e-stat)'!$O$9:$AB$55</definedName>
    <definedName name="hanntei">'計算用シート（当年）'!$J$1</definedName>
    <definedName name="_xlnm.Print_Area" localSheetId="1">なんばんBOOK!$A$1:$K$224</definedName>
    <definedName name="_xlnm.Print_Area" localSheetId="27">'貼_そば(市町村別・公表資料)'!#REF!</definedName>
    <definedName name="_xlnm.Print_Area" localSheetId="24">'貼_てんさい(市町村別・公表資料)'!#REF!</definedName>
    <definedName name="_xlnm.Print_Area" localSheetId="33">'貼_なたね(市町村別・公表資料)'!#REF!</definedName>
    <definedName name="_xlnm.Print_Area" localSheetId="30">'貼_ばれいしょ(市町村別・公表資料)'!#REF!</definedName>
    <definedName name="_xlnm.Print_Area" localSheetId="28">'貼_ばれいしょ(全国・e-stat)'!$A$1:$K$83</definedName>
    <definedName name="_xlnm.Print_Area" localSheetId="11">'貼_耕地面積(市町村別・公表資料)'!$A$1:$AZ$211</definedName>
    <definedName name="_xlnm.Print_Area" localSheetId="17">'貼_小麦(市町村別・公表資料)'!#REF!</definedName>
    <definedName name="_xlnm.Print_Area" localSheetId="14">'貼_水稲(市町村別・公表資料)'!$A$1:$AY$232</definedName>
    <definedName name="_xlnm.Print_Area" localSheetId="21">'貼_大豆(市町村別・公表資料)'!#REF!</definedName>
    <definedName name="_xlnm.Print_Titles" localSheetId="26">'貼_そば(市町村別・e-stat)'!$B:$D,'貼_そば(市町村別・e-stat)'!$4:$8</definedName>
    <definedName name="_xlnm.Print_Titles" localSheetId="23">'貼_てんさい(市町村別・e-stat)'!$B:$D,'貼_てんさい(市町村別・e-stat)'!$4:$8</definedName>
    <definedName name="_xlnm.Print_Titles" localSheetId="32">'貼_なたね(市町村別・e-stat)'!$B:$D,'貼_なたね(市町村別・e-stat)'!$4:$8</definedName>
    <definedName name="_xlnm.Print_Titles" localSheetId="10">'貼_耕地面積(市町村別・e-stat)'!$B:$D,'貼_耕地面積(市町村別・e-stat)'!$4:$8</definedName>
    <definedName name="_xlnm.Print_Titles" localSheetId="16">'貼_小麦(市町村別・e-stat)'!$B:$D,'貼_小麦(市町村別・e-stat)'!$4:$8</definedName>
    <definedName name="_xlnm.Print_Titles" localSheetId="13">'貼_水稲(市町村別・e-stat)'!$B:$D,'貼_水稲(市町村別・e-stat)'!$4:$8</definedName>
    <definedName name="_xlnm.Print_Titles" localSheetId="12">'貼_水稲(全国・e-stat)'!$A:$C</definedName>
    <definedName name="_xlnm.Print_Titles" localSheetId="20">'貼_大豆(市町村別・e-stat)'!$A:$C,'貼_大豆(市町村別・e-stat)'!$4:$8</definedName>
    <definedName name="グラフ_10a当たり収量_市町村">'グラフ表示用_データ連動 (市町村)'!$K$58:$O$85</definedName>
    <definedName name="グラフ_10a当たり収量_振興局">'グラフ表示用_データ連動 (振興局)'!$K$47:$O$67</definedName>
    <definedName name="グラフ_そば_10a当たり収量">グラフ表示用_データ連動!$L$108</definedName>
    <definedName name="グラフ_そば_作付面積">グラフ表示用_データ連動!$B$108</definedName>
    <definedName name="グラフ_そば_収穫量">グラフ表示用_データ連動!$G$108</definedName>
    <definedName name="グラフ_てんさい_10a当たり収量">グラフ表示用_データ連動!$L$93</definedName>
    <definedName name="グラフ_てんさい_作付面積">グラフ表示用_データ連動!$B$93</definedName>
    <definedName name="グラフ_てんさい_収穫量">グラフ表示用_データ連動!$G$93</definedName>
    <definedName name="グラフ_なたね_10a当たり収量">グラフ表示用_データ連動!$L$138</definedName>
    <definedName name="グラフ_なたね_作付面積">グラフ表示用_データ連動!$B$138</definedName>
    <definedName name="グラフ_なたね_収穫量">グラフ表示用_データ連動!$G$138</definedName>
    <definedName name="グラフ_ばれいしょ_10a当たり収量">グラフ表示用_データ連動!$L$123</definedName>
    <definedName name="グラフ_ばれいしょ_作付面積">グラフ表示用_データ連動!$B$123</definedName>
    <definedName name="グラフ_ばれいしょ_収穫量">グラフ表示用_データ連動!$G$123</definedName>
    <definedName name="グラフ_計_市町村">'グラフ表示用_データ連動 (市町村)'!$A$28:$E$55</definedName>
    <definedName name="グラフ_計_振興局">'グラフ表示用_データ連動 (振興局)'!$A$24:$E$44</definedName>
    <definedName name="グラフ_耕地面積">グラフ表示用_データ連動!$B$3</definedName>
    <definedName name="グラフ_耕地面積_計">グラフ表示用_データ連動!$B$3</definedName>
    <definedName name="グラフ_耕地面積_市町村">'グラフ表示用_データ連動 (市町村)'!$A$28:$E$55</definedName>
    <definedName name="グラフ_耕地面積_振興局">'グラフ表示用_データ連動 (振興局)'!$A$24:$E$44</definedName>
    <definedName name="グラフ_耕地面積_田">グラフ表示用_データ連動!$G$3</definedName>
    <definedName name="グラフ_耕地面積_畑">グラフ表示用_データ連動!$L$3</definedName>
    <definedName name="グラフ_作付面積_市町村">'グラフ表示用_データ連動 (市町村)'!$A$58:$E$85</definedName>
    <definedName name="グラフ_作付面積_振興局">'グラフ表示用_データ連動 (振興局)'!$A$47:$E$67</definedName>
    <definedName name="グラフ_収穫量_市町村">'グラフ表示用_データ連動 (市町村)'!$F$58:$J$85</definedName>
    <definedName name="グラフ_収穫量_振興局">'グラフ表示用_データ連動 (振興局)'!$F$47:$J$67</definedName>
    <definedName name="グラフ_秋まき小麦_10a当たり収量">グラフ表示用_データ連動!$L$48</definedName>
    <definedName name="グラフ_秋まき小麦_作付面積">グラフ表示用_データ連動!$B$48</definedName>
    <definedName name="グラフ_秋まき小麦_収穫量">グラフ表示用_データ連動!$G$48</definedName>
    <definedName name="グラフ_春まき小麦_10a当たり収量">グラフ表示用_データ連動!$L$63</definedName>
    <definedName name="グラフ_春まき小麦_作付面積">グラフ表示用_データ連動!$B$63</definedName>
    <definedName name="グラフ_春まき小麦_収穫量">グラフ表示用_データ連動!$G$63</definedName>
    <definedName name="グラフ_小麦_10a当たり収量">グラフ表示用_データ連動!$L$33</definedName>
    <definedName name="グラフ_小麦_作付面積">グラフ表示用_データ連動!$B$33</definedName>
    <definedName name="グラフ_小麦_収穫量">グラフ表示用_データ連動!$G$33</definedName>
    <definedName name="グラフ_水稲_10a当たり収量">グラフ表示用_データ連動!$L$18</definedName>
    <definedName name="グラフ_水稲_作付面積">グラフ表示用_データ連動!$B$18</definedName>
    <definedName name="グラフ_水稲_収穫量">グラフ表示用_データ連動!$G$18</definedName>
    <definedName name="グラフ_大豆_10a当たり収量">グラフ表示用_データ連動!$L$78</definedName>
    <definedName name="グラフ_大豆_作付面積">グラフ表示用_データ連動!$B$78</definedName>
    <definedName name="グラフ_大豆_収穫量">グラフ表示用_データ連動!$G$78</definedName>
    <definedName name="そば">ドロップダウンリスト!$H$3:$H$5</definedName>
    <definedName name="てんさい">ドロップダウンリスト!$G$3:$G$5</definedName>
    <definedName name="なたね">ドロップダウンリスト!$J$3:$J$5</definedName>
    <definedName name="ばれいしょ">ドロップダウンリスト!$I$3:$I$5</definedName>
    <definedName name="耕地面積">ドロップダウンリスト!$A$3:$A$5</definedName>
    <definedName name="秋まき小麦">ドロップダウンリスト!$D$3:$D$5</definedName>
    <definedName name="春まき小麦">ドロップダウンリスト!$E$3:$E$5</definedName>
    <definedName name="小麦">ドロップダウンリスト!$C$3:$C$5</definedName>
    <definedName name="水稲">ドロップダウンリスト!$B$3:$B$5</definedName>
    <definedName name="大豆">ドロップダウンリスト!$F$3:$F$5</definedName>
    <definedName name="判定">INDIRECT('計算用シート（当年）'!$F$1)</definedName>
    <definedName name="判定_市町村">INDIRECT('計算用シート（当年）'!$J$2)</definedName>
    <definedName name="判定_振興局">INDIRECT('計算用シート（当年）'!$J$1)</definedName>
    <definedName name="品目名">ドロップダウンリスト!$A$1:$J$1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C215" i="76" l="1"/>
  <c r="AC214" i="76"/>
  <c r="AC213" i="76"/>
  <c r="AC212" i="76"/>
  <c r="AC211" i="76"/>
  <c r="AC210" i="76"/>
  <c r="AC209" i="76"/>
  <c r="AC208" i="76"/>
  <c r="AC207" i="76"/>
  <c r="AC206" i="76"/>
  <c r="AC205" i="76"/>
  <c r="AC204" i="76"/>
  <c r="AC203" i="76"/>
  <c r="AC202" i="76"/>
  <c r="AC201" i="76"/>
  <c r="AC200" i="76"/>
  <c r="AC199" i="76"/>
  <c r="AC198" i="76"/>
  <c r="AC197" i="76"/>
  <c r="AC196" i="76"/>
  <c r="AC195" i="76"/>
  <c r="AC194" i="76"/>
  <c r="AC193" i="76"/>
  <c r="AC192" i="76"/>
  <c r="AC191" i="76"/>
  <c r="AC190" i="76"/>
  <c r="AC189" i="76"/>
  <c r="AC188" i="76"/>
  <c r="AC187" i="76"/>
  <c r="AC186" i="76"/>
  <c r="AC185" i="76"/>
  <c r="AC184" i="76"/>
  <c r="AC183" i="76"/>
  <c r="AC182" i="76"/>
  <c r="AC181" i="76"/>
  <c r="AC180" i="76"/>
  <c r="AC179" i="76"/>
  <c r="AC178" i="76"/>
  <c r="AC177" i="76"/>
  <c r="AC176" i="76"/>
  <c r="AC175" i="76"/>
  <c r="AC174" i="76"/>
  <c r="AC173" i="76"/>
  <c r="AC172" i="76"/>
  <c r="AC171" i="76"/>
  <c r="AC170" i="76"/>
  <c r="AC169" i="76"/>
  <c r="AC168" i="76"/>
  <c r="AC167" i="76"/>
  <c r="AC166" i="76"/>
  <c r="AC165" i="76"/>
  <c r="AC164" i="76"/>
  <c r="AC163" i="76"/>
  <c r="AC162" i="76"/>
  <c r="AC161" i="76"/>
  <c r="AC160" i="76"/>
  <c r="AC159" i="76"/>
  <c r="AC158" i="76"/>
  <c r="AC157" i="76"/>
  <c r="AC156" i="76"/>
  <c r="AC155" i="76"/>
  <c r="AC154" i="76"/>
  <c r="AC153" i="76"/>
  <c r="AC152" i="76"/>
  <c r="AC151" i="76"/>
  <c r="AC150" i="76"/>
  <c r="AC149" i="76"/>
  <c r="AC148" i="76"/>
  <c r="AC147" i="76"/>
  <c r="AC146" i="76"/>
  <c r="AC145" i="76"/>
  <c r="AC144" i="76"/>
  <c r="AC143" i="76"/>
  <c r="AC142" i="76"/>
  <c r="AC141" i="76"/>
  <c r="AC140" i="76"/>
  <c r="AC139" i="76"/>
  <c r="AC138" i="76"/>
  <c r="AC137" i="76"/>
  <c r="AC136" i="76"/>
  <c r="AC135" i="76"/>
  <c r="AC134" i="76"/>
  <c r="AC133" i="76"/>
  <c r="AC132" i="76"/>
  <c r="AC131" i="76"/>
  <c r="AC130" i="76"/>
  <c r="AC129" i="76"/>
  <c r="AC128" i="76"/>
  <c r="AC127" i="76"/>
  <c r="AC126" i="76"/>
  <c r="AC125" i="76"/>
  <c r="AC124" i="76"/>
  <c r="AC123" i="76"/>
  <c r="AC122" i="76"/>
  <c r="AC121" i="76"/>
  <c r="AC120" i="76"/>
  <c r="AC119" i="76"/>
  <c r="AC118" i="76"/>
  <c r="AC117" i="76"/>
  <c r="AC116" i="76"/>
  <c r="AC115" i="76"/>
  <c r="AC114" i="76"/>
  <c r="AC113" i="76"/>
  <c r="AC112" i="76"/>
  <c r="AC111" i="76"/>
  <c r="AC110" i="76"/>
  <c r="AC109" i="76"/>
  <c r="AC108" i="76"/>
  <c r="AC107" i="76"/>
  <c r="AC106" i="76"/>
  <c r="AC105" i="76"/>
  <c r="AC104" i="76"/>
  <c r="AC103" i="76"/>
  <c r="AC102" i="76"/>
  <c r="AC101" i="76"/>
  <c r="AC100" i="76"/>
  <c r="AC99" i="76"/>
  <c r="AC98" i="76"/>
  <c r="AC97" i="76"/>
  <c r="AC96" i="76"/>
  <c r="AC95" i="76"/>
  <c r="AC94" i="76"/>
  <c r="AC93" i="76"/>
  <c r="AC92" i="76"/>
  <c r="AC91" i="76"/>
  <c r="AC90" i="76"/>
  <c r="AC89" i="76"/>
  <c r="AC88" i="76"/>
  <c r="AC87" i="76"/>
  <c r="AC86" i="76"/>
  <c r="AC85" i="76"/>
  <c r="AC84" i="76"/>
  <c r="AC83" i="76"/>
  <c r="AC82" i="76"/>
  <c r="AC81" i="76"/>
  <c r="AC80" i="76"/>
  <c r="AC79" i="76"/>
  <c r="AC78" i="76"/>
  <c r="AC77" i="76"/>
  <c r="AC76" i="76"/>
  <c r="AC75" i="76"/>
  <c r="AC74" i="76"/>
  <c r="AC73" i="76"/>
  <c r="AC72" i="76"/>
  <c r="AC71" i="76"/>
  <c r="AC70" i="76"/>
  <c r="AC69" i="76"/>
  <c r="AC68" i="76"/>
  <c r="AC67" i="76"/>
  <c r="AC66" i="76"/>
  <c r="AC65" i="76"/>
  <c r="AC64" i="76"/>
  <c r="AC63" i="76"/>
  <c r="AC62" i="76"/>
  <c r="AC61" i="76"/>
  <c r="AC60" i="76"/>
  <c r="AC59" i="76"/>
  <c r="AC58" i="76"/>
  <c r="AC57" i="76"/>
  <c r="AC56" i="76"/>
  <c r="AC55" i="76"/>
  <c r="AC54" i="76"/>
  <c r="AC53" i="76"/>
  <c r="AC52" i="76"/>
  <c r="AC51" i="76"/>
  <c r="AC50" i="76"/>
  <c r="AC49" i="76"/>
  <c r="AC48" i="76"/>
  <c r="AC47" i="76"/>
  <c r="AC46" i="76"/>
  <c r="AC45" i="76"/>
  <c r="AC44" i="76"/>
  <c r="AC43" i="76"/>
  <c r="AC42" i="76"/>
  <c r="AF198" i="76" s="1"/>
  <c r="AC41" i="76"/>
  <c r="AC40" i="76"/>
  <c r="AC39" i="76"/>
  <c r="AF215" i="76" s="1"/>
  <c r="AC38" i="76"/>
  <c r="W215" i="76"/>
  <c r="W214" i="76"/>
  <c r="W213" i="76"/>
  <c r="W212" i="76"/>
  <c r="W211" i="76"/>
  <c r="W210" i="76"/>
  <c r="W209" i="76"/>
  <c r="W208" i="76"/>
  <c r="W207" i="76"/>
  <c r="W206" i="76"/>
  <c r="W205" i="76"/>
  <c r="W204" i="76"/>
  <c r="W203" i="76"/>
  <c r="W202" i="76"/>
  <c r="W201" i="76"/>
  <c r="W200" i="76"/>
  <c r="W199" i="76"/>
  <c r="W198" i="76"/>
  <c r="W197" i="76"/>
  <c r="W196" i="76"/>
  <c r="W195" i="76"/>
  <c r="W194" i="76"/>
  <c r="W193" i="76"/>
  <c r="W192" i="76"/>
  <c r="W191" i="76"/>
  <c r="W190" i="76"/>
  <c r="W189" i="76"/>
  <c r="W188" i="76"/>
  <c r="W187" i="76"/>
  <c r="W186" i="76"/>
  <c r="W185" i="76"/>
  <c r="W184" i="76"/>
  <c r="W183" i="76"/>
  <c r="W182" i="76"/>
  <c r="W181" i="76"/>
  <c r="W180" i="76"/>
  <c r="W179" i="76"/>
  <c r="W178" i="76"/>
  <c r="W177" i="76"/>
  <c r="W176" i="76"/>
  <c r="W175" i="76"/>
  <c r="W174" i="76"/>
  <c r="W173" i="76"/>
  <c r="W172" i="76"/>
  <c r="W171" i="76"/>
  <c r="W170" i="76"/>
  <c r="W169" i="76"/>
  <c r="W168" i="76"/>
  <c r="W167" i="76"/>
  <c r="W166" i="76"/>
  <c r="W165" i="76"/>
  <c r="W164" i="76"/>
  <c r="W163" i="76"/>
  <c r="W162" i="76"/>
  <c r="W161" i="76"/>
  <c r="W160" i="76"/>
  <c r="W159" i="76"/>
  <c r="W158" i="76"/>
  <c r="W157" i="76"/>
  <c r="W156" i="76"/>
  <c r="W155" i="76"/>
  <c r="W154" i="76"/>
  <c r="W153" i="76"/>
  <c r="W152" i="76"/>
  <c r="W151" i="76"/>
  <c r="W150" i="76"/>
  <c r="W149" i="76"/>
  <c r="W148" i="76"/>
  <c r="W147" i="76"/>
  <c r="W146" i="76"/>
  <c r="W145" i="76"/>
  <c r="W144" i="76"/>
  <c r="W143" i="76"/>
  <c r="W142" i="76"/>
  <c r="W141" i="76"/>
  <c r="W140" i="76"/>
  <c r="W139" i="76"/>
  <c r="W138" i="76"/>
  <c r="W137" i="76"/>
  <c r="W136" i="76"/>
  <c r="W135" i="76"/>
  <c r="W134" i="76"/>
  <c r="W133" i="76"/>
  <c r="W132" i="76"/>
  <c r="W131" i="76"/>
  <c r="W130" i="76"/>
  <c r="W129" i="76"/>
  <c r="W128" i="76"/>
  <c r="W127" i="76"/>
  <c r="W126" i="76"/>
  <c r="W125" i="76"/>
  <c r="W124" i="76"/>
  <c r="W123" i="76"/>
  <c r="W122" i="76"/>
  <c r="W121" i="76"/>
  <c r="W120" i="76"/>
  <c r="W119" i="76"/>
  <c r="W118" i="76"/>
  <c r="W117" i="76"/>
  <c r="W116" i="76"/>
  <c r="W115" i="76"/>
  <c r="W114" i="76"/>
  <c r="W113" i="76"/>
  <c r="W112" i="76"/>
  <c r="W111" i="76"/>
  <c r="W110" i="76"/>
  <c r="W109" i="76"/>
  <c r="W108" i="76"/>
  <c r="W107" i="76"/>
  <c r="W106" i="76"/>
  <c r="W105" i="76"/>
  <c r="W104" i="76"/>
  <c r="W103" i="76"/>
  <c r="W102" i="76"/>
  <c r="W101" i="76"/>
  <c r="W100" i="76"/>
  <c r="W99" i="76"/>
  <c r="W98" i="76"/>
  <c r="W97" i="76"/>
  <c r="W96" i="76"/>
  <c r="W95" i="76"/>
  <c r="W94" i="76"/>
  <c r="W93" i="76"/>
  <c r="W92" i="76"/>
  <c r="W91" i="76"/>
  <c r="W90" i="76"/>
  <c r="W89" i="76"/>
  <c r="W88" i="76"/>
  <c r="W87" i="76"/>
  <c r="W86" i="76"/>
  <c r="W85" i="76"/>
  <c r="W84" i="76"/>
  <c r="W83" i="76"/>
  <c r="W82" i="76"/>
  <c r="W81" i="76"/>
  <c r="W80" i="76"/>
  <c r="W79" i="76"/>
  <c r="W78" i="76"/>
  <c r="W77" i="76"/>
  <c r="W76" i="76"/>
  <c r="W75" i="76"/>
  <c r="W74" i="76"/>
  <c r="W73" i="76"/>
  <c r="W72" i="76"/>
  <c r="W71" i="76"/>
  <c r="W70" i="76"/>
  <c r="W69" i="76"/>
  <c r="W68" i="76"/>
  <c r="W67" i="76"/>
  <c r="W66" i="76"/>
  <c r="W65" i="76"/>
  <c r="W64" i="76"/>
  <c r="W63" i="76"/>
  <c r="W62" i="76"/>
  <c r="W61" i="76"/>
  <c r="W60" i="76"/>
  <c r="W59" i="76"/>
  <c r="W58" i="76"/>
  <c r="W57" i="76"/>
  <c r="W56" i="76"/>
  <c r="W55" i="76"/>
  <c r="W54" i="76"/>
  <c r="W53" i="76"/>
  <c r="W52" i="76"/>
  <c r="W51" i="76"/>
  <c r="W50" i="76"/>
  <c r="W49" i="76"/>
  <c r="W48" i="76"/>
  <c r="W47" i="76"/>
  <c r="W46" i="76"/>
  <c r="W45" i="76"/>
  <c r="W44" i="76"/>
  <c r="W43" i="76"/>
  <c r="W42" i="76"/>
  <c r="W41" i="76"/>
  <c r="W40" i="76"/>
  <c r="W39" i="76"/>
  <c r="W38" i="76"/>
  <c r="AC37" i="76"/>
  <c r="W37" i="76"/>
  <c r="AC29" i="76"/>
  <c r="AC28" i="76"/>
  <c r="AC27" i="76"/>
  <c r="AC26" i="76"/>
  <c r="AC25" i="76"/>
  <c r="AC24" i="76"/>
  <c r="AC23" i="76"/>
  <c r="AC22" i="76"/>
  <c r="AF25" i="76" s="1"/>
  <c r="AC21" i="76"/>
  <c r="AC20" i="76"/>
  <c r="AC19" i="76"/>
  <c r="AC18" i="76"/>
  <c r="AC17" i="76"/>
  <c r="AC16" i="76"/>
  <c r="W29" i="76"/>
  <c r="W28" i="76"/>
  <c r="W27" i="76"/>
  <c r="W26" i="76"/>
  <c r="W25" i="76"/>
  <c r="W24" i="76"/>
  <c r="Z29" i="76" s="1"/>
  <c r="W23" i="76"/>
  <c r="W22" i="76"/>
  <c r="W21" i="76"/>
  <c r="W20" i="76"/>
  <c r="W19" i="76"/>
  <c r="W18" i="76"/>
  <c r="W17" i="76"/>
  <c r="W16" i="76"/>
  <c r="Q29" i="76"/>
  <c r="Q28" i="76"/>
  <c r="Q27" i="76"/>
  <c r="Q26" i="76"/>
  <c r="Q25" i="76"/>
  <c r="Q24" i="76"/>
  <c r="T21" i="76" s="1"/>
  <c r="Q23" i="76"/>
  <c r="Q22" i="76"/>
  <c r="Q21" i="76"/>
  <c r="Q20" i="76"/>
  <c r="Q19" i="76"/>
  <c r="Q18" i="76"/>
  <c r="Q17" i="76"/>
  <c r="T29" i="76" s="1"/>
  <c r="Q16" i="76"/>
  <c r="AG37" i="76"/>
  <c r="AE37" i="76" s="1"/>
  <c r="AB215" i="76"/>
  <c r="AB214" i="76"/>
  <c r="AG214" i="76" s="1"/>
  <c r="AE214" i="76" s="1"/>
  <c r="AB213" i="76"/>
  <c r="AG213" i="76" s="1"/>
  <c r="AE213" i="76" s="1"/>
  <c r="AB212" i="76"/>
  <c r="AG212" i="76" s="1"/>
  <c r="AE212" i="76" s="1"/>
  <c r="AB211" i="76"/>
  <c r="AB210" i="76"/>
  <c r="AB209" i="76"/>
  <c r="AB208" i="76"/>
  <c r="AG208" i="76" s="1"/>
  <c r="AE208" i="76" s="1"/>
  <c r="AB207" i="76"/>
  <c r="AB206" i="76"/>
  <c r="AB205" i="76"/>
  <c r="AB204" i="76"/>
  <c r="AB203" i="76"/>
  <c r="AB202" i="76"/>
  <c r="AB201" i="76"/>
  <c r="AG201" i="76" s="1"/>
  <c r="AE201" i="76" s="1"/>
  <c r="AB200" i="76"/>
  <c r="AG200" i="76" s="1"/>
  <c r="AB199" i="76"/>
  <c r="AB198" i="76"/>
  <c r="AB197" i="76"/>
  <c r="AB196" i="76"/>
  <c r="AB195" i="76"/>
  <c r="AB194" i="76"/>
  <c r="AB193" i="76"/>
  <c r="AB192" i="76"/>
  <c r="AG192" i="76" s="1"/>
  <c r="AE192" i="76" s="1"/>
  <c r="AB191" i="76"/>
  <c r="AB190" i="76"/>
  <c r="AB189" i="76"/>
  <c r="AB188" i="76"/>
  <c r="AB187" i="76"/>
  <c r="AB186" i="76"/>
  <c r="AB185" i="76"/>
  <c r="AG185" i="76" s="1"/>
  <c r="AE185" i="76" s="1"/>
  <c r="AB184" i="76"/>
  <c r="AG184" i="76" s="1"/>
  <c r="AE184" i="76" s="1"/>
  <c r="AB183" i="76"/>
  <c r="AB182" i="76"/>
  <c r="AB181" i="76"/>
  <c r="AB180" i="76"/>
  <c r="AG180" i="76" s="1"/>
  <c r="AE180" i="76" s="1"/>
  <c r="AB179" i="76"/>
  <c r="AB178" i="76"/>
  <c r="AB177" i="76"/>
  <c r="AB176" i="76"/>
  <c r="AG176" i="76" s="1"/>
  <c r="AE176" i="76" s="1"/>
  <c r="AB175" i="76"/>
  <c r="AB174" i="76"/>
  <c r="AB173" i="76"/>
  <c r="AB172" i="76"/>
  <c r="AB171" i="76"/>
  <c r="AB170" i="76"/>
  <c r="AB169" i="76"/>
  <c r="AB168" i="76"/>
  <c r="AB167" i="76"/>
  <c r="AB166" i="76"/>
  <c r="AB165" i="76"/>
  <c r="AB164" i="76"/>
  <c r="AB163" i="76"/>
  <c r="AB162" i="76"/>
  <c r="AB161" i="76"/>
  <c r="AB160" i="76"/>
  <c r="AB159" i="76"/>
  <c r="AB158" i="76"/>
  <c r="AB157" i="76"/>
  <c r="AB156" i="76"/>
  <c r="AB155" i="76"/>
  <c r="AB154" i="76"/>
  <c r="AB153" i="76"/>
  <c r="AB152" i="76"/>
  <c r="AB151" i="76"/>
  <c r="AB150" i="76"/>
  <c r="AB149" i="76"/>
  <c r="AB148" i="76"/>
  <c r="AB147" i="76"/>
  <c r="AB146" i="76"/>
  <c r="AB145" i="76"/>
  <c r="AB144" i="76"/>
  <c r="AB143" i="76"/>
  <c r="AB142" i="76"/>
  <c r="AB141" i="76"/>
  <c r="AB140" i="76"/>
  <c r="AB139" i="76"/>
  <c r="AB138" i="76"/>
  <c r="AB137" i="76"/>
  <c r="AB136" i="76"/>
  <c r="AB135" i="76"/>
  <c r="AB134" i="76"/>
  <c r="AB133" i="76"/>
  <c r="AB132" i="76"/>
  <c r="AB131" i="76"/>
  <c r="AB130" i="76"/>
  <c r="AB129" i="76"/>
  <c r="AB128" i="76"/>
  <c r="AB127" i="76"/>
  <c r="AB126" i="76"/>
  <c r="AB125" i="76"/>
  <c r="AB124" i="76"/>
  <c r="AB123" i="76"/>
  <c r="AB122" i="76"/>
  <c r="AB121" i="76"/>
  <c r="AB120" i="76"/>
  <c r="AB119" i="76"/>
  <c r="AB118" i="76"/>
  <c r="AB117" i="76"/>
  <c r="AB116" i="76"/>
  <c r="AB115" i="76"/>
  <c r="AB114" i="76"/>
  <c r="AB113" i="76"/>
  <c r="AB112" i="76"/>
  <c r="AB111" i="76"/>
  <c r="AB110" i="76"/>
  <c r="AB109" i="76"/>
  <c r="AB108" i="76"/>
  <c r="AB107" i="76"/>
  <c r="AB106" i="76"/>
  <c r="AB105" i="76"/>
  <c r="AB104" i="76"/>
  <c r="AB103" i="76"/>
  <c r="AB102" i="76"/>
  <c r="AB101" i="76"/>
  <c r="AB100" i="76"/>
  <c r="AB99" i="76"/>
  <c r="AB98" i="76"/>
  <c r="AB97" i="76"/>
  <c r="AB96" i="76"/>
  <c r="AB95" i="76"/>
  <c r="AB94" i="76"/>
  <c r="AB93" i="76"/>
  <c r="AB92" i="76"/>
  <c r="AB91" i="76"/>
  <c r="AB90" i="76"/>
  <c r="AB89" i="76"/>
  <c r="AB88" i="76"/>
  <c r="AB87" i="76"/>
  <c r="AB86" i="76"/>
  <c r="AB85" i="76"/>
  <c r="AB84" i="76"/>
  <c r="AB83" i="76"/>
  <c r="AB82" i="76"/>
  <c r="AB81" i="76"/>
  <c r="AB80" i="76"/>
  <c r="AB79" i="76"/>
  <c r="AB78" i="76"/>
  <c r="AB77" i="76"/>
  <c r="AB76" i="76"/>
  <c r="AB75" i="76"/>
  <c r="AB74" i="76"/>
  <c r="AB73" i="76"/>
  <c r="AB72" i="76"/>
  <c r="AB71" i="76"/>
  <c r="AB70" i="76"/>
  <c r="AB69" i="76"/>
  <c r="AB68" i="76"/>
  <c r="AB67" i="76"/>
  <c r="AB66" i="76"/>
  <c r="AB65" i="76"/>
  <c r="AB64" i="76"/>
  <c r="AB63" i="76"/>
  <c r="AB62" i="76"/>
  <c r="AB61" i="76"/>
  <c r="AB60" i="76"/>
  <c r="AB59" i="76"/>
  <c r="AB58" i="76"/>
  <c r="AB57" i="76"/>
  <c r="AB56" i="76"/>
  <c r="AB55" i="76"/>
  <c r="AB54" i="76"/>
  <c r="AB53" i="76"/>
  <c r="AB52" i="76"/>
  <c r="AB51" i="76"/>
  <c r="AB50" i="76"/>
  <c r="AB49" i="76"/>
  <c r="AB48" i="76"/>
  <c r="AB47" i="76"/>
  <c r="AB46" i="76"/>
  <c r="AB45" i="76"/>
  <c r="AB44" i="76"/>
  <c r="AB43" i="76"/>
  <c r="AB42" i="76"/>
  <c r="AB41" i="76"/>
  <c r="AB40" i="76"/>
  <c r="AB39" i="76"/>
  <c r="AB38" i="76"/>
  <c r="AB37" i="76"/>
  <c r="V37" i="76"/>
  <c r="AA201" i="76" s="1"/>
  <c r="Y201" i="76" s="1"/>
  <c r="AG215" i="76"/>
  <c r="AE215" i="76" s="1"/>
  <c r="AG211" i="76"/>
  <c r="AE211" i="76" s="1"/>
  <c r="AG209" i="76"/>
  <c r="AE209" i="76" s="1"/>
  <c r="AG206" i="76"/>
  <c r="AE206" i="76" s="1"/>
  <c r="AG205" i="76"/>
  <c r="AE205" i="76" s="1"/>
  <c r="AG204" i="76"/>
  <c r="AE204" i="76" s="1"/>
  <c r="AG202" i="76"/>
  <c r="AE202" i="76" s="1"/>
  <c r="AE200" i="76"/>
  <c r="AG198" i="76"/>
  <c r="AE198" i="76" s="1"/>
  <c r="AG197" i="76"/>
  <c r="AE197" i="76" s="1"/>
  <c r="AG196" i="76"/>
  <c r="AE196" i="76" s="1"/>
  <c r="AG194" i="76"/>
  <c r="AE194" i="76" s="1"/>
  <c r="AG190" i="76"/>
  <c r="AE190" i="76" s="1"/>
  <c r="AG189" i="76"/>
  <c r="AE189" i="76" s="1"/>
  <c r="AG188" i="76"/>
  <c r="AE188" i="76" s="1"/>
  <c r="AG186" i="76"/>
  <c r="AE186" i="76" s="1"/>
  <c r="AG182" i="76"/>
  <c r="AE182" i="76" s="1"/>
  <c r="AG181" i="76"/>
  <c r="AE181" i="76" s="1"/>
  <c r="AG178" i="76"/>
  <c r="AE178" i="76" s="1"/>
  <c r="AG173" i="76"/>
  <c r="AE173" i="76" s="1"/>
  <c r="AG172" i="76"/>
  <c r="AE172" i="76" s="1"/>
  <c r="AG162" i="76"/>
  <c r="AE162" i="76" s="1"/>
  <c r="AG146" i="76"/>
  <c r="AE146" i="76" s="1"/>
  <c r="AG141" i="76"/>
  <c r="AE141" i="76" s="1"/>
  <c r="AG125" i="76"/>
  <c r="AE125" i="76" s="1"/>
  <c r="AG98" i="76"/>
  <c r="AE98" i="76" s="1"/>
  <c r="AG85" i="76"/>
  <c r="AE85" i="76" s="1"/>
  <c r="AG70" i="76"/>
  <c r="AE70" i="76" s="1"/>
  <c r="AG66" i="76"/>
  <c r="AE66" i="76" s="1"/>
  <c r="AG53" i="76"/>
  <c r="AE53" i="76" s="1"/>
  <c r="AG38" i="76"/>
  <c r="AA214" i="76"/>
  <c r="Y214" i="76" s="1"/>
  <c r="AA211" i="76"/>
  <c r="Y211" i="76" s="1"/>
  <c r="AA209" i="76"/>
  <c r="Y209" i="76" s="1"/>
  <c r="AA208" i="76"/>
  <c r="Y208" i="76" s="1"/>
  <c r="AA195" i="76"/>
  <c r="Y195" i="76" s="1"/>
  <c r="AA193" i="76"/>
  <c r="Y193" i="76" s="1"/>
  <c r="AA192" i="76"/>
  <c r="Y192" i="76" s="1"/>
  <c r="AA190" i="76"/>
  <c r="Y190" i="76" s="1"/>
  <c r="AA177" i="76"/>
  <c r="Y177" i="76" s="1"/>
  <c r="AA176" i="76"/>
  <c r="Y176" i="76" s="1"/>
  <c r="AA174" i="76"/>
  <c r="Y174" i="76" s="1"/>
  <c r="AA171" i="76"/>
  <c r="Y171" i="76" s="1"/>
  <c r="AA163" i="76"/>
  <c r="Y163" i="76" s="1"/>
  <c r="AA162" i="76"/>
  <c r="Y162" i="76" s="1"/>
  <c r="AA161" i="76"/>
  <c r="Y161" i="76" s="1"/>
  <c r="AA155" i="76"/>
  <c r="Y155" i="76" s="1"/>
  <c r="AA154" i="76"/>
  <c r="Y154" i="76" s="1"/>
  <c r="AA152" i="76"/>
  <c r="Y152" i="76" s="1"/>
  <c r="AA148" i="76"/>
  <c r="Y148" i="76" s="1"/>
  <c r="AA147" i="76"/>
  <c r="Y147" i="76" s="1"/>
  <c r="AA146" i="76"/>
  <c r="Y146" i="76"/>
  <c r="AA141" i="76"/>
  <c r="Y141" i="76" s="1"/>
  <c r="AA140" i="76"/>
  <c r="Y140" i="76" s="1"/>
  <c r="AA139" i="76"/>
  <c r="Y139" i="76" s="1"/>
  <c r="AA138" i="76"/>
  <c r="Y138" i="76" s="1"/>
  <c r="AA135" i="76"/>
  <c r="Y135" i="76" s="1"/>
  <c r="AA134" i="76"/>
  <c r="Y134" i="76" s="1"/>
  <c r="AA133" i="76"/>
  <c r="Y133" i="76"/>
  <c r="AA129" i="76"/>
  <c r="Y129" i="76" s="1"/>
  <c r="AA128" i="76"/>
  <c r="Y128" i="76" s="1"/>
  <c r="AA127" i="76"/>
  <c r="Y127" i="76" s="1"/>
  <c r="AA126" i="76"/>
  <c r="Y126" i="76" s="1"/>
  <c r="AA121" i="76"/>
  <c r="Y121" i="76" s="1"/>
  <c r="AA120" i="76"/>
  <c r="Y120" i="76" s="1"/>
  <c r="AA116" i="76"/>
  <c r="Y116" i="76" s="1"/>
  <c r="AA115" i="76"/>
  <c r="Y115" i="76" s="1"/>
  <c r="AA114" i="76"/>
  <c r="Y114" i="76"/>
  <c r="AA109" i="76"/>
  <c r="Y109" i="76" s="1"/>
  <c r="AA108" i="76"/>
  <c r="Y108" i="76" s="1"/>
  <c r="AA107" i="76"/>
  <c r="Y107" i="76" s="1"/>
  <c r="AA106" i="76"/>
  <c r="Y106" i="76" s="1"/>
  <c r="AA103" i="76"/>
  <c r="Y103" i="76" s="1"/>
  <c r="AA102" i="76"/>
  <c r="Y102" i="76" s="1"/>
  <c r="AA101" i="76"/>
  <c r="Y101" i="76"/>
  <c r="AA97" i="76"/>
  <c r="Y97" i="76" s="1"/>
  <c r="AA96" i="76"/>
  <c r="Y96" i="76" s="1"/>
  <c r="AA95" i="76"/>
  <c r="Y95" i="76" s="1"/>
  <c r="AA94" i="76"/>
  <c r="Y94" i="76" s="1"/>
  <c r="AA89" i="76"/>
  <c r="Y89" i="76" s="1"/>
  <c r="AA88" i="76"/>
  <c r="Y88" i="76" s="1"/>
  <c r="AA84" i="76"/>
  <c r="Y84" i="76" s="1"/>
  <c r="AA83" i="76"/>
  <c r="Y83" i="76" s="1"/>
  <c r="AA82" i="76"/>
  <c r="Y82" i="76"/>
  <c r="AA77" i="76"/>
  <c r="Y77" i="76" s="1"/>
  <c r="AA76" i="76"/>
  <c r="Y76" i="76" s="1"/>
  <c r="AA75" i="76"/>
  <c r="Y75" i="76" s="1"/>
  <c r="AA74" i="76"/>
  <c r="Y74" i="76" s="1"/>
  <c r="AA71" i="76"/>
  <c r="Y71" i="76" s="1"/>
  <c r="AA70" i="76"/>
  <c r="Y70" i="76" s="1"/>
  <c r="AA69" i="76"/>
  <c r="Y69" i="76"/>
  <c r="AA65" i="76"/>
  <c r="Y65" i="76" s="1"/>
  <c r="AA64" i="76"/>
  <c r="Y64" i="76" s="1"/>
  <c r="AA63" i="76"/>
  <c r="Y63" i="76" s="1"/>
  <c r="AA62" i="76"/>
  <c r="Y62" i="76" s="1"/>
  <c r="AA57" i="76"/>
  <c r="Y57" i="76" s="1"/>
  <c r="AA56" i="76"/>
  <c r="Y56" i="76" s="1"/>
  <c r="AA52" i="76"/>
  <c r="Y52" i="76" s="1"/>
  <c r="AA51" i="76"/>
  <c r="Y51" i="76" s="1"/>
  <c r="AA50" i="76"/>
  <c r="Y50" i="76"/>
  <c r="AA45" i="76"/>
  <c r="AA44" i="76"/>
  <c r="AA43" i="76"/>
  <c r="AA42" i="76"/>
  <c r="AA37" i="76"/>
  <c r="U215" i="76"/>
  <c r="S215" i="76" s="1"/>
  <c r="T215" i="76"/>
  <c r="U214" i="76"/>
  <c r="T214" i="76"/>
  <c r="S214" i="76"/>
  <c r="U213" i="76"/>
  <c r="T213" i="76"/>
  <c r="S213" i="76"/>
  <c r="U212" i="76"/>
  <c r="T212" i="76"/>
  <c r="S212" i="76"/>
  <c r="U211" i="76"/>
  <c r="S211" i="76" s="1"/>
  <c r="T211" i="76"/>
  <c r="U210" i="76"/>
  <c r="S210" i="76" s="1"/>
  <c r="T210" i="76"/>
  <c r="U209" i="76"/>
  <c r="T209" i="76"/>
  <c r="S209" i="76"/>
  <c r="U208" i="76"/>
  <c r="S208" i="76" s="1"/>
  <c r="T208" i="76"/>
  <c r="U207" i="76"/>
  <c r="S207" i="76" s="1"/>
  <c r="T207" i="76"/>
  <c r="U206" i="76"/>
  <c r="T206" i="76"/>
  <c r="S206" i="76"/>
  <c r="U205" i="76"/>
  <c r="T205" i="76"/>
  <c r="S205" i="76"/>
  <c r="U204" i="76"/>
  <c r="T204" i="76"/>
  <c r="S204" i="76"/>
  <c r="U203" i="76"/>
  <c r="S203" i="76" s="1"/>
  <c r="T203" i="76"/>
  <c r="U202" i="76"/>
  <c r="S202" i="76" s="1"/>
  <c r="T202" i="76"/>
  <c r="U201" i="76"/>
  <c r="T201" i="76"/>
  <c r="S201" i="76"/>
  <c r="U200" i="76"/>
  <c r="S200" i="76" s="1"/>
  <c r="T200" i="76"/>
  <c r="U199" i="76"/>
  <c r="S199" i="76" s="1"/>
  <c r="T199" i="76"/>
  <c r="U198" i="76"/>
  <c r="T198" i="76"/>
  <c r="S198" i="76"/>
  <c r="U197" i="76"/>
  <c r="T197" i="76"/>
  <c r="S197" i="76"/>
  <c r="U196" i="76"/>
  <c r="T196" i="76"/>
  <c r="S196" i="76"/>
  <c r="U195" i="76"/>
  <c r="S195" i="76" s="1"/>
  <c r="T195" i="76"/>
  <c r="U194" i="76"/>
  <c r="S194" i="76" s="1"/>
  <c r="T194" i="76"/>
  <c r="U193" i="76"/>
  <c r="T193" i="76"/>
  <c r="S193" i="76"/>
  <c r="U192" i="76"/>
  <c r="S192" i="76" s="1"/>
  <c r="T192" i="76"/>
  <c r="U191" i="76"/>
  <c r="S191" i="76" s="1"/>
  <c r="T191" i="76"/>
  <c r="U190" i="76"/>
  <c r="T190" i="76"/>
  <c r="S190" i="76"/>
  <c r="U189" i="76"/>
  <c r="T189" i="76"/>
  <c r="S189" i="76"/>
  <c r="U188" i="76"/>
  <c r="T188" i="76"/>
  <c r="S188" i="76"/>
  <c r="U187" i="76"/>
  <c r="S187" i="76" s="1"/>
  <c r="T187" i="76"/>
  <c r="U186" i="76"/>
  <c r="S186" i="76" s="1"/>
  <c r="T186" i="76"/>
  <c r="U185" i="76"/>
  <c r="T185" i="76"/>
  <c r="S185" i="76"/>
  <c r="U184" i="76"/>
  <c r="S184" i="76" s="1"/>
  <c r="T184" i="76"/>
  <c r="U183" i="76"/>
  <c r="S183" i="76" s="1"/>
  <c r="T183" i="76"/>
  <c r="U182" i="76"/>
  <c r="T182" i="76"/>
  <c r="S182" i="76"/>
  <c r="U181" i="76"/>
  <c r="T181" i="76"/>
  <c r="S181" i="76"/>
  <c r="U180" i="76"/>
  <c r="T180" i="76"/>
  <c r="S180" i="76"/>
  <c r="U179" i="76"/>
  <c r="S179" i="76" s="1"/>
  <c r="T179" i="76"/>
  <c r="U178" i="76"/>
  <c r="S178" i="76" s="1"/>
  <c r="T178" i="76"/>
  <c r="U177" i="76"/>
  <c r="T177" i="76"/>
  <c r="S177" i="76"/>
  <c r="U176" i="76"/>
  <c r="S176" i="76" s="1"/>
  <c r="T176" i="76"/>
  <c r="U175" i="76"/>
  <c r="S175" i="76" s="1"/>
  <c r="T175" i="76"/>
  <c r="U174" i="76"/>
  <c r="T174" i="76"/>
  <c r="S174" i="76"/>
  <c r="U173" i="76"/>
  <c r="T173" i="76"/>
  <c r="S173" i="76"/>
  <c r="U172" i="76"/>
  <c r="T172" i="76"/>
  <c r="S172" i="76"/>
  <c r="U171" i="76"/>
  <c r="S171" i="76" s="1"/>
  <c r="T171" i="76"/>
  <c r="U170" i="76"/>
  <c r="S170" i="76" s="1"/>
  <c r="T170" i="76"/>
  <c r="U169" i="76"/>
  <c r="T169" i="76"/>
  <c r="S169" i="76"/>
  <c r="U168" i="76"/>
  <c r="S168" i="76" s="1"/>
  <c r="T168" i="76"/>
  <c r="U167" i="76"/>
  <c r="S167" i="76" s="1"/>
  <c r="T167" i="76"/>
  <c r="U166" i="76"/>
  <c r="T166" i="76"/>
  <c r="S166" i="76"/>
  <c r="U165" i="76"/>
  <c r="T165" i="76"/>
  <c r="S165" i="76"/>
  <c r="U164" i="76"/>
  <c r="T164" i="76"/>
  <c r="S164" i="76"/>
  <c r="U163" i="76"/>
  <c r="S163" i="76" s="1"/>
  <c r="T163" i="76"/>
  <c r="U162" i="76"/>
  <c r="S162" i="76" s="1"/>
  <c r="T162" i="76"/>
  <c r="U161" i="76"/>
  <c r="T161" i="76"/>
  <c r="S161" i="76"/>
  <c r="U160" i="76"/>
  <c r="S160" i="76" s="1"/>
  <c r="T160" i="76"/>
  <c r="U159" i="76"/>
  <c r="S159" i="76" s="1"/>
  <c r="T159" i="76"/>
  <c r="U158" i="76"/>
  <c r="T158" i="76"/>
  <c r="S158" i="76"/>
  <c r="U157" i="76"/>
  <c r="T157" i="76"/>
  <c r="S157" i="76"/>
  <c r="U156" i="76"/>
  <c r="T156" i="76"/>
  <c r="S156" i="76"/>
  <c r="U155" i="76"/>
  <c r="S155" i="76" s="1"/>
  <c r="T155" i="76"/>
  <c r="U154" i="76"/>
  <c r="S154" i="76" s="1"/>
  <c r="T154" i="76"/>
  <c r="U153" i="76"/>
  <c r="T153" i="76"/>
  <c r="S153" i="76"/>
  <c r="U152" i="76"/>
  <c r="S152" i="76" s="1"/>
  <c r="T152" i="76"/>
  <c r="U151" i="76"/>
  <c r="S151" i="76" s="1"/>
  <c r="T151" i="76"/>
  <c r="U150" i="76"/>
  <c r="T150" i="76"/>
  <c r="S150" i="76"/>
  <c r="U149" i="76"/>
  <c r="T149" i="76"/>
  <c r="S149" i="76"/>
  <c r="U148" i="76"/>
  <c r="T148" i="76"/>
  <c r="S148" i="76"/>
  <c r="U147" i="76"/>
  <c r="S147" i="76" s="1"/>
  <c r="T147" i="76"/>
  <c r="U146" i="76"/>
  <c r="S146" i="76" s="1"/>
  <c r="T146" i="76"/>
  <c r="U145" i="76"/>
  <c r="T145" i="76"/>
  <c r="S145" i="76"/>
  <c r="U144" i="76"/>
  <c r="S144" i="76" s="1"/>
  <c r="T144" i="76"/>
  <c r="U143" i="76"/>
  <c r="S143" i="76" s="1"/>
  <c r="T143" i="76"/>
  <c r="U142" i="76"/>
  <c r="T142" i="76"/>
  <c r="S142" i="76"/>
  <c r="U141" i="76"/>
  <c r="T141" i="76"/>
  <c r="S141" i="76"/>
  <c r="U140" i="76"/>
  <c r="T140" i="76"/>
  <c r="S140" i="76"/>
  <c r="U139" i="76"/>
  <c r="S139" i="76" s="1"/>
  <c r="T139" i="76"/>
  <c r="U138" i="76"/>
  <c r="S138" i="76" s="1"/>
  <c r="T138" i="76"/>
  <c r="U137" i="76"/>
  <c r="T137" i="76"/>
  <c r="S137" i="76"/>
  <c r="U136" i="76"/>
  <c r="S136" i="76" s="1"/>
  <c r="T136" i="76"/>
  <c r="U135" i="76"/>
  <c r="S135" i="76" s="1"/>
  <c r="T135" i="76"/>
  <c r="U134" i="76"/>
  <c r="T134" i="76"/>
  <c r="S134" i="76"/>
  <c r="U133" i="76"/>
  <c r="T133" i="76"/>
  <c r="S133" i="76"/>
  <c r="U132" i="76"/>
  <c r="T132" i="76"/>
  <c r="S132" i="76"/>
  <c r="U131" i="76"/>
  <c r="S131" i="76" s="1"/>
  <c r="T131" i="76"/>
  <c r="U130" i="76"/>
  <c r="S130" i="76" s="1"/>
  <c r="T130" i="76"/>
  <c r="U129" i="76"/>
  <c r="T129" i="76"/>
  <c r="S129" i="76"/>
  <c r="U128" i="76"/>
  <c r="S128" i="76" s="1"/>
  <c r="T128" i="76"/>
  <c r="U127" i="76"/>
  <c r="S127" i="76" s="1"/>
  <c r="T127" i="76"/>
  <c r="U126" i="76"/>
  <c r="T126" i="76"/>
  <c r="S126" i="76"/>
  <c r="U125" i="76"/>
  <c r="T125" i="76"/>
  <c r="S125" i="76"/>
  <c r="U124" i="76"/>
  <c r="T124" i="76"/>
  <c r="S124" i="76"/>
  <c r="U123" i="76"/>
  <c r="S123" i="76" s="1"/>
  <c r="T123" i="76"/>
  <c r="U122" i="76"/>
  <c r="S122" i="76" s="1"/>
  <c r="T122" i="76"/>
  <c r="U121" i="76"/>
  <c r="T121" i="76"/>
  <c r="S121" i="76"/>
  <c r="U120" i="76"/>
  <c r="S120" i="76" s="1"/>
  <c r="T120" i="76"/>
  <c r="U119" i="76"/>
  <c r="S119" i="76" s="1"/>
  <c r="T119" i="76"/>
  <c r="U118" i="76"/>
  <c r="T118" i="76"/>
  <c r="S118" i="76"/>
  <c r="U117" i="76"/>
  <c r="T117" i="76"/>
  <c r="S117" i="76"/>
  <c r="U116" i="76"/>
  <c r="T116" i="76"/>
  <c r="S116" i="76"/>
  <c r="U115" i="76"/>
  <c r="S115" i="76" s="1"/>
  <c r="T115" i="76"/>
  <c r="U114" i="76"/>
  <c r="S114" i="76" s="1"/>
  <c r="T114" i="76"/>
  <c r="U113" i="76"/>
  <c r="T113" i="76"/>
  <c r="S113" i="76"/>
  <c r="U112" i="76"/>
  <c r="S112" i="76" s="1"/>
  <c r="T112" i="76"/>
  <c r="U111" i="76"/>
  <c r="S111" i="76" s="1"/>
  <c r="T111" i="76"/>
  <c r="U110" i="76"/>
  <c r="T110" i="76"/>
  <c r="S110" i="76"/>
  <c r="U109" i="76"/>
  <c r="T109" i="76"/>
  <c r="S109" i="76"/>
  <c r="U108" i="76"/>
  <c r="T108" i="76"/>
  <c r="S108" i="76"/>
  <c r="U107" i="76"/>
  <c r="S107" i="76" s="1"/>
  <c r="T107" i="76"/>
  <c r="U106" i="76"/>
  <c r="S106" i="76" s="1"/>
  <c r="T106" i="76"/>
  <c r="U105" i="76"/>
  <c r="T105" i="76"/>
  <c r="S105" i="76"/>
  <c r="U104" i="76"/>
  <c r="S104" i="76" s="1"/>
  <c r="T104" i="76"/>
  <c r="U103" i="76"/>
  <c r="S103" i="76" s="1"/>
  <c r="T103" i="76"/>
  <c r="U102" i="76"/>
  <c r="T102" i="76"/>
  <c r="S102" i="76"/>
  <c r="U101" i="76"/>
  <c r="T101" i="76"/>
  <c r="S101" i="76"/>
  <c r="U100" i="76"/>
  <c r="T100" i="76"/>
  <c r="S100" i="76"/>
  <c r="U99" i="76"/>
  <c r="S99" i="76" s="1"/>
  <c r="T99" i="76"/>
  <c r="U98" i="76"/>
  <c r="S98" i="76" s="1"/>
  <c r="T98" i="76"/>
  <c r="U97" i="76"/>
  <c r="T97" i="76"/>
  <c r="S97" i="76"/>
  <c r="U96" i="76"/>
  <c r="S96" i="76" s="1"/>
  <c r="T96" i="76"/>
  <c r="U95" i="76"/>
  <c r="S95" i="76" s="1"/>
  <c r="T95" i="76"/>
  <c r="U94" i="76"/>
  <c r="T94" i="76"/>
  <c r="S94" i="76"/>
  <c r="U93" i="76"/>
  <c r="T93" i="76"/>
  <c r="S93" i="76"/>
  <c r="U92" i="76"/>
  <c r="T92" i="76"/>
  <c r="S92" i="76"/>
  <c r="U91" i="76"/>
  <c r="S91" i="76" s="1"/>
  <c r="T91" i="76"/>
  <c r="U90" i="76"/>
  <c r="S90" i="76" s="1"/>
  <c r="T90" i="76"/>
  <c r="U89" i="76"/>
  <c r="T89" i="76"/>
  <c r="S89" i="76"/>
  <c r="U88" i="76"/>
  <c r="S88" i="76" s="1"/>
  <c r="T88" i="76"/>
  <c r="U87" i="76"/>
  <c r="S87" i="76" s="1"/>
  <c r="T87" i="76"/>
  <c r="U86" i="76"/>
  <c r="T86" i="76"/>
  <c r="S86" i="76"/>
  <c r="U85" i="76"/>
  <c r="T85" i="76"/>
  <c r="S85" i="76"/>
  <c r="U84" i="76"/>
  <c r="T84" i="76"/>
  <c r="S84" i="76"/>
  <c r="U83" i="76"/>
  <c r="S83" i="76" s="1"/>
  <c r="T83" i="76"/>
  <c r="U82" i="76"/>
  <c r="S82" i="76" s="1"/>
  <c r="T82" i="76"/>
  <c r="U81" i="76"/>
  <c r="T81" i="76"/>
  <c r="S81" i="76"/>
  <c r="U80" i="76"/>
  <c r="S80" i="76" s="1"/>
  <c r="T80" i="76"/>
  <c r="U79" i="76"/>
  <c r="S79" i="76" s="1"/>
  <c r="T79" i="76"/>
  <c r="U78" i="76"/>
  <c r="T78" i="76"/>
  <c r="S78" i="76"/>
  <c r="U77" i="76"/>
  <c r="T77" i="76"/>
  <c r="S77" i="76"/>
  <c r="U76" i="76"/>
  <c r="T76" i="76"/>
  <c r="S76" i="76"/>
  <c r="U75" i="76"/>
  <c r="S75" i="76" s="1"/>
  <c r="T75" i="76"/>
  <c r="U74" i="76"/>
  <c r="S74" i="76" s="1"/>
  <c r="T74" i="76"/>
  <c r="U73" i="76"/>
  <c r="T73" i="76"/>
  <c r="S73" i="76"/>
  <c r="U72" i="76"/>
  <c r="S72" i="76" s="1"/>
  <c r="T72" i="76"/>
  <c r="U71" i="76"/>
  <c r="S71" i="76" s="1"/>
  <c r="T71" i="76"/>
  <c r="U70" i="76"/>
  <c r="T70" i="76"/>
  <c r="S70" i="76"/>
  <c r="U69" i="76"/>
  <c r="T69" i="76"/>
  <c r="S69" i="76"/>
  <c r="U68" i="76"/>
  <c r="T68" i="76"/>
  <c r="S68" i="76"/>
  <c r="U67" i="76"/>
  <c r="S67" i="76" s="1"/>
  <c r="T67" i="76"/>
  <c r="U66" i="76"/>
  <c r="S66" i="76" s="1"/>
  <c r="T66" i="76"/>
  <c r="U65" i="76"/>
  <c r="T65" i="76"/>
  <c r="S65" i="76"/>
  <c r="U64" i="76"/>
  <c r="S64" i="76" s="1"/>
  <c r="T64" i="76"/>
  <c r="U63" i="76"/>
  <c r="S63" i="76" s="1"/>
  <c r="T63" i="76"/>
  <c r="U62" i="76"/>
  <c r="T62" i="76"/>
  <c r="S62" i="76"/>
  <c r="U61" i="76"/>
  <c r="T61" i="76"/>
  <c r="S61" i="76"/>
  <c r="U60" i="76"/>
  <c r="T60" i="76"/>
  <c r="S60" i="76"/>
  <c r="U59" i="76"/>
  <c r="S59" i="76" s="1"/>
  <c r="T59" i="76"/>
  <c r="U58" i="76"/>
  <c r="S58" i="76" s="1"/>
  <c r="T58" i="76"/>
  <c r="U57" i="76"/>
  <c r="T57" i="76"/>
  <c r="S57" i="76"/>
  <c r="U56" i="76"/>
  <c r="S56" i="76" s="1"/>
  <c r="T56" i="76"/>
  <c r="U55" i="76"/>
  <c r="S55" i="76" s="1"/>
  <c r="T55" i="76"/>
  <c r="U54" i="76"/>
  <c r="T54" i="76"/>
  <c r="S54" i="76"/>
  <c r="U53" i="76"/>
  <c r="T53" i="76"/>
  <c r="S53" i="76"/>
  <c r="U52" i="76"/>
  <c r="T52" i="76"/>
  <c r="S52" i="76"/>
  <c r="U51" i="76"/>
  <c r="S51" i="76" s="1"/>
  <c r="T51" i="76"/>
  <c r="U50" i="76"/>
  <c r="S50" i="76" s="1"/>
  <c r="T50" i="76"/>
  <c r="U49" i="76"/>
  <c r="T49" i="76"/>
  <c r="S49" i="76"/>
  <c r="U48" i="76"/>
  <c r="S48" i="76" s="1"/>
  <c r="T48" i="76"/>
  <c r="U47" i="76"/>
  <c r="S47" i="76" s="1"/>
  <c r="T47" i="76"/>
  <c r="U46" i="76"/>
  <c r="T46" i="76"/>
  <c r="S46" i="76"/>
  <c r="U45" i="76"/>
  <c r="T45" i="76"/>
  <c r="U44" i="76"/>
  <c r="T44" i="76"/>
  <c r="U43" i="76"/>
  <c r="S43" i="76" s="1"/>
  <c r="T43" i="76"/>
  <c r="U42" i="76"/>
  <c r="S42" i="76" s="1"/>
  <c r="T42" i="76"/>
  <c r="U41" i="76"/>
  <c r="T41" i="76"/>
  <c r="U40" i="76"/>
  <c r="S41" i="76" s="1"/>
  <c r="T40" i="76"/>
  <c r="U39" i="76"/>
  <c r="S39" i="76" s="1"/>
  <c r="T39" i="76"/>
  <c r="U38" i="76"/>
  <c r="S45" i="76" s="1"/>
  <c r="T38" i="76"/>
  <c r="U37" i="76"/>
  <c r="T37" i="76"/>
  <c r="AG29" i="76"/>
  <c r="AE29" i="76" s="1"/>
  <c r="AG28" i="76"/>
  <c r="AE28" i="76" s="1"/>
  <c r="AG27" i="76"/>
  <c r="AE27" i="76"/>
  <c r="AG26" i="76"/>
  <c r="AE26" i="76" s="1"/>
  <c r="AG25" i="76"/>
  <c r="AE25" i="76" s="1"/>
  <c r="AG24" i="76"/>
  <c r="AE24" i="76" s="1"/>
  <c r="AG23" i="76"/>
  <c r="AE23" i="76"/>
  <c r="AG22" i="76"/>
  <c r="AE22" i="76"/>
  <c r="AG21" i="76"/>
  <c r="AE21" i="76" s="1"/>
  <c r="AG20" i="76"/>
  <c r="AE20" i="76" s="1"/>
  <c r="AF20" i="76"/>
  <c r="AG19" i="76"/>
  <c r="AG18" i="76"/>
  <c r="AE18" i="76" s="1"/>
  <c r="AG17" i="76"/>
  <c r="AE19" i="76" s="1"/>
  <c r="AF17" i="76"/>
  <c r="AF16" i="76"/>
  <c r="AG16" i="76"/>
  <c r="AA29" i="76"/>
  <c r="Y29" i="76" s="1"/>
  <c r="AA28" i="76"/>
  <c r="Y28" i="76" s="1"/>
  <c r="AA27" i="76"/>
  <c r="Y27" i="76"/>
  <c r="AA26" i="76"/>
  <c r="Y26" i="76" s="1"/>
  <c r="AA25" i="76"/>
  <c r="Y25" i="76" s="1"/>
  <c r="AA24" i="76"/>
  <c r="Y16" i="76" s="1"/>
  <c r="AA23" i="76"/>
  <c r="Y23" i="76"/>
  <c r="AA22" i="76"/>
  <c r="Y19" i="76" s="1"/>
  <c r="Y22" i="76"/>
  <c r="AA21" i="76"/>
  <c r="Y21" i="76" s="1"/>
  <c r="AA20" i="76"/>
  <c r="Z20" i="76"/>
  <c r="AA19" i="76"/>
  <c r="AA18" i="76"/>
  <c r="Y18" i="76" s="1"/>
  <c r="AA17" i="76"/>
  <c r="Y17" i="76" s="1"/>
  <c r="Z17" i="76"/>
  <c r="Z16" i="76"/>
  <c r="AA16" i="76"/>
  <c r="U29" i="76"/>
  <c r="S29" i="76" s="1"/>
  <c r="U28" i="76"/>
  <c r="S28" i="76"/>
  <c r="U27" i="76"/>
  <c r="S27" i="76"/>
  <c r="U26" i="76"/>
  <c r="S26" i="76" s="1"/>
  <c r="U25" i="76"/>
  <c r="S25" i="76" s="1"/>
  <c r="U24" i="76"/>
  <c r="S24" i="76" s="1"/>
  <c r="U23" i="76"/>
  <c r="S23" i="76"/>
  <c r="U22" i="76"/>
  <c r="S19" i="76" s="1"/>
  <c r="S22" i="76"/>
  <c r="U21" i="76"/>
  <c r="S21" i="76" s="1"/>
  <c r="U20" i="76"/>
  <c r="T20" i="76"/>
  <c r="U19" i="76"/>
  <c r="U18" i="76"/>
  <c r="S18" i="76" s="1"/>
  <c r="U17" i="76"/>
  <c r="S17" i="76" s="1"/>
  <c r="T17" i="76"/>
  <c r="S16" i="76"/>
  <c r="U16" i="76"/>
  <c r="AF38" i="74"/>
  <c r="AF57" i="74"/>
  <c r="AD57" i="74" s="1"/>
  <c r="AE57" i="74"/>
  <c r="AF56" i="74"/>
  <c r="AE56" i="74"/>
  <c r="AD56" i="74"/>
  <c r="AF55" i="74"/>
  <c r="AE55" i="74"/>
  <c r="AD55" i="74"/>
  <c r="AF54" i="74"/>
  <c r="AD54" i="74" s="1"/>
  <c r="AE54" i="74"/>
  <c r="AF53" i="74"/>
  <c r="AD53" i="74" s="1"/>
  <c r="AE53" i="74"/>
  <c r="AF52" i="74"/>
  <c r="AE52" i="74"/>
  <c r="AD52" i="74"/>
  <c r="AF51" i="74"/>
  <c r="AE51" i="74"/>
  <c r="AD51" i="74"/>
  <c r="AF50" i="74"/>
  <c r="AD50" i="74" s="1"/>
  <c r="AE50" i="74"/>
  <c r="AF49" i="74"/>
  <c r="AD49" i="74" s="1"/>
  <c r="AE49" i="74"/>
  <c r="AF48" i="74"/>
  <c r="AE48" i="74"/>
  <c r="AD48" i="74"/>
  <c r="AF47" i="74"/>
  <c r="AE47" i="74"/>
  <c r="AD47" i="74"/>
  <c r="AF46" i="74"/>
  <c r="AD46" i="74" s="1"/>
  <c r="AE46" i="74"/>
  <c r="AF45" i="74"/>
  <c r="AD45" i="74" s="1"/>
  <c r="AE45" i="74"/>
  <c r="AF44" i="74"/>
  <c r="AE44" i="74"/>
  <c r="AD44" i="74"/>
  <c r="AF43" i="74"/>
  <c r="AE43" i="74"/>
  <c r="AD43" i="74"/>
  <c r="AF42" i="74"/>
  <c r="AD42" i="74" s="1"/>
  <c r="AE42" i="74"/>
  <c r="AF41" i="74"/>
  <c r="AD41" i="74" s="1"/>
  <c r="AE41" i="74"/>
  <c r="AF40" i="74"/>
  <c r="AE40" i="74"/>
  <c r="AD40" i="74"/>
  <c r="AF39" i="74"/>
  <c r="AE39" i="74"/>
  <c r="AD38" i="74"/>
  <c r="AE38" i="74"/>
  <c r="AF37" i="74"/>
  <c r="AD37" i="74" s="1"/>
  <c r="AE37" i="74"/>
  <c r="AF36" i="74"/>
  <c r="AE36" i="74"/>
  <c r="AF35" i="74"/>
  <c r="AE35" i="74"/>
  <c r="AF34" i="74"/>
  <c r="AD34" i="74" s="1"/>
  <c r="AE34" i="74"/>
  <c r="AF33" i="74"/>
  <c r="AD33" i="74" s="1"/>
  <c r="AE33" i="74"/>
  <c r="AF32" i="74"/>
  <c r="AE32" i="74"/>
  <c r="AF31" i="74"/>
  <c r="AE31" i="74"/>
  <c r="AF30" i="74"/>
  <c r="AD30" i="74" s="1"/>
  <c r="AE30" i="74"/>
  <c r="AF29" i="74"/>
  <c r="AD29" i="74" s="1"/>
  <c r="AE29" i="74"/>
  <c r="AF28" i="74"/>
  <c r="AE28" i="74"/>
  <c r="AF27" i="74"/>
  <c r="AE27" i="74"/>
  <c r="AF26" i="74"/>
  <c r="AD26" i="74" s="1"/>
  <c r="AE26" i="74"/>
  <c r="AF25" i="74"/>
  <c r="AD25" i="74" s="1"/>
  <c r="AE25" i="74"/>
  <c r="AF24" i="74"/>
  <c r="AE24" i="74"/>
  <c r="AF23" i="74"/>
  <c r="AE23" i="74"/>
  <c r="AF22" i="74"/>
  <c r="AD22" i="74" s="1"/>
  <c r="AE22" i="74"/>
  <c r="AF21" i="74"/>
  <c r="AD21" i="74" s="1"/>
  <c r="AE21" i="74"/>
  <c r="AF20" i="74"/>
  <c r="AE20" i="74"/>
  <c r="AF19" i="74"/>
  <c r="AE19" i="74"/>
  <c r="AF18" i="74"/>
  <c r="AD24" i="74" s="1"/>
  <c r="AE18" i="74"/>
  <c r="AF17" i="74"/>
  <c r="AD17" i="74" s="1"/>
  <c r="AE17" i="74"/>
  <c r="AF16" i="74"/>
  <c r="AE16" i="74"/>
  <c r="AF15" i="74"/>
  <c r="AE15" i="74"/>
  <c r="AF14" i="74"/>
  <c r="AD14" i="74" s="1"/>
  <c r="AE14" i="74"/>
  <c r="AF13" i="74"/>
  <c r="AD31" i="74" s="1"/>
  <c r="AE13" i="74"/>
  <c r="AF12" i="74"/>
  <c r="AD39" i="74" s="1"/>
  <c r="AE12" i="74"/>
  <c r="AE11" i="74"/>
  <c r="AF11" i="74"/>
  <c r="Z57" i="74"/>
  <c r="X57" i="74" s="1"/>
  <c r="Y57" i="74"/>
  <c r="Z56" i="74"/>
  <c r="Y56" i="74"/>
  <c r="X56" i="74"/>
  <c r="Z55" i="74"/>
  <c r="Y55" i="74"/>
  <c r="X55" i="74"/>
  <c r="Z54" i="74"/>
  <c r="X54" i="74" s="1"/>
  <c r="Y54" i="74"/>
  <c r="Z53" i="74"/>
  <c r="X53" i="74" s="1"/>
  <c r="Y53" i="74"/>
  <c r="Z52" i="74"/>
  <c r="X52" i="74" s="1"/>
  <c r="Y52" i="74"/>
  <c r="Z51" i="74"/>
  <c r="Y51" i="74"/>
  <c r="X51" i="74"/>
  <c r="Z50" i="74"/>
  <c r="X50" i="74" s="1"/>
  <c r="Y50" i="74"/>
  <c r="Z49" i="74"/>
  <c r="X49" i="74" s="1"/>
  <c r="Y49" i="74"/>
  <c r="Z48" i="74"/>
  <c r="Y48" i="74"/>
  <c r="X48" i="74"/>
  <c r="Z47" i="74"/>
  <c r="Y47" i="74"/>
  <c r="X47" i="74"/>
  <c r="Z46" i="74"/>
  <c r="X46" i="74" s="1"/>
  <c r="Y46" i="74"/>
  <c r="Z45" i="74"/>
  <c r="X45" i="74" s="1"/>
  <c r="Y45" i="74"/>
  <c r="Z44" i="74"/>
  <c r="Y44" i="74"/>
  <c r="X44" i="74"/>
  <c r="Z43" i="74"/>
  <c r="Y43" i="74"/>
  <c r="X43" i="74"/>
  <c r="Z42" i="74"/>
  <c r="X42" i="74" s="1"/>
  <c r="Y42" i="74"/>
  <c r="Z41" i="74"/>
  <c r="X41" i="74" s="1"/>
  <c r="Y41" i="74"/>
  <c r="Z40" i="74"/>
  <c r="Y40" i="74"/>
  <c r="X40" i="74"/>
  <c r="Z39" i="74"/>
  <c r="Y39" i="74"/>
  <c r="Z38" i="74"/>
  <c r="X38" i="74" s="1"/>
  <c r="Y38" i="74"/>
  <c r="Z37" i="74"/>
  <c r="X37" i="74" s="1"/>
  <c r="Y37" i="74"/>
  <c r="Z36" i="74"/>
  <c r="Y36" i="74"/>
  <c r="Z35" i="74"/>
  <c r="Y35" i="74"/>
  <c r="Z34" i="74"/>
  <c r="X34" i="74" s="1"/>
  <c r="Y34" i="74"/>
  <c r="Z33" i="74"/>
  <c r="X33" i="74" s="1"/>
  <c r="Y33" i="74"/>
  <c r="Z32" i="74"/>
  <c r="Y32" i="74"/>
  <c r="Z31" i="74"/>
  <c r="Y31" i="74"/>
  <c r="Z30" i="74"/>
  <c r="X30" i="74" s="1"/>
  <c r="Y30" i="74"/>
  <c r="Z29" i="74"/>
  <c r="X29" i="74" s="1"/>
  <c r="Y29" i="74"/>
  <c r="Z28" i="74"/>
  <c r="Y28" i="74"/>
  <c r="Z27" i="74"/>
  <c r="Y27" i="74"/>
  <c r="Z26" i="74"/>
  <c r="X26" i="74" s="1"/>
  <c r="Y26" i="74"/>
  <c r="Z25" i="74"/>
  <c r="X25" i="74" s="1"/>
  <c r="Y25" i="74"/>
  <c r="Z24" i="74"/>
  <c r="Y24" i="74"/>
  <c r="Z23" i="74"/>
  <c r="Y23" i="74"/>
  <c r="Z22" i="74"/>
  <c r="X22" i="74" s="1"/>
  <c r="Y22" i="74"/>
  <c r="Z21" i="74"/>
  <c r="X21" i="74" s="1"/>
  <c r="Y21" i="74"/>
  <c r="Z20" i="74"/>
  <c r="Y20" i="74"/>
  <c r="Z19" i="74"/>
  <c r="Y19" i="74"/>
  <c r="Z18" i="74"/>
  <c r="X15" i="74" s="1"/>
  <c r="Y18" i="74"/>
  <c r="Z17" i="74"/>
  <c r="X12" i="74" s="1"/>
  <c r="Y17" i="74"/>
  <c r="Z16" i="74"/>
  <c r="Y16" i="74"/>
  <c r="Z15" i="74"/>
  <c r="Y15" i="74"/>
  <c r="Z14" i="74"/>
  <c r="X14" i="74" s="1"/>
  <c r="Y14" i="74"/>
  <c r="Z13" i="74"/>
  <c r="X39" i="74" s="1"/>
  <c r="Y13" i="74"/>
  <c r="Z12" i="74"/>
  <c r="X36" i="74" s="1"/>
  <c r="Y12" i="74"/>
  <c r="Y11" i="74"/>
  <c r="Z11" i="74"/>
  <c r="T57" i="74"/>
  <c r="R57" i="74" s="1"/>
  <c r="S57" i="74"/>
  <c r="T56" i="74"/>
  <c r="R56" i="74" s="1"/>
  <c r="S56" i="74"/>
  <c r="T55" i="74"/>
  <c r="S55" i="74"/>
  <c r="R55" i="74"/>
  <c r="T54" i="74"/>
  <c r="R54" i="74" s="1"/>
  <c r="S54" i="74"/>
  <c r="T53" i="74"/>
  <c r="R53" i="74" s="1"/>
  <c r="S53" i="74"/>
  <c r="T52" i="74"/>
  <c r="R52" i="74" s="1"/>
  <c r="S52" i="74"/>
  <c r="T51" i="74"/>
  <c r="S51" i="74"/>
  <c r="R51" i="74"/>
  <c r="T50" i="74"/>
  <c r="S50" i="74"/>
  <c r="R50" i="74"/>
  <c r="T49" i="74"/>
  <c r="R49" i="74" s="1"/>
  <c r="S49" i="74"/>
  <c r="T48" i="74"/>
  <c r="R48" i="74" s="1"/>
  <c r="S48" i="74"/>
  <c r="T47" i="74"/>
  <c r="S47" i="74"/>
  <c r="R47" i="74"/>
  <c r="T46" i="74"/>
  <c r="R46" i="74" s="1"/>
  <c r="S46" i="74"/>
  <c r="T45" i="74"/>
  <c r="R45" i="74" s="1"/>
  <c r="S45" i="74"/>
  <c r="T44" i="74"/>
  <c r="R44" i="74" s="1"/>
  <c r="S44" i="74"/>
  <c r="T43" i="74"/>
  <c r="S43" i="74"/>
  <c r="R43" i="74"/>
  <c r="T42" i="74"/>
  <c r="S42" i="74"/>
  <c r="R42" i="74"/>
  <c r="T41" i="74"/>
  <c r="R41" i="74" s="1"/>
  <c r="S41" i="74"/>
  <c r="T40" i="74"/>
  <c r="R40" i="74" s="1"/>
  <c r="S40" i="74"/>
  <c r="T39" i="74"/>
  <c r="S39" i="74"/>
  <c r="T38" i="74"/>
  <c r="R38" i="74" s="1"/>
  <c r="S38" i="74"/>
  <c r="T37" i="74"/>
  <c r="R37" i="74" s="1"/>
  <c r="S37" i="74"/>
  <c r="T36" i="74"/>
  <c r="R36" i="74" s="1"/>
  <c r="S36" i="74"/>
  <c r="T35" i="74"/>
  <c r="S35" i="74"/>
  <c r="T34" i="74"/>
  <c r="S34" i="74"/>
  <c r="T33" i="74"/>
  <c r="R33" i="74" s="1"/>
  <c r="S33" i="74"/>
  <c r="T32" i="74"/>
  <c r="R32" i="74" s="1"/>
  <c r="S32" i="74"/>
  <c r="T31" i="74"/>
  <c r="S31" i="74"/>
  <c r="T30" i="74"/>
  <c r="R30" i="74" s="1"/>
  <c r="S30" i="74"/>
  <c r="T29" i="74"/>
  <c r="R29" i="74" s="1"/>
  <c r="S29" i="74"/>
  <c r="T28" i="74"/>
  <c r="R28" i="74" s="1"/>
  <c r="S28" i="74"/>
  <c r="T27" i="74"/>
  <c r="S27" i="74"/>
  <c r="T26" i="74"/>
  <c r="S26" i="74"/>
  <c r="T25" i="74"/>
  <c r="R25" i="74" s="1"/>
  <c r="S25" i="74"/>
  <c r="T24" i="74"/>
  <c r="R24" i="74" s="1"/>
  <c r="S24" i="74"/>
  <c r="T23" i="74"/>
  <c r="S23" i="74"/>
  <c r="T22" i="74"/>
  <c r="R22" i="74" s="1"/>
  <c r="S22" i="74"/>
  <c r="T21" i="74"/>
  <c r="R21" i="74" s="1"/>
  <c r="S21" i="74"/>
  <c r="T20" i="74"/>
  <c r="R20" i="74" s="1"/>
  <c r="S20" i="74"/>
  <c r="T19" i="74"/>
  <c r="S19" i="74"/>
  <c r="T18" i="74"/>
  <c r="S18" i="74"/>
  <c r="T17" i="74"/>
  <c r="R17" i="74" s="1"/>
  <c r="S17" i="74"/>
  <c r="T16" i="74"/>
  <c r="R16" i="74" s="1"/>
  <c r="S16" i="74"/>
  <c r="T15" i="74"/>
  <c r="S15" i="74"/>
  <c r="T14" i="74"/>
  <c r="S14" i="74"/>
  <c r="T13" i="74"/>
  <c r="R13" i="74" s="1"/>
  <c r="S13" i="74"/>
  <c r="T12" i="74"/>
  <c r="R39" i="74" s="1"/>
  <c r="S12" i="74"/>
  <c r="S11" i="74"/>
  <c r="T11" i="74"/>
  <c r="AZ29" i="73"/>
  <c r="AX29" i="73" s="1"/>
  <c r="AY29" i="73"/>
  <c r="AZ28" i="73"/>
  <c r="AX28" i="73" s="1"/>
  <c r="AY28" i="73"/>
  <c r="AZ27" i="73"/>
  <c r="AX27" i="73" s="1"/>
  <c r="AY27" i="73"/>
  <c r="AZ26" i="73"/>
  <c r="AX26" i="73" s="1"/>
  <c r="AY26" i="73"/>
  <c r="AZ25" i="73"/>
  <c r="AY25" i="73"/>
  <c r="AZ24" i="73"/>
  <c r="AX24" i="73" s="1"/>
  <c r="AY24" i="73"/>
  <c r="AZ23" i="73"/>
  <c r="AX23" i="73" s="1"/>
  <c r="AY23" i="73"/>
  <c r="AZ22" i="73"/>
  <c r="AY22" i="73"/>
  <c r="AZ21" i="73"/>
  <c r="AX21" i="73" s="1"/>
  <c r="AY21" i="73"/>
  <c r="AZ20" i="73"/>
  <c r="AX20" i="73" s="1"/>
  <c r="AY20" i="73"/>
  <c r="AZ19" i="73"/>
  <c r="AX19" i="73" s="1"/>
  <c r="AY19" i="73"/>
  <c r="AZ18" i="73"/>
  <c r="AX18" i="73" s="1"/>
  <c r="AY18" i="73"/>
  <c r="AZ17" i="73"/>
  <c r="AY17" i="73"/>
  <c r="AX16" i="73"/>
  <c r="AY16" i="73"/>
  <c r="AZ16" i="73"/>
  <c r="AT29" i="73"/>
  <c r="AR29" i="73" s="1"/>
  <c r="AS29" i="73"/>
  <c r="AT28" i="73"/>
  <c r="AS28" i="73"/>
  <c r="AT27" i="73"/>
  <c r="AS27" i="73"/>
  <c r="AT26" i="73"/>
  <c r="AR26" i="73" s="1"/>
  <c r="AS26" i="73"/>
  <c r="AT25" i="73"/>
  <c r="AR25" i="73" s="1"/>
  <c r="AS25" i="73"/>
  <c r="AT24" i="73"/>
  <c r="AR24" i="73" s="1"/>
  <c r="AS24" i="73"/>
  <c r="AT23" i="73"/>
  <c r="AS23" i="73"/>
  <c r="AT22" i="73"/>
  <c r="AR19" i="73" s="1"/>
  <c r="AS22" i="73"/>
  <c r="AT21" i="73"/>
  <c r="AR21" i="73" s="1"/>
  <c r="AS21" i="73"/>
  <c r="AT20" i="73"/>
  <c r="AS20" i="73"/>
  <c r="AR20" i="73"/>
  <c r="AT19" i="73"/>
  <c r="AS19" i="73"/>
  <c r="AT18" i="73"/>
  <c r="AR18" i="73" s="1"/>
  <c r="AS18" i="73"/>
  <c r="AT17" i="73"/>
  <c r="AR27" i="73" s="1"/>
  <c r="AS17" i="73"/>
  <c r="AS16" i="73"/>
  <c r="AT16" i="73"/>
  <c r="AN29" i="73"/>
  <c r="AL29" i="73" s="1"/>
  <c r="AM29" i="73"/>
  <c r="AN28" i="73"/>
  <c r="AL28" i="73" s="1"/>
  <c r="AM28" i="73"/>
  <c r="AN27" i="73"/>
  <c r="AM27" i="73"/>
  <c r="AN26" i="73"/>
  <c r="AL26" i="73" s="1"/>
  <c r="AM26" i="73"/>
  <c r="AN25" i="73"/>
  <c r="AL25" i="73" s="1"/>
  <c r="AM25" i="73"/>
  <c r="AN24" i="73"/>
  <c r="AL24" i="73" s="1"/>
  <c r="AM24" i="73"/>
  <c r="AN23" i="73"/>
  <c r="AM23" i="73"/>
  <c r="AN22" i="73"/>
  <c r="AM22" i="73"/>
  <c r="AN21" i="73"/>
  <c r="AL21" i="73" s="1"/>
  <c r="AM21" i="73"/>
  <c r="AN20" i="73"/>
  <c r="AM20" i="73"/>
  <c r="AN19" i="73"/>
  <c r="AM19" i="73"/>
  <c r="AN18" i="73"/>
  <c r="AM18" i="73"/>
  <c r="AN17" i="73"/>
  <c r="AL27" i="73" s="1"/>
  <c r="AM17" i="73"/>
  <c r="AF61" i="71"/>
  <c r="AD61" i="71" s="1"/>
  <c r="AE61" i="71"/>
  <c r="AF60" i="71"/>
  <c r="AD60" i="71" s="1"/>
  <c r="AE60" i="71"/>
  <c r="AF59" i="71"/>
  <c r="AD59" i="71" s="1"/>
  <c r="AE59" i="71"/>
  <c r="AF58" i="71"/>
  <c r="AD58" i="71" s="1"/>
  <c r="AE58" i="71"/>
  <c r="AF57" i="71"/>
  <c r="AE57" i="71"/>
  <c r="AD57" i="71"/>
  <c r="AF56" i="71"/>
  <c r="AD56" i="71" s="1"/>
  <c r="AE56" i="71"/>
  <c r="AF55" i="71"/>
  <c r="AE55" i="71"/>
  <c r="AD55" i="71"/>
  <c r="AF54" i="71"/>
  <c r="AE54" i="71"/>
  <c r="AD54" i="71"/>
  <c r="AF53" i="71"/>
  <c r="AD53" i="71" s="1"/>
  <c r="AE53" i="71"/>
  <c r="AF52" i="71"/>
  <c r="AD52" i="71" s="1"/>
  <c r="AE52" i="71"/>
  <c r="AF51" i="71"/>
  <c r="AD51" i="71" s="1"/>
  <c r="AE51" i="71"/>
  <c r="AF50" i="71"/>
  <c r="AE50" i="71"/>
  <c r="AD50" i="71"/>
  <c r="AF49" i="71"/>
  <c r="AE49" i="71"/>
  <c r="AD49" i="71"/>
  <c r="AF48" i="71"/>
  <c r="AD48" i="71" s="1"/>
  <c r="AE48" i="71"/>
  <c r="AF47" i="71"/>
  <c r="AE47" i="71"/>
  <c r="AD47" i="71"/>
  <c r="AF46" i="71"/>
  <c r="AE46" i="71"/>
  <c r="AD46" i="71"/>
  <c r="AF45" i="71"/>
  <c r="AD45" i="71" s="1"/>
  <c r="AE45" i="71"/>
  <c r="AF44" i="71"/>
  <c r="AD44" i="71" s="1"/>
  <c r="AE44" i="71"/>
  <c r="AF43" i="71"/>
  <c r="AD43" i="71" s="1"/>
  <c r="AE43" i="71"/>
  <c r="AF42" i="71"/>
  <c r="AE42" i="71"/>
  <c r="AD42" i="71"/>
  <c r="AF41" i="71"/>
  <c r="AE41" i="71"/>
  <c r="AD41" i="71"/>
  <c r="AF40" i="71"/>
  <c r="AD40" i="71" s="1"/>
  <c r="AE40" i="71"/>
  <c r="AF39" i="71"/>
  <c r="AE39" i="71"/>
  <c r="AD39" i="71"/>
  <c r="AF38" i="71"/>
  <c r="AE38" i="71"/>
  <c r="AD38" i="71"/>
  <c r="AF37" i="71"/>
  <c r="AD37" i="71" s="1"/>
  <c r="AE37" i="71"/>
  <c r="AF36" i="71"/>
  <c r="AD36" i="71" s="1"/>
  <c r="AE36" i="71"/>
  <c r="AF35" i="71"/>
  <c r="AD35" i="71" s="1"/>
  <c r="AE35" i="71"/>
  <c r="AF34" i="71"/>
  <c r="AE34" i="71"/>
  <c r="AD34" i="71"/>
  <c r="AF33" i="71"/>
  <c r="AE33" i="71"/>
  <c r="AD33" i="71"/>
  <c r="AF32" i="71"/>
  <c r="AD32" i="71" s="1"/>
  <c r="AE32" i="71"/>
  <c r="AF31" i="71"/>
  <c r="AE31" i="71"/>
  <c r="AD31" i="71"/>
  <c r="AF30" i="71"/>
  <c r="AE30" i="71"/>
  <c r="AF29" i="71"/>
  <c r="AD29" i="71" s="1"/>
  <c r="AE29" i="71"/>
  <c r="AF28" i="71"/>
  <c r="AD28" i="71" s="1"/>
  <c r="AE28" i="71"/>
  <c r="AF27" i="71"/>
  <c r="AD27" i="71" s="1"/>
  <c r="AE27" i="71"/>
  <c r="AF26" i="71"/>
  <c r="AE26" i="71"/>
  <c r="AF25" i="71"/>
  <c r="AE25" i="71"/>
  <c r="AF24" i="71"/>
  <c r="AD24" i="71" s="1"/>
  <c r="AE24" i="71"/>
  <c r="AF23" i="71"/>
  <c r="AE23" i="71"/>
  <c r="AF22" i="71"/>
  <c r="AE22" i="71"/>
  <c r="AF21" i="71"/>
  <c r="AD21" i="71" s="1"/>
  <c r="AE21" i="71"/>
  <c r="AF20" i="71"/>
  <c r="AD20" i="71" s="1"/>
  <c r="AE20" i="71"/>
  <c r="AF19" i="71"/>
  <c r="AD19" i="71" s="1"/>
  <c r="AE19" i="71"/>
  <c r="AF18" i="71"/>
  <c r="AE18" i="71"/>
  <c r="AF17" i="71"/>
  <c r="AE17" i="71"/>
  <c r="AF16" i="71"/>
  <c r="AD16" i="71" s="1"/>
  <c r="AE16" i="71"/>
  <c r="AF15" i="71"/>
  <c r="AE15" i="71"/>
  <c r="Z61" i="71"/>
  <c r="X61" i="71" s="1"/>
  <c r="Y61" i="71"/>
  <c r="Z60" i="71"/>
  <c r="X60" i="71" s="1"/>
  <c r="Y60" i="71"/>
  <c r="Z59" i="71"/>
  <c r="X59" i="71" s="1"/>
  <c r="Y59" i="71"/>
  <c r="Z58" i="71"/>
  <c r="X58" i="71" s="1"/>
  <c r="Y58" i="71"/>
  <c r="Z57" i="71"/>
  <c r="Y57" i="71"/>
  <c r="X57" i="71"/>
  <c r="Z56" i="71"/>
  <c r="X56" i="71" s="1"/>
  <c r="Y56" i="71"/>
  <c r="Z55" i="71"/>
  <c r="Y55" i="71"/>
  <c r="X55" i="71"/>
  <c r="Z54" i="71"/>
  <c r="Y54" i="71"/>
  <c r="X54" i="71"/>
  <c r="Z53" i="71"/>
  <c r="X53" i="71" s="1"/>
  <c r="Y53" i="71"/>
  <c r="Z52" i="71"/>
  <c r="X52" i="71" s="1"/>
  <c r="Y52" i="71"/>
  <c r="Z51" i="71"/>
  <c r="X51" i="71" s="1"/>
  <c r="Y51" i="71"/>
  <c r="Z50" i="71"/>
  <c r="X50" i="71" s="1"/>
  <c r="Y50" i="71"/>
  <c r="Z49" i="71"/>
  <c r="Y49" i="71"/>
  <c r="X49" i="71"/>
  <c r="Z48" i="71"/>
  <c r="X48" i="71" s="1"/>
  <c r="Y48" i="71"/>
  <c r="Z47" i="71"/>
  <c r="Y47" i="71"/>
  <c r="X47" i="71"/>
  <c r="Z46" i="71"/>
  <c r="Y46" i="71"/>
  <c r="X46" i="71"/>
  <c r="Z45" i="71"/>
  <c r="X45" i="71" s="1"/>
  <c r="Y45" i="71"/>
  <c r="Z44" i="71"/>
  <c r="X44" i="71" s="1"/>
  <c r="Y44" i="71"/>
  <c r="Z43" i="71"/>
  <c r="X43" i="71" s="1"/>
  <c r="Y43" i="71"/>
  <c r="Z42" i="71"/>
  <c r="X42" i="71" s="1"/>
  <c r="Y42" i="71"/>
  <c r="Z41" i="71"/>
  <c r="Y41" i="71"/>
  <c r="X41" i="71"/>
  <c r="Z40" i="71"/>
  <c r="X40" i="71" s="1"/>
  <c r="Y40" i="71"/>
  <c r="Z39" i="71"/>
  <c r="Y39" i="71"/>
  <c r="X39" i="71"/>
  <c r="Z38" i="71"/>
  <c r="Y38" i="71"/>
  <c r="X38" i="71"/>
  <c r="Z37" i="71"/>
  <c r="X37" i="71" s="1"/>
  <c r="Y37" i="71"/>
  <c r="Z36" i="71"/>
  <c r="X36" i="71" s="1"/>
  <c r="Y36" i="71"/>
  <c r="Z35" i="71"/>
  <c r="X35" i="71" s="1"/>
  <c r="Y35" i="71"/>
  <c r="Z34" i="71"/>
  <c r="X34" i="71" s="1"/>
  <c r="Y34" i="71"/>
  <c r="Z33" i="71"/>
  <c r="Y33" i="71"/>
  <c r="X33" i="71"/>
  <c r="Z32" i="71"/>
  <c r="X32" i="71" s="1"/>
  <c r="Y32" i="71"/>
  <c r="Z31" i="71"/>
  <c r="Y31" i="71"/>
  <c r="X31" i="71"/>
  <c r="Z30" i="71"/>
  <c r="Y30" i="71"/>
  <c r="Z29" i="71"/>
  <c r="X29" i="71" s="1"/>
  <c r="Y29" i="71"/>
  <c r="Z28" i="71"/>
  <c r="X28" i="71" s="1"/>
  <c r="Y28" i="71"/>
  <c r="Z27" i="71"/>
  <c r="X27" i="71" s="1"/>
  <c r="Y27" i="71"/>
  <c r="Z26" i="71"/>
  <c r="X26" i="71" s="1"/>
  <c r="Y26" i="71"/>
  <c r="Z25" i="71"/>
  <c r="Y25" i="71"/>
  <c r="Z24" i="71"/>
  <c r="X24" i="71" s="1"/>
  <c r="Y24" i="71"/>
  <c r="Z23" i="71"/>
  <c r="Y23" i="71"/>
  <c r="Z22" i="71"/>
  <c r="Y22" i="71"/>
  <c r="Z21" i="71"/>
  <c r="X21" i="71" s="1"/>
  <c r="Y21" i="71"/>
  <c r="Z20" i="71"/>
  <c r="X20" i="71" s="1"/>
  <c r="Y20" i="71"/>
  <c r="Z19" i="71"/>
  <c r="X19" i="71" s="1"/>
  <c r="Y19" i="71"/>
  <c r="Z18" i="71"/>
  <c r="X18" i="71" s="1"/>
  <c r="Y18" i="71"/>
  <c r="Z17" i="71"/>
  <c r="Y17" i="71"/>
  <c r="Z16" i="71"/>
  <c r="X16" i="71" s="1"/>
  <c r="Y16" i="71"/>
  <c r="Y15" i="71"/>
  <c r="Z15" i="71"/>
  <c r="T61" i="71"/>
  <c r="R61" i="71" s="1"/>
  <c r="S61" i="71"/>
  <c r="T60" i="71"/>
  <c r="R60" i="71" s="1"/>
  <c r="S60" i="71"/>
  <c r="T59" i="71"/>
  <c r="S59" i="71"/>
  <c r="R59" i="71"/>
  <c r="T58" i="71"/>
  <c r="S58" i="71"/>
  <c r="R58" i="71"/>
  <c r="T57" i="71"/>
  <c r="R57" i="71" s="1"/>
  <c r="S57" i="71"/>
  <c r="T56" i="71"/>
  <c r="R56" i="71" s="1"/>
  <c r="S56" i="71"/>
  <c r="T55" i="71"/>
  <c r="S55" i="71"/>
  <c r="R55" i="71"/>
  <c r="T54" i="71"/>
  <c r="S54" i="71"/>
  <c r="R54" i="71"/>
  <c r="T53" i="71"/>
  <c r="R53" i="71" s="1"/>
  <c r="S53" i="71"/>
  <c r="T52" i="71"/>
  <c r="R52" i="71" s="1"/>
  <c r="S52" i="71"/>
  <c r="T51" i="71"/>
  <c r="S51" i="71"/>
  <c r="R51" i="71"/>
  <c r="T50" i="71"/>
  <c r="S50" i="71"/>
  <c r="R50" i="71"/>
  <c r="T49" i="71"/>
  <c r="R49" i="71" s="1"/>
  <c r="S49" i="71"/>
  <c r="T48" i="71"/>
  <c r="R48" i="71" s="1"/>
  <c r="S48" i="71"/>
  <c r="T47" i="71"/>
  <c r="S47" i="71"/>
  <c r="R47" i="71"/>
  <c r="T46" i="71"/>
  <c r="S46" i="71"/>
  <c r="R46" i="71"/>
  <c r="T45" i="71"/>
  <c r="R45" i="71" s="1"/>
  <c r="S45" i="71"/>
  <c r="T44" i="71"/>
  <c r="R44" i="71" s="1"/>
  <c r="S44" i="71"/>
  <c r="T43" i="71"/>
  <c r="S43" i="71"/>
  <c r="R43" i="71"/>
  <c r="T42" i="71"/>
  <c r="S42" i="71"/>
  <c r="R42" i="71"/>
  <c r="T41" i="71"/>
  <c r="R41" i="71" s="1"/>
  <c r="S41" i="71"/>
  <c r="T40" i="71"/>
  <c r="R40" i="71" s="1"/>
  <c r="S40" i="71"/>
  <c r="T39" i="71"/>
  <c r="S39" i="71"/>
  <c r="R39" i="71"/>
  <c r="T38" i="71"/>
  <c r="S38" i="71"/>
  <c r="R38" i="71"/>
  <c r="T37" i="71"/>
  <c r="R37" i="71" s="1"/>
  <c r="S37" i="71"/>
  <c r="T36" i="71"/>
  <c r="R36" i="71" s="1"/>
  <c r="S36" i="71"/>
  <c r="T35" i="71"/>
  <c r="S35" i="71"/>
  <c r="R35" i="71"/>
  <c r="T34" i="71"/>
  <c r="S34" i="71"/>
  <c r="R34" i="71"/>
  <c r="T33" i="71"/>
  <c r="R33" i="71" s="1"/>
  <c r="S33" i="71"/>
  <c r="T32" i="71"/>
  <c r="R32" i="71" s="1"/>
  <c r="S32" i="71"/>
  <c r="T31" i="71"/>
  <c r="S31" i="71"/>
  <c r="R31" i="71"/>
  <c r="T30" i="71"/>
  <c r="S30" i="71"/>
  <c r="T29" i="71"/>
  <c r="R29" i="71" s="1"/>
  <c r="S29" i="71"/>
  <c r="T28" i="71"/>
  <c r="R28" i="71" s="1"/>
  <c r="S28" i="71"/>
  <c r="T27" i="71"/>
  <c r="S27" i="71"/>
  <c r="T26" i="71"/>
  <c r="S26" i="71"/>
  <c r="T25" i="71"/>
  <c r="R25" i="71" s="1"/>
  <c r="S25" i="71"/>
  <c r="T24" i="71"/>
  <c r="R24" i="71" s="1"/>
  <c r="S24" i="71"/>
  <c r="T23" i="71"/>
  <c r="S23" i="71"/>
  <c r="T22" i="71"/>
  <c r="S22" i="71"/>
  <c r="T21" i="71"/>
  <c r="R21" i="71" s="1"/>
  <c r="S21" i="71"/>
  <c r="T20" i="71"/>
  <c r="R20" i="71" s="1"/>
  <c r="S20" i="71"/>
  <c r="T19" i="71"/>
  <c r="S19" i="71"/>
  <c r="T18" i="71"/>
  <c r="S18" i="71"/>
  <c r="T17" i="71"/>
  <c r="R17" i="71" s="1"/>
  <c r="S17" i="71"/>
  <c r="T16" i="71"/>
  <c r="R27" i="71" s="1"/>
  <c r="S16" i="71"/>
  <c r="S15" i="71"/>
  <c r="T15" i="71"/>
  <c r="AS16" i="70"/>
  <c r="AT16" i="70"/>
  <c r="AU16" i="70"/>
  <c r="AY16" i="70"/>
  <c r="AZ16" i="70"/>
  <c r="BA16" i="70"/>
  <c r="AY22" i="70" s="1"/>
  <c r="BA29" i="70"/>
  <c r="AY29" i="70" s="1"/>
  <c r="AZ29" i="70"/>
  <c r="BA28" i="70"/>
  <c r="AZ28" i="70"/>
  <c r="AY28" i="70"/>
  <c r="BA27" i="70"/>
  <c r="AZ27" i="70"/>
  <c r="BA26" i="70"/>
  <c r="AY26" i="70" s="1"/>
  <c r="AZ26" i="70"/>
  <c r="BA25" i="70"/>
  <c r="AZ25" i="70"/>
  <c r="BA24" i="70"/>
  <c r="AY24" i="70" s="1"/>
  <c r="AZ24" i="70"/>
  <c r="BA23" i="70"/>
  <c r="AZ23" i="70"/>
  <c r="BA22" i="70"/>
  <c r="AZ22" i="70"/>
  <c r="BA21" i="70"/>
  <c r="AZ21" i="70"/>
  <c r="BA20" i="70"/>
  <c r="AZ20" i="70"/>
  <c r="AY20" i="70"/>
  <c r="BA19" i="70"/>
  <c r="AZ19" i="70"/>
  <c r="BA18" i="70"/>
  <c r="AZ18" i="70"/>
  <c r="BA17" i="70"/>
  <c r="AY27" i="70" s="1"/>
  <c r="AZ17" i="70"/>
  <c r="AU29" i="70"/>
  <c r="AS29" i="70" s="1"/>
  <c r="AT29" i="70"/>
  <c r="AU28" i="70"/>
  <c r="AT28" i="70"/>
  <c r="AU27" i="70"/>
  <c r="AT27" i="70"/>
  <c r="AU26" i="70"/>
  <c r="AS26" i="70" s="1"/>
  <c r="AT26" i="70"/>
  <c r="AU25" i="70"/>
  <c r="AS25" i="70" s="1"/>
  <c r="AT25" i="70"/>
  <c r="AU24" i="70"/>
  <c r="AS24" i="70" s="1"/>
  <c r="AT24" i="70"/>
  <c r="AU23" i="70"/>
  <c r="AS23" i="70" s="1"/>
  <c r="AT23" i="70"/>
  <c r="AU22" i="70"/>
  <c r="AT22" i="70"/>
  <c r="AU21" i="70"/>
  <c r="AT21" i="70"/>
  <c r="AU20" i="70"/>
  <c r="AT20" i="70"/>
  <c r="AU19" i="70"/>
  <c r="AT19" i="70"/>
  <c r="AU18" i="70"/>
  <c r="AS19" i="70" s="1"/>
  <c r="AT18" i="70"/>
  <c r="AU17" i="70"/>
  <c r="AS27" i="70" s="1"/>
  <c r="AT17" i="70"/>
  <c r="AO16" i="70"/>
  <c r="AM16" i="70" s="1"/>
  <c r="AN16" i="70"/>
  <c r="AO29" i="70"/>
  <c r="AM29" i="70" s="1"/>
  <c r="AN29" i="70"/>
  <c r="AO28" i="70"/>
  <c r="AM28" i="70" s="1"/>
  <c r="AN28" i="70"/>
  <c r="AO27" i="70"/>
  <c r="AN27" i="70"/>
  <c r="AO26" i="70"/>
  <c r="AN26" i="70"/>
  <c r="AO25" i="70"/>
  <c r="AM25" i="70" s="1"/>
  <c r="AN25" i="70"/>
  <c r="AO24" i="70"/>
  <c r="AM19" i="70" s="1"/>
  <c r="AN24" i="70"/>
  <c r="AO23" i="70"/>
  <c r="AN23" i="70"/>
  <c r="AO22" i="70"/>
  <c r="AN22" i="70"/>
  <c r="AO21" i="70"/>
  <c r="AM21" i="70" s="1"/>
  <c r="AN21" i="70"/>
  <c r="AO20" i="70"/>
  <c r="AM20" i="70" s="1"/>
  <c r="AN20" i="70"/>
  <c r="AO19" i="70"/>
  <c r="AN19" i="70"/>
  <c r="AO18" i="70"/>
  <c r="AN18" i="70"/>
  <c r="AO17" i="70"/>
  <c r="AM27" i="70" s="1"/>
  <c r="AN17" i="70"/>
  <c r="AF194" i="70"/>
  <c r="AD194" i="70" s="1"/>
  <c r="AE194" i="70"/>
  <c r="AF193" i="70"/>
  <c r="AE193" i="70"/>
  <c r="AD193" i="70"/>
  <c r="AF192" i="70"/>
  <c r="AE192" i="70"/>
  <c r="AD192" i="70"/>
  <c r="AF191" i="70"/>
  <c r="AD191" i="70" s="1"/>
  <c r="AE191" i="70"/>
  <c r="AF190" i="70"/>
  <c r="AD190" i="70" s="1"/>
  <c r="AE190" i="70"/>
  <c r="AF189" i="70"/>
  <c r="AD189" i="70" s="1"/>
  <c r="AE189" i="70"/>
  <c r="AF188" i="70"/>
  <c r="AE188" i="70"/>
  <c r="AD188" i="70"/>
  <c r="AF187" i="70"/>
  <c r="AD187" i="70" s="1"/>
  <c r="AE187" i="70"/>
  <c r="AF186" i="70"/>
  <c r="AD186" i="70" s="1"/>
  <c r="AE186" i="70"/>
  <c r="AF185" i="70"/>
  <c r="AE185" i="70"/>
  <c r="AD185" i="70"/>
  <c r="AF184" i="70"/>
  <c r="AE184" i="70"/>
  <c r="AD184" i="70"/>
  <c r="AF183" i="70"/>
  <c r="AD183" i="70" s="1"/>
  <c r="AE183" i="70"/>
  <c r="AF182" i="70"/>
  <c r="AD182" i="70" s="1"/>
  <c r="AE182" i="70"/>
  <c r="AF181" i="70"/>
  <c r="AD181" i="70" s="1"/>
  <c r="AE181" i="70"/>
  <c r="AF180" i="70"/>
  <c r="AE180" i="70"/>
  <c r="AD180" i="70"/>
  <c r="AF179" i="70"/>
  <c r="AD179" i="70" s="1"/>
  <c r="AE179" i="70"/>
  <c r="AF178" i="70"/>
  <c r="AD178" i="70" s="1"/>
  <c r="AE178" i="70"/>
  <c r="AF177" i="70"/>
  <c r="AE177" i="70"/>
  <c r="AD177" i="70"/>
  <c r="AF176" i="70"/>
  <c r="AE176" i="70"/>
  <c r="AD176" i="70"/>
  <c r="AF175" i="70"/>
  <c r="AD175" i="70" s="1"/>
  <c r="AE175" i="70"/>
  <c r="AF174" i="70"/>
  <c r="AD174" i="70" s="1"/>
  <c r="AE174" i="70"/>
  <c r="AF173" i="70"/>
  <c r="AD173" i="70" s="1"/>
  <c r="AE173" i="70"/>
  <c r="AF172" i="70"/>
  <c r="AE172" i="70"/>
  <c r="AD172" i="70"/>
  <c r="AF171" i="70"/>
  <c r="AD171" i="70" s="1"/>
  <c r="AE171" i="70"/>
  <c r="AF170" i="70"/>
  <c r="AD170" i="70" s="1"/>
  <c r="AE170" i="70"/>
  <c r="AF169" i="70"/>
  <c r="AE169" i="70"/>
  <c r="AD169" i="70"/>
  <c r="AF168" i="70"/>
  <c r="AE168" i="70"/>
  <c r="AD168" i="70"/>
  <c r="AF167" i="70"/>
  <c r="AD167" i="70" s="1"/>
  <c r="AE167" i="70"/>
  <c r="AF166" i="70"/>
  <c r="AD166" i="70" s="1"/>
  <c r="AE166" i="70"/>
  <c r="AF165" i="70"/>
  <c r="AD165" i="70" s="1"/>
  <c r="AE165" i="70"/>
  <c r="AF164" i="70"/>
  <c r="AE164" i="70"/>
  <c r="AD164" i="70"/>
  <c r="AF163" i="70"/>
  <c r="AD163" i="70" s="1"/>
  <c r="AE163" i="70"/>
  <c r="AF162" i="70"/>
  <c r="AD162" i="70" s="1"/>
  <c r="AE162" i="70"/>
  <c r="AF161" i="70"/>
  <c r="AE161" i="70"/>
  <c r="AD161" i="70"/>
  <c r="AF160" i="70"/>
  <c r="AE160" i="70"/>
  <c r="AD160" i="70"/>
  <c r="AF159" i="70"/>
  <c r="AD159" i="70" s="1"/>
  <c r="AE159" i="70"/>
  <c r="AF158" i="70"/>
  <c r="AD158" i="70" s="1"/>
  <c r="AE158" i="70"/>
  <c r="AF157" i="70"/>
  <c r="AD157" i="70" s="1"/>
  <c r="AE157" i="70"/>
  <c r="AF156" i="70"/>
  <c r="AE156" i="70"/>
  <c r="AD156" i="70"/>
  <c r="AF155" i="70"/>
  <c r="AD155" i="70" s="1"/>
  <c r="AE155" i="70"/>
  <c r="AF154" i="70"/>
  <c r="AD154" i="70" s="1"/>
  <c r="AE154" i="70"/>
  <c r="AF153" i="70"/>
  <c r="AE153" i="70"/>
  <c r="AD153" i="70"/>
  <c r="AF152" i="70"/>
  <c r="AE152" i="70"/>
  <c r="AD152" i="70"/>
  <c r="AF151" i="70"/>
  <c r="AD151" i="70" s="1"/>
  <c r="AE151" i="70"/>
  <c r="AF150" i="70"/>
  <c r="AD150" i="70" s="1"/>
  <c r="AE150" i="70"/>
  <c r="AF149" i="70"/>
  <c r="AD149" i="70" s="1"/>
  <c r="AE149" i="70"/>
  <c r="AF148" i="70"/>
  <c r="AE148" i="70"/>
  <c r="AD148" i="70"/>
  <c r="AF147" i="70"/>
  <c r="AD147" i="70" s="1"/>
  <c r="AE147" i="70"/>
  <c r="AF146" i="70"/>
  <c r="AD146" i="70" s="1"/>
  <c r="AE146" i="70"/>
  <c r="AF145" i="70"/>
  <c r="AE145" i="70"/>
  <c r="AD145" i="70"/>
  <c r="AF144" i="70"/>
  <c r="AE144" i="70"/>
  <c r="AD144" i="70"/>
  <c r="AF143" i="70"/>
  <c r="AD143" i="70" s="1"/>
  <c r="AE143" i="70"/>
  <c r="AF142" i="70"/>
  <c r="AD142" i="70" s="1"/>
  <c r="AE142" i="70"/>
  <c r="AF141" i="70"/>
  <c r="AD141" i="70" s="1"/>
  <c r="AE141" i="70"/>
  <c r="AF140" i="70"/>
  <c r="AE140" i="70"/>
  <c r="AD140" i="70"/>
  <c r="AF139" i="70"/>
  <c r="AD139" i="70" s="1"/>
  <c r="AE139" i="70"/>
  <c r="AF138" i="70"/>
  <c r="AD138" i="70" s="1"/>
  <c r="AE138" i="70"/>
  <c r="AF137" i="70"/>
  <c r="AE137" i="70"/>
  <c r="AD137" i="70"/>
  <c r="AF136" i="70"/>
  <c r="AE136" i="70"/>
  <c r="AD136" i="70"/>
  <c r="AF135" i="70"/>
  <c r="AD135" i="70" s="1"/>
  <c r="AE135" i="70"/>
  <c r="AF134" i="70"/>
  <c r="AD134" i="70" s="1"/>
  <c r="AE134" i="70"/>
  <c r="AF133" i="70"/>
  <c r="AD133" i="70" s="1"/>
  <c r="AE133" i="70"/>
  <c r="AF132" i="70"/>
  <c r="AE132" i="70"/>
  <c r="AD132" i="70"/>
  <c r="AF131" i="70"/>
  <c r="AD131" i="70" s="1"/>
  <c r="AE131" i="70"/>
  <c r="AF130" i="70"/>
  <c r="AD130" i="70" s="1"/>
  <c r="AE130" i="70"/>
  <c r="AF129" i="70"/>
  <c r="AE129" i="70"/>
  <c r="AD129" i="70"/>
  <c r="AF128" i="70"/>
  <c r="AE128" i="70"/>
  <c r="AD128" i="70"/>
  <c r="AF127" i="70"/>
  <c r="AD127" i="70" s="1"/>
  <c r="AE127" i="70"/>
  <c r="AF126" i="70"/>
  <c r="AD126" i="70" s="1"/>
  <c r="AE126" i="70"/>
  <c r="AF125" i="70"/>
  <c r="AD125" i="70" s="1"/>
  <c r="AE125" i="70"/>
  <c r="AF124" i="70"/>
  <c r="AE124" i="70"/>
  <c r="AD124" i="70"/>
  <c r="AF123" i="70"/>
  <c r="AE123" i="70"/>
  <c r="AD123" i="70"/>
  <c r="AF122" i="70"/>
  <c r="AD122" i="70" s="1"/>
  <c r="AE122" i="70"/>
  <c r="AF121" i="70"/>
  <c r="AE121" i="70"/>
  <c r="AD121" i="70"/>
  <c r="AF120" i="70"/>
  <c r="AE120" i="70"/>
  <c r="AD120" i="70"/>
  <c r="AF119" i="70"/>
  <c r="AD119" i="70" s="1"/>
  <c r="AE119" i="70"/>
  <c r="AF118" i="70"/>
  <c r="AD118" i="70" s="1"/>
  <c r="AE118" i="70"/>
  <c r="AF117" i="70"/>
  <c r="AD117" i="70" s="1"/>
  <c r="AE117" i="70"/>
  <c r="AF116" i="70"/>
  <c r="AE116" i="70"/>
  <c r="AD116" i="70"/>
  <c r="AF115" i="70"/>
  <c r="AE115" i="70"/>
  <c r="AD115" i="70"/>
  <c r="AF114" i="70"/>
  <c r="AD114" i="70" s="1"/>
  <c r="AE114" i="70"/>
  <c r="AF113" i="70"/>
  <c r="AE113" i="70"/>
  <c r="AD113" i="70"/>
  <c r="AF112" i="70"/>
  <c r="AE112" i="70"/>
  <c r="AD112" i="70"/>
  <c r="AF111" i="70"/>
  <c r="AD111" i="70" s="1"/>
  <c r="AE111" i="70"/>
  <c r="AF110" i="70"/>
  <c r="AD110" i="70" s="1"/>
  <c r="AE110" i="70"/>
  <c r="AF109" i="70"/>
  <c r="AD109" i="70" s="1"/>
  <c r="AE109" i="70"/>
  <c r="AF108" i="70"/>
  <c r="AE108" i="70"/>
  <c r="AD108" i="70"/>
  <c r="AF107" i="70"/>
  <c r="AE107" i="70"/>
  <c r="AD107" i="70"/>
  <c r="AF106" i="70"/>
  <c r="AD106" i="70" s="1"/>
  <c r="AE106" i="70"/>
  <c r="AF105" i="70"/>
  <c r="AE105" i="70"/>
  <c r="AD105" i="70"/>
  <c r="AF104" i="70"/>
  <c r="AE104" i="70"/>
  <c r="AD104" i="70"/>
  <c r="AF103" i="70"/>
  <c r="AD103" i="70" s="1"/>
  <c r="AE103" i="70"/>
  <c r="AF102" i="70"/>
  <c r="AD102" i="70" s="1"/>
  <c r="AE102" i="70"/>
  <c r="AF101" i="70"/>
  <c r="AD101" i="70" s="1"/>
  <c r="AE101" i="70"/>
  <c r="AF100" i="70"/>
  <c r="AE100" i="70"/>
  <c r="AD100" i="70"/>
  <c r="AF99" i="70"/>
  <c r="AE99" i="70"/>
  <c r="AD99" i="70"/>
  <c r="AF98" i="70"/>
  <c r="AD98" i="70" s="1"/>
  <c r="AE98" i="70"/>
  <c r="AF97" i="70"/>
  <c r="AE97" i="70"/>
  <c r="AD97" i="70"/>
  <c r="AF96" i="70"/>
  <c r="AE96" i="70"/>
  <c r="AD96" i="70"/>
  <c r="AF95" i="70"/>
  <c r="AD95" i="70" s="1"/>
  <c r="AE95" i="70"/>
  <c r="AF94" i="70"/>
  <c r="AD94" i="70" s="1"/>
  <c r="AE94" i="70"/>
  <c r="AF93" i="70"/>
  <c r="AD93" i="70" s="1"/>
  <c r="AE93" i="70"/>
  <c r="AF92" i="70"/>
  <c r="AE92" i="70"/>
  <c r="AD92" i="70"/>
  <c r="AF91" i="70"/>
  <c r="AE91" i="70"/>
  <c r="AF90" i="70"/>
  <c r="AD90" i="70" s="1"/>
  <c r="AE90" i="70"/>
  <c r="AF89" i="70"/>
  <c r="AE89" i="70"/>
  <c r="AF88" i="70"/>
  <c r="AE88" i="70"/>
  <c r="AF87" i="70"/>
  <c r="AD87" i="70" s="1"/>
  <c r="AE87" i="70"/>
  <c r="AF86" i="70"/>
  <c r="AD86" i="70" s="1"/>
  <c r="AE86" i="70"/>
  <c r="AF85" i="70"/>
  <c r="AD85" i="70" s="1"/>
  <c r="AE85" i="70"/>
  <c r="AF84" i="70"/>
  <c r="AE84" i="70"/>
  <c r="AF83" i="70"/>
  <c r="AE83" i="70"/>
  <c r="AF82" i="70"/>
  <c r="AD82" i="70" s="1"/>
  <c r="AE82" i="70"/>
  <c r="AF81" i="70"/>
  <c r="AE81" i="70"/>
  <c r="AF80" i="70"/>
  <c r="AE80" i="70"/>
  <c r="AF79" i="70"/>
  <c r="AE79" i="70"/>
  <c r="AF78" i="70"/>
  <c r="AD78" i="70" s="1"/>
  <c r="AE78" i="70"/>
  <c r="AF77" i="70"/>
  <c r="AD77" i="70" s="1"/>
  <c r="AE77" i="70"/>
  <c r="AF76" i="70"/>
  <c r="AE76" i="70"/>
  <c r="AF75" i="70"/>
  <c r="AE75" i="70"/>
  <c r="AF74" i="70"/>
  <c r="AD74" i="70" s="1"/>
  <c r="AE74" i="70"/>
  <c r="AF73" i="70"/>
  <c r="AE73" i="70"/>
  <c r="AF72" i="70"/>
  <c r="AE72" i="70"/>
  <c r="AF71" i="70"/>
  <c r="AE71" i="70"/>
  <c r="AF70" i="70"/>
  <c r="AD70" i="70" s="1"/>
  <c r="AE70" i="70"/>
  <c r="AF69" i="70"/>
  <c r="AD69" i="70" s="1"/>
  <c r="AE69" i="70"/>
  <c r="AF68" i="70"/>
  <c r="AE68" i="70"/>
  <c r="AF67" i="70"/>
  <c r="AE67" i="70"/>
  <c r="AF66" i="70"/>
  <c r="AD66" i="70" s="1"/>
  <c r="AE66" i="70"/>
  <c r="AF65" i="70"/>
  <c r="AE65" i="70"/>
  <c r="AF64" i="70"/>
  <c r="AE64" i="70"/>
  <c r="AF63" i="70"/>
  <c r="AE63" i="70"/>
  <c r="AF62" i="70"/>
  <c r="AD62" i="70" s="1"/>
  <c r="AE62" i="70"/>
  <c r="AF61" i="70"/>
  <c r="AD61" i="70" s="1"/>
  <c r="AE61" i="70"/>
  <c r="AF60" i="70"/>
  <c r="AE60" i="70"/>
  <c r="AF59" i="70"/>
  <c r="AE59" i="70"/>
  <c r="AF58" i="70"/>
  <c r="AD58" i="70" s="1"/>
  <c r="AE58" i="70"/>
  <c r="AF57" i="70"/>
  <c r="AE57" i="70"/>
  <c r="AF56" i="70"/>
  <c r="AE56" i="70"/>
  <c r="AF55" i="70"/>
  <c r="AE55" i="70"/>
  <c r="AF54" i="70"/>
  <c r="AD54" i="70" s="1"/>
  <c r="AE54" i="70"/>
  <c r="AF53" i="70"/>
  <c r="AD53" i="70" s="1"/>
  <c r="AE53" i="70"/>
  <c r="AF52" i="70"/>
  <c r="AE52" i="70"/>
  <c r="AF51" i="70"/>
  <c r="AE51" i="70"/>
  <c r="AF50" i="70"/>
  <c r="AD50" i="70" s="1"/>
  <c r="AE50" i="70"/>
  <c r="AF49" i="70"/>
  <c r="AE49" i="70"/>
  <c r="AF48" i="70"/>
  <c r="AE48" i="70"/>
  <c r="AF47" i="70"/>
  <c r="AD47" i="70" s="1"/>
  <c r="AE47" i="70"/>
  <c r="AF46" i="70"/>
  <c r="AD46" i="70" s="1"/>
  <c r="AE46" i="70"/>
  <c r="AF45" i="70"/>
  <c r="AD45" i="70" s="1"/>
  <c r="AE45" i="70"/>
  <c r="AF44" i="70"/>
  <c r="AE44" i="70"/>
  <c r="AF43" i="70"/>
  <c r="AE43" i="70"/>
  <c r="AF42" i="70"/>
  <c r="AD42" i="70" s="1"/>
  <c r="AE42" i="70"/>
  <c r="AF41" i="70"/>
  <c r="AE41" i="70"/>
  <c r="AF40" i="70"/>
  <c r="AE40" i="70"/>
  <c r="AF39" i="70"/>
  <c r="AD39" i="70" s="1"/>
  <c r="AE39" i="70"/>
  <c r="AF38" i="70"/>
  <c r="AD38" i="70" s="1"/>
  <c r="AE38" i="70"/>
  <c r="AF37" i="70"/>
  <c r="AD37" i="70" s="1"/>
  <c r="AE37" i="70"/>
  <c r="AF36" i="70"/>
  <c r="AE36" i="70"/>
  <c r="AF35" i="70"/>
  <c r="AE35" i="70"/>
  <c r="AF34" i="70"/>
  <c r="AD34" i="70" s="1"/>
  <c r="AE34" i="70"/>
  <c r="AF33" i="70"/>
  <c r="AE33" i="70"/>
  <c r="AF32" i="70"/>
  <c r="AE32" i="70"/>
  <c r="AF31" i="70"/>
  <c r="AE31" i="70"/>
  <c r="AF30" i="70"/>
  <c r="AD30" i="70" s="1"/>
  <c r="AE30" i="70"/>
  <c r="AF29" i="70"/>
  <c r="AD29" i="70" s="1"/>
  <c r="AE29" i="70"/>
  <c r="AF28" i="70"/>
  <c r="AE28" i="70"/>
  <c r="AF27" i="70"/>
  <c r="AE27" i="70"/>
  <c r="AF26" i="70"/>
  <c r="AD26" i="70" s="1"/>
  <c r="AE26" i="70"/>
  <c r="AF25" i="70"/>
  <c r="AE25" i="70"/>
  <c r="AF24" i="70"/>
  <c r="AE24" i="70"/>
  <c r="AF23" i="70"/>
  <c r="AD23" i="70" s="1"/>
  <c r="AE23" i="70"/>
  <c r="AF22" i="70"/>
  <c r="AD22" i="70" s="1"/>
  <c r="AE22" i="70"/>
  <c r="AF21" i="70"/>
  <c r="AD21" i="70" s="1"/>
  <c r="AE21" i="70"/>
  <c r="AF20" i="70"/>
  <c r="AE20" i="70"/>
  <c r="AF19" i="70"/>
  <c r="AD33" i="70" s="1"/>
  <c r="AE19" i="70"/>
  <c r="AF18" i="70"/>
  <c r="AD32" i="70" s="1"/>
  <c r="AE18" i="70"/>
  <c r="AF17" i="70"/>
  <c r="AD88" i="70" s="1"/>
  <c r="AE17" i="70"/>
  <c r="AE16" i="70"/>
  <c r="AF16" i="70"/>
  <c r="Z194" i="70"/>
  <c r="X194" i="70" s="1"/>
  <c r="Y194" i="70"/>
  <c r="Z193" i="70"/>
  <c r="X193" i="70" s="1"/>
  <c r="Y193" i="70"/>
  <c r="Z192" i="70"/>
  <c r="Y192" i="70"/>
  <c r="X192" i="70"/>
  <c r="Z191" i="70"/>
  <c r="X191" i="70" s="1"/>
  <c r="Y191" i="70"/>
  <c r="Z190" i="70"/>
  <c r="X190" i="70" s="1"/>
  <c r="Y190" i="70"/>
  <c r="Z189" i="70"/>
  <c r="X189" i="70" s="1"/>
  <c r="Y189" i="70"/>
  <c r="Z188" i="70"/>
  <c r="Y188" i="70"/>
  <c r="X188" i="70"/>
  <c r="Z187" i="70"/>
  <c r="Y187" i="70"/>
  <c r="X187" i="70"/>
  <c r="Z186" i="70"/>
  <c r="X186" i="70" s="1"/>
  <c r="Y186" i="70"/>
  <c r="Z185" i="70"/>
  <c r="Y185" i="70"/>
  <c r="X185" i="70"/>
  <c r="Z184" i="70"/>
  <c r="Y184" i="70"/>
  <c r="X184" i="70"/>
  <c r="Z183" i="70"/>
  <c r="X183" i="70" s="1"/>
  <c r="Y183" i="70"/>
  <c r="Z182" i="70"/>
  <c r="X182" i="70" s="1"/>
  <c r="Y182" i="70"/>
  <c r="Z181" i="70"/>
  <c r="X181" i="70" s="1"/>
  <c r="Y181" i="70"/>
  <c r="Z180" i="70"/>
  <c r="Y180" i="70"/>
  <c r="X180" i="70"/>
  <c r="Z179" i="70"/>
  <c r="Y179" i="70"/>
  <c r="X179" i="70"/>
  <c r="Z178" i="70"/>
  <c r="X178" i="70" s="1"/>
  <c r="Y178" i="70"/>
  <c r="Z177" i="70"/>
  <c r="Y177" i="70"/>
  <c r="X177" i="70"/>
  <c r="Z176" i="70"/>
  <c r="Y176" i="70"/>
  <c r="X176" i="70"/>
  <c r="Z175" i="70"/>
  <c r="X175" i="70" s="1"/>
  <c r="Y175" i="70"/>
  <c r="Z174" i="70"/>
  <c r="X174" i="70" s="1"/>
  <c r="Y174" i="70"/>
  <c r="Z173" i="70"/>
  <c r="X173" i="70" s="1"/>
  <c r="Y173" i="70"/>
  <c r="Z172" i="70"/>
  <c r="Y172" i="70"/>
  <c r="X172" i="70"/>
  <c r="Z171" i="70"/>
  <c r="Y171" i="70"/>
  <c r="X171" i="70"/>
  <c r="Z170" i="70"/>
  <c r="X170" i="70" s="1"/>
  <c r="Y170" i="70"/>
  <c r="Z169" i="70"/>
  <c r="Y169" i="70"/>
  <c r="X169" i="70"/>
  <c r="Z168" i="70"/>
  <c r="Y168" i="70"/>
  <c r="X168" i="70"/>
  <c r="Z167" i="70"/>
  <c r="X167" i="70" s="1"/>
  <c r="Y167" i="70"/>
  <c r="Z166" i="70"/>
  <c r="X166" i="70" s="1"/>
  <c r="Y166" i="70"/>
  <c r="Z165" i="70"/>
  <c r="X165" i="70" s="1"/>
  <c r="Y165" i="70"/>
  <c r="Z164" i="70"/>
  <c r="Y164" i="70"/>
  <c r="X164" i="70"/>
  <c r="Z163" i="70"/>
  <c r="Y163" i="70"/>
  <c r="X163" i="70"/>
  <c r="Z162" i="70"/>
  <c r="X162" i="70" s="1"/>
  <c r="Y162" i="70"/>
  <c r="Z161" i="70"/>
  <c r="Y161" i="70"/>
  <c r="X161" i="70"/>
  <c r="Z160" i="70"/>
  <c r="Y160" i="70"/>
  <c r="X160" i="70"/>
  <c r="Z159" i="70"/>
  <c r="X159" i="70" s="1"/>
  <c r="Y159" i="70"/>
  <c r="Z158" i="70"/>
  <c r="X158" i="70" s="1"/>
  <c r="Y158" i="70"/>
  <c r="Z157" i="70"/>
  <c r="X157" i="70" s="1"/>
  <c r="Y157" i="70"/>
  <c r="Z156" i="70"/>
  <c r="Y156" i="70"/>
  <c r="X156" i="70"/>
  <c r="Z155" i="70"/>
  <c r="Y155" i="70"/>
  <c r="X155" i="70"/>
  <c r="Z154" i="70"/>
  <c r="X154" i="70" s="1"/>
  <c r="Y154" i="70"/>
  <c r="Z153" i="70"/>
  <c r="Y153" i="70"/>
  <c r="X153" i="70"/>
  <c r="Z152" i="70"/>
  <c r="Y152" i="70"/>
  <c r="X152" i="70"/>
  <c r="Z151" i="70"/>
  <c r="X151" i="70" s="1"/>
  <c r="Y151" i="70"/>
  <c r="Z150" i="70"/>
  <c r="X150" i="70" s="1"/>
  <c r="Y150" i="70"/>
  <c r="Z149" i="70"/>
  <c r="X149" i="70" s="1"/>
  <c r="Y149" i="70"/>
  <c r="Z148" i="70"/>
  <c r="Y148" i="70"/>
  <c r="X148" i="70"/>
  <c r="Z147" i="70"/>
  <c r="Y147" i="70"/>
  <c r="X147" i="70"/>
  <c r="Z146" i="70"/>
  <c r="X146" i="70" s="1"/>
  <c r="Y146" i="70"/>
  <c r="Z145" i="70"/>
  <c r="Y145" i="70"/>
  <c r="X145" i="70"/>
  <c r="Z144" i="70"/>
  <c r="Y144" i="70"/>
  <c r="X144" i="70"/>
  <c r="Z143" i="70"/>
  <c r="X143" i="70" s="1"/>
  <c r="Y143" i="70"/>
  <c r="Z142" i="70"/>
  <c r="X142" i="70" s="1"/>
  <c r="Y142" i="70"/>
  <c r="Z141" i="70"/>
  <c r="X141" i="70" s="1"/>
  <c r="Y141" i="70"/>
  <c r="Z140" i="70"/>
  <c r="Y140" i="70"/>
  <c r="X140" i="70"/>
  <c r="Z139" i="70"/>
  <c r="Y139" i="70"/>
  <c r="X139" i="70"/>
  <c r="Z138" i="70"/>
  <c r="X138" i="70" s="1"/>
  <c r="Y138" i="70"/>
  <c r="Z137" i="70"/>
  <c r="Y137" i="70"/>
  <c r="X137" i="70"/>
  <c r="Z136" i="70"/>
  <c r="Y136" i="70"/>
  <c r="X136" i="70"/>
  <c r="Z135" i="70"/>
  <c r="X135" i="70" s="1"/>
  <c r="Y135" i="70"/>
  <c r="Z134" i="70"/>
  <c r="X134" i="70" s="1"/>
  <c r="Y134" i="70"/>
  <c r="Z133" i="70"/>
  <c r="X133" i="70" s="1"/>
  <c r="Y133" i="70"/>
  <c r="Z132" i="70"/>
  <c r="Y132" i="70"/>
  <c r="X132" i="70"/>
  <c r="Z131" i="70"/>
  <c r="Y131" i="70"/>
  <c r="X131" i="70"/>
  <c r="Z130" i="70"/>
  <c r="X130" i="70" s="1"/>
  <c r="Y130" i="70"/>
  <c r="Z129" i="70"/>
  <c r="Y129" i="70"/>
  <c r="X129" i="70"/>
  <c r="Z128" i="70"/>
  <c r="Y128" i="70"/>
  <c r="X128" i="70"/>
  <c r="Z127" i="70"/>
  <c r="X127" i="70" s="1"/>
  <c r="Y127" i="70"/>
  <c r="Z126" i="70"/>
  <c r="X126" i="70" s="1"/>
  <c r="Y126" i="70"/>
  <c r="Z125" i="70"/>
  <c r="X125" i="70" s="1"/>
  <c r="Y125" i="70"/>
  <c r="Z124" i="70"/>
  <c r="Y124" i="70"/>
  <c r="X124" i="70"/>
  <c r="Z123" i="70"/>
  <c r="Y123" i="70"/>
  <c r="X123" i="70"/>
  <c r="Z122" i="70"/>
  <c r="X122" i="70" s="1"/>
  <c r="Y122" i="70"/>
  <c r="Z121" i="70"/>
  <c r="Y121" i="70"/>
  <c r="X121" i="70"/>
  <c r="Z120" i="70"/>
  <c r="Y120" i="70"/>
  <c r="X120" i="70"/>
  <c r="Z119" i="70"/>
  <c r="X119" i="70" s="1"/>
  <c r="Y119" i="70"/>
  <c r="Z118" i="70"/>
  <c r="X118" i="70" s="1"/>
  <c r="Y118" i="70"/>
  <c r="Z117" i="70"/>
  <c r="X117" i="70" s="1"/>
  <c r="Y117" i="70"/>
  <c r="Z116" i="70"/>
  <c r="Y116" i="70"/>
  <c r="X116" i="70"/>
  <c r="Z115" i="70"/>
  <c r="Y115" i="70"/>
  <c r="X115" i="70"/>
  <c r="Z114" i="70"/>
  <c r="X114" i="70" s="1"/>
  <c r="Y114" i="70"/>
  <c r="Z113" i="70"/>
  <c r="Y113" i="70"/>
  <c r="X113" i="70"/>
  <c r="Z112" i="70"/>
  <c r="Y112" i="70"/>
  <c r="X112" i="70"/>
  <c r="Z111" i="70"/>
  <c r="X111" i="70" s="1"/>
  <c r="Y111" i="70"/>
  <c r="Z110" i="70"/>
  <c r="X110" i="70" s="1"/>
  <c r="Y110" i="70"/>
  <c r="Z109" i="70"/>
  <c r="X109" i="70" s="1"/>
  <c r="Y109" i="70"/>
  <c r="Z108" i="70"/>
  <c r="Y108" i="70"/>
  <c r="X108" i="70"/>
  <c r="Z107" i="70"/>
  <c r="Y107" i="70"/>
  <c r="X107" i="70"/>
  <c r="Z106" i="70"/>
  <c r="X106" i="70" s="1"/>
  <c r="Y106" i="70"/>
  <c r="Z105" i="70"/>
  <c r="Y105" i="70"/>
  <c r="X105" i="70"/>
  <c r="Z104" i="70"/>
  <c r="Y104" i="70"/>
  <c r="X104" i="70"/>
  <c r="Z103" i="70"/>
  <c r="X103" i="70" s="1"/>
  <c r="Y103" i="70"/>
  <c r="Z102" i="70"/>
  <c r="X102" i="70" s="1"/>
  <c r="Y102" i="70"/>
  <c r="Z101" i="70"/>
  <c r="X101" i="70" s="1"/>
  <c r="Y101" i="70"/>
  <c r="Z100" i="70"/>
  <c r="Y100" i="70"/>
  <c r="X100" i="70"/>
  <c r="Z99" i="70"/>
  <c r="Y99" i="70"/>
  <c r="X99" i="70"/>
  <c r="Z98" i="70"/>
  <c r="X98" i="70" s="1"/>
  <c r="Y98" i="70"/>
  <c r="Z97" i="70"/>
  <c r="Y97" i="70"/>
  <c r="X97" i="70"/>
  <c r="Z96" i="70"/>
  <c r="Y96" i="70"/>
  <c r="X96" i="70"/>
  <c r="Z95" i="70"/>
  <c r="X95" i="70" s="1"/>
  <c r="Y95" i="70"/>
  <c r="Z94" i="70"/>
  <c r="X94" i="70" s="1"/>
  <c r="Y94" i="70"/>
  <c r="Z93" i="70"/>
  <c r="X93" i="70" s="1"/>
  <c r="Y93" i="70"/>
  <c r="Z92" i="70"/>
  <c r="Y92" i="70"/>
  <c r="X92" i="70"/>
  <c r="Z91" i="70"/>
  <c r="Y91" i="70"/>
  <c r="X91" i="70"/>
  <c r="Z90" i="70"/>
  <c r="X90" i="70" s="1"/>
  <c r="Y90" i="70"/>
  <c r="Z89" i="70"/>
  <c r="Y89" i="70"/>
  <c r="X89" i="70"/>
  <c r="Z88" i="70"/>
  <c r="Y88" i="70"/>
  <c r="Z87" i="70"/>
  <c r="X87" i="70" s="1"/>
  <c r="Y87" i="70"/>
  <c r="Z86" i="70"/>
  <c r="X86" i="70" s="1"/>
  <c r="Y86" i="70"/>
  <c r="Z85" i="70"/>
  <c r="X85" i="70" s="1"/>
  <c r="Y85" i="70"/>
  <c r="Z84" i="70"/>
  <c r="Y84" i="70"/>
  <c r="Z83" i="70"/>
  <c r="Y83" i="70"/>
  <c r="Z82" i="70"/>
  <c r="X82" i="70" s="1"/>
  <c r="Y82" i="70"/>
  <c r="Z81" i="70"/>
  <c r="Y81" i="70"/>
  <c r="Z80" i="70"/>
  <c r="Y80" i="70"/>
  <c r="Z79" i="70"/>
  <c r="X79" i="70" s="1"/>
  <c r="Y79" i="70"/>
  <c r="Z78" i="70"/>
  <c r="X78" i="70" s="1"/>
  <c r="Y78" i="70"/>
  <c r="Z77" i="70"/>
  <c r="X77" i="70" s="1"/>
  <c r="Y77" i="70"/>
  <c r="Z76" i="70"/>
  <c r="Y76" i="70"/>
  <c r="Z75" i="70"/>
  <c r="Y75" i="70"/>
  <c r="Z74" i="70"/>
  <c r="X74" i="70" s="1"/>
  <c r="Y74" i="70"/>
  <c r="Z73" i="70"/>
  <c r="Y73" i="70"/>
  <c r="Z72" i="70"/>
  <c r="Y72" i="70"/>
  <c r="Z71" i="70"/>
  <c r="X71" i="70" s="1"/>
  <c r="Y71" i="70"/>
  <c r="Z70" i="70"/>
  <c r="X70" i="70" s="1"/>
  <c r="Y70" i="70"/>
  <c r="Z69" i="70"/>
  <c r="X69" i="70" s="1"/>
  <c r="Y69" i="70"/>
  <c r="Z68" i="70"/>
  <c r="Y68" i="70"/>
  <c r="Z67" i="70"/>
  <c r="Y67" i="70"/>
  <c r="Z66" i="70"/>
  <c r="X66" i="70" s="1"/>
  <c r="Y66" i="70"/>
  <c r="Z65" i="70"/>
  <c r="Y65" i="70"/>
  <c r="Z64" i="70"/>
  <c r="Y64" i="70"/>
  <c r="Z63" i="70"/>
  <c r="X63" i="70" s="1"/>
  <c r="Y63" i="70"/>
  <c r="Z62" i="70"/>
  <c r="X62" i="70" s="1"/>
  <c r="Y62" i="70"/>
  <c r="Z61" i="70"/>
  <c r="X61" i="70" s="1"/>
  <c r="Y61" i="70"/>
  <c r="Z60" i="70"/>
  <c r="Y60" i="70"/>
  <c r="Z59" i="70"/>
  <c r="Y59" i="70"/>
  <c r="Z58" i="70"/>
  <c r="X58" i="70" s="1"/>
  <c r="Y58" i="70"/>
  <c r="Z57" i="70"/>
  <c r="Y57" i="70"/>
  <c r="Z56" i="70"/>
  <c r="Y56" i="70"/>
  <c r="Z55" i="70"/>
  <c r="X55" i="70" s="1"/>
  <c r="Y55" i="70"/>
  <c r="Z54" i="70"/>
  <c r="X54" i="70" s="1"/>
  <c r="Y54" i="70"/>
  <c r="Z53" i="70"/>
  <c r="X53" i="70" s="1"/>
  <c r="Y53" i="70"/>
  <c r="Z52" i="70"/>
  <c r="Y52" i="70"/>
  <c r="Z51" i="70"/>
  <c r="Y51" i="70"/>
  <c r="Z50" i="70"/>
  <c r="X50" i="70" s="1"/>
  <c r="Y50" i="70"/>
  <c r="Z49" i="70"/>
  <c r="Y49" i="70"/>
  <c r="Z48" i="70"/>
  <c r="Y48" i="70"/>
  <c r="Z47" i="70"/>
  <c r="X47" i="70" s="1"/>
  <c r="Y47" i="70"/>
  <c r="Z46" i="70"/>
  <c r="X46" i="70" s="1"/>
  <c r="Y46" i="70"/>
  <c r="Z45" i="70"/>
  <c r="X45" i="70" s="1"/>
  <c r="Y45" i="70"/>
  <c r="Z44" i="70"/>
  <c r="Y44" i="70"/>
  <c r="Z43" i="70"/>
  <c r="Y43" i="70"/>
  <c r="Z42" i="70"/>
  <c r="X42" i="70" s="1"/>
  <c r="Y42" i="70"/>
  <c r="Z41" i="70"/>
  <c r="Y41" i="70"/>
  <c r="Z40" i="70"/>
  <c r="Y40" i="70"/>
  <c r="Z39" i="70"/>
  <c r="X39" i="70" s="1"/>
  <c r="Y39" i="70"/>
  <c r="Z38" i="70"/>
  <c r="X38" i="70" s="1"/>
  <c r="Y38" i="70"/>
  <c r="Z37" i="70"/>
  <c r="X37" i="70" s="1"/>
  <c r="Y37" i="70"/>
  <c r="Z36" i="70"/>
  <c r="Y36" i="70"/>
  <c r="Z35" i="70"/>
  <c r="Y35" i="70"/>
  <c r="Z34" i="70"/>
  <c r="X34" i="70" s="1"/>
  <c r="Y34" i="70"/>
  <c r="Z33" i="70"/>
  <c r="Y33" i="70"/>
  <c r="Z32" i="70"/>
  <c r="Y32" i="70"/>
  <c r="Z31" i="70"/>
  <c r="X31" i="70" s="1"/>
  <c r="Y31" i="70"/>
  <c r="Z30" i="70"/>
  <c r="X30" i="70" s="1"/>
  <c r="Y30" i="70"/>
  <c r="Z29" i="70"/>
  <c r="X29" i="70" s="1"/>
  <c r="Y29" i="70"/>
  <c r="Z28" i="70"/>
  <c r="Y28" i="70"/>
  <c r="Z27" i="70"/>
  <c r="Y27" i="70"/>
  <c r="Z26" i="70"/>
  <c r="X26" i="70" s="1"/>
  <c r="Y26" i="70"/>
  <c r="Z25" i="70"/>
  <c r="Y25" i="70"/>
  <c r="Z24" i="70"/>
  <c r="Y24" i="70"/>
  <c r="Z23" i="70"/>
  <c r="X23" i="70" s="1"/>
  <c r="Y23" i="70"/>
  <c r="Z22" i="70"/>
  <c r="X22" i="70" s="1"/>
  <c r="Y22" i="70"/>
  <c r="Z21" i="70"/>
  <c r="X75" i="70" s="1"/>
  <c r="Y21" i="70"/>
  <c r="Z20" i="70"/>
  <c r="Y20" i="70"/>
  <c r="Z19" i="70"/>
  <c r="Y19" i="70"/>
  <c r="Z18" i="70"/>
  <c r="X56" i="70" s="1"/>
  <c r="Y18" i="70"/>
  <c r="Z17" i="70"/>
  <c r="X88" i="70" s="1"/>
  <c r="Y17" i="70"/>
  <c r="Y16" i="70"/>
  <c r="Z16" i="70"/>
  <c r="T194" i="70"/>
  <c r="R194" i="70" s="1"/>
  <c r="S194" i="70"/>
  <c r="T193" i="70"/>
  <c r="R193" i="70" s="1"/>
  <c r="S193" i="70"/>
  <c r="T192" i="70"/>
  <c r="R192" i="70" s="1"/>
  <c r="S192" i="70"/>
  <c r="T191" i="70"/>
  <c r="R191" i="70" s="1"/>
  <c r="S191" i="70"/>
  <c r="T190" i="70"/>
  <c r="S190" i="70"/>
  <c r="R190" i="70"/>
  <c r="T189" i="70"/>
  <c r="R189" i="70" s="1"/>
  <c r="S189" i="70"/>
  <c r="T188" i="70"/>
  <c r="R188" i="70" s="1"/>
  <c r="S188" i="70"/>
  <c r="T187" i="70"/>
  <c r="S187" i="70"/>
  <c r="R187" i="70"/>
  <c r="T186" i="70"/>
  <c r="R186" i="70" s="1"/>
  <c r="S186" i="70"/>
  <c r="T185" i="70"/>
  <c r="R185" i="70" s="1"/>
  <c r="S185" i="70"/>
  <c r="T184" i="70"/>
  <c r="R184" i="70" s="1"/>
  <c r="S184" i="70"/>
  <c r="T183" i="70"/>
  <c r="R183" i="70" s="1"/>
  <c r="S183" i="70"/>
  <c r="T182" i="70"/>
  <c r="S182" i="70"/>
  <c r="R182" i="70"/>
  <c r="T181" i="70"/>
  <c r="R181" i="70" s="1"/>
  <c r="S181" i="70"/>
  <c r="T180" i="70"/>
  <c r="R180" i="70" s="1"/>
  <c r="S180" i="70"/>
  <c r="T179" i="70"/>
  <c r="S179" i="70"/>
  <c r="R179" i="70"/>
  <c r="T178" i="70"/>
  <c r="R178" i="70" s="1"/>
  <c r="S178" i="70"/>
  <c r="T177" i="70"/>
  <c r="R177" i="70" s="1"/>
  <c r="S177" i="70"/>
  <c r="T176" i="70"/>
  <c r="R176" i="70" s="1"/>
  <c r="S176" i="70"/>
  <c r="T175" i="70"/>
  <c r="R175" i="70" s="1"/>
  <c r="S175" i="70"/>
  <c r="T174" i="70"/>
  <c r="S174" i="70"/>
  <c r="R174" i="70"/>
  <c r="T173" i="70"/>
  <c r="R173" i="70" s="1"/>
  <c r="S173" i="70"/>
  <c r="T172" i="70"/>
  <c r="R172" i="70" s="1"/>
  <c r="S172" i="70"/>
  <c r="T171" i="70"/>
  <c r="S171" i="70"/>
  <c r="R171" i="70"/>
  <c r="T170" i="70"/>
  <c r="R170" i="70" s="1"/>
  <c r="S170" i="70"/>
  <c r="T169" i="70"/>
  <c r="R169" i="70" s="1"/>
  <c r="S169" i="70"/>
  <c r="T168" i="70"/>
  <c r="R168" i="70" s="1"/>
  <c r="S168" i="70"/>
  <c r="T167" i="70"/>
  <c r="R167" i="70" s="1"/>
  <c r="S167" i="70"/>
  <c r="T166" i="70"/>
  <c r="S166" i="70"/>
  <c r="R166" i="70"/>
  <c r="T165" i="70"/>
  <c r="R165" i="70" s="1"/>
  <c r="S165" i="70"/>
  <c r="T164" i="70"/>
  <c r="R164" i="70" s="1"/>
  <c r="S164" i="70"/>
  <c r="T163" i="70"/>
  <c r="S163" i="70"/>
  <c r="R163" i="70"/>
  <c r="T162" i="70"/>
  <c r="S162" i="70"/>
  <c r="R162" i="70"/>
  <c r="T161" i="70"/>
  <c r="R161" i="70" s="1"/>
  <c r="S161" i="70"/>
  <c r="T160" i="70"/>
  <c r="R160" i="70" s="1"/>
  <c r="S160" i="70"/>
  <c r="T159" i="70"/>
  <c r="S159" i="70"/>
  <c r="R159" i="70"/>
  <c r="T158" i="70"/>
  <c r="S158" i="70"/>
  <c r="R158" i="70"/>
  <c r="T157" i="70"/>
  <c r="R157" i="70" s="1"/>
  <c r="S157" i="70"/>
  <c r="T156" i="70"/>
  <c r="R156" i="70" s="1"/>
  <c r="S156" i="70"/>
  <c r="T155" i="70"/>
  <c r="S155" i="70"/>
  <c r="R155" i="70"/>
  <c r="T154" i="70"/>
  <c r="S154" i="70"/>
  <c r="R154" i="70"/>
  <c r="T153" i="70"/>
  <c r="R153" i="70" s="1"/>
  <c r="S153" i="70"/>
  <c r="T152" i="70"/>
  <c r="R152" i="70" s="1"/>
  <c r="S152" i="70"/>
  <c r="T151" i="70"/>
  <c r="S151" i="70"/>
  <c r="R151" i="70"/>
  <c r="T150" i="70"/>
  <c r="S150" i="70"/>
  <c r="R150" i="70"/>
  <c r="T149" i="70"/>
  <c r="R149" i="70" s="1"/>
  <c r="S149" i="70"/>
  <c r="T148" i="70"/>
  <c r="R148" i="70" s="1"/>
  <c r="S148" i="70"/>
  <c r="T147" i="70"/>
  <c r="S147" i="70"/>
  <c r="R147" i="70"/>
  <c r="T146" i="70"/>
  <c r="S146" i="70"/>
  <c r="R146" i="70"/>
  <c r="T145" i="70"/>
  <c r="R145" i="70" s="1"/>
  <c r="S145" i="70"/>
  <c r="T144" i="70"/>
  <c r="R144" i="70" s="1"/>
  <c r="S144" i="70"/>
  <c r="T143" i="70"/>
  <c r="S143" i="70"/>
  <c r="R143" i="70"/>
  <c r="T142" i="70"/>
  <c r="S142" i="70"/>
  <c r="R142" i="70"/>
  <c r="T141" i="70"/>
  <c r="R141" i="70" s="1"/>
  <c r="S141" i="70"/>
  <c r="T140" i="70"/>
  <c r="R140" i="70" s="1"/>
  <c r="S140" i="70"/>
  <c r="T139" i="70"/>
  <c r="S139" i="70"/>
  <c r="R139" i="70"/>
  <c r="T138" i="70"/>
  <c r="S138" i="70"/>
  <c r="R138" i="70"/>
  <c r="T137" i="70"/>
  <c r="R137" i="70" s="1"/>
  <c r="S137" i="70"/>
  <c r="T136" i="70"/>
  <c r="R136" i="70" s="1"/>
  <c r="S136" i="70"/>
  <c r="T135" i="70"/>
  <c r="S135" i="70"/>
  <c r="R135" i="70"/>
  <c r="T134" i="70"/>
  <c r="S134" i="70"/>
  <c r="R134" i="70"/>
  <c r="T133" i="70"/>
  <c r="R133" i="70" s="1"/>
  <c r="S133" i="70"/>
  <c r="T132" i="70"/>
  <c r="R132" i="70" s="1"/>
  <c r="S132" i="70"/>
  <c r="T131" i="70"/>
  <c r="S131" i="70"/>
  <c r="R131" i="70"/>
  <c r="T130" i="70"/>
  <c r="S130" i="70"/>
  <c r="R130" i="70"/>
  <c r="T129" i="70"/>
  <c r="R129" i="70" s="1"/>
  <c r="S129" i="70"/>
  <c r="T128" i="70"/>
  <c r="R128" i="70" s="1"/>
  <c r="S128" i="70"/>
  <c r="T127" i="70"/>
  <c r="S127" i="70"/>
  <c r="R127" i="70"/>
  <c r="T126" i="70"/>
  <c r="S126" i="70"/>
  <c r="R126" i="70"/>
  <c r="T125" i="70"/>
  <c r="R125" i="70" s="1"/>
  <c r="S125" i="70"/>
  <c r="T124" i="70"/>
  <c r="R124" i="70" s="1"/>
  <c r="S124" i="70"/>
  <c r="T123" i="70"/>
  <c r="S123" i="70"/>
  <c r="R123" i="70"/>
  <c r="T122" i="70"/>
  <c r="S122" i="70"/>
  <c r="R122" i="70"/>
  <c r="T121" i="70"/>
  <c r="R121" i="70" s="1"/>
  <c r="S121" i="70"/>
  <c r="T120" i="70"/>
  <c r="R120" i="70" s="1"/>
  <c r="S120" i="70"/>
  <c r="T119" i="70"/>
  <c r="S119" i="70"/>
  <c r="R119" i="70"/>
  <c r="T118" i="70"/>
  <c r="S118" i="70"/>
  <c r="R118" i="70"/>
  <c r="T117" i="70"/>
  <c r="R117" i="70" s="1"/>
  <c r="S117" i="70"/>
  <c r="T116" i="70"/>
  <c r="R116" i="70" s="1"/>
  <c r="S116" i="70"/>
  <c r="T115" i="70"/>
  <c r="S115" i="70"/>
  <c r="R115" i="70"/>
  <c r="T114" i="70"/>
  <c r="S114" i="70"/>
  <c r="R114" i="70"/>
  <c r="T113" i="70"/>
  <c r="R113" i="70" s="1"/>
  <c r="S113" i="70"/>
  <c r="T112" i="70"/>
  <c r="R112" i="70" s="1"/>
  <c r="S112" i="70"/>
  <c r="T111" i="70"/>
  <c r="S111" i="70"/>
  <c r="R111" i="70"/>
  <c r="T110" i="70"/>
  <c r="S110" i="70"/>
  <c r="R110" i="70"/>
  <c r="T109" i="70"/>
  <c r="R109" i="70" s="1"/>
  <c r="S109" i="70"/>
  <c r="T108" i="70"/>
  <c r="R108" i="70" s="1"/>
  <c r="S108" i="70"/>
  <c r="T107" i="70"/>
  <c r="S107" i="70"/>
  <c r="R107" i="70"/>
  <c r="T106" i="70"/>
  <c r="S106" i="70"/>
  <c r="R106" i="70"/>
  <c r="T105" i="70"/>
  <c r="R105" i="70" s="1"/>
  <c r="S105" i="70"/>
  <c r="T104" i="70"/>
  <c r="R104" i="70" s="1"/>
  <c r="S104" i="70"/>
  <c r="T103" i="70"/>
  <c r="S103" i="70"/>
  <c r="R103" i="70"/>
  <c r="T102" i="70"/>
  <c r="S102" i="70"/>
  <c r="R102" i="70"/>
  <c r="T101" i="70"/>
  <c r="R101" i="70" s="1"/>
  <c r="S101" i="70"/>
  <c r="T100" i="70"/>
  <c r="R100" i="70" s="1"/>
  <c r="S100" i="70"/>
  <c r="T99" i="70"/>
  <c r="S99" i="70"/>
  <c r="R99" i="70"/>
  <c r="T98" i="70"/>
  <c r="S98" i="70"/>
  <c r="R98" i="70"/>
  <c r="T97" i="70"/>
  <c r="R97" i="70" s="1"/>
  <c r="S97" i="70"/>
  <c r="T96" i="70"/>
  <c r="R96" i="70" s="1"/>
  <c r="S96" i="70"/>
  <c r="T95" i="70"/>
  <c r="S95" i="70"/>
  <c r="R95" i="70"/>
  <c r="T94" i="70"/>
  <c r="S94" i="70"/>
  <c r="R94" i="70"/>
  <c r="T93" i="70"/>
  <c r="R93" i="70" s="1"/>
  <c r="S93" i="70"/>
  <c r="T92" i="70"/>
  <c r="R92" i="70" s="1"/>
  <c r="S92" i="70"/>
  <c r="T91" i="70"/>
  <c r="S91" i="70"/>
  <c r="R91" i="70"/>
  <c r="T90" i="70"/>
  <c r="S90" i="70"/>
  <c r="R90" i="70"/>
  <c r="T89" i="70"/>
  <c r="R89" i="70" s="1"/>
  <c r="S89" i="70"/>
  <c r="T88" i="70"/>
  <c r="R88" i="70" s="1"/>
  <c r="S88" i="70"/>
  <c r="T87" i="70"/>
  <c r="S87" i="70"/>
  <c r="T86" i="70"/>
  <c r="S86" i="70"/>
  <c r="T85" i="70"/>
  <c r="R85" i="70" s="1"/>
  <c r="S85" i="70"/>
  <c r="T84" i="70"/>
  <c r="R84" i="70" s="1"/>
  <c r="S84" i="70"/>
  <c r="T83" i="70"/>
  <c r="S83" i="70"/>
  <c r="T82" i="70"/>
  <c r="S82" i="70"/>
  <c r="T81" i="70"/>
  <c r="R81" i="70" s="1"/>
  <c r="S81" i="70"/>
  <c r="T80" i="70"/>
  <c r="R80" i="70" s="1"/>
  <c r="S80" i="70"/>
  <c r="T79" i="70"/>
  <c r="S79" i="70"/>
  <c r="T78" i="70"/>
  <c r="S78" i="70"/>
  <c r="T77" i="70"/>
  <c r="R77" i="70" s="1"/>
  <c r="S77" i="70"/>
  <c r="T76" i="70"/>
  <c r="R76" i="70" s="1"/>
  <c r="S76" i="70"/>
  <c r="T75" i="70"/>
  <c r="S75" i="70"/>
  <c r="T74" i="70"/>
  <c r="S74" i="70"/>
  <c r="T73" i="70"/>
  <c r="R73" i="70" s="1"/>
  <c r="S73" i="70"/>
  <c r="T72" i="70"/>
  <c r="R72" i="70" s="1"/>
  <c r="S72" i="70"/>
  <c r="T71" i="70"/>
  <c r="S71" i="70"/>
  <c r="T70" i="70"/>
  <c r="S70" i="70"/>
  <c r="T69" i="70"/>
  <c r="R69" i="70" s="1"/>
  <c r="S69" i="70"/>
  <c r="T68" i="70"/>
  <c r="R68" i="70" s="1"/>
  <c r="S68" i="70"/>
  <c r="T67" i="70"/>
  <c r="S67" i="70"/>
  <c r="T66" i="70"/>
  <c r="S66" i="70"/>
  <c r="T65" i="70"/>
  <c r="R65" i="70" s="1"/>
  <c r="S65" i="70"/>
  <c r="T64" i="70"/>
  <c r="R64" i="70" s="1"/>
  <c r="S64" i="70"/>
  <c r="T63" i="70"/>
  <c r="S63" i="70"/>
  <c r="T62" i="70"/>
  <c r="S62" i="70"/>
  <c r="T61" i="70"/>
  <c r="R61" i="70" s="1"/>
  <c r="S61" i="70"/>
  <c r="T60" i="70"/>
  <c r="R60" i="70" s="1"/>
  <c r="S60" i="70"/>
  <c r="T59" i="70"/>
  <c r="S59" i="70"/>
  <c r="T58" i="70"/>
  <c r="S58" i="70"/>
  <c r="T57" i="70"/>
  <c r="R57" i="70" s="1"/>
  <c r="S57" i="70"/>
  <c r="T56" i="70"/>
  <c r="R56" i="70" s="1"/>
  <c r="S56" i="70"/>
  <c r="T55" i="70"/>
  <c r="S55" i="70"/>
  <c r="T54" i="70"/>
  <c r="S54" i="70"/>
  <c r="T53" i="70"/>
  <c r="R53" i="70" s="1"/>
  <c r="S53" i="70"/>
  <c r="T52" i="70"/>
  <c r="R52" i="70" s="1"/>
  <c r="S52" i="70"/>
  <c r="T51" i="70"/>
  <c r="S51" i="70"/>
  <c r="T50" i="70"/>
  <c r="S50" i="70"/>
  <c r="T49" i="70"/>
  <c r="R49" i="70" s="1"/>
  <c r="S49" i="70"/>
  <c r="T48" i="70"/>
  <c r="R48" i="70" s="1"/>
  <c r="S48" i="70"/>
  <c r="T47" i="70"/>
  <c r="S47" i="70"/>
  <c r="T46" i="70"/>
  <c r="S46" i="70"/>
  <c r="T45" i="70"/>
  <c r="R45" i="70" s="1"/>
  <c r="S45" i="70"/>
  <c r="T44" i="70"/>
  <c r="S44" i="70"/>
  <c r="T43" i="70"/>
  <c r="S43" i="70"/>
  <c r="T42" i="70"/>
  <c r="S42" i="70"/>
  <c r="T41" i="70"/>
  <c r="R41" i="70" s="1"/>
  <c r="S41" i="70"/>
  <c r="T40" i="70"/>
  <c r="R40" i="70" s="1"/>
  <c r="S40" i="70"/>
  <c r="T39" i="70"/>
  <c r="S39" i="70"/>
  <c r="T38" i="70"/>
  <c r="S38" i="70"/>
  <c r="T37" i="70"/>
  <c r="R37" i="70" s="1"/>
  <c r="S37" i="70"/>
  <c r="T36" i="70"/>
  <c r="S36" i="70"/>
  <c r="T35" i="70"/>
  <c r="S35" i="70"/>
  <c r="T34" i="70"/>
  <c r="R34" i="70" s="1"/>
  <c r="S34" i="70"/>
  <c r="T33" i="70"/>
  <c r="R33" i="70" s="1"/>
  <c r="S33" i="70"/>
  <c r="T32" i="70"/>
  <c r="R32" i="70" s="1"/>
  <c r="S32" i="70"/>
  <c r="T31" i="70"/>
  <c r="S31" i="70"/>
  <c r="T30" i="70"/>
  <c r="S30" i="70"/>
  <c r="T29" i="70"/>
  <c r="R29" i="70" s="1"/>
  <c r="S29" i="70"/>
  <c r="T28" i="70"/>
  <c r="S28" i="70"/>
  <c r="T27" i="70"/>
  <c r="S27" i="70"/>
  <c r="T26" i="70"/>
  <c r="R26" i="70" s="1"/>
  <c r="S26" i="70"/>
  <c r="T25" i="70"/>
  <c r="R25" i="70" s="1"/>
  <c r="S25" i="70"/>
  <c r="T24" i="70"/>
  <c r="R24" i="70" s="1"/>
  <c r="S24" i="70"/>
  <c r="T23" i="70"/>
  <c r="S23" i="70"/>
  <c r="T22" i="70"/>
  <c r="S22" i="70"/>
  <c r="T21" i="70"/>
  <c r="R21" i="70" s="1"/>
  <c r="S21" i="70"/>
  <c r="T20" i="70"/>
  <c r="S20" i="70"/>
  <c r="T19" i="70"/>
  <c r="S19" i="70"/>
  <c r="T18" i="70"/>
  <c r="R18" i="70" s="1"/>
  <c r="S18" i="70"/>
  <c r="T17" i="70"/>
  <c r="R82" i="70" s="1"/>
  <c r="S17" i="70"/>
  <c r="S16" i="70"/>
  <c r="T16" i="70"/>
  <c r="AB56" i="67"/>
  <c r="Z56" i="67" s="1"/>
  <c r="AA56" i="67"/>
  <c r="AB55" i="67"/>
  <c r="Z55" i="67" s="1"/>
  <c r="AA55" i="67"/>
  <c r="AB54" i="67"/>
  <c r="Z54" i="67" s="1"/>
  <c r="AA54" i="67"/>
  <c r="AB53" i="67"/>
  <c r="Z53" i="67" s="1"/>
  <c r="AA53" i="67"/>
  <c r="AB52" i="67"/>
  <c r="Z52" i="67" s="1"/>
  <c r="AA52" i="67"/>
  <c r="AB51" i="67"/>
  <c r="Z51" i="67" s="1"/>
  <c r="AA51" i="67"/>
  <c r="AB50" i="67"/>
  <c r="AA50" i="67"/>
  <c r="AB49" i="67"/>
  <c r="AA49" i="67"/>
  <c r="AB48" i="67"/>
  <c r="Z48" i="67" s="1"/>
  <c r="AA48" i="67"/>
  <c r="AB47" i="67"/>
  <c r="Z47" i="67" s="1"/>
  <c r="AA47" i="67"/>
  <c r="AB46" i="67"/>
  <c r="Z46" i="67" s="1"/>
  <c r="AA46" i="67"/>
  <c r="AB45" i="67"/>
  <c r="Z45" i="67" s="1"/>
  <c r="AA45" i="67"/>
  <c r="AB44" i="67"/>
  <c r="Z44" i="67" s="1"/>
  <c r="AA44" i="67"/>
  <c r="AB43" i="67"/>
  <c r="Z43" i="67" s="1"/>
  <c r="AA43" i="67"/>
  <c r="AB42" i="67"/>
  <c r="AA42" i="67"/>
  <c r="AB41" i="67"/>
  <c r="AA41" i="67"/>
  <c r="AB40" i="67"/>
  <c r="Z40" i="67" s="1"/>
  <c r="AA40" i="67"/>
  <c r="AB39" i="67"/>
  <c r="Z39" i="67" s="1"/>
  <c r="AA39" i="67"/>
  <c r="AB38" i="67"/>
  <c r="Z38" i="67" s="1"/>
  <c r="AA38" i="67"/>
  <c r="AB37" i="67"/>
  <c r="Z37" i="67" s="1"/>
  <c r="AA37" i="67"/>
  <c r="AB36" i="67"/>
  <c r="Z36" i="67" s="1"/>
  <c r="AA36" i="67"/>
  <c r="AB35" i="67"/>
  <c r="Z35" i="67" s="1"/>
  <c r="AA35" i="67"/>
  <c r="AB34" i="67"/>
  <c r="AA34" i="67"/>
  <c r="AB33" i="67"/>
  <c r="AA33" i="67"/>
  <c r="AB32" i="67"/>
  <c r="Z32" i="67" s="1"/>
  <c r="AA32" i="67"/>
  <c r="AB31" i="67"/>
  <c r="Z31" i="67" s="1"/>
  <c r="AA31" i="67"/>
  <c r="AB30" i="67"/>
  <c r="Z30" i="67" s="1"/>
  <c r="AA30" i="67"/>
  <c r="AB29" i="67"/>
  <c r="Z29" i="67" s="1"/>
  <c r="AA29" i="67"/>
  <c r="AB28" i="67"/>
  <c r="Z28" i="67" s="1"/>
  <c r="AA28" i="67"/>
  <c r="AB27" i="67"/>
  <c r="Z27" i="67" s="1"/>
  <c r="AA27" i="67"/>
  <c r="AB26" i="67"/>
  <c r="AA26" i="67"/>
  <c r="AB25" i="67"/>
  <c r="AA25" i="67"/>
  <c r="AB24" i="67"/>
  <c r="Z24" i="67" s="1"/>
  <c r="AA24" i="67"/>
  <c r="AB23" i="67"/>
  <c r="Z23" i="67" s="1"/>
  <c r="AA23" i="67"/>
  <c r="AB22" i="67"/>
  <c r="Z22" i="67" s="1"/>
  <c r="AA22" i="67"/>
  <c r="AB21" i="67"/>
  <c r="Z21" i="67" s="1"/>
  <c r="AA21" i="67"/>
  <c r="AB20" i="67"/>
  <c r="Z20" i="67" s="1"/>
  <c r="AA20" i="67"/>
  <c r="AB19" i="67"/>
  <c r="Z19" i="67" s="1"/>
  <c r="AA19" i="67"/>
  <c r="AB18" i="67"/>
  <c r="AA18" i="67"/>
  <c r="AB17" i="67"/>
  <c r="AA17" i="67"/>
  <c r="AB16" i="67"/>
  <c r="Z16" i="67" s="1"/>
  <c r="AA16" i="67"/>
  <c r="AB15" i="67"/>
  <c r="AA15" i="67"/>
  <c r="AB14" i="67"/>
  <c r="Z14" i="67" s="1"/>
  <c r="AA14" i="67"/>
  <c r="AB13" i="67"/>
  <c r="Z13" i="67" s="1"/>
  <c r="AA13" i="67"/>
  <c r="AB12" i="67"/>
  <c r="Z12" i="67" s="1"/>
  <c r="AA12" i="67"/>
  <c r="AB11" i="67"/>
  <c r="Z41" i="67" s="1"/>
  <c r="AA11" i="67"/>
  <c r="AA10" i="67"/>
  <c r="AB10" i="67"/>
  <c r="V56" i="67"/>
  <c r="T56" i="67" s="1"/>
  <c r="U56" i="67"/>
  <c r="V55" i="67"/>
  <c r="T55" i="67" s="1"/>
  <c r="U55" i="67"/>
  <c r="V54" i="67"/>
  <c r="U54" i="67"/>
  <c r="V53" i="67"/>
  <c r="T53" i="67" s="1"/>
  <c r="U53" i="67"/>
  <c r="V52" i="67"/>
  <c r="T52" i="67" s="1"/>
  <c r="U52" i="67"/>
  <c r="V51" i="67"/>
  <c r="T51" i="67" s="1"/>
  <c r="U51" i="67"/>
  <c r="V50" i="67"/>
  <c r="T50" i="67" s="1"/>
  <c r="U50" i="67"/>
  <c r="V49" i="67"/>
  <c r="U49" i="67"/>
  <c r="V48" i="67"/>
  <c r="T48" i="67" s="1"/>
  <c r="U48" i="67"/>
  <c r="V47" i="67"/>
  <c r="T47" i="67" s="1"/>
  <c r="U47" i="67"/>
  <c r="V46" i="67"/>
  <c r="T46" i="67" s="1"/>
  <c r="U46" i="67"/>
  <c r="V45" i="67"/>
  <c r="T45" i="67" s="1"/>
  <c r="U45" i="67"/>
  <c r="V44" i="67"/>
  <c r="T44" i="67" s="1"/>
  <c r="U44" i="67"/>
  <c r="V43" i="67"/>
  <c r="T43" i="67" s="1"/>
  <c r="U43" i="67"/>
  <c r="V42" i="67"/>
  <c r="T42" i="67" s="1"/>
  <c r="U42" i="67"/>
  <c r="V41" i="67"/>
  <c r="U41" i="67"/>
  <c r="V40" i="67"/>
  <c r="T40" i="67" s="1"/>
  <c r="U40" i="67"/>
  <c r="V39" i="67"/>
  <c r="T39" i="67" s="1"/>
  <c r="U39" i="67"/>
  <c r="V38" i="67"/>
  <c r="T38" i="67" s="1"/>
  <c r="U38" i="67"/>
  <c r="V37" i="67"/>
  <c r="U37" i="67"/>
  <c r="V36" i="67"/>
  <c r="U36" i="67"/>
  <c r="V35" i="67"/>
  <c r="T35" i="67" s="1"/>
  <c r="U35" i="67"/>
  <c r="V34" i="67"/>
  <c r="T34" i="67" s="1"/>
  <c r="U34" i="67"/>
  <c r="V33" i="67"/>
  <c r="U33" i="67"/>
  <c r="V32" i="67"/>
  <c r="T32" i="67" s="1"/>
  <c r="U32" i="67"/>
  <c r="V31" i="67"/>
  <c r="T31" i="67" s="1"/>
  <c r="U31" i="67"/>
  <c r="V30" i="67"/>
  <c r="T30" i="67" s="1"/>
  <c r="U30" i="67"/>
  <c r="V29" i="67"/>
  <c r="U29" i="67"/>
  <c r="V28" i="67"/>
  <c r="U28" i="67"/>
  <c r="V27" i="67"/>
  <c r="T27" i="67" s="1"/>
  <c r="U27" i="67"/>
  <c r="V26" i="67"/>
  <c r="T26" i="67" s="1"/>
  <c r="U26" i="67"/>
  <c r="V25" i="67"/>
  <c r="U25" i="67"/>
  <c r="V24" i="67"/>
  <c r="T24" i="67" s="1"/>
  <c r="U24" i="67"/>
  <c r="V23" i="67"/>
  <c r="T23" i="67" s="1"/>
  <c r="U23" i="67"/>
  <c r="V22" i="67"/>
  <c r="T22" i="67" s="1"/>
  <c r="U22" i="67"/>
  <c r="V21" i="67"/>
  <c r="U21" i="67"/>
  <c r="V20" i="67"/>
  <c r="U20" i="67"/>
  <c r="V19" i="67"/>
  <c r="T19" i="67" s="1"/>
  <c r="U19" i="67"/>
  <c r="V18" i="67"/>
  <c r="T18" i="67" s="1"/>
  <c r="U18" i="67"/>
  <c r="V17" i="67"/>
  <c r="U17" i="67"/>
  <c r="V16" i="67"/>
  <c r="T16" i="67" s="1"/>
  <c r="U16" i="67"/>
  <c r="V15" i="67"/>
  <c r="T15" i="67" s="1"/>
  <c r="U15" i="67"/>
  <c r="V14" i="67"/>
  <c r="T14" i="67" s="1"/>
  <c r="U14" i="67"/>
  <c r="V13" i="67"/>
  <c r="U13" i="67"/>
  <c r="V12" i="67"/>
  <c r="U12" i="67"/>
  <c r="V11" i="67"/>
  <c r="T54" i="67" s="1"/>
  <c r="U11" i="67"/>
  <c r="V10" i="67"/>
  <c r="U10" i="67"/>
  <c r="P56" i="67"/>
  <c r="N56" i="67" s="1"/>
  <c r="O56" i="67"/>
  <c r="P55" i="67"/>
  <c r="O55" i="67"/>
  <c r="P54" i="67"/>
  <c r="O54" i="67"/>
  <c r="P53" i="67"/>
  <c r="N53" i="67" s="1"/>
  <c r="O53" i="67"/>
  <c r="P52" i="67"/>
  <c r="N52" i="67" s="1"/>
  <c r="O52" i="67"/>
  <c r="P51" i="67"/>
  <c r="O51" i="67"/>
  <c r="P50" i="67"/>
  <c r="O50" i="67"/>
  <c r="P49" i="67"/>
  <c r="N49" i="67" s="1"/>
  <c r="O49" i="67"/>
  <c r="P48" i="67"/>
  <c r="N48" i="67" s="1"/>
  <c r="O48" i="67"/>
  <c r="P47" i="67"/>
  <c r="O47" i="67"/>
  <c r="P46" i="67"/>
  <c r="O46" i="67"/>
  <c r="P45" i="67"/>
  <c r="N45" i="67" s="1"/>
  <c r="O45" i="67"/>
  <c r="P44" i="67"/>
  <c r="N44" i="67" s="1"/>
  <c r="O44" i="67"/>
  <c r="P43" i="67"/>
  <c r="O43" i="67"/>
  <c r="P42" i="67"/>
  <c r="O42" i="67"/>
  <c r="P41" i="67"/>
  <c r="N41" i="67" s="1"/>
  <c r="O41" i="67"/>
  <c r="P40" i="67"/>
  <c r="N40" i="67" s="1"/>
  <c r="O40" i="67"/>
  <c r="P39" i="67"/>
  <c r="O39" i="67"/>
  <c r="N39" i="67"/>
  <c r="P38" i="67"/>
  <c r="O38" i="67"/>
  <c r="P37" i="67"/>
  <c r="N37" i="67" s="1"/>
  <c r="O37" i="67"/>
  <c r="P36" i="67"/>
  <c r="N36" i="67" s="1"/>
  <c r="O36" i="67"/>
  <c r="P35" i="67"/>
  <c r="O35" i="67"/>
  <c r="P34" i="67"/>
  <c r="O34" i="67"/>
  <c r="P33" i="67"/>
  <c r="N33" i="67" s="1"/>
  <c r="O33" i="67"/>
  <c r="P32" i="67"/>
  <c r="N32" i="67" s="1"/>
  <c r="O32" i="67"/>
  <c r="P31" i="67"/>
  <c r="O31" i="67"/>
  <c r="P30" i="67"/>
  <c r="O30" i="67"/>
  <c r="P29" i="67"/>
  <c r="N29" i="67" s="1"/>
  <c r="O29" i="67"/>
  <c r="P28" i="67"/>
  <c r="N28" i="67" s="1"/>
  <c r="O28" i="67"/>
  <c r="P27" i="67"/>
  <c r="O27" i="67"/>
  <c r="P26" i="67"/>
  <c r="O26" i="67"/>
  <c r="P25" i="67"/>
  <c r="N25" i="67" s="1"/>
  <c r="O25" i="67"/>
  <c r="P24" i="67"/>
  <c r="N24" i="67" s="1"/>
  <c r="O24" i="67"/>
  <c r="P23" i="67"/>
  <c r="O23" i="67"/>
  <c r="P22" i="67"/>
  <c r="O22" i="67"/>
  <c r="P21" i="67"/>
  <c r="N21" i="67" s="1"/>
  <c r="O21" i="67"/>
  <c r="P20" i="67"/>
  <c r="N20" i="67" s="1"/>
  <c r="O20" i="67"/>
  <c r="P19" i="67"/>
  <c r="O19" i="67"/>
  <c r="P18" i="67"/>
  <c r="O18" i="67"/>
  <c r="P17" i="67"/>
  <c r="N23" i="67" s="1"/>
  <c r="O17" i="67"/>
  <c r="P16" i="67"/>
  <c r="N16" i="67" s="1"/>
  <c r="O16" i="67"/>
  <c r="P15" i="67"/>
  <c r="O15" i="67"/>
  <c r="P14" i="67"/>
  <c r="O14" i="67"/>
  <c r="P13" i="67"/>
  <c r="N13" i="67" s="1"/>
  <c r="O13" i="67"/>
  <c r="P12" i="67"/>
  <c r="N14" i="67" s="1"/>
  <c r="O12" i="67"/>
  <c r="P11" i="67"/>
  <c r="N54" i="67" s="1"/>
  <c r="O11" i="67"/>
  <c r="P10" i="67"/>
  <c r="O10" i="67"/>
  <c r="BB29" i="66"/>
  <c r="AZ29" i="66" s="1"/>
  <c r="BA29" i="66"/>
  <c r="BB28" i="66"/>
  <c r="AZ28" i="66" s="1"/>
  <c r="BA28" i="66"/>
  <c r="BB27" i="66"/>
  <c r="BA27" i="66"/>
  <c r="BB26" i="66"/>
  <c r="AZ26" i="66" s="1"/>
  <c r="BA26" i="66"/>
  <c r="BB25" i="66"/>
  <c r="AZ25" i="66" s="1"/>
  <c r="BA25" i="66"/>
  <c r="BB24" i="66"/>
  <c r="AZ19" i="66" s="1"/>
  <c r="BA24" i="66"/>
  <c r="BB23" i="66"/>
  <c r="AZ23" i="66" s="1"/>
  <c r="BA23" i="66"/>
  <c r="BB22" i="66"/>
  <c r="BA22" i="66"/>
  <c r="BB21" i="66"/>
  <c r="AZ21" i="66" s="1"/>
  <c r="BA21" i="66"/>
  <c r="BB20" i="66"/>
  <c r="AZ20" i="66" s="1"/>
  <c r="BA20" i="66"/>
  <c r="BB19" i="66"/>
  <c r="BA19" i="66"/>
  <c r="BB18" i="66"/>
  <c r="AZ18" i="66" s="1"/>
  <c r="BA18" i="66"/>
  <c r="BB17" i="66"/>
  <c r="AZ27" i="66" s="1"/>
  <c r="BA17" i="66"/>
  <c r="BB16" i="66"/>
  <c r="AZ16" i="66" s="1"/>
  <c r="BA16" i="66"/>
  <c r="AO16" i="66"/>
  <c r="AU16" i="66"/>
  <c r="AV29" i="66"/>
  <c r="AT29" i="66" s="1"/>
  <c r="AU29" i="66"/>
  <c r="AV28" i="66"/>
  <c r="AU28" i="66"/>
  <c r="AV27" i="66"/>
  <c r="AU27" i="66"/>
  <c r="AV26" i="66"/>
  <c r="AT26" i="66" s="1"/>
  <c r="AU26" i="66"/>
  <c r="AV25" i="66"/>
  <c r="AT25" i="66" s="1"/>
  <c r="AU25" i="66"/>
  <c r="AV24" i="66"/>
  <c r="AT24" i="66" s="1"/>
  <c r="AU24" i="66"/>
  <c r="AV23" i="66"/>
  <c r="AT23" i="66" s="1"/>
  <c r="AU23" i="66"/>
  <c r="AV22" i="66"/>
  <c r="AU22" i="66"/>
  <c r="AV21" i="66"/>
  <c r="AT21" i="66" s="1"/>
  <c r="AU21" i="66"/>
  <c r="AV20" i="66"/>
  <c r="AU20" i="66"/>
  <c r="AV19" i="66"/>
  <c r="AU19" i="66"/>
  <c r="AV18" i="66"/>
  <c r="AT19" i="66" s="1"/>
  <c r="AU18" i="66"/>
  <c r="AV17" i="66"/>
  <c r="AT27" i="66" s="1"/>
  <c r="AU17" i="66"/>
  <c r="AT16" i="66"/>
  <c r="AV16" i="66"/>
  <c r="AP29" i="66"/>
  <c r="AN29" i="66" s="1"/>
  <c r="AO29" i="66"/>
  <c r="AP28" i="66"/>
  <c r="AO28" i="66"/>
  <c r="AP27" i="66"/>
  <c r="AN27" i="66" s="1"/>
  <c r="AO27" i="66"/>
  <c r="AP26" i="66"/>
  <c r="AN26" i="66" s="1"/>
  <c r="AO26" i="66"/>
  <c r="AP25" i="66"/>
  <c r="AN25" i="66" s="1"/>
  <c r="AO25" i="66"/>
  <c r="AP24" i="66"/>
  <c r="AN24" i="66" s="1"/>
  <c r="AO24" i="66"/>
  <c r="AP23" i="66"/>
  <c r="AN23" i="66" s="1"/>
  <c r="AO23" i="66"/>
  <c r="AP22" i="66"/>
  <c r="AO22" i="66"/>
  <c r="AP21" i="66"/>
  <c r="AO21" i="66"/>
  <c r="AP20" i="66"/>
  <c r="AO20" i="66"/>
  <c r="AP19" i="66"/>
  <c r="AN19" i="66" s="1"/>
  <c r="AO19" i="66"/>
  <c r="AP18" i="66"/>
  <c r="AN21" i="66" s="1"/>
  <c r="AO18" i="66"/>
  <c r="AP17" i="66"/>
  <c r="AO17" i="66"/>
  <c r="AP16" i="66"/>
  <c r="AF194" i="66"/>
  <c r="AD194" i="66" s="1"/>
  <c r="AE194" i="66"/>
  <c r="AF193" i="66"/>
  <c r="AE193" i="66"/>
  <c r="AD193" i="66"/>
  <c r="AF192" i="66"/>
  <c r="AD192" i="66" s="1"/>
  <c r="AE192" i="66"/>
  <c r="AF191" i="66"/>
  <c r="AD191" i="66" s="1"/>
  <c r="AE191" i="66"/>
  <c r="AF190" i="66"/>
  <c r="AD190" i="66" s="1"/>
  <c r="AE190" i="66"/>
  <c r="AF189" i="66"/>
  <c r="AD189" i="66" s="1"/>
  <c r="AE189" i="66"/>
  <c r="AF188" i="66"/>
  <c r="AE188" i="66"/>
  <c r="AD188" i="66"/>
  <c r="AF187" i="66"/>
  <c r="AD187" i="66" s="1"/>
  <c r="AE187" i="66"/>
  <c r="AF186" i="66"/>
  <c r="AD186" i="66" s="1"/>
  <c r="AE186" i="66"/>
  <c r="AF185" i="66"/>
  <c r="AE185" i="66"/>
  <c r="AD185" i="66"/>
  <c r="AF184" i="66"/>
  <c r="AD184" i="66" s="1"/>
  <c r="AE184" i="66"/>
  <c r="AF183" i="66"/>
  <c r="AE183" i="66"/>
  <c r="AD183" i="66"/>
  <c r="AF182" i="66"/>
  <c r="AD182" i="66" s="1"/>
  <c r="AE182" i="66"/>
  <c r="AF181" i="66"/>
  <c r="AD181" i="66" s="1"/>
  <c r="AE181" i="66"/>
  <c r="AF180" i="66"/>
  <c r="AE180" i="66"/>
  <c r="AD180" i="66"/>
  <c r="AF179" i="66"/>
  <c r="AD179" i="66" s="1"/>
  <c r="AE179" i="66"/>
  <c r="AF178" i="66"/>
  <c r="AD178" i="66" s="1"/>
  <c r="AE178" i="66"/>
  <c r="AF177" i="66"/>
  <c r="AE177" i="66"/>
  <c r="AD177" i="66"/>
  <c r="AF176" i="66"/>
  <c r="AD176" i="66" s="1"/>
  <c r="AE176" i="66"/>
  <c r="AF175" i="66"/>
  <c r="AE175" i="66"/>
  <c r="AD175" i="66"/>
  <c r="AF174" i="66"/>
  <c r="AD174" i="66" s="1"/>
  <c r="AE174" i="66"/>
  <c r="AF173" i="66"/>
  <c r="AD173" i="66" s="1"/>
  <c r="AE173" i="66"/>
  <c r="AF172" i="66"/>
  <c r="AE172" i="66"/>
  <c r="AD172" i="66"/>
  <c r="AF171" i="66"/>
  <c r="AD171" i="66" s="1"/>
  <c r="AE171" i="66"/>
  <c r="AF170" i="66"/>
  <c r="AD170" i="66" s="1"/>
  <c r="AE170" i="66"/>
  <c r="AF169" i="66"/>
  <c r="AE169" i="66"/>
  <c r="AD169" i="66"/>
  <c r="AF168" i="66"/>
  <c r="AD168" i="66" s="1"/>
  <c r="AE168" i="66"/>
  <c r="AF167" i="66"/>
  <c r="AE167" i="66"/>
  <c r="AD167" i="66"/>
  <c r="AF166" i="66"/>
  <c r="AD166" i="66" s="1"/>
  <c r="AE166" i="66"/>
  <c r="AF165" i="66"/>
  <c r="AD165" i="66" s="1"/>
  <c r="AE165" i="66"/>
  <c r="AF164" i="66"/>
  <c r="AE164" i="66"/>
  <c r="AD164" i="66"/>
  <c r="AF163" i="66"/>
  <c r="AD163" i="66" s="1"/>
  <c r="AE163" i="66"/>
  <c r="AF162" i="66"/>
  <c r="AD162" i="66" s="1"/>
  <c r="AE162" i="66"/>
  <c r="AF161" i="66"/>
  <c r="AE161" i="66"/>
  <c r="AD161" i="66"/>
  <c r="AF160" i="66"/>
  <c r="AD160" i="66" s="1"/>
  <c r="AE160" i="66"/>
  <c r="AF159" i="66"/>
  <c r="AE159" i="66"/>
  <c r="AD159" i="66"/>
  <c r="AF158" i="66"/>
  <c r="AD158" i="66" s="1"/>
  <c r="AE158" i="66"/>
  <c r="AF157" i="66"/>
  <c r="AD157" i="66" s="1"/>
  <c r="AE157" i="66"/>
  <c r="AF156" i="66"/>
  <c r="AE156" i="66"/>
  <c r="AD156" i="66"/>
  <c r="AF155" i="66"/>
  <c r="AD155" i="66" s="1"/>
  <c r="AE155" i="66"/>
  <c r="AF154" i="66"/>
  <c r="AD154" i="66" s="1"/>
  <c r="AE154" i="66"/>
  <c r="AF153" i="66"/>
  <c r="AE153" i="66"/>
  <c r="AD153" i="66"/>
  <c r="AF152" i="66"/>
  <c r="AD152" i="66" s="1"/>
  <c r="AE152" i="66"/>
  <c r="AF151" i="66"/>
  <c r="AE151" i="66"/>
  <c r="AD151" i="66"/>
  <c r="AF150" i="66"/>
  <c r="AD150" i="66" s="1"/>
  <c r="AE150" i="66"/>
  <c r="AF149" i="66"/>
  <c r="AD149" i="66" s="1"/>
  <c r="AE149" i="66"/>
  <c r="AF148" i="66"/>
  <c r="AE148" i="66"/>
  <c r="AD148" i="66"/>
  <c r="AF147" i="66"/>
  <c r="AD147" i="66" s="1"/>
  <c r="AE147" i="66"/>
  <c r="AF146" i="66"/>
  <c r="AD146" i="66" s="1"/>
  <c r="AE146" i="66"/>
  <c r="AF145" i="66"/>
  <c r="AE145" i="66"/>
  <c r="AD145" i="66"/>
  <c r="AF144" i="66"/>
  <c r="AD144" i="66" s="1"/>
  <c r="AE144" i="66"/>
  <c r="AF143" i="66"/>
  <c r="AE143" i="66"/>
  <c r="AD143" i="66"/>
  <c r="AF142" i="66"/>
  <c r="AD142" i="66" s="1"/>
  <c r="AE142" i="66"/>
  <c r="AF141" i="66"/>
  <c r="AD141" i="66" s="1"/>
  <c r="AE141" i="66"/>
  <c r="AF140" i="66"/>
  <c r="AE140" i="66"/>
  <c r="AD140" i="66"/>
  <c r="AF139" i="66"/>
  <c r="AD139" i="66" s="1"/>
  <c r="AE139" i="66"/>
  <c r="AF138" i="66"/>
  <c r="AD138" i="66" s="1"/>
  <c r="AE138" i="66"/>
  <c r="AF137" i="66"/>
  <c r="AE137" i="66"/>
  <c r="AD137" i="66"/>
  <c r="AF136" i="66"/>
  <c r="AD136" i="66" s="1"/>
  <c r="AE136" i="66"/>
  <c r="AF135" i="66"/>
  <c r="AE135" i="66"/>
  <c r="AD135" i="66"/>
  <c r="AF134" i="66"/>
  <c r="AD134" i="66" s="1"/>
  <c r="AE134" i="66"/>
  <c r="AF133" i="66"/>
  <c r="AD133" i="66" s="1"/>
  <c r="AE133" i="66"/>
  <c r="AF132" i="66"/>
  <c r="AE132" i="66"/>
  <c r="AD132" i="66"/>
  <c r="AF131" i="66"/>
  <c r="AD131" i="66" s="1"/>
  <c r="AE131" i="66"/>
  <c r="AF130" i="66"/>
  <c r="AD130" i="66" s="1"/>
  <c r="AE130" i="66"/>
  <c r="AF129" i="66"/>
  <c r="AE129" i="66"/>
  <c r="AD129" i="66"/>
  <c r="AF128" i="66"/>
  <c r="AD128" i="66" s="1"/>
  <c r="AE128" i="66"/>
  <c r="AF127" i="66"/>
  <c r="AE127" i="66"/>
  <c r="AD127" i="66"/>
  <c r="AF126" i="66"/>
  <c r="AD126" i="66" s="1"/>
  <c r="AE126" i="66"/>
  <c r="AF125" i="66"/>
  <c r="AD125" i="66" s="1"/>
  <c r="AE125" i="66"/>
  <c r="AF124" i="66"/>
  <c r="AE124" i="66"/>
  <c r="AD124" i="66"/>
  <c r="AF123" i="66"/>
  <c r="AD123" i="66" s="1"/>
  <c r="AE123" i="66"/>
  <c r="AF122" i="66"/>
  <c r="AD122" i="66" s="1"/>
  <c r="AE122" i="66"/>
  <c r="AF121" i="66"/>
  <c r="AE121" i="66"/>
  <c r="AD121" i="66"/>
  <c r="AF120" i="66"/>
  <c r="AD120" i="66" s="1"/>
  <c r="AE120" i="66"/>
  <c r="AF119" i="66"/>
  <c r="AE119" i="66"/>
  <c r="AD119" i="66"/>
  <c r="AF118" i="66"/>
  <c r="AD118" i="66" s="1"/>
  <c r="AE118" i="66"/>
  <c r="AF117" i="66"/>
  <c r="AD117" i="66" s="1"/>
  <c r="AE117" i="66"/>
  <c r="AF116" i="66"/>
  <c r="AE116" i="66"/>
  <c r="AD116" i="66"/>
  <c r="AF115" i="66"/>
  <c r="AD115" i="66" s="1"/>
  <c r="AE115" i="66"/>
  <c r="AF114" i="66"/>
  <c r="AD114" i="66" s="1"/>
  <c r="AE114" i="66"/>
  <c r="AF113" i="66"/>
  <c r="AE113" i="66"/>
  <c r="AD113" i="66"/>
  <c r="AF112" i="66"/>
  <c r="AD112" i="66" s="1"/>
  <c r="AE112" i="66"/>
  <c r="AF111" i="66"/>
  <c r="AE111" i="66"/>
  <c r="AD111" i="66"/>
  <c r="AF110" i="66"/>
  <c r="AD110" i="66" s="1"/>
  <c r="AE110" i="66"/>
  <c r="AF109" i="66"/>
  <c r="AD109" i="66" s="1"/>
  <c r="AE109" i="66"/>
  <c r="AF108" i="66"/>
  <c r="AE108" i="66"/>
  <c r="AD108" i="66"/>
  <c r="AF107" i="66"/>
  <c r="AD107" i="66" s="1"/>
  <c r="AE107" i="66"/>
  <c r="AF106" i="66"/>
  <c r="AD106" i="66" s="1"/>
  <c r="AE106" i="66"/>
  <c r="AF105" i="66"/>
  <c r="AE105" i="66"/>
  <c r="AD105" i="66"/>
  <c r="AF104" i="66"/>
  <c r="AD104" i="66" s="1"/>
  <c r="AE104" i="66"/>
  <c r="AF103" i="66"/>
  <c r="AE103" i="66"/>
  <c r="AD103" i="66"/>
  <c r="AF102" i="66"/>
  <c r="AD102" i="66" s="1"/>
  <c r="AE102" i="66"/>
  <c r="AF101" i="66"/>
  <c r="AD101" i="66" s="1"/>
  <c r="AE101" i="66"/>
  <c r="AF100" i="66"/>
  <c r="AE100" i="66"/>
  <c r="AD100" i="66"/>
  <c r="AF99" i="66"/>
  <c r="AE99" i="66"/>
  <c r="AF98" i="66"/>
  <c r="AD98" i="66" s="1"/>
  <c r="AE98" i="66"/>
  <c r="AF97" i="66"/>
  <c r="AE97" i="66"/>
  <c r="AF96" i="66"/>
  <c r="AD96" i="66" s="1"/>
  <c r="AE96" i="66"/>
  <c r="AF95" i="66"/>
  <c r="AE95" i="66"/>
  <c r="AF94" i="66"/>
  <c r="AD94" i="66" s="1"/>
  <c r="AE94" i="66"/>
  <c r="AF93" i="66"/>
  <c r="AD93" i="66" s="1"/>
  <c r="AE93" i="66"/>
  <c r="AF92" i="66"/>
  <c r="AE92" i="66"/>
  <c r="AF91" i="66"/>
  <c r="AE91" i="66"/>
  <c r="AF90" i="66"/>
  <c r="AD90" i="66" s="1"/>
  <c r="AE90" i="66"/>
  <c r="AF89" i="66"/>
  <c r="AE89" i="66"/>
  <c r="AF88" i="66"/>
  <c r="AD88" i="66" s="1"/>
  <c r="AE88" i="66"/>
  <c r="AF87" i="66"/>
  <c r="AE87" i="66"/>
  <c r="AF86" i="66"/>
  <c r="AD86" i="66" s="1"/>
  <c r="AE86" i="66"/>
  <c r="AF85" i="66"/>
  <c r="AD85" i="66" s="1"/>
  <c r="AE85" i="66"/>
  <c r="AF84" i="66"/>
  <c r="AE84" i="66"/>
  <c r="AF83" i="66"/>
  <c r="AE83" i="66"/>
  <c r="AF82" i="66"/>
  <c r="AD82" i="66" s="1"/>
  <c r="AE82" i="66"/>
  <c r="AF81" i="66"/>
  <c r="AE81" i="66"/>
  <c r="AF80" i="66"/>
  <c r="AD80" i="66" s="1"/>
  <c r="AE80" i="66"/>
  <c r="AF79" i="66"/>
  <c r="AE79" i="66"/>
  <c r="AF78" i="66"/>
  <c r="AD78" i="66" s="1"/>
  <c r="AE78" i="66"/>
  <c r="AF77" i="66"/>
  <c r="AD77" i="66" s="1"/>
  <c r="AE77" i="66"/>
  <c r="AF76" i="66"/>
  <c r="AE76" i="66"/>
  <c r="AF75" i="66"/>
  <c r="AE75" i="66"/>
  <c r="AF74" i="66"/>
  <c r="AD74" i="66" s="1"/>
  <c r="AE74" i="66"/>
  <c r="AF73" i="66"/>
  <c r="AE73" i="66"/>
  <c r="AF72" i="66"/>
  <c r="AD72" i="66" s="1"/>
  <c r="AE72" i="66"/>
  <c r="AF71" i="66"/>
  <c r="AE71" i="66"/>
  <c r="AF70" i="66"/>
  <c r="AD70" i="66" s="1"/>
  <c r="AE70" i="66"/>
  <c r="AF69" i="66"/>
  <c r="AD69" i="66" s="1"/>
  <c r="AE69" i="66"/>
  <c r="AF68" i="66"/>
  <c r="AE68" i="66"/>
  <c r="AF67" i="66"/>
  <c r="AE67" i="66"/>
  <c r="AF66" i="66"/>
  <c r="AD66" i="66" s="1"/>
  <c r="AE66" i="66"/>
  <c r="AF65" i="66"/>
  <c r="AE65" i="66"/>
  <c r="AF64" i="66"/>
  <c r="AD64" i="66" s="1"/>
  <c r="AE64" i="66"/>
  <c r="AF63" i="66"/>
  <c r="AE63" i="66"/>
  <c r="AF62" i="66"/>
  <c r="AD62" i="66" s="1"/>
  <c r="AE62" i="66"/>
  <c r="AF61" i="66"/>
  <c r="AD61" i="66" s="1"/>
  <c r="AE61" i="66"/>
  <c r="AF60" i="66"/>
  <c r="AE60" i="66"/>
  <c r="AF59" i="66"/>
  <c r="AE59" i="66"/>
  <c r="AF58" i="66"/>
  <c r="AD58" i="66" s="1"/>
  <c r="AE58" i="66"/>
  <c r="AF57" i="66"/>
  <c r="AE57" i="66"/>
  <c r="AF56" i="66"/>
  <c r="AD56" i="66" s="1"/>
  <c r="AE56" i="66"/>
  <c r="AF55" i="66"/>
  <c r="AE55" i="66"/>
  <c r="AF54" i="66"/>
  <c r="AD54" i="66" s="1"/>
  <c r="AE54" i="66"/>
  <c r="AF53" i="66"/>
  <c r="AD53" i="66" s="1"/>
  <c r="AE53" i="66"/>
  <c r="AF52" i="66"/>
  <c r="AE52" i="66"/>
  <c r="AF51" i="66"/>
  <c r="AE51" i="66"/>
  <c r="AF50" i="66"/>
  <c r="AD50" i="66" s="1"/>
  <c r="AE50" i="66"/>
  <c r="AF49" i="66"/>
  <c r="AE49" i="66"/>
  <c r="AF48" i="66"/>
  <c r="AD48" i="66" s="1"/>
  <c r="AE48" i="66"/>
  <c r="AF47" i="66"/>
  <c r="AE47" i="66"/>
  <c r="AF46" i="66"/>
  <c r="AD46" i="66" s="1"/>
  <c r="AE46" i="66"/>
  <c r="AF45" i="66"/>
  <c r="AD45" i="66" s="1"/>
  <c r="AE45" i="66"/>
  <c r="AF44" i="66"/>
  <c r="AE44" i="66"/>
  <c r="AF43" i="66"/>
  <c r="AE43" i="66"/>
  <c r="AF42" i="66"/>
  <c r="AD42" i="66" s="1"/>
  <c r="AE42" i="66"/>
  <c r="AF41" i="66"/>
  <c r="AE41" i="66"/>
  <c r="AF40" i="66"/>
  <c r="AD40" i="66" s="1"/>
  <c r="AE40" i="66"/>
  <c r="AF39" i="66"/>
  <c r="AE39" i="66"/>
  <c r="AF38" i="66"/>
  <c r="AD38" i="66" s="1"/>
  <c r="AE38" i="66"/>
  <c r="AF37" i="66"/>
  <c r="AD37" i="66" s="1"/>
  <c r="AE37" i="66"/>
  <c r="AF36" i="66"/>
  <c r="AE36" i="66"/>
  <c r="AF35" i="66"/>
  <c r="AE35" i="66"/>
  <c r="AF34" i="66"/>
  <c r="AD34" i="66" s="1"/>
  <c r="AE34" i="66"/>
  <c r="AF33" i="66"/>
  <c r="AE33" i="66"/>
  <c r="AF32" i="66"/>
  <c r="AD32" i="66" s="1"/>
  <c r="AE32" i="66"/>
  <c r="AF31" i="66"/>
  <c r="AE31" i="66"/>
  <c r="AF30" i="66"/>
  <c r="AD30" i="66" s="1"/>
  <c r="AE30" i="66"/>
  <c r="AF29" i="66"/>
  <c r="AD29" i="66" s="1"/>
  <c r="AE29" i="66"/>
  <c r="AF28" i="66"/>
  <c r="AE28" i="66"/>
  <c r="AF27" i="66"/>
  <c r="AE27" i="66"/>
  <c r="AF26" i="66"/>
  <c r="AD26" i="66" s="1"/>
  <c r="AE26" i="66"/>
  <c r="AF25" i="66"/>
  <c r="AE25" i="66"/>
  <c r="AF24" i="66"/>
  <c r="AD24" i="66" s="1"/>
  <c r="AE24" i="66"/>
  <c r="AF23" i="66"/>
  <c r="AE23" i="66"/>
  <c r="AF22" i="66"/>
  <c r="AD22" i="66" s="1"/>
  <c r="AE22" i="66"/>
  <c r="AF21" i="66"/>
  <c r="AD59" i="66" s="1"/>
  <c r="AE21" i="66"/>
  <c r="AF20" i="66"/>
  <c r="AE20" i="66"/>
  <c r="AF19" i="66"/>
  <c r="AD52" i="66" s="1"/>
  <c r="AE19" i="66"/>
  <c r="AF18" i="66"/>
  <c r="AD18" i="66" s="1"/>
  <c r="AE18" i="66"/>
  <c r="AF17" i="66"/>
  <c r="AD71" i="66" s="1"/>
  <c r="AE17" i="66"/>
  <c r="AE16" i="66"/>
  <c r="AF16" i="66"/>
  <c r="X16" i="66"/>
  <c r="Y16" i="66"/>
  <c r="Z16" i="66"/>
  <c r="Z194" i="66"/>
  <c r="X194" i="66" s="1"/>
  <c r="Y194" i="66"/>
  <c r="Z193" i="66"/>
  <c r="Y193" i="66"/>
  <c r="X193" i="66"/>
  <c r="Z192" i="66"/>
  <c r="X192" i="66" s="1"/>
  <c r="Y192" i="66"/>
  <c r="Z191" i="66"/>
  <c r="X191" i="66" s="1"/>
  <c r="Y191" i="66"/>
  <c r="Z190" i="66"/>
  <c r="Y190" i="66"/>
  <c r="X190" i="66"/>
  <c r="Z189" i="66"/>
  <c r="X189" i="66" s="1"/>
  <c r="Y189" i="66"/>
  <c r="Z188" i="66"/>
  <c r="Y188" i="66"/>
  <c r="X188" i="66"/>
  <c r="Z187" i="66"/>
  <c r="Y187" i="66"/>
  <c r="X187" i="66"/>
  <c r="Z186" i="66"/>
  <c r="X186" i="66" s="1"/>
  <c r="Y186" i="66"/>
  <c r="Z185" i="66"/>
  <c r="Y185" i="66"/>
  <c r="X185" i="66"/>
  <c r="Z184" i="66"/>
  <c r="X184" i="66" s="1"/>
  <c r="Y184" i="66"/>
  <c r="Z183" i="66"/>
  <c r="X183" i="66" s="1"/>
  <c r="Y183" i="66"/>
  <c r="Z182" i="66"/>
  <c r="Y182" i="66"/>
  <c r="X182" i="66"/>
  <c r="Z181" i="66"/>
  <c r="X181" i="66" s="1"/>
  <c r="Y181" i="66"/>
  <c r="Z180" i="66"/>
  <c r="Y180" i="66"/>
  <c r="X180" i="66"/>
  <c r="Z179" i="66"/>
  <c r="Y179" i="66"/>
  <c r="X179" i="66"/>
  <c r="Z178" i="66"/>
  <c r="X178" i="66" s="1"/>
  <c r="Y178" i="66"/>
  <c r="Z177" i="66"/>
  <c r="Y177" i="66"/>
  <c r="X177" i="66"/>
  <c r="Z176" i="66"/>
  <c r="X176" i="66" s="1"/>
  <c r="Y176" i="66"/>
  <c r="Z175" i="66"/>
  <c r="X175" i="66" s="1"/>
  <c r="Y175" i="66"/>
  <c r="Z174" i="66"/>
  <c r="Y174" i="66"/>
  <c r="X174" i="66"/>
  <c r="Z173" i="66"/>
  <c r="X173" i="66" s="1"/>
  <c r="Y173" i="66"/>
  <c r="Z172" i="66"/>
  <c r="Y172" i="66"/>
  <c r="X172" i="66"/>
  <c r="Z171" i="66"/>
  <c r="Y171" i="66"/>
  <c r="X171" i="66"/>
  <c r="Z170" i="66"/>
  <c r="X170" i="66" s="1"/>
  <c r="Y170" i="66"/>
  <c r="Z169" i="66"/>
  <c r="Y169" i="66"/>
  <c r="X169" i="66"/>
  <c r="Z168" i="66"/>
  <c r="X168" i="66" s="1"/>
  <c r="Y168" i="66"/>
  <c r="Z167" i="66"/>
  <c r="X167" i="66" s="1"/>
  <c r="Y167" i="66"/>
  <c r="Z166" i="66"/>
  <c r="Y166" i="66"/>
  <c r="X166" i="66"/>
  <c r="Z165" i="66"/>
  <c r="X165" i="66" s="1"/>
  <c r="Y165" i="66"/>
  <c r="Z164" i="66"/>
  <c r="Y164" i="66"/>
  <c r="X164" i="66"/>
  <c r="Z163" i="66"/>
  <c r="Y163" i="66"/>
  <c r="X163" i="66"/>
  <c r="Z162" i="66"/>
  <c r="X162" i="66" s="1"/>
  <c r="Y162" i="66"/>
  <c r="Z161" i="66"/>
  <c r="Y161" i="66"/>
  <c r="X161" i="66"/>
  <c r="Z160" i="66"/>
  <c r="X160" i="66" s="1"/>
  <c r="Y160" i="66"/>
  <c r="Z159" i="66"/>
  <c r="X159" i="66" s="1"/>
  <c r="Y159" i="66"/>
  <c r="Z158" i="66"/>
  <c r="Y158" i="66"/>
  <c r="X158" i="66"/>
  <c r="Z157" i="66"/>
  <c r="X157" i="66" s="1"/>
  <c r="Y157" i="66"/>
  <c r="Z156" i="66"/>
  <c r="Y156" i="66"/>
  <c r="X156" i="66"/>
  <c r="Z155" i="66"/>
  <c r="Y155" i="66"/>
  <c r="X155" i="66"/>
  <c r="Z154" i="66"/>
  <c r="X154" i="66" s="1"/>
  <c r="Y154" i="66"/>
  <c r="Z153" i="66"/>
  <c r="Y153" i="66"/>
  <c r="X153" i="66"/>
  <c r="Z152" i="66"/>
  <c r="X152" i="66" s="1"/>
  <c r="Y152" i="66"/>
  <c r="Z151" i="66"/>
  <c r="X151" i="66" s="1"/>
  <c r="Y151" i="66"/>
  <c r="Z150" i="66"/>
  <c r="Y150" i="66"/>
  <c r="X150" i="66"/>
  <c r="Z149" i="66"/>
  <c r="X149" i="66" s="1"/>
  <c r="Y149" i="66"/>
  <c r="Z148" i="66"/>
  <c r="Y148" i="66"/>
  <c r="X148" i="66"/>
  <c r="Z147" i="66"/>
  <c r="Y147" i="66"/>
  <c r="X147" i="66"/>
  <c r="Z146" i="66"/>
  <c r="X146" i="66" s="1"/>
  <c r="Y146" i="66"/>
  <c r="Z145" i="66"/>
  <c r="Y145" i="66"/>
  <c r="X145" i="66"/>
  <c r="Z144" i="66"/>
  <c r="X144" i="66" s="1"/>
  <c r="Y144" i="66"/>
  <c r="Z143" i="66"/>
  <c r="X143" i="66" s="1"/>
  <c r="Y143" i="66"/>
  <c r="Z142" i="66"/>
  <c r="Y142" i="66"/>
  <c r="X142" i="66"/>
  <c r="Z141" i="66"/>
  <c r="X141" i="66" s="1"/>
  <c r="Y141" i="66"/>
  <c r="Z140" i="66"/>
  <c r="Y140" i="66"/>
  <c r="X140" i="66"/>
  <c r="Z139" i="66"/>
  <c r="Y139" i="66"/>
  <c r="X139" i="66"/>
  <c r="Z138" i="66"/>
  <c r="X138" i="66" s="1"/>
  <c r="Y138" i="66"/>
  <c r="Z137" i="66"/>
  <c r="Y137" i="66"/>
  <c r="X137" i="66"/>
  <c r="Z136" i="66"/>
  <c r="X136" i="66" s="1"/>
  <c r="Y136" i="66"/>
  <c r="Z135" i="66"/>
  <c r="X135" i="66" s="1"/>
  <c r="Y135" i="66"/>
  <c r="Z134" i="66"/>
  <c r="Y134" i="66"/>
  <c r="X134" i="66"/>
  <c r="Z133" i="66"/>
  <c r="X133" i="66" s="1"/>
  <c r="Y133" i="66"/>
  <c r="Z132" i="66"/>
  <c r="Y132" i="66"/>
  <c r="X132" i="66"/>
  <c r="Z131" i="66"/>
  <c r="Y131" i="66"/>
  <c r="X131" i="66"/>
  <c r="Z130" i="66"/>
  <c r="X130" i="66" s="1"/>
  <c r="Y130" i="66"/>
  <c r="Z129" i="66"/>
  <c r="Y129" i="66"/>
  <c r="X129" i="66"/>
  <c r="Z128" i="66"/>
  <c r="X128" i="66" s="1"/>
  <c r="Y128" i="66"/>
  <c r="Z127" i="66"/>
  <c r="X127" i="66" s="1"/>
  <c r="Y127" i="66"/>
  <c r="Z126" i="66"/>
  <c r="Y126" i="66"/>
  <c r="X126" i="66"/>
  <c r="Z125" i="66"/>
  <c r="X125" i="66" s="1"/>
  <c r="Y125" i="66"/>
  <c r="Z124" i="66"/>
  <c r="Y124" i="66"/>
  <c r="X124" i="66"/>
  <c r="Z123" i="66"/>
  <c r="Y123" i="66"/>
  <c r="X123" i="66"/>
  <c r="Z122" i="66"/>
  <c r="X122" i="66" s="1"/>
  <c r="Y122" i="66"/>
  <c r="Z121" i="66"/>
  <c r="Y121" i="66"/>
  <c r="X121" i="66"/>
  <c r="Z120" i="66"/>
  <c r="X120" i="66" s="1"/>
  <c r="Y120" i="66"/>
  <c r="Z119" i="66"/>
  <c r="X119" i="66" s="1"/>
  <c r="Y119" i="66"/>
  <c r="Z118" i="66"/>
  <c r="Y118" i="66"/>
  <c r="X118" i="66"/>
  <c r="Z117" i="66"/>
  <c r="X117" i="66" s="1"/>
  <c r="Y117" i="66"/>
  <c r="Z116" i="66"/>
  <c r="Y116" i="66"/>
  <c r="X116" i="66"/>
  <c r="Z115" i="66"/>
  <c r="Y115" i="66"/>
  <c r="X115" i="66"/>
  <c r="Z114" i="66"/>
  <c r="X114" i="66" s="1"/>
  <c r="Y114" i="66"/>
  <c r="Z113" i="66"/>
  <c r="Y113" i="66"/>
  <c r="X113" i="66"/>
  <c r="Z112" i="66"/>
  <c r="X112" i="66" s="1"/>
  <c r="Y112" i="66"/>
  <c r="Z111" i="66"/>
  <c r="X111" i="66" s="1"/>
  <c r="Y111" i="66"/>
  <c r="Z110" i="66"/>
  <c r="Y110" i="66"/>
  <c r="X110" i="66"/>
  <c r="Z109" i="66"/>
  <c r="X109" i="66" s="1"/>
  <c r="Y109" i="66"/>
  <c r="Z108" i="66"/>
  <c r="Y108" i="66"/>
  <c r="X108" i="66"/>
  <c r="Z107" i="66"/>
  <c r="Y107" i="66"/>
  <c r="X107" i="66"/>
  <c r="Z106" i="66"/>
  <c r="X106" i="66" s="1"/>
  <c r="Y106" i="66"/>
  <c r="Z105" i="66"/>
  <c r="Y105" i="66"/>
  <c r="X105" i="66"/>
  <c r="Z104" i="66"/>
  <c r="X104" i="66" s="1"/>
  <c r="Y104" i="66"/>
  <c r="Z103" i="66"/>
  <c r="X103" i="66" s="1"/>
  <c r="Y103" i="66"/>
  <c r="Z102" i="66"/>
  <c r="Y102" i="66"/>
  <c r="X102" i="66"/>
  <c r="Z101" i="66"/>
  <c r="X101" i="66" s="1"/>
  <c r="Y101" i="66"/>
  <c r="Z100" i="66"/>
  <c r="Y100" i="66"/>
  <c r="X100" i="66"/>
  <c r="Z99" i="66"/>
  <c r="Y99" i="66"/>
  <c r="X99" i="66"/>
  <c r="Z98" i="66"/>
  <c r="X98" i="66" s="1"/>
  <c r="Y98" i="66"/>
  <c r="Z97" i="66"/>
  <c r="Y97" i="66"/>
  <c r="X97" i="66"/>
  <c r="Z96" i="66"/>
  <c r="X96" i="66" s="1"/>
  <c r="Y96" i="66"/>
  <c r="Z95" i="66"/>
  <c r="X95" i="66" s="1"/>
  <c r="Y95" i="66"/>
  <c r="Z94" i="66"/>
  <c r="Y94" i="66"/>
  <c r="Z93" i="66"/>
  <c r="X93" i="66" s="1"/>
  <c r="Y93" i="66"/>
  <c r="Z92" i="66"/>
  <c r="Y92" i="66"/>
  <c r="Z91" i="66"/>
  <c r="Y91" i="66"/>
  <c r="Z90" i="66"/>
  <c r="X90" i="66" s="1"/>
  <c r="Y90" i="66"/>
  <c r="Z89" i="66"/>
  <c r="Y89" i="66"/>
  <c r="Z88" i="66"/>
  <c r="X88" i="66" s="1"/>
  <c r="Y88" i="66"/>
  <c r="Z87" i="66"/>
  <c r="X87" i="66" s="1"/>
  <c r="Y87" i="66"/>
  <c r="Z86" i="66"/>
  <c r="Y86" i="66"/>
  <c r="Z85" i="66"/>
  <c r="X85" i="66" s="1"/>
  <c r="Y85" i="66"/>
  <c r="Z84" i="66"/>
  <c r="Y84" i="66"/>
  <c r="Z83" i="66"/>
  <c r="Y83" i="66"/>
  <c r="Z82" i="66"/>
  <c r="X82" i="66" s="1"/>
  <c r="Y82" i="66"/>
  <c r="Z81" i="66"/>
  <c r="Y81" i="66"/>
  <c r="Z80" i="66"/>
  <c r="X80" i="66" s="1"/>
  <c r="Y80" i="66"/>
  <c r="Z79" i="66"/>
  <c r="X79" i="66" s="1"/>
  <c r="Y79" i="66"/>
  <c r="Z78" i="66"/>
  <c r="Y78" i="66"/>
  <c r="Z77" i="66"/>
  <c r="X77" i="66" s="1"/>
  <c r="Y77" i="66"/>
  <c r="Z76" i="66"/>
  <c r="Y76" i="66"/>
  <c r="Z75" i="66"/>
  <c r="Y75" i="66"/>
  <c r="Z74" i="66"/>
  <c r="X74" i="66" s="1"/>
  <c r="Y74" i="66"/>
  <c r="Z73" i="66"/>
  <c r="Y73" i="66"/>
  <c r="Z72" i="66"/>
  <c r="X72" i="66" s="1"/>
  <c r="Y72" i="66"/>
  <c r="Z71" i="66"/>
  <c r="X71" i="66" s="1"/>
  <c r="Y71" i="66"/>
  <c r="Z70" i="66"/>
  <c r="Y70" i="66"/>
  <c r="Z69" i="66"/>
  <c r="X69" i="66" s="1"/>
  <c r="Y69" i="66"/>
  <c r="Z68" i="66"/>
  <c r="Y68" i="66"/>
  <c r="Z67" i="66"/>
  <c r="Y67" i="66"/>
  <c r="Z66" i="66"/>
  <c r="X66" i="66" s="1"/>
  <c r="Y66" i="66"/>
  <c r="Z65" i="66"/>
  <c r="Y65" i="66"/>
  <c r="Z64" i="66"/>
  <c r="X64" i="66" s="1"/>
  <c r="Y64" i="66"/>
  <c r="Z63" i="66"/>
  <c r="X63" i="66" s="1"/>
  <c r="Y63" i="66"/>
  <c r="Z62" i="66"/>
  <c r="Y62" i="66"/>
  <c r="Z61" i="66"/>
  <c r="X61" i="66" s="1"/>
  <c r="Y61" i="66"/>
  <c r="Z60" i="66"/>
  <c r="Y60" i="66"/>
  <c r="Z59" i="66"/>
  <c r="Y59" i="66"/>
  <c r="Z58" i="66"/>
  <c r="Y58" i="66"/>
  <c r="Z57" i="66"/>
  <c r="Y57" i="66"/>
  <c r="Z56" i="66"/>
  <c r="X56" i="66" s="1"/>
  <c r="Y56" i="66"/>
  <c r="Z55" i="66"/>
  <c r="X55" i="66" s="1"/>
  <c r="Y55" i="66"/>
  <c r="Z54" i="66"/>
  <c r="Y54" i="66"/>
  <c r="Z53" i="66"/>
  <c r="X53" i="66" s="1"/>
  <c r="Y53" i="66"/>
  <c r="Z52" i="66"/>
  <c r="Y52" i="66"/>
  <c r="Z51" i="66"/>
  <c r="Y51" i="66"/>
  <c r="Z50" i="66"/>
  <c r="Y50" i="66"/>
  <c r="Z49" i="66"/>
  <c r="Y49" i="66"/>
  <c r="Z48" i="66"/>
  <c r="X48" i="66" s="1"/>
  <c r="Y48" i="66"/>
  <c r="Z47" i="66"/>
  <c r="X47" i="66" s="1"/>
  <c r="Y47" i="66"/>
  <c r="Z46" i="66"/>
  <c r="Y46" i="66"/>
  <c r="Z45" i="66"/>
  <c r="X45" i="66" s="1"/>
  <c r="Y45" i="66"/>
  <c r="Z44" i="66"/>
  <c r="Y44" i="66"/>
  <c r="Z43" i="66"/>
  <c r="Y43" i="66"/>
  <c r="Z42" i="66"/>
  <c r="Y42" i="66"/>
  <c r="Z41" i="66"/>
  <c r="Y41" i="66"/>
  <c r="Z40" i="66"/>
  <c r="X40" i="66" s="1"/>
  <c r="Y40" i="66"/>
  <c r="Z39" i="66"/>
  <c r="X39" i="66" s="1"/>
  <c r="Y39" i="66"/>
  <c r="Z38" i="66"/>
  <c r="Y38" i="66"/>
  <c r="Z37" i="66"/>
  <c r="X37" i="66" s="1"/>
  <c r="Y37" i="66"/>
  <c r="Z36" i="66"/>
  <c r="Y36" i="66"/>
  <c r="Z35" i="66"/>
  <c r="Y35" i="66"/>
  <c r="Z34" i="66"/>
  <c r="Y34" i="66"/>
  <c r="Z33" i="66"/>
  <c r="Y33" i="66"/>
  <c r="Z32" i="66"/>
  <c r="X32" i="66" s="1"/>
  <c r="Y32" i="66"/>
  <c r="Z31" i="66"/>
  <c r="X31" i="66" s="1"/>
  <c r="Y31" i="66"/>
  <c r="Z30" i="66"/>
  <c r="Y30" i="66"/>
  <c r="Z29" i="66"/>
  <c r="X29" i="66" s="1"/>
  <c r="Y29" i="66"/>
  <c r="Z28" i="66"/>
  <c r="Y28" i="66"/>
  <c r="Z27" i="66"/>
  <c r="Y27" i="66"/>
  <c r="Z26" i="66"/>
  <c r="Y26" i="66"/>
  <c r="Z25" i="66"/>
  <c r="Y25" i="66"/>
  <c r="Z24" i="66"/>
  <c r="X24" i="66" s="1"/>
  <c r="Y24" i="66"/>
  <c r="Z23" i="66"/>
  <c r="X23" i="66" s="1"/>
  <c r="Y23" i="66"/>
  <c r="Z22" i="66"/>
  <c r="Y22" i="66"/>
  <c r="Z21" i="66"/>
  <c r="X75" i="66" s="1"/>
  <c r="Y21" i="66"/>
  <c r="Z20" i="66"/>
  <c r="Y20" i="66"/>
  <c r="Z19" i="66"/>
  <c r="X81" i="66" s="1"/>
  <c r="Y19" i="66"/>
  <c r="Z18" i="66"/>
  <c r="Y18" i="66"/>
  <c r="Z17" i="66"/>
  <c r="X58" i="66" s="1"/>
  <c r="Y17" i="66"/>
  <c r="T194" i="66"/>
  <c r="S194" i="66"/>
  <c r="R194" i="66"/>
  <c r="T193" i="66"/>
  <c r="S193" i="66"/>
  <c r="R193" i="66"/>
  <c r="T192" i="66"/>
  <c r="R192" i="66" s="1"/>
  <c r="S192" i="66"/>
  <c r="T191" i="66"/>
  <c r="R191" i="66" s="1"/>
  <c r="S191" i="66"/>
  <c r="T190" i="66"/>
  <c r="S190" i="66"/>
  <c r="R190" i="66"/>
  <c r="T189" i="66"/>
  <c r="R189" i="66" s="1"/>
  <c r="S189" i="66"/>
  <c r="T188" i="66"/>
  <c r="R188" i="66" s="1"/>
  <c r="S188" i="66"/>
  <c r="T187" i="66"/>
  <c r="S187" i="66"/>
  <c r="R187" i="66"/>
  <c r="T186" i="66"/>
  <c r="S186" i="66"/>
  <c r="R186" i="66"/>
  <c r="T185" i="66"/>
  <c r="S185" i="66"/>
  <c r="R185" i="66"/>
  <c r="T184" i="66"/>
  <c r="R184" i="66" s="1"/>
  <c r="S184" i="66"/>
  <c r="T183" i="66"/>
  <c r="R183" i="66" s="1"/>
  <c r="S183" i="66"/>
  <c r="T182" i="66"/>
  <c r="S182" i="66"/>
  <c r="R182" i="66"/>
  <c r="T181" i="66"/>
  <c r="R181" i="66" s="1"/>
  <c r="S181" i="66"/>
  <c r="T180" i="66"/>
  <c r="R180" i="66" s="1"/>
  <c r="S180" i="66"/>
  <c r="T179" i="66"/>
  <c r="S179" i="66"/>
  <c r="R179" i="66"/>
  <c r="T178" i="66"/>
  <c r="S178" i="66"/>
  <c r="R178" i="66"/>
  <c r="T177" i="66"/>
  <c r="S177" i="66"/>
  <c r="R177" i="66"/>
  <c r="T176" i="66"/>
  <c r="R176" i="66" s="1"/>
  <c r="S176" i="66"/>
  <c r="T175" i="66"/>
  <c r="R175" i="66" s="1"/>
  <c r="S175" i="66"/>
  <c r="T174" i="66"/>
  <c r="S174" i="66"/>
  <c r="R174" i="66"/>
  <c r="T173" i="66"/>
  <c r="R173" i="66" s="1"/>
  <c r="S173" i="66"/>
  <c r="T172" i="66"/>
  <c r="R172" i="66" s="1"/>
  <c r="S172" i="66"/>
  <c r="T171" i="66"/>
  <c r="S171" i="66"/>
  <c r="R171" i="66"/>
  <c r="T170" i="66"/>
  <c r="S170" i="66"/>
  <c r="R170" i="66"/>
  <c r="T169" i="66"/>
  <c r="S169" i="66"/>
  <c r="R169" i="66"/>
  <c r="T168" i="66"/>
  <c r="R168" i="66" s="1"/>
  <c r="S168" i="66"/>
  <c r="T167" i="66"/>
  <c r="R167" i="66" s="1"/>
  <c r="S167" i="66"/>
  <c r="T166" i="66"/>
  <c r="S166" i="66"/>
  <c r="R166" i="66"/>
  <c r="T165" i="66"/>
  <c r="R165" i="66" s="1"/>
  <c r="S165" i="66"/>
  <c r="T164" i="66"/>
  <c r="R164" i="66" s="1"/>
  <c r="S164" i="66"/>
  <c r="T163" i="66"/>
  <c r="S163" i="66"/>
  <c r="R163" i="66"/>
  <c r="T162" i="66"/>
  <c r="S162" i="66"/>
  <c r="R162" i="66"/>
  <c r="T161" i="66"/>
  <c r="S161" i="66"/>
  <c r="R161" i="66"/>
  <c r="T160" i="66"/>
  <c r="R160" i="66" s="1"/>
  <c r="S160" i="66"/>
  <c r="T159" i="66"/>
  <c r="R159" i="66" s="1"/>
  <c r="S159" i="66"/>
  <c r="T158" i="66"/>
  <c r="S158" i="66"/>
  <c r="R158" i="66"/>
  <c r="T157" i="66"/>
  <c r="R157" i="66" s="1"/>
  <c r="S157" i="66"/>
  <c r="T156" i="66"/>
  <c r="R156" i="66" s="1"/>
  <c r="S156" i="66"/>
  <c r="T155" i="66"/>
  <c r="S155" i="66"/>
  <c r="R155" i="66"/>
  <c r="T154" i="66"/>
  <c r="S154" i="66"/>
  <c r="R154" i="66"/>
  <c r="T153" i="66"/>
  <c r="S153" i="66"/>
  <c r="R153" i="66"/>
  <c r="T152" i="66"/>
  <c r="R152" i="66" s="1"/>
  <c r="S152" i="66"/>
  <c r="T151" i="66"/>
  <c r="R151" i="66" s="1"/>
  <c r="S151" i="66"/>
  <c r="T150" i="66"/>
  <c r="S150" i="66"/>
  <c r="R150" i="66"/>
  <c r="T149" i="66"/>
  <c r="R149" i="66" s="1"/>
  <c r="S149" i="66"/>
  <c r="T148" i="66"/>
  <c r="R148" i="66" s="1"/>
  <c r="S148" i="66"/>
  <c r="T147" i="66"/>
  <c r="S147" i="66"/>
  <c r="R147" i="66"/>
  <c r="T146" i="66"/>
  <c r="S146" i="66"/>
  <c r="R146" i="66"/>
  <c r="T145" i="66"/>
  <c r="S145" i="66"/>
  <c r="R145" i="66"/>
  <c r="T144" i="66"/>
  <c r="R144" i="66" s="1"/>
  <c r="S144" i="66"/>
  <c r="T143" i="66"/>
  <c r="R143" i="66" s="1"/>
  <c r="S143" i="66"/>
  <c r="T142" i="66"/>
  <c r="S142" i="66"/>
  <c r="R142" i="66"/>
  <c r="T141" i="66"/>
  <c r="R141" i="66" s="1"/>
  <c r="S141" i="66"/>
  <c r="T140" i="66"/>
  <c r="R140" i="66" s="1"/>
  <c r="S140" i="66"/>
  <c r="T139" i="66"/>
  <c r="S139" i="66"/>
  <c r="R139" i="66"/>
  <c r="T138" i="66"/>
  <c r="S138" i="66"/>
  <c r="R138" i="66"/>
  <c r="T137" i="66"/>
  <c r="S137" i="66"/>
  <c r="R137" i="66"/>
  <c r="T136" i="66"/>
  <c r="R136" i="66" s="1"/>
  <c r="S136" i="66"/>
  <c r="T135" i="66"/>
  <c r="S135" i="66"/>
  <c r="R135" i="66"/>
  <c r="T134" i="66"/>
  <c r="S134" i="66"/>
  <c r="R134" i="66"/>
  <c r="T133" i="66"/>
  <c r="R133" i="66" s="1"/>
  <c r="S133" i="66"/>
  <c r="T132" i="66"/>
  <c r="R132" i="66" s="1"/>
  <c r="S132" i="66"/>
  <c r="T131" i="66"/>
  <c r="S131" i="66"/>
  <c r="R131" i="66"/>
  <c r="T130" i="66"/>
  <c r="S130" i="66"/>
  <c r="R130" i="66"/>
  <c r="T129" i="66"/>
  <c r="S129" i="66"/>
  <c r="R129" i="66"/>
  <c r="T128" i="66"/>
  <c r="R128" i="66" s="1"/>
  <c r="S128" i="66"/>
  <c r="T127" i="66"/>
  <c r="S127" i="66"/>
  <c r="R127" i="66"/>
  <c r="T126" i="66"/>
  <c r="S126" i="66"/>
  <c r="R126" i="66"/>
  <c r="T125" i="66"/>
  <c r="R125" i="66" s="1"/>
  <c r="S125" i="66"/>
  <c r="T124" i="66"/>
  <c r="R124" i="66" s="1"/>
  <c r="S124" i="66"/>
  <c r="T123" i="66"/>
  <c r="S123" i="66"/>
  <c r="R123" i="66"/>
  <c r="T122" i="66"/>
  <c r="S122" i="66"/>
  <c r="R122" i="66"/>
  <c r="T121" i="66"/>
  <c r="S121" i="66"/>
  <c r="R121" i="66"/>
  <c r="T120" i="66"/>
  <c r="R120" i="66" s="1"/>
  <c r="S120" i="66"/>
  <c r="T119" i="66"/>
  <c r="S119" i="66"/>
  <c r="R119" i="66"/>
  <c r="T118" i="66"/>
  <c r="S118" i="66"/>
  <c r="R118" i="66"/>
  <c r="T117" i="66"/>
  <c r="R117" i="66" s="1"/>
  <c r="S117" i="66"/>
  <c r="T116" i="66"/>
  <c r="R116" i="66" s="1"/>
  <c r="S116" i="66"/>
  <c r="T115" i="66"/>
  <c r="S115" i="66"/>
  <c r="R115" i="66"/>
  <c r="T114" i="66"/>
  <c r="S114" i="66"/>
  <c r="R114" i="66"/>
  <c r="T113" i="66"/>
  <c r="S113" i="66"/>
  <c r="R113" i="66"/>
  <c r="T112" i="66"/>
  <c r="R112" i="66" s="1"/>
  <c r="S112" i="66"/>
  <c r="T111" i="66"/>
  <c r="S111" i="66"/>
  <c r="R111" i="66"/>
  <c r="T110" i="66"/>
  <c r="S110" i="66"/>
  <c r="R110" i="66"/>
  <c r="T109" i="66"/>
  <c r="R109" i="66" s="1"/>
  <c r="S109" i="66"/>
  <c r="T108" i="66"/>
  <c r="R108" i="66" s="1"/>
  <c r="S108" i="66"/>
  <c r="T107" i="66"/>
  <c r="S107" i="66"/>
  <c r="R107" i="66"/>
  <c r="T106" i="66"/>
  <c r="S106" i="66"/>
  <c r="R106" i="66"/>
  <c r="T105" i="66"/>
  <c r="S105" i="66"/>
  <c r="R105" i="66"/>
  <c r="T104" i="66"/>
  <c r="R104" i="66" s="1"/>
  <c r="S104" i="66"/>
  <c r="T103" i="66"/>
  <c r="S103" i="66"/>
  <c r="R103" i="66"/>
  <c r="T102" i="66"/>
  <c r="S102" i="66"/>
  <c r="R102" i="66"/>
  <c r="T101" i="66"/>
  <c r="R101" i="66" s="1"/>
  <c r="S101" i="66"/>
  <c r="T100" i="66"/>
  <c r="R100" i="66" s="1"/>
  <c r="S100" i="66"/>
  <c r="T99" i="66"/>
  <c r="S99" i="66"/>
  <c r="R99" i="66"/>
  <c r="T98" i="66"/>
  <c r="S98" i="66"/>
  <c r="R98" i="66"/>
  <c r="T97" i="66"/>
  <c r="S97" i="66"/>
  <c r="R97" i="66"/>
  <c r="T96" i="66"/>
  <c r="R96" i="66" s="1"/>
  <c r="S96" i="66"/>
  <c r="T95" i="66"/>
  <c r="S95" i="66"/>
  <c r="T94" i="66"/>
  <c r="S94" i="66"/>
  <c r="T93" i="66"/>
  <c r="R93" i="66" s="1"/>
  <c r="S93" i="66"/>
  <c r="T92" i="66"/>
  <c r="R92" i="66" s="1"/>
  <c r="S92" i="66"/>
  <c r="T91" i="66"/>
  <c r="S91" i="66"/>
  <c r="T90" i="66"/>
  <c r="S90" i="66"/>
  <c r="T89" i="66"/>
  <c r="S89" i="66"/>
  <c r="T88" i="66"/>
  <c r="R88" i="66" s="1"/>
  <c r="S88" i="66"/>
  <c r="T87" i="66"/>
  <c r="S87" i="66"/>
  <c r="T86" i="66"/>
  <c r="S86" i="66"/>
  <c r="T85" i="66"/>
  <c r="R85" i="66" s="1"/>
  <c r="S85" i="66"/>
  <c r="T84" i="66"/>
  <c r="R84" i="66" s="1"/>
  <c r="S84" i="66"/>
  <c r="T83" i="66"/>
  <c r="S83" i="66"/>
  <c r="T82" i="66"/>
  <c r="S82" i="66"/>
  <c r="T81" i="66"/>
  <c r="S81" i="66"/>
  <c r="T80" i="66"/>
  <c r="R80" i="66" s="1"/>
  <c r="S80" i="66"/>
  <c r="T79" i="66"/>
  <c r="S79" i="66"/>
  <c r="T78" i="66"/>
  <c r="S78" i="66"/>
  <c r="T77" i="66"/>
  <c r="R77" i="66" s="1"/>
  <c r="S77" i="66"/>
  <c r="T76" i="66"/>
  <c r="R76" i="66" s="1"/>
  <c r="S76" i="66"/>
  <c r="T75" i="66"/>
  <c r="S75" i="66"/>
  <c r="T74" i="66"/>
  <c r="S74" i="66"/>
  <c r="T73" i="66"/>
  <c r="S73" i="66"/>
  <c r="T72" i="66"/>
  <c r="R72" i="66" s="1"/>
  <c r="S72" i="66"/>
  <c r="T71" i="66"/>
  <c r="S71" i="66"/>
  <c r="T70" i="66"/>
  <c r="S70" i="66"/>
  <c r="T69" i="66"/>
  <c r="R69" i="66" s="1"/>
  <c r="S69" i="66"/>
  <c r="T68" i="66"/>
  <c r="R68" i="66" s="1"/>
  <c r="S68" i="66"/>
  <c r="T67" i="66"/>
  <c r="S67" i="66"/>
  <c r="T66" i="66"/>
  <c r="S66" i="66"/>
  <c r="T65" i="66"/>
  <c r="S65" i="66"/>
  <c r="T64" i="66"/>
  <c r="R64" i="66" s="1"/>
  <c r="S64" i="66"/>
  <c r="T63" i="66"/>
  <c r="S63" i="66"/>
  <c r="T62" i="66"/>
  <c r="S62" i="66"/>
  <c r="T61" i="66"/>
  <c r="R61" i="66" s="1"/>
  <c r="S61" i="66"/>
  <c r="T60" i="66"/>
  <c r="R60" i="66" s="1"/>
  <c r="S60" i="66"/>
  <c r="T59" i="66"/>
  <c r="S59" i="66"/>
  <c r="T58" i="66"/>
  <c r="S58" i="66"/>
  <c r="T57" i="66"/>
  <c r="S57" i="66"/>
  <c r="T56" i="66"/>
  <c r="R56" i="66" s="1"/>
  <c r="S56" i="66"/>
  <c r="T55" i="66"/>
  <c r="S55" i="66"/>
  <c r="T54" i="66"/>
  <c r="S54" i="66"/>
  <c r="T53" i="66"/>
  <c r="R53" i="66" s="1"/>
  <c r="S53" i="66"/>
  <c r="T52" i="66"/>
  <c r="R52" i="66" s="1"/>
  <c r="S52" i="66"/>
  <c r="T51" i="66"/>
  <c r="S51" i="66"/>
  <c r="T50" i="66"/>
  <c r="S50" i="66"/>
  <c r="T49" i="66"/>
  <c r="S49" i="66"/>
  <c r="T48" i="66"/>
  <c r="R48" i="66" s="1"/>
  <c r="S48" i="66"/>
  <c r="T47" i="66"/>
  <c r="S47" i="66"/>
  <c r="T46" i="66"/>
  <c r="S46" i="66"/>
  <c r="T45" i="66"/>
  <c r="R45" i="66" s="1"/>
  <c r="S45" i="66"/>
  <c r="T44" i="66"/>
  <c r="R44" i="66" s="1"/>
  <c r="S44" i="66"/>
  <c r="T43" i="66"/>
  <c r="S43" i="66"/>
  <c r="T42" i="66"/>
  <c r="S42" i="66"/>
  <c r="T41" i="66"/>
  <c r="S41" i="66"/>
  <c r="T40" i="66"/>
  <c r="R40" i="66" s="1"/>
  <c r="S40" i="66"/>
  <c r="T39" i="66"/>
  <c r="S39" i="66"/>
  <c r="T38" i="66"/>
  <c r="S38" i="66"/>
  <c r="T37" i="66"/>
  <c r="R37" i="66" s="1"/>
  <c r="S37" i="66"/>
  <c r="T36" i="66"/>
  <c r="R36" i="66" s="1"/>
  <c r="S36" i="66"/>
  <c r="T35" i="66"/>
  <c r="S35" i="66"/>
  <c r="T34" i="66"/>
  <c r="S34" i="66"/>
  <c r="T33" i="66"/>
  <c r="S33" i="66"/>
  <c r="T32" i="66"/>
  <c r="R32" i="66" s="1"/>
  <c r="S32" i="66"/>
  <c r="T31" i="66"/>
  <c r="S31" i="66"/>
  <c r="T30" i="66"/>
  <c r="S30" i="66"/>
  <c r="T29" i="66"/>
  <c r="R29" i="66" s="1"/>
  <c r="S29" i="66"/>
  <c r="T28" i="66"/>
  <c r="R28" i="66" s="1"/>
  <c r="S28" i="66"/>
  <c r="T27" i="66"/>
  <c r="S27" i="66"/>
  <c r="T26" i="66"/>
  <c r="S26" i="66"/>
  <c r="T25" i="66"/>
  <c r="S25" i="66"/>
  <c r="T24" i="66"/>
  <c r="R24" i="66" s="1"/>
  <c r="S24" i="66"/>
  <c r="T23" i="66"/>
  <c r="S23" i="66"/>
  <c r="T22" i="66"/>
  <c r="S22" i="66"/>
  <c r="T21" i="66"/>
  <c r="R86" i="66" s="1"/>
  <c r="S21" i="66"/>
  <c r="T20" i="66"/>
  <c r="R20" i="66" s="1"/>
  <c r="S20" i="66"/>
  <c r="T19" i="66"/>
  <c r="R49" i="66" s="1"/>
  <c r="S19" i="66"/>
  <c r="T18" i="66"/>
  <c r="S18" i="66"/>
  <c r="T17" i="66"/>
  <c r="R90" i="66" s="1"/>
  <c r="S17" i="66"/>
  <c r="T16" i="66"/>
  <c r="S16" i="66"/>
  <c r="AZ29" i="61"/>
  <c r="AX29" i="61" s="1"/>
  <c r="AY29" i="61"/>
  <c r="AZ28" i="61"/>
  <c r="AY28" i="61"/>
  <c r="AX28" i="61"/>
  <c r="AZ27" i="61"/>
  <c r="AY27" i="61"/>
  <c r="AZ26" i="61"/>
  <c r="AX26" i="61" s="1"/>
  <c r="AY26" i="61"/>
  <c r="AZ25" i="61"/>
  <c r="AX25" i="61" s="1"/>
  <c r="AY25" i="61"/>
  <c r="AZ24" i="61"/>
  <c r="AY24" i="61"/>
  <c r="AZ23" i="61"/>
  <c r="AY23" i="61"/>
  <c r="AZ22" i="61"/>
  <c r="AX20" i="61" s="1"/>
  <c r="AY22" i="61"/>
  <c r="AZ21" i="61"/>
  <c r="AX21" i="61" s="1"/>
  <c r="AY21" i="61"/>
  <c r="AZ20" i="61"/>
  <c r="AY20" i="61"/>
  <c r="AZ19" i="61"/>
  <c r="AY19" i="61"/>
  <c r="AZ18" i="61"/>
  <c r="AX18" i="61" s="1"/>
  <c r="AY18" i="61"/>
  <c r="AZ17" i="61"/>
  <c r="AX27" i="61" s="1"/>
  <c r="AY17" i="61"/>
  <c r="AY16" i="61"/>
  <c r="AZ16" i="61"/>
  <c r="AT29" i="61"/>
  <c r="AR29" i="61" s="1"/>
  <c r="AS29" i="61"/>
  <c r="AT28" i="61"/>
  <c r="AR28" i="61" s="1"/>
  <c r="AS28" i="61"/>
  <c r="AT27" i="61"/>
  <c r="AR27" i="61" s="1"/>
  <c r="AS27" i="61"/>
  <c r="AT26" i="61"/>
  <c r="AS26" i="61"/>
  <c r="AT25" i="61"/>
  <c r="AS25" i="61"/>
  <c r="AT24" i="61"/>
  <c r="AR24" i="61" s="1"/>
  <c r="AS24" i="61"/>
  <c r="AT23" i="61"/>
  <c r="AR23" i="61" s="1"/>
  <c r="AS23" i="61"/>
  <c r="AT22" i="61"/>
  <c r="AS22" i="61"/>
  <c r="AR22" i="61"/>
  <c r="AT21" i="61"/>
  <c r="AR21" i="61" s="1"/>
  <c r="AS21" i="61"/>
  <c r="AT20" i="61"/>
  <c r="AR20" i="61" s="1"/>
  <c r="AS20" i="61"/>
  <c r="AT19" i="61"/>
  <c r="AR19" i="61" s="1"/>
  <c r="AS19" i="61"/>
  <c r="AT18" i="61"/>
  <c r="AS18" i="61"/>
  <c r="AT17" i="61"/>
  <c r="AS17" i="61"/>
  <c r="AR16" i="61"/>
  <c r="AS16" i="61"/>
  <c r="AT16" i="61"/>
  <c r="AN29" i="61"/>
  <c r="AL29" i="61" s="1"/>
  <c r="AM29" i="61"/>
  <c r="AN28" i="61"/>
  <c r="AM28" i="61"/>
  <c r="AL28" i="61"/>
  <c r="AN27" i="61"/>
  <c r="AM27" i="61"/>
  <c r="AN26" i="61"/>
  <c r="AL26" i="61" s="1"/>
  <c r="AM26" i="61"/>
  <c r="AN25" i="61"/>
  <c r="AL25" i="61" s="1"/>
  <c r="AM25" i="61"/>
  <c r="AN24" i="61"/>
  <c r="AL24" i="61" s="1"/>
  <c r="AM24" i="61"/>
  <c r="AN23" i="61"/>
  <c r="AM23" i="61"/>
  <c r="AN22" i="61"/>
  <c r="AL19" i="61" s="1"/>
  <c r="AM22" i="61"/>
  <c r="AN21" i="61"/>
  <c r="AL21" i="61" s="1"/>
  <c r="AM21" i="61"/>
  <c r="AN20" i="61"/>
  <c r="AM20" i="61"/>
  <c r="AN19" i="61"/>
  <c r="AM19" i="61"/>
  <c r="AN18" i="61"/>
  <c r="AM18" i="61"/>
  <c r="AN17" i="61"/>
  <c r="AL27" i="61" s="1"/>
  <c r="AM17" i="61"/>
  <c r="AM16" i="61"/>
  <c r="AN16" i="61"/>
  <c r="R9" i="62"/>
  <c r="S9" i="62"/>
  <c r="T9" i="62"/>
  <c r="AD9" i="62"/>
  <c r="AE9" i="62"/>
  <c r="AF9" i="62"/>
  <c r="CH38" i="60"/>
  <c r="CI38" i="60"/>
  <c r="CJ38" i="60"/>
  <c r="CJ216" i="60"/>
  <c r="CH216" i="60" s="1"/>
  <c r="CI216" i="60"/>
  <c r="CJ215" i="60"/>
  <c r="CI215" i="60"/>
  <c r="CH215" i="60"/>
  <c r="CJ214" i="60"/>
  <c r="CH214" i="60" s="1"/>
  <c r="CI214" i="60"/>
  <c r="CJ213" i="60"/>
  <c r="CI213" i="60"/>
  <c r="CH213" i="60"/>
  <c r="CJ212" i="60"/>
  <c r="CH212" i="60" s="1"/>
  <c r="CI212" i="60"/>
  <c r="CJ211" i="60"/>
  <c r="CH211" i="60" s="1"/>
  <c r="CI211" i="60"/>
  <c r="CJ210" i="60"/>
  <c r="CI210" i="60"/>
  <c r="CH210" i="60"/>
  <c r="CJ209" i="60"/>
  <c r="CI209" i="60"/>
  <c r="CH209" i="60"/>
  <c r="CJ208" i="60"/>
  <c r="CH208" i="60" s="1"/>
  <c r="CI208" i="60"/>
  <c r="CJ207" i="60"/>
  <c r="CH207" i="60" s="1"/>
  <c r="CI207" i="60"/>
  <c r="CJ206" i="60"/>
  <c r="CH206" i="60" s="1"/>
  <c r="CI206" i="60"/>
  <c r="CJ205" i="60"/>
  <c r="CI205" i="60"/>
  <c r="CH205" i="60"/>
  <c r="CJ204" i="60"/>
  <c r="CH204" i="60" s="1"/>
  <c r="CI204" i="60"/>
  <c r="CJ203" i="60"/>
  <c r="CH203" i="60" s="1"/>
  <c r="CI203" i="60"/>
  <c r="CJ202" i="60"/>
  <c r="CI202" i="60"/>
  <c r="CH202" i="60"/>
  <c r="CJ201" i="60"/>
  <c r="CI201" i="60"/>
  <c r="CH201" i="60"/>
  <c r="CJ200" i="60"/>
  <c r="CH200" i="60" s="1"/>
  <c r="CI200" i="60"/>
  <c r="CJ199" i="60"/>
  <c r="CH199" i="60" s="1"/>
  <c r="CI199" i="60"/>
  <c r="CJ198" i="60"/>
  <c r="CH198" i="60" s="1"/>
  <c r="CI198" i="60"/>
  <c r="CJ197" i="60"/>
  <c r="CI197" i="60"/>
  <c r="CH197" i="60"/>
  <c r="CJ196" i="60"/>
  <c r="CH196" i="60" s="1"/>
  <c r="CI196" i="60"/>
  <c r="CJ195" i="60"/>
  <c r="CH195" i="60" s="1"/>
  <c r="CI195" i="60"/>
  <c r="CJ194" i="60"/>
  <c r="CI194" i="60"/>
  <c r="CH194" i="60"/>
  <c r="CJ193" i="60"/>
  <c r="CI193" i="60"/>
  <c r="CH193" i="60"/>
  <c r="CJ192" i="60"/>
  <c r="CH192" i="60" s="1"/>
  <c r="CI192" i="60"/>
  <c r="CJ191" i="60"/>
  <c r="CH191" i="60" s="1"/>
  <c r="CI191" i="60"/>
  <c r="CJ190" i="60"/>
  <c r="CH190" i="60" s="1"/>
  <c r="CI190" i="60"/>
  <c r="CJ189" i="60"/>
  <c r="CI189" i="60"/>
  <c r="CH189" i="60"/>
  <c r="CJ188" i="60"/>
  <c r="CH188" i="60" s="1"/>
  <c r="CI188" i="60"/>
  <c r="CJ187" i="60"/>
  <c r="CH187" i="60" s="1"/>
  <c r="CI187" i="60"/>
  <c r="CJ186" i="60"/>
  <c r="CI186" i="60"/>
  <c r="CH186" i="60"/>
  <c r="CJ185" i="60"/>
  <c r="CI185" i="60"/>
  <c r="CH185" i="60"/>
  <c r="CJ184" i="60"/>
  <c r="CH184" i="60" s="1"/>
  <c r="CI184" i="60"/>
  <c r="CJ183" i="60"/>
  <c r="CH183" i="60" s="1"/>
  <c r="CI183" i="60"/>
  <c r="CJ182" i="60"/>
  <c r="CH182" i="60" s="1"/>
  <c r="CI182" i="60"/>
  <c r="CJ181" i="60"/>
  <c r="CI181" i="60"/>
  <c r="CH181" i="60"/>
  <c r="CJ180" i="60"/>
  <c r="CH180" i="60" s="1"/>
  <c r="CI180" i="60"/>
  <c r="CJ179" i="60"/>
  <c r="CH179" i="60" s="1"/>
  <c r="CI179" i="60"/>
  <c r="CJ178" i="60"/>
  <c r="CI178" i="60"/>
  <c r="CH178" i="60"/>
  <c r="CJ177" i="60"/>
  <c r="CI177" i="60"/>
  <c r="CH177" i="60"/>
  <c r="CJ176" i="60"/>
  <c r="CH176" i="60" s="1"/>
  <c r="CI176" i="60"/>
  <c r="CJ175" i="60"/>
  <c r="CH175" i="60" s="1"/>
  <c r="CI175" i="60"/>
  <c r="CJ174" i="60"/>
  <c r="CH174" i="60" s="1"/>
  <c r="CI174" i="60"/>
  <c r="CJ173" i="60"/>
  <c r="CI173" i="60"/>
  <c r="CH173" i="60"/>
  <c r="CJ172" i="60"/>
  <c r="CH172" i="60" s="1"/>
  <c r="CI172" i="60"/>
  <c r="CJ171" i="60"/>
  <c r="CH171" i="60" s="1"/>
  <c r="CI171" i="60"/>
  <c r="CJ170" i="60"/>
  <c r="CI170" i="60"/>
  <c r="CH170" i="60"/>
  <c r="CJ169" i="60"/>
  <c r="CI169" i="60"/>
  <c r="CH169" i="60"/>
  <c r="CJ168" i="60"/>
  <c r="CH168" i="60" s="1"/>
  <c r="CI168" i="60"/>
  <c r="CJ167" i="60"/>
  <c r="CH167" i="60" s="1"/>
  <c r="CI167" i="60"/>
  <c r="CJ166" i="60"/>
  <c r="CH166" i="60" s="1"/>
  <c r="CI166" i="60"/>
  <c r="CJ165" i="60"/>
  <c r="CI165" i="60"/>
  <c r="CH165" i="60"/>
  <c r="CJ164" i="60"/>
  <c r="CH164" i="60" s="1"/>
  <c r="CI164" i="60"/>
  <c r="CJ163" i="60"/>
  <c r="CH163" i="60" s="1"/>
  <c r="CI163" i="60"/>
  <c r="CJ162" i="60"/>
  <c r="CI162" i="60"/>
  <c r="CH162" i="60"/>
  <c r="CJ161" i="60"/>
  <c r="CI161" i="60"/>
  <c r="CH161" i="60"/>
  <c r="CJ160" i="60"/>
  <c r="CH160" i="60" s="1"/>
  <c r="CI160" i="60"/>
  <c r="CJ159" i="60"/>
  <c r="CH159" i="60" s="1"/>
  <c r="CI159" i="60"/>
  <c r="CJ158" i="60"/>
  <c r="CH158" i="60" s="1"/>
  <c r="CI158" i="60"/>
  <c r="CJ157" i="60"/>
  <c r="CI157" i="60"/>
  <c r="CH157" i="60"/>
  <c r="CJ156" i="60"/>
  <c r="CH156" i="60" s="1"/>
  <c r="CI156" i="60"/>
  <c r="CJ155" i="60"/>
  <c r="CH155" i="60" s="1"/>
  <c r="CI155" i="60"/>
  <c r="CJ154" i="60"/>
  <c r="CI154" i="60"/>
  <c r="CH154" i="60"/>
  <c r="CJ153" i="60"/>
  <c r="CI153" i="60"/>
  <c r="CH153" i="60"/>
  <c r="CJ152" i="60"/>
  <c r="CH152" i="60" s="1"/>
  <c r="CI152" i="60"/>
  <c r="CJ151" i="60"/>
  <c r="CH151" i="60" s="1"/>
  <c r="CI151" i="60"/>
  <c r="CJ150" i="60"/>
  <c r="CH150" i="60" s="1"/>
  <c r="CI150" i="60"/>
  <c r="CJ149" i="60"/>
  <c r="CI149" i="60"/>
  <c r="CH149" i="60"/>
  <c r="CJ148" i="60"/>
  <c r="CH148" i="60" s="1"/>
  <c r="CI148" i="60"/>
  <c r="CJ147" i="60"/>
  <c r="CH147" i="60" s="1"/>
  <c r="CI147" i="60"/>
  <c r="CJ146" i="60"/>
  <c r="CI146" i="60"/>
  <c r="CH146" i="60"/>
  <c r="CJ145" i="60"/>
  <c r="CI145" i="60"/>
  <c r="CH145" i="60"/>
  <c r="CJ144" i="60"/>
  <c r="CH144" i="60" s="1"/>
  <c r="CI144" i="60"/>
  <c r="CJ143" i="60"/>
  <c r="CH143" i="60" s="1"/>
  <c r="CI143" i="60"/>
  <c r="CJ142" i="60"/>
  <c r="CH142" i="60" s="1"/>
  <c r="CI142" i="60"/>
  <c r="CJ141" i="60"/>
  <c r="CI141" i="60"/>
  <c r="CH141" i="60"/>
  <c r="CJ140" i="60"/>
  <c r="CH140" i="60" s="1"/>
  <c r="CI140" i="60"/>
  <c r="CJ139" i="60"/>
  <c r="CH139" i="60" s="1"/>
  <c r="CI139" i="60"/>
  <c r="CJ138" i="60"/>
  <c r="CI138" i="60"/>
  <c r="CH138" i="60"/>
  <c r="CJ137" i="60"/>
  <c r="CI137" i="60"/>
  <c r="CH137" i="60"/>
  <c r="CJ136" i="60"/>
  <c r="CH136" i="60" s="1"/>
  <c r="CI136" i="60"/>
  <c r="CJ135" i="60"/>
  <c r="CH135" i="60" s="1"/>
  <c r="CI135" i="60"/>
  <c r="CJ134" i="60"/>
  <c r="CH134" i="60" s="1"/>
  <c r="CI134" i="60"/>
  <c r="CJ133" i="60"/>
  <c r="CI133" i="60"/>
  <c r="CH133" i="60"/>
  <c r="CJ132" i="60"/>
  <c r="CH132" i="60" s="1"/>
  <c r="CI132" i="60"/>
  <c r="CJ131" i="60"/>
  <c r="CH131" i="60" s="1"/>
  <c r="CI131" i="60"/>
  <c r="CJ130" i="60"/>
  <c r="CI130" i="60"/>
  <c r="CH130" i="60"/>
  <c r="CJ129" i="60"/>
  <c r="CI129" i="60"/>
  <c r="CH129" i="60"/>
  <c r="CJ128" i="60"/>
  <c r="CH128" i="60" s="1"/>
  <c r="CI128" i="60"/>
  <c r="CJ127" i="60"/>
  <c r="CH127" i="60" s="1"/>
  <c r="CI127" i="60"/>
  <c r="CJ126" i="60"/>
  <c r="CH126" i="60" s="1"/>
  <c r="CI126" i="60"/>
  <c r="CJ125" i="60"/>
  <c r="CI125" i="60"/>
  <c r="CH125" i="60"/>
  <c r="CJ124" i="60"/>
  <c r="CH124" i="60" s="1"/>
  <c r="CI124" i="60"/>
  <c r="CJ123" i="60"/>
  <c r="CH123" i="60" s="1"/>
  <c r="CI123" i="60"/>
  <c r="CJ122" i="60"/>
  <c r="CI122" i="60"/>
  <c r="CH122" i="60"/>
  <c r="CJ121" i="60"/>
  <c r="CI121" i="60"/>
  <c r="CH121" i="60"/>
  <c r="CJ120" i="60"/>
  <c r="CH120" i="60" s="1"/>
  <c r="CI120" i="60"/>
  <c r="CJ119" i="60"/>
  <c r="CH119" i="60" s="1"/>
  <c r="CI119" i="60"/>
  <c r="CJ118" i="60"/>
  <c r="CH118" i="60" s="1"/>
  <c r="CI118" i="60"/>
  <c r="CJ117" i="60"/>
  <c r="CI117" i="60"/>
  <c r="CH117" i="60"/>
  <c r="CJ116" i="60"/>
  <c r="CH116" i="60" s="1"/>
  <c r="CI116" i="60"/>
  <c r="CJ115" i="60"/>
  <c r="CH115" i="60" s="1"/>
  <c r="CI115" i="60"/>
  <c r="CJ114" i="60"/>
  <c r="CI114" i="60"/>
  <c r="CJ113" i="60"/>
  <c r="CI113" i="60"/>
  <c r="CJ112" i="60"/>
  <c r="CH112" i="60" s="1"/>
  <c r="CI112" i="60"/>
  <c r="CJ111" i="60"/>
  <c r="CH111" i="60" s="1"/>
  <c r="CI111" i="60"/>
  <c r="CJ110" i="60"/>
  <c r="CH110" i="60" s="1"/>
  <c r="CI110" i="60"/>
  <c r="CJ109" i="60"/>
  <c r="CI109" i="60"/>
  <c r="CJ108" i="60"/>
  <c r="CH108" i="60" s="1"/>
  <c r="CI108" i="60"/>
  <c r="CJ107" i="60"/>
  <c r="CH107" i="60" s="1"/>
  <c r="CI107" i="60"/>
  <c r="CJ106" i="60"/>
  <c r="CI106" i="60"/>
  <c r="CJ105" i="60"/>
  <c r="CI105" i="60"/>
  <c r="CJ104" i="60"/>
  <c r="CH104" i="60" s="1"/>
  <c r="CI104" i="60"/>
  <c r="CJ103" i="60"/>
  <c r="CH103" i="60" s="1"/>
  <c r="CI103" i="60"/>
  <c r="CJ102" i="60"/>
  <c r="CH102" i="60" s="1"/>
  <c r="CI102" i="60"/>
  <c r="CJ101" i="60"/>
  <c r="CI101" i="60"/>
  <c r="CJ100" i="60"/>
  <c r="CH100" i="60" s="1"/>
  <c r="CI100" i="60"/>
  <c r="CJ99" i="60"/>
  <c r="CH99" i="60" s="1"/>
  <c r="CI99" i="60"/>
  <c r="CJ98" i="60"/>
  <c r="CI98" i="60"/>
  <c r="CJ97" i="60"/>
  <c r="CI97" i="60"/>
  <c r="CJ96" i="60"/>
  <c r="CH96" i="60" s="1"/>
  <c r="CI96" i="60"/>
  <c r="CJ95" i="60"/>
  <c r="CH95" i="60" s="1"/>
  <c r="CI95" i="60"/>
  <c r="CJ94" i="60"/>
  <c r="CH94" i="60" s="1"/>
  <c r="CI94" i="60"/>
  <c r="CJ93" i="60"/>
  <c r="CI93" i="60"/>
  <c r="CJ92" i="60"/>
  <c r="CH92" i="60" s="1"/>
  <c r="CI92" i="60"/>
  <c r="CJ91" i="60"/>
  <c r="CH91" i="60" s="1"/>
  <c r="CI91" i="60"/>
  <c r="CJ90" i="60"/>
  <c r="CI90" i="60"/>
  <c r="CJ89" i="60"/>
  <c r="CI89" i="60"/>
  <c r="CJ88" i="60"/>
  <c r="CI88" i="60"/>
  <c r="CJ87" i="60"/>
  <c r="CH87" i="60" s="1"/>
  <c r="CI87" i="60"/>
  <c r="CJ86" i="60"/>
  <c r="CH86" i="60" s="1"/>
  <c r="CI86" i="60"/>
  <c r="CJ85" i="60"/>
  <c r="CI85" i="60"/>
  <c r="CJ84" i="60"/>
  <c r="CH84" i="60" s="1"/>
  <c r="CI84" i="60"/>
  <c r="CJ83" i="60"/>
  <c r="CH83" i="60" s="1"/>
  <c r="CI83" i="60"/>
  <c r="CJ82" i="60"/>
  <c r="CI82" i="60"/>
  <c r="CJ81" i="60"/>
  <c r="CI81" i="60"/>
  <c r="CJ80" i="60"/>
  <c r="CI80" i="60"/>
  <c r="CJ79" i="60"/>
  <c r="CH79" i="60" s="1"/>
  <c r="CI79" i="60"/>
  <c r="CJ78" i="60"/>
  <c r="CH78" i="60" s="1"/>
  <c r="CI78" i="60"/>
  <c r="CJ77" i="60"/>
  <c r="CI77" i="60"/>
  <c r="CJ76" i="60"/>
  <c r="CH76" i="60" s="1"/>
  <c r="CI76" i="60"/>
  <c r="CJ75" i="60"/>
  <c r="CH75" i="60" s="1"/>
  <c r="CI75" i="60"/>
  <c r="CJ74" i="60"/>
  <c r="CI74" i="60"/>
  <c r="CJ73" i="60"/>
  <c r="CI73" i="60"/>
  <c r="CJ72" i="60"/>
  <c r="CI72" i="60"/>
  <c r="CJ71" i="60"/>
  <c r="CH71" i="60" s="1"/>
  <c r="CI71" i="60"/>
  <c r="CJ70" i="60"/>
  <c r="CH70" i="60" s="1"/>
  <c r="CI70" i="60"/>
  <c r="CJ69" i="60"/>
  <c r="CI69" i="60"/>
  <c r="CJ68" i="60"/>
  <c r="CH68" i="60" s="1"/>
  <c r="CI68" i="60"/>
  <c r="CJ67" i="60"/>
  <c r="CH67" i="60" s="1"/>
  <c r="CI67" i="60"/>
  <c r="CJ66" i="60"/>
  <c r="CI66" i="60"/>
  <c r="CJ65" i="60"/>
  <c r="CI65" i="60"/>
  <c r="CJ64" i="60"/>
  <c r="CI64" i="60"/>
  <c r="CJ63" i="60"/>
  <c r="CH63" i="60" s="1"/>
  <c r="CI63" i="60"/>
  <c r="CJ62" i="60"/>
  <c r="CH62" i="60" s="1"/>
  <c r="CI62" i="60"/>
  <c r="CJ61" i="60"/>
  <c r="CI61" i="60"/>
  <c r="CJ60" i="60"/>
  <c r="CH60" i="60" s="1"/>
  <c r="CI60" i="60"/>
  <c r="CJ59" i="60"/>
  <c r="CH59" i="60" s="1"/>
  <c r="CI59" i="60"/>
  <c r="CJ58" i="60"/>
  <c r="CI58" i="60"/>
  <c r="CJ57" i="60"/>
  <c r="CI57" i="60"/>
  <c r="CJ56" i="60"/>
  <c r="CI56" i="60"/>
  <c r="CJ55" i="60"/>
  <c r="CH55" i="60" s="1"/>
  <c r="CI55" i="60"/>
  <c r="CJ54" i="60"/>
  <c r="CH54" i="60" s="1"/>
  <c r="CI54" i="60"/>
  <c r="CJ53" i="60"/>
  <c r="CI53" i="60"/>
  <c r="CJ52" i="60"/>
  <c r="CH52" i="60" s="1"/>
  <c r="CI52" i="60"/>
  <c r="CJ51" i="60"/>
  <c r="CH51" i="60" s="1"/>
  <c r="CI51" i="60"/>
  <c r="CJ50" i="60"/>
  <c r="CI50" i="60"/>
  <c r="CJ49" i="60"/>
  <c r="CI49" i="60"/>
  <c r="CJ48" i="60"/>
  <c r="CI48" i="60"/>
  <c r="CJ47" i="60"/>
  <c r="CH47" i="60" s="1"/>
  <c r="CI47" i="60"/>
  <c r="CJ46" i="60"/>
  <c r="CH46" i="60" s="1"/>
  <c r="CI46" i="60"/>
  <c r="CJ45" i="60"/>
  <c r="CI45" i="60"/>
  <c r="CJ44" i="60"/>
  <c r="CH44" i="60" s="1"/>
  <c r="CI44" i="60"/>
  <c r="CJ43" i="60"/>
  <c r="CH90" i="60" s="1"/>
  <c r="CI43" i="60"/>
  <c r="CJ42" i="60"/>
  <c r="CI42" i="60"/>
  <c r="CJ41" i="60"/>
  <c r="CI41" i="60"/>
  <c r="CJ40" i="60"/>
  <c r="CI40" i="60"/>
  <c r="CJ39" i="60"/>
  <c r="CH93" i="60" s="1"/>
  <c r="CI39" i="60"/>
  <c r="CD216" i="60"/>
  <c r="CB216" i="60" s="1"/>
  <c r="CC216" i="60"/>
  <c r="CD215" i="60"/>
  <c r="CC215" i="60"/>
  <c r="CB215" i="60"/>
  <c r="CD214" i="60"/>
  <c r="CB214" i="60" s="1"/>
  <c r="CC214" i="60"/>
  <c r="CD213" i="60"/>
  <c r="CB213" i="60" s="1"/>
  <c r="CC213" i="60"/>
  <c r="CD212" i="60"/>
  <c r="CB212" i="60" s="1"/>
  <c r="CC212" i="60"/>
  <c r="CD211" i="60"/>
  <c r="CB211" i="60" s="1"/>
  <c r="CC211" i="60"/>
  <c r="CD210" i="60"/>
  <c r="CC210" i="60"/>
  <c r="CB210" i="60"/>
  <c r="CD209" i="60"/>
  <c r="CC209" i="60"/>
  <c r="CB209" i="60"/>
  <c r="CD208" i="60"/>
  <c r="CC208" i="60"/>
  <c r="CB208" i="60"/>
  <c r="CD207" i="60"/>
  <c r="CC207" i="60"/>
  <c r="CB207" i="60"/>
  <c r="CD206" i="60"/>
  <c r="CB206" i="60" s="1"/>
  <c r="CC206" i="60"/>
  <c r="CD205" i="60"/>
  <c r="CC205" i="60"/>
  <c r="CB205" i="60"/>
  <c r="CD204" i="60"/>
  <c r="CB204" i="60" s="1"/>
  <c r="CC204" i="60"/>
  <c r="CD203" i="60"/>
  <c r="CB203" i="60" s="1"/>
  <c r="CC203" i="60"/>
  <c r="CD202" i="60"/>
  <c r="CB202" i="60" s="1"/>
  <c r="CC202" i="60"/>
  <c r="CD201" i="60"/>
  <c r="CC201" i="60"/>
  <c r="CB201" i="60"/>
  <c r="CD200" i="60"/>
  <c r="CC200" i="60"/>
  <c r="CB200" i="60"/>
  <c r="CD199" i="60"/>
  <c r="CC199" i="60"/>
  <c r="CB199" i="60"/>
  <c r="CD198" i="60"/>
  <c r="CB198" i="60" s="1"/>
  <c r="CC198" i="60"/>
  <c r="CD197" i="60"/>
  <c r="CC197" i="60"/>
  <c r="CB197" i="60"/>
  <c r="CD196" i="60"/>
  <c r="CB196" i="60" s="1"/>
  <c r="CC196" i="60"/>
  <c r="CD195" i="60"/>
  <c r="CB195" i="60" s="1"/>
  <c r="CC195" i="60"/>
  <c r="CD194" i="60"/>
  <c r="CB194" i="60" s="1"/>
  <c r="CC194" i="60"/>
  <c r="CD193" i="60"/>
  <c r="CC193" i="60"/>
  <c r="CB193" i="60"/>
  <c r="CD192" i="60"/>
  <c r="CC192" i="60"/>
  <c r="CB192" i="60"/>
  <c r="CD191" i="60"/>
  <c r="CB191" i="60" s="1"/>
  <c r="CC191" i="60"/>
  <c r="CD190" i="60"/>
  <c r="CB190" i="60" s="1"/>
  <c r="CC190" i="60"/>
  <c r="CD189" i="60"/>
  <c r="CC189" i="60"/>
  <c r="CB189" i="60"/>
  <c r="CD188" i="60"/>
  <c r="CB188" i="60" s="1"/>
  <c r="CC188" i="60"/>
  <c r="CD187" i="60"/>
  <c r="CB187" i="60" s="1"/>
  <c r="CC187" i="60"/>
  <c r="CD186" i="60"/>
  <c r="CB186" i="60" s="1"/>
  <c r="CC186" i="60"/>
  <c r="CD185" i="60"/>
  <c r="CC185" i="60"/>
  <c r="CB185" i="60"/>
  <c r="CD184" i="60"/>
  <c r="CC184" i="60"/>
  <c r="CB184" i="60"/>
  <c r="CD183" i="60"/>
  <c r="CB183" i="60" s="1"/>
  <c r="CC183" i="60"/>
  <c r="CD182" i="60"/>
  <c r="CB182" i="60" s="1"/>
  <c r="CC182" i="60"/>
  <c r="CD181" i="60"/>
  <c r="CC181" i="60"/>
  <c r="CB181" i="60"/>
  <c r="CD180" i="60"/>
  <c r="CB180" i="60" s="1"/>
  <c r="CC180" i="60"/>
  <c r="CD179" i="60"/>
  <c r="CB179" i="60" s="1"/>
  <c r="CC179" i="60"/>
  <c r="CD178" i="60"/>
  <c r="CB178" i="60" s="1"/>
  <c r="CC178" i="60"/>
  <c r="CD177" i="60"/>
  <c r="CC177" i="60"/>
  <c r="CB177" i="60"/>
  <c r="CD176" i="60"/>
  <c r="CC176" i="60"/>
  <c r="CB176" i="60"/>
  <c r="CD175" i="60"/>
  <c r="CB175" i="60" s="1"/>
  <c r="CC175" i="60"/>
  <c r="CD174" i="60"/>
  <c r="CB174" i="60" s="1"/>
  <c r="CC174" i="60"/>
  <c r="CD173" i="60"/>
  <c r="CC173" i="60"/>
  <c r="CB173" i="60"/>
  <c r="CD172" i="60"/>
  <c r="CB172" i="60" s="1"/>
  <c r="CC172" i="60"/>
  <c r="CD171" i="60"/>
  <c r="CB171" i="60" s="1"/>
  <c r="CC171" i="60"/>
  <c r="CD170" i="60"/>
  <c r="CB170" i="60" s="1"/>
  <c r="CC170" i="60"/>
  <c r="CD169" i="60"/>
  <c r="CC169" i="60"/>
  <c r="CB169" i="60"/>
  <c r="CD168" i="60"/>
  <c r="CC168" i="60"/>
  <c r="CB168" i="60"/>
  <c r="CD167" i="60"/>
  <c r="CB167" i="60" s="1"/>
  <c r="CC167" i="60"/>
  <c r="CD166" i="60"/>
  <c r="CB166" i="60" s="1"/>
  <c r="CC166" i="60"/>
  <c r="CD165" i="60"/>
  <c r="CC165" i="60"/>
  <c r="CB165" i="60"/>
  <c r="CD164" i="60"/>
  <c r="CB164" i="60" s="1"/>
  <c r="CC164" i="60"/>
  <c r="CD163" i="60"/>
  <c r="CB163" i="60" s="1"/>
  <c r="CC163" i="60"/>
  <c r="CD162" i="60"/>
  <c r="CB162" i="60" s="1"/>
  <c r="CC162" i="60"/>
  <c r="CD161" i="60"/>
  <c r="CC161" i="60"/>
  <c r="CB161" i="60"/>
  <c r="CD160" i="60"/>
  <c r="CC160" i="60"/>
  <c r="CB160" i="60"/>
  <c r="CD159" i="60"/>
  <c r="CB159" i="60" s="1"/>
  <c r="CC159" i="60"/>
  <c r="CD158" i="60"/>
  <c r="CB158" i="60" s="1"/>
  <c r="CC158" i="60"/>
  <c r="CD157" i="60"/>
  <c r="CC157" i="60"/>
  <c r="CB157" i="60"/>
  <c r="CD156" i="60"/>
  <c r="CB156" i="60" s="1"/>
  <c r="CC156" i="60"/>
  <c r="CD155" i="60"/>
  <c r="CB155" i="60" s="1"/>
  <c r="CC155" i="60"/>
  <c r="CD154" i="60"/>
  <c r="CB154" i="60" s="1"/>
  <c r="CC154" i="60"/>
  <c r="CD153" i="60"/>
  <c r="CC153" i="60"/>
  <c r="CB153" i="60"/>
  <c r="CD152" i="60"/>
  <c r="CC152" i="60"/>
  <c r="CB152" i="60"/>
  <c r="CD151" i="60"/>
  <c r="CB151" i="60" s="1"/>
  <c r="CC151" i="60"/>
  <c r="CD150" i="60"/>
  <c r="CB150" i="60" s="1"/>
  <c r="CC150" i="60"/>
  <c r="CD149" i="60"/>
  <c r="CC149" i="60"/>
  <c r="CB149" i="60"/>
  <c r="CD148" i="60"/>
  <c r="CB148" i="60" s="1"/>
  <c r="CC148" i="60"/>
  <c r="CD147" i="60"/>
  <c r="CB147" i="60" s="1"/>
  <c r="CC147" i="60"/>
  <c r="CD146" i="60"/>
  <c r="CB146" i="60" s="1"/>
  <c r="CC146" i="60"/>
  <c r="CD145" i="60"/>
  <c r="CC145" i="60"/>
  <c r="CB145" i="60"/>
  <c r="CD144" i="60"/>
  <c r="CC144" i="60"/>
  <c r="CB144" i="60"/>
  <c r="CD143" i="60"/>
  <c r="CB143" i="60" s="1"/>
  <c r="CC143" i="60"/>
  <c r="CD142" i="60"/>
  <c r="CB142" i="60" s="1"/>
  <c r="CC142" i="60"/>
  <c r="CD141" i="60"/>
  <c r="CC141" i="60"/>
  <c r="CB141" i="60"/>
  <c r="CD140" i="60"/>
  <c r="CB140" i="60" s="1"/>
  <c r="CC140" i="60"/>
  <c r="CD139" i="60"/>
  <c r="CB139" i="60" s="1"/>
  <c r="CC139" i="60"/>
  <c r="CD138" i="60"/>
  <c r="CB138" i="60" s="1"/>
  <c r="CC138" i="60"/>
  <c r="CD137" i="60"/>
  <c r="CC137" i="60"/>
  <c r="CB137" i="60"/>
  <c r="CD136" i="60"/>
  <c r="CC136" i="60"/>
  <c r="CB136" i="60"/>
  <c r="CD135" i="60"/>
  <c r="CB135" i="60" s="1"/>
  <c r="CC135" i="60"/>
  <c r="CD134" i="60"/>
  <c r="CB134" i="60" s="1"/>
  <c r="CC134" i="60"/>
  <c r="CD133" i="60"/>
  <c r="CC133" i="60"/>
  <c r="CB133" i="60"/>
  <c r="CD132" i="60"/>
  <c r="CB132" i="60" s="1"/>
  <c r="CC132" i="60"/>
  <c r="CD131" i="60"/>
  <c r="CB131" i="60" s="1"/>
  <c r="CC131" i="60"/>
  <c r="CD130" i="60"/>
  <c r="CB130" i="60" s="1"/>
  <c r="CC130" i="60"/>
  <c r="CD129" i="60"/>
  <c r="CC129" i="60"/>
  <c r="CB129" i="60"/>
  <c r="CD128" i="60"/>
  <c r="CC128" i="60"/>
  <c r="CB128" i="60"/>
  <c r="CD127" i="60"/>
  <c r="CB127" i="60" s="1"/>
  <c r="CC127" i="60"/>
  <c r="CD126" i="60"/>
  <c r="CB126" i="60" s="1"/>
  <c r="CC126" i="60"/>
  <c r="CD125" i="60"/>
  <c r="CC125" i="60"/>
  <c r="CB125" i="60"/>
  <c r="CD124" i="60"/>
  <c r="CB124" i="60" s="1"/>
  <c r="CC124" i="60"/>
  <c r="CD123" i="60"/>
  <c r="CB123" i="60" s="1"/>
  <c r="CC123" i="60"/>
  <c r="CD122" i="60"/>
  <c r="CB122" i="60" s="1"/>
  <c r="CC122" i="60"/>
  <c r="CD121" i="60"/>
  <c r="CC121" i="60"/>
  <c r="CB121" i="60"/>
  <c r="CD120" i="60"/>
  <c r="CC120" i="60"/>
  <c r="CB120" i="60"/>
  <c r="CD119" i="60"/>
  <c r="CB119" i="60" s="1"/>
  <c r="CC119" i="60"/>
  <c r="CD118" i="60"/>
  <c r="CB118" i="60" s="1"/>
  <c r="CC118" i="60"/>
  <c r="CD117" i="60"/>
  <c r="CC117" i="60"/>
  <c r="CB117" i="60"/>
  <c r="CD116" i="60"/>
  <c r="CB116" i="60" s="1"/>
  <c r="CC116" i="60"/>
  <c r="CD115" i="60"/>
  <c r="CB115" i="60" s="1"/>
  <c r="CC115" i="60"/>
  <c r="CD114" i="60"/>
  <c r="CB114" i="60" s="1"/>
  <c r="CC114" i="60"/>
  <c r="CD113" i="60"/>
  <c r="CC113" i="60"/>
  <c r="CB113" i="60"/>
  <c r="CD112" i="60"/>
  <c r="CC112" i="60"/>
  <c r="CD111" i="60"/>
  <c r="CB111" i="60" s="1"/>
  <c r="CC111" i="60"/>
  <c r="CD110" i="60"/>
  <c r="CB110" i="60" s="1"/>
  <c r="CC110" i="60"/>
  <c r="CD109" i="60"/>
  <c r="CC109" i="60"/>
  <c r="CD108" i="60"/>
  <c r="CB108" i="60" s="1"/>
  <c r="CC108" i="60"/>
  <c r="CD107" i="60"/>
  <c r="CB107" i="60" s="1"/>
  <c r="CC107" i="60"/>
  <c r="CD106" i="60"/>
  <c r="CB106" i="60" s="1"/>
  <c r="CC106" i="60"/>
  <c r="CD105" i="60"/>
  <c r="CC105" i="60"/>
  <c r="CD104" i="60"/>
  <c r="CC104" i="60"/>
  <c r="CD103" i="60"/>
  <c r="CB103" i="60" s="1"/>
  <c r="CC103" i="60"/>
  <c r="CD102" i="60"/>
  <c r="CB102" i="60" s="1"/>
  <c r="CC102" i="60"/>
  <c r="CD101" i="60"/>
  <c r="CC101" i="60"/>
  <c r="CD100" i="60"/>
  <c r="CB100" i="60" s="1"/>
  <c r="CC100" i="60"/>
  <c r="CD99" i="60"/>
  <c r="CB99" i="60" s="1"/>
  <c r="CC99" i="60"/>
  <c r="CD98" i="60"/>
  <c r="CB98" i="60" s="1"/>
  <c r="CC98" i="60"/>
  <c r="CD97" i="60"/>
  <c r="CC97" i="60"/>
  <c r="CD96" i="60"/>
  <c r="CC96" i="60"/>
  <c r="CD95" i="60"/>
  <c r="CB95" i="60" s="1"/>
  <c r="CC95" i="60"/>
  <c r="CD94" i="60"/>
  <c r="CB94" i="60" s="1"/>
  <c r="CC94" i="60"/>
  <c r="CD93" i="60"/>
  <c r="CC93" i="60"/>
  <c r="CD92" i="60"/>
  <c r="CB92" i="60" s="1"/>
  <c r="CC92" i="60"/>
  <c r="CD91" i="60"/>
  <c r="CB91" i="60" s="1"/>
  <c r="CC91" i="60"/>
  <c r="CD90" i="60"/>
  <c r="CB90" i="60" s="1"/>
  <c r="CC90" i="60"/>
  <c r="CD89" i="60"/>
  <c r="CC89" i="60"/>
  <c r="CD88" i="60"/>
  <c r="CC88" i="60"/>
  <c r="CD87" i="60"/>
  <c r="CB87" i="60" s="1"/>
  <c r="CC87" i="60"/>
  <c r="CD86" i="60"/>
  <c r="CB86" i="60" s="1"/>
  <c r="CC86" i="60"/>
  <c r="CD85" i="60"/>
  <c r="CC85" i="60"/>
  <c r="CD84" i="60"/>
  <c r="CB84" i="60" s="1"/>
  <c r="CC84" i="60"/>
  <c r="CD83" i="60"/>
  <c r="CB83" i="60" s="1"/>
  <c r="CC83" i="60"/>
  <c r="CD82" i="60"/>
  <c r="CB82" i="60" s="1"/>
  <c r="CC82" i="60"/>
  <c r="CD81" i="60"/>
  <c r="CC81" i="60"/>
  <c r="CD80" i="60"/>
  <c r="CC80" i="60"/>
  <c r="CD79" i="60"/>
  <c r="CB79" i="60" s="1"/>
  <c r="CC79" i="60"/>
  <c r="CD78" i="60"/>
  <c r="CB78" i="60" s="1"/>
  <c r="CC78" i="60"/>
  <c r="CD77" i="60"/>
  <c r="CC77" i="60"/>
  <c r="CD76" i="60"/>
  <c r="CB76" i="60" s="1"/>
  <c r="CC76" i="60"/>
  <c r="CD75" i="60"/>
  <c r="CB75" i="60" s="1"/>
  <c r="CC75" i="60"/>
  <c r="CD74" i="60"/>
  <c r="CB74" i="60" s="1"/>
  <c r="CC74" i="60"/>
  <c r="CD73" i="60"/>
  <c r="CC73" i="60"/>
  <c r="CD72" i="60"/>
  <c r="CC72" i="60"/>
  <c r="CD71" i="60"/>
  <c r="CB71" i="60" s="1"/>
  <c r="CC71" i="60"/>
  <c r="CD70" i="60"/>
  <c r="CB70" i="60" s="1"/>
  <c r="CC70" i="60"/>
  <c r="CD69" i="60"/>
  <c r="CC69" i="60"/>
  <c r="CD68" i="60"/>
  <c r="CB68" i="60" s="1"/>
  <c r="CC68" i="60"/>
  <c r="CD67" i="60"/>
  <c r="CB67" i="60" s="1"/>
  <c r="CC67" i="60"/>
  <c r="CD66" i="60"/>
  <c r="CB66" i="60" s="1"/>
  <c r="CC66" i="60"/>
  <c r="CD65" i="60"/>
  <c r="CC65" i="60"/>
  <c r="CD64" i="60"/>
  <c r="CC64" i="60"/>
  <c r="CD63" i="60"/>
  <c r="CB63" i="60" s="1"/>
  <c r="CC63" i="60"/>
  <c r="CD62" i="60"/>
  <c r="CB62" i="60" s="1"/>
  <c r="CC62" i="60"/>
  <c r="CD61" i="60"/>
  <c r="CC61" i="60"/>
  <c r="CD60" i="60"/>
  <c r="CB60" i="60" s="1"/>
  <c r="CC60" i="60"/>
  <c r="CD59" i="60"/>
  <c r="CB59" i="60" s="1"/>
  <c r="CC59" i="60"/>
  <c r="CD58" i="60"/>
  <c r="CB58" i="60" s="1"/>
  <c r="CC58" i="60"/>
  <c r="CD57" i="60"/>
  <c r="CC57" i="60"/>
  <c r="CD56" i="60"/>
  <c r="CC56" i="60"/>
  <c r="CD55" i="60"/>
  <c r="CB55" i="60" s="1"/>
  <c r="CC55" i="60"/>
  <c r="CD54" i="60"/>
  <c r="CB54" i="60" s="1"/>
  <c r="CC54" i="60"/>
  <c r="CD53" i="60"/>
  <c r="CC53" i="60"/>
  <c r="CD52" i="60"/>
  <c r="CB52" i="60" s="1"/>
  <c r="CC52" i="60"/>
  <c r="CD51" i="60"/>
  <c r="CB51" i="60" s="1"/>
  <c r="CC51" i="60"/>
  <c r="CD50" i="60"/>
  <c r="CB50" i="60" s="1"/>
  <c r="CC50" i="60"/>
  <c r="CD49" i="60"/>
  <c r="CC49" i="60"/>
  <c r="CD48" i="60"/>
  <c r="CC48" i="60"/>
  <c r="CD47" i="60"/>
  <c r="CB47" i="60" s="1"/>
  <c r="CC47" i="60"/>
  <c r="CD46" i="60"/>
  <c r="CB46" i="60" s="1"/>
  <c r="CC46" i="60"/>
  <c r="CD45" i="60"/>
  <c r="CC45" i="60"/>
  <c r="CD44" i="60"/>
  <c r="CB44" i="60" s="1"/>
  <c r="CC44" i="60"/>
  <c r="CD43" i="60"/>
  <c r="CB43" i="60" s="1"/>
  <c r="CC43" i="60"/>
  <c r="CD42" i="60"/>
  <c r="CB42" i="60" s="1"/>
  <c r="CC42" i="60"/>
  <c r="CD41" i="60"/>
  <c r="CC41" i="60"/>
  <c r="CD40" i="60"/>
  <c r="CC40" i="60"/>
  <c r="CD39" i="60"/>
  <c r="CB88" i="60" s="1"/>
  <c r="CC39" i="60"/>
  <c r="CD38" i="60"/>
  <c r="CC38" i="60"/>
  <c r="BX216" i="60"/>
  <c r="BV216" i="60" s="1"/>
  <c r="BW216" i="60"/>
  <c r="BX215" i="60"/>
  <c r="BW215" i="60"/>
  <c r="BV215" i="60"/>
  <c r="BX214" i="60"/>
  <c r="BW214" i="60"/>
  <c r="BV214" i="60"/>
  <c r="BX213" i="60"/>
  <c r="BV213" i="60" s="1"/>
  <c r="BW213" i="60"/>
  <c r="BX212" i="60"/>
  <c r="BV212" i="60" s="1"/>
  <c r="BW212" i="60"/>
  <c r="BX211" i="60"/>
  <c r="BV211" i="60" s="1"/>
  <c r="BW211" i="60"/>
  <c r="BX210" i="60"/>
  <c r="BW210" i="60"/>
  <c r="BV210" i="60"/>
  <c r="BX209" i="60"/>
  <c r="BV209" i="60" s="1"/>
  <c r="BW209" i="60"/>
  <c r="BX208" i="60"/>
  <c r="BV208" i="60" s="1"/>
  <c r="BW208" i="60"/>
  <c r="BX207" i="60"/>
  <c r="BW207" i="60"/>
  <c r="BV207" i="60"/>
  <c r="BX206" i="60"/>
  <c r="BW206" i="60"/>
  <c r="BV206" i="60"/>
  <c r="BX205" i="60"/>
  <c r="BV205" i="60" s="1"/>
  <c r="BW205" i="60"/>
  <c r="BX204" i="60"/>
  <c r="BV204" i="60" s="1"/>
  <c r="BW204" i="60"/>
  <c r="BX203" i="60"/>
  <c r="BV203" i="60" s="1"/>
  <c r="BW203" i="60"/>
  <c r="BX202" i="60"/>
  <c r="BW202" i="60"/>
  <c r="BV202" i="60"/>
  <c r="BX201" i="60"/>
  <c r="BV201" i="60" s="1"/>
  <c r="BW201" i="60"/>
  <c r="BX200" i="60"/>
  <c r="BV200" i="60" s="1"/>
  <c r="BW200" i="60"/>
  <c r="BX199" i="60"/>
  <c r="BW199" i="60"/>
  <c r="BV199" i="60"/>
  <c r="BX198" i="60"/>
  <c r="BW198" i="60"/>
  <c r="BV198" i="60"/>
  <c r="BX197" i="60"/>
  <c r="BV197" i="60" s="1"/>
  <c r="BW197" i="60"/>
  <c r="BX196" i="60"/>
  <c r="BV196" i="60" s="1"/>
  <c r="BW196" i="60"/>
  <c r="BX195" i="60"/>
  <c r="BV195" i="60" s="1"/>
  <c r="BW195" i="60"/>
  <c r="BX194" i="60"/>
  <c r="BW194" i="60"/>
  <c r="BV194" i="60"/>
  <c r="BX193" i="60"/>
  <c r="BV193" i="60" s="1"/>
  <c r="BW193" i="60"/>
  <c r="BX192" i="60"/>
  <c r="BV192" i="60" s="1"/>
  <c r="BW192" i="60"/>
  <c r="BX191" i="60"/>
  <c r="BW191" i="60"/>
  <c r="BV191" i="60"/>
  <c r="BX190" i="60"/>
  <c r="BW190" i="60"/>
  <c r="BV190" i="60"/>
  <c r="BX189" i="60"/>
  <c r="BV189" i="60" s="1"/>
  <c r="BW189" i="60"/>
  <c r="BX188" i="60"/>
  <c r="BV188" i="60" s="1"/>
  <c r="BW188" i="60"/>
  <c r="BX187" i="60"/>
  <c r="BV187" i="60" s="1"/>
  <c r="BW187" i="60"/>
  <c r="BX186" i="60"/>
  <c r="BW186" i="60"/>
  <c r="BV186" i="60"/>
  <c r="BX185" i="60"/>
  <c r="BV185" i="60" s="1"/>
  <c r="BW185" i="60"/>
  <c r="BX184" i="60"/>
  <c r="BV184" i="60" s="1"/>
  <c r="BW184" i="60"/>
  <c r="BX183" i="60"/>
  <c r="BW183" i="60"/>
  <c r="BV183" i="60"/>
  <c r="BX182" i="60"/>
  <c r="BW182" i="60"/>
  <c r="BV182" i="60"/>
  <c r="BX181" i="60"/>
  <c r="BV181" i="60" s="1"/>
  <c r="BW181" i="60"/>
  <c r="BX180" i="60"/>
  <c r="BV180" i="60" s="1"/>
  <c r="BW180" i="60"/>
  <c r="BX179" i="60"/>
  <c r="BV179" i="60" s="1"/>
  <c r="BW179" i="60"/>
  <c r="BX178" i="60"/>
  <c r="BW178" i="60"/>
  <c r="BV178" i="60"/>
  <c r="BX177" i="60"/>
  <c r="BV177" i="60" s="1"/>
  <c r="BW177" i="60"/>
  <c r="BX176" i="60"/>
  <c r="BV176" i="60" s="1"/>
  <c r="BW176" i="60"/>
  <c r="BX175" i="60"/>
  <c r="BW175" i="60"/>
  <c r="BV175" i="60"/>
  <c r="BX174" i="60"/>
  <c r="BW174" i="60"/>
  <c r="BV174" i="60"/>
  <c r="BX173" i="60"/>
  <c r="BV173" i="60" s="1"/>
  <c r="BW173" i="60"/>
  <c r="BX172" i="60"/>
  <c r="BV172" i="60" s="1"/>
  <c r="BW172" i="60"/>
  <c r="BX171" i="60"/>
  <c r="BV171" i="60" s="1"/>
  <c r="BW171" i="60"/>
  <c r="BX170" i="60"/>
  <c r="BW170" i="60"/>
  <c r="BV170" i="60"/>
  <c r="BX169" i="60"/>
  <c r="BV169" i="60" s="1"/>
  <c r="BW169" i="60"/>
  <c r="BX168" i="60"/>
  <c r="BV168" i="60" s="1"/>
  <c r="BW168" i="60"/>
  <c r="BX167" i="60"/>
  <c r="BW167" i="60"/>
  <c r="BV167" i="60"/>
  <c r="BX166" i="60"/>
  <c r="BW166" i="60"/>
  <c r="BV166" i="60"/>
  <c r="BX165" i="60"/>
  <c r="BV165" i="60" s="1"/>
  <c r="BW165" i="60"/>
  <c r="BX164" i="60"/>
  <c r="BV164" i="60" s="1"/>
  <c r="BW164" i="60"/>
  <c r="BX163" i="60"/>
  <c r="BV163" i="60" s="1"/>
  <c r="BW163" i="60"/>
  <c r="BX162" i="60"/>
  <c r="BW162" i="60"/>
  <c r="BV162" i="60"/>
  <c r="BX161" i="60"/>
  <c r="BV161" i="60" s="1"/>
  <c r="BW161" i="60"/>
  <c r="BX160" i="60"/>
  <c r="BV160" i="60" s="1"/>
  <c r="BW160" i="60"/>
  <c r="BX159" i="60"/>
  <c r="BW159" i="60"/>
  <c r="BV159" i="60"/>
  <c r="BX158" i="60"/>
  <c r="BW158" i="60"/>
  <c r="BV158" i="60"/>
  <c r="BX157" i="60"/>
  <c r="BW157" i="60"/>
  <c r="BV157" i="60"/>
  <c r="BX156" i="60"/>
  <c r="BV156" i="60" s="1"/>
  <c r="BW156" i="60"/>
  <c r="BX155" i="60"/>
  <c r="BV155" i="60" s="1"/>
  <c r="BW155" i="60"/>
  <c r="BX154" i="60"/>
  <c r="BW154" i="60"/>
  <c r="BV154" i="60"/>
  <c r="BX153" i="60"/>
  <c r="BV153" i="60" s="1"/>
  <c r="BW153" i="60"/>
  <c r="BX152" i="60"/>
  <c r="BV152" i="60" s="1"/>
  <c r="BW152" i="60"/>
  <c r="BX151" i="60"/>
  <c r="BW151" i="60"/>
  <c r="BV151" i="60"/>
  <c r="BX150" i="60"/>
  <c r="BW150" i="60"/>
  <c r="BV150" i="60"/>
  <c r="BX149" i="60"/>
  <c r="BW149" i="60"/>
  <c r="BV149" i="60"/>
  <c r="BX148" i="60"/>
  <c r="BV148" i="60" s="1"/>
  <c r="BW148" i="60"/>
  <c r="BX147" i="60"/>
  <c r="BV147" i="60" s="1"/>
  <c r="BW147" i="60"/>
  <c r="BX146" i="60"/>
  <c r="BW146" i="60"/>
  <c r="BV146" i="60"/>
  <c r="BX145" i="60"/>
  <c r="BV145" i="60" s="1"/>
  <c r="BW145" i="60"/>
  <c r="BX144" i="60"/>
  <c r="BV144" i="60" s="1"/>
  <c r="BW144" i="60"/>
  <c r="BX143" i="60"/>
  <c r="BW143" i="60"/>
  <c r="BV143" i="60"/>
  <c r="BX142" i="60"/>
  <c r="BW142" i="60"/>
  <c r="BV142" i="60"/>
  <c r="BX141" i="60"/>
  <c r="BW141" i="60"/>
  <c r="BV141" i="60"/>
  <c r="BX140" i="60"/>
  <c r="BV140" i="60" s="1"/>
  <c r="BW140" i="60"/>
  <c r="BX139" i="60"/>
  <c r="BV139" i="60" s="1"/>
  <c r="BW139" i="60"/>
  <c r="BX138" i="60"/>
  <c r="BW138" i="60"/>
  <c r="BV138" i="60"/>
  <c r="BX137" i="60"/>
  <c r="BW137" i="60"/>
  <c r="BV137" i="60"/>
  <c r="BX136" i="60"/>
  <c r="BV136" i="60" s="1"/>
  <c r="BW136" i="60"/>
  <c r="BX135" i="60"/>
  <c r="BW135" i="60"/>
  <c r="BV135" i="60"/>
  <c r="BX134" i="60"/>
  <c r="BW134" i="60"/>
  <c r="BV134" i="60"/>
  <c r="BX133" i="60"/>
  <c r="BW133" i="60"/>
  <c r="BV133" i="60"/>
  <c r="BX132" i="60"/>
  <c r="BV132" i="60" s="1"/>
  <c r="BW132" i="60"/>
  <c r="BX131" i="60"/>
  <c r="BV131" i="60" s="1"/>
  <c r="BW131" i="60"/>
  <c r="BX130" i="60"/>
  <c r="BW130" i="60"/>
  <c r="BV130" i="60"/>
  <c r="BX129" i="60"/>
  <c r="BW129" i="60"/>
  <c r="BV129" i="60"/>
  <c r="BX128" i="60"/>
  <c r="BV128" i="60" s="1"/>
  <c r="BW128" i="60"/>
  <c r="BX127" i="60"/>
  <c r="BW127" i="60"/>
  <c r="BV127" i="60"/>
  <c r="BX126" i="60"/>
  <c r="BW126" i="60"/>
  <c r="BV126" i="60"/>
  <c r="BX125" i="60"/>
  <c r="BW125" i="60"/>
  <c r="BV125" i="60"/>
  <c r="BX124" i="60"/>
  <c r="BV124" i="60" s="1"/>
  <c r="BW124" i="60"/>
  <c r="BX123" i="60"/>
  <c r="BV123" i="60" s="1"/>
  <c r="BW123" i="60"/>
  <c r="BX122" i="60"/>
  <c r="BW122" i="60"/>
  <c r="BV122" i="60"/>
  <c r="BX121" i="60"/>
  <c r="BW121" i="60"/>
  <c r="BV121" i="60"/>
  <c r="BX120" i="60"/>
  <c r="BV120" i="60" s="1"/>
  <c r="BW120" i="60"/>
  <c r="BX119" i="60"/>
  <c r="BW119" i="60"/>
  <c r="BV119" i="60"/>
  <c r="BX118" i="60"/>
  <c r="BW118" i="60"/>
  <c r="BV118" i="60"/>
  <c r="BX117" i="60"/>
  <c r="BW117" i="60"/>
  <c r="BV117" i="60"/>
  <c r="BX116" i="60"/>
  <c r="BV116" i="60" s="1"/>
  <c r="BW116" i="60"/>
  <c r="BX115" i="60"/>
  <c r="BV115" i="60" s="1"/>
  <c r="BW115" i="60"/>
  <c r="BX114" i="60"/>
  <c r="BW114" i="60"/>
  <c r="BV114" i="60"/>
  <c r="BX113" i="60"/>
  <c r="BW113" i="60"/>
  <c r="BV113" i="60"/>
  <c r="BX112" i="60"/>
  <c r="BV112" i="60" s="1"/>
  <c r="BW112" i="60"/>
  <c r="BX111" i="60"/>
  <c r="BW111" i="60"/>
  <c r="BX110" i="60"/>
  <c r="BW110" i="60"/>
  <c r="BX109" i="60"/>
  <c r="BW109" i="60"/>
  <c r="BX108" i="60"/>
  <c r="BV108" i="60" s="1"/>
  <c r="BW108" i="60"/>
  <c r="BX107" i="60"/>
  <c r="BV107" i="60" s="1"/>
  <c r="BW107" i="60"/>
  <c r="BX106" i="60"/>
  <c r="BW106" i="60"/>
  <c r="BX105" i="60"/>
  <c r="BW105" i="60"/>
  <c r="BX104" i="60"/>
  <c r="BV104" i="60" s="1"/>
  <c r="BW104" i="60"/>
  <c r="BX103" i="60"/>
  <c r="BW103" i="60"/>
  <c r="BX102" i="60"/>
  <c r="BW102" i="60"/>
  <c r="BX101" i="60"/>
  <c r="BW101" i="60"/>
  <c r="BX100" i="60"/>
  <c r="BV100" i="60" s="1"/>
  <c r="BW100" i="60"/>
  <c r="BX99" i="60"/>
  <c r="BV99" i="60" s="1"/>
  <c r="BW99" i="60"/>
  <c r="BX98" i="60"/>
  <c r="BV98" i="60" s="1"/>
  <c r="BW98" i="60"/>
  <c r="BX97" i="60"/>
  <c r="BW97" i="60"/>
  <c r="BX96" i="60"/>
  <c r="BV96" i="60" s="1"/>
  <c r="BW96" i="60"/>
  <c r="BX95" i="60"/>
  <c r="BW95" i="60"/>
  <c r="BX94" i="60"/>
  <c r="BW94" i="60"/>
  <c r="BX93" i="60"/>
  <c r="BW93" i="60"/>
  <c r="BX92" i="60"/>
  <c r="BV92" i="60" s="1"/>
  <c r="BW92" i="60"/>
  <c r="BX91" i="60"/>
  <c r="BV91" i="60" s="1"/>
  <c r="BW91" i="60"/>
  <c r="BX90" i="60"/>
  <c r="BV90" i="60" s="1"/>
  <c r="BW90" i="60"/>
  <c r="BX89" i="60"/>
  <c r="BW89" i="60"/>
  <c r="BX88" i="60"/>
  <c r="BV88" i="60" s="1"/>
  <c r="BW88" i="60"/>
  <c r="BX87" i="60"/>
  <c r="BW87" i="60"/>
  <c r="BX86" i="60"/>
  <c r="BW86" i="60"/>
  <c r="BX85" i="60"/>
  <c r="BW85" i="60"/>
  <c r="BX84" i="60"/>
  <c r="BV84" i="60" s="1"/>
  <c r="BW84" i="60"/>
  <c r="BX83" i="60"/>
  <c r="BV83" i="60" s="1"/>
  <c r="BW83" i="60"/>
  <c r="BX82" i="60"/>
  <c r="BV82" i="60" s="1"/>
  <c r="BW82" i="60"/>
  <c r="BX81" i="60"/>
  <c r="BW81" i="60"/>
  <c r="BX80" i="60"/>
  <c r="BW80" i="60"/>
  <c r="BX79" i="60"/>
  <c r="BW79" i="60"/>
  <c r="BX78" i="60"/>
  <c r="BW78" i="60"/>
  <c r="BX77" i="60"/>
  <c r="BW77" i="60"/>
  <c r="BX76" i="60"/>
  <c r="BV76" i="60" s="1"/>
  <c r="BW76" i="60"/>
  <c r="BX75" i="60"/>
  <c r="BV75" i="60" s="1"/>
  <c r="BW75" i="60"/>
  <c r="BX74" i="60"/>
  <c r="BV74" i="60" s="1"/>
  <c r="BW74" i="60"/>
  <c r="BX73" i="60"/>
  <c r="BW73" i="60"/>
  <c r="BX72" i="60"/>
  <c r="BW72" i="60"/>
  <c r="BX71" i="60"/>
  <c r="BW71" i="60"/>
  <c r="BX70" i="60"/>
  <c r="BW70" i="60"/>
  <c r="BX69" i="60"/>
  <c r="BW69" i="60"/>
  <c r="BX68" i="60"/>
  <c r="BV68" i="60" s="1"/>
  <c r="BW68" i="60"/>
  <c r="BX67" i="60"/>
  <c r="BV67" i="60" s="1"/>
  <c r="BW67" i="60"/>
  <c r="BX66" i="60"/>
  <c r="BV66" i="60" s="1"/>
  <c r="BW66" i="60"/>
  <c r="BX65" i="60"/>
  <c r="BW65" i="60"/>
  <c r="BX64" i="60"/>
  <c r="BW64" i="60"/>
  <c r="BX63" i="60"/>
  <c r="BW63" i="60"/>
  <c r="BX62" i="60"/>
  <c r="BW62" i="60"/>
  <c r="BX61" i="60"/>
  <c r="BW61" i="60"/>
  <c r="BX60" i="60"/>
  <c r="BV60" i="60" s="1"/>
  <c r="BW60" i="60"/>
  <c r="BX59" i="60"/>
  <c r="BV59" i="60" s="1"/>
  <c r="BW59" i="60"/>
  <c r="BX58" i="60"/>
  <c r="BV58" i="60" s="1"/>
  <c r="BW58" i="60"/>
  <c r="BX57" i="60"/>
  <c r="BW57" i="60"/>
  <c r="BX56" i="60"/>
  <c r="BW56" i="60"/>
  <c r="BX55" i="60"/>
  <c r="BW55" i="60"/>
  <c r="BX54" i="60"/>
  <c r="BW54" i="60"/>
  <c r="BX53" i="60"/>
  <c r="BW53" i="60"/>
  <c r="BX52" i="60"/>
  <c r="BV52" i="60" s="1"/>
  <c r="BW52" i="60"/>
  <c r="BX51" i="60"/>
  <c r="BV51" i="60" s="1"/>
  <c r="BW51" i="60"/>
  <c r="BX50" i="60"/>
  <c r="BV50" i="60" s="1"/>
  <c r="BW50" i="60"/>
  <c r="BX49" i="60"/>
  <c r="BW49" i="60"/>
  <c r="BX48" i="60"/>
  <c r="BW48" i="60"/>
  <c r="BX47" i="60"/>
  <c r="BW47" i="60"/>
  <c r="BX46" i="60"/>
  <c r="BW46" i="60"/>
  <c r="BX45" i="60"/>
  <c r="BW45" i="60"/>
  <c r="BX44" i="60"/>
  <c r="BV44" i="60" s="1"/>
  <c r="BW44" i="60"/>
  <c r="BX43" i="60"/>
  <c r="BV43" i="60" s="1"/>
  <c r="BW43" i="60"/>
  <c r="BX42" i="60"/>
  <c r="BV42" i="60" s="1"/>
  <c r="BW42" i="60"/>
  <c r="BX41" i="60"/>
  <c r="BV111" i="60" s="1"/>
  <c r="BW41" i="60"/>
  <c r="BX40" i="60"/>
  <c r="BW40" i="60"/>
  <c r="BX39" i="60"/>
  <c r="BV110" i="60" s="1"/>
  <c r="BW39" i="60"/>
  <c r="BX38" i="60"/>
  <c r="BW38" i="60"/>
  <c r="BQ38" i="60"/>
  <c r="BR216" i="60"/>
  <c r="BP216" i="60" s="1"/>
  <c r="BQ216" i="60"/>
  <c r="BR215" i="60"/>
  <c r="BQ215" i="60"/>
  <c r="BP215" i="60"/>
  <c r="BR214" i="60"/>
  <c r="BQ214" i="60"/>
  <c r="BP214" i="60"/>
  <c r="BR213" i="60"/>
  <c r="BP213" i="60" s="1"/>
  <c r="BQ213" i="60"/>
  <c r="BR212" i="60"/>
  <c r="BP212" i="60" s="1"/>
  <c r="BQ212" i="60"/>
  <c r="BR211" i="60"/>
  <c r="BQ211" i="60"/>
  <c r="BP211" i="60"/>
  <c r="BR210" i="60"/>
  <c r="BQ210" i="60"/>
  <c r="BP210" i="60"/>
  <c r="BR209" i="60"/>
  <c r="BP209" i="60" s="1"/>
  <c r="BQ209" i="60"/>
  <c r="BR208" i="60"/>
  <c r="BP208" i="60" s="1"/>
  <c r="BQ208" i="60"/>
  <c r="BR207" i="60"/>
  <c r="BQ207" i="60"/>
  <c r="BP207" i="60"/>
  <c r="BR206" i="60"/>
  <c r="BQ206" i="60"/>
  <c r="BP206" i="60"/>
  <c r="BR205" i="60"/>
  <c r="BP205" i="60" s="1"/>
  <c r="BQ205" i="60"/>
  <c r="BR204" i="60"/>
  <c r="BP204" i="60" s="1"/>
  <c r="BQ204" i="60"/>
  <c r="BR203" i="60"/>
  <c r="BQ203" i="60"/>
  <c r="BP203" i="60"/>
  <c r="BR202" i="60"/>
  <c r="BQ202" i="60"/>
  <c r="BP202" i="60"/>
  <c r="BR201" i="60"/>
  <c r="BP201" i="60" s="1"/>
  <c r="BQ201" i="60"/>
  <c r="BR200" i="60"/>
  <c r="BP200" i="60" s="1"/>
  <c r="BQ200" i="60"/>
  <c r="BR199" i="60"/>
  <c r="BQ199" i="60"/>
  <c r="BP199" i="60"/>
  <c r="BR198" i="60"/>
  <c r="BQ198" i="60"/>
  <c r="BP198" i="60"/>
  <c r="BR197" i="60"/>
  <c r="BP197" i="60" s="1"/>
  <c r="BQ197" i="60"/>
  <c r="BR196" i="60"/>
  <c r="BP196" i="60" s="1"/>
  <c r="BQ196" i="60"/>
  <c r="BR195" i="60"/>
  <c r="BQ195" i="60"/>
  <c r="BP195" i="60"/>
  <c r="BR194" i="60"/>
  <c r="BQ194" i="60"/>
  <c r="BP194" i="60"/>
  <c r="BR193" i="60"/>
  <c r="BP193" i="60" s="1"/>
  <c r="BQ193" i="60"/>
  <c r="BR192" i="60"/>
  <c r="BP192" i="60" s="1"/>
  <c r="BQ192" i="60"/>
  <c r="BR191" i="60"/>
  <c r="BQ191" i="60"/>
  <c r="BP191" i="60"/>
  <c r="BR190" i="60"/>
  <c r="BQ190" i="60"/>
  <c r="BP190" i="60"/>
  <c r="BR189" i="60"/>
  <c r="BP189" i="60" s="1"/>
  <c r="BQ189" i="60"/>
  <c r="BR188" i="60"/>
  <c r="BP188" i="60" s="1"/>
  <c r="BQ188" i="60"/>
  <c r="BR187" i="60"/>
  <c r="BQ187" i="60"/>
  <c r="BP187" i="60"/>
  <c r="BR186" i="60"/>
  <c r="BQ186" i="60"/>
  <c r="BP186" i="60"/>
  <c r="BR185" i="60"/>
  <c r="BP185" i="60" s="1"/>
  <c r="BQ185" i="60"/>
  <c r="BR184" i="60"/>
  <c r="BP184" i="60" s="1"/>
  <c r="BQ184" i="60"/>
  <c r="BR183" i="60"/>
  <c r="BQ183" i="60"/>
  <c r="BP183" i="60"/>
  <c r="BR182" i="60"/>
  <c r="BQ182" i="60"/>
  <c r="BP182" i="60"/>
  <c r="BR181" i="60"/>
  <c r="BP181" i="60" s="1"/>
  <c r="BQ181" i="60"/>
  <c r="BR180" i="60"/>
  <c r="BP180" i="60" s="1"/>
  <c r="BQ180" i="60"/>
  <c r="BR179" i="60"/>
  <c r="BQ179" i="60"/>
  <c r="BP179" i="60"/>
  <c r="BR178" i="60"/>
  <c r="BQ178" i="60"/>
  <c r="BP178" i="60"/>
  <c r="BR177" i="60"/>
  <c r="BP177" i="60" s="1"/>
  <c r="BQ177" i="60"/>
  <c r="BR176" i="60"/>
  <c r="BP176" i="60" s="1"/>
  <c r="BQ176" i="60"/>
  <c r="BR175" i="60"/>
  <c r="BQ175" i="60"/>
  <c r="BP175" i="60"/>
  <c r="BR174" i="60"/>
  <c r="BQ174" i="60"/>
  <c r="BP174" i="60"/>
  <c r="BR173" i="60"/>
  <c r="BP173" i="60" s="1"/>
  <c r="BQ173" i="60"/>
  <c r="BR172" i="60"/>
  <c r="BP172" i="60" s="1"/>
  <c r="BQ172" i="60"/>
  <c r="BR171" i="60"/>
  <c r="BQ171" i="60"/>
  <c r="BP171" i="60"/>
  <c r="BR170" i="60"/>
  <c r="BQ170" i="60"/>
  <c r="BP170" i="60"/>
  <c r="BR169" i="60"/>
  <c r="BP169" i="60" s="1"/>
  <c r="BQ169" i="60"/>
  <c r="BR168" i="60"/>
  <c r="BP168" i="60" s="1"/>
  <c r="BQ168" i="60"/>
  <c r="BR167" i="60"/>
  <c r="BQ167" i="60"/>
  <c r="BP167" i="60"/>
  <c r="BR166" i="60"/>
  <c r="BQ166" i="60"/>
  <c r="BP166" i="60"/>
  <c r="BR165" i="60"/>
  <c r="BP165" i="60" s="1"/>
  <c r="BQ165" i="60"/>
  <c r="BR164" i="60"/>
  <c r="BP164" i="60" s="1"/>
  <c r="BQ164" i="60"/>
  <c r="BR163" i="60"/>
  <c r="BQ163" i="60"/>
  <c r="BP163" i="60"/>
  <c r="BR162" i="60"/>
  <c r="BQ162" i="60"/>
  <c r="BP162" i="60"/>
  <c r="BR161" i="60"/>
  <c r="BP161" i="60" s="1"/>
  <c r="BQ161" i="60"/>
  <c r="BR160" i="60"/>
  <c r="BP160" i="60" s="1"/>
  <c r="BQ160" i="60"/>
  <c r="BR159" i="60"/>
  <c r="BQ159" i="60"/>
  <c r="BP159" i="60"/>
  <c r="BR158" i="60"/>
  <c r="BQ158" i="60"/>
  <c r="BP158" i="60"/>
  <c r="BR157" i="60"/>
  <c r="BP157" i="60" s="1"/>
  <c r="BQ157" i="60"/>
  <c r="BR156" i="60"/>
  <c r="BP156" i="60" s="1"/>
  <c r="BQ156" i="60"/>
  <c r="BR155" i="60"/>
  <c r="BQ155" i="60"/>
  <c r="BP155" i="60"/>
  <c r="BR154" i="60"/>
  <c r="BQ154" i="60"/>
  <c r="BP154" i="60"/>
  <c r="BR153" i="60"/>
  <c r="BP153" i="60" s="1"/>
  <c r="BQ153" i="60"/>
  <c r="BR152" i="60"/>
  <c r="BP152" i="60" s="1"/>
  <c r="BQ152" i="60"/>
  <c r="BR151" i="60"/>
  <c r="BQ151" i="60"/>
  <c r="BP151" i="60"/>
  <c r="BR150" i="60"/>
  <c r="BQ150" i="60"/>
  <c r="BP150" i="60"/>
  <c r="BR149" i="60"/>
  <c r="BP149" i="60" s="1"/>
  <c r="BQ149" i="60"/>
  <c r="BR148" i="60"/>
  <c r="BP148" i="60" s="1"/>
  <c r="BQ148" i="60"/>
  <c r="BR147" i="60"/>
  <c r="BQ147" i="60"/>
  <c r="BR146" i="60"/>
  <c r="BQ146" i="60"/>
  <c r="BR145" i="60"/>
  <c r="BP145" i="60" s="1"/>
  <c r="BQ145" i="60"/>
  <c r="BR144" i="60"/>
  <c r="BP144" i="60" s="1"/>
  <c r="BQ144" i="60"/>
  <c r="BR143" i="60"/>
  <c r="BQ143" i="60"/>
  <c r="BR142" i="60"/>
  <c r="BQ142" i="60"/>
  <c r="BR141" i="60"/>
  <c r="BP141" i="60" s="1"/>
  <c r="BQ141" i="60"/>
  <c r="BR140" i="60"/>
  <c r="BP140" i="60" s="1"/>
  <c r="BQ140" i="60"/>
  <c r="BR139" i="60"/>
  <c r="BQ139" i="60"/>
  <c r="BR138" i="60"/>
  <c r="BQ138" i="60"/>
  <c r="BR137" i="60"/>
  <c r="BP137" i="60" s="1"/>
  <c r="BQ137" i="60"/>
  <c r="BR136" i="60"/>
  <c r="BP136" i="60" s="1"/>
  <c r="BQ136" i="60"/>
  <c r="BR135" i="60"/>
  <c r="BQ135" i="60"/>
  <c r="BR134" i="60"/>
  <c r="BQ134" i="60"/>
  <c r="BR133" i="60"/>
  <c r="BP133" i="60" s="1"/>
  <c r="BQ133" i="60"/>
  <c r="BR132" i="60"/>
  <c r="BP132" i="60" s="1"/>
  <c r="BQ132" i="60"/>
  <c r="BR131" i="60"/>
  <c r="BQ131" i="60"/>
  <c r="BR130" i="60"/>
  <c r="BQ130" i="60"/>
  <c r="BR129" i="60"/>
  <c r="BP129" i="60" s="1"/>
  <c r="BQ129" i="60"/>
  <c r="BR128" i="60"/>
  <c r="BP128" i="60" s="1"/>
  <c r="BQ128" i="60"/>
  <c r="BR127" i="60"/>
  <c r="BQ127" i="60"/>
  <c r="BR126" i="60"/>
  <c r="BQ126" i="60"/>
  <c r="BR125" i="60"/>
  <c r="BP125" i="60" s="1"/>
  <c r="BQ125" i="60"/>
  <c r="BR124" i="60"/>
  <c r="BP124" i="60" s="1"/>
  <c r="BQ124" i="60"/>
  <c r="BR123" i="60"/>
  <c r="BQ123" i="60"/>
  <c r="BR122" i="60"/>
  <c r="BQ122" i="60"/>
  <c r="BR121" i="60"/>
  <c r="BP121" i="60" s="1"/>
  <c r="BQ121" i="60"/>
  <c r="BR120" i="60"/>
  <c r="BP120" i="60" s="1"/>
  <c r="BQ120" i="60"/>
  <c r="BR119" i="60"/>
  <c r="BQ119" i="60"/>
  <c r="BR118" i="60"/>
  <c r="BQ118" i="60"/>
  <c r="BR117" i="60"/>
  <c r="BP117" i="60" s="1"/>
  <c r="BQ117" i="60"/>
  <c r="BR116" i="60"/>
  <c r="BP116" i="60" s="1"/>
  <c r="BQ116" i="60"/>
  <c r="BR115" i="60"/>
  <c r="BQ115" i="60"/>
  <c r="BR114" i="60"/>
  <c r="BQ114" i="60"/>
  <c r="BR113" i="60"/>
  <c r="BP113" i="60" s="1"/>
  <c r="BQ113" i="60"/>
  <c r="BR112" i="60"/>
  <c r="BP112" i="60" s="1"/>
  <c r="BQ112" i="60"/>
  <c r="BR111" i="60"/>
  <c r="BQ111" i="60"/>
  <c r="BR110" i="60"/>
  <c r="BQ110" i="60"/>
  <c r="BR109" i="60"/>
  <c r="BP109" i="60" s="1"/>
  <c r="BQ109" i="60"/>
  <c r="BR108" i="60"/>
  <c r="BP108" i="60" s="1"/>
  <c r="BQ108" i="60"/>
  <c r="BR107" i="60"/>
  <c r="BQ107" i="60"/>
  <c r="BR106" i="60"/>
  <c r="BQ106" i="60"/>
  <c r="BR105" i="60"/>
  <c r="BP105" i="60" s="1"/>
  <c r="BQ105" i="60"/>
  <c r="BR104" i="60"/>
  <c r="BP104" i="60" s="1"/>
  <c r="BQ104" i="60"/>
  <c r="BR103" i="60"/>
  <c r="BQ103" i="60"/>
  <c r="BR102" i="60"/>
  <c r="BQ102" i="60"/>
  <c r="BR101" i="60"/>
  <c r="BP101" i="60" s="1"/>
  <c r="BQ101" i="60"/>
  <c r="BR100" i="60"/>
  <c r="BP100" i="60" s="1"/>
  <c r="BQ100" i="60"/>
  <c r="BR99" i="60"/>
  <c r="BQ99" i="60"/>
  <c r="BR98" i="60"/>
  <c r="BQ98" i="60"/>
  <c r="BR97" i="60"/>
  <c r="BP97" i="60" s="1"/>
  <c r="BQ97" i="60"/>
  <c r="BR96" i="60"/>
  <c r="BP96" i="60" s="1"/>
  <c r="BQ96" i="60"/>
  <c r="BR95" i="60"/>
  <c r="BQ95" i="60"/>
  <c r="BR94" i="60"/>
  <c r="BQ94" i="60"/>
  <c r="BR93" i="60"/>
  <c r="BP93" i="60" s="1"/>
  <c r="BQ93" i="60"/>
  <c r="BR92" i="60"/>
  <c r="BP92" i="60" s="1"/>
  <c r="BQ92" i="60"/>
  <c r="BR91" i="60"/>
  <c r="BQ91" i="60"/>
  <c r="BR90" i="60"/>
  <c r="BQ90" i="60"/>
  <c r="BR89" i="60"/>
  <c r="BP89" i="60" s="1"/>
  <c r="BQ89" i="60"/>
  <c r="BR88" i="60"/>
  <c r="BP88" i="60" s="1"/>
  <c r="BQ88" i="60"/>
  <c r="BR87" i="60"/>
  <c r="BQ87" i="60"/>
  <c r="BR86" i="60"/>
  <c r="BP86" i="60" s="1"/>
  <c r="BQ86" i="60"/>
  <c r="BR85" i="60"/>
  <c r="BP85" i="60" s="1"/>
  <c r="BQ85" i="60"/>
  <c r="BR84" i="60"/>
  <c r="BP84" i="60" s="1"/>
  <c r="BQ84" i="60"/>
  <c r="BR83" i="60"/>
  <c r="BQ83" i="60"/>
  <c r="BR82" i="60"/>
  <c r="BQ82" i="60"/>
  <c r="BR81" i="60"/>
  <c r="BP81" i="60" s="1"/>
  <c r="BQ81" i="60"/>
  <c r="BR80" i="60"/>
  <c r="BP80" i="60" s="1"/>
  <c r="BQ80" i="60"/>
  <c r="BR79" i="60"/>
  <c r="BQ79" i="60"/>
  <c r="BR78" i="60"/>
  <c r="BP78" i="60" s="1"/>
  <c r="BQ78" i="60"/>
  <c r="BR77" i="60"/>
  <c r="BP77" i="60" s="1"/>
  <c r="BQ77" i="60"/>
  <c r="BR76" i="60"/>
  <c r="BP76" i="60" s="1"/>
  <c r="BQ76" i="60"/>
  <c r="BR75" i="60"/>
  <c r="BQ75" i="60"/>
  <c r="BR74" i="60"/>
  <c r="BQ74" i="60"/>
  <c r="BR73" i="60"/>
  <c r="BP73" i="60" s="1"/>
  <c r="BQ73" i="60"/>
  <c r="BR72" i="60"/>
  <c r="BP72" i="60" s="1"/>
  <c r="BQ72" i="60"/>
  <c r="BR71" i="60"/>
  <c r="BQ71" i="60"/>
  <c r="BR70" i="60"/>
  <c r="BP70" i="60" s="1"/>
  <c r="BQ70" i="60"/>
  <c r="BR69" i="60"/>
  <c r="BP69" i="60" s="1"/>
  <c r="BQ69" i="60"/>
  <c r="BR68" i="60"/>
  <c r="BP68" i="60" s="1"/>
  <c r="BQ68" i="60"/>
  <c r="BR67" i="60"/>
  <c r="BQ67" i="60"/>
  <c r="BR66" i="60"/>
  <c r="BQ66" i="60"/>
  <c r="BR65" i="60"/>
  <c r="BP65" i="60" s="1"/>
  <c r="BQ65" i="60"/>
  <c r="BR64" i="60"/>
  <c r="BP64" i="60" s="1"/>
  <c r="BQ64" i="60"/>
  <c r="BR63" i="60"/>
  <c r="BQ63" i="60"/>
  <c r="BR62" i="60"/>
  <c r="BP62" i="60" s="1"/>
  <c r="BQ62" i="60"/>
  <c r="BR61" i="60"/>
  <c r="BP61" i="60" s="1"/>
  <c r="BQ61" i="60"/>
  <c r="BR60" i="60"/>
  <c r="BP60" i="60" s="1"/>
  <c r="BQ60" i="60"/>
  <c r="BR59" i="60"/>
  <c r="BQ59" i="60"/>
  <c r="BR58" i="60"/>
  <c r="BQ58" i="60"/>
  <c r="BR57" i="60"/>
  <c r="BP57" i="60" s="1"/>
  <c r="BQ57" i="60"/>
  <c r="BR56" i="60"/>
  <c r="BP56" i="60" s="1"/>
  <c r="BQ56" i="60"/>
  <c r="BR55" i="60"/>
  <c r="BQ55" i="60"/>
  <c r="BR54" i="60"/>
  <c r="BP54" i="60" s="1"/>
  <c r="BQ54" i="60"/>
  <c r="BR53" i="60"/>
  <c r="BP53" i="60" s="1"/>
  <c r="BQ53" i="60"/>
  <c r="BR52" i="60"/>
  <c r="BP52" i="60" s="1"/>
  <c r="BQ52" i="60"/>
  <c r="BR51" i="60"/>
  <c r="BQ51" i="60"/>
  <c r="BR50" i="60"/>
  <c r="BQ50" i="60"/>
  <c r="BR49" i="60"/>
  <c r="BP49" i="60" s="1"/>
  <c r="BQ49" i="60"/>
  <c r="BR48" i="60"/>
  <c r="BP48" i="60" s="1"/>
  <c r="BQ48" i="60"/>
  <c r="BR47" i="60"/>
  <c r="BQ47" i="60"/>
  <c r="BR46" i="60"/>
  <c r="BP46" i="60" s="1"/>
  <c r="BQ46" i="60"/>
  <c r="BR45" i="60"/>
  <c r="BP45" i="60" s="1"/>
  <c r="BQ45" i="60"/>
  <c r="BR44" i="60"/>
  <c r="BP44" i="60" s="1"/>
  <c r="BQ44" i="60"/>
  <c r="BR43" i="60"/>
  <c r="BQ43" i="60"/>
  <c r="BR42" i="60"/>
  <c r="BQ42" i="60"/>
  <c r="BR41" i="60"/>
  <c r="BP135" i="60" s="1"/>
  <c r="BQ41" i="60"/>
  <c r="BR40" i="60"/>
  <c r="BP40" i="60" s="1"/>
  <c r="BQ40" i="60"/>
  <c r="BR39" i="60"/>
  <c r="BP142" i="60" s="1"/>
  <c r="BQ39" i="60"/>
  <c r="BR38" i="60"/>
  <c r="BL38" i="60"/>
  <c r="BJ38" i="60" s="1"/>
  <c r="BK38" i="60"/>
  <c r="BL216" i="60"/>
  <c r="BJ216" i="60" s="1"/>
  <c r="BK216" i="60"/>
  <c r="BL215" i="60"/>
  <c r="BK215" i="60"/>
  <c r="BJ215" i="60"/>
  <c r="BL214" i="60"/>
  <c r="BK214" i="60"/>
  <c r="BJ214" i="60"/>
  <c r="BL213" i="60"/>
  <c r="BJ213" i="60" s="1"/>
  <c r="BK213" i="60"/>
  <c r="BL212" i="60"/>
  <c r="BJ212" i="60" s="1"/>
  <c r="BK212" i="60"/>
  <c r="BL211" i="60"/>
  <c r="BJ211" i="60" s="1"/>
  <c r="BK211" i="60"/>
  <c r="BL210" i="60"/>
  <c r="BK210" i="60"/>
  <c r="BJ210" i="60"/>
  <c r="BL209" i="60"/>
  <c r="BJ209" i="60" s="1"/>
  <c r="BK209" i="60"/>
  <c r="BL208" i="60"/>
  <c r="BJ208" i="60" s="1"/>
  <c r="BK208" i="60"/>
  <c r="BL207" i="60"/>
  <c r="BK207" i="60"/>
  <c r="BJ207" i="60"/>
  <c r="BL206" i="60"/>
  <c r="BK206" i="60"/>
  <c r="BJ206" i="60"/>
  <c r="BL205" i="60"/>
  <c r="BJ205" i="60" s="1"/>
  <c r="BK205" i="60"/>
  <c r="BL204" i="60"/>
  <c r="BJ204" i="60" s="1"/>
  <c r="BK204" i="60"/>
  <c r="BL203" i="60"/>
  <c r="BJ203" i="60" s="1"/>
  <c r="BK203" i="60"/>
  <c r="BL202" i="60"/>
  <c r="BK202" i="60"/>
  <c r="BJ202" i="60"/>
  <c r="BL201" i="60"/>
  <c r="BJ201" i="60" s="1"/>
  <c r="BK201" i="60"/>
  <c r="BL200" i="60"/>
  <c r="BJ200" i="60" s="1"/>
  <c r="BK200" i="60"/>
  <c r="BL199" i="60"/>
  <c r="BK199" i="60"/>
  <c r="BJ199" i="60"/>
  <c r="BL198" i="60"/>
  <c r="BK198" i="60"/>
  <c r="BJ198" i="60"/>
  <c r="BL197" i="60"/>
  <c r="BJ197" i="60" s="1"/>
  <c r="BK197" i="60"/>
  <c r="BL196" i="60"/>
  <c r="BJ196" i="60" s="1"/>
  <c r="BK196" i="60"/>
  <c r="BL195" i="60"/>
  <c r="BJ195" i="60" s="1"/>
  <c r="BK195" i="60"/>
  <c r="BL194" i="60"/>
  <c r="BK194" i="60"/>
  <c r="BJ194" i="60"/>
  <c r="BL193" i="60"/>
  <c r="BJ193" i="60" s="1"/>
  <c r="BK193" i="60"/>
  <c r="BL192" i="60"/>
  <c r="BJ192" i="60" s="1"/>
  <c r="BK192" i="60"/>
  <c r="BL191" i="60"/>
  <c r="BK191" i="60"/>
  <c r="BJ191" i="60"/>
  <c r="BL190" i="60"/>
  <c r="BK190" i="60"/>
  <c r="BJ190" i="60"/>
  <c r="BL189" i="60"/>
  <c r="BJ189" i="60" s="1"/>
  <c r="BK189" i="60"/>
  <c r="BL188" i="60"/>
  <c r="BJ188" i="60" s="1"/>
  <c r="BK188" i="60"/>
  <c r="BL187" i="60"/>
  <c r="BJ187" i="60" s="1"/>
  <c r="BK187" i="60"/>
  <c r="BL186" i="60"/>
  <c r="BK186" i="60"/>
  <c r="BJ186" i="60"/>
  <c r="BL185" i="60"/>
  <c r="BK185" i="60"/>
  <c r="BJ185" i="60"/>
  <c r="BL184" i="60"/>
  <c r="BJ184" i="60" s="1"/>
  <c r="BK184" i="60"/>
  <c r="BL183" i="60"/>
  <c r="BK183" i="60"/>
  <c r="BJ183" i="60"/>
  <c r="BL182" i="60"/>
  <c r="BK182" i="60"/>
  <c r="BJ182" i="60"/>
  <c r="BL181" i="60"/>
  <c r="BJ181" i="60" s="1"/>
  <c r="BK181" i="60"/>
  <c r="BL180" i="60"/>
  <c r="BJ180" i="60" s="1"/>
  <c r="BK180" i="60"/>
  <c r="BL179" i="60"/>
  <c r="BJ179" i="60" s="1"/>
  <c r="BK179" i="60"/>
  <c r="BL178" i="60"/>
  <c r="BK178" i="60"/>
  <c r="BJ178" i="60"/>
  <c r="BL177" i="60"/>
  <c r="BK177" i="60"/>
  <c r="BJ177" i="60"/>
  <c r="BL176" i="60"/>
  <c r="BJ176" i="60" s="1"/>
  <c r="BK176" i="60"/>
  <c r="BL175" i="60"/>
  <c r="BK175" i="60"/>
  <c r="BJ175" i="60"/>
  <c r="BL174" i="60"/>
  <c r="BK174" i="60"/>
  <c r="BJ174" i="60"/>
  <c r="BL173" i="60"/>
  <c r="BJ173" i="60" s="1"/>
  <c r="BK173" i="60"/>
  <c r="BL172" i="60"/>
  <c r="BJ172" i="60" s="1"/>
  <c r="BK172" i="60"/>
  <c r="BL171" i="60"/>
  <c r="BJ171" i="60" s="1"/>
  <c r="BK171" i="60"/>
  <c r="BL170" i="60"/>
  <c r="BK170" i="60"/>
  <c r="BJ170" i="60"/>
  <c r="BL169" i="60"/>
  <c r="BK169" i="60"/>
  <c r="BJ169" i="60"/>
  <c r="BL168" i="60"/>
  <c r="BJ168" i="60" s="1"/>
  <c r="BK168" i="60"/>
  <c r="BL167" i="60"/>
  <c r="BK167" i="60"/>
  <c r="BJ167" i="60"/>
  <c r="BL166" i="60"/>
  <c r="BK166" i="60"/>
  <c r="BJ166" i="60"/>
  <c r="BL165" i="60"/>
  <c r="BK165" i="60"/>
  <c r="BJ165" i="60"/>
  <c r="BL164" i="60"/>
  <c r="BJ164" i="60" s="1"/>
  <c r="BK164" i="60"/>
  <c r="BL163" i="60"/>
  <c r="BJ163" i="60" s="1"/>
  <c r="BK163" i="60"/>
  <c r="BL162" i="60"/>
  <c r="BK162" i="60"/>
  <c r="BJ162" i="60"/>
  <c r="BL161" i="60"/>
  <c r="BK161" i="60"/>
  <c r="BJ161" i="60"/>
  <c r="BL160" i="60"/>
  <c r="BJ160" i="60" s="1"/>
  <c r="BK160" i="60"/>
  <c r="BL159" i="60"/>
  <c r="BK159" i="60"/>
  <c r="BJ159" i="60"/>
  <c r="BL158" i="60"/>
  <c r="BK158" i="60"/>
  <c r="BJ158" i="60"/>
  <c r="BL157" i="60"/>
  <c r="BK157" i="60"/>
  <c r="BJ157" i="60"/>
  <c r="BL156" i="60"/>
  <c r="BJ156" i="60" s="1"/>
  <c r="BK156" i="60"/>
  <c r="BL155" i="60"/>
  <c r="BJ155" i="60" s="1"/>
  <c r="BK155" i="60"/>
  <c r="BL154" i="60"/>
  <c r="BK154" i="60"/>
  <c r="BJ154" i="60"/>
  <c r="BL153" i="60"/>
  <c r="BK153" i="60"/>
  <c r="BJ153" i="60"/>
  <c r="BL152" i="60"/>
  <c r="BJ152" i="60" s="1"/>
  <c r="BK152" i="60"/>
  <c r="BL151" i="60"/>
  <c r="BK151" i="60"/>
  <c r="BJ151" i="60"/>
  <c r="BL150" i="60"/>
  <c r="BK150" i="60"/>
  <c r="BJ150" i="60"/>
  <c r="BL149" i="60"/>
  <c r="BK149" i="60"/>
  <c r="BJ149" i="60"/>
  <c r="BL148" i="60"/>
  <c r="BJ148" i="60" s="1"/>
  <c r="BK148" i="60"/>
  <c r="BL147" i="60"/>
  <c r="BJ147" i="60" s="1"/>
  <c r="BK147" i="60"/>
  <c r="BL146" i="60"/>
  <c r="BK146" i="60"/>
  <c r="BJ146" i="60"/>
  <c r="BL145" i="60"/>
  <c r="BK145" i="60"/>
  <c r="BJ145" i="60"/>
  <c r="BL144" i="60"/>
  <c r="BJ144" i="60" s="1"/>
  <c r="BK144" i="60"/>
  <c r="BL143" i="60"/>
  <c r="BK143" i="60"/>
  <c r="BJ143" i="60"/>
  <c r="BL142" i="60"/>
  <c r="BK142" i="60"/>
  <c r="BJ142" i="60"/>
  <c r="BL141" i="60"/>
  <c r="BK141" i="60"/>
  <c r="BJ141" i="60"/>
  <c r="BL140" i="60"/>
  <c r="BJ140" i="60" s="1"/>
  <c r="BK140" i="60"/>
  <c r="BL139" i="60"/>
  <c r="BJ139" i="60" s="1"/>
  <c r="BK139" i="60"/>
  <c r="BL138" i="60"/>
  <c r="BK138" i="60"/>
  <c r="BJ138" i="60"/>
  <c r="BL137" i="60"/>
  <c r="BK137" i="60"/>
  <c r="BJ137" i="60"/>
  <c r="BL136" i="60"/>
  <c r="BJ136" i="60" s="1"/>
  <c r="BK136" i="60"/>
  <c r="BL135" i="60"/>
  <c r="BK135" i="60"/>
  <c r="BL134" i="60"/>
  <c r="BK134" i="60"/>
  <c r="BL133" i="60"/>
  <c r="BK133" i="60"/>
  <c r="BL132" i="60"/>
  <c r="BJ132" i="60" s="1"/>
  <c r="BK132" i="60"/>
  <c r="BL131" i="60"/>
  <c r="BJ131" i="60" s="1"/>
  <c r="BK131" i="60"/>
  <c r="BL130" i="60"/>
  <c r="BK130" i="60"/>
  <c r="BL129" i="60"/>
  <c r="BK129" i="60"/>
  <c r="BL128" i="60"/>
  <c r="BJ128" i="60" s="1"/>
  <c r="BK128" i="60"/>
  <c r="BL127" i="60"/>
  <c r="BK127" i="60"/>
  <c r="BL126" i="60"/>
  <c r="BK126" i="60"/>
  <c r="BL125" i="60"/>
  <c r="BK125" i="60"/>
  <c r="BL124" i="60"/>
  <c r="BJ124" i="60" s="1"/>
  <c r="BK124" i="60"/>
  <c r="BL123" i="60"/>
  <c r="BJ123" i="60" s="1"/>
  <c r="BK123" i="60"/>
  <c r="BL122" i="60"/>
  <c r="BK122" i="60"/>
  <c r="BL121" i="60"/>
  <c r="BK121" i="60"/>
  <c r="BL120" i="60"/>
  <c r="BJ120" i="60" s="1"/>
  <c r="BK120" i="60"/>
  <c r="BL119" i="60"/>
  <c r="BK119" i="60"/>
  <c r="BL118" i="60"/>
  <c r="BK118" i="60"/>
  <c r="BL117" i="60"/>
  <c r="BK117" i="60"/>
  <c r="BL116" i="60"/>
  <c r="BJ116" i="60" s="1"/>
  <c r="BK116" i="60"/>
  <c r="BL115" i="60"/>
  <c r="BJ115" i="60" s="1"/>
  <c r="BK115" i="60"/>
  <c r="BL114" i="60"/>
  <c r="BK114" i="60"/>
  <c r="BL113" i="60"/>
  <c r="BK113" i="60"/>
  <c r="BL112" i="60"/>
  <c r="BJ112" i="60" s="1"/>
  <c r="BK112" i="60"/>
  <c r="BL111" i="60"/>
  <c r="BK111" i="60"/>
  <c r="BL110" i="60"/>
  <c r="BK110" i="60"/>
  <c r="BL109" i="60"/>
  <c r="BK109" i="60"/>
  <c r="BL108" i="60"/>
  <c r="BJ108" i="60" s="1"/>
  <c r="BK108" i="60"/>
  <c r="BL107" i="60"/>
  <c r="BJ107" i="60" s="1"/>
  <c r="BK107" i="60"/>
  <c r="BL106" i="60"/>
  <c r="BK106" i="60"/>
  <c r="BL105" i="60"/>
  <c r="BK105" i="60"/>
  <c r="BL104" i="60"/>
  <c r="BJ104" i="60" s="1"/>
  <c r="BK104" i="60"/>
  <c r="BL103" i="60"/>
  <c r="BK103" i="60"/>
  <c r="BL102" i="60"/>
  <c r="BK102" i="60"/>
  <c r="BL101" i="60"/>
  <c r="BK101" i="60"/>
  <c r="BL100" i="60"/>
  <c r="BJ100" i="60" s="1"/>
  <c r="BK100" i="60"/>
  <c r="BL99" i="60"/>
  <c r="BJ99" i="60" s="1"/>
  <c r="BK99" i="60"/>
  <c r="BL98" i="60"/>
  <c r="BK98" i="60"/>
  <c r="BL97" i="60"/>
  <c r="BK97" i="60"/>
  <c r="BL96" i="60"/>
  <c r="BJ96" i="60" s="1"/>
  <c r="BK96" i="60"/>
  <c r="BL95" i="60"/>
  <c r="BK95" i="60"/>
  <c r="BL94" i="60"/>
  <c r="BK94" i="60"/>
  <c r="BL93" i="60"/>
  <c r="BK93" i="60"/>
  <c r="BL92" i="60"/>
  <c r="BJ92" i="60" s="1"/>
  <c r="BK92" i="60"/>
  <c r="BL91" i="60"/>
  <c r="BJ91" i="60" s="1"/>
  <c r="BK91" i="60"/>
  <c r="BL90" i="60"/>
  <c r="BK90" i="60"/>
  <c r="BL89" i="60"/>
  <c r="BK89" i="60"/>
  <c r="BL88" i="60"/>
  <c r="BJ88" i="60" s="1"/>
  <c r="BK88" i="60"/>
  <c r="BL87" i="60"/>
  <c r="BK87" i="60"/>
  <c r="BL86" i="60"/>
  <c r="BK86" i="60"/>
  <c r="BL85" i="60"/>
  <c r="BK85" i="60"/>
  <c r="BL84" i="60"/>
  <c r="BJ84" i="60" s="1"/>
  <c r="BK84" i="60"/>
  <c r="BL83" i="60"/>
  <c r="BJ83" i="60" s="1"/>
  <c r="BK83" i="60"/>
  <c r="BL82" i="60"/>
  <c r="BK82" i="60"/>
  <c r="BL81" i="60"/>
  <c r="BK81" i="60"/>
  <c r="BL80" i="60"/>
  <c r="BJ80" i="60" s="1"/>
  <c r="BK80" i="60"/>
  <c r="BL79" i="60"/>
  <c r="BK79" i="60"/>
  <c r="BL78" i="60"/>
  <c r="BK78" i="60"/>
  <c r="BL77" i="60"/>
  <c r="BK77" i="60"/>
  <c r="BL76" i="60"/>
  <c r="BJ76" i="60" s="1"/>
  <c r="BK76" i="60"/>
  <c r="BL75" i="60"/>
  <c r="BJ75" i="60" s="1"/>
  <c r="BK75" i="60"/>
  <c r="BL74" i="60"/>
  <c r="BK74" i="60"/>
  <c r="BL73" i="60"/>
  <c r="BK73" i="60"/>
  <c r="BL72" i="60"/>
  <c r="BJ72" i="60" s="1"/>
  <c r="BK72" i="60"/>
  <c r="BL71" i="60"/>
  <c r="BK71" i="60"/>
  <c r="BL70" i="60"/>
  <c r="BK70" i="60"/>
  <c r="BL69" i="60"/>
  <c r="BK69" i="60"/>
  <c r="BL68" i="60"/>
  <c r="BJ68" i="60" s="1"/>
  <c r="BK68" i="60"/>
  <c r="BL67" i="60"/>
  <c r="BJ67" i="60" s="1"/>
  <c r="BK67" i="60"/>
  <c r="BL66" i="60"/>
  <c r="BK66" i="60"/>
  <c r="BL65" i="60"/>
  <c r="BK65" i="60"/>
  <c r="BL64" i="60"/>
  <c r="BJ64" i="60" s="1"/>
  <c r="BK64" i="60"/>
  <c r="BL63" i="60"/>
  <c r="BK63" i="60"/>
  <c r="BL62" i="60"/>
  <c r="BK62" i="60"/>
  <c r="BL61" i="60"/>
  <c r="BK61" i="60"/>
  <c r="BL60" i="60"/>
  <c r="BJ60" i="60" s="1"/>
  <c r="BK60" i="60"/>
  <c r="BL59" i="60"/>
  <c r="BJ59" i="60" s="1"/>
  <c r="BK59" i="60"/>
  <c r="BL58" i="60"/>
  <c r="BK58" i="60"/>
  <c r="BL57" i="60"/>
  <c r="BK57" i="60"/>
  <c r="BL56" i="60"/>
  <c r="BJ56" i="60" s="1"/>
  <c r="BK56" i="60"/>
  <c r="BL55" i="60"/>
  <c r="BK55" i="60"/>
  <c r="BL54" i="60"/>
  <c r="BK54" i="60"/>
  <c r="BL53" i="60"/>
  <c r="BK53" i="60"/>
  <c r="BL52" i="60"/>
  <c r="BJ52" i="60" s="1"/>
  <c r="BK52" i="60"/>
  <c r="BL51" i="60"/>
  <c r="BJ51" i="60" s="1"/>
  <c r="BK51" i="60"/>
  <c r="BL50" i="60"/>
  <c r="BK50" i="60"/>
  <c r="BL49" i="60"/>
  <c r="BK49" i="60"/>
  <c r="BL48" i="60"/>
  <c r="BJ48" i="60" s="1"/>
  <c r="BK48" i="60"/>
  <c r="BL47" i="60"/>
  <c r="BK47" i="60"/>
  <c r="BL46" i="60"/>
  <c r="BK46" i="60"/>
  <c r="BL45" i="60"/>
  <c r="BK45" i="60"/>
  <c r="BL44" i="60"/>
  <c r="BJ44" i="60" s="1"/>
  <c r="BK44" i="60"/>
  <c r="BL43" i="60"/>
  <c r="BJ89" i="60" s="1"/>
  <c r="BK43" i="60"/>
  <c r="BL42" i="60"/>
  <c r="BK42" i="60"/>
  <c r="BL41" i="60"/>
  <c r="BJ87" i="60" s="1"/>
  <c r="BK41" i="60"/>
  <c r="BL40" i="60"/>
  <c r="BJ40" i="60" s="1"/>
  <c r="BK40" i="60"/>
  <c r="BL39" i="60"/>
  <c r="BJ134" i="60" s="1"/>
  <c r="BK39" i="60"/>
  <c r="BE38" i="60"/>
  <c r="BF38" i="60"/>
  <c r="BD38" i="60" s="1"/>
  <c r="AY38" i="60"/>
  <c r="AS38" i="60"/>
  <c r="AX38" i="60"/>
  <c r="AZ38" i="60"/>
  <c r="AZ216" i="60"/>
  <c r="AX216" i="60" s="1"/>
  <c r="AY216" i="60"/>
  <c r="AZ215" i="60"/>
  <c r="AX215" i="60" s="1"/>
  <c r="AY215" i="60"/>
  <c r="AZ214" i="60"/>
  <c r="AY214" i="60"/>
  <c r="AX214" i="60"/>
  <c r="AZ213" i="60"/>
  <c r="AX213" i="60" s="1"/>
  <c r="AY213" i="60"/>
  <c r="AZ212" i="60"/>
  <c r="AX212" i="60" s="1"/>
  <c r="AY212" i="60"/>
  <c r="AZ211" i="60"/>
  <c r="AY211" i="60"/>
  <c r="AX211" i="60"/>
  <c r="AZ210" i="60"/>
  <c r="AY210" i="60"/>
  <c r="AX210" i="60"/>
  <c r="AZ209" i="60"/>
  <c r="AY209" i="60"/>
  <c r="AX209" i="60"/>
  <c r="AZ208" i="60"/>
  <c r="AX208" i="60" s="1"/>
  <c r="AY208" i="60"/>
  <c r="AZ207" i="60"/>
  <c r="AX207" i="60" s="1"/>
  <c r="AY207" i="60"/>
  <c r="AZ206" i="60"/>
  <c r="AY206" i="60"/>
  <c r="AX206" i="60"/>
  <c r="AZ205" i="60"/>
  <c r="AX205" i="60" s="1"/>
  <c r="AY205" i="60"/>
  <c r="AZ204" i="60"/>
  <c r="AX204" i="60" s="1"/>
  <c r="AY204" i="60"/>
  <c r="AZ203" i="60"/>
  <c r="AY203" i="60"/>
  <c r="AX203" i="60"/>
  <c r="AZ202" i="60"/>
  <c r="AY202" i="60"/>
  <c r="AX202" i="60"/>
  <c r="AZ201" i="60"/>
  <c r="AY201" i="60"/>
  <c r="AX201" i="60"/>
  <c r="AZ200" i="60"/>
  <c r="AX200" i="60" s="1"/>
  <c r="AY200" i="60"/>
  <c r="AZ199" i="60"/>
  <c r="AX199" i="60" s="1"/>
  <c r="AY199" i="60"/>
  <c r="AZ198" i="60"/>
  <c r="AY198" i="60"/>
  <c r="AX198" i="60"/>
  <c r="AZ197" i="60"/>
  <c r="AX197" i="60" s="1"/>
  <c r="AY197" i="60"/>
  <c r="AZ196" i="60"/>
  <c r="AX196" i="60" s="1"/>
  <c r="AY196" i="60"/>
  <c r="AZ195" i="60"/>
  <c r="AY195" i="60"/>
  <c r="AX195" i="60"/>
  <c r="AZ194" i="60"/>
  <c r="AY194" i="60"/>
  <c r="AX194" i="60"/>
  <c r="AZ193" i="60"/>
  <c r="AY193" i="60"/>
  <c r="AX193" i="60"/>
  <c r="AZ192" i="60"/>
  <c r="AX192" i="60" s="1"/>
  <c r="AY192" i="60"/>
  <c r="AZ191" i="60"/>
  <c r="AX191" i="60" s="1"/>
  <c r="AY191" i="60"/>
  <c r="AZ190" i="60"/>
  <c r="AY190" i="60"/>
  <c r="AX190" i="60"/>
  <c r="AZ189" i="60"/>
  <c r="AX189" i="60" s="1"/>
  <c r="AY189" i="60"/>
  <c r="AZ188" i="60"/>
  <c r="AX188" i="60" s="1"/>
  <c r="AY188" i="60"/>
  <c r="AZ187" i="60"/>
  <c r="AY187" i="60"/>
  <c r="AX187" i="60"/>
  <c r="AZ186" i="60"/>
  <c r="AY186" i="60"/>
  <c r="AX186" i="60"/>
  <c r="AZ185" i="60"/>
  <c r="AY185" i="60"/>
  <c r="AX185" i="60"/>
  <c r="AZ184" i="60"/>
  <c r="AX184" i="60" s="1"/>
  <c r="AY184" i="60"/>
  <c r="AZ183" i="60"/>
  <c r="AX183" i="60" s="1"/>
  <c r="AY183" i="60"/>
  <c r="AZ182" i="60"/>
  <c r="AY182" i="60"/>
  <c r="AX182" i="60"/>
  <c r="AZ181" i="60"/>
  <c r="AX181" i="60" s="1"/>
  <c r="AY181" i="60"/>
  <c r="AZ180" i="60"/>
  <c r="AX180" i="60" s="1"/>
  <c r="AY180" i="60"/>
  <c r="AZ179" i="60"/>
  <c r="AY179" i="60"/>
  <c r="AX179" i="60"/>
  <c r="AZ178" i="60"/>
  <c r="AY178" i="60"/>
  <c r="AX178" i="60"/>
  <c r="AZ177" i="60"/>
  <c r="AY177" i="60"/>
  <c r="AX177" i="60"/>
  <c r="AZ176" i="60"/>
  <c r="AX176" i="60" s="1"/>
  <c r="AY176" i="60"/>
  <c r="AZ175" i="60"/>
  <c r="AX175" i="60" s="1"/>
  <c r="AY175" i="60"/>
  <c r="AZ174" i="60"/>
  <c r="AY174" i="60"/>
  <c r="AX174" i="60"/>
  <c r="AZ173" i="60"/>
  <c r="AX173" i="60" s="1"/>
  <c r="AY173" i="60"/>
  <c r="AZ172" i="60"/>
  <c r="AX172" i="60" s="1"/>
  <c r="AY172" i="60"/>
  <c r="AZ171" i="60"/>
  <c r="AY171" i="60"/>
  <c r="AX171" i="60"/>
  <c r="AZ170" i="60"/>
  <c r="AY170" i="60"/>
  <c r="AX170" i="60"/>
  <c r="AZ169" i="60"/>
  <c r="AY169" i="60"/>
  <c r="AX169" i="60"/>
  <c r="AZ168" i="60"/>
  <c r="AX168" i="60" s="1"/>
  <c r="AY168" i="60"/>
  <c r="AZ167" i="60"/>
  <c r="AX167" i="60" s="1"/>
  <c r="AY167" i="60"/>
  <c r="AZ166" i="60"/>
  <c r="AY166" i="60"/>
  <c r="AX166" i="60"/>
  <c r="AZ165" i="60"/>
  <c r="AX165" i="60" s="1"/>
  <c r="AY165" i="60"/>
  <c r="AZ164" i="60"/>
  <c r="AX164" i="60" s="1"/>
  <c r="AY164" i="60"/>
  <c r="AZ163" i="60"/>
  <c r="AY163" i="60"/>
  <c r="AX163" i="60"/>
  <c r="AZ162" i="60"/>
  <c r="AY162" i="60"/>
  <c r="AX162" i="60"/>
  <c r="AZ161" i="60"/>
  <c r="AY161" i="60"/>
  <c r="AX161" i="60"/>
  <c r="AZ160" i="60"/>
  <c r="AX160" i="60" s="1"/>
  <c r="AY160" i="60"/>
  <c r="AZ159" i="60"/>
  <c r="AX159" i="60" s="1"/>
  <c r="AY159" i="60"/>
  <c r="AZ158" i="60"/>
  <c r="AY158" i="60"/>
  <c r="AX158" i="60"/>
  <c r="AZ157" i="60"/>
  <c r="AX157" i="60" s="1"/>
  <c r="AY157" i="60"/>
  <c r="AZ156" i="60"/>
  <c r="AX156" i="60" s="1"/>
  <c r="AY156" i="60"/>
  <c r="AZ155" i="60"/>
  <c r="AY155" i="60"/>
  <c r="AX155" i="60"/>
  <c r="AZ154" i="60"/>
  <c r="AY154" i="60"/>
  <c r="AX154" i="60"/>
  <c r="AZ153" i="60"/>
  <c r="AY153" i="60"/>
  <c r="AX153" i="60"/>
  <c r="AZ152" i="60"/>
  <c r="AX152" i="60" s="1"/>
  <c r="AY152" i="60"/>
  <c r="AZ151" i="60"/>
  <c r="AX151" i="60" s="1"/>
  <c r="AY151" i="60"/>
  <c r="AZ150" i="60"/>
  <c r="AY150" i="60"/>
  <c r="AZ149" i="60"/>
  <c r="AX149" i="60" s="1"/>
  <c r="AY149" i="60"/>
  <c r="AZ148" i="60"/>
  <c r="AX148" i="60" s="1"/>
  <c r="AY148" i="60"/>
  <c r="AZ147" i="60"/>
  <c r="AY147" i="60"/>
  <c r="AZ146" i="60"/>
  <c r="AY146" i="60"/>
  <c r="AZ145" i="60"/>
  <c r="AY145" i="60"/>
  <c r="AZ144" i="60"/>
  <c r="AX144" i="60" s="1"/>
  <c r="AY144" i="60"/>
  <c r="AZ143" i="60"/>
  <c r="AX143" i="60" s="1"/>
  <c r="AY143" i="60"/>
  <c r="AZ142" i="60"/>
  <c r="AY142" i="60"/>
  <c r="AZ141" i="60"/>
  <c r="AX141" i="60" s="1"/>
  <c r="AY141" i="60"/>
  <c r="AZ140" i="60"/>
  <c r="AX140" i="60" s="1"/>
  <c r="AY140" i="60"/>
  <c r="AZ139" i="60"/>
  <c r="AY139" i="60"/>
  <c r="AZ138" i="60"/>
  <c r="AY138" i="60"/>
  <c r="AZ137" i="60"/>
  <c r="AY137" i="60"/>
  <c r="AZ136" i="60"/>
  <c r="AX136" i="60" s="1"/>
  <c r="AY136" i="60"/>
  <c r="AZ135" i="60"/>
  <c r="AY135" i="60"/>
  <c r="AZ134" i="60"/>
  <c r="AY134" i="60"/>
  <c r="AZ133" i="60"/>
  <c r="AX133" i="60" s="1"/>
  <c r="AY133" i="60"/>
  <c r="AZ132" i="60"/>
  <c r="AX132" i="60" s="1"/>
  <c r="AY132" i="60"/>
  <c r="AZ131" i="60"/>
  <c r="AY131" i="60"/>
  <c r="AZ130" i="60"/>
  <c r="AY130" i="60"/>
  <c r="AZ129" i="60"/>
  <c r="AY129" i="60"/>
  <c r="AZ128" i="60"/>
  <c r="AX128" i="60" s="1"/>
  <c r="AY128" i="60"/>
  <c r="AZ127" i="60"/>
  <c r="AY127" i="60"/>
  <c r="AZ126" i="60"/>
  <c r="AY126" i="60"/>
  <c r="AZ125" i="60"/>
  <c r="AX125" i="60" s="1"/>
  <c r="AY125" i="60"/>
  <c r="AZ124" i="60"/>
  <c r="AX124" i="60" s="1"/>
  <c r="AY124" i="60"/>
  <c r="AZ123" i="60"/>
  <c r="AY123" i="60"/>
  <c r="AZ122" i="60"/>
  <c r="AY122" i="60"/>
  <c r="AZ121" i="60"/>
  <c r="AY121" i="60"/>
  <c r="AZ120" i="60"/>
  <c r="AX120" i="60" s="1"/>
  <c r="AY120" i="60"/>
  <c r="AZ119" i="60"/>
  <c r="AX119" i="60" s="1"/>
  <c r="AY119" i="60"/>
  <c r="AZ118" i="60"/>
  <c r="AY118" i="60"/>
  <c r="AZ117" i="60"/>
  <c r="AX117" i="60" s="1"/>
  <c r="AY117" i="60"/>
  <c r="AZ116" i="60"/>
  <c r="AX116" i="60" s="1"/>
  <c r="AY116" i="60"/>
  <c r="AZ115" i="60"/>
  <c r="AY115" i="60"/>
  <c r="AZ114" i="60"/>
  <c r="AY114" i="60"/>
  <c r="AZ113" i="60"/>
  <c r="AY113" i="60"/>
  <c r="AZ112" i="60"/>
  <c r="AX112" i="60" s="1"/>
  <c r="AY112" i="60"/>
  <c r="AZ111" i="60"/>
  <c r="AX111" i="60" s="1"/>
  <c r="AY111" i="60"/>
  <c r="AZ110" i="60"/>
  <c r="AY110" i="60"/>
  <c r="AZ109" i="60"/>
  <c r="AX109" i="60" s="1"/>
  <c r="AY109" i="60"/>
  <c r="AZ108" i="60"/>
  <c r="AX108" i="60" s="1"/>
  <c r="AY108" i="60"/>
  <c r="AZ107" i="60"/>
  <c r="AY107" i="60"/>
  <c r="AZ106" i="60"/>
  <c r="AY106" i="60"/>
  <c r="AZ105" i="60"/>
  <c r="AY105" i="60"/>
  <c r="AZ104" i="60"/>
  <c r="AX104" i="60" s="1"/>
  <c r="AY104" i="60"/>
  <c r="AZ103" i="60"/>
  <c r="AY103" i="60"/>
  <c r="AZ102" i="60"/>
  <c r="AY102" i="60"/>
  <c r="AZ101" i="60"/>
  <c r="AX101" i="60" s="1"/>
  <c r="AY101" i="60"/>
  <c r="AZ100" i="60"/>
  <c r="AX100" i="60" s="1"/>
  <c r="AY100" i="60"/>
  <c r="AZ99" i="60"/>
  <c r="AY99" i="60"/>
  <c r="AZ98" i="60"/>
  <c r="AY98" i="60"/>
  <c r="AZ97" i="60"/>
  <c r="AY97" i="60"/>
  <c r="AZ96" i="60"/>
  <c r="AX96" i="60" s="1"/>
  <c r="AY96" i="60"/>
  <c r="AZ95" i="60"/>
  <c r="AY95" i="60"/>
  <c r="AZ94" i="60"/>
  <c r="AY94" i="60"/>
  <c r="AZ93" i="60"/>
  <c r="AX93" i="60" s="1"/>
  <c r="AY93" i="60"/>
  <c r="AZ92" i="60"/>
  <c r="AX92" i="60" s="1"/>
  <c r="AY92" i="60"/>
  <c r="AZ91" i="60"/>
  <c r="AY91" i="60"/>
  <c r="AZ90" i="60"/>
  <c r="AY90" i="60"/>
  <c r="AZ89" i="60"/>
  <c r="AY89" i="60"/>
  <c r="AZ88" i="60"/>
  <c r="AX88" i="60" s="1"/>
  <c r="AY88" i="60"/>
  <c r="AZ87" i="60"/>
  <c r="AY87" i="60"/>
  <c r="AZ86" i="60"/>
  <c r="AY86" i="60"/>
  <c r="AZ85" i="60"/>
  <c r="AX85" i="60" s="1"/>
  <c r="AY85" i="60"/>
  <c r="AZ84" i="60"/>
  <c r="AX84" i="60" s="1"/>
  <c r="AY84" i="60"/>
  <c r="AZ83" i="60"/>
  <c r="AY83" i="60"/>
  <c r="AZ82" i="60"/>
  <c r="AY82" i="60"/>
  <c r="AZ81" i="60"/>
  <c r="AY81" i="60"/>
  <c r="AZ80" i="60"/>
  <c r="AX80" i="60" s="1"/>
  <c r="AY80" i="60"/>
  <c r="AZ79" i="60"/>
  <c r="AX79" i="60" s="1"/>
  <c r="AY79" i="60"/>
  <c r="AZ78" i="60"/>
  <c r="AY78" i="60"/>
  <c r="AZ77" i="60"/>
  <c r="AX77" i="60" s="1"/>
  <c r="AY77" i="60"/>
  <c r="AZ76" i="60"/>
  <c r="AX76" i="60" s="1"/>
  <c r="AY76" i="60"/>
  <c r="AZ75" i="60"/>
  <c r="AY75" i="60"/>
  <c r="AZ74" i="60"/>
  <c r="AY74" i="60"/>
  <c r="AZ73" i="60"/>
  <c r="AY73" i="60"/>
  <c r="AZ72" i="60"/>
  <c r="AX72" i="60" s="1"/>
  <c r="AY72" i="60"/>
  <c r="AZ71" i="60"/>
  <c r="AY71" i="60"/>
  <c r="AZ70" i="60"/>
  <c r="AY70" i="60"/>
  <c r="AZ69" i="60"/>
  <c r="AX69" i="60" s="1"/>
  <c r="AY69" i="60"/>
  <c r="AZ68" i="60"/>
  <c r="AX68" i="60" s="1"/>
  <c r="AY68" i="60"/>
  <c r="AZ67" i="60"/>
  <c r="AY67" i="60"/>
  <c r="AZ66" i="60"/>
  <c r="AY66" i="60"/>
  <c r="AZ65" i="60"/>
  <c r="AY65" i="60"/>
  <c r="AZ64" i="60"/>
  <c r="AX64" i="60" s="1"/>
  <c r="AY64" i="60"/>
  <c r="AZ63" i="60"/>
  <c r="AX63" i="60" s="1"/>
  <c r="AY63" i="60"/>
  <c r="AZ62" i="60"/>
  <c r="AY62" i="60"/>
  <c r="AZ61" i="60"/>
  <c r="AX61" i="60" s="1"/>
  <c r="AY61" i="60"/>
  <c r="AZ60" i="60"/>
  <c r="AX60" i="60" s="1"/>
  <c r="AY60" i="60"/>
  <c r="AZ59" i="60"/>
  <c r="AY59" i="60"/>
  <c r="AZ58" i="60"/>
  <c r="AY58" i="60"/>
  <c r="AZ57" i="60"/>
  <c r="AX57" i="60" s="1"/>
  <c r="AY57" i="60"/>
  <c r="AZ56" i="60"/>
  <c r="AX56" i="60" s="1"/>
  <c r="AY56" i="60"/>
  <c r="AZ55" i="60"/>
  <c r="AX55" i="60" s="1"/>
  <c r="AY55" i="60"/>
  <c r="AZ54" i="60"/>
  <c r="AY54" i="60"/>
  <c r="AZ53" i="60"/>
  <c r="AX53" i="60" s="1"/>
  <c r="AY53" i="60"/>
  <c r="AZ52" i="60"/>
  <c r="AX52" i="60" s="1"/>
  <c r="AY52" i="60"/>
  <c r="AZ51" i="60"/>
  <c r="AY51" i="60"/>
  <c r="AZ50" i="60"/>
  <c r="AY50" i="60"/>
  <c r="AZ49" i="60"/>
  <c r="AX49" i="60" s="1"/>
  <c r="AY49" i="60"/>
  <c r="AZ48" i="60"/>
  <c r="AX48" i="60" s="1"/>
  <c r="AY48" i="60"/>
  <c r="AZ47" i="60"/>
  <c r="AX47" i="60" s="1"/>
  <c r="AY47" i="60"/>
  <c r="AZ46" i="60"/>
  <c r="AY46" i="60"/>
  <c r="AZ45" i="60"/>
  <c r="AX45" i="60" s="1"/>
  <c r="AY45" i="60"/>
  <c r="AZ44" i="60"/>
  <c r="AX139" i="60" s="1"/>
  <c r="AY44" i="60"/>
  <c r="AZ43" i="60"/>
  <c r="AY43" i="60"/>
  <c r="AZ42" i="60"/>
  <c r="AY42" i="60"/>
  <c r="AZ41" i="60"/>
  <c r="AY41" i="60"/>
  <c r="AZ40" i="60"/>
  <c r="AX46" i="60" s="1"/>
  <c r="AY40" i="60"/>
  <c r="AZ39" i="60"/>
  <c r="AX150" i="60" s="1"/>
  <c r="AY39" i="60"/>
  <c r="AT216" i="60"/>
  <c r="AR216" i="60" s="1"/>
  <c r="AS216" i="60"/>
  <c r="AT215" i="60"/>
  <c r="AR215" i="60" s="1"/>
  <c r="AS215" i="60"/>
  <c r="AT214" i="60"/>
  <c r="AS214" i="60"/>
  <c r="AR214" i="60"/>
  <c r="AT213" i="60"/>
  <c r="AS213" i="60"/>
  <c r="AR213" i="60"/>
  <c r="AT212" i="60"/>
  <c r="AR212" i="60" s="1"/>
  <c r="AS212" i="60"/>
  <c r="AT211" i="60"/>
  <c r="AS211" i="60"/>
  <c r="AR211" i="60"/>
  <c r="AT210" i="60"/>
  <c r="AS210" i="60"/>
  <c r="AR210" i="60"/>
  <c r="AT209" i="60"/>
  <c r="AR209" i="60" s="1"/>
  <c r="AS209" i="60"/>
  <c r="AT208" i="60"/>
  <c r="AR208" i="60" s="1"/>
  <c r="AS208" i="60"/>
  <c r="AT207" i="60"/>
  <c r="AR207" i="60" s="1"/>
  <c r="AS207" i="60"/>
  <c r="AT206" i="60"/>
  <c r="AS206" i="60"/>
  <c r="AR206" i="60"/>
  <c r="AT205" i="60"/>
  <c r="AS205" i="60"/>
  <c r="AR205" i="60"/>
  <c r="AT204" i="60"/>
  <c r="AR204" i="60" s="1"/>
  <c r="AS204" i="60"/>
  <c r="AT203" i="60"/>
  <c r="AS203" i="60"/>
  <c r="AR203" i="60"/>
  <c r="AT202" i="60"/>
  <c r="AS202" i="60"/>
  <c r="AR202" i="60"/>
  <c r="AT201" i="60"/>
  <c r="AR201" i="60" s="1"/>
  <c r="AS201" i="60"/>
  <c r="AT200" i="60"/>
  <c r="AR200" i="60" s="1"/>
  <c r="AS200" i="60"/>
  <c r="AT199" i="60"/>
  <c r="AR199" i="60" s="1"/>
  <c r="AS199" i="60"/>
  <c r="AT198" i="60"/>
  <c r="AS198" i="60"/>
  <c r="AR198" i="60"/>
  <c r="AT197" i="60"/>
  <c r="AS197" i="60"/>
  <c r="AR197" i="60"/>
  <c r="AT196" i="60"/>
  <c r="AR196" i="60" s="1"/>
  <c r="AS196" i="60"/>
  <c r="AT195" i="60"/>
  <c r="AS195" i="60"/>
  <c r="AR195" i="60"/>
  <c r="AT194" i="60"/>
  <c r="AS194" i="60"/>
  <c r="AR194" i="60"/>
  <c r="AT193" i="60"/>
  <c r="AR193" i="60" s="1"/>
  <c r="AS193" i="60"/>
  <c r="AT192" i="60"/>
  <c r="AR192" i="60" s="1"/>
  <c r="AS192" i="60"/>
  <c r="AT191" i="60"/>
  <c r="AR191" i="60" s="1"/>
  <c r="AS191" i="60"/>
  <c r="AT190" i="60"/>
  <c r="AS190" i="60"/>
  <c r="AR190" i="60"/>
  <c r="AT189" i="60"/>
  <c r="AS189" i="60"/>
  <c r="AR189" i="60"/>
  <c r="AT188" i="60"/>
  <c r="AR188" i="60" s="1"/>
  <c r="AS188" i="60"/>
  <c r="AT187" i="60"/>
  <c r="AS187" i="60"/>
  <c r="AR187" i="60"/>
  <c r="AT186" i="60"/>
  <c r="AS186" i="60"/>
  <c r="AR186" i="60"/>
  <c r="AT185" i="60"/>
  <c r="AR185" i="60" s="1"/>
  <c r="AS185" i="60"/>
  <c r="AT184" i="60"/>
  <c r="AR184" i="60" s="1"/>
  <c r="AS184" i="60"/>
  <c r="AT183" i="60"/>
  <c r="AR183" i="60" s="1"/>
  <c r="AS183" i="60"/>
  <c r="AT182" i="60"/>
  <c r="AS182" i="60"/>
  <c r="AR182" i="60"/>
  <c r="AT181" i="60"/>
  <c r="AS181" i="60"/>
  <c r="AR181" i="60"/>
  <c r="AT180" i="60"/>
  <c r="AR180" i="60" s="1"/>
  <c r="AS180" i="60"/>
  <c r="AT179" i="60"/>
  <c r="AS179" i="60"/>
  <c r="AR179" i="60"/>
  <c r="AT178" i="60"/>
  <c r="AS178" i="60"/>
  <c r="AR178" i="60"/>
  <c r="AT177" i="60"/>
  <c r="AR177" i="60" s="1"/>
  <c r="AS177" i="60"/>
  <c r="AT176" i="60"/>
  <c r="AR176" i="60" s="1"/>
  <c r="AS176" i="60"/>
  <c r="AT175" i="60"/>
  <c r="AR175" i="60" s="1"/>
  <c r="AS175" i="60"/>
  <c r="AT174" i="60"/>
  <c r="AS174" i="60"/>
  <c r="AR174" i="60"/>
  <c r="AT173" i="60"/>
  <c r="AS173" i="60"/>
  <c r="AR173" i="60"/>
  <c r="AT172" i="60"/>
  <c r="AR172" i="60" s="1"/>
  <c r="AS172" i="60"/>
  <c r="AT171" i="60"/>
  <c r="AS171" i="60"/>
  <c r="AR171" i="60"/>
  <c r="AT170" i="60"/>
  <c r="AS170" i="60"/>
  <c r="AR170" i="60"/>
  <c r="AT169" i="60"/>
  <c r="AS169" i="60"/>
  <c r="AR169" i="60"/>
  <c r="AT168" i="60"/>
  <c r="AR168" i="60" s="1"/>
  <c r="AS168" i="60"/>
  <c r="AT167" i="60"/>
  <c r="AR167" i="60" s="1"/>
  <c r="AS167" i="60"/>
  <c r="AT166" i="60"/>
  <c r="AS166" i="60"/>
  <c r="AR166" i="60"/>
  <c r="AT165" i="60"/>
  <c r="AS165" i="60"/>
  <c r="AR165" i="60"/>
  <c r="AT164" i="60"/>
  <c r="AR164" i="60" s="1"/>
  <c r="AS164" i="60"/>
  <c r="AT163" i="60"/>
  <c r="AS163" i="60"/>
  <c r="AR163" i="60"/>
  <c r="AT162" i="60"/>
  <c r="AS162" i="60"/>
  <c r="AR162" i="60"/>
  <c r="AT161" i="60"/>
  <c r="AS161" i="60"/>
  <c r="AR161" i="60"/>
  <c r="AT160" i="60"/>
  <c r="AR160" i="60" s="1"/>
  <c r="AS160" i="60"/>
  <c r="AT159" i="60"/>
  <c r="AR159" i="60" s="1"/>
  <c r="AS159" i="60"/>
  <c r="AT158" i="60"/>
  <c r="AS158" i="60"/>
  <c r="AR158" i="60"/>
  <c r="AT157" i="60"/>
  <c r="AS157" i="60"/>
  <c r="AR157" i="60"/>
  <c r="AT156" i="60"/>
  <c r="AR156" i="60" s="1"/>
  <c r="AS156" i="60"/>
  <c r="AT155" i="60"/>
  <c r="AS155" i="60"/>
  <c r="AR155" i="60"/>
  <c r="AT154" i="60"/>
  <c r="AS154" i="60"/>
  <c r="AR154" i="60"/>
  <c r="AT153" i="60"/>
  <c r="AS153" i="60"/>
  <c r="AR153" i="60"/>
  <c r="AT152" i="60"/>
  <c r="AR152" i="60" s="1"/>
  <c r="AS152" i="60"/>
  <c r="AT151" i="60"/>
  <c r="AR151" i="60" s="1"/>
  <c r="AS151" i="60"/>
  <c r="AT150" i="60"/>
  <c r="AS150" i="60"/>
  <c r="AT149" i="60"/>
  <c r="AS149" i="60"/>
  <c r="AT148" i="60"/>
  <c r="AR148" i="60" s="1"/>
  <c r="AS148" i="60"/>
  <c r="AT147" i="60"/>
  <c r="AS147" i="60"/>
  <c r="AT146" i="60"/>
  <c r="AS146" i="60"/>
  <c r="AT145" i="60"/>
  <c r="AS145" i="60"/>
  <c r="AT144" i="60"/>
  <c r="AR144" i="60" s="1"/>
  <c r="AS144" i="60"/>
  <c r="AT143" i="60"/>
  <c r="AR143" i="60" s="1"/>
  <c r="AS143" i="60"/>
  <c r="AT142" i="60"/>
  <c r="AS142" i="60"/>
  <c r="AT141" i="60"/>
  <c r="AS141" i="60"/>
  <c r="AT140" i="60"/>
  <c r="AR140" i="60" s="1"/>
  <c r="AS140" i="60"/>
  <c r="AT139" i="60"/>
  <c r="AS139" i="60"/>
  <c r="AT138" i="60"/>
  <c r="AS138" i="60"/>
  <c r="AT137" i="60"/>
  <c r="AS137" i="60"/>
  <c r="AT136" i="60"/>
  <c r="AR136" i="60" s="1"/>
  <c r="AS136" i="60"/>
  <c r="AT135" i="60"/>
  <c r="AR135" i="60" s="1"/>
  <c r="AS135" i="60"/>
  <c r="AT134" i="60"/>
  <c r="AS134" i="60"/>
  <c r="AT133" i="60"/>
  <c r="AS133" i="60"/>
  <c r="AT132" i="60"/>
  <c r="AR132" i="60" s="1"/>
  <c r="AS132" i="60"/>
  <c r="AT131" i="60"/>
  <c r="AS131" i="60"/>
  <c r="AT130" i="60"/>
  <c r="AS130" i="60"/>
  <c r="AT129" i="60"/>
  <c r="AS129" i="60"/>
  <c r="AT128" i="60"/>
  <c r="AR128" i="60" s="1"/>
  <c r="AS128" i="60"/>
  <c r="AT127" i="60"/>
  <c r="AR127" i="60" s="1"/>
  <c r="AS127" i="60"/>
  <c r="AT126" i="60"/>
  <c r="AS126" i="60"/>
  <c r="AT125" i="60"/>
  <c r="AS125" i="60"/>
  <c r="AT124" i="60"/>
  <c r="AR124" i="60" s="1"/>
  <c r="AS124" i="60"/>
  <c r="AT123" i="60"/>
  <c r="AS123" i="60"/>
  <c r="AT122" i="60"/>
  <c r="AS122" i="60"/>
  <c r="AT121" i="60"/>
  <c r="AS121" i="60"/>
  <c r="AT120" i="60"/>
  <c r="AR120" i="60" s="1"/>
  <c r="AS120" i="60"/>
  <c r="AT119" i="60"/>
  <c r="AR119" i="60" s="1"/>
  <c r="AS119" i="60"/>
  <c r="AT118" i="60"/>
  <c r="AS118" i="60"/>
  <c r="AT117" i="60"/>
  <c r="AS117" i="60"/>
  <c r="AT116" i="60"/>
  <c r="AR116" i="60" s="1"/>
  <c r="AS116" i="60"/>
  <c r="AT115" i="60"/>
  <c r="AS115" i="60"/>
  <c r="AT114" i="60"/>
  <c r="AS114" i="60"/>
  <c r="AT113" i="60"/>
  <c r="AS113" i="60"/>
  <c r="AT112" i="60"/>
  <c r="AR112" i="60" s="1"/>
  <c r="AS112" i="60"/>
  <c r="AT111" i="60"/>
  <c r="AR111" i="60" s="1"/>
  <c r="AS111" i="60"/>
  <c r="AT110" i="60"/>
  <c r="AS110" i="60"/>
  <c r="AT109" i="60"/>
  <c r="AS109" i="60"/>
  <c r="AT108" i="60"/>
  <c r="AR108" i="60" s="1"/>
  <c r="AS108" i="60"/>
  <c r="AT107" i="60"/>
  <c r="AS107" i="60"/>
  <c r="AT106" i="60"/>
  <c r="AS106" i="60"/>
  <c r="AT105" i="60"/>
  <c r="AR105" i="60" s="1"/>
  <c r="AS105" i="60"/>
  <c r="AT104" i="60"/>
  <c r="AR104" i="60" s="1"/>
  <c r="AS104" i="60"/>
  <c r="AT103" i="60"/>
  <c r="AR103" i="60" s="1"/>
  <c r="AS103" i="60"/>
  <c r="AT102" i="60"/>
  <c r="AS102" i="60"/>
  <c r="AT101" i="60"/>
  <c r="AS101" i="60"/>
  <c r="AT100" i="60"/>
  <c r="AR100" i="60" s="1"/>
  <c r="AS100" i="60"/>
  <c r="AT99" i="60"/>
  <c r="AS99" i="60"/>
  <c r="AT98" i="60"/>
  <c r="AS98" i="60"/>
  <c r="AT97" i="60"/>
  <c r="AR97" i="60" s="1"/>
  <c r="AS97" i="60"/>
  <c r="AT96" i="60"/>
  <c r="AR96" i="60" s="1"/>
  <c r="AS96" i="60"/>
  <c r="AT95" i="60"/>
  <c r="AR95" i="60" s="1"/>
  <c r="AS95" i="60"/>
  <c r="AT94" i="60"/>
  <c r="AS94" i="60"/>
  <c r="AT93" i="60"/>
  <c r="AS93" i="60"/>
  <c r="AT92" i="60"/>
  <c r="AR92" i="60" s="1"/>
  <c r="AS92" i="60"/>
  <c r="AT91" i="60"/>
  <c r="AS91" i="60"/>
  <c r="AT90" i="60"/>
  <c r="AS90" i="60"/>
  <c r="AT89" i="60"/>
  <c r="AR89" i="60" s="1"/>
  <c r="AS89" i="60"/>
  <c r="AT88" i="60"/>
  <c r="AR88" i="60" s="1"/>
  <c r="AS88" i="60"/>
  <c r="AT87" i="60"/>
  <c r="AR87" i="60" s="1"/>
  <c r="AS87" i="60"/>
  <c r="AT86" i="60"/>
  <c r="AS86" i="60"/>
  <c r="AT85" i="60"/>
  <c r="AS85" i="60"/>
  <c r="AT84" i="60"/>
  <c r="AR84" i="60" s="1"/>
  <c r="AS84" i="60"/>
  <c r="AT83" i="60"/>
  <c r="AS83" i="60"/>
  <c r="AT82" i="60"/>
  <c r="AS82" i="60"/>
  <c r="AT81" i="60"/>
  <c r="AR81" i="60" s="1"/>
  <c r="AS81" i="60"/>
  <c r="AT80" i="60"/>
  <c r="AR80" i="60" s="1"/>
  <c r="AS80" i="60"/>
  <c r="AT79" i="60"/>
  <c r="AR79" i="60" s="1"/>
  <c r="AS79" i="60"/>
  <c r="AT78" i="60"/>
  <c r="AS78" i="60"/>
  <c r="AT77" i="60"/>
  <c r="AS77" i="60"/>
  <c r="AT76" i="60"/>
  <c r="AR76" i="60" s="1"/>
  <c r="AS76" i="60"/>
  <c r="AT75" i="60"/>
  <c r="AS75" i="60"/>
  <c r="AT74" i="60"/>
  <c r="AS74" i="60"/>
  <c r="AT73" i="60"/>
  <c r="AS73" i="60"/>
  <c r="AT72" i="60"/>
  <c r="AR72" i="60" s="1"/>
  <c r="AS72" i="60"/>
  <c r="AT71" i="60"/>
  <c r="AR71" i="60" s="1"/>
  <c r="AS71" i="60"/>
  <c r="AT70" i="60"/>
  <c r="AS70" i="60"/>
  <c r="AT69" i="60"/>
  <c r="AS69" i="60"/>
  <c r="AT68" i="60"/>
  <c r="AR68" i="60" s="1"/>
  <c r="AS68" i="60"/>
  <c r="AT67" i="60"/>
  <c r="AS67" i="60"/>
  <c r="AT66" i="60"/>
  <c r="AS66" i="60"/>
  <c r="AT65" i="60"/>
  <c r="AR65" i="60" s="1"/>
  <c r="AS65" i="60"/>
  <c r="AT64" i="60"/>
  <c r="AR64" i="60" s="1"/>
  <c r="AS64" i="60"/>
  <c r="AT63" i="60"/>
  <c r="AR63" i="60" s="1"/>
  <c r="AS63" i="60"/>
  <c r="AT62" i="60"/>
  <c r="AS62" i="60"/>
  <c r="AT61" i="60"/>
  <c r="AS61" i="60"/>
  <c r="AT60" i="60"/>
  <c r="AR60" i="60" s="1"/>
  <c r="AS60" i="60"/>
  <c r="AT59" i="60"/>
  <c r="AS59" i="60"/>
  <c r="AT58" i="60"/>
  <c r="AS58" i="60"/>
  <c r="AT57" i="60"/>
  <c r="AS57" i="60"/>
  <c r="AT56" i="60"/>
  <c r="AR56" i="60" s="1"/>
  <c r="AS56" i="60"/>
  <c r="AT55" i="60"/>
  <c r="AR55" i="60" s="1"/>
  <c r="AS55" i="60"/>
  <c r="AT54" i="60"/>
  <c r="AS54" i="60"/>
  <c r="AT53" i="60"/>
  <c r="AS53" i="60"/>
  <c r="AT52" i="60"/>
  <c r="AR52" i="60" s="1"/>
  <c r="AS52" i="60"/>
  <c r="AT51" i="60"/>
  <c r="AS51" i="60"/>
  <c r="AT50" i="60"/>
  <c r="AS50" i="60"/>
  <c r="AT49" i="60"/>
  <c r="AS49" i="60"/>
  <c r="AT48" i="60"/>
  <c r="AR48" i="60" s="1"/>
  <c r="AS48" i="60"/>
  <c r="AT47" i="60"/>
  <c r="AR47" i="60" s="1"/>
  <c r="AS47" i="60"/>
  <c r="AT46" i="60"/>
  <c r="AS46" i="60"/>
  <c r="AT45" i="60"/>
  <c r="AS45" i="60"/>
  <c r="AT44" i="60"/>
  <c r="AR44" i="60" s="1"/>
  <c r="AS44" i="60"/>
  <c r="AT43" i="60"/>
  <c r="AS43" i="60"/>
  <c r="AT42" i="60"/>
  <c r="AS42" i="60"/>
  <c r="AT41" i="60"/>
  <c r="AS41" i="60"/>
  <c r="AT40" i="60"/>
  <c r="AR40" i="60" s="1"/>
  <c r="AS40" i="60"/>
  <c r="AT39" i="60"/>
  <c r="AR147" i="60" s="1"/>
  <c r="AS39" i="60"/>
  <c r="AT38" i="60"/>
  <c r="AM38" i="60"/>
  <c r="BF216" i="60"/>
  <c r="BD216" i="60" s="1"/>
  <c r="BE216" i="60"/>
  <c r="BF215" i="60"/>
  <c r="BE215" i="60"/>
  <c r="BD215" i="60"/>
  <c r="BF214" i="60"/>
  <c r="BD214" i="60" s="1"/>
  <c r="BE214" i="60"/>
  <c r="BF213" i="60"/>
  <c r="BD213" i="60" s="1"/>
  <c r="BE213" i="60"/>
  <c r="BF212" i="60"/>
  <c r="BE212" i="60"/>
  <c r="BD212" i="60"/>
  <c r="BF211" i="60"/>
  <c r="BD211" i="60" s="1"/>
  <c r="BE211" i="60"/>
  <c r="BF210" i="60"/>
  <c r="BE210" i="60"/>
  <c r="BD210" i="60"/>
  <c r="BF209" i="60"/>
  <c r="BE209" i="60"/>
  <c r="BD209" i="60"/>
  <c r="BF208" i="60"/>
  <c r="BD208" i="60" s="1"/>
  <c r="BE208" i="60"/>
  <c r="BF207" i="60"/>
  <c r="BE207" i="60"/>
  <c r="BD207" i="60"/>
  <c r="BF206" i="60"/>
  <c r="BD206" i="60" s="1"/>
  <c r="BE206" i="60"/>
  <c r="BF205" i="60"/>
  <c r="BD205" i="60" s="1"/>
  <c r="BE205" i="60"/>
  <c r="BF204" i="60"/>
  <c r="BE204" i="60"/>
  <c r="BD204" i="60"/>
  <c r="BF203" i="60"/>
  <c r="BD203" i="60" s="1"/>
  <c r="BE203" i="60"/>
  <c r="BF202" i="60"/>
  <c r="BE202" i="60"/>
  <c r="BD202" i="60"/>
  <c r="BF201" i="60"/>
  <c r="BE201" i="60"/>
  <c r="BD201" i="60"/>
  <c r="BF200" i="60"/>
  <c r="BD200" i="60" s="1"/>
  <c r="BE200" i="60"/>
  <c r="BF199" i="60"/>
  <c r="BE199" i="60"/>
  <c r="BD199" i="60"/>
  <c r="BF198" i="60"/>
  <c r="BD198" i="60" s="1"/>
  <c r="BE198" i="60"/>
  <c r="BF197" i="60"/>
  <c r="BD197" i="60" s="1"/>
  <c r="BE197" i="60"/>
  <c r="BF196" i="60"/>
  <c r="BE196" i="60"/>
  <c r="BD196" i="60"/>
  <c r="BF195" i="60"/>
  <c r="BD195" i="60" s="1"/>
  <c r="BE195" i="60"/>
  <c r="BF194" i="60"/>
  <c r="BE194" i="60"/>
  <c r="BD194" i="60"/>
  <c r="BF193" i="60"/>
  <c r="BE193" i="60"/>
  <c r="BD193" i="60"/>
  <c r="BF192" i="60"/>
  <c r="BD192" i="60" s="1"/>
  <c r="BE192" i="60"/>
  <c r="BF191" i="60"/>
  <c r="BE191" i="60"/>
  <c r="BD191" i="60"/>
  <c r="BF190" i="60"/>
  <c r="BD190" i="60" s="1"/>
  <c r="BE190" i="60"/>
  <c r="BF189" i="60"/>
  <c r="BD189" i="60" s="1"/>
  <c r="BE189" i="60"/>
  <c r="BF188" i="60"/>
  <c r="BE188" i="60"/>
  <c r="BD188" i="60"/>
  <c r="BF187" i="60"/>
  <c r="BD187" i="60" s="1"/>
  <c r="BE187" i="60"/>
  <c r="BF186" i="60"/>
  <c r="BE186" i="60"/>
  <c r="BD186" i="60"/>
  <c r="BF185" i="60"/>
  <c r="BE185" i="60"/>
  <c r="BD185" i="60"/>
  <c r="BF184" i="60"/>
  <c r="BD184" i="60" s="1"/>
  <c r="BE184" i="60"/>
  <c r="BF183" i="60"/>
  <c r="BE183" i="60"/>
  <c r="BD183" i="60"/>
  <c r="BF182" i="60"/>
  <c r="BD182" i="60" s="1"/>
  <c r="BE182" i="60"/>
  <c r="BF181" i="60"/>
  <c r="BD181" i="60" s="1"/>
  <c r="BE181" i="60"/>
  <c r="BF180" i="60"/>
  <c r="BE180" i="60"/>
  <c r="BD180" i="60"/>
  <c r="BF179" i="60"/>
  <c r="BD179" i="60" s="1"/>
  <c r="BE179" i="60"/>
  <c r="BF178" i="60"/>
  <c r="BE178" i="60"/>
  <c r="BD178" i="60"/>
  <c r="BF177" i="60"/>
  <c r="BE177" i="60"/>
  <c r="BD177" i="60"/>
  <c r="BF176" i="60"/>
  <c r="BE176" i="60"/>
  <c r="BD176" i="60"/>
  <c r="BF175" i="60"/>
  <c r="BE175" i="60"/>
  <c r="BD175" i="60"/>
  <c r="BF174" i="60"/>
  <c r="BD174" i="60" s="1"/>
  <c r="BE174" i="60"/>
  <c r="BF173" i="60"/>
  <c r="BD173" i="60" s="1"/>
  <c r="BE173" i="60"/>
  <c r="BF172" i="60"/>
  <c r="BE172" i="60"/>
  <c r="BD172" i="60"/>
  <c r="BF171" i="60"/>
  <c r="BD171" i="60" s="1"/>
  <c r="BE171" i="60"/>
  <c r="BF170" i="60"/>
  <c r="BE170" i="60"/>
  <c r="BD170" i="60"/>
  <c r="BF169" i="60"/>
  <c r="BE169" i="60"/>
  <c r="BD169" i="60"/>
  <c r="BF168" i="60"/>
  <c r="BE168" i="60"/>
  <c r="BD168" i="60"/>
  <c r="BF167" i="60"/>
  <c r="BE167" i="60"/>
  <c r="BD167" i="60"/>
  <c r="BF166" i="60"/>
  <c r="BD166" i="60" s="1"/>
  <c r="BE166" i="60"/>
  <c r="BF165" i="60"/>
  <c r="BD165" i="60" s="1"/>
  <c r="BE165" i="60"/>
  <c r="BF164" i="60"/>
  <c r="BE164" i="60"/>
  <c r="BD164" i="60"/>
  <c r="BF163" i="60"/>
  <c r="BD163" i="60" s="1"/>
  <c r="BE163" i="60"/>
  <c r="BF162" i="60"/>
  <c r="BE162" i="60"/>
  <c r="BD162" i="60"/>
  <c r="BF161" i="60"/>
  <c r="BE161" i="60"/>
  <c r="BD161" i="60"/>
  <c r="BF160" i="60"/>
  <c r="BE160" i="60"/>
  <c r="BD160" i="60"/>
  <c r="BF159" i="60"/>
  <c r="BE159" i="60"/>
  <c r="BD159" i="60"/>
  <c r="BF158" i="60"/>
  <c r="BD158" i="60" s="1"/>
  <c r="BE158" i="60"/>
  <c r="BF157" i="60"/>
  <c r="BD157" i="60" s="1"/>
  <c r="BE157" i="60"/>
  <c r="BF156" i="60"/>
  <c r="BE156" i="60"/>
  <c r="BD156" i="60"/>
  <c r="BF155" i="60"/>
  <c r="BD155" i="60" s="1"/>
  <c r="BE155" i="60"/>
  <c r="BF154" i="60"/>
  <c r="BE154" i="60"/>
  <c r="BD154" i="60"/>
  <c r="BF153" i="60"/>
  <c r="BE153" i="60"/>
  <c r="BD153" i="60"/>
  <c r="BF152" i="60"/>
  <c r="BE152" i="60"/>
  <c r="BD152" i="60"/>
  <c r="BF151" i="60"/>
  <c r="BE151" i="60"/>
  <c r="BD151" i="60"/>
  <c r="BF150" i="60"/>
  <c r="BD150" i="60" s="1"/>
  <c r="BE150" i="60"/>
  <c r="BF149" i="60"/>
  <c r="BD149" i="60" s="1"/>
  <c r="BE149" i="60"/>
  <c r="BF148" i="60"/>
  <c r="BE148" i="60"/>
  <c r="BD148" i="60"/>
  <c r="BF147" i="60"/>
  <c r="BD147" i="60" s="1"/>
  <c r="BE147" i="60"/>
  <c r="BF146" i="60"/>
  <c r="BE146" i="60"/>
  <c r="BD146" i="60"/>
  <c r="BF145" i="60"/>
  <c r="BE145" i="60"/>
  <c r="BD145" i="60"/>
  <c r="BF144" i="60"/>
  <c r="BE144" i="60"/>
  <c r="BD144" i="60"/>
  <c r="BF143" i="60"/>
  <c r="BE143" i="60"/>
  <c r="BD143" i="60"/>
  <c r="BF142" i="60"/>
  <c r="BD142" i="60" s="1"/>
  <c r="BE142" i="60"/>
  <c r="BF141" i="60"/>
  <c r="BD141" i="60" s="1"/>
  <c r="BE141" i="60"/>
  <c r="BF140" i="60"/>
  <c r="BE140" i="60"/>
  <c r="BD140" i="60"/>
  <c r="BF139" i="60"/>
  <c r="BD139" i="60" s="1"/>
  <c r="BE139" i="60"/>
  <c r="BF138" i="60"/>
  <c r="BE138" i="60"/>
  <c r="BD138" i="60"/>
  <c r="BF137" i="60"/>
  <c r="BE137" i="60"/>
  <c r="BD137" i="60"/>
  <c r="BF136" i="60"/>
  <c r="BE136" i="60"/>
  <c r="BD136" i="60"/>
  <c r="BF135" i="60"/>
  <c r="BE135" i="60"/>
  <c r="BF134" i="60"/>
  <c r="BE134" i="60"/>
  <c r="BF133" i="60"/>
  <c r="BE133" i="60"/>
  <c r="BF132" i="60"/>
  <c r="BE132" i="60"/>
  <c r="BF131" i="60"/>
  <c r="BE131" i="60"/>
  <c r="BF130" i="60"/>
  <c r="BE130" i="60"/>
  <c r="BF129" i="60"/>
  <c r="BE129" i="60"/>
  <c r="BF128" i="60"/>
  <c r="BE128" i="60"/>
  <c r="BF127" i="60"/>
  <c r="BE127" i="60"/>
  <c r="BF126" i="60"/>
  <c r="BE126" i="60"/>
  <c r="BF125" i="60"/>
  <c r="BE125" i="60"/>
  <c r="BF124" i="60"/>
  <c r="BE124" i="60"/>
  <c r="BF123" i="60"/>
  <c r="BE123" i="60"/>
  <c r="BF122" i="60"/>
  <c r="BE122" i="60"/>
  <c r="BF121" i="60"/>
  <c r="BE121" i="60"/>
  <c r="BF120" i="60"/>
  <c r="BE120" i="60"/>
  <c r="BF119" i="60"/>
  <c r="BE119" i="60"/>
  <c r="BF118" i="60"/>
  <c r="BE118" i="60"/>
  <c r="BF117" i="60"/>
  <c r="BE117" i="60"/>
  <c r="BF116" i="60"/>
  <c r="BE116" i="60"/>
  <c r="BF115" i="60"/>
  <c r="BE115" i="60"/>
  <c r="BF114" i="60"/>
  <c r="BE114" i="60"/>
  <c r="BF113" i="60"/>
  <c r="BE113" i="60"/>
  <c r="BF112" i="60"/>
  <c r="BE112" i="60"/>
  <c r="BF111" i="60"/>
  <c r="BE111" i="60"/>
  <c r="BF110" i="60"/>
  <c r="BE110" i="60"/>
  <c r="BF109" i="60"/>
  <c r="BE109" i="60"/>
  <c r="BF108" i="60"/>
  <c r="BE108" i="60"/>
  <c r="BF107" i="60"/>
  <c r="BE107" i="60"/>
  <c r="BF106" i="60"/>
  <c r="BE106" i="60"/>
  <c r="BF105" i="60"/>
  <c r="BE105" i="60"/>
  <c r="BF104" i="60"/>
  <c r="BE104" i="60"/>
  <c r="BF103" i="60"/>
  <c r="BE103" i="60"/>
  <c r="BF102" i="60"/>
  <c r="BE102" i="60"/>
  <c r="BF101" i="60"/>
  <c r="BE101" i="60"/>
  <c r="BF100" i="60"/>
  <c r="BE100" i="60"/>
  <c r="BF99" i="60"/>
  <c r="BE99" i="60"/>
  <c r="BF98" i="60"/>
  <c r="BE98" i="60"/>
  <c r="BF97" i="60"/>
  <c r="BE97" i="60"/>
  <c r="BF96" i="60"/>
  <c r="BE96" i="60"/>
  <c r="BF95" i="60"/>
  <c r="BE95" i="60"/>
  <c r="BF94" i="60"/>
  <c r="BE94" i="60"/>
  <c r="BF93" i="60"/>
  <c r="BE93" i="60"/>
  <c r="BF92" i="60"/>
  <c r="BE92" i="60"/>
  <c r="BF91" i="60"/>
  <c r="BE91" i="60"/>
  <c r="BF90" i="60"/>
  <c r="BE90" i="60"/>
  <c r="BF89" i="60"/>
  <c r="BE89" i="60"/>
  <c r="BF88" i="60"/>
  <c r="BE88" i="60"/>
  <c r="BF87" i="60"/>
  <c r="BE87" i="60"/>
  <c r="BF86" i="60"/>
  <c r="BE86" i="60"/>
  <c r="BF85" i="60"/>
  <c r="BE85" i="60"/>
  <c r="BF84" i="60"/>
  <c r="BE84" i="60"/>
  <c r="BF83" i="60"/>
  <c r="BE83" i="60"/>
  <c r="BF82" i="60"/>
  <c r="BE82" i="60"/>
  <c r="BF81" i="60"/>
  <c r="BE81" i="60"/>
  <c r="BF80" i="60"/>
  <c r="BE80" i="60"/>
  <c r="BF79" i="60"/>
  <c r="BE79" i="60"/>
  <c r="BF78" i="60"/>
  <c r="BE78" i="60"/>
  <c r="BF77" i="60"/>
  <c r="BE77" i="60"/>
  <c r="BF76" i="60"/>
  <c r="BE76" i="60"/>
  <c r="BF75" i="60"/>
  <c r="BE75" i="60"/>
  <c r="BF74" i="60"/>
  <c r="BE74" i="60"/>
  <c r="BF73" i="60"/>
  <c r="BE73" i="60"/>
  <c r="BF72" i="60"/>
  <c r="BE72" i="60"/>
  <c r="BF71" i="60"/>
  <c r="BE71" i="60"/>
  <c r="BF70" i="60"/>
  <c r="BE70" i="60"/>
  <c r="BF69" i="60"/>
  <c r="BE69" i="60"/>
  <c r="BF68" i="60"/>
  <c r="BE68" i="60"/>
  <c r="BF67" i="60"/>
  <c r="BE67" i="60"/>
  <c r="BF66" i="60"/>
  <c r="BE66" i="60"/>
  <c r="BF65" i="60"/>
  <c r="BE65" i="60"/>
  <c r="BF64" i="60"/>
  <c r="BE64" i="60"/>
  <c r="BF63" i="60"/>
  <c r="BE63" i="60"/>
  <c r="BF62" i="60"/>
  <c r="BE62" i="60"/>
  <c r="BF61" i="60"/>
  <c r="BE61" i="60"/>
  <c r="BF60" i="60"/>
  <c r="BE60" i="60"/>
  <c r="BF59" i="60"/>
  <c r="BE59" i="60"/>
  <c r="BF58" i="60"/>
  <c r="BE58" i="60"/>
  <c r="BF57" i="60"/>
  <c r="BE57" i="60"/>
  <c r="BF56" i="60"/>
  <c r="BE56" i="60"/>
  <c r="BF55" i="60"/>
  <c r="BE55" i="60"/>
  <c r="BF54" i="60"/>
  <c r="BE54" i="60"/>
  <c r="BF53" i="60"/>
  <c r="BE53" i="60"/>
  <c r="BF52" i="60"/>
  <c r="BE52" i="60"/>
  <c r="BF51" i="60"/>
  <c r="BE51" i="60"/>
  <c r="BF50" i="60"/>
  <c r="BE50" i="60"/>
  <c r="BF49" i="60"/>
  <c r="BE49" i="60"/>
  <c r="BF48" i="60"/>
  <c r="BE48" i="60"/>
  <c r="BF47" i="60"/>
  <c r="BE47" i="60"/>
  <c r="BF46" i="60"/>
  <c r="BE46" i="60"/>
  <c r="BF45" i="60"/>
  <c r="BE45" i="60"/>
  <c r="BF44" i="60"/>
  <c r="BE44" i="60"/>
  <c r="BF43" i="60"/>
  <c r="BE43" i="60"/>
  <c r="BF42" i="60"/>
  <c r="BE42" i="60"/>
  <c r="BF41" i="60"/>
  <c r="BE41" i="60"/>
  <c r="BF40" i="60"/>
  <c r="BE40" i="60"/>
  <c r="BF39" i="60"/>
  <c r="BE39" i="60"/>
  <c r="AN38" i="60"/>
  <c r="AN216" i="60"/>
  <c r="AM216" i="60"/>
  <c r="AL216" i="60"/>
  <c r="AN215" i="60"/>
  <c r="AL215" i="60" s="1"/>
  <c r="AM215" i="60"/>
  <c r="AN214" i="60"/>
  <c r="AM214" i="60"/>
  <c r="AL214" i="60"/>
  <c r="AN213" i="60"/>
  <c r="AL213" i="60" s="1"/>
  <c r="AM213" i="60"/>
  <c r="AN212" i="60"/>
  <c r="AL212" i="60" s="1"/>
  <c r="AM212" i="60"/>
  <c r="AN211" i="60"/>
  <c r="AM211" i="60"/>
  <c r="AL211" i="60"/>
  <c r="AN210" i="60"/>
  <c r="AL210" i="60" s="1"/>
  <c r="AM210" i="60"/>
  <c r="AN209" i="60"/>
  <c r="AM209" i="60"/>
  <c r="AL209" i="60"/>
  <c r="AN208" i="60"/>
  <c r="AM208" i="60"/>
  <c r="AL208" i="60"/>
  <c r="AN207" i="60"/>
  <c r="AM207" i="60"/>
  <c r="AL207" i="60"/>
  <c r="AN206" i="60"/>
  <c r="AM206" i="60"/>
  <c r="AL206" i="60"/>
  <c r="AN205" i="60"/>
  <c r="AL205" i="60" s="1"/>
  <c r="AM205" i="60"/>
  <c r="AN204" i="60"/>
  <c r="AL204" i="60" s="1"/>
  <c r="AM204" i="60"/>
  <c r="AN203" i="60"/>
  <c r="AM203" i="60"/>
  <c r="AL203" i="60"/>
  <c r="AN202" i="60"/>
  <c r="AL202" i="60" s="1"/>
  <c r="AM202" i="60"/>
  <c r="AN201" i="60"/>
  <c r="AM201" i="60"/>
  <c r="AL201" i="60"/>
  <c r="AN200" i="60"/>
  <c r="AM200" i="60"/>
  <c r="AL200" i="60"/>
  <c r="AN199" i="60"/>
  <c r="AM199" i="60"/>
  <c r="AL199" i="60"/>
  <c r="AN198" i="60"/>
  <c r="AM198" i="60"/>
  <c r="AL198" i="60"/>
  <c r="AN197" i="60"/>
  <c r="AL197" i="60" s="1"/>
  <c r="AM197" i="60"/>
  <c r="AN196" i="60"/>
  <c r="AL196" i="60" s="1"/>
  <c r="AM196" i="60"/>
  <c r="AN195" i="60"/>
  <c r="AM195" i="60"/>
  <c r="AL195" i="60"/>
  <c r="AN194" i="60"/>
  <c r="AL194" i="60" s="1"/>
  <c r="AM194" i="60"/>
  <c r="AN193" i="60"/>
  <c r="AM193" i="60"/>
  <c r="AL193" i="60"/>
  <c r="AN192" i="60"/>
  <c r="AM192" i="60"/>
  <c r="AL192" i="60"/>
  <c r="AN191" i="60"/>
  <c r="AM191" i="60"/>
  <c r="AL191" i="60"/>
  <c r="AN190" i="60"/>
  <c r="AM190" i="60"/>
  <c r="AL190" i="60"/>
  <c r="AN189" i="60"/>
  <c r="AL189" i="60" s="1"/>
  <c r="AM189" i="60"/>
  <c r="AN188" i="60"/>
  <c r="AL188" i="60" s="1"/>
  <c r="AM188" i="60"/>
  <c r="AN187" i="60"/>
  <c r="AM187" i="60"/>
  <c r="AL187" i="60"/>
  <c r="AN186" i="60"/>
  <c r="AL186" i="60" s="1"/>
  <c r="AM186" i="60"/>
  <c r="AN185" i="60"/>
  <c r="AL185" i="60" s="1"/>
  <c r="AM185" i="60"/>
  <c r="AN184" i="60"/>
  <c r="AM184" i="60"/>
  <c r="AL184" i="60"/>
  <c r="AN183" i="60"/>
  <c r="AM183" i="60"/>
  <c r="AL183" i="60"/>
  <c r="AN182" i="60"/>
  <c r="AM182" i="60"/>
  <c r="AL182" i="60"/>
  <c r="AN181" i="60"/>
  <c r="AL181" i="60" s="1"/>
  <c r="AM181" i="60"/>
  <c r="AN180" i="60"/>
  <c r="AL180" i="60" s="1"/>
  <c r="AM180" i="60"/>
  <c r="AN179" i="60"/>
  <c r="AM179" i="60"/>
  <c r="AL179" i="60"/>
  <c r="AN178" i="60"/>
  <c r="AL178" i="60" s="1"/>
  <c r="AM178" i="60"/>
  <c r="AN177" i="60"/>
  <c r="AL177" i="60" s="1"/>
  <c r="AM177" i="60"/>
  <c r="AN176" i="60"/>
  <c r="AM176" i="60"/>
  <c r="AL176" i="60"/>
  <c r="AN175" i="60"/>
  <c r="AM175" i="60"/>
  <c r="AL175" i="60"/>
  <c r="AN174" i="60"/>
  <c r="AM174" i="60"/>
  <c r="AL174" i="60"/>
  <c r="AN173" i="60"/>
  <c r="AL173" i="60" s="1"/>
  <c r="AM173" i="60"/>
  <c r="AN172" i="60"/>
  <c r="AL172" i="60" s="1"/>
  <c r="AM172" i="60"/>
  <c r="AN171" i="60"/>
  <c r="AM171" i="60"/>
  <c r="AL171" i="60"/>
  <c r="AN170" i="60"/>
  <c r="AL170" i="60" s="1"/>
  <c r="AM170" i="60"/>
  <c r="AN169" i="60"/>
  <c r="AL169" i="60" s="1"/>
  <c r="AM169" i="60"/>
  <c r="AN168" i="60"/>
  <c r="AM168" i="60"/>
  <c r="AL168" i="60"/>
  <c r="AN167" i="60"/>
  <c r="AM167" i="60"/>
  <c r="AL167" i="60"/>
  <c r="AN166" i="60"/>
  <c r="AM166" i="60"/>
  <c r="AL166" i="60"/>
  <c r="AN165" i="60"/>
  <c r="AL165" i="60" s="1"/>
  <c r="AM165" i="60"/>
  <c r="AN164" i="60"/>
  <c r="AL164" i="60" s="1"/>
  <c r="AM164" i="60"/>
  <c r="AN163" i="60"/>
  <c r="AM163" i="60"/>
  <c r="AL163" i="60"/>
  <c r="AN162" i="60"/>
  <c r="AL162" i="60" s="1"/>
  <c r="AM162" i="60"/>
  <c r="AN161" i="60"/>
  <c r="AL161" i="60" s="1"/>
  <c r="AM161" i="60"/>
  <c r="AN160" i="60"/>
  <c r="AM160" i="60"/>
  <c r="AL160" i="60"/>
  <c r="AN159" i="60"/>
  <c r="AM159" i="60"/>
  <c r="AL159" i="60"/>
  <c r="AN158" i="60"/>
  <c r="AM158" i="60"/>
  <c r="AL158" i="60"/>
  <c r="AN157" i="60"/>
  <c r="AL157" i="60" s="1"/>
  <c r="AM157" i="60"/>
  <c r="AN156" i="60"/>
  <c r="AL156" i="60" s="1"/>
  <c r="AM156" i="60"/>
  <c r="AN155" i="60"/>
  <c r="AM155" i="60"/>
  <c r="AL155" i="60"/>
  <c r="AN154" i="60"/>
  <c r="AL154" i="60" s="1"/>
  <c r="AM154" i="60"/>
  <c r="AN153" i="60"/>
  <c r="AL153" i="60" s="1"/>
  <c r="AM153" i="60"/>
  <c r="AN152" i="60"/>
  <c r="AM152" i="60"/>
  <c r="AL152" i="60"/>
  <c r="AN151" i="60"/>
  <c r="AM151" i="60"/>
  <c r="AL151" i="60"/>
  <c r="AN150" i="60"/>
  <c r="AM150" i="60"/>
  <c r="AN149" i="60"/>
  <c r="AL149" i="60" s="1"/>
  <c r="AM149" i="60"/>
  <c r="AN148" i="60"/>
  <c r="AL148" i="60" s="1"/>
  <c r="AM148" i="60"/>
  <c r="AN147" i="60"/>
  <c r="AM147" i="60"/>
  <c r="AN146" i="60"/>
  <c r="AL146" i="60" s="1"/>
  <c r="AM146" i="60"/>
  <c r="AN145" i="60"/>
  <c r="AL145" i="60" s="1"/>
  <c r="AM145" i="60"/>
  <c r="AN144" i="60"/>
  <c r="AM144" i="60"/>
  <c r="AN143" i="60"/>
  <c r="AM143" i="60"/>
  <c r="AN142" i="60"/>
  <c r="AM142" i="60"/>
  <c r="AN141" i="60"/>
  <c r="AL141" i="60" s="1"/>
  <c r="AM141" i="60"/>
  <c r="AN140" i="60"/>
  <c r="AL140" i="60" s="1"/>
  <c r="AM140" i="60"/>
  <c r="AN139" i="60"/>
  <c r="AM139" i="60"/>
  <c r="AN138" i="60"/>
  <c r="AL138" i="60" s="1"/>
  <c r="AM138" i="60"/>
  <c r="AN137" i="60"/>
  <c r="AL137" i="60" s="1"/>
  <c r="AM137" i="60"/>
  <c r="AN136" i="60"/>
  <c r="AM136" i="60"/>
  <c r="AN135" i="60"/>
  <c r="AM135" i="60"/>
  <c r="AN134" i="60"/>
  <c r="AM134" i="60"/>
  <c r="AN133" i="60"/>
  <c r="AL133" i="60" s="1"/>
  <c r="AM133" i="60"/>
  <c r="AN132" i="60"/>
  <c r="AL132" i="60" s="1"/>
  <c r="AM132" i="60"/>
  <c r="AN131" i="60"/>
  <c r="AM131" i="60"/>
  <c r="AN130" i="60"/>
  <c r="AL130" i="60" s="1"/>
  <c r="AM130" i="60"/>
  <c r="AN129" i="60"/>
  <c r="AL129" i="60" s="1"/>
  <c r="AM129" i="60"/>
  <c r="AN128" i="60"/>
  <c r="AM128" i="60"/>
  <c r="AN127" i="60"/>
  <c r="AM127" i="60"/>
  <c r="AN126" i="60"/>
  <c r="AM126" i="60"/>
  <c r="AN125" i="60"/>
  <c r="AL125" i="60" s="1"/>
  <c r="AM125" i="60"/>
  <c r="AN124" i="60"/>
  <c r="AL124" i="60" s="1"/>
  <c r="AM124" i="60"/>
  <c r="AN123" i="60"/>
  <c r="AM123" i="60"/>
  <c r="AN122" i="60"/>
  <c r="AL122" i="60" s="1"/>
  <c r="AM122" i="60"/>
  <c r="AN121" i="60"/>
  <c r="AL121" i="60" s="1"/>
  <c r="AM121" i="60"/>
  <c r="AN120" i="60"/>
  <c r="AM120" i="60"/>
  <c r="AN119" i="60"/>
  <c r="AM119" i="60"/>
  <c r="AN118" i="60"/>
  <c r="AM118" i="60"/>
  <c r="AN117" i="60"/>
  <c r="AL117" i="60" s="1"/>
  <c r="AM117" i="60"/>
  <c r="AN116" i="60"/>
  <c r="AL116" i="60" s="1"/>
  <c r="AM116" i="60"/>
  <c r="AN115" i="60"/>
  <c r="AM115" i="60"/>
  <c r="AN114" i="60"/>
  <c r="AL114" i="60" s="1"/>
  <c r="AM114" i="60"/>
  <c r="AN113" i="60"/>
  <c r="AL113" i="60" s="1"/>
  <c r="AM113" i="60"/>
  <c r="AN112" i="60"/>
  <c r="AM112" i="60"/>
  <c r="AN111" i="60"/>
  <c r="AM111" i="60"/>
  <c r="AN110" i="60"/>
  <c r="AM110" i="60"/>
  <c r="AN109" i="60"/>
  <c r="AL109" i="60" s="1"/>
  <c r="AM109" i="60"/>
  <c r="AN108" i="60"/>
  <c r="AL108" i="60" s="1"/>
  <c r="AM108" i="60"/>
  <c r="AN107" i="60"/>
  <c r="AM107" i="60"/>
  <c r="AN106" i="60"/>
  <c r="AL106" i="60" s="1"/>
  <c r="AM106" i="60"/>
  <c r="AN105" i="60"/>
  <c r="AL105" i="60" s="1"/>
  <c r="AM105" i="60"/>
  <c r="AN104" i="60"/>
  <c r="AM104" i="60"/>
  <c r="AN103" i="60"/>
  <c r="AM103" i="60"/>
  <c r="AN102" i="60"/>
  <c r="AM102" i="60"/>
  <c r="AN101" i="60"/>
  <c r="AL101" i="60" s="1"/>
  <c r="AM101" i="60"/>
  <c r="AN100" i="60"/>
  <c r="AL100" i="60" s="1"/>
  <c r="AM100" i="60"/>
  <c r="AN99" i="60"/>
  <c r="AM99" i="60"/>
  <c r="AN98" i="60"/>
  <c r="AL98" i="60" s="1"/>
  <c r="AM98" i="60"/>
  <c r="AN97" i="60"/>
  <c r="AL97" i="60" s="1"/>
  <c r="AM97" i="60"/>
  <c r="AN96" i="60"/>
  <c r="AM96" i="60"/>
  <c r="AN95" i="60"/>
  <c r="AM95" i="60"/>
  <c r="AN94" i="60"/>
  <c r="AM94" i="60"/>
  <c r="AN93" i="60"/>
  <c r="AL93" i="60" s="1"/>
  <c r="AM93" i="60"/>
  <c r="AN92" i="60"/>
  <c r="AL92" i="60" s="1"/>
  <c r="AM92" i="60"/>
  <c r="AN91" i="60"/>
  <c r="AM91" i="60"/>
  <c r="AN90" i="60"/>
  <c r="AL90" i="60" s="1"/>
  <c r="AM90" i="60"/>
  <c r="AN89" i="60"/>
  <c r="AL89" i="60" s="1"/>
  <c r="AM89" i="60"/>
  <c r="AN88" i="60"/>
  <c r="AM88" i="60"/>
  <c r="AN87" i="60"/>
  <c r="AM87" i="60"/>
  <c r="AN86" i="60"/>
  <c r="AM86" i="60"/>
  <c r="AN85" i="60"/>
  <c r="AL85" i="60" s="1"/>
  <c r="AM85" i="60"/>
  <c r="AN84" i="60"/>
  <c r="AL84" i="60" s="1"/>
  <c r="AM84" i="60"/>
  <c r="AN83" i="60"/>
  <c r="AM83" i="60"/>
  <c r="AN82" i="60"/>
  <c r="AL82" i="60" s="1"/>
  <c r="AM82" i="60"/>
  <c r="AN81" i="60"/>
  <c r="AL81" i="60" s="1"/>
  <c r="AM81" i="60"/>
  <c r="AN80" i="60"/>
  <c r="AM80" i="60"/>
  <c r="AN79" i="60"/>
  <c r="AM79" i="60"/>
  <c r="AN78" i="60"/>
  <c r="AM78" i="60"/>
  <c r="AN77" i="60"/>
  <c r="AL77" i="60" s="1"/>
  <c r="AM77" i="60"/>
  <c r="AN76" i="60"/>
  <c r="AL76" i="60" s="1"/>
  <c r="AM76" i="60"/>
  <c r="AN75" i="60"/>
  <c r="AM75" i="60"/>
  <c r="AN74" i="60"/>
  <c r="AL74" i="60" s="1"/>
  <c r="AM74" i="60"/>
  <c r="AN73" i="60"/>
  <c r="AL73" i="60" s="1"/>
  <c r="AM73" i="60"/>
  <c r="AN72" i="60"/>
  <c r="AM72" i="60"/>
  <c r="AN71" i="60"/>
  <c r="AM71" i="60"/>
  <c r="AN70" i="60"/>
  <c r="AM70" i="60"/>
  <c r="AN69" i="60"/>
  <c r="AL69" i="60" s="1"/>
  <c r="AM69" i="60"/>
  <c r="AN68" i="60"/>
  <c r="AL68" i="60" s="1"/>
  <c r="AM68" i="60"/>
  <c r="AN67" i="60"/>
  <c r="AM67" i="60"/>
  <c r="AN66" i="60"/>
  <c r="AL66" i="60" s="1"/>
  <c r="AM66" i="60"/>
  <c r="AN65" i="60"/>
  <c r="AL65" i="60" s="1"/>
  <c r="AM65" i="60"/>
  <c r="AN64" i="60"/>
  <c r="AM64" i="60"/>
  <c r="AN63" i="60"/>
  <c r="AM63" i="60"/>
  <c r="AN62" i="60"/>
  <c r="AM62" i="60"/>
  <c r="AN61" i="60"/>
  <c r="AL61" i="60" s="1"/>
  <c r="AM61" i="60"/>
  <c r="AN60" i="60"/>
  <c r="AL60" i="60" s="1"/>
  <c r="AM60" i="60"/>
  <c r="AN59" i="60"/>
  <c r="AM59" i="60"/>
  <c r="AN58" i="60"/>
  <c r="AL58" i="60" s="1"/>
  <c r="AM58" i="60"/>
  <c r="AN57" i="60"/>
  <c r="AL57" i="60" s="1"/>
  <c r="AM57" i="60"/>
  <c r="AN56" i="60"/>
  <c r="AM56" i="60"/>
  <c r="AN55" i="60"/>
  <c r="AM55" i="60"/>
  <c r="AN54" i="60"/>
  <c r="AM54" i="60"/>
  <c r="AN53" i="60"/>
  <c r="AL53" i="60" s="1"/>
  <c r="AM53" i="60"/>
  <c r="AN52" i="60"/>
  <c r="AL52" i="60" s="1"/>
  <c r="AM52" i="60"/>
  <c r="AN51" i="60"/>
  <c r="AM51" i="60"/>
  <c r="AN50" i="60"/>
  <c r="AL50" i="60" s="1"/>
  <c r="AM50" i="60"/>
  <c r="AN49" i="60"/>
  <c r="AL49" i="60" s="1"/>
  <c r="AM49" i="60"/>
  <c r="AN48" i="60"/>
  <c r="AM48" i="60"/>
  <c r="AN47" i="60"/>
  <c r="AM47" i="60"/>
  <c r="AN46" i="60"/>
  <c r="AM46" i="60"/>
  <c r="AN45" i="60"/>
  <c r="AL45" i="60" s="1"/>
  <c r="AM45" i="60"/>
  <c r="AN44" i="60"/>
  <c r="AL44" i="60" s="1"/>
  <c r="AM44" i="60"/>
  <c r="AN43" i="60"/>
  <c r="AM43" i="60"/>
  <c r="AN42" i="60"/>
  <c r="AL39" i="60" s="1"/>
  <c r="AM42" i="60"/>
  <c r="AN41" i="60"/>
  <c r="AL41" i="60" s="1"/>
  <c r="AM41" i="60"/>
  <c r="AN40" i="60"/>
  <c r="AL54" i="60" s="1"/>
  <c r="AM40" i="60"/>
  <c r="AN39" i="60"/>
  <c r="AL150" i="60" s="1"/>
  <c r="AM39" i="60"/>
  <c r="AF55" i="62"/>
  <c r="AD55" i="62" s="1"/>
  <c r="AE55" i="62"/>
  <c r="AF54" i="62"/>
  <c r="AE54" i="62"/>
  <c r="AF53" i="62"/>
  <c r="AD53" i="62" s="1"/>
  <c r="AE53" i="62"/>
  <c r="AF52" i="62"/>
  <c r="AD52" i="62" s="1"/>
  <c r="AE52" i="62"/>
  <c r="AF51" i="62"/>
  <c r="AD51" i="62" s="1"/>
  <c r="AE51" i="62"/>
  <c r="AF50" i="62"/>
  <c r="AD50" i="62" s="1"/>
  <c r="AE50" i="62"/>
  <c r="AF49" i="62"/>
  <c r="AE49" i="62"/>
  <c r="AF48" i="62"/>
  <c r="AE48" i="62"/>
  <c r="AF47" i="62"/>
  <c r="AD47" i="62" s="1"/>
  <c r="AE47" i="62"/>
  <c r="AF46" i="62"/>
  <c r="AE46" i="62"/>
  <c r="AF45" i="62"/>
  <c r="AD45" i="62" s="1"/>
  <c r="AE45" i="62"/>
  <c r="AF44" i="62"/>
  <c r="AD44" i="62" s="1"/>
  <c r="AE44" i="62"/>
  <c r="AF43" i="62"/>
  <c r="AD43" i="62" s="1"/>
  <c r="AE43" i="62"/>
  <c r="AF42" i="62"/>
  <c r="AD42" i="62" s="1"/>
  <c r="AE42" i="62"/>
  <c r="AF41" i="62"/>
  <c r="AE41" i="62"/>
  <c r="AF40" i="62"/>
  <c r="AE40" i="62"/>
  <c r="AF39" i="62"/>
  <c r="AD39" i="62" s="1"/>
  <c r="AE39" i="62"/>
  <c r="AF38" i="62"/>
  <c r="AE38" i="62"/>
  <c r="AF37" i="62"/>
  <c r="AD37" i="62" s="1"/>
  <c r="AE37" i="62"/>
  <c r="AF36" i="62"/>
  <c r="AD36" i="62" s="1"/>
  <c r="AE36" i="62"/>
  <c r="AF35" i="62"/>
  <c r="AD35" i="62" s="1"/>
  <c r="AE35" i="62"/>
  <c r="AF34" i="62"/>
  <c r="AD34" i="62" s="1"/>
  <c r="AE34" i="62"/>
  <c r="AF33" i="62"/>
  <c r="AE33" i="62"/>
  <c r="AF32" i="62"/>
  <c r="AE32" i="62"/>
  <c r="AF31" i="62"/>
  <c r="AD31" i="62" s="1"/>
  <c r="AE31" i="62"/>
  <c r="AF30" i="62"/>
  <c r="AE30" i="62"/>
  <c r="AF29" i="62"/>
  <c r="AD29" i="62" s="1"/>
  <c r="AE29" i="62"/>
  <c r="AF28" i="62"/>
  <c r="AD28" i="62" s="1"/>
  <c r="AE28" i="62"/>
  <c r="AF27" i="62"/>
  <c r="AD27" i="62" s="1"/>
  <c r="AE27" i="62"/>
  <c r="AF26" i="62"/>
  <c r="AD26" i="62" s="1"/>
  <c r="AE26" i="62"/>
  <c r="AF25" i="62"/>
  <c r="AE25" i="62"/>
  <c r="AF24" i="62"/>
  <c r="AE24" i="62"/>
  <c r="AF23" i="62"/>
  <c r="AD23" i="62" s="1"/>
  <c r="AE23" i="62"/>
  <c r="AF22" i="62"/>
  <c r="AE22" i="62"/>
  <c r="AF21" i="62"/>
  <c r="AD21" i="62" s="1"/>
  <c r="AE21" i="62"/>
  <c r="AF20" i="62"/>
  <c r="AD20" i="62" s="1"/>
  <c r="AE20" i="62"/>
  <c r="AF19" i="62"/>
  <c r="AD19" i="62" s="1"/>
  <c r="AE19" i="62"/>
  <c r="AF18" i="62"/>
  <c r="AD18" i="62" s="1"/>
  <c r="AE18" i="62"/>
  <c r="AF17" i="62"/>
  <c r="AE17" i="62"/>
  <c r="AF16" i="62"/>
  <c r="AE16" i="62"/>
  <c r="AF15" i="62"/>
  <c r="AD15" i="62" s="1"/>
  <c r="AE15" i="62"/>
  <c r="AF14" i="62"/>
  <c r="AE14" i="62"/>
  <c r="AF13" i="62"/>
  <c r="AD13" i="62" s="1"/>
  <c r="AE13" i="62"/>
  <c r="AF12" i="62"/>
  <c r="AD12" i="62" s="1"/>
  <c r="AE12" i="62"/>
  <c r="AF11" i="62"/>
  <c r="AD11" i="62" s="1"/>
  <c r="AE11" i="62"/>
  <c r="AF10" i="62"/>
  <c r="AD10" i="62" s="1"/>
  <c r="AE10" i="62"/>
  <c r="Z55" i="62"/>
  <c r="X55" i="62" s="1"/>
  <c r="Y55" i="62"/>
  <c r="Z54" i="62"/>
  <c r="Y54" i="62"/>
  <c r="Z53" i="62"/>
  <c r="Y53" i="62"/>
  <c r="Z52" i="62"/>
  <c r="X52" i="62" s="1"/>
  <c r="Y52" i="62"/>
  <c r="Z51" i="62"/>
  <c r="X51" i="62" s="1"/>
  <c r="Y51" i="62"/>
  <c r="Z50" i="62"/>
  <c r="X50" i="62" s="1"/>
  <c r="Y50" i="62"/>
  <c r="Z49" i="62"/>
  <c r="Y49" i="62"/>
  <c r="Z48" i="62"/>
  <c r="Y48" i="62"/>
  <c r="Z47" i="62"/>
  <c r="X47" i="62" s="1"/>
  <c r="Y47" i="62"/>
  <c r="Z46" i="62"/>
  <c r="Y46" i="62"/>
  <c r="Z45" i="62"/>
  <c r="Y45" i="62"/>
  <c r="Z44" i="62"/>
  <c r="X44" i="62" s="1"/>
  <c r="Y44" i="62"/>
  <c r="Z43" i="62"/>
  <c r="X43" i="62" s="1"/>
  <c r="Y43" i="62"/>
  <c r="Z42" i="62"/>
  <c r="X42" i="62" s="1"/>
  <c r="Y42" i="62"/>
  <c r="Z41" i="62"/>
  <c r="Y41" i="62"/>
  <c r="Z40" i="62"/>
  <c r="Y40" i="62"/>
  <c r="Z39" i="62"/>
  <c r="X39" i="62" s="1"/>
  <c r="Y39" i="62"/>
  <c r="Z38" i="62"/>
  <c r="Y38" i="62"/>
  <c r="Z37" i="62"/>
  <c r="Y37" i="62"/>
  <c r="Z36" i="62"/>
  <c r="X36" i="62" s="1"/>
  <c r="Y36" i="62"/>
  <c r="Z35" i="62"/>
  <c r="X35" i="62" s="1"/>
  <c r="Y35" i="62"/>
  <c r="Z34" i="62"/>
  <c r="X34" i="62" s="1"/>
  <c r="Y34" i="62"/>
  <c r="Z33" i="62"/>
  <c r="Y33" i="62"/>
  <c r="Z32" i="62"/>
  <c r="Y32" i="62"/>
  <c r="Z31" i="62"/>
  <c r="X31" i="62" s="1"/>
  <c r="Y31" i="62"/>
  <c r="Z30" i="62"/>
  <c r="Y30" i="62"/>
  <c r="Z29" i="62"/>
  <c r="Y29" i="62"/>
  <c r="Z28" i="62"/>
  <c r="X28" i="62" s="1"/>
  <c r="Y28" i="62"/>
  <c r="Z27" i="62"/>
  <c r="X27" i="62" s="1"/>
  <c r="Y27" i="62"/>
  <c r="Z26" i="62"/>
  <c r="X26" i="62" s="1"/>
  <c r="Y26" i="62"/>
  <c r="Z25" i="62"/>
  <c r="Y25" i="62"/>
  <c r="Z24" i="62"/>
  <c r="Y24" i="62"/>
  <c r="Z23" i="62"/>
  <c r="X23" i="62" s="1"/>
  <c r="Y23" i="62"/>
  <c r="Z22" i="62"/>
  <c r="Y22" i="62"/>
  <c r="Z21" i="62"/>
  <c r="Y21" i="62"/>
  <c r="Z20" i="62"/>
  <c r="X20" i="62" s="1"/>
  <c r="Y20" i="62"/>
  <c r="Z19" i="62"/>
  <c r="X19" i="62" s="1"/>
  <c r="Y19" i="62"/>
  <c r="Z18" i="62"/>
  <c r="X18" i="62" s="1"/>
  <c r="Y18" i="62"/>
  <c r="Z17" i="62"/>
  <c r="Y17" i="62"/>
  <c r="Z16" i="62"/>
  <c r="Y16" i="62"/>
  <c r="Z15" i="62"/>
  <c r="X13" i="62" s="1"/>
  <c r="Y15" i="62"/>
  <c r="Z14" i="62"/>
  <c r="Y14" i="62"/>
  <c r="Z13" i="62"/>
  <c r="Y13" i="62"/>
  <c r="Z12" i="62"/>
  <c r="X12" i="62" s="1"/>
  <c r="Y12" i="62"/>
  <c r="Z11" i="62"/>
  <c r="X11" i="62" s="1"/>
  <c r="Y11" i="62"/>
  <c r="Z10" i="62"/>
  <c r="X53" i="62" s="1"/>
  <c r="Y10" i="62"/>
  <c r="Y9" i="62"/>
  <c r="Z9" i="62"/>
  <c r="T55" i="62"/>
  <c r="R55" i="62" s="1"/>
  <c r="S55" i="62"/>
  <c r="T54" i="62"/>
  <c r="S54" i="62"/>
  <c r="T53" i="62"/>
  <c r="S53" i="62"/>
  <c r="T52" i="62"/>
  <c r="R52" i="62" s="1"/>
  <c r="S52" i="62"/>
  <c r="T51" i="62"/>
  <c r="R51" i="62" s="1"/>
  <c r="S51" i="62"/>
  <c r="T50" i="62"/>
  <c r="R50" i="62" s="1"/>
  <c r="S50" i="62"/>
  <c r="T49" i="62"/>
  <c r="S49" i="62"/>
  <c r="T48" i="62"/>
  <c r="S48" i="62"/>
  <c r="T47" i="62"/>
  <c r="R47" i="62" s="1"/>
  <c r="S47" i="62"/>
  <c r="T46" i="62"/>
  <c r="S46" i="62"/>
  <c r="T45" i="62"/>
  <c r="S45" i="62"/>
  <c r="T44" i="62"/>
  <c r="R44" i="62" s="1"/>
  <c r="S44" i="62"/>
  <c r="T43" i="62"/>
  <c r="R43" i="62" s="1"/>
  <c r="S43" i="62"/>
  <c r="T42" i="62"/>
  <c r="R42" i="62" s="1"/>
  <c r="S42" i="62"/>
  <c r="T41" i="62"/>
  <c r="S41" i="62"/>
  <c r="T40" i="62"/>
  <c r="S40" i="62"/>
  <c r="T39" i="62"/>
  <c r="R39" i="62" s="1"/>
  <c r="S39" i="62"/>
  <c r="T38" i="62"/>
  <c r="S38" i="62"/>
  <c r="T37" i="62"/>
  <c r="S37" i="62"/>
  <c r="T36" i="62"/>
  <c r="R36" i="62" s="1"/>
  <c r="S36" i="62"/>
  <c r="T35" i="62"/>
  <c r="R35" i="62" s="1"/>
  <c r="S35" i="62"/>
  <c r="T34" i="62"/>
  <c r="R34" i="62" s="1"/>
  <c r="S34" i="62"/>
  <c r="T33" i="62"/>
  <c r="S33" i="62"/>
  <c r="T32" i="62"/>
  <c r="S32" i="62"/>
  <c r="T31" i="62"/>
  <c r="R31" i="62" s="1"/>
  <c r="S31" i="62"/>
  <c r="T30" i="62"/>
  <c r="S30" i="62"/>
  <c r="T29" i="62"/>
  <c r="S29" i="62"/>
  <c r="T28" i="62"/>
  <c r="R28" i="62" s="1"/>
  <c r="S28" i="62"/>
  <c r="T27" i="62"/>
  <c r="R27" i="62" s="1"/>
  <c r="S27" i="62"/>
  <c r="T26" i="62"/>
  <c r="R26" i="62" s="1"/>
  <c r="S26" i="62"/>
  <c r="T25" i="62"/>
  <c r="S25" i="62"/>
  <c r="T24" i="62"/>
  <c r="S24" i="62"/>
  <c r="T23" i="62"/>
  <c r="R23" i="62" s="1"/>
  <c r="S23" i="62"/>
  <c r="T22" i="62"/>
  <c r="S22" i="62"/>
  <c r="T21" i="62"/>
  <c r="S21" i="62"/>
  <c r="T20" i="62"/>
  <c r="R20" i="62" s="1"/>
  <c r="S20" i="62"/>
  <c r="T19" i="62"/>
  <c r="R19" i="62" s="1"/>
  <c r="S19" i="62"/>
  <c r="T18" i="62"/>
  <c r="R18" i="62" s="1"/>
  <c r="S18" i="62"/>
  <c r="T17" i="62"/>
  <c r="S17" i="62"/>
  <c r="T16" i="62"/>
  <c r="S16" i="62"/>
  <c r="T15" i="62"/>
  <c r="R15" i="62" s="1"/>
  <c r="S15" i="62"/>
  <c r="T14" i="62"/>
  <c r="S14" i="62"/>
  <c r="T13" i="62"/>
  <c r="S13" i="62"/>
  <c r="T12" i="62"/>
  <c r="R12" i="62" s="1"/>
  <c r="S12" i="62"/>
  <c r="T11" i="62"/>
  <c r="R11" i="62" s="1"/>
  <c r="S11" i="62"/>
  <c r="T10" i="62"/>
  <c r="R53" i="62" s="1"/>
  <c r="S10" i="62"/>
  <c r="CH30" i="60"/>
  <c r="CH29" i="60"/>
  <c r="CH28" i="60"/>
  <c r="CH27" i="60"/>
  <c r="CH26" i="60"/>
  <c r="CH25" i="60"/>
  <c r="CH24" i="60"/>
  <c r="CH23" i="60"/>
  <c r="CH22" i="60"/>
  <c r="CH21" i="60"/>
  <c r="CH20" i="60"/>
  <c r="CH19" i="60"/>
  <c r="CH18" i="60"/>
  <c r="CH17" i="60"/>
  <c r="CI30" i="60"/>
  <c r="CI29" i="60"/>
  <c r="CI28" i="60"/>
  <c r="CI27" i="60"/>
  <c r="CI26" i="60"/>
  <c r="CI25" i="60"/>
  <c r="CI24" i="60"/>
  <c r="CI23" i="60"/>
  <c r="CI22" i="60"/>
  <c r="CI21" i="60"/>
  <c r="CI20" i="60"/>
  <c r="CI19" i="60"/>
  <c r="CI18" i="60"/>
  <c r="CI17" i="60"/>
  <c r="CJ30" i="60"/>
  <c r="CJ29" i="60"/>
  <c r="CJ28" i="60"/>
  <c r="CJ27" i="60"/>
  <c r="CJ26" i="60"/>
  <c r="CJ25" i="60"/>
  <c r="CJ24" i="60"/>
  <c r="CJ23" i="60"/>
  <c r="CJ22" i="60"/>
  <c r="CJ21" i="60"/>
  <c r="CJ20" i="60"/>
  <c r="CJ19" i="60"/>
  <c r="CJ18" i="60"/>
  <c r="CJ17" i="60"/>
  <c r="CB30" i="60"/>
  <c r="CB29" i="60"/>
  <c r="CB28" i="60"/>
  <c r="CB27" i="60"/>
  <c r="CB26" i="60"/>
  <c r="CB25" i="60"/>
  <c r="CB24" i="60"/>
  <c r="CB23" i="60"/>
  <c r="CB22" i="60"/>
  <c r="CB21" i="60"/>
  <c r="CB20" i="60"/>
  <c r="CB19" i="60"/>
  <c r="CB18" i="60"/>
  <c r="CB17" i="60"/>
  <c r="CC30" i="60"/>
  <c r="CC29" i="60"/>
  <c r="CC28" i="60"/>
  <c r="CC27" i="60"/>
  <c r="CC26" i="60"/>
  <c r="CC25" i="60"/>
  <c r="CC24" i="60"/>
  <c r="CC23" i="60"/>
  <c r="CC22" i="60"/>
  <c r="CC21" i="60"/>
  <c r="CC20" i="60"/>
  <c r="CC19" i="60"/>
  <c r="CC18" i="60"/>
  <c r="CC17" i="60"/>
  <c r="CD30" i="60"/>
  <c r="CD29" i="60"/>
  <c r="CD28" i="60"/>
  <c r="CD27" i="60"/>
  <c r="CD26" i="60"/>
  <c r="CD25" i="60"/>
  <c r="CD24" i="60"/>
  <c r="CD23" i="60"/>
  <c r="CD22" i="60"/>
  <c r="CD21" i="60"/>
  <c r="CD20" i="60"/>
  <c r="CD19" i="60"/>
  <c r="CD18" i="60"/>
  <c r="CD17" i="60"/>
  <c r="BV30" i="60"/>
  <c r="BV29" i="60"/>
  <c r="BV28" i="60"/>
  <c r="BV27" i="60"/>
  <c r="BV26" i="60"/>
  <c r="BV25" i="60"/>
  <c r="BV24" i="60"/>
  <c r="BV23" i="60"/>
  <c r="BV22" i="60"/>
  <c r="BV21" i="60"/>
  <c r="BV20" i="60"/>
  <c r="BV19" i="60"/>
  <c r="BV18" i="60"/>
  <c r="BV17" i="60"/>
  <c r="BW30" i="60"/>
  <c r="BW29" i="60"/>
  <c r="BW28" i="60"/>
  <c r="BW27" i="60"/>
  <c r="BW26" i="60"/>
  <c r="BW25" i="60"/>
  <c r="BW24" i="60"/>
  <c r="BW23" i="60"/>
  <c r="BW22" i="60"/>
  <c r="BW21" i="60"/>
  <c r="BW20" i="60"/>
  <c r="BW19" i="60"/>
  <c r="BW18" i="60"/>
  <c r="BW17" i="60"/>
  <c r="BX30" i="60"/>
  <c r="BX29" i="60"/>
  <c r="BX28" i="60"/>
  <c r="BX27" i="60"/>
  <c r="BX26" i="60"/>
  <c r="BX25" i="60"/>
  <c r="BX24" i="60"/>
  <c r="BX23" i="60"/>
  <c r="BX22" i="60"/>
  <c r="BX21" i="60"/>
  <c r="BX20" i="60"/>
  <c r="BX19" i="60"/>
  <c r="BX18" i="60"/>
  <c r="BX17" i="60"/>
  <c r="AI17" i="60"/>
  <c r="AM58" i="54"/>
  <c r="AM57" i="54"/>
  <c r="AM56" i="54"/>
  <c r="AM55" i="54"/>
  <c r="AM54" i="54"/>
  <c r="AM53" i="54"/>
  <c r="AM52" i="54"/>
  <c r="AM51" i="54"/>
  <c r="AM50" i="54"/>
  <c r="AM49" i="54"/>
  <c r="AM48" i="54"/>
  <c r="AM47" i="54"/>
  <c r="AM46" i="54"/>
  <c r="AM45" i="54"/>
  <c r="AM44" i="54"/>
  <c r="AM43" i="54"/>
  <c r="AM42" i="54"/>
  <c r="AM41" i="54"/>
  <c r="AM40" i="54"/>
  <c r="AM39" i="54"/>
  <c r="AM38" i="54"/>
  <c r="AM37" i="54"/>
  <c r="AM36" i="54"/>
  <c r="AM35" i="54"/>
  <c r="AM34" i="54"/>
  <c r="AM33" i="54"/>
  <c r="AM32" i="54"/>
  <c r="AM31" i="54"/>
  <c r="AM30" i="54"/>
  <c r="AM29" i="54"/>
  <c r="AM28" i="54"/>
  <c r="AM27" i="54"/>
  <c r="AM26" i="54"/>
  <c r="AM25" i="54"/>
  <c r="AM24" i="54"/>
  <c r="AM23" i="54"/>
  <c r="AM22" i="54"/>
  <c r="AM21" i="54"/>
  <c r="AM20" i="54"/>
  <c r="AM19" i="54"/>
  <c r="AM18" i="54"/>
  <c r="AM17" i="54"/>
  <c r="AM16" i="54"/>
  <c r="AM15" i="54"/>
  <c r="AM14" i="54"/>
  <c r="AM13" i="54"/>
  <c r="AM12" i="54"/>
  <c r="AG58" i="54"/>
  <c r="AG57" i="54"/>
  <c r="AG56" i="54"/>
  <c r="AG55" i="54"/>
  <c r="AG54" i="54"/>
  <c r="AG53" i="54"/>
  <c r="AG52" i="54"/>
  <c r="AG51" i="54"/>
  <c r="AG50" i="54"/>
  <c r="AG49" i="54"/>
  <c r="AG48" i="54"/>
  <c r="AG47" i="54"/>
  <c r="AG46" i="54"/>
  <c r="AG45" i="54"/>
  <c r="AG44" i="54"/>
  <c r="AG43" i="54"/>
  <c r="AG42" i="54"/>
  <c r="AG41" i="54"/>
  <c r="AG40" i="54"/>
  <c r="AG39" i="54"/>
  <c r="AG38" i="54"/>
  <c r="AG37" i="54"/>
  <c r="AG36" i="54"/>
  <c r="AG35" i="54"/>
  <c r="AG34" i="54"/>
  <c r="AG33" i="54"/>
  <c r="AG32" i="54"/>
  <c r="AG31" i="54"/>
  <c r="AG30" i="54"/>
  <c r="AG29" i="54"/>
  <c r="AG28" i="54"/>
  <c r="AG27" i="54"/>
  <c r="AG26" i="54"/>
  <c r="AG25" i="54"/>
  <c r="AG24" i="54"/>
  <c r="AG23" i="54"/>
  <c r="AG22" i="54"/>
  <c r="AG21" i="54"/>
  <c r="AG20" i="54"/>
  <c r="AG19" i="54"/>
  <c r="AG18" i="54"/>
  <c r="AG17" i="54"/>
  <c r="AG16" i="54"/>
  <c r="AG15" i="54"/>
  <c r="AG14" i="54"/>
  <c r="AG13" i="54"/>
  <c r="AG12" i="54"/>
  <c r="AA58" i="54"/>
  <c r="AA57" i="54"/>
  <c r="AA56" i="54"/>
  <c r="AA55" i="54"/>
  <c r="AA54" i="54"/>
  <c r="AA53" i="54"/>
  <c r="AA52" i="54"/>
  <c r="AA51" i="54"/>
  <c r="AA50" i="54"/>
  <c r="AA49" i="54"/>
  <c r="AA48" i="54"/>
  <c r="AA47" i="54"/>
  <c r="AA46" i="54"/>
  <c r="AA45" i="54"/>
  <c r="AA44" i="54"/>
  <c r="AA43" i="54"/>
  <c r="AA42" i="54"/>
  <c r="AA41" i="54"/>
  <c r="AA40" i="54"/>
  <c r="AA39" i="54"/>
  <c r="AA38" i="54"/>
  <c r="AA37" i="54"/>
  <c r="AA36" i="54"/>
  <c r="AA35" i="54"/>
  <c r="AA34" i="54"/>
  <c r="AA33" i="54"/>
  <c r="AA32" i="54"/>
  <c r="AA31" i="54"/>
  <c r="AA30" i="54"/>
  <c r="AA29" i="54"/>
  <c r="AA28" i="54"/>
  <c r="AA27" i="54"/>
  <c r="AA26" i="54"/>
  <c r="AA25" i="54"/>
  <c r="AA24" i="54"/>
  <c r="AA23" i="54"/>
  <c r="AA22" i="54"/>
  <c r="AA21" i="54"/>
  <c r="AA20" i="54"/>
  <c r="AA19" i="54"/>
  <c r="AA18" i="54"/>
  <c r="AA17" i="54"/>
  <c r="AA16" i="54"/>
  <c r="AA15" i="54"/>
  <c r="AA14" i="54"/>
  <c r="AA13" i="54"/>
  <c r="AA12" i="54"/>
  <c r="P25" i="45"/>
  <c r="P26" i="45"/>
  <c r="P27" i="45"/>
  <c r="P28" i="45"/>
  <c r="P29" i="45"/>
  <c r="P30" i="45"/>
  <c r="P31" i="45"/>
  <c r="P32" i="45"/>
  <c r="P33" i="45"/>
  <c r="P34" i="45"/>
  <c r="P35" i="45"/>
  <c r="P36" i="45"/>
  <c r="P37" i="45"/>
  <c r="P38" i="45"/>
  <c r="P39" i="45"/>
  <c r="P40" i="45"/>
  <c r="P41" i="45"/>
  <c r="P42" i="45"/>
  <c r="P43" i="45"/>
  <c r="P44" i="45"/>
  <c r="P45" i="45"/>
  <c r="P46" i="45"/>
  <c r="P47" i="45"/>
  <c r="P48" i="45"/>
  <c r="P49" i="45"/>
  <c r="P50" i="45"/>
  <c r="P51" i="45"/>
  <c r="P52" i="45"/>
  <c r="P53" i="45"/>
  <c r="P54" i="45"/>
  <c r="P55" i="45"/>
  <c r="P56" i="45"/>
  <c r="P57" i="45"/>
  <c r="P58" i="45"/>
  <c r="P59" i="45"/>
  <c r="P60" i="45"/>
  <c r="P61" i="45"/>
  <c r="P62" i="45"/>
  <c r="P63" i="45"/>
  <c r="P64" i="45"/>
  <c r="P65" i="45"/>
  <c r="P66" i="45"/>
  <c r="P67" i="45"/>
  <c r="P68" i="45"/>
  <c r="P69" i="45"/>
  <c r="P70" i="45"/>
  <c r="P24" i="45"/>
  <c r="AF53" i="76" l="1"/>
  <c r="AF71" i="76"/>
  <c r="AF94" i="76"/>
  <c r="AF117" i="76"/>
  <c r="AF135" i="76"/>
  <c r="AF158" i="76"/>
  <c r="AF181" i="76"/>
  <c r="AF199" i="76"/>
  <c r="AF101" i="76"/>
  <c r="AF54" i="76"/>
  <c r="AF77" i="76"/>
  <c r="AF95" i="76"/>
  <c r="AF118" i="76"/>
  <c r="AF141" i="76"/>
  <c r="AF159" i="76"/>
  <c r="AF182" i="76"/>
  <c r="AF205" i="76"/>
  <c r="AF78" i="76"/>
  <c r="AF165" i="76"/>
  <c r="AF206" i="76"/>
  <c r="AF38" i="76"/>
  <c r="AF143" i="76"/>
  <c r="AF207" i="76"/>
  <c r="AF55" i="76"/>
  <c r="AF142" i="76"/>
  <c r="AF183" i="76"/>
  <c r="AF61" i="76"/>
  <c r="AF125" i="76"/>
  <c r="AF166" i="76"/>
  <c r="AF212" i="76"/>
  <c r="AF39" i="76"/>
  <c r="AF62" i="76"/>
  <c r="AF85" i="76"/>
  <c r="AF103" i="76"/>
  <c r="AF126" i="76"/>
  <c r="AF149" i="76"/>
  <c r="AF167" i="76"/>
  <c r="AF190" i="76"/>
  <c r="AF213" i="76"/>
  <c r="AF45" i="76"/>
  <c r="AF63" i="76"/>
  <c r="AF86" i="76"/>
  <c r="AF109" i="76"/>
  <c r="AF127" i="76"/>
  <c r="AF150" i="76"/>
  <c r="AF173" i="76"/>
  <c r="AF191" i="76"/>
  <c r="AF214" i="76"/>
  <c r="AF119" i="76"/>
  <c r="AF79" i="76"/>
  <c r="AF102" i="76"/>
  <c r="AF189" i="76"/>
  <c r="AF46" i="76"/>
  <c r="AF69" i="76"/>
  <c r="AF87" i="76"/>
  <c r="AF110" i="76"/>
  <c r="AF133" i="76"/>
  <c r="AF151" i="76"/>
  <c r="AF174" i="76"/>
  <c r="AF197" i="76"/>
  <c r="AF47" i="76"/>
  <c r="AF70" i="76"/>
  <c r="AF93" i="76"/>
  <c r="AF111" i="76"/>
  <c r="AF134" i="76"/>
  <c r="AF157" i="76"/>
  <c r="AF175" i="76"/>
  <c r="AF40" i="76"/>
  <c r="AF48" i="76"/>
  <c r="AF56" i="76"/>
  <c r="AF64" i="76"/>
  <c r="AF72" i="76"/>
  <c r="AF80" i="76"/>
  <c r="AF88" i="76"/>
  <c r="AF96" i="76"/>
  <c r="AF104" i="76"/>
  <c r="AF112" i="76"/>
  <c r="AF120" i="76"/>
  <c r="AF128" i="76"/>
  <c r="AF136" i="76"/>
  <c r="AF144" i="76"/>
  <c r="AF152" i="76"/>
  <c r="AF160" i="76"/>
  <c r="AF168" i="76"/>
  <c r="AF176" i="76"/>
  <c r="AF184" i="76"/>
  <c r="AF192" i="76"/>
  <c r="AF200" i="76"/>
  <c r="AF208" i="76"/>
  <c r="AF37" i="76"/>
  <c r="AF41" i="76"/>
  <c r="AF49" i="76"/>
  <c r="AF57" i="76"/>
  <c r="AF65" i="76"/>
  <c r="AF73" i="76"/>
  <c r="AF81" i="76"/>
  <c r="AF89" i="76"/>
  <c r="AF97" i="76"/>
  <c r="AF105" i="76"/>
  <c r="AF113" i="76"/>
  <c r="AF121" i="76"/>
  <c r="AF129" i="76"/>
  <c r="AF137" i="76"/>
  <c r="AF145" i="76"/>
  <c r="AF153" i="76"/>
  <c r="AF161" i="76"/>
  <c r="AF169" i="76"/>
  <c r="AF177" i="76"/>
  <c r="AF185" i="76"/>
  <c r="AF193" i="76"/>
  <c r="AF201" i="76"/>
  <c r="AF209" i="76"/>
  <c r="AF42" i="76"/>
  <c r="AF50" i="76"/>
  <c r="AF58" i="76"/>
  <c r="AF66" i="76"/>
  <c r="AF74" i="76"/>
  <c r="AF82" i="76"/>
  <c r="AF90" i="76"/>
  <c r="AF98" i="76"/>
  <c r="AF106" i="76"/>
  <c r="AF114" i="76"/>
  <c r="AF122" i="76"/>
  <c r="AF130" i="76"/>
  <c r="AF138" i="76"/>
  <c r="AF146" i="76"/>
  <c r="AF154" i="76"/>
  <c r="AF162" i="76"/>
  <c r="AF170" i="76"/>
  <c r="AF178" i="76"/>
  <c r="AF186" i="76"/>
  <c r="AF194" i="76"/>
  <c r="AF202" i="76"/>
  <c r="AF210" i="76"/>
  <c r="AF43" i="76"/>
  <c r="AF51" i="76"/>
  <c r="AF59" i="76"/>
  <c r="AF67" i="76"/>
  <c r="AF75" i="76"/>
  <c r="AF83" i="76"/>
  <c r="AF91" i="76"/>
  <c r="AF99" i="76"/>
  <c r="AF107" i="76"/>
  <c r="AF115" i="76"/>
  <c r="AF123" i="76"/>
  <c r="AF131" i="76"/>
  <c r="AF139" i="76"/>
  <c r="AF147" i="76"/>
  <c r="AF155" i="76"/>
  <c r="AF163" i="76"/>
  <c r="AF171" i="76"/>
  <c r="AF179" i="76"/>
  <c r="AF187" i="76"/>
  <c r="AF195" i="76"/>
  <c r="AF203" i="76"/>
  <c r="AF211" i="76"/>
  <c r="AF44" i="76"/>
  <c r="AF52" i="76"/>
  <c r="AF60" i="76"/>
  <c r="AF68" i="76"/>
  <c r="AF76" i="76"/>
  <c r="AF84" i="76"/>
  <c r="AF92" i="76"/>
  <c r="AF100" i="76"/>
  <c r="AF108" i="76"/>
  <c r="AF116" i="76"/>
  <c r="AF124" i="76"/>
  <c r="AF132" i="76"/>
  <c r="AF140" i="76"/>
  <c r="AF148" i="76"/>
  <c r="AF156" i="76"/>
  <c r="AF164" i="76"/>
  <c r="AF172" i="76"/>
  <c r="AF180" i="76"/>
  <c r="AF188" i="76"/>
  <c r="AF196" i="76"/>
  <c r="AF204" i="76"/>
  <c r="AF29" i="76"/>
  <c r="AF23" i="76"/>
  <c r="AF26" i="76"/>
  <c r="AF27" i="76"/>
  <c r="AF21" i="76"/>
  <c r="AF24" i="76"/>
  <c r="AF22" i="76"/>
  <c r="AF19" i="76"/>
  <c r="AF28" i="76"/>
  <c r="AF18" i="76"/>
  <c r="Z19" i="76"/>
  <c r="Z26" i="76"/>
  <c r="Z27" i="76"/>
  <c r="Z21" i="76"/>
  <c r="Z24" i="76"/>
  <c r="Z23" i="76"/>
  <c r="Z28" i="76"/>
  <c r="Z18" i="76"/>
  <c r="Z25" i="76"/>
  <c r="Z22" i="76"/>
  <c r="T24" i="76"/>
  <c r="T16" i="76"/>
  <c r="T23" i="76"/>
  <c r="T27" i="76"/>
  <c r="T18" i="76"/>
  <c r="T25" i="76"/>
  <c r="T28" i="76"/>
  <c r="T22" i="76"/>
  <c r="T19" i="76"/>
  <c r="T26" i="76"/>
  <c r="AG40" i="76"/>
  <c r="AG48" i="76"/>
  <c r="AE48" i="76" s="1"/>
  <c r="AG56" i="76"/>
  <c r="AE56" i="76" s="1"/>
  <c r="AG64" i="76"/>
  <c r="AE64" i="76" s="1"/>
  <c r="AG62" i="76"/>
  <c r="AE62" i="76" s="1"/>
  <c r="AG72" i="76"/>
  <c r="AE72" i="76" s="1"/>
  <c r="AG80" i="76"/>
  <c r="AE80" i="76" s="1"/>
  <c r="AG78" i="76"/>
  <c r="AE78" i="76" s="1"/>
  <c r="AG88" i="76"/>
  <c r="AE88" i="76" s="1"/>
  <c r="AG96" i="76"/>
  <c r="AE96" i="76" s="1"/>
  <c r="AG94" i="76"/>
  <c r="AE94" i="76" s="1"/>
  <c r="AG104" i="76"/>
  <c r="AE104" i="76" s="1"/>
  <c r="AG112" i="76"/>
  <c r="AE112" i="76" s="1"/>
  <c r="AG110" i="76"/>
  <c r="AE110" i="76" s="1"/>
  <c r="AG120" i="76"/>
  <c r="AE120" i="76" s="1"/>
  <c r="AG128" i="76"/>
  <c r="AE128" i="76" s="1"/>
  <c r="AG126" i="76"/>
  <c r="AE126" i="76" s="1"/>
  <c r="AG136" i="76"/>
  <c r="AE136" i="76" s="1"/>
  <c r="AG144" i="76"/>
  <c r="AE144" i="76" s="1"/>
  <c r="AG142" i="76"/>
  <c r="AE142" i="76" s="1"/>
  <c r="AG152" i="76"/>
  <c r="AE152" i="76" s="1"/>
  <c r="AG160" i="76"/>
  <c r="AE160" i="76" s="1"/>
  <c r="AG158" i="76"/>
  <c r="AE158" i="76" s="1"/>
  <c r="AG168" i="76"/>
  <c r="AE168" i="76" s="1"/>
  <c r="AG54" i="76"/>
  <c r="AE54" i="76" s="1"/>
  <c r="AG69" i="76"/>
  <c r="AE69" i="76" s="1"/>
  <c r="AG82" i="76"/>
  <c r="AE82" i="76" s="1"/>
  <c r="AG102" i="76"/>
  <c r="AE102" i="76" s="1"/>
  <c r="AG124" i="76"/>
  <c r="AE124" i="76" s="1"/>
  <c r="AG166" i="76"/>
  <c r="AE166" i="76" s="1"/>
  <c r="AG41" i="76"/>
  <c r="AG49" i="76"/>
  <c r="AE49" i="76" s="1"/>
  <c r="AG57" i="76"/>
  <c r="AE57" i="76" s="1"/>
  <c r="AG65" i="76"/>
  <c r="AE65" i="76" s="1"/>
  <c r="AG73" i="76"/>
  <c r="AE73" i="76" s="1"/>
  <c r="AG81" i="76"/>
  <c r="AE81" i="76" s="1"/>
  <c r="AG89" i="76"/>
  <c r="AE89" i="76" s="1"/>
  <c r="AG97" i="76"/>
  <c r="AE97" i="76" s="1"/>
  <c r="AG105" i="76"/>
  <c r="AE105" i="76" s="1"/>
  <c r="AG113" i="76"/>
  <c r="AE113" i="76" s="1"/>
  <c r="AG121" i="76"/>
  <c r="AE121" i="76" s="1"/>
  <c r="AG129" i="76"/>
  <c r="AE129" i="76" s="1"/>
  <c r="AG137" i="76"/>
  <c r="AE137" i="76" s="1"/>
  <c r="AG145" i="76"/>
  <c r="AE145" i="76" s="1"/>
  <c r="AG153" i="76"/>
  <c r="AE153" i="76" s="1"/>
  <c r="AG161" i="76"/>
  <c r="AE161" i="76" s="1"/>
  <c r="AG169" i="76"/>
  <c r="AE169" i="76" s="1"/>
  <c r="AG58" i="76"/>
  <c r="AE58" i="76" s="1"/>
  <c r="AG45" i="76"/>
  <c r="AG60" i="76"/>
  <c r="AE60" i="76" s="1"/>
  <c r="AG74" i="76"/>
  <c r="AE74" i="76" s="1"/>
  <c r="AG109" i="76"/>
  <c r="AE109" i="76" s="1"/>
  <c r="AG130" i="76"/>
  <c r="AE130" i="76" s="1"/>
  <c r="AG52" i="76"/>
  <c r="AE52" i="76" s="1"/>
  <c r="AG68" i="76"/>
  <c r="AE68" i="76" s="1"/>
  <c r="AG84" i="76"/>
  <c r="AE84" i="76" s="1"/>
  <c r="AG90" i="76"/>
  <c r="AE90" i="76" s="1"/>
  <c r="AG100" i="76"/>
  <c r="AE100" i="76" s="1"/>
  <c r="AG106" i="76"/>
  <c r="AE106" i="76" s="1"/>
  <c r="AG116" i="76"/>
  <c r="AE116" i="76" s="1"/>
  <c r="AG122" i="76"/>
  <c r="AE122" i="76" s="1"/>
  <c r="AG132" i="76"/>
  <c r="AE132" i="76" s="1"/>
  <c r="AG138" i="76"/>
  <c r="AE138" i="76" s="1"/>
  <c r="AG148" i="76"/>
  <c r="AE148" i="76" s="1"/>
  <c r="AG154" i="76"/>
  <c r="AE154" i="76" s="1"/>
  <c r="AG164" i="76"/>
  <c r="AE164" i="76" s="1"/>
  <c r="AG170" i="76"/>
  <c r="AE170" i="76" s="1"/>
  <c r="AG86" i="76"/>
  <c r="AE86" i="76" s="1"/>
  <c r="AG61" i="76"/>
  <c r="AE61" i="76" s="1"/>
  <c r="AG76" i="76"/>
  <c r="AE76" i="76" s="1"/>
  <c r="AG92" i="76"/>
  <c r="AE92" i="76" s="1"/>
  <c r="AG134" i="76"/>
  <c r="AE134" i="76" s="1"/>
  <c r="AG156" i="76"/>
  <c r="AE156" i="76" s="1"/>
  <c r="AG101" i="76"/>
  <c r="AE101" i="76" s="1"/>
  <c r="AG117" i="76"/>
  <c r="AE117" i="76" s="1"/>
  <c r="AG133" i="76"/>
  <c r="AE133" i="76" s="1"/>
  <c r="AG149" i="76"/>
  <c r="AE149" i="76" s="1"/>
  <c r="AG165" i="76"/>
  <c r="AE165" i="76" s="1"/>
  <c r="AG42" i="76"/>
  <c r="AG44" i="76"/>
  <c r="AG108" i="76"/>
  <c r="AE108" i="76" s="1"/>
  <c r="AG77" i="76"/>
  <c r="AE77" i="76" s="1"/>
  <c r="AG93" i="76"/>
  <c r="AE93" i="76" s="1"/>
  <c r="AG114" i="76"/>
  <c r="AE114" i="76" s="1"/>
  <c r="AG157" i="76"/>
  <c r="AE157" i="76" s="1"/>
  <c r="AG150" i="76"/>
  <c r="AE150" i="76" s="1"/>
  <c r="AG50" i="76"/>
  <c r="AE50" i="76" s="1"/>
  <c r="AG118" i="76"/>
  <c r="AE118" i="76" s="1"/>
  <c r="AG140" i="76"/>
  <c r="AE140" i="76" s="1"/>
  <c r="AG39" i="76"/>
  <c r="AG55" i="76"/>
  <c r="AE55" i="76" s="1"/>
  <c r="AG71" i="76"/>
  <c r="AE71" i="76" s="1"/>
  <c r="AG87" i="76"/>
  <c r="AE87" i="76" s="1"/>
  <c r="AG103" i="76"/>
  <c r="AE103" i="76" s="1"/>
  <c r="AG119" i="76"/>
  <c r="AE119" i="76" s="1"/>
  <c r="AG135" i="76"/>
  <c r="AE135" i="76" s="1"/>
  <c r="AG151" i="76"/>
  <c r="AE151" i="76" s="1"/>
  <c r="AG167" i="76"/>
  <c r="AE167" i="76" s="1"/>
  <c r="AG177" i="76"/>
  <c r="AE177" i="76" s="1"/>
  <c r="AG183" i="76"/>
  <c r="AE183" i="76" s="1"/>
  <c r="AG193" i="76"/>
  <c r="AE193" i="76" s="1"/>
  <c r="AG199" i="76"/>
  <c r="AE199" i="76" s="1"/>
  <c r="AG210" i="76"/>
  <c r="AE210" i="76" s="1"/>
  <c r="AG51" i="76"/>
  <c r="AE51" i="76" s="1"/>
  <c r="AG67" i="76"/>
  <c r="AE67" i="76" s="1"/>
  <c r="AG83" i="76"/>
  <c r="AE83" i="76" s="1"/>
  <c r="AG99" i="76"/>
  <c r="AE99" i="76" s="1"/>
  <c r="AG115" i="76"/>
  <c r="AE115" i="76" s="1"/>
  <c r="AG131" i="76"/>
  <c r="AE131" i="76" s="1"/>
  <c r="AG147" i="76"/>
  <c r="AE147" i="76" s="1"/>
  <c r="AG163" i="76"/>
  <c r="AE163" i="76" s="1"/>
  <c r="AG179" i="76"/>
  <c r="AE179" i="76" s="1"/>
  <c r="AG195" i="76"/>
  <c r="AE195" i="76" s="1"/>
  <c r="AG46" i="76"/>
  <c r="AE46" i="76" s="1"/>
  <c r="AG174" i="76"/>
  <c r="AE174" i="76" s="1"/>
  <c r="AG47" i="76"/>
  <c r="AE47" i="76" s="1"/>
  <c r="AG63" i="76"/>
  <c r="AE63" i="76" s="1"/>
  <c r="AG79" i="76"/>
  <c r="AE79" i="76" s="1"/>
  <c r="AG95" i="76"/>
  <c r="AE95" i="76" s="1"/>
  <c r="AG111" i="76"/>
  <c r="AE111" i="76" s="1"/>
  <c r="AG127" i="76"/>
  <c r="AE127" i="76" s="1"/>
  <c r="AG143" i="76"/>
  <c r="AE143" i="76" s="1"/>
  <c r="AG159" i="76"/>
  <c r="AE159" i="76" s="1"/>
  <c r="AG175" i="76"/>
  <c r="AE175" i="76" s="1"/>
  <c r="AG191" i="76"/>
  <c r="AE191" i="76" s="1"/>
  <c r="AG207" i="76"/>
  <c r="AE207" i="76" s="1"/>
  <c r="AG43" i="76"/>
  <c r="AE43" i="76" s="1"/>
  <c r="AG59" i="76"/>
  <c r="AE59" i="76" s="1"/>
  <c r="AG75" i="76"/>
  <c r="AE75" i="76" s="1"/>
  <c r="AG91" i="76"/>
  <c r="AE91" i="76" s="1"/>
  <c r="AG107" i="76"/>
  <c r="AE107" i="76" s="1"/>
  <c r="AG123" i="76"/>
  <c r="AE123" i="76" s="1"/>
  <c r="AG139" i="76"/>
  <c r="AE139" i="76" s="1"/>
  <c r="AG155" i="76"/>
  <c r="AE155" i="76" s="1"/>
  <c r="AG171" i="76"/>
  <c r="AE171" i="76" s="1"/>
  <c r="AG187" i="76"/>
  <c r="AE187" i="76" s="1"/>
  <c r="AG203" i="76"/>
  <c r="AE203" i="76" s="1"/>
  <c r="AA38" i="76"/>
  <c r="AA46" i="76"/>
  <c r="Y46" i="76" s="1"/>
  <c r="AA58" i="76"/>
  <c r="Y58" i="76" s="1"/>
  <c r="AA72" i="76"/>
  <c r="Y72" i="76" s="1"/>
  <c r="AA78" i="76"/>
  <c r="Y78" i="76" s="1"/>
  <c r="AA90" i="76"/>
  <c r="Y90" i="76" s="1"/>
  <c r="AA104" i="76"/>
  <c r="Y104" i="76" s="1"/>
  <c r="AA110" i="76"/>
  <c r="Y110" i="76" s="1"/>
  <c r="AA122" i="76"/>
  <c r="Y122" i="76" s="1"/>
  <c r="AA136" i="76"/>
  <c r="Y136" i="76" s="1"/>
  <c r="AA142" i="76"/>
  <c r="Y142" i="76" s="1"/>
  <c r="AA156" i="76"/>
  <c r="Y156" i="76" s="1"/>
  <c r="AA164" i="76"/>
  <c r="Y164" i="76" s="1"/>
  <c r="AA179" i="76"/>
  <c r="Y179" i="76" s="1"/>
  <c r="AA198" i="76"/>
  <c r="Y198" i="76" s="1"/>
  <c r="AA39" i="76"/>
  <c r="Y40" i="76" s="1"/>
  <c r="AA47" i="76"/>
  <c r="Y47" i="76" s="1"/>
  <c r="AA53" i="76"/>
  <c r="Y53" i="76" s="1"/>
  <c r="AA59" i="76"/>
  <c r="Y59" i="76" s="1"/>
  <c r="AA66" i="76"/>
  <c r="Y66" i="76" s="1"/>
  <c r="AA79" i="76"/>
  <c r="Y79" i="76" s="1"/>
  <c r="AA85" i="76"/>
  <c r="Y85" i="76" s="1"/>
  <c r="AA91" i="76"/>
  <c r="Y91" i="76" s="1"/>
  <c r="AA98" i="76"/>
  <c r="Y98" i="76" s="1"/>
  <c r="AA111" i="76"/>
  <c r="Y111" i="76" s="1"/>
  <c r="AA117" i="76"/>
  <c r="Y117" i="76" s="1"/>
  <c r="AA123" i="76"/>
  <c r="Y123" i="76" s="1"/>
  <c r="AA130" i="76"/>
  <c r="Y130" i="76" s="1"/>
  <c r="AA143" i="76"/>
  <c r="Y143" i="76" s="1"/>
  <c r="AA149" i="76"/>
  <c r="Y149" i="76" s="1"/>
  <c r="AA158" i="76"/>
  <c r="Y158" i="76" s="1"/>
  <c r="AA166" i="76"/>
  <c r="Y166" i="76" s="1"/>
  <c r="AA182" i="76"/>
  <c r="Y182" i="76" s="1"/>
  <c r="AA200" i="76"/>
  <c r="Y200" i="76" s="1"/>
  <c r="AA40" i="76"/>
  <c r="AA48" i="76"/>
  <c r="Y48" i="76" s="1"/>
  <c r="AA54" i="76"/>
  <c r="Y54" i="76" s="1"/>
  <c r="AA60" i="76"/>
  <c r="Y60" i="76" s="1"/>
  <c r="AA67" i="76"/>
  <c r="Y67" i="76" s="1"/>
  <c r="AA73" i="76"/>
  <c r="Y73" i="76" s="1"/>
  <c r="AA80" i="76"/>
  <c r="Y80" i="76" s="1"/>
  <c r="AA86" i="76"/>
  <c r="Y86" i="76" s="1"/>
  <c r="AA92" i="76"/>
  <c r="Y92" i="76" s="1"/>
  <c r="AA99" i="76"/>
  <c r="Y99" i="76" s="1"/>
  <c r="AA105" i="76"/>
  <c r="Y105" i="76" s="1"/>
  <c r="AA112" i="76"/>
  <c r="Y112" i="76" s="1"/>
  <c r="AA118" i="76"/>
  <c r="Y118" i="76" s="1"/>
  <c r="AA124" i="76"/>
  <c r="Y124" i="76" s="1"/>
  <c r="AA131" i="76"/>
  <c r="Y131" i="76" s="1"/>
  <c r="AA137" i="76"/>
  <c r="Y137" i="76" s="1"/>
  <c r="AA144" i="76"/>
  <c r="Y144" i="76" s="1"/>
  <c r="AA150" i="76"/>
  <c r="Y150" i="76" s="1"/>
  <c r="AA159" i="76"/>
  <c r="Y159" i="76" s="1"/>
  <c r="AA167" i="76"/>
  <c r="Y167" i="76" s="1"/>
  <c r="AA184" i="76"/>
  <c r="Y184" i="76" s="1"/>
  <c r="AA203" i="76"/>
  <c r="Y203" i="76" s="1"/>
  <c r="AA41" i="76"/>
  <c r="AA49" i="76"/>
  <c r="Y49" i="76" s="1"/>
  <c r="AA55" i="76"/>
  <c r="Y55" i="76" s="1"/>
  <c r="AA61" i="76"/>
  <c r="Y61" i="76" s="1"/>
  <c r="AA68" i="76"/>
  <c r="Y68" i="76" s="1"/>
  <c r="AA81" i="76"/>
  <c r="Y81" i="76" s="1"/>
  <c r="AA87" i="76"/>
  <c r="Y87" i="76" s="1"/>
  <c r="AA93" i="76"/>
  <c r="Y93" i="76" s="1"/>
  <c r="AA100" i="76"/>
  <c r="Y100" i="76" s="1"/>
  <c r="AA113" i="76"/>
  <c r="Y113" i="76" s="1"/>
  <c r="AA119" i="76"/>
  <c r="Y119" i="76" s="1"/>
  <c r="AA125" i="76"/>
  <c r="Y125" i="76" s="1"/>
  <c r="AA132" i="76"/>
  <c r="Y132" i="76" s="1"/>
  <c r="AA145" i="76"/>
  <c r="Y145" i="76" s="1"/>
  <c r="AA151" i="76"/>
  <c r="Y151" i="76" s="1"/>
  <c r="AA160" i="76"/>
  <c r="Y160" i="76" s="1"/>
  <c r="AA168" i="76"/>
  <c r="Y168" i="76" s="1"/>
  <c r="AA187" i="76"/>
  <c r="Y187" i="76" s="1"/>
  <c r="AA206" i="76"/>
  <c r="Y206" i="76" s="1"/>
  <c r="AA157" i="76"/>
  <c r="Y157" i="76" s="1"/>
  <c r="AA173" i="76"/>
  <c r="Y173" i="76" s="1"/>
  <c r="AA189" i="76"/>
  <c r="Y189" i="76" s="1"/>
  <c r="AA205" i="76"/>
  <c r="Y205" i="76" s="1"/>
  <c r="AA170" i="76"/>
  <c r="Y170" i="76" s="1"/>
  <c r="AA180" i="76"/>
  <c r="Y180" i="76" s="1"/>
  <c r="AA183" i="76"/>
  <c r="Y183" i="76" s="1"/>
  <c r="AA186" i="76"/>
  <c r="Y186" i="76" s="1"/>
  <c r="AA196" i="76"/>
  <c r="Y196" i="76" s="1"/>
  <c r="AA199" i="76"/>
  <c r="Y199" i="76" s="1"/>
  <c r="AA202" i="76"/>
  <c r="Y202" i="76" s="1"/>
  <c r="AA212" i="76"/>
  <c r="Y212" i="76" s="1"/>
  <c r="AA215" i="76"/>
  <c r="Y215" i="76" s="1"/>
  <c r="AA165" i="76"/>
  <c r="Y165" i="76" s="1"/>
  <c r="AA181" i="76"/>
  <c r="Y181" i="76" s="1"/>
  <c r="AA197" i="76"/>
  <c r="Y197" i="76" s="1"/>
  <c r="AA213" i="76"/>
  <c r="Y213" i="76" s="1"/>
  <c r="AA172" i="76"/>
  <c r="Y172" i="76" s="1"/>
  <c r="AA175" i="76"/>
  <c r="Y175" i="76" s="1"/>
  <c r="AA178" i="76"/>
  <c r="Y178" i="76" s="1"/>
  <c r="AA188" i="76"/>
  <c r="Y188" i="76" s="1"/>
  <c r="AA191" i="76"/>
  <c r="Y191" i="76" s="1"/>
  <c r="AA194" i="76"/>
  <c r="Y194" i="76" s="1"/>
  <c r="AA204" i="76"/>
  <c r="Y204" i="76" s="1"/>
  <c r="AA207" i="76"/>
  <c r="Y207" i="76" s="1"/>
  <c r="AA210" i="76"/>
  <c r="Y210" i="76" s="1"/>
  <c r="AA153" i="76"/>
  <c r="Y153" i="76" s="1"/>
  <c r="AA169" i="76"/>
  <c r="Y169" i="76" s="1"/>
  <c r="AA185" i="76"/>
  <c r="Y185" i="76" s="1"/>
  <c r="S38" i="76"/>
  <c r="S40" i="76"/>
  <c r="S37" i="76"/>
  <c r="S44" i="76"/>
  <c r="AE17" i="76"/>
  <c r="AE16" i="76"/>
  <c r="Y20" i="76"/>
  <c r="Y24" i="76"/>
  <c r="S20" i="76"/>
  <c r="AD32" i="74"/>
  <c r="AD27" i="74"/>
  <c r="AD18" i="74"/>
  <c r="AD13" i="74"/>
  <c r="AD19" i="74"/>
  <c r="AD16" i="74"/>
  <c r="AD11" i="74"/>
  <c r="AD35" i="74"/>
  <c r="AD12" i="74"/>
  <c r="AD20" i="74"/>
  <c r="AD28" i="74"/>
  <c r="AD36" i="74"/>
  <c r="AD15" i="74"/>
  <c r="AD23" i="74"/>
  <c r="X18" i="74"/>
  <c r="X13" i="74"/>
  <c r="X19" i="74"/>
  <c r="X27" i="74"/>
  <c r="X35" i="74"/>
  <c r="X11" i="74"/>
  <c r="X17" i="74"/>
  <c r="X20" i="74"/>
  <c r="X28" i="74"/>
  <c r="X16" i="74"/>
  <c r="X24" i="74"/>
  <c r="X32" i="74"/>
  <c r="X23" i="74"/>
  <c r="X31" i="74"/>
  <c r="R19" i="74"/>
  <c r="R27" i="74"/>
  <c r="R35" i="74"/>
  <c r="R14" i="74"/>
  <c r="R18" i="74"/>
  <c r="R26" i="74"/>
  <c r="R34" i="74"/>
  <c r="R11" i="74"/>
  <c r="R12" i="74"/>
  <c r="R15" i="74"/>
  <c r="R23" i="74"/>
  <c r="R31" i="74"/>
  <c r="AX17" i="73"/>
  <c r="AX25" i="73"/>
  <c r="AX22" i="73"/>
  <c r="AR16" i="73"/>
  <c r="AR22" i="73"/>
  <c r="AR17" i="73"/>
  <c r="AR28" i="73"/>
  <c r="AR23" i="73"/>
  <c r="AL17" i="73"/>
  <c r="AL20" i="73"/>
  <c r="AL22" i="73"/>
  <c r="AL23" i="73"/>
  <c r="AL18" i="73"/>
  <c r="AL19" i="73"/>
  <c r="AD22" i="71"/>
  <c r="AD25" i="71"/>
  <c r="AD17" i="71"/>
  <c r="AD23" i="71"/>
  <c r="AD18" i="71"/>
  <c r="AD26" i="71"/>
  <c r="AD15" i="71"/>
  <c r="AD30" i="71"/>
  <c r="X17" i="71"/>
  <c r="X25" i="71"/>
  <c r="X22" i="71"/>
  <c r="X30" i="71"/>
  <c r="X23" i="71"/>
  <c r="X15" i="71"/>
  <c r="R22" i="71"/>
  <c r="R30" i="71"/>
  <c r="R23" i="71"/>
  <c r="R18" i="71"/>
  <c r="R26" i="71"/>
  <c r="R15" i="71"/>
  <c r="R16" i="71"/>
  <c r="R19" i="71"/>
  <c r="AY21" i="70"/>
  <c r="AY19" i="70"/>
  <c r="AY25" i="70"/>
  <c r="AY17" i="70"/>
  <c r="AY23" i="70"/>
  <c r="AY18" i="70"/>
  <c r="AS17" i="70"/>
  <c r="AS22" i="70"/>
  <c r="AS20" i="70"/>
  <c r="AS28" i="70"/>
  <c r="AS18" i="70"/>
  <c r="AS21" i="70"/>
  <c r="AM18" i="70"/>
  <c r="AM26" i="70"/>
  <c r="AM17" i="70"/>
  <c r="AM22" i="70"/>
  <c r="AM23" i="70"/>
  <c r="AM24" i="70"/>
  <c r="AD51" i="70"/>
  <c r="AD59" i="70"/>
  <c r="AD83" i="70"/>
  <c r="AD91" i="70"/>
  <c r="AD41" i="70"/>
  <c r="AD20" i="70"/>
  <c r="AD28" i="70"/>
  <c r="AD36" i="70"/>
  <c r="AD44" i="70"/>
  <c r="AD52" i="70"/>
  <c r="AD60" i="70"/>
  <c r="AD68" i="70"/>
  <c r="AD76" i="70"/>
  <c r="AD84" i="70"/>
  <c r="AD35" i="70"/>
  <c r="AD67" i="70"/>
  <c r="AD31" i="70"/>
  <c r="AD55" i="70"/>
  <c r="AD63" i="70"/>
  <c r="AD71" i="70"/>
  <c r="AD79" i="70"/>
  <c r="AD27" i="70"/>
  <c r="AD43" i="70"/>
  <c r="AD75" i="70"/>
  <c r="AD49" i="70"/>
  <c r="AD89" i="70"/>
  <c r="AD18" i="70"/>
  <c r="AD16" i="70"/>
  <c r="AD19" i="70"/>
  <c r="AD17" i="70"/>
  <c r="AD25" i="70"/>
  <c r="AD57" i="70"/>
  <c r="AD65" i="70"/>
  <c r="AD73" i="70"/>
  <c r="AD81" i="70"/>
  <c r="AD24" i="70"/>
  <c r="AD40" i="70"/>
  <c r="AD48" i="70"/>
  <c r="AD56" i="70"/>
  <c r="AD64" i="70"/>
  <c r="AD72" i="70"/>
  <c r="AD80" i="70"/>
  <c r="X51" i="70"/>
  <c r="X59" i="70"/>
  <c r="X16" i="70"/>
  <c r="X17" i="70"/>
  <c r="X25" i="70"/>
  <c r="X33" i="70"/>
  <c r="X41" i="70"/>
  <c r="X49" i="70"/>
  <c r="X57" i="70"/>
  <c r="X65" i="70"/>
  <c r="X73" i="70"/>
  <c r="X81" i="70"/>
  <c r="X20" i="70"/>
  <c r="X28" i="70"/>
  <c r="X36" i="70"/>
  <c r="X44" i="70"/>
  <c r="X52" i="70"/>
  <c r="X60" i="70"/>
  <c r="X68" i="70"/>
  <c r="X76" i="70"/>
  <c r="X84" i="70"/>
  <c r="X83" i="70"/>
  <c r="X27" i="70"/>
  <c r="X35" i="70"/>
  <c r="X18" i="70"/>
  <c r="X43" i="70"/>
  <c r="X21" i="70"/>
  <c r="X19" i="70"/>
  <c r="X67" i="70"/>
  <c r="X24" i="70"/>
  <c r="X32" i="70"/>
  <c r="X40" i="70"/>
  <c r="X48" i="70"/>
  <c r="X64" i="70"/>
  <c r="X72" i="70"/>
  <c r="X80" i="70"/>
  <c r="R19" i="70"/>
  <c r="R16" i="70"/>
  <c r="R22" i="70"/>
  <c r="R30" i="70"/>
  <c r="R38" i="70"/>
  <c r="R46" i="70"/>
  <c r="R54" i="70"/>
  <c r="R62" i="70"/>
  <c r="R70" i="70"/>
  <c r="R78" i="70"/>
  <c r="R86" i="70"/>
  <c r="R17" i="70"/>
  <c r="R20" i="70"/>
  <c r="R28" i="70"/>
  <c r="R36" i="70"/>
  <c r="R44" i="70"/>
  <c r="R35" i="70"/>
  <c r="R75" i="70"/>
  <c r="R83" i="70"/>
  <c r="R23" i="70"/>
  <c r="R31" i="70"/>
  <c r="R39" i="70"/>
  <c r="R47" i="70"/>
  <c r="R55" i="70"/>
  <c r="R63" i="70"/>
  <c r="R71" i="70"/>
  <c r="R79" i="70"/>
  <c r="R87" i="70"/>
  <c r="R27" i="70"/>
  <c r="R51" i="70"/>
  <c r="R59" i="70"/>
  <c r="R67" i="70"/>
  <c r="R42" i="70"/>
  <c r="R50" i="70"/>
  <c r="R58" i="70"/>
  <c r="R66" i="70"/>
  <c r="R74" i="70"/>
  <c r="R43" i="70"/>
  <c r="Z17" i="67"/>
  <c r="Z15" i="67"/>
  <c r="Z49" i="67"/>
  <c r="Z18" i="67"/>
  <c r="Z26" i="67"/>
  <c r="Z34" i="67"/>
  <c r="Z42" i="67"/>
  <c r="Z50" i="67"/>
  <c r="Z33" i="67"/>
  <c r="Z10" i="67"/>
  <c r="Z11" i="67"/>
  <c r="Z25" i="67"/>
  <c r="T12" i="67"/>
  <c r="T20" i="67"/>
  <c r="T28" i="67"/>
  <c r="T36" i="67"/>
  <c r="T17" i="67"/>
  <c r="T49" i="67"/>
  <c r="T13" i="67"/>
  <c r="T21" i="67"/>
  <c r="T29" i="67"/>
  <c r="T37" i="67"/>
  <c r="T10" i="67"/>
  <c r="T25" i="67"/>
  <c r="T33" i="67"/>
  <c r="T41" i="67"/>
  <c r="T11" i="67"/>
  <c r="N47" i="67"/>
  <c r="N17" i="67"/>
  <c r="N12" i="67"/>
  <c r="N31" i="67"/>
  <c r="N55" i="67"/>
  <c r="N18" i="67"/>
  <c r="N26" i="67"/>
  <c r="N34" i="67"/>
  <c r="N42" i="67"/>
  <c r="N50" i="67"/>
  <c r="N10" i="67"/>
  <c r="N11" i="67"/>
  <c r="N19" i="67"/>
  <c r="N27" i="67"/>
  <c r="N35" i="67"/>
  <c r="N43" i="67"/>
  <c r="N51" i="67"/>
  <c r="N15" i="67"/>
  <c r="N22" i="67"/>
  <c r="N30" i="67"/>
  <c r="N38" i="67"/>
  <c r="N46" i="67"/>
  <c r="AZ17" i="66"/>
  <c r="AZ22" i="66"/>
  <c r="AZ24" i="66"/>
  <c r="AT17" i="66"/>
  <c r="AT20" i="66"/>
  <c r="AT28" i="66"/>
  <c r="AT22" i="66"/>
  <c r="AT18" i="66"/>
  <c r="AN17" i="66"/>
  <c r="AN20" i="66"/>
  <c r="AN28" i="66"/>
  <c r="AN22" i="66"/>
  <c r="AN18" i="66"/>
  <c r="AN16" i="66"/>
  <c r="AD51" i="66"/>
  <c r="AD75" i="66"/>
  <c r="AD83" i="66"/>
  <c r="AD91" i="66"/>
  <c r="AD99" i="66"/>
  <c r="AD16" i="66"/>
  <c r="AD17" i="66"/>
  <c r="AD49" i="66"/>
  <c r="AD57" i="66"/>
  <c r="AD65" i="66"/>
  <c r="AD20" i="66"/>
  <c r="AD60" i="66"/>
  <c r="AD76" i="66"/>
  <c r="AD92" i="66"/>
  <c r="AD27" i="66"/>
  <c r="AD81" i="66"/>
  <c r="AD89" i="66"/>
  <c r="AD28" i="66"/>
  <c r="AD36" i="66"/>
  <c r="AD31" i="66"/>
  <c r="AD95" i="66"/>
  <c r="AD35" i="66"/>
  <c r="AD67" i="66"/>
  <c r="AD97" i="66"/>
  <c r="AD68" i="66"/>
  <c r="AD84" i="66"/>
  <c r="AD39" i="66"/>
  <c r="AD47" i="66"/>
  <c r="AD63" i="66"/>
  <c r="AD79" i="66"/>
  <c r="AD87" i="66"/>
  <c r="AD25" i="66"/>
  <c r="AD73" i="66"/>
  <c r="AD21" i="66"/>
  <c r="AD19" i="66"/>
  <c r="AD43" i="66"/>
  <c r="AD33" i="66"/>
  <c r="AD41" i="66"/>
  <c r="AD44" i="66"/>
  <c r="AD23" i="66"/>
  <c r="AD55" i="66"/>
  <c r="X19" i="66"/>
  <c r="X59" i="66"/>
  <c r="X91" i="66"/>
  <c r="X22" i="66"/>
  <c r="X30" i="66"/>
  <c r="X38" i="66"/>
  <c r="X46" i="66"/>
  <c r="X54" i="66"/>
  <c r="X62" i="66"/>
  <c r="X70" i="66"/>
  <c r="X78" i="66"/>
  <c r="X86" i="66"/>
  <c r="X94" i="66"/>
  <c r="X35" i="66"/>
  <c r="X33" i="66"/>
  <c r="X57" i="66"/>
  <c r="X73" i="66"/>
  <c r="X89" i="66"/>
  <c r="X20" i="66"/>
  <c r="X28" i="66"/>
  <c r="X36" i="66"/>
  <c r="X44" i="66"/>
  <c r="X52" i="66"/>
  <c r="X60" i="66"/>
  <c r="X68" i="66"/>
  <c r="X76" i="66"/>
  <c r="X84" i="66"/>
  <c r="X92" i="66"/>
  <c r="X43" i="66"/>
  <c r="X51" i="66"/>
  <c r="X83" i="66"/>
  <c r="X65" i="66"/>
  <c r="X27" i="66"/>
  <c r="X25" i="66"/>
  <c r="X49" i="66"/>
  <c r="X18" i="66"/>
  <c r="X26" i="66"/>
  <c r="X34" i="66"/>
  <c r="X42" i="66"/>
  <c r="X50" i="66"/>
  <c r="X21" i="66"/>
  <c r="X67" i="66"/>
  <c r="X17" i="66"/>
  <c r="X41" i="66"/>
  <c r="R35" i="66"/>
  <c r="R43" i="66"/>
  <c r="R51" i="66"/>
  <c r="R67" i="66"/>
  <c r="R83" i="66"/>
  <c r="R91" i="66"/>
  <c r="R94" i="66"/>
  <c r="R57" i="66"/>
  <c r="R65" i="66"/>
  <c r="R73" i="66"/>
  <c r="R89" i="66"/>
  <c r="R19" i="66"/>
  <c r="R75" i="66"/>
  <c r="R16" i="66"/>
  <c r="R22" i="66"/>
  <c r="R38" i="66"/>
  <c r="R23" i="66"/>
  <c r="R31" i="66"/>
  <c r="R39" i="66"/>
  <c r="R47" i="66"/>
  <c r="R55" i="66"/>
  <c r="R63" i="66"/>
  <c r="R71" i="66"/>
  <c r="R79" i="66"/>
  <c r="R87" i="66"/>
  <c r="R95" i="66"/>
  <c r="R59" i="66"/>
  <c r="R30" i="66"/>
  <c r="R46" i="66"/>
  <c r="R78" i="66"/>
  <c r="R17" i="66"/>
  <c r="R25" i="66"/>
  <c r="R81" i="66"/>
  <c r="R18" i="66"/>
  <c r="R26" i="66"/>
  <c r="R34" i="66"/>
  <c r="R42" i="66"/>
  <c r="R50" i="66"/>
  <c r="R58" i="66"/>
  <c r="R66" i="66"/>
  <c r="R74" i="66"/>
  <c r="R82" i="66"/>
  <c r="R70" i="66"/>
  <c r="R21" i="66"/>
  <c r="R27" i="66"/>
  <c r="R54" i="66"/>
  <c r="R62" i="66"/>
  <c r="R33" i="66"/>
  <c r="R41" i="66"/>
  <c r="AX16" i="61"/>
  <c r="AX22" i="61"/>
  <c r="AX17" i="61"/>
  <c r="AX23" i="61"/>
  <c r="AX24" i="61"/>
  <c r="AX19" i="61"/>
  <c r="AR25" i="61"/>
  <c r="AR18" i="61"/>
  <c r="AR26" i="61"/>
  <c r="AR17" i="61"/>
  <c r="AL16" i="61"/>
  <c r="AL22" i="61"/>
  <c r="AL20" i="61"/>
  <c r="AL17" i="61"/>
  <c r="AL23" i="61"/>
  <c r="AL18" i="61"/>
  <c r="CH49" i="60"/>
  <c r="CH57" i="60"/>
  <c r="CH97" i="60"/>
  <c r="CH105" i="60"/>
  <c r="CH73" i="60"/>
  <c r="CH89" i="60"/>
  <c r="CH113" i="60"/>
  <c r="CH39" i="60"/>
  <c r="CH98" i="60"/>
  <c r="CH106" i="60"/>
  <c r="CH114" i="60"/>
  <c r="CH61" i="60"/>
  <c r="CH77" i="60"/>
  <c r="CH85" i="60"/>
  <c r="CH101" i="60"/>
  <c r="CH109" i="60"/>
  <c r="CH65" i="60"/>
  <c r="CH81" i="60"/>
  <c r="CH42" i="60"/>
  <c r="CH66" i="60"/>
  <c r="CH74" i="60"/>
  <c r="CH45" i="60"/>
  <c r="CH40" i="60"/>
  <c r="CH48" i="60"/>
  <c r="CH56" i="60"/>
  <c r="CH64" i="60"/>
  <c r="CH72" i="60"/>
  <c r="CH80" i="60"/>
  <c r="CH88" i="60"/>
  <c r="CH43" i="60"/>
  <c r="CH41" i="60"/>
  <c r="CH50" i="60"/>
  <c r="CH58" i="60"/>
  <c r="CH82" i="60"/>
  <c r="CH53" i="60"/>
  <c r="CH69" i="60"/>
  <c r="CB41" i="60"/>
  <c r="CB105" i="60"/>
  <c r="CB38" i="60"/>
  <c r="CB49" i="60"/>
  <c r="CB57" i="60"/>
  <c r="CB81" i="60"/>
  <c r="CB39" i="60"/>
  <c r="CB65" i="60"/>
  <c r="CB73" i="60"/>
  <c r="CB89" i="60"/>
  <c r="CB97" i="60"/>
  <c r="CB53" i="60"/>
  <c r="CB85" i="60"/>
  <c r="CB93" i="60"/>
  <c r="CB101" i="60"/>
  <c r="CB109" i="60"/>
  <c r="CB48" i="60"/>
  <c r="CB104" i="60"/>
  <c r="CB112" i="60"/>
  <c r="CB45" i="60"/>
  <c r="CB61" i="60"/>
  <c r="CB77" i="60"/>
  <c r="CB40" i="60"/>
  <c r="CB64" i="60"/>
  <c r="CB72" i="60"/>
  <c r="CB80" i="60"/>
  <c r="CB96" i="60"/>
  <c r="CB69" i="60"/>
  <c r="CB56" i="60"/>
  <c r="BV41" i="60"/>
  <c r="BV49" i="60"/>
  <c r="BV57" i="60"/>
  <c r="BV89" i="60"/>
  <c r="BV97" i="60"/>
  <c r="BV38" i="60"/>
  <c r="BV65" i="60"/>
  <c r="BV47" i="60"/>
  <c r="BV87" i="60"/>
  <c r="BV95" i="60"/>
  <c r="BV103" i="60"/>
  <c r="BV106" i="60"/>
  <c r="BV45" i="60"/>
  <c r="BV53" i="60"/>
  <c r="BV61" i="60"/>
  <c r="BV69" i="60"/>
  <c r="BV77" i="60"/>
  <c r="BV85" i="60"/>
  <c r="BV93" i="60"/>
  <c r="BV101" i="60"/>
  <c r="BV109" i="60"/>
  <c r="BV63" i="60"/>
  <c r="BV79" i="60"/>
  <c r="BV48" i="60"/>
  <c r="BV56" i="60"/>
  <c r="BV64" i="60"/>
  <c r="BV72" i="60"/>
  <c r="BV80" i="60"/>
  <c r="BV73" i="60"/>
  <c r="BV81" i="60"/>
  <c r="BV105" i="60"/>
  <c r="BV39" i="60"/>
  <c r="BV55" i="60"/>
  <c r="BV71" i="60"/>
  <c r="BV40" i="60"/>
  <c r="BV46" i="60"/>
  <c r="BV54" i="60"/>
  <c r="BV62" i="60"/>
  <c r="BV70" i="60"/>
  <c r="BV78" i="60"/>
  <c r="BV86" i="60"/>
  <c r="BV94" i="60"/>
  <c r="BV102" i="60"/>
  <c r="BP41" i="60"/>
  <c r="BP47" i="60"/>
  <c r="BP38" i="60"/>
  <c r="BP55" i="60"/>
  <c r="BP63" i="60"/>
  <c r="BP71" i="60"/>
  <c r="BP143" i="60"/>
  <c r="BP42" i="60"/>
  <c r="BP50" i="60"/>
  <c r="BP58" i="60"/>
  <c r="BP66" i="60"/>
  <c r="BP74" i="60"/>
  <c r="BP82" i="60"/>
  <c r="BP90" i="60"/>
  <c r="BP98" i="60"/>
  <c r="BP106" i="60"/>
  <c r="BP114" i="60"/>
  <c r="BP122" i="60"/>
  <c r="BP130" i="60"/>
  <c r="BP138" i="60"/>
  <c r="BP146" i="60"/>
  <c r="BP87" i="60"/>
  <c r="BP79" i="60"/>
  <c r="BP95" i="60"/>
  <c r="BP103" i="60"/>
  <c r="BP111" i="60"/>
  <c r="BP119" i="60"/>
  <c r="BP39" i="60"/>
  <c r="BP43" i="60"/>
  <c r="BP51" i="60"/>
  <c r="BP59" i="60"/>
  <c r="BP67" i="60"/>
  <c r="BP75" i="60"/>
  <c r="BP83" i="60"/>
  <c r="BP91" i="60"/>
  <c r="BP99" i="60"/>
  <c r="BP107" i="60"/>
  <c r="BP115" i="60"/>
  <c r="BP123" i="60"/>
  <c r="BP131" i="60"/>
  <c r="BP139" i="60"/>
  <c r="BP147" i="60"/>
  <c r="BP127" i="60"/>
  <c r="BP94" i="60"/>
  <c r="BP102" i="60"/>
  <c r="BP110" i="60"/>
  <c r="BP118" i="60"/>
  <c r="BP126" i="60"/>
  <c r="BP134" i="60"/>
  <c r="BJ57" i="60"/>
  <c r="BJ49" i="60"/>
  <c r="BJ97" i="60"/>
  <c r="BJ71" i="60"/>
  <c r="BJ103" i="60"/>
  <c r="BJ119" i="60"/>
  <c r="BJ127" i="60"/>
  <c r="BJ42" i="60"/>
  <c r="BJ50" i="60"/>
  <c r="BJ58" i="60"/>
  <c r="BJ66" i="60"/>
  <c r="BJ74" i="60"/>
  <c r="BJ82" i="60"/>
  <c r="BJ90" i="60"/>
  <c r="BJ98" i="60"/>
  <c r="BJ106" i="60"/>
  <c r="BJ114" i="60"/>
  <c r="BJ122" i="60"/>
  <c r="BJ130" i="60"/>
  <c r="BJ41" i="60"/>
  <c r="BJ105" i="60"/>
  <c r="BJ63" i="60"/>
  <c r="BJ95" i="60"/>
  <c r="BJ111" i="60"/>
  <c r="BJ45" i="60"/>
  <c r="BJ53" i="60"/>
  <c r="BJ61" i="60"/>
  <c r="BJ69" i="60"/>
  <c r="BJ77" i="60"/>
  <c r="BJ85" i="60"/>
  <c r="BJ93" i="60"/>
  <c r="BJ101" i="60"/>
  <c r="BJ109" i="60"/>
  <c r="BJ117" i="60"/>
  <c r="BJ125" i="60"/>
  <c r="BJ133" i="60"/>
  <c r="BJ65" i="60"/>
  <c r="BJ113" i="60"/>
  <c r="BJ121" i="60"/>
  <c r="BJ129" i="60"/>
  <c r="BJ55" i="60"/>
  <c r="BJ135" i="60"/>
  <c r="BJ73" i="60"/>
  <c r="BJ47" i="60"/>
  <c r="BJ79" i="60"/>
  <c r="BJ43" i="60"/>
  <c r="BJ81" i="60"/>
  <c r="BJ39" i="60"/>
  <c r="BJ46" i="60"/>
  <c r="BJ54" i="60"/>
  <c r="BJ62" i="60"/>
  <c r="BJ70" i="60"/>
  <c r="BJ78" i="60"/>
  <c r="BJ86" i="60"/>
  <c r="BJ94" i="60"/>
  <c r="BJ102" i="60"/>
  <c r="BJ110" i="60"/>
  <c r="BJ118" i="60"/>
  <c r="BJ126" i="60"/>
  <c r="AX66" i="60"/>
  <c r="AX74" i="60"/>
  <c r="AX90" i="60"/>
  <c r="AX67" i="60"/>
  <c r="AX75" i="60"/>
  <c r="AX83" i="60"/>
  <c r="AX147" i="60"/>
  <c r="AX65" i="60"/>
  <c r="AX73" i="60"/>
  <c r="AX81" i="60"/>
  <c r="AX89" i="60"/>
  <c r="AX97" i="60"/>
  <c r="AX105" i="60"/>
  <c r="AX113" i="60"/>
  <c r="AX121" i="60"/>
  <c r="AX129" i="60"/>
  <c r="AX137" i="60"/>
  <c r="AX145" i="60"/>
  <c r="AX42" i="60"/>
  <c r="AX82" i="60"/>
  <c r="AX43" i="60"/>
  <c r="AX51" i="60"/>
  <c r="AX99" i="60"/>
  <c r="AX123" i="60"/>
  <c r="AX41" i="60"/>
  <c r="AX44" i="60"/>
  <c r="AX58" i="60"/>
  <c r="AX59" i="60"/>
  <c r="AX91" i="60"/>
  <c r="AX107" i="60"/>
  <c r="AX115" i="60"/>
  <c r="AX39" i="60"/>
  <c r="AX71" i="60"/>
  <c r="AX87" i="60"/>
  <c r="AX95" i="60"/>
  <c r="AX103" i="60"/>
  <c r="AX127" i="60"/>
  <c r="AX135" i="60"/>
  <c r="AX50" i="60"/>
  <c r="AX106" i="60"/>
  <c r="AX122" i="60"/>
  <c r="AX138" i="60"/>
  <c r="AX98" i="60"/>
  <c r="AX114" i="60"/>
  <c r="AX130" i="60"/>
  <c r="AX146" i="60"/>
  <c r="AX40" i="60"/>
  <c r="AX131" i="60"/>
  <c r="AX54" i="60"/>
  <c r="AX62" i="60"/>
  <c r="AX70" i="60"/>
  <c r="AX78" i="60"/>
  <c r="AX86" i="60"/>
  <c r="AX94" i="60"/>
  <c r="AX102" i="60"/>
  <c r="AX110" i="60"/>
  <c r="AX118" i="60"/>
  <c r="AX126" i="60"/>
  <c r="AX134" i="60"/>
  <c r="AX142" i="60"/>
  <c r="AR109" i="60"/>
  <c r="AR99" i="60"/>
  <c r="AR86" i="60"/>
  <c r="AR110" i="60"/>
  <c r="AR134" i="60"/>
  <c r="AR41" i="60"/>
  <c r="AR49" i="60"/>
  <c r="AR57" i="60"/>
  <c r="AR73" i="60"/>
  <c r="AR113" i="60"/>
  <c r="AR121" i="60"/>
  <c r="AR129" i="60"/>
  <c r="AR137" i="60"/>
  <c r="AR145" i="60"/>
  <c r="AR45" i="60"/>
  <c r="AR51" i="60"/>
  <c r="AR67" i="60"/>
  <c r="AR75" i="60"/>
  <c r="AR83" i="60"/>
  <c r="AR126" i="60"/>
  <c r="AR142" i="60"/>
  <c r="AR150" i="60"/>
  <c r="AR38" i="60"/>
  <c r="AR91" i="60"/>
  <c r="AR46" i="60"/>
  <c r="AR54" i="60"/>
  <c r="AR62" i="60"/>
  <c r="AR94" i="60"/>
  <c r="AR102" i="60"/>
  <c r="AR118" i="60"/>
  <c r="AR39" i="60"/>
  <c r="AR53" i="60"/>
  <c r="AR61" i="60"/>
  <c r="AR117" i="60"/>
  <c r="AR43" i="60"/>
  <c r="AR70" i="60"/>
  <c r="AR78" i="60"/>
  <c r="AR42" i="60"/>
  <c r="AR50" i="60"/>
  <c r="AR58" i="60"/>
  <c r="AR66" i="60"/>
  <c r="AR74" i="60"/>
  <c r="AR82" i="60"/>
  <c r="AR90" i="60"/>
  <c r="AR98" i="60"/>
  <c r="AR106" i="60"/>
  <c r="AR114" i="60"/>
  <c r="AR122" i="60"/>
  <c r="AR130" i="60"/>
  <c r="AR138" i="60"/>
  <c r="AR146" i="60"/>
  <c r="AR69" i="60"/>
  <c r="AR77" i="60"/>
  <c r="AR85" i="60"/>
  <c r="AR101" i="60"/>
  <c r="AR125" i="60"/>
  <c r="AR133" i="60"/>
  <c r="AR141" i="60"/>
  <c r="AR149" i="60"/>
  <c r="AR93" i="60"/>
  <c r="AR59" i="60"/>
  <c r="AR107" i="60"/>
  <c r="AR115" i="60"/>
  <c r="AR123" i="60"/>
  <c r="AR131" i="60"/>
  <c r="AR139" i="60"/>
  <c r="BD42" i="60"/>
  <c r="BD45" i="60"/>
  <c r="BD53" i="60"/>
  <c r="BD61" i="60"/>
  <c r="BD69" i="60"/>
  <c r="BD77" i="60"/>
  <c r="BD85" i="60"/>
  <c r="BD93" i="60"/>
  <c r="BD101" i="60"/>
  <c r="BD109" i="60"/>
  <c r="BD117" i="60"/>
  <c r="BD125" i="60"/>
  <c r="BD133" i="60"/>
  <c r="BD46" i="60"/>
  <c r="BD54" i="60"/>
  <c r="BD62" i="60"/>
  <c r="BD70" i="60"/>
  <c r="BD78" i="60"/>
  <c r="BD86" i="60"/>
  <c r="BD94" i="60"/>
  <c r="BD102" i="60"/>
  <c r="BD110" i="60"/>
  <c r="BD118" i="60"/>
  <c r="BD126" i="60"/>
  <c r="BD134" i="60"/>
  <c r="BD128" i="60"/>
  <c r="BD132" i="60"/>
  <c r="BD51" i="60"/>
  <c r="BD59" i="60"/>
  <c r="BD67" i="60"/>
  <c r="BD75" i="60"/>
  <c r="BD83" i="60"/>
  <c r="BD91" i="60"/>
  <c r="BD99" i="60"/>
  <c r="BD107" i="60"/>
  <c r="BD115" i="60"/>
  <c r="BD123" i="60"/>
  <c r="BD131" i="60"/>
  <c r="BD73" i="60"/>
  <c r="BD113" i="60"/>
  <c r="BD60" i="60"/>
  <c r="BD39" i="60"/>
  <c r="BD47" i="60"/>
  <c r="BD55" i="60"/>
  <c r="BD63" i="60"/>
  <c r="BD71" i="60"/>
  <c r="BD79" i="60"/>
  <c r="BD87" i="60"/>
  <c r="BD95" i="60"/>
  <c r="BD103" i="60"/>
  <c r="BD111" i="60"/>
  <c r="BD119" i="60"/>
  <c r="BD127" i="60"/>
  <c r="BD135" i="60"/>
  <c r="BD57" i="60"/>
  <c r="BD97" i="60"/>
  <c r="BD105" i="60"/>
  <c r="BD44" i="60"/>
  <c r="BD52" i="60"/>
  <c r="BD68" i="60"/>
  <c r="BD108" i="60"/>
  <c r="BD116" i="60"/>
  <c r="BD66" i="60"/>
  <c r="BD74" i="60"/>
  <c r="BD82" i="60"/>
  <c r="BD90" i="60"/>
  <c r="BD98" i="60"/>
  <c r="BD106" i="60"/>
  <c r="BD114" i="60"/>
  <c r="BD122" i="60"/>
  <c r="BD130" i="60"/>
  <c r="BD124" i="60"/>
  <c r="BD50" i="60"/>
  <c r="BD58" i="60"/>
  <c r="BD81" i="60"/>
  <c r="BD89" i="60"/>
  <c r="BD76" i="60"/>
  <c r="BD92" i="60"/>
  <c r="BD100" i="60"/>
  <c r="BD48" i="60"/>
  <c r="BD56" i="60"/>
  <c r="BD64" i="60"/>
  <c r="BD72" i="60"/>
  <c r="BD80" i="60"/>
  <c r="BD88" i="60"/>
  <c r="BD96" i="60"/>
  <c r="BD104" i="60"/>
  <c r="BD112" i="60"/>
  <c r="BD120" i="60"/>
  <c r="BD41" i="60"/>
  <c r="BD49" i="60"/>
  <c r="BD65" i="60"/>
  <c r="BD121" i="60"/>
  <c r="BD40" i="60"/>
  <c r="BD43" i="60"/>
  <c r="BD129" i="60"/>
  <c r="BD84" i="60"/>
  <c r="AL59" i="60"/>
  <c r="AL38" i="60"/>
  <c r="AL40" i="60"/>
  <c r="AL47" i="60"/>
  <c r="AL55" i="60"/>
  <c r="AL63" i="60"/>
  <c r="AL71" i="60"/>
  <c r="AL79" i="60"/>
  <c r="AL87" i="60"/>
  <c r="AL95" i="60"/>
  <c r="AL103" i="60"/>
  <c r="AL111" i="60"/>
  <c r="AL119" i="60"/>
  <c r="AL127" i="60"/>
  <c r="AL135" i="60"/>
  <c r="AL143" i="60"/>
  <c r="AL48" i="60"/>
  <c r="AL56" i="60"/>
  <c r="AL51" i="60"/>
  <c r="AL42" i="60"/>
  <c r="AL64" i="60"/>
  <c r="AL43" i="60"/>
  <c r="AL72" i="60"/>
  <c r="AL80" i="60"/>
  <c r="AL88" i="60"/>
  <c r="AL96" i="60"/>
  <c r="AL104" i="60"/>
  <c r="AL112" i="60"/>
  <c r="AL120" i="60"/>
  <c r="AL128" i="60"/>
  <c r="AL136" i="60"/>
  <c r="AL144" i="60"/>
  <c r="AL67" i="60"/>
  <c r="AL75" i="60"/>
  <c r="AL83" i="60"/>
  <c r="AL91" i="60"/>
  <c r="AL99" i="60"/>
  <c r="AL107" i="60"/>
  <c r="AL115" i="60"/>
  <c r="AL123" i="60"/>
  <c r="AL131" i="60"/>
  <c r="AL139" i="60"/>
  <c r="AL147" i="60"/>
  <c r="AL46" i="60"/>
  <c r="AL62" i="60"/>
  <c r="AL70" i="60"/>
  <c r="AL78" i="60"/>
  <c r="AL86" i="60"/>
  <c r="AL94" i="60"/>
  <c r="AL102" i="60"/>
  <c r="AL110" i="60"/>
  <c r="AL118" i="60"/>
  <c r="AL126" i="60"/>
  <c r="AL134" i="60"/>
  <c r="AL142" i="60"/>
  <c r="AD24" i="62"/>
  <c r="AD22" i="62"/>
  <c r="AD30" i="62"/>
  <c r="AD38" i="62"/>
  <c r="AD46" i="62"/>
  <c r="AD54" i="62"/>
  <c r="AD14" i="62"/>
  <c r="AD17" i="62"/>
  <c r="AD25" i="62"/>
  <c r="AD33" i="62"/>
  <c r="AD41" i="62"/>
  <c r="AD49" i="62"/>
  <c r="AD16" i="62"/>
  <c r="AD40" i="62"/>
  <c r="AD32" i="62"/>
  <c r="AD48" i="62"/>
  <c r="X37" i="62"/>
  <c r="X40" i="62"/>
  <c r="X48" i="62"/>
  <c r="X32" i="62"/>
  <c r="X14" i="62"/>
  <c r="X22" i="62"/>
  <c r="X30" i="62"/>
  <c r="X38" i="62"/>
  <c r="X46" i="62"/>
  <c r="X54" i="62"/>
  <c r="X29" i="62"/>
  <c r="X16" i="62"/>
  <c r="X33" i="62"/>
  <c r="X41" i="62"/>
  <c r="X21" i="62"/>
  <c r="X24" i="62"/>
  <c r="X17" i="62"/>
  <c r="X25" i="62"/>
  <c r="X9" i="62"/>
  <c r="X15" i="62"/>
  <c r="X49" i="62"/>
  <c r="X10" i="62"/>
  <c r="X45" i="62"/>
  <c r="R16" i="62"/>
  <c r="R24" i="62"/>
  <c r="R48" i="62"/>
  <c r="R22" i="62"/>
  <c r="R30" i="62"/>
  <c r="R46" i="62"/>
  <c r="R54" i="62"/>
  <c r="R17" i="62"/>
  <c r="R25" i="62"/>
  <c r="R33" i="62"/>
  <c r="R41" i="62"/>
  <c r="R49" i="62"/>
  <c r="R32" i="62"/>
  <c r="R38" i="62"/>
  <c r="R40" i="62"/>
  <c r="R14" i="62"/>
  <c r="R10" i="62"/>
  <c r="R13" i="62"/>
  <c r="R21" i="62"/>
  <c r="R29" i="62"/>
  <c r="R37" i="62"/>
  <c r="R45" i="62"/>
  <c r="AO13" i="54"/>
  <c r="AO12" i="54"/>
  <c r="AO58" i="54"/>
  <c r="AO57" i="54"/>
  <c r="AO56" i="54"/>
  <c r="AO55" i="54"/>
  <c r="AO54" i="54"/>
  <c r="AO53" i="54"/>
  <c r="AO52" i="54"/>
  <c r="AO51" i="54"/>
  <c r="AO50" i="54"/>
  <c r="AO49" i="54"/>
  <c r="AO48" i="54"/>
  <c r="AO47" i="54"/>
  <c r="AO46" i="54"/>
  <c r="AO45" i="54"/>
  <c r="AO44" i="54"/>
  <c r="AO43" i="54"/>
  <c r="AO42" i="54"/>
  <c r="AO41" i="54"/>
  <c r="AO40" i="54"/>
  <c r="AO39" i="54"/>
  <c r="AO38" i="54"/>
  <c r="AO37" i="54"/>
  <c r="AO36" i="54"/>
  <c r="AO35" i="54"/>
  <c r="AO34" i="54"/>
  <c r="AO33" i="54"/>
  <c r="AO32" i="54"/>
  <c r="AO31" i="54"/>
  <c r="AO30" i="54"/>
  <c r="AO29" i="54"/>
  <c r="AO28" i="54"/>
  <c r="AO27" i="54"/>
  <c r="AO26" i="54"/>
  <c r="AO25" i="54"/>
  <c r="AO24" i="54"/>
  <c r="AO23" i="54"/>
  <c r="AO22" i="54"/>
  <c r="AO21" i="54"/>
  <c r="AO20" i="54"/>
  <c r="AO19" i="54"/>
  <c r="AO18" i="54"/>
  <c r="AO17" i="54"/>
  <c r="AO16" i="54"/>
  <c r="AO15" i="54"/>
  <c r="AO14" i="54"/>
  <c r="AQ58" i="54"/>
  <c r="AQ57" i="54"/>
  <c r="AQ56" i="54"/>
  <c r="AQ55" i="54"/>
  <c r="AQ54" i="54"/>
  <c r="AQ53" i="54"/>
  <c r="AQ52" i="54"/>
  <c r="AQ51" i="54"/>
  <c r="AQ50" i="54"/>
  <c r="AQ49" i="54"/>
  <c r="AQ48" i="54"/>
  <c r="AQ47" i="54"/>
  <c r="AQ46" i="54"/>
  <c r="AQ45" i="54"/>
  <c r="AQ44" i="54"/>
  <c r="AQ43" i="54"/>
  <c r="AQ42" i="54"/>
  <c r="AQ41" i="54"/>
  <c r="AQ40" i="54"/>
  <c r="AQ39" i="54"/>
  <c r="AQ38" i="54"/>
  <c r="AQ37" i="54"/>
  <c r="AQ36" i="54"/>
  <c r="AQ35" i="54"/>
  <c r="AQ34" i="54"/>
  <c r="AQ33" i="54"/>
  <c r="AQ32" i="54"/>
  <c r="AQ31" i="54"/>
  <c r="AQ30" i="54"/>
  <c r="AQ29" i="54"/>
  <c r="AQ28" i="54"/>
  <c r="AQ27" i="54"/>
  <c r="AQ26" i="54"/>
  <c r="AQ25" i="54"/>
  <c r="AQ24" i="54"/>
  <c r="AQ23" i="54"/>
  <c r="AQ22" i="54"/>
  <c r="AQ21" i="54"/>
  <c r="AQ20" i="54"/>
  <c r="AQ19" i="54"/>
  <c r="AQ18" i="54"/>
  <c r="AQ17" i="54"/>
  <c r="AQ16" i="54"/>
  <c r="AQ15" i="54"/>
  <c r="AQ14" i="54"/>
  <c r="AQ13" i="54"/>
  <c r="AQ12" i="54"/>
  <c r="AI58" i="54"/>
  <c r="AI57" i="54"/>
  <c r="AI56" i="54"/>
  <c r="AI55" i="54"/>
  <c r="AI54" i="54"/>
  <c r="AI53" i="54"/>
  <c r="AI52" i="54"/>
  <c r="AI51" i="54"/>
  <c r="AI50" i="54"/>
  <c r="AI49" i="54"/>
  <c r="AI48" i="54"/>
  <c r="AI47" i="54"/>
  <c r="AI46" i="54"/>
  <c r="AI45" i="54"/>
  <c r="AI44" i="54"/>
  <c r="AI43" i="54"/>
  <c r="AI42" i="54"/>
  <c r="AI41" i="54"/>
  <c r="AI40" i="54"/>
  <c r="AI39" i="54"/>
  <c r="AI38" i="54"/>
  <c r="AI37" i="54"/>
  <c r="AI36" i="54"/>
  <c r="AI35" i="54"/>
  <c r="AI34" i="54"/>
  <c r="AI33" i="54"/>
  <c r="AI32" i="54"/>
  <c r="AI31" i="54"/>
  <c r="AI30" i="54"/>
  <c r="AI29" i="54"/>
  <c r="AI28" i="54"/>
  <c r="AI27" i="54"/>
  <c r="AI26" i="54"/>
  <c r="AI25" i="54"/>
  <c r="AI24" i="54"/>
  <c r="AI23" i="54"/>
  <c r="AI22" i="54"/>
  <c r="AI21" i="54"/>
  <c r="AI20" i="54"/>
  <c r="AI19" i="54"/>
  <c r="AI18" i="54"/>
  <c r="AI17" i="54"/>
  <c r="AI16" i="54"/>
  <c r="AI15" i="54"/>
  <c r="AI14" i="54"/>
  <c r="AI13" i="54"/>
  <c r="AI12" i="54"/>
  <c r="AJ58" i="54"/>
  <c r="AJ57" i="54"/>
  <c r="AJ56" i="54"/>
  <c r="AJ55" i="54"/>
  <c r="AJ54" i="54"/>
  <c r="AJ53" i="54"/>
  <c r="AJ52" i="54"/>
  <c r="AJ51" i="54"/>
  <c r="AJ50" i="54"/>
  <c r="AJ49" i="54"/>
  <c r="AJ48" i="54"/>
  <c r="AJ47" i="54"/>
  <c r="AJ46" i="54"/>
  <c r="AJ45" i="54"/>
  <c r="AJ44" i="54"/>
  <c r="AJ43" i="54"/>
  <c r="AJ42" i="54"/>
  <c r="AJ41" i="54"/>
  <c r="AJ40" i="54"/>
  <c r="AJ39" i="54"/>
  <c r="AJ38" i="54"/>
  <c r="AJ37" i="54"/>
  <c r="AJ36" i="54"/>
  <c r="AJ35" i="54"/>
  <c r="AJ34" i="54"/>
  <c r="AJ33" i="54"/>
  <c r="AJ32" i="54"/>
  <c r="AJ31" i="54"/>
  <c r="AJ30" i="54"/>
  <c r="AJ29" i="54"/>
  <c r="AJ28" i="54"/>
  <c r="AJ27" i="54"/>
  <c r="AJ26" i="54"/>
  <c r="AJ25" i="54"/>
  <c r="AJ24" i="54"/>
  <c r="AJ23" i="54"/>
  <c r="AJ22" i="54"/>
  <c r="AJ21" i="54"/>
  <c r="AJ20" i="54"/>
  <c r="AJ19" i="54"/>
  <c r="AJ18" i="54"/>
  <c r="AJ17" i="54"/>
  <c r="AJ16" i="54"/>
  <c r="AJ15" i="54"/>
  <c r="AJ14" i="54"/>
  <c r="AJ13" i="54"/>
  <c r="AJ12" i="54"/>
  <c r="AK58" i="54"/>
  <c r="AK57" i="54"/>
  <c r="AK56" i="54"/>
  <c r="AK55" i="54"/>
  <c r="AK54" i="54"/>
  <c r="AK53" i="54"/>
  <c r="AK52" i="54"/>
  <c r="AK51" i="54"/>
  <c r="AK50" i="54"/>
  <c r="AK49" i="54"/>
  <c r="AK48" i="54"/>
  <c r="AK47" i="54"/>
  <c r="AK46" i="54"/>
  <c r="AK45" i="54"/>
  <c r="AK44" i="54"/>
  <c r="AK43" i="54"/>
  <c r="AK42" i="54"/>
  <c r="AK41" i="54"/>
  <c r="AK40" i="54"/>
  <c r="AK39" i="54"/>
  <c r="AK38" i="54"/>
  <c r="AK37" i="54"/>
  <c r="AK36" i="54"/>
  <c r="AK35" i="54"/>
  <c r="AK34" i="54"/>
  <c r="AK33" i="54"/>
  <c r="AK32" i="54"/>
  <c r="AK31" i="54"/>
  <c r="AK30" i="54"/>
  <c r="AK29" i="54"/>
  <c r="AK28" i="54"/>
  <c r="AK27" i="54"/>
  <c r="AK26" i="54"/>
  <c r="AK25" i="54"/>
  <c r="AK24" i="54"/>
  <c r="AK23" i="54"/>
  <c r="AK22" i="54"/>
  <c r="AK21" i="54"/>
  <c r="AK20" i="54"/>
  <c r="AK19" i="54"/>
  <c r="AK18" i="54"/>
  <c r="AK17" i="54"/>
  <c r="AK16" i="54"/>
  <c r="AK15" i="54"/>
  <c r="AK14" i="54"/>
  <c r="AK13" i="54"/>
  <c r="AK12" i="54"/>
  <c r="AC58" i="54"/>
  <c r="AC57" i="54"/>
  <c r="AC56" i="54"/>
  <c r="AC55" i="54"/>
  <c r="AC54" i="54"/>
  <c r="AC53" i="54"/>
  <c r="AC52" i="54"/>
  <c r="AC51" i="54"/>
  <c r="AC50" i="54"/>
  <c r="AC49" i="54"/>
  <c r="AC48" i="54"/>
  <c r="AC47" i="54"/>
  <c r="AC46" i="54"/>
  <c r="AC45" i="54"/>
  <c r="AC44" i="54"/>
  <c r="AC43" i="54"/>
  <c r="AC42" i="54"/>
  <c r="AC41" i="54"/>
  <c r="AC40" i="54"/>
  <c r="AC39" i="54"/>
  <c r="AC38" i="54"/>
  <c r="AC37" i="54"/>
  <c r="AC36" i="54"/>
  <c r="AC35" i="54"/>
  <c r="AC34" i="54"/>
  <c r="AC33" i="54"/>
  <c r="AC32" i="54"/>
  <c r="AC31" i="54"/>
  <c r="AC30" i="54"/>
  <c r="AC29" i="54"/>
  <c r="AC28" i="54"/>
  <c r="AC27" i="54"/>
  <c r="AC26" i="54"/>
  <c r="AC25" i="54"/>
  <c r="AC24" i="54"/>
  <c r="AC23" i="54"/>
  <c r="AC22" i="54"/>
  <c r="AC21" i="54"/>
  <c r="AC20" i="54"/>
  <c r="AC19" i="54"/>
  <c r="AC18" i="54"/>
  <c r="AC17" i="54"/>
  <c r="AC16" i="54"/>
  <c r="AC15" i="54"/>
  <c r="AC14" i="54"/>
  <c r="AC13" i="54"/>
  <c r="AC12" i="54"/>
  <c r="AE58" i="54"/>
  <c r="AE57" i="54"/>
  <c r="AE56" i="54"/>
  <c r="AE55" i="54"/>
  <c r="AE54" i="54"/>
  <c r="AE53" i="54"/>
  <c r="AE52" i="54"/>
  <c r="AE51" i="54"/>
  <c r="AE50" i="54"/>
  <c r="AE49" i="54"/>
  <c r="AE48" i="54"/>
  <c r="AE47" i="54"/>
  <c r="AE46" i="54"/>
  <c r="AE45" i="54"/>
  <c r="AE44" i="54"/>
  <c r="AE43" i="54"/>
  <c r="AE42" i="54"/>
  <c r="AE41" i="54"/>
  <c r="AE40" i="54"/>
  <c r="AE39" i="54"/>
  <c r="AE38" i="54"/>
  <c r="AE37" i="54"/>
  <c r="AE36" i="54"/>
  <c r="AE35" i="54"/>
  <c r="AE34" i="54"/>
  <c r="AE33" i="54"/>
  <c r="AE32" i="54"/>
  <c r="AE31" i="54"/>
  <c r="AE30" i="54"/>
  <c r="AE29" i="54"/>
  <c r="AE28" i="54"/>
  <c r="AE27" i="54"/>
  <c r="AE26" i="54"/>
  <c r="AE25" i="54"/>
  <c r="AE24" i="54"/>
  <c r="AE23" i="54"/>
  <c r="AE22" i="54"/>
  <c r="AE21" i="54"/>
  <c r="AE20" i="54"/>
  <c r="AE19" i="54"/>
  <c r="AE18" i="54"/>
  <c r="AE17" i="54"/>
  <c r="AE16" i="54"/>
  <c r="AE15" i="54"/>
  <c r="AE14" i="54"/>
  <c r="AE13" i="54"/>
  <c r="AE12" i="54"/>
  <c r="AE39" i="76" l="1"/>
  <c r="AE38" i="76"/>
  <c r="AE41" i="76"/>
  <c r="AE44" i="76"/>
  <c r="AE42" i="76"/>
  <c r="AE45" i="76"/>
  <c r="AE40" i="76"/>
  <c r="Y43" i="76"/>
  <c r="Y44" i="76"/>
  <c r="Y39" i="76"/>
  <c r="Y41" i="76"/>
  <c r="Y42" i="76"/>
  <c r="Y45" i="76"/>
  <c r="Y38" i="76"/>
  <c r="Y37" i="76"/>
  <c r="AP57" i="54"/>
  <c r="AP18" i="54"/>
  <c r="AP34" i="54"/>
  <c r="AP50" i="54"/>
  <c r="AP19" i="54"/>
  <c r="AP27" i="54"/>
  <c r="AP35" i="54"/>
  <c r="AP43" i="54"/>
  <c r="AP51" i="54"/>
  <c r="AP26" i="54"/>
  <c r="AP42" i="54"/>
  <c r="AP58" i="54"/>
  <c r="AP12" i="54"/>
  <c r="AP20" i="54"/>
  <c r="AP28" i="54"/>
  <c r="AP36" i="54"/>
  <c r="AP44" i="54"/>
  <c r="AP52" i="54"/>
  <c r="AP13" i="54"/>
  <c r="AP45" i="54"/>
  <c r="AP14" i="54"/>
  <c r="AP22" i="54"/>
  <c r="AP30" i="54"/>
  <c r="AP38" i="54"/>
  <c r="AP46" i="54"/>
  <c r="AP54" i="54"/>
  <c r="AP21" i="54"/>
  <c r="AP53" i="54"/>
  <c r="AP15" i="54"/>
  <c r="AP23" i="54"/>
  <c r="AP31" i="54"/>
  <c r="AP39" i="54"/>
  <c r="AP47" i="54"/>
  <c r="AP55" i="54"/>
  <c r="AP37" i="54"/>
  <c r="AP16" i="54"/>
  <c r="AP24" i="54"/>
  <c r="AP32" i="54"/>
  <c r="AP40" i="54"/>
  <c r="AP48" i="54"/>
  <c r="AP56" i="54"/>
  <c r="AP29" i="54"/>
  <c r="AP17" i="54"/>
  <c r="AP25" i="54"/>
  <c r="AP33" i="54"/>
  <c r="AP41" i="54"/>
  <c r="AP49" i="54"/>
  <c r="AD43" i="54"/>
  <c r="AD12" i="54"/>
  <c r="AD53" i="54"/>
  <c r="AD13" i="54"/>
  <c r="AD21" i="54"/>
  <c r="AD29" i="54"/>
  <c r="AD37" i="54"/>
  <c r="AD46" i="54"/>
  <c r="AD54" i="54"/>
  <c r="AD35" i="54"/>
  <c r="AD45" i="54"/>
  <c r="AD30" i="54"/>
  <c r="AD15" i="54"/>
  <c r="AD23" i="54"/>
  <c r="AD31" i="54"/>
  <c r="AD39" i="54"/>
  <c r="AD48" i="54"/>
  <c r="AD56" i="54"/>
  <c r="AD19" i="54"/>
  <c r="AD44" i="54"/>
  <c r="AD28" i="54"/>
  <c r="AD14" i="54"/>
  <c r="AD47" i="54"/>
  <c r="AD16" i="54"/>
  <c r="AD24" i="54"/>
  <c r="AD32" i="54"/>
  <c r="AD40" i="54"/>
  <c r="AD49" i="54"/>
  <c r="AD57" i="54"/>
  <c r="AD52" i="54"/>
  <c r="AD36" i="54"/>
  <c r="AD38" i="54"/>
  <c r="AD17" i="54"/>
  <c r="AD25" i="54"/>
  <c r="AD33" i="54"/>
  <c r="AD41" i="54"/>
  <c r="AD50" i="54"/>
  <c r="AD58" i="54"/>
  <c r="AD27" i="54"/>
  <c r="AD20" i="54"/>
  <c r="AD22" i="54"/>
  <c r="AD55" i="54"/>
  <c r="AD18" i="54"/>
  <c r="AD26" i="54"/>
  <c r="AD34" i="54"/>
  <c r="AD42" i="54"/>
  <c r="AD51" i="54"/>
  <c r="AW28" i="25"/>
  <c r="AW27" i="25"/>
  <c r="AW26" i="25"/>
  <c r="AW25" i="25"/>
  <c r="AW24" i="25"/>
  <c r="AW23" i="25"/>
  <c r="AW22" i="25"/>
  <c r="AW21" i="25"/>
  <c r="AW20" i="25"/>
  <c r="AW19" i="25"/>
  <c r="AW18" i="25"/>
  <c r="AW17" i="25"/>
  <c r="AW16" i="25"/>
  <c r="AW15" i="25"/>
  <c r="AX28" i="25"/>
  <c r="AX27" i="25"/>
  <c r="AX26" i="25"/>
  <c r="AX25" i="25"/>
  <c r="AX24" i="25"/>
  <c r="AX23" i="25"/>
  <c r="AX22" i="25"/>
  <c r="AX21" i="25"/>
  <c r="AX20" i="25"/>
  <c r="AX19" i="25"/>
  <c r="AX18" i="25"/>
  <c r="AX17" i="25"/>
  <c r="AX16" i="25"/>
  <c r="AX15" i="25"/>
  <c r="AY28" i="25"/>
  <c r="AY27" i="25"/>
  <c r="AY26" i="25"/>
  <c r="AY25" i="25"/>
  <c r="AY24" i="25"/>
  <c r="AY23" i="25"/>
  <c r="AY22" i="25"/>
  <c r="AY21" i="25"/>
  <c r="AY20" i="25"/>
  <c r="AY19" i="25"/>
  <c r="AY18" i="25"/>
  <c r="AY17" i="25"/>
  <c r="AY16" i="25"/>
  <c r="AY15" i="25"/>
  <c r="AQ28" i="25"/>
  <c r="AQ27" i="25"/>
  <c r="AQ26" i="25"/>
  <c r="AQ25" i="25"/>
  <c r="AQ24" i="25"/>
  <c r="AQ23" i="25"/>
  <c r="AQ22" i="25"/>
  <c r="AQ21" i="25"/>
  <c r="AQ20" i="25"/>
  <c r="AQ19" i="25"/>
  <c r="AQ18" i="25"/>
  <c r="AQ17" i="25"/>
  <c r="AQ16" i="25"/>
  <c r="AQ15" i="25"/>
  <c r="AL15" i="25"/>
  <c r="AR15" i="25"/>
  <c r="AR16" i="25"/>
  <c r="AR17" i="25"/>
  <c r="AR18" i="25"/>
  <c r="AR19" i="25"/>
  <c r="AR20" i="25"/>
  <c r="AR21" i="25"/>
  <c r="AR22" i="25"/>
  <c r="AR23" i="25"/>
  <c r="AR24" i="25"/>
  <c r="AR25" i="25"/>
  <c r="AR26" i="25"/>
  <c r="AR27" i="25"/>
  <c r="AR28" i="25"/>
  <c r="AS28" i="25"/>
  <c r="AS27" i="25"/>
  <c r="AS26" i="25"/>
  <c r="AS25" i="25"/>
  <c r="AS24" i="25"/>
  <c r="AS23" i="25"/>
  <c r="AS22" i="25"/>
  <c r="AS21" i="25"/>
  <c r="AS20" i="25"/>
  <c r="AS19" i="25"/>
  <c r="AS18" i="25"/>
  <c r="AS17" i="25"/>
  <c r="AS16" i="25"/>
  <c r="AS15" i="25"/>
  <c r="R24" i="45"/>
  <c r="S24" i="45"/>
  <c r="T24" i="45"/>
  <c r="AF25" i="45"/>
  <c r="AF26" i="45"/>
  <c r="AF27" i="45"/>
  <c r="AF28" i="45"/>
  <c r="AF29" i="45"/>
  <c r="AF30" i="45"/>
  <c r="AF31" i="45"/>
  <c r="AF32" i="45"/>
  <c r="AF33" i="45"/>
  <c r="AF34" i="45"/>
  <c r="AF35" i="45"/>
  <c r="AF36" i="45"/>
  <c r="AF37" i="45"/>
  <c r="AF38" i="45"/>
  <c r="AF39" i="45"/>
  <c r="AF40" i="45"/>
  <c r="AF41" i="45"/>
  <c r="AF42" i="45"/>
  <c r="AF43" i="45"/>
  <c r="AF44" i="45"/>
  <c r="AF45" i="45"/>
  <c r="AF46" i="45"/>
  <c r="AF47" i="45"/>
  <c r="AF48" i="45"/>
  <c r="AF49" i="45"/>
  <c r="AF50" i="45"/>
  <c r="AF51" i="45"/>
  <c r="AF52" i="45"/>
  <c r="AF53" i="45"/>
  <c r="AF54" i="45"/>
  <c r="AF55" i="45"/>
  <c r="AF56" i="45"/>
  <c r="AF57" i="45"/>
  <c r="AF58" i="45"/>
  <c r="AF59" i="45"/>
  <c r="AF60" i="45"/>
  <c r="AF61" i="45"/>
  <c r="AF62" i="45"/>
  <c r="AF63" i="45"/>
  <c r="AF64" i="45"/>
  <c r="AF65" i="45"/>
  <c r="AF66" i="45"/>
  <c r="AF67" i="45"/>
  <c r="AF68" i="45"/>
  <c r="AF69" i="45"/>
  <c r="AF70" i="45"/>
  <c r="AF24" i="45"/>
  <c r="Y24" i="45"/>
  <c r="AG25" i="45"/>
  <c r="AG26" i="45"/>
  <c r="AG27" i="45"/>
  <c r="AG28" i="45"/>
  <c r="AG29" i="45"/>
  <c r="AG30" i="45"/>
  <c r="AG31" i="45"/>
  <c r="AG32" i="45"/>
  <c r="AG33" i="45"/>
  <c r="AG34" i="45"/>
  <c r="AG35" i="45"/>
  <c r="AG36" i="45"/>
  <c r="AG37" i="45"/>
  <c r="AG38" i="45"/>
  <c r="AG39" i="45"/>
  <c r="AG40" i="45"/>
  <c r="AG41" i="45"/>
  <c r="AG42" i="45"/>
  <c r="AG43" i="45"/>
  <c r="AG44" i="45"/>
  <c r="AG45" i="45"/>
  <c r="AG46" i="45"/>
  <c r="AG47" i="45"/>
  <c r="AG48" i="45"/>
  <c r="AG49" i="45"/>
  <c r="AG50" i="45"/>
  <c r="AG51" i="45"/>
  <c r="AG52" i="45"/>
  <c r="AG53" i="45"/>
  <c r="AG54" i="45"/>
  <c r="AG55" i="45"/>
  <c r="AG56" i="45"/>
  <c r="AG57" i="45"/>
  <c r="AG58" i="45"/>
  <c r="AG59" i="45"/>
  <c r="AG60" i="45"/>
  <c r="AG61" i="45"/>
  <c r="AG62" i="45"/>
  <c r="AG63" i="45"/>
  <c r="AG64" i="45"/>
  <c r="AG65" i="45"/>
  <c r="AG66" i="45"/>
  <c r="AG67" i="45"/>
  <c r="AG68" i="45"/>
  <c r="AG69" i="45"/>
  <c r="AG70" i="45"/>
  <c r="AG24" i="45"/>
  <c r="Z24" i="45"/>
  <c r="AH25" i="45"/>
  <c r="AH26" i="45"/>
  <c r="AH27" i="45"/>
  <c r="AH28" i="45"/>
  <c r="AH29" i="45"/>
  <c r="AH30" i="45"/>
  <c r="AH31" i="45"/>
  <c r="AH32" i="45"/>
  <c r="AH33" i="45"/>
  <c r="AH34" i="45"/>
  <c r="AH35" i="45"/>
  <c r="AH36" i="45"/>
  <c r="AH37" i="45"/>
  <c r="AH38" i="45"/>
  <c r="AH39" i="45"/>
  <c r="AH40" i="45"/>
  <c r="AH41" i="45"/>
  <c r="AH42" i="45"/>
  <c r="AH43" i="45"/>
  <c r="AH44" i="45"/>
  <c r="AH45" i="45"/>
  <c r="AH46" i="45"/>
  <c r="AH47" i="45"/>
  <c r="AH48" i="45"/>
  <c r="AH49" i="45"/>
  <c r="AH50" i="45"/>
  <c r="AH51" i="45"/>
  <c r="AH52" i="45"/>
  <c r="AH53" i="45"/>
  <c r="AH54" i="45"/>
  <c r="AH55" i="45"/>
  <c r="AH56" i="45"/>
  <c r="AH57" i="45"/>
  <c r="AH58" i="45"/>
  <c r="AH59" i="45"/>
  <c r="AH60" i="45"/>
  <c r="AH61" i="45"/>
  <c r="AH62" i="45"/>
  <c r="AH63" i="45"/>
  <c r="AH64" i="45"/>
  <c r="AH65" i="45"/>
  <c r="AH66" i="45"/>
  <c r="AH67" i="45"/>
  <c r="AH68" i="45"/>
  <c r="AH69" i="45"/>
  <c r="AH70" i="45"/>
  <c r="AH24" i="45"/>
  <c r="AA24" i="45"/>
  <c r="K150" i="52"/>
  <c r="K149" i="52"/>
  <c r="K148" i="52"/>
  <c r="K147" i="52"/>
  <c r="K146" i="52"/>
  <c r="K145" i="52"/>
  <c r="K144" i="52"/>
  <c r="K143" i="52"/>
  <c r="K142" i="52"/>
  <c r="K141" i="52"/>
  <c r="K140" i="52"/>
  <c r="K139" i="52"/>
  <c r="K138" i="52"/>
  <c r="K137" i="52"/>
  <c r="O150" i="52"/>
  <c r="O149" i="52"/>
  <c r="O148" i="52"/>
  <c r="O147" i="52"/>
  <c r="O146" i="52"/>
  <c r="O145" i="52"/>
  <c r="O144" i="52"/>
  <c r="O143" i="52"/>
  <c r="O142" i="52"/>
  <c r="O141" i="52"/>
  <c r="O140" i="52"/>
  <c r="O139" i="52"/>
  <c r="O138" i="52"/>
  <c r="O137" i="52"/>
  <c r="BM23" i="60"/>
  <c r="BM17" i="60"/>
  <c r="AU17" i="60"/>
  <c r="BA17" i="60"/>
  <c r="A9" i="49" l="1"/>
  <c r="B9" i="49"/>
  <c r="C9" i="49"/>
  <c r="C11" i="49"/>
  <c r="AA180" i="81" l="1"/>
  <c r="Z180" i="81"/>
  <c r="AG150" i="52"/>
  <c r="AF150" i="52"/>
  <c r="AE150" i="52"/>
  <c r="AG149" i="52"/>
  <c r="AF149" i="52"/>
  <c r="AE149" i="52"/>
  <c r="AG148" i="52"/>
  <c r="AF148" i="52"/>
  <c r="AE148" i="52"/>
  <c r="AG147" i="52"/>
  <c r="AF147" i="52"/>
  <c r="AE147" i="52"/>
  <c r="AG146" i="52"/>
  <c r="AF146" i="52"/>
  <c r="AE146" i="52"/>
  <c r="AG145" i="52"/>
  <c r="AF145" i="52"/>
  <c r="AE145" i="52"/>
  <c r="AG144" i="52"/>
  <c r="AF144" i="52"/>
  <c r="AE144" i="52"/>
  <c r="AG143" i="52"/>
  <c r="AF143" i="52"/>
  <c r="AE143" i="52"/>
  <c r="AG142" i="52"/>
  <c r="AF142" i="52"/>
  <c r="AE142" i="52"/>
  <c r="AG141" i="52"/>
  <c r="AF141" i="52"/>
  <c r="AE141" i="52"/>
  <c r="AG140" i="52"/>
  <c r="AF140" i="52"/>
  <c r="AE140" i="52"/>
  <c r="AG139" i="52"/>
  <c r="AF139" i="52"/>
  <c r="AE139" i="52"/>
  <c r="AG138" i="52"/>
  <c r="AF138" i="52"/>
  <c r="AE138" i="52"/>
  <c r="AG137" i="52"/>
  <c r="AF137" i="52"/>
  <c r="AE137" i="52"/>
  <c r="AG136" i="52"/>
  <c r="AF136" i="52"/>
  <c r="AE136" i="52"/>
  <c r="AB29" i="76"/>
  <c r="AB28" i="76"/>
  <c r="AB27" i="76"/>
  <c r="AB26" i="76"/>
  <c r="AB25" i="76"/>
  <c r="AB24" i="76"/>
  <c r="AB23" i="76"/>
  <c r="AB22" i="76"/>
  <c r="AB21" i="76"/>
  <c r="AB20" i="76"/>
  <c r="AB19" i="76"/>
  <c r="AB18" i="76"/>
  <c r="AB17" i="76"/>
  <c r="V29" i="76"/>
  <c r="V28" i="76"/>
  <c r="V27" i="76"/>
  <c r="V26" i="76"/>
  <c r="V25" i="76"/>
  <c r="V24" i="76"/>
  <c r="V23" i="76"/>
  <c r="V22" i="76"/>
  <c r="V21" i="76"/>
  <c r="V20" i="76"/>
  <c r="V19" i="76"/>
  <c r="V18" i="76"/>
  <c r="V17" i="76"/>
  <c r="P29" i="76"/>
  <c r="P28" i="76"/>
  <c r="P27" i="76"/>
  <c r="P26" i="76"/>
  <c r="P25" i="76"/>
  <c r="P24" i="76"/>
  <c r="P23" i="76"/>
  <c r="P22" i="76"/>
  <c r="P21" i="76"/>
  <c r="P20" i="76"/>
  <c r="P19" i="76"/>
  <c r="P18" i="76"/>
  <c r="P17" i="76"/>
  <c r="AB16" i="76"/>
  <c r="V16" i="76"/>
  <c r="P16" i="76"/>
  <c r="V215" i="76"/>
  <c r="V214" i="76"/>
  <c r="V213" i="76"/>
  <c r="V212" i="76"/>
  <c r="V211" i="76"/>
  <c r="V210" i="76"/>
  <c r="V209" i="76"/>
  <c r="V208" i="76"/>
  <c r="V207" i="76"/>
  <c r="V206" i="76"/>
  <c r="V205" i="76"/>
  <c r="V204" i="76"/>
  <c r="V203" i="76"/>
  <c r="V202" i="76"/>
  <c r="V201" i="76"/>
  <c r="V200" i="76"/>
  <c r="V199" i="76"/>
  <c r="V198" i="76"/>
  <c r="V197" i="76"/>
  <c r="V196" i="76"/>
  <c r="V195" i="76"/>
  <c r="V194" i="76"/>
  <c r="V193" i="76"/>
  <c r="V192" i="76"/>
  <c r="V191" i="76"/>
  <c r="V190" i="76"/>
  <c r="V189" i="76"/>
  <c r="V188" i="76"/>
  <c r="V187" i="76"/>
  <c r="V186" i="76"/>
  <c r="V185" i="76"/>
  <c r="V184" i="76"/>
  <c r="V183" i="76"/>
  <c r="V182" i="76"/>
  <c r="V181" i="76"/>
  <c r="V180" i="76"/>
  <c r="V179" i="76"/>
  <c r="V178" i="76"/>
  <c r="V177" i="76"/>
  <c r="V176" i="76"/>
  <c r="V175" i="76"/>
  <c r="V174" i="76"/>
  <c r="V173" i="76"/>
  <c r="V172" i="76"/>
  <c r="V171" i="76"/>
  <c r="V170" i="76"/>
  <c r="V169" i="76"/>
  <c r="V168" i="76"/>
  <c r="V167" i="76"/>
  <c r="V166" i="76"/>
  <c r="V165" i="76"/>
  <c r="V164" i="76"/>
  <c r="V163" i="76"/>
  <c r="V162" i="76"/>
  <c r="V161" i="76"/>
  <c r="V160" i="76"/>
  <c r="V159" i="76"/>
  <c r="V158" i="76"/>
  <c r="V157" i="76"/>
  <c r="V156" i="76"/>
  <c r="V155" i="76"/>
  <c r="V154" i="76"/>
  <c r="V153" i="76"/>
  <c r="V152" i="76"/>
  <c r="V151" i="76"/>
  <c r="V150" i="76"/>
  <c r="V149" i="76"/>
  <c r="V148" i="76"/>
  <c r="V147" i="76"/>
  <c r="V146" i="76"/>
  <c r="V145" i="76"/>
  <c r="V144" i="76"/>
  <c r="V143" i="76"/>
  <c r="V142" i="76"/>
  <c r="V141" i="76"/>
  <c r="V140" i="76"/>
  <c r="V139" i="76"/>
  <c r="V138" i="76"/>
  <c r="V137" i="76"/>
  <c r="V136" i="76"/>
  <c r="V135" i="76"/>
  <c r="V134" i="76"/>
  <c r="V133" i="76"/>
  <c r="V132" i="76"/>
  <c r="V131" i="76"/>
  <c r="V130" i="76"/>
  <c r="V129" i="76"/>
  <c r="V128" i="76"/>
  <c r="V127" i="76"/>
  <c r="V126" i="76"/>
  <c r="V125" i="76"/>
  <c r="V124" i="76"/>
  <c r="V123" i="76"/>
  <c r="V122" i="76"/>
  <c r="V121" i="76"/>
  <c r="V120" i="76"/>
  <c r="V119" i="76"/>
  <c r="V118" i="76"/>
  <c r="V117" i="76"/>
  <c r="V116" i="76"/>
  <c r="V115" i="76"/>
  <c r="V114" i="76"/>
  <c r="V113" i="76"/>
  <c r="V112" i="76"/>
  <c r="V111" i="76"/>
  <c r="V110" i="76"/>
  <c r="V109" i="76"/>
  <c r="V108" i="76"/>
  <c r="V107" i="76"/>
  <c r="V106" i="76"/>
  <c r="V105" i="76"/>
  <c r="V104" i="76"/>
  <c r="V103" i="76"/>
  <c r="V102" i="76"/>
  <c r="V101" i="76"/>
  <c r="V100" i="76"/>
  <c r="V99" i="76"/>
  <c r="V98" i="76"/>
  <c r="V97" i="76"/>
  <c r="V96" i="76"/>
  <c r="V95" i="76"/>
  <c r="V94" i="76"/>
  <c r="V93" i="76"/>
  <c r="V92" i="76"/>
  <c r="V91" i="76"/>
  <c r="V90" i="76"/>
  <c r="V89" i="76"/>
  <c r="V88" i="76"/>
  <c r="V87" i="76"/>
  <c r="V86" i="76"/>
  <c r="V85" i="76"/>
  <c r="V84" i="76"/>
  <c r="V83" i="76"/>
  <c r="V82" i="76"/>
  <c r="V81" i="76"/>
  <c r="V80" i="76"/>
  <c r="V79" i="76"/>
  <c r="V78" i="76"/>
  <c r="V77" i="76"/>
  <c r="V76" i="76"/>
  <c r="V75" i="76"/>
  <c r="V74" i="76"/>
  <c r="V73" i="76"/>
  <c r="V72" i="76"/>
  <c r="V71" i="76"/>
  <c r="V70" i="76"/>
  <c r="V69" i="76"/>
  <c r="V68" i="76"/>
  <c r="V67" i="76"/>
  <c r="V66" i="76"/>
  <c r="V65" i="76"/>
  <c r="V64" i="76"/>
  <c r="V63" i="76"/>
  <c r="V62" i="76"/>
  <c r="V61" i="76"/>
  <c r="V60" i="76"/>
  <c r="V59" i="76"/>
  <c r="V58" i="76"/>
  <c r="V57" i="76"/>
  <c r="V56" i="76"/>
  <c r="V55" i="76"/>
  <c r="V54" i="76"/>
  <c r="V53" i="76"/>
  <c r="V52" i="76"/>
  <c r="V51" i="76"/>
  <c r="V50" i="76"/>
  <c r="V49" i="76"/>
  <c r="V48" i="76"/>
  <c r="V47" i="76"/>
  <c r="V46" i="76"/>
  <c r="V45" i="76"/>
  <c r="V44" i="76"/>
  <c r="V43" i="76"/>
  <c r="V42" i="76"/>
  <c r="V41" i="76"/>
  <c r="V40" i="76"/>
  <c r="V39" i="76"/>
  <c r="V38" i="76"/>
  <c r="P215" i="76"/>
  <c r="P214" i="76"/>
  <c r="P213" i="76"/>
  <c r="P212" i="76"/>
  <c r="P211" i="76"/>
  <c r="P210" i="76"/>
  <c r="P209" i="76"/>
  <c r="P208" i="76"/>
  <c r="P207" i="76"/>
  <c r="P206" i="76"/>
  <c r="P205" i="76"/>
  <c r="P204" i="76"/>
  <c r="P203" i="76"/>
  <c r="P202" i="76"/>
  <c r="P201" i="76"/>
  <c r="P200" i="76"/>
  <c r="P199" i="76"/>
  <c r="P198" i="76"/>
  <c r="P197" i="76"/>
  <c r="P196" i="76"/>
  <c r="P195" i="76"/>
  <c r="P194" i="76"/>
  <c r="P193" i="76"/>
  <c r="P192" i="76"/>
  <c r="P191" i="76"/>
  <c r="P190" i="76"/>
  <c r="P189" i="76"/>
  <c r="P188" i="76"/>
  <c r="P187" i="76"/>
  <c r="P186" i="76"/>
  <c r="P185" i="76"/>
  <c r="P184" i="76"/>
  <c r="P183" i="76"/>
  <c r="P182" i="76"/>
  <c r="P181" i="76"/>
  <c r="P180" i="76"/>
  <c r="P179" i="76"/>
  <c r="P178" i="76"/>
  <c r="P177" i="76"/>
  <c r="P176" i="76"/>
  <c r="P175" i="76"/>
  <c r="P174" i="76"/>
  <c r="P173" i="76"/>
  <c r="P172" i="76"/>
  <c r="P171" i="76"/>
  <c r="P170" i="76"/>
  <c r="P169" i="76"/>
  <c r="P168" i="76"/>
  <c r="P167" i="76"/>
  <c r="P166" i="76"/>
  <c r="P165" i="76"/>
  <c r="P164" i="76"/>
  <c r="P163" i="76"/>
  <c r="P162" i="76"/>
  <c r="P161" i="76"/>
  <c r="P160" i="76"/>
  <c r="P159" i="76"/>
  <c r="P158" i="76"/>
  <c r="P157" i="76"/>
  <c r="P156" i="76"/>
  <c r="P155" i="76"/>
  <c r="P154" i="76"/>
  <c r="P153" i="76"/>
  <c r="P152" i="76"/>
  <c r="P151" i="76"/>
  <c r="P150" i="76"/>
  <c r="P149" i="76"/>
  <c r="P148" i="76"/>
  <c r="P147" i="76"/>
  <c r="P146" i="76"/>
  <c r="P145" i="76"/>
  <c r="P144" i="76"/>
  <c r="P143" i="76"/>
  <c r="P142" i="76"/>
  <c r="P141" i="76"/>
  <c r="P140" i="76"/>
  <c r="P139" i="76"/>
  <c r="P138" i="76"/>
  <c r="P137" i="76"/>
  <c r="P136" i="76"/>
  <c r="P135" i="76"/>
  <c r="P134" i="76"/>
  <c r="P133" i="76"/>
  <c r="P132" i="76"/>
  <c r="P131" i="76"/>
  <c r="P130" i="76"/>
  <c r="P129" i="76"/>
  <c r="P128" i="76"/>
  <c r="P127" i="76"/>
  <c r="P126" i="76"/>
  <c r="P125" i="76"/>
  <c r="P124" i="76"/>
  <c r="P123" i="76"/>
  <c r="P122" i="76"/>
  <c r="P121" i="76"/>
  <c r="P120" i="76"/>
  <c r="P119" i="76"/>
  <c r="P118" i="76"/>
  <c r="P117" i="76"/>
  <c r="P116" i="76"/>
  <c r="P115" i="76"/>
  <c r="P114" i="76"/>
  <c r="P113" i="76"/>
  <c r="P112" i="76"/>
  <c r="P111" i="76"/>
  <c r="P110" i="76"/>
  <c r="P109" i="76"/>
  <c r="P108" i="76"/>
  <c r="P107" i="76"/>
  <c r="P106" i="76"/>
  <c r="P105" i="76"/>
  <c r="P104" i="76"/>
  <c r="P103" i="76"/>
  <c r="P102" i="76"/>
  <c r="P101" i="76"/>
  <c r="P100" i="76"/>
  <c r="P99" i="76"/>
  <c r="P98" i="76"/>
  <c r="P97" i="76"/>
  <c r="P96" i="76"/>
  <c r="P95" i="76"/>
  <c r="P94" i="76"/>
  <c r="P93" i="76"/>
  <c r="P92" i="76"/>
  <c r="P91" i="76"/>
  <c r="P90" i="76"/>
  <c r="P89" i="76"/>
  <c r="P88" i="76"/>
  <c r="P87" i="76"/>
  <c r="P86" i="76"/>
  <c r="P85" i="76"/>
  <c r="P84" i="76"/>
  <c r="P83" i="76"/>
  <c r="P82" i="76"/>
  <c r="P81" i="76"/>
  <c r="P80" i="76"/>
  <c r="P79" i="76"/>
  <c r="P78" i="76"/>
  <c r="P77" i="76"/>
  <c r="P76" i="76"/>
  <c r="P75" i="76"/>
  <c r="P74" i="76"/>
  <c r="P73" i="76"/>
  <c r="P72" i="76"/>
  <c r="P71" i="76"/>
  <c r="P70" i="76"/>
  <c r="P69" i="76"/>
  <c r="P68" i="76"/>
  <c r="P67" i="76"/>
  <c r="P66" i="76"/>
  <c r="P65" i="76"/>
  <c r="P64" i="76"/>
  <c r="P63" i="76"/>
  <c r="P62" i="76"/>
  <c r="P61" i="76"/>
  <c r="P60" i="76"/>
  <c r="P59" i="76"/>
  <c r="P58" i="76"/>
  <c r="P57" i="76"/>
  <c r="P56" i="76"/>
  <c r="P55" i="76"/>
  <c r="P54" i="76"/>
  <c r="P53" i="76"/>
  <c r="P52" i="76"/>
  <c r="P51" i="76"/>
  <c r="P50" i="76"/>
  <c r="P49" i="76"/>
  <c r="P48" i="76"/>
  <c r="P47" i="76"/>
  <c r="P46" i="76"/>
  <c r="P45" i="76"/>
  <c r="P44" i="76"/>
  <c r="P43" i="76"/>
  <c r="P42" i="76"/>
  <c r="P41" i="76"/>
  <c r="P40" i="76"/>
  <c r="P39" i="76"/>
  <c r="P38" i="76"/>
  <c r="P37" i="76"/>
  <c r="M18" i="75"/>
  <c r="L9" i="75"/>
  <c r="K9" i="75"/>
  <c r="AA35" i="74"/>
  <c r="U33" i="74"/>
  <c r="O13" i="74"/>
  <c r="U12" i="74"/>
  <c r="AA11" i="74"/>
  <c r="U18" i="74"/>
  <c r="O31" i="74"/>
  <c r="O11" i="74"/>
  <c r="BU6" i="81"/>
  <c r="AD150" i="52"/>
  <c r="AC150" i="52"/>
  <c r="AB150" i="52"/>
  <c r="AD149" i="52"/>
  <c r="AC149" i="52"/>
  <c r="AB149" i="52"/>
  <c r="AD148" i="52"/>
  <c r="AC148" i="52"/>
  <c r="AB148" i="52"/>
  <c r="AD147" i="52"/>
  <c r="AC147" i="52"/>
  <c r="AB147" i="52"/>
  <c r="AD146" i="52"/>
  <c r="AC146" i="52"/>
  <c r="AB146" i="52"/>
  <c r="AD145" i="52"/>
  <c r="AC145" i="52"/>
  <c r="AB145" i="52"/>
  <c r="AD144" i="52"/>
  <c r="AC144" i="52"/>
  <c r="AB144" i="52"/>
  <c r="AD143" i="52"/>
  <c r="AC143" i="52"/>
  <c r="AB143" i="52"/>
  <c r="AD142" i="52"/>
  <c r="AC142" i="52"/>
  <c r="AB142" i="52"/>
  <c r="AD141" i="52"/>
  <c r="AC141" i="52"/>
  <c r="AB141" i="52"/>
  <c r="AD140" i="52"/>
  <c r="AC140" i="52"/>
  <c r="AB140" i="52"/>
  <c r="AD139" i="52"/>
  <c r="AC139" i="52"/>
  <c r="AB139" i="52"/>
  <c r="AD138" i="52"/>
  <c r="AC138" i="52"/>
  <c r="AB138" i="52"/>
  <c r="AD137" i="52" l="1"/>
  <c r="AC137" i="52"/>
  <c r="AB137" i="52"/>
  <c r="AD136" i="52"/>
  <c r="AC136" i="52"/>
  <c r="AB136" i="52"/>
  <c r="AA150" i="52"/>
  <c r="Z150" i="52"/>
  <c r="Y150" i="52"/>
  <c r="AA149" i="52"/>
  <c r="Z149" i="52"/>
  <c r="Y149" i="52"/>
  <c r="AA148" i="52"/>
  <c r="Z148" i="52"/>
  <c r="Y148" i="52"/>
  <c r="AA147" i="52"/>
  <c r="Z147" i="52"/>
  <c r="Y147" i="52"/>
  <c r="AA146" i="52"/>
  <c r="Z146" i="52"/>
  <c r="Y146" i="52"/>
  <c r="AA145" i="52"/>
  <c r="Z145" i="52"/>
  <c r="Y145" i="52"/>
  <c r="AA144" i="52"/>
  <c r="Z144" i="52"/>
  <c r="Y144" i="52"/>
  <c r="AA143" i="52"/>
  <c r="Z143" i="52"/>
  <c r="Y143" i="52"/>
  <c r="AA142" i="52"/>
  <c r="Z142" i="52"/>
  <c r="Y142" i="52"/>
  <c r="AA141" i="52"/>
  <c r="Z141" i="52"/>
  <c r="Y141" i="52"/>
  <c r="AA140" i="52"/>
  <c r="Z140" i="52"/>
  <c r="Y140" i="52"/>
  <c r="AA139" i="52"/>
  <c r="Z139" i="52"/>
  <c r="Y139" i="52"/>
  <c r="AA138" i="52"/>
  <c r="Z138" i="52"/>
  <c r="Y138" i="52"/>
  <c r="AA137" i="52"/>
  <c r="Z137" i="52"/>
  <c r="Y137" i="52"/>
  <c r="V137" i="52"/>
  <c r="AA136" i="52"/>
  <c r="Z136" i="52"/>
  <c r="Y136" i="52"/>
  <c r="AU16" i="73"/>
  <c r="AO16" i="73"/>
  <c r="AI16" i="73"/>
  <c r="T16" i="73"/>
  <c r="Z16" i="73"/>
  <c r="N16" i="73"/>
  <c r="AU29" i="73"/>
  <c r="AU28" i="73"/>
  <c r="AU27" i="73"/>
  <c r="AU26" i="73"/>
  <c r="AU25" i="73"/>
  <c r="AU24" i="73"/>
  <c r="AU23" i="73"/>
  <c r="AU22" i="73"/>
  <c r="AU21" i="73"/>
  <c r="AU20" i="73"/>
  <c r="AU19" i="73"/>
  <c r="AU18" i="73"/>
  <c r="AU17" i="73"/>
  <c r="AO29" i="73"/>
  <c r="AO28" i="73"/>
  <c r="AO27" i="73"/>
  <c r="AO26" i="73"/>
  <c r="AO25" i="73"/>
  <c r="AO24" i="73"/>
  <c r="AO23" i="73"/>
  <c r="AO22" i="73"/>
  <c r="AO21" i="73"/>
  <c r="AO20" i="73"/>
  <c r="AO19" i="73"/>
  <c r="AO18" i="73"/>
  <c r="AO17" i="73"/>
  <c r="AI29" i="73"/>
  <c r="AI28" i="73"/>
  <c r="AI27" i="73"/>
  <c r="AI26" i="73"/>
  <c r="AI25" i="73"/>
  <c r="AI24" i="73"/>
  <c r="AI23" i="73"/>
  <c r="AI22" i="73"/>
  <c r="AI21" i="73"/>
  <c r="AI20" i="73"/>
  <c r="AI19" i="73"/>
  <c r="AI18" i="73"/>
  <c r="AI17" i="73"/>
  <c r="Z194" i="73"/>
  <c r="Z193" i="73"/>
  <c r="Z192" i="73"/>
  <c r="Z191" i="73"/>
  <c r="Z190" i="73"/>
  <c r="Z189" i="73"/>
  <c r="Z188" i="73"/>
  <c r="Z187" i="73"/>
  <c r="Z186" i="73"/>
  <c r="Z185" i="73"/>
  <c r="Z184" i="73"/>
  <c r="Z183" i="73"/>
  <c r="Z182" i="73"/>
  <c r="Z181" i="73"/>
  <c r="Z180" i="73"/>
  <c r="Z179" i="73"/>
  <c r="Z178" i="73"/>
  <c r="Z177" i="73"/>
  <c r="Z176" i="73"/>
  <c r="Z175" i="73"/>
  <c r="Z174" i="73"/>
  <c r="Z173" i="73"/>
  <c r="Z172" i="73"/>
  <c r="Z171" i="73"/>
  <c r="Z170" i="73"/>
  <c r="Z169" i="73"/>
  <c r="Z168" i="73"/>
  <c r="Z167" i="73"/>
  <c r="Z166" i="73"/>
  <c r="Z165" i="73"/>
  <c r="Z164" i="73"/>
  <c r="Z163" i="73"/>
  <c r="Z162" i="73"/>
  <c r="Z161" i="73"/>
  <c r="Z160" i="73"/>
  <c r="Z159" i="73"/>
  <c r="Z158" i="73"/>
  <c r="Z157" i="73"/>
  <c r="Z156" i="73"/>
  <c r="Z155" i="73"/>
  <c r="Z154" i="73"/>
  <c r="Z153" i="73"/>
  <c r="Z152" i="73"/>
  <c r="Z151" i="73"/>
  <c r="Z150" i="73"/>
  <c r="Z149" i="73"/>
  <c r="Z148" i="73"/>
  <c r="Z147" i="73"/>
  <c r="Z146" i="73"/>
  <c r="Z145" i="73"/>
  <c r="Z144" i="73"/>
  <c r="Z143" i="73"/>
  <c r="Z142" i="73"/>
  <c r="Z141" i="73"/>
  <c r="Z140" i="73"/>
  <c r="Z139" i="73"/>
  <c r="Z138" i="73"/>
  <c r="Z137" i="73"/>
  <c r="Z136" i="73"/>
  <c r="Z135" i="73"/>
  <c r="Z134" i="73"/>
  <c r="Z133" i="73"/>
  <c r="Z132" i="73"/>
  <c r="Z131" i="73"/>
  <c r="Z130" i="73"/>
  <c r="Z129" i="73"/>
  <c r="Z128" i="73"/>
  <c r="Z127" i="73"/>
  <c r="Z126" i="73"/>
  <c r="Z125" i="73"/>
  <c r="Z124" i="73"/>
  <c r="Z123" i="73"/>
  <c r="Z122" i="73"/>
  <c r="Z121" i="73"/>
  <c r="Z120" i="73"/>
  <c r="Z119" i="73"/>
  <c r="Z118" i="73"/>
  <c r="Z117" i="73"/>
  <c r="Z116" i="73"/>
  <c r="Z115" i="73"/>
  <c r="Z114" i="73"/>
  <c r="Z113" i="73"/>
  <c r="Z112" i="73"/>
  <c r="Z111" i="73"/>
  <c r="Z110" i="73"/>
  <c r="Z109" i="73"/>
  <c r="Z108" i="73"/>
  <c r="Z107" i="73"/>
  <c r="Z106" i="73"/>
  <c r="Z105" i="73"/>
  <c r="Z104" i="73"/>
  <c r="Z103" i="73"/>
  <c r="Z102" i="73"/>
  <c r="Z101" i="73"/>
  <c r="Z100" i="73"/>
  <c r="Z99" i="73"/>
  <c r="Z98" i="73"/>
  <c r="Z97" i="73"/>
  <c r="Z96" i="73"/>
  <c r="Z95" i="73"/>
  <c r="Z94" i="73"/>
  <c r="Z93" i="73"/>
  <c r="Z92" i="73"/>
  <c r="Z91" i="73"/>
  <c r="Z90" i="73"/>
  <c r="Z89" i="73"/>
  <c r="Z88" i="73"/>
  <c r="Z87" i="73"/>
  <c r="Z86" i="73"/>
  <c r="Z85" i="73"/>
  <c r="Z84" i="73"/>
  <c r="Z83" i="73"/>
  <c r="Z82" i="73"/>
  <c r="Z81" i="73"/>
  <c r="Z80" i="73"/>
  <c r="Z79" i="73"/>
  <c r="Z78" i="73"/>
  <c r="Z77" i="73"/>
  <c r="Z76" i="73"/>
  <c r="Z75" i="73"/>
  <c r="Z74" i="73"/>
  <c r="Z73" i="73"/>
  <c r="Z72" i="73"/>
  <c r="Z71" i="73"/>
  <c r="Z70" i="73"/>
  <c r="Z69" i="73"/>
  <c r="Z68" i="73"/>
  <c r="Z67" i="73"/>
  <c r="Z66" i="73"/>
  <c r="Z65" i="73"/>
  <c r="Z64" i="73"/>
  <c r="Z63" i="73"/>
  <c r="Z62" i="73"/>
  <c r="Z61" i="73"/>
  <c r="Z60" i="73"/>
  <c r="Z59" i="73"/>
  <c r="Z58" i="73"/>
  <c r="Z57" i="73"/>
  <c r="Z56" i="73"/>
  <c r="Z55" i="73"/>
  <c r="Z54" i="73"/>
  <c r="Z53" i="73"/>
  <c r="Z52" i="73"/>
  <c r="Z51" i="73"/>
  <c r="Z50" i="73"/>
  <c r="Z49" i="73"/>
  <c r="Z48" i="73"/>
  <c r="Z47" i="73"/>
  <c r="Z46" i="73"/>
  <c r="Z45" i="73"/>
  <c r="Z44" i="73"/>
  <c r="Z43" i="73"/>
  <c r="Z42" i="73"/>
  <c r="Z41" i="73"/>
  <c r="Z40" i="73"/>
  <c r="Z39" i="73"/>
  <c r="Z38" i="73"/>
  <c r="Z37" i="73"/>
  <c r="Z36" i="73"/>
  <c r="Z35" i="73"/>
  <c r="Z34" i="73"/>
  <c r="Z33" i="73"/>
  <c r="Z32" i="73"/>
  <c r="Z31" i="73"/>
  <c r="Z30" i="73"/>
  <c r="Z29" i="73"/>
  <c r="Z28" i="73"/>
  <c r="Z27" i="73"/>
  <c r="Z26" i="73"/>
  <c r="Z25" i="73"/>
  <c r="Z24" i="73"/>
  <c r="Z23" i="73"/>
  <c r="Z22" i="73"/>
  <c r="Z21" i="73"/>
  <c r="Z20" i="73"/>
  <c r="Z19" i="73"/>
  <c r="Z18" i="73"/>
  <c r="Z17" i="73"/>
  <c r="N194" i="73"/>
  <c r="N193" i="73"/>
  <c r="N192" i="73"/>
  <c r="N191" i="73"/>
  <c r="N190" i="73"/>
  <c r="N189" i="73"/>
  <c r="N188" i="73"/>
  <c r="N187" i="73"/>
  <c r="N186" i="73"/>
  <c r="N185" i="73"/>
  <c r="N184" i="73"/>
  <c r="N183" i="73"/>
  <c r="N182" i="73"/>
  <c r="N181" i="73"/>
  <c r="N180" i="73"/>
  <c r="N179" i="73"/>
  <c r="N178" i="73"/>
  <c r="N177" i="73"/>
  <c r="N176" i="73"/>
  <c r="N175" i="73"/>
  <c r="N174" i="73"/>
  <c r="N173" i="73"/>
  <c r="N172" i="73"/>
  <c r="N171" i="73"/>
  <c r="N170" i="73"/>
  <c r="N169" i="73"/>
  <c r="N168" i="73"/>
  <c r="N167" i="73"/>
  <c r="N166" i="73"/>
  <c r="N165" i="73"/>
  <c r="N164" i="73"/>
  <c r="N163" i="73"/>
  <c r="N162" i="73"/>
  <c r="N161" i="73"/>
  <c r="N160" i="73"/>
  <c r="N159" i="73"/>
  <c r="N158" i="73"/>
  <c r="N157" i="73"/>
  <c r="N156" i="73"/>
  <c r="N155" i="73"/>
  <c r="N154" i="73"/>
  <c r="N153" i="73"/>
  <c r="N152" i="73"/>
  <c r="N151" i="73"/>
  <c r="N150" i="73"/>
  <c r="N149" i="73"/>
  <c r="N148" i="73"/>
  <c r="N147" i="73"/>
  <c r="N146" i="73"/>
  <c r="N145" i="73"/>
  <c r="N144" i="73"/>
  <c r="N143" i="73"/>
  <c r="N142" i="73"/>
  <c r="N141" i="73"/>
  <c r="N140" i="73"/>
  <c r="N139" i="73"/>
  <c r="N138" i="73"/>
  <c r="N137" i="73"/>
  <c r="N136" i="73"/>
  <c r="N135" i="73"/>
  <c r="N134" i="73"/>
  <c r="N133" i="73"/>
  <c r="N132" i="73"/>
  <c r="N131" i="73"/>
  <c r="N130" i="73"/>
  <c r="N129" i="73"/>
  <c r="N128" i="73"/>
  <c r="N127" i="73"/>
  <c r="N126" i="73"/>
  <c r="N125" i="73"/>
  <c r="N124" i="73"/>
  <c r="N123" i="73"/>
  <c r="N122" i="73"/>
  <c r="N121" i="73"/>
  <c r="N120" i="73"/>
  <c r="N119" i="73"/>
  <c r="N118" i="73"/>
  <c r="N117" i="73"/>
  <c r="N116" i="73"/>
  <c r="N115" i="73"/>
  <c r="N114" i="73"/>
  <c r="N113" i="73"/>
  <c r="N112" i="73"/>
  <c r="N111" i="73"/>
  <c r="N110" i="73"/>
  <c r="N109" i="73"/>
  <c r="N108" i="73"/>
  <c r="N107" i="73"/>
  <c r="N106" i="73"/>
  <c r="N105" i="73"/>
  <c r="N104" i="73"/>
  <c r="N103" i="73"/>
  <c r="N102" i="73"/>
  <c r="N101" i="73"/>
  <c r="N100" i="73"/>
  <c r="N99" i="73"/>
  <c r="N98" i="73"/>
  <c r="N97" i="73"/>
  <c r="N96" i="73"/>
  <c r="N95" i="73"/>
  <c r="N94" i="73"/>
  <c r="N93" i="73"/>
  <c r="N92" i="73"/>
  <c r="N91" i="73"/>
  <c r="N90" i="73"/>
  <c r="N89" i="73"/>
  <c r="N88" i="73"/>
  <c r="N87" i="73"/>
  <c r="N86" i="73"/>
  <c r="N85" i="73"/>
  <c r="N84" i="73"/>
  <c r="N83" i="73"/>
  <c r="N82" i="73"/>
  <c r="N81" i="73"/>
  <c r="N80" i="73"/>
  <c r="N79" i="73"/>
  <c r="N78" i="73"/>
  <c r="N77" i="73"/>
  <c r="N76" i="73"/>
  <c r="N75" i="73"/>
  <c r="N74" i="73"/>
  <c r="N73" i="73"/>
  <c r="N72" i="73"/>
  <c r="N71" i="73"/>
  <c r="N70" i="73"/>
  <c r="N69" i="73"/>
  <c r="N68" i="73"/>
  <c r="N67" i="73"/>
  <c r="N66" i="73"/>
  <c r="N65" i="73"/>
  <c r="N64" i="73"/>
  <c r="N63" i="73"/>
  <c r="N62" i="73"/>
  <c r="N61" i="73"/>
  <c r="N60" i="73"/>
  <c r="N59" i="73"/>
  <c r="N58" i="73"/>
  <c r="N57" i="73"/>
  <c r="N56" i="73"/>
  <c r="N55" i="73"/>
  <c r="N54" i="73"/>
  <c r="N53" i="73"/>
  <c r="N52" i="73"/>
  <c r="N51" i="73"/>
  <c r="N50" i="73"/>
  <c r="N49" i="73"/>
  <c r="N48" i="73"/>
  <c r="N47" i="73"/>
  <c r="N46" i="73"/>
  <c r="N45" i="73"/>
  <c r="N44" i="73"/>
  <c r="N43" i="73"/>
  <c r="N42" i="73"/>
  <c r="N41" i="73"/>
  <c r="N40" i="73"/>
  <c r="N39" i="73"/>
  <c r="N38" i="73"/>
  <c r="N37" i="73"/>
  <c r="N36" i="73"/>
  <c r="N35" i="73"/>
  <c r="N34" i="73"/>
  <c r="N33" i="73"/>
  <c r="N32" i="73"/>
  <c r="N31" i="73"/>
  <c r="N30" i="73"/>
  <c r="N29" i="73"/>
  <c r="N28" i="73"/>
  <c r="N27" i="73"/>
  <c r="N26" i="73"/>
  <c r="N25" i="73"/>
  <c r="N24" i="73"/>
  <c r="N23" i="73"/>
  <c r="N22" i="73"/>
  <c r="N21" i="73"/>
  <c r="N20" i="73"/>
  <c r="N19" i="73"/>
  <c r="N18" i="73"/>
  <c r="N17" i="73"/>
  <c r="T194" i="73"/>
  <c r="T193" i="73"/>
  <c r="T192" i="73"/>
  <c r="T191" i="73"/>
  <c r="T190" i="73"/>
  <c r="T189" i="73"/>
  <c r="T188" i="73"/>
  <c r="T187" i="73"/>
  <c r="T186" i="73"/>
  <c r="T185" i="73"/>
  <c r="T184" i="73"/>
  <c r="T183" i="73"/>
  <c r="T182" i="73"/>
  <c r="T181" i="73"/>
  <c r="T180" i="73"/>
  <c r="T179" i="73"/>
  <c r="T178" i="73"/>
  <c r="T177" i="73"/>
  <c r="T176" i="73"/>
  <c r="T175" i="73"/>
  <c r="T174" i="73"/>
  <c r="T173" i="73"/>
  <c r="T172" i="73"/>
  <c r="T171" i="73"/>
  <c r="T170" i="73"/>
  <c r="T169" i="73"/>
  <c r="T168" i="73"/>
  <c r="T167" i="73"/>
  <c r="T166" i="73"/>
  <c r="T165" i="73"/>
  <c r="T164" i="73"/>
  <c r="T163" i="73"/>
  <c r="T162" i="73"/>
  <c r="T161" i="73"/>
  <c r="T160" i="73"/>
  <c r="T159" i="73"/>
  <c r="T158" i="73"/>
  <c r="T157" i="73"/>
  <c r="T156" i="73"/>
  <c r="T155" i="73"/>
  <c r="T154" i="73"/>
  <c r="T153" i="73"/>
  <c r="T152" i="73"/>
  <c r="T151" i="73"/>
  <c r="T150" i="73"/>
  <c r="T149" i="73"/>
  <c r="T148" i="73"/>
  <c r="T147" i="73"/>
  <c r="T146" i="73"/>
  <c r="T145" i="73"/>
  <c r="T144" i="73"/>
  <c r="T143" i="73"/>
  <c r="T142" i="73"/>
  <c r="T141" i="73"/>
  <c r="T140" i="73"/>
  <c r="T139" i="73"/>
  <c r="T138" i="73"/>
  <c r="T137" i="73"/>
  <c r="T136" i="73"/>
  <c r="T135" i="73"/>
  <c r="T134" i="73"/>
  <c r="T133" i="73"/>
  <c r="T132" i="73"/>
  <c r="T131" i="73"/>
  <c r="T130" i="73"/>
  <c r="T129" i="73"/>
  <c r="T128" i="73"/>
  <c r="T127" i="73"/>
  <c r="T126" i="73"/>
  <c r="T125" i="73"/>
  <c r="T124" i="73"/>
  <c r="T123" i="73"/>
  <c r="T122" i="73"/>
  <c r="T121" i="73"/>
  <c r="T120" i="73"/>
  <c r="T119" i="73"/>
  <c r="T118" i="73"/>
  <c r="T117" i="73"/>
  <c r="T116" i="73"/>
  <c r="T115" i="73"/>
  <c r="T114" i="73"/>
  <c r="T113" i="73"/>
  <c r="T112" i="73"/>
  <c r="T111" i="73"/>
  <c r="T110" i="73"/>
  <c r="T109" i="73"/>
  <c r="T108" i="73"/>
  <c r="T107" i="73"/>
  <c r="T106" i="73"/>
  <c r="T105" i="73"/>
  <c r="T104" i="73"/>
  <c r="T103" i="73"/>
  <c r="T102" i="73"/>
  <c r="T101" i="73"/>
  <c r="T100" i="73"/>
  <c r="T99" i="73"/>
  <c r="T98" i="73"/>
  <c r="T97" i="73"/>
  <c r="T96" i="73"/>
  <c r="T95" i="73"/>
  <c r="T94" i="73"/>
  <c r="T93" i="73"/>
  <c r="T92" i="73"/>
  <c r="T91" i="73"/>
  <c r="T90" i="73"/>
  <c r="T89" i="73"/>
  <c r="T88" i="73"/>
  <c r="T87" i="73"/>
  <c r="T86" i="73"/>
  <c r="T85" i="73"/>
  <c r="T84" i="73"/>
  <c r="T83" i="73"/>
  <c r="T82" i="73"/>
  <c r="T81" i="73"/>
  <c r="T80" i="73"/>
  <c r="T79" i="73"/>
  <c r="T78" i="73"/>
  <c r="T77" i="73"/>
  <c r="T76" i="73"/>
  <c r="T75" i="73"/>
  <c r="T74" i="73"/>
  <c r="T73" i="73"/>
  <c r="T72" i="73"/>
  <c r="T71" i="73"/>
  <c r="T70" i="73"/>
  <c r="T69" i="73"/>
  <c r="T68" i="73"/>
  <c r="T67" i="73"/>
  <c r="T66" i="73"/>
  <c r="T65" i="73"/>
  <c r="T64" i="73"/>
  <c r="T63" i="73"/>
  <c r="T62" i="73"/>
  <c r="T61" i="73"/>
  <c r="T60" i="73"/>
  <c r="T59" i="73"/>
  <c r="T58" i="73"/>
  <c r="T57" i="73"/>
  <c r="T56" i="73"/>
  <c r="T55" i="73"/>
  <c r="T54" i="73"/>
  <c r="T53" i="73"/>
  <c r="T52" i="73"/>
  <c r="T51" i="73"/>
  <c r="T50" i="73"/>
  <c r="T49" i="73"/>
  <c r="T48" i="73"/>
  <c r="T47" i="73"/>
  <c r="T46" i="73"/>
  <c r="T45" i="73"/>
  <c r="T44" i="73"/>
  <c r="T43" i="73"/>
  <c r="T42" i="73"/>
  <c r="T41" i="73"/>
  <c r="T40" i="73"/>
  <c r="T39" i="73"/>
  <c r="T38" i="73"/>
  <c r="T37" i="73"/>
  <c r="T36" i="73"/>
  <c r="T35" i="73"/>
  <c r="T34" i="73"/>
  <c r="T33" i="73"/>
  <c r="T32" i="73"/>
  <c r="T31" i="73"/>
  <c r="T30" i="73"/>
  <c r="T29" i="73"/>
  <c r="T28" i="73"/>
  <c r="T27" i="73"/>
  <c r="T26" i="73"/>
  <c r="T25" i="73"/>
  <c r="T24" i="73"/>
  <c r="T23" i="73"/>
  <c r="T22" i="73"/>
  <c r="T21" i="73"/>
  <c r="T20" i="73"/>
  <c r="T19" i="73"/>
  <c r="T18" i="73"/>
  <c r="T17" i="73"/>
  <c r="AN16" i="73" l="1"/>
  <c r="AL16" i="73" s="1"/>
  <c r="O16" i="73"/>
  <c r="S192" i="73"/>
  <c r="Q192" i="73" s="1"/>
  <c r="S182" i="73"/>
  <c r="Q182" i="73" s="1"/>
  <c r="S165" i="73"/>
  <c r="Q165" i="73" s="1"/>
  <c r="S162" i="73"/>
  <c r="Q162" i="73" s="1"/>
  <c r="S155" i="73"/>
  <c r="Q155" i="73" s="1"/>
  <c r="S148" i="73"/>
  <c r="Q148" i="73" s="1"/>
  <c r="S145" i="73"/>
  <c r="Q145" i="73" s="1"/>
  <c r="S135" i="73"/>
  <c r="Q135" i="73" s="1"/>
  <c r="S128" i="73"/>
  <c r="S124" i="73"/>
  <c r="S120" i="73"/>
  <c r="S116" i="73"/>
  <c r="S112" i="73"/>
  <c r="S108" i="73"/>
  <c r="S104" i="73"/>
  <c r="S100" i="73"/>
  <c r="S96" i="73"/>
  <c r="S92" i="73"/>
  <c r="S88" i="73"/>
  <c r="S84" i="73"/>
  <c r="S80" i="73"/>
  <c r="S76" i="73"/>
  <c r="S72" i="73"/>
  <c r="S68" i="73"/>
  <c r="S64" i="73"/>
  <c r="S60" i="73"/>
  <c r="S56" i="73"/>
  <c r="S52" i="73"/>
  <c r="S48" i="73"/>
  <c r="S44" i="73"/>
  <c r="S40" i="73"/>
  <c r="S36" i="73"/>
  <c r="S32" i="73"/>
  <c r="S28" i="73"/>
  <c r="S24" i="73"/>
  <c r="S188" i="73"/>
  <c r="Q188" i="73" s="1"/>
  <c r="S185" i="73"/>
  <c r="Q185" i="73" s="1"/>
  <c r="S175" i="73"/>
  <c r="Q175" i="73" s="1"/>
  <c r="S168" i="73"/>
  <c r="Q168" i="73" s="1"/>
  <c r="S158" i="73"/>
  <c r="Q158" i="73" s="1"/>
  <c r="S141" i="73"/>
  <c r="Q141" i="73" s="1"/>
  <c r="S138" i="73"/>
  <c r="Q138" i="73" s="1"/>
  <c r="S131" i="73"/>
  <c r="Q131" i="73" s="1"/>
  <c r="S181" i="73"/>
  <c r="Q181" i="73" s="1"/>
  <c r="S178" i="73"/>
  <c r="Q178" i="73" s="1"/>
  <c r="S171" i="73"/>
  <c r="Q171" i="73" s="1"/>
  <c r="S164" i="73"/>
  <c r="Q164" i="73" s="1"/>
  <c r="S161" i="73"/>
  <c r="Q161" i="73" s="1"/>
  <c r="S151" i="73"/>
  <c r="Q151" i="73" s="1"/>
  <c r="S144" i="73"/>
  <c r="Q144" i="73" s="1"/>
  <c r="S134" i="73"/>
  <c r="Q134" i="73" s="1"/>
  <c r="S127" i="73"/>
  <c r="S123" i="73"/>
  <c r="S119" i="73"/>
  <c r="S115" i="73"/>
  <c r="S111" i="73"/>
  <c r="S107" i="73"/>
  <c r="S103" i="73"/>
  <c r="S99" i="73"/>
  <c r="S95" i="73"/>
  <c r="S91" i="73"/>
  <c r="S87" i="73"/>
  <c r="S83" i="73"/>
  <c r="S79" i="73"/>
  <c r="S75" i="73"/>
  <c r="S71" i="73"/>
  <c r="S67" i="73"/>
  <c r="S63" i="73"/>
  <c r="S59" i="73"/>
  <c r="S55" i="73"/>
  <c r="S51" i="73"/>
  <c r="S47" i="73"/>
  <c r="S43" i="73"/>
  <c r="S39" i="73"/>
  <c r="S35" i="73"/>
  <c r="S31" i="73"/>
  <c r="S27" i="73"/>
  <c r="S23" i="73"/>
  <c r="S19" i="73"/>
  <c r="S191" i="73"/>
  <c r="Q191" i="73" s="1"/>
  <c r="S184" i="73"/>
  <c r="Q184" i="73" s="1"/>
  <c r="S174" i="73"/>
  <c r="Q174" i="73" s="1"/>
  <c r="S157" i="73"/>
  <c r="Q157" i="73" s="1"/>
  <c r="S154" i="73"/>
  <c r="Q154" i="73" s="1"/>
  <c r="S147" i="73"/>
  <c r="Q147" i="73" s="1"/>
  <c r="S140" i="73"/>
  <c r="Q140" i="73" s="1"/>
  <c r="S137" i="73"/>
  <c r="Q137" i="73" s="1"/>
  <c r="S194" i="73"/>
  <c r="Q194" i="73" s="1"/>
  <c r="S187" i="73"/>
  <c r="Q187" i="73" s="1"/>
  <c r="S180" i="73"/>
  <c r="Q180" i="73" s="1"/>
  <c r="S177" i="73"/>
  <c r="Q177" i="73" s="1"/>
  <c r="S167" i="73"/>
  <c r="Q167" i="73" s="1"/>
  <c r="S160" i="73"/>
  <c r="Q160" i="73" s="1"/>
  <c r="S150" i="73"/>
  <c r="Q150" i="73" s="1"/>
  <c r="S133" i="73"/>
  <c r="Q133" i="73" s="1"/>
  <c r="S130" i="73"/>
  <c r="Q130" i="73" s="1"/>
  <c r="S126" i="73"/>
  <c r="S122" i="73"/>
  <c r="S118" i="73"/>
  <c r="S114" i="73"/>
  <c r="S110" i="73"/>
  <c r="S106" i="73"/>
  <c r="S102" i="73"/>
  <c r="S98" i="73"/>
  <c r="S94" i="73"/>
  <c r="S90" i="73"/>
  <c r="S86" i="73"/>
  <c r="S82" i="73"/>
  <c r="S78" i="73"/>
  <c r="S74" i="73"/>
  <c r="S70" i="73"/>
  <c r="S66" i="73"/>
  <c r="S62" i="73"/>
  <c r="S58" i="73"/>
  <c r="S54" i="73"/>
  <c r="S50" i="73"/>
  <c r="S46" i="73"/>
  <c r="S42" i="73"/>
  <c r="S38" i="73"/>
  <c r="S34" i="73"/>
  <c r="S30" i="73"/>
  <c r="S26" i="73"/>
  <c r="S22" i="73"/>
  <c r="S190" i="73"/>
  <c r="Q190" i="73" s="1"/>
  <c r="S173" i="73"/>
  <c r="Q173" i="73" s="1"/>
  <c r="S170" i="73"/>
  <c r="Q170" i="73" s="1"/>
  <c r="S163" i="73"/>
  <c r="Q163" i="73" s="1"/>
  <c r="S156" i="73"/>
  <c r="Q156" i="73" s="1"/>
  <c r="S153" i="73"/>
  <c r="Q153" i="73" s="1"/>
  <c r="S143" i="73"/>
  <c r="Q143" i="73" s="1"/>
  <c r="S136" i="73"/>
  <c r="Q136" i="73" s="1"/>
  <c r="S193" i="73"/>
  <c r="Q193" i="73" s="1"/>
  <c r="S183" i="73"/>
  <c r="Q183" i="73" s="1"/>
  <c r="S176" i="73"/>
  <c r="Q176" i="73" s="1"/>
  <c r="S166" i="73"/>
  <c r="Q166" i="73" s="1"/>
  <c r="S149" i="73"/>
  <c r="Q149" i="73" s="1"/>
  <c r="S146" i="73"/>
  <c r="Q146" i="73" s="1"/>
  <c r="S139" i="73"/>
  <c r="Q139" i="73" s="1"/>
  <c r="S132" i="73"/>
  <c r="Q132" i="73" s="1"/>
  <c r="S129" i="73"/>
  <c r="S125" i="73"/>
  <c r="S121" i="73"/>
  <c r="S117" i="73"/>
  <c r="S113" i="73"/>
  <c r="S109" i="73"/>
  <c r="S105" i="73"/>
  <c r="S101" i="73"/>
  <c r="S97" i="73"/>
  <c r="S93" i="73"/>
  <c r="S89" i="73"/>
  <c r="S85" i="73"/>
  <c r="S81" i="73"/>
  <c r="S77" i="73"/>
  <c r="S73" i="73"/>
  <c r="S69" i="73"/>
  <c r="S65" i="73"/>
  <c r="S186" i="73"/>
  <c r="Q186" i="73" s="1"/>
  <c r="S159" i="73"/>
  <c r="Q159" i="73" s="1"/>
  <c r="S41" i="73"/>
  <c r="S16" i="73"/>
  <c r="S29" i="73"/>
  <c r="S20" i="73"/>
  <c r="S179" i="73"/>
  <c r="Q179" i="73" s="1"/>
  <c r="S152" i="73"/>
  <c r="Q152" i="73" s="1"/>
  <c r="S61" i="73"/>
  <c r="S49" i="73"/>
  <c r="Q49" i="73" s="1"/>
  <c r="S21" i="73"/>
  <c r="S37" i="73"/>
  <c r="S189" i="73"/>
  <c r="Q189" i="73" s="1"/>
  <c r="S172" i="73"/>
  <c r="Q172" i="73" s="1"/>
  <c r="S57" i="73"/>
  <c r="S25" i="73"/>
  <c r="S18" i="73"/>
  <c r="S169" i="73"/>
  <c r="Q169" i="73" s="1"/>
  <c r="S142" i="73"/>
  <c r="Q142" i="73" s="1"/>
  <c r="S45" i="73"/>
  <c r="S33" i="73"/>
  <c r="S17" i="73"/>
  <c r="S53" i="73"/>
  <c r="AE188" i="73"/>
  <c r="AC188" i="73" s="1"/>
  <c r="AE172" i="73"/>
  <c r="AC172" i="73" s="1"/>
  <c r="AE156" i="73"/>
  <c r="AC156" i="73" s="1"/>
  <c r="AE140" i="73"/>
  <c r="AC140" i="73" s="1"/>
  <c r="AE130" i="73"/>
  <c r="AE126" i="73"/>
  <c r="AE122" i="73"/>
  <c r="AE118" i="73"/>
  <c r="AE114" i="73"/>
  <c r="AE110" i="73"/>
  <c r="AE106" i="73"/>
  <c r="AE102" i="73"/>
  <c r="AE98" i="73"/>
  <c r="AE94" i="73"/>
  <c r="AE90" i="73"/>
  <c r="AE86" i="73"/>
  <c r="AE82" i="73"/>
  <c r="AE78" i="73"/>
  <c r="AE74" i="73"/>
  <c r="AE70" i="73"/>
  <c r="AE66" i="73"/>
  <c r="AE62" i="73"/>
  <c r="AE58" i="73"/>
  <c r="AE54" i="73"/>
  <c r="AE50" i="73"/>
  <c r="AE46" i="73"/>
  <c r="AE42" i="73"/>
  <c r="AE38" i="73"/>
  <c r="AE34" i="73"/>
  <c r="AE30" i="73"/>
  <c r="AE26" i="73"/>
  <c r="AE22" i="73"/>
  <c r="AE18" i="73"/>
  <c r="AE191" i="73"/>
  <c r="AC191" i="73" s="1"/>
  <c r="AE178" i="73"/>
  <c r="AC178" i="73" s="1"/>
  <c r="AE175" i="73"/>
  <c r="AC175" i="73" s="1"/>
  <c r="AE162" i="73"/>
  <c r="AC162" i="73" s="1"/>
  <c r="AE159" i="73"/>
  <c r="AC159" i="73" s="1"/>
  <c r="AE146" i="73"/>
  <c r="AC146" i="73" s="1"/>
  <c r="AE143" i="73"/>
  <c r="AC143" i="73" s="1"/>
  <c r="AE194" i="73"/>
  <c r="AC194" i="73" s="1"/>
  <c r="AE184" i="73"/>
  <c r="AC184" i="73" s="1"/>
  <c r="AE181" i="73"/>
  <c r="AC181" i="73" s="1"/>
  <c r="AE168" i="73"/>
  <c r="AC168" i="73" s="1"/>
  <c r="AE165" i="73"/>
  <c r="AC165" i="73" s="1"/>
  <c r="AE152" i="73"/>
  <c r="AC152" i="73" s="1"/>
  <c r="AE149" i="73"/>
  <c r="AC149" i="73" s="1"/>
  <c r="AE136" i="73"/>
  <c r="AC136" i="73" s="1"/>
  <c r="AE133" i="73"/>
  <c r="AE129" i="73"/>
  <c r="AE125" i="73"/>
  <c r="AE121" i="73"/>
  <c r="AE117" i="73"/>
  <c r="AE113" i="73"/>
  <c r="AE109" i="73"/>
  <c r="AE105" i="73"/>
  <c r="AE101" i="73"/>
  <c r="AE97" i="73"/>
  <c r="AE93" i="73"/>
  <c r="AE89" i="73"/>
  <c r="AE85" i="73"/>
  <c r="AE81" i="73"/>
  <c r="AE77" i="73"/>
  <c r="AE73" i="73"/>
  <c r="AE69" i="73"/>
  <c r="AE65" i="73"/>
  <c r="AE61" i="73"/>
  <c r="AE57" i="73"/>
  <c r="AE53" i="73"/>
  <c r="AE49" i="73"/>
  <c r="AE45" i="73"/>
  <c r="AE41" i="73"/>
  <c r="AE37" i="73"/>
  <c r="AE33" i="73"/>
  <c r="AE29" i="73"/>
  <c r="AE25" i="73"/>
  <c r="AE21" i="73"/>
  <c r="AE17" i="73"/>
  <c r="AE190" i="73"/>
  <c r="AC190" i="73" s="1"/>
  <c r="AE187" i="73"/>
  <c r="AC187" i="73" s="1"/>
  <c r="AE177" i="73"/>
  <c r="AC177" i="73" s="1"/>
  <c r="AE174" i="73"/>
  <c r="AC174" i="73" s="1"/>
  <c r="AE171" i="73"/>
  <c r="AC171" i="73" s="1"/>
  <c r="AE161" i="73"/>
  <c r="AC161" i="73" s="1"/>
  <c r="AE158" i="73"/>
  <c r="AC158" i="73" s="1"/>
  <c r="AE155" i="73"/>
  <c r="AC155" i="73" s="1"/>
  <c r="AE145" i="73"/>
  <c r="AC145" i="73" s="1"/>
  <c r="AE142" i="73"/>
  <c r="AC142" i="73" s="1"/>
  <c r="AE139" i="73"/>
  <c r="AC139" i="73" s="1"/>
  <c r="AE193" i="73"/>
  <c r="AC193" i="73" s="1"/>
  <c r="AE180" i="73"/>
  <c r="AC180" i="73" s="1"/>
  <c r="AE164" i="73"/>
  <c r="AC164" i="73" s="1"/>
  <c r="AE148" i="73"/>
  <c r="AC148" i="73" s="1"/>
  <c r="AE132" i="73"/>
  <c r="AE128" i="73"/>
  <c r="AE124" i="73"/>
  <c r="AE120" i="73"/>
  <c r="AE116" i="73"/>
  <c r="AE112" i="73"/>
  <c r="AE108" i="73"/>
  <c r="AE104" i="73"/>
  <c r="AE100" i="73"/>
  <c r="AE96" i="73"/>
  <c r="AE92" i="73"/>
  <c r="AE88" i="73"/>
  <c r="AE84" i="73"/>
  <c r="AE80" i="73"/>
  <c r="AE76" i="73"/>
  <c r="AE72" i="73"/>
  <c r="AE68" i="73"/>
  <c r="AE64" i="73"/>
  <c r="AE60" i="73"/>
  <c r="AE56" i="73"/>
  <c r="AE52" i="73"/>
  <c r="AE48" i="73"/>
  <c r="AE44" i="73"/>
  <c r="AE40" i="73"/>
  <c r="AE36" i="73"/>
  <c r="AE32" i="73"/>
  <c r="AE28" i="73"/>
  <c r="AE24" i="73"/>
  <c r="AE20" i="73"/>
  <c r="AE186" i="73"/>
  <c r="AC186" i="73" s="1"/>
  <c r="AE183" i="73"/>
  <c r="AC183" i="73" s="1"/>
  <c r="AE170" i="73"/>
  <c r="AC170" i="73" s="1"/>
  <c r="AE167" i="73"/>
  <c r="AC167" i="73" s="1"/>
  <c r="AE154" i="73"/>
  <c r="AC154" i="73" s="1"/>
  <c r="AE151" i="73"/>
  <c r="AC151" i="73" s="1"/>
  <c r="AE138" i="73"/>
  <c r="AC138" i="73" s="1"/>
  <c r="AE135" i="73"/>
  <c r="AC135" i="73" s="1"/>
  <c r="AE16" i="73"/>
  <c r="AE192" i="73"/>
  <c r="AC192" i="73" s="1"/>
  <c r="AE141" i="73"/>
  <c r="AC141" i="73" s="1"/>
  <c r="AE127" i="73"/>
  <c r="AE111" i="73"/>
  <c r="AE95" i="73"/>
  <c r="AE79" i="73"/>
  <c r="AE63" i="73"/>
  <c r="AE47" i="73"/>
  <c r="AE31" i="73"/>
  <c r="AE179" i="73"/>
  <c r="AC179" i="73" s="1"/>
  <c r="AE166" i="73"/>
  <c r="AC166" i="73" s="1"/>
  <c r="AE153" i="73"/>
  <c r="AC153" i="73" s="1"/>
  <c r="AE189" i="73"/>
  <c r="AC189" i="73" s="1"/>
  <c r="AE176" i="73"/>
  <c r="AC176" i="73" s="1"/>
  <c r="AE123" i="73"/>
  <c r="AE107" i="73"/>
  <c r="AE91" i="73"/>
  <c r="AE75" i="73"/>
  <c r="AE59" i="73"/>
  <c r="AE43" i="73"/>
  <c r="AE27" i="73"/>
  <c r="AE163" i="73"/>
  <c r="AC163" i="73" s="1"/>
  <c r="AE150" i="73"/>
  <c r="AC150" i="73" s="1"/>
  <c r="AE137" i="73"/>
  <c r="AC137" i="73" s="1"/>
  <c r="AE173" i="73"/>
  <c r="AC173" i="73" s="1"/>
  <c r="AE160" i="73"/>
  <c r="AC160" i="73" s="1"/>
  <c r="AE119" i="73"/>
  <c r="AE103" i="73"/>
  <c r="AE87" i="73"/>
  <c r="AE71" i="73"/>
  <c r="AE55" i="73"/>
  <c r="AE39" i="73"/>
  <c r="AC39" i="73" s="1"/>
  <c r="AE23" i="73"/>
  <c r="AE185" i="73"/>
  <c r="AC185" i="73" s="1"/>
  <c r="AE147" i="73"/>
  <c r="AC147" i="73" s="1"/>
  <c r="AE134" i="73"/>
  <c r="AC134" i="73" s="1"/>
  <c r="AE157" i="73"/>
  <c r="AC157" i="73" s="1"/>
  <c r="AE144" i="73"/>
  <c r="AC144" i="73" s="1"/>
  <c r="AE131" i="73"/>
  <c r="AE115" i="73"/>
  <c r="AE99" i="73"/>
  <c r="AE83" i="73"/>
  <c r="AE67" i="73"/>
  <c r="AE51" i="73"/>
  <c r="AE35" i="73"/>
  <c r="AE19" i="73"/>
  <c r="AE182" i="73"/>
  <c r="AC182" i="73" s="1"/>
  <c r="AE169" i="73"/>
  <c r="AC169" i="73" s="1"/>
  <c r="Y193" i="73"/>
  <c r="W193" i="73" s="1"/>
  <c r="Y186" i="73"/>
  <c r="W186" i="73" s="1"/>
  <c r="Y165" i="73"/>
  <c r="W165" i="73" s="1"/>
  <c r="Y148" i="73"/>
  <c r="W148" i="73" s="1"/>
  <c r="Y189" i="73"/>
  <c r="W189" i="73" s="1"/>
  <c r="Y182" i="73"/>
  <c r="W182" i="73" s="1"/>
  <c r="Y175" i="73"/>
  <c r="W175" i="73" s="1"/>
  <c r="Y171" i="73"/>
  <c r="W171" i="73" s="1"/>
  <c r="Y168" i="73"/>
  <c r="W168" i="73" s="1"/>
  <c r="Y161" i="73"/>
  <c r="W161" i="73" s="1"/>
  <c r="Y158" i="73"/>
  <c r="W158" i="73" s="1"/>
  <c r="Y138" i="73"/>
  <c r="W138" i="73" s="1"/>
  <c r="Y135" i="73"/>
  <c r="W135" i="73" s="1"/>
  <c r="Y128" i="73"/>
  <c r="Y124" i="73"/>
  <c r="Y120" i="73"/>
  <c r="Y116" i="73"/>
  <c r="Y112" i="73"/>
  <c r="Y108" i="73"/>
  <c r="Y104" i="73"/>
  <c r="Y100" i="73"/>
  <c r="Y96" i="73"/>
  <c r="Y92" i="73"/>
  <c r="Y88" i="73"/>
  <c r="Y84" i="73"/>
  <c r="Y80" i="73"/>
  <c r="Y76" i="73"/>
  <c r="Y192" i="73"/>
  <c r="W192" i="73" s="1"/>
  <c r="Y185" i="73"/>
  <c r="W185" i="73" s="1"/>
  <c r="Y178" i="73"/>
  <c r="W178" i="73" s="1"/>
  <c r="Y164" i="73"/>
  <c r="W164" i="73" s="1"/>
  <c r="Y154" i="73"/>
  <c r="W154" i="73" s="1"/>
  <c r="Y151" i="73"/>
  <c r="W151" i="73" s="1"/>
  <c r="Y147" i="73"/>
  <c r="W147" i="73" s="1"/>
  <c r="Y144" i="73"/>
  <c r="W144" i="73" s="1"/>
  <c r="Y141" i="73"/>
  <c r="W141" i="73" s="1"/>
  <c r="Y131" i="73"/>
  <c r="W131" i="73" s="1"/>
  <c r="Y188" i="73"/>
  <c r="W188" i="73" s="1"/>
  <c r="Y181" i="73"/>
  <c r="W181" i="73" s="1"/>
  <c r="Y174" i="73"/>
  <c r="W174" i="73" s="1"/>
  <c r="Y157" i="73"/>
  <c r="W157" i="73" s="1"/>
  <c r="Y137" i="73"/>
  <c r="W137" i="73" s="1"/>
  <c r="Y134" i="73"/>
  <c r="W134" i="73" s="1"/>
  <c r="Y184" i="73"/>
  <c r="W184" i="73" s="1"/>
  <c r="Y177" i="73"/>
  <c r="W177" i="73" s="1"/>
  <c r="Y170" i="73"/>
  <c r="W170" i="73" s="1"/>
  <c r="Y167" i="73"/>
  <c r="W167" i="73" s="1"/>
  <c r="Y163" i="73"/>
  <c r="W163" i="73" s="1"/>
  <c r="Y160" i="73"/>
  <c r="W160" i="73" s="1"/>
  <c r="Y153" i="73"/>
  <c r="W153" i="73" s="1"/>
  <c r="Y150" i="73"/>
  <c r="W150" i="73" s="1"/>
  <c r="Y140" i="73"/>
  <c r="W140" i="73" s="1"/>
  <c r="Y191" i="73"/>
  <c r="W191" i="73" s="1"/>
  <c r="Y187" i="73"/>
  <c r="W187" i="73" s="1"/>
  <c r="Y180" i="73"/>
  <c r="W180" i="73" s="1"/>
  <c r="Y173" i="73"/>
  <c r="W173" i="73" s="1"/>
  <c r="Y156" i="73"/>
  <c r="W156" i="73" s="1"/>
  <c r="Y146" i="73"/>
  <c r="W146" i="73" s="1"/>
  <c r="Y143" i="73"/>
  <c r="W143" i="73" s="1"/>
  <c r="Y130" i="73"/>
  <c r="W130" i="73" s="1"/>
  <c r="Y126" i="73"/>
  <c r="Y122" i="73"/>
  <c r="Y118" i="73"/>
  <c r="Y114" i="73"/>
  <c r="Y110" i="73"/>
  <c r="Y106" i="73"/>
  <c r="Y102" i="73"/>
  <c r="Y98" i="73"/>
  <c r="Y94" i="73"/>
  <c r="Y90" i="73"/>
  <c r="Y86" i="73"/>
  <c r="Y82" i="73"/>
  <c r="Y78" i="73"/>
  <c r="Y74" i="73"/>
  <c r="Y194" i="73"/>
  <c r="W194" i="73" s="1"/>
  <c r="Y166" i="73"/>
  <c r="W166" i="73" s="1"/>
  <c r="Y139" i="73"/>
  <c r="W139" i="73" s="1"/>
  <c r="Y75" i="73"/>
  <c r="Y70" i="73"/>
  <c r="Y61" i="73"/>
  <c r="Y57" i="73"/>
  <c r="Y53" i="73"/>
  <c r="Y49" i="73"/>
  <c r="Y45" i="73"/>
  <c r="Y41" i="73"/>
  <c r="Y37" i="73"/>
  <c r="Y33" i="73"/>
  <c r="Y29" i="73"/>
  <c r="Y25" i="73"/>
  <c r="Y21" i="73"/>
  <c r="Y17" i="73"/>
  <c r="Y179" i="73"/>
  <c r="W179" i="73" s="1"/>
  <c r="Y152" i="73"/>
  <c r="W152" i="73" s="1"/>
  <c r="Y129" i="73"/>
  <c r="Y121" i="73"/>
  <c r="Y113" i="73"/>
  <c r="Y105" i="73"/>
  <c r="Y97" i="73"/>
  <c r="Y89" i="73"/>
  <c r="Y81" i="73"/>
  <c r="Y65" i="73"/>
  <c r="Y176" i="73"/>
  <c r="W176" i="73" s="1"/>
  <c r="Y149" i="73"/>
  <c r="W149" i="73" s="1"/>
  <c r="Y136" i="73"/>
  <c r="W136" i="73" s="1"/>
  <c r="Y69" i="73"/>
  <c r="Y60" i="73"/>
  <c r="Y56" i="73"/>
  <c r="Y52" i="73"/>
  <c r="Y48" i="73"/>
  <c r="Y44" i="73"/>
  <c r="Y40" i="73"/>
  <c r="Y36" i="73"/>
  <c r="Y32" i="73"/>
  <c r="Y28" i="73"/>
  <c r="Y24" i="73"/>
  <c r="Y20" i="73"/>
  <c r="Y190" i="73"/>
  <c r="W190" i="73" s="1"/>
  <c r="Y162" i="73"/>
  <c r="W162" i="73" s="1"/>
  <c r="Y127" i="73"/>
  <c r="Y119" i="73"/>
  <c r="Y111" i="73"/>
  <c r="Y103" i="73"/>
  <c r="Y95" i="73"/>
  <c r="Y87" i="73"/>
  <c r="Y79" i="73"/>
  <c r="Y73" i="73"/>
  <c r="Y64" i="73"/>
  <c r="Y16" i="73"/>
  <c r="Y133" i="73"/>
  <c r="W133" i="73" s="1"/>
  <c r="Y68" i="73"/>
  <c r="Y63" i="73"/>
  <c r="Y59" i="73"/>
  <c r="Y55" i="73"/>
  <c r="Y51" i="73"/>
  <c r="Y47" i="73"/>
  <c r="Y43" i="73"/>
  <c r="Y39" i="73"/>
  <c r="Y35" i="73"/>
  <c r="Y31" i="73"/>
  <c r="Y27" i="73"/>
  <c r="Y23" i="73"/>
  <c r="Y19" i="73"/>
  <c r="Y172" i="73"/>
  <c r="W172" i="73" s="1"/>
  <c r="Y159" i="73"/>
  <c r="W159" i="73" s="1"/>
  <c r="Y145" i="73"/>
  <c r="W145" i="73" s="1"/>
  <c r="Y125" i="73"/>
  <c r="Y117" i="73"/>
  <c r="Y109" i="73"/>
  <c r="Y101" i="73"/>
  <c r="Y93" i="73"/>
  <c r="Y85" i="73"/>
  <c r="Y72" i="73"/>
  <c r="Y67" i="73"/>
  <c r="Y169" i="73"/>
  <c r="W169" i="73" s="1"/>
  <c r="Y132" i="73"/>
  <c r="W132" i="73" s="1"/>
  <c r="Y77" i="73"/>
  <c r="Y71" i="73"/>
  <c r="Y62" i="73"/>
  <c r="Y58" i="73"/>
  <c r="Y54" i="73"/>
  <c r="Y50" i="73"/>
  <c r="Y46" i="73"/>
  <c r="Y42" i="73"/>
  <c r="Y38" i="73"/>
  <c r="Y34" i="73"/>
  <c r="Y30" i="73"/>
  <c r="Y26" i="73"/>
  <c r="Y22" i="73"/>
  <c r="W22" i="73" s="1"/>
  <c r="Y18" i="73"/>
  <c r="Y123" i="73"/>
  <c r="Y66" i="73"/>
  <c r="Y115" i="73"/>
  <c r="Y107" i="73"/>
  <c r="Y183" i="73"/>
  <c r="W183" i="73" s="1"/>
  <c r="Y99" i="73"/>
  <c r="Y91" i="73"/>
  <c r="Y142" i="73"/>
  <c r="W142" i="73" s="1"/>
  <c r="Y155" i="73"/>
  <c r="W155" i="73" s="1"/>
  <c r="Y83" i="73"/>
  <c r="H9" i="72"/>
  <c r="G9" i="72"/>
  <c r="O15" i="71"/>
  <c r="AV16" i="70"/>
  <c r="AP16" i="70"/>
  <c r="AJ16" i="70"/>
  <c r="U16" i="70"/>
  <c r="AA16" i="70"/>
  <c r="O16" i="70"/>
  <c r="AV29" i="70"/>
  <c r="AV28" i="70"/>
  <c r="AV27" i="70"/>
  <c r="AV26" i="70"/>
  <c r="AV25" i="70"/>
  <c r="AV24" i="70"/>
  <c r="AV23" i="70"/>
  <c r="AV22" i="70"/>
  <c r="AV21" i="70"/>
  <c r="AV20" i="70"/>
  <c r="AV19" i="70"/>
  <c r="AV18" i="70"/>
  <c r="AV17" i="70"/>
  <c r="AP29" i="70"/>
  <c r="AP28" i="70"/>
  <c r="AP27" i="70"/>
  <c r="AP26" i="70"/>
  <c r="AP25" i="70"/>
  <c r="AP24" i="70"/>
  <c r="AP23" i="70"/>
  <c r="AP22" i="70"/>
  <c r="AP21" i="70"/>
  <c r="AP20" i="70"/>
  <c r="AP19" i="70"/>
  <c r="AP18" i="70"/>
  <c r="AP17" i="70"/>
  <c r="AJ29" i="70"/>
  <c r="AJ28" i="70"/>
  <c r="AJ27" i="70"/>
  <c r="AJ26" i="70"/>
  <c r="AJ25" i="70"/>
  <c r="AJ24" i="70"/>
  <c r="AJ23" i="70"/>
  <c r="AJ22" i="70"/>
  <c r="AJ21" i="70"/>
  <c r="AJ20" i="70"/>
  <c r="AJ19" i="70"/>
  <c r="AJ18" i="70"/>
  <c r="AJ17" i="70"/>
  <c r="AA194" i="70"/>
  <c r="AA193" i="70"/>
  <c r="AA192" i="70"/>
  <c r="AA191" i="70"/>
  <c r="AA190" i="70"/>
  <c r="AA189" i="70"/>
  <c r="AA188" i="70"/>
  <c r="AA187" i="70"/>
  <c r="AA186" i="70"/>
  <c r="AA185" i="70"/>
  <c r="AA184" i="70"/>
  <c r="AA183" i="70"/>
  <c r="AA182" i="70"/>
  <c r="AA181" i="70"/>
  <c r="AA180" i="70"/>
  <c r="AA179" i="70"/>
  <c r="AA178" i="70"/>
  <c r="AA177" i="70"/>
  <c r="AA176" i="70"/>
  <c r="AA175" i="70"/>
  <c r="AA174" i="70"/>
  <c r="AA173" i="70"/>
  <c r="AA172" i="70"/>
  <c r="AA171" i="70"/>
  <c r="AA170" i="70"/>
  <c r="AA169" i="70"/>
  <c r="AA168" i="70"/>
  <c r="AA167" i="70"/>
  <c r="AA166" i="70"/>
  <c r="AA165" i="70"/>
  <c r="AA164" i="70"/>
  <c r="AA163" i="70"/>
  <c r="AA162" i="70"/>
  <c r="AA161" i="70"/>
  <c r="AA160" i="70"/>
  <c r="AA159" i="70"/>
  <c r="AA158" i="70"/>
  <c r="AA157" i="70"/>
  <c r="AA156" i="70"/>
  <c r="AA155" i="70"/>
  <c r="AA154" i="70"/>
  <c r="AA153" i="70"/>
  <c r="AA152" i="70"/>
  <c r="AA151" i="70"/>
  <c r="AA150" i="70"/>
  <c r="AA149" i="70"/>
  <c r="AA148" i="70"/>
  <c r="AA147" i="70"/>
  <c r="AA146" i="70"/>
  <c r="AA145" i="70"/>
  <c r="AA144" i="70"/>
  <c r="AA143" i="70"/>
  <c r="AA142" i="70"/>
  <c r="AA141" i="70"/>
  <c r="AA140" i="70"/>
  <c r="AA139" i="70"/>
  <c r="AA138" i="70"/>
  <c r="AA137" i="70"/>
  <c r="AA136" i="70"/>
  <c r="AA135" i="70"/>
  <c r="AA134" i="70"/>
  <c r="AA133" i="70"/>
  <c r="AA132" i="70"/>
  <c r="AA131" i="70"/>
  <c r="AA130" i="70"/>
  <c r="AA129" i="70"/>
  <c r="AA128" i="70"/>
  <c r="AA127" i="70"/>
  <c r="AA126" i="70"/>
  <c r="AA125" i="70"/>
  <c r="AA124" i="70"/>
  <c r="AA123" i="70"/>
  <c r="AA122" i="70"/>
  <c r="AA121" i="70"/>
  <c r="AA120" i="70"/>
  <c r="AA119" i="70"/>
  <c r="AA118" i="70"/>
  <c r="AA117" i="70"/>
  <c r="AA116" i="70"/>
  <c r="AA115" i="70"/>
  <c r="AA114" i="70"/>
  <c r="AA113" i="70"/>
  <c r="AA112" i="70"/>
  <c r="AA111" i="70"/>
  <c r="AA110" i="70"/>
  <c r="AA109" i="70"/>
  <c r="AA108" i="70"/>
  <c r="AA107" i="70"/>
  <c r="AA106" i="70"/>
  <c r="AA105" i="70"/>
  <c r="AA104" i="70"/>
  <c r="AA103" i="70"/>
  <c r="AA102" i="70"/>
  <c r="AA101" i="70"/>
  <c r="AA100" i="70"/>
  <c r="AA99" i="70"/>
  <c r="AA98" i="70"/>
  <c r="AA97" i="70"/>
  <c r="AA96" i="70"/>
  <c r="AA95" i="70"/>
  <c r="AA94" i="70"/>
  <c r="AA93" i="70"/>
  <c r="AA92" i="70"/>
  <c r="AA91" i="70"/>
  <c r="AA90" i="70"/>
  <c r="AA89" i="70"/>
  <c r="AA88" i="70"/>
  <c r="AA87" i="70"/>
  <c r="AA86" i="70"/>
  <c r="AA85" i="70"/>
  <c r="AA84" i="70"/>
  <c r="AA83" i="70"/>
  <c r="AA82" i="70"/>
  <c r="AA81" i="70"/>
  <c r="AA80" i="70"/>
  <c r="AA79" i="70"/>
  <c r="AA78" i="70"/>
  <c r="AA77" i="70"/>
  <c r="AA76" i="70"/>
  <c r="AA75" i="70"/>
  <c r="AA74" i="70"/>
  <c r="AA73" i="70"/>
  <c r="AA72" i="70"/>
  <c r="AA71" i="70"/>
  <c r="AA70" i="70"/>
  <c r="AA69" i="70"/>
  <c r="AA68" i="70"/>
  <c r="AA67" i="70"/>
  <c r="AA66" i="70"/>
  <c r="AA65" i="70"/>
  <c r="AA64" i="70"/>
  <c r="AA63" i="70"/>
  <c r="AA62" i="70"/>
  <c r="AA61" i="70"/>
  <c r="AA60" i="70"/>
  <c r="AA59" i="70"/>
  <c r="AA58" i="70"/>
  <c r="AA57" i="70"/>
  <c r="AA56" i="70"/>
  <c r="AA55" i="70"/>
  <c r="AA54" i="70"/>
  <c r="AA53" i="70"/>
  <c r="AA52" i="70"/>
  <c r="AA51" i="70"/>
  <c r="AA50" i="70"/>
  <c r="AA49" i="70"/>
  <c r="AA48" i="70"/>
  <c r="AA47" i="70"/>
  <c r="AA46" i="70"/>
  <c r="AA45" i="70"/>
  <c r="AA44" i="70"/>
  <c r="AA43" i="70"/>
  <c r="AA42" i="70"/>
  <c r="AA41" i="70"/>
  <c r="AA40" i="70"/>
  <c r="AA39" i="70"/>
  <c r="AA38" i="70"/>
  <c r="AA37" i="70"/>
  <c r="AA36" i="70"/>
  <c r="AA35" i="70"/>
  <c r="AA34" i="70"/>
  <c r="AA33" i="70"/>
  <c r="AA32" i="70"/>
  <c r="AA31" i="70"/>
  <c r="AA30" i="70"/>
  <c r="AA29" i="70"/>
  <c r="AA28" i="70"/>
  <c r="AA27" i="70"/>
  <c r="AA26" i="70"/>
  <c r="AA25" i="70"/>
  <c r="AA24" i="70"/>
  <c r="AA23" i="70"/>
  <c r="AA22" i="70"/>
  <c r="AA21" i="70"/>
  <c r="AA20" i="70"/>
  <c r="AA19" i="70"/>
  <c r="AA18" i="70"/>
  <c r="AA17" i="70"/>
  <c r="U194" i="70"/>
  <c r="U193" i="70"/>
  <c r="U192" i="70"/>
  <c r="U191" i="70"/>
  <c r="U190" i="70"/>
  <c r="U189" i="70"/>
  <c r="U188" i="70"/>
  <c r="U187" i="70"/>
  <c r="U186" i="70"/>
  <c r="U185" i="70"/>
  <c r="U184" i="70"/>
  <c r="U183" i="70"/>
  <c r="U182" i="70"/>
  <c r="U181" i="70"/>
  <c r="U180" i="70"/>
  <c r="U179" i="70"/>
  <c r="U178" i="70"/>
  <c r="U177" i="70"/>
  <c r="U176" i="70"/>
  <c r="U175" i="70"/>
  <c r="U174" i="70"/>
  <c r="U173" i="70"/>
  <c r="U172" i="70"/>
  <c r="U171" i="70"/>
  <c r="U170" i="70"/>
  <c r="U169" i="70"/>
  <c r="U168" i="70"/>
  <c r="U167" i="70"/>
  <c r="U166" i="70"/>
  <c r="U165" i="70"/>
  <c r="U164" i="70"/>
  <c r="U163" i="70"/>
  <c r="U162" i="70"/>
  <c r="U161" i="70"/>
  <c r="U160" i="70"/>
  <c r="U159" i="70"/>
  <c r="U158" i="70"/>
  <c r="U157" i="70"/>
  <c r="U156" i="70"/>
  <c r="U155" i="70"/>
  <c r="U154" i="70"/>
  <c r="U153" i="70"/>
  <c r="U152" i="70"/>
  <c r="U151" i="70"/>
  <c r="U150" i="70"/>
  <c r="U149" i="70"/>
  <c r="U148" i="70"/>
  <c r="U147" i="70"/>
  <c r="U146" i="70"/>
  <c r="U145" i="70"/>
  <c r="U144" i="70"/>
  <c r="U143" i="70"/>
  <c r="U142" i="70"/>
  <c r="U141" i="70"/>
  <c r="U140" i="70"/>
  <c r="U139" i="70"/>
  <c r="U138" i="70"/>
  <c r="U137" i="70"/>
  <c r="U136" i="70"/>
  <c r="U135" i="70"/>
  <c r="U134" i="70"/>
  <c r="U133" i="70"/>
  <c r="U132" i="70"/>
  <c r="U131" i="70"/>
  <c r="U130" i="70"/>
  <c r="U129" i="70"/>
  <c r="U128" i="70"/>
  <c r="U127" i="70"/>
  <c r="U126" i="70"/>
  <c r="U125" i="70"/>
  <c r="U124" i="70"/>
  <c r="U123" i="70"/>
  <c r="U122" i="70"/>
  <c r="U121" i="70"/>
  <c r="U120" i="70"/>
  <c r="U119" i="70"/>
  <c r="U118" i="70"/>
  <c r="U117" i="70"/>
  <c r="U116" i="70"/>
  <c r="U115" i="70"/>
  <c r="U114" i="70"/>
  <c r="U113" i="70"/>
  <c r="U112" i="70"/>
  <c r="U111" i="70"/>
  <c r="U110" i="70"/>
  <c r="U109" i="70"/>
  <c r="U108" i="70"/>
  <c r="U107" i="70"/>
  <c r="U106" i="70"/>
  <c r="U105" i="70"/>
  <c r="U104" i="70"/>
  <c r="U103" i="70"/>
  <c r="U102" i="70"/>
  <c r="U101" i="70"/>
  <c r="U100" i="70"/>
  <c r="U99" i="70"/>
  <c r="U98" i="70"/>
  <c r="U97" i="70"/>
  <c r="U96" i="70"/>
  <c r="U95" i="70"/>
  <c r="U94" i="70"/>
  <c r="U93" i="70"/>
  <c r="U92" i="70"/>
  <c r="U91" i="70"/>
  <c r="U90" i="70"/>
  <c r="U89" i="70"/>
  <c r="U88" i="70"/>
  <c r="U87" i="70"/>
  <c r="U86" i="70"/>
  <c r="U85" i="70"/>
  <c r="U84" i="70"/>
  <c r="U83" i="70"/>
  <c r="U82" i="70"/>
  <c r="U81" i="70"/>
  <c r="U80" i="70"/>
  <c r="U79" i="70"/>
  <c r="U78" i="70"/>
  <c r="U77" i="70"/>
  <c r="U76" i="70"/>
  <c r="U75" i="70"/>
  <c r="U74" i="70"/>
  <c r="U73" i="70"/>
  <c r="U72" i="70"/>
  <c r="U71" i="70"/>
  <c r="U70" i="70"/>
  <c r="U69" i="70"/>
  <c r="U68" i="70"/>
  <c r="U67" i="70"/>
  <c r="U66" i="70"/>
  <c r="U65" i="70"/>
  <c r="U64" i="70"/>
  <c r="U63" i="70"/>
  <c r="U62" i="70"/>
  <c r="U61" i="70"/>
  <c r="U60" i="70"/>
  <c r="U59" i="70"/>
  <c r="U58" i="70"/>
  <c r="U57" i="70"/>
  <c r="U56" i="70"/>
  <c r="U55" i="70"/>
  <c r="U54" i="70"/>
  <c r="U53" i="70"/>
  <c r="U52" i="70"/>
  <c r="U51" i="70"/>
  <c r="U50" i="70"/>
  <c r="U49" i="70"/>
  <c r="U48" i="70"/>
  <c r="U47" i="70"/>
  <c r="U46" i="70"/>
  <c r="U45" i="70"/>
  <c r="U44" i="70"/>
  <c r="U43" i="70"/>
  <c r="U42" i="70"/>
  <c r="U41" i="70"/>
  <c r="U40" i="70"/>
  <c r="U39" i="70"/>
  <c r="U38" i="70"/>
  <c r="U37" i="70"/>
  <c r="U36" i="70"/>
  <c r="U35" i="70"/>
  <c r="U34" i="70"/>
  <c r="U33" i="70"/>
  <c r="U32" i="70"/>
  <c r="U31" i="70"/>
  <c r="U30" i="70"/>
  <c r="U29" i="70"/>
  <c r="U28" i="70"/>
  <c r="U27" i="70"/>
  <c r="U26" i="70"/>
  <c r="U25" i="70"/>
  <c r="U24" i="70"/>
  <c r="U23" i="70"/>
  <c r="U22" i="70"/>
  <c r="U21" i="70"/>
  <c r="U20" i="70"/>
  <c r="U19" i="70"/>
  <c r="U18" i="70"/>
  <c r="U17" i="70"/>
  <c r="O194" i="70"/>
  <c r="O193" i="70"/>
  <c r="O192" i="70"/>
  <c r="O191" i="70"/>
  <c r="O190" i="70"/>
  <c r="O189" i="70"/>
  <c r="O188" i="70"/>
  <c r="O187" i="70"/>
  <c r="O186" i="70"/>
  <c r="O185" i="70"/>
  <c r="O184" i="70"/>
  <c r="O183" i="70"/>
  <c r="O182" i="70"/>
  <c r="O181" i="70"/>
  <c r="O180" i="70"/>
  <c r="O179" i="70"/>
  <c r="O178" i="70"/>
  <c r="O177" i="70"/>
  <c r="O176" i="70"/>
  <c r="O175" i="70"/>
  <c r="O174" i="70"/>
  <c r="O173" i="70"/>
  <c r="O172" i="70"/>
  <c r="O171" i="70"/>
  <c r="O170" i="70"/>
  <c r="O169" i="70"/>
  <c r="O168" i="70"/>
  <c r="O167" i="70"/>
  <c r="O166" i="70"/>
  <c r="O165" i="70"/>
  <c r="O164" i="70"/>
  <c r="O163" i="70"/>
  <c r="O162" i="70"/>
  <c r="O161" i="70"/>
  <c r="O160" i="70"/>
  <c r="O159" i="70"/>
  <c r="O158" i="70"/>
  <c r="O157" i="70"/>
  <c r="O156" i="70"/>
  <c r="O155" i="70"/>
  <c r="O154" i="70"/>
  <c r="O153" i="70"/>
  <c r="O152" i="70"/>
  <c r="O151" i="70"/>
  <c r="O150" i="70"/>
  <c r="O149" i="70"/>
  <c r="O148" i="70"/>
  <c r="O147" i="70"/>
  <c r="O146" i="70"/>
  <c r="O145" i="70"/>
  <c r="O144" i="70"/>
  <c r="O143" i="70"/>
  <c r="O142" i="70"/>
  <c r="O141" i="70"/>
  <c r="O140" i="70"/>
  <c r="O139" i="70"/>
  <c r="O138" i="70"/>
  <c r="O137" i="70"/>
  <c r="O136" i="70"/>
  <c r="O135" i="70"/>
  <c r="O134" i="70"/>
  <c r="O133" i="70"/>
  <c r="O132" i="70"/>
  <c r="O131" i="70"/>
  <c r="O130" i="70"/>
  <c r="O129" i="70"/>
  <c r="O128" i="70"/>
  <c r="O127" i="70"/>
  <c r="O126" i="70"/>
  <c r="O125" i="70"/>
  <c r="O124" i="70"/>
  <c r="O123" i="70"/>
  <c r="O122" i="70"/>
  <c r="O121" i="70"/>
  <c r="O120" i="70"/>
  <c r="O119" i="70"/>
  <c r="O118" i="70"/>
  <c r="O117" i="70"/>
  <c r="O116" i="70"/>
  <c r="O115" i="70"/>
  <c r="O114" i="70"/>
  <c r="O113" i="70"/>
  <c r="O112" i="70"/>
  <c r="O111" i="70"/>
  <c r="O110" i="70"/>
  <c r="O109" i="70"/>
  <c r="O108" i="70"/>
  <c r="O107" i="70"/>
  <c r="O106" i="70"/>
  <c r="O105" i="70"/>
  <c r="O104" i="70"/>
  <c r="O103" i="70"/>
  <c r="O102" i="70"/>
  <c r="O101" i="70"/>
  <c r="O100" i="70"/>
  <c r="O99" i="70"/>
  <c r="O98" i="70"/>
  <c r="O97" i="70"/>
  <c r="O96" i="70"/>
  <c r="O95" i="70"/>
  <c r="O94" i="70"/>
  <c r="O93" i="70"/>
  <c r="O92" i="70"/>
  <c r="O91" i="70"/>
  <c r="O90" i="70"/>
  <c r="O89" i="70"/>
  <c r="O88" i="70"/>
  <c r="O87" i="70"/>
  <c r="O86" i="70"/>
  <c r="O85" i="70"/>
  <c r="O84" i="70"/>
  <c r="O83" i="70"/>
  <c r="O82" i="70"/>
  <c r="O81" i="70"/>
  <c r="O80" i="70"/>
  <c r="O79" i="70"/>
  <c r="O78" i="70"/>
  <c r="O77" i="70"/>
  <c r="O76" i="70"/>
  <c r="O75" i="70"/>
  <c r="O74" i="70"/>
  <c r="O73" i="70"/>
  <c r="O72" i="70"/>
  <c r="O71" i="70"/>
  <c r="O70" i="70"/>
  <c r="O69" i="70"/>
  <c r="O68" i="70"/>
  <c r="O67" i="70"/>
  <c r="O66" i="70"/>
  <c r="O65" i="70"/>
  <c r="O64" i="70"/>
  <c r="O63" i="70"/>
  <c r="O62" i="70"/>
  <c r="O61" i="70"/>
  <c r="O60" i="70"/>
  <c r="O59" i="70"/>
  <c r="O58" i="70"/>
  <c r="O57" i="70"/>
  <c r="O56" i="70"/>
  <c r="O55" i="70"/>
  <c r="O54" i="70"/>
  <c r="O53" i="70"/>
  <c r="O52" i="70"/>
  <c r="O51" i="70"/>
  <c r="O50" i="70"/>
  <c r="O49" i="70"/>
  <c r="O48" i="70"/>
  <c r="O47" i="70"/>
  <c r="O46" i="70"/>
  <c r="O45" i="70"/>
  <c r="O44" i="70"/>
  <c r="O43" i="70"/>
  <c r="O42" i="70"/>
  <c r="O41" i="70"/>
  <c r="O40" i="70"/>
  <c r="O39" i="70"/>
  <c r="O38" i="70"/>
  <c r="O37" i="70"/>
  <c r="O36" i="70"/>
  <c r="O35" i="70"/>
  <c r="O34" i="70"/>
  <c r="O33" i="70"/>
  <c r="O32" i="70"/>
  <c r="O31" i="70"/>
  <c r="O30" i="70"/>
  <c r="O29" i="70"/>
  <c r="O28" i="70"/>
  <c r="O27" i="70"/>
  <c r="O26" i="70"/>
  <c r="O25" i="70"/>
  <c r="O24" i="70"/>
  <c r="O23" i="70"/>
  <c r="O22" i="70"/>
  <c r="O21" i="70"/>
  <c r="O20" i="70"/>
  <c r="O19" i="70"/>
  <c r="O18" i="70"/>
  <c r="O17" i="70"/>
  <c r="K9" i="68"/>
  <c r="M9" i="68"/>
  <c r="L9" i="68"/>
  <c r="K10" i="67"/>
  <c r="Q10" i="67"/>
  <c r="W10" i="67"/>
  <c r="K11" i="67"/>
  <c r="W54" i="73" l="1"/>
  <c r="W16" i="73"/>
  <c r="W61" i="73"/>
  <c r="AC115" i="73"/>
  <c r="AC80" i="73"/>
  <c r="AC42" i="73"/>
  <c r="Q55" i="73"/>
  <c r="Q108" i="73"/>
  <c r="W58" i="73"/>
  <c r="W127" i="73"/>
  <c r="W121" i="73"/>
  <c r="AC131" i="73"/>
  <c r="AC52" i="73"/>
  <c r="AC78" i="73"/>
  <c r="Q24" i="73"/>
  <c r="Q18" i="73"/>
  <c r="Q110" i="73"/>
  <c r="Q48" i="73"/>
  <c r="Q80" i="73"/>
  <c r="Q112" i="73"/>
  <c r="W30" i="73"/>
  <c r="W62" i="73"/>
  <c r="W93" i="73"/>
  <c r="W19" i="73"/>
  <c r="W51" i="73"/>
  <c r="W73" i="73"/>
  <c r="W44" i="73"/>
  <c r="W129" i="73"/>
  <c r="W37" i="73"/>
  <c r="W75" i="73"/>
  <c r="W90" i="73"/>
  <c r="W122" i="73"/>
  <c r="W96" i="73"/>
  <c r="AC19" i="73"/>
  <c r="AC71" i="73"/>
  <c r="AC79" i="73"/>
  <c r="AC24" i="73"/>
  <c r="AC56" i="73"/>
  <c r="AC88" i="73"/>
  <c r="AC120" i="73"/>
  <c r="AC37" i="73"/>
  <c r="AC69" i="73"/>
  <c r="AC101" i="73"/>
  <c r="AC133" i="73"/>
  <c r="AC129" i="73"/>
  <c r="AC18" i="73"/>
  <c r="AC50" i="73"/>
  <c r="AC82" i="73"/>
  <c r="AC114" i="73"/>
  <c r="Q25" i="73"/>
  <c r="Q65" i="73"/>
  <c r="Q97" i="73"/>
  <c r="Q129" i="73"/>
  <c r="Q50" i="73"/>
  <c r="Q82" i="73"/>
  <c r="Q114" i="73"/>
  <c r="Q31" i="73"/>
  <c r="Q63" i="73"/>
  <c r="Q95" i="73"/>
  <c r="Q127" i="73"/>
  <c r="Q52" i="73"/>
  <c r="Q84" i="73"/>
  <c r="Q116" i="73"/>
  <c r="W36" i="73"/>
  <c r="W120" i="73"/>
  <c r="AC47" i="73"/>
  <c r="AC61" i="73"/>
  <c r="Q89" i="73"/>
  <c r="Q87" i="73"/>
  <c r="W70" i="73"/>
  <c r="AC123" i="73"/>
  <c r="AC65" i="73"/>
  <c r="Q46" i="73"/>
  <c r="W107" i="73"/>
  <c r="W34" i="73"/>
  <c r="W71" i="73"/>
  <c r="W101" i="73"/>
  <c r="W23" i="73"/>
  <c r="W55" i="73"/>
  <c r="W79" i="73"/>
  <c r="W65" i="73"/>
  <c r="W41" i="73"/>
  <c r="W94" i="73"/>
  <c r="W126" i="73"/>
  <c r="W100" i="73"/>
  <c r="AC35" i="73"/>
  <c r="AC87" i="73"/>
  <c r="AC27" i="73"/>
  <c r="AC95" i="73"/>
  <c r="AC28" i="73"/>
  <c r="AC60" i="73"/>
  <c r="AC92" i="73"/>
  <c r="AC124" i="73"/>
  <c r="AC41" i="73"/>
  <c r="AC73" i="73"/>
  <c r="AC105" i="73"/>
  <c r="AC22" i="73"/>
  <c r="AC54" i="73"/>
  <c r="AC86" i="73"/>
  <c r="AC118" i="73"/>
  <c r="Q53" i="73"/>
  <c r="Q57" i="73"/>
  <c r="Q69" i="73"/>
  <c r="Q101" i="73"/>
  <c r="Q22" i="73"/>
  <c r="Q54" i="73"/>
  <c r="Q86" i="73"/>
  <c r="Q118" i="73"/>
  <c r="Q35" i="73"/>
  <c r="Q67" i="73"/>
  <c r="Q99" i="73"/>
  <c r="Q56" i="73"/>
  <c r="Q88" i="73"/>
  <c r="Q120" i="73"/>
  <c r="W43" i="73"/>
  <c r="W113" i="73"/>
  <c r="AC16" i="73"/>
  <c r="AC29" i="73"/>
  <c r="AC106" i="73"/>
  <c r="Q74" i="73"/>
  <c r="Q44" i="73"/>
  <c r="W99" i="73"/>
  <c r="W40" i="73"/>
  <c r="W118" i="73"/>
  <c r="AC63" i="73"/>
  <c r="AC116" i="73"/>
  <c r="AC46" i="73"/>
  <c r="Q93" i="73"/>
  <c r="Q123" i="73"/>
  <c r="W38" i="73"/>
  <c r="W77" i="73"/>
  <c r="W109" i="73"/>
  <c r="W27" i="73"/>
  <c r="W87" i="73"/>
  <c r="W20" i="73"/>
  <c r="W52" i="73"/>
  <c r="W81" i="73"/>
  <c r="W45" i="73"/>
  <c r="W98" i="73"/>
  <c r="W104" i="73"/>
  <c r="AC51" i="73"/>
  <c r="AC103" i="73"/>
  <c r="AC43" i="73"/>
  <c r="AC111" i="73"/>
  <c r="AC32" i="73"/>
  <c r="AC64" i="73"/>
  <c r="AC96" i="73"/>
  <c r="AC128" i="73"/>
  <c r="AC45" i="73"/>
  <c r="AC77" i="73"/>
  <c r="AC109" i="73"/>
  <c r="AC26" i="73"/>
  <c r="AC58" i="73"/>
  <c r="AC90" i="73"/>
  <c r="AC122" i="73"/>
  <c r="Q128" i="73"/>
  <c r="Q17" i="73"/>
  <c r="Q20" i="73"/>
  <c r="Q73" i="73"/>
  <c r="Q105" i="73"/>
  <c r="Q26" i="73"/>
  <c r="Q58" i="73"/>
  <c r="Q90" i="73"/>
  <c r="Q122" i="73"/>
  <c r="Q39" i="73"/>
  <c r="Q71" i="73"/>
  <c r="Q103" i="73"/>
  <c r="Q28" i="73"/>
  <c r="Q60" i="73"/>
  <c r="Q92" i="73"/>
  <c r="Q124" i="73"/>
  <c r="W72" i="73"/>
  <c r="W114" i="73"/>
  <c r="AC93" i="73"/>
  <c r="Q121" i="73"/>
  <c r="Q23" i="73"/>
  <c r="Q76" i="73"/>
  <c r="W26" i="73"/>
  <c r="W64" i="73"/>
  <c r="AC55" i="73"/>
  <c r="AC97" i="73"/>
  <c r="Q78" i="73"/>
  <c r="Q91" i="73"/>
  <c r="W66" i="73"/>
  <c r="W42" i="73"/>
  <c r="W117" i="73"/>
  <c r="W31" i="73"/>
  <c r="W63" i="73"/>
  <c r="W95" i="73"/>
  <c r="W24" i="73"/>
  <c r="W56" i="73"/>
  <c r="W89" i="73"/>
  <c r="W128" i="73"/>
  <c r="W17" i="73"/>
  <c r="W49" i="73"/>
  <c r="W102" i="73"/>
  <c r="W76" i="73"/>
  <c r="W108" i="73"/>
  <c r="AC67" i="73"/>
  <c r="AC119" i="73"/>
  <c r="AC59" i="73"/>
  <c r="AC127" i="73"/>
  <c r="AC36" i="73"/>
  <c r="AC68" i="73"/>
  <c r="AC100" i="73"/>
  <c r="AC132" i="73"/>
  <c r="AC17" i="73"/>
  <c r="AC49" i="73"/>
  <c r="AC81" i="73"/>
  <c r="AC113" i="73"/>
  <c r="AC30" i="73"/>
  <c r="AC62" i="73"/>
  <c r="AC94" i="73"/>
  <c r="AC126" i="73"/>
  <c r="Q33" i="73"/>
  <c r="Q29" i="73"/>
  <c r="Q77" i="73"/>
  <c r="Q109" i="73"/>
  <c r="Q30" i="73"/>
  <c r="Q62" i="73"/>
  <c r="Q94" i="73"/>
  <c r="Q126" i="73"/>
  <c r="Q43" i="73"/>
  <c r="Q75" i="73"/>
  <c r="Q107" i="73"/>
  <c r="Q32" i="73"/>
  <c r="Q64" i="73"/>
  <c r="Q96" i="73"/>
  <c r="W119" i="73"/>
  <c r="W29" i="73"/>
  <c r="W88" i="73"/>
  <c r="AC107" i="73"/>
  <c r="AC112" i="73"/>
  <c r="AC125" i="73"/>
  <c r="Q42" i="73"/>
  <c r="W47" i="73"/>
  <c r="W33" i="73"/>
  <c r="W92" i="73"/>
  <c r="AC20" i="73"/>
  <c r="AC33" i="73"/>
  <c r="Q61" i="73"/>
  <c r="Q125" i="73"/>
  <c r="W115" i="73"/>
  <c r="W123" i="73"/>
  <c r="W35" i="73"/>
  <c r="W68" i="73"/>
  <c r="W28" i="73"/>
  <c r="W60" i="73"/>
  <c r="W97" i="73"/>
  <c r="W59" i="73"/>
  <c r="W21" i="73"/>
  <c r="W53" i="73"/>
  <c r="W74" i="73"/>
  <c r="W106" i="73"/>
  <c r="W80" i="73"/>
  <c r="W112" i="73"/>
  <c r="AC83" i="73"/>
  <c r="AC75" i="73"/>
  <c r="AC40" i="73"/>
  <c r="AC72" i="73"/>
  <c r="AC104" i="73"/>
  <c r="AC21" i="73"/>
  <c r="AC53" i="73"/>
  <c r="AC85" i="73"/>
  <c r="AC117" i="73"/>
  <c r="AC34" i="73"/>
  <c r="AC66" i="73"/>
  <c r="AC98" i="73"/>
  <c r="AC130" i="73"/>
  <c r="Q45" i="73"/>
  <c r="Q37" i="73"/>
  <c r="Q16" i="73"/>
  <c r="Q81" i="73"/>
  <c r="Q113" i="73"/>
  <c r="Q34" i="73"/>
  <c r="Q66" i="73"/>
  <c r="Q98" i="73"/>
  <c r="Q47" i="73"/>
  <c r="Q79" i="73"/>
  <c r="Q111" i="73"/>
  <c r="Q36" i="73"/>
  <c r="Q68" i="73"/>
  <c r="Q100" i="73"/>
  <c r="W91" i="73"/>
  <c r="W82" i="73"/>
  <c r="AC48" i="73"/>
  <c r="AC74" i="73"/>
  <c r="Q106" i="73"/>
  <c r="Q119" i="73"/>
  <c r="W85" i="73"/>
  <c r="W86" i="73"/>
  <c r="W124" i="73"/>
  <c r="AC84" i="73"/>
  <c r="AC110" i="73"/>
  <c r="Q27" i="73"/>
  <c r="W83" i="73"/>
  <c r="W46" i="73"/>
  <c r="W125" i="73"/>
  <c r="W103" i="73"/>
  <c r="W48" i="73"/>
  <c r="W18" i="73"/>
  <c r="W50" i="73"/>
  <c r="W67" i="73"/>
  <c r="W39" i="73"/>
  <c r="W111" i="73"/>
  <c r="W32" i="73"/>
  <c r="W69" i="73"/>
  <c r="W105" i="73"/>
  <c r="W25" i="73"/>
  <c r="W57" i="73"/>
  <c r="W78" i="73"/>
  <c r="W110" i="73"/>
  <c r="W84" i="73"/>
  <c r="W116" i="73"/>
  <c r="AC99" i="73"/>
  <c r="AC23" i="73"/>
  <c r="AC91" i="73"/>
  <c r="AC31" i="73"/>
  <c r="AC44" i="73"/>
  <c r="AC76" i="73"/>
  <c r="AC108" i="73"/>
  <c r="AC25" i="73"/>
  <c r="AC57" i="73"/>
  <c r="AC89" i="73"/>
  <c r="AC121" i="73"/>
  <c r="AC38" i="73"/>
  <c r="AC70" i="73"/>
  <c r="AC102" i="73"/>
  <c r="Q59" i="73"/>
  <c r="Q21" i="73"/>
  <c r="Q41" i="73"/>
  <c r="Q85" i="73"/>
  <c r="Q117" i="73"/>
  <c r="Q38" i="73"/>
  <c r="Q70" i="73"/>
  <c r="Q102" i="73"/>
  <c r="Q19" i="73"/>
  <c r="Q51" i="73"/>
  <c r="Q83" i="73"/>
  <c r="Q115" i="73"/>
  <c r="Q40" i="73"/>
  <c r="Q72" i="73"/>
  <c r="Q104" i="73"/>
  <c r="AB16" i="70"/>
  <c r="F64" i="81"/>
  <c r="I6" i="81" l="1"/>
  <c r="D6" i="81" l="1"/>
  <c r="C6" i="81"/>
  <c r="X108" i="52"/>
  <c r="W61" i="52"/>
  <c r="W108" i="52" s="1"/>
  <c r="V61" i="52"/>
  <c r="V108" i="52" s="1"/>
  <c r="X150" i="52"/>
  <c r="W150" i="52"/>
  <c r="V150" i="52"/>
  <c r="X149" i="52"/>
  <c r="W149" i="52"/>
  <c r="V149" i="52"/>
  <c r="X148" i="52"/>
  <c r="W148" i="52"/>
  <c r="V148" i="52"/>
  <c r="X147" i="52"/>
  <c r="W147" i="52"/>
  <c r="V147" i="52"/>
  <c r="X146" i="52"/>
  <c r="W146" i="52"/>
  <c r="V146" i="52"/>
  <c r="X145" i="52"/>
  <c r="W145" i="52"/>
  <c r="V145" i="52"/>
  <c r="X144" i="52"/>
  <c r="W144" i="52"/>
  <c r="V144" i="52"/>
  <c r="X143" i="52"/>
  <c r="W143" i="52"/>
  <c r="V143" i="52"/>
  <c r="X142" i="52"/>
  <c r="W142" i="52"/>
  <c r="V142" i="52"/>
  <c r="X141" i="52"/>
  <c r="W141" i="52"/>
  <c r="V141" i="52"/>
  <c r="X140" i="52"/>
  <c r="W140" i="52"/>
  <c r="V140" i="52"/>
  <c r="X139" i="52"/>
  <c r="W139" i="52"/>
  <c r="V139" i="52"/>
  <c r="X138" i="52"/>
  <c r="W138" i="52"/>
  <c r="V138" i="52"/>
  <c r="X137" i="52"/>
  <c r="W137" i="52"/>
  <c r="U137" i="52"/>
  <c r="X136" i="52"/>
  <c r="W136" i="52"/>
  <c r="V136" i="52"/>
  <c r="X117" i="52"/>
  <c r="X65" i="52"/>
  <c r="W60" i="52"/>
  <c r="V60" i="52"/>
  <c r="W13" i="52"/>
  <c r="V14" i="52"/>
  <c r="W14" i="52"/>
  <c r="V15" i="52"/>
  <c r="W15" i="52"/>
  <c r="V16" i="52"/>
  <c r="W16" i="52"/>
  <c r="V17" i="52"/>
  <c r="W17" i="52"/>
  <c r="V13" i="52"/>
  <c r="AW16" i="66" l="1"/>
  <c r="AQ16" i="66"/>
  <c r="AK16" i="66"/>
  <c r="AW29" i="66"/>
  <c r="AW28" i="66"/>
  <c r="AW27" i="66"/>
  <c r="AW26" i="66"/>
  <c r="AW25" i="66"/>
  <c r="AW24" i="66"/>
  <c r="AW23" i="66"/>
  <c r="AW22" i="66"/>
  <c r="AW21" i="66"/>
  <c r="AW20" i="66"/>
  <c r="AW19" i="66"/>
  <c r="AW18" i="66"/>
  <c r="AW17" i="66"/>
  <c r="AQ29" i="66"/>
  <c r="AQ28" i="66"/>
  <c r="AQ27" i="66"/>
  <c r="AQ26" i="66"/>
  <c r="AQ25" i="66"/>
  <c r="AQ24" i="66"/>
  <c r="AQ23" i="66"/>
  <c r="AQ22" i="66"/>
  <c r="AQ21" i="66"/>
  <c r="AQ20" i="66"/>
  <c r="AQ19" i="66"/>
  <c r="AQ18" i="66"/>
  <c r="AQ17" i="66"/>
  <c r="AK29" i="66"/>
  <c r="AK28" i="66"/>
  <c r="AK27" i="66"/>
  <c r="AK26" i="66"/>
  <c r="AK25" i="66"/>
  <c r="AK24" i="66"/>
  <c r="AK23" i="66"/>
  <c r="AK22" i="66"/>
  <c r="AK21" i="66"/>
  <c r="AK20" i="66"/>
  <c r="AK19" i="66"/>
  <c r="AK18" i="66"/>
  <c r="AK17" i="66"/>
  <c r="AA194" i="66"/>
  <c r="AA193" i="66"/>
  <c r="AA192" i="66"/>
  <c r="AA191" i="66"/>
  <c r="AA190" i="66"/>
  <c r="AA189" i="66"/>
  <c r="AA188" i="66"/>
  <c r="AA187" i="66"/>
  <c r="AA186" i="66"/>
  <c r="AA185" i="66"/>
  <c r="AA184" i="66"/>
  <c r="AA183" i="66"/>
  <c r="AA182" i="66"/>
  <c r="AA181" i="66"/>
  <c r="AA180" i="66"/>
  <c r="AA179" i="66"/>
  <c r="AA178" i="66"/>
  <c r="AA177" i="66"/>
  <c r="AA176" i="66"/>
  <c r="AA175" i="66"/>
  <c r="AA174" i="66"/>
  <c r="AA173" i="66"/>
  <c r="AA172" i="66"/>
  <c r="AA171" i="66"/>
  <c r="AA170" i="66"/>
  <c r="AA169" i="66"/>
  <c r="AA168" i="66"/>
  <c r="AA167" i="66"/>
  <c r="AA166" i="66"/>
  <c r="AA165" i="66"/>
  <c r="AA164" i="66"/>
  <c r="AA163" i="66"/>
  <c r="AA162" i="66"/>
  <c r="AA161" i="66"/>
  <c r="AA160" i="66"/>
  <c r="AA159" i="66"/>
  <c r="AA158" i="66"/>
  <c r="AA157" i="66"/>
  <c r="AA156" i="66"/>
  <c r="AA155" i="66"/>
  <c r="AA154" i="66"/>
  <c r="AA153" i="66"/>
  <c r="AA152" i="66"/>
  <c r="AA151" i="66"/>
  <c r="AA150" i="66"/>
  <c r="AA149" i="66"/>
  <c r="AA148" i="66"/>
  <c r="AA147" i="66"/>
  <c r="AA146" i="66"/>
  <c r="AA145" i="66"/>
  <c r="AA144" i="66"/>
  <c r="AA143" i="66"/>
  <c r="AA142" i="66"/>
  <c r="AA141" i="66"/>
  <c r="AA140" i="66"/>
  <c r="AA139" i="66"/>
  <c r="AA138" i="66"/>
  <c r="AA137" i="66"/>
  <c r="AA136" i="66"/>
  <c r="AA135" i="66"/>
  <c r="AA134" i="66"/>
  <c r="AA133" i="66"/>
  <c r="AA132" i="66"/>
  <c r="AA131" i="66"/>
  <c r="AA130" i="66"/>
  <c r="AA129" i="66"/>
  <c r="AA128" i="66"/>
  <c r="AA127" i="66"/>
  <c r="AA126" i="66"/>
  <c r="AA125" i="66"/>
  <c r="AA124" i="66"/>
  <c r="AA123" i="66"/>
  <c r="AA122" i="66"/>
  <c r="AA121" i="66"/>
  <c r="AA120" i="66"/>
  <c r="AA119" i="66"/>
  <c r="AA118" i="66"/>
  <c r="AA117" i="66"/>
  <c r="AA116" i="66"/>
  <c r="AA115" i="66"/>
  <c r="AA114" i="66"/>
  <c r="AA113" i="66"/>
  <c r="AA112" i="66"/>
  <c r="AA111" i="66"/>
  <c r="AA110" i="66"/>
  <c r="AA109" i="66"/>
  <c r="AA108" i="66"/>
  <c r="AA107" i="66"/>
  <c r="AA106" i="66"/>
  <c r="AA105" i="66"/>
  <c r="AA104" i="66"/>
  <c r="AA103" i="66"/>
  <c r="AA102" i="66"/>
  <c r="AA101" i="66"/>
  <c r="AA100" i="66"/>
  <c r="AA99" i="66"/>
  <c r="AA98" i="66"/>
  <c r="AA97" i="66"/>
  <c r="AA96" i="66"/>
  <c r="AA95" i="66"/>
  <c r="AA94" i="66"/>
  <c r="AA93" i="66"/>
  <c r="AA92" i="66"/>
  <c r="AA91" i="66"/>
  <c r="AA90" i="66"/>
  <c r="AA89" i="66"/>
  <c r="AA88" i="66"/>
  <c r="AA87" i="66"/>
  <c r="AA86" i="66"/>
  <c r="AA85" i="66"/>
  <c r="AA84" i="66"/>
  <c r="AA83" i="66"/>
  <c r="AA82" i="66"/>
  <c r="AA81" i="66"/>
  <c r="AA80" i="66"/>
  <c r="AA79" i="66"/>
  <c r="AA78" i="66"/>
  <c r="AA77" i="66"/>
  <c r="AA76" i="66"/>
  <c r="AA75" i="66"/>
  <c r="AA74" i="66"/>
  <c r="AA73" i="66"/>
  <c r="AA72" i="66"/>
  <c r="AA71" i="66"/>
  <c r="AA70" i="66"/>
  <c r="AA69" i="66"/>
  <c r="AA68" i="66"/>
  <c r="AA67" i="66"/>
  <c r="AA66" i="66"/>
  <c r="AA65" i="66"/>
  <c r="AA64" i="66"/>
  <c r="AA63" i="66"/>
  <c r="AA62" i="66"/>
  <c r="AA61" i="66"/>
  <c r="AA60" i="66"/>
  <c r="AA59" i="66"/>
  <c r="AA58" i="66"/>
  <c r="AA57" i="66"/>
  <c r="AA56" i="66"/>
  <c r="AA55" i="66"/>
  <c r="AA54" i="66"/>
  <c r="AA53" i="66"/>
  <c r="AA52" i="66"/>
  <c r="AA51" i="66"/>
  <c r="AA50" i="66"/>
  <c r="AA49" i="66"/>
  <c r="AA48" i="66"/>
  <c r="AA47" i="66"/>
  <c r="AA46" i="66"/>
  <c r="AA45" i="66"/>
  <c r="AA44" i="66"/>
  <c r="AA43" i="66"/>
  <c r="AA42" i="66"/>
  <c r="AA41" i="66"/>
  <c r="AA40" i="66"/>
  <c r="AA39" i="66"/>
  <c r="AA38" i="66"/>
  <c r="AA37" i="66"/>
  <c r="AA36" i="66"/>
  <c r="AA35" i="66"/>
  <c r="AA34" i="66"/>
  <c r="AA33" i="66"/>
  <c r="AA32" i="66"/>
  <c r="AA31" i="66"/>
  <c r="AA30" i="66"/>
  <c r="AA29" i="66"/>
  <c r="AA28" i="66"/>
  <c r="AA27" i="66"/>
  <c r="AA26" i="66"/>
  <c r="AA25" i="66"/>
  <c r="AA24" i="66"/>
  <c r="AA23" i="66"/>
  <c r="AA22" i="66"/>
  <c r="AA21" i="66"/>
  <c r="AA20" i="66"/>
  <c r="AA19" i="66"/>
  <c r="AA18" i="66"/>
  <c r="AA17" i="66"/>
  <c r="AA16" i="66"/>
  <c r="U194" i="66"/>
  <c r="U193" i="66"/>
  <c r="U192" i="66"/>
  <c r="U191" i="66"/>
  <c r="U190" i="66"/>
  <c r="U189" i="66"/>
  <c r="U188" i="66"/>
  <c r="U187" i="66"/>
  <c r="U186" i="66"/>
  <c r="U185" i="66"/>
  <c r="U184" i="66"/>
  <c r="U183" i="66"/>
  <c r="U182" i="66"/>
  <c r="U181" i="66"/>
  <c r="U180" i="66"/>
  <c r="U179" i="66"/>
  <c r="U178" i="66"/>
  <c r="U177" i="66"/>
  <c r="U176" i="66"/>
  <c r="U175" i="66"/>
  <c r="U174" i="66"/>
  <c r="U173" i="66"/>
  <c r="U172" i="66"/>
  <c r="U171" i="66"/>
  <c r="U170" i="66"/>
  <c r="U169" i="66"/>
  <c r="U168" i="66"/>
  <c r="U167" i="66"/>
  <c r="U166" i="66"/>
  <c r="U165" i="66"/>
  <c r="U164" i="66"/>
  <c r="U163" i="66"/>
  <c r="U162" i="66"/>
  <c r="U161" i="66"/>
  <c r="U160" i="66"/>
  <c r="U159" i="66"/>
  <c r="U158" i="66"/>
  <c r="U157" i="66"/>
  <c r="U156" i="66"/>
  <c r="U155" i="66"/>
  <c r="U154" i="66"/>
  <c r="U153" i="66"/>
  <c r="U152" i="66"/>
  <c r="U151" i="66"/>
  <c r="U150" i="66"/>
  <c r="U149" i="66"/>
  <c r="U148" i="66"/>
  <c r="U147" i="66"/>
  <c r="U146" i="66"/>
  <c r="U145" i="66"/>
  <c r="U144" i="66"/>
  <c r="U143" i="66"/>
  <c r="U142" i="66"/>
  <c r="U141" i="66"/>
  <c r="U140" i="66"/>
  <c r="U139" i="66"/>
  <c r="U138" i="66"/>
  <c r="U137" i="66"/>
  <c r="U136" i="66"/>
  <c r="U135" i="66"/>
  <c r="U134" i="66"/>
  <c r="U133" i="66"/>
  <c r="U132" i="66"/>
  <c r="U131" i="66"/>
  <c r="U130" i="66"/>
  <c r="U129" i="66"/>
  <c r="U128" i="66"/>
  <c r="U127" i="66"/>
  <c r="U126" i="66"/>
  <c r="U125" i="66"/>
  <c r="U124" i="66"/>
  <c r="U123" i="66"/>
  <c r="U122" i="66"/>
  <c r="U121" i="66"/>
  <c r="U120" i="66"/>
  <c r="U119" i="66"/>
  <c r="U118" i="66"/>
  <c r="U117" i="66"/>
  <c r="U116" i="66"/>
  <c r="U115" i="66"/>
  <c r="U114" i="66"/>
  <c r="U113" i="66"/>
  <c r="U112" i="66"/>
  <c r="U111" i="66"/>
  <c r="U110" i="66"/>
  <c r="U109" i="66"/>
  <c r="U108" i="66"/>
  <c r="U107" i="66"/>
  <c r="U106" i="66"/>
  <c r="U105" i="66"/>
  <c r="U104" i="66"/>
  <c r="U103" i="66"/>
  <c r="U102" i="66"/>
  <c r="U101" i="66"/>
  <c r="U100" i="66"/>
  <c r="U99" i="66"/>
  <c r="U98" i="66"/>
  <c r="U97" i="66"/>
  <c r="U96" i="66"/>
  <c r="U95" i="66"/>
  <c r="U94" i="66"/>
  <c r="U93" i="66"/>
  <c r="U92" i="66"/>
  <c r="U91" i="66"/>
  <c r="U90" i="66"/>
  <c r="U89" i="66"/>
  <c r="U88" i="66"/>
  <c r="U87" i="66"/>
  <c r="U86" i="66"/>
  <c r="U85" i="66"/>
  <c r="U84" i="66"/>
  <c r="U83" i="66"/>
  <c r="U82" i="66"/>
  <c r="U81" i="66"/>
  <c r="U80" i="66"/>
  <c r="U79" i="66"/>
  <c r="U78" i="66"/>
  <c r="U77" i="66"/>
  <c r="U76" i="66"/>
  <c r="U75" i="66"/>
  <c r="U74" i="66"/>
  <c r="U73" i="66"/>
  <c r="U72" i="66"/>
  <c r="U71" i="66"/>
  <c r="U70" i="66"/>
  <c r="U69" i="66"/>
  <c r="U68" i="66"/>
  <c r="U67" i="66"/>
  <c r="U66" i="66"/>
  <c r="U65" i="66"/>
  <c r="U64" i="66"/>
  <c r="U63" i="66"/>
  <c r="U62" i="66"/>
  <c r="U61" i="66"/>
  <c r="U60" i="66"/>
  <c r="U59" i="66"/>
  <c r="U58" i="66"/>
  <c r="U57" i="66"/>
  <c r="U56" i="66"/>
  <c r="U55" i="66"/>
  <c r="U54" i="66"/>
  <c r="U53" i="66"/>
  <c r="U52" i="66"/>
  <c r="U51" i="66"/>
  <c r="U50" i="66"/>
  <c r="U49" i="66"/>
  <c r="U48" i="66"/>
  <c r="U47" i="66"/>
  <c r="U46" i="66"/>
  <c r="U45" i="66"/>
  <c r="U44" i="66"/>
  <c r="U43" i="66"/>
  <c r="U42" i="66"/>
  <c r="U41" i="66"/>
  <c r="U40" i="66"/>
  <c r="U39" i="66"/>
  <c r="U38" i="66"/>
  <c r="U37" i="66"/>
  <c r="U36" i="66"/>
  <c r="U35" i="66"/>
  <c r="U34" i="66"/>
  <c r="U33" i="66"/>
  <c r="U32" i="66"/>
  <c r="U31" i="66"/>
  <c r="U30" i="66"/>
  <c r="U29" i="66"/>
  <c r="U28" i="66"/>
  <c r="U27" i="66"/>
  <c r="U26" i="66"/>
  <c r="U25" i="66"/>
  <c r="U24" i="66"/>
  <c r="U23" i="66"/>
  <c r="U22" i="66"/>
  <c r="U21" i="66"/>
  <c r="U20" i="66"/>
  <c r="U19" i="66"/>
  <c r="U18" i="66"/>
  <c r="U17" i="66"/>
  <c r="U16" i="66"/>
  <c r="O194" i="66"/>
  <c r="O193" i="66"/>
  <c r="O192" i="66"/>
  <c r="O191" i="66"/>
  <c r="O190" i="66"/>
  <c r="O189" i="66"/>
  <c r="O188" i="66"/>
  <c r="O187" i="66"/>
  <c r="O186" i="66"/>
  <c r="O185" i="66"/>
  <c r="O184" i="66"/>
  <c r="O183" i="66"/>
  <c r="O182" i="66"/>
  <c r="O181" i="66"/>
  <c r="O180" i="66"/>
  <c r="O179" i="66"/>
  <c r="O178" i="66"/>
  <c r="O177" i="66"/>
  <c r="O176" i="66"/>
  <c r="O175" i="66"/>
  <c r="O174" i="66"/>
  <c r="O173" i="66"/>
  <c r="O172" i="66"/>
  <c r="O171" i="66"/>
  <c r="O170" i="66"/>
  <c r="O169" i="66"/>
  <c r="O168" i="66"/>
  <c r="O167" i="66"/>
  <c r="O166" i="66"/>
  <c r="O165" i="66"/>
  <c r="O164" i="66"/>
  <c r="O163" i="66"/>
  <c r="O162" i="66"/>
  <c r="O161" i="66"/>
  <c r="O160" i="66"/>
  <c r="O159" i="66"/>
  <c r="O158" i="66"/>
  <c r="O157" i="66"/>
  <c r="O156" i="66"/>
  <c r="O155" i="66"/>
  <c r="O154" i="66"/>
  <c r="O153" i="66"/>
  <c r="O152" i="66"/>
  <c r="O151" i="66"/>
  <c r="O150" i="66"/>
  <c r="O149" i="66"/>
  <c r="O148" i="66"/>
  <c r="O147" i="66"/>
  <c r="O146" i="66"/>
  <c r="O145" i="66"/>
  <c r="O144" i="66"/>
  <c r="O143" i="66"/>
  <c r="O142" i="66"/>
  <c r="O141" i="66"/>
  <c r="O140" i="66"/>
  <c r="O139" i="66"/>
  <c r="O138" i="66"/>
  <c r="O137" i="66"/>
  <c r="O136" i="66"/>
  <c r="O135" i="66"/>
  <c r="O134" i="66"/>
  <c r="O133" i="66"/>
  <c r="O132" i="66"/>
  <c r="O131" i="66"/>
  <c r="O130" i="66"/>
  <c r="O129" i="66"/>
  <c r="O128" i="66"/>
  <c r="O127" i="66"/>
  <c r="O126" i="66"/>
  <c r="O125" i="66"/>
  <c r="O124" i="66"/>
  <c r="O123" i="66"/>
  <c r="O122" i="66"/>
  <c r="O121" i="66"/>
  <c r="O120" i="66"/>
  <c r="O119" i="66"/>
  <c r="O118" i="66"/>
  <c r="O117" i="66"/>
  <c r="O116" i="66"/>
  <c r="O115" i="66"/>
  <c r="O114" i="66"/>
  <c r="O113" i="66"/>
  <c r="O112" i="66"/>
  <c r="O111" i="66"/>
  <c r="O110" i="66"/>
  <c r="O109" i="66"/>
  <c r="O108" i="66"/>
  <c r="O107" i="66"/>
  <c r="O106" i="66"/>
  <c r="O105" i="66"/>
  <c r="O104" i="66"/>
  <c r="O103" i="66"/>
  <c r="O102" i="66"/>
  <c r="O101" i="66"/>
  <c r="O100" i="66"/>
  <c r="O99" i="66"/>
  <c r="O98" i="66"/>
  <c r="O97" i="66"/>
  <c r="O96" i="66"/>
  <c r="O95" i="66"/>
  <c r="O94" i="66"/>
  <c r="O93" i="66"/>
  <c r="O92" i="66"/>
  <c r="O91" i="66"/>
  <c r="O90" i="66"/>
  <c r="O89" i="66"/>
  <c r="O88" i="66"/>
  <c r="O87" i="66"/>
  <c r="O86" i="66"/>
  <c r="O85" i="66"/>
  <c r="O84" i="66"/>
  <c r="O83" i="66"/>
  <c r="O82" i="66"/>
  <c r="O81" i="66"/>
  <c r="O80" i="66"/>
  <c r="O79" i="66"/>
  <c r="O78" i="66"/>
  <c r="O77" i="66"/>
  <c r="O76" i="66"/>
  <c r="O75" i="66"/>
  <c r="O74" i="66"/>
  <c r="O73" i="66"/>
  <c r="O72" i="66"/>
  <c r="O71" i="66"/>
  <c r="O70" i="66"/>
  <c r="O69" i="66"/>
  <c r="O68" i="66"/>
  <c r="O67" i="66"/>
  <c r="O66" i="66"/>
  <c r="O65" i="66"/>
  <c r="O64" i="66"/>
  <c r="O63" i="66"/>
  <c r="O62" i="66"/>
  <c r="O61" i="66"/>
  <c r="O60" i="66"/>
  <c r="O59" i="66"/>
  <c r="O58" i="66"/>
  <c r="O57" i="66"/>
  <c r="O56" i="66"/>
  <c r="O55" i="66"/>
  <c r="O54" i="66"/>
  <c r="O53" i="66"/>
  <c r="O52" i="66"/>
  <c r="O51" i="66"/>
  <c r="O50" i="66"/>
  <c r="O49" i="66"/>
  <c r="O48" i="66"/>
  <c r="O47" i="66"/>
  <c r="O46" i="66"/>
  <c r="O45" i="66"/>
  <c r="O44" i="66"/>
  <c r="O43" i="66"/>
  <c r="O42" i="66"/>
  <c r="O41" i="66"/>
  <c r="O40" i="66"/>
  <c r="O39" i="66"/>
  <c r="O38" i="66"/>
  <c r="O37" i="66"/>
  <c r="O36" i="66"/>
  <c r="O35" i="66"/>
  <c r="O34" i="66"/>
  <c r="O33" i="66"/>
  <c r="O32" i="66"/>
  <c r="O31" i="66"/>
  <c r="O30" i="66"/>
  <c r="O29" i="66"/>
  <c r="O28" i="66"/>
  <c r="O27" i="66"/>
  <c r="O26" i="66"/>
  <c r="O25" i="66"/>
  <c r="O24" i="66"/>
  <c r="O23" i="66"/>
  <c r="O22" i="66"/>
  <c r="O21" i="66"/>
  <c r="O20" i="66"/>
  <c r="O19" i="66"/>
  <c r="O18" i="66"/>
  <c r="O17" i="66"/>
  <c r="O16" i="66"/>
  <c r="P16" i="66" s="1"/>
  <c r="M9" i="64"/>
  <c r="L9" i="64"/>
  <c r="U150" i="52"/>
  <c r="T150" i="52"/>
  <c r="S150" i="52"/>
  <c r="U149" i="52"/>
  <c r="T149" i="52"/>
  <c r="S149" i="52"/>
  <c r="U148" i="52"/>
  <c r="T148" i="52"/>
  <c r="S148" i="52"/>
  <c r="U147" i="52"/>
  <c r="T147" i="52"/>
  <c r="S147" i="52"/>
  <c r="U146" i="52"/>
  <c r="T146" i="52"/>
  <c r="S146" i="52"/>
  <c r="U145" i="52"/>
  <c r="T145" i="52"/>
  <c r="S145" i="52"/>
  <c r="U144" i="52"/>
  <c r="T144" i="52"/>
  <c r="S144" i="52"/>
  <c r="U143" i="52"/>
  <c r="T143" i="52"/>
  <c r="S143" i="52"/>
  <c r="U142" i="52"/>
  <c r="T142" i="52"/>
  <c r="S142" i="52"/>
  <c r="U141" i="52"/>
  <c r="T141" i="52"/>
  <c r="S141" i="52"/>
  <c r="U140" i="52"/>
  <c r="T140" i="52"/>
  <c r="S140" i="52"/>
  <c r="U139" i="52"/>
  <c r="T139" i="52"/>
  <c r="S139" i="52"/>
  <c r="U138" i="52"/>
  <c r="T138" i="52"/>
  <c r="S138" i="52"/>
  <c r="T137" i="52"/>
  <c r="S137" i="52"/>
  <c r="P138" i="52"/>
  <c r="Q138" i="52"/>
  <c r="R138" i="52"/>
  <c r="P139" i="52"/>
  <c r="Q139" i="52"/>
  <c r="R139" i="52"/>
  <c r="P140" i="52"/>
  <c r="Q140" i="52"/>
  <c r="R140" i="52"/>
  <c r="P141" i="52"/>
  <c r="Q141" i="52"/>
  <c r="R141" i="52"/>
  <c r="P142" i="52"/>
  <c r="Q142" i="52"/>
  <c r="R142" i="52"/>
  <c r="P143" i="52"/>
  <c r="Q143" i="52"/>
  <c r="R143" i="52"/>
  <c r="P144" i="52"/>
  <c r="Q144" i="52"/>
  <c r="R144" i="52"/>
  <c r="P145" i="52"/>
  <c r="Q145" i="52"/>
  <c r="R145" i="52"/>
  <c r="P146" i="52"/>
  <c r="Q146" i="52"/>
  <c r="R146" i="52"/>
  <c r="P147" i="52"/>
  <c r="Q147" i="52"/>
  <c r="R147" i="52"/>
  <c r="P148" i="52"/>
  <c r="Q148" i="52"/>
  <c r="R148" i="52"/>
  <c r="P149" i="52"/>
  <c r="Q149" i="52"/>
  <c r="R149" i="52"/>
  <c r="P150" i="52"/>
  <c r="Q150" i="52"/>
  <c r="R150" i="52"/>
  <c r="L138" i="52"/>
  <c r="M138" i="52"/>
  <c r="N138" i="52"/>
  <c r="L139" i="52"/>
  <c r="M139" i="52"/>
  <c r="N139" i="52"/>
  <c r="L140" i="52"/>
  <c r="M140" i="52"/>
  <c r="N140" i="52"/>
  <c r="L141" i="52"/>
  <c r="M141" i="52"/>
  <c r="N141" i="52"/>
  <c r="L142" i="52"/>
  <c r="M142" i="52"/>
  <c r="N142" i="52"/>
  <c r="L143" i="52"/>
  <c r="M143" i="52"/>
  <c r="N143" i="52"/>
  <c r="L144" i="52"/>
  <c r="M144" i="52"/>
  <c r="N144" i="52"/>
  <c r="L145" i="52"/>
  <c r="M145" i="52"/>
  <c r="N145" i="52"/>
  <c r="L146" i="52"/>
  <c r="M146" i="52"/>
  <c r="N146" i="52"/>
  <c r="L147" i="52"/>
  <c r="M147" i="52"/>
  <c r="N147" i="52"/>
  <c r="L148" i="52"/>
  <c r="M148" i="52"/>
  <c r="N148" i="52"/>
  <c r="L149" i="52"/>
  <c r="M149" i="52"/>
  <c r="N149" i="52"/>
  <c r="L150" i="52"/>
  <c r="M150" i="52"/>
  <c r="N150" i="52"/>
  <c r="P137" i="52"/>
  <c r="Q137" i="52"/>
  <c r="R137" i="52"/>
  <c r="U136" i="52"/>
  <c r="T136" i="52"/>
  <c r="S136" i="52"/>
  <c r="AU29" i="61"/>
  <c r="AU28" i="61"/>
  <c r="AU27" i="61"/>
  <c r="AU26" i="61"/>
  <c r="AU25" i="61"/>
  <c r="AU24" i="61"/>
  <c r="AU23" i="61"/>
  <c r="AU22" i="61"/>
  <c r="AU21" i="61"/>
  <c r="AU20" i="61"/>
  <c r="AU19" i="61"/>
  <c r="AU18" i="61"/>
  <c r="AU17" i="61"/>
  <c r="AO29" i="61"/>
  <c r="AO28" i="61"/>
  <c r="AO27" i="61"/>
  <c r="AO26" i="61"/>
  <c r="AO25" i="61"/>
  <c r="AO24" i="61"/>
  <c r="AO23" i="61"/>
  <c r="AO22" i="61"/>
  <c r="AO21" i="61"/>
  <c r="AO20" i="61"/>
  <c r="AO19" i="61"/>
  <c r="AO18" i="61"/>
  <c r="AO17" i="61"/>
  <c r="AI29" i="61"/>
  <c r="AI28" i="61"/>
  <c r="AI27" i="61"/>
  <c r="AI26" i="61"/>
  <c r="AI25" i="61"/>
  <c r="AI24" i="61"/>
  <c r="AI23" i="61"/>
  <c r="AI22" i="61"/>
  <c r="AI21" i="61"/>
  <c r="AI20" i="61"/>
  <c r="AI19" i="61"/>
  <c r="AI18" i="61"/>
  <c r="AI17" i="61"/>
  <c r="AU16" i="61"/>
  <c r="AO16" i="61"/>
  <c r="AI16" i="61"/>
  <c r="Z194" i="61"/>
  <c r="Z193" i="61"/>
  <c r="Z192" i="61"/>
  <c r="Z191" i="61"/>
  <c r="Z190" i="61"/>
  <c r="Z189" i="61"/>
  <c r="Z188" i="61"/>
  <c r="Z187" i="61"/>
  <c r="Z186" i="61"/>
  <c r="Z185" i="61"/>
  <c r="Z184" i="61"/>
  <c r="Z183" i="61"/>
  <c r="Z182" i="61"/>
  <c r="Z181" i="61"/>
  <c r="Z180" i="61"/>
  <c r="Z179" i="61"/>
  <c r="Z178" i="61"/>
  <c r="Z177" i="61"/>
  <c r="Z176" i="61"/>
  <c r="Z175" i="61"/>
  <c r="Z174" i="61"/>
  <c r="Z173" i="61"/>
  <c r="Z172" i="61"/>
  <c r="Z171" i="61"/>
  <c r="Z170" i="61"/>
  <c r="Z169" i="61"/>
  <c r="Z168" i="61"/>
  <c r="Z167" i="61"/>
  <c r="Z166" i="61"/>
  <c r="Z165" i="61"/>
  <c r="Z164" i="61"/>
  <c r="Z163" i="61"/>
  <c r="Z162" i="61"/>
  <c r="Z161" i="61"/>
  <c r="Z160" i="61"/>
  <c r="Z159" i="61"/>
  <c r="Z158" i="61"/>
  <c r="Z157" i="61"/>
  <c r="Z156" i="61"/>
  <c r="Z155" i="61"/>
  <c r="Z154" i="61"/>
  <c r="Z153" i="61"/>
  <c r="Z152" i="61"/>
  <c r="Z151" i="61"/>
  <c r="Z150" i="61"/>
  <c r="Z149" i="61"/>
  <c r="Z148" i="61"/>
  <c r="Z147" i="61"/>
  <c r="Z146" i="61"/>
  <c r="Z145" i="61"/>
  <c r="Z144" i="61"/>
  <c r="Z143" i="61"/>
  <c r="Z142" i="61"/>
  <c r="Z141" i="61"/>
  <c r="Z140" i="61"/>
  <c r="Z139" i="61"/>
  <c r="Z138" i="61"/>
  <c r="Z137" i="61"/>
  <c r="Z136" i="61"/>
  <c r="Z135" i="61"/>
  <c r="Z134" i="61"/>
  <c r="Z133" i="61"/>
  <c r="Z132" i="61"/>
  <c r="Z131" i="61"/>
  <c r="Z130" i="61"/>
  <c r="Z129" i="61"/>
  <c r="Z128" i="61"/>
  <c r="Z127" i="61"/>
  <c r="Z126" i="61"/>
  <c r="Z125" i="61"/>
  <c r="Z124" i="61"/>
  <c r="Z123" i="61"/>
  <c r="Z122" i="61"/>
  <c r="Z121" i="61"/>
  <c r="Z120" i="61"/>
  <c r="Z119" i="61"/>
  <c r="Z118" i="61"/>
  <c r="Z117" i="61"/>
  <c r="Z116" i="61"/>
  <c r="Z115" i="61"/>
  <c r="Z114" i="61"/>
  <c r="Z113" i="61"/>
  <c r="Z112" i="61"/>
  <c r="Z111" i="61"/>
  <c r="Z110" i="61"/>
  <c r="Z109" i="61"/>
  <c r="Z108" i="61"/>
  <c r="Z107" i="61"/>
  <c r="Z106" i="61"/>
  <c r="Z105" i="61"/>
  <c r="Z104" i="61"/>
  <c r="Z103" i="61"/>
  <c r="Z102" i="61"/>
  <c r="Z101" i="61"/>
  <c r="Z100" i="61"/>
  <c r="Z99" i="61"/>
  <c r="Z98" i="61"/>
  <c r="Z97" i="61"/>
  <c r="Z96" i="61"/>
  <c r="Z95" i="61"/>
  <c r="Z94" i="61"/>
  <c r="Z93" i="61"/>
  <c r="Z92" i="61"/>
  <c r="Z91" i="61"/>
  <c r="Z90" i="61"/>
  <c r="Z89" i="61"/>
  <c r="Z88" i="61"/>
  <c r="Z87" i="61"/>
  <c r="Z86" i="61"/>
  <c r="Z85" i="61"/>
  <c r="Z84" i="61"/>
  <c r="Z83" i="61"/>
  <c r="Z82" i="61"/>
  <c r="Z81" i="61"/>
  <c r="Z80" i="61"/>
  <c r="Z79" i="61"/>
  <c r="Z78" i="61"/>
  <c r="Z77" i="61"/>
  <c r="Z76" i="61"/>
  <c r="Z75" i="61"/>
  <c r="Z74" i="61"/>
  <c r="Z73" i="61"/>
  <c r="Z72" i="61"/>
  <c r="Z71" i="61"/>
  <c r="Z70" i="61"/>
  <c r="Z69" i="61"/>
  <c r="Z68" i="61"/>
  <c r="Z67" i="61"/>
  <c r="Z66" i="61"/>
  <c r="Z65" i="61"/>
  <c r="Z64" i="61"/>
  <c r="Z63" i="61"/>
  <c r="Z62" i="61"/>
  <c r="Z61" i="61"/>
  <c r="Z60" i="61"/>
  <c r="Z59" i="61"/>
  <c r="Z58" i="61"/>
  <c r="Z57" i="61"/>
  <c r="Z56" i="61"/>
  <c r="Z55" i="61"/>
  <c r="Z54" i="61"/>
  <c r="Z53" i="61"/>
  <c r="Z52" i="61"/>
  <c r="Z51" i="61"/>
  <c r="Z50" i="61"/>
  <c r="Z49" i="61"/>
  <c r="Z48" i="61"/>
  <c r="Z47" i="61"/>
  <c r="Z46" i="61"/>
  <c r="Z45" i="61"/>
  <c r="Z44" i="61"/>
  <c r="Z43" i="61"/>
  <c r="Z42" i="61"/>
  <c r="Z41" i="61"/>
  <c r="Z40" i="61"/>
  <c r="Z39" i="61"/>
  <c r="Z38" i="61"/>
  <c r="Z37" i="61"/>
  <c r="Z36" i="61"/>
  <c r="Z35" i="61"/>
  <c r="Z34" i="61"/>
  <c r="Z33" i="61"/>
  <c r="Z32" i="61"/>
  <c r="Z31" i="61"/>
  <c r="Z30" i="61"/>
  <c r="Z29" i="61"/>
  <c r="Z28" i="61"/>
  <c r="Z27" i="61"/>
  <c r="Z26" i="61"/>
  <c r="Z25" i="61"/>
  <c r="Z24" i="61"/>
  <c r="Z23" i="61"/>
  <c r="Z22" i="61"/>
  <c r="Z21" i="61"/>
  <c r="Z20" i="61"/>
  <c r="Z19" i="61"/>
  <c r="Z18" i="61"/>
  <c r="Z17" i="61"/>
  <c r="T194" i="61"/>
  <c r="T193" i="61"/>
  <c r="T192" i="61"/>
  <c r="T191" i="61"/>
  <c r="T190" i="61"/>
  <c r="T189" i="61"/>
  <c r="T188" i="61"/>
  <c r="T187" i="61"/>
  <c r="T186" i="61"/>
  <c r="T185" i="61"/>
  <c r="T184" i="61"/>
  <c r="T183" i="61"/>
  <c r="T182" i="61"/>
  <c r="T181" i="61"/>
  <c r="T180" i="61"/>
  <c r="T179" i="61"/>
  <c r="T178" i="61"/>
  <c r="T177" i="61"/>
  <c r="T176" i="61"/>
  <c r="T175" i="61"/>
  <c r="T174" i="61"/>
  <c r="T173" i="61"/>
  <c r="T172" i="61"/>
  <c r="T171" i="61"/>
  <c r="T170" i="61"/>
  <c r="T169" i="61"/>
  <c r="T168" i="61"/>
  <c r="T167" i="61"/>
  <c r="T166" i="61"/>
  <c r="T165" i="61"/>
  <c r="T164" i="61"/>
  <c r="T163" i="61"/>
  <c r="T162" i="61"/>
  <c r="T161" i="61"/>
  <c r="T160" i="61"/>
  <c r="T159" i="61"/>
  <c r="T158" i="61"/>
  <c r="T157" i="61"/>
  <c r="T156" i="61"/>
  <c r="T155" i="61"/>
  <c r="T154" i="61"/>
  <c r="T153" i="61"/>
  <c r="T152" i="61"/>
  <c r="T151" i="61"/>
  <c r="T150" i="61"/>
  <c r="T149" i="61"/>
  <c r="T148" i="61"/>
  <c r="T147" i="61"/>
  <c r="T146" i="61"/>
  <c r="T145" i="61"/>
  <c r="T144" i="61"/>
  <c r="T143" i="61"/>
  <c r="T142" i="61"/>
  <c r="T141" i="61"/>
  <c r="T140" i="61"/>
  <c r="T139" i="61"/>
  <c r="T138" i="61"/>
  <c r="T137" i="61"/>
  <c r="T136" i="61"/>
  <c r="T135" i="61"/>
  <c r="T134" i="61"/>
  <c r="T133" i="61"/>
  <c r="T132" i="61"/>
  <c r="T131" i="61"/>
  <c r="T130" i="61"/>
  <c r="T129" i="61"/>
  <c r="T128" i="61"/>
  <c r="T127" i="61"/>
  <c r="T126" i="61"/>
  <c r="T125" i="61"/>
  <c r="T124" i="61"/>
  <c r="T123" i="61"/>
  <c r="T122" i="61"/>
  <c r="T121" i="61"/>
  <c r="T120" i="61"/>
  <c r="T119" i="61"/>
  <c r="T118" i="61"/>
  <c r="T117" i="61"/>
  <c r="T116" i="61"/>
  <c r="T115" i="61"/>
  <c r="T114" i="61"/>
  <c r="T113" i="61"/>
  <c r="T112" i="61"/>
  <c r="T111" i="61"/>
  <c r="T110" i="61"/>
  <c r="T109" i="61"/>
  <c r="T108" i="61"/>
  <c r="T107" i="61"/>
  <c r="T106" i="61"/>
  <c r="T105" i="61"/>
  <c r="T104" i="61"/>
  <c r="T103" i="61"/>
  <c r="T102" i="61"/>
  <c r="T101" i="61"/>
  <c r="T100" i="61"/>
  <c r="T99" i="61"/>
  <c r="T98" i="61"/>
  <c r="T97" i="61"/>
  <c r="T96" i="61"/>
  <c r="T95" i="61"/>
  <c r="T94" i="61"/>
  <c r="T93" i="61"/>
  <c r="T92" i="61"/>
  <c r="T91" i="61"/>
  <c r="T90" i="61"/>
  <c r="T89" i="61"/>
  <c r="T88" i="61"/>
  <c r="T87" i="61"/>
  <c r="T86" i="61"/>
  <c r="T85" i="61"/>
  <c r="T84" i="61"/>
  <c r="T83" i="61"/>
  <c r="T82" i="61"/>
  <c r="T81" i="61"/>
  <c r="T80" i="61"/>
  <c r="T79" i="61"/>
  <c r="T78" i="61"/>
  <c r="T77" i="61"/>
  <c r="T76" i="61"/>
  <c r="T75" i="61"/>
  <c r="T74" i="61"/>
  <c r="T73" i="61"/>
  <c r="T72" i="61"/>
  <c r="T71" i="61"/>
  <c r="T70" i="61"/>
  <c r="T69" i="61"/>
  <c r="T68" i="61"/>
  <c r="T67" i="61"/>
  <c r="T66" i="61"/>
  <c r="T65" i="61"/>
  <c r="T64" i="61"/>
  <c r="T63" i="61"/>
  <c r="T62" i="61"/>
  <c r="T61" i="61"/>
  <c r="T60" i="61"/>
  <c r="T59" i="61"/>
  <c r="T58" i="61"/>
  <c r="T57" i="61"/>
  <c r="T56" i="61"/>
  <c r="T55" i="61"/>
  <c r="T54" i="61"/>
  <c r="T53" i="61"/>
  <c r="T52" i="61"/>
  <c r="T51" i="61"/>
  <c r="T50" i="61"/>
  <c r="T49" i="61"/>
  <c r="T48" i="61"/>
  <c r="T47" i="61"/>
  <c r="T46" i="61"/>
  <c r="T45" i="61"/>
  <c r="T44" i="61"/>
  <c r="T43" i="61"/>
  <c r="T42" i="61"/>
  <c r="T41" i="61"/>
  <c r="T40" i="61"/>
  <c r="T39" i="61"/>
  <c r="T38" i="61"/>
  <c r="T37" i="61"/>
  <c r="T36" i="61"/>
  <c r="T35" i="61"/>
  <c r="T34" i="61"/>
  <c r="T33" i="61"/>
  <c r="T32" i="61"/>
  <c r="T31" i="61"/>
  <c r="T30" i="61"/>
  <c r="T29" i="61"/>
  <c r="T28" i="61"/>
  <c r="T27" i="61"/>
  <c r="T26" i="61"/>
  <c r="T25" i="61"/>
  <c r="T24" i="61"/>
  <c r="T23" i="61"/>
  <c r="T22" i="61"/>
  <c r="T21" i="61"/>
  <c r="T20" i="61"/>
  <c r="T19" i="61"/>
  <c r="T18" i="61"/>
  <c r="T17" i="61"/>
  <c r="N194" i="61"/>
  <c r="N193" i="61"/>
  <c r="N192" i="61"/>
  <c r="N191" i="61"/>
  <c r="N190" i="61"/>
  <c r="N189" i="61"/>
  <c r="N188" i="61"/>
  <c r="N187" i="61"/>
  <c r="N186" i="61"/>
  <c r="N185" i="61"/>
  <c r="N184" i="61"/>
  <c r="N183" i="61"/>
  <c r="N182" i="61"/>
  <c r="N181" i="61"/>
  <c r="N180" i="61"/>
  <c r="N179" i="61"/>
  <c r="N178" i="61"/>
  <c r="N177" i="61"/>
  <c r="N176" i="61"/>
  <c r="N175" i="61"/>
  <c r="N174" i="61"/>
  <c r="N173" i="61"/>
  <c r="N172" i="61"/>
  <c r="N171" i="61"/>
  <c r="N170" i="61"/>
  <c r="N169" i="61"/>
  <c r="N168" i="61"/>
  <c r="N167" i="61"/>
  <c r="N166" i="61"/>
  <c r="N165" i="61"/>
  <c r="N164" i="61"/>
  <c r="N163" i="61"/>
  <c r="N162" i="61"/>
  <c r="N161" i="61"/>
  <c r="N160" i="61"/>
  <c r="N159" i="61"/>
  <c r="N158" i="61"/>
  <c r="N157" i="61"/>
  <c r="N156" i="61"/>
  <c r="N155" i="61"/>
  <c r="N154" i="61"/>
  <c r="N153" i="61"/>
  <c r="N152" i="61"/>
  <c r="N151" i="61"/>
  <c r="N150" i="61"/>
  <c r="N149" i="61"/>
  <c r="N148" i="61"/>
  <c r="N147" i="61"/>
  <c r="N146" i="61"/>
  <c r="N145" i="61"/>
  <c r="N144" i="61"/>
  <c r="N143" i="61"/>
  <c r="N142" i="61"/>
  <c r="N141" i="61"/>
  <c r="N140" i="61"/>
  <c r="N139" i="61"/>
  <c r="N138" i="61"/>
  <c r="N137" i="61"/>
  <c r="N136" i="61"/>
  <c r="N135" i="61"/>
  <c r="N134" i="61"/>
  <c r="N133" i="61"/>
  <c r="N132" i="61"/>
  <c r="N131" i="61"/>
  <c r="N130" i="61"/>
  <c r="N129" i="61"/>
  <c r="N128" i="61"/>
  <c r="N127" i="61"/>
  <c r="N126" i="61"/>
  <c r="N125" i="61"/>
  <c r="N124" i="61"/>
  <c r="N123" i="61"/>
  <c r="N122" i="61"/>
  <c r="N121" i="61"/>
  <c r="N120" i="61"/>
  <c r="N119" i="61"/>
  <c r="N118" i="61"/>
  <c r="N117" i="61"/>
  <c r="N116" i="61"/>
  <c r="N115" i="61"/>
  <c r="N114" i="61"/>
  <c r="N113" i="61"/>
  <c r="N112" i="61"/>
  <c r="N111" i="61"/>
  <c r="N110" i="61"/>
  <c r="N109" i="61"/>
  <c r="N108" i="61"/>
  <c r="N107" i="61"/>
  <c r="N106" i="61"/>
  <c r="N105" i="61"/>
  <c r="N104" i="61"/>
  <c r="N103" i="61"/>
  <c r="N102" i="61"/>
  <c r="N101" i="61"/>
  <c r="N100" i="61"/>
  <c r="N99" i="61"/>
  <c r="N98" i="61"/>
  <c r="N97" i="61"/>
  <c r="N96" i="61"/>
  <c r="N95" i="61"/>
  <c r="N94" i="61"/>
  <c r="N93" i="61"/>
  <c r="N92" i="61"/>
  <c r="N91" i="61"/>
  <c r="N90" i="61"/>
  <c r="N89" i="61"/>
  <c r="N88" i="61"/>
  <c r="N87" i="61"/>
  <c r="N86" i="61"/>
  <c r="N85" i="61"/>
  <c r="N84" i="61"/>
  <c r="N83" i="61"/>
  <c r="N82" i="61"/>
  <c r="N81" i="61"/>
  <c r="N80" i="61"/>
  <c r="N79" i="61"/>
  <c r="N78" i="61"/>
  <c r="N77" i="61"/>
  <c r="N76" i="61"/>
  <c r="N75" i="61"/>
  <c r="N74" i="61"/>
  <c r="N73" i="61"/>
  <c r="N72" i="61"/>
  <c r="N71" i="61"/>
  <c r="N70" i="61"/>
  <c r="N69" i="61"/>
  <c r="N68" i="61"/>
  <c r="N67" i="61"/>
  <c r="N66" i="61"/>
  <c r="N65" i="61"/>
  <c r="N64" i="61"/>
  <c r="N63" i="61"/>
  <c r="N62" i="61"/>
  <c r="N61" i="61"/>
  <c r="N60" i="61"/>
  <c r="N59" i="61"/>
  <c r="N58" i="61"/>
  <c r="N57" i="61"/>
  <c r="N56" i="61"/>
  <c r="N55" i="61"/>
  <c r="N54" i="61"/>
  <c r="N53" i="61"/>
  <c r="N52" i="61"/>
  <c r="N51" i="61"/>
  <c r="N50" i="61"/>
  <c r="N49" i="61"/>
  <c r="N48" i="61"/>
  <c r="N47" i="61"/>
  <c r="N46" i="61"/>
  <c r="N45" i="61"/>
  <c r="N44" i="61"/>
  <c r="N43" i="61"/>
  <c r="N42" i="61"/>
  <c r="N41" i="61"/>
  <c r="N40" i="61"/>
  <c r="N39" i="61"/>
  <c r="N38" i="61"/>
  <c r="N37" i="61"/>
  <c r="N36" i="61"/>
  <c r="N35" i="61"/>
  <c r="N34" i="61"/>
  <c r="N33" i="61"/>
  <c r="N32" i="61"/>
  <c r="N31" i="61"/>
  <c r="N30" i="61"/>
  <c r="N29" i="61"/>
  <c r="N28" i="61"/>
  <c r="N27" i="61"/>
  <c r="N26" i="61"/>
  <c r="N25" i="61"/>
  <c r="N24" i="61"/>
  <c r="N23" i="61"/>
  <c r="N22" i="61"/>
  <c r="N21" i="61"/>
  <c r="N20" i="61"/>
  <c r="N19" i="61"/>
  <c r="N18" i="61"/>
  <c r="N17" i="61"/>
  <c r="Z16" i="61"/>
  <c r="T16" i="61"/>
  <c r="N16" i="61"/>
  <c r="L12" i="63"/>
  <c r="K9" i="63"/>
  <c r="J12" i="63"/>
  <c r="K11" i="63"/>
  <c r="J10" i="63"/>
  <c r="O9" i="62"/>
  <c r="U9" i="62"/>
  <c r="AA9" i="62"/>
  <c r="M65" i="52"/>
  <c r="J150" i="52"/>
  <c r="J149" i="52"/>
  <c r="J148" i="52"/>
  <c r="J147" i="52"/>
  <c r="J146" i="52"/>
  <c r="J145" i="52"/>
  <c r="J144" i="52"/>
  <c r="J143" i="52"/>
  <c r="J142" i="52"/>
  <c r="J141" i="52"/>
  <c r="J140" i="52"/>
  <c r="J139" i="52"/>
  <c r="J138" i="52"/>
  <c r="N137" i="52"/>
  <c r="M137" i="52"/>
  <c r="L137" i="52"/>
  <c r="J137" i="52"/>
  <c r="F137" i="52"/>
  <c r="L136" i="52"/>
  <c r="K136" i="52"/>
  <c r="J136" i="52"/>
  <c r="P17" i="66" l="1"/>
  <c r="AR16" i="66"/>
  <c r="O16" i="61"/>
  <c r="S194" i="61"/>
  <c r="Q194" i="61" s="1"/>
  <c r="S190" i="61"/>
  <c r="Q190" i="61" s="1"/>
  <c r="S187" i="61"/>
  <c r="Q187" i="61" s="1"/>
  <c r="S180" i="61"/>
  <c r="Q180" i="61" s="1"/>
  <c r="S177" i="61"/>
  <c r="Q177" i="61" s="1"/>
  <c r="S160" i="61"/>
  <c r="Q160" i="61" s="1"/>
  <c r="S143" i="61"/>
  <c r="Q143" i="61" s="1"/>
  <c r="S133" i="61"/>
  <c r="Q133" i="61" s="1"/>
  <c r="S130" i="61"/>
  <c r="Q130" i="61" s="1"/>
  <c r="S126" i="61"/>
  <c r="Q126" i="61" s="1"/>
  <c r="S123" i="61"/>
  <c r="Q123" i="61" s="1"/>
  <c r="S16" i="61"/>
  <c r="S183" i="61"/>
  <c r="Q183" i="61" s="1"/>
  <c r="S173" i="61"/>
  <c r="Q173" i="61" s="1"/>
  <c r="S170" i="61"/>
  <c r="Q170" i="61" s="1"/>
  <c r="S166" i="61"/>
  <c r="Q166" i="61" s="1"/>
  <c r="S163" i="61"/>
  <c r="Q163" i="61" s="1"/>
  <c r="S156" i="61"/>
  <c r="Q156" i="61" s="1"/>
  <c r="S153" i="61"/>
  <c r="Q153" i="61" s="1"/>
  <c r="S136" i="61"/>
  <c r="Q136" i="61" s="1"/>
  <c r="S119" i="61"/>
  <c r="S115" i="61"/>
  <c r="S111" i="61"/>
  <c r="S107" i="61"/>
  <c r="S103" i="61"/>
  <c r="S99" i="61"/>
  <c r="S95" i="61"/>
  <c r="S91" i="61"/>
  <c r="S87" i="61"/>
  <c r="S83" i="61"/>
  <c r="S79" i="61"/>
  <c r="S75" i="61"/>
  <c r="S71" i="61"/>
  <c r="S67" i="61"/>
  <c r="S63" i="61"/>
  <c r="S59" i="61"/>
  <c r="S55" i="61"/>
  <c r="S51" i="61"/>
  <c r="S47" i="61"/>
  <c r="S43" i="61"/>
  <c r="S39" i="61"/>
  <c r="S35" i="61"/>
  <c r="S31" i="61"/>
  <c r="S27" i="61"/>
  <c r="S23" i="61"/>
  <c r="S19" i="61"/>
  <c r="S185" i="61"/>
  <c r="Q185" i="61" s="1"/>
  <c r="S193" i="61"/>
  <c r="Q193" i="61" s="1"/>
  <c r="S176" i="61"/>
  <c r="Q176" i="61" s="1"/>
  <c r="S159" i="61"/>
  <c r="Q159" i="61" s="1"/>
  <c r="S149" i="61"/>
  <c r="Q149" i="61" s="1"/>
  <c r="S146" i="61"/>
  <c r="Q146" i="61" s="1"/>
  <c r="S142" i="61"/>
  <c r="Q142" i="61" s="1"/>
  <c r="S139" i="61"/>
  <c r="Q139" i="61" s="1"/>
  <c r="S132" i="61"/>
  <c r="Q132" i="61" s="1"/>
  <c r="S129" i="61"/>
  <c r="Q129" i="61" s="1"/>
  <c r="S168" i="61"/>
  <c r="Q168" i="61" s="1"/>
  <c r="S189" i="61"/>
  <c r="Q189" i="61" s="1"/>
  <c r="S186" i="61"/>
  <c r="Q186" i="61" s="1"/>
  <c r="S182" i="61"/>
  <c r="Q182" i="61" s="1"/>
  <c r="S179" i="61"/>
  <c r="Q179" i="61" s="1"/>
  <c r="S172" i="61"/>
  <c r="Q172" i="61" s="1"/>
  <c r="S169" i="61"/>
  <c r="Q169" i="61" s="1"/>
  <c r="S152" i="61"/>
  <c r="Q152" i="61" s="1"/>
  <c r="S135" i="61"/>
  <c r="Q135" i="61" s="1"/>
  <c r="S125" i="61"/>
  <c r="Q125" i="61" s="1"/>
  <c r="S122" i="61"/>
  <c r="S118" i="61"/>
  <c r="S114" i="61"/>
  <c r="S110" i="61"/>
  <c r="S106" i="61"/>
  <c r="S102" i="61"/>
  <c r="S98" i="61"/>
  <c r="S94" i="61"/>
  <c r="S90" i="61"/>
  <c r="S86" i="61"/>
  <c r="S82" i="61"/>
  <c r="S78" i="61"/>
  <c r="S74" i="61"/>
  <c r="S70" i="61"/>
  <c r="S66" i="61"/>
  <c r="S62" i="61"/>
  <c r="S58" i="61"/>
  <c r="S54" i="61"/>
  <c r="S50" i="61"/>
  <c r="S46" i="61"/>
  <c r="S42" i="61"/>
  <c r="S38" i="61"/>
  <c r="S34" i="61"/>
  <c r="S30" i="61"/>
  <c r="S26" i="61"/>
  <c r="S22" i="61"/>
  <c r="S18" i="61"/>
  <c r="S188" i="61"/>
  <c r="Q188" i="61" s="1"/>
  <c r="S192" i="61"/>
  <c r="Q192" i="61" s="1"/>
  <c r="S175" i="61"/>
  <c r="Q175" i="61" s="1"/>
  <c r="S165" i="61"/>
  <c r="Q165" i="61" s="1"/>
  <c r="S162" i="61"/>
  <c r="Q162" i="61" s="1"/>
  <c r="S158" i="61"/>
  <c r="Q158" i="61" s="1"/>
  <c r="S155" i="61"/>
  <c r="Q155" i="61" s="1"/>
  <c r="S148" i="61"/>
  <c r="Q148" i="61" s="1"/>
  <c r="S145" i="61"/>
  <c r="Q145" i="61" s="1"/>
  <c r="S128" i="61"/>
  <c r="Q128" i="61" s="1"/>
  <c r="S191" i="61"/>
  <c r="Q191" i="61" s="1"/>
  <c r="S181" i="61"/>
  <c r="Q181" i="61" s="1"/>
  <c r="S178" i="61"/>
  <c r="Q178" i="61" s="1"/>
  <c r="S174" i="61"/>
  <c r="Q174" i="61" s="1"/>
  <c r="S171" i="61"/>
  <c r="Q171" i="61" s="1"/>
  <c r="S164" i="61"/>
  <c r="Q164" i="61" s="1"/>
  <c r="S161" i="61"/>
  <c r="Q161" i="61" s="1"/>
  <c r="S144" i="61"/>
  <c r="Q144" i="61" s="1"/>
  <c r="S127" i="61"/>
  <c r="Q127" i="61" s="1"/>
  <c r="S131" i="61"/>
  <c r="Q131" i="61" s="1"/>
  <c r="S117" i="61"/>
  <c r="S101" i="61"/>
  <c r="S85" i="61"/>
  <c r="S69" i="61"/>
  <c r="S53" i="61"/>
  <c r="S37" i="61"/>
  <c r="S21" i="61"/>
  <c r="S93" i="61"/>
  <c r="S29" i="61"/>
  <c r="S92" i="61"/>
  <c r="S44" i="61"/>
  <c r="S184" i="61"/>
  <c r="Q184" i="61" s="1"/>
  <c r="S157" i="61"/>
  <c r="Q157" i="61" s="1"/>
  <c r="S116" i="61"/>
  <c r="S100" i="61"/>
  <c r="S84" i="61"/>
  <c r="S68" i="61"/>
  <c r="S52" i="61"/>
  <c r="S36" i="61"/>
  <c r="S20" i="61"/>
  <c r="S109" i="61"/>
  <c r="S45" i="61"/>
  <c r="S108" i="61"/>
  <c r="S28" i="61"/>
  <c r="S141" i="61"/>
  <c r="Q141" i="61" s="1"/>
  <c r="S113" i="61"/>
  <c r="S97" i="61"/>
  <c r="S81" i="61"/>
  <c r="S65" i="61"/>
  <c r="S49" i="61"/>
  <c r="S33" i="61"/>
  <c r="S17" i="61"/>
  <c r="S124" i="61"/>
  <c r="Q124" i="61" s="1"/>
  <c r="S77" i="61"/>
  <c r="S76" i="61"/>
  <c r="S154" i="61"/>
  <c r="Q154" i="61" s="1"/>
  <c r="S140" i="61"/>
  <c r="Q140" i="61" s="1"/>
  <c r="S112" i="61"/>
  <c r="S96" i="61"/>
  <c r="S80" i="61"/>
  <c r="S64" i="61"/>
  <c r="S48" i="61"/>
  <c r="S32" i="61"/>
  <c r="S61" i="61"/>
  <c r="S150" i="61"/>
  <c r="Q150" i="61" s="1"/>
  <c r="S167" i="61"/>
  <c r="Q167" i="61" s="1"/>
  <c r="S134" i="61"/>
  <c r="Q134" i="61" s="1"/>
  <c r="S121" i="61"/>
  <c r="S105" i="61"/>
  <c r="S89" i="61"/>
  <c r="S73" i="61"/>
  <c r="S57" i="61"/>
  <c r="S41" i="61"/>
  <c r="S25" i="61"/>
  <c r="S151" i="61"/>
  <c r="Q151" i="61" s="1"/>
  <c r="S60" i="61"/>
  <c r="S147" i="61"/>
  <c r="Q147" i="61" s="1"/>
  <c r="S120" i="61"/>
  <c r="S104" i="61"/>
  <c r="S88" i="61"/>
  <c r="S72" i="61"/>
  <c r="S56" i="61"/>
  <c r="S40" i="61"/>
  <c r="S24" i="61"/>
  <c r="S138" i="61"/>
  <c r="Q138" i="61" s="1"/>
  <c r="S137" i="61"/>
  <c r="Q137" i="61" s="1"/>
  <c r="Y181" i="61"/>
  <c r="W181" i="61" s="1"/>
  <c r="Y171" i="61"/>
  <c r="W171" i="61" s="1"/>
  <c r="Y168" i="61"/>
  <c r="W168" i="61" s="1"/>
  <c r="Y165" i="61"/>
  <c r="W165" i="61" s="1"/>
  <c r="Y155" i="61"/>
  <c r="W155" i="61" s="1"/>
  <c r="Y152" i="61"/>
  <c r="W152" i="61" s="1"/>
  <c r="Y149" i="61"/>
  <c r="W149" i="61" s="1"/>
  <c r="Y139" i="61"/>
  <c r="W139" i="61" s="1"/>
  <c r="Y136" i="61"/>
  <c r="W136" i="61" s="1"/>
  <c r="Y133" i="61"/>
  <c r="W133" i="61" s="1"/>
  <c r="Y123" i="61"/>
  <c r="W123" i="61" s="1"/>
  <c r="Y194" i="61"/>
  <c r="W194" i="61" s="1"/>
  <c r="Y191" i="61"/>
  <c r="W191" i="61" s="1"/>
  <c r="Y187" i="61"/>
  <c r="W187" i="61" s="1"/>
  <c r="Y184" i="61"/>
  <c r="W184" i="61" s="1"/>
  <c r="Y177" i="61"/>
  <c r="W177" i="61" s="1"/>
  <c r="Y174" i="61"/>
  <c r="W174" i="61" s="1"/>
  <c r="Y161" i="61"/>
  <c r="W161" i="61" s="1"/>
  <c r="Y158" i="61"/>
  <c r="W158" i="61" s="1"/>
  <c r="Y145" i="61"/>
  <c r="W145" i="61" s="1"/>
  <c r="Y142" i="61"/>
  <c r="W142" i="61" s="1"/>
  <c r="Y129" i="61"/>
  <c r="W129" i="61" s="1"/>
  <c r="Y126" i="61"/>
  <c r="W126" i="61" s="1"/>
  <c r="Y119" i="61"/>
  <c r="Y115" i="61"/>
  <c r="Y111" i="61"/>
  <c r="Y107" i="61"/>
  <c r="Y103" i="61"/>
  <c r="Y99" i="61"/>
  <c r="Y95" i="61"/>
  <c r="Y91" i="61"/>
  <c r="Y87" i="61"/>
  <c r="Y83" i="61"/>
  <c r="Y79" i="61"/>
  <c r="Y75" i="61"/>
  <c r="Y71" i="61"/>
  <c r="Y180" i="61"/>
  <c r="W180" i="61" s="1"/>
  <c r="Y164" i="61"/>
  <c r="W164" i="61" s="1"/>
  <c r="Y148" i="61"/>
  <c r="W148" i="61" s="1"/>
  <c r="Y132" i="61"/>
  <c r="W132" i="61" s="1"/>
  <c r="Y186" i="61"/>
  <c r="W186" i="61" s="1"/>
  <c r="Y183" i="61"/>
  <c r="W183" i="61" s="1"/>
  <c r="Y179" i="61"/>
  <c r="W179" i="61" s="1"/>
  <c r="Y176" i="61"/>
  <c r="W176" i="61" s="1"/>
  <c r="Y173" i="61"/>
  <c r="W173" i="61" s="1"/>
  <c r="Y163" i="61"/>
  <c r="W163" i="61" s="1"/>
  <c r="Y160" i="61"/>
  <c r="W160" i="61" s="1"/>
  <c r="Y157" i="61"/>
  <c r="W157" i="61" s="1"/>
  <c r="Y147" i="61"/>
  <c r="W147" i="61" s="1"/>
  <c r="Y144" i="61"/>
  <c r="W144" i="61" s="1"/>
  <c r="Y141" i="61"/>
  <c r="W141" i="61" s="1"/>
  <c r="Y131" i="61"/>
  <c r="W131" i="61" s="1"/>
  <c r="Y128" i="61"/>
  <c r="W128" i="61" s="1"/>
  <c r="Y125" i="61"/>
  <c r="W125" i="61" s="1"/>
  <c r="Y189" i="61"/>
  <c r="W189" i="61" s="1"/>
  <c r="Y169" i="61"/>
  <c r="W169" i="61" s="1"/>
  <c r="Y166" i="61"/>
  <c r="W166" i="61" s="1"/>
  <c r="Y153" i="61"/>
  <c r="W153" i="61" s="1"/>
  <c r="Y150" i="61"/>
  <c r="W150" i="61" s="1"/>
  <c r="Y137" i="61"/>
  <c r="W137" i="61" s="1"/>
  <c r="Y134" i="61"/>
  <c r="W134" i="61" s="1"/>
  <c r="Y121" i="61"/>
  <c r="Y117" i="61"/>
  <c r="Y113" i="61"/>
  <c r="Y109" i="61"/>
  <c r="Y105" i="61"/>
  <c r="Y101" i="61"/>
  <c r="Y97" i="61"/>
  <c r="Y93" i="61"/>
  <c r="Y89" i="61"/>
  <c r="Y85" i="61"/>
  <c r="Y81" i="61"/>
  <c r="Y77" i="61"/>
  <c r="Y73" i="61"/>
  <c r="Y69" i="61"/>
  <c r="Y192" i="61"/>
  <c r="W192" i="61" s="1"/>
  <c r="Y185" i="61"/>
  <c r="W185" i="61" s="1"/>
  <c r="Y182" i="61"/>
  <c r="W182" i="61" s="1"/>
  <c r="Y172" i="61"/>
  <c r="W172" i="61" s="1"/>
  <c r="Y156" i="61"/>
  <c r="W156" i="61" s="1"/>
  <c r="Y140" i="61"/>
  <c r="W140" i="61" s="1"/>
  <c r="Y124" i="61"/>
  <c r="W124" i="61" s="1"/>
  <c r="Y190" i="61"/>
  <c r="W190" i="61" s="1"/>
  <c r="Y151" i="61"/>
  <c r="W151" i="61" s="1"/>
  <c r="Y138" i="61"/>
  <c r="W138" i="61" s="1"/>
  <c r="Y110" i="61"/>
  <c r="Y94" i="61"/>
  <c r="Y78" i="61"/>
  <c r="Y67" i="61"/>
  <c r="Y63" i="61"/>
  <c r="Y59" i="61"/>
  <c r="Y55" i="61"/>
  <c r="Y51" i="61"/>
  <c r="Y47" i="61"/>
  <c r="Y43" i="61"/>
  <c r="Y39" i="61"/>
  <c r="Y35" i="61"/>
  <c r="Y31" i="61"/>
  <c r="Y27" i="61"/>
  <c r="Y23" i="61"/>
  <c r="Y19" i="61"/>
  <c r="Y188" i="61"/>
  <c r="W188" i="61" s="1"/>
  <c r="Y175" i="61"/>
  <c r="W175" i="61" s="1"/>
  <c r="Y162" i="61"/>
  <c r="W162" i="61" s="1"/>
  <c r="Y108" i="61"/>
  <c r="Y92" i="61"/>
  <c r="Y76" i="61"/>
  <c r="Y143" i="61"/>
  <c r="W143" i="61" s="1"/>
  <c r="Y116" i="61"/>
  <c r="Y84" i="61"/>
  <c r="Y135" i="61"/>
  <c r="W135" i="61" s="1"/>
  <c r="Y122" i="61"/>
  <c r="Y106" i="61"/>
  <c r="Y90" i="61"/>
  <c r="Y74" i="61"/>
  <c r="Y66" i="61"/>
  <c r="Y62" i="61"/>
  <c r="Y58" i="61"/>
  <c r="Y54" i="61"/>
  <c r="Y50" i="61"/>
  <c r="Y46" i="61"/>
  <c r="Y42" i="61"/>
  <c r="Y38" i="61"/>
  <c r="Y34" i="61"/>
  <c r="Y30" i="61"/>
  <c r="Y26" i="61"/>
  <c r="Y22" i="61"/>
  <c r="Y18" i="61"/>
  <c r="Y159" i="61"/>
  <c r="W159" i="61" s="1"/>
  <c r="Y146" i="61"/>
  <c r="W146" i="61" s="1"/>
  <c r="Y120" i="61"/>
  <c r="Y104" i="61"/>
  <c r="Y88" i="61"/>
  <c r="Y72" i="61"/>
  <c r="Y170" i="61"/>
  <c r="W170" i="61" s="1"/>
  <c r="Y118" i="61"/>
  <c r="Y102" i="61"/>
  <c r="Y86" i="61"/>
  <c r="Y70" i="61"/>
  <c r="Y65" i="61"/>
  <c r="Y61" i="61"/>
  <c r="Y57" i="61"/>
  <c r="Y53" i="61"/>
  <c r="Y49" i="61"/>
  <c r="Y45" i="61"/>
  <c r="Y41" i="61"/>
  <c r="Y37" i="61"/>
  <c r="Y33" i="61"/>
  <c r="Y29" i="61"/>
  <c r="Y25" i="61"/>
  <c r="Y21" i="61"/>
  <c r="Y17" i="61"/>
  <c r="Y130" i="61"/>
  <c r="W130" i="61" s="1"/>
  <c r="Y100" i="61"/>
  <c r="Y193" i="61"/>
  <c r="W193" i="61" s="1"/>
  <c r="Y167" i="61"/>
  <c r="W167" i="61" s="1"/>
  <c r="Y154" i="61"/>
  <c r="W154" i="61" s="1"/>
  <c r="Y114" i="61"/>
  <c r="Y98" i="61"/>
  <c r="Y82" i="61"/>
  <c r="Y68" i="61"/>
  <c r="Y64" i="61"/>
  <c r="Y60" i="61"/>
  <c r="Y56" i="61"/>
  <c r="Y52" i="61"/>
  <c r="Y48" i="61"/>
  <c r="Y44" i="61"/>
  <c r="Y40" i="61"/>
  <c r="Y36" i="61"/>
  <c r="Y32" i="61"/>
  <c r="Y28" i="61"/>
  <c r="Y24" i="61"/>
  <c r="Y20" i="61"/>
  <c r="Y80" i="61"/>
  <c r="Y178" i="61"/>
  <c r="W178" i="61" s="1"/>
  <c r="Y127" i="61"/>
  <c r="W127" i="61" s="1"/>
  <c r="Y112" i="61"/>
  <c r="Y16" i="61"/>
  <c r="Y96" i="61"/>
  <c r="AE120" i="61"/>
  <c r="AE116" i="61"/>
  <c r="AE112" i="61"/>
  <c r="AE108" i="61"/>
  <c r="AE104" i="61"/>
  <c r="AE100" i="61"/>
  <c r="AE96" i="61"/>
  <c r="AE92" i="61"/>
  <c r="AE88" i="61"/>
  <c r="AE84" i="61"/>
  <c r="AE80" i="61"/>
  <c r="AE76" i="61"/>
  <c r="AE72" i="61"/>
  <c r="AE68" i="61"/>
  <c r="AE64" i="61"/>
  <c r="AE60" i="61"/>
  <c r="AE56" i="61"/>
  <c r="AE52" i="61"/>
  <c r="AE48" i="61"/>
  <c r="AE44" i="61"/>
  <c r="AE40" i="61"/>
  <c r="AE36" i="61"/>
  <c r="AE32" i="61"/>
  <c r="AE28" i="61"/>
  <c r="AE24" i="61"/>
  <c r="AE20" i="61"/>
  <c r="AE16" i="61"/>
  <c r="AE194" i="61"/>
  <c r="AC194" i="61" s="1"/>
  <c r="AE184" i="61"/>
  <c r="AC184" i="61" s="1"/>
  <c r="AE181" i="61"/>
  <c r="AC181" i="61" s="1"/>
  <c r="AE178" i="61"/>
  <c r="AC178" i="61" s="1"/>
  <c r="AE168" i="61"/>
  <c r="AC168" i="61" s="1"/>
  <c r="AE165" i="61"/>
  <c r="AC165" i="61" s="1"/>
  <c r="AE162" i="61"/>
  <c r="AC162" i="61" s="1"/>
  <c r="AE152" i="61"/>
  <c r="AC152" i="61" s="1"/>
  <c r="AE149" i="61"/>
  <c r="AC149" i="61" s="1"/>
  <c r="AE146" i="61"/>
  <c r="AC146" i="61" s="1"/>
  <c r="AE136" i="61"/>
  <c r="AC136" i="61" s="1"/>
  <c r="AE133" i="61"/>
  <c r="AC133" i="61" s="1"/>
  <c r="AE130" i="61"/>
  <c r="AC130" i="61" s="1"/>
  <c r="AE190" i="61"/>
  <c r="AC190" i="61" s="1"/>
  <c r="AE187" i="61"/>
  <c r="AC187" i="61" s="1"/>
  <c r="AE174" i="61"/>
  <c r="AC174" i="61" s="1"/>
  <c r="AE171" i="61"/>
  <c r="AC171" i="61" s="1"/>
  <c r="AE158" i="61"/>
  <c r="AC158" i="61" s="1"/>
  <c r="AE155" i="61"/>
  <c r="AC155" i="61" s="1"/>
  <c r="AE142" i="61"/>
  <c r="AC142" i="61" s="1"/>
  <c r="AE139" i="61"/>
  <c r="AC139" i="61" s="1"/>
  <c r="AE126" i="61"/>
  <c r="AC126" i="61" s="1"/>
  <c r="AE123" i="61"/>
  <c r="AE119" i="61"/>
  <c r="AE115" i="61"/>
  <c r="AE111" i="61"/>
  <c r="AE107" i="61"/>
  <c r="AE103" i="61"/>
  <c r="AE99" i="61"/>
  <c r="AE95" i="61"/>
  <c r="AE91" i="61"/>
  <c r="AE87" i="61"/>
  <c r="AE83" i="61"/>
  <c r="AE79" i="61"/>
  <c r="AE75" i="61"/>
  <c r="AE71" i="61"/>
  <c r="AE67" i="61"/>
  <c r="AE63" i="61"/>
  <c r="AE59" i="61"/>
  <c r="AE55" i="61"/>
  <c r="AE51" i="61"/>
  <c r="AE47" i="61"/>
  <c r="AE43" i="61"/>
  <c r="AE39" i="61"/>
  <c r="AE35" i="61"/>
  <c r="AE31" i="61"/>
  <c r="AE27" i="61"/>
  <c r="AE23" i="61"/>
  <c r="AE19" i="61"/>
  <c r="AE193" i="61"/>
  <c r="AC193" i="61" s="1"/>
  <c r="AE183" i="61"/>
  <c r="AC183" i="61" s="1"/>
  <c r="AE180" i="61"/>
  <c r="AC180" i="61" s="1"/>
  <c r="AE177" i="61"/>
  <c r="AC177" i="61" s="1"/>
  <c r="AE167" i="61"/>
  <c r="AC167" i="61" s="1"/>
  <c r="AE164" i="61"/>
  <c r="AC164" i="61" s="1"/>
  <c r="AE161" i="61"/>
  <c r="AC161" i="61" s="1"/>
  <c r="AE151" i="61"/>
  <c r="AC151" i="61" s="1"/>
  <c r="AE148" i="61"/>
  <c r="AC148" i="61" s="1"/>
  <c r="AE145" i="61"/>
  <c r="AC145" i="61" s="1"/>
  <c r="AE135" i="61"/>
  <c r="AC135" i="61" s="1"/>
  <c r="AE132" i="61"/>
  <c r="AC132" i="61" s="1"/>
  <c r="AE129" i="61"/>
  <c r="AC129" i="61" s="1"/>
  <c r="AE122" i="61"/>
  <c r="AE118" i="61"/>
  <c r="AE114" i="61"/>
  <c r="AE110" i="61"/>
  <c r="AE106" i="61"/>
  <c r="AE102" i="61"/>
  <c r="AE98" i="61"/>
  <c r="AE94" i="61"/>
  <c r="AE90" i="61"/>
  <c r="AE86" i="61"/>
  <c r="AE82" i="61"/>
  <c r="AE78" i="61"/>
  <c r="AE74" i="61"/>
  <c r="AE70" i="61"/>
  <c r="AE66" i="61"/>
  <c r="AE62" i="61"/>
  <c r="AE58" i="61"/>
  <c r="AE54" i="61"/>
  <c r="AE50" i="61"/>
  <c r="AE46" i="61"/>
  <c r="AE42" i="61"/>
  <c r="AE38" i="61"/>
  <c r="AE34" i="61"/>
  <c r="AE30" i="61"/>
  <c r="AE26" i="61"/>
  <c r="AE22" i="61"/>
  <c r="AE18" i="61"/>
  <c r="AE192" i="61"/>
  <c r="AC192" i="61" s="1"/>
  <c r="AE189" i="61"/>
  <c r="AC189" i="61" s="1"/>
  <c r="AE186" i="61"/>
  <c r="AC186" i="61" s="1"/>
  <c r="AE176" i="61"/>
  <c r="AC176" i="61" s="1"/>
  <c r="AE173" i="61"/>
  <c r="AC173" i="61" s="1"/>
  <c r="AE170" i="61"/>
  <c r="AC170" i="61" s="1"/>
  <c r="AE160" i="61"/>
  <c r="AC160" i="61" s="1"/>
  <c r="AE157" i="61"/>
  <c r="AC157" i="61" s="1"/>
  <c r="AE154" i="61"/>
  <c r="AC154" i="61" s="1"/>
  <c r="AE144" i="61"/>
  <c r="AC144" i="61" s="1"/>
  <c r="AE141" i="61"/>
  <c r="AC141" i="61" s="1"/>
  <c r="AE138" i="61"/>
  <c r="AC138" i="61" s="1"/>
  <c r="AE128" i="61"/>
  <c r="AC128" i="61" s="1"/>
  <c r="AE125" i="61"/>
  <c r="AC125" i="61" s="1"/>
  <c r="AE182" i="61"/>
  <c r="AC182" i="61" s="1"/>
  <c r="AE179" i="61"/>
  <c r="AC179" i="61" s="1"/>
  <c r="AE166" i="61"/>
  <c r="AC166" i="61" s="1"/>
  <c r="AE163" i="61"/>
  <c r="AC163" i="61" s="1"/>
  <c r="AE150" i="61"/>
  <c r="AC150" i="61" s="1"/>
  <c r="AE147" i="61"/>
  <c r="AC147" i="61" s="1"/>
  <c r="AE134" i="61"/>
  <c r="AC134" i="61" s="1"/>
  <c r="AE131" i="61"/>
  <c r="AC131" i="61" s="1"/>
  <c r="AE121" i="61"/>
  <c r="AE117" i="61"/>
  <c r="AE113" i="61"/>
  <c r="AE109" i="61"/>
  <c r="AE105" i="61"/>
  <c r="AE101" i="61"/>
  <c r="AE97" i="61"/>
  <c r="AE93" i="61"/>
  <c r="AE89" i="61"/>
  <c r="AE85" i="61"/>
  <c r="AE81" i="61"/>
  <c r="AE77" i="61"/>
  <c r="AE73" i="61"/>
  <c r="AE69" i="61"/>
  <c r="AE65" i="61"/>
  <c r="AE61" i="61"/>
  <c r="AE57" i="61"/>
  <c r="AE53" i="61"/>
  <c r="AE49" i="61"/>
  <c r="AE45" i="61"/>
  <c r="AE41" i="61"/>
  <c r="AE37" i="61"/>
  <c r="AE33" i="61"/>
  <c r="AE29" i="61"/>
  <c r="AE25" i="61"/>
  <c r="AE21" i="61"/>
  <c r="AE17" i="61"/>
  <c r="AE191" i="61"/>
  <c r="AC191" i="61" s="1"/>
  <c r="AE140" i="61"/>
  <c r="AC140" i="61" s="1"/>
  <c r="AE188" i="61"/>
  <c r="AC188" i="61" s="1"/>
  <c r="AE137" i="61"/>
  <c r="AC137" i="61" s="1"/>
  <c r="AE185" i="61"/>
  <c r="AC185" i="61" s="1"/>
  <c r="AE159" i="61"/>
  <c r="AC159" i="61" s="1"/>
  <c r="AE156" i="61"/>
  <c r="AC156" i="61" s="1"/>
  <c r="AE124" i="61"/>
  <c r="AC124" i="61" s="1"/>
  <c r="AE153" i="61"/>
  <c r="AC153" i="61" s="1"/>
  <c r="AE127" i="61"/>
  <c r="AC127" i="61" s="1"/>
  <c r="AE175" i="61"/>
  <c r="AC175" i="61" s="1"/>
  <c r="AE172" i="61"/>
  <c r="AC172" i="61" s="1"/>
  <c r="AE169" i="61"/>
  <c r="AC169" i="61" s="1"/>
  <c r="AE143" i="61"/>
  <c r="AC143" i="61" s="1"/>
  <c r="AX16" i="66"/>
  <c r="AL16" i="66"/>
  <c r="AL17" i="66"/>
  <c r="AL18" i="66"/>
  <c r="V16" i="66"/>
  <c r="AB16" i="66" s="1"/>
  <c r="V25" i="66"/>
  <c r="V41" i="66"/>
  <c r="V141" i="66"/>
  <c r="V33" i="66"/>
  <c r="P113" i="66"/>
  <c r="V18" i="66"/>
  <c r="AB162" i="66"/>
  <c r="P18" i="66"/>
  <c r="V45" i="66"/>
  <c r="V19" i="66"/>
  <c r="AX20" i="66"/>
  <c r="AL29" i="66"/>
  <c r="AL21" i="66"/>
  <c r="V20" i="66"/>
  <c r="AL19" i="66"/>
  <c r="AX27" i="66"/>
  <c r="V38" i="66"/>
  <c r="V64" i="66"/>
  <c r="AX28" i="66"/>
  <c r="AL27" i="66"/>
  <c r="V26" i="66"/>
  <c r="P25" i="66"/>
  <c r="P21" i="66"/>
  <c r="AX24" i="66"/>
  <c r="AX18" i="66"/>
  <c r="V53" i="66"/>
  <c r="AX29" i="66"/>
  <c r="V194" i="66"/>
  <c r="P120" i="66"/>
  <c r="V21" i="66"/>
  <c r="V27" i="66"/>
  <c r="AX25" i="66"/>
  <c r="V30" i="66"/>
  <c r="AX23" i="66"/>
  <c r="P27" i="66"/>
  <c r="AL24" i="66"/>
  <c r="AX21" i="66"/>
  <c r="V22" i="66"/>
  <c r="P108" i="66"/>
  <c r="AL25" i="66"/>
  <c r="V24" i="66"/>
  <c r="AX22" i="66"/>
  <c r="AL23" i="66"/>
  <c r="V115" i="66"/>
  <c r="P84" i="66"/>
  <c r="P79" i="66"/>
  <c r="AB73" i="66"/>
  <c r="AL28" i="66"/>
  <c r="AX26" i="66"/>
  <c r="AL22" i="66"/>
  <c r="V184" i="66"/>
  <c r="AB181" i="66"/>
  <c r="AX19" i="66"/>
  <c r="P19" i="66"/>
  <c r="V17" i="66"/>
  <c r="P191" i="66"/>
  <c r="V135" i="66"/>
  <c r="V32" i="66"/>
  <c r="V188" i="66"/>
  <c r="V153" i="66"/>
  <c r="V127" i="66"/>
  <c r="V75" i="66"/>
  <c r="P70" i="66"/>
  <c r="V39" i="66"/>
  <c r="V28" i="66"/>
  <c r="AL26" i="66"/>
  <c r="AL20" i="66"/>
  <c r="AX17" i="66"/>
  <c r="P187" i="66"/>
  <c r="V166" i="66"/>
  <c r="V37" i="66"/>
  <c r="V29" i="66"/>
  <c r="P158" i="66"/>
  <c r="P145" i="66"/>
  <c r="V106" i="66"/>
  <c r="P88" i="66"/>
  <c r="P189" i="66"/>
  <c r="V23" i="66"/>
  <c r="P183" i="66"/>
  <c r="P132" i="66"/>
  <c r="P22" i="66"/>
  <c r="V169" i="66"/>
  <c r="AB178" i="66"/>
  <c r="V66" i="66"/>
  <c r="V31" i="66"/>
  <c r="AR27" i="66"/>
  <c r="AR21" i="66"/>
  <c r="AR19" i="66"/>
  <c r="V180" i="66"/>
  <c r="V174" i="66"/>
  <c r="P168" i="66"/>
  <c r="V163" i="66"/>
  <c r="AB158" i="66"/>
  <c r="P154" i="66"/>
  <c r="P142" i="66"/>
  <c r="V137" i="66"/>
  <c r="V125" i="66"/>
  <c r="AB120" i="66"/>
  <c r="P116" i="66"/>
  <c r="P101" i="66"/>
  <c r="P96" i="66"/>
  <c r="P76" i="66"/>
  <c r="P38" i="66"/>
  <c r="V128" i="66"/>
  <c r="V192" i="66"/>
  <c r="AB182" i="66"/>
  <c r="V190" i="66"/>
  <c r="AB186" i="66"/>
  <c r="P180" i="66"/>
  <c r="V178" i="66"/>
  <c r="P174" i="66"/>
  <c r="P172" i="66"/>
  <c r="AB169" i="66"/>
  <c r="AB165" i="66"/>
  <c r="P161" i="66"/>
  <c r="V151" i="66"/>
  <c r="V144" i="66"/>
  <c r="P130" i="66"/>
  <c r="P123" i="66"/>
  <c r="V118" i="66"/>
  <c r="AB105" i="66"/>
  <c r="P91" i="66"/>
  <c r="AB85" i="66"/>
  <c r="AB83" i="66"/>
  <c r="V55" i="66"/>
  <c r="V96" i="66"/>
  <c r="V113" i="66"/>
  <c r="V145" i="66"/>
  <c r="V161" i="66"/>
  <c r="V183" i="66"/>
  <c r="V191" i="66"/>
  <c r="V182" i="66"/>
  <c r="V84" i="66"/>
  <c r="V129" i="66"/>
  <c r="V187" i="66"/>
  <c r="V93" i="66"/>
  <c r="V105" i="66"/>
  <c r="V117" i="66"/>
  <c r="V133" i="66"/>
  <c r="V165" i="66"/>
  <c r="V173" i="66"/>
  <c r="V74" i="66"/>
  <c r="V81" i="66"/>
  <c r="V149" i="66"/>
  <c r="V170" i="66"/>
  <c r="V186" i="66"/>
  <c r="V76" i="66"/>
  <c r="V78" i="66"/>
  <c r="V100" i="66"/>
  <c r="V112" i="66"/>
  <c r="V80" i="66"/>
  <c r="V109" i="66"/>
  <c r="V139" i="66"/>
  <c r="V73" i="66"/>
  <c r="V97" i="66"/>
  <c r="V123" i="66"/>
  <c r="V155" i="66"/>
  <c r="P50" i="66"/>
  <c r="AB23" i="66"/>
  <c r="AB53" i="66"/>
  <c r="AB97" i="66"/>
  <c r="AB111" i="66"/>
  <c r="AB118" i="66"/>
  <c r="AB134" i="66"/>
  <c r="AB150" i="66"/>
  <c r="AB166" i="66"/>
  <c r="AB188" i="66"/>
  <c r="AB187" i="66"/>
  <c r="AB57" i="66"/>
  <c r="AB66" i="66"/>
  <c r="AB82" i="66"/>
  <c r="AB94" i="66"/>
  <c r="AB180" i="66"/>
  <c r="AB184" i="66"/>
  <c r="AB192" i="66"/>
  <c r="AB30" i="66"/>
  <c r="AB59" i="66"/>
  <c r="AB113" i="66"/>
  <c r="AB122" i="66"/>
  <c r="AB138" i="66"/>
  <c r="AB154" i="66"/>
  <c r="AB183" i="66"/>
  <c r="AB34" i="66"/>
  <c r="AB70" i="66"/>
  <c r="AB79" i="66"/>
  <c r="AB91" i="66"/>
  <c r="AB54" i="66"/>
  <c r="AB63" i="66"/>
  <c r="AB86" i="66"/>
  <c r="AB98" i="66"/>
  <c r="AB110" i="66"/>
  <c r="AB47" i="66"/>
  <c r="AB65" i="66"/>
  <c r="AB81" i="66"/>
  <c r="AB69" i="66"/>
  <c r="AB95" i="66"/>
  <c r="AB128" i="66"/>
  <c r="AB144" i="66"/>
  <c r="AB31" i="66"/>
  <c r="AB37" i="66"/>
  <c r="AB51" i="66"/>
  <c r="AB78" i="66"/>
  <c r="AB107" i="66"/>
  <c r="AB160" i="66"/>
  <c r="P192" i="66"/>
  <c r="AB191" i="66"/>
  <c r="P184" i="66"/>
  <c r="AB179" i="66"/>
  <c r="AB173" i="66"/>
  <c r="AB171" i="66"/>
  <c r="V167" i="66"/>
  <c r="V160" i="66"/>
  <c r="AB155" i="66"/>
  <c r="P146" i="66"/>
  <c r="P139" i="66"/>
  <c r="V134" i="66"/>
  <c r="AB124" i="66"/>
  <c r="V110" i="66"/>
  <c r="V90" i="66"/>
  <c r="V108" i="66"/>
  <c r="P188" i="66"/>
  <c r="V177" i="66"/>
  <c r="P169" i="66"/>
  <c r="AB164" i="66"/>
  <c r="V157" i="66"/>
  <c r="AB152" i="66"/>
  <c r="P148" i="66"/>
  <c r="V143" i="66"/>
  <c r="P136" i="66"/>
  <c r="V131" i="66"/>
  <c r="AB126" i="66"/>
  <c r="P122" i="66"/>
  <c r="AB114" i="66"/>
  <c r="AB104" i="66"/>
  <c r="V92" i="66"/>
  <c r="V87" i="66"/>
  <c r="V77" i="66"/>
  <c r="P72" i="66"/>
  <c r="P32" i="66"/>
  <c r="P103" i="66"/>
  <c r="P170" i="66"/>
  <c r="P176" i="66"/>
  <c r="P182" i="66"/>
  <c r="P186" i="66"/>
  <c r="P190" i="66"/>
  <c r="P63" i="66"/>
  <c r="P81" i="66"/>
  <c r="P105" i="66"/>
  <c r="P124" i="66"/>
  <c r="P140" i="66"/>
  <c r="P156" i="66"/>
  <c r="P173" i="66"/>
  <c r="P194" i="66"/>
  <c r="P100" i="66"/>
  <c r="P178" i="66"/>
  <c r="P185" i="66"/>
  <c r="P49" i="66"/>
  <c r="P69" i="66"/>
  <c r="P95" i="66"/>
  <c r="P107" i="66"/>
  <c r="P128" i="66"/>
  <c r="P144" i="66"/>
  <c r="P160" i="66"/>
  <c r="P181" i="66"/>
  <c r="P60" i="66"/>
  <c r="P73" i="66"/>
  <c r="P85" i="66"/>
  <c r="P97" i="66"/>
  <c r="P75" i="66"/>
  <c r="P87" i="66"/>
  <c r="P89" i="66"/>
  <c r="P134" i="66"/>
  <c r="P150" i="66"/>
  <c r="P44" i="66"/>
  <c r="P55" i="66"/>
  <c r="P57" i="66"/>
  <c r="P111" i="66"/>
  <c r="P118" i="66"/>
  <c r="P166" i="66"/>
  <c r="AB189" i="66"/>
  <c r="V171" i="66"/>
  <c r="P193" i="66"/>
  <c r="V179" i="66"/>
  <c r="V175" i="66"/>
  <c r="P162" i="66"/>
  <c r="V150" i="66"/>
  <c r="AB140" i="66"/>
  <c r="AB133" i="66"/>
  <c r="P129" i="66"/>
  <c r="V119" i="66"/>
  <c r="AB109" i="66"/>
  <c r="AB99" i="66"/>
  <c r="V94" i="66"/>
  <c r="AB89" i="66"/>
  <c r="V82" i="66"/>
  <c r="P59" i="66"/>
  <c r="V193" i="66"/>
  <c r="AB185" i="66"/>
  <c r="V181" i="66"/>
  <c r="P177" i="66"/>
  <c r="P171" i="66"/>
  <c r="P155" i="66"/>
  <c r="AB194" i="66"/>
  <c r="V189" i="66"/>
  <c r="V185" i="66"/>
  <c r="AB170" i="66"/>
  <c r="AB168" i="66"/>
  <c r="P164" i="66"/>
  <c r="V159" i="66"/>
  <c r="P152" i="66"/>
  <c r="V147" i="66"/>
  <c r="AB142" i="66"/>
  <c r="P138" i="66"/>
  <c r="AB130" i="66"/>
  <c r="P126" i="66"/>
  <c r="V121" i="66"/>
  <c r="AB116" i="66"/>
  <c r="P104" i="66"/>
  <c r="AB101" i="66"/>
  <c r="P92" i="66"/>
  <c r="V148" i="66"/>
  <c r="P143" i="66"/>
  <c r="V132" i="66"/>
  <c r="AB90" i="66"/>
  <c r="P82" i="66"/>
  <c r="P66" i="66"/>
  <c r="AB60" i="66"/>
  <c r="P48" i="66"/>
  <c r="P46" i="66"/>
  <c r="P40" i="66"/>
  <c r="AB27" i="66"/>
  <c r="V164" i="66"/>
  <c r="P159" i="66"/>
  <c r="AB153" i="66"/>
  <c r="AB137" i="66"/>
  <c r="P127" i="66"/>
  <c r="AB121" i="66"/>
  <c r="V116" i="66"/>
  <c r="V104" i="66"/>
  <c r="V99" i="66"/>
  <c r="P77" i="66"/>
  <c r="AB71" i="66"/>
  <c r="V172" i="66"/>
  <c r="AB167" i="66"/>
  <c r="V162" i="66"/>
  <c r="P157" i="66"/>
  <c r="AB151" i="66"/>
  <c r="V146" i="66"/>
  <c r="P141" i="66"/>
  <c r="AB135" i="66"/>
  <c r="V130" i="66"/>
  <c r="P125" i="66"/>
  <c r="AB119" i="66"/>
  <c r="V114" i="66"/>
  <c r="AB112" i="66"/>
  <c r="V102" i="66"/>
  <c r="P99" i="66"/>
  <c r="P94" i="66"/>
  <c r="V85" i="66"/>
  <c r="AB76" i="66"/>
  <c r="V71" i="66"/>
  <c r="P64" i="66"/>
  <c r="V62" i="66"/>
  <c r="AB58" i="66"/>
  <c r="P53" i="66"/>
  <c r="V49" i="66"/>
  <c r="V35" i="66"/>
  <c r="P29" i="66"/>
  <c r="AR25" i="66"/>
  <c r="P24" i="66"/>
  <c r="AB117" i="66"/>
  <c r="P114" i="66"/>
  <c r="P109" i="66"/>
  <c r="V107" i="66"/>
  <c r="AB93" i="66"/>
  <c r="AB88" i="66"/>
  <c r="P80" i="66"/>
  <c r="AB74" i="66"/>
  <c r="V69" i="66"/>
  <c r="V58" i="66"/>
  <c r="AB56" i="66"/>
  <c r="V46" i="66"/>
  <c r="V34" i="66"/>
  <c r="V40" i="66"/>
  <c r="V54" i="66"/>
  <c r="V57" i="66"/>
  <c r="V60" i="66"/>
  <c r="V50" i="66"/>
  <c r="V56" i="66"/>
  <c r="P23" i="66"/>
  <c r="P175" i="66"/>
  <c r="AB163" i="66"/>
  <c r="P137" i="66"/>
  <c r="P121" i="66"/>
  <c r="AB115" i="66"/>
  <c r="AB103" i="66"/>
  <c r="V83" i="66"/>
  <c r="V67" i="66"/>
  <c r="V65" i="66"/>
  <c r="AR29" i="66"/>
  <c r="V158" i="66"/>
  <c r="P153" i="66"/>
  <c r="AB147" i="66"/>
  <c r="V142" i="66"/>
  <c r="AB131" i="66"/>
  <c r="V126" i="66"/>
  <c r="AB108" i="66"/>
  <c r="P102" i="66"/>
  <c r="V88" i="66"/>
  <c r="V176" i="66"/>
  <c r="P167" i="66"/>
  <c r="AB161" i="66"/>
  <c r="V156" i="66"/>
  <c r="P151" i="66"/>
  <c r="AB145" i="66"/>
  <c r="V140" i="66"/>
  <c r="P135" i="66"/>
  <c r="AB129" i="66"/>
  <c r="V124" i="66"/>
  <c r="P119" i="66"/>
  <c r="P112" i="66"/>
  <c r="V103" i="66"/>
  <c r="V98" i="66"/>
  <c r="AB96" i="66"/>
  <c r="V86" i="66"/>
  <c r="P83" i="66"/>
  <c r="P78" i="66"/>
  <c r="P56" i="66"/>
  <c r="V52" i="66"/>
  <c r="P47" i="66"/>
  <c r="P41" i="66"/>
  <c r="AB38" i="66"/>
  <c r="AR28" i="66"/>
  <c r="AR23" i="66"/>
  <c r="AB35" i="66"/>
  <c r="AB41" i="66"/>
  <c r="AB61" i="66"/>
  <c r="AB75" i="66"/>
  <c r="AB20" i="66"/>
  <c r="AR18" i="66"/>
  <c r="P165" i="66"/>
  <c r="P149" i="66"/>
  <c r="P117" i="66"/>
  <c r="P98" i="66"/>
  <c r="V91" i="66"/>
  <c r="AB77" i="66"/>
  <c r="V72" i="66"/>
  <c r="V70" i="66"/>
  <c r="V61" i="66"/>
  <c r="P54" i="66"/>
  <c r="AB48" i="66"/>
  <c r="AB42" i="66"/>
  <c r="V36" i="66"/>
  <c r="AR17" i="66"/>
  <c r="AB177" i="66"/>
  <c r="AB159" i="66"/>
  <c r="V154" i="66"/>
  <c r="AB143" i="66"/>
  <c r="V138" i="66"/>
  <c r="P133" i="66"/>
  <c r="AB127" i="66"/>
  <c r="V122" i="66"/>
  <c r="AB106" i="66"/>
  <c r="P93" i="66"/>
  <c r="P179" i="66"/>
  <c r="V168" i="66"/>
  <c r="P163" i="66"/>
  <c r="AB157" i="66"/>
  <c r="V152" i="66"/>
  <c r="P147" i="66"/>
  <c r="AB141" i="66"/>
  <c r="V136" i="66"/>
  <c r="P131" i="66"/>
  <c r="AB125" i="66"/>
  <c r="V120" i="66"/>
  <c r="P115" i="66"/>
  <c r="P110" i="66"/>
  <c r="V101" i="66"/>
  <c r="AB92" i="66"/>
  <c r="V89" i="66"/>
  <c r="AB87" i="66"/>
  <c r="P86" i="66"/>
  <c r="V68" i="66"/>
  <c r="AB64" i="66"/>
  <c r="V59" i="66"/>
  <c r="P52" i="66"/>
  <c r="V48" i="66"/>
  <c r="V44" i="66"/>
  <c r="V42" i="66"/>
  <c r="AB29" i="66"/>
  <c r="AB24" i="66"/>
  <c r="V111" i="66"/>
  <c r="AB100" i="66"/>
  <c r="P90" i="66"/>
  <c r="V79" i="66"/>
  <c r="AB68" i="66"/>
  <c r="P67" i="66"/>
  <c r="P61" i="66"/>
  <c r="P58" i="66"/>
  <c r="V47" i="66"/>
  <c r="AB45" i="66"/>
  <c r="AB39" i="66"/>
  <c r="AB36" i="66"/>
  <c r="P35" i="66"/>
  <c r="P28" i="66"/>
  <c r="AR22" i="66"/>
  <c r="AB72" i="66"/>
  <c r="P71" i="66"/>
  <c r="P68" i="66"/>
  <c r="P65" i="66"/>
  <c r="P62" i="66"/>
  <c r="V51" i="66"/>
  <c r="AB49" i="66"/>
  <c r="AB46" i="66"/>
  <c r="AB43" i="66"/>
  <c r="AB40" i="66"/>
  <c r="P39" i="66"/>
  <c r="P36" i="66"/>
  <c r="P33" i="66"/>
  <c r="P30" i="66"/>
  <c r="AR24" i="66"/>
  <c r="AB22" i="66"/>
  <c r="AB19" i="66"/>
  <c r="P106" i="66"/>
  <c r="V95" i="66"/>
  <c r="AB84" i="66"/>
  <c r="P74" i="66"/>
  <c r="V63" i="66"/>
  <c r="AB55" i="66"/>
  <c r="AB52" i="66"/>
  <c r="P51" i="66"/>
  <c r="P45" i="66"/>
  <c r="P42" i="66"/>
  <c r="AB25" i="66"/>
  <c r="P20" i="66"/>
  <c r="V43" i="66"/>
  <c r="AB32" i="66"/>
  <c r="P31" i="66"/>
  <c r="P26" i="66"/>
  <c r="AR20" i="66"/>
  <c r="AB44" i="66"/>
  <c r="P43" i="66"/>
  <c r="P37" i="66"/>
  <c r="P34" i="66"/>
  <c r="AR26" i="66"/>
  <c r="AB21" i="66"/>
  <c r="CE30" i="60"/>
  <c r="CE29" i="60"/>
  <c r="CE28" i="60"/>
  <c r="CE27" i="60"/>
  <c r="CE26" i="60"/>
  <c r="CE25" i="60"/>
  <c r="CE24" i="60"/>
  <c r="CE23" i="60"/>
  <c r="CE22" i="60"/>
  <c r="CE21" i="60"/>
  <c r="CE20" i="60"/>
  <c r="CE19" i="60"/>
  <c r="CE18" i="60"/>
  <c r="BY30" i="60"/>
  <c r="BY29" i="60"/>
  <c r="BY28" i="60"/>
  <c r="BY27" i="60"/>
  <c r="BY26" i="60"/>
  <c r="BY25" i="60"/>
  <c r="BY24" i="60"/>
  <c r="BY23" i="60"/>
  <c r="BY22" i="60"/>
  <c r="BY21" i="60"/>
  <c r="BY20" i="60"/>
  <c r="BY19" i="60"/>
  <c r="BY18" i="60"/>
  <c r="BS30" i="60"/>
  <c r="BS29" i="60"/>
  <c r="BS28" i="60"/>
  <c r="BS27" i="60"/>
  <c r="BS26" i="60"/>
  <c r="BS25" i="60"/>
  <c r="BS24" i="60"/>
  <c r="BS23" i="60"/>
  <c r="BS22" i="60"/>
  <c r="BS21" i="60"/>
  <c r="BS20" i="60"/>
  <c r="BS19" i="60"/>
  <c r="BS18" i="60"/>
  <c r="CE17" i="60"/>
  <c r="BS17" i="60"/>
  <c r="BY17" i="60"/>
  <c r="BM30" i="60"/>
  <c r="BM29" i="60"/>
  <c r="BM28" i="60"/>
  <c r="BM27" i="60"/>
  <c r="BM26" i="60"/>
  <c r="BM25" i="60"/>
  <c r="BM24" i="60"/>
  <c r="BM22" i="60"/>
  <c r="BM21" i="60"/>
  <c r="BM20" i="60"/>
  <c r="BM19" i="60"/>
  <c r="BM18" i="60"/>
  <c r="BG30" i="60"/>
  <c r="BG29" i="60"/>
  <c r="BG28" i="60"/>
  <c r="BG27" i="60"/>
  <c r="BG26" i="60"/>
  <c r="BG25" i="60"/>
  <c r="BG24" i="60"/>
  <c r="BG23" i="60"/>
  <c r="BG22" i="60"/>
  <c r="BG21" i="60"/>
  <c r="BG20" i="60"/>
  <c r="BG19" i="60"/>
  <c r="BG18" i="60"/>
  <c r="BA30" i="60"/>
  <c r="BA29" i="60"/>
  <c r="BA28" i="60"/>
  <c r="BA27" i="60"/>
  <c r="BA26" i="60"/>
  <c r="BA25" i="60"/>
  <c r="BA24" i="60"/>
  <c r="BA23" i="60"/>
  <c r="BA22" i="60"/>
  <c r="BA21" i="60"/>
  <c r="BA20" i="60"/>
  <c r="BA19" i="60"/>
  <c r="BA18" i="60"/>
  <c r="BG17" i="60"/>
  <c r="AU30" i="60"/>
  <c r="AU29" i="60"/>
  <c r="AU28" i="60"/>
  <c r="AU27" i="60"/>
  <c r="AU26" i="60"/>
  <c r="AU25" i="60"/>
  <c r="AU24" i="60"/>
  <c r="AU23" i="60"/>
  <c r="AU22" i="60"/>
  <c r="AU21" i="60"/>
  <c r="AU20" i="60"/>
  <c r="AU19" i="60"/>
  <c r="AU18" i="60"/>
  <c r="AO30" i="60"/>
  <c r="AO29" i="60"/>
  <c r="AO28" i="60"/>
  <c r="AO27" i="60"/>
  <c r="AO26" i="60"/>
  <c r="AO25" i="60"/>
  <c r="AO24" i="60"/>
  <c r="AO23" i="60"/>
  <c r="AO22" i="60"/>
  <c r="AO21" i="60"/>
  <c r="AO20" i="60"/>
  <c r="AO19" i="60"/>
  <c r="AO18" i="60"/>
  <c r="AI20" i="60"/>
  <c r="AI21" i="60"/>
  <c r="AI22" i="60"/>
  <c r="AI23" i="60"/>
  <c r="AI24" i="60"/>
  <c r="AI25" i="60"/>
  <c r="AI26" i="60"/>
  <c r="AI27" i="60"/>
  <c r="AI28" i="60"/>
  <c r="AI29" i="60"/>
  <c r="AI30" i="60"/>
  <c r="Z9" i="58"/>
  <c r="AO17" i="60"/>
  <c r="AI18" i="60"/>
  <c r="AI19" i="60"/>
  <c r="BG38" i="60"/>
  <c r="CE216" i="60"/>
  <c r="CE215" i="60"/>
  <c r="CE214" i="60"/>
  <c r="CE213" i="60"/>
  <c r="CE212" i="60"/>
  <c r="CE211" i="60"/>
  <c r="CE210" i="60"/>
  <c r="CE209" i="60"/>
  <c r="CE208" i="60"/>
  <c r="CE207" i="60"/>
  <c r="CE206" i="60"/>
  <c r="CE205" i="60"/>
  <c r="CE204" i="60"/>
  <c r="CE203" i="60"/>
  <c r="CE202" i="60"/>
  <c r="CE201" i="60"/>
  <c r="CE200" i="60"/>
  <c r="CE199" i="60"/>
  <c r="CE198" i="60"/>
  <c r="CE197" i="60"/>
  <c r="CE196" i="60"/>
  <c r="CE195" i="60"/>
  <c r="CE194" i="60"/>
  <c r="CE193" i="60"/>
  <c r="CE192" i="60"/>
  <c r="CE191" i="60"/>
  <c r="CE190" i="60"/>
  <c r="CE189" i="60"/>
  <c r="CE188" i="60"/>
  <c r="CE187" i="60"/>
  <c r="CE186" i="60"/>
  <c r="CE185" i="60"/>
  <c r="CE184" i="60"/>
  <c r="CE183" i="60"/>
  <c r="CE182" i="60"/>
  <c r="CE181" i="60"/>
  <c r="CE180" i="60"/>
  <c r="CE179" i="60"/>
  <c r="CE178" i="60"/>
  <c r="CE177" i="60"/>
  <c r="CE176" i="60"/>
  <c r="CE175" i="60"/>
  <c r="CE174" i="60"/>
  <c r="CE173" i="60"/>
  <c r="CE172" i="60"/>
  <c r="CE171" i="60"/>
  <c r="CE170" i="60"/>
  <c r="CE169" i="60"/>
  <c r="CE168" i="60"/>
  <c r="CE167" i="60"/>
  <c r="CE166" i="60"/>
  <c r="CE165" i="60"/>
  <c r="CE164" i="60"/>
  <c r="CE163" i="60"/>
  <c r="CE162" i="60"/>
  <c r="CE161" i="60"/>
  <c r="CE160" i="60"/>
  <c r="CE159" i="60"/>
  <c r="CE158" i="60"/>
  <c r="CE157" i="60"/>
  <c r="CE156" i="60"/>
  <c r="CE155" i="60"/>
  <c r="CE154" i="60"/>
  <c r="CE153" i="60"/>
  <c r="CE152" i="60"/>
  <c r="CE151" i="60"/>
  <c r="CE150" i="60"/>
  <c r="CE149" i="60"/>
  <c r="CE148" i="60"/>
  <c r="CE147" i="60"/>
  <c r="CE146" i="60"/>
  <c r="CE145" i="60"/>
  <c r="CE144" i="60"/>
  <c r="CE143" i="60"/>
  <c r="CE142" i="60"/>
  <c r="CE141" i="60"/>
  <c r="CE140" i="60"/>
  <c r="CE139" i="60"/>
  <c r="CE138" i="60"/>
  <c r="CE137" i="60"/>
  <c r="CE136" i="60"/>
  <c r="CE135" i="60"/>
  <c r="CE134" i="60"/>
  <c r="CE133" i="60"/>
  <c r="CE132" i="60"/>
  <c r="CE131" i="60"/>
  <c r="CE130" i="60"/>
  <c r="CE129" i="60"/>
  <c r="CE128" i="60"/>
  <c r="CE127" i="60"/>
  <c r="CE126" i="60"/>
  <c r="CE125" i="60"/>
  <c r="CE124" i="60"/>
  <c r="CE123" i="60"/>
  <c r="CE122" i="60"/>
  <c r="CE121" i="60"/>
  <c r="CE120" i="60"/>
  <c r="CE119" i="60"/>
  <c r="CE118" i="60"/>
  <c r="CE117" i="60"/>
  <c r="CE116" i="60"/>
  <c r="CE115" i="60"/>
  <c r="CE114" i="60"/>
  <c r="CE113" i="60"/>
  <c r="CE112" i="60"/>
  <c r="CE111" i="60"/>
  <c r="CE110" i="60"/>
  <c r="CE109" i="60"/>
  <c r="CE108" i="60"/>
  <c r="CE107" i="60"/>
  <c r="CE106" i="60"/>
  <c r="CE105" i="60"/>
  <c r="CE104" i="60"/>
  <c r="CE103" i="60"/>
  <c r="CE102" i="60"/>
  <c r="CE101" i="60"/>
  <c r="CE100" i="60"/>
  <c r="CE99" i="60"/>
  <c r="CE98" i="60"/>
  <c r="CE97" i="60"/>
  <c r="CE96" i="60"/>
  <c r="CE95" i="60"/>
  <c r="CE94" i="60"/>
  <c r="CE93" i="60"/>
  <c r="CE92" i="60"/>
  <c r="CE91" i="60"/>
  <c r="CE90" i="60"/>
  <c r="CE89" i="60"/>
  <c r="CE88" i="60"/>
  <c r="CE87" i="60"/>
  <c r="CE86" i="60"/>
  <c r="CE85" i="60"/>
  <c r="CE84" i="60"/>
  <c r="CE83" i="60"/>
  <c r="CE82" i="60"/>
  <c r="CE81" i="60"/>
  <c r="CE80" i="60"/>
  <c r="CE79" i="60"/>
  <c r="CE78" i="60"/>
  <c r="CE77" i="60"/>
  <c r="CE76" i="60"/>
  <c r="CE75" i="60"/>
  <c r="CE74" i="60"/>
  <c r="CE73" i="60"/>
  <c r="CE72" i="60"/>
  <c r="CE71" i="60"/>
  <c r="CE70" i="60"/>
  <c r="CE69" i="60"/>
  <c r="CE68" i="60"/>
  <c r="CE67" i="60"/>
  <c r="CE66" i="60"/>
  <c r="CE65" i="60"/>
  <c r="CE64" i="60"/>
  <c r="CE63" i="60"/>
  <c r="CE62" i="60"/>
  <c r="CE61" i="60"/>
  <c r="CE60" i="60"/>
  <c r="CE59" i="60"/>
  <c r="CE58" i="60"/>
  <c r="CE57" i="60"/>
  <c r="CE56" i="60"/>
  <c r="CE55" i="60"/>
  <c r="CE54" i="60"/>
  <c r="CE53" i="60"/>
  <c r="CE52" i="60"/>
  <c r="CE51" i="60"/>
  <c r="CE50" i="60"/>
  <c r="CE49" i="60"/>
  <c r="CE48" i="60"/>
  <c r="CE47" i="60"/>
  <c r="CE46" i="60"/>
  <c r="CE45" i="60"/>
  <c r="CE44" i="60"/>
  <c r="CE43" i="60"/>
  <c r="CE42" i="60"/>
  <c r="CE41" i="60"/>
  <c r="CE40" i="60"/>
  <c r="CE39" i="60"/>
  <c r="BY216" i="60"/>
  <c r="BY215" i="60"/>
  <c r="BY214" i="60"/>
  <c r="BY213" i="60"/>
  <c r="BY212" i="60"/>
  <c r="BY211" i="60"/>
  <c r="BY210" i="60"/>
  <c r="BY209" i="60"/>
  <c r="BY208" i="60"/>
  <c r="BY207" i="60"/>
  <c r="BY206" i="60"/>
  <c r="BY205" i="60"/>
  <c r="BY204" i="60"/>
  <c r="BY203" i="60"/>
  <c r="BY202" i="60"/>
  <c r="BY201" i="60"/>
  <c r="BY200" i="60"/>
  <c r="BY199" i="60"/>
  <c r="BY198" i="60"/>
  <c r="BY197" i="60"/>
  <c r="BY196" i="60"/>
  <c r="BY195" i="60"/>
  <c r="BY194" i="60"/>
  <c r="BY193" i="60"/>
  <c r="BY192" i="60"/>
  <c r="BY191" i="60"/>
  <c r="BY190" i="60"/>
  <c r="BY189" i="60"/>
  <c r="BY188" i="60"/>
  <c r="BY187" i="60"/>
  <c r="BY186" i="60"/>
  <c r="BY185" i="60"/>
  <c r="BY184" i="60"/>
  <c r="BY183" i="60"/>
  <c r="BY182" i="60"/>
  <c r="BY181" i="60"/>
  <c r="BY180" i="60"/>
  <c r="BY179" i="60"/>
  <c r="BY178" i="60"/>
  <c r="BY177" i="60"/>
  <c r="BY176" i="60"/>
  <c r="BY175" i="60"/>
  <c r="BY174" i="60"/>
  <c r="BY173" i="60"/>
  <c r="BY172" i="60"/>
  <c r="BY171" i="60"/>
  <c r="BY170" i="60"/>
  <c r="BY169" i="60"/>
  <c r="BY168" i="60"/>
  <c r="BY167" i="60"/>
  <c r="BY166" i="60"/>
  <c r="BY165" i="60"/>
  <c r="BY164" i="60"/>
  <c r="BY163" i="60"/>
  <c r="BY162" i="60"/>
  <c r="BY161" i="60"/>
  <c r="BY160" i="60"/>
  <c r="BY159" i="60"/>
  <c r="BY158" i="60"/>
  <c r="BY157" i="60"/>
  <c r="BY156" i="60"/>
  <c r="BY155" i="60"/>
  <c r="BY154" i="60"/>
  <c r="BY153" i="60"/>
  <c r="BY152" i="60"/>
  <c r="BY151" i="60"/>
  <c r="BY150" i="60"/>
  <c r="BY149" i="60"/>
  <c r="BY148" i="60"/>
  <c r="BY147" i="60"/>
  <c r="BY146" i="60"/>
  <c r="BY145" i="60"/>
  <c r="BY144" i="60"/>
  <c r="BY143" i="60"/>
  <c r="BY142" i="60"/>
  <c r="BY141" i="60"/>
  <c r="BY140" i="60"/>
  <c r="BY139" i="60"/>
  <c r="BY138" i="60"/>
  <c r="BY137" i="60"/>
  <c r="BY136" i="60"/>
  <c r="BY135" i="60"/>
  <c r="BY134" i="60"/>
  <c r="BY133" i="60"/>
  <c r="BY132" i="60"/>
  <c r="BY131" i="60"/>
  <c r="BY130" i="60"/>
  <c r="BY129" i="60"/>
  <c r="BY128" i="60"/>
  <c r="BY127" i="60"/>
  <c r="BY126" i="60"/>
  <c r="BY125" i="60"/>
  <c r="BY124" i="60"/>
  <c r="BY123" i="60"/>
  <c r="BY122" i="60"/>
  <c r="BY121" i="60"/>
  <c r="BY120" i="60"/>
  <c r="BY119" i="60"/>
  <c r="BY118" i="60"/>
  <c r="BY117" i="60"/>
  <c r="BY116" i="60"/>
  <c r="BY115" i="60"/>
  <c r="BY114" i="60"/>
  <c r="BY113" i="60"/>
  <c r="BY112" i="60"/>
  <c r="BY111" i="60"/>
  <c r="BY110" i="60"/>
  <c r="BY109" i="60"/>
  <c r="BY108" i="60"/>
  <c r="BY107" i="60"/>
  <c r="BY106" i="60"/>
  <c r="BY105" i="60"/>
  <c r="BY104" i="60"/>
  <c r="BY103" i="60"/>
  <c r="BY102" i="60"/>
  <c r="BY101" i="60"/>
  <c r="BY100" i="60"/>
  <c r="BY99" i="60"/>
  <c r="BY98" i="60"/>
  <c r="BY97" i="60"/>
  <c r="BY96" i="60"/>
  <c r="BY95" i="60"/>
  <c r="BY94" i="60"/>
  <c r="BY93" i="60"/>
  <c r="BY92" i="60"/>
  <c r="BY91" i="60"/>
  <c r="BY90" i="60"/>
  <c r="BY89" i="60"/>
  <c r="BY88" i="60"/>
  <c r="BY87" i="60"/>
  <c r="BY86" i="60"/>
  <c r="BY85" i="60"/>
  <c r="BY84" i="60"/>
  <c r="BY83" i="60"/>
  <c r="BY82" i="60"/>
  <c r="BY81" i="60"/>
  <c r="BY80" i="60"/>
  <c r="BY79" i="60"/>
  <c r="BY78" i="60"/>
  <c r="BY77" i="60"/>
  <c r="BY76" i="60"/>
  <c r="BY75" i="60"/>
  <c r="BY74" i="60"/>
  <c r="BY73" i="60"/>
  <c r="BY72" i="60"/>
  <c r="BY71" i="60"/>
  <c r="BY70" i="60"/>
  <c r="BY69" i="60"/>
  <c r="BY68" i="60"/>
  <c r="BY67" i="60"/>
  <c r="BY66" i="60"/>
  <c r="BY65" i="60"/>
  <c r="BY64" i="60"/>
  <c r="BY63" i="60"/>
  <c r="BY62" i="60"/>
  <c r="BY61" i="60"/>
  <c r="BY60" i="60"/>
  <c r="BY59" i="60"/>
  <c r="BY58" i="60"/>
  <c r="BY57" i="60"/>
  <c r="BY56" i="60"/>
  <c r="BY55" i="60"/>
  <c r="BY54" i="60"/>
  <c r="BY53" i="60"/>
  <c r="BY52" i="60"/>
  <c r="BY51" i="60"/>
  <c r="BY50" i="60"/>
  <c r="BY49" i="60"/>
  <c r="BY48" i="60"/>
  <c r="BY47" i="60"/>
  <c r="BY46" i="60"/>
  <c r="BY45" i="60"/>
  <c r="BY44" i="60"/>
  <c r="BY43" i="60"/>
  <c r="BY42" i="60"/>
  <c r="BY41" i="60"/>
  <c r="BY40" i="60"/>
  <c r="BY39" i="60"/>
  <c r="BS216" i="60"/>
  <c r="BS215" i="60"/>
  <c r="BS214" i="60"/>
  <c r="BS213" i="60"/>
  <c r="BS212" i="60"/>
  <c r="BS211" i="60"/>
  <c r="BS210" i="60"/>
  <c r="BS209" i="60"/>
  <c r="BS208" i="60"/>
  <c r="BS207" i="60"/>
  <c r="BS206" i="60"/>
  <c r="BS205" i="60"/>
  <c r="BS204" i="60"/>
  <c r="BS203" i="60"/>
  <c r="BS202" i="60"/>
  <c r="BS201" i="60"/>
  <c r="BS200" i="60"/>
  <c r="BS199" i="60"/>
  <c r="BS198" i="60"/>
  <c r="BS197" i="60"/>
  <c r="BS196" i="60"/>
  <c r="BS195" i="60"/>
  <c r="BS194" i="60"/>
  <c r="BS193" i="60"/>
  <c r="BS192" i="60"/>
  <c r="BS191" i="60"/>
  <c r="BS190" i="60"/>
  <c r="BS189" i="60"/>
  <c r="BS188" i="60"/>
  <c r="BS187" i="60"/>
  <c r="BS186" i="60"/>
  <c r="BS185" i="60"/>
  <c r="BS184" i="60"/>
  <c r="BS183" i="60"/>
  <c r="BS182" i="60"/>
  <c r="BS181" i="60"/>
  <c r="BS180" i="60"/>
  <c r="BS179" i="60"/>
  <c r="BS178" i="60"/>
  <c r="BS177" i="60"/>
  <c r="BS176" i="60"/>
  <c r="BS175" i="60"/>
  <c r="BS174" i="60"/>
  <c r="BS173" i="60"/>
  <c r="BS172" i="60"/>
  <c r="BS171" i="60"/>
  <c r="BS170" i="60"/>
  <c r="BS169" i="60"/>
  <c r="BS168" i="60"/>
  <c r="BS167" i="60"/>
  <c r="BS166" i="60"/>
  <c r="BS165" i="60"/>
  <c r="BS164" i="60"/>
  <c r="BS163" i="60"/>
  <c r="BS162" i="60"/>
  <c r="BS161" i="60"/>
  <c r="BS160" i="60"/>
  <c r="BS159" i="60"/>
  <c r="BS158" i="60"/>
  <c r="BS157" i="60"/>
  <c r="BS156" i="60"/>
  <c r="BS155" i="60"/>
  <c r="BS154" i="60"/>
  <c r="BS153" i="60"/>
  <c r="BS152" i="60"/>
  <c r="BS151" i="60"/>
  <c r="BS150" i="60"/>
  <c r="BS149" i="60"/>
  <c r="BS148" i="60"/>
  <c r="BS147" i="60"/>
  <c r="BS146" i="60"/>
  <c r="BS145" i="60"/>
  <c r="BS144" i="60"/>
  <c r="BS143" i="60"/>
  <c r="BS142" i="60"/>
  <c r="BS141" i="60"/>
  <c r="BS140" i="60"/>
  <c r="BS139" i="60"/>
  <c r="BS138" i="60"/>
  <c r="BS137" i="60"/>
  <c r="BS136" i="60"/>
  <c r="BS135" i="60"/>
  <c r="BS134" i="60"/>
  <c r="BS133" i="60"/>
  <c r="BS132" i="60"/>
  <c r="BS131" i="60"/>
  <c r="BS130" i="60"/>
  <c r="BS129" i="60"/>
  <c r="BS128" i="60"/>
  <c r="BS127" i="60"/>
  <c r="BS126" i="60"/>
  <c r="BS125" i="60"/>
  <c r="BS124" i="60"/>
  <c r="BS123" i="60"/>
  <c r="BS122" i="60"/>
  <c r="BS121" i="60"/>
  <c r="BS120" i="60"/>
  <c r="BS119" i="60"/>
  <c r="BS118" i="60"/>
  <c r="BS117" i="60"/>
  <c r="BS116" i="60"/>
  <c r="BS115" i="60"/>
  <c r="BS114" i="60"/>
  <c r="BS113" i="60"/>
  <c r="BS112" i="60"/>
  <c r="BS111" i="60"/>
  <c r="BS110" i="60"/>
  <c r="BS109" i="60"/>
  <c r="BS108" i="60"/>
  <c r="BS107" i="60"/>
  <c r="BS106" i="60"/>
  <c r="BS105" i="60"/>
  <c r="BS104" i="60"/>
  <c r="BS103" i="60"/>
  <c r="BS102" i="60"/>
  <c r="BS101" i="60"/>
  <c r="BS100" i="60"/>
  <c r="BS99" i="60"/>
  <c r="BS98" i="60"/>
  <c r="BS97" i="60"/>
  <c r="BS96" i="60"/>
  <c r="BS95" i="60"/>
  <c r="BS94" i="60"/>
  <c r="BS93" i="60"/>
  <c r="BS92" i="60"/>
  <c r="BS91" i="60"/>
  <c r="BS90" i="60"/>
  <c r="BS89" i="60"/>
  <c r="BS88" i="60"/>
  <c r="BS87" i="60"/>
  <c r="BS86" i="60"/>
  <c r="BS85" i="60"/>
  <c r="BS84" i="60"/>
  <c r="BS83" i="60"/>
  <c r="BS82" i="60"/>
  <c r="BS81" i="60"/>
  <c r="BS80" i="60"/>
  <c r="BS79" i="60"/>
  <c r="BS78" i="60"/>
  <c r="BS77" i="60"/>
  <c r="BS76" i="60"/>
  <c r="BS75" i="60"/>
  <c r="BS74" i="60"/>
  <c r="BS73" i="60"/>
  <c r="BS72" i="60"/>
  <c r="BS71" i="60"/>
  <c r="BS70" i="60"/>
  <c r="BS69" i="60"/>
  <c r="BS68" i="60"/>
  <c r="BS67" i="60"/>
  <c r="BS66" i="60"/>
  <c r="BS65" i="60"/>
  <c r="BS64" i="60"/>
  <c r="BS63" i="60"/>
  <c r="BS62" i="60"/>
  <c r="BS61" i="60"/>
  <c r="BS60" i="60"/>
  <c r="BS59" i="60"/>
  <c r="BS58" i="60"/>
  <c r="BS57" i="60"/>
  <c r="BS56" i="60"/>
  <c r="BS55" i="60"/>
  <c r="BS54" i="60"/>
  <c r="BS53" i="60"/>
  <c r="BS52" i="60"/>
  <c r="BS51" i="60"/>
  <c r="BS50" i="60"/>
  <c r="BS49" i="60"/>
  <c r="BS48" i="60"/>
  <c r="BS47" i="60"/>
  <c r="BS46" i="60"/>
  <c r="BS45" i="60"/>
  <c r="BS44" i="60"/>
  <c r="BS43" i="60"/>
  <c r="BS42" i="60"/>
  <c r="BS41" i="60"/>
  <c r="BS40" i="60"/>
  <c r="BS39" i="60"/>
  <c r="BM216" i="60"/>
  <c r="BM215" i="60"/>
  <c r="BM214" i="60"/>
  <c r="BM213" i="60"/>
  <c r="BM212" i="60"/>
  <c r="BM211" i="60"/>
  <c r="BM210" i="60"/>
  <c r="BM209" i="60"/>
  <c r="BM208" i="60"/>
  <c r="BM207" i="60"/>
  <c r="BM206" i="60"/>
  <c r="BM205" i="60"/>
  <c r="BM204" i="60"/>
  <c r="BM203" i="60"/>
  <c r="BM202" i="60"/>
  <c r="BM201" i="60"/>
  <c r="BM200" i="60"/>
  <c r="BM199" i="60"/>
  <c r="BM198" i="60"/>
  <c r="BM197" i="60"/>
  <c r="BM196" i="60"/>
  <c r="BM195" i="60"/>
  <c r="BM194" i="60"/>
  <c r="BM193" i="60"/>
  <c r="BM192" i="60"/>
  <c r="BM191" i="60"/>
  <c r="BM190" i="60"/>
  <c r="BM189" i="60"/>
  <c r="BM188" i="60"/>
  <c r="BM187" i="60"/>
  <c r="BM186" i="60"/>
  <c r="BM185" i="60"/>
  <c r="BM184" i="60"/>
  <c r="BM183" i="60"/>
  <c r="BM182" i="60"/>
  <c r="BM181" i="60"/>
  <c r="BM180" i="60"/>
  <c r="BM179" i="60"/>
  <c r="BM178" i="60"/>
  <c r="BM177" i="60"/>
  <c r="BM176" i="60"/>
  <c r="BM175" i="60"/>
  <c r="BM174" i="60"/>
  <c r="BM173" i="60"/>
  <c r="BM172" i="60"/>
  <c r="BM171" i="60"/>
  <c r="BM170" i="60"/>
  <c r="BM169" i="60"/>
  <c r="BM168" i="60"/>
  <c r="BM167" i="60"/>
  <c r="BM166" i="60"/>
  <c r="BM165" i="60"/>
  <c r="BM164" i="60"/>
  <c r="BM163" i="60"/>
  <c r="BM162" i="60"/>
  <c r="BM161" i="60"/>
  <c r="BM160" i="60"/>
  <c r="BM159" i="60"/>
  <c r="BM158" i="60"/>
  <c r="BM157" i="60"/>
  <c r="BM156" i="60"/>
  <c r="BM155" i="60"/>
  <c r="BM154" i="60"/>
  <c r="BM153" i="60"/>
  <c r="BM152" i="60"/>
  <c r="BM151" i="60"/>
  <c r="BM150" i="60"/>
  <c r="BM149" i="60"/>
  <c r="BM148" i="60"/>
  <c r="BM147" i="60"/>
  <c r="BM146" i="60"/>
  <c r="BM145" i="60"/>
  <c r="BM144" i="60"/>
  <c r="BM143" i="60"/>
  <c r="BM142" i="60"/>
  <c r="BM141" i="60"/>
  <c r="BM140" i="60"/>
  <c r="BM139" i="60"/>
  <c r="BM138" i="60"/>
  <c r="BM137" i="60"/>
  <c r="BM136" i="60"/>
  <c r="BM135" i="60"/>
  <c r="BM134" i="60"/>
  <c r="BM133" i="60"/>
  <c r="BM132" i="60"/>
  <c r="BM131" i="60"/>
  <c r="BM130" i="60"/>
  <c r="BM129" i="60"/>
  <c r="BM128" i="60"/>
  <c r="BM127" i="60"/>
  <c r="BM126" i="60"/>
  <c r="BM125" i="60"/>
  <c r="BM124" i="60"/>
  <c r="BM123" i="60"/>
  <c r="BM122" i="60"/>
  <c r="BM121" i="60"/>
  <c r="BM120" i="60"/>
  <c r="BM119" i="60"/>
  <c r="BM118" i="60"/>
  <c r="BM117" i="60"/>
  <c r="BM116" i="60"/>
  <c r="BM115" i="60"/>
  <c r="BM114" i="60"/>
  <c r="BM113" i="60"/>
  <c r="BM112" i="60"/>
  <c r="BM111" i="60"/>
  <c r="BM110" i="60"/>
  <c r="BM109" i="60"/>
  <c r="BM108" i="60"/>
  <c r="BM107" i="60"/>
  <c r="BM106" i="60"/>
  <c r="BM105" i="60"/>
  <c r="BM104" i="60"/>
  <c r="BM103" i="60"/>
  <c r="BM102" i="60"/>
  <c r="BM101" i="60"/>
  <c r="BM100" i="60"/>
  <c r="BM99" i="60"/>
  <c r="BM98" i="60"/>
  <c r="BM97" i="60"/>
  <c r="BM96" i="60"/>
  <c r="BM95" i="60"/>
  <c r="BM94" i="60"/>
  <c r="BM93" i="60"/>
  <c r="BM92" i="60"/>
  <c r="BM91" i="60"/>
  <c r="BM90" i="60"/>
  <c r="BM89" i="60"/>
  <c r="BM88" i="60"/>
  <c r="BM87" i="60"/>
  <c r="BM86" i="60"/>
  <c r="BM85" i="60"/>
  <c r="BM84" i="60"/>
  <c r="BM83" i="60"/>
  <c r="BM82" i="60"/>
  <c r="BM81" i="60"/>
  <c r="BM80" i="60"/>
  <c r="BM79" i="60"/>
  <c r="BM78" i="60"/>
  <c r="BM77" i="60"/>
  <c r="BM76" i="60"/>
  <c r="BM75" i="60"/>
  <c r="BM74" i="60"/>
  <c r="BM73" i="60"/>
  <c r="BM72" i="60"/>
  <c r="BM71" i="60"/>
  <c r="BM70" i="60"/>
  <c r="BM69" i="60"/>
  <c r="BM68" i="60"/>
  <c r="BM67" i="60"/>
  <c r="BM66" i="60"/>
  <c r="BM65" i="60"/>
  <c r="BM64" i="60"/>
  <c r="BM63" i="60"/>
  <c r="BM62" i="60"/>
  <c r="BM61" i="60"/>
  <c r="BM60" i="60"/>
  <c r="BM59" i="60"/>
  <c r="BM58" i="60"/>
  <c r="BM57" i="60"/>
  <c r="BM56" i="60"/>
  <c r="BM55" i="60"/>
  <c r="BM54" i="60"/>
  <c r="BM53" i="60"/>
  <c r="BM52" i="60"/>
  <c r="BM51" i="60"/>
  <c r="BM50" i="60"/>
  <c r="BM49" i="60"/>
  <c r="BM48" i="60"/>
  <c r="BM47" i="60"/>
  <c r="BM46" i="60"/>
  <c r="BM45" i="60"/>
  <c r="BM44" i="60"/>
  <c r="BM43" i="60"/>
  <c r="BM42" i="60"/>
  <c r="BM41" i="60"/>
  <c r="BM40" i="60"/>
  <c r="BM39" i="60"/>
  <c r="BG216" i="60"/>
  <c r="BG215" i="60"/>
  <c r="BG214" i="60"/>
  <c r="BG213" i="60"/>
  <c r="BG212" i="60"/>
  <c r="BG211" i="60"/>
  <c r="BG210" i="60"/>
  <c r="BG209" i="60"/>
  <c r="BG208" i="60"/>
  <c r="BG207" i="60"/>
  <c r="BG206" i="60"/>
  <c r="BG205" i="60"/>
  <c r="BG204" i="60"/>
  <c r="BG203" i="60"/>
  <c r="BG202" i="60"/>
  <c r="BG201" i="60"/>
  <c r="BG200" i="60"/>
  <c r="BG199" i="60"/>
  <c r="BG198" i="60"/>
  <c r="BG197" i="60"/>
  <c r="BG196" i="60"/>
  <c r="BG195" i="60"/>
  <c r="BG194" i="60"/>
  <c r="BG193" i="60"/>
  <c r="BG192" i="60"/>
  <c r="BG191" i="60"/>
  <c r="BG190" i="60"/>
  <c r="BG189" i="60"/>
  <c r="BG188" i="60"/>
  <c r="BG187" i="60"/>
  <c r="BG186" i="60"/>
  <c r="BG185" i="60"/>
  <c r="BG184" i="60"/>
  <c r="BG183" i="60"/>
  <c r="BG182" i="60"/>
  <c r="BG181" i="60"/>
  <c r="BG180" i="60"/>
  <c r="BG179" i="60"/>
  <c r="BG178" i="60"/>
  <c r="BG177" i="60"/>
  <c r="BG176" i="60"/>
  <c r="BG175" i="60"/>
  <c r="BG174" i="60"/>
  <c r="BG173" i="60"/>
  <c r="BG172" i="60"/>
  <c r="BG171" i="60"/>
  <c r="BG170" i="60"/>
  <c r="BG169" i="60"/>
  <c r="BG168" i="60"/>
  <c r="BG167" i="60"/>
  <c r="BG166" i="60"/>
  <c r="BG165" i="60"/>
  <c r="BG164" i="60"/>
  <c r="BG163" i="60"/>
  <c r="BG162" i="60"/>
  <c r="BG161" i="60"/>
  <c r="BG160" i="60"/>
  <c r="BG159" i="60"/>
  <c r="BG158" i="60"/>
  <c r="BG157" i="60"/>
  <c r="BG156" i="60"/>
  <c r="BG155" i="60"/>
  <c r="BG154" i="60"/>
  <c r="BG153" i="60"/>
  <c r="BG152" i="60"/>
  <c r="BG151" i="60"/>
  <c r="BG150" i="60"/>
  <c r="BG149" i="60"/>
  <c r="BG148" i="60"/>
  <c r="BG147" i="60"/>
  <c r="BG146" i="60"/>
  <c r="BG145" i="60"/>
  <c r="BG144" i="60"/>
  <c r="BG143" i="60"/>
  <c r="BG142" i="60"/>
  <c r="BG141" i="60"/>
  <c r="BG140" i="60"/>
  <c r="BG139" i="60"/>
  <c r="BG138" i="60"/>
  <c r="BG137" i="60"/>
  <c r="BG136" i="60"/>
  <c r="BG135" i="60"/>
  <c r="BG134" i="60"/>
  <c r="BG133" i="60"/>
  <c r="BG132" i="60"/>
  <c r="BG131" i="60"/>
  <c r="BG130" i="60"/>
  <c r="BG129" i="60"/>
  <c r="BG128" i="60"/>
  <c r="BG127" i="60"/>
  <c r="BG126" i="60"/>
  <c r="BG125" i="60"/>
  <c r="BG124" i="60"/>
  <c r="BG123" i="60"/>
  <c r="BG122" i="60"/>
  <c r="BG121" i="60"/>
  <c r="BG120" i="60"/>
  <c r="BG119" i="60"/>
  <c r="BG118" i="60"/>
  <c r="BG117" i="60"/>
  <c r="BG116" i="60"/>
  <c r="BG115" i="60"/>
  <c r="BG114" i="60"/>
  <c r="BG113" i="60"/>
  <c r="BG112" i="60"/>
  <c r="BG111" i="60"/>
  <c r="BG110" i="60"/>
  <c r="BG109" i="60"/>
  <c r="BG108" i="60"/>
  <c r="BG107" i="60"/>
  <c r="BG106" i="60"/>
  <c r="BG105" i="60"/>
  <c r="BG104" i="60"/>
  <c r="BG103" i="60"/>
  <c r="BG102" i="60"/>
  <c r="BG101" i="60"/>
  <c r="BG100" i="60"/>
  <c r="BG99" i="60"/>
  <c r="BG98" i="60"/>
  <c r="BG97" i="60"/>
  <c r="BG96" i="60"/>
  <c r="BG95" i="60"/>
  <c r="BG94" i="60"/>
  <c r="BG93" i="60"/>
  <c r="BG92" i="60"/>
  <c r="BG91" i="60"/>
  <c r="BG90" i="60"/>
  <c r="BG89" i="60"/>
  <c r="BG88" i="60"/>
  <c r="BG87" i="60"/>
  <c r="BG86" i="60"/>
  <c r="BG85" i="60"/>
  <c r="BG84" i="60"/>
  <c r="BG83" i="60"/>
  <c r="BG82" i="60"/>
  <c r="BG81" i="60"/>
  <c r="BG80" i="60"/>
  <c r="BG79" i="60"/>
  <c r="BG78" i="60"/>
  <c r="BG77" i="60"/>
  <c r="BG76" i="60"/>
  <c r="BG75" i="60"/>
  <c r="BG74" i="60"/>
  <c r="BG73" i="60"/>
  <c r="BG72" i="60"/>
  <c r="BG71" i="60"/>
  <c r="BG70" i="60"/>
  <c r="BG69" i="60"/>
  <c r="BG68" i="60"/>
  <c r="BG67" i="60"/>
  <c r="BG66" i="60"/>
  <c r="BG65" i="60"/>
  <c r="BG64" i="60"/>
  <c r="BG63" i="60"/>
  <c r="BG62" i="60"/>
  <c r="BG61" i="60"/>
  <c r="BG60" i="60"/>
  <c r="BG59" i="60"/>
  <c r="BG58" i="60"/>
  <c r="BG57" i="60"/>
  <c r="BG56" i="60"/>
  <c r="BG55" i="60"/>
  <c r="BG54" i="60"/>
  <c r="BG53" i="60"/>
  <c r="BG52" i="60"/>
  <c r="BG51" i="60"/>
  <c r="BG50" i="60"/>
  <c r="BG49" i="60"/>
  <c r="BG48" i="60"/>
  <c r="BG47" i="60"/>
  <c r="BG46" i="60"/>
  <c r="BG45" i="60"/>
  <c r="BG44" i="60"/>
  <c r="BG43" i="60"/>
  <c r="BG42" i="60"/>
  <c r="BG41" i="60"/>
  <c r="BG40" i="60"/>
  <c r="BG39" i="60"/>
  <c r="BA216" i="60"/>
  <c r="BA215" i="60"/>
  <c r="BA214" i="60"/>
  <c r="BA213" i="60"/>
  <c r="BA212" i="60"/>
  <c r="BA211" i="60"/>
  <c r="BA210" i="60"/>
  <c r="BA209" i="60"/>
  <c r="BA208" i="60"/>
  <c r="BA207" i="60"/>
  <c r="BA206" i="60"/>
  <c r="BA205" i="60"/>
  <c r="BA204" i="60"/>
  <c r="BA203" i="60"/>
  <c r="BA202" i="60"/>
  <c r="BA201" i="60"/>
  <c r="BA200" i="60"/>
  <c r="BA199" i="60"/>
  <c r="BA198" i="60"/>
  <c r="BA197" i="60"/>
  <c r="BA196" i="60"/>
  <c r="BA195" i="60"/>
  <c r="BA194" i="60"/>
  <c r="BA193" i="60"/>
  <c r="BA192" i="60"/>
  <c r="BA191" i="60"/>
  <c r="BA190" i="60"/>
  <c r="BA189" i="60"/>
  <c r="BA188" i="60"/>
  <c r="BA187" i="60"/>
  <c r="BA186" i="60"/>
  <c r="BA185" i="60"/>
  <c r="BA184" i="60"/>
  <c r="BA183" i="60"/>
  <c r="BA182" i="60"/>
  <c r="BA181" i="60"/>
  <c r="BA180" i="60"/>
  <c r="BA179" i="60"/>
  <c r="BA178" i="60"/>
  <c r="BA177" i="60"/>
  <c r="BA176" i="60"/>
  <c r="BA175" i="60"/>
  <c r="BA174" i="60"/>
  <c r="BA173" i="60"/>
  <c r="BA172" i="60"/>
  <c r="BA171" i="60"/>
  <c r="BA170" i="60"/>
  <c r="BA169" i="60"/>
  <c r="BA168" i="60"/>
  <c r="BA167" i="60"/>
  <c r="BA166" i="60"/>
  <c r="BA165" i="60"/>
  <c r="BA164" i="60"/>
  <c r="BA163" i="60"/>
  <c r="BA162" i="60"/>
  <c r="BA161" i="60"/>
  <c r="BA160" i="60"/>
  <c r="BA159" i="60"/>
  <c r="BA158" i="60"/>
  <c r="BA157" i="60"/>
  <c r="BA156" i="60"/>
  <c r="BA155" i="60"/>
  <c r="BA154" i="60"/>
  <c r="BA153" i="60"/>
  <c r="BA152" i="60"/>
  <c r="BA151" i="60"/>
  <c r="BA150" i="60"/>
  <c r="BA149" i="60"/>
  <c r="BA148" i="60"/>
  <c r="BA147" i="60"/>
  <c r="BA146" i="60"/>
  <c r="BA145" i="60"/>
  <c r="BA144" i="60"/>
  <c r="BA143" i="60"/>
  <c r="BA142" i="60"/>
  <c r="BA141" i="60"/>
  <c r="BA140" i="60"/>
  <c r="BA139" i="60"/>
  <c r="BA138" i="60"/>
  <c r="BA137" i="60"/>
  <c r="BA136" i="60"/>
  <c r="BA135" i="60"/>
  <c r="BA134" i="60"/>
  <c r="BA133" i="60"/>
  <c r="BA132" i="60"/>
  <c r="BA131" i="60"/>
  <c r="BA130" i="60"/>
  <c r="BA129" i="60"/>
  <c r="BA128" i="60"/>
  <c r="BA127" i="60"/>
  <c r="BA126" i="60"/>
  <c r="BA125" i="60"/>
  <c r="BA124" i="60"/>
  <c r="BA123" i="60"/>
  <c r="BA122" i="60"/>
  <c r="BA121" i="60"/>
  <c r="BA120" i="60"/>
  <c r="BA119" i="60"/>
  <c r="BA118" i="60"/>
  <c r="BA117" i="60"/>
  <c r="BA116" i="60"/>
  <c r="BA115" i="60"/>
  <c r="BA114" i="60"/>
  <c r="BA113" i="60"/>
  <c r="BA112" i="60"/>
  <c r="BA111" i="60"/>
  <c r="BA110" i="60"/>
  <c r="BA109" i="60"/>
  <c r="BA108" i="60"/>
  <c r="BA107" i="60"/>
  <c r="BA106" i="60"/>
  <c r="BA105" i="60"/>
  <c r="BA104" i="60"/>
  <c r="BA103" i="60"/>
  <c r="BA102" i="60"/>
  <c r="BA101" i="60"/>
  <c r="BA100" i="60"/>
  <c r="BA99" i="60"/>
  <c r="BA98" i="60"/>
  <c r="BA97" i="60"/>
  <c r="BA96" i="60"/>
  <c r="BA95" i="60"/>
  <c r="BA94" i="60"/>
  <c r="BA93" i="60"/>
  <c r="BA92" i="60"/>
  <c r="BA91" i="60"/>
  <c r="BA90" i="60"/>
  <c r="BA89" i="60"/>
  <c r="BA88" i="60"/>
  <c r="BA87" i="60"/>
  <c r="BA86" i="60"/>
  <c r="BA85" i="60"/>
  <c r="BA84" i="60"/>
  <c r="BA83" i="60"/>
  <c r="BA82" i="60"/>
  <c r="BA81" i="60"/>
  <c r="BA80" i="60"/>
  <c r="BA79" i="60"/>
  <c r="BA78" i="60"/>
  <c r="BA77" i="60"/>
  <c r="BA76" i="60"/>
  <c r="BA75" i="60"/>
  <c r="BA74" i="60"/>
  <c r="BA73" i="60"/>
  <c r="BA72" i="60"/>
  <c r="BA71" i="60"/>
  <c r="BA70" i="60"/>
  <c r="BA69" i="60"/>
  <c r="BA68" i="60"/>
  <c r="BA67" i="60"/>
  <c r="BA66" i="60"/>
  <c r="BA65" i="60"/>
  <c r="BA64" i="60"/>
  <c r="BA63" i="60"/>
  <c r="BA62" i="60"/>
  <c r="BA61" i="60"/>
  <c r="BA60" i="60"/>
  <c r="BA59" i="60"/>
  <c r="BA58" i="60"/>
  <c r="BA57" i="60"/>
  <c r="BA56" i="60"/>
  <c r="BA55" i="60"/>
  <c r="BA54" i="60"/>
  <c r="BA53" i="60"/>
  <c r="BA52" i="60"/>
  <c r="BA51" i="60"/>
  <c r="BA50" i="60"/>
  <c r="BA49" i="60"/>
  <c r="BA48" i="60"/>
  <c r="BA47" i="60"/>
  <c r="BA46" i="60"/>
  <c r="BA45" i="60"/>
  <c r="BA44" i="60"/>
  <c r="BA43" i="60"/>
  <c r="BA42" i="60"/>
  <c r="BA41" i="60"/>
  <c r="BA40" i="60"/>
  <c r="BA39" i="60"/>
  <c r="AU216" i="60"/>
  <c r="AU215" i="60"/>
  <c r="AU214" i="60"/>
  <c r="AU213" i="60"/>
  <c r="AU212" i="60"/>
  <c r="AU211" i="60"/>
  <c r="AU210" i="60"/>
  <c r="AU209" i="60"/>
  <c r="AU208" i="60"/>
  <c r="AU207" i="60"/>
  <c r="AU206" i="60"/>
  <c r="AU205" i="60"/>
  <c r="AU204" i="60"/>
  <c r="AU203" i="60"/>
  <c r="AU202" i="60"/>
  <c r="AU201" i="60"/>
  <c r="AU200" i="60"/>
  <c r="AU199" i="60"/>
  <c r="AU198" i="60"/>
  <c r="AU197" i="60"/>
  <c r="AU196" i="60"/>
  <c r="AU195" i="60"/>
  <c r="AU194" i="60"/>
  <c r="AU193" i="60"/>
  <c r="AU192" i="60"/>
  <c r="AU191" i="60"/>
  <c r="AU190" i="60"/>
  <c r="AU189" i="60"/>
  <c r="AU188" i="60"/>
  <c r="AU187" i="60"/>
  <c r="AU186" i="60"/>
  <c r="AU185" i="60"/>
  <c r="AU184" i="60"/>
  <c r="AU183" i="60"/>
  <c r="AU182" i="60"/>
  <c r="AU181" i="60"/>
  <c r="AU180" i="60"/>
  <c r="AU179" i="60"/>
  <c r="AU178" i="60"/>
  <c r="AU177" i="60"/>
  <c r="AU176" i="60"/>
  <c r="AU175" i="60"/>
  <c r="AU174" i="60"/>
  <c r="AU173" i="60"/>
  <c r="AU172" i="60"/>
  <c r="AU171" i="60"/>
  <c r="AU170" i="60"/>
  <c r="AU169" i="60"/>
  <c r="AU168" i="60"/>
  <c r="AU167" i="60"/>
  <c r="AU166" i="60"/>
  <c r="AU165" i="60"/>
  <c r="AU164" i="60"/>
  <c r="AU163" i="60"/>
  <c r="AU162" i="60"/>
  <c r="AU161" i="60"/>
  <c r="AU160" i="60"/>
  <c r="AU159" i="60"/>
  <c r="AU158" i="60"/>
  <c r="AU157" i="60"/>
  <c r="AU156" i="60"/>
  <c r="AU155" i="60"/>
  <c r="AU154" i="60"/>
  <c r="AU153" i="60"/>
  <c r="AU152" i="60"/>
  <c r="AU151" i="60"/>
  <c r="AU150" i="60"/>
  <c r="AU149" i="60"/>
  <c r="AU148" i="60"/>
  <c r="AU147" i="60"/>
  <c r="AU146" i="60"/>
  <c r="AU145" i="60"/>
  <c r="AU144" i="60"/>
  <c r="AU143" i="60"/>
  <c r="AU142" i="60"/>
  <c r="AU141" i="60"/>
  <c r="AU140" i="60"/>
  <c r="AU139" i="60"/>
  <c r="AU138" i="60"/>
  <c r="AU137" i="60"/>
  <c r="AU136" i="60"/>
  <c r="AU135" i="60"/>
  <c r="AU134" i="60"/>
  <c r="AU133" i="60"/>
  <c r="AU132" i="60"/>
  <c r="AU131" i="60"/>
  <c r="AU130" i="60"/>
  <c r="AU129" i="60"/>
  <c r="AU128" i="60"/>
  <c r="AU127" i="60"/>
  <c r="AU126" i="60"/>
  <c r="AU125" i="60"/>
  <c r="AU124" i="60"/>
  <c r="AU123" i="60"/>
  <c r="AU122" i="60"/>
  <c r="AU121" i="60"/>
  <c r="AU120" i="60"/>
  <c r="AU119" i="60"/>
  <c r="AU118" i="60"/>
  <c r="AU117" i="60"/>
  <c r="AU116" i="60"/>
  <c r="AU115" i="60"/>
  <c r="AU114" i="60"/>
  <c r="AU113" i="60"/>
  <c r="AU112" i="60"/>
  <c r="AU111" i="60"/>
  <c r="AU110" i="60"/>
  <c r="AU109" i="60"/>
  <c r="AU108" i="60"/>
  <c r="AU107" i="60"/>
  <c r="AU106" i="60"/>
  <c r="AU105" i="60"/>
  <c r="AU104" i="60"/>
  <c r="AU103" i="60"/>
  <c r="AU102" i="60"/>
  <c r="AU101" i="60"/>
  <c r="AU100" i="60"/>
  <c r="AU99" i="60"/>
  <c r="AU98" i="60"/>
  <c r="AU97" i="60"/>
  <c r="AU96" i="60"/>
  <c r="AU95" i="60"/>
  <c r="AU94" i="60"/>
  <c r="AU93" i="60"/>
  <c r="AU92" i="60"/>
  <c r="AU91" i="60"/>
  <c r="AU90" i="60"/>
  <c r="AU89" i="60"/>
  <c r="AU88" i="60"/>
  <c r="AU87" i="60"/>
  <c r="AU86" i="60"/>
  <c r="AU85" i="60"/>
  <c r="AU84" i="60"/>
  <c r="AU83" i="60"/>
  <c r="AU82" i="60"/>
  <c r="AU81" i="60"/>
  <c r="AU80" i="60"/>
  <c r="AU79" i="60"/>
  <c r="AU78" i="60"/>
  <c r="AU77" i="60"/>
  <c r="AU76" i="60"/>
  <c r="AU75" i="60"/>
  <c r="AU74" i="60"/>
  <c r="AU73" i="60"/>
  <c r="AU72" i="60"/>
  <c r="AU71" i="60"/>
  <c r="AU70" i="60"/>
  <c r="AU69" i="60"/>
  <c r="AU68" i="60"/>
  <c r="AU67" i="60"/>
  <c r="AU66" i="60"/>
  <c r="AU65" i="60"/>
  <c r="AU64" i="60"/>
  <c r="AU63" i="60"/>
  <c r="AU62" i="60"/>
  <c r="AU61" i="60"/>
  <c r="AU60" i="60"/>
  <c r="AU59" i="60"/>
  <c r="AU58" i="60"/>
  <c r="AU57" i="60"/>
  <c r="AU56" i="60"/>
  <c r="AU55" i="60"/>
  <c r="AU54" i="60"/>
  <c r="AU53" i="60"/>
  <c r="AU52" i="60"/>
  <c r="AU51" i="60"/>
  <c r="AU50" i="60"/>
  <c r="AU49" i="60"/>
  <c r="AU48" i="60"/>
  <c r="AU47" i="60"/>
  <c r="AU46" i="60"/>
  <c r="AU45" i="60"/>
  <c r="AU44" i="60"/>
  <c r="AU43" i="60"/>
  <c r="AU42" i="60"/>
  <c r="AU41" i="60"/>
  <c r="AU40" i="60"/>
  <c r="AU39" i="60"/>
  <c r="AO216" i="60"/>
  <c r="AO215" i="60"/>
  <c r="AO214" i="60"/>
  <c r="AO213" i="60"/>
  <c r="AO212" i="60"/>
  <c r="AO211" i="60"/>
  <c r="AO210" i="60"/>
  <c r="AO209" i="60"/>
  <c r="AO208" i="60"/>
  <c r="AO207" i="60"/>
  <c r="AO206" i="60"/>
  <c r="AO205" i="60"/>
  <c r="AO204" i="60"/>
  <c r="AO203" i="60"/>
  <c r="AO202" i="60"/>
  <c r="AO201" i="60"/>
  <c r="AO200" i="60"/>
  <c r="AO199" i="60"/>
  <c r="AO198" i="60"/>
  <c r="AO197" i="60"/>
  <c r="AO196" i="60"/>
  <c r="AO195" i="60"/>
  <c r="AO194" i="60"/>
  <c r="AO193" i="60"/>
  <c r="AO192" i="60"/>
  <c r="AO191" i="60"/>
  <c r="AO190" i="60"/>
  <c r="AO189" i="60"/>
  <c r="AO188" i="60"/>
  <c r="AO187" i="60"/>
  <c r="AO186" i="60"/>
  <c r="AO185" i="60"/>
  <c r="AO184" i="60"/>
  <c r="AO183" i="60"/>
  <c r="AO182" i="60"/>
  <c r="AO181" i="60"/>
  <c r="AO180" i="60"/>
  <c r="AO179" i="60"/>
  <c r="AO178" i="60"/>
  <c r="AO177" i="60"/>
  <c r="AO176" i="60"/>
  <c r="AO175" i="60"/>
  <c r="AO174" i="60"/>
  <c r="AO173" i="60"/>
  <c r="AO172" i="60"/>
  <c r="AO171" i="60"/>
  <c r="AO170" i="60"/>
  <c r="AO169" i="60"/>
  <c r="AO168" i="60"/>
  <c r="AO167" i="60"/>
  <c r="AO166" i="60"/>
  <c r="AO165" i="60"/>
  <c r="AO164" i="60"/>
  <c r="AO163" i="60"/>
  <c r="AO162" i="60"/>
  <c r="AO161" i="60"/>
  <c r="AO160" i="60"/>
  <c r="AO159" i="60"/>
  <c r="AO158" i="60"/>
  <c r="AO157" i="60"/>
  <c r="AO156" i="60"/>
  <c r="AO155" i="60"/>
  <c r="AO154" i="60"/>
  <c r="AO153" i="60"/>
  <c r="AO152" i="60"/>
  <c r="AO151" i="60"/>
  <c r="AO150" i="60"/>
  <c r="AO149" i="60"/>
  <c r="AO148" i="60"/>
  <c r="AO147" i="60"/>
  <c r="AO146" i="60"/>
  <c r="AO145" i="60"/>
  <c r="AO144" i="60"/>
  <c r="AO143" i="60"/>
  <c r="AO142" i="60"/>
  <c r="AO141" i="60"/>
  <c r="AO140" i="60"/>
  <c r="AO139" i="60"/>
  <c r="AO138" i="60"/>
  <c r="AO137" i="60"/>
  <c r="AO136" i="60"/>
  <c r="AO135" i="60"/>
  <c r="AO134" i="60"/>
  <c r="AO133" i="60"/>
  <c r="AO132" i="60"/>
  <c r="AO131" i="60"/>
  <c r="AO130" i="60"/>
  <c r="AO129" i="60"/>
  <c r="AO128" i="60"/>
  <c r="AO127" i="60"/>
  <c r="AO126" i="60"/>
  <c r="AO125" i="60"/>
  <c r="AO124" i="60"/>
  <c r="AO123" i="60"/>
  <c r="AO122" i="60"/>
  <c r="AO121" i="60"/>
  <c r="AO120" i="60"/>
  <c r="AO119" i="60"/>
  <c r="AO118" i="60"/>
  <c r="AO117" i="60"/>
  <c r="AO116" i="60"/>
  <c r="AO115" i="60"/>
  <c r="AO114" i="60"/>
  <c r="AO113" i="60"/>
  <c r="AO112" i="60"/>
  <c r="AO111" i="60"/>
  <c r="AO110" i="60"/>
  <c r="AO109" i="60"/>
  <c r="AO108" i="60"/>
  <c r="AO107" i="60"/>
  <c r="AO106" i="60"/>
  <c r="AO105" i="60"/>
  <c r="AO104" i="60"/>
  <c r="AO103" i="60"/>
  <c r="AO102" i="60"/>
  <c r="AO101" i="60"/>
  <c r="AO100" i="60"/>
  <c r="AO99" i="60"/>
  <c r="AO98" i="60"/>
  <c r="AO97" i="60"/>
  <c r="AO96" i="60"/>
  <c r="AO95" i="60"/>
  <c r="AO94" i="60"/>
  <c r="AO93" i="60"/>
  <c r="AO92" i="60"/>
  <c r="AO91" i="60"/>
  <c r="AO90" i="60"/>
  <c r="AO89" i="60"/>
  <c r="AO88" i="60"/>
  <c r="AO87" i="60"/>
  <c r="AO86" i="60"/>
  <c r="AO85" i="60"/>
  <c r="AO84" i="60"/>
  <c r="AO83" i="60"/>
  <c r="AO82" i="60"/>
  <c r="AO81" i="60"/>
  <c r="AO80" i="60"/>
  <c r="AO79" i="60"/>
  <c r="AO78" i="60"/>
  <c r="AO77" i="60"/>
  <c r="AO76" i="60"/>
  <c r="AO75" i="60"/>
  <c r="AO74" i="60"/>
  <c r="AO73" i="60"/>
  <c r="AO72" i="60"/>
  <c r="AO71" i="60"/>
  <c r="AO70" i="60"/>
  <c r="AO69" i="60"/>
  <c r="AO68" i="60"/>
  <c r="AO67" i="60"/>
  <c r="AO66" i="60"/>
  <c r="AO65" i="60"/>
  <c r="AO64" i="60"/>
  <c r="AO63" i="60"/>
  <c r="AO62" i="60"/>
  <c r="AO61" i="60"/>
  <c r="AO60" i="60"/>
  <c r="AO59" i="60"/>
  <c r="AO58" i="60"/>
  <c r="AO57" i="60"/>
  <c r="AO56" i="60"/>
  <c r="AO55" i="60"/>
  <c r="AO54" i="60"/>
  <c r="AO53" i="60"/>
  <c r="AO52" i="60"/>
  <c r="AO51" i="60"/>
  <c r="AO50" i="60"/>
  <c r="AO49" i="60"/>
  <c r="AO48" i="60"/>
  <c r="AO47" i="60"/>
  <c r="AO46" i="60"/>
  <c r="AO45" i="60"/>
  <c r="AO44" i="60"/>
  <c r="AO43" i="60"/>
  <c r="AO42" i="60"/>
  <c r="AO41" i="60"/>
  <c r="AO40" i="60"/>
  <c r="AO39" i="60"/>
  <c r="AI216" i="60"/>
  <c r="AI215" i="60"/>
  <c r="AI214" i="60"/>
  <c r="AI213" i="60"/>
  <c r="AI212" i="60"/>
  <c r="AI211" i="60"/>
  <c r="AI210" i="60"/>
  <c r="AI209" i="60"/>
  <c r="AI208" i="60"/>
  <c r="AI207" i="60"/>
  <c r="AI206" i="60"/>
  <c r="AI205" i="60"/>
  <c r="AI204" i="60"/>
  <c r="AI203" i="60"/>
  <c r="AI202" i="60"/>
  <c r="AI201" i="60"/>
  <c r="AI200" i="60"/>
  <c r="AI199" i="60"/>
  <c r="AI198" i="60"/>
  <c r="AI197" i="60"/>
  <c r="AI196" i="60"/>
  <c r="AI195" i="60"/>
  <c r="AI194" i="60"/>
  <c r="AI193" i="60"/>
  <c r="AI192" i="60"/>
  <c r="AI191" i="60"/>
  <c r="AI190" i="60"/>
  <c r="AI189" i="60"/>
  <c r="AI188" i="60"/>
  <c r="AI187" i="60"/>
  <c r="AI186" i="60"/>
  <c r="AI185" i="60"/>
  <c r="AI184" i="60"/>
  <c r="AI183" i="60"/>
  <c r="AI182" i="60"/>
  <c r="AI181" i="60"/>
  <c r="AI180" i="60"/>
  <c r="AI179" i="60"/>
  <c r="AI178" i="60"/>
  <c r="AI177" i="60"/>
  <c r="AI176" i="60"/>
  <c r="AI175" i="60"/>
  <c r="AI174" i="60"/>
  <c r="AI173" i="60"/>
  <c r="AI172" i="60"/>
  <c r="AI171" i="60"/>
  <c r="AI170" i="60"/>
  <c r="AI169" i="60"/>
  <c r="AI168" i="60"/>
  <c r="AI167" i="60"/>
  <c r="AI166" i="60"/>
  <c r="AI165" i="60"/>
  <c r="AI164" i="60"/>
  <c r="AI163" i="60"/>
  <c r="AI162" i="60"/>
  <c r="AI161" i="60"/>
  <c r="AI160" i="60"/>
  <c r="AI159" i="60"/>
  <c r="AI158" i="60"/>
  <c r="AI157" i="60"/>
  <c r="AI156" i="60"/>
  <c r="AI155" i="60"/>
  <c r="AI154" i="60"/>
  <c r="AI153" i="60"/>
  <c r="AI152" i="60"/>
  <c r="AI151" i="60"/>
  <c r="AI150" i="60"/>
  <c r="AI149" i="60"/>
  <c r="AI148" i="60"/>
  <c r="AI147" i="60"/>
  <c r="AI146" i="60"/>
  <c r="AI145" i="60"/>
  <c r="AI144" i="60"/>
  <c r="AI143" i="60"/>
  <c r="AI142" i="60"/>
  <c r="AI141" i="60"/>
  <c r="AI140" i="60"/>
  <c r="AI139" i="60"/>
  <c r="AI138" i="60"/>
  <c r="AI137" i="60"/>
  <c r="AI136" i="60"/>
  <c r="AI135" i="60"/>
  <c r="AI134" i="60"/>
  <c r="AI133" i="60"/>
  <c r="AI132" i="60"/>
  <c r="AI131" i="60"/>
  <c r="AI130" i="60"/>
  <c r="AI129" i="60"/>
  <c r="AI128" i="60"/>
  <c r="AI127" i="60"/>
  <c r="AI126" i="60"/>
  <c r="AI125" i="60"/>
  <c r="AI124" i="60"/>
  <c r="AI123" i="60"/>
  <c r="AI122" i="60"/>
  <c r="AI121" i="60"/>
  <c r="AI120" i="60"/>
  <c r="AI119" i="60"/>
  <c r="AI118" i="60"/>
  <c r="AI117" i="60"/>
  <c r="AI116" i="60"/>
  <c r="AI115" i="60"/>
  <c r="AI114" i="60"/>
  <c r="AI113" i="60"/>
  <c r="AI112" i="60"/>
  <c r="AI111" i="60"/>
  <c r="AI110" i="60"/>
  <c r="AI109" i="60"/>
  <c r="AI108" i="60"/>
  <c r="AI107" i="60"/>
  <c r="AI106" i="60"/>
  <c r="AI105" i="60"/>
  <c r="AI104" i="60"/>
  <c r="AI103" i="60"/>
  <c r="AI102" i="60"/>
  <c r="AI101" i="60"/>
  <c r="AI100" i="60"/>
  <c r="AI99" i="60"/>
  <c r="AI98" i="60"/>
  <c r="AI97" i="60"/>
  <c r="AI96" i="60"/>
  <c r="AI95" i="60"/>
  <c r="AI94" i="60"/>
  <c r="AI93" i="60"/>
  <c r="AI92" i="60"/>
  <c r="AI91" i="60"/>
  <c r="AI90" i="60"/>
  <c r="AI89" i="60"/>
  <c r="AI88" i="60"/>
  <c r="AI87" i="60"/>
  <c r="AI86" i="60"/>
  <c r="AI85" i="60"/>
  <c r="AI84" i="60"/>
  <c r="AI83" i="60"/>
  <c r="AI82" i="60"/>
  <c r="AI81" i="60"/>
  <c r="AI80" i="60"/>
  <c r="AI79" i="60"/>
  <c r="AI78" i="60"/>
  <c r="AI77" i="60"/>
  <c r="AI76" i="60"/>
  <c r="AI75" i="60"/>
  <c r="AI74" i="60"/>
  <c r="AI73" i="60"/>
  <c r="AI72" i="60"/>
  <c r="AI71" i="60"/>
  <c r="AI70" i="60"/>
  <c r="AI69" i="60"/>
  <c r="AI68" i="60"/>
  <c r="AI67" i="60"/>
  <c r="AI66" i="60"/>
  <c r="AI65" i="60"/>
  <c r="AI64" i="60"/>
  <c r="AI63" i="60"/>
  <c r="AI62" i="60"/>
  <c r="AI61" i="60"/>
  <c r="AI60" i="60"/>
  <c r="AI59" i="60"/>
  <c r="AI58" i="60"/>
  <c r="AI57" i="60"/>
  <c r="AI56" i="60"/>
  <c r="AI55" i="60"/>
  <c r="AI54" i="60"/>
  <c r="AI53" i="60"/>
  <c r="AI52" i="60"/>
  <c r="AI51" i="60"/>
  <c r="AI50" i="60"/>
  <c r="AI49" i="60"/>
  <c r="AI48" i="60"/>
  <c r="AI47" i="60"/>
  <c r="AI46" i="60"/>
  <c r="AI45" i="60"/>
  <c r="AI44" i="60"/>
  <c r="AI43" i="60"/>
  <c r="AI42" i="60"/>
  <c r="AI41" i="60"/>
  <c r="AI40" i="60"/>
  <c r="AI39" i="60"/>
  <c r="CE38" i="60"/>
  <c r="BY38" i="60"/>
  <c r="BS38" i="60"/>
  <c r="BM38" i="60"/>
  <c r="BA38" i="60"/>
  <c r="AU38" i="60"/>
  <c r="AO38" i="60"/>
  <c r="AI38" i="60"/>
  <c r="I150" i="52"/>
  <c r="H150" i="52"/>
  <c r="G150" i="52"/>
  <c r="I149" i="52"/>
  <c r="H149" i="52"/>
  <c r="G149" i="52"/>
  <c r="I148" i="52"/>
  <c r="H148" i="52"/>
  <c r="G148" i="52"/>
  <c r="I147" i="52"/>
  <c r="H147" i="52"/>
  <c r="G147" i="52"/>
  <c r="I146" i="52"/>
  <c r="H146" i="52"/>
  <c r="G146" i="52"/>
  <c r="I145" i="52"/>
  <c r="H145" i="52"/>
  <c r="G145" i="52"/>
  <c r="I144" i="52"/>
  <c r="H144" i="52"/>
  <c r="G144" i="52"/>
  <c r="I143" i="52"/>
  <c r="H143" i="52"/>
  <c r="G143" i="52"/>
  <c r="I142" i="52"/>
  <c r="H142" i="52"/>
  <c r="G142" i="52"/>
  <c r="I141" i="52"/>
  <c r="H141" i="52"/>
  <c r="G141" i="52"/>
  <c r="I140" i="52"/>
  <c r="H140" i="52"/>
  <c r="G140" i="52"/>
  <c r="I139" i="52"/>
  <c r="H139" i="52"/>
  <c r="G139" i="52"/>
  <c r="I138" i="52"/>
  <c r="H138" i="52"/>
  <c r="G138" i="52"/>
  <c r="I137" i="52"/>
  <c r="H137" i="52"/>
  <c r="G137" i="52"/>
  <c r="I136" i="52"/>
  <c r="H136" i="52"/>
  <c r="G136" i="52"/>
  <c r="AS28" i="53"/>
  <c r="AS27" i="53"/>
  <c r="AS26" i="53"/>
  <c r="AS25" i="53"/>
  <c r="AS24" i="53"/>
  <c r="AS23" i="53"/>
  <c r="AS22" i="53"/>
  <c r="AS21" i="53"/>
  <c r="AS20" i="53"/>
  <c r="AS19" i="53"/>
  <c r="AS18" i="53"/>
  <c r="AS17" i="53"/>
  <c r="AS16" i="53"/>
  <c r="AM28" i="53"/>
  <c r="AM27" i="53"/>
  <c r="AM26" i="53"/>
  <c r="AM25" i="53"/>
  <c r="AM24" i="53"/>
  <c r="AM23" i="53"/>
  <c r="AM22" i="53"/>
  <c r="AM21" i="53"/>
  <c r="AM20" i="53"/>
  <c r="AM19" i="53"/>
  <c r="AM18" i="53"/>
  <c r="AM17" i="53"/>
  <c r="AM16" i="53"/>
  <c r="AG28" i="53"/>
  <c r="AG27" i="53"/>
  <c r="AG26" i="53"/>
  <c r="AG25" i="53"/>
  <c r="AG24" i="53"/>
  <c r="AG23" i="53"/>
  <c r="AG22" i="53"/>
  <c r="AG21" i="53"/>
  <c r="AG20" i="53"/>
  <c r="AG19" i="53"/>
  <c r="AG18" i="53"/>
  <c r="AG17" i="53"/>
  <c r="AG16" i="53"/>
  <c r="AS15" i="53"/>
  <c r="AM15" i="53"/>
  <c r="S15" i="53"/>
  <c r="AG15" i="53"/>
  <c r="Y193" i="53"/>
  <c r="Y192" i="53"/>
  <c r="Y191" i="53"/>
  <c r="Y190" i="53"/>
  <c r="Y189" i="53"/>
  <c r="Y188" i="53"/>
  <c r="Y187" i="53"/>
  <c r="Y186" i="53"/>
  <c r="Y185" i="53"/>
  <c r="Y184" i="53"/>
  <c r="Y183" i="53"/>
  <c r="Y182" i="53"/>
  <c r="Y181" i="53"/>
  <c r="Y180" i="53"/>
  <c r="Y179" i="53"/>
  <c r="Y178" i="53"/>
  <c r="Y177" i="53"/>
  <c r="Y176" i="53"/>
  <c r="Y175" i="53"/>
  <c r="Y174" i="53"/>
  <c r="Y173" i="53"/>
  <c r="Y172" i="53"/>
  <c r="Y171" i="53"/>
  <c r="Y170" i="53"/>
  <c r="Y169" i="53"/>
  <c r="Y168" i="53"/>
  <c r="Y167" i="53"/>
  <c r="Y166" i="53"/>
  <c r="Y165" i="53"/>
  <c r="Y164" i="53"/>
  <c r="Y163" i="53"/>
  <c r="Y162" i="53"/>
  <c r="Y161" i="53"/>
  <c r="Y160" i="53"/>
  <c r="Y159" i="53"/>
  <c r="Y158" i="53"/>
  <c r="Y157" i="53"/>
  <c r="Y156" i="53"/>
  <c r="Y155" i="53"/>
  <c r="Y154" i="53"/>
  <c r="Y153" i="53"/>
  <c r="Y152" i="53"/>
  <c r="Y151" i="53"/>
  <c r="Y150" i="53"/>
  <c r="Y149" i="53"/>
  <c r="Y148" i="53"/>
  <c r="Y147" i="53"/>
  <c r="Y146" i="53"/>
  <c r="Y145" i="53"/>
  <c r="Y144" i="53"/>
  <c r="Y143" i="53"/>
  <c r="Y142" i="53"/>
  <c r="Y141" i="53"/>
  <c r="Y140" i="53"/>
  <c r="Y139" i="53"/>
  <c r="Y138" i="53"/>
  <c r="Y137" i="53"/>
  <c r="Y136" i="53"/>
  <c r="Y135" i="53"/>
  <c r="Y134" i="53"/>
  <c r="Y133" i="53"/>
  <c r="Y132" i="53"/>
  <c r="Y131" i="53"/>
  <c r="Y130" i="53"/>
  <c r="Y129" i="53"/>
  <c r="Y128" i="53"/>
  <c r="Y127" i="53"/>
  <c r="Y126" i="53"/>
  <c r="Y125" i="53"/>
  <c r="Y124" i="53"/>
  <c r="Y123" i="53"/>
  <c r="Y122" i="53"/>
  <c r="Y121" i="53"/>
  <c r="Y120" i="53"/>
  <c r="Y119" i="53"/>
  <c r="Y118" i="53"/>
  <c r="Y117" i="53"/>
  <c r="Y116" i="53"/>
  <c r="Y115" i="53"/>
  <c r="Y114" i="53"/>
  <c r="Y113" i="53"/>
  <c r="Y112" i="53"/>
  <c r="Y111" i="53"/>
  <c r="Y110" i="53"/>
  <c r="Y109" i="53"/>
  <c r="Y108" i="53"/>
  <c r="Y107" i="53"/>
  <c r="Y106" i="53"/>
  <c r="Y105" i="53"/>
  <c r="Y104" i="53"/>
  <c r="Y103" i="53"/>
  <c r="Y102" i="53"/>
  <c r="Y101" i="53"/>
  <c r="Y100" i="53"/>
  <c r="Y99" i="53"/>
  <c r="Y98" i="53"/>
  <c r="Y97" i="53"/>
  <c r="Y96" i="53"/>
  <c r="Y95" i="53"/>
  <c r="Y94" i="53"/>
  <c r="Y93" i="53"/>
  <c r="Y92" i="53"/>
  <c r="Y91" i="53"/>
  <c r="Y90" i="53"/>
  <c r="Y89" i="53"/>
  <c r="Y88" i="53"/>
  <c r="Y87" i="53"/>
  <c r="Y86" i="53"/>
  <c r="Y85" i="53"/>
  <c r="Y84" i="53"/>
  <c r="Y83" i="53"/>
  <c r="Y82" i="53"/>
  <c r="Y81" i="53"/>
  <c r="Y80" i="53"/>
  <c r="Y79" i="53"/>
  <c r="Y78" i="53"/>
  <c r="Y77" i="53"/>
  <c r="Y76" i="53"/>
  <c r="Y75" i="53"/>
  <c r="Y74" i="53"/>
  <c r="Y73" i="53"/>
  <c r="Y72" i="53"/>
  <c r="Y71" i="53"/>
  <c r="Y70" i="53"/>
  <c r="Y69" i="53"/>
  <c r="Y68" i="53"/>
  <c r="Y67" i="53"/>
  <c r="Y66" i="53"/>
  <c r="Y65" i="53"/>
  <c r="Y64" i="53"/>
  <c r="Y63" i="53"/>
  <c r="Y62" i="53"/>
  <c r="Y61" i="53"/>
  <c r="Y60" i="53"/>
  <c r="Y59" i="53"/>
  <c r="Y58" i="53"/>
  <c r="Y57" i="53"/>
  <c r="Y56" i="53"/>
  <c r="Y55" i="53"/>
  <c r="Y54" i="53"/>
  <c r="Y53" i="53"/>
  <c r="Y52" i="53"/>
  <c r="Y51" i="53"/>
  <c r="Y50" i="53"/>
  <c r="Y49" i="53"/>
  <c r="Y48" i="53"/>
  <c r="Y47" i="53"/>
  <c r="Y46" i="53"/>
  <c r="Y45" i="53"/>
  <c r="Y44" i="53"/>
  <c r="Y43" i="53"/>
  <c r="Y42" i="53"/>
  <c r="Y41" i="53"/>
  <c r="Y40" i="53"/>
  <c r="Y39" i="53"/>
  <c r="Y38" i="53"/>
  <c r="Y37" i="53"/>
  <c r="Y36" i="53"/>
  <c r="Y35" i="53"/>
  <c r="Y34" i="53"/>
  <c r="Y33" i="53"/>
  <c r="Y32" i="53"/>
  <c r="Y31" i="53"/>
  <c r="Y30" i="53"/>
  <c r="Y29" i="53"/>
  <c r="Y28" i="53"/>
  <c r="Y27" i="53"/>
  <c r="Y26" i="53"/>
  <c r="Y25" i="53"/>
  <c r="Y24" i="53"/>
  <c r="Y23" i="53"/>
  <c r="Y22" i="53"/>
  <c r="Y21" i="53"/>
  <c r="Y20" i="53"/>
  <c r="Y19" i="53"/>
  <c r="Y18" i="53"/>
  <c r="Y17" i="53"/>
  <c r="Y16" i="53"/>
  <c r="S193" i="53"/>
  <c r="S192" i="53"/>
  <c r="S191" i="53"/>
  <c r="S190" i="53"/>
  <c r="S189" i="53"/>
  <c r="S188" i="53"/>
  <c r="S187" i="53"/>
  <c r="S186" i="53"/>
  <c r="S185" i="53"/>
  <c r="S184" i="53"/>
  <c r="S183" i="53"/>
  <c r="S182" i="53"/>
  <c r="S181" i="53"/>
  <c r="S180" i="53"/>
  <c r="S179" i="53"/>
  <c r="S178" i="53"/>
  <c r="S177" i="53"/>
  <c r="S176" i="53"/>
  <c r="S175" i="53"/>
  <c r="S174" i="53"/>
  <c r="S173" i="53"/>
  <c r="S172" i="53"/>
  <c r="S171" i="53"/>
  <c r="S170" i="53"/>
  <c r="S169" i="53"/>
  <c r="S168" i="53"/>
  <c r="S167" i="53"/>
  <c r="S166" i="53"/>
  <c r="S165" i="53"/>
  <c r="S164" i="53"/>
  <c r="S163" i="53"/>
  <c r="S162" i="53"/>
  <c r="S161" i="53"/>
  <c r="S160" i="53"/>
  <c r="S159" i="53"/>
  <c r="S158" i="53"/>
  <c r="S157" i="53"/>
  <c r="S156" i="53"/>
  <c r="S155" i="53"/>
  <c r="S154" i="53"/>
  <c r="S153" i="53"/>
  <c r="S152" i="53"/>
  <c r="S151" i="53"/>
  <c r="S150" i="53"/>
  <c r="S149" i="53"/>
  <c r="S148" i="53"/>
  <c r="S147" i="53"/>
  <c r="S146" i="53"/>
  <c r="S145" i="53"/>
  <c r="S144" i="53"/>
  <c r="S143" i="53"/>
  <c r="S142" i="53"/>
  <c r="S141" i="53"/>
  <c r="S140" i="53"/>
  <c r="S139" i="53"/>
  <c r="S138" i="53"/>
  <c r="S137" i="53"/>
  <c r="S136" i="53"/>
  <c r="S135" i="53"/>
  <c r="S134" i="53"/>
  <c r="S133" i="53"/>
  <c r="S132" i="53"/>
  <c r="S131" i="53"/>
  <c r="S130" i="53"/>
  <c r="S129" i="53"/>
  <c r="S128" i="53"/>
  <c r="S127" i="53"/>
  <c r="S126" i="53"/>
  <c r="S125" i="53"/>
  <c r="S124" i="53"/>
  <c r="S123" i="53"/>
  <c r="S122" i="53"/>
  <c r="S121" i="53"/>
  <c r="S120" i="53"/>
  <c r="S119" i="53"/>
  <c r="S118" i="53"/>
  <c r="S117" i="53"/>
  <c r="S116" i="53"/>
  <c r="S115" i="53"/>
  <c r="S114" i="53"/>
  <c r="S113" i="53"/>
  <c r="S112" i="53"/>
  <c r="S111" i="53"/>
  <c r="S110" i="53"/>
  <c r="S109" i="53"/>
  <c r="S108" i="53"/>
  <c r="S107" i="53"/>
  <c r="S106" i="53"/>
  <c r="S105" i="53"/>
  <c r="S104" i="53"/>
  <c r="S103" i="53"/>
  <c r="S102" i="53"/>
  <c r="S101" i="53"/>
  <c r="S100" i="53"/>
  <c r="S99" i="53"/>
  <c r="S98" i="53"/>
  <c r="S97" i="53"/>
  <c r="S96" i="53"/>
  <c r="S95" i="53"/>
  <c r="S94" i="53"/>
  <c r="S93" i="53"/>
  <c r="S92" i="53"/>
  <c r="S91" i="53"/>
  <c r="S90" i="53"/>
  <c r="S89" i="53"/>
  <c r="S88" i="53"/>
  <c r="S87" i="53"/>
  <c r="S86" i="53"/>
  <c r="S85" i="53"/>
  <c r="S84" i="53"/>
  <c r="S83" i="53"/>
  <c r="S82" i="53"/>
  <c r="S81" i="53"/>
  <c r="S80" i="53"/>
  <c r="S79" i="53"/>
  <c r="S78" i="53"/>
  <c r="S77" i="53"/>
  <c r="S76" i="53"/>
  <c r="S75" i="53"/>
  <c r="S74" i="53"/>
  <c r="S73" i="53"/>
  <c r="S72" i="53"/>
  <c r="S71" i="53"/>
  <c r="S70" i="53"/>
  <c r="S69" i="53"/>
  <c r="S68" i="53"/>
  <c r="S67" i="53"/>
  <c r="S66" i="53"/>
  <c r="S65" i="53"/>
  <c r="S64" i="53"/>
  <c r="S63" i="53"/>
  <c r="S62" i="53"/>
  <c r="S61" i="53"/>
  <c r="S60" i="53"/>
  <c r="S59" i="53"/>
  <c r="S58" i="53"/>
  <c r="S57" i="53"/>
  <c r="S56" i="53"/>
  <c r="S55" i="53"/>
  <c r="S54" i="53"/>
  <c r="S53" i="53"/>
  <c r="S52" i="53"/>
  <c r="S51" i="53"/>
  <c r="S50" i="53"/>
  <c r="S49" i="53"/>
  <c r="S48" i="53"/>
  <c r="S47" i="53"/>
  <c r="S46" i="53"/>
  <c r="S45" i="53"/>
  <c r="S44" i="53"/>
  <c r="S43" i="53"/>
  <c r="S42" i="53"/>
  <c r="S41" i="53"/>
  <c r="S40" i="53"/>
  <c r="S39" i="53"/>
  <c r="S38" i="53"/>
  <c r="S37" i="53"/>
  <c r="S36" i="53"/>
  <c r="S35" i="53"/>
  <c r="S34" i="53"/>
  <c r="S33" i="53"/>
  <c r="S32" i="53"/>
  <c r="S31" i="53"/>
  <c r="S30" i="53"/>
  <c r="S29" i="53"/>
  <c r="S28" i="53"/>
  <c r="S27" i="53"/>
  <c r="S26" i="53"/>
  <c r="S25" i="53"/>
  <c r="S24" i="53"/>
  <c r="S23" i="53"/>
  <c r="S22" i="53"/>
  <c r="S21" i="53"/>
  <c r="S20" i="53"/>
  <c r="S19" i="53"/>
  <c r="S18" i="53"/>
  <c r="S17" i="53"/>
  <c r="S16" i="53"/>
  <c r="M193" i="53"/>
  <c r="M192" i="53"/>
  <c r="M191" i="53"/>
  <c r="M190" i="53"/>
  <c r="M189" i="53"/>
  <c r="M188" i="53"/>
  <c r="M187" i="53"/>
  <c r="M186" i="53"/>
  <c r="M185" i="53"/>
  <c r="M184" i="53"/>
  <c r="M183" i="53"/>
  <c r="M182" i="53"/>
  <c r="M181" i="53"/>
  <c r="M180" i="53"/>
  <c r="M179" i="53"/>
  <c r="M178" i="53"/>
  <c r="M177" i="53"/>
  <c r="M176" i="53"/>
  <c r="M175" i="53"/>
  <c r="M174" i="53"/>
  <c r="M173" i="53"/>
  <c r="M172" i="53"/>
  <c r="M171" i="53"/>
  <c r="M170" i="53"/>
  <c r="M169" i="53"/>
  <c r="M168" i="53"/>
  <c r="M167" i="53"/>
  <c r="M166" i="53"/>
  <c r="M165" i="53"/>
  <c r="M164" i="53"/>
  <c r="M163" i="53"/>
  <c r="M162" i="53"/>
  <c r="M161" i="53"/>
  <c r="M160" i="53"/>
  <c r="M159" i="53"/>
  <c r="M158" i="53"/>
  <c r="M157" i="53"/>
  <c r="M156" i="53"/>
  <c r="M155" i="53"/>
  <c r="M154" i="53"/>
  <c r="M153" i="53"/>
  <c r="M152" i="53"/>
  <c r="M151" i="53"/>
  <c r="M150" i="53"/>
  <c r="M149" i="53"/>
  <c r="M148" i="53"/>
  <c r="M147" i="53"/>
  <c r="M146" i="53"/>
  <c r="M145" i="53"/>
  <c r="M144" i="53"/>
  <c r="M143" i="53"/>
  <c r="M142" i="53"/>
  <c r="M141" i="53"/>
  <c r="M140" i="53"/>
  <c r="M139" i="53"/>
  <c r="M138" i="53"/>
  <c r="M137" i="53"/>
  <c r="M136" i="53"/>
  <c r="M135" i="53"/>
  <c r="M134" i="53"/>
  <c r="M133" i="53"/>
  <c r="M132" i="53"/>
  <c r="M131" i="53"/>
  <c r="M130" i="53"/>
  <c r="M129" i="53"/>
  <c r="M128" i="53"/>
  <c r="M127" i="53"/>
  <c r="M126" i="53"/>
  <c r="M125" i="53"/>
  <c r="M124" i="53"/>
  <c r="M123" i="53"/>
  <c r="M122" i="53"/>
  <c r="M121" i="53"/>
  <c r="M120" i="53"/>
  <c r="M119" i="53"/>
  <c r="M118" i="53"/>
  <c r="M117" i="53"/>
  <c r="M116" i="53"/>
  <c r="M115" i="53"/>
  <c r="M114" i="53"/>
  <c r="M113" i="53"/>
  <c r="M112" i="53"/>
  <c r="M111" i="53"/>
  <c r="M110" i="53"/>
  <c r="M109" i="53"/>
  <c r="M108" i="53"/>
  <c r="M107" i="53"/>
  <c r="M106" i="53"/>
  <c r="M105" i="53"/>
  <c r="M104" i="53"/>
  <c r="M103" i="53"/>
  <c r="M102" i="53"/>
  <c r="M101" i="53"/>
  <c r="M100" i="53"/>
  <c r="M99" i="53"/>
  <c r="M98" i="53"/>
  <c r="M97" i="53"/>
  <c r="M96" i="53"/>
  <c r="M95" i="53"/>
  <c r="M94" i="53"/>
  <c r="M93" i="53"/>
  <c r="M92" i="53"/>
  <c r="M91" i="53"/>
  <c r="M90" i="53"/>
  <c r="M89" i="53"/>
  <c r="M88" i="53"/>
  <c r="M87" i="53"/>
  <c r="M86" i="53"/>
  <c r="M85" i="53"/>
  <c r="M84" i="53"/>
  <c r="M83" i="53"/>
  <c r="M82" i="53"/>
  <c r="M81" i="53"/>
  <c r="M80" i="53"/>
  <c r="M79" i="53"/>
  <c r="M78" i="53"/>
  <c r="M77" i="53"/>
  <c r="M76" i="53"/>
  <c r="M75" i="53"/>
  <c r="M74" i="53"/>
  <c r="M73" i="53"/>
  <c r="M72" i="53"/>
  <c r="M71" i="53"/>
  <c r="M70" i="53"/>
  <c r="M69" i="53"/>
  <c r="M68" i="53"/>
  <c r="M67" i="53"/>
  <c r="M66" i="53"/>
  <c r="M65" i="53"/>
  <c r="M64" i="53"/>
  <c r="M63" i="53"/>
  <c r="M62" i="53"/>
  <c r="M61" i="53"/>
  <c r="M60" i="53"/>
  <c r="M59" i="53"/>
  <c r="M58" i="53"/>
  <c r="M57" i="53"/>
  <c r="M56" i="53"/>
  <c r="M55" i="53"/>
  <c r="M54" i="53"/>
  <c r="M53" i="53"/>
  <c r="M52" i="53"/>
  <c r="M51" i="53"/>
  <c r="M50" i="53"/>
  <c r="M49" i="53"/>
  <c r="M48" i="53"/>
  <c r="M47" i="53"/>
  <c r="M46" i="53"/>
  <c r="M45" i="53"/>
  <c r="M44" i="53"/>
  <c r="M43" i="53"/>
  <c r="M42" i="53"/>
  <c r="M41" i="53"/>
  <c r="M40" i="53"/>
  <c r="M39" i="53"/>
  <c r="M38" i="53"/>
  <c r="M37" i="53"/>
  <c r="M36" i="53"/>
  <c r="M35" i="53"/>
  <c r="M34" i="53"/>
  <c r="M33" i="53"/>
  <c r="M32" i="53"/>
  <c r="M31" i="53"/>
  <c r="M30" i="53"/>
  <c r="M29" i="53"/>
  <c r="M28" i="53"/>
  <c r="M27" i="53"/>
  <c r="M26" i="53"/>
  <c r="M25" i="53"/>
  <c r="M24" i="53"/>
  <c r="M23" i="53"/>
  <c r="M22" i="53"/>
  <c r="M21" i="53"/>
  <c r="M20" i="53"/>
  <c r="M19" i="53"/>
  <c r="M18" i="53"/>
  <c r="M17" i="53"/>
  <c r="M16" i="53"/>
  <c r="Y15" i="53"/>
  <c r="M15" i="53"/>
  <c r="AC29" i="61" l="1"/>
  <c r="W52" i="61"/>
  <c r="Q40" i="61"/>
  <c r="AC61" i="61"/>
  <c r="AC58" i="61"/>
  <c r="AC52" i="61"/>
  <c r="W62" i="61"/>
  <c r="Q83" i="61"/>
  <c r="Q21" i="61"/>
  <c r="Q102" i="61"/>
  <c r="Q107" i="61"/>
  <c r="AC97" i="61"/>
  <c r="AC63" i="61"/>
  <c r="W24" i="61"/>
  <c r="W34" i="61"/>
  <c r="W97" i="61"/>
  <c r="Q25" i="61"/>
  <c r="Q49" i="61"/>
  <c r="Q37" i="61"/>
  <c r="Q106" i="61"/>
  <c r="Q47" i="61"/>
  <c r="Q111" i="61"/>
  <c r="AC37" i="61"/>
  <c r="AC69" i="61"/>
  <c r="AC101" i="61"/>
  <c r="AC34" i="61"/>
  <c r="AC66" i="61"/>
  <c r="AC98" i="61"/>
  <c r="AC35" i="61"/>
  <c r="AC67" i="61"/>
  <c r="AC99" i="61"/>
  <c r="AC28" i="61"/>
  <c r="AC60" i="61"/>
  <c r="AC92" i="61"/>
  <c r="W96" i="61"/>
  <c r="W28" i="61"/>
  <c r="W60" i="61"/>
  <c r="W37" i="61"/>
  <c r="W70" i="61"/>
  <c r="W38" i="61"/>
  <c r="W74" i="61"/>
  <c r="W76" i="61"/>
  <c r="W27" i="61"/>
  <c r="W59" i="61"/>
  <c r="W69" i="61"/>
  <c r="W101" i="61"/>
  <c r="W75" i="61"/>
  <c r="W107" i="61"/>
  <c r="Q72" i="61"/>
  <c r="Q41" i="61"/>
  <c r="Q65" i="61"/>
  <c r="Q109" i="61"/>
  <c r="Q53" i="61"/>
  <c r="Q46" i="61"/>
  <c r="Q78" i="61"/>
  <c r="Q110" i="61"/>
  <c r="Q19" i="61"/>
  <c r="Q51" i="61"/>
  <c r="Q115" i="61"/>
  <c r="AC59" i="61"/>
  <c r="AC116" i="61"/>
  <c r="W61" i="61"/>
  <c r="W93" i="61"/>
  <c r="Q33" i="61"/>
  <c r="Q75" i="61"/>
  <c r="AC95" i="61"/>
  <c r="AC120" i="61"/>
  <c r="W65" i="61"/>
  <c r="W71" i="61"/>
  <c r="Q79" i="61"/>
  <c r="AC41" i="61"/>
  <c r="AC73" i="61"/>
  <c r="AC105" i="61"/>
  <c r="AC38" i="61"/>
  <c r="AC70" i="61"/>
  <c r="AC102" i="61"/>
  <c r="AC39" i="61"/>
  <c r="AC71" i="61"/>
  <c r="AC32" i="61"/>
  <c r="AC64" i="61"/>
  <c r="AC96" i="61"/>
  <c r="W16" i="61"/>
  <c r="W32" i="61"/>
  <c r="W64" i="61"/>
  <c r="W100" i="61"/>
  <c r="W41" i="61"/>
  <c r="W86" i="61"/>
  <c r="W42" i="61"/>
  <c r="W90" i="61"/>
  <c r="W92" i="61"/>
  <c r="W31" i="61"/>
  <c r="W63" i="61"/>
  <c r="W73" i="61"/>
  <c r="W105" i="61"/>
  <c r="W79" i="61"/>
  <c r="W111" i="61"/>
  <c r="Q88" i="61"/>
  <c r="Q57" i="61"/>
  <c r="Q61" i="61"/>
  <c r="Q81" i="61"/>
  <c r="Q20" i="61"/>
  <c r="Q69" i="61"/>
  <c r="Q18" i="61"/>
  <c r="Q50" i="61"/>
  <c r="Q82" i="61"/>
  <c r="Q114" i="61"/>
  <c r="Q23" i="61"/>
  <c r="Q55" i="61"/>
  <c r="Q87" i="61"/>
  <c r="Q119" i="61"/>
  <c r="AC26" i="61"/>
  <c r="AC27" i="61"/>
  <c r="W88" i="61"/>
  <c r="W20" i="61"/>
  <c r="W19" i="61"/>
  <c r="Q96" i="61"/>
  <c r="AC33" i="61"/>
  <c r="AC31" i="61"/>
  <c r="AC24" i="61"/>
  <c r="W104" i="61"/>
  <c r="Q45" i="61"/>
  <c r="AC45" i="61"/>
  <c r="AC42" i="61"/>
  <c r="AC43" i="61"/>
  <c r="AC75" i="61"/>
  <c r="AC107" i="61"/>
  <c r="AC36" i="61"/>
  <c r="AC68" i="61"/>
  <c r="AC100" i="61"/>
  <c r="W112" i="61"/>
  <c r="W36" i="61"/>
  <c r="W68" i="61"/>
  <c r="W45" i="61"/>
  <c r="W102" i="61"/>
  <c r="W46" i="61"/>
  <c r="W106" i="61"/>
  <c r="W108" i="61"/>
  <c r="W67" i="61"/>
  <c r="W77" i="61"/>
  <c r="W109" i="61"/>
  <c r="W83" i="61"/>
  <c r="W115" i="61"/>
  <c r="Q104" i="61"/>
  <c r="Q73" i="61"/>
  <c r="Q32" i="61"/>
  <c r="Q76" i="61"/>
  <c r="Q97" i="61"/>
  <c r="Q36" i="61"/>
  <c r="Q44" i="61"/>
  <c r="Q85" i="61"/>
  <c r="Q22" i="61"/>
  <c r="Q54" i="61"/>
  <c r="Q86" i="61"/>
  <c r="Q118" i="61"/>
  <c r="Q27" i="61"/>
  <c r="Q59" i="61"/>
  <c r="Q91" i="61"/>
  <c r="Q16" i="61"/>
  <c r="AC93" i="61"/>
  <c r="AC90" i="61"/>
  <c r="AC123" i="61"/>
  <c r="W51" i="61"/>
  <c r="Q108" i="61"/>
  <c r="Q70" i="61"/>
  <c r="Q43" i="61"/>
  <c r="AC65" i="61"/>
  <c r="AC94" i="61"/>
  <c r="AC56" i="61"/>
  <c r="W33" i="61"/>
  <c r="W23" i="61"/>
  <c r="Q56" i="61"/>
  <c r="Q74" i="61"/>
  <c r="AC77" i="61"/>
  <c r="AC103" i="61"/>
  <c r="AC17" i="61"/>
  <c r="AC49" i="61"/>
  <c r="AC81" i="61"/>
  <c r="AC113" i="61"/>
  <c r="AC46" i="61"/>
  <c r="AC78" i="61"/>
  <c r="AC110" i="61"/>
  <c r="AC47" i="61"/>
  <c r="AC79" i="61"/>
  <c r="AC111" i="61"/>
  <c r="AC40" i="61"/>
  <c r="AC72" i="61"/>
  <c r="AC104" i="61"/>
  <c r="W40" i="61"/>
  <c r="W82" i="61"/>
  <c r="W120" i="61"/>
  <c r="W17" i="61"/>
  <c r="W49" i="61"/>
  <c r="W118" i="61"/>
  <c r="W18" i="61"/>
  <c r="W50" i="61"/>
  <c r="W122" i="61"/>
  <c r="W39" i="61"/>
  <c r="W78" i="61"/>
  <c r="W81" i="61"/>
  <c r="W113" i="61"/>
  <c r="W87" i="61"/>
  <c r="W119" i="61"/>
  <c r="Q120" i="61"/>
  <c r="Q89" i="61"/>
  <c r="Q48" i="61"/>
  <c r="Q77" i="61"/>
  <c r="Q113" i="61"/>
  <c r="Q52" i="61"/>
  <c r="Q92" i="61"/>
  <c r="Q101" i="61"/>
  <c r="Q26" i="61"/>
  <c r="Q58" i="61"/>
  <c r="Q90" i="61"/>
  <c r="Q122" i="61"/>
  <c r="Q31" i="61"/>
  <c r="Q63" i="61"/>
  <c r="Q95" i="61"/>
  <c r="AC122" i="61"/>
  <c r="AC84" i="61"/>
  <c r="W30" i="61"/>
  <c r="Q100" i="61"/>
  <c r="AC62" i="61"/>
  <c r="W56" i="61"/>
  <c r="W66" i="61"/>
  <c r="Q42" i="61"/>
  <c r="AC109" i="61"/>
  <c r="AC106" i="61"/>
  <c r="AC30" i="61"/>
  <c r="AC21" i="61"/>
  <c r="AC53" i="61"/>
  <c r="AC85" i="61"/>
  <c r="AC117" i="61"/>
  <c r="AC18" i="61"/>
  <c r="AC50" i="61"/>
  <c r="AC82" i="61"/>
  <c r="AC114" i="61"/>
  <c r="AC19" i="61"/>
  <c r="AC51" i="61"/>
  <c r="AC83" i="61"/>
  <c r="AC115" i="61"/>
  <c r="AC44" i="61"/>
  <c r="AC76" i="61"/>
  <c r="AC108" i="61"/>
  <c r="W44" i="61"/>
  <c r="W98" i="61"/>
  <c r="W35" i="61"/>
  <c r="W21" i="61"/>
  <c r="W53" i="61"/>
  <c r="W22" i="61"/>
  <c r="W54" i="61"/>
  <c r="W43" i="61"/>
  <c r="W94" i="61"/>
  <c r="W85" i="61"/>
  <c r="W117" i="61"/>
  <c r="W91" i="61"/>
  <c r="Q105" i="61"/>
  <c r="Q64" i="61"/>
  <c r="Q68" i="61"/>
  <c r="Q29" i="61"/>
  <c r="Q117" i="61"/>
  <c r="Q30" i="61"/>
  <c r="Q62" i="61"/>
  <c r="Q94" i="61"/>
  <c r="Q35" i="61"/>
  <c r="Q67" i="61"/>
  <c r="Q99" i="61"/>
  <c r="AC91" i="61"/>
  <c r="AC20" i="61"/>
  <c r="W29" i="61"/>
  <c r="W116" i="61"/>
  <c r="W99" i="61"/>
  <c r="Q38" i="61"/>
  <c r="AC88" i="61"/>
  <c r="W55" i="61"/>
  <c r="W103" i="61"/>
  <c r="Q112" i="61"/>
  <c r="AC74" i="61"/>
  <c r="AC25" i="61"/>
  <c r="AC57" i="61"/>
  <c r="AC89" i="61"/>
  <c r="AC121" i="61"/>
  <c r="AC22" i="61"/>
  <c r="AC54" i="61"/>
  <c r="AC86" i="61"/>
  <c r="AC118" i="61"/>
  <c r="AC23" i="61"/>
  <c r="AC55" i="61"/>
  <c r="AC87" i="61"/>
  <c r="AC119" i="61"/>
  <c r="AC16" i="61"/>
  <c r="AC48" i="61"/>
  <c r="AC80" i="61"/>
  <c r="AC112" i="61"/>
  <c r="W80" i="61"/>
  <c r="W48" i="61"/>
  <c r="W114" i="61"/>
  <c r="W25" i="61"/>
  <c r="W57" i="61"/>
  <c r="W72" i="61"/>
  <c r="W26" i="61"/>
  <c r="W58" i="61"/>
  <c r="W84" i="61"/>
  <c r="W47" i="61"/>
  <c r="W110" i="61"/>
  <c r="W89" i="61"/>
  <c r="W121" i="61"/>
  <c r="W95" i="61"/>
  <c r="Q24" i="61"/>
  <c r="Q60" i="61"/>
  <c r="Q121" i="61"/>
  <c r="Q80" i="61"/>
  <c r="Q116" i="61"/>
  <c r="Q17" i="61"/>
  <c r="Q28" i="61"/>
  <c r="Q84" i="61"/>
  <c r="Q93" i="61"/>
  <c r="Q34" i="61"/>
  <c r="Q66" i="61"/>
  <c r="Q98" i="61"/>
  <c r="Q39" i="61"/>
  <c r="Q71" i="61"/>
  <c r="Q103" i="61"/>
  <c r="BL17" i="60"/>
  <c r="BR27" i="60"/>
  <c r="BR24" i="60"/>
  <c r="BR23" i="60"/>
  <c r="BR29" i="60"/>
  <c r="BR26" i="60"/>
  <c r="BR28" i="60"/>
  <c r="BR20" i="60"/>
  <c r="BR19" i="60"/>
  <c r="BR30" i="60"/>
  <c r="BP30" i="60" s="1"/>
  <c r="BR21" i="60"/>
  <c r="BR22" i="60"/>
  <c r="BR17" i="60"/>
  <c r="BR18" i="60"/>
  <c r="BR25" i="60"/>
  <c r="BL24" i="60"/>
  <c r="BL22" i="60"/>
  <c r="BL20" i="60"/>
  <c r="BL23" i="60"/>
  <c r="BL30" i="60"/>
  <c r="BJ30" i="60" s="1"/>
  <c r="BL28" i="60"/>
  <c r="BJ28" i="60" s="1"/>
  <c r="BL27" i="60"/>
  <c r="BL18" i="60"/>
  <c r="BL29" i="60"/>
  <c r="BJ29" i="60" s="1"/>
  <c r="BL21" i="60"/>
  <c r="BL19" i="60"/>
  <c r="BL26" i="60"/>
  <c r="BL25" i="60"/>
  <c r="BF26" i="60"/>
  <c r="BF30" i="60"/>
  <c r="BD30" i="60" s="1"/>
  <c r="BF22" i="60"/>
  <c r="BF27" i="60"/>
  <c r="BF17" i="60"/>
  <c r="BF29" i="60"/>
  <c r="BD29" i="60" s="1"/>
  <c r="BF24" i="60"/>
  <c r="BF21" i="60"/>
  <c r="BF28" i="60"/>
  <c r="BD28" i="60" s="1"/>
  <c r="BF18" i="60"/>
  <c r="BF19" i="60"/>
  <c r="BF25" i="60"/>
  <c r="BF20" i="60"/>
  <c r="BF23" i="60"/>
  <c r="AT28" i="60"/>
  <c r="AT20" i="60"/>
  <c r="AT26" i="60"/>
  <c r="AT18" i="60"/>
  <c r="AT25" i="60"/>
  <c r="AT17" i="60"/>
  <c r="AT23" i="60"/>
  <c r="AT29" i="60"/>
  <c r="AT19" i="60"/>
  <c r="AT27" i="60"/>
  <c r="AT24" i="60"/>
  <c r="AT30" i="60"/>
  <c r="AR30" i="60" s="1"/>
  <c r="AT22" i="60"/>
  <c r="AT21" i="60"/>
  <c r="AZ26" i="60"/>
  <c r="AZ22" i="60"/>
  <c r="AZ23" i="60"/>
  <c r="AZ21" i="60"/>
  <c r="AZ18" i="60"/>
  <c r="AZ28" i="60"/>
  <c r="AZ20" i="60"/>
  <c r="AZ27" i="60"/>
  <c r="AZ19" i="60"/>
  <c r="AZ17" i="60"/>
  <c r="AZ25" i="60"/>
  <c r="AZ24" i="60"/>
  <c r="AZ30" i="60"/>
  <c r="AX30" i="60" s="1"/>
  <c r="AZ29" i="60"/>
  <c r="AN26" i="60"/>
  <c r="AN30" i="60"/>
  <c r="AL30" i="60" s="1"/>
  <c r="AN23" i="60"/>
  <c r="AN19" i="60"/>
  <c r="AN29" i="60"/>
  <c r="AN22" i="60"/>
  <c r="AN20" i="60"/>
  <c r="AN21" i="60"/>
  <c r="AN24" i="60"/>
  <c r="AN17" i="60"/>
  <c r="AN27" i="60"/>
  <c r="AN25" i="60"/>
  <c r="AN28" i="60"/>
  <c r="AN18" i="60"/>
  <c r="BN24" i="60"/>
  <c r="AP28" i="60"/>
  <c r="AV23" i="60"/>
  <c r="BH17" i="60"/>
  <c r="BB25" i="60"/>
  <c r="BT24" i="60"/>
  <c r="BZ19" i="60"/>
  <c r="CF22" i="60"/>
  <c r="CF30" i="60"/>
  <c r="AJ25" i="60"/>
  <c r="AP17" i="60"/>
  <c r="AJ24" i="60"/>
  <c r="AP21" i="60"/>
  <c r="AP29" i="60"/>
  <c r="AV24" i="60"/>
  <c r="BB18" i="60"/>
  <c r="BB17" i="60"/>
  <c r="BB26" i="60"/>
  <c r="BH21" i="60"/>
  <c r="BH29" i="60"/>
  <c r="BN25" i="60"/>
  <c r="CF17" i="60"/>
  <c r="BT25" i="60"/>
  <c r="BZ20" i="60"/>
  <c r="BZ28" i="60"/>
  <c r="CF23" i="60"/>
  <c r="AP20" i="60"/>
  <c r="BH20" i="60"/>
  <c r="BH28" i="60"/>
  <c r="AJ23" i="60"/>
  <c r="AP22" i="60"/>
  <c r="AP30" i="60"/>
  <c r="AV25" i="60"/>
  <c r="BB19" i="60"/>
  <c r="BB27" i="60"/>
  <c r="BH22" i="60"/>
  <c r="BH30" i="60"/>
  <c r="BN26" i="60"/>
  <c r="BT18" i="60"/>
  <c r="BT26" i="60"/>
  <c r="BZ21" i="60"/>
  <c r="BZ29" i="60"/>
  <c r="CF24" i="60"/>
  <c r="AJ30" i="60"/>
  <c r="AJ22" i="60"/>
  <c r="AP23" i="60"/>
  <c r="AV18" i="60"/>
  <c r="AV17" i="60"/>
  <c r="AV26" i="60"/>
  <c r="BB20" i="60"/>
  <c r="BB28" i="60"/>
  <c r="BH23" i="60"/>
  <c r="BN18" i="60"/>
  <c r="BN17" i="60"/>
  <c r="BN23" i="60"/>
  <c r="BN27" i="60"/>
  <c r="BT19" i="60"/>
  <c r="BT27" i="60"/>
  <c r="BZ22" i="60"/>
  <c r="BZ30" i="60"/>
  <c r="CF25" i="60"/>
  <c r="AJ29" i="60"/>
  <c r="AJ21" i="60"/>
  <c r="AP24" i="60"/>
  <c r="AV19" i="60"/>
  <c r="AV27" i="60"/>
  <c r="BB21" i="60"/>
  <c r="BB29" i="60"/>
  <c r="BH24" i="60"/>
  <c r="BN19" i="60"/>
  <c r="BN28" i="60"/>
  <c r="BT20" i="60"/>
  <c r="BT28" i="60"/>
  <c r="BZ23" i="60"/>
  <c r="CF18" i="60"/>
  <c r="CF26" i="60"/>
  <c r="AJ18" i="60"/>
  <c r="AJ17" i="60"/>
  <c r="BT17" i="60"/>
  <c r="BZ27" i="60"/>
  <c r="AJ28" i="60"/>
  <c r="AJ20" i="60"/>
  <c r="AP25" i="60"/>
  <c r="AV20" i="60"/>
  <c r="AV28" i="60"/>
  <c r="BB22" i="60"/>
  <c r="BB30" i="60"/>
  <c r="BH25" i="60"/>
  <c r="BN20" i="60"/>
  <c r="BN29" i="60"/>
  <c r="BT21" i="60"/>
  <c r="BT29" i="60"/>
  <c r="BZ24" i="60"/>
  <c r="CF19" i="60"/>
  <c r="CF27" i="60"/>
  <c r="AJ27" i="60"/>
  <c r="AP18" i="60"/>
  <c r="AP26" i="60"/>
  <c r="AV21" i="60"/>
  <c r="AV29" i="60"/>
  <c r="BB23" i="60"/>
  <c r="BH18" i="60"/>
  <c r="BH26" i="60"/>
  <c r="BN21" i="60"/>
  <c r="BN30" i="60"/>
  <c r="BT22" i="60"/>
  <c r="BT30" i="60"/>
  <c r="BZ25" i="60"/>
  <c r="CF20" i="60"/>
  <c r="CF28" i="60"/>
  <c r="AJ19" i="60"/>
  <c r="AJ26" i="60"/>
  <c r="AP19" i="60"/>
  <c r="AP27" i="60"/>
  <c r="AV22" i="60"/>
  <c r="AV30" i="60"/>
  <c r="BB24" i="60"/>
  <c r="BH19" i="60"/>
  <c r="BH27" i="60"/>
  <c r="BN22" i="60"/>
  <c r="BZ17" i="60"/>
  <c r="BT23" i="60"/>
  <c r="BZ18" i="60"/>
  <c r="BZ26" i="60"/>
  <c r="CF21" i="60"/>
  <c r="CF29" i="60"/>
  <c r="T20" i="53"/>
  <c r="Z20" i="53"/>
  <c r="Z180" i="53"/>
  <c r="N32" i="53"/>
  <c r="T22" i="53"/>
  <c r="N24" i="53"/>
  <c r="N40" i="53"/>
  <c r="T46" i="53"/>
  <c r="N88" i="53"/>
  <c r="N112" i="53"/>
  <c r="N160" i="53"/>
  <c r="T30" i="53"/>
  <c r="T38" i="53"/>
  <c r="T118" i="53"/>
  <c r="T158" i="53"/>
  <c r="Z44" i="53"/>
  <c r="Z68" i="53"/>
  <c r="Z84" i="53"/>
  <c r="Z116" i="53"/>
  <c r="Z148" i="53"/>
  <c r="N25" i="53"/>
  <c r="N49" i="53"/>
  <c r="N19" i="53"/>
  <c r="N35" i="53"/>
  <c r="N51" i="53"/>
  <c r="N67" i="53"/>
  <c r="N75" i="53"/>
  <c r="N83" i="53"/>
  <c r="N91" i="53"/>
  <c r="N99" i="53"/>
  <c r="N107" i="53"/>
  <c r="N115" i="53"/>
  <c r="N123" i="53"/>
  <c r="N131" i="53"/>
  <c r="N139" i="53"/>
  <c r="N147" i="53"/>
  <c r="N155" i="53"/>
  <c r="N163" i="53"/>
  <c r="N171" i="53"/>
  <c r="N179" i="53"/>
  <c r="N187" i="53"/>
  <c r="T17" i="53"/>
  <c r="T25" i="53"/>
  <c r="T33" i="53"/>
  <c r="T41" i="53"/>
  <c r="T49" i="53"/>
  <c r="T57" i="53"/>
  <c r="T65" i="53"/>
  <c r="T73" i="53"/>
  <c r="T81" i="53"/>
  <c r="T89" i="53"/>
  <c r="T97" i="53"/>
  <c r="T105" i="53"/>
  <c r="T113" i="53"/>
  <c r="T121" i="53"/>
  <c r="T129" i="53"/>
  <c r="T137" i="53"/>
  <c r="T145" i="53"/>
  <c r="T153" i="53"/>
  <c r="T161" i="53"/>
  <c r="T169" i="53"/>
  <c r="T177" i="53"/>
  <c r="T185" i="53"/>
  <c r="T193" i="53"/>
  <c r="Z23" i="53"/>
  <c r="Z31" i="53"/>
  <c r="Z39" i="53"/>
  <c r="Z47" i="53"/>
  <c r="Z55" i="53"/>
  <c r="Z63" i="53"/>
  <c r="Z71" i="53"/>
  <c r="Z79" i="53"/>
  <c r="Z87" i="53"/>
  <c r="Z95" i="53"/>
  <c r="Z103" i="53"/>
  <c r="Z111" i="53"/>
  <c r="Z119" i="53"/>
  <c r="Z127" i="53"/>
  <c r="Z135" i="53"/>
  <c r="Z143" i="53"/>
  <c r="Z151" i="53"/>
  <c r="Z159" i="53"/>
  <c r="Z167" i="53"/>
  <c r="Z175" i="53"/>
  <c r="Z183" i="53"/>
  <c r="Z191" i="53"/>
  <c r="N72" i="53"/>
  <c r="N128" i="53"/>
  <c r="N192" i="53"/>
  <c r="T54" i="53"/>
  <c r="T94" i="53"/>
  <c r="T150" i="53"/>
  <c r="Z76" i="53"/>
  <c r="Z108" i="53"/>
  <c r="Z140" i="53"/>
  <c r="Z164" i="53"/>
  <c r="N41" i="53"/>
  <c r="N27" i="53"/>
  <c r="N43" i="53"/>
  <c r="N59" i="53"/>
  <c r="N20" i="53"/>
  <c r="N28" i="53"/>
  <c r="N36" i="53"/>
  <c r="N44" i="53"/>
  <c r="N52" i="53"/>
  <c r="N60" i="53"/>
  <c r="N68" i="53"/>
  <c r="N76" i="53"/>
  <c r="N84" i="53"/>
  <c r="N92" i="53"/>
  <c r="N100" i="53"/>
  <c r="N108" i="53"/>
  <c r="N116" i="53"/>
  <c r="N124" i="53"/>
  <c r="N132" i="53"/>
  <c r="N140" i="53"/>
  <c r="N148" i="53"/>
  <c r="N156" i="53"/>
  <c r="N164" i="53"/>
  <c r="N172" i="53"/>
  <c r="N180" i="53"/>
  <c r="N188" i="53"/>
  <c r="T18" i="53"/>
  <c r="T26" i="53"/>
  <c r="T34" i="53"/>
  <c r="T42" i="53"/>
  <c r="T50" i="53"/>
  <c r="T58" i="53"/>
  <c r="T66" i="53"/>
  <c r="T74" i="53"/>
  <c r="T82" i="53"/>
  <c r="T90" i="53"/>
  <c r="T98" i="53"/>
  <c r="T106" i="53"/>
  <c r="T114" i="53"/>
  <c r="T122" i="53"/>
  <c r="T130" i="53"/>
  <c r="T138" i="53"/>
  <c r="T146" i="53"/>
  <c r="T154" i="53"/>
  <c r="T162" i="53"/>
  <c r="T170" i="53"/>
  <c r="T178" i="53"/>
  <c r="T186" i="53"/>
  <c r="Z16" i="53"/>
  <c r="Z24" i="53"/>
  <c r="Z32" i="53"/>
  <c r="Z40" i="53"/>
  <c r="Z48" i="53"/>
  <c r="Z56" i="53"/>
  <c r="Z64" i="53"/>
  <c r="Z72" i="53"/>
  <c r="Z80" i="53"/>
  <c r="Z88" i="53"/>
  <c r="Z96" i="53"/>
  <c r="Z104" i="53"/>
  <c r="Z112" i="53"/>
  <c r="Z120" i="53"/>
  <c r="Z128" i="53"/>
  <c r="Z136" i="53"/>
  <c r="Z144" i="53"/>
  <c r="Z152" i="53"/>
  <c r="Z160" i="53"/>
  <c r="Z168" i="53"/>
  <c r="Z176" i="53"/>
  <c r="Z184" i="53"/>
  <c r="Z192" i="53"/>
  <c r="N64" i="53"/>
  <c r="N144" i="53"/>
  <c r="N168" i="53"/>
  <c r="T86" i="53"/>
  <c r="T142" i="53"/>
  <c r="N21" i="53"/>
  <c r="N37" i="53"/>
  <c r="N45" i="53"/>
  <c r="N53" i="53"/>
  <c r="N61" i="53"/>
  <c r="N69" i="53"/>
  <c r="N77" i="53"/>
  <c r="N85" i="53"/>
  <c r="N93" i="53"/>
  <c r="N101" i="53"/>
  <c r="N109" i="53"/>
  <c r="N117" i="53"/>
  <c r="N125" i="53"/>
  <c r="N133" i="53"/>
  <c r="N141" i="53"/>
  <c r="N149" i="53"/>
  <c r="N157" i="53"/>
  <c r="N165" i="53"/>
  <c r="N173" i="53"/>
  <c r="N181" i="53"/>
  <c r="N189" i="53"/>
  <c r="T19" i="53"/>
  <c r="T27" i="53"/>
  <c r="T35" i="53"/>
  <c r="T43" i="53"/>
  <c r="T51" i="53"/>
  <c r="T59" i="53"/>
  <c r="T67" i="53"/>
  <c r="T75" i="53"/>
  <c r="T83" i="53"/>
  <c r="T91" i="53"/>
  <c r="T99" i="53"/>
  <c r="T107" i="53"/>
  <c r="T115" i="53"/>
  <c r="T123" i="53"/>
  <c r="T131" i="53"/>
  <c r="T139" i="53"/>
  <c r="T147" i="53"/>
  <c r="T155" i="53"/>
  <c r="T163" i="53"/>
  <c r="T171" i="53"/>
  <c r="T179" i="53"/>
  <c r="T187" i="53"/>
  <c r="Z17" i="53"/>
  <c r="Z25" i="53"/>
  <c r="Z33" i="53"/>
  <c r="Z41" i="53"/>
  <c r="Z49" i="53"/>
  <c r="Z57" i="53"/>
  <c r="Z65" i="53"/>
  <c r="Z73" i="53"/>
  <c r="Z81" i="53"/>
  <c r="Z89" i="53"/>
  <c r="Z97" i="53"/>
  <c r="Z105" i="53"/>
  <c r="Z113" i="53"/>
  <c r="Z121" i="53"/>
  <c r="Z129" i="53"/>
  <c r="Z137" i="53"/>
  <c r="Z145" i="53"/>
  <c r="Z153" i="53"/>
  <c r="Z161" i="53"/>
  <c r="Z169" i="53"/>
  <c r="Z177" i="53"/>
  <c r="Z185" i="53"/>
  <c r="Z193" i="53"/>
  <c r="N48" i="53"/>
  <c r="N104" i="53"/>
  <c r="T126" i="53"/>
  <c r="T182" i="53"/>
  <c r="N22" i="53"/>
  <c r="N30" i="53"/>
  <c r="N38" i="53"/>
  <c r="N62" i="53"/>
  <c r="N70" i="53"/>
  <c r="N94" i="53"/>
  <c r="N110" i="53"/>
  <c r="N126" i="53"/>
  <c r="N134" i="53"/>
  <c r="N142" i="53"/>
  <c r="N150" i="53"/>
  <c r="N158" i="53"/>
  <c r="N166" i="53"/>
  <c r="N174" i="53"/>
  <c r="N182" i="53"/>
  <c r="N190" i="53"/>
  <c r="T28" i="53"/>
  <c r="T36" i="53"/>
  <c r="T44" i="53"/>
  <c r="T52" i="53"/>
  <c r="T60" i="53"/>
  <c r="T68" i="53"/>
  <c r="T76" i="53"/>
  <c r="T84" i="53"/>
  <c r="T92" i="53"/>
  <c r="T100" i="53"/>
  <c r="T108" i="53"/>
  <c r="T116" i="53"/>
  <c r="T124" i="53"/>
  <c r="T132" i="53"/>
  <c r="T140" i="53"/>
  <c r="T148" i="53"/>
  <c r="T156" i="53"/>
  <c r="T164" i="53"/>
  <c r="T172" i="53"/>
  <c r="T180" i="53"/>
  <c r="T188" i="53"/>
  <c r="Z18" i="53"/>
  <c r="Z26" i="53"/>
  <c r="Z34" i="53"/>
  <c r="Z42" i="53"/>
  <c r="Z50" i="53"/>
  <c r="Z58" i="53"/>
  <c r="Z66" i="53"/>
  <c r="Z74" i="53"/>
  <c r="Z82" i="53"/>
  <c r="Z90" i="53"/>
  <c r="Z98" i="53"/>
  <c r="Z106" i="53"/>
  <c r="Z114" i="53"/>
  <c r="Z122" i="53"/>
  <c r="Z130" i="53"/>
  <c r="Z138" i="53"/>
  <c r="Z146" i="53"/>
  <c r="Z154" i="53"/>
  <c r="Z162" i="53"/>
  <c r="Z170" i="53"/>
  <c r="Z178" i="53"/>
  <c r="Z186" i="53"/>
  <c r="AL27" i="53"/>
  <c r="AJ27" i="53" s="1"/>
  <c r="AL19" i="53"/>
  <c r="AL25" i="53"/>
  <c r="AL26" i="53"/>
  <c r="AJ26" i="53" s="1"/>
  <c r="AL18" i="53"/>
  <c r="AL17" i="53"/>
  <c r="AL21" i="53"/>
  <c r="AL20" i="53"/>
  <c r="AL24" i="53"/>
  <c r="AL16" i="53"/>
  <c r="AL28" i="53"/>
  <c r="AJ28" i="53" s="1"/>
  <c r="AL23" i="53"/>
  <c r="AL15" i="53"/>
  <c r="AL22" i="53"/>
  <c r="N96" i="53"/>
  <c r="N120" i="53"/>
  <c r="N184" i="53"/>
  <c r="T78" i="53"/>
  <c r="T110" i="53"/>
  <c r="T174" i="53"/>
  <c r="N29" i="53"/>
  <c r="N15" i="53"/>
  <c r="N46" i="53"/>
  <c r="N54" i="53"/>
  <c r="N78" i="53"/>
  <c r="N86" i="53"/>
  <c r="N102" i="53"/>
  <c r="N118" i="53"/>
  <c r="Z15" i="53"/>
  <c r="N23" i="53"/>
  <c r="N31" i="53"/>
  <c r="N39" i="53"/>
  <c r="N47" i="53"/>
  <c r="N55" i="53"/>
  <c r="N63" i="53"/>
  <c r="N71" i="53"/>
  <c r="N79" i="53"/>
  <c r="N87" i="53"/>
  <c r="N95" i="53"/>
  <c r="N103" i="53"/>
  <c r="N111" i="53"/>
  <c r="N119" i="53"/>
  <c r="N127" i="53"/>
  <c r="N135" i="53"/>
  <c r="N143" i="53"/>
  <c r="N151" i="53"/>
  <c r="N159" i="53"/>
  <c r="N167" i="53"/>
  <c r="N175" i="53"/>
  <c r="N183" i="53"/>
  <c r="N191" i="53"/>
  <c r="T21" i="53"/>
  <c r="T29" i="53"/>
  <c r="T37" i="53"/>
  <c r="T45" i="53"/>
  <c r="T53" i="53"/>
  <c r="T61" i="53"/>
  <c r="T69" i="53"/>
  <c r="T77" i="53"/>
  <c r="T85" i="53"/>
  <c r="T93" i="53"/>
  <c r="T101" i="53"/>
  <c r="T109" i="53"/>
  <c r="T117" i="53"/>
  <c r="T125" i="53"/>
  <c r="T133" i="53"/>
  <c r="T141" i="53"/>
  <c r="T149" i="53"/>
  <c r="T157" i="53"/>
  <c r="T165" i="53"/>
  <c r="T173" i="53"/>
  <c r="T181" i="53"/>
  <c r="T189" i="53"/>
  <c r="Z19" i="53"/>
  <c r="Z27" i="53"/>
  <c r="Z35" i="53"/>
  <c r="Z43" i="53"/>
  <c r="Z51" i="53"/>
  <c r="Z59" i="53"/>
  <c r="Z67" i="53"/>
  <c r="Z75" i="53"/>
  <c r="Z83" i="53"/>
  <c r="Z91" i="53"/>
  <c r="Z99" i="53"/>
  <c r="Z107" i="53"/>
  <c r="Z115" i="53"/>
  <c r="Z123" i="53"/>
  <c r="Z131" i="53"/>
  <c r="Z139" i="53"/>
  <c r="Z147" i="53"/>
  <c r="Z155" i="53"/>
  <c r="Z163" i="53"/>
  <c r="Z171" i="53"/>
  <c r="Z179" i="53"/>
  <c r="Z187" i="53"/>
  <c r="T15" i="53"/>
  <c r="Z188" i="53"/>
  <c r="AR25" i="53"/>
  <c r="AR17" i="53"/>
  <c r="AR27" i="53"/>
  <c r="AP27" i="53" s="1"/>
  <c r="AR26" i="53"/>
  <c r="AP26" i="53" s="1"/>
  <c r="AR24" i="53"/>
  <c r="AR16" i="53"/>
  <c r="AR23" i="53"/>
  <c r="AR15" i="53"/>
  <c r="AR19" i="53"/>
  <c r="AR18" i="53"/>
  <c r="AR22" i="53"/>
  <c r="AR28" i="53"/>
  <c r="AP28" i="53" s="1"/>
  <c r="AR21" i="53"/>
  <c r="AR20" i="53"/>
  <c r="N80" i="53"/>
  <c r="N152" i="53"/>
  <c r="T62" i="53"/>
  <c r="T134" i="53"/>
  <c r="T190" i="53"/>
  <c r="Z36" i="53"/>
  <c r="Z52" i="53"/>
  <c r="Z100" i="53"/>
  <c r="Z132" i="53"/>
  <c r="Z172" i="53"/>
  <c r="N17" i="53"/>
  <c r="N57" i="53"/>
  <c r="N73" i="53"/>
  <c r="N81" i="53"/>
  <c r="N89" i="53"/>
  <c r="N97" i="53"/>
  <c r="N105" i="53"/>
  <c r="N113" i="53"/>
  <c r="N121" i="53"/>
  <c r="N129" i="53"/>
  <c r="N137" i="53"/>
  <c r="N145" i="53"/>
  <c r="N153" i="53"/>
  <c r="N161" i="53"/>
  <c r="N169" i="53"/>
  <c r="N177" i="53"/>
  <c r="N185" i="53"/>
  <c r="N193" i="53"/>
  <c r="T23" i="53"/>
  <c r="T31" i="53"/>
  <c r="T39" i="53"/>
  <c r="T47" i="53"/>
  <c r="T55" i="53"/>
  <c r="T63" i="53"/>
  <c r="T71" i="53"/>
  <c r="T79" i="53"/>
  <c r="T87" i="53"/>
  <c r="T95" i="53"/>
  <c r="T103" i="53"/>
  <c r="T111" i="53"/>
  <c r="T119" i="53"/>
  <c r="T127" i="53"/>
  <c r="T135" i="53"/>
  <c r="T143" i="53"/>
  <c r="T151" i="53"/>
  <c r="T159" i="53"/>
  <c r="T167" i="53"/>
  <c r="T175" i="53"/>
  <c r="T183" i="53"/>
  <c r="T191" i="53"/>
  <c r="Z21" i="53"/>
  <c r="Z29" i="53"/>
  <c r="Z37" i="53"/>
  <c r="Z45" i="53"/>
  <c r="Z53" i="53"/>
  <c r="Z61" i="53"/>
  <c r="Z69" i="53"/>
  <c r="Z77" i="53"/>
  <c r="Z85" i="53"/>
  <c r="Z93" i="53"/>
  <c r="Z101" i="53"/>
  <c r="Z109" i="53"/>
  <c r="Z117" i="53"/>
  <c r="Z125" i="53"/>
  <c r="Z133" i="53"/>
  <c r="Z141" i="53"/>
  <c r="Z149" i="53"/>
  <c r="Z157" i="53"/>
  <c r="Z165" i="53"/>
  <c r="Z173" i="53"/>
  <c r="Z181" i="53"/>
  <c r="Z189" i="53"/>
  <c r="AX23" i="53"/>
  <c r="AX15" i="53"/>
  <c r="AX25" i="53"/>
  <c r="AX16" i="53"/>
  <c r="AX22" i="53"/>
  <c r="AX21" i="53"/>
  <c r="AX17" i="53"/>
  <c r="AX24" i="53"/>
  <c r="AX28" i="53"/>
  <c r="AV28" i="53" s="1"/>
  <c r="AX20" i="53"/>
  <c r="AX26" i="53"/>
  <c r="AV26" i="53" s="1"/>
  <c r="AX27" i="53"/>
  <c r="AV27" i="53" s="1"/>
  <c r="AX19" i="53"/>
  <c r="AX18" i="53"/>
  <c r="N16" i="53"/>
  <c r="N56" i="53"/>
  <c r="N136" i="53"/>
  <c r="N176" i="53"/>
  <c r="T70" i="53"/>
  <c r="T102" i="53"/>
  <c r="T166" i="53"/>
  <c r="Z28" i="53"/>
  <c r="Z60" i="53"/>
  <c r="Z92" i="53"/>
  <c r="Z124" i="53"/>
  <c r="Z156" i="53"/>
  <c r="N33" i="53"/>
  <c r="N65" i="53"/>
  <c r="N18" i="53"/>
  <c r="N26" i="53"/>
  <c r="N34" i="53"/>
  <c r="N42" i="53"/>
  <c r="N50" i="53"/>
  <c r="N58" i="53"/>
  <c r="N66" i="53"/>
  <c r="N74" i="53"/>
  <c r="N82" i="53"/>
  <c r="N90" i="53"/>
  <c r="N98" i="53"/>
  <c r="N106" i="53"/>
  <c r="N114" i="53"/>
  <c r="N122" i="53"/>
  <c r="N130" i="53"/>
  <c r="N138" i="53"/>
  <c r="N146" i="53"/>
  <c r="N154" i="53"/>
  <c r="N162" i="53"/>
  <c r="N170" i="53"/>
  <c r="N178" i="53"/>
  <c r="N186" i="53"/>
  <c r="T16" i="53"/>
  <c r="T24" i="53"/>
  <c r="T32" i="53"/>
  <c r="T40" i="53"/>
  <c r="T48" i="53"/>
  <c r="T56" i="53"/>
  <c r="T64" i="53"/>
  <c r="T72" i="53"/>
  <c r="T80" i="53"/>
  <c r="T88" i="53"/>
  <c r="T96" i="53"/>
  <c r="T104" i="53"/>
  <c r="T112" i="53"/>
  <c r="T120" i="53"/>
  <c r="T128" i="53"/>
  <c r="T136" i="53"/>
  <c r="T144" i="53"/>
  <c r="T152" i="53"/>
  <c r="T160" i="53"/>
  <c r="T168" i="53"/>
  <c r="T176" i="53"/>
  <c r="T184" i="53"/>
  <c r="T192" i="53"/>
  <c r="Z22" i="53"/>
  <c r="Z30" i="53"/>
  <c r="Z38" i="53"/>
  <c r="Z46" i="53"/>
  <c r="Z54" i="53"/>
  <c r="Z62" i="53"/>
  <c r="Z70" i="53"/>
  <c r="Z78" i="53"/>
  <c r="Z86" i="53"/>
  <c r="Z94" i="53"/>
  <c r="Z102" i="53"/>
  <c r="Z110" i="53"/>
  <c r="Z118" i="53"/>
  <c r="Z126" i="53"/>
  <c r="Z134" i="53"/>
  <c r="Z142" i="53"/>
  <c r="Z150" i="53"/>
  <c r="Z158" i="53"/>
  <c r="Z166" i="53"/>
  <c r="Z174" i="53"/>
  <c r="Z182" i="53"/>
  <c r="Z190" i="53"/>
  <c r="R183" i="53"/>
  <c r="P183" i="53" s="1"/>
  <c r="R180" i="53"/>
  <c r="P180" i="53" s="1"/>
  <c r="R173" i="53"/>
  <c r="P173" i="53" s="1"/>
  <c r="R166" i="53"/>
  <c r="P166" i="53" s="1"/>
  <c r="R163" i="53"/>
  <c r="P163" i="53" s="1"/>
  <c r="R153" i="53"/>
  <c r="P153" i="53" s="1"/>
  <c r="R146" i="53"/>
  <c r="P146" i="53" s="1"/>
  <c r="R136" i="53"/>
  <c r="P136" i="53" s="1"/>
  <c r="R119" i="53"/>
  <c r="P119" i="53" s="1"/>
  <c r="R115" i="53"/>
  <c r="R111" i="53"/>
  <c r="R107" i="53"/>
  <c r="R103" i="53"/>
  <c r="R99" i="53"/>
  <c r="R95" i="53"/>
  <c r="R91" i="53"/>
  <c r="R87" i="53"/>
  <c r="R83" i="53"/>
  <c r="R79" i="53"/>
  <c r="R75" i="53"/>
  <c r="R71" i="53"/>
  <c r="R67" i="53"/>
  <c r="R63" i="53"/>
  <c r="R59" i="53"/>
  <c r="R55" i="53"/>
  <c r="R51" i="53"/>
  <c r="R47" i="53"/>
  <c r="R43" i="53"/>
  <c r="R39" i="53"/>
  <c r="R35" i="53"/>
  <c r="R31" i="53"/>
  <c r="R27" i="53"/>
  <c r="R193" i="53"/>
  <c r="P193" i="53" s="1"/>
  <c r="R186" i="53"/>
  <c r="P186" i="53" s="1"/>
  <c r="R176" i="53"/>
  <c r="P176" i="53" s="1"/>
  <c r="R159" i="53"/>
  <c r="P159" i="53" s="1"/>
  <c r="R156" i="53"/>
  <c r="P156" i="53" s="1"/>
  <c r="R149" i="53"/>
  <c r="P149" i="53" s="1"/>
  <c r="R142" i="53"/>
  <c r="P142" i="53" s="1"/>
  <c r="R139" i="53"/>
  <c r="P139" i="53" s="1"/>
  <c r="R129" i="53"/>
  <c r="P129" i="53" s="1"/>
  <c r="R122" i="53"/>
  <c r="P122" i="53" s="1"/>
  <c r="R192" i="53"/>
  <c r="P192" i="53" s="1"/>
  <c r="R175" i="53"/>
  <c r="P175" i="53" s="1"/>
  <c r="R172" i="53"/>
  <c r="P172" i="53" s="1"/>
  <c r="R165" i="53"/>
  <c r="P165" i="53" s="1"/>
  <c r="R158" i="53"/>
  <c r="P158" i="53" s="1"/>
  <c r="R155" i="53"/>
  <c r="P155" i="53" s="1"/>
  <c r="R145" i="53"/>
  <c r="P145" i="53" s="1"/>
  <c r="R138" i="53"/>
  <c r="P138" i="53" s="1"/>
  <c r="R128" i="53"/>
  <c r="P128" i="53" s="1"/>
  <c r="R185" i="53"/>
  <c r="P185" i="53" s="1"/>
  <c r="R178" i="53"/>
  <c r="P178" i="53" s="1"/>
  <c r="R168" i="53"/>
  <c r="P168" i="53" s="1"/>
  <c r="R151" i="53"/>
  <c r="P151" i="53" s="1"/>
  <c r="R148" i="53"/>
  <c r="P148" i="53" s="1"/>
  <c r="R141" i="53"/>
  <c r="P141" i="53" s="1"/>
  <c r="R134" i="53"/>
  <c r="P134" i="53" s="1"/>
  <c r="R131" i="53"/>
  <c r="P131" i="53" s="1"/>
  <c r="R121" i="53"/>
  <c r="P121" i="53" s="1"/>
  <c r="R117" i="53"/>
  <c r="R113" i="53"/>
  <c r="R109" i="53"/>
  <c r="R105" i="53"/>
  <c r="R101" i="53"/>
  <c r="R97" i="53"/>
  <c r="R93" i="53"/>
  <c r="R89" i="53"/>
  <c r="R85" i="53"/>
  <c r="R81" i="53"/>
  <c r="R77" i="53"/>
  <c r="R73" i="53"/>
  <c r="R69" i="53"/>
  <c r="R65" i="53"/>
  <c r="R61" i="53"/>
  <c r="R57" i="53"/>
  <c r="R53" i="53"/>
  <c r="R49" i="53"/>
  <c r="R45" i="53"/>
  <c r="R41" i="53"/>
  <c r="R37" i="53"/>
  <c r="R33" i="53"/>
  <c r="R29" i="53"/>
  <c r="R25" i="53"/>
  <c r="R184" i="53"/>
  <c r="P184" i="53" s="1"/>
  <c r="R167" i="53"/>
  <c r="P167" i="53" s="1"/>
  <c r="R164" i="53"/>
  <c r="P164" i="53" s="1"/>
  <c r="R157" i="53"/>
  <c r="P157" i="53" s="1"/>
  <c r="R150" i="53"/>
  <c r="P150" i="53" s="1"/>
  <c r="R147" i="53"/>
  <c r="P147" i="53" s="1"/>
  <c r="R137" i="53"/>
  <c r="P137" i="53" s="1"/>
  <c r="R130" i="53"/>
  <c r="P130" i="53" s="1"/>
  <c r="R120" i="53"/>
  <c r="P120" i="53" s="1"/>
  <c r="R116" i="53"/>
  <c r="R112" i="53"/>
  <c r="R108" i="53"/>
  <c r="R104" i="53"/>
  <c r="R100" i="53"/>
  <c r="R96" i="53"/>
  <c r="R92" i="53"/>
  <c r="R88" i="53"/>
  <c r="R84" i="53"/>
  <c r="R80" i="53"/>
  <c r="R76" i="53"/>
  <c r="R72" i="53"/>
  <c r="R68" i="53"/>
  <c r="R64" i="53"/>
  <c r="R60" i="53"/>
  <c r="R56" i="53"/>
  <c r="R52" i="53"/>
  <c r="R48" i="53"/>
  <c r="R44" i="53"/>
  <c r="R40" i="53"/>
  <c r="R36" i="53"/>
  <c r="R32" i="53"/>
  <c r="R28" i="53"/>
  <c r="R24" i="53"/>
  <c r="R189" i="53"/>
  <c r="P189" i="53" s="1"/>
  <c r="R171" i="53"/>
  <c r="P171" i="53" s="1"/>
  <c r="R162" i="53"/>
  <c r="P162" i="53" s="1"/>
  <c r="R144" i="53"/>
  <c r="P144" i="53" s="1"/>
  <c r="R135" i="53"/>
  <c r="P135" i="53" s="1"/>
  <c r="R126" i="53"/>
  <c r="P126" i="53" s="1"/>
  <c r="R106" i="53"/>
  <c r="R188" i="53"/>
  <c r="P188" i="53" s="1"/>
  <c r="R179" i="53"/>
  <c r="P179" i="53" s="1"/>
  <c r="R170" i="53"/>
  <c r="P170" i="53" s="1"/>
  <c r="R161" i="53"/>
  <c r="P161" i="53" s="1"/>
  <c r="R152" i="53"/>
  <c r="P152" i="53" s="1"/>
  <c r="R143" i="53"/>
  <c r="P143" i="53" s="1"/>
  <c r="R125" i="53"/>
  <c r="P125" i="53" s="1"/>
  <c r="R94" i="53"/>
  <c r="R62" i="53"/>
  <c r="R30" i="53"/>
  <c r="R22" i="53"/>
  <c r="R18" i="53"/>
  <c r="R187" i="53"/>
  <c r="P187" i="53" s="1"/>
  <c r="R160" i="53"/>
  <c r="P160" i="53" s="1"/>
  <c r="R133" i="53"/>
  <c r="P133" i="53" s="1"/>
  <c r="R114" i="53"/>
  <c r="R82" i="53"/>
  <c r="R50" i="53"/>
  <c r="R74" i="53"/>
  <c r="R169" i="53"/>
  <c r="P169" i="53" s="1"/>
  <c r="R124" i="53"/>
  <c r="P124" i="53" s="1"/>
  <c r="R177" i="53"/>
  <c r="P177" i="53" s="1"/>
  <c r="R132" i="53"/>
  <c r="P132" i="53" s="1"/>
  <c r="R123" i="53"/>
  <c r="P123" i="53" s="1"/>
  <c r="R102" i="53"/>
  <c r="R70" i="53"/>
  <c r="R38" i="53"/>
  <c r="R21" i="53"/>
  <c r="R17" i="53"/>
  <c r="R110" i="53"/>
  <c r="R20" i="53"/>
  <c r="R86" i="53"/>
  <c r="R15" i="53"/>
  <c r="R140" i="53"/>
  <c r="P140" i="53" s="1"/>
  <c r="R90" i="53"/>
  <c r="R58" i="53"/>
  <c r="R26" i="53"/>
  <c r="R174" i="53"/>
  <c r="P174" i="53" s="1"/>
  <c r="R78" i="53"/>
  <c r="R46" i="53"/>
  <c r="R16" i="53"/>
  <c r="R19" i="53"/>
  <c r="R42" i="53"/>
  <c r="R191" i="53"/>
  <c r="P191" i="53" s="1"/>
  <c r="R182" i="53"/>
  <c r="P182" i="53" s="1"/>
  <c r="R98" i="53"/>
  <c r="R66" i="53"/>
  <c r="R34" i="53"/>
  <c r="R190" i="53"/>
  <c r="P190" i="53" s="1"/>
  <c r="R181" i="53"/>
  <c r="P181" i="53" s="1"/>
  <c r="R154" i="53"/>
  <c r="P154" i="53" s="1"/>
  <c r="R127" i="53"/>
  <c r="P127" i="53" s="1"/>
  <c r="R118" i="53"/>
  <c r="R54" i="53"/>
  <c r="R23" i="53"/>
  <c r="AD193" i="53"/>
  <c r="AB193" i="53" s="1"/>
  <c r="AD183" i="53"/>
  <c r="AB183" i="53" s="1"/>
  <c r="AD180" i="53"/>
  <c r="AB180" i="53" s="1"/>
  <c r="AD177" i="53"/>
  <c r="AB177" i="53" s="1"/>
  <c r="AD167" i="53"/>
  <c r="AB167" i="53" s="1"/>
  <c r="AD164" i="53"/>
  <c r="AB164" i="53" s="1"/>
  <c r="AD161" i="53"/>
  <c r="AB161" i="53" s="1"/>
  <c r="AD151" i="53"/>
  <c r="AB151" i="53" s="1"/>
  <c r="AD148" i="53"/>
  <c r="AB148" i="53" s="1"/>
  <c r="AD145" i="53"/>
  <c r="AB145" i="53" s="1"/>
  <c r="AD135" i="53"/>
  <c r="AB135" i="53" s="1"/>
  <c r="AD132" i="53"/>
  <c r="AB132" i="53" s="1"/>
  <c r="AD129" i="53"/>
  <c r="AB129" i="53" s="1"/>
  <c r="AD119" i="53"/>
  <c r="AB119" i="53" s="1"/>
  <c r="AD186" i="53"/>
  <c r="AB186" i="53" s="1"/>
  <c r="AD170" i="53"/>
  <c r="AB170" i="53" s="1"/>
  <c r="AD154" i="53"/>
  <c r="AB154" i="53" s="1"/>
  <c r="AD138" i="53"/>
  <c r="AB138" i="53" s="1"/>
  <c r="AD122" i="53"/>
  <c r="AB122" i="53" s="1"/>
  <c r="AD115" i="53"/>
  <c r="AD111" i="53"/>
  <c r="AD107" i="53"/>
  <c r="AD103" i="53"/>
  <c r="AD99" i="53"/>
  <c r="AD95" i="53"/>
  <c r="AD91" i="53"/>
  <c r="AD87" i="53"/>
  <c r="AD83" i="53"/>
  <c r="AD79" i="53"/>
  <c r="AD75" i="53"/>
  <c r="AD71" i="53"/>
  <c r="AD67" i="53"/>
  <c r="AD63" i="53"/>
  <c r="AD59" i="53"/>
  <c r="AD55" i="53"/>
  <c r="AD51" i="53"/>
  <c r="AD47" i="53"/>
  <c r="AD43" i="53"/>
  <c r="AD39" i="53"/>
  <c r="AD35" i="53"/>
  <c r="AD31" i="53"/>
  <c r="AD27" i="53"/>
  <c r="AD23" i="53"/>
  <c r="AD19" i="53"/>
  <c r="AD15" i="53"/>
  <c r="AD192" i="53"/>
  <c r="AB192" i="53" s="1"/>
  <c r="AD189" i="53"/>
  <c r="AB189" i="53" s="1"/>
  <c r="AD179" i="53"/>
  <c r="AB179" i="53" s="1"/>
  <c r="AD176" i="53"/>
  <c r="AB176" i="53" s="1"/>
  <c r="AD173" i="53"/>
  <c r="AB173" i="53" s="1"/>
  <c r="AD163" i="53"/>
  <c r="AB163" i="53" s="1"/>
  <c r="AD160" i="53"/>
  <c r="AB160" i="53" s="1"/>
  <c r="AD157" i="53"/>
  <c r="AB157" i="53" s="1"/>
  <c r="AD147" i="53"/>
  <c r="AB147" i="53" s="1"/>
  <c r="AD144" i="53"/>
  <c r="AB144" i="53" s="1"/>
  <c r="AD141" i="53"/>
  <c r="AB141" i="53" s="1"/>
  <c r="AD131" i="53"/>
  <c r="AB131" i="53" s="1"/>
  <c r="AD128" i="53"/>
  <c r="AB128" i="53" s="1"/>
  <c r="AD125" i="53"/>
  <c r="AB125" i="53" s="1"/>
  <c r="AD182" i="53"/>
  <c r="AB182" i="53" s="1"/>
  <c r="AD166" i="53"/>
  <c r="AB166" i="53" s="1"/>
  <c r="AD150" i="53"/>
  <c r="AB150" i="53" s="1"/>
  <c r="AD134" i="53"/>
  <c r="AB134" i="53" s="1"/>
  <c r="AD118" i="53"/>
  <c r="AD114" i="53"/>
  <c r="AD110" i="53"/>
  <c r="AD106" i="53"/>
  <c r="AD102" i="53"/>
  <c r="AD98" i="53"/>
  <c r="AD94" i="53"/>
  <c r="AD90" i="53"/>
  <c r="AD86" i="53"/>
  <c r="AD82" i="53"/>
  <c r="AD78" i="53"/>
  <c r="AD74" i="53"/>
  <c r="AD70" i="53"/>
  <c r="AD66" i="53"/>
  <c r="AD62" i="53"/>
  <c r="AD58" i="53"/>
  <c r="AD54" i="53"/>
  <c r="AD50" i="53"/>
  <c r="AD46" i="53"/>
  <c r="AD42" i="53"/>
  <c r="AD38" i="53"/>
  <c r="AD34" i="53"/>
  <c r="AD30" i="53"/>
  <c r="AD26" i="53"/>
  <c r="AD22" i="53"/>
  <c r="AD18" i="53"/>
  <c r="AD191" i="53"/>
  <c r="AB191" i="53" s="1"/>
  <c r="AD188" i="53"/>
  <c r="AB188" i="53" s="1"/>
  <c r="AD185" i="53"/>
  <c r="AB185" i="53" s="1"/>
  <c r="AD175" i="53"/>
  <c r="AB175" i="53" s="1"/>
  <c r="AD172" i="53"/>
  <c r="AB172" i="53" s="1"/>
  <c r="AD169" i="53"/>
  <c r="AB169" i="53" s="1"/>
  <c r="AD159" i="53"/>
  <c r="AB159" i="53" s="1"/>
  <c r="AD156" i="53"/>
  <c r="AB156" i="53" s="1"/>
  <c r="AD153" i="53"/>
  <c r="AB153" i="53" s="1"/>
  <c r="AD143" i="53"/>
  <c r="AB143" i="53" s="1"/>
  <c r="AD140" i="53"/>
  <c r="AB140" i="53" s="1"/>
  <c r="AD137" i="53"/>
  <c r="AB137" i="53" s="1"/>
  <c r="AD127" i="53"/>
  <c r="AB127" i="53" s="1"/>
  <c r="AD124" i="53"/>
  <c r="AB124" i="53" s="1"/>
  <c r="AD121" i="53"/>
  <c r="AB121" i="53" s="1"/>
  <c r="AD178" i="53"/>
  <c r="AB178" i="53" s="1"/>
  <c r="AD162" i="53"/>
  <c r="AB162" i="53" s="1"/>
  <c r="AD146" i="53"/>
  <c r="AB146" i="53" s="1"/>
  <c r="AD130" i="53"/>
  <c r="AB130" i="53" s="1"/>
  <c r="AD117" i="53"/>
  <c r="AD113" i="53"/>
  <c r="AD109" i="53"/>
  <c r="AD105" i="53"/>
  <c r="AD101" i="53"/>
  <c r="AD97" i="53"/>
  <c r="AD93" i="53"/>
  <c r="AD89" i="53"/>
  <c r="AD85" i="53"/>
  <c r="AD81" i="53"/>
  <c r="AD77" i="53"/>
  <c r="AD73" i="53"/>
  <c r="AD69" i="53"/>
  <c r="AD65" i="53"/>
  <c r="AD61" i="53"/>
  <c r="AD57" i="53"/>
  <c r="AD53" i="53"/>
  <c r="AD49" i="53"/>
  <c r="AD45" i="53"/>
  <c r="AD41" i="53"/>
  <c r="AD37" i="53"/>
  <c r="AD33" i="53"/>
  <c r="AD29" i="53"/>
  <c r="AD25" i="53"/>
  <c r="AD21" i="53"/>
  <c r="AD17" i="53"/>
  <c r="AD187" i="53"/>
  <c r="AB187" i="53" s="1"/>
  <c r="AD184" i="53"/>
  <c r="AB184" i="53" s="1"/>
  <c r="AD181" i="53"/>
  <c r="AB181" i="53" s="1"/>
  <c r="AD171" i="53"/>
  <c r="AB171" i="53" s="1"/>
  <c r="AD168" i="53"/>
  <c r="AB168" i="53" s="1"/>
  <c r="AD165" i="53"/>
  <c r="AB165" i="53" s="1"/>
  <c r="AD155" i="53"/>
  <c r="AB155" i="53" s="1"/>
  <c r="AD152" i="53"/>
  <c r="AB152" i="53" s="1"/>
  <c r="AD149" i="53"/>
  <c r="AB149" i="53" s="1"/>
  <c r="AD139" i="53"/>
  <c r="AB139" i="53" s="1"/>
  <c r="AD136" i="53"/>
  <c r="AB136" i="53" s="1"/>
  <c r="AD133" i="53"/>
  <c r="AB133" i="53" s="1"/>
  <c r="AD123" i="53"/>
  <c r="AB123" i="53" s="1"/>
  <c r="AD120" i="53"/>
  <c r="AB120" i="53" s="1"/>
  <c r="AD190" i="53"/>
  <c r="AB190" i="53" s="1"/>
  <c r="AD112" i="53"/>
  <c r="AD80" i="53"/>
  <c r="AD64" i="53"/>
  <c r="AD28" i="53"/>
  <c r="AD108" i="53"/>
  <c r="AD48" i="53"/>
  <c r="AD16" i="53"/>
  <c r="AD100" i="53"/>
  <c r="AD24" i="53"/>
  <c r="AD126" i="53"/>
  <c r="AB126" i="53" s="1"/>
  <c r="AD96" i="53"/>
  <c r="AD72" i="53"/>
  <c r="AD56" i="53"/>
  <c r="AD44" i="53"/>
  <c r="AD88" i="53"/>
  <c r="AD68" i="53"/>
  <c r="AD52" i="53"/>
  <c r="AD20" i="53"/>
  <c r="AD116" i="53"/>
  <c r="AD174" i="53"/>
  <c r="AB174" i="53" s="1"/>
  <c r="AD104" i="53"/>
  <c r="AD92" i="53"/>
  <c r="AD158" i="53"/>
  <c r="AB158" i="53" s="1"/>
  <c r="AD84" i="53"/>
  <c r="AD36" i="53"/>
  <c r="AD76" i="53"/>
  <c r="AD40" i="53"/>
  <c r="AD142" i="53"/>
  <c r="AB142" i="53" s="1"/>
  <c r="AD32" i="53"/>
  <c r="AD60" i="53"/>
  <c r="X187" i="53"/>
  <c r="V187" i="53" s="1"/>
  <c r="X177" i="53"/>
  <c r="V177" i="53" s="1"/>
  <c r="X174" i="53"/>
  <c r="V174" i="53" s="1"/>
  <c r="X193" i="53"/>
  <c r="V193" i="53" s="1"/>
  <c r="X190" i="53"/>
  <c r="V190" i="53" s="1"/>
  <c r="X183" i="53"/>
  <c r="V183" i="53" s="1"/>
  <c r="X176" i="53"/>
  <c r="V176" i="53" s="1"/>
  <c r="X173" i="53"/>
  <c r="V173" i="53" s="1"/>
  <c r="X156" i="53"/>
  <c r="V156" i="53" s="1"/>
  <c r="X146" i="53"/>
  <c r="V146" i="53" s="1"/>
  <c r="X139" i="53"/>
  <c r="V139" i="53" s="1"/>
  <c r="X129" i="53"/>
  <c r="V129" i="53" s="1"/>
  <c r="X126" i="53"/>
  <c r="V126" i="53" s="1"/>
  <c r="X119" i="53"/>
  <c r="V119" i="53" s="1"/>
  <c r="X186" i="53"/>
  <c r="V186" i="53" s="1"/>
  <c r="X179" i="53"/>
  <c r="V179" i="53" s="1"/>
  <c r="X169" i="53"/>
  <c r="V169" i="53" s="1"/>
  <c r="X166" i="53"/>
  <c r="V166" i="53" s="1"/>
  <c r="X159" i="53"/>
  <c r="V159" i="53" s="1"/>
  <c r="X152" i="53"/>
  <c r="V152" i="53" s="1"/>
  <c r="X149" i="53"/>
  <c r="V149" i="53" s="1"/>
  <c r="X132" i="53"/>
  <c r="V132" i="53" s="1"/>
  <c r="X122" i="53"/>
  <c r="V122" i="53" s="1"/>
  <c r="X115" i="53"/>
  <c r="X111" i="53"/>
  <c r="X107" i="53"/>
  <c r="X103" i="53"/>
  <c r="X99" i="53"/>
  <c r="X95" i="53"/>
  <c r="X91" i="53"/>
  <c r="X87" i="53"/>
  <c r="X83" i="53"/>
  <c r="X79" i="53"/>
  <c r="X75" i="53"/>
  <c r="X71" i="53"/>
  <c r="X67" i="53"/>
  <c r="X192" i="53"/>
  <c r="V192" i="53" s="1"/>
  <c r="X189" i="53"/>
  <c r="V189" i="53" s="1"/>
  <c r="X172" i="53"/>
  <c r="V172" i="53" s="1"/>
  <c r="X162" i="53"/>
  <c r="V162" i="53" s="1"/>
  <c r="X155" i="53"/>
  <c r="V155" i="53" s="1"/>
  <c r="X145" i="53"/>
  <c r="V145" i="53" s="1"/>
  <c r="X142" i="53"/>
  <c r="V142" i="53" s="1"/>
  <c r="X135" i="53"/>
  <c r="V135" i="53" s="1"/>
  <c r="X128" i="53"/>
  <c r="V128" i="53" s="1"/>
  <c r="X125" i="53"/>
  <c r="V125" i="53" s="1"/>
  <c r="X185" i="53"/>
  <c r="V185" i="53" s="1"/>
  <c r="X182" i="53"/>
  <c r="V182" i="53" s="1"/>
  <c r="X175" i="53"/>
  <c r="V175" i="53" s="1"/>
  <c r="X168" i="53"/>
  <c r="V168" i="53" s="1"/>
  <c r="X165" i="53"/>
  <c r="V165" i="53" s="1"/>
  <c r="X148" i="53"/>
  <c r="V148" i="53" s="1"/>
  <c r="X138" i="53"/>
  <c r="V138" i="53" s="1"/>
  <c r="X131" i="53"/>
  <c r="V131" i="53" s="1"/>
  <c r="X121" i="53"/>
  <c r="V121" i="53" s="1"/>
  <c r="X118" i="53"/>
  <c r="X114" i="53"/>
  <c r="X110" i="53"/>
  <c r="X106" i="53"/>
  <c r="X102" i="53"/>
  <c r="X98" i="53"/>
  <c r="X94" i="53"/>
  <c r="X90" i="53"/>
  <c r="X86" i="53"/>
  <c r="X82" i="53"/>
  <c r="X78" i="53"/>
  <c r="X74" i="53"/>
  <c r="X70" i="53"/>
  <c r="X66" i="53"/>
  <c r="X178" i="53"/>
  <c r="V178" i="53" s="1"/>
  <c r="X157" i="53"/>
  <c r="V157" i="53" s="1"/>
  <c r="X130" i="53"/>
  <c r="V130" i="53" s="1"/>
  <c r="X123" i="53"/>
  <c r="V123" i="53" s="1"/>
  <c r="X15" i="53"/>
  <c r="X170" i="53"/>
  <c r="V170" i="53" s="1"/>
  <c r="X163" i="53"/>
  <c r="V163" i="53" s="1"/>
  <c r="X150" i="53"/>
  <c r="V150" i="53" s="1"/>
  <c r="X143" i="53"/>
  <c r="V143" i="53" s="1"/>
  <c r="X136" i="53"/>
  <c r="V136" i="53" s="1"/>
  <c r="X116" i="53"/>
  <c r="X108" i="53"/>
  <c r="X100" i="53"/>
  <c r="X92" i="53"/>
  <c r="X84" i="53"/>
  <c r="X76" i="53"/>
  <c r="X68" i="53"/>
  <c r="X62" i="53"/>
  <c r="X58" i="53"/>
  <c r="X54" i="53"/>
  <c r="X50" i="53"/>
  <c r="X46" i="53"/>
  <c r="X42" i="53"/>
  <c r="X38" i="53"/>
  <c r="X34" i="53"/>
  <c r="X30" i="53"/>
  <c r="X26" i="53"/>
  <c r="X22" i="53"/>
  <c r="X18" i="53"/>
  <c r="X184" i="53"/>
  <c r="V184" i="53" s="1"/>
  <c r="X154" i="53"/>
  <c r="V154" i="53" s="1"/>
  <c r="X147" i="53"/>
  <c r="V147" i="53" s="1"/>
  <c r="X134" i="53"/>
  <c r="V134" i="53" s="1"/>
  <c r="X127" i="53"/>
  <c r="V127" i="53" s="1"/>
  <c r="X120" i="53"/>
  <c r="V120" i="53" s="1"/>
  <c r="X113" i="53"/>
  <c r="X105" i="53"/>
  <c r="X97" i="53"/>
  <c r="X89" i="53"/>
  <c r="X81" i="53"/>
  <c r="X73" i="53"/>
  <c r="X65" i="53"/>
  <c r="X61" i="53"/>
  <c r="X57" i="53"/>
  <c r="X53" i="53"/>
  <c r="X49" i="53"/>
  <c r="X45" i="53"/>
  <c r="X41" i="53"/>
  <c r="X37" i="53"/>
  <c r="X33" i="53"/>
  <c r="X29" i="53"/>
  <c r="X25" i="53"/>
  <c r="X21" i="53"/>
  <c r="X17" i="53"/>
  <c r="X167" i="53"/>
  <c r="V167" i="53" s="1"/>
  <c r="X160" i="53"/>
  <c r="V160" i="53" s="1"/>
  <c r="X140" i="53"/>
  <c r="V140" i="53" s="1"/>
  <c r="X181" i="53"/>
  <c r="V181" i="53" s="1"/>
  <c r="X171" i="53"/>
  <c r="V171" i="53" s="1"/>
  <c r="X158" i="53"/>
  <c r="V158" i="53" s="1"/>
  <c r="X151" i="53"/>
  <c r="V151" i="53" s="1"/>
  <c r="X144" i="53"/>
  <c r="V144" i="53" s="1"/>
  <c r="X124" i="53"/>
  <c r="V124" i="53" s="1"/>
  <c r="X180" i="53"/>
  <c r="V180" i="53" s="1"/>
  <c r="X141" i="53"/>
  <c r="V141" i="53" s="1"/>
  <c r="X104" i="53"/>
  <c r="X63" i="53"/>
  <c r="X52" i="53"/>
  <c r="X31" i="53"/>
  <c r="X20" i="53"/>
  <c r="X101" i="53"/>
  <c r="X80" i="53"/>
  <c r="X51" i="53"/>
  <c r="X40" i="53"/>
  <c r="X19" i="53"/>
  <c r="X137" i="53"/>
  <c r="V137" i="53" s="1"/>
  <c r="X60" i="53"/>
  <c r="X39" i="53"/>
  <c r="X28" i="53"/>
  <c r="X77" i="53"/>
  <c r="X153" i="53"/>
  <c r="V153" i="53" s="1"/>
  <c r="X117" i="53"/>
  <c r="X96" i="53"/>
  <c r="X59" i="53"/>
  <c r="X48" i="53"/>
  <c r="X27" i="53"/>
  <c r="X16" i="53"/>
  <c r="X56" i="53"/>
  <c r="X35" i="53"/>
  <c r="X191" i="53"/>
  <c r="V191" i="53" s="1"/>
  <c r="X133" i="53"/>
  <c r="V133" i="53" s="1"/>
  <c r="X93" i="53"/>
  <c r="X72" i="53"/>
  <c r="X47" i="53"/>
  <c r="X36" i="53"/>
  <c r="X188" i="53"/>
  <c r="V188" i="53" s="1"/>
  <c r="X112" i="53"/>
  <c r="X69" i="53"/>
  <c r="X24" i="53"/>
  <c r="X164" i="53"/>
  <c r="V164" i="53" s="1"/>
  <c r="X109" i="53"/>
  <c r="X88" i="53"/>
  <c r="X55" i="53"/>
  <c r="X44" i="53"/>
  <c r="X23" i="53"/>
  <c r="X161" i="53"/>
  <c r="V161" i="53" s="1"/>
  <c r="X85" i="53"/>
  <c r="X64" i="53"/>
  <c r="X43" i="53"/>
  <c r="X32" i="53"/>
  <c r="AJ38" i="60"/>
  <c r="AB33" i="66"/>
  <c r="AB132" i="66"/>
  <c r="AB62" i="66"/>
  <c r="AB156" i="66"/>
  <c r="AB136" i="66"/>
  <c r="AB67" i="66"/>
  <c r="AB139" i="66"/>
  <c r="AB190" i="66"/>
  <c r="AB149" i="66"/>
  <c r="AB146" i="66"/>
  <c r="AB172" i="66"/>
  <c r="AB80" i="66"/>
  <c r="AB174" i="66"/>
  <c r="AB50" i="66"/>
  <c r="AB26" i="66"/>
  <c r="AB123" i="66"/>
  <c r="AB148" i="66"/>
  <c r="AB17" i="66"/>
  <c r="AB175" i="66"/>
  <c r="AB28" i="66"/>
  <c r="AB102" i="66"/>
  <c r="AB193" i="66"/>
  <c r="AB176" i="66"/>
  <c r="AB18" i="66"/>
  <c r="F150" i="52"/>
  <c r="E150" i="52"/>
  <c r="D150" i="52"/>
  <c r="F149" i="52"/>
  <c r="E149" i="52"/>
  <c r="D149" i="52"/>
  <c r="F148" i="52"/>
  <c r="E148" i="52"/>
  <c r="D148" i="52"/>
  <c r="F147" i="52"/>
  <c r="E147" i="52"/>
  <c r="D147" i="52"/>
  <c r="F146" i="52"/>
  <c r="E146" i="52"/>
  <c r="D146" i="52"/>
  <c r="F145" i="52"/>
  <c r="E145" i="52"/>
  <c r="D145" i="52"/>
  <c r="F144" i="52"/>
  <c r="E144" i="52"/>
  <c r="D144" i="52"/>
  <c r="F143" i="52"/>
  <c r="E143" i="52"/>
  <c r="D143" i="52"/>
  <c r="F142" i="52"/>
  <c r="E142" i="52"/>
  <c r="D142" i="52"/>
  <c r="F141" i="52"/>
  <c r="E141" i="52"/>
  <c r="D141" i="52"/>
  <c r="F140" i="52"/>
  <c r="E140" i="52"/>
  <c r="D140" i="52"/>
  <c r="F139" i="52"/>
  <c r="E139" i="52"/>
  <c r="D139" i="52"/>
  <c r="F138" i="52"/>
  <c r="E138" i="52"/>
  <c r="D138" i="52"/>
  <c r="E137" i="52"/>
  <c r="D137" i="52"/>
  <c r="F136" i="52"/>
  <c r="E136" i="52"/>
  <c r="D136" i="52"/>
  <c r="AT15" i="25"/>
  <c r="AT28" i="25"/>
  <c r="AT27" i="25"/>
  <c r="AT26" i="25"/>
  <c r="AT25" i="25"/>
  <c r="AT24" i="25"/>
  <c r="AT23" i="25"/>
  <c r="AT22" i="25"/>
  <c r="AT21" i="25"/>
  <c r="AT20" i="25"/>
  <c r="AT19" i="25"/>
  <c r="AT18" i="25"/>
  <c r="AT17" i="25"/>
  <c r="AT16" i="25"/>
  <c r="AN28" i="25"/>
  <c r="AN27" i="25"/>
  <c r="AN26" i="25"/>
  <c r="AN25" i="25"/>
  <c r="AN24" i="25"/>
  <c r="AN23" i="25"/>
  <c r="AN22" i="25"/>
  <c r="AN21" i="25"/>
  <c r="AN20" i="25"/>
  <c r="AN19" i="25"/>
  <c r="AN18" i="25"/>
  <c r="AN17" i="25"/>
  <c r="AN16" i="25"/>
  <c r="AH28" i="25"/>
  <c r="AH27" i="25"/>
  <c r="AH26" i="25"/>
  <c r="AH25" i="25"/>
  <c r="AH24" i="25"/>
  <c r="AH23" i="25"/>
  <c r="AH22" i="25"/>
  <c r="AH21" i="25"/>
  <c r="AH20" i="25"/>
  <c r="AH19" i="25"/>
  <c r="AH18" i="25"/>
  <c r="AH17" i="25"/>
  <c r="AH16" i="25"/>
  <c r="AN15" i="25"/>
  <c r="AH15" i="25"/>
  <c r="D330" i="52"/>
  <c r="Y193" i="25"/>
  <c r="S193" i="25"/>
  <c r="M193" i="25"/>
  <c r="Y15" i="25"/>
  <c r="S15" i="25"/>
  <c r="M15" i="25"/>
  <c r="Y16" i="25"/>
  <c r="Y192" i="25"/>
  <c r="Y191" i="25"/>
  <c r="Y190" i="25"/>
  <c r="Y189" i="25"/>
  <c r="Y188" i="25"/>
  <c r="Y187" i="25"/>
  <c r="Y186" i="25"/>
  <c r="Y185" i="25"/>
  <c r="Y184" i="25"/>
  <c r="Y183" i="25"/>
  <c r="Y182" i="25"/>
  <c r="Y181" i="25"/>
  <c r="Y180" i="25"/>
  <c r="Y179" i="25"/>
  <c r="Y178" i="25"/>
  <c r="Y177" i="25"/>
  <c r="Y176" i="25"/>
  <c r="Y175" i="25"/>
  <c r="Y174" i="25"/>
  <c r="Y173" i="25"/>
  <c r="Y172" i="25"/>
  <c r="Y171" i="25"/>
  <c r="Y170" i="25"/>
  <c r="Y169" i="25"/>
  <c r="Y168" i="25"/>
  <c r="Y167" i="25"/>
  <c r="Y166" i="25"/>
  <c r="Y165" i="25"/>
  <c r="Y164" i="25"/>
  <c r="Y163" i="25"/>
  <c r="Y162" i="25"/>
  <c r="Y161" i="25"/>
  <c r="Y160" i="25"/>
  <c r="Y159" i="25"/>
  <c r="Y158" i="25"/>
  <c r="Y157" i="25"/>
  <c r="Y156" i="25"/>
  <c r="Y155" i="25"/>
  <c r="Y154" i="25"/>
  <c r="Y153" i="25"/>
  <c r="Y152" i="25"/>
  <c r="Y151" i="25"/>
  <c r="Y150" i="25"/>
  <c r="Y149" i="25"/>
  <c r="Y148" i="25"/>
  <c r="Y147" i="25"/>
  <c r="Y146" i="25"/>
  <c r="Y145" i="25"/>
  <c r="Y144" i="25"/>
  <c r="Y143" i="25"/>
  <c r="Y142" i="25"/>
  <c r="Y141" i="25"/>
  <c r="Y140" i="25"/>
  <c r="Y139" i="25"/>
  <c r="Y138" i="25"/>
  <c r="Y137" i="25"/>
  <c r="Y136" i="25"/>
  <c r="Y135" i="25"/>
  <c r="Y134" i="25"/>
  <c r="Y133" i="25"/>
  <c r="Y132" i="25"/>
  <c r="Y131" i="25"/>
  <c r="Y130" i="25"/>
  <c r="Y129" i="25"/>
  <c r="Y128" i="25"/>
  <c r="Y127" i="25"/>
  <c r="Y126" i="25"/>
  <c r="Y125" i="25"/>
  <c r="Y124" i="25"/>
  <c r="Y123" i="25"/>
  <c r="Y122" i="25"/>
  <c r="Y121" i="25"/>
  <c r="Y120" i="25"/>
  <c r="Y119" i="25"/>
  <c r="Y118" i="25"/>
  <c r="Y117" i="25"/>
  <c r="Y116" i="25"/>
  <c r="Y115" i="25"/>
  <c r="Y114" i="25"/>
  <c r="Y113" i="25"/>
  <c r="Y112" i="25"/>
  <c r="Y111" i="25"/>
  <c r="Y110" i="25"/>
  <c r="Y109" i="25"/>
  <c r="Y108" i="25"/>
  <c r="Y107" i="25"/>
  <c r="Y106" i="25"/>
  <c r="Y105" i="25"/>
  <c r="Y104" i="25"/>
  <c r="Y103" i="25"/>
  <c r="Y102" i="25"/>
  <c r="Y101" i="25"/>
  <c r="Y100" i="25"/>
  <c r="Y99" i="25"/>
  <c r="Y98" i="25"/>
  <c r="Y97" i="25"/>
  <c r="Y96" i="25"/>
  <c r="Y95" i="25"/>
  <c r="Y94" i="25"/>
  <c r="Y93" i="25"/>
  <c r="Y92" i="25"/>
  <c r="Y91" i="25"/>
  <c r="Y90" i="25"/>
  <c r="Y89" i="25"/>
  <c r="Y88" i="25"/>
  <c r="Y87" i="25"/>
  <c r="Y86" i="25"/>
  <c r="Y85" i="25"/>
  <c r="Y84" i="25"/>
  <c r="Y83" i="25"/>
  <c r="Y82" i="25"/>
  <c r="Y81" i="25"/>
  <c r="Y80" i="25"/>
  <c r="Y79" i="25"/>
  <c r="Y78" i="25"/>
  <c r="Y77" i="25"/>
  <c r="Y76" i="25"/>
  <c r="Y75" i="25"/>
  <c r="Y74" i="25"/>
  <c r="Y73" i="25"/>
  <c r="Y72" i="25"/>
  <c r="Y71" i="25"/>
  <c r="Y70" i="25"/>
  <c r="Y69" i="25"/>
  <c r="Y68" i="25"/>
  <c r="Y67" i="25"/>
  <c r="Y66" i="25"/>
  <c r="Y65" i="25"/>
  <c r="Y64" i="25"/>
  <c r="Y63" i="25"/>
  <c r="Y62" i="25"/>
  <c r="Y61" i="25"/>
  <c r="Y60" i="25"/>
  <c r="Y59" i="25"/>
  <c r="Y58" i="25"/>
  <c r="Y57" i="25"/>
  <c r="Y56" i="25"/>
  <c r="Y55" i="25"/>
  <c r="Y54" i="25"/>
  <c r="Y53" i="25"/>
  <c r="Y52" i="25"/>
  <c r="Y51" i="25"/>
  <c r="Y50" i="25"/>
  <c r="Y49" i="25"/>
  <c r="Y48" i="25"/>
  <c r="Y47" i="25"/>
  <c r="Y46" i="25"/>
  <c r="Y45" i="25"/>
  <c r="Y44" i="25"/>
  <c r="Y43" i="25"/>
  <c r="Y42" i="25"/>
  <c r="Y41" i="25"/>
  <c r="Y40" i="25"/>
  <c r="Y39" i="25"/>
  <c r="Y38" i="25"/>
  <c r="Y37" i="25"/>
  <c r="Y36" i="25"/>
  <c r="Y35" i="25"/>
  <c r="Y34" i="25"/>
  <c r="Y33" i="25"/>
  <c r="Y32" i="25"/>
  <c r="Y31" i="25"/>
  <c r="Y30" i="25"/>
  <c r="Y29" i="25"/>
  <c r="Y28" i="25"/>
  <c r="Y27" i="25"/>
  <c r="Y26" i="25"/>
  <c r="Y25" i="25"/>
  <c r="Y24" i="25"/>
  <c r="Y23" i="25"/>
  <c r="Y22" i="25"/>
  <c r="Y21" i="25"/>
  <c r="Y20" i="25"/>
  <c r="Y19" i="25"/>
  <c r="Y18" i="25"/>
  <c r="Y17" i="25"/>
  <c r="S192" i="25"/>
  <c r="S191" i="25"/>
  <c r="S190" i="25"/>
  <c r="S189" i="25"/>
  <c r="S188" i="25"/>
  <c r="S187" i="25"/>
  <c r="S186" i="25"/>
  <c r="S185" i="25"/>
  <c r="S184" i="25"/>
  <c r="S183" i="25"/>
  <c r="S182" i="25"/>
  <c r="S181" i="25"/>
  <c r="S180" i="25"/>
  <c r="S179" i="25"/>
  <c r="S178" i="25"/>
  <c r="S177" i="25"/>
  <c r="S176" i="25"/>
  <c r="S175" i="25"/>
  <c r="S174" i="25"/>
  <c r="S173" i="25"/>
  <c r="S172" i="25"/>
  <c r="S171" i="25"/>
  <c r="S170" i="25"/>
  <c r="S169" i="25"/>
  <c r="S168" i="25"/>
  <c r="S167" i="25"/>
  <c r="S166" i="25"/>
  <c r="S165" i="25"/>
  <c r="S164" i="25"/>
  <c r="S163" i="25"/>
  <c r="S162" i="25"/>
  <c r="S161" i="25"/>
  <c r="S160" i="25"/>
  <c r="S159" i="25"/>
  <c r="S158" i="25"/>
  <c r="S157" i="25"/>
  <c r="S156" i="25"/>
  <c r="S155" i="25"/>
  <c r="S154" i="25"/>
  <c r="S153" i="25"/>
  <c r="S152" i="25"/>
  <c r="S151" i="25"/>
  <c r="S150" i="25"/>
  <c r="S149" i="25"/>
  <c r="S148" i="25"/>
  <c r="S147" i="25"/>
  <c r="S146" i="25"/>
  <c r="S145" i="25"/>
  <c r="S144" i="25"/>
  <c r="S143" i="25"/>
  <c r="S142" i="25"/>
  <c r="S141" i="25"/>
  <c r="S140" i="25"/>
  <c r="S139" i="25"/>
  <c r="S138" i="25"/>
  <c r="S137" i="25"/>
  <c r="S136" i="25"/>
  <c r="S135" i="25"/>
  <c r="S134" i="25"/>
  <c r="S133" i="25"/>
  <c r="S132" i="25"/>
  <c r="S131" i="25"/>
  <c r="S130" i="25"/>
  <c r="S129" i="25"/>
  <c r="S128" i="25"/>
  <c r="S127" i="25"/>
  <c r="S126" i="25"/>
  <c r="S125" i="25"/>
  <c r="S124" i="25"/>
  <c r="S123" i="25"/>
  <c r="S122" i="25"/>
  <c r="S121" i="25"/>
  <c r="S120" i="25"/>
  <c r="S119" i="25"/>
  <c r="S118" i="25"/>
  <c r="S117" i="25"/>
  <c r="S116" i="25"/>
  <c r="S115" i="25"/>
  <c r="S114" i="25"/>
  <c r="S113" i="25"/>
  <c r="S112" i="25"/>
  <c r="S111" i="25"/>
  <c r="S110" i="25"/>
  <c r="S109" i="25"/>
  <c r="S108" i="25"/>
  <c r="S107" i="25"/>
  <c r="S106" i="25"/>
  <c r="S105" i="25"/>
  <c r="S104" i="25"/>
  <c r="S103" i="25"/>
  <c r="S102" i="25"/>
  <c r="S101" i="25"/>
  <c r="S100" i="25"/>
  <c r="S99" i="25"/>
  <c r="S98" i="25"/>
  <c r="S97" i="25"/>
  <c r="S96" i="25"/>
  <c r="S95" i="25"/>
  <c r="S94" i="25"/>
  <c r="S93" i="25"/>
  <c r="S92" i="25"/>
  <c r="S91" i="25"/>
  <c r="S90" i="25"/>
  <c r="S89" i="25"/>
  <c r="S88" i="25"/>
  <c r="S87" i="25"/>
  <c r="S86" i="25"/>
  <c r="S85" i="25"/>
  <c r="S84" i="25"/>
  <c r="S83" i="25"/>
  <c r="S82" i="25"/>
  <c r="S81" i="25"/>
  <c r="S80" i="25"/>
  <c r="S79" i="25"/>
  <c r="S78" i="25"/>
  <c r="S77" i="25"/>
  <c r="S76" i="25"/>
  <c r="S75" i="25"/>
  <c r="S74" i="25"/>
  <c r="S73" i="25"/>
  <c r="S72" i="25"/>
  <c r="S71" i="25"/>
  <c r="S70" i="25"/>
  <c r="S69" i="25"/>
  <c r="S68" i="25"/>
  <c r="S67" i="25"/>
  <c r="S66" i="25"/>
  <c r="S65" i="25"/>
  <c r="S64" i="25"/>
  <c r="S63" i="25"/>
  <c r="S62" i="25"/>
  <c r="S61" i="25"/>
  <c r="S60" i="25"/>
  <c r="S59" i="25"/>
  <c r="S58" i="25"/>
  <c r="S57" i="25"/>
  <c r="S56" i="25"/>
  <c r="S55" i="25"/>
  <c r="S54" i="25"/>
  <c r="S53" i="25"/>
  <c r="S52" i="25"/>
  <c r="S51" i="25"/>
  <c r="S50" i="25"/>
  <c r="S49" i="25"/>
  <c r="S48" i="25"/>
  <c r="S47" i="25"/>
  <c r="S46" i="25"/>
  <c r="S45" i="25"/>
  <c r="S44" i="25"/>
  <c r="S43" i="25"/>
  <c r="S42" i="25"/>
  <c r="S41" i="25"/>
  <c r="S40" i="25"/>
  <c r="S39" i="25"/>
  <c r="S38" i="25"/>
  <c r="S37" i="25"/>
  <c r="S36" i="25"/>
  <c r="S35" i="25"/>
  <c r="S34" i="25"/>
  <c r="S33" i="25"/>
  <c r="S32" i="25"/>
  <c r="S31" i="25"/>
  <c r="S30" i="25"/>
  <c r="S29" i="25"/>
  <c r="S28" i="25"/>
  <c r="S27" i="25"/>
  <c r="S26" i="25"/>
  <c r="S25" i="25"/>
  <c r="S24" i="25"/>
  <c r="S23" i="25"/>
  <c r="S22" i="25"/>
  <c r="S21" i="25"/>
  <c r="S20" i="25"/>
  <c r="S19" i="25"/>
  <c r="S18" i="25"/>
  <c r="S17" i="25"/>
  <c r="S16" i="25"/>
  <c r="M16" i="25"/>
  <c r="M192" i="25"/>
  <c r="M191" i="25"/>
  <c r="M190" i="25"/>
  <c r="M189" i="25"/>
  <c r="M188" i="25"/>
  <c r="M187" i="25"/>
  <c r="M186" i="25"/>
  <c r="M185" i="25"/>
  <c r="M184" i="25"/>
  <c r="M183" i="25"/>
  <c r="M182" i="25"/>
  <c r="M181" i="25"/>
  <c r="M180" i="25"/>
  <c r="M179" i="25"/>
  <c r="M178" i="25"/>
  <c r="M177" i="25"/>
  <c r="M176" i="25"/>
  <c r="M175" i="25"/>
  <c r="M174" i="25"/>
  <c r="M173" i="25"/>
  <c r="M172" i="25"/>
  <c r="M171" i="25"/>
  <c r="M170" i="25"/>
  <c r="M169" i="25"/>
  <c r="M168" i="25"/>
  <c r="M167" i="25"/>
  <c r="M166" i="25"/>
  <c r="M165" i="25"/>
  <c r="M164" i="25"/>
  <c r="M163" i="25"/>
  <c r="M162" i="25"/>
  <c r="M161" i="25"/>
  <c r="M160" i="25"/>
  <c r="M159" i="25"/>
  <c r="M158" i="25"/>
  <c r="M157" i="25"/>
  <c r="M156" i="25"/>
  <c r="M155" i="25"/>
  <c r="M154" i="25"/>
  <c r="M153" i="25"/>
  <c r="M152" i="25"/>
  <c r="M151" i="25"/>
  <c r="M150" i="25"/>
  <c r="M149" i="25"/>
  <c r="M148" i="25"/>
  <c r="M147" i="25"/>
  <c r="M146" i="25"/>
  <c r="M145" i="25"/>
  <c r="M144" i="25"/>
  <c r="M143" i="25"/>
  <c r="M142" i="25"/>
  <c r="M141" i="25"/>
  <c r="M140" i="25"/>
  <c r="M139" i="25"/>
  <c r="M138" i="25"/>
  <c r="M137" i="25"/>
  <c r="M136" i="25"/>
  <c r="M135" i="25"/>
  <c r="M134" i="25"/>
  <c r="M133" i="25"/>
  <c r="M132" i="25"/>
  <c r="M131" i="25"/>
  <c r="M130" i="25"/>
  <c r="M129" i="25"/>
  <c r="M128" i="25"/>
  <c r="M127" i="25"/>
  <c r="M126" i="25"/>
  <c r="M125" i="25"/>
  <c r="M124" i="25"/>
  <c r="M123" i="25"/>
  <c r="M122" i="25"/>
  <c r="M121" i="25"/>
  <c r="M120" i="25"/>
  <c r="M119" i="25"/>
  <c r="M118" i="25"/>
  <c r="M117" i="25"/>
  <c r="M116" i="25"/>
  <c r="M115" i="25"/>
  <c r="M114" i="25"/>
  <c r="M113" i="25"/>
  <c r="M112" i="25"/>
  <c r="M111" i="25"/>
  <c r="M110" i="25"/>
  <c r="M109" i="25"/>
  <c r="M108" i="25"/>
  <c r="M107" i="25"/>
  <c r="M106" i="25"/>
  <c r="M105" i="25"/>
  <c r="M104" i="25"/>
  <c r="M103" i="25"/>
  <c r="M102" i="25"/>
  <c r="M101" i="25"/>
  <c r="M100" i="25"/>
  <c r="M99" i="25"/>
  <c r="M98" i="25"/>
  <c r="M97" i="25"/>
  <c r="M96" i="25"/>
  <c r="M95" i="25"/>
  <c r="M94" i="25"/>
  <c r="M93" i="25"/>
  <c r="M92" i="25"/>
  <c r="M91" i="25"/>
  <c r="M90" i="25"/>
  <c r="M89" i="25"/>
  <c r="M88" i="25"/>
  <c r="M87" i="25"/>
  <c r="M86" i="25"/>
  <c r="M85" i="25"/>
  <c r="M84" i="25"/>
  <c r="M83" i="25"/>
  <c r="M82" i="25"/>
  <c r="M81" i="25"/>
  <c r="M80" i="25"/>
  <c r="M79" i="25"/>
  <c r="M78" i="25"/>
  <c r="M77" i="25"/>
  <c r="M76" i="25"/>
  <c r="M75" i="25"/>
  <c r="M74" i="25"/>
  <c r="M73" i="25"/>
  <c r="M72" i="25"/>
  <c r="M71" i="25"/>
  <c r="M70" i="25"/>
  <c r="M69" i="25"/>
  <c r="M68" i="25"/>
  <c r="M67" i="25"/>
  <c r="M66" i="25"/>
  <c r="M65" i="25"/>
  <c r="M64" i="25"/>
  <c r="M63" i="25"/>
  <c r="M62" i="25"/>
  <c r="M61" i="25"/>
  <c r="M60" i="25"/>
  <c r="M59" i="25"/>
  <c r="M58" i="25"/>
  <c r="M57" i="25"/>
  <c r="M56" i="25"/>
  <c r="M55" i="25"/>
  <c r="M54" i="25"/>
  <c r="M53" i="25"/>
  <c r="M52" i="25"/>
  <c r="M51" i="25"/>
  <c r="M50" i="25"/>
  <c r="M49" i="25"/>
  <c r="M48" i="25"/>
  <c r="M47" i="25"/>
  <c r="M46" i="25"/>
  <c r="M45" i="25"/>
  <c r="M44" i="25"/>
  <c r="M43" i="25"/>
  <c r="M42" i="25"/>
  <c r="M41" i="25"/>
  <c r="M40" i="25"/>
  <c r="M39" i="25"/>
  <c r="M38" i="25"/>
  <c r="M37" i="25"/>
  <c r="M36" i="25"/>
  <c r="M35" i="25"/>
  <c r="M34" i="25"/>
  <c r="M33" i="25"/>
  <c r="M32" i="25"/>
  <c r="M31" i="25"/>
  <c r="M30" i="25"/>
  <c r="M29" i="25"/>
  <c r="M28" i="25"/>
  <c r="M27" i="25"/>
  <c r="M26" i="25"/>
  <c r="M25" i="25"/>
  <c r="M24" i="25"/>
  <c r="M23" i="25"/>
  <c r="M22" i="25"/>
  <c r="M21" i="25"/>
  <c r="M20" i="25"/>
  <c r="M19" i="25"/>
  <c r="M18" i="25"/>
  <c r="M17" i="25"/>
  <c r="K9" i="32"/>
  <c r="L9" i="32"/>
  <c r="Z60" i="52"/>
  <c r="Y60" i="52"/>
  <c r="Y115" i="52" s="1"/>
  <c r="AA60" i="52"/>
  <c r="BJ17" i="60" l="1"/>
  <c r="BP18" i="60"/>
  <c r="BK17" i="60"/>
  <c r="BK18" i="60"/>
  <c r="BP20" i="60"/>
  <c r="BP25" i="60"/>
  <c r="BP28" i="60"/>
  <c r="BP26" i="60"/>
  <c r="BP17" i="60"/>
  <c r="BP29" i="60"/>
  <c r="BP22" i="60"/>
  <c r="BP23" i="60"/>
  <c r="BP21" i="60"/>
  <c r="BP24" i="60"/>
  <c r="BQ28" i="60"/>
  <c r="BQ20" i="60"/>
  <c r="BQ27" i="60"/>
  <c r="BQ19" i="60"/>
  <c r="BQ26" i="60"/>
  <c r="BQ18" i="60"/>
  <c r="BQ25" i="60"/>
  <c r="BQ17" i="60"/>
  <c r="BQ23" i="60"/>
  <c r="BQ24" i="60"/>
  <c r="BQ30" i="60"/>
  <c r="BQ22" i="60"/>
  <c r="BQ29" i="60"/>
  <c r="BQ21" i="60"/>
  <c r="BP27" i="60"/>
  <c r="BP19" i="60"/>
  <c r="BJ27" i="60"/>
  <c r="BJ18" i="60"/>
  <c r="BJ25" i="60"/>
  <c r="BJ26" i="60"/>
  <c r="BJ19" i="60"/>
  <c r="BJ23" i="60"/>
  <c r="BJ21" i="60"/>
  <c r="BJ20" i="60"/>
  <c r="BK26" i="60"/>
  <c r="BK21" i="60"/>
  <c r="BK20" i="60"/>
  <c r="BK19" i="60"/>
  <c r="BK25" i="60"/>
  <c r="BK29" i="60"/>
  <c r="BK28" i="60"/>
  <c r="BK27" i="60"/>
  <c r="BK24" i="60"/>
  <c r="BK23" i="60"/>
  <c r="BK22" i="60"/>
  <c r="BK30" i="60"/>
  <c r="BJ22" i="60"/>
  <c r="BJ24" i="60"/>
  <c r="BD23" i="60"/>
  <c r="BD21" i="60"/>
  <c r="BD24" i="60"/>
  <c r="BD17" i="60"/>
  <c r="BD25" i="60"/>
  <c r="BD27" i="60"/>
  <c r="BD19" i="60"/>
  <c r="BD22" i="60"/>
  <c r="BD20" i="60"/>
  <c r="BD18" i="60"/>
  <c r="BE28" i="60"/>
  <c r="BE20" i="60"/>
  <c r="BE18" i="60"/>
  <c r="BE27" i="60"/>
  <c r="BE19" i="60"/>
  <c r="BE26" i="60"/>
  <c r="BE25" i="60"/>
  <c r="BE17" i="60"/>
  <c r="BE29" i="60"/>
  <c r="BE24" i="60"/>
  <c r="BE22" i="60"/>
  <c r="BE23" i="60"/>
  <c r="BE30" i="60"/>
  <c r="BE21" i="60"/>
  <c r="BD26" i="60"/>
  <c r="AR21" i="60"/>
  <c r="AR17" i="60"/>
  <c r="AL25" i="60"/>
  <c r="AX17" i="60"/>
  <c r="AR29" i="60"/>
  <c r="AM28" i="60"/>
  <c r="AM20" i="60"/>
  <c r="AM18" i="60"/>
  <c r="AM27" i="60"/>
  <c r="AM19" i="60"/>
  <c r="AM26" i="60"/>
  <c r="AM25" i="60"/>
  <c r="AM17" i="60"/>
  <c r="AM21" i="60"/>
  <c r="AM24" i="60"/>
  <c r="AM30" i="60"/>
  <c r="AM22" i="60"/>
  <c r="AM23" i="60"/>
  <c r="AM29" i="60"/>
  <c r="AL19" i="60"/>
  <c r="AX22" i="60"/>
  <c r="AL27" i="60"/>
  <c r="AL23" i="60"/>
  <c r="AX19" i="60"/>
  <c r="AX26" i="60"/>
  <c r="AR23" i="60"/>
  <c r="AS30" i="60"/>
  <c r="AS22" i="60"/>
  <c r="AS21" i="60"/>
  <c r="AS28" i="60"/>
  <c r="AS20" i="60"/>
  <c r="AS27" i="60"/>
  <c r="AS19" i="60"/>
  <c r="AS17" i="60"/>
  <c r="AS26" i="60"/>
  <c r="AS18" i="60"/>
  <c r="AS25" i="60"/>
  <c r="AS23" i="60"/>
  <c r="AS29" i="60"/>
  <c r="AS24" i="60"/>
  <c r="AL24" i="60"/>
  <c r="AL26" i="60"/>
  <c r="AX20" i="60"/>
  <c r="AR22" i="60"/>
  <c r="AR25" i="60"/>
  <c r="AX27" i="60"/>
  <c r="AL21" i="60"/>
  <c r="AX29" i="60"/>
  <c r="AX28" i="60"/>
  <c r="AR18" i="60"/>
  <c r="AL20" i="60"/>
  <c r="AX18" i="60"/>
  <c r="AR24" i="60"/>
  <c r="AR26" i="60"/>
  <c r="AY28" i="60"/>
  <c r="AY20" i="60"/>
  <c r="AY27" i="60"/>
  <c r="AY26" i="60"/>
  <c r="AY18" i="60"/>
  <c r="AY25" i="60"/>
  <c r="AY17" i="60"/>
  <c r="AY19" i="60"/>
  <c r="AY24" i="60"/>
  <c r="AY23" i="60"/>
  <c r="AY30" i="60"/>
  <c r="AY22" i="60"/>
  <c r="AY29" i="60"/>
  <c r="AY21" i="60"/>
  <c r="AL18" i="60"/>
  <c r="AL22" i="60"/>
  <c r="AX24" i="60"/>
  <c r="AX21" i="60"/>
  <c r="AR27" i="60"/>
  <c r="AR20" i="60"/>
  <c r="AL17" i="60"/>
  <c r="AL28" i="60"/>
  <c r="AL29" i="60"/>
  <c r="AX25" i="60"/>
  <c r="AX23" i="60"/>
  <c r="AR19" i="60"/>
  <c r="AR28" i="60"/>
  <c r="AP18" i="53"/>
  <c r="AP25" i="53"/>
  <c r="AJ16" i="53"/>
  <c r="AJ19" i="53"/>
  <c r="AV20" i="53"/>
  <c r="AV15" i="53"/>
  <c r="AP15" i="53"/>
  <c r="AJ24" i="53"/>
  <c r="AV16" i="53"/>
  <c r="AP17" i="53"/>
  <c r="AJ25" i="53"/>
  <c r="AV23" i="53"/>
  <c r="AP23" i="53"/>
  <c r="AJ20" i="53"/>
  <c r="AP19" i="53"/>
  <c r="AV24" i="53"/>
  <c r="AP20" i="53"/>
  <c r="AP16" i="53"/>
  <c r="AJ21" i="53"/>
  <c r="AV17" i="53"/>
  <c r="AP21" i="53"/>
  <c r="AP24" i="53"/>
  <c r="AJ22" i="53"/>
  <c r="AJ17" i="53"/>
  <c r="AV25" i="53"/>
  <c r="AV18" i="53"/>
  <c r="AV21" i="53"/>
  <c r="AJ15" i="53"/>
  <c r="AJ18" i="53"/>
  <c r="AV19" i="53"/>
  <c r="AV22" i="53"/>
  <c r="AP22" i="53"/>
  <c r="AJ23" i="53"/>
  <c r="AB20" i="53"/>
  <c r="P54" i="53"/>
  <c r="V55" i="53"/>
  <c r="V45" i="53"/>
  <c r="V84" i="53"/>
  <c r="V102" i="53"/>
  <c r="AB80" i="53"/>
  <c r="AB109" i="53"/>
  <c r="AB26" i="53"/>
  <c r="AB39" i="53"/>
  <c r="P100" i="53"/>
  <c r="P65" i="53"/>
  <c r="P115" i="53"/>
  <c r="V43" i="53"/>
  <c r="V109" i="53"/>
  <c r="V72" i="53"/>
  <c r="V48" i="53"/>
  <c r="V60" i="53"/>
  <c r="V31" i="53"/>
  <c r="V21" i="53"/>
  <c r="V53" i="53"/>
  <c r="V105" i="53"/>
  <c r="V96" i="53"/>
  <c r="V18" i="53"/>
  <c r="V50" i="53"/>
  <c r="V100" i="53"/>
  <c r="V15" i="53"/>
  <c r="V78" i="53"/>
  <c r="V110" i="53"/>
  <c r="V75" i="53"/>
  <c r="V107" i="53"/>
  <c r="AB84" i="53"/>
  <c r="AB68" i="53"/>
  <c r="AB100" i="53"/>
  <c r="AB21" i="53"/>
  <c r="AB53" i="53"/>
  <c r="AB85" i="53"/>
  <c r="AB117" i="53"/>
  <c r="AB34" i="53"/>
  <c r="AB66" i="53"/>
  <c r="AB98" i="53"/>
  <c r="AB15" i="53"/>
  <c r="AB79" i="53"/>
  <c r="P58" i="53"/>
  <c r="P21" i="53"/>
  <c r="P18" i="53"/>
  <c r="P44" i="53"/>
  <c r="P76" i="53"/>
  <c r="P108" i="53"/>
  <c r="P41" i="53"/>
  <c r="P73" i="53"/>
  <c r="P105" i="53"/>
  <c r="P27" i="53"/>
  <c r="P59" i="53"/>
  <c r="P91" i="53"/>
  <c r="V111" i="53"/>
  <c r="V16" i="53"/>
  <c r="V42" i="53"/>
  <c r="V99" i="53"/>
  <c r="AB77" i="53"/>
  <c r="AB90" i="53"/>
  <c r="AB71" i="53"/>
  <c r="P98" i="53"/>
  <c r="P36" i="53"/>
  <c r="P33" i="53"/>
  <c r="P83" i="53"/>
  <c r="V64" i="53"/>
  <c r="V93" i="53"/>
  <c r="V59" i="53"/>
  <c r="V52" i="53"/>
  <c r="V25" i="53"/>
  <c r="V57" i="53"/>
  <c r="V113" i="53"/>
  <c r="V22" i="53"/>
  <c r="V54" i="53"/>
  <c r="V108" i="53"/>
  <c r="V82" i="53"/>
  <c r="V114" i="53"/>
  <c r="V79" i="53"/>
  <c r="AB88" i="53"/>
  <c r="AB111" i="53"/>
  <c r="AB16" i="53"/>
  <c r="AB25" i="53"/>
  <c r="AB57" i="53"/>
  <c r="AB89" i="53"/>
  <c r="AB38" i="53"/>
  <c r="AB70" i="53"/>
  <c r="AB102" i="53"/>
  <c r="AB19" i="53"/>
  <c r="AB51" i="53"/>
  <c r="AB83" i="53"/>
  <c r="AB115" i="53"/>
  <c r="P42" i="53"/>
  <c r="P38" i="53"/>
  <c r="P74" i="53"/>
  <c r="P22" i="53"/>
  <c r="P48" i="53"/>
  <c r="P80" i="53"/>
  <c r="P112" i="53"/>
  <c r="P45" i="53"/>
  <c r="P77" i="53"/>
  <c r="P109" i="53"/>
  <c r="P31" i="53"/>
  <c r="P63" i="53"/>
  <c r="P95" i="53"/>
  <c r="V28" i="53"/>
  <c r="V24" i="53"/>
  <c r="V26" i="53"/>
  <c r="V116" i="53"/>
  <c r="V86" i="53"/>
  <c r="V115" i="53"/>
  <c r="AB60" i="53"/>
  <c r="AB48" i="53"/>
  <c r="AB93" i="53"/>
  <c r="AB74" i="53"/>
  <c r="AB55" i="53"/>
  <c r="P19" i="53"/>
  <c r="P50" i="53"/>
  <c r="P84" i="53"/>
  <c r="P116" i="53"/>
  <c r="P81" i="53"/>
  <c r="P35" i="53"/>
  <c r="P67" i="53"/>
  <c r="P99" i="53"/>
  <c r="V69" i="53"/>
  <c r="V117" i="53"/>
  <c r="V40" i="53"/>
  <c r="V104" i="53"/>
  <c r="V33" i="53"/>
  <c r="V65" i="53"/>
  <c r="V30" i="53"/>
  <c r="V62" i="53"/>
  <c r="V90" i="53"/>
  <c r="V87" i="53"/>
  <c r="AB32" i="53"/>
  <c r="AB104" i="53"/>
  <c r="AB56" i="53"/>
  <c r="AB108" i="53"/>
  <c r="AB33" i="53"/>
  <c r="AB65" i="53"/>
  <c r="AB97" i="53"/>
  <c r="AB46" i="53"/>
  <c r="AB78" i="53"/>
  <c r="AB110" i="53"/>
  <c r="AB27" i="53"/>
  <c r="AB59" i="53"/>
  <c r="AB91" i="53"/>
  <c r="P113" i="53"/>
  <c r="P16" i="53"/>
  <c r="P15" i="53"/>
  <c r="P102" i="53"/>
  <c r="P82" i="53"/>
  <c r="P62" i="53"/>
  <c r="P24" i="53"/>
  <c r="P56" i="53"/>
  <c r="P88" i="53"/>
  <c r="P53" i="53"/>
  <c r="P85" i="53"/>
  <c r="P117" i="53"/>
  <c r="P39" i="53"/>
  <c r="P71" i="53"/>
  <c r="P103" i="53"/>
  <c r="V85" i="53"/>
  <c r="V19" i="53"/>
  <c r="V29" i="53"/>
  <c r="V58" i="53"/>
  <c r="V118" i="53"/>
  <c r="AB92" i="53"/>
  <c r="AB29" i="53"/>
  <c r="AB106" i="53"/>
  <c r="AB23" i="53"/>
  <c r="AB87" i="53"/>
  <c r="P70" i="53"/>
  <c r="P30" i="53"/>
  <c r="P52" i="53"/>
  <c r="P49" i="53"/>
  <c r="V23" i="53"/>
  <c r="V112" i="53"/>
  <c r="V35" i="53"/>
  <c r="V51" i="53"/>
  <c r="V37" i="53"/>
  <c r="V73" i="53"/>
  <c r="V34" i="53"/>
  <c r="V68" i="53"/>
  <c r="V94" i="53"/>
  <c r="V91" i="53"/>
  <c r="AB72" i="53"/>
  <c r="AB28" i="53"/>
  <c r="AB37" i="53"/>
  <c r="AB69" i="53"/>
  <c r="AB101" i="53"/>
  <c r="AB18" i="53"/>
  <c r="AB50" i="53"/>
  <c r="AB82" i="53"/>
  <c r="AB114" i="53"/>
  <c r="AB31" i="53"/>
  <c r="AB63" i="53"/>
  <c r="AB95" i="53"/>
  <c r="P34" i="53"/>
  <c r="P46" i="53"/>
  <c r="P86" i="53"/>
  <c r="P114" i="53"/>
  <c r="P94" i="53"/>
  <c r="P106" i="53"/>
  <c r="P28" i="53"/>
  <c r="P60" i="53"/>
  <c r="P92" i="53"/>
  <c r="P25" i="53"/>
  <c r="P57" i="53"/>
  <c r="P89" i="53"/>
  <c r="P43" i="53"/>
  <c r="P75" i="53"/>
  <c r="P107" i="53"/>
  <c r="V36" i="53"/>
  <c r="V89" i="53"/>
  <c r="V61" i="53"/>
  <c r="V83" i="53"/>
  <c r="AB44" i="53"/>
  <c r="AB61" i="53"/>
  <c r="AB42" i="53"/>
  <c r="V44" i="53"/>
  <c r="V56" i="53"/>
  <c r="V77" i="53"/>
  <c r="V80" i="53"/>
  <c r="V41" i="53"/>
  <c r="V81" i="53"/>
  <c r="V38" i="53"/>
  <c r="V76" i="53"/>
  <c r="V66" i="53"/>
  <c r="V98" i="53"/>
  <c r="V95" i="53"/>
  <c r="AB40" i="53"/>
  <c r="AB116" i="53"/>
  <c r="AB96" i="53"/>
  <c r="AB64" i="53"/>
  <c r="AB41" i="53"/>
  <c r="AB73" i="53"/>
  <c r="AB105" i="53"/>
  <c r="AB22" i="53"/>
  <c r="AB54" i="53"/>
  <c r="AB86" i="53"/>
  <c r="AB118" i="53"/>
  <c r="AB35" i="53"/>
  <c r="AB67" i="53"/>
  <c r="AB99" i="53"/>
  <c r="P23" i="53"/>
  <c r="P66" i="53"/>
  <c r="P78" i="53"/>
  <c r="P90" i="53"/>
  <c r="P20" i="53"/>
  <c r="P32" i="53"/>
  <c r="P64" i="53"/>
  <c r="P96" i="53"/>
  <c r="P29" i="53"/>
  <c r="P61" i="53"/>
  <c r="P47" i="53"/>
  <c r="P79" i="53"/>
  <c r="P111" i="53"/>
  <c r="V101" i="53"/>
  <c r="V70" i="53"/>
  <c r="V67" i="53"/>
  <c r="AB76" i="53"/>
  <c r="AB45" i="53"/>
  <c r="AB58" i="53"/>
  <c r="AB103" i="53"/>
  <c r="P110" i="53"/>
  <c r="P68" i="53"/>
  <c r="P97" i="53"/>
  <c r="P51" i="53"/>
  <c r="V32" i="53"/>
  <c r="V88" i="53"/>
  <c r="V47" i="53"/>
  <c r="V27" i="53"/>
  <c r="V39" i="53"/>
  <c r="V20" i="53"/>
  <c r="V63" i="53"/>
  <c r="V17" i="53"/>
  <c r="V49" i="53"/>
  <c r="V97" i="53"/>
  <c r="V46" i="53"/>
  <c r="V92" i="53"/>
  <c r="V74" i="53"/>
  <c r="V106" i="53"/>
  <c r="V71" i="53"/>
  <c r="V103" i="53"/>
  <c r="AB36" i="53"/>
  <c r="AB52" i="53"/>
  <c r="AB24" i="53"/>
  <c r="AB112" i="53"/>
  <c r="AB47" i="53"/>
  <c r="AB17" i="53"/>
  <c r="AB49" i="53"/>
  <c r="AB81" i="53"/>
  <c r="AB113" i="53"/>
  <c r="AB30" i="53"/>
  <c r="AB62" i="53"/>
  <c r="AB94" i="53"/>
  <c r="AB43" i="53"/>
  <c r="AB75" i="53"/>
  <c r="AB107" i="53"/>
  <c r="P118" i="53"/>
  <c r="P26" i="53"/>
  <c r="P93" i="53"/>
  <c r="P17" i="53"/>
  <c r="P40" i="53"/>
  <c r="P72" i="53"/>
  <c r="P104" i="53"/>
  <c r="P37" i="53"/>
  <c r="P69" i="53"/>
  <c r="P101" i="53"/>
  <c r="P55" i="53"/>
  <c r="P87" i="53"/>
  <c r="AM21" i="25"/>
  <c r="AM15" i="25"/>
  <c r="AM23" i="25"/>
  <c r="AM22" i="25"/>
  <c r="AM16" i="25"/>
  <c r="AM24" i="25"/>
  <c r="AM17" i="25"/>
  <c r="AM25" i="25"/>
  <c r="AK25" i="25" s="1"/>
  <c r="AM28" i="25"/>
  <c r="AM18" i="25"/>
  <c r="AM26" i="25"/>
  <c r="AM19" i="25"/>
  <c r="AM27" i="25"/>
  <c r="AM20" i="25"/>
  <c r="X15" i="25"/>
  <c r="AD192" i="25"/>
  <c r="AD184" i="25"/>
  <c r="AD176" i="25"/>
  <c r="AD168" i="25"/>
  <c r="AD160" i="25"/>
  <c r="AD152" i="25"/>
  <c r="AD144" i="25"/>
  <c r="AD136" i="25"/>
  <c r="AD128" i="25"/>
  <c r="AD120" i="25"/>
  <c r="AD112" i="25"/>
  <c r="AD104" i="25"/>
  <c r="AD96" i="25"/>
  <c r="AD88" i="25"/>
  <c r="AD80" i="25"/>
  <c r="AD72" i="25"/>
  <c r="AD64" i="25"/>
  <c r="AD56" i="25"/>
  <c r="AD48" i="25"/>
  <c r="AD40" i="25"/>
  <c r="AD32" i="25"/>
  <c r="AD24" i="25"/>
  <c r="AD16" i="25"/>
  <c r="AD189" i="25"/>
  <c r="AD191" i="25"/>
  <c r="AD183" i="25"/>
  <c r="AD175" i="25"/>
  <c r="AD167" i="25"/>
  <c r="AD159" i="25"/>
  <c r="AD151" i="25"/>
  <c r="AD143" i="25"/>
  <c r="AD135" i="25"/>
  <c r="AD127" i="25"/>
  <c r="AD119" i="25"/>
  <c r="AD111" i="25"/>
  <c r="AD103" i="25"/>
  <c r="AD95" i="25"/>
  <c r="AD87" i="25"/>
  <c r="AD79" i="25"/>
  <c r="AD71" i="25"/>
  <c r="AD63" i="25"/>
  <c r="AD55" i="25"/>
  <c r="AD47" i="25"/>
  <c r="AD39" i="25"/>
  <c r="AD31" i="25"/>
  <c r="AD23" i="25"/>
  <c r="AD15" i="25"/>
  <c r="AD181" i="25"/>
  <c r="AD190" i="25"/>
  <c r="AD182" i="25"/>
  <c r="AD174" i="25"/>
  <c r="AD166" i="25"/>
  <c r="AD158" i="25"/>
  <c r="AD150" i="25"/>
  <c r="AD142" i="25"/>
  <c r="AD134" i="25"/>
  <c r="AD126" i="25"/>
  <c r="AD118" i="25"/>
  <c r="AD110" i="25"/>
  <c r="AD102" i="25"/>
  <c r="AD94" i="25"/>
  <c r="AD86" i="25"/>
  <c r="AD78" i="25"/>
  <c r="AD70" i="25"/>
  <c r="AD62" i="25"/>
  <c r="AD54" i="25"/>
  <c r="AD46" i="25"/>
  <c r="AD38" i="25"/>
  <c r="AD30" i="25"/>
  <c r="AD22" i="25"/>
  <c r="AD188" i="25"/>
  <c r="AD180" i="25"/>
  <c r="AD172" i="25"/>
  <c r="AD164" i="25"/>
  <c r="AD156" i="25"/>
  <c r="AD148" i="25"/>
  <c r="AD140" i="25"/>
  <c r="AD132" i="25"/>
  <c r="AD124" i="25"/>
  <c r="AD116" i="25"/>
  <c r="AD108" i="25"/>
  <c r="AD100" i="25"/>
  <c r="AD92" i="25"/>
  <c r="AD84" i="25"/>
  <c r="AD76" i="25"/>
  <c r="AD68" i="25"/>
  <c r="AD60" i="25"/>
  <c r="AD52" i="25"/>
  <c r="AD44" i="25"/>
  <c r="AD36" i="25"/>
  <c r="AD28" i="25"/>
  <c r="AD20" i="25"/>
  <c r="AD187" i="25"/>
  <c r="AD179" i="25"/>
  <c r="AD171" i="25"/>
  <c r="AD163" i="25"/>
  <c r="AD155" i="25"/>
  <c r="AD147" i="25"/>
  <c r="AD139" i="25"/>
  <c r="AD131" i="25"/>
  <c r="AD123" i="25"/>
  <c r="AD115" i="25"/>
  <c r="AD107" i="25"/>
  <c r="AD99" i="25"/>
  <c r="AD91" i="25"/>
  <c r="AD83" i="25"/>
  <c r="AD75" i="25"/>
  <c r="AD67" i="25"/>
  <c r="AD59" i="25"/>
  <c r="AD51" i="25"/>
  <c r="AD43" i="25"/>
  <c r="AD35" i="25"/>
  <c r="AD27" i="25"/>
  <c r="AD19" i="25"/>
  <c r="AD177" i="25"/>
  <c r="AD154" i="25"/>
  <c r="AD133" i="25"/>
  <c r="AD113" i="25"/>
  <c r="AD90" i="25"/>
  <c r="AD69" i="25"/>
  <c r="AD49" i="25"/>
  <c r="AD26" i="25"/>
  <c r="AD161" i="25"/>
  <c r="AD53" i="25"/>
  <c r="AD157" i="25"/>
  <c r="AD29" i="25"/>
  <c r="AD173" i="25"/>
  <c r="AD153" i="25"/>
  <c r="AD130" i="25"/>
  <c r="AD109" i="25"/>
  <c r="AD89" i="25"/>
  <c r="AD66" i="25"/>
  <c r="AD45" i="25"/>
  <c r="AD25" i="25"/>
  <c r="AD97" i="25"/>
  <c r="AD93" i="25"/>
  <c r="AD170" i="25"/>
  <c r="AD149" i="25"/>
  <c r="AD129" i="25"/>
  <c r="AD106" i="25"/>
  <c r="AD85" i="25"/>
  <c r="AD65" i="25"/>
  <c r="AD42" i="25"/>
  <c r="AD21" i="25"/>
  <c r="AD74" i="25"/>
  <c r="AD73" i="25"/>
  <c r="AD169" i="25"/>
  <c r="AD146" i="25"/>
  <c r="AD125" i="25"/>
  <c r="AD105" i="25"/>
  <c r="AD82" i="25"/>
  <c r="AD61" i="25"/>
  <c r="AD41" i="25"/>
  <c r="AD18" i="25"/>
  <c r="AD138" i="25"/>
  <c r="AD137" i="25"/>
  <c r="AD193" i="25"/>
  <c r="AD165" i="25"/>
  <c r="AD145" i="25"/>
  <c r="AD122" i="25"/>
  <c r="AD101" i="25"/>
  <c r="AD81" i="25"/>
  <c r="AD58" i="25"/>
  <c r="AD37" i="25"/>
  <c r="AD17" i="25"/>
  <c r="AD117" i="25"/>
  <c r="AD114" i="25"/>
  <c r="AD186" i="25"/>
  <c r="AD162" i="25"/>
  <c r="AD141" i="25"/>
  <c r="AD121" i="25"/>
  <c r="AD98" i="25"/>
  <c r="AD77" i="25"/>
  <c r="AD57" i="25"/>
  <c r="AD34" i="25"/>
  <c r="AD185" i="25"/>
  <c r="AD33" i="25"/>
  <c r="AD178" i="25"/>
  <c r="AD50" i="25"/>
  <c r="R15" i="25"/>
  <c r="X16" i="25"/>
  <c r="X24" i="25"/>
  <c r="X32" i="25"/>
  <c r="X40" i="25"/>
  <c r="X48" i="25"/>
  <c r="X56" i="25"/>
  <c r="X64" i="25"/>
  <c r="X72" i="25"/>
  <c r="X80" i="25"/>
  <c r="X88" i="25"/>
  <c r="X96" i="25"/>
  <c r="X104" i="25"/>
  <c r="X112" i="25"/>
  <c r="X120" i="25"/>
  <c r="X128" i="25"/>
  <c r="X136" i="25"/>
  <c r="V136" i="25" s="1"/>
  <c r="X144" i="25"/>
  <c r="V144" i="25" s="1"/>
  <c r="X152" i="25"/>
  <c r="V152" i="25" s="1"/>
  <c r="X160" i="25"/>
  <c r="V160" i="25" s="1"/>
  <c r="X168" i="25"/>
  <c r="V168" i="25" s="1"/>
  <c r="X176" i="25"/>
  <c r="V176" i="25" s="1"/>
  <c r="X184" i="25"/>
  <c r="V184" i="25" s="1"/>
  <c r="X192" i="25"/>
  <c r="V192" i="25" s="1"/>
  <c r="X21" i="25"/>
  <c r="X77" i="25"/>
  <c r="X125" i="25"/>
  <c r="X165" i="25"/>
  <c r="V165" i="25" s="1"/>
  <c r="X17" i="25"/>
  <c r="X25" i="25"/>
  <c r="X33" i="25"/>
  <c r="X41" i="25"/>
  <c r="X49" i="25"/>
  <c r="X57" i="25"/>
  <c r="X65" i="25"/>
  <c r="X73" i="25"/>
  <c r="X81" i="25"/>
  <c r="X89" i="25"/>
  <c r="X97" i="25"/>
  <c r="X105" i="25"/>
  <c r="X113" i="25"/>
  <c r="X121" i="25"/>
  <c r="X129" i="25"/>
  <c r="X137" i="25"/>
  <c r="V137" i="25" s="1"/>
  <c r="X145" i="25"/>
  <c r="V145" i="25" s="1"/>
  <c r="X153" i="25"/>
  <c r="V153" i="25" s="1"/>
  <c r="X161" i="25"/>
  <c r="V161" i="25" s="1"/>
  <c r="X169" i="25"/>
  <c r="V169" i="25" s="1"/>
  <c r="X177" i="25"/>
  <c r="V177" i="25" s="1"/>
  <c r="X185" i="25"/>
  <c r="V185" i="25" s="1"/>
  <c r="X193" i="25"/>
  <c r="V193" i="25" s="1"/>
  <c r="X69" i="25"/>
  <c r="X133" i="25"/>
  <c r="X189" i="25"/>
  <c r="V189" i="25" s="1"/>
  <c r="X18" i="25"/>
  <c r="X26" i="25"/>
  <c r="X34" i="25"/>
  <c r="X42" i="25"/>
  <c r="X50" i="25"/>
  <c r="X58" i="25"/>
  <c r="X66" i="25"/>
  <c r="X74" i="25"/>
  <c r="X82" i="25"/>
  <c r="X90" i="25"/>
  <c r="X98" i="25"/>
  <c r="X106" i="25"/>
  <c r="X114" i="25"/>
  <c r="X122" i="25"/>
  <c r="X130" i="25"/>
  <c r="X138" i="25"/>
  <c r="V138" i="25" s="1"/>
  <c r="X146" i="25"/>
  <c r="V146" i="25" s="1"/>
  <c r="X154" i="25"/>
  <c r="V154" i="25" s="1"/>
  <c r="X162" i="25"/>
  <c r="V162" i="25" s="1"/>
  <c r="X170" i="25"/>
  <c r="V170" i="25" s="1"/>
  <c r="X178" i="25"/>
  <c r="V178" i="25" s="1"/>
  <c r="X186" i="25"/>
  <c r="V186" i="25" s="1"/>
  <c r="X29" i="25"/>
  <c r="X85" i="25"/>
  <c r="X149" i="25"/>
  <c r="V149" i="25" s="1"/>
  <c r="X19" i="25"/>
  <c r="X27" i="25"/>
  <c r="X35" i="25"/>
  <c r="X43" i="25"/>
  <c r="X51" i="25"/>
  <c r="X59" i="25"/>
  <c r="X67" i="25"/>
  <c r="X75" i="25"/>
  <c r="X83" i="25"/>
  <c r="X91" i="25"/>
  <c r="X99" i="25"/>
  <c r="X107" i="25"/>
  <c r="X115" i="25"/>
  <c r="X123" i="25"/>
  <c r="X131" i="25"/>
  <c r="X139" i="25"/>
  <c r="V139" i="25" s="1"/>
  <c r="X147" i="25"/>
  <c r="V147" i="25" s="1"/>
  <c r="X155" i="25"/>
  <c r="V155" i="25" s="1"/>
  <c r="X163" i="25"/>
  <c r="V163" i="25" s="1"/>
  <c r="X171" i="25"/>
  <c r="V171" i="25" s="1"/>
  <c r="X179" i="25"/>
  <c r="V179" i="25" s="1"/>
  <c r="X187" i="25"/>
  <c r="V187" i="25" s="1"/>
  <c r="X45" i="25"/>
  <c r="X109" i="25"/>
  <c r="X173" i="25"/>
  <c r="V173" i="25" s="1"/>
  <c r="X20" i="25"/>
  <c r="X28" i="25"/>
  <c r="X36" i="25"/>
  <c r="X44" i="25"/>
  <c r="X52" i="25"/>
  <c r="X60" i="25"/>
  <c r="X68" i="25"/>
  <c r="X76" i="25"/>
  <c r="X84" i="25"/>
  <c r="X92" i="25"/>
  <c r="X100" i="25"/>
  <c r="X108" i="25"/>
  <c r="X116" i="25"/>
  <c r="X124" i="25"/>
  <c r="X132" i="25"/>
  <c r="X140" i="25"/>
  <c r="V140" i="25" s="1"/>
  <c r="X148" i="25"/>
  <c r="V148" i="25" s="1"/>
  <c r="X156" i="25"/>
  <c r="V156" i="25" s="1"/>
  <c r="X164" i="25"/>
  <c r="V164" i="25" s="1"/>
  <c r="X172" i="25"/>
  <c r="V172" i="25" s="1"/>
  <c r="X180" i="25"/>
  <c r="V180" i="25" s="1"/>
  <c r="X188" i="25"/>
  <c r="V188" i="25" s="1"/>
  <c r="X37" i="25"/>
  <c r="X93" i="25"/>
  <c r="X141" i="25"/>
  <c r="V141" i="25" s="1"/>
  <c r="X22" i="25"/>
  <c r="X30" i="25"/>
  <c r="X38" i="25"/>
  <c r="X46" i="25"/>
  <c r="X54" i="25"/>
  <c r="X62" i="25"/>
  <c r="X70" i="25"/>
  <c r="X78" i="25"/>
  <c r="X86" i="25"/>
  <c r="X94" i="25"/>
  <c r="X102" i="25"/>
  <c r="X110" i="25"/>
  <c r="X118" i="25"/>
  <c r="X126" i="25"/>
  <c r="X134" i="25"/>
  <c r="X142" i="25"/>
  <c r="V142" i="25" s="1"/>
  <c r="X150" i="25"/>
  <c r="V150" i="25" s="1"/>
  <c r="X158" i="25"/>
  <c r="V158" i="25" s="1"/>
  <c r="X166" i="25"/>
  <c r="V166" i="25" s="1"/>
  <c r="X174" i="25"/>
  <c r="V174" i="25" s="1"/>
  <c r="X182" i="25"/>
  <c r="V182" i="25" s="1"/>
  <c r="X190" i="25"/>
  <c r="V190" i="25" s="1"/>
  <c r="X61" i="25"/>
  <c r="X101" i="25"/>
  <c r="X157" i="25"/>
  <c r="V157" i="25" s="1"/>
  <c r="X23" i="25"/>
  <c r="X31" i="25"/>
  <c r="X39" i="25"/>
  <c r="X47" i="25"/>
  <c r="X55" i="25"/>
  <c r="X63" i="25"/>
  <c r="X71" i="25"/>
  <c r="X79" i="25"/>
  <c r="X87" i="25"/>
  <c r="X95" i="25"/>
  <c r="X103" i="25"/>
  <c r="X111" i="25"/>
  <c r="X119" i="25"/>
  <c r="X127" i="25"/>
  <c r="X135" i="25"/>
  <c r="V135" i="25" s="1"/>
  <c r="X143" i="25"/>
  <c r="V143" i="25" s="1"/>
  <c r="X151" i="25"/>
  <c r="V151" i="25" s="1"/>
  <c r="X159" i="25"/>
  <c r="V159" i="25" s="1"/>
  <c r="X167" i="25"/>
  <c r="V167" i="25" s="1"/>
  <c r="X175" i="25"/>
  <c r="V175" i="25" s="1"/>
  <c r="X183" i="25"/>
  <c r="V183" i="25" s="1"/>
  <c r="X191" i="25"/>
  <c r="V191" i="25" s="1"/>
  <c r="X53" i="25"/>
  <c r="X117" i="25"/>
  <c r="X181" i="25"/>
  <c r="V181" i="25" s="1"/>
  <c r="R16" i="25"/>
  <c r="R24" i="25"/>
  <c r="R32" i="25"/>
  <c r="R40" i="25"/>
  <c r="R48" i="25"/>
  <c r="R56" i="25"/>
  <c r="R64" i="25"/>
  <c r="R72" i="25"/>
  <c r="R80" i="25"/>
  <c r="R88" i="25"/>
  <c r="R96" i="25"/>
  <c r="R104" i="25"/>
  <c r="R112" i="25"/>
  <c r="R120" i="25"/>
  <c r="R128" i="25"/>
  <c r="R136" i="25"/>
  <c r="R144" i="25"/>
  <c r="R152" i="25"/>
  <c r="R160" i="25"/>
  <c r="R168" i="25"/>
  <c r="R176" i="25"/>
  <c r="R184" i="25"/>
  <c r="R192" i="25"/>
  <c r="R55" i="25"/>
  <c r="R103" i="25"/>
  <c r="R159" i="25"/>
  <c r="R17" i="25"/>
  <c r="R25" i="25"/>
  <c r="R33" i="25"/>
  <c r="R41" i="25"/>
  <c r="R49" i="25"/>
  <c r="R57" i="25"/>
  <c r="R65" i="25"/>
  <c r="R73" i="25"/>
  <c r="R81" i="25"/>
  <c r="R89" i="25"/>
  <c r="R97" i="25"/>
  <c r="R105" i="25"/>
  <c r="R113" i="25"/>
  <c r="R121" i="25"/>
  <c r="R129" i="25"/>
  <c r="R137" i="25"/>
  <c r="R145" i="25"/>
  <c r="R153" i="25"/>
  <c r="R161" i="25"/>
  <c r="R169" i="25"/>
  <c r="R177" i="25"/>
  <c r="R185" i="25"/>
  <c r="R193" i="25"/>
  <c r="R31" i="25"/>
  <c r="R87" i="25"/>
  <c r="R127" i="25"/>
  <c r="R175" i="25"/>
  <c r="R18" i="25"/>
  <c r="R26" i="25"/>
  <c r="R34" i="25"/>
  <c r="R42" i="25"/>
  <c r="R50" i="25"/>
  <c r="R58" i="25"/>
  <c r="R66" i="25"/>
  <c r="R74" i="25"/>
  <c r="R82" i="25"/>
  <c r="R90" i="25"/>
  <c r="R98" i="25"/>
  <c r="R106" i="25"/>
  <c r="R114" i="25"/>
  <c r="R122" i="25"/>
  <c r="R130" i="25"/>
  <c r="R138" i="25"/>
  <c r="R146" i="25"/>
  <c r="R154" i="25"/>
  <c r="R162" i="25"/>
  <c r="R170" i="25"/>
  <c r="R178" i="25"/>
  <c r="R186" i="25"/>
  <c r="R47" i="25"/>
  <c r="R95" i="25"/>
  <c r="R143" i="25"/>
  <c r="R183" i="25"/>
  <c r="R19" i="25"/>
  <c r="R27" i="25"/>
  <c r="R35" i="25"/>
  <c r="R43" i="25"/>
  <c r="R51" i="25"/>
  <c r="R59" i="25"/>
  <c r="R67" i="25"/>
  <c r="R75" i="25"/>
  <c r="R83" i="25"/>
  <c r="R91" i="25"/>
  <c r="R99" i="25"/>
  <c r="R107" i="25"/>
  <c r="R115" i="25"/>
  <c r="R123" i="25"/>
  <c r="R131" i="25"/>
  <c r="R139" i="25"/>
  <c r="R147" i="25"/>
  <c r="R155" i="25"/>
  <c r="R163" i="25"/>
  <c r="R171" i="25"/>
  <c r="R179" i="25"/>
  <c r="R187" i="25"/>
  <c r="R39" i="25"/>
  <c r="R71" i="25"/>
  <c r="R119" i="25"/>
  <c r="R151" i="25"/>
  <c r="R20" i="25"/>
  <c r="R28" i="25"/>
  <c r="R36" i="25"/>
  <c r="R44" i="25"/>
  <c r="R52" i="25"/>
  <c r="R60" i="25"/>
  <c r="R68" i="25"/>
  <c r="R76" i="25"/>
  <c r="R84" i="25"/>
  <c r="R92" i="25"/>
  <c r="R100" i="25"/>
  <c r="R108" i="25"/>
  <c r="R116" i="25"/>
  <c r="R124" i="25"/>
  <c r="R132" i="25"/>
  <c r="R140" i="25"/>
  <c r="R148" i="25"/>
  <c r="R156" i="25"/>
  <c r="R164" i="25"/>
  <c r="R172" i="25"/>
  <c r="R180" i="25"/>
  <c r="R188" i="25"/>
  <c r="R63" i="25"/>
  <c r="R111" i="25"/>
  <c r="R167" i="25"/>
  <c r="R21" i="25"/>
  <c r="R29" i="25"/>
  <c r="R37" i="25"/>
  <c r="R45" i="25"/>
  <c r="R53" i="25"/>
  <c r="R61" i="25"/>
  <c r="R69" i="25"/>
  <c r="R77" i="25"/>
  <c r="R85" i="25"/>
  <c r="R93" i="25"/>
  <c r="R101" i="25"/>
  <c r="R109" i="25"/>
  <c r="R117" i="25"/>
  <c r="R125" i="25"/>
  <c r="R133" i="25"/>
  <c r="R141" i="25"/>
  <c r="R149" i="25"/>
  <c r="R157" i="25"/>
  <c r="R165" i="25"/>
  <c r="R173" i="25"/>
  <c r="R181" i="25"/>
  <c r="R189" i="25"/>
  <c r="R23" i="25"/>
  <c r="R79" i="25"/>
  <c r="R135" i="25"/>
  <c r="R191" i="25"/>
  <c r="R22" i="25"/>
  <c r="R30" i="25"/>
  <c r="R38" i="25"/>
  <c r="R46" i="25"/>
  <c r="R54" i="25"/>
  <c r="R62" i="25"/>
  <c r="R70" i="25"/>
  <c r="R78" i="25"/>
  <c r="R86" i="25"/>
  <c r="R94" i="25"/>
  <c r="R102" i="25"/>
  <c r="R110" i="25"/>
  <c r="R118" i="25"/>
  <c r="R126" i="25"/>
  <c r="R134" i="25"/>
  <c r="R142" i="25"/>
  <c r="R150" i="25"/>
  <c r="R158" i="25"/>
  <c r="R166" i="25"/>
  <c r="R174" i="25"/>
  <c r="R182" i="25"/>
  <c r="R190" i="25"/>
  <c r="N15" i="25"/>
  <c r="AI15" i="25"/>
  <c r="Z193" i="25"/>
  <c r="AA11" i="57"/>
  <c r="AA12" i="57"/>
  <c r="AA13" i="57"/>
  <c r="AA14" i="57"/>
  <c r="AA15" i="57"/>
  <c r="AA16" i="57"/>
  <c r="AA17" i="57"/>
  <c r="AA18" i="57"/>
  <c r="AA19" i="57"/>
  <c r="AA20" i="57"/>
  <c r="AA21" i="57"/>
  <c r="AA22" i="57"/>
  <c r="AA23" i="57"/>
  <c r="AA24" i="57"/>
  <c r="AA25" i="57"/>
  <c r="AA26" i="57"/>
  <c r="AA27" i="57"/>
  <c r="AA28" i="57"/>
  <c r="AA29" i="57"/>
  <c r="AA30" i="57"/>
  <c r="AA31" i="57"/>
  <c r="AA32" i="57"/>
  <c r="AA33" i="57"/>
  <c r="AA34" i="57"/>
  <c r="AA35" i="57"/>
  <c r="AA36" i="57"/>
  <c r="AA37" i="57"/>
  <c r="AA38" i="57"/>
  <c r="AA39" i="57"/>
  <c r="AA40" i="57"/>
  <c r="AA41" i="57"/>
  <c r="AA42" i="57"/>
  <c r="AA43" i="57"/>
  <c r="AA44" i="57"/>
  <c r="AA45" i="57"/>
  <c r="AA46" i="57"/>
  <c r="AA47" i="57"/>
  <c r="AA48" i="57"/>
  <c r="AA49" i="57"/>
  <c r="AA50" i="57"/>
  <c r="AA51" i="57"/>
  <c r="AA52" i="57"/>
  <c r="AA53" i="57"/>
  <c r="AA54" i="57"/>
  <c r="AA55" i="57"/>
  <c r="AA56" i="57"/>
  <c r="U11" i="57"/>
  <c r="U12" i="57"/>
  <c r="U13" i="57"/>
  <c r="U14" i="57"/>
  <c r="U15" i="57"/>
  <c r="U16" i="57"/>
  <c r="U17" i="57"/>
  <c r="U18" i="57"/>
  <c r="U19" i="57"/>
  <c r="U20" i="57"/>
  <c r="U21" i="57"/>
  <c r="U22" i="57"/>
  <c r="U23" i="57"/>
  <c r="U24" i="57"/>
  <c r="U25" i="57"/>
  <c r="U26" i="57"/>
  <c r="U27" i="57"/>
  <c r="U28" i="57"/>
  <c r="U29" i="57"/>
  <c r="U30" i="57"/>
  <c r="U31" i="57"/>
  <c r="U32" i="57"/>
  <c r="U33" i="57"/>
  <c r="U34" i="57"/>
  <c r="U35" i="57"/>
  <c r="U36" i="57"/>
  <c r="U37" i="57"/>
  <c r="U38" i="57"/>
  <c r="U39" i="57"/>
  <c r="U40" i="57"/>
  <c r="U41" i="57"/>
  <c r="V41" i="57" s="1"/>
  <c r="U42" i="57"/>
  <c r="U43" i="57"/>
  <c r="U44" i="57"/>
  <c r="U45" i="57"/>
  <c r="U46" i="57"/>
  <c r="U47" i="57"/>
  <c r="U48" i="57"/>
  <c r="U49" i="57"/>
  <c r="V49" i="57" s="1"/>
  <c r="U50" i="57"/>
  <c r="U51" i="57"/>
  <c r="U52" i="57"/>
  <c r="U53" i="57"/>
  <c r="U54" i="57"/>
  <c r="U55" i="57"/>
  <c r="U56" i="57"/>
  <c r="AA10" i="57"/>
  <c r="U10" i="57"/>
  <c r="O11" i="57"/>
  <c r="O12" i="57"/>
  <c r="O13" i="57"/>
  <c r="O14" i="57"/>
  <c r="O15" i="57"/>
  <c r="O16" i="57"/>
  <c r="O17" i="57"/>
  <c r="O18" i="57"/>
  <c r="O19" i="57"/>
  <c r="O20" i="57"/>
  <c r="O21" i="57"/>
  <c r="O22" i="57"/>
  <c r="O23" i="57"/>
  <c r="O24" i="57"/>
  <c r="O25" i="57"/>
  <c r="O26" i="57"/>
  <c r="O27" i="57"/>
  <c r="O28" i="57"/>
  <c r="O29" i="57"/>
  <c r="O30" i="57"/>
  <c r="O31" i="57"/>
  <c r="O32" i="57"/>
  <c r="O33" i="57"/>
  <c r="O34" i="57"/>
  <c r="O35" i="57"/>
  <c r="O36" i="57"/>
  <c r="O37" i="57"/>
  <c r="O38" i="57"/>
  <c r="O39" i="57"/>
  <c r="O40" i="57"/>
  <c r="O41" i="57"/>
  <c r="P41" i="57" s="1"/>
  <c r="O42" i="57"/>
  <c r="O43" i="57"/>
  <c r="O44" i="57"/>
  <c r="O45" i="57"/>
  <c r="O46" i="57"/>
  <c r="O47" i="57"/>
  <c r="O48" i="57"/>
  <c r="O49" i="57"/>
  <c r="P49" i="57" s="1"/>
  <c r="O50" i="57"/>
  <c r="O51" i="57"/>
  <c r="O52" i="57"/>
  <c r="O53" i="57"/>
  <c r="O54" i="57"/>
  <c r="O55" i="57"/>
  <c r="O56" i="57"/>
  <c r="O10" i="57"/>
  <c r="X118" i="52"/>
  <c r="X119" i="52"/>
  <c r="X120" i="52"/>
  <c r="X121" i="52"/>
  <c r="V45" i="57" l="1"/>
  <c r="AB22" i="57"/>
  <c r="AB14" i="57"/>
  <c r="P17" i="57"/>
  <c r="AB47" i="57"/>
  <c r="P56" i="57"/>
  <c r="V48" i="57"/>
  <c r="V32" i="57"/>
  <c r="V16" i="57"/>
  <c r="AB46" i="57"/>
  <c r="P55" i="57"/>
  <c r="P39" i="57"/>
  <c r="P31" i="57"/>
  <c r="P23" i="57"/>
  <c r="P15" i="57"/>
  <c r="V55" i="57"/>
  <c r="V47" i="57"/>
  <c r="V39" i="57"/>
  <c r="V31" i="57"/>
  <c r="V23" i="57"/>
  <c r="V15" i="57"/>
  <c r="AB53" i="57"/>
  <c r="AB45" i="57"/>
  <c r="AB37" i="57"/>
  <c r="AB29" i="57"/>
  <c r="AB21" i="57"/>
  <c r="AB13" i="57"/>
  <c r="AB55" i="57"/>
  <c r="AB15" i="57"/>
  <c r="P40" i="57"/>
  <c r="P24" i="57"/>
  <c r="V40" i="57"/>
  <c r="V24" i="57"/>
  <c r="AB54" i="57"/>
  <c r="AB38" i="57"/>
  <c r="AB30" i="57"/>
  <c r="P47" i="57"/>
  <c r="P54" i="57"/>
  <c r="P46" i="57"/>
  <c r="P38" i="57"/>
  <c r="P30" i="57"/>
  <c r="P22" i="57"/>
  <c r="P14" i="57"/>
  <c r="V54" i="57"/>
  <c r="V46" i="57"/>
  <c r="V38" i="57"/>
  <c r="V30" i="57"/>
  <c r="V22" i="57"/>
  <c r="V14" i="57"/>
  <c r="AB52" i="57"/>
  <c r="AB44" i="57"/>
  <c r="AB36" i="57"/>
  <c r="AB28" i="57"/>
  <c r="AB20" i="57"/>
  <c r="AB12" i="57"/>
  <c r="V37" i="57"/>
  <c r="V29" i="57"/>
  <c r="V21" i="57"/>
  <c r="V13" i="57"/>
  <c r="AB51" i="57"/>
  <c r="AB43" i="57"/>
  <c r="AB35" i="57"/>
  <c r="AB27" i="57"/>
  <c r="AB19" i="57"/>
  <c r="AB11" i="57"/>
  <c r="T55" i="57"/>
  <c r="T47" i="57"/>
  <c r="T39" i="57"/>
  <c r="T31" i="57"/>
  <c r="T23" i="57"/>
  <c r="T15" i="57"/>
  <c r="T10" i="57"/>
  <c r="T54" i="57"/>
  <c r="T46" i="57"/>
  <c r="T38" i="57"/>
  <c r="T30" i="57"/>
  <c r="T22" i="57"/>
  <c r="T14" i="57"/>
  <c r="T50" i="57"/>
  <c r="T53" i="57"/>
  <c r="T45" i="57"/>
  <c r="T37" i="57"/>
  <c r="T29" i="57"/>
  <c r="T21" i="57"/>
  <c r="T13" i="57"/>
  <c r="T52" i="57"/>
  <c r="T44" i="57"/>
  <c r="T36" i="57"/>
  <c r="T28" i="57"/>
  <c r="T20" i="57"/>
  <c r="T12" i="57"/>
  <c r="T34" i="57"/>
  <c r="P10" i="57"/>
  <c r="T51" i="57"/>
  <c r="T43" i="57"/>
  <c r="T35" i="57"/>
  <c r="T27" i="57"/>
  <c r="T19" i="57"/>
  <c r="T11" i="57"/>
  <c r="T18" i="57"/>
  <c r="T49" i="57"/>
  <c r="T41" i="57"/>
  <c r="T33" i="57"/>
  <c r="T25" i="57"/>
  <c r="T17" i="57"/>
  <c r="T42" i="57"/>
  <c r="T56" i="57"/>
  <c r="T48" i="57"/>
  <c r="T40" i="57"/>
  <c r="T32" i="57"/>
  <c r="T24" i="57"/>
  <c r="T16" i="57"/>
  <c r="T26" i="57"/>
  <c r="P33" i="57"/>
  <c r="AF56" i="57"/>
  <c r="AF48" i="57"/>
  <c r="AF40" i="57"/>
  <c r="AF32" i="57"/>
  <c r="AF24" i="57"/>
  <c r="AF16" i="57"/>
  <c r="AF55" i="57"/>
  <c r="AF47" i="57"/>
  <c r="AF39" i="57"/>
  <c r="AF31" i="57"/>
  <c r="AF23" i="57"/>
  <c r="AF15" i="57"/>
  <c r="AF19" i="57"/>
  <c r="AF54" i="57"/>
  <c r="AF46" i="57"/>
  <c r="AF38" i="57"/>
  <c r="AF30" i="57"/>
  <c r="AF22" i="57"/>
  <c r="AF14" i="57"/>
  <c r="AF35" i="57"/>
  <c r="AF53" i="57"/>
  <c r="AF45" i="57"/>
  <c r="AF37" i="57"/>
  <c r="AF29" i="57"/>
  <c r="AF21" i="57"/>
  <c r="AF13" i="57"/>
  <c r="AF27" i="57"/>
  <c r="AF52" i="57"/>
  <c r="AF44" i="57"/>
  <c r="AF36" i="57"/>
  <c r="AF28" i="57"/>
  <c r="AF20" i="57"/>
  <c r="AF12" i="57"/>
  <c r="AF43" i="57"/>
  <c r="AB10" i="57"/>
  <c r="AF50" i="57"/>
  <c r="AF42" i="57"/>
  <c r="AF34" i="57"/>
  <c r="AF26" i="57"/>
  <c r="AF18" i="57"/>
  <c r="AF10" i="57"/>
  <c r="AF51" i="57"/>
  <c r="AF49" i="57"/>
  <c r="AF41" i="57"/>
  <c r="AF33" i="57"/>
  <c r="AF25" i="57"/>
  <c r="AF17" i="57"/>
  <c r="AF11" i="57"/>
  <c r="V25" i="57"/>
  <c r="AB31" i="57"/>
  <c r="P48" i="57"/>
  <c r="P53" i="57"/>
  <c r="P37" i="57"/>
  <c r="V53" i="57"/>
  <c r="P44" i="57"/>
  <c r="P28" i="57"/>
  <c r="V52" i="57"/>
  <c r="V44" i="57"/>
  <c r="V36" i="57"/>
  <c r="V28" i="57"/>
  <c r="V20" i="57"/>
  <c r="V12" i="57"/>
  <c r="AB50" i="57"/>
  <c r="AB42" i="57"/>
  <c r="AB34" i="57"/>
  <c r="AB26" i="57"/>
  <c r="AB18" i="57"/>
  <c r="P25" i="57"/>
  <c r="V33" i="57"/>
  <c r="V17" i="57"/>
  <c r="AB23" i="57"/>
  <c r="V56" i="57"/>
  <c r="P45" i="57"/>
  <c r="P29" i="57"/>
  <c r="P21" i="57"/>
  <c r="P13" i="57"/>
  <c r="P52" i="57"/>
  <c r="P36" i="57"/>
  <c r="P20" i="57"/>
  <c r="P12" i="57"/>
  <c r="P51" i="57"/>
  <c r="P43" i="57"/>
  <c r="P35" i="57"/>
  <c r="P27" i="57"/>
  <c r="P19" i="57"/>
  <c r="P11" i="57"/>
  <c r="V51" i="57"/>
  <c r="V43" i="57"/>
  <c r="V35" i="57"/>
  <c r="V27" i="57"/>
  <c r="V19" i="57"/>
  <c r="V11" i="57"/>
  <c r="AB49" i="57"/>
  <c r="AB41" i="57"/>
  <c r="AB33" i="57"/>
  <c r="AB25" i="57"/>
  <c r="AB17" i="57"/>
  <c r="AB39" i="57"/>
  <c r="P32" i="57"/>
  <c r="P16" i="57"/>
  <c r="P50" i="57"/>
  <c r="P42" i="57"/>
  <c r="P34" i="57"/>
  <c r="P26" i="57"/>
  <c r="P18" i="57"/>
  <c r="Z49" i="57"/>
  <c r="Z41" i="57"/>
  <c r="Z33" i="57"/>
  <c r="Z25" i="57"/>
  <c r="Z17" i="57"/>
  <c r="Z20" i="57"/>
  <c r="Z56" i="57"/>
  <c r="Z48" i="57"/>
  <c r="Z40" i="57"/>
  <c r="Z32" i="57"/>
  <c r="Z24" i="57"/>
  <c r="Z16" i="57"/>
  <c r="Z12" i="57"/>
  <c r="Z55" i="57"/>
  <c r="Z47" i="57"/>
  <c r="Z39" i="57"/>
  <c r="Z31" i="57"/>
  <c r="Z23" i="57"/>
  <c r="Z15" i="57"/>
  <c r="V10" i="57"/>
  <c r="Z36" i="57"/>
  <c r="Z54" i="57"/>
  <c r="Z46" i="57"/>
  <c r="Z38" i="57"/>
  <c r="Z30" i="57"/>
  <c r="Z22" i="57"/>
  <c r="Z14" i="57"/>
  <c r="Z44" i="57"/>
  <c r="Z53" i="57"/>
  <c r="Z45" i="57"/>
  <c r="Z37" i="57"/>
  <c r="Z29" i="57"/>
  <c r="Z21" i="57"/>
  <c r="Z13" i="57"/>
  <c r="Z28" i="57"/>
  <c r="Z51" i="57"/>
  <c r="Z43" i="57"/>
  <c r="Z35" i="57"/>
  <c r="Z27" i="57"/>
  <c r="Z19" i="57"/>
  <c r="Z11" i="57"/>
  <c r="Z52" i="57"/>
  <c r="Z50" i="57"/>
  <c r="Z42" i="57"/>
  <c r="Z34" i="57"/>
  <c r="Z26" i="57"/>
  <c r="Z18" i="57"/>
  <c r="Z10" i="57"/>
  <c r="V50" i="57"/>
  <c r="V42" i="57"/>
  <c r="V34" i="57"/>
  <c r="V26" i="57"/>
  <c r="V18" i="57"/>
  <c r="AB56" i="57"/>
  <c r="AB48" i="57"/>
  <c r="AB40" i="57"/>
  <c r="AB32" i="57"/>
  <c r="AB24" i="57"/>
  <c r="AB16" i="57"/>
  <c r="AK17" i="25"/>
  <c r="AK20" i="25"/>
  <c r="AK24" i="25"/>
  <c r="AK27" i="25"/>
  <c r="AK16" i="25"/>
  <c r="AK19" i="25"/>
  <c r="AK22" i="25"/>
  <c r="AK26" i="25"/>
  <c r="AK23" i="25"/>
  <c r="AK18" i="25"/>
  <c r="AK15" i="25"/>
  <c r="AL22" i="25"/>
  <c r="AK28" i="25"/>
  <c r="AK21" i="25"/>
  <c r="AB114" i="25"/>
  <c r="AB42" i="25"/>
  <c r="AB60" i="25"/>
  <c r="AB143" i="25"/>
  <c r="AB57" i="25"/>
  <c r="AB117" i="25"/>
  <c r="AB165" i="25"/>
  <c r="AB105" i="25"/>
  <c r="AB65" i="25"/>
  <c r="AB25" i="25"/>
  <c r="AB29" i="25"/>
  <c r="AB113" i="25"/>
  <c r="AB51" i="25"/>
  <c r="AB115" i="25"/>
  <c r="AB179" i="25"/>
  <c r="AB68" i="25"/>
  <c r="AB132" i="25"/>
  <c r="AB22" i="25"/>
  <c r="AB86" i="25"/>
  <c r="AB150" i="25"/>
  <c r="AB23" i="25"/>
  <c r="AB87" i="25"/>
  <c r="AB151" i="25"/>
  <c r="AB24" i="25"/>
  <c r="AB88" i="25"/>
  <c r="AB152" i="25"/>
  <c r="AB145" i="25"/>
  <c r="AB107" i="25"/>
  <c r="AB188" i="25"/>
  <c r="AB80" i="25"/>
  <c r="AB77" i="25"/>
  <c r="AB17" i="25"/>
  <c r="AB193" i="25"/>
  <c r="AB125" i="25"/>
  <c r="AB85" i="25"/>
  <c r="AB45" i="25"/>
  <c r="AB157" i="25"/>
  <c r="AB133" i="25"/>
  <c r="AB59" i="25"/>
  <c r="AB123" i="25"/>
  <c r="AB187" i="25"/>
  <c r="AB76" i="25"/>
  <c r="AB140" i="25"/>
  <c r="AB30" i="25"/>
  <c r="AB94" i="25"/>
  <c r="AB158" i="25"/>
  <c r="AB31" i="25"/>
  <c r="AB95" i="25"/>
  <c r="AB159" i="25"/>
  <c r="AB32" i="25"/>
  <c r="AB96" i="25"/>
  <c r="AB160" i="25"/>
  <c r="AB90" i="25"/>
  <c r="AB79" i="25"/>
  <c r="AB98" i="25"/>
  <c r="AB37" i="25"/>
  <c r="AB137" i="25"/>
  <c r="AB146" i="25"/>
  <c r="AB106" i="25"/>
  <c r="AB66" i="25"/>
  <c r="AB53" i="25"/>
  <c r="AB154" i="25"/>
  <c r="AB67" i="25"/>
  <c r="AB131" i="25"/>
  <c r="AB20" i="25"/>
  <c r="AB84" i="25"/>
  <c r="AB148" i="25"/>
  <c r="AB38" i="25"/>
  <c r="AB102" i="25"/>
  <c r="AB166" i="25"/>
  <c r="AB39" i="25"/>
  <c r="AB103" i="25"/>
  <c r="AB167" i="25"/>
  <c r="AB40" i="25"/>
  <c r="AB104" i="25"/>
  <c r="AB168" i="25"/>
  <c r="AB82" i="25"/>
  <c r="AB171" i="25"/>
  <c r="AB15" i="25"/>
  <c r="AB50" i="25"/>
  <c r="AB121" i="25"/>
  <c r="AB58" i="25"/>
  <c r="AB138" i="25"/>
  <c r="AB169" i="25"/>
  <c r="AB129" i="25"/>
  <c r="AB89" i="25"/>
  <c r="AB161" i="25"/>
  <c r="AB177" i="25"/>
  <c r="AB75" i="25"/>
  <c r="AB139" i="25"/>
  <c r="AB28" i="25"/>
  <c r="AB92" i="25"/>
  <c r="AB156" i="25"/>
  <c r="AB46" i="25"/>
  <c r="AB110" i="25"/>
  <c r="AB174" i="25"/>
  <c r="AB47" i="25"/>
  <c r="AB111" i="25"/>
  <c r="AB175" i="25"/>
  <c r="AB48" i="25"/>
  <c r="AB112" i="25"/>
  <c r="AB176" i="25"/>
  <c r="AB173" i="25"/>
  <c r="AB142" i="25"/>
  <c r="AB178" i="25"/>
  <c r="AB141" i="25"/>
  <c r="AB81" i="25"/>
  <c r="AB18" i="25"/>
  <c r="AB73" i="25"/>
  <c r="AB149" i="25"/>
  <c r="AB109" i="25"/>
  <c r="AB26" i="25"/>
  <c r="AB19" i="25"/>
  <c r="AB83" i="25"/>
  <c r="AB147" i="25"/>
  <c r="AB36" i="25"/>
  <c r="AB100" i="25"/>
  <c r="AB164" i="25"/>
  <c r="AB54" i="25"/>
  <c r="AB118" i="25"/>
  <c r="AB182" i="25"/>
  <c r="AB55" i="25"/>
  <c r="AB119" i="25"/>
  <c r="AB183" i="25"/>
  <c r="AB56" i="25"/>
  <c r="AB120" i="25"/>
  <c r="AB184" i="25"/>
  <c r="AB97" i="25"/>
  <c r="AB124" i="25"/>
  <c r="AB144" i="25"/>
  <c r="AB33" i="25"/>
  <c r="AB162" i="25"/>
  <c r="AB101" i="25"/>
  <c r="AB41" i="25"/>
  <c r="AB74" i="25"/>
  <c r="AB170" i="25"/>
  <c r="AB130" i="25"/>
  <c r="AB49" i="25"/>
  <c r="AB27" i="25"/>
  <c r="AB91" i="25"/>
  <c r="AB155" i="25"/>
  <c r="AB44" i="25"/>
  <c r="AB108" i="25"/>
  <c r="AB172" i="25"/>
  <c r="AB62" i="25"/>
  <c r="AB126" i="25"/>
  <c r="AB190" i="25"/>
  <c r="AB63" i="25"/>
  <c r="AB127" i="25"/>
  <c r="AB191" i="25"/>
  <c r="AB64" i="25"/>
  <c r="AB128" i="25"/>
  <c r="AB192" i="25"/>
  <c r="AB34" i="25"/>
  <c r="AB43" i="25"/>
  <c r="AB78" i="25"/>
  <c r="AB16" i="25"/>
  <c r="V103" i="25"/>
  <c r="AB185" i="25"/>
  <c r="AB186" i="25"/>
  <c r="AB122" i="25"/>
  <c r="AB61" i="25"/>
  <c r="AB21" i="25"/>
  <c r="AB93" i="25"/>
  <c r="AB153" i="25"/>
  <c r="AB69" i="25"/>
  <c r="AB35" i="25"/>
  <c r="AB99" i="25"/>
  <c r="AB163" i="25"/>
  <c r="AB52" i="25"/>
  <c r="AB116" i="25"/>
  <c r="AB180" i="25"/>
  <c r="AB70" i="25"/>
  <c r="AB134" i="25"/>
  <c r="AB181" i="25"/>
  <c r="AB71" i="25"/>
  <c r="AB135" i="25"/>
  <c r="AB189" i="25"/>
  <c r="AB72" i="25"/>
  <c r="AB136" i="25"/>
  <c r="V15" i="25"/>
  <c r="V119" i="25"/>
  <c r="V55" i="25"/>
  <c r="V126" i="25"/>
  <c r="V62" i="25"/>
  <c r="V37" i="25"/>
  <c r="V132" i="25"/>
  <c r="V68" i="25"/>
  <c r="V109" i="25"/>
  <c r="V83" i="25"/>
  <c r="V19" i="25"/>
  <c r="V90" i="25"/>
  <c r="V26" i="25"/>
  <c r="V105" i="25"/>
  <c r="V41" i="25"/>
  <c r="V128" i="25"/>
  <c r="V64" i="25"/>
  <c r="V111" i="25"/>
  <c r="V47" i="25"/>
  <c r="V118" i="25"/>
  <c r="V54" i="25"/>
  <c r="V124" i="25"/>
  <c r="V60" i="25"/>
  <c r="V45" i="25"/>
  <c r="V75" i="25"/>
  <c r="V82" i="25"/>
  <c r="V18" i="25"/>
  <c r="V97" i="25"/>
  <c r="V33" i="25"/>
  <c r="V120" i="25"/>
  <c r="V56" i="25"/>
  <c r="V116" i="25"/>
  <c r="V131" i="25"/>
  <c r="V112" i="25"/>
  <c r="V95" i="25"/>
  <c r="V31" i="25"/>
  <c r="V102" i="25"/>
  <c r="V38" i="25"/>
  <c r="V108" i="25"/>
  <c r="V44" i="25"/>
  <c r="V123" i="25"/>
  <c r="V59" i="25"/>
  <c r="V29" i="25"/>
  <c r="V130" i="25"/>
  <c r="V66" i="25"/>
  <c r="V133" i="25"/>
  <c r="V81" i="25"/>
  <c r="V17" i="25"/>
  <c r="V104" i="25"/>
  <c r="V40" i="25"/>
  <c r="V39" i="25"/>
  <c r="V110" i="25"/>
  <c r="V85" i="25"/>
  <c r="V25" i="25"/>
  <c r="V48" i="25"/>
  <c r="V87" i="25"/>
  <c r="V23" i="25"/>
  <c r="V94" i="25"/>
  <c r="V30" i="25"/>
  <c r="V100" i="25"/>
  <c r="V36" i="25"/>
  <c r="V115" i="25"/>
  <c r="V51" i="25"/>
  <c r="V122" i="25"/>
  <c r="V58" i="25"/>
  <c r="V69" i="25"/>
  <c r="V73" i="25"/>
  <c r="V96" i="25"/>
  <c r="V32" i="25"/>
  <c r="V46" i="25"/>
  <c r="V67" i="25"/>
  <c r="V89" i="25"/>
  <c r="V117" i="25"/>
  <c r="V79" i="25"/>
  <c r="V86" i="25"/>
  <c r="V22" i="25"/>
  <c r="V92" i="25"/>
  <c r="V28" i="25"/>
  <c r="V107" i="25"/>
  <c r="V43" i="25"/>
  <c r="V114" i="25"/>
  <c r="V50" i="25"/>
  <c r="V129" i="25"/>
  <c r="V65" i="25"/>
  <c r="V125" i="25"/>
  <c r="V88" i="25"/>
  <c r="V24" i="25"/>
  <c r="V52" i="25"/>
  <c r="V74" i="25"/>
  <c r="V53" i="25"/>
  <c r="V71" i="25"/>
  <c r="V101" i="25"/>
  <c r="V78" i="25"/>
  <c r="V84" i="25"/>
  <c r="V20" i="25"/>
  <c r="V99" i="25"/>
  <c r="V35" i="25"/>
  <c r="V106" i="25"/>
  <c r="V42" i="25"/>
  <c r="V121" i="25"/>
  <c r="V57" i="25"/>
  <c r="V77" i="25"/>
  <c r="V80" i="25"/>
  <c r="V16" i="25"/>
  <c r="V127" i="25"/>
  <c r="V63" i="25"/>
  <c r="V61" i="25"/>
  <c r="V134" i="25"/>
  <c r="V70" i="25"/>
  <c r="V93" i="25"/>
  <c r="V76" i="25"/>
  <c r="V91" i="25"/>
  <c r="V27" i="25"/>
  <c r="V98" i="25"/>
  <c r="V34" i="25"/>
  <c r="V113" i="25"/>
  <c r="V49" i="25"/>
  <c r="V21" i="25"/>
  <c r="V72" i="25"/>
  <c r="P15" i="25"/>
  <c r="P181" i="25"/>
  <c r="P102" i="25"/>
  <c r="P60" i="25"/>
  <c r="P34" i="25"/>
  <c r="P158" i="25"/>
  <c r="P173" i="25"/>
  <c r="P45" i="25"/>
  <c r="P180" i="25"/>
  <c r="P116" i="25"/>
  <c r="P52" i="25"/>
  <c r="P39" i="25"/>
  <c r="P131" i="25"/>
  <c r="P67" i="25"/>
  <c r="P143" i="25"/>
  <c r="P154" i="25"/>
  <c r="P90" i="25"/>
  <c r="P26" i="25"/>
  <c r="P177" i="25"/>
  <c r="P113" i="25"/>
  <c r="P49" i="25"/>
  <c r="P192" i="25"/>
  <c r="P128" i="25"/>
  <c r="P64" i="25"/>
  <c r="P38" i="25"/>
  <c r="P53" i="25"/>
  <c r="P98" i="25"/>
  <c r="P185" i="25"/>
  <c r="P94" i="25"/>
  <c r="P109" i="25"/>
  <c r="P150" i="25"/>
  <c r="P86" i="25"/>
  <c r="P22" i="25"/>
  <c r="P165" i="25"/>
  <c r="P101" i="25"/>
  <c r="P37" i="25"/>
  <c r="P172" i="25"/>
  <c r="P108" i="25"/>
  <c r="P44" i="25"/>
  <c r="P187" i="25"/>
  <c r="P123" i="25"/>
  <c r="P59" i="25"/>
  <c r="P95" i="25"/>
  <c r="P146" i="25"/>
  <c r="P82" i="25"/>
  <c r="P18" i="25"/>
  <c r="P169" i="25"/>
  <c r="P105" i="25"/>
  <c r="P41" i="25"/>
  <c r="P184" i="25"/>
  <c r="P120" i="25"/>
  <c r="P56" i="25"/>
  <c r="P71" i="25"/>
  <c r="P121" i="25"/>
  <c r="P30" i="25"/>
  <c r="P142" i="25"/>
  <c r="P78" i="25"/>
  <c r="P191" i="25"/>
  <c r="P157" i="25"/>
  <c r="P93" i="25"/>
  <c r="P29" i="25"/>
  <c r="P164" i="25"/>
  <c r="P100" i="25"/>
  <c r="P36" i="25"/>
  <c r="P179" i="25"/>
  <c r="P115" i="25"/>
  <c r="P51" i="25"/>
  <c r="P47" i="25"/>
  <c r="P138" i="25"/>
  <c r="P74" i="25"/>
  <c r="P175" i="25"/>
  <c r="P161" i="25"/>
  <c r="P97" i="25"/>
  <c r="P33" i="25"/>
  <c r="P176" i="25"/>
  <c r="P112" i="25"/>
  <c r="P48" i="25"/>
  <c r="P139" i="25"/>
  <c r="P72" i="25"/>
  <c r="P135" i="25"/>
  <c r="P21" i="25"/>
  <c r="P92" i="25"/>
  <c r="P28" i="25"/>
  <c r="P171" i="25"/>
  <c r="P107" i="25"/>
  <c r="P43" i="25"/>
  <c r="P130" i="25"/>
  <c r="P66" i="25"/>
  <c r="P127" i="25"/>
  <c r="P153" i="25"/>
  <c r="P89" i="25"/>
  <c r="P25" i="25"/>
  <c r="P168" i="25"/>
  <c r="P104" i="25"/>
  <c r="P40" i="25"/>
  <c r="P117" i="25"/>
  <c r="P188" i="25"/>
  <c r="P162" i="25"/>
  <c r="P57" i="25"/>
  <c r="P134" i="25"/>
  <c r="P85" i="25"/>
  <c r="P156" i="25"/>
  <c r="P190" i="25"/>
  <c r="P126" i="25"/>
  <c r="P62" i="25"/>
  <c r="P79" i="25"/>
  <c r="P141" i="25"/>
  <c r="P77" i="25"/>
  <c r="P167" i="25"/>
  <c r="P148" i="25"/>
  <c r="P84" i="25"/>
  <c r="P20" i="25"/>
  <c r="P163" i="25"/>
  <c r="P99" i="25"/>
  <c r="P35" i="25"/>
  <c r="P186" i="25"/>
  <c r="P122" i="25"/>
  <c r="P58" i="25"/>
  <c r="P87" i="25"/>
  <c r="P145" i="25"/>
  <c r="P81" i="25"/>
  <c r="P17" i="25"/>
  <c r="P160" i="25"/>
  <c r="P96" i="25"/>
  <c r="P32" i="25"/>
  <c r="P166" i="25"/>
  <c r="P75" i="25"/>
  <c r="P136" i="25"/>
  <c r="P70" i="25"/>
  <c r="P118" i="25"/>
  <c r="P133" i="25"/>
  <c r="P69" i="25"/>
  <c r="P111" i="25"/>
  <c r="P140" i="25"/>
  <c r="P76" i="25"/>
  <c r="P151" i="25"/>
  <c r="P155" i="25"/>
  <c r="P91" i="25"/>
  <c r="P27" i="25"/>
  <c r="P178" i="25"/>
  <c r="P114" i="25"/>
  <c r="P50" i="25"/>
  <c r="P31" i="25"/>
  <c r="P137" i="25"/>
  <c r="P73" i="25"/>
  <c r="P159" i="25"/>
  <c r="P152" i="25"/>
  <c r="P88" i="25"/>
  <c r="P24" i="25"/>
  <c r="P124" i="25"/>
  <c r="P183" i="25"/>
  <c r="P55" i="25"/>
  <c r="Q138" i="25"/>
  <c r="P149" i="25"/>
  <c r="P182" i="25"/>
  <c r="P54" i="25"/>
  <c r="P23" i="25"/>
  <c r="P174" i="25"/>
  <c r="P110" i="25"/>
  <c r="P46" i="25"/>
  <c r="P189" i="25"/>
  <c r="P125" i="25"/>
  <c r="P61" i="25"/>
  <c r="P63" i="25"/>
  <c r="P132" i="25"/>
  <c r="P68" i="25"/>
  <c r="P119" i="25"/>
  <c r="P147" i="25"/>
  <c r="P83" i="25"/>
  <c r="P19" i="25"/>
  <c r="P170" i="25"/>
  <c r="P106" i="25"/>
  <c r="P42" i="25"/>
  <c r="P193" i="25"/>
  <c r="P129" i="25"/>
  <c r="P65" i="25"/>
  <c r="P103" i="25"/>
  <c r="P144" i="25"/>
  <c r="P80" i="25"/>
  <c r="P16" i="25"/>
  <c r="AJ16" i="61"/>
  <c r="J2" i="52"/>
  <c r="J1" i="52"/>
  <c r="I42" i="49"/>
  <c r="D1" i="83"/>
  <c r="D1" i="82"/>
  <c r="X18" i="57" l="1"/>
  <c r="AD11" i="57"/>
  <c r="AD18" i="57"/>
  <c r="R42" i="57"/>
  <c r="X37" i="57"/>
  <c r="AD29" i="57"/>
  <c r="R20" i="57"/>
  <c r="X26" i="57"/>
  <c r="X35" i="57"/>
  <c r="X45" i="57"/>
  <c r="X54" i="57"/>
  <c r="X55" i="57"/>
  <c r="X20" i="57"/>
  <c r="AD17" i="57"/>
  <c r="AD26" i="57"/>
  <c r="AD28" i="57"/>
  <c r="AD37" i="57"/>
  <c r="AD46" i="57"/>
  <c r="AD55" i="57"/>
  <c r="R26" i="57"/>
  <c r="R17" i="57"/>
  <c r="R27" i="57"/>
  <c r="R28" i="57"/>
  <c r="R45" i="57"/>
  <c r="R54" i="57"/>
  <c r="X56" i="57"/>
  <c r="AD20" i="57"/>
  <c r="R19" i="57"/>
  <c r="X53" i="57"/>
  <c r="AD36" i="57"/>
  <c r="R16" i="57"/>
  <c r="X42" i="57"/>
  <c r="X25" i="57"/>
  <c r="AD42" i="57"/>
  <c r="AD24" i="57"/>
  <c r="R33" i="57"/>
  <c r="R15" i="57"/>
  <c r="R46" i="57"/>
  <c r="X43" i="57"/>
  <c r="X17" i="57"/>
  <c r="AD45" i="57"/>
  <c r="R25" i="57"/>
  <c r="R10" i="57"/>
  <c r="X44" i="57"/>
  <c r="AD33" i="57"/>
  <c r="AD19" i="57"/>
  <c r="R43" i="57"/>
  <c r="X50" i="57"/>
  <c r="X28" i="57"/>
  <c r="X14" i="57"/>
  <c r="X15" i="57"/>
  <c r="X24" i="57"/>
  <c r="X33" i="57"/>
  <c r="Y42" i="57"/>
  <c r="AD41" i="57"/>
  <c r="AD50" i="57"/>
  <c r="AD52" i="57"/>
  <c r="AD35" i="57"/>
  <c r="AD15" i="57"/>
  <c r="AD32" i="57"/>
  <c r="R32" i="57"/>
  <c r="R41" i="57"/>
  <c r="R51" i="57"/>
  <c r="R52" i="57"/>
  <c r="R14" i="57"/>
  <c r="R23" i="57"/>
  <c r="X47" i="57"/>
  <c r="AD38" i="57"/>
  <c r="R55" i="57"/>
  <c r="X12" i="57"/>
  <c r="AD54" i="57"/>
  <c r="R35" i="57"/>
  <c r="R53" i="57"/>
  <c r="X16" i="57"/>
  <c r="AD53" i="57"/>
  <c r="R44" i="57"/>
  <c r="X52" i="57"/>
  <c r="X13" i="57"/>
  <c r="X22" i="57"/>
  <c r="X23" i="57"/>
  <c r="X32" i="57"/>
  <c r="X41" i="57"/>
  <c r="AD49" i="57"/>
  <c r="AE10" i="57"/>
  <c r="AE36" i="57"/>
  <c r="AE13" i="57"/>
  <c r="AE46" i="57"/>
  <c r="AE38" i="57"/>
  <c r="AE30" i="57"/>
  <c r="AE52" i="57"/>
  <c r="AE23" i="57"/>
  <c r="AE17" i="57"/>
  <c r="AE18" i="57"/>
  <c r="AE25" i="57"/>
  <c r="AE45" i="57"/>
  <c r="AE40" i="57"/>
  <c r="AE26" i="57"/>
  <c r="AE44" i="57"/>
  <c r="AE21" i="57"/>
  <c r="AE15" i="57"/>
  <c r="AE16" i="57"/>
  <c r="AE54" i="57"/>
  <c r="AE11" i="57"/>
  <c r="AE29" i="57"/>
  <c r="AE24" i="57"/>
  <c r="AE27" i="57"/>
  <c r="AE32" i="57"/>
  <c r="AE50" i="57"/>
  <c r="AE33" i="57"/>
  <c r="AE12" i="57"/>
  <c r="AE19" i="57"/>
  <c r="AE53" i="57"/>
  <c r="AE47" i="57"/>
  <c r="AE48" i="57"/>
  <c r="AE41" i="57"/>
  <c r="AE49" i="57"/>
  <c r="AE22" i="57"/>
  <c r="AE34" i="57"/>
  <c r="AE37" i="57"/>
  <c r="AE39" i="57"/>
  <c r="AE20" i="57"/>
  <c r="AE35" i="57"/>
  <c r="AE42" i="57"/>
  <c r="AE55" i="57"/>
  <c r="AE56" i="57"/>
  <c r="AE28" i="57"/>
  <c r="AE51" i="57"/>
  <c r="AE14" i="57"/>
  <c r="AE31" i="57"/>
  <c r="AE43" i="57"/>
  <c r="AD27" i="57"/>
  <c r="AD14" i="57"/>
  <c r="AD23" i="57"/>
  <c r="AD40" i="57"/>
  <c r="R40" i="57"/>
  <c r="R49" i="57"/>
  <c r="S18" i="57"/>
  <c r="S12" i="57"/>
  <c r="S51" i="57"/>
  <c r="S17" i="57"/>
  <c r="S24" i="57"/>
  <c r="S34" i="57"/>
  <c r="S21" i="57"/>
  <c r="S35" i="57"/>
  <c r="S36" i="57"/>
  <c r="S22" i="57"/>
  <c r="S50" i="57"/>
  <c r="S23" i="57"/>
  <c r="S55" i="57"/>
  <c r="S26" i="57"/>
  <c r="S20" i="57"/>
  <c r="S13" i="57"/>
  <c r="S27" i="57"/>
  <c r="S25" i="57"/>
  <c r="S16" i="57"/>
  <c r="S28" i="57"/>
  <c r="S14" i="57"/>
  <c r="S42" i="57"/>
  <c r="S37" i="57"/>
  <c r="S41" i="57"/>
  <c r="S32" i="57"/>
  <c r="S52" i="57"/>
  <c r="S45" i="57"/>
  <c r="S38" i="57"/>
  <c r="S31" i="57"/>
  <c r="S10" i="57"/>
  <c r="S11" i="57"/>
  <c r="S54" i="57"/>
  <c r="S29" i="57"/>
  <c r="S15" i="57"/>
  <c r="S44" i="57"/>
  <c r="S49" i="57"/>
  <c r="S19" i="57"/>
  <c r="S40" i="57"/>
  <c r="S53" i="57"/>
  <c r="S46" i="57"/>
  <c r="S39" i="57"/>
  <c r="S43" i="57"/>
  <c r="S56" i="57"/>
  <c r="S47" i="57"/>
  <c r="S48" i="57"/>
  <c r="S33" i="57"/>
  <c r="S30" i="57"/>
  <c r="R13" i="57"/>
  <c r="R22" i="57"/>
  <c r="R31" i="57"/>
  <c r="X46" i="57"/>
  <c r="AD47" i="57"/>
  <c r="R37" i="57"/>
  <c r="X34" i="57"/>
  <c r="X36" i="57"/>
  <c r="AD25" i="57"/>
  <c r="AD34" i="57"/>
  <c r="AD16" i="57"/>
  <c r="R36" i="57"/>
  <c r="X51" i="57"/>
  <c r="Y10" i="57"/>
  <c r="Y55" i="57"/>
  <c r="Y23" i="57"/>
  <c r="Y18" i="57"/>
  <c r="Y24" i="57"/>
  <c r="Y41" i="57"/>
  <c r="Y12" i="57"/>
  <c r="Y29" i="57"/>
  <c r="Y46" i="57"/>
  <c r="Y40" i="57"/>
  <c r="Y11" i="57"/>
  <c r="Y45" i="57"/>
  <c r="Y36" i="57"/>
  <c r="Y27" i="57"/>
  <c r="Y50" i="57"/>
  <c r="Y32" i="57"/>
  <c r="Y49" i="57"/>
  <c r="Y20" i="57"/>
  <c r="Y37" i="57"/>
  <c r="Y54" i="57"/>
  <c r="Y28" i="57"/>
  <c r="Y19" i="57"/>
  <c r="Y14" i="57"/>
  <c r="Y26" i="57"/>
  <c r="Y17" i="57"/>
  <c r="Y35" i="57"/>
  <c r="Y52" i="57"/>
  <c r="Y22" i="57"/>
  <c r="Y16" i="57"/>
  <c r="Y51" i="57"/>
  <c r="Y21" i="57"/>
  <c r="Y31" i="57"/>
  <c r="Y53" i="57"/>
  <c r="Y34" i="57"/>
  <c r="Y44" i="57"/>
  <c r="Y15" i="57"/>
  <c r="Y39" i="57"/>
  <c r="Y25" i="57"/>
  <c r="Y43" i="57"/>
  <c r="Y13" i="57"/>
  <c r="Y30" i="57"/>
  <c r="Y47" i="57"/>
  <c r="Y33" i="57"/>
  <c r="Y38" i="57"/>
  <c r="Y48" i="57"/>
  <c r="Y56" i="57"/>
  <c r="AD44" i="57"/>
  <c r="R24" i="57"/>
  <c r="R50" i="57"/>
  <c r="X11" i="57"/>
  <c r="X21" i="57"/>
  <c r="X30" i="57"/>
  <c r="X31" i="57"/>
  <c r="X40" i="57"/>
  <c r="X49" i="57"/>
  <c r="AD51" i="57"/>
  <c r="AD43" i="57"/>
  <c r="AD13" i="57"/>
  <c r="AD22" i="57"/>
  <c r="AD31" i="57"/>
  <c r="AD48" i="57"/>
  <c r="R48" i="57"/>
  <c r="R18" i="57"/>
  <c r="R34" i="57"/>
  <c r="R21" i="57"/>
  <c r="R30" i="57"/>
  <c r="R39" i="57"/>
  <c r="X27" i="57"/>
  <c r="X10" i="57"/>
  <c r="X19" i="57"/>
  <c r="X29" i="57"/>
  <c r="X38" i="57"/>
  <c r="X39" i="57"/>
  <c r="X48" i="57"/>
  <c r="AD10" i="57"/>
  <c r="AD12" i="57"/>
  <c r="AD21" i="57"/>
  <c r="AD30" i="57"/>
  <c r="AD39" i="57"/>
  <c r="AD56" i="57"/>
  <c r="R56" i="57"/>
  <c r="R11" i="57"/>
  <c r="R12" i="57"/>
  <c r="R29" i="57"/>
  <c r="R38" i="57"/>
  <c r="R47" i="57"/>
  <c r="D331" i="52"/>
  <c r="E331" i="52"/>
  <c r="F331" i="52"/>
  <c r="G331" i="52"/>
  <c r="H331" i="52"/>
  <c r="I331" i="52"/>
  <c r="J331" i="52"/>
  <c r="K331" i="52"/>
  <c r="L331" i="52"/>
  <c r="S331" i="52"/>
  <c r="T331" i="52"/>
  <c r="U331" i="52"/>
  <c r="V331" i="52"/>
  <c r="W331" i="52"/>
  <c r="X331" i="52"/>
  <c r="Y331" i="52"/>
  <c r="Z331" i="52"/>
  <c r="AA331" i="52"/>
  <c r="AE331" i="52"/>
  <c r="AF331" i="52"/>
  <c r="AG331" i="52"/>
  <c r="D332" i="52"/>
  <c r="E332" i="52"/>
  <c r="F332" i="52"/>
  <c r="G332" i="52"/>
  <c r="H332" i="52"/>
  <c r="I332" i="52"/>
  <c r="J332" i="52"/>
  <c r="K332" i="52"/>
  <c r="L332" i="52"/>
  <c r="S332" i="52"/>
  <c r="T332" i="52"/>
  <c r="U332" i="52"/>
  <c r="V332" i="52"/>
  <c r="W332" i="52"/>
  <c r="X332" i="52"/>
  <c r="Y332" i="52"/>
  <c r="Z332" i="52"/>
  <c r="AA332" i="52"/>
  <c r="AE332" i="52"/>
  <c r="AF332" i="52"/>
  <c r="AG332" i="52"/>
  <c r="D333" i="52"/>
  <c r="E333" i="52"/>
  <c r="F333" i="52"/>
  <c r="G333" i="52"/>
  <c r="H333" i="52"/>
  <c r="I333" i="52"/>
  <c r="J333" i="52"/>
  <c r="K333" i="52"/>
  <c r="L333" i="52"/>
  <c r="S333" i="52"/>
  <c r="T333" i="52"/>
  <c r="U333" i="52"/>
  <c r="V333" i="52"/>
  <c r="W333" i="52"/>
  <c r="X333" i="52"/>
  <c r="Y333" i="52"/>
  <c r="Z333" i="52"/>
  <c r="AA333" i="52"/>
  <c r="AE333" i="52"/>
  <c r="AF333" i="52"/>
  <c r="AG333" i="52"/>
  <c r="D334" i="52"/>
  <c r="E334" i="52"/>
  <c r="F334" i="52"/>
  <c r="G334" i="52"/>
  <c r="H334" i="52"/>
  <c r="I334" i="52"/>
  <c r="J334" i="52"/>
  <c r="K334" i="52"/>
  <c r="L334" i="52"/>
  <c r="S334" i="52"/>
  <c r="T334" i="52"/>
  <c r="U334" i="52"/>
  <c r="V334" i="52"/>
  <c r="W334" i="52"/>
  <c r="X334" i="52"/>
  <c r="Y334" i="52"/>
  <c r="Z334" i="52"/>
  <c r="AA334" i="52"/>
  <c r="AE334" i="52"/>
  <c r="AF334" i="52"/>
  <c r="AG334" i="52"/>
  <c r="D335" i="52"/>
  <c r="E335" i="52"/>
  <c r="F335" i="52"/>
  <c r="G335" i="52"/>
  <c r="H335" i="52"/>
  <c r="I335" i="52"/>
  <c r="J335" i="52"/>
  <c r="K335" i="52"/>
  <c r="L335" i="52"/>
  <c r="S335" i="52"/>
  <c r="T335" i="52"/>
  <c r="U335" i="52"/>
  <c r="V335" i="52"/>
  <c r="W335" i="52"/>
  <c r="X335" i="52"/>
  <c r="Y335" i="52"/>
  <c r="Z335" i="52"/>
  <c r="AA335" i="52"/>
  <c r="AE335" i="52"/>
  <c r="AF335" i="52"/>
  <c r="AG335" i="52"/>
  <c r="D336" i="52"/>
  <c r="E336" i="52"/>
  <c r="F336" i="52"/>
  <c r="G336" i="52"/>
  <c r="H336" i="52"/>
  <c r="I336" i="52"/>
  <c r="J336" i="52"/>
  <c r="K336" i="52"/>
  <c r="L336" i="52"/>
  <c r="S336" i="52"/>
  <c r="T336" i="52"/>
  <c r="U336" i="52"/>
  <c r="V336" i="52"/>
  <c r="W336" i="52"/>
  <c r="X336" i="52"/>
  <c r="Y336" i="52"/>
  <c r="Z336" i="52"/>
  <c r="AA336" i="52"/>
  <c r="AE336" i="52"/>
  <c r="AF336" i="52"/>
  <c r="AG336" i="52"/>
  <c r="D337" i="52"/>
  <c r="E337" i="52"/>
  <c r="F337" i="52"/>
  <c r="G337" i="52"/>
  <c r="H337" i="52"/>
  <c r="I337" i="52"/>
  <c r="J337" i="52"/>
  <c r="K337" i="52"/>
  <c r="L337" i="52"/>
  <c r="S337" i="52"/>
  <c r="T337" i="52"/>
  <c r="U337" i="52"/>
  <c r="V337" i="52"/>
  <c r="W337" i="52"/>
  <c r="X337" i="52"/>
  <c r="Y337" i="52"/>
  <c r="Z337" i="52"/>
  <c r="AA337" i="52"/>
  <c r="AE337" i="52"/>
  <c r="AF337" i="52"/>
  <c r="AG337" i="52"/>
  <c r="D338" i="52"/>
  <c r="E338" i="52"/>
  <c r="F338" i="52"/>
  <c r="G338" i="52"/>
  <c r="H338" i="52"/>
  <c r="I338" i="52"/>
  <c r="J338" i="52"/>
  <c r="K338" i="52"/>
  <c r="L338" i="52"/>
  <c r="S338" i="52"/>
  <c r="T338" i="52"/>
  <c r="U338" i="52"/>
  <c r="V338" i="52"/>
  <c r="W338" i="52"/>
  <c r="X338" i="52"/>
  <c r="Y338" i="52"/>
  <c r="Z338" i="52"/>
  <c r="AA338" i="52"/>
  <c r="AE338" i="52"/>
  <c r="AF338" i="52"/>
  <c r="AG338" i="52"/>
  <c r="D339" i="52"/>
  <c r="E339" i="52"/>
  <c r="F339" i="52"/>
  <c r="G339" i="52"/>
  <c r="H339" i="52"/>
  <c r="I339" i="52"/>
  <c r="J339" i="52"/>
  <c r="K339" i="52"/>
  <c r="L339" i="52"/>
  <c r="S339" i="52"/>
  <c r="T339" i="52"/>
  <c r="U339" i="52"/>
  <c r="V339" i="52"/>
  <c r="W339" i="52"/>
  <c r="X339" i="52"/>
  <c r="Y339" i="52"/>
  <c r="Z339" i="52"/>
  <c r="AA339" i="52"/>
  <c r="AE339" i="52"/>
  <c r="AF339" i="52"/>
  <c r="AG339" i="52"/>
  <c r="D340" i="52"/>
  <c r="E340" i="52"/>
  <c r="F340" i="52"/>
  <c r="G340" i="52"/>
  <c r="H340" i="52"/>
  <c r="I340" i="52"/>
  <c r="J340" i="52"/>
  <c r="K340" i="52"/>
  <c r="L340" i="52"/>
  <c r="S340" i="52"/>
  <c r="T340" i="52"/>
  <c r="U340" i="52"/>
  <c r="V340" i="52"/>
  <c r="W340" i="52"/>
  <c r="X340" i="52"/>
  <c r="Y340" i="52"/>
  <c r="Z340" i="52"/>
  <c r="AA340" i="52"/>
  <c r="AE340" i="52"/>
  <c r="AF340" i="52"/>
  <c r="AG340" i="52"/>
  <c r="D341" i="52"/>
  <c r="E341" i="52"/>
  <c r="F341" i="52"/>
  <c r="G341" i="52"/>
  <c r="H341" i="52"/>
  <c r="I341" i="52"/>
  <c r="J341" i="52"/>
  <c r="K341" i="52"/>
  <c r="L341" i="52"/>
  <c r="S341" i="52"/>
  <c r="T341" i="52"/>
  <c r="U341" i="52"/>
  <c r="V341" i="52"/>
  <c r="W341" i="52"/>
  <c r="X341" i="52"/>
  <c r="Y341" i="52"/>
  <c r="Z341" i="52"/>
  <c r="AA341" i="52"/>
  <c r="AE341" i="52"/>
  <c r="AF341" i="52"/>
  <c r="AG341" i="52"/>
  <c r="D342" i="52"/>
  <c r="E342" i="52"/>
  <c r="F342" i="52"/>
  <c r="G342" i="52"/>
  <c r="H342" i="52"/>
  <c r="I342" i="52"/>
  <c r="J342" i="52"/>
  <c r="K342" i="52"/>
  <c r="L342" i="52"/>
  <c r="S342" i="52"/>
  <c r="T342" i="52"/>
  <c r="U342" i="52"/>
  <c r="V342" i="52"/>
  <c r="W342" i="52"/>
  <c r="X342" i="52"/>
  <c r="Y342" i="52"/>
  <c r="Z342" i="52"/>
  <c r="AA342" i="52"/>
  <c r="AE342" i="52"/>
  <c r="AF342" i="52"/>
  <c r="AG342" i="52"/>
  <c r="D343" i="52"/>
  <c r="E343" i="52"/>
  <c r="F343" i="52"/>
  <c r="G343" i="52"/>
  <c r="H343" i="52"/>
  <c r="I343" i="52"/>
  <c r="J343" i="52"/>
  <c r="K343" i="52"/>
  <c r="L343" i="52"/>
  <c r="S343" i="52"/>
  <c r="T343" i="52"/>
  <c r="U343" i="52"/>
  <c r="V343" i="52"/>
  <c r="W343" i="52"/>
  <c r="X343" i="52"/>
  <c r="Y343" i="52"/>
  <c r="Z343" i="52"/>
  <c r="AA343" i="52"/>
  <c r="AE343" i="52"/>
  <c r="AF343" i="52"/>
  <c r="AG343" i="52"/>
  <c r="D344" i="52"/>
  <c r="E344" i="52"/>
  <c r="F344" i="52"/>
  <c r="G344" i="52"/>
  <c r="H344" i="52"/>
  <c r="I344" i="52"/>
  <c r="J344" i="52"/>
  <c r="K344" i="52"/>
  <c r="L344" i="52"/>
  <c r="S344" i="52"/>
  <c r="T344" i="52"/>
  <c r="U344" i="52"/>
  <c r="V344" i="52"/>
  <c r="W344" i="52"/>
  <c r="X344" i="52"/>
  <c r="Y344" i="52"/>
  <c r="Z344" i="52"/>
  <c r="AA344" i="52"/>
  <c r="AE344" i="52"/>
  <c r="AF344" i="52"/>
  <c r="AG344" i="52"/>
  <c r="D345" i="52"/>
  <c r="E345" i="52"/>
  <c r="F345" i="52"/>
  <c r="G345" i="52"/>
  <c r="H345" i="52"/>
  <c r="I345" i="52"/>
  <c r="J345" i="52"/>
  <c r="K345" i="52"/>
  <c r="L345" i="52"/>
  <c r="S345" i="52"/>
  <c r="T345" i="52"/>
  <c r="U345" i="52"/>
  <c r="V345" i="52"/>
  <c r="W345" i="52"/>
  <c r="X345" i="52"/>
  <c r="Y345" i="52"/>
  <c r="Z345" i="52"/>
  <c r="AA345" i="52"/>
  <c r="AE345" i="52"/>
  <c r="AF345" i="52"/>
  <c r="AG345" i="52"/>
  <c r="D346" i="52"/>
  <c r="E346" i="52"/>
  <c r="F346" i="52"/>
  <c r="G346" i="52"/>
  <c r="H346" i="52"/>
  <c r="I346" i="52"/>
  <c r="J346" i="52"/>
  <c r="K346" i="52"/>
  <c r="L346" i="52"/>
  <c r="S346" i="52"/>
  <c r="T346" i="52"/>
  <c r="U346" i="52"/>
  <c r="V346" i="52"/>
  <c r="W346" i="52"/>
  <c r="X346" i="52"/>
  <c r="Y346" i="52"/>
  <c r="Z346" i="52"/>
  <c r="AA346" i="52"/>
  <c r="AE346" i="52"/>
  <c r="AF346" i="52"/>
  <c r="AG346" i="52"/>
  <c r="D347" i="52"/>
  <c r="E347" i="52"/>
  <c r="F347" i="52"/>
  <c r="G347" i="52"/>
  <c r="H347" i="52"/>
  <c r="I347" i="52"/>
  <c r="J347" i="52"/>
  <c r="K347" i="52"/>
  <c r="L347" i="52"/>
  <c r="S347" i="52"/>
  <c r="T347" i="52"/>
  <c r="U347" i="52"/>
  <c r="V347" i="52"/>
  <c r="W347" i="52"/>
  <c r="X347" i="52"/>
  <c r="Y347" i="52"/>
  <c r="Z347" i="52"/>
  <c r="AA347" i="52"/>
  <c r="AE347" i="52"/>
  <c r="AF347" i="52"/>
  <c r="AG347" i="52"/>
  <c r="D348" i="52"/>
  <c r="E348" i="52"/>
  <c r="F348" i="52"/>
  <c r="G348" i="52"/>
  <c r="H348" i="52"/>
  <c r="I348" i="52"/>
  <c r="J348" i="52"/>
  <c r="K348" i="52"/>
  <c r="L348" i="52"/>
  <c r="S348" i="52"/>
  <c r="T348" i="52"/>
  <c r="U348" i="52"/>
  <c r="V348" i="52"/>
  <c r="W348" i="52"/>
  <c r="X348" i="52"/>
  <c r="Y348" i="52"/>
  <c r="Z348" i="52"/>
  <c r="AA348" i="52"/>
  <c r="AE348" i="52"/>
  <c r="AF348" i="52"/>
  <c r="AG348" i="52"/>
  <c r="D349" i="52"/>
  <c r="E349" i="52"/>
  <c r="F349" i="52"/>
  <c r="G349" i="52"/>
  <c r="H349" i="52"/>
  <c r="I349" i="52"/>
  <c r="J349" i="52"/>
  <c r="K349" i="52"/>
  <c r="L349" i="52"/>
  <c r="S349" i="52"/>
  <c r="T349" i="52"/>
  <c r="U349" i="52"/>
  <c r="V349" i="52"/>
  <c r="W349" i="52"/>
  <c r="X349" i="52"/>
  <c r="Y349" i="52"/>
  <c r="Z349" i="52"/>
  <c r="AA349" i="52"/>
  <c r="AE349" i="52"/>
  <c r="AF349" i="52"/>
  <c r="AG349" i="52"/>
  <c r="D350" i="52"/>
  <c r="E350" i="52"/>
  <c r="F350" i="52"/>
  <c r="G350" i="52"/>
  <c r="H350" i="52"/>
  <c r="I350" i="52"/>
  <c r="J350" i="52"/>
  <c r="K350" i="52"/>
  <c r="L350" i="52"/>
  <c r="S350" i="52"/>
  <c r="T350" i="52"/>
  <c r="U350" i="52"/>
  <c r="V350" i="52"/>
  <c r="W350" i="52"/>
  <c r="X350" i="52"/>
  <c r="Y350" i="52"/>
  <c r="Z350" i="52"/>
  <c r="AA350" i="52"/>
  <c r="AE350" i="52"/>
  <c r="AF350" i="52"/>
  <c r="AG350" i="52"/>
  <c r="D351" i="52"/>
  <c r="E351" i="52"/>
  <c r="F351" i="52"/>
  <c r="G351" i="52"/>
  <c r="H351" i="52"/>
  <c r="I351" i="52"/>
  <c r="J351" i="52"/>
  <c r="K351" i="52"/>
  <c r="L351" i="52"/>
  <c r="S351" i="52"/>
  <c r="T351" i="52"/>
  <c r="U351" i="52"/>
  <c r="V351" i="52"/>
  <c r="W351" i="52"/>
  <c r="X351" i="52"/>
  <c r="Y351" i="52"/>
  <c r="Z351" i="52"/>
  <c r="AA351" i="52"/>
  <c r="AE351" i="52"/>
  <c r="AF351" i="52"/>
  <c r="AG351" i="52"/>
  <c r="D352" i="52"/>
  <c r="E352" i="52"/>
  <c r="F352" i="52"/>
  <c r="G352" i="52"/>
  <c r="H352" i="52"/>
  <c r="I352" i="52"/>
  <c r="J352" i="52"/>
  <c r="K352" i="52"/>
  <c r="L352" i="52"/>
  <c r="S352" i="52"/>
  <c r="T352" i="52"/>
  <c r="U352" i="52"/>
  <c r="V352" i="52"/>
  <c r="W352" i="52"/>
  <c r="X352" i="52"/>
  <c r="Y352" i="52"/>
  <c r="Z352" i="52"/>
  <c r="AA352" i="52"/>
  <c r="AE352" i="52"/>
  <c r="AF352" i="52"/>
  <c r="AG352" i="52"/>
  <c r="D353" i="52"/>
  <c r="E353" i="52"/>
  <c r="F353" i="52"/>
  <c r="G353" i="52"/>
  <c r="H353" i="52"/>
  <c r="I353" i="52"/>
  <c r="J353" i="52"/>
  <c r="K353" i="52"/>
  <c r="L353" i="52"/>
  <c r="S353" i="52"/>
  <c r="T353" i="52"/>
  <c r="U353" i="52"/>
  <c r="V353" i="52"/>
  <c r="W353" i="52"/>
  <c r="X353" i="52"/>
  <c r="Y353" i="52"/>
  <c r="Z353" i="52"/>
  <c r="AA353" i="52"/>
  <c r="AE353" i="52"/>
  <c r="AF353" i="52"/>
  <c r="AG353" i="52"/>
  <c r="D354" i="52"/>
  <c r="E354" i="52"/>
  <c r="F354" i="52"/>
  <c r="G354" i="52"/>
  <c r="H354" i="52"/>
  <c r="I354" i="52"/>
  <c r="J354" i="52"/>
  <c r="K354" i="52"/>
  <c r="L354" i="52"/>
  <c r="S354" i="52"/>
  <c r="T354" i="52"/>
  <c r="U354" i="52"/>
  <c r="V354" i="52"/>
  <c r="W354" i="52"/>
  <c r="X354" i="52"/>
  <c r="Y354" i="52"/>
  <c r="Z354" i="52"/>
  <c r="AA354" i="52"/>
  <c r="AE354" i="52"/>
  <c r="AF354" i="52"/>
  <c r="AG354" i="52"/>
  <c r="D355" i="52"/>
  <c r="E355" i="52"/>
  <c r="F355" i="52"/>
  <c r="G355" i="52"/>
  <c r="H355" i="52"/>
  <c r="I355" i="52"/>
  <c r="J355" i="52"/>
  <c r="K355" i="52"/>
  <c r="L355" i="52"/>
  <c r="S355" i="52"/>
  <c r="T355" i="52"/>
  <c r="U355" i="52"/>
  <c r="V355" i="52"/>
  <c r="W355" i="52"/>
  <c r="X355" i="52"/>
  <c r="Y355" i="52"/>
  <c r="Z355" i="52"/>
  <c r="AA355" i="52"/>
  <c r="AE355" i="52"/>
  <c r="AF355" i="52"/>
  <c r="AG355" i="52"/>
  <c r="D356" i="52"/>
  <c r="E356" i="52"/>
  <c r="F356" i="52"/>
  <c r="G356" i="52"/>
  <c r="H356" i="52"/>
  <c r="I356" i="52"/>
  <c r="J356" i="52"/>
  <c r="K356" i="52"/>
  <c r="L356" i="52"/>
  <c r="S356" i="52"/>
  <c r="T356" i="52"/>
  <c r="U356" i="52"/>
  <c r="V356" i="52"/>
  <c r="W356" i="52"/>
  <c r="X356" i="52"/>
  <c r="Y356" i="52"/>
  <c r="Z356" i="52"/>
  <c r="AA356" i="52"/>
  <c r="AE356" i="52"/>
  <c r="AF356" i="52"/>
  <c r="AG356" i="52"/>
  <c r="D357" i="52"/>
  <c r="E357" i="52"/>
  <c r="F357" i="52"/>
  <c r="G357" i="52"/>
  <c r="H357" i="52"/>
  <c r="I357" i="52"/>
  <c r="J357" i="52"/>
  <c r="K357" i="52"/>
  <c r="L357" i="52"/>
  <c r="S357" i="52"/>
  <c r="T357" i="52"/>
  <c r="U357" i="52"/>
  <c r="V357" i="52"/>
  <c r="W357" i="52"/>
  <c r="X357" i="52"/>
  <c r="Y357" i="52"/>
  <c r="Z357" i="52"/>
  <c r="AA357" i="52"/>
  <c r="AE357" i="52"/>
  <c r="AF357" i="52"/>
  <c r="AG357" i="52"/>
  <c r="D358" i="52"/>
  <c r="E358" i="52"/>
  <c r="F358" i="52"/>
  <c r="G358" i="52"/>
  <c r="H358" i="52"/>
  <c r="I358" i="52"/>
  <c r="J358" i="52"/>
  <c r="K358" i="52"/>
  <c r="L358" i="52"/>
  <c r="S358" i="52"/>
  <c r="T358" i="52"/>
  <c r="U358" i="52"/>
  <c r="V358" i="52"/>
  <c r="W358" i="52"/>
  <c r="X358" i="52"/>
  <c r="Y358" i="52"/>
  <c r="Z358" i="52"/>
  <c r="AA358" i="52"/>
  <c r="AE358" i="52"/>
  <c r="AF358" i="52"/>
  <c r="AG358" i="52"/>
  <c r="D359" i="52"/>
  <c r="E359" i="52"/>
  <c r="F359" i="52"/>
  <c r="G359" i="52"/>
  <c r="H359" i="52"/>
  <c r="I359" i="52"/>
  <c r="J359" i="52"/>
  <c r="K359" i="52"/>
  <c r="L359" i="52"/>
  <c r="S359" i="52"/>
  <c r="T359" i="52"/>
  <c r="U359" i="52"/>
  <c r="V359" i="52"/>
  <c r="W359" i="52"/>
  <c r="X359" i="52"/>
  <c r="Y359" i="52"/>
  <c r="Z359" i="52"/>
  <c r="AA359" i="52"/>
  <c r="AE359" i="52"/>
  <c r="AF359" i="52"/>
  <c r="AG359" i="52"/>
  <c r="D360" i="52"/>
  <c r="E360" i="52"/>
  <c r="F360" i="52"/>
  <c r="G360" i="52"/>
  <c r="H360" i="52"/>
  <c r="I360" i="52"/>
  <c r="J360" i="52"/>
  <c r="K360" i="52"/>
  <c r="L360" i="52"/>
  <c r="S360" i="52"/>
  <c r="T360" i="52"/>
  <c r="U360" i="52"/>
  <c r="V360" i="52"/>
  <c r="W360" i="52"/>
  <c r="X360" i="52"/>
  <c r="Y360" i="52"/>
  <c r="Z360" i="52"/>
  <c r="AA360" i="52"/>
  <c r="AE360" i="52"/>
  <c r="AF360" i="52"/>
  <c r="AG360" i="52"/>
  <c r="D361" i="52"/>
  <c r="E361" i="52"/>
  <c r="F361" i="52"/>
  <c r="G361" i="52"/>
  <c r="H361" i="52"/>
  <c r="I361" i="52"/>
  <c r="J361" i="52"/>
  <c r="K361" i="52"/>
  <c r="L361" i="52"/>
  <c r="S361" i="52"/>
  <c r="T361" i="52"/>
  <c r="U361" i="52"/>
  <c r="V361" i="52"/>
  <c r="W361" i="52"/>
  <c r="X361" i="52"/>
  <c r="Y361" i="52"/>
  <c r="Z361" i="52"/>
  <c r="AA361" i="52"/>
  <c r="AE361" i="52"/>
  <c r="AF361" i="52"/>
  <c r="AG361" i="52"/>
  <c r="D362" i="52"/>
  <c r="E362" i="52"/>
  <c r="F362" i="52"/>
  <c r="G362" i="52"/>
  <c r="H362" i="52"/>
  <c r="I362" i="52"/>
  <c r="J362" i="52"/>
  <c r="K362" i="52"/>
  <c r="L362" i="52"/>
  <c r="S362" i="52"/>
  <c r="T362" i="52"/>
  <c r="U362" i="52"/>
  <c r="V362" i="52"/>
  <c r="W362" i="52"/>
  <c r="X362" i="52"/>
  <c r="Y362" i="52"/>
  <c r="Z362" i="52"/>
  <c r="AA362" i="52"/>
  <c r="AE362" i="52"/>
  <c r="AF362" i="52"/>
  <c r="AG362" i="52"/>
  <c r="D363" i="52"/>
  <c r="E363" i="52"/>
  <c r="F363" i="52"/>
  <c r="G363" i="52"/>
  <c r="H363" i="52"/>
  <c r="I363" i="52"/>
  <c r="J363" i="52"/>
  <c r="K363" i="52"/>
  <c r="L363" i="52"/>
  <c r="S363" i="52"/>
  <c r="T363" i="52"/>
  <c r="U363" i="52"/>
  <c r="V363" i="52"/>
  <c r="W363" i="52"/>
  <c r="X363" i="52"/>
  <c r="Y363" i="52"/>
  <c r="Z363" i="52"/>
  <c r="AA363" i="52"/>
  <c r="AE363" i="52"/>
  <c r="AF363" i="52"/>
  <c r="AG363" i="52"/>
  <c r="D364" i="52"/>
  <c r="E364" i="52"/>
  <c r="F364" i="52"/>
  <c r="G364" i="52"/>
  <c r="H364" i="52"/>
  <c r="I364" i="52"/>
  <c r="J364" i="52"/>
  <c r="K364" i="52"/>
  <c r="L364" i="52"/>
  <c r="S364" i="52"/>
  <c r="T364" i="52"/>
  <c r="U364" i="52"/>
  <c r="V364" i="52"/>
  <c r="W364" i="52"/>
  <c r="X364" i="52"/>
  <c r="Y364" i="52"/>
  <c r="Z364" i="52"/>
  <c r="AA364" i="52"/>
  <c r="AE364" i="52"/>
  <c r="AF364" i="52"/>
  <c r="AG364" i="52"/>
  <c r="D365" i="52"/>
  <c r="E365" i="52"/>
  <c r="F365" i="52"/>
  <c r="G365" i="52"/>
  <c r="H365" i="52"/>
  <c r="I365" i="52"/>
  <c r="J365" i="52"/>
  <c r="K365" i="52"/>
  <c r="L365" i="52"/>
  <c r="S365" i="52"/>
  <c r="T365" i="52"/>
  <c r="U365" i="52"/>
  <c r="V365" i="52"/>
  <c r="W365" i="52"/>
  <c r="X365" i="52"/>
  <c r="Y365" i="52"/>
  <c r="Z365" i="52"/>
  <c r="AA365" i="52"/>
  <c r="AE365" i="52"/>
  <c r="AF365" i="52"/>
  <c r="AG365" i="52"/>
  <c r="D366" i="52"/>
  <c r="E366" i="52"/>
  <c r="F366" i="52"/>
  <c r="G366" i="52"/>
  <c r="H366" i="52"/>
  <c r="I366" i="52"/>
  <c r="J366" i="52"/>
  <c r="K366" i="52"/>
  <c r="L366" i="52"/>
  <c r="S366" i="52"/>
  <c r="T366" i="52"/>
  <c r="U366" i="52"/>
  <c r="V366" i="52"/>
  <c r="W366" i="52"/>
  <c r="X366" i="52"/>
  <c r="Y366" i="52"/>
  <c r="Z366" i="52"/>
  <c r="AA366" i="52"/>
  <c r="AE366" i="52"/>
  <c r="AF366" i="52"/>
  <c r="AG366" i="52"/>
  <c r="D367" i="52"/>
  <c r="E367" i="52"/>
  <c r="F367" i="52"/>
  <c r="G367" i="52"/>
  <c r="H367" i="52"/>
  <c r="I367" i="52"/>
  <c r="J367" i="52"/>
  <c r="K367" i="52"/>
  <c r="L367" i="52"/>
  <c r="S367" i="52"/>
  <c r="T367" i="52"/>
  <c r="U367" i="52"/>
  <c r="V367" i="52"/>
  <c r="W367" i="52"/>
  <c r="X367" i="52"/>
  <c r="Y367" i="52"/>
  <c r="Z367" i="52"/>
  <c r="AA367" i="52"/>
  <c r="AE367" i="52"/>
  <c r="AF367" i="52"/>
  <c r="AG367" i="52"/>
  <c r="D368" i="52"/>
  <c r="E368" i="52"/>
  <c r="F368" i="52"/>
  <c r="G368" i="52"/>
  <c r="H368" i="52"/>
  <c r="I368" i="52"/>
  <c r="J368" i="52"/>
  <c r="K368" i="52"/>
  <c r="L368" i="52"/>
  <c r="S368" i="52"/>
  <c r="T368" i="52"/>
  <c r="U368" i="52"/>
  <c r="V368" i="52"/>
  <c r="W368" i="52"/>
  <c r="X368" i="52"/>
  <c r="Y368" i="52"/>
  <c r="Z368" i="52"/>
  <c r="AA368" i="52"/>
  <c r="AE368" i="52"/>
  <c r="AF368" i="52"/>
  <c r="AG368" i="52"/>
  <c r="D369" i="52"/>
  <c r="E369" i="52"/>
  <c r="F369" i="52"/>
  <c r="G369" i="52"/>
  <c r="H369" i="52"/>
  <c r="I369" i="52"/>
  <c r="J369" i="52"/>
  <c r="K369" i="52"/>
  <c r="L369" i="52"/>
  <c r="S369" i="52"/>
  <c r="T369" i="52"/>
  <c r="U369" i="52"/>
  <c r="V369" i="52"/>
  <c r="W369" i="52"/>
  <c r="X369" i="52"/>
  <c r="Y369" i="52"/>
  <c r="Z369" i="52"/>
  <c r="AA369" i="52"/>
  <c r="AE369" i="52"/>
  <c r="AF369" i="52"/>
  <c r="AG369" i="52"/>
  <c r="D370" i="52"/>
  <c r="E370" i="52"/>
  <c r="F370" i="52"/>
  <c r="G370" i="52"/>
  <c r="H370" i="52"/>
  <c r="I370" i="52"/>
  <c r="J370" i="52"/>
  <c r="K370" i="52"/>
  <c r="L370" i="52"/>
  <c r="S370" i="52"/>
  <c r="T370" i="52"/>
  <c r="U370" i="52"/>
  <c r="V370" i="52"/>
  <c r="W370" i="52"/>
  <c r="X370" i="52"/>
  <c r="Y370" i="52"/>
  <c r="Z370" i="52"/>
  <c r="AA370" i="52"/>
  <c r="AE370" i="52"/>
  <c r="AF370" i="52"/>
  <c r="AG370" i="52"/>
  <c r="D371" i="52"/>
  <c r="E371" i="52"/>
  <c r="F371" i="52"/>
  <c r="G371" i="52"/>
  <c r="H371" i="52"/>
  <c r="I371" i="52"/>
  <c r="J371" i="52"/>
  <c r="K371" i="52"/>
  <c r="L371" i="52"/>
  <c r="S371" i="52"/>
  <c r="T371" i="52"/>
  <c r="U371" i="52"/>
  <c r="V371" i="52"/>
  <c r="W371" i="52"/>
  <c r="X371" i="52"/>
  <c r="Y371" i="52"/>
  <c r="Z371" i="52"/>
  <c r="AA371" i="52"/>
  <c r="AE371" i="52"/>
  <c r="AF371" i="52"/>
  <c r="AG371" i="52"/>
  <c r="D372" i="52"/>
  <c r="E372" i="52"/>
  <c r="F372" i="52"/>
  <c r="G372" i="52"/>
  <c r="H372" i="52"/>
  <c r="I372" i="52"/>
  <c r="J372" i="52"/>
  <c r="K372" i="52"/>
  <c r="L372" i="52"/>
  <c r="S372" i="52"/>
  <c r="T372" i="52"/>
  <c r="U372" i="52"/>
  <c r="V372" i="52"/>
  <c r="W372" i="52"/>
  <c r="X372" i="52"/>
  <c r="Y372" i="52"/>
  <c r="Z372" i="52"/>
  <c r="AA372" i="52"/>
  <c r="AE372" i="52"/>
  <c r="AF372" i="52"/>
  <c r="AG372" i="52"/>
  <c r="D373" i="52"/>
  <c r="E373" i="52"/>
  <c r="F373" i="52"/>
  <c r="G373" i="52"/>
  <c r="H373" i="52"/>
  <c r="I373" i="52"/>
  <c r="J373" i="52"/>
  <c r="K373" i="52"/>
  <c r="L373" i="52"/>
  <c r="S373" i="52"/>
  <c r="T373" i="52"/>
  <c r="U373" i="52"/>
  <c r="V373" i="52"/>
  <c r="W373" i="52"/>
  <c r="X373" i="52"/>
  <c r="Y373" i="52"/>
  <c r="Z373" i="52"/>
  <c r="AA373" i="52"/>
  <c r="AE373" i="52"/>
  <c r="AF373" i="52"/>
  <c r="AG373" i="52"/>
  <c r="D374" i="52"/>
  <c r="E374" i="52"/>
  <c r="F374" i="52"/>
  <c r="G374" i="52"/>
  <c r="H374" i="52"/>
  <c r="I374" i="52"/>
  <c r="J374" i="52"/>
  <c r="K374" i="52"/>
  <c r="L374" i="52"/>
  <c r="S374" i="52"/>
  <c r="T374" i="52"/>
  <c r="U374" i="52"/>
  <c r="V374" i="52"/>
  <c r="W374" i="52"/>
  <c r="X374" i="52"/>
  <c r="Y374" i="52"/>
  <c r="Z374" i="52"/>
  <c r="AA374" i="52"/>
  <c r="AE374" i="52"/>
  <c r="AF374" i="52"/>
  <c r="AG374" i="52"/>
  <c r="D375" i="52"/>
  <c r="E375" i="52"/>
  <c r="F375" i="52"/>
  <c r="G375" i="52"/>
  <c r="H375" i="52"/>
  <c r="I375" i="52"/>
  <c r="J375" i="52"/>
  <c r="K375" i="52"/>
  <c r="L375" i="52"/>
  <c r="S375" i="52"/>
  <c r="T375" i="52"/>
  <c r="U375" i="52"/>
  <c r="V375" i="52"/>
  <c r="W375" i="52"/>
  <c r="X375" i="52"/>
  <c r="Y375" i="52"/>
  <c r="Z375" i="52"/>
  <c r="AA375" i="52"/>
  <c r="AE375" i="52"/>
  <c r="AF375" i="52"/>
  <c r="AG375" i="52"/>
  <c r="D376" i="52"/>
  <c r="E376" i="52"/>
  <c r="F376" i="52"/>
  <c r="G376" i="52"/>
  <c r="H376" i="52"/>
  <c r="I376" i="52"/>
  <c r="J376" i="52"/>
  <c r="K376" i="52"/>
  <c r="L376" i="52"/>
  <c r="S376" i="52"/>
  <c r="T376" i="52"/>
  <c r="U376" i="52"/>
  <c r="V376" i="52"/>
  <c r="W376" i="52"/>
  <c r="X376" i="52"/>
  <c r="Y376" i="52"/>
  <c r="Z376" i="52"/>
  <c r="AA376" i="52"/>
  <c r="AE376" i="52"/>
  <c r="AF376" i="52"/>
  <c r="AG376" i="52"/>
  <c r="D377" i="52"/>
  <c r="E377" i="52"/>
  <c r="F377" i="52"/>
  <c r="G377" i="52"/>
  <c r="H377" i="52"/>
  <c r="I377" i="52"/>
  <c r="J377" i="52"/>
  <c r="K377" i="52"/>
  <c r="L377" i="52"/>
  <c r="S377" i="52"/>
  <c r="T377" i="52"/>
  <c r="U377" i="52"/>
  <c r="V377" i="52"/>
  <c r="W377" i="52"/>
  <c r="X377" i="52"/>
  <c r="Y377" i="52"/>
  <c r="Z377" i="52"/>
  <c r="AA377" i="52"/>
  <c r="AE377" i="52"/>
  <c r="AF377" i="52"/>
  <c r="AG377" i="52"/>
  <c r="D378" i="52"/>
  <c r="E378" i="52"/>
  <c r="F378" i="52"/>
  <c r="G378" i="52"/>
  <c r="H378" i="52"/>
  <c r="I378" i="52"/>
  <c r="J378" i="52"/>
  <c r="K378" i="52"/>
  <c r="L378" i="52"/>
  <c r="S378" i="52"/>
  <c r="T378" i="52"/>
  <c r="U378" i="52"/>
  <c r="V378" i="52"/>
  <c r="W378" i="52"/>
  <c r="X378" i="52"/>
  <c r="Y378" i="52"/>
  <c r="Z378" i="52"/>
  <c r="AA378" i="52"/>
  <c r="AE378" i="52"/>
  <c r="AF378" i="52"/>
  <c r="AG378" i="52"/>
  <c r="D379" i="52"/>
  <c r="E379" i="52"/>
  <c r="F379" i="52"/>
  <c r="G379" i="52"/>
  <c r="H379" i="52"/>
  <c r="I379" i="52"/>
  <c r="J379" i="52"/>
  <c r="K379" i="52"/>
  <c r="L379" i="52"/>
  <c r="S379" i="52"/>
  <c r="T379" i="52"/>
  <c r="U379" i="52"/>
  <c r="V379" i="52"/>
  <c r="W379" i="52"/>
  <c r="X379" i="52"/>
  <c r="Y379" i="52"/>
  <c r="Z379" i="52"/>
  <c r="AA379" i="52"/>
  <c r="AE379" i="52"/>
  <c r="AF379" i="52"/>
  <c r="AG379" i="52"/>
  <c r="D380" i="52"/>
  <c r="E380" i="52"/>
  <c r="F380" i="52"/>
  <c r="G380" i="52"/>
  <c r="H380" i="52"/>
  <c r="I380" i="52"/>
  <c r="J380" i="52"/>
  <c r="K380" i="52"/>
  <c r="L380" i="52"/>
  <c r="S380" i="52"/>
  <c r="T380" i="52"/>
  <c r="U380" i="52"/>
  <c r="V380" i="52"/>
  <c r="W380" i="52"/>
  <c r="X380" i="52"/>
  <c r="Y380" i="52"/>
  <c r="Z380" i="52"/>
  <c r="AA380" i="52"/>
  <c r="AE380" i="52"/>
  <c r="AF380" i="52"/>
  <c r="AG380" i="52"/>
  <c r="D381" i="52"/>
  <c r="E381" i="52"/>
  <c r="F381" i="52"/>
  <c r="G381" i="52"/>
  <c r="H381" i="52"/>
  <c r="I381" i="52"/>
  <c r="J381" i="52"/>
  <c r="K381" i="52"/>
  <c r="L381" i="52"/>
  <c r="S381" i="52"/>
  <c r="T381" i="52"/>
  <c r="U381" i="52"/>
  <c r="V381" i="52"/>
  <c r="W381" i="52"/>
  <c r="X381" i="52"/>
  <c r="Y381" i="52"/>
  <c r="Z381" i="52"/>
  <c r="AA381" i="52"/>
  <c r="AE381" i="52"/>
  <c r="AF381" i="52"/>
  <c r="AG381" i="52"/>
  <c r="D382" i="52"/>
  <c r="E382" i="52"/>
  <c r="F382" i="52"/>
  <c r="G382" i="52"/>
  <c r="H382" i="52"/>
  <c r="I382" i="52"/>
  <c r="J382" i="52"/>
  <c r="K382" i="52"/>
  <c r="L382" i="52"/>
  <c r="S382" i="52"/>
  <c r="T382" i="52"/>
  <c r="U382" i="52"/>
  <c r="V382" i="52"/>
  <c r="W382" i="52"/>
  <c r="X382" i="52"/>
  <c r="Y382" i="52"/>
  <c r="Z382" i="52"/>
  <c r="AA382" i="52"/>
  <c r="AE382" i="52"/>
  <c r="AF382" i="52"/>
  <c r="AG382" i="52"/>
  <c r="D383" i="52"/>
  <c r="E383" i="52"/>
  <c r="F383" i="52"/>
  <c r="G383" i="52"/>
  <c r="H383" i="52"/>
  <c r="I383" i="52"/>
  <c r="J383" i="52"/>
  <c r="K383" i="52"/>
  <c r="L383" i="52"/>
  <c r="S383" i="52"/>
  <c r="T383" i="52"/>
  <c r="U383" i="52"/>
  <c r="V383" i="52"/>
  <c r="W383" i="52"/>
  <c r="X383" i="52"/>
  <c r="Y383" i="52"/>
  <c r="Z383" i="52"/>
  <c r="AA383" i="52"/>
  <c r="AE383" i="52"/>
  <c r="AF383" i="52"/>
  <c r="AG383" i="52"/>
  <c r="D384" i="52"/>
  <c r="E384" i="52"/>
  <c r="F384" i="52"/>
  <c r="G384" i="52"/>
  <c r="H384" i="52"/>
  <c r="I384" i="52"/>
  <c r="J384" i="52"/>
  <c r="K384" i="52"/>
  <c r="L384" i="52"/>
  <c r="S384" i="52"/>
  <c r="T384" i="52"/>
  <c r="U384" i="52"/>
  <c r="V384" i="52"/>
  <c r="W384" i="52"/>
  <c r="X384" i="52"/>
  <c r="Y384" i="52"/>
  <c r="Z384" i="52"/>
  <c r="AA384" i="52"/>
  <c r="AE384" i="52"/>
  <c r="AF384" i="52"/>
  <c r="AG384" i="52"/>
  <c r="D385" i="52"/>
  <c r="E385" i="52"/>
  <c r="F385" i="52"/>
  <c r="G385" i="52"/>
  <c r="H385" i="52"/>
  <c r="I385" i="52"/>
  <c r="J385" i="52"/>
  <c r="K385" i="52"/>
  <c r="L385" i="52"/>
  <c r="S385" i="52"/>
  <c r="T385" i="52"/>
  <c r="U385" i="52"/>
  <c r="V385" i="52"/>
  <c r="W385" i="52"/>
  <c r="X385" i="52"/>
  <c r="Y385" i="52"/>
  <c r="Z385" i="52"/>
  <c r="AA385" i="52"/>
  <c r="AE385" i="52"/>
  <c r="AF385" i="52"/>
  <c r="AG385" i="52"/>
  <c r="D386" i="52"/>
  <c r="E386" i="52"/>
  <c r="F386" i="52"/>
  <c r="G386" i="52"/>
  <c r="H386" i="52"/>
  <c r="I386" i="52"/>
  <c r="J386" i="52"/>
  <c r="K386" i="52"/>
  <c r="L386" i="52"/>
  <c r="S386" i="52"/>
  <c r="T386" i="52"/>
  <c r="U386" i="52"/>
  <c r="V386" i="52"/>
  <c r="W386" i="52"/>
  <c r="X386" i="52"/>
  <c r="Y386" i="52"/>
  <c r="Z386" i="52"/>
  <c r="AA386" i="52"/>
  <c r="AE386" i="52"/>
  <c r="AF386" i="52"/>
  <c r="AG386" i="52"/>
  <c r="D387" i="52"/>
  <c r="E387" i="52"/>
  <c r="F387" i="52"/>
  <c r="G387" i="52"/>
  <c r="H387" i="52"/>
  <c r="I387" i="52"/>
  <c r="J387" i="52"/>
  <c r="K387" i="52"/>
  <c r="L387" i="52"/>
  <c r="S387" i="52"/>
  <c r="T387" i="52"/>
  <c r="U387" i="52"/>
  <c r="V387" i="52"/>
  <c r="W387" i="52"/>
  <c r="X387" i="52"/>
  <c r="Y387" i="52"/>
  <c r="Z387" i="52"/>
  <c r="AA387" i="52"/>
  <c r="AE387" i="52"/>
  <c r="AF387" i="52"/>
  <c r="AG387" i="52"/>
  <c r="D388" i="52"/>
  <c r="E388" i="52"/>
  <c r="F388" i="52"/>
  <c r="G388" i="52"/>
  <c r="H388" i="52"/>
  <c r="I388" i="52"/>
  <c r="J388" i="52"/>
  <c r="K388" i="52"/>
  <c r="L388" i="52"/>
  <c r="S388" i="52"/>
  <c r="T388" i="52"/>
  <c r="U388" i="52"/>
  <c r="V388" i="52"/>
  <c r="W388" i="52"/>
  <c r="X388" i="52"/>
  <c r="Y388" i="52"/>
  <c r="Z388" i="52"/>
  <c r="AA388" i="52"/>
  <c r="AE388" i="52"/>
  <c r="AF388" i="52"/>
  <c r="AG388" i="52"/>
  <c r="D389" i="52"/>
  <c r="E389" i="52"/>
  <c r="F389" i="52"/>
  <c r="G389" i="52"/>
  <c r="H389" i="52"/>
  <c r="I389" i="52"/>
  <c r="J389" i="52"/>
  <c r="K389" i="52"/>
  <c r="L389" i="52"/>
  <c r="S389" i="52"/>
  <c r="T389" i="52"/>
  <c r="U389" i="52"/>
  <c r="V389" i="52"/>
  <c r="W389" i="52"/>
  <c r="X389" i="52"/>
  <c r="Y389" i="52"/>
  <c r="Z389" i="52"/>
  <c r="AA389" i="52"/>
  <c r="AE389" i="52"/>
  <c r="AF389" i="52"/>
  <c r="AG389" i="52"/>
  <c r="D390" i="52"/>
  <c r="E390" i="52"/>
  <c r="F390" i="52"/>
  <c r="G390" i="52"/>
  <c r="H390" i="52"/>
  <c r="I390" i="52"/>
  <c r="J390" i="52"/>
  <c r="K390" i="52"/>
  <c r="L390" i="52"/>
  <c r="S390" i="52"/>
  <c r="T390" i="52"/>
  <c r="U390" i="52"/>
  <c r="V390" i="52"/>
  <c r="W390" i="52"/>
  <c r="X390" i="52"/>
  <c r="Y390" i="52"/>
  <c r="Z390" i="52"/>
  <c r="AA390" i="52"/>
  <c r="AE390" i="52"/>
  <c r="AF390" i="52"/>
  <c r="AG390" i="52"/>
  <c r="D391" i="52"/>
  <c r="E391" i="52"/>
  <c r="F391" i="52"/>
  <c r="G391" i="52"/>
  <c r="H391" i="52"/>
  <c r="I391" i="52"/>
  <c r="J391" i="52"/>
  <c r="K391" i="52"/>
  <c r="L391" i="52"/>
  <c r="S391" i="52"/>
  <c r="T391" i="52"/>
  <c r="U391" i="52"/>
  <c r="V391" i="52"/>
  <c r="W391" i="52"/>
  <c r="X391" i="52"/>
  <c r="Y391" i="52"/>
  <c r="Z391" i="52"/>
  <c r="AA391" i="52"/>
  <c r="AE391" i="52"/>
  <c r="AF391" i="52"/>
  <c r="AG391" i="52"/>
  <c r="D392" i="52"/>
  <c r="E392" i="52"/>
  <c r="F392" i="52"/>
  <c r="G392" i="52"/>
  <c r="H392" i="52"/>
  <c r="I392" i="52"/>
  <c r="J392" i="52"/>
  <c r="K392" i="52"/>
  <c r="L392" i="52"/>
  <c r="S392" i="52"/>
  <c r="T392" i="52"/>
  <c r="U392" i="52"/>
  <c r="V392" i="52"/>
  <c r="W392" i="52"/>
  <c r="X392" i="52"/>
  <c r="Y392" i="52"/>
  <c r="Z392" i="52"/>
  <c r="AA392" i="52"/>
  <c r="AE392" i="52"/>
  <c r="AF392" i="52"/>
  <c r="AG392" i="52"/>
  <c r="D393" i="52"/>
  <c r="E393" i="52"/>
  <c r="F393" i="52"/>
  <c r="G393" i="52"/>
  <c r="H393" i="52"/>
  <c r="I393" i="52"/>
  <c r="J393" i="52"/>
  <c r="K393" i="52"/>
  <c r="L393" i="52"/>
  <c r="S393" i="52"/>
  <c r="T393" i="52"/>
  <c r="U393" i="52"/>
  <c r="V393" i="52"/>
  <c r="W393" i="52"/>
  <c r="X393" i="52"/>
  <c r="Y393" i="52"/>
  <c r="Z393" i="52"/>
  <c r="AA393" i="52"/>
  <c r="AE393" i="52"/>
  <c r="AF393" i="52"/>
  <c r="AG393" i="52"/>
  <c r="D394" i="52"/>
  <c r="E394" i="52"/>
  <c r="F394" i="52"/>
  <c r="G394" i="52"/>
  <c r="H394" i="52"/>
  <c r="I394" i="52"/>
  <c r="J394" i="52"/>
  <c r="K394" i="52"/>
  <c r="L394" i="52"/>
  <c r="S394" i="52"/>
  <c r="T394" i="52"/>
  <c r="U394" i="52"/>
  <c r="V394" i="52"/>
  <c r="W394" i="52"/>
  <c r="X394" i="52"/>
  <c r="Y394" i="52"/>
  <c r="Z394" i="52"/>
  <c r="AA394" i="52"/>
  <c r="AE394" i="52"/>
  <c r="AF394" i="52"/>
  <c r="AG394" i="52"/>
  <c r="D395" i="52"/>
  <c r="E395" i="52"/>
  <c r="F395" i="52"/>
  <c r="G395" i="52"/>
  <c r="H395" i="52"/>
  <c r="I395" i="52"/>
  <c r="J395" i="52"/>
  <c r="K395" i="52"/>
  <c r="L395" i="52"/>
  <c r="S395" i="52"/>
  <c r="T395" i="52"/>
  <c r="U395" i="52"/>
  <c r="V395" i="52"/>
  <c r="W395" i="52"/>
  <c r="X395" i="52"/>
  <c r="Y395" i="52"/>
  <c r="Z395" i="52"/>
  <c r="AA395" i="52"/>
  <c r="AE395" i="52"/>
  <c r="AF395" i="52"/>
  <c r="AG395" i="52"/>
  <c r="D396" i="52"/>
  <c r="E396" i="52"/>
  <c r="F396" i="52"/>
  <c r="G396" i="52"/>
  <c r="H396" i="52"/>
  <c r="I396" i="52"/>
  <c r="J396" i="52"/>
  <c r="K396" i="52"/>
  <c r="L396" i="52"/>
  <c r="S396" i="52"/>
  <c r="T396" i="52"/>
  <c r="U396" i="52"/>
  <c r="V396" i="52"/>
  <c r="W396" i="52"/>
  <c r="X396" i="52"/>
  <c r="Y396" i="52"/>
  <c r="Z396" i="52"/>
  <c r="AA396" i="52"/>
  <c r="AE396" i="52"/>
  <c r="AF396" i="52"/>
  <c r="AG396" i="52"/>
  <c r="D397" i="52"/>
  <c r="E397" i="52"/>
  <c r="F397" i="52"/>
  <c r="G397" i="52"/>
  <c r="H397" i="52"/>
  <c r="I397" i="52"/>
  <c r="J397" i="52"/>
  <c r="K397" i="52"/>
  <c r="L397" i="52"/>
  <c r="S397" i="52"/>
  <c r="T397" i="52"/>
  <c r="U397" i="52"/>
  <c r="V397" i="52"/>
  <c r="W397" i="52"/>
  <c r="X397" i="52"/>
  <c r="Y397" i="52"/>
  <c r="Z397" i="52"/>
  <c r="AA397" i="52"/>
  <c r="AE397" i="52"/>
  <c r="AF397" i="52"/>
  <c r="AG397" i="52"/>
  <c r="D398" i="52"/>
  <c r="E398" i="52"/>
  <c r="F398" i="52"/>
  <c r="G398" i="52"/>
  <c r="H398" i="52"/>
  <c r="I398" i="52"/>
  <c r="J398" i="52"/>
  <c r="K398" i="52"/>
  <c r="L398" i="52"/>
  <c r="S398" i="52"/>
  <c r="T398" i="52"/>
  <c r="U398" i="52"/>
  <c r="V398" i="52"/>
  <c r="W398" i="52"/>
  <c r="X398" i="52"/>
  <c r="Y398" i="52"/>
  <c r="Z398" i="52"/>
  <c r="AA398" i="52"/>
  <c r="AE398" i="52"/>
  <c r="AF398" i="52"/>
  <c r="AG398" i="52"/>
  <c r="D399" i="52"/>
  <c r="E399" i="52"/>
  <c r="F399" i="52"/>
  <c r="G399" i="52"/>
  <c r="H399" i="52"/>
  <c r="I399" i="52"/>
  <c r="J399" i="52"/>
  <c r="K399" i="52"/>
  <c r="L399" i="52"/>
  <c r="S399" i="52"/>
  <c r="T399" i="52"/>
  <c r="U399" i="52"/>
  <c r="V399" i="52"/>
  <c r="W399" i="52"/>
  <c r="X399" i="52"/>
  <c r="Y399" i="52"/>
  <c r="Z399" i="52"/>
  <c r="AA399" i="52"/>
  <c r="AE399" i="52"/>
  <c r="AF399" i="52"/>
  <c r="AG399" i="52"/>
  <c r="D400" i="52"/>
  <c r="E400" i="52"/>
  <c r="F400" i="52"/>
  <c r="G400" i="52"/>
  <c r="H400" i="52"/>
  <c r="I400" i="52"/>
  <c r="J400" i="52"/>
  <c r="K400" i="52"/>
  <c r="L400" i="52"/>
  <c r="S400" i="52"/>
  <c r="T400" i="52"/>
  <c r="U400" i="52"/>
  <c r="V400" i="52"/>
  <c r="W400" i="52"/>
  <c r="X400" i="52"/>
  <c r="Y400" i="52"/>
  <c r="Z400" i="52"/>
  <c r="AA400" i="52"/>
  <c r="AE400" i="52"/>
  <c r="AF400" i="52"/>
  <c r="AG400" i="52"/>
  <c r="D401" i="52"/>
  <c r="E401" i="52"/>
  <c r="F401" i="52"/>
  <c r="G401" i="52"/>
  <c r="H401" i="52"/>
  <c r="I401" i="52"/>
  <c r="J401" i="52"/>
  <c r="K401" i="52"/>
  <c r="L401" i="52"/>
  <c r="S401" i="52"/>
  <c r="T401" i="52"/>
  <c r="U401" i="52"/>
  <c r="V401" i="52"/>
  <c r="W401" i="52"/>
  <c r="X401" i="52"/>
  <c r="Y401" i="52"/>
  <c r="Z401" i="52"/>
  <c r="AA401" i="52"/>
  <c r="AE401" i="52"/>
  <c r="AF401" i="52"/>
  <c r="AG401" i="52"/>
  <c r="D402" i="52"/>
  <c r="E402" i="52"/>
  <c r="F402" i="52"/>
  <c r="G402" i="52"/>
  <c r="H402" i="52"/>
  <c r="I402" i="52"/>
  <c r="J402" i="52"/>
  <c r="K402" i="52"/>
  <c r="L402" i="52"/>
  <c r="S402" i="52"/>
  <c r="T402" i="52"/>
  <c r="U402" i="52"/>
  <c r="V402" i="52"/>
  <c r="W402" i="52"/>
  <c r="X402" i="52"/>
  <c r="Y402" i="52"/>
  <c r="Z402" i="52"/>
  <c r="AA402" i="52"/>
  <c r="AE402" i="52"/>
  <c r="AF402" i="52"/>
  <c r="AG402" i="52"/>
  <c r="D403" i="52"/>
  <c r="E403" i="52"/>
  <c r="F403" i="52"/>
  <c r="G403" i="52"/>
  <c r="H403" i="52"/>
  <c r="I403" i="52"/>
  <c r="J403" i="52"/>
  <c r="K403" i="52"/>
  <c r="L403" i="52"/>
  <c r="S403" i="52"/>
  <c r="T403" i="52"/>
  <c r="U403" i="52"/>
  <c r="V403" i="52"/>
  <c r="W403" i="52"/>
  <c r="X403" i="52"/>
  <c r="Y403" i="52"/>
  <c r="Z403" i="52"/>
  <c r="AA403" i="52"/>
  <c r="AE403" i="52"/>
  <c r="AF403" i="52"/>
  <c r="AG403" i="52"/>
  <c r="D404" i="52"/>
  <c r="E404" i="52"/>
  <c r="F404" i="52"/>
  <c r="G404" i="52"/>
  <c r="H404" i="52"/>
  <c r="I404" i="52"/>
  <c r="J404" i="52"/>
  <c r="K404" i="52"/>
  <c r="L404" i="52"/>
  <c r="S404" i="52"/>
  <c r="T404" i="52"/>
  <c r="U404" i="52"/>
  <c r="V404" i="52"/>
  <c r="W404" i="52"/>
  <c r="X404" i="52"/>
  <c r="Y404" i="52"/>
  <c r="Z404" i="52"/>
  <c r="AA404" i="52"/>
  <c r="AE404" i="52"/>
  <c r="AF404" i="52"/>
  <c r="AG404" i="52"/>
  <c r="D405" i="52"/>
  <c r="E405" i="52"/>
  <c r="F405" i="52"/>
  <c r="G405" i="52"/>
  <c r="H405" i="52"/>
  <c r="I405" i="52"/>
  <c r="J405" i="52"/>
  <c r="K405" i="52"/>
  <c r="L405" i="52"/>
  <c r="S405" i="52"/>
  <c r="T405" i="52"/>
  <c r="U405" i="52"/>
  <c r="V405" i="52"/>
  <c r="W405" i="52"/>
  <c r="X405" i="52"/>
  <c r="Y405" i="52"/>
  <c r="Z405" i="52"/>
  <c r="AA405" i="52"/>
  <c r="AE405" i="52"/>
  <c r="AF405" i="52"/>
  <c r="AG405" i="52"/>
  <c r="D406" i="52"/>
  <c r="E406" i="52"/>
  <c r="F406" i="52"/>
  <c r="G406" i="52"/>
  <c r="H406" i="52"/>
  <c r="I406" i="52"/>
  <c r="J406" i="52"/>
  <c r="K406" i="52"/>
  <c r="L406" i="52"/>
  <c r="S406" i="52"/>
  <c r="T406" i="52"/>
  <c r="U406" i="52"/>
  <c r="V406" i="52"/>
  <c r="W406" i="52"/>
  <c r="X406" i="52"/>
  <c r="Y406" i="52"/>
  <c r="Z406" i="52"/>
  <c r="AA406" i="52"/>
  <c r="AE406" i="52"/>
  <c r="AF406" i="52"/>
  <c r="AG406" i="52"/>
  <c r="D407" i="52"/>
  <c r="E407" i="52"/>
  <c r="F407" i="52"/>
  <c r="G407" i="52"/>
  <c r="H407" i="52"/>
  <c r="I407" i="52"/>
  <c r="J407" i="52"/>
  <c r="K407" i="52"/>
  <c r="L407" i="52"/>
  <c r="S407" i="52"/>
  <c r="T407" i="52"/>
  <c r="U407" i="52"/>
  <c r="V407" i="52"/>
  <c r="W407" i="52"/>
  <c r="X407" i="52"/>
  <c r="Y407" i="52"/>
  <c r="Z407" i="52"/>
  <c r="AA407" i="52"/>
  <c r="AE407" i="52"/>
  <c r="AF407" i="52"/>
  <c r="AG407" i="52"/>
  <c r="D408" i="52"/>
  <c r="E408" i="52"/>
  <c r="F408" i="52"/>
  <c r="G408" i="52"/>
  <c r="H408" i="52"/>
  <c r="I408" i="52"/>
  <c r="J408" i="52"/>
  <c r="K408" i="52"/>
  <c r="L408" i="52"/>
  <c r="S408" i="52"/>
  <c r="T408" i="52"/>
  <c r="U408" i="52"/>
  <c r="V408" i="52"/>
  <c r="W408" i="52"/>
  <c r="X408" i="52"/>
  <c r="Y408" i="52"/>
  <c r="Z408" i="52"/>
  <c r="AA408" i="52"/>
  <c r="AE408" i="52"/>
  <c r="AF408" i="52"/>
  <c r="AG408" i="52"/>
  <c r="D409" i="52"/>
  <c r="E409" i="52"/>
  <c r="F409" i="52"/>
  <c r="G409" i="52"/>
  <c r="H409" i="52"/>
  <c r="I409" i="52"/>
  <c r="J409" i="52"/>
  <c r="K409" i="52"/>
  <c r="L409" i="52"/>
  <c r="S409" i="52"/>
  <c r="T409" i="52"/>
  <c r="U409" i="52"/>
  <c r="V409" i="52"/>
  <c r="W409" i="52"/>
  <c r="X409" i="52"/>
  <c r="Y409" i="52"/>
  <c r="Z409" i="52"/>
  <c r="AA409" i="52"/>
  <c r="AE409" i="52"/>
  <c r="AF409" i="52"/>
  <c r="AG409" i="52"/>
  <c r="D410" i="52"/>
  <c r="E410" i="52"/>
  <c r="F410" i="52"/>
  <c r="G410" i="52"/>
  <c r="H410" i="52"/>
  <c r="I410" i="52"/>
  <c r="J410" i="52"/>
  <c r="K410" i="52"/>
  <c r="L410" i="52"/>
  <c r="S410" i="52"/>
  <c r="T410" i="52"/>
  <c r="U410" i="52"/>
  <c r="V410" i="52"/>
  <c r="W410" i="52"/>
  <c r="X410" i="52"/>
  <c r="Y410" i="52"/>
  <c r="Z410" i="52"/>
  <c r="AA410" i="52"/>
  <c r="AE410" i="52"/>
  <c r="AF410" i="52"/>
  <c r="AG410" i="52"/>
  <c r="D411" i="52"/>
  <c r="E411" i="52"/>
  <c r="F411" i="52"/>
  <c r="G411" i="52"/>
  <c r="H411" i="52"/>
  <c r="I411" i="52"/>
  <c r="J411" i="52"/>
  <c r="K411" i="52"/>
  <c r="L411" i="52"/>
  <c r="S411" i="52"/>
  <c r="T411" i="52"/>
  <c r="U411" i="52"/>
  <c r="V411" i="52"/>
  <c r="W411" i="52"/>
  <c r="X411" i="52"/>
  <c r="Y411" i="52"/>
  <c r="Z411" i="52"/>
  <c r="AA411" i="52"/>
  <c r="AE411" i="52"/>
  <c r="AF411" i="52"/>
  <c r="AG411" i="52"/>
  <c r="D412" i="52"/>
  <c r="E412" i="52"/>
  <c r="F412" i="52"/>
  <c r="G412" i="52"/>
  <c r="H412" i="52"/>
  <c r="I412" i="52"/>
  <c r="J412" i="52"/>
  <c r="K412" i="52"/>
  <c r="L412" i="52"/>
  <c r="S412" i="52"/>
  <c r="T412" i="52"/>
  <c r="U412" i="52"/>
  <c r="V412" i="52"/>
  <c r="W412" i="52"/>
  <c r="X412" i="52"/>
  <c r="Y412" i="52"/>
  <c r="Z412" i="52"/>
  <c r="AA412" i="52"/>
  <c r="AE412" i="52"/>
  <c r="AF412" i="52"/>
  <c r="AG412" i="52"/>
  <c r="D413" i="52"/>
  <c r="E413" i="52"/>
  <c r="F413" i="52"/>
  <c r="G413" i="52"/>
  <c r="H413" i="52"/>
  <c r="I413" i="52"/>
  <c r="J413" i="52"/>
  <c r="K413" i="52"/>
  <c r="L413" i="52"/>
  <c r="S413" i="52"/>
  <c r="T413" i="52"/>
  <c r="U413" i="52"/>
  <c r="V413" i="52"/>
  <c r="W413" i="52"/>
  <c r="X413" i="52"/>
  <c r="Y413" i="52"/>
  <c r="Z413" i="52"/>
  <c r="AA413" i="52"/>
  <c r="AE413" i="52"/>
  <c r="AF413" i="52"/>
  <c r="AG413" i="52"/>
  <c r="D414" i="52"/>
  <c r="E414" i="52"/>
  <c r="F414" i="52"/>
  <c r="G414" i="52"/>
  <c r="H414" i="52"/>
  <c r="I414" i="52"/>
  <c r="J414" i="52"/>
  <c r="K414" i="52"/>
  <c r="L414" i="52"/>
  <c r="S414" i="52"/>
  <c r="T414" i="52"/>
  <c r="U414" i="52"/>
  <c r="V414" i="52"/>
  <c r="W414" i="52"/>
  <c r="X414" i="52"/>
  <c r="Y414" i="52"/>
  <c r="Z414" i="52"/>
  <c r="AA414" i="52"/>
  <c r="AE414" i="52"/>
  <c r="AF414" i="52"/>
  <c r="AG414" i="52"/>
  <c r="D415" i="52"/>
  <c r="E415" i="52"/>
  <c r="F415" i="52"/>
  <c r="G415" i="52"/>
  <c r="H415" i="52"/>
  <c r="I415" i="52"/>
  <c r="J415" i="52"/>
  <c r="K415" i="52"/>
  <c r="L415" i="52"/>
  <c r="S415" i="52"/>
  <c r="T415" i="52"/>
  <c r="U415" i="52"/>
  <c r="V415" i="52"/>
  <c r="W415" i="52"/>
  <c r="X415" i="52"/>
  <c r="Y415" i="52"/>
  <c r="Z415" i="52"/>
  <c r="AA415" i="52"/>
  <c r="AE415" i="52"/>
  <c r="AF415" i="52"/>
  <c r="AG415" i="52"/>
  <c r="D416" i="52"/>
  <c r="E416" i="52"/>
  <c r="F416" i="52"/>
  <c r="G416" i="52"/>
  <c r="H416" i="52"/>
  <c r="I416" i="52"/>
  <c r="J416" i="52"/>
  <c r="K416" i="52"/>
  <c r="L416" i="52"/>
  <c r="S416" i="52"/>
  <c r="T416" i="52"/>
  <c r="U416" i="52"/>
  <c r="V416" i="52"/>
  <c r="W416" i="52"/>
  <c r="X416" i="52"/>
  <c r="Y416" i="52"/>
  <c r="Z416" i="52"/>
  <c r="AA416" i="52"/>
  <c r="AE416" i="52"/>
  <c r="AF416" i="52"/>
  <c r="AG416" i="52"/>
  <c r="D417" i="52"/>
  <c r="E417" i="52"/>
  <c r="F417" i="52"/>
  <c r="G417" i="52"/>
  <c r="H417" i="52"/>
  <c r="I417" i="52"/>
  <c r="J417" i="52"/>
  <c r="K417" i="52"/>
  <c r="L417" i="52"/>
  <c r="S417" i="52"/>
  <c r="T417" i="52"/>
  <c r="U417" i="52"/>
  <c r="V417" i="52"/>
  <c r="W417" i="52"/>
  <c r="X417" i="52"/>
  <c r="Y417" i="52"/>
  <c r="Z417" i="52"/>
  <c r="AA417" i="52"/>
  <c r="AE417" i="52"/>
  <c r="AF417" i="52"/>
  <c r="AG417" i="52"/>
  <c r="D418" i="52"/>
  <c r="E418" i="52"/>
  <c r="F418" i="52"/>
  <c r="G418" i="52"/>
  <c r="H418" i="52"/>
  <c r="I418" i="52"/>
  <c r="J418" i="52"/>
  <c r="K418" i="52"/>
  <c r="L418" i="52"/>
  <c r="S418" i="52"/>
  <c r="T418" i="52"/>
  <c r="U418" i="52"/>
  <c r="V418" i="52"/>
  <c r="W418" i="52"/>
  <c r="X418" i="52"/>
  <c r="Y418" i="52"/>
  <c r="Z418" i="52"/>
  <c r="AA418" i="52"/>
  <c r="AE418" i="52"/>
  <c r="AF418" i="52"/>
  <c r="AG418" i="52"/>
  <c r="D419" i="52"/>
  <c r="E419" i="52"/>
  <c r="F419" i="52"/>
  <c r="G419" i="52"/>
  <c r="H419" i="52"/>
  <c r="I419" i="52"/>
  <c r="J419" i="52"/>
  <c r="K419" i="52"/>
  <c r="L419" i="52"/>
  <c r="S419" i="52"/>
  <c r="T419" i="52"/>
  <c r="U419" i="52"/>
  <c r="V419" i="52"/>
  <c r="W419" i="52"/>
  <c r="X419" i="52"/>
  <c r="Y419" i="52"/>
  <c r="Z419" i="52"/>
  <c r="AA419" i="52"/>
  <c r="AE419" i="52"/>
  <c r="AF419" i="52"/>
  <c r="AG419" i="52"/>
  <c r="D420" i="52"/>
  <c r="E420" i="52"/>
  <c r="F420" i="52"/>
  <c r="G420" i="52"/>
  <c r="H420" i="52"/>
  <c r="I420" i="52"/>
  <c r="J420" i="52"/>
  <c r="K420" i="52"/>
  <c r="L420" i="52"/>
  <c r="S420" i="52"/>
  <c r="T420" i="52"/>
  <c r="U420" i="52"/>
  <c r="V420" i="52"/>
  <c r="W420" i="52"/>
  <c r="X420" i="52"/>
  <c r="Y420" i="52"/>
  <c r="Z420" i="52"/>
  <c r="AA420" i="52"/>
  <c r="AE420" i="52"/>
  <c r="AF420" i="52"/>
  <c r="AG420" i="52"/>
  <c r="D421" i="52"/>
  <c r="E421" i="52"/>
  <c r="F421" i="52"/>
  <c r="G421" i="52"/>
  <c r="H421" i="52"/>
  <c r="I421" i="52"/>
  <c r="J421" i="52"/>
  <c r="K421" i="52"/>
  <c r="L421" i="52"/>
  <c r="S421" i="52"/>
  <c r="T421" i="52"/>
  <c r="U421" i="52"/>
  <c r="V421" i="52"/>
  <c r="W421" i="52"/>
  <c r="X421" i="52"/>
  <c r="Y421" i="52"/>
  <c r="Z421" i="52"/>
  <c r="AA421" i="52"/>
  <c r="AE421" i="52"/>
  <c r="AF421" i="52"/>
  <c r="AG421" i="52"/>
  <c r="D422" i="52"/>
  <c r="E422" i="52"/>
  <c r="F422" i="52"/>
  <c r="G422" i="52"/>
  <c r="H422" i="52"/>
  <c r="I422" i="52"/>
  <c r="J422" i="52"/>
  <c r="K422" i="52"/>
  <c r="L422" i="52"/>
  <c r="S422" i="52"/>
  <c r="T422" i="52"/>
  <c r="U422" i="52"/>
  <c r="V422" i="52"/>
  <c r="W422" i="52"/>
  <c r="X422" i="52"/>
  <c r="Y422" i="52"/>
  <c r="Z422" i="52"/>
  <c r="AA422" i="52"/>
  <c r="AE422" i="52"/>
  <c r="AF422" i="52"/>
  <c r="AG422" i="52"/>
  <c r="D423" i="52"/>
  <c r="E423" i="52"/>
  <c r="F423" i="52"/>
  <c r="G423" i="52"/>
  <c r="H423" i="52"/>
  <c r="I423" i="52"/>
  <c r="J423" i="52"/>
  <c r="K423" i="52"/>
  <c r="L423" i="52"/>
  <c r="S423" i="52"/>
  <c r="T423" i="52"/>
  <c r="U423" i="52"/>
  <c r="V423" i="52"/>
  <c r="W423" i="52"/>
  <c r="X423" i="52"/>
  <c r="Y423" i="52"/>
  <c r="Z423" i="52"/>
  <c r="AA423" i="52"/>
  <c r="AE423" i="52"/>
  <c r="AF423" i="52"/>
  <c r="AG423" i="52"/>
  <c r="D424" i="52"/>
  <c r="E424" i="52"/>
  <c r="F424" i="52"/>
  <c r="G424" i="52"/>
  <c r="H424" i="52"/>
  <c r="I424" i="52"/>
  <c r="J424" i="52"/>
  <c r="K424" i="52"/>
  <c r="L424" i="52"/>
  <c r="S424" i="52"/>
  <c r="T424" i="52"/>
  <c r="U424" i="52"/>
  <c r="V424" i="52"/>
  <c r="W424" i="52"/>
  <c r="X424" i="52"/>
  <c r="Y424" i="52"/>
  <c r="Z424" i="52"/>
  <c r="AA424" i="52"/>
  <c r="AE424" i="52"/>
  <c r="AF424" i="52"/>
  <c r="AG424" i="52"/>
  <c r="D425" i="52"/>
  <c r="E425" i="52"/>
  <c r="F425" i="52"/>
  <c r="G425" i="52"/>
  <c r="H425" i="52"/>
  <c r="I425" i="52"/>
  <c r="J425" i="52"/>
  <c r="K425" i="52"/>
  <c r="L425" i="52"/>
  <c r="S425" i="52"/>
  <c r="T425" i="52"/>
  <c r="U425" i="52"/>
  <c r="V425" i="52"/>
  <c r="W425" i="52"/>
  <c r="X425" i="52"/>
  <c r="Y425" i="52"/>
  <c r="Z425" i="52"/>
  <c r="AA425" i="52"/>
  <c r="AE425" i="52"/>
  <c r="AF425" i="52"/>
  <c r="AG425" i="52"/>
  <c r="D426" i="52"/>
  <c r="E426" i="52"/>
  <c r="F426" i="52"/>
  <c r="G426" i="52"/>
  <c r="H426" i="52"/>
  <c r="I426" i="52"/>
  <c r="J426" i="52"/>
  <c r="K426" i="52"/>
  <c r="L426" i="52"/>
  <c r="S426" i="52"/>
  <c r="T426" i="52"/>
  <c r="U426" i="52"/>
  <c r="V426" i="52"/>
  <c r="W426" i="52"/>
  <c r="X426" i="52"/>
  <c r="Y426" i="52"/>
  <c r="Z426" i="52"/>
  <c r="AA426" i="52"/>
  <c r="AE426" i="52"/>
  <c r="AF426" i="52"/>
  <c r="AG426" i="52"/>
  <c r="D427" i="52"/>
  <c r="E427" i="52"/>
  <c r="F427" i="52"/>
  <c r="G427" i="52"/>
  <c r="H427" i="52"/>
  <c r="I427" i="52"/>
  <c r="J427" i="52"/>
  <c r="K427" i="52"/>
  <c r="L427" i="52"/>
  <c r="S427" i="52"/>
  <c r="T427" i="52"/>
  <c r="U427" i="52"/>
  <c r="V427" i="52"/>
  <c r="W427" i="52"/>
  <c r="X427" i="52"/>
  <c r="Y427" i="52"/>
  <c r="Z427" i="52"/>
  <c r="AA427" i="52"/>
  <c r="AE427" i="52"/>
  <c r="AF427" i="52"/>
  <c r="AG427" i="52"/>
  <c r="D428" i="52"/>
  <c r="E428" i="52"/>
  <c r="F428" i="52"/>
  <c r="G428" i="52"/>
  <c r="H428" i="52"/>
  <c r="I428" i="52"/>
  <c r="J428" i="52"/>
  <c r="K428" i="52"/>
  <c r="L428" i="52"/>
  <c r="S428" i="52"/>
  <c r="T428" i="52"/>
  <c r="U428" i="52"/>
  <c r="V428" i="52"/>
  <c r="W428" i="52"/>
  <c r="X428" i="52"/>
  <c r="Y428" i="52"/>
  <c r="Z428" i="52"/>
  <c r="AA428" i="52"/>
  <c r="AE428" i="52"/>
  <c r="AF428" i="52"/>
  <c r="AG428" i="52"/>
  <c r="D429" i="52"/>
  <c r="E429" i="52"/>
  <c r="F429" i="52"/>
  <c r="G429" i="52"/>
  <c r="H429" i="52"/>
  <c r="I429" i="52"/>
  <c r="J429" i="52"/>
  <c r="K429" i="52"/>
  <c r="L429" i="52"/>
  <c r="S429" i="52"/>
  <c r="T429" i="52"/>
  <c r="U429" i="52"/>
  <c r="V429" i="52"/>
  <c r="W429" i="52"/>
  <c r="X429" i="52"/>
  <c r="Y429" i="52"/>
  <c r="Z429" i="52"/>
  <c r="AA429" i="52"/>
  <c r="AE429" i="52"/>
  <c r="AF429" i="52"/>
  <c r="AG429" i="52"/>
  <c r="D430" i="52"/>
  <c r="E430" i="52"/>
  <c r="F430" i="52"/>
  <c r="G430" i="52"/>
  <c r="H430" i="52"/>
  <c r="I430" i="52"/>
  <c r="J430" i="52"/>
  <c r="K430" i="52"/>
  <c r="L430" i="52"/>
  <c r="S430" i="52"/>
  <c r="T430" i="52"/>
  <c r="U430" i="52"/>
  <c r="V430" i="52"/>
  <c r="W430" i="52"/>
  <c r="X430" i="52"/>
  <c r="Y430" i="52"/>
  <c r="Z430" i="52"/>
  <c r="AA430" i="52"/>
  <c r="AE430" i="52"/>
  <c r="AF430" i="52"/>
  <c r="AG430" i="52"/>
  <c r="D431" i="52"/>
  <c r="E431" i="52"/>
  <c r="F431" i="52"/>
  <c r="G431" i="52"/>
  <c r="H431" i="52"/>
  <c r="I431" i="52"/>
  <c r="J431" i="52"/>
  <c r="K431" i="52"/>
  <c r="L431" i="52"/>
  <c r="S431" i="52"/>
  <c r="T431" i="52"/>
  <c r="U431" i="52"/>
  <c r="V431" i="52"/>
  <c r="W431" i="52"/>
  <c r="X431" i="52"/>
  <c r="Y431" i="52"/>
  <c r="Z431" i="52"/>
  <c r="AA431" i="52"/>
  <c r="AE431" i="52"/>
  <c r="AF431" i="52"/>
  <c r="AG431" i="52"/>
  <c r="D432" i="52"/>
  <c r="E432" i="52"/>
  <c r="F432" i="52"/>
  <c r="G432" i="52"/>
  <c r="H432" i="52"/>
  <c r="I432" i="52"/>
  <c r="J432" i="52"/>
  <c r="K432" i="52"/>
  <c r="L432" i="52"/>
  <c r="S432" i="52"/>
  <c r="T432" i="52"/>
  <c r="U432" i="52"/>
  <c r="V432" i="52"/>
  <c r="W432" i="52"/>
  <c r="X432" i="52"/>
  <c r="Y432" i="52"/>
  <c r="Z432" i="52"/>
  <c r="AA432" i="52"/>
  <c r="AE432" i="52"/>
  <c r="AF432" i="52"/>
  <c r="AG432" i="52"/>
  <c r="D433" i="52"/>
  <c r="E433" i="52"/>
  <c r="F433" i="52"/>
  <c r="G433" i="52"/>
  <c r="H433" i="52"/>
  <c r="I433" i="52"/>
  <c r="J433" i="52"/>
  <c r="K433" i="52"/>
  <c r="L433" i="52"/>
  <c r="S433" i="52"/>
  <c r="T433" i="52"/>
  <c r="U433" i="52"/>
  <c r="V433" i="52"/>
  <c r="W433" i="52"/>
  <c r="X433" i="52"/>
  <c r="Y433" i="52"/>
  <c r="Z433" i="52"/>
  <c r="AA433" i="52"/>
  <c r="AE433" i="52"/>
  <c r="AF433" i="52"/>
  <c r="AG433" i="52"/>
  <c r="D434" i="52"/>
  <c r="E434" i="52"/>
  <c r="F434" i="52"/>
  <c r="G434" i="52"/>
  <c r="H434" i="52"/>
  <c r="I434" i="52"/>
  <c r="J434" i="52"/>
  <c r="K434" i="52"/>
  <c r="L434" i="52"/>
  <c r="S434" i="52"/>
  <c r="T434" i="52"/>
  <c r="U434" i="52"/>
  <c r="V434" i="52"/>
  <c r="W434" i="52"/>
  <c r="X434" i="52"/>
  <c r="Y434" i="52"/>
  <c r="Z434" i="52"/>
  <c r="AA434" i="52"/>
  <c r="AE434" i="52"/>
  <c r="AF434" i="52"/>
  <c r="AG434" i="52"/>
  <c r="D435" i="52"/>
  <c r="E435" i="52"/>
  <c r="F435" i="52"/>
  <c r="G435" i="52"/>
  <c r="H435" i="52"/>
  <c r="I435" i="52"/>
  <c r="J435" i="52"/>
  <c r="K435" i="52"/>
  <c r="L435" i="52"/>
  <c r="S435" i="52"/>
  <c r="T435" i="52"/>
  <c r="U435" i="52"/>
  <c r="V435" i="52"/>
  <c r="W435" i="52"/>
  <c r="X435" i="52"/>
  <c r="Y435" i="52"/>
  <c r="Z435" i="52"/>
  <c r="AA435" i="52"/>
  <c r="AE435" i="52"/>
  <c r="AF435" i="52"/>
  <c r="AG435" i="52"/>
  <c r="D436" i="52"/>
  <c r="E436" i="52"/>
  <c r="F436" i="52"/>
  <c r="G436" i="52"/>
  <c r="H436" i="52"/>
  <c r="I436" i="52"/>
  <c r="J436" i="52"/>
  <c r="K436" i="52"/>
  <c r="L436" i="52"/>
  <c r="S436" i="52"/>
  <c r="T436" i="52"/>
  <c r="U436" i="52"/>
  <c r="V436" i="52"/>
  <c r="W436" i="52"/>
  <c r="X436" i="52"/>
  <c r="Y436" i="52"/>
  <c r="Z436" i="52"/>
  <c r="AA436" i="52"/>
  <c r="AE436" i="52"/>
  <c r="AF436" i="52"/>
  <c r="AG436" i="52"/>
  <c r="D437" i="52"/>
  <c r="E437" i="52"/>
  <c r="F437" i="52"/>
  <c r="G437" i="52"/>
  <c r="H437" i="52"/>
  <c r="I437" i="52"/>
  <c r="J437" i="52"/>
  <c r="K437" i="52"/>
  <c r="L437" i="52"/>
  <c r="S437" i="52"/>
  <c r="T437" i="52"/>
  <c r="U437" i="52"/>
  <c r="V437" i="52"/>
  <c r="W437" i="52"/>
  <c r="X437" i="52"/>
  <c r="Y437" i="52"/>
  <c r="Z437" i="52"/>
  <c r="AA437" i="52"/>
  <c r="AE437" i="52"/>
  <c r="AF437" i="52"/>
  <c r="AG437" i="52"/>
  <c r="D438" i="52"/>
  <c r="E438" i="52"/>
  <c r="F438" i="52"/>
  <c r="G438" i="52"/>
  <c r="H438" i="52"/>
  <c r="I438" i="52"/>
  <c r="J438" i="52"/>
  <c r="K438" i="52"/>
  <c r="L438" i="52"/>
  <c r="S438" i="52"/>
  <c r="T438" i="52"/>
  <c r="U438" i="52"/>
  <c r="V438" i="52"/>
  <c r="W438" i="52"/>
  <c r="X438" i="52"/>
  <c r="Y438" i="52"/>
  <c r="Z438" i="52"/>
  <c r="AA438" i="52"/>
  <c r="AE438" i="52"/>
  <c r="AF438" i="52"/>
  <c r="AG438" i="52"/>
  <c r="D439" i="52"/>
  <c r="E439" i="52"/>
  <c r="F439" i="52"/>
  <c r="G439" i="52"/>
  <c r="H439" i="52"/>
  <c r="I439" i="52"/>
  <c r="J439" i="52"/>
  <c r="K439" i="52"/>
  <c r="L439" i="52"/>
  <c r="S439" i="52"/>
  <c r="T439" i="52"/>
  <c r="U439" i="52"/>
  <c r="V439" i="52"/>
  <c r="W439" i="52"/>
  <c r="X439" i="52"/>
  <c r="Y439" i="52"/>
  <c r="Z439" i="52"/>
  <c r="AA439" i="52"/>
  <c r="AE439" i="52"/>
  <c r="AF439" i="52"/>
  <c r="AG439" i="52"/>
  <c r="D440" i="52"/>
  <c r="E440" i="52"/>
  <c r="F440" i="52"/>
  <c r="G440" i="52"/>
  <c r="H440" i="52"/>
  <c r="I440" i="52"/>
  <c r="J440" i="52"/>
  <c r="K440" i="52"/>
  <c r="L440" i="52"/>
  <c r="S440" i="52"/>
  <c r="T440" i="52"/>
  <c r="U440" i="52"/>
  <c r="V440" i="52"/>
  <c r="W440" i="52"/>
  <c r="X440" i="52"/>
  <c r="Y440" i="52"/>
  <c r="Z440" i="52"/>
  <c r="AA440" i="52"/>
  <c r="AE440" i="52"/>
  <c r="AF440" i="52"/>
  <c r="AG440" i="52"/>
  <c r="D441" i="52"/>
  <c r="E441" i="52"/>
  <c r="F441" i="52"/>
  <c r="G441" i="52"/>
  <c r="H441" i="52"/>
  <c r="I441" i="52"/>
  <c r="J441" i="52"/>
  <c r="K441" i="52"/>
  <c r="L441" i="52"/>
  <c r="S441" i="52"/>
  <c r="T441" i="52"/>
  <c r="U441" i="52"/>
  <c r="V441" i="52"/>
  <c r="W441" i="52"/>
  <c r="X441" i="52"/>
  <c r="Y441" i="52"/>
  <c r="Z441" i="52"/>
  <c r="AA441" i="52"/>
  <c r="AE441" i="52"/>
  <c r="AF441" i="52"/>
  <c r="AG441" i="52"/>
  <c r="D442" i="52"/>
  <c r="E442" i="52"/>
  <c r="F442" i="52"/>
  <c r="G442" i="52"/>
  <c r="H442" i="52"/>
  <c r="I442" i="52"/>
  <c r="J442" i="52"/>
  <c r="K442" i="52"/>
  <c r="L442" i="52"/>
  <c r="S442" i="52"/>
  <c r="T442" i="52"/>
  <c r="U442" i="52"/>
  <c r="V442" i="52"/>
  <c r="W442" i="52"/>
  <c r="X442" i="52"/>
  <c r="Y442" i="52"/>
  <c r="Z442" i="52"/>
  <c r="AA442" i="52"/>
  <c r="AE442" i="52"/>
  <c r="AF442" i="52"/>
  <c r="AG442" i="52"/>
  <c r="D443" i="52"/>
  <c r="E443" i="52"/>
  <c r="F443" i="52"/>
  <c r="G443" i="52"/>
  <c r="H443" i="52"/>
  <c r="I443" i="52"/>
  <c r="J443" i="52"/>
  <c r="K443" i="52"/>
  <c r="L443" i="52"/>
  <c r="S443" i="52"/>
  <c r="T443" i="52"/>
  <c r="U443" i="52"/>
  <c r="V443" i="52"/>
  <c r="W443" i="52"/>
  <c r="X443" i="52"/>
  <c r="Y443" i="52"/>
  <c r="Z443" i="52"/>
  <c r="AA443" i="52"/>
  <c r="AE443" i="52"/>
  <c r="AF443" i="52"/>
  <c r="AG443" i="52"/>
  <c r="D444" i="52"/>
  <c r="E444" i="52"/>
  <c r="F444" i="52"/>
  <c r="G444" i="52"/>
  <c r="H444" i="52"/>
  <c r="I444" i="52"/>
  <c r="J444" i="52"/>
  <c r="K444" i="52"/>
  <c r="L444" i="52"/>
  <c r="S444" i="52"/>
  <c r="T444" i="52"/>
  <c r="U444" i="52"/>
  <c r="V444" i="52"/>
  <c r="W444" i="52"/>
  <c r="X444" i="52"/>
  <c r="Y444" i="52"/>
  <c r="Z444" i="52"/>
  <c r="AA444" i="52"/>
  <c r="AE444" i="52"/>
  <c r="AF444" i="52"/>
  <c r="AG444" i="52"/>
  <c r="D445" i="52"/>
  <c r="E445" i="52"/>
  <c r="F445" i="52"/>
  <c r="G445" i="52"/>
  <c r="H445" i="52"/>
  <c r="I445" i="52"/>
  <c r="J445" i="52"/>
  <c r="K445" i="52"/>
  <c r="L445" i="52"/>
  <c r="S445" i="52"/>
  <c r="T445" i="52"/>
  <c r="U445" i="52"/>
  <c r="V445" i="52"/>
  <c r="W445" i="52"/>
  <c r="X445" i="52"/>
  <c r="Y445" i="52"/>
  <c r="Z445" i="52"/>
  <c r="AA445" i="52"/>
  <c r="AE445" i="52"/>
  <c r="AF445" i="52"/>
  <c r="AG445" i="52"/>
  <c r="D446" i="52"/>
  <c r="E446" i="52"/>
  <c r="F446" i="52"/>
  <c r="G446" i="52"/>
  <c r="H446" i="52"/>
  <c r="I446" i="52"/>
  <c r="J446" i="52"/>
  <c r="K446" i="52"/>
  <c r="L446" i="52"/>
  <c r="S446" i="52"/>
  <c r="T446" i="52"/>
  <c r="U446" i="52"/>
  <c r="V446" i="52"/>
  <c r="W446" i="52"/>
  <c r="X446" i="52"/>
  <c r="Y446" i="52"/>
  <c r="Z446" i="52"/>
  <c r="AA446" i="52"/>
  <c r="AE446" i="52"/>
  <c r="AF446" i="52"/>
  <c r="AG446" i="52"/>
  <c r="D447" i="52"/>
  <c r="E447" i="52"/>
  <c r="F447" i="52"/>
  <c r="G447" i="52"/>
  <c r="H447" i="52"/>
  <c r="I447" i="52"/>
  <c r="J447" i="52"/>
  <c r="K447" i="52"/>
  <c r="L447" i="52"/>
  <c r="S447" i="52"/>
  <c r="T447" i="52"/>
  <c r="U447" i="52"/>
  <c r="V447" i="52"/>
  <c r="W447" i="52"/>
  <c r="X447" i="52"/>
  <c r="Y447" i="52"/>
  <c r="Z447" i="52"/>
  <c r="AA447" i="52"/>
  <c r="AE447" i="52"/>
  <c r="AF447" i="52"/>
  <c r="AG447" i="52"/>
  <c r="D448" i="52"/>
  <c r="E448" i="52"/>
  <c r="F448" i="52"/>
  <c r="G448" i="52"/>
  <c r="H448" i="52"/>
  <c r="I448" i="52"/>
  <c r="J448" i="52"/>
  <c r="K448" i="52"/>
  <c r="L448" i="52"/>
  <c r="S448" i="52"/>
  <c r="T448" i="52"/>
  <c r="U448" i="52"/>
  <c r="V448" i="52"/>
  <c r="W448" i="52"/>
  <c r="X448" i="52"/>
  <c r="Y448" i="52"/>
  <c r="Z448" i="52"/>
  <c r="AA448" i="52"/>
  <c r="AE448" i="52"/>
  <c r="AF448" i="52"/>
  <c r="AG448" i="52"/>
  <c r="D449" i="52"/>
  <c r="E449" i="52"/>
  <c r="F449" i="52"/>
  <c r="G449" i="52"/>
  <c r="H449" i="52"/>
  <c r="I449" i="52"/>
  <c r="J449" i="52"/>
  <c r="K449" i="52"/>
  <c r="L449" i="52"/>
  <c r="S449" i="52"/>
  <c r="T449" i="52"/>
  <c r="U449" i="52"/>
  <c r="V449" i="52"/>
  <c r="W449" i="52"/>
  <c r="X449" i="52"/>
  <c r="Y449" i="52"/>
  <c r="Z449" i="52"/>
  <c r="AA449" i="52"/>
  <c r="AE449" i="52"/>
  <c r="AF449" i="52"/>
  <c r="AG449" i="52"/>
  <c r="D450" i="52"/>
  <c r="E450" i="52"/>
  <c r="F450" i="52"/>
  <c r="G450" i="52"/>
  <c r="H450" i="52"/>
  <c r="I450" i="52"/>
  <c r="J450" i="52"/>
  <c r="K450" i="52"/>
  <c r="L450" i="52"/>
  <c r="S450" i="52"/>
  <c r="T450" i="52"/>
  <c r="U450" i="52"/>
  <c r="V450" i="52"/>
  <c r="W450" i="52"/>
  <c r="X450" i="52"/>
  <c r="Y450" i="52"/>
  <c r="Z450" i="52"/>
  <c r="AA450" i="52"/>
  <c r="AE450" i="52"/>
  <c r="AF450" i="52"/>
  <c r="AG450" i="52"/>
  <c r="D451" i="52"/>
  <c r="E451" i="52"/>
  <c r="F451" i="52"/>
  <c r="G451" i="52"/>
  <c r="H451" i="52"/>
  <c r="I451" i="52"/>
  <c r="J451" i="52"/>
  <c r="K451" i="52"/>
  <c r="L451" i="52"/>
  <c r="S451" i="52"/>
  <c r="T451" i="52"/>
  <c r="U451" i="52"/>
  <c r="V451" i="52"/>
  <c r="W451" i="52"/>
  <c r="X451" i="52"/>
  <c r="Y451" i="52"/>
  <c r="Z451" i="52"/>
  <c r="AA451" i="52"/>
  <c r="AE451" i="52"/>
  <c r="AF451" i="52"/>
  <c r="AG451" i="52"/>
  <c r="D452" i="52"/>
  <c r="E452" i="52"/>
  <c r="F452" i="52"/>
  <c r="G452" i="52"/>
  <c r="H452" i="52"/>
  <c r="I452" i="52"/>
  <c r="J452" i="52"/>
  <c r="K452" i="52"/>
  <c r="L452" i="52"/>
  <c r="S452" i="52"/>
  <c r="T452" i="52"/>
  <c r="U452" i="52"/>
  <c r="V452" i="52"/>
  <c r="W452" i="52"/>
  <c r="X452" i="52"/>
  <c r="Y452" i="52"/>
  <c r="Z452" i="52"/>
  <c r="AA452" i="52"/>
  <c r="AE452" i="52"/>
  <c r="AF452" i="52"/>
  <c r="AG452" i="52"/>
  <c r="D453" i="52"/>
  <c r="E453" i="52"/>
  <c r="F453" i="52"/>
  <c r="G453" i="52"/>
  <c r="H453" i="52"/>
  <c r="I453" i="52"/>
  <c r="J453" i="52"/>
  <c r="K453" i="52"/>
  <c r="L453" i="52"/>
  <c r="S453" i="52"/>
  <c r="T453" i="52"/>
  <c r="U453" i="52"/>
  <c r="V453" i="52"/>
  <c r="W453" i="52"/>
  <c r="X453" i="52"/>
  <c r="Y453" i="52"/>
  <c r="Z453" i="52"/>
  <c r="AA453" i="52"/>
  <c r="AE453" i="52"/>
  <c r="AF453" i="52"/>
  <c r="AG453" i="52"/>
  <c r="D454" i="52"/>
  <c r="E454" i="52"/>
  <c r="F454" i="52"/>
  <c r="G454" i="52"/>
  <c r="H454" i="52"/>
  <c r="I454" i="52"/>
  <c r="J454" i="52"/>
  <c r="K454" i="52"/>
  <c r="L454" i="52"/>
  <c r="S454" i="52"/>
  <c r="T454" i="52"/>
  <c r="U454" i="52"/>
  <c r="V454" i="52"/>
  <c r="W454" i="52"/>
  <c r="X454" i="52"/>
  <c r="Y454" i="52"/>
  <c r="Z454" i="52"/>
  <c r="AA454" i="52"/>
  <c r="AE454" i="52"/>
  <c r="AF454" i="52"/>
  <c r="AG454" i="52"/>
  <c r="D455" i="52"/>
  <c r="E455" i="52"/>
  <c r="F455" i="52"/>
  <c r="G455" i="52"/>
  <c r="H455" i="52"/>
  <c r="I455" i="52"/>
  <c r="J455" i="52"/>
  <c r="K455" i="52"/>
  <c r="L455" i="52"/>
  <c r="S455" i="52"/>
  <c r="T455" i="52"/>
  <c r="U455" i="52"/>
  <c r="V455" i="52"/>
  <c r="W455" i="52"/>
  <c r="X455" i="52"/>
  <c r="Y455" i="52"/>
  <c r="Z455" i="52"/>
  <c r="AA455" i="52"/>
  <c r="AE455" i="52"/>
  <c r="AF455" i="52"/>
  <c r="AG455" i="52"/>
  <c r="D456" i="52"/>
  <c r="E456" i="52"/>
  <c r="F456" i="52"/>
  <c r="G456" i="52"/>
  <c r="H456" i="52"/>
  <c r="I456" i="52"/>
  <c r="J456" i="52"/>
  <c r="K456" i="52"/>
  <c r="L456" i="52"/>
  <c r="S456" i="52"/>
  <c r="T456" i="52"/>
  <c r="U456" i="52"/>
  <c r="V456" i="52"/>
  <c r="W456" i="52"/>
  <c r="X456" i="52"/>
  <c r="Y456" i="52"/>
  <c r="Z456" i="52"/>
  <c r="AA456" i="52"/>
  <c r="AE456" i="52"/>
  <c r="AF456" i="52"/>
  <c r="AG456" i="52"/>
  <c r="D457" i="52"/>
  <c r="E457" i="52"/>
  <c r="F457" i="52"/>
  <c r="G457" i="52"/>
  <c r="H457" i="52"/>
  <c r="I457" i="52"/>
  <c r="J457" i="52"/>
  <c r="K457" i="52"/>
  <c r="L457" i="52"/>
  <c r="S457" i="52"/>
  <c r="T457" i="52"/>
  <c r="U457" i="52"/>
  <c r="V457" i="52"/>
  <c r="W457" i="52"/>
  <c r="X457" i="52"/>
  <c r="Y457" i="52"/>
  <c r="Z457" i="52"/>
  <c r="AA457" i="52"/>
  <c r="AE457" i="52"/>
  <c r="AF457" i="52"/>
  <c r="AG457" i="52"/>
  <c r="D458" i="52"/>
  <c r="E458" i="52"/>
  <c r="F458" i="52"/>
  <c r="G458" i="52"/>
  <c r="H458" i="52"/>
  <c r="I458" i="52"/>
  <c r="J458" i="52"/>
  <c r="K458" i="52"/>
  <c r="L458" i="52"/>
  <c r="S458" i="52"/>
  <c r="T458" i="52"/>
  <c r="U458" i="52"/>
  <c r="V458" i="52"/>
  <c r="W458" i="52"/>
  <c r="X458" i="52"/>
  <c r="Y458" i="52"/>
  <c r="Z458" i="52"/>
  <c r="AA458" i="52"/>
  <c r="AE458" i="52"/>
  <c r="AF458" i="52"/>
  <c r="AG458" i="52"/>
  <c r="D459" i="52"/>
  <c r="E459" i="52"/>
  <c r="F459" i="52"/>
  <c r="G459" i="52"/>
  <c r="H459" i="52"/>
  <c r="I459" i="52"/>
  <c r="J459" i="52"/>
  <c r="K459" i="52"/>
  <c r="L459" i="52"/>
  <c r="S459" i="52"/>
  <c r="T459" i="52"/>
  <c r="U459" i="52"/>
  <c r="V459" i="52"/>
  <c r="W459" i="52"/>
  <c r="X459" i="52"/>
  <c r="Y459" i="52"/>
  <c r="Z459" i="52"/>
  <c r="AA459" i="52"/>
  <c r="AE459" i="52"/>
  <c r="AF459" i="52"/>
  <c r="AG459" i="52"/>
  <c r="D460" i="52"/>
  <c r="E460" i="52"/>
  <c r="F460" i="52"/>
  <c r="G460" i="52"/>
  <c r="H460" i="52"/>
  <c r="I460" i="52"/>
  <c r="J460" i="52"/>
  <c r="K460" i="52"/>
  <c r="L460" i="52"/>
  <c r="S460" i="52"/>
  <c r="T460" i="52"/>
  <c r="U460" i="52"/>
  <c r="V460" i="52"/>
  <c r="W460" i="52"/>
  <c r="X460" i="52"/>
  <c r="Y460" i="52"/>
  <c r="Z460" i="52"/>
  <c r="AA460" i="52"/>
  <c r="AE460" i="52"/>
  <c r="AF460" i="52"/>
  <c r="AG460" i="52"/>
  <c r="D461" i="52"/>
  <c r="E461" i="52"/>
  <c r="F461" i="52"/>
  <c r="G461" i="52"/>
  <c r="H461" i="52"/>
  <c r="I461" i="52"/>
  <c r="J461" i="52"/>
  <c r="K461" i="52"/>
  <c r="L461" i="52"/>
  <c r="S461" i="52"/>
  <c r="T461" i="52"/>
  <c r="U461" i="52"/>
  <c r="V461" i="52"/>
  <c r="W461" i="52"/>
  <c r="X461" i="52"/>
  <c r="Y461" i="52"/>
  <c r="Z461" i="52"/>
  <c r="AA461" i="52"/>
  <c r="AE461" i="52"/>
  <c r="AF461" i="52"/>
  <c r="AG461" i="52"/>
  <c r="D462" i="52"/>
  <c r="E462" i="52"/>
  <c r="F462" i="52"/>
  <c r="G462" i="52"/>
  <c r="H462" i="52"/>
  <c r="I462" i="52"/>
  <c r="J462" i="52"/>
  <c r="K462" i="52"/>
  <c r="L462" i="52"/>
  <c r="S462" i="52"/>
  <c r="T462" i="52"/>
  <c r="U462" i="52"/>
  <c r="V462" i="52"/>
  <c r="W462" i="52"/>
  <c r="X462" i="52"/>
  <c r="Y462" i="52"/>
  <c r="Z462" i="52"/>
  <c r="AA462" i="52"/>
  <c r="AE462" i="52"/>
  <c r="AF462" i="52"/>
  <c r="AG462" i="52"/>
  <c r="D463" i="52"/>
  <c r="E463" i="52"/>
  <c r="F463" i="52"/>
  <c r="G463" i="52"/>
  <c r="H463" i="52"/>
  <c r="I463" i="52"/>
  <c r="J463" i="52"/>
  <c r="K463" i="52"/>
  <c r="L463" i="52"/>
  <c r="S463" i="52"/>
  <c r="T463" i="52"/>
  <c r="U463" i="52"/>
  <c r="V463" i="52"/>
  <c r="W463" i="52"/>
  <c r="X463" i="52"/>
  <c r="Y463" i="52"/>
  <c r="Z463" i="52"/>
  <c r="AA463" i="52"/>
  <c r="AE463" i="52"/>
  <c r="AF463" i="52"/>
  <c r="AG463" i="52"/>
  <c r="D464" i="52"/>
  <c r="E464" i="52"/>
  <c r="F464" i="52"/>
  <c r="G464" i="52"/>
  <c r="H464" i="52"/>
  <c r="I464" i="52"/>
  <c r="J464" i="52"/>
  <c r="K464" i="52"/>
  <c r="L464" i="52"/>
  <c r="S464" i="52"/>
  <c r="T464" i="52"/>
  <c r="U464" i="52"/>
  <c r="V464" i="52"/>
  <c r="W464" i="52"/>
  <c r="X464" i="52"/>
  <c r="Y464" i="52"/>
  <c r="Z464" i="52"/>
  <c r="AA464" i="52"/>
  <c r="AE464" i="52"/>
  <c r="AF464" i="52"/>
  <c r="AG464" i="52"/>
  <c r="D465" i="52"/>
  <c r="E465" i="52"/>
  <c r="F465" i="52"/>
  <c r="G465" i="52"/>
  <c r="H465" i="52"/>
  <c r="I465" i="52"/>
  <c r="J465" i="52"/>
  <c r="K465" i="52"/>
  <c r="L465" i="52"/>
  <c r="S465" i="52"/>
  <c r="T465" i="52"/>
  <c r="U465" i="52"/>
  <c r="V465" i="52"/>
  <c r="W465" i="52"/>
  <c r="X465" i="52"/>
  <c r="Y465" i="52"/>
  <c r="Z465" i="52"/>
  <c r="AA465" i="52"/>
  <c r="AE465" i="52"/>
  <c r="AF465" i="52"/>
  <c r="AG465" i="52"/>
  <c r="D466" i="52"/>
  <c r="E466" i="52"/>
  <c r="F466" i="52"/>
  <c r="G466" i="52"/>
  <c r="H466" i="52"/>
  <c r="I466" i="52"/>
  <c r="J466" i="52"/>
  <c r="K466" i="52"/>
  <c r="L466" i="52"/>
  <c r="S466" i="52"/>
  <c r="T466" i="52"/>
  <c r="U466" i="52"/>
  <c r="V466" i="52"/>
  <c r="W466" i="52"/>
  <c r="X466" i="52"/>
  <c r="Y466" i="52"/>
  <c r="Z466" i="52"/>
  <c r="AA466" i="52"/>
  <c r="AE466" i="52"/>
  <c r="AF466" i="52"/>
  <c r="AG466" i="52"/>
  <c r="D467" i="52"/>
  <c r="E467" i="52"/>
  <c r="F467" i="52"/>
  <c r="G467" i="52"/>
  <c r="H467" i="52"/>
  <c r="I467" i="52"/>
  <c r="J467" i="52"/>
  <c r="K467" i="52"/>
  <c r="L467" i="52"/>
  <c r="S467" i="52"/>
  <c r="T467" i="52"/>
  <c r="U467" i="52"/>
  <c r="V467" i="52"/>
  <c r="W467" i="52"/>
  <c r="X467" i="52"/>
  <c r="Y467" i="52"/>
  <c r="Z467" i="52"/>
  <c r="AA467" i="52"/>
  <c r="AE467" i="52"/>
  <c r="AF467" i="52"/>
  <c r="AG467" i="52"/>
  <c r="D468" i="52"/>
  <c r="E468" i="52"/>
  <c r="F468" i="52"/>
  <c r="G468" i="52"/>
  <c r="H468" i="52"/>
  <c r="I468" i="52"/>
  <c r="J468" i="52"/>
  <c r="K468" i="52"/>
  <c r="L468" i="52"/>
  <c r="S468" i="52"/>
  <c r="T468" i="52"/>
  <c r="U468" i="52"/>
  <c r="V468" i="52"/>
  <c r="W468" i="52"/>
  <c r="X468" i="52"/>
  <c r="Y468" i="52"/>
  <c r="Z468" i="52"/>
  <c r="AA468" i="52"/>
  <c r="AE468" i="52"/>
  <c r="AF468" i="52"/>
  <c r="AG468" i="52"/>
  <c r="D469" i="52"/>
  <c r="E469" i="52"/>
  <c r="F469" i="52"/>
  <c r="G469" i="52"/>
  <c r="H469" i="52"/>
  <c r="I469" i="52"/>
  <c r="J469" i="52"/>
  <c r="K469" i="52"/>
  <c r="L469" i="52"/>
  <c r="S469" i="52"/>
  <c r="T469" i="52"/>
  <c r="U469" i="52"/>
  <c r="V469" i="52"/>
  <c r="W469" i="52"/>
  <c r="X469" i="52"/>
  <c r="Y469" i="52"/>
  <c r="Z469" i="52"/>
  <c r="AA469" i="52"/>
  <c r="AE469" i="52"/>
  <c r="AF469" i="52"/>
  <c r="AG469" i="52"/>
  <c r="D470" i="52"/>
  <c r="E470" i="52"/>
  <c r="F470" i="52"/>
  <c r="G470" i="52"/>
  <c r="H470" i="52"/>
  <c r="I470" i="52"/>
  <c r="J470" i="52"/>
  <c r="K470" i="52"/>
  <c r="L470" i="52"/>
  <c r="S470" i="52"/>
  <c r="T470" i="52"/>
  <c r="U470" i="52"/>
  <c r="V470" i="52"/>
  <c r="W470" i="52"/>
  <c r="X470" i="52"/>
  <c r="Y470" i="52"/>
  <c r="Z470" i="52"/>
  <c r="AA470" i="52"/>
  <c r="AE470" i="52"/>
  <c r="AF470" i="52"/>
  <c r="AG470" i="52"/>
  <c r="D471" i="52"/>
  <c r="E471" i="52"/>
  <c r="F471" i="52"/>
  <c r="G471" i="52"/>
  <c r="H471" i="52"/>
  <c r="I471" i="52"/>
  <c r="J471" i="52"/>
  <c r="K471" i="52"/>
  <c r="L471" i="52"/>
  <c r="S471" i="52"/>
  <c r="T471" i="52"/>
  <c r="U471" i="52"/>
  <c r="V471" i="52"/>
  <c r="W471" i="52"/>
  <c r="X471" i="52"/>
  <c r="Y471" i="52"/>
  <c r="Z471" i="52"/>
  <c r="AA471" i="52"/>
  <c r="AE471" i="52"/>
  <c r="AF471" i="52"/>
  <c r="AG471" i="52"/>
  <c r="D472" i="52"/>
  <c r="E472" i="52"/>
  <c r="F472" i="52"/>
  <c r="G472" i="52"/>
  <c r="H472" i="52"/>
  <c r="I472" i="52"/>
  <c r="J472" i="52"/>
  <c r="K472" i="52"/>
  <c r="L472" i="52"/>
  <c r="S472" i="52"/>
  <c r="T472" i="52"/>
  <c r="U472" i="52"/>
  <c r="V472" i="52"/>
  <c r="W472" i="52"/>
  <c r="X472" i="52"/>
  <c r="Y472" i="52"/>
  <c r="Z472" i="52"/>
  <c r="AA472" i="52"/>
  <c r="AE472" i="52"/>
  <c r="AF472" i="52"/>
  <c r="AG472" i="52"/>
  <c r="D473" i="52"/>
  <c r="E473" i="52"/>
  <c r="F473" i="52"/>
  <c r="G473" i="52"/>
  <c r="H473" i="52"/>
  <c r="I473" i="52"/>
  <c r="J473" i="52"/>
  <c r="K473" i="52"/>
  <c r="L473" i="52"/>
  <c r="S473" i="52"/>
  <c r="T473" i="52"/>
  <c r="U473" i="52"/>
  <c r="V473" i="52"/>
  <c r="W473" i="52"/>
  <c r="X473" i="52"/>
  <c r="Y473" i="52"/>
  <c r="Z473" i="52"/>
  <c r="AA473" i="52"/>
  <c r="AE473" i="52"/>
  <c r="AF473" i="52"/>
  <c r="AG473" i="52"/>
  <c r="D474" i="52"/>
  <c r="E474" i="52"/>
  <c r="F474" i="52"/>
  <c r="G474" i="52"/>
  <c r="H474" i="52"/>
  <c r="I474" i="52"/>
  <c r="J474" i="52"/>
  <c r="K474" i="52"/>
  <c r="L474" i="52"/>
  <c r="S474" i="52"/>
  <c r="T474" i="52"/>
  <c r="U474" i="52"/>
  <c r="V474" i="52"/>
  <c r="W474" i="52"/>
  <c r="X474" i="52"/>
  <c r="Y474" i="52"/>
  <c r="Z474" i="52"/>
  <c r="AA474" i="52"/>
  <c r="AE474" i="52"/>
  <c r="AF474" i="52"/>
  <c r="AG474" i="52"/>
  <c r="D475" i="52"/>
  <c r="E475" i="52"/>
  <c r="F475" i="52"/>
  <c r="G475" i="52"/>
  <c r="H475" i="52"/>
  <c r="I475" i="52"/>
  <c r="J475" i="52"/>
  <c r="K475" i="52"/>
  <c r="L475" i="52"/>
  <c r="S475" i="52"/>
  <c r="T475" i="52"/>
  <c r="U475" i="52"/>
  <c r="V475" i="52"/>
  <c r="W475" i="52"/>
  <c r="X475" i="52"/>
  <c r="Y475" i="52"/>
  <c r="Z475" i="52"/>
  <c r="AA475" i="52"/>
  <c r="AE475" i="52"/>
  <c r="AF475" i="52"/>
  <c r="AG475" i="52"/>
  <c r="D476" i="52"/>
  <c r="E476" i="52"/>
  <c r="F476" i="52"/>
  <c r="G476" i="52"/>
  <c r="H476" i="52"/>
  <c r="I476" i="52"/>
  <c r="J476" i="52"/>
  <c r="K476" i="52"/>
  <c r="L476" i="52"/>
  <c r="S476" i="52"/>
  <c r="T476" i="52"/>
  <c r="U476" i="52"/>
  <c r="V476" i="52"/>
  <c r="W476" i="52"/>
  <c r="X476" i="52"/>
  <c r="Y476" i="52"/>
  <c r="Z476" i="52"/>
  <c r="AA476" i="52"/>
  <c r="AE476" i="52"/>
  <c r="AF476" i="52"/>
  <c r="AG476" i="52"/>
  <c r="D477" i="52"/>
  <c r="E477" i="52"/>
  <c r="F477" i="52"/>
  <c r="G477" i="52"/>
  <c r="H477" i="52"/>
  <c r="I477" i="52"/>
  <c r="J477" i="52"/>
  <c r="K477" i="52"/>
  <c r="L477" i="52"/>
  <c r="S477" i="52"/>
  <c r="T477" i="52"/>
  <c r="U477" i="52"/>
  <c r="V477" i="52"/>
  <c r="W477" i="52"/>
  <c r="X477" i="52"/>
  <c r="Y477" i="52"/>
  <c r="Z477" i="52"/>
  <c r="AA477" i="52"/>
  <c r="AE477" i="52"/>
  <c r="AF477" i="52"/>
  <c r="AG477" i="52"/>
  <c r="D478" i="52"/>
  <c r="E478" i="52"/>
  <c r="F478" i="52"/>
  <c r="G478" i="52"/>
  <c r="H478" i="52"/>
  <c r="I478" i="52"/>
  <c r="J478" i="52"/>
  <c r="K478" i="52"/>
  <c r="L478" i="52"/>
  <c r="S478" i="52"/>
  <c r="T478" i="52"/>
  <c r="U478" i="52"/>
  <c r="V478" i="52"/>
  <c r="W478" i="52"/>
  <c r="X478" i="52"/>
  <c r="Y478" i="52"/>
  <c r="Z478" i="52"/>
  <c r="AA478" i="52"/>
  <c r="AE478" i="52"/>
  <c r="AF478" i="52"/>
  <c r="AG478" i="52"/>
  <c r="D479" i="52"/>
  <c r="E479" i="52"/>
  <c r="F479" i="52"/>
  <c r="G479" i="52"/>
  <c r="H479" i="52"/>
  <c r="I479" i="52"/>
  <c r="J479" i="52"/>
  <c r="K479" i="52"/>
  <c r="L479" i="52"/>
  <c r="S479" i="52"/>
  <c r="T479" i="52"/>
  <c r="U479" i="52"/>
  <c r="V479" i="52"/>
  <c r="W479" i="52"/>
  <c r="X479" i="52"/>
  <c r="Y479" i="52"/>
  <c r="Z479" i="52"/>
  <c r="AA479" i="52"/>
  <c r="AE479" i="52"/>
  <c r="AF479" i="52"/>
  <c r="AG479" i="52"/>
  <c r="D480" i="52"/>
  <c r="E480" i="52"/>
  <c r="F480" i="52"/>
  <c r="G480" i="52"/>
  <c r="H480" i="52"/>
  <c r="I480" i="52"/>
  <c r="J480" i="52"/>
  <c r="K480" i="52"/>
  <c r="L480" i="52"/>
  <c r="S480" i="52"/>
  <c r="T480" i="52"/>
  <c r="U480" i="52"/>
  <c r="V480" i="52"/>
  <c r="W480" i="52"/>
  <c r="X480" i="52"/>
  <c r="Y480" i="52"/>
  <c r="Z480" i="52"/>
  <c r="AA480" i="52"/>
  <c r="AE480" i="52"/>
  <c r="AF480" i="52"/>
  <c r="AG480" i="52"/>
  <c r="D481" i="52"/>
  <c r="E481" i="52"/>
  <c r="F481" i="52"/>
  <c r="G481" i="52"/>
  <c r="H481" i="52"/>
  <c r="I481" i="52"/>
  <c r="J481" i="52"/>
  <c r="K481" i="52"/>
  <c r="L481" i="52"/>
  <c r="S481" i="52"/>
  <c r="T481" i="52"/>
  <c r="U481" i="52"/>
  <c r="V481" i="52"/>
  <c r="W481" i="52"/>
  <c r="X481" i="52"/>
  <c r="Y481" i="52"/>
  <c r="Z481" i="52"/>
  <c r="AA481" i="52"/>
  <c r="AE481" i="52"/>
  <c r="AF481" i="52"/>
  <c r="AG481" i="52"/>
  <c r="D482" i="52"/>
  <c r="E482" i="52"/>
  <c r="F482" i="52"/>
  <c r="G482" i="52"/>
  <c r="H482" i="52"/>
  <c r="I482" i="52"/>
  <c r="J482" i="52"/>
  <c r="K482" i="52"/>
  <c r="L482" i="52"/>
  <c r="S482" i="52"/>
  <c r="T482" i="52"/>
  <c r="U482" i="52"/>
  <c r="V482" i="52"/>
  <c r="W482" i="52"/>
  <c r="X482" i="52"/>
  <c r="Y482" i="52"/>
  <c r="Z482" i="52"/>
  <c r="AA482" i="52"/>
  <c r="AE482" i="52"/>
  <c r="AF482" i="52"/>
  <c r="AG482" i="52"/>
  <c r="D483" i="52"/>
  <c r="E483" i="52"/>
  <c r="F483" i="52"/>
  <c r="G483" i="52"/>
  <c r="H483" i="52"/>
  <c r="I483" i="52"/>
  <c r="J483" i="52"/>
  <c r="K483" i="52"/>
  <c r="L483" i="52"/>
  <c r="S483" i="52"/>
  <c r="T483" i="52"/>
  <c r="U483" i="52"/>
  <c r="V483" i="52"/>
  <c r="W483" i="52"/>
  <c r="X483" i="52"/>
  <c r="Y483" i="52"/>
  <c r="Z483" i="52"/>
  <c r="AA483" i="52"/>
  <c r="AE483" i="52"/>
  <c r="AF483" i="52"/>
  <c r="AG483" i="52"/>
  <c r="D484" i="52"/>
  <c r="E484" i="52"/>
  <c r="F484" i="52"/>
  <c r="G484" i="52"/>
  <c r="H484" i="52"/>
  <c r="I484" i="52"/>
  <c r="J484" i="52"/>
  <c r="K484" i="52"/>
  <c r="L484" i="52"/>
  <c r="S484" i="52"/>
  <c r="T484" i="52"/>
  <c r="U484" i="52"/>
  <c r="V484" i="52"/>
  <c r="W484" i="52"/>
  <c r="X484" i="52"/>
  <c r="Y484" i="52"/>
  <c r="Z484" i="52"/>
  <c r="AA484" i="52"/>
  <c r="AE484" i="52"/>
  <c r="AF484" i="52"/>
  <c r="AG484" i="52"/>
  <c r="D485" i="52"/>
  <c r="E485" i="52"/>
  <c r="F485" i="52"/>
  <c r="G485" i="52"/>
  <c r="H485" i="52"/>
  <c r="I485" i="52"/>
  <c r="J485" i="52"/>
  <c r="K485" i="52"/>
  <c r="L485" i="52"/>
  <c r="S485" i="52"/>
  <c r="T485" i="52"/>
  <c r="U485" i="52"/>
  <c r="V485" i="52"/>
  <c r="W485" i="52"/>
  <c r="X485" i="52"/>
  <c r="Y485" i="52"/>
  <c r="Z485" i="52"/>
  <c r="AA485" i="52"/>
  <c r="AE485" i="52"/>
  <c r="AF485" i="52"/>
  <c r="AG485" i="52"/>
  <c r="D486" i="52"/>
  <c r="E486" i="52"/>
  <c r="F486" i="52"/>
  <c r="G486" i="52"/>
  <c r="H486" i="52"/>
  <c r="I486" i="52"/>
  <c r="J486" i="52"/>
  <c r="K486" i="52"/>
  <c r="L486" i="52"/>
  <c r="S486" i="52"/>
  <c r="T486" i="52"/>
  <c r="U486" i="52"/>
  <c r="V486" i="52"/>
  <c r="W486" i="52"/>
  <c r="X486" i="52"/>
  <c r="Y486" i="52"/>
  <c r="Z486" i="52"/>
  <c r="AA486" i="52"/>
  <c r="AE486" i="52"/>
  <c r="AF486" i="52"/>
  <c r="AG486" i="52"/>
  <c r="D487" i="52"/>
  <c r="E487" i="52"/>
  <c r="F487" i="52"/>
  <c r="G487" i="52"/>
  <c r="H487" i="52"/>
  <c r="I487" i="52"/>
  <c r="J487" i="52"/>
  <c r="K487" i="52"/>
  <c r="L487" i="52"/>
  <c r="S487" i="52"/>
  <c r="T487" i="52"/>
  <c r="U487" i="52"/>
  <c r="V487" i="52"/>
  <c r="W487" i="52"/>
  <c r="X487" i="52"/>
  <c r="Y487" i="52"/>
  <c r="Z487" i="52"/>
  <c r="AA487" i="52"/>
  <c r="AE487" i="52"/>
  <c r="AF487" i="52"/>
  <c r="AG487" i="52"/>
  <c r="D488" i="52"/>
  <c r="E488" i="52"/>
  <c r="F488" i="52"/>
  <c r="G488" i="52"/>
  <c r="H488" i="52"/>
  <c r="I488" i="52"/>
  <c r="J488" i="52"/>
  <c r="K488" i="52"/>
  <c r="L488" i="52"/>
  <c r="S488" i="52"/>
  <c r="T488" i="52"/>
  <c r="U488" i="52"/>
  <c r="V488" i="52"/>
  <c r="W488" i="52"/>
  <c r="X488" i="52"/>
  <c r="Y488" i="52"/>
  <c r="Z488" i="52"/>
  <c r="AA488" i="52"/>
  <c r="AE488" i="52"/>
  <c r="AF488" i="52"/>
  <c r="AG488" i="52"/>
  <c r="D489" i="52"/>
  <c r="E489" i="52"/>
  <c r="F489" i="52"/>
  <c r="G489" i="52"/>
  <c r="H489" i="52"/>
  <c r="I489" i="52"/>
  <c r="J489" i="52"/>
  <c r="K489" i="52"/>
  <c r="L489" i="52"/>
  <c r="S489" i="52"/>
  <c r="T489" i="52"/>
  <c r="U489" i="52"/>
  <c r="V489" i="52"/>
  <c r="W489" i="52"/>
  <c r="X489" i="52"/>
  <c r="Y489" i="52"/>
  <c r="Z489" i="52"/>
  <c r="AA489" i="52"/>
  <c r="AE489" i="52"/>
  <c r="AF489" i="52"/>
  <c r="AG489" i="52"/>
  <c r="D490" i="52"/>
  <c r="E490" i="52"/>
  <c r="F490" i="52"/>
  <c r="G490" i="52"/>
  <c r="H490" i="52"/>
  <c r="I490" i="52"/>
  <c r="J490" i="52"/>
  <c r="K490" i="52"/>
  <c r="L490" i="52"/>
  <c r="S490" i="52"/>
  <c r="T490" i="52"/>
  <c r="U490" i="52"/>
  <c r="V490" i="52"/>
  <c r="W490" i="52"/>
  <c r="X490" i="52"/>
  <c r="Y490" i="52"/>
  <c r="Z490" i="52"/>
  <c r="AA490" i="52"/>
  <c r="AE490" i="52"/>
  <c r="AF490" i="52"/>
  <c r="AG490" i="52"/>
  <c r="D491" i="52"/>
  <c r="E491" i="52"/>
  <c r="F491" i="52"/>
  <c r="G491" i="52"/>
  <c r="H491" i="52"/>
  <c r="I491" i="52"/>
  <c r="J491" i="52"/>
  <c r="K491" i="52"/>
  <c r="L491" i="52"/>
  <c r="S491" i="52"/>
  <c r="T491" i="52"/>
  <c r="U491" i="52"/>
  <c r="V491" i="52"/>
  <c r="W491" i="52"/>
  <c r="X491" i="52"/>
  <c r="Y491" i="52"/>
  <c r="Z491" i="52"/>
  <c r="AA491" i="52"/>
  <c r="AE491" i="52"/>
  <c r="AF491" i="52"/>
  <c r="AG491" i="52"/>
  <c r="D492" i="52"/>
  <c r="E492" i="52"/>
  <c r="F492" i="52"/>
  <c r="G492" i="52"/>
  <c r="H492" i="52"/>
  <c r="I492" i="52"/>
  <c r="J492" i="52"/>
  <c r="K492" i="52"/>
  <c r="L492" i="52"/>
  <c r="S492" i="52"/>
  <c r="T492" i="52"/>
  <c r="U492" i="52"/>
  <c r="V492" i="52"/>
  <c r="W492" i="52"/>
  <c r="X492" i="52"/>
  <c r="Y492" i="52"/>
  <c r="Z492" i="52"/>
  <c r="AA492" i="52"/>
  <c r="AE492" i="52"/>
  <c r="AF492" i="52"/>
  <c r="AG492" i="52"/>
  <c r="D493" i="52"/>
  <c r="E493" i="52"/>
  <c r="F493" i="52"/>
  <c r="G493" i="52"/>
  <c r="H493" i="52"/>
  <c r="I493" i="52"/>
  <c r="J493" i="52"/>
  <c r="K493" i="52"/>
  <c r="L493" i="52"/>
  <c r="S493" i="52"/>
  <c r="T493" i="52"/>
  <c r="U493" i="52"/>
  <c r="V493" i="52"/>
  <c r="W493" i="52"/>
  <c r="X493" i="52"/>
  <c r="Y493" i="52"/>
  <c r="Z493" i="52"/>
  <c r="AA493" i="52"/>
  <c r="AE493" i="52"/>
  <c r="AF493" i="52"/>
  <c r="AG493" i="52"/>
  <c r="D494" i="52"/>
  <c r="E494" i="52"/>
  <c r="F494" i="52"/>
  <c r="G494" i="52"/>
  <c r="H494" i="52"/>
  <c r="I494" i="52"/>
  <c r="J494" i="52"/>
  <c r="K494" i="52"/>
  <c r="L494" i="52"/>
  <c r="S494" i="52"/>
  <c r="T494" i="52"/>
  <c r="U494" i="52"/>
  <c r="V494" i="52"/>
  <c r="W494" i="52"/>
  <c r="X494" i="52"/>
  <c r="Y494" i="52"/>
  <c r="Z494" i="52"/>
  <c r="AA494" i="52"/>
  <c r="AE494" i="52"/>
  <c r="AF494" i="52"/>
  <c r="AG494" i="52"/>
  <c r="D495" i="52"/>
  <c r="E495" i="52"/>
  <c r="F495" i="52"/>
  <c r="G495" i="52"/>
  <c r="H495" i="52"/>
  <c r="I495" i="52"/>
  <c r="J495" i="52"/>
  <c r="K495" i="52"/>
  <c r="L495" i="52"/>
  <c r="S495" i="52"/>
  <c r="T495" i="52"/>
  <c r="U495" i="52"/>
  <c r="V495" i="52"/>
  <c r="W495" i="52"/>
  <c r="X495" i="52"/>
  <c r="Y495" i="52"/>
  <c r="Z495" i="52"/>
  <c r="AA495" i="52"/>
  <c r="AE495" i="52"/>
  <c r="AF495" i="52"/>
  <c r="AG495" i="52"/>
  <c r="D496" i="52"/>
  <c r="E496" i="52"/>
  <c r="F496" i="52"/>
  <c r="G496" i="52"/>
  <c r="H496" i="52"/>
  <c r="I496" i="52"/>
  <c r="J496" i="52"/>
  <c r="K496" i="52"/>
  <c r="L496" i="52"/>
  <c r="S496" i="52"/>
  <c r="T496" i="52"/>
  <c r="U496" i="52"/>
  <c r="V496" i="52"/>
  <c r="W496" i="52"/>
  <c r="X496" i="52"/>
  <c r="Y496" i="52"/>
  <c r="Z496" i="52"/>
  <c r="AA496" i="52"/>
  <c r="AE496" i="52"/>
  <c r="AF496" i="52"/>
  <c r="AG496" i="52"/>
  <c r="D497" i="52"/>
  <c r="E497" i="52"/>
  <c r="F497" i="52"/>
  <c r="G497" i="52"/>
  <c r="H497" i="52"/>
  <c r="I497" i="52"/>
  <c r="J497" i="52"/>
  <c r="K497" i="52"/>
  <c r="L497" i="52"/>
  <c r="S497" i="52"/>
  <c r="T497" i="52"/>
  <c r="U497" i="52"/>
  <c r="V497" i="52"/>
  <c r="W497" i="52"/>
  <c r="X497" i="52"/>
  <c r="Y497" i="52"/>
  <c r="Z497" i="52"/>
  <c r="AA497" i="52"/>
  <c r="AE497" i="52"/>
  <c r="AF497" i="52"/>
  <c r="AG497" i="52"/>
  <c r="D498" i="52"/>
  <c r="E498" i="52"/>
  <c r="F498" i="52"/>
  <c r="G498" i="52"/>
  <c r="H498" i="52"/>
  <c r="I498" i="52"/>
  <c r="J498" i="52"/>
  <c r="K498" i="52"/>
  <c r="L498" i="52"/>
  <c r="S498" i="52"/>
  <c r="T498" i="52"/>
  <c r="U498" i="52"/>
  <c r="V498" i="52"/>
  <c r="W498" i="52"/>
  <c r="X498" i="52"/>
  <c r="Y498" i="52"/>
  <c r="Z498" i="52"/>
  <c r="AA498" i="52"/>
  <c r="AE498" i="52"/>
  <c r="AF498" i="52"/>
  <c r="AG498" i="52"/>
  <c r="D499" i="52"/>
  <c r="E499" i="52"/>
  <c r="F499" i="52"/>
  <c r="G499" i="52"/>
  <c r="H499" i="52"/>
  <c r="I499" i="52"/>
  <c r="J499" i="52"/>
  <c r="K499" i="52"/>
  <c r="L499" i="52"/>
  <c r="S499" i="52"/>
  <c r="T499" i="52"/>
  <c r="U499" i="52"/>
  <c r="V499" i="52"/>
  <c r="W499" i="52"/>
  <c r="X499" i="52"/>
  <c r="Y499" i="52"/>
  <c r="Z499" i="52"/>
  <c r="AA499" i="52"/>
  <c r="AE499" i="52"/>
  <c r="AF499" i="52"/>
  <c r="AG499" i="52"/>
  <c r="D500" i="52"/>
  <c r="E500" i="52"/>
  <c r="F500" i="52"/>
  <c r="G500" i="52"/>
  <c r="H500" i="52"/>
  <c r="I500" i="52"/>
  <c r="J500" i="52"/>
  <c r="K500" i="52"/>
  <c r="L500" i="52"/>
  <c r="S500" i="52"/>
  <c r="T500" i="52"/>
  <c r="U500" i="52"/>
  <c r="V500" i="52"/>
  <c r="W500" i="52"/>
  <c r="X500" i="52"/>
  <c r="Y500" i="52"/>
  <c r="Z500" i="52"/>
  <c r="AA500" i="52"/>
  <c r="AE500" i="52"/>
  <c r="AF500" i="52"/>
  <c r="AG500" i="52"/>
  <c r="D501" i="52"/>
  <c r="E501" i="52"/>
  <c r="F501" i="52"/>
  <c r="G501" i="52"/>
  <c r="H501" i="52"/>
  <c r="I501" i="52"/>
  <c r="J501" i="52"/>
  <c r="K501" i="52"/>
  <c r="L501" i="52"/>
  <c r="S501" i="52"/>
  <c r="T501" i="52"/>
  <c r="U501" i="52"/>
  <c r="V501" i="52"/>
  <c r="W501" i="52"/>
  <c r="X501" i="52"/>
  <c r="Y501" i="52"/>
  <c r="Z501" i="52"/>
  <c r="AA501" i="52"/>
  <c r="AE501" i="52"/>
  <c r="AF501" i="52"/>
  <c r="AG501" i="52"/>
  <c r="D502" i="52"/>
  <c r="E502" i="52"/>
  <c r="F502" i="52"/>
  <c r="G502" i="52"/>
  <c r="H502" i="52"/>
  <c r="I502" i="52"/>
  <c r="J502" i="52"/>
  <c r="K502" i="52"/>
  <c r="L502" i="52"/>
  <c r="S502" i="52"/>
  <c r="T502" i="52"/>
  <c r="U502" i="52"/>
  <c r="V502" i="52"/>
  <c r="W502" i="52"/>
  <c r="X502" i="52"/>
  <c r="Y502" i="52"/>
  <c r="Z502" i="52"/>
  <c r="AA502" i="52"/>
  <c r="AE502" i="52"/>
  <c r="AF502" i="52"/>
  <c r="AG502" i="52"/>
  <c r="D503" i="52"/>
  <c r="E503" i="52"/>
  <c r="F503" i="52"/>
  <c r="G503" i="52"/>
  <c r="H503" i="52"/>
  <c r="I503" i="52"/>
  <c r="J503" i="52"/>
  <c r="K503" i="52"/>
  <c r="L503" i="52"/>
  <c r="S503" i="52"/>
  <c r="T503" i="52"/>
  <c r="U503" i="52"/>
  <c r="V503" i="52"/>
  <c r="W503" i="52"/>
  <c r="X503" i="52"/>
  <c r="Y503" i="52"/>
  <c r="Z503" i="52"/>
  <c r="AA503" i="52"/>
  <c r="AE503" i="52"/>
  <c r="AF503" i="52"/>
  <c r="AG503" i="52"/>
  <c r="D504" i="52"/>
  <c r="E504" i="52"/>
  <c r="F504" i="52"/>
  <c r="G504" i="52"/>
  <c r="H504" i="52"/>
  <c r="I504" i="52"/>
  <c r="J504" i="52"/>
  <c r="K504" i="52"/>
  <c r="L504" i="52"/>
  <c r="S504" i="52"/>
  <c r="T504" i="52"/>
  <c r="U504" i="52"/>
  <c r="V504" i="52"/>
  <c r="W504" i="52"/>
  <c r="X504" i="52"/>
  <c r="Y504" i="52"/>
  <c r="Z504" i="52"/>
  <c r="AA504" i="52"/>
  <c r="AE504" i="52"/>
  <c r="AF504" i="52"/>
  <c r="AG504" i="52"/>
  <c r="D505" i="52"/>
  <c r="E505" i="52"/>
  <c r="F505" i="52"/>
  <c r="G505" i="52"/>
  <c r="H505" i="52"/>
  <c r="I505" i="52"/>
  <c r="J505" i="52"/>
  <c r="K505" i="52"/>
  <c r="L505" i="52"/>
  <c r="S505" i="52"/>
  <c r="T505" i="52"/>
  <c r="U505" i="52"/>
  <c r="V505" i="52"/>
  <c r="W505" i="52"/>
  <c r="X505" i="52"/>
  <c r="Y505" i="52"/>
  <c r="Z505" i="52"/>
  <c r="AA505" i="52"/>
  <c r="AE505" i="52"/>
  <c r="AF505" i="52"/>
  <c r="AG505" i="52"/>
  <c r="D506" i="52"/>
  <c r="E506" i="52"/>
  <c r="F506" i="52"/>
  <c r="G506" i="52"/>
  <c r="H506" i="52"/>
  <c r="I506" i="52"/>
  <c r="J506" i="52"/>
  <c r="K506" i="52"/>
  <c r="L506" i="52"/>
  <c r="S506" i="52"/>
  <c r="T506" i="52"/>
  <c r="U506" i="52"/>
  <c r="V506" i="52"/>
  <c r="W506" i="52"/>
  <c r="X506" i="52"/>
  <c r="Y506" i="52"/>
  <c r="Z506" i="52"/>
  <c r="AA506" i="52"/>
  <c r="AE506" i="52"/>
  <c r="AF506" i="52"/>
  <c r="AG506" i="52"/>
  <c r="D507" i="52"/>
  <c r="E507" i="52"/>
  <c r="F507" i="52"/>
  <c r="G507" i="52"/>
  <c r="H507" i="52"/>
  <c r="I507" i="52"/>
  <c r="J507" i="52"/>
  <c r="K507" i="52"/>
  <c r="L507" i="52"/>
  <c r="S507" i="52"/>
  <c r="T507" i="52"/>
  <c r="U507" i="52"/>
  <c r="V507" i="52"/>
  <c r="W507" i="52"/>
  <c r="X507" i="52"/>
  <c r="Y507" i="52"/>
  <c r="Z507" i="52"/>
  <c r="AA507" i="52"/>
  <c r="AE507" i="52"/>
  <c r="AF507" i="52"/>
  <c r="AG507" i="52"/>
  <c r="D508" i="52"/>
  <c r="E508" i="52"/>
  <c r="F508" i="52"/>
  <c r="G508" i="52"/>
  <c r="H508" i="52"/>
  <c r="I508" i="52"/>
  <c r="J508" i="52"/>
  <c r="K508" i="52"/>
  <c r="L508" i="52"/>
  <c r="S508" i="52"/>
  <c r="T508" i="52"/>
  <c r="U508" i="52"/>
  <c r="V508" i="52"/>
  <c r="W508" i="52"/>
  <c r="X508" i="52"/>
  <c r="Y508" i="52"/>
  <c r="Z508" i="52"/>
  <c r="AA508" i="52"/>
  <c r="AE508" i="52"/>
  <c r="AF508" i="52"/>
  <c r="AG508" i="52"/>
  <c r="AG330" i="52"/>
  <c r="AF330" i="52"/>
  <c r="AE330" i="52"/>
  <c r="AA330" i="52"/>
  <c r="Z330" i="52"/>
  <c r="Y330" i="52"/>
  <c r="X330" i="52"/>
  <c r="W330" i="52"/>
  <c r="V330" i="52"/>
  <c r="U330" i="52"/>
  <c r="T330" i="52"/>
  <c r="S330" i="52"/>
  <c r="L330" i="52"/>
  <c r="K330" i="52"/>
  <c r="J330" i="52"/>
  <c r="I330" i="52"/>
  <c r="H330" i="52"/>
  <c r="G330" i="52"/>
  <c r="F330" i="52"/>
  <c r="E330" i="52"/>
  <c r="H1" i="83"/>
  <c r="H1" i="82"/>
  <c r="D1" i="81" l="1"/>
  <c r="C68" i="81"/>
  <c r="D68" i="81"/>
  <c r="F68" i="81"/>
  <c r="G68" i="81"/>
  <c r="I68" i="81"/>
  <c r="J68" i="81"/>
  <c r="L68" i="81"/>
  <c r="M68" i="81"/>
  <c r="O68" i="81"/>
  <c r="P68" i="81"/>
  <c r="R68" i="81"/>
  <c r="S68" i="81"/>
  <c r="U68" i="81"/>
  <c r="V68" i="81"/>
  <c r="X68" i="81"/>
  <c r="Y68" i="81"/>
  <c r="AA68" i="81"/>
  <c r="AB68" i="81"/>
  <c r="AD68" i="81"/>
  <c r="AE68" i="81"/>
  <c r="AG68" i="81"/>
  <c r="AH68" i="81"/>
  <c r="AJ68" i="81"/>
  <c r="AK68" i="81"/>
  <c r="AM68" i="81"/>
  <c r="AN68" i="81"/>
  <c r="AP68" i="81"/>
  <c r="AQ68" i="81"/>
  <c r="AS68" i="81"/>
  <c r="AT68" i="81"/>
  <c r="AV68" i="81"/>
  <c r="AW68" i="81"/>
  <c r="AY68" i="81"/>
  <c r="AZ68" i="81"/>
  <c r="BB68" i="81"/>
  <c r="BC68" i="81"/>
  <c r="BE68" i="81"/>
  <c r="BF68" i="81"/>
  <c r="BH68" i="81"/>
  <c r="BI68" i="81"/>
  <c r="BK68" i="81"/>
  <c r="BL68" i="81"/>
  <c r="BN68" i="81"/>
  <c r="BO68" i="81"/>
  <c r="BQ68" i="81"/>
  <c r="BR68" i="81"/>
  <c r="BT68" i="81"/>
  <c r="BU68" i="81"/>
  <c r="BW68" i="81"/>
  <c r="BX68" i="81"/>
  <c r="BZ68" i="81"/>
  <c r="CA68" i="81"/>
  <c r="CC68" i="81"/>
  <c r="CD68" i="81"/>
  <c r="CF68" i="81"/>
  <c r="CG68" i="81"/>
  <c r="CI68" i="81"/>
  <c r="CJ68" i="81"/>
  <c r="CL68" i="81"/>
  <c r="CM68" i="81"/>
  <c r="C69" i="81"/>
  <c r="D69" i="81"/>
  <c r="F69" i="81"/>
  <c r="G69" i="81"/>
  <c r="I69" i="81"/>
  <c r="J69" i="81"/>
  <c r="L69" i="81"/>
  <c r="M69" i="81"/>
  <c r="O69" i="81"/>
  <c r="P69" i="81"/>
  <c r="R69" i="81"/>
  <c r="S69" i="81"/>
  <c r="U69" i="81"/>
  <c r="V69" i="81"/>
  <c r="X69" i="81"/>
  <c r="Y69" i="81"/>
  <c r="AA69" i="81"/>
  <c r="AB69" i="81"/>
  <c r="AD69" i="81"/>
  <c r="AE69" i="81"/>
  <c r="AG69" i="81"/>
  <c r="AH69" i="81"/>
  <c r="AJ69" i="81"/>
  <c r="AK69" i="81"/>
  <c r="AM69" i="81"/>
  <c r="AN69" i="81"/>
  <c r="AP69" i="81"/>
  <c r="AQ69" i="81"/>
  <c r="AS69" i="81"/>
  <c r="AT69" i="81"/>
  <c r="AV69" i="81"/>
  <c r="AW69" i="81"/>
  <c r="AY69" i="81"/>
  <c r="AZ69" i="81"/>
  <c r="BB69" i="81"/>
  <c r="BC69" i="81"/>
  <c r="BE69" i="81"/>
  <c r="BF69" i="81"/>
  <c r="BH69" i="81"/>
  <c r="BI69" i="81"/>
  <c r="BK69" i="81"/>
  <c r="BL69" i="81"/>
  <c r="BN69" i="81"/>
  <c r="BO69" i="81"/>
  <c r="BQ69" i="81"/>
  <c r="BR69" i="81"/>
  <c r="BT69" i="81"/>
  <c r="BU69" i="81"/>
  <c r="BW69" i="81"/>
  <c r="BX69" i="81"/>
  <c r="BZ69" i="81"/>
  <c r="CA69" i="81"/>
  <c r="CC69" i="81"/>
  <c r="CD69" i="81"/>
  <c r="CF69" i="81"/>
  <c r="CG69" i="81"/>
  <c r="CI69" i="81"/>
  <c r="CJ69" i="81"/>
  <c r="CL69" i="81"/>
  <c r="CM69" i="81"/>
  <c r="C70" i="81"/>
  <c r="D70" i="81"/>
  <c r="F70" i="81"/>
  <c r="G70" i="81"/>
  <c r="I70" i="81"/>
  <c r="J70" i="81"/>
  <c r="L70" i="81"/>
  <c r="M70" i="81"/>
  <c r="O70" i="81"/>
  <c r="P70" i="81"/>
  <c r="R70" i="81"/>
  <c r="S70" i="81"/>
  <c r="U70" i="81"/>
  <c r="V70" i="81"/>
  <c r="X70" i="81"/>
  <c r="Y70" i="81"/>
  <c r="AA70" i="81"/>
  <c r="AB70" i="81"/>
  <c r="AD70" i="81"/>
  <c r="AE70" i="81"/>
  <c r="AG70" i="81"/>
  <c r="AH70" i="81"/>
  <c r="AJ70" i="81"/>
  <c r="AK70" i="81"/>
  <c r="AM70" i="81"/>
  <c r="AN70" i="81"/>
  <c r="AP70" i="81"/>
  <c r="AQ70" i="81"/>
  <c r="AS70" i="81"/>
  <c r="AT70" i="81"/>
  <c r="AV70" i="81"/>
  <c r="AW70" i="81"/>
  <c r="AY70" i="81"/>
  <c r="AZ70" i="81"/>
  <c r="BB70" i="81"/>
  <c r="BC70" i="81"/>
  <c r="BE70" i="81"/>
  <c r="BF70" i="81"/>
  <c r="BH70" i="81"/>
  <c r="BI70" i="81"/>
  <c r="BK70" i="81"/>
  <c r="BL70" i="81"/>
  <c r="BN70" i="81"/>
  <c r="BO70" i="81"/>
  <c r="BQ70" i="81"/>
  <c r="BR70" i="81"/>
  <c r="BT70" i="81"/>
  <c r="BU70" i="81"/>
  <c r="BW70" i="81"/>
  <c r="BX70" i="81"/>
  <c r="BZ70" i="81"/>
  <c r="CA70" i="81"/>
  <c r="CC70" i="81"/>
  <c r="CD70" i="81"/>
  <c r="CF70" i="81"/>
  <c r="CG70" i="81"/>
  <c r="CI70" i="81"/>
  <c r="CJ70" i="81"/>
  <c r="CL70" i="81"/>
  <c r="CM70" i="81"/>
  <c r="C71" i="81"/>
  <c r="D71" i="81"/>
  <c r="F71" i="81"/>
  <c r="G71" i="81"/>
  <c r="I71" i="81"/>
  <c r="J71" i="81"/>
  <c r="L71" i="81"/>
  <c r="M71" i="81"/>
  <c r="O71" i="81"/>
  <c r="P71" i="81"/>
  <c r="R71" i="81"/>
  <c r="S71" i="81"/>
  <c r="U71" i="81"/>
  <c r="V71" i="81"/>
  <c r="X71" i="81"/>
  <c r="Y71" i="81"/>
  <c r="AA71" i="81"/>
  <c r="AB71" i="81"/>
  <c r="AD71" i="81"/>
  <c r="AE71" i="81"/>
  <c r="AG71" i="81"/>
  <c r="AH71" i="81"/>
  <c r="AJ71" i="81"/>
  <c r="AK71" i="81"/>
  <c r="AM71" i="81"/>
  <c r="AN71" i="81"/>
  <c r="AP71" i="81"/>
  <c r="AQ71" i="81"/>
  <c r="AS71" i="81"/>
  <c r="AT71" i="81"/>
  <c r="AV71" i="81"/>
  <c r="AW71" i="81"/>
  <c r="AY71" i="81"/>
  <c r="AZ71" i="81"/>
  <c r="BB71" i="81"/>
  <c r="BC71" i="81"/>
  <c r="BE71" i="81"/>
  <c r="BF71" i="81"/>
  <c r="BH71" i="81"/>
  <c r="BI71" i="81"/>
  <c r="BK71" i="81"/>
  <c r="BL71" i="81"/>
  <c r="BN71" i="81"/>
  <c r="BO71" i="81"/>
  <c r="BQ71" i="81"/>
  <c r="BR71" i="81"/>
  <c r="BT71" i="81"/>
  <c r="BU71" i="81"/>
  <c r="BW71" i="81"/>
  <c r="BX71" i="81"/>
  <c r="BZ71" i="81"/>
  <c r="CA71" i="81"/>
  <c r="CC71" i="81"/>
  <c r="CD71" i="81"/>
  <c r="CF71" i="81"/>
  <c r="CG71" i="81"/>
  <c r="CI71" i="81"/>
  <c r="CJ71" i="81"/>
  <c r="CL71" i="81"/>
  <c r="CM71" i="81"/>
  <c r="C72" i="81"/>
  <c r="D72" i="81"/>
  <c r="F72" i="81"/>
  <c r="G72" i="81"/>
  <c r="I72" i="81"/>
  <c r="J72" i="81"/>
  <c r="L72" i="81"/>
  <c r="M72" i="81"/>
  <c r="O72" i="81"/>
  <c r="P72" i="81"/>
  <c r="R72" i="81"/>
  <c r="S72" i="81"/>
  <c r="U72" i="81"/>
  <c r="V72" i="81"/>
  <c r="X72" i="81"/>
  <c r="Y72" i="81"/>
  <c r="AA72" i="81"/>
  <c r="AB72" i="81"/>
  <c r="AD72" i="81"/>
  <c r="AE72" i="81"/>
  <c r="AG72" i="81"/>
  <c r="AH72" i="81"/>
  <c r="AJ72" i="81"/>
  <c r="AK72" i="81"/>
  <c r="AM72" i="81"/>
  <c r="AN72" i="81"/>
  <c r="AP72" i="81"/>
  <c r="AQ72" i="81"/>
  <c r="AS72" i="81"/>
  <c r="AT72" i="81"/>
  <c r="AV72" i="81"/>
  <c r="AW72" i="81"/>
  <c r="AY72" i="81"/>
  <c r="AZ72" i="81"/>
  <c r="BB72" i="81"/>
  <c r="BC72" i="81"/>
  <c r="BE72" i="81"/>
  <c r="BF72" i="81"/>
  <c r="BH72" i="81"/>
  <c r="BI72" i="81"/>
  <c r="BK72" i="81"/>
  <c r="BL72" i="81"/>
  <c r="BN72" i="81"/>
  <c r="BO72" i="81"/>
  <c r="BQ72" i="81"/>
  <c r="BR72" i="81"/>
  <c r="BT72" i="81"/>
  <c r="BU72" i="81"/>
  <c r="BW72" i="81"/>
  <c r="BX72" i="81"/>
  <c r="BZ72" i="81"/>
  <c r="CA72" i="81"/>
  <c r="CC72" i="81"/>
  <c r="CD72" i="81"/>
  <c r="CF72" i="81"/>
  <c r="CG72" i="81"/>
  <c r="CI72" i="81"/>
  <c r="CJ72" i="81"/>
  <c r="CL72" i="81"/>
  <c r="CM72" i="81"/>
  <c r="C73" i="81"/>
  <c r="D73" i="81"/>
  <c r="F73" i="81"/>
  <c r="G73" i="81"/>
  <c r="I73" i="81"/>
  <c r="J73" i="81"/>
  <c r="L73" i="81"/>
  <c r="M73" i="81"/>
  <c r="O73" i="81"/>
  <c r="P73" i="81"/>
  <c r="R73" i="81"/>
  <c r="S73" i="81"/>
  <c r="U73" i="81"/>
  <c r="V73" i="81"/>
  <c r="X73" i="81"/>
  <c r="Y73" i="81"/>
  <c r="AA73" i="81"/>
  <c r="AB73" i="81"/>
  <c r="AD73" i="81"/>
  <c r="AE73" i="81"/>
  <c r="AG73" i="81"/>
  <c r="AH73" i="81"/>
  <c r="AJ73" i="81"/>
  <c r="AK73" i="81"/>
  <c r="AM73" i="81"/>
  <c r="AN73" i="81"/>
  <c r="AP73" i="81"/>
  <c r="AQ73" i="81"/>
  <c r="AS73" i="81"/>
  <c r="AT73" i="81"/>
  <c r="AV73" i="81"/>
  <c r="AW73" i="81"/>
  <c r="AY73" i="81"/>
  <c r="AZ73" i="81"/>
  <c r="BB73" i="81"/>
  <c r="BC73" i="81"/>
  <c r="BE73" i="81"/>
  <c r="BF73" i="81"/>
  <c r="BH73" i="81"/>
  <c r="BI73" i="81"/>
  <c r="BK73" i="81"/>
  <c r="BL73" i="81"/>
  <c r="BN73" i="81"/>
  <c r="BO73" i="81"/>
  <c r="BQ73" i="81"/>
  <c r="BR73" i="81"/>
  <c r="BT73" i="81"/>
  <c r="BU73" i="81"/>
  <c r="BW73" i="81"/>
  <c r="BX73" i="81"/>
  <c r="BZ73" i="81"/>
  <c r="CA73" i="81"/>
  <c r="CC73" i="81"/>
  <c r="CD73" i="81"/>
  <c r="CF73" i="81"/>
  <c r="CG73" i="81"/>
  <c r="CI73" i="81"/>
  <c r="CJ73" i="81"/>
  <c r="CL73" i="81"/>
  <c r="CM73" i="81"/>
  <c r="C74" i="81"/>
  <c r="D74" i="81"/>
  <c r="F74" i="81"/>
  <c r="G74" i="81"/>
  <c r="I74" i="81"/>
  <c r="J74" i="81"/>
  <c r="L74" i="81"/>
  <c r="M74" i="81"/>
  <c r="O74" i="81"/>
  <c r="P74" i="81"/>
  <c r="R74" i="81"/>
  <c r="S74" i="81"/>
  <c r="U74" i="81"/>
  <c r="V74" i="81"/>
  <c r="X74" i="81"/>
  <c r="Y74" i="81"/>
  <c r="AA74" i="81"/>
  <c r="AB74" i="81"/>
  <c r="AD74" i="81"/>
  <c r="AE74" i="81"/>
  <c r="AG74" i="81"/>
  <c r="AH74" i="81"/>
  <c r="AJ74" i="81"/>
  <c r="AK74" i="81"/>
  <c r="AM74" i="81"/>
  <c r="AN74" i="81"/>
  <c r="AP74" i="81"/>
  <c r="AQ74" i="81"/>
  <c r="AS74" i="81"/>
  <c r="AT74" i="81"/>
  <c r="AV74" i="81"/>
  <c r="AW74" i="81"/>
  <c r="AY74" i="81"/>
  <c r="AZ74" i="81"/>
  <c r="BB74" i="81"/>
  <c r="BC74" i="81"/>
  <c r="BE74" i="81"/>
  <c r="BF74" i="81"/>
  <c r="BH74" i="81"/>
  <c r="BI74" i="81"/>
  <c r="BK74" i="81"/>
  <c r="BL74" i="81"/>
  <c r="BN74" i="81"/>
  <c r="BO74" i="81"/>
  <c r="BQ74" i="81"/>
  <c r="BR74" i="81"/>
  <c r="BT74" i="81"/>
  <c r="BU74" i="81"/>
  <c r="BW74" i="81"/>
  <c r="BX74" i="81"/>
  <c r="BZ74" i="81"/>
  <c r="CA74" i="81"/>
  <c r="CC74" i="81"/>
  <c r="CD74" i="81"/>
  <c r="CF74" i="81"/>
  <c r="CG74" i="81"/>
  <c r="CI74" i="81"/>
  <c r="CJ74" i="81"/>
  <c r="CL74" i="81"/>
  <c r="CM74" i="81"/>
  <c r="C75" i="81"/>
  <c r="D75" i="81"/>
  <c r="F75" i="81"/>
  <c r="G75" i="81"/>
  <c r="I75" i="81"/>
  <c r="J75" i="81"/>
  <c r="L75" i="81"/>
  <c r="M75" i="81"/>
  <c r="O75" i="81"/>
  <c r="P75" i="81"/>
  <c r="R75" i="81"/>
  <c r="S75" i="81"/>
  <c r="U75" i="81"/>
  <c r="V75" i="81"/>
  <c r="X75" i="81"/>
  <c r="Y75" i="81"/>
  <c r="AA75" i="81"/>
  <c r="AB75" i="81"/>
  <c r="AD75" i="81"/>
  <c r="AE75" i="81"/>
  <c r="AG75" i="81"/>
  <c r="AH75" i="81"/>
  <c r="AJ75" i="81"/>
  <c r="AK75" i="81"/>
  <c r="AM75" i="81"/>
  <c r="AN75" i="81"/>
  <c r="AP75" i="81"/>
  <c r="AQ75" i="81"/>
  <c r="AS75" i="81"/>
  <c r="AT75" i="81"/>
  <c r="AV75" i="81"/>
  <c r="AW75" i="81"/>
  <c r="AY75" i="81"/>
  <c r="AZ75" i="81"/>
  <c r="BB75" i="81"/>
  <c r="BC75" i="81"/>
  <c r="BE75" i="81"/>
  <c r="BF75" i="81"/>
  <c r="BH75" i="81"/>
  <c r="BI75" i="81"/>
  <c r="BK75" i="81"/>
  <c r="BL75" i="81"/>
  <c r="BN75" i="81"/>
  <c r="BO75" i="81"/>
  <c r="BQ75" i="81"/>
  <c r="BR75" i="81"/>
  <c r="BT75" i="81"/>
  <c r="BU75" i="81"/>
  <c r="BW75" i="81"/>
  <c r="BX75" i="81"/>
  <c r="BZ75" i="81"/>
  <c r="CA75" i="81"/>
  <c r="CC75" i="81"/>
  <c r="CD75" i="81"/>
  <c r="CF75" i="81"/>
  <c r="CG75" i="81"/>
  <c r="CI75" i="81"/>
  <c r="CJ75" i="81"/>
  <c r="CK75" i="81" s="1"/>
  <c r="CL75" i="81"/>
  <c r="CM75" i="81"/>
  <c r="C76" i="81"/>
  <c r="D76" i="81"/>
  <c r="F76" i="81"/>
  <c r="G76" i="81"/>
  <c r="I76" i="81"/>
  <c r="J76" i="81"/>
  <c r="L76" i="81"/>
  <c r="M76" i="81"/>
  <c r="O76" i="81"/>
  <c r="P76" i="81"/>
  <c r="R76" i="81"/>
  <c r="S76" i="81"/>
  <c r="U76" i="81"/>
  <c r="V76" i="81"/>
  <c r="X76" i="81"/>
  <c r="Y76" i="81"/>
  <c r="AA76" i="81"/>
  <c r="AB76" i="81"/>
  <c r="AD76" i="81"/>
  <c r="AE76" i="81"/>
  <c r="AG76" i="81"/>
  <c r="AH76" i="81"/>
  <c r="AJ76" i="81"/>
  <c r="AK76" i="81"/>
  <c r="AM76" i="81"/>
  <c r="AN76" i="81"/>
  <c r="AP76" i="81"/>
  <c r="AQ76" i="81"/>
  <c r="AS76" i="81"/>
  <c r="AT76" i="81"/>
  <c r="AV76" i="81"/>
  <c r="AW76" i="81"/>
  <c r="AY76" i="81"/>
  <c r="AZ76" i="81"/>
  <c r="BB76" i="81"/>
  <c r="BC76" i="81"/>
  <c r="BE76" i="81"/>
  <c r="BF76" i="81"/>
  <c r="BH76" i="81"/>
  <c r="BI76" i="81"/>
  <c r="BK76" i="81"/>
  <c r="BL76" i="81"/>
  <c r="BN76" i="81"/>
  <c r="BO76" i="81"/>
  <c r="BQ76" i="81"/>
  <c r="BR76" i="81"/>
  <c r="BT76" i="81"/>
  <c r="BU76" i="81"/>
  <c r="BW76" i="81"/>
  <c r="BX76" i="81"/>
  <c r="BZ76" i="81"/>
  <c r="CA76" i="81"/>
  <c r="CC76" i="81"/>
  <c r="CD76" i="81"/>
  <c r="CF76" i="81"/>
  <c r="CG76" i="81"/>
  <c r="CH76" i="81" s="1"/>
  <c r="CI76" i="81"/>
  <c r="CJ76" i="81"/>
  <c r="CK76" i="81" s="1"/>
  <c r="CL76" i="81"/>
  <c r="CM76" i="81"/>
  <c r="C77" i="81"/>
  <c r="D77" i="81"/>
  <c r="F77" i="81"/>
  <c r="G77" i="81"/>
  <c r="I77" i="81"/>
  <c r="J77" i="81"/>
  <c r="L77" i="81"/>
  <c r="M77" i="81"/>
  <c r="O77" i="81"/>
  <c r="P77" i="81"/>
  <c r="R77" i="81"/>
  <c r="S77" i="81"/>
  <c r="U77" i="81"/>
  <c r="V77" i="81"/>
  <c r="X77" i="81"/>
  <c r="Y77" i="81"/>
  <c r="AA77" i="81"/>
  <c r="AB77" i="81"/>
  <c r="AD77" i="81"/>
  <c r="AE77" i="81"/>
  <c r="AG77" i="81"/>
  <c r="AH77" i="81"/>
  <c r="AJ77" i="81"/>
  <c r="AK77" i="81"/>
  <c r="AM77" i="81"/>
  <c r="AN77" i="81"/>
  <c r="AP77" i="81"/>
  <c r="AQ77" i="81"/>
  <c r="AS77" i="81"/>
  <c r="AT77" i="81"/>
  <c r="AV77" i="81"/>
  <c r="AW77" i="81"/>
  <c r="AY77" i="81"/>
  <c r="AZ77" i="81"/>
  <c r="BB77" i="81"/>
  <c r="BC77" i="81"/>
  <c r="BE77" i="81"/>
  <c r="BF77" i="81"/>
  <c r="BH77" i="81"/>
  <c r="BI77" i="81"/>
  <c r="BK77" i="81"/>
  <c r="BL77" i="81"/>
  <c r="BN77" i="81"/>
  <c r="BO77" i="81"/>
  <c r="BQ77" i="81"/>
  <c r="BR77" i="81"/>
  <c r="BT77" i="81"/>
  <c r="BU77" i="81"/>
  <c r="BW77" i="81"/>
  <c r="BX77" i="81"/>
  <c r="BZ77" i="81"/>
  <c r="CA77" i="81"/>
  <c r="CC77" i="81"/>
  <c r="CD77" i="81"/>
  <c r="CF77" i="81"/>
  <c r="CG77" i="81"/>
  <c r="CH77" i="81" s="1"/>
  <c r="CI77" i="81"/>
  <c r="CJ77" i="81"/>
  <c r="CK77" i="81" s="1"/>
  <c r="CL77" i="81"/>
  <c r="CM77" i="81"/>
  <c r="CN77" i="81" s="1"/>
  <c r="C78" i="81"/>
  <c r="D78" i="81"/>
  <c r="F78" i="81"/>
  <c r="G78" i="81"/>
  <c r="I78" i="81"/>
  <c r="J78" i="81"/>
  <c r="L78" i="81"/>
  <c r="M78" i="81"/>
  <c r="O78" i="81"/>
  <c r="P78" i="81"/>
  <c r="R78" i="81"/>
  <c r="S78" i="81"/>
  <c r="U78" i="81"/>
  <c r="V78" i="81"/>
  <c r="X78" i="81"/>
  <c r="Y78" i="81"/>
  <c r="AA78" i="81"/>
  <c r="AB78" i="81"/>
  <c r="AD78" i="81"/>
  <c r="AE78" i="81"/>
  <c r="AG78" i="81"/>
  <c r="AH78" i="81"/>
  <c r="AJ78" i="81"/>
  <c r="AK78" i="81"/>
  <c r="AM78" i="81"/>
  <c r="AN78" i="81"/>
  <c r="AP78" i="81"/>
  <c r="AQ78" i="81"/>
  <c r="AS78" i="81"/>
  <c r="AT78" i="81"/>
  <c r="AV78" i="81"/>
  <c r="AW78" i="81"/>
  <c r="AY78" i="81"/>
  <c r="AZ78" i="81"/>
  <c r="BB78" i="81"/>
  <c r="BC78" i="81"/>
  <c r="BE78" i="81"/>
  <c r="BF78" i="81"/>
  <c r="BH78" i="81"/>
  <c r="BI78" i="81"/>
  <c r="BK78" i="81"/>
  <c r="BL78" i="81"/>
  <c r="BN78" i="81"/>
  <c r="BO78" i="81"/>
  <c r="BQ78" i="81"/>
  <c r="BR78" i="81"/>
  <c r="BT78" i="81"/>
  <c r="BU78" i="81"/>
  <c r="BW78" i="81"/>
  <c r="BX78" i="81"/>
  <c r="BZ78" i="81"/>
  <c r="CA78" i="81"/>
  <c r="CC78" i="81"/>
  <c r="CD78" i="81"/>
  <c r="CF78" i="81"/>
  <c r="CG78" i="81"/>
  <c r="CH78" i="81" s="1"/>
  <c r="CI78" i="81"/>
  <c r="CJ78" i="81"/>
  <c r="CK78" i="81" s="1"/>
  <c r="CL78" i="81"/>
  <c r="CM78" i="81"/>
  <c r="CN78" i="81" s="1"/>
  <c r="C79" i="81"/>
  <c r="D79" i="81"/>
  <c r="F79" i="81"/>
  <c r="G79" i="81"/>
  <c r="I79" i="81"/>
  <c r="J79" i="81"/>
  <c r="L79" i="81"/>
  <c r="M79" i="81"/>
  <c r="O79" i="81"/>
  <c r="P79" i="81"/>
  <c r="R79" i="81"/>
  <c r="S79" i="81"/>
  <c r="U79" i="81"/>
  <c r="V79" i="81"/>
  <c r="X79" i="81"/>
  <c r="Y79" i="81"/>
  <c r="AA79" i="81"/>
  <c r="AB79" i="81"/>
  <c r="AD79" i="81"/>
  <c r="AE79" i="81"/>
  <c r="AG79" i="81"/>
  <c r="AH79" i="81"/>
  <c r="AJ79" i="81"/>
  <c r="AK79" i="81"/>
  <c r="AM79" i="81"/>
  <c r="AN79" i="81"/>
  <c r="AP79" i="81"/>
  <c r="AQ79" i="81"/>
  <c r="AS79" i="81"/>
  <c r="AT79" i="81"/>
  <c r="AV79" i="81"/>
  <c r="AW79" i="81"/>
  <c r="AY79" i="81"/>
  <c r="AZ79" i="81"/>
  <c r="BB79" i="81"/>
  <c r="BC79" i="81"/>
  <c r="BE79" i="81"/>
  <c r="BF79" i="81"/>
  <c r="BH79" i="81"/>
  <c r="BI79" i="81"/>
  <c r="BK79" i="81"/>
  <c r="BL79" i="81"/>
  <c r="BN79" i="81"/>
  <c r="BO79" i="81"/>
  <c r="BQ79" i="81"/>
  <c r="BR79" i="81"/>
  <c r="BT79" i="81"/>
  <c r="BU79" i="81"/>
  <c r="BW79" i="81"/>
  <c r="BX79" i="81"/>
  <c r="BZ79" i="81"/>
  <c r="CA79" i="81"/>
  <c r="CC79" i="81"/>
  <c r="CD79" i="81"/>
  <c r="CF79" i="81"/>
  <c r="CG79" i="81"/>
  <c r="CH79" i="81" s="1"/>
  <c r="CI79" i="81"/>
  <c r="CJ79" i="81"/>
  <c r="CK79" i="81" s="1"/>
  <c r="CL79" i="81"/>
  <c r="CM79" i="81"/>
  <c r="CN79" i="81" s="1"/>
  <c r="C80" i="81"/>
  <c r="D80" i="81"/>
  <c r="F80" i="81"/>
  <c r="G80" i="81"/>
  <c r="I80" i="81"/>
  <c r="J80" i="81"/>
  <c r="L80" i="81"/>
  <c r="M80" i="81"/>
  <c r="O80" i="81"/>
  <c r="P80" i="81"/>
  <c r="R80" i="81"/>
  <c r="S80" i="81"/>
  <c r="U80" i="81"/>
  <c r="V80" i="81"/>
  <c r="X80" i="81"/>
  <c r="Y80" i="81"/>
  <c r="AA80" i="81"/>
  <c r="AB80" i="81"/>
  <c r="AD80" i="81"/>
  <c r="AE80" i="81"/>
  <c r="AG80" i="81"/>
  <c r="AH80" i="81"/>
  <c r="AJ80" i="81"/>
  <c r="AK80" i="81"/>
  <c r="AM80" i="81"/>
  <c r="AN80" i="81"/>
  <c r="AP80" i="81"/>
  <c r="AQ80" i="81"/>
  <c r="AS80" i="81"/>
  <c r="AT80" i="81"/>
  <c r="AV80" i="81"/>
  <c r="AW80" i="81"/>
  <c r="AY80" i="81"/>
  <c r="AZ80" i="81"/>
  <c r="BB80" i="81"/>
  <c r="BC80" i="81"/>
  <c r="BE80" i="81"/>
  <c r="BF80" i="81"/>
  <c r="BH80" i="81"/>
  <c r="BI80" i="81"/>
  <c r="BK80" i="81"/>
  <c r="BL80" i="81"/>
  <c r="BN80" i="81"/>
  <c r="BO80" i="81"/>
  <c r="BQ80" i="81"/>
  <c r="BR80" i="81"/>
  <c r="BT80" i="81"/>
  <c r="BU80" i="81"/>
  <c r="BW80" i="81"/>
  <c r="BX80" i="81"/>
  <c r="BZ80" i="81"/>
  <c r="CA80" i="81"/>
  <c r="CC80" i="81"/>
  <c r="CD80" i="81"/>
  <c r="CF80" i="81"/>
  <c r="CG80" i="81"/>
  <c r="CH80" i="81" s="1"/>
  <c r="CI80" i="81"/>
  <c r="CJ80" i="81"/>
  <c r="CK80" i="81" s="1"/>
  <c r="CL80" i="81"/>
  <c r="CM80" i="81"/>
  <c r="CN80" i="81" s="1"/>
  <c r="C81" i="81"/>
  <c r="D81" i="81"/>
  <c r="F81" i="81"/>
  <c r="G81" i="81"/>
  <c r="I81" i="81"/>
  <c r="J81" i="81"/>
  <c r="L81" i="81"/>
  <c r="M81" i="81"/>
  <c r="O81" i="81"/>
  <c r="P81" i="81"/>
  <c r="R81" i="81"/>
  <c r="S81" i="81"/>
  <c r="U81" i="81"/>
  <c r="V81" i="81"/>
  <c r="X81" i="81"/>
  <c r="Y81" i="81"/>
  <c r="AA81" i="81"/>
  <c r="AB81" i="81"/>
  <c r="AD81" i="81"/>
  <c r="AE81" i="81"/>
  <c r="AG81" i="81"/>
  <c r="AH81" i="81"/>
  <c r="AJ81" i="81"/>
  <c r="AK81" i="81"/>
  <c r="AM81" i="81"/>
  <c r="AN81" i="81"/>
  <c r="AP81" i="81"/>
  <c r="AQ81" i="81"/>
  <c r="AS81" i="81"/>
  <c r="AT81" i="81"/>
  <c r="AV81" i="81"/>
  <c r="AW81" i="81"/>
  <c r="AY81" i="81"/>
  <c r="AZ81" i="81"/>
  <c r="BB81" i="81"/>
  <c r="BC81" i="81"/>
  <c r="BE81" i="81"/>
  <c r="BF81" i="81"/>
  <c r="BH81" i="81"/>
  <c r="BI81" i="81"/>
  <c r="BK81" i="81"/>
  <c r="BL81" i="81"/>
  <c r="BN81" i="81"/>
  <c r="BO81" i="81"/>
  <c r="BQ81" i="81"/>
  <c r="BR81" i="81"/>
  <c r="BT81" i="81"/>
  <c r="BU81" i="81"/>
  <c r="BW81" i="81"/>
  <c r="BX81" i="81"/>
  <c r="BZ81" i="81"/>
  <c r="CA81" i="81"/>
  <c r="CC81" i="81"/>
  <c r="CD81" i="81"/>
  <c r="CF81" i="81"/>
  <c r="CG81" i="81"/>
  <c r="CH81" i="81" s="1"/>
  <c r="CI81" i="81"/>
  <c r="CJ81" i="81"/>
  <c r="CK81" i="81" s="1"/>
  <c r="CL81" i="81"/>
  <c r="CM81" i="81"/>
  <c r="CN81" i="81" s="1"/>
  <c r="C82" i="81"/>
  <c r="D82" i="81"/>
  <c r="F82" i="81"/>
  <c r="G82" i="81"/>
  <c r="I82" i="81"/>
  <c r="J82" i="81"/>
  <c r="L82" i="81"/>
  <c r="M82" i="81"/>
  <c r="O82" i="81"/>
  <c r="P82" i="81"/>
  <c r="R82" i="81"/>
  <c r="S82" i="81"/>
  <c r="U82" i="81"/>
  <c r="V82" i="81"/>
  <c r="X82" i="81"/>
  <c r="Y82" i="81"/>
  <c r="AA82" i="81"/>
  <c r="AB82" i="81"/>
  <c r="AD82" i="81"/>
  <c r="AE82" i="81"/>
  <c r="AG82" i="81"/>
  <c r="AH82" i="81"/>
  <c r="AJ82" i="81"/>
  <c r="AK82" i="81"/>
  <c r="AM82" i="81"/>
  <c r="AN82" i="81"/>
  <c r="AP82" i="81"/>
  <c r="AQ82" i="81"/>
  <c r="AS82" i="81"/>
  <c r="AT82" i="81"/>
  <c r="AV82" i="81"/>
  <c r="AW82" i="81"/>
  <c r="AY82" i="81"/>
  <c r="AZ82" i="81"/>
  <c r="BB82" i="81"/>
  <c r="BC82" i="81"/>
  <c r="BE82" i="81"/>
  <c r="BF82" i="81"/>
  <c r="BH82" i="81"/>
  <c r="BI82" i="81"/>
  <c r="BK82" i="81"/>
  <c r="BL82" i="81"/>
  <c r="BN82" i="81"/>
  <c r="BO82" i="81"/>
  <c r="BQ82" i="81"/>
  <c r="BR82" i="81"/>
  <c r="BT82" i="81"/>
  <c r="BU82" i="81"/>
  <c r="BW82" i="81"/>
  <c r="BX82" i="81"/>
  <c r="BZ82" i="81"/>
  <c r="CA82" i="81"/>
  <c r="CC82" i="81"/>
  <c r="CD82" i="81"/>
  <c r="CF82" i="81"/>
  <c r="CG82" i="81"/>
  <c r="CH82" i="81" s="1"/>
  <c r="CI82" i="81"/>
  <c r="CJ82" i="81"/>
  <c r="CK82" i="81" s="1"/>
  <c r="CL82" i="81"/>
  <c r="CM82" i="81"/>
  <c r="CN82" i="81" s="1"/>
  <c r="C83" i="81"/>
  <c r="D83" i="81"/>
  <c r="F83" i="81"/>
  <c r="G83" i="81"/>
  <c r="I83" i="81"/>
  <c r="J83" i="81"/>
  <c r="L83" i="81"/>
  <c r="M83" i="81"/>
  <c r="O83" i="81"/>
  <c r="P83" i="81"/>
  <c r="R83" i="81"/>
  <c r="S83" i="81"/>
  <c r="U83" i="81"/>
  <c r="V83" i="81"/>
  <c r="X83" i="81"/>
  <c r="Y83" i="81"/>
  <c r="AA83" i="81"/>
  <c r="AB83" i="81"/>
  <c r="AD83" i="81"/>
  <c r="AE83" i="81"/>
  <c r="AG83" i="81"/>
  <c r="AH83" i="81"/>
  <c r="AJ83" i="81"/>
  <c r="AK83" i="81"/>
  <c r="AM83" i="81"/>
  <c r="AN83" i="81"/>
  <c r="AP83" i="81"/>
  <c r="AQ83" i="81"/>
  <c r="AS83" i="81"/>
  <c r="AT83" i="81"/>
  <c r="AV83" i="81"/>
  <c r="AW83" i="81"/>
  <c r="AY83" i="81"/>
  <c r="AZ83" i="81"/>
  <c r="BB83" i="81"/>
  <c r="BC83" i="81"/>
  <c r="BE83" i="81"/>
  <c r="BF83" i="81"/>
  <c r="BH83" i="81"/>
  <c r="BI83" i="81"/>
  <c r="BK83" i="81"/>
  <c r="BL83" i="81"/>
  <c r="BN83" i="81"/>
  <c r="BO83" i="81"/>
  <c r="BQ83" i="81"/>
  <c r="BR83" i="81"/>
  <c r="BT83" i="81"/>
  <c r="BU83" i="81"/>
  <c r="BW83" i="81"/>
  <c r="BX83" i="81"/>
  <c r="BZ83" i="81"/>
  <c r="CA83" i="81"/>
  <c r="CC83" i="81"/>
  <c r="CD83" i="81"/>
  <c r="CF83" i="81"/>
  <c r="CG83" i="81"/>
  <c r="CH83" i="81" s="1"/>
  <c r="CI83" i="81"/>
  <c r="CJ83" i="81"/>
  <c r="CK83" i="81" s="1"/>
  <c r="CL83" i="81"/>
  <c r="CM83" i="81"/>
  <c r="CN83" i="81" s="1"/>
  <c r="C84" i="81"/>
  <c r="D84" i="81"/>
  <c r="F84" i="81"/>
  <c r="G84" i="81"/>
  <c r="I84" i="81"/>
  <c r="J84" i="81"/>
  <c r="L84" i="81"/>
  <c r="M84" i="81"/>
  <c r="O84" i="81"/>
  <c r="P84" i="81"/>
  <c r="R84" i="81"/>
  <c r="S84" i="81"/>
  <c r="U84" i="81"/>
  <c r="V84" i="81"/>
  <c r="X84" i="81"/>
  <c r="Y84" i="81"/>
  <c r="AA84" i="81"/>
  <c r="AB84" i="81"/>
  <c r="AD84" i="81"/>
  <c r="AE84" i="81"/>
  <c r="AG84" i="81"/>
  <c r="AH84" i="81"/>
  <c r="AJ84" i="81"/>
  <c r="AK84" i="81"/>
  <c r="AM84" i="81"/>
  <c r="AN84" i="81"/>
  <c r="AP84" i="81"/>
  <c r="AQ84" i="81"/>
  <c r="AS84" i="81"/>
  <c r="AT84" i="81"/>
  <c r="AV84" i="81"/>
  <c r="AW84" i="81"/>
  <c r="AY84" i="81"/>
  <c r="AZ84" i="81"/>
  <c r="BB84" i="81"/>
  <c r="BC84" i="81"/>
  <c r="BE84" i="81"/>
  <c r="BF84" i="81"/>
  <c r="BH84" i="81"/>
  <c r="BI84" i="81"/>
  <c r="BK84" i="81"/>
  <c r="BL84" i="81"/>
  <c r="BN84" i="81"/>
  <c r="BO84" i="81"/>
  <c r="BQ84" i="81"/>
  <c r="BR84" i="81"/>
  <c r="BT84" i="81"/>
  <c r="BU84" i="81"/>
  <c r="BW84" i="81"/>
  <c r="BX84" i="81"/>
  <c r="BZ84" i="81"/>
  <c r="CA84" i="81"/>
  <c r="CC84" i="81"/>
  <c r="CD84" i="81"/>
  <c r="CF84" i="81"/>
  <c r="CG84" i="81"/>
  <c r="CH84" i="81" s="1"/>
  <c r="CI84" i="81"/>
  <c r="CJ84" i="81"/>
  <c r="CK84" i="81" s="1"/>
  <c r="CL84" i="81"/>
  <c r="CM84" i="81"/>
  <c r="CN84" i="81" s="1"/>
  <c r="C85" i="81"/>
  <c r="D85" i="81"/>
  <c r="F85" i="81"/>
  <c r="G85" i="81"/>
  <c r="I85" i="81"/>
  <c r="J85" i="81"/>
  <c r="L85" i="81"/>
  <c r="M85" i="81"/>
  <c r="O85" i="81"/>
  <c r="P85" i="81"/>
  <c r="R85" i="81"/>
  <c r="S85" i="81"/>
  <c r="U85" i="81"/>
  <c r="V85" i="81"/>
  <c r="X85" i="81"/>
  <c r="Y85" i="81"/>
  <c r="AA85" i="81"/>
  <c r="AB85" i="81"/>
  <c r="AD85" i="81"/>
  <c r="AE85" i="81"/>
  <c r="AG85" i="81"/>
  <c r="AH85" i="81"/>
  <c r="AJ85" i="81"/>
  <c r="AK85" i="81"/>
  <c r="AM85" i="81"/>
  <c r="AN85" i="81"/>
  <c r="AP85" i="81"/>
  <c r="AQ85" i="81"/>
  <c r="AS85" i="81"/>
  <c r="AT85" i="81"/>
  <c r="AV85" i="81"/>
  <c r="AW85" i="81"/>
  <c r="AY85" i="81"/>
  <c r="AZ85" i="81"/>
  <c r="BB85" i="81"/>
  <c r="BC85" i="81"/>
  <c r="BE85" i="81"/>
  <c r="BF85" i="81"/>
  <c r="BH85" i="81"/>
  <c r="BI85" i="81"/>
  <c r="BK85" i="81"/>
  <c r="BL85" i="81"/>
  <c r="BN85" i="81"/>
  <c r="BO85" i="81"/>
  <c r="BQ85" i="81"/>
  <c r="BR85" i="81"/>
  <c r="BT85" i="81"/>
  <c r="BU85" i="81"/>
  <c r="BW85" i="81"/>
  <c r="BX85" i="81"/>
  <c r="BZ85" i="81"/>
  <c r="CA85" i="81"/>
  <c r="CC85" i="81"/>
  <c r="CD85" i="81"/>
  <c r="CF85" i="81"/>
  <c r="CG85" i="81"/>
  <c r="CH85" i="81" s="1"/>
  <c r="CI85" i="81"/>
  <c r="CJ85" i="81"/>
  <c r="CK85" i="81" s="1"/>
  <c r="CL85" i="81"/>
  <c r="CM85" i="81"/>
  <c r="CN85" i="81" s="1"/>
  <c r="C86" i="81"/>
  <c r="D86" i="81"/>
  <c r="F86" i="81"/>
  <c r="G86" i="81"/>
  <c r="I86" i="81"/>
  <c r="J86" i="81"/>
  <c r="L86" i="81"/>
  <c r="M86" i="81"/>
  <c r="O86" i="81"/>
  <c r="P86" i="81"/>
  <c r="R86" i="81"/>
  <c r="S86" i="81"/>
  <c r="U86" i="81"/>
  <c r="V86" i="81"/>
  <c r="X86" i="81"/>
  <c r="Y86" i="81"/>
  <c r="AA86" i="81"/>
  <c r="AB86" i="81"/>
  <c r="AD86" i="81"/>
  <c r="AE86" i="81"/>
  <c r="AG86" i="81"/>
  <c r="AH86" i="81"/>
  <c r="AJ86" i="81"/>
  <c r="AK86" i="81"/>
  <c r="AM86" i="81"/>
  <c r="AN86" i="81"/>
  <c r="AP86" i="81"/>
  <c r="AQ86" i="81"/>
  <c r="AS86" i="81"/>
  <c r="AT86" i="81"/>
  <c r="AV86" i="81"/>
  <c r="AW86" i="81"/>
  <c r="AY86" i="81"/>
  <c r="AZ86" i="81"/>
  <c r="BB86" i="81"/>
  <c r="BC86" i="81"/>
  <c r="BE86" i="81"/>
  <c r="BF86" i="81"/>
  <c r="BH86" i="81"/>
  <c r="BI86" i="81"/>
  <c r="BK86" i="81"/>
  <c r="BL86" i="81"/>
  <c r="BN86" i="81"/>
  <c r="BO86" i="81"/>
  <c r="BQ86" i="81"/>
  <c r="BR86" i="81"/>
  <c r="BT86" i="81"/>
  <c r="BU86" i="81"/>
  <c r="BW86" i="81"/>
  <c r="BX86" i="81"/>
  <c r="BZ86" i="81"/>
  <c r="CA86" i="81"/>
  <c r="CC86" i="81"/>
  <c r="CD86" i="81"/>
  <c r="CF86" i="81"/>
  <c r="CG86" i="81"/>
  <c r="CH86" i="81" s="1"/>
  <c r="CI86" i="81"/>
  <c r="CJ86" i="81"/>
  <c r="CK86" i="81" s="1"/>
  <c r="CL86" i="81"/>
  <c r="CM86" i="81"/>
  <c r="CN86" i="81" s="1"/>
  <c r="C87" i="81"/>
  <c r="D87" i="81"/>
  <c r="F87" i="81"/>
  <c r="G87" i="81"/>
  <c r="I87" i="81"/>
  <c r="J87" i="81"/>
  <c r="L87" i="81"/>
  <c r="M87" i="81"/>
  <c r="O87" i="81"/>
  <c r="P87" i="81"/>
  <c r="R87" i="81"/>
  <c r="S87" i="81"/>
  <c r="U87" i="81"/>
  <c r="V87" i="81"/>
  <c r="X87" i="81"/>
  <c r="Y87" i="81"/>
  <c r="AA87" i="81"/>
  <c r="AB87" i="81"/>
  <c r="AD87" i="81"/>
  <c r="AE87" i="81"/>
  <c r="AG87" i="81"/>
  <c r="AH87" i="81"/>
  <c r="AJ87" i="81"/>
  <c r="AK87" i="81"/>
  <c r="AM87" i="81"/>
  <c r="AN87" i="81"/>
  <c r="AP87" i="81"/>
  <c r="AQ87" i="81"/>
  <c r="AS87" i="81"/>
  <c r="AT87" i="81"/>
  <c r="AV87" i="81"/>
  <c r="AW87" i="81"/>
  <c r="AY87" i="81"/>
  <c r="AZ87" i="81"/>
  <c r="BB87" i="81"/>
  <c r="BC87" i="81"/>
  <c r="BE87" i="81"/>
  <c r="BF87" i="81"/>
  <c r="BH87" i="81"/>
  <c r="BI87" i="81"/>
  <c r="BK87" i="81"/>
  <c r="BL87" i="81"/>
  <c r="BN87" i="81"/>
  <c r="BO87" i="81"/>
  <c r="BQ87" i="81"/>
  <c r="BR87" i="81"/>
  <c r="BT87" i="81"/>
  <c r="BU87" i="81"/>
  <c r="BW87" i="81"/>
  <c r="BX87" i="81"/>
  <c r="BZ87" i="81"/>
  <c r="CA87" i="81"/>
  <c r="CC87" i="81"/>
  <c r="CD87" i="81"/>
  <c r="CF87" i="81"/>
  <c r="CG87" i="81"/>
  <c r="CH87" i="81" s="1"/>
  <c r="CI87" i="81"/>
  <c r="CJ87" i="81"/>
  <c r="CK87" i="81" s="1"/>
  <c r="CL87" i="81"/>
  <c r="CM87" i="81"/>
  <c r="CN87" i="81" s="1"/>
  <c r="C88" i="81"/>
  <c r="D88" i="81"/>
  <c r="F88" i="81"/>
  <c r="G88" i="81"/>
  <c r="I88" i="81"/>
  <c r="J88" i="81"/>
  <c r="L88" i="81"/>
  <c r="M88" i="81"/>
  <c r="O88" i="81"/>
  <c r="P88" i="81"/>
  <c r="R88" i="81"/>
  <c r="S88" i="81"/>
  <c r="U88" i="81"/>
  <c r="V88" i="81"/>
  <c r="X88" i="81"/>
  <c r="Y88" i="81"/>
  <c r="AA88" i="81"/>
  <c r="AB88" i="81"/>
  <c r="AD88" i="81"/>
  <c r="AE88" i="81"/>
  <c r="AG88" i="81"/>
  <c r="AH88" i="81"/>
  <c r="AJ88" i="81"/>
  <c r="AK88" i="81"/>
  <c r="AM88" i="81"/>
  <c r="AN88" i="81"/>
  <c r="AP88" i="81"/>
  <c r="AQ88" i="81"/>
  <c r="AS88" i="81"/>
  <c r="AT88" i="81"/>
  <c r="AV88" i="81"/>
  <c r="AW88" i="81"/>
  <c r="AY88" i="81"/>
  <c r="AZ88" i="81"/>
  <c r="BB88" i="81"/>
  <c r="BC88" i="81"/>
  <c r="BE88" i="81"/>
  <c r="BF88" i="81"/>
  <c r="BH88" i="81"/>
  <c r="BI88" i="81"/>
  <c r="BK88" i="81"/>
  <c r="BL88" i="81"/>
  <c r="BN88" i="81"/>
  <c r="BO88" i="81"/>
  <c r="BQ88" i="81"/>
  <c r="BR88" i="81"/>
  <c r="BT88" i="81"/>
  <c r="BU88" i="81"/>
  <c r="BW88" i="81"/>
  <c r="BX88" i="81"/>
  <c r="BZ88" i="81"/>
  <c r="CA88" i="81"/>
  <c r="CC88" i="81"/>
  <c r="CD88" i="81"/>
  <c r="CF88" i="81"/>
  <c r="CG88" i="81"/>
  <c r="CH88" i="81" s="1"/>
  <c r="CI88" i="81"/>
  <c r="CJ88" i="81"/>
  <c r="CK88" i="81" s="1"/>
  <c r="CL88" i="81"/>
  <c r="CM88" i="81"/>
  <c r="CN88" i="81" s="1"/>
  <c r="C89" i="81"/>
  <c r="D89" i="81"/>
  <c r="F89" i="81"/>
  <c r="G89" i="81"/>
  <c r="I89" i="81"/>
  <c r="J89" i="81"/>
  <c r="L89" i="81"/>
  <c r="M89" i="81"/>
  <c r="O89" i="81"/>
  <c r="P89" i="81"/>
  <c r="R89" i="81"/>
  <c r="S89" i="81"/>
  <c r="U89" i="81"/>
  <c r="V89" i="81"/>
  <c r="X89" i="81"/>
  <c r="Y89" i="81"/>
  <c r="AA89" i="81"/>
  <c r="AB89" i="81"/>
  <c r="AD89" i="81"/>
  <c r="AE89" i="81"/>
  <c r="AG89" i="81"/>
  <c r="AH89" i="81"/>
  <c r="AJ89" i="81"/>
  <c r="AK89" i="81"/>
  <c r="AM89" i="81"/>
  <c r="AN89" i="81"/>
  <c r="AP89" i="81"/>
  <c r="AQ89" i="81"/>
  <c r="AS89" i="81"/>
  <c r="AT89" i="81"/>
  <c r="AV89" i="81"/>
  <c r="AW89" i="81"/>
  <c r="AY89" i="81"/>
  <c r="AZ89" i="81"/>
  <c r="BB89" i="81"/>
  <c r="BC89" i="81"/>
  <c r="BE89" i="81"/>
  <c r="BF89" i="81"/>
  <c r="BH89" i="81"/>
  <c r="BI89" i="81"/>
  <c r="BK89" i="81"/>
  <c r="BL89" i="81"/>
  <c r="BN89" i="81"/>
  <c r="BO89" i="81"/>
  <c r="BQ89" i="81"/>
  <c r="BR89" i="81"/>
  <c r="BT89" i="81"/>
  <c r="BU89" i="81"/>
  <c r="BW89" i="81"/>
  <c r="BX89" i="81"/>
  <c r="BZ89" i="81"/>
  <c r="CA89" i="81"/>
  <c r="CC89" i="81"/>
  <c r="CD89" i="81"/>
  <c r="CF89" i="81"/>
  <c r="CG89" i="81"/>
  <c r="CH89" i="81" s="1"/>
  <c r="CI89" i="81"/>
  <c r="CJ89" i="81"/>
  <c r="CK89" i="81" s="1"/>
  <c r="CL89" i="81"/>
  <c r="CM89" i="81"/>
  <c r="CN89" i="81" s="1"/>
  <c r="C90" i="81"/>
  <c r="D90" i="81"/>
  <c r="F90" i="81"/>
  <c r="G90" i="81"/>
  <c r="I90" i="81"/>
  <c r="J90" i="81"/>
  <c r="L90" i="81"/>
  <c r="M90" i="81"/>
  <c r="O90" i="81"/>
  <c r="P90" i="81"/>
  <c r="R90" i="81"/>
  <c r="S90" i="81"/>
  <c r="U90" i="81"/>
  <c r="V90" i="81"/>
  <c r="X90" i="81"/>
  <c r="Y90" i="81"/>
  <c r="AA90" i="81"/>
  <c r="AB90" i="81"/>
  <c r="AD90" i="81"/>
  <c r="AE90" i="81"/>
  <c r="AG90" i="81"/>
  <c r="AH90" i="81"/>
  <c r="AJ90" i="81"/>
  <c r="AK90" i="81"/>
  <c r="AM90" i="81"/>
  <c r="AN90" i="81"/>
  <c r="AP90" i="81"/>
  <c r="AQ90" i="81"/>
  <c r="AS90" i="81"/>
  <c r="AT90" i="81"/>
  <c r="AV90" i="81"/>
  <c r="AW90" i="81"/>
  <c r="AY90" i="81"/>
  <c r="AZ90" i="81"/>
  <c r="BB90" i="81"/>
  <c r="BC90" i="81"/>
  <c r="BE90" i="81"/>
  <c r="BF90" i="81"/>
  <c r="BH90" i="81"/>
  <c r="BI90" i="81"/>
  <c r="BK90" i="81"/>
  <c r="BL90" i="81"/>
  <c r="BN90" i="81"/>
  <c r="BO90" i="81"/>
  <c r="BQ90" i="81"/>
  <c r="BR90" i="81"/>
  <c r="BT90" i="81"/>
  <c r="BU90" i="81"/>
  <c r="BW90" i="81"/>
  <c r="BX90" i="81"/>
  <c r="BZ90" i="81"/>
  <c r="CA90" i="81"/>
  <c r="CC90" i="81"/>
  <c r="CD90" i="81"/>
  <c r="CF90" i="81"/>
  <c r="CG90" i="81"/>
  <c r="CH90" i="81" s="1"/>
  <c r="CI90" i="81"/>
  <c r="CJ90" i="81"/>
  <c r="CK90" i="81" s="1"/>
  <c r="CL90" i="81"/>
  <c r="CM90" i="81"/>
  <c r="CN90" i="81" s="1"/>
  <c r="C91" i="81"/>
  <c r="D91" i="81"/>
  <c r="F91" i="81"/>
  <c r="G91" i="81"/>
  <c r="I91" i="81"/>
  <c r="J91" i="81"/>
  <c r="L91" i="81"/>
  <c r="M91" i="81"/>
  <c r="O91" i="81"/>
  <c r="P91" i="81"/>
  <c r="R91" i="81"/>
  <c r="S91" i="81"/>
  <c r="U91" i="81"/>
  <c r="V91" i="81"/>
  <c r="X91" i="81"/>
  <c r="Y91" i="81"/>
  <c r="AA91" i="81"/>
  <c r="AB91" i="81"/>
  <c r="AD91" i="81"/>
  <c r="AE91" i="81"/>
  <c r="AG91" i="81"/>
  <c r="AH91" i="81"/>
  <c r="AJ91" i="81"/>
  <c r="AK91" i="81"/>
  <c r="AM91" i="81"/>
  <c r="AN91" i="81"/>
  <c r="AP91" i="81"/>
  <c r="AQ91" i="81"/>
  <c r="AS91" i="81"/>
  <c r="AT91" i="81"/>
  <c r="AV91" i="81"/>
  <c r="AW91" i="81"/>
  <c r="AY91" i="81"/>
  <c r="AZ91" i="81"/>
  <c r="BB91" i="81"/>
  <c r="BC91" i="81"/>
  <c r="BE91" i="81"/>
  <c r="BF91" i="81"/>
  <c r="BH91" i="81"/>
  <c r="BI91" i="81"/>
  <c r="BK91" i="81"/>
  <c r="BL91" i="81"/>
  <c r="BN91" i="81"/>
  <c r="BO91" i="81"/>
  <c r="BQ91" i="81"/>
  <c r="BR91" i="81"/>
  <c r="BT91" i="81"/>
  <c r="BU91" i="81"/>
  <c r="BW91" i="81"/>
  <c r="BX91" i="81"/>
  <c r="BZ91" i="81"/>
  <c r="CA91" i="81"/>
  <c r="CC91" i="81"/>
  <c r="CD91" i="81"/>
  <c r="CF91" i="81"/>
  <c r="CG91" i="81"/>
  <c r="CH91" i="81" s="1"/>
  <c r="CI91" i="81"/>
  <c r="CJ91" i="81"/>
  <c r="CK91" i="81" s="1"/>
  <c r="CL91" i="81"/>
  <c r="CM91" i="81"/>
  <c r="CN91" i="81" s="1"/>
  <c r="C92" i="81"/>
  <c r="D92" i="81"/>
  <c r="F92" i="81"/>
  <c r="G92" i="81"/>
  <c r="I92" i="81"/>
  <c r="J92" i="81"/>
  <c r="L92" i="81"/>
  <c r="M92" i="81"/>
  <c r="O92" i="81"/>
  <c r="P92" i="81"/>
  <c r="R92" i="81"/>
  <c r="S92" i="81"/>
  <c r="U92" i="81"/>
  <c r="V92" i="81"/>
  <c r="X92" i="81"/>
  <c r="Y92" i="81"/>
  <c r="AA92" i="81"/>
  <c r="AB92" i="81"/>
  <c r="AD92" i="81"/>
  <c r="AE92" i="81"/>
  <c r="AG92" i="81"/>
  <c r="AH92" i="81"/>
  <c r="AJ92" i="81"/>
  <c r="AK92" i="81"/>
  <c r="AM92" i="81"/>
  <c r="AN92" i="81"/>
  <c r="AP92" i="81"/>
  <c r="AQ92" i="81"/>
  <c r="AS92" i="81"/>
  <c r="AT92" i="81"/>
  <c r="AV92" i="81"/>
  <c r="AW92" i="81"/>
  <c r="AY92" i="81"/>
  <c r="AZ92" i="81"/>
  <c r="BB92" i="81"/>
  <c r="BC92" i="81"/>
  <c r="BE92" i="81"/>
  <c r="BF92" i="81"/>
  <c r="BH92" i="81"/>
  <c r="BI92" i="81"/>
  <c r="BK92" i="81"/>
  <c r="BL92" i="81"/>
  <c r="BN92" i="81"/>
  <c r="BO92" i="81"/>
  <c r="BQ92" i="81"/>
  <c r="BR92" i="81"/>
  <c r="BT92" i="81"/>
  <c r="BU92" i="81"/>
  <c r="BW92" i="81"/>
  <c r="BX92" i="81"/>
  <c r="BZ92" i="81"/>
  <c r="CA92" i="81"/>
  <c r="CC92" i="81"/>
  <c r="CD92" i="81"/>
  <c r="CF92" i="81"/>
  <c r="CG92" i="81"/>
  <c r="CH92" i="81" s="1"/>
  <c r="CI92" i="81"/>
  <c r="CJ92" i="81"/>
  <c r="CK92" i="81" s="1"/>
  <c r="CL92" i="81"/>
  <c r="CM92" i="81"/>
  <c r="CN92" i="81" s="1"/>
  <c r="C93" i="81"/>
  <c r="D93" i="81"/>
  <c r="F93" i="81"/>
  <c r="G93" i="81"/>
  <c r="I93" i="81"/>
  <c r="J93" i="81"/>
  <c r="L93" i="81"/>
  <c r="M93" i="81"/>
  <c r="O93" i="81"/>
  <c r="P93" i="81"/>
  <c r="R93" i="81"/>
  <c r="S93" i="81"/>
  <c r="U93" i="81"/>
  <c r="V93" i="81"/>
  <c r="X93" i="81"/>
  <c r="Y93" i="81"/>
  <c r="AA93" i="81"/>
  <c r="AB93" i="81"/>
  <c r="AD93" i="81"/>
  <c r="AE93" i="81"/>
  <c r="AG93" i="81"/>
  <c r="AH93" i="81"/>
  <c r="AJ93" i="81"/>
  <c r="AK93" i="81"/>
  <c r="AM93" i="81"/>
  <c r="AN93" i="81"/>
  <c r="AP93" i="81"/>
  <c r="AQ93" i="81"/>
  <c r="AS93" i="81"/>
  <c r="AT93" i="81"/>
  <c r="AV93" i="81"/>
  <c r="AW93" i="81"/>
  <c r="AY93" i="81"/>
  <c r="AZ93" i="81"/>
  <c r="BB93" i="81"/>
  <c r="BC93" i="81"/>
  <c r="BE93" i="81"/>
  <c r="BF93" i="81"/>
  <c r="BH93" i="81"/>
  <c r="BI93" i="81"/>
  <c r="BK93" i="81"/>
  <c r="BL93" i="81"/>
  <c r="BN93" i="81"/>
  <c r="BO93" i="81"/>
  <c r="BQ93" i="81"/>
  <c r="BR93" i="81"/>
  <c r="BT93" i="81"/>
  <c r="BU93" i="81"/>
  <c r="BW93" i="81"/>
  <c r="BX93" i="81"/>
  <c r="BZ93" i="81"/>
  <c r="CA93" i="81"/>
  <c r="CC93" i="81"/>
  <c r="CD93" i="81"/>
  <c r="CF93" i="81"/>
  <c r="CG93" i="81"/>
  <c r="CH93" i="81" s="1"/>
  <c r="CI93" i="81"/>
  <c r="CJ93" i="81"/>
  <c r="CK93" i="81" s="1"/>
  <c r="CL93" i="81"/>
  <c r="CM93" i="81"/>
  <c r="CN93" i="81" s="1"/>
  <c r="C94" i="81"/>
  <c r="D94" i="81"/>
  <c r="F94" i="81"/>
  <c r="G94" i="81"/>
  <c r="I94" i="81"/>
  <c r="J94" i="81"/>
  <c r="L94" i="81"/>
  <c r="M94" i="81"/>
  <c r="O94" i="81"/>
  <c r="P94" i="81"/>
  <c r="R94" i="81"/>
  <c r="S94" i="81"/>
  <c r="U94" i="81"/>
  <c r="V94" i="81"/>
  <c r="X94" i="81"/>
  <c r="Y94" i="81"/>
  <c r="AA94" i="81"/>
  <c r="AB94" i="81"/>
  <c r="AD94" i="81"/>
  <c r="AE94" i="81"/>
  <c r="AG94" i="81"/>
  <c r="AH94" i="81"/>
  <c r="AJ94" i="81"/>
  <c r="AK94" i="81"/>
  <c r="AM94" i="81"/>
  <c r="AN94" i="81"/>
  <c r="AP94" i="81"/>
  <c r="AQ94" i="81"/>
  <c r="AS94" i="81"/>
  <c r="AT94" i="81"/>
  <c r="AV94" i="81"/>
  <c r="AW94" i="81"/>
  <c r="AY94" i="81"/>
  <c r="AZ94" i="81"/>
  <c r="BB94" i="81"/>
  <c r="BC94" i="81"/>
  <c r="BE94" i="81"/>
  <c r="BF94" i="81"/>
  <c r="BH94" i="81"/>
  <c r="BI94" i="81"/>
  <c r="BK94" i="81"/>
  <c r="BL94" i="81"/>
  <c r="BN94" i="81"/>
  <c r="BO94" i="81"/>
  <c r="BQ94" i="81"/>
  <c r="BR94" i="81"/>
  <c r="BT94" i="81"/>
  <c r="BU94" i="81"/>
  <c r="BW94" i="81"/>
  <c r="BX94" i="81"/>
  <c r="BZ94" i="81"/>
  <c r="CA94" i="81"/>
  <c r="CC94" i="81"/>
  <c r="CD94" i="81"/>
  <c r="CF94" i="81"/>
  <c r="CG94" i="81"/>
  <c r="CH94" i="81" s="1"/>
  <c r="CI94" i="81"/>
  <c r="CJ94" i="81"/>
  <c r="CK94" i="81" s="1"/>
  <c r="CL94" i="81"/>
  <c r="CM94" i="81"/>
  <c r="CN94" i="81" s="1"/>
  <c r="C95" i="81"/>
  <c r="D95" i="81"/>
  <c r="F95" i="81"/>
  <c r="G95" i="81"/>
  <c r="I95" i="81"/>
  <c r="J95" i="81"/>
  <c r="L95" i="81"/>
  <c r="M95" i="81"/>
  <c r="O95" i="81"/>
  <c r="P95" i="81"/>
  <c r="R95" i="81"/>
  <c r="S95" i="81"/>
  <c r="U95" i="81"/>
  <c r="V95" i="81"/>
  <c r="X95" i="81"/>
  <c r="Y95" i="81"/>
  <c r="AA95" i="81"/>
  <c r="AB95" i="81"/>
  <c r="AD95" i="81"/>
  <c r="AE95" i="81"/>
  <c r="AG95" i="81"/>
  <c r="AH95" i="81"/>
  <c r="AJ95" i="81"/>
  <c r="AK95" i="81"/>
  <c r="AM95" i="81"/>
  <c r="AN95" i="81"/>
  <c r="AP95" i="81"/>
  <c r="AQ95" i="81"/>
  <c r="AS95" i="81"/>
  <c r="AT95" i="81"/>
  <c r="AV95" i="81"/>
  <c r="AW95" i="81"/>
  <c r="AY95" i="81"/>
  <c r="AZ95" i="81"/>
  <c r="BB95" i="81"/>
  <c r="BC95" i="81"/>
  <c r="BE95" i="81"/>
  <c r="BF95" i="81"/>
  <c r="BH95" i="81"/>
  <c r="BI95" i="81"/>
  <c r="BK95" i="81"/>
  <c r="BL95" i="81"/>
  <c r="BN95" i="81"/>
  <c r="BO95" i="81"/>
  <c r="BQ95" i="81"/>
  <c r="BR95" i="81"/>
  <c r="BT95" i="81"/>
  <c r="BU95" i="81"/>
  <c r="BW95" i="81"/>
  <c r="BX95" i="81"/>
  <c r="BZ95" i="81"/>
  <c r="CA95" i="81"/>
  <c r="CC95" i="81"/>
  <c r="CD95" i="81"/>
  <c r="CF95" i="81"/>
  <c r="CG95" i="81"/>
  <c r="CH95" i="81" s="1"/>
  <c r="CI95" i="81"/>
  <c r="CJ95" i="81"/>
  <c r="CK95" i="81" s="1"/>
  <c r="CL95" i="81"/>
  <c r="CM95" i="81"/>
  <c r="CN95" i="81" s="1"/>
  <c r="C96" i="81"/>
  <c r="D96" i="81"/>
  <c r="F96" i="81"/>
  <c r="G96" i="81"/>
  <c r="I96" i="81"/>
  <c r="J96" i="81"/>
  <c r="L96" i="81"/>
  <c r="M96" i="81"/>
  <c r="O96" i="81"/>
  <c r="P96" i="81"/>
  <c r="R96" i="81"/>
  <c r="S96" i="81"/>
  <c r="U96" i="81"/>
  <c r="V96" i="81"/>
  <c r="X96" i="81"/>
  <c r="Y96" i="81"/>
  <c r="AA96" i="81"/>
  <c r="AB96" i="81"/>
  <c r="AD96" i="81"/>
  <c r="AE96" i="81"/>
  <c r="AG96" i="81"/>
  <c r="AH96" i="81"/>
  <c r="AJ96" i="81"/>
  <c r="AK96" i="81"/>
  <c r="AM96" i="81"/>
  <c r="AN96" i="81"/>
  <c r="AP96" i="81"/>
  <c r="AQ96" i="81"/>
  <c r="AS96" i="81"/>
  <c r="AT96" i="81"/>
  <c r="AV96" i="81"/>
  <c r="AW96" i="81"/>
  <c r="AY96" i="81"/>
  <c r="AZ96" i="81"/>
  <c r="BB96" i="81"/>
  <c r="BC96" i="81"/>
  <c r="BE96" i="81"/>
  <c r="BF96" i="81"/>
  <c r="BH96" i="81"/>
  <c r="BI96" i="81"/>
  <c r="BK96" i="81"/>
  <c r="BL96" i="81"/>
  <c r="BN96" i="81"/>
  <c r="BO96" i="81"/>
  <c r="BQ96" i="81"/>
  <c r="BR96" i="81"/>
  <c r="BT96" i="81"/>
  <c r="BU96" i="81"/>
  <c r="BW96" i="81"/>
  <c r="BX96" i="81"/>
  <c r="BZ96" i="81"/>
  <c r="CA96" i="81"/>
  <c r="CC96" i="81"/>
  <c r="CD96" i="81"/>
  <c r="CF96" i="81"/>
  <c r="CG96" i="81"/>
  <c r="CH96" i="81" s="1"/>
  <c r="CI96" i="81"/>
  <c r="CJ96" i="81"/>
  <c r="CK96" i="81" s="1"/>
  <c r="CL96" i="81"/>
  <c r="CM96" i="81"/>
  <c r="CN96" i="81" s="1"/>
  <c r="C97" i="81"/>
  <c r="D97" i="81"/>
  <c r="F97" i="81"/>
  <c r="G97" i="81"/>
  <c r="I97" i="81"/>
  <c r="J97" i="81"/>
  <c r="L97" i="81"/>
  <c r="M97" i="81"/>
  <c r="O97" i="81"/>
  <c r="P97" i="81"/>
  <c r="R97" i="81"/>
  <c r="S97" i="81"/>
  <c r="U97" i="81"/>
  <c r="V97" i="81"/>
  <c r="X97" i="81"/>
  <c r="Y97" i="81"/>
  <c r="AA97" i="81"/>
  <c r="AB97" i="81"/>
  <c r="AD97" i="81"/>
  <c r="AE97" i="81"/>
  <c r="AG97" i="81"/>
  <c r="AH97" i="81"/>
  <c r="AJ97" i="81"/>
  <c r="AK97" i="81"/>
  <c r="AM97" i="81"/>
  <c r="AN97" i="81"/>
  <c r="AP97" i="81"/>
  <c r="AQ97" i="81"/>
  <c r="AS97" i="81"/>
  <c r="AT97" i="81"/>
  <c r="AV97" i="81"/>
  <c r="AW97" i="81"/>
  <c r="AY97" i="81"/>
  <c r="AZ97" i="81"/>
  <c r="BB97" i="81"/>
  <c r="BC97" i="81"/>
  <c r="BE97" i="81"/>
  <c r="BF97" i="81"/>
  <c r="BH97" i="81"/>
  <c r="BI97" i="81"/>
  <c r="BK97" i="81"/>
  <c r="BL97" i="81"/>
  <c r="BN97" i="81"/>
  <c r="BO97" i="81"/>
  <c r="BQ97" i="81"/>
  <c r="BR97" i="81"/>
  <c r="BT97" i="81"/>
  <c r="BU97" i="81"/>
  <c r="BW97" i="81"/>
  <c r="BX97" i="81"/>
  <c r="BZ97" i="81"/>
  <c r="CA97" i="81"/>
  <c r="CC97" i="81"/>
  <c r="CD97" i="81"/>
  <c r="CF97" i="81"/>
  <c r="CG97" i="81"/>
  <c r="CH97" i="81" s="1"/>
  <c r="CI97" i="81"/>
  <c r="CJ97" i="81"/>
  <c r="CK97" i="81" s="1"/>
  <c r="CL97" i="81"/>
  <c r="CM97" i="81"/>
  <c r="CN97" i="81" s="1"/>
  <c r="C98" i="81"/>
  <c r="D98" i="81"/>
  <c r="F98" i="81"/>
  <c r="G98" i="81"/>
  <c r="I98" i="81"/>
  <c r="J98" i="81"/>
  <c r="L98" i="81"/>
  <c r="M98" i="81"/>
  <c r="O98" i="81"/>
  <c r="P98" i="81"/>
  <c r="R98" i="81"/>
  <c r="S98" i="81"/>
  <c r="U98" i="81"/>
  <c r="V98" i="81"/>
  <c r="X98" i="81"/>
  <c r="Y98" i="81"/>
  <c r="AA98" i="81"/>
  <c r="AB98" i="81"/>
  <c r="AD98" i="81"/>
  <c r="AE98" i="81"/>
  <c r="AG98" i="81"/>
  <c r="AH98" i="81"/>
  <c r="AJ98" i="81"/>
  <c r="AK98" i="81"/>
  <c r="AM98" i="81"/>
  <c r="AN98" i="81"/>
  <c r="AP98" i="81"/>
  <c r="AQ98" i="81"/>
  <c r="AS98" i="81"/>
  <c r="AT98" i="81"/>
  <c r="AV98" i="81"/>
  <c r="AW98" i="81"/>
  <c r="AY98" i="81"/>
  <c r="AZ98" i="81"/>
  <c r="BB98" i="81"/>
  <c r="BC98" i="81"/>
  <c r="BE98" i="81"/>
  <c r="BF98" i="81"/>
  <c r="BH98" i="81"/>
  <c r="BI98" i="81"/>
  <c r="BK98" i="81"/>
  <c r="BL98" i="81"/>
  <c r="BN98" i="81"/>
  <c r="BO98" i="81"/>
  <c r="BQ98" i="81"/>
  <c r="BR98" i="81"/>
  <c r="BT98" i="81"/>
  <c r="BU98" i="81"/>
  <c r="BW98" i="81"/>
  <c r="BX98" i="81"/>
  <c r="BZ98" i="81"/>
  <c r="CA98" i="81"/>
  <c r="CC98" i="81"/>
  <c r="CD98" i="81"/>
  <c r="CF98" i="81"/>
  <c r="CG98" i="81"/>
  <c r="CH98" i="81" s="1"/>
  <c r="CI98" i="81"/>
  <c r="CJ98" i="81"/>
  <c r="CK98" i="81" s="1"/>
  <c r="CL98" i="81"/>
  <c r="CM98" i="81"/>
  <c r="CN98" i="81" s="1"/>
  <c r="C99" i="81"/>
  <c r="D99" i="81"/>
  <c r="F99" i="81"/>
  <c r="G99" i="81"/>
  <c r="I99" i="81"/>
  <c r="J99" i="81"/>
  <c r="L99" i="81"/>
  <c r="M99" i="81"/>
  <c r="O99" i="81"/>
  <c r="P99" i="81"/>
  <c r="R99" i="81"/>
  <c r="S99" i="81"/>
  <c r="U99" i="81"/>
  <c r="V99" i="81"/>
  <c r="X99" i="81"/>
  <c r="Y99" i="81"/>
  <c r="AA99" i="81"/>
  <c r="AB99" i="81"/>
  <c r="AD99" i="81"/>
  <c r="AE99" i="81"/>
  <c r="AG99" i="81"/>
  <c r="AH99" i="81"/>
  <c r="AJ99" i="81"/>
  <c r="AK99" i="81"/>
  <c r="AM99" i="81"/>
  <c r="AN99" i="81"/>
  <c r="AP99" i="81"/>
  <c r="AQ99" i="81"/>
  <c r="AS99" i="81"/>
  <c r="AT99" i="81"/>
  <c r="AV99" i="81"/>
  <c r="AW99" i="81"/>
  <c r="AY99" i="81"/>
  <c r="AZ99" i="81"/>
  <c r="BB99" i="81"/>
  <c r="BC99" i="81"/>
  <c r="BE99" i="81"/>
  <c r="BF99" i="81"/>
  <c r="BH99" i="81"/>
  <c r="BI99" i="81"/>
  <c r="BK99" i="81"/>
  <c r="BL99" i="81"/>
  <c r="BN99" i="81"/>
  <c r="BO99" i="81"/>
  <c r="BQ99" i="81"/>
  <c r="BR99" i="81"/>
  <c r="BT99" i="81"/>
  <c r="BU99" i="81"/>
  <c r="BW99" i="81"/>
  <c r="BX99" i="81"/>
  <c r="BZ99" i="81"/>
  <c r="CA99" i="81"/>
  <c r="CC99" i="81"/>
  <c r="CD99" i="81"/>
  <c r="CF99" i="81"/>
  <c r="CG99" i="81"/>
  <c r="CH99" i="81" s="1"/>
  <c r="CI99" i="81"/>
  <c r="CJ99" i="81"/>
  <c r="CK99" i="81" s="1"/>
  <c r="CL99" i="81"/>
  <c r="CM99" i="81"/>
  <c r="CN99" i="81" s="1"/>
  <c r="C100" i="81"/>
  <c r="D100" i="81"/>
  <c r="F100" i="81"/>
  <c r="G100" i="81"/>
  <c r="I100" i="81"/>
  <c r="J100" i="81"/>
  <c r="L100" i="81"/>
  <c r="M100" i="81"/>
  <c r="O100" i="81"/>
  <c r="P100" i="81"/>
  <c r="R100" i="81"/>
  <c r="S100" i="81"/>
  <c r="U100" i="81"/>
  <c r="V100" i="81"/>
  <c r="X100" i="81"/>
  <c r="Y100" i="81"/>
  <c r="AA100" i="81"/>
  <c r="AB100" i="81"/>
  <c r="AD100" i="81"/>
  <c r="AE100" i="81"/>
  <c r="AG100" i="81"/>
  <c r="AH100" i="81"/>
  <c r="AJ100" i="81"/>
  <c r="AK100" i="81"/>
  <c r="AM100" i="81"/>
  <c r="AN100" i="81"/>
  <c r="AP100" i="81"/>
  <c r="AQ100" i="81"/>
  <c r="AS100" i="81"/>
  <c r="AT100" i="81"/>
  <c r="AV100" i="81"/>
  <c r="AW100" i="81"/>
  <c r="AY100" i="81"/>
  <c r="AZ100" i="81"/>
  <c r="BB100" i="81"/>
  <c r="BC100" i="81"/>
  <c r="BE100" i="81"/>
  <c r="BF100" i="81"/>
  <c r="BH100" i="81"/>
  <c r="BI100" i="81"/>
  <c r="BK100" i="81"/>
  <c r="BL100" i="81"/>
  <c r="BN100" i="81"/>
  <c r="BO100" i="81"/>
  <c r="BQ100" i="81"/>
  <c r="BR100" i="81"/>
  <c r="BT100" i="81"/>
  <c r="BU100" i="81"/>
  <c r="BW100" i="81"/>
  <c r="BX100" i="81"/>
  <c r="BZ100" i="81"/>
  <c r="CA100" i="81"/>
  <c r="CC100" i="81"/>
  <c r="CD100" i="81"/>
  <c r="CF100" i="81"/>
  <c r="CG100" i="81"/>
  <c r="CH100" i="81" s="1"/>
  <c r="CI100" i="81"/>
  <c r="CJ100" i="81"/>
  <c r="CK100" i="81" s="1"/>
  <c r="CL100" i="81"/>
  <c r="CM100" i="81"/>
  <c r="CN100" i="81" s="1"/>
  <c r="C101" i="81"/>
  <c r="D101" i="81"/>
  <c r="F101" i="81"/>
  <c r="G101" i="81"/>
  <c r="I101" i="81"/>
  <c r="J101" i="81"/>
  <c r="L101" i="81"/>
  <c r="M101" i="81"/>
  <c r="O101" i="81"/>
  <c r="P101" i="81"/>
  <c r="R101" i="81"/>
  <c r="S101" i="81"/>
  <c r="U101" i="81"/>
  <c r="V101" i="81"/>
  <c r="X101" i="81"/>
  <c r="Y101" i="81"/>
  <c r="AA101" i="81"/>
  <c r="AB101" i="81"/>
  <c r="AD101" i="81"/>
  <c r="AE101" i="81"/>
  <c r="AG101" i="81"/>
  <c r="AH101" i="81"/>
  <c r="AJ101" i="81"/>
  <c r="AK101" i="81"/>
  <c r="AM101" i="81"/>
  <c r="AN101" i="81"/>
  <c r="AP101" i="81"/>
  <c r="AQ101" i="81"/>
  <c r="AS101" i="81"/>
  <c r="AT101" i="81"/>
  <c r="AV101" i="81"/>
  <c r="AW101" i="81"/>
  <c r="AY101" i="81"/>
  <c r="AZ101" i="81"/>
  <c r="BB101" i="81"/>
  <c r="BC101" i="81"/>
  <c r="BE101" i="81"/>
  <c r="BF101" i="81"/>
  <c r="BH101" i="81"/>
  <c r="BI101" i="81"/>
  <c r="BK101" i="81"/>
  <c r="BL101" i="81"/>
  <c r="BN101" i="81"/>
  <c r="BO101" i="81"/>
  <c r="BQ101" i="81"/>
  <c r="BR101" i="81"/>
  <c r="BT101" i="81"/>
  <c r="BU101" i="81"/>
  <c r="BW101" i="81"/>
  <c r="BX101" i="81"/>
  <c r="BZ101" i="81"/>
  <c r="CA101" i="81"/>
  <c r="CC101" i="81"/>
  <c r="CD101" i="81"/>
  <c r="CF101" i="81"/>
  <c r="CG101" i="81"/>
  <c r="CH101" i="81" s="1"/>
  <c r="CI101" i="81"/>
  <c r="CJ101" i="81"/>
  <c r="CK101" i="81" s="1"/>
  <c r="CL101" i="81"/>
  <c r="CM101" i="81"/>
  <c r="CN101" i="81" s="1"/>
  <c r="C102" i="81"/>
  <c r="D102" i="81"/>
  <c r="F102" i="81"/>
  <c r="G102" i="81"/>
  <c r="I102" i="81"/>
  <c r="J102" i="81"/>
  <c r="L102" i="81"/>
  <c r="M102" i="81"/>
  <c r="O102" i="81"/>
  <c r="P102" i="81"/>
  <c r="R102" i="81"/>
  <c r="S102" i="81"/>
  <c r="U102" i="81"/>
  <c r="V102" i="81"/>
  <c r="X102" i="81"/>
  <c r="Y102" i="81"/>
  <c r="AA102" i="81"/>
  <c r="AB102" i="81"/>
  <c r="AD102" i="81"/>
  <c r="AE102" i="81"/>
  <c r="AG102" i="81"/>
  <c r="AH102" i="81"/>
  <c r="AJ102" i="81"/>
  <c r="AK102" i="81"/>
  <c r="AM102" i="81"/>
  <c r="AN102" i="81"/>
  <c r="AP102" i="81"/>
  <c r="AQ102" i="81"/>
  <c r="AS102" i="81"/>
  <c r="AT102" i="81"/>
  <c r="AV102" i="81"/>
  <c r="AW102" i="81"/>
  <c r="AY102" i="81"/>
  <c r="AZ102" i="81"/>
  <c r="BB102" i="81"/>
  <c r="BC102" i="81"/>
  <c r="BE102" i="81"/>
  <c r="BF102" i="81"/>
  <c r="BH102" i="81"/>
  <c r="BI102" i="81"/>
  <c r="BK102" i="81"/>
  <c r="BL102" i="81"/>
  <c r="BN102" i="81"/>
  <c r="BO102" i="81"/>
  <c r="BQ102" i="81"/>
  <c r="BR102" i="81"/>
  <c r="BT102" i="81"/>
  <c r="BU102" i="81"/>
  <c r="BW102" i="81"/>
  <c r="BX102" i="81"/>
  <c r="BZ102" i="81"/>
  <c r="CA102" i="81"/>
  <c r="CC102" i="81"/>
  <c r="CD102" i="81"/>
  <c r="CF102" i="81"/>
  <c r="CG102" i="81"/>
  <c r="CH102" i="81" s="1"/>
  <c r="CI102" i="81"/>
  <c r="CJ102" i="81"/>
  <c r="CK102" i="81" s="1"/>
  <c r="CL102" i="81"/>
  <c r="CM102" i="81"/>
  <c r="CN102" i="81" s="1"/>
  <c r="C103" i="81"/>
  <c r="D103" i="81"/>
  <c r="F103" i="81"/>
  <c r="G103" i="81"/>
  <c r="I103" i="81"/>
  <c r="J103" i="81"/>
  <c r="L103" i="81"/>
  <c r="M103" i="81"/>
  <c r="O103" i="81"/>
  <c r="P103" i="81"/>
  <c r="R103" i="81"/>
  <c r="S103" i="81"/>
  <c r="U103" i="81"/>
  <c r="V103" i="81"/>
  <c r="X103" i="81"/>
  <c r="Y103" i="81"/>
  <c r="AA103" i="81"/>
  <c r="AB103" i="81"/>
  <c r="AD103" i="81"/>
  <c r="AE103" i="81"/>
  <c r="AG103" i="81"/>
  <c r="AH103" i="81"/>
  <c r="AJ103" i="81"/>
  <c r="AK103" i="81"/>
  <c r="AM103" i="81"/>
  <c r="AN103" i="81"/>
  <c r="AP103" i="81"/>
  <c r="AQ103" i="81"/>
  <c r="AS103" i="81"/>
  <c r="AT103" i="81"/>
  <c r="AV103" i="81"/>
  <c r="AW103" i="81"/>
  <c r="AY103" i="81"/>
  <c r="AZ103" i="81"/>
  <c r="BB103" i="81"/>
  <c r="BC103" i="81"/>
  <c r="BE103" i="81"/>
  <c r="BF103" i="81"/>
  <c r="BH103" i="81"/>
  <c r="BI103" i="81"/>
  <c r="BK103" i="81"/>
  <c r="BL103" i="81"/>
  <c r="BN103" i="81"/>
  <c r="BO103" i="81"/>
  <c r="BQ103" i="81"/>
  <c r="BR103" i="81"/>
  <c r="BT103" i="81"/>
  <c r="BU103" i="81"/>
  <c r="BW103" i="81"/>
  <c r="BX103" i="81"/>
  <c r="BZ103" i="81"/>
  <c r="CA103" i="81"/>
  <c r="CC103" i="81"/>
  <c r="CD103" i="81"/>
  <c r="CF103" i="81"/>
  <c r="CG103" i="81"/>
  <c r="CH103" i="81" s="1"/>
  <c r="CI103" i="81"/>
  <c r="CJ103" i="81"/>
  <c r="CK103" i="81" s="1"/>
  <c r="CL103" i="81"/>
  <c r="CM103" i="81"/>
  <c r="CN103" i="81" s="1"/>
  <c r="C104" i="81"/>
  <c r="D104" i="81"/>
  <c r="F104" i="81"/>
  <c r="G104" i="81"/>
  <c r="I104" i="81"/>
  <c r="J104" i="81"/>
  <c r="L104" i="81"/>
  <c r="M104" i="81"/>
  <c r="O104" i="81"/>
  <c r="P104" i="81"/>
  <c r="R104" i="81"/>
  <c r="S104" i="81"/>
  <c r="U104" i="81"/>
  <c r="V104" i="81"/>
  <c r="X104" i="81"/>
  <c r="Y104" i="81"/>
  <c r="AA104" i="81"/>
  <c r="AB104" i="81"/>
  <c r="AD104" i="81"/>
  <c r="AE104" i="81"/>
  <c r="AG104" i="81"/>
  <c r="AH104" i="81"/>
  <c r="AJ104" i="81"/>
  <c r="AK104" i="81"/>
  <c r="AM104" i="81"/>
  <c r="AN104" i="81"/>
  <c r="AP104" i="81"/>
  <c r="AQ104" i="81"/>
  <c r="AS104" i="81"/>
  <c r="AT104" i="81"/>
  <c r="AV104" i="81"/>
  <c r="AW104" i="81"/>
  <c r="AY104" i="81"/>
  <c r="AZ104" i="81"/>
  <c r="BB104" i="81"/>
  <c r="BC104" i="81"/>
  <c r="BE104" i="81"/>
  <c r="BF104" i="81"/>
  <c r="BH104" i="81"/>
  <c r="BI104" i="81"/>
  <c r="BK104" i="81"/>
  <c r="BL104" i="81"/>
  <c r="BN104" i="81"/>
  <c r="BO104" i="81"/>
  <c r="BQ104" i="81"/>
  <c r="BR104" i="81"/>
  <c r="BT104" i="81"/>
  <c r="BU104" i="81"/>
  <c r="BW104" i="81"/>
  <c r="BX104" i="81"/>
  <c r="BZ104" i="81"/>
  <c r="CA104" i="81"/>
  <c r="CC104" i="81"/>
  <c r="CD104" i="81"/>
  <c r="CF104" i="81"/>
  <c r="CG104" i="81"/>
  <c r="CH104" i="81" s="1"/>
  <c r="CI104" i="81"/>
  <c r="CJ104" i="81"/>
  <c r="CK104" i="81" s="1"/>
  <c r="CL104" i="81"/>
  <c r="CM104" i="81"/>
  <c r="CN104" i="81" s="1"/>
  <c r="C105" i="81"/>
  <c r="D105" i="81"/>
  <c r="F105" i="81"/>
  <c r="G105" i="81"/>
  <c r="I105" i="81"/>
  <c r="J105" i="81"/>
  <c r="L105" i="81"/>
  <c r="M105" i="81"/>
  <c r="O105" i="81"/>
  <c r="P105" i="81"/>
  <c r="R105" i="81"/>
  <c r="S105" i="81"/>
  <c r="U105" i="81"/>
  <c r="V105" i="81"/>
  <c r="X105" i="81"/>
  <c r="Y105" i="81"/>
  <c r="AA105" i="81"/>
  <c r="AB105" i="81"/>
  <c r="AD105" i="81"/>
  <c r="AE105" i="81"/>
  <c r="AG105" i="81"/>
  <c r="AH105" i="81"/>
  <c r="AJ105" i="81"/>
  <c r="AK105" i="81"/>
  <c r="AM105" i="81"/>
  <c r="AN105" i="81"/>
  <c r="AP105" i="81"/>
  <c r="AQ105" i="81"/>
  <c r="AS105" i="81"/>
  <c r="AT105" i="81"/>
  <c r="AV105" i="81"/>
  <c r="AW105" i="81"/>
  <c r="AY105" i="81"/>
  <c r="AZ105" i="81"/>
  <c r="BB105" i="81"/>
  <c r="BC105" i="81"/>
  <c r="BE105" i="81"/>
  <c r="BF105" i="81"/>
  <c r="BH105" i="81"/>
  <c r="BI105" i="81"/>
  <c r="BK105" i="81"/>
  <c r="BL105" i="81"/>
  <c r="BN105" i="81"/>
  <c r="BO105" i="81"/>
  <c r="BQ105" i="81"/>
  <c r="BR105" i="81"/>
  <c r="BT105" i="81"/>
  <c r="BU105" i="81"/>
  <c r="BW105" i="81"/>
  <c r="BX105" i="81"/>
  <c r="BZ105" i="81"/>
  <c r="CA105" i="81"/>
  <c r="CC105" i="81"/>
  <c r="CD105" i="81"/>
  <c r="CF105" i="81"/>
  <c r="CG105" i="81"/>
  <c r="CH105" i="81" s="1"/>
  <c r="CI105" i="81"/>
  <c r="CJ105" i="81"/>
  <c r="CK105" i="81" s="1"/>
  <c r="CL105" i="81"/>
  <c r="CM105" i="81"/>
  <c r="CN105" i="81" s="1"/>
  <c r="C106" i="81"/>
  <c r="D106" i="81"/>
  <c r="F106" i="81"/>
  <c r="G106" i="81"/>
  <c r="I106" i="81"/>
  <c r="J106" i="81"/>
  <c r="L106" i="81"/>
  <c r="M106" i="81"/>
  <c r="O106" i="81"/>
  <c r="P106" i="81"/>
  <c r="R106" i="81"/>
  <c r="S106" i="81"/>
  <c r="U106" i="81"/>
  <c r="V106" i="81"/>
  <c r="X106" i="81"/>
  <c r="Y106" i="81"/>
  <c r="AA106" i="81"/>
  <c r="AB106" i="81"/>
  <c r="AD106" i="81"/>
  <c r="AE106" i="81"/>
  <c r="AG106" i="81"/>
  <c r="AH106" i="81"/>
  <c r="AJ106" i="81"/>
  <c r="AK106" i="81"/>
  <c r="AM106" i="81"/>
  <c r="AN106" i="81"/>
  <c r="AP106" i="81"/>
  <c r="AQ106" i="81"/>
  <c r="AS106" i="81"/>
  <c r="AT106" i="81"/>
  <c r="AV106" i="81"/>
  <c r="AW106" i="81"/>
  <c r="AY106" i="81"/>
  <c r="AZ106" i="81"/>
  <c r="BB106" i="81"/>
  <c r="BC106" i="81"/>
  <c r="BE106" i="81"/>
  <c r="BF106" i="81"/>
  <c r="BH106" i="81"/>
  <c r="BI106" i="81"/>
  <c r="BK106" i="81"/>
  <c r="BL106" i="81"/>
  <c r="BN106" i="81"/>
  <c r="BO106" i="81"/>
  <c r="BQ106" i="81"/>
  <c r="BR106" i="81"/>
  <c r="BT106" i="81"/>
  <c r="BU106" i="81"/>
  <c r="BW106" i="81"/>
  <c r="BX106" i="81"/>
  <c r="BZ106" i="81"/>
  <c r="CA106" i="81"/>
  <c r="CC106" i="81"/>
  <c r="CD106" i="81"/>
  <c r="CF106" i="81"/>
  <c r="CG106" i="81"/>
  <c r="CH106" i="81" s="1"/>
  <c r="CI106" i="81"/>
  <c r="CJ106" i="81"/>
  <c r="CK106" i="81" s="1"/>
  <c r="CL106" i="81"/>
  <c r="CM106" i="81"/>
  <c r="CN106" i="81" s="1"/>
  <c r="C107" i="81"/>
  <c r="D107" i="81"/>
  <c r="F107" i="81"/>
  <c r="G107" i="81"/>
  <c r="I107" i="81"/>
  <c r="J107" i="81"/>
  <c r="L107" i="81"/>
  <c r="M107" i="81"/>
  <c r="O107" i="81"/>
  <c r="P107" i="81"/>
  <c r="R107" i="81"/>
  <c r="S107" i="81"/>
  <c r="U107" i="81"/>
  <c r="V107" i="81"/>
  <c r="X107" i="81"/>
  <c r="Y107" i="81"/>
  <c r="AA107" i="81"/>
  <c r="AB107" i="81"/>
  <c r="AD107" i="81"/>
  <c r="AE107" i="81"/>
  <c r="AG107" i="81"/>
  <c r="AH107" i="81"/>
  <c r="AJ107" i="81"/>
  <c r="AK107" i="81"/>
  <c r="AM107" i="81"/>
  <c r="AN107" i="81"/>
  <c r="AP107" i="81"/>
  <c r="AQ107" i="81"/>
  <c r="AS107" i="81"/>
  <c r="AT107" i="81"/>
  <c r="AV107" i="81"/>
  <c r="AW107" i="81"/>
  <c r="AY107" i="81"/>
  <c r="AZ107" i="81"/>
  <c r="BB107" i="81"/>
  <c r="BC107" i="81"/>
  <c r="BE107" i="81"/>
  <c r="BF107" i="81"/>
  <c r="BH107" i="81"/>
  <c r="BI107" i="81"/>
  <c r="BK107" i="81"/>
  <c r="BL107" i="81"/>
  <c r="BN107" i="81"/>
  <c r="BO107" i="81"/>
  <c r="BQ107" i="81"/>
  <c r="BR107" i="81"/>
  <c r="BT107" i="81"/>
  <c r="BU107" i="81"/>
  <c r="BW107" i="81"/>
  <c r="BX107" i="81"/>
  <c r="BZ107" i="81"/>
  <c r="CA107" i="81"/>
  <c r="CC107" i="81"/>
  <c r="CD107" i="81"/>
  <c r="CF107" i="81"/>
  <c r="CG107" i="81"/>
  <c r="CH107" i="81" s="1"/>
  <c r="CI107" i="81"/>
  <c r="CJ107" i="81"/>
  <c r="CK107" i="81" s="1"/>
  <c r="CL107" i="81"/>
  <c r="CM107" i="81"/>
  <c r="CN107" i="81" s="1"/>
  <c r="C108" i="81"/>
  <c r="D108" i="81"/>
  <c r="F108" i="81"/>
  <c r="G108" i="81"/>
  <c r="I108" i="81"/>
  <c r="J108" i="81"/>
  <c r="L108" i="81"/>
  <c r="M108" i="81"/>
  <c r="O108" i="81"/>
  <c r="P108" i="81"/>
  <c r="R108" i="81"/>
  <c r="S108" i="81"/>
  <c r="U108" i="81"/>
  <c r="V108" i="81"/>
  <c r="X108" i="81"/>
  <c r="Y108" i="81"/>
  <c r="AA108" i="81"/>
  <c r="AB108" i="81"/>
  <c r="AD108" i="81"/>
  <c r="AE108" i="81"/>
  <c r="AG108" i="81"/>
  <c r="AH108" i="81"/>
  <c r="AJ108" i="81"/>
  <c r="AK108" i="81"/>
  <c r="AM108" i="81"/>
  <c r="AN108" i="81"/>
  <c r="AP108" i="81"/>
  <c r="AQ108" i="81"/>
  <c r="AS108" i="81"/>
  <c r="AT108" i="81"/>
  <c r="AV108" i="81"/>
  <c r="AW108" i="81"/>
  <c r="AY108" i="81"/>
  <c r="AZ108" i="81"/>
  <c r="BB108" i="81"/>
  <c r="BC108" i="81"/>
  <c r="BE108" i="81"/>
  <c r="BF108" i="81"/>
  <c r="BH108" i="81"/>
  <c r="BI108" i="81"/>
  <c r="BK108" i="81"/>
  <c r="BL108" i="81"/>
  <c r="BN108" i="81"/>
  <c r="BO108" i="81"/>
  <c r="BQ108" i="81"/>
  <c r="BR108" i="81"/>
  <c r="BT108" i="81"/>
  <c r="BU108" i="81"/>
  <c r="BW108" i="81"/>
  <c r="BX108" i="81"/>
  <c r="BZ108" i="81"/>
  <c r="CA108" i="81"/>
  <c r="CC108" i="81"/>
  <c r="CD108" i="81"/>
  <c r="CF108" i="81"/>
  <c r="CG108" i="81"/>
  <c r="CH108" i="81" s="1"/>
  <c r="CI108" i="81"/>
  <c r="CJ108" i="81"/>
  <c r="CK108" i="81" s="1"/>
  <c r="CL108" i="81"/>
  <c r="CM108" i="81"/>
  <c r="CN108" i="81" s="1"/>
  <c r="C109" i="81"/>
  <c r="D109" i="81"/>
  <c r="F109" i="81"/>
  <c r="G109" i="81"/>
  <c r="I109" i="81"/>
  <c r="J109" i="81"/>
  <c r="L109" i="81"/>
  <c r="M109" i="81"/>
  <c r="O109" i="81"/>
  <c r="P109" i="81"/>
  <c r="R109" i="81"/>
  <c r="S109" i="81"/>
  <c r="U109" i="81"/>
  <c r="V109" i="81"/>
  <c r="X109" i="81"/>
  <c r="Y109" i="81"/>
  <c r="AA109" i="81"/>
  <c r="AB109" i="81"/>
  <c r="AD109" i="81"/>
  <c r="AE109" i="81"/>
  <c r="AG109" i="81"/>
  <c r="AH109" i="81"/>
  <c r="AJ109" i="81"/>
  <c r="AK109" i="81"/>
  <c r="AM109" i="81"/>
  <c r="AN109" i="81"/>
  <c r="AP109" i="81"/>
  <c r="AQ109" i="81"/>
  <c r="AS109" i="81"/>
  <c r="AT109" i="81"/>
  <c r="AV109" i="81"/>
  <c r="AW109" i="81"/>
  <c r="AY109" i="81"/>
  <c r="AZ109" i="81"/>
  <c r="BB109" i="81"/>
  <c r="BC109" i="81"/>
  <c r="BE109" i="81"/>
  <c r="BF109" i="81"/>
  <c r="BH109" i="81"/>
  <c r="BI109" i="81"/>
  <c r="BK109" i="81"/>
  <c r="BL109" i="81"/>
  <c r="BN109" i="81"/>
  <c r="BO109" i="81"/>
  <c r="BQ109" i="81"/>
  <c r="BR109" i="81"/>
  <c r="BT109" i="81"/>
  <c r="BU109" i="81"/>
  <c r="BW109" i="81"/>
  <c r="BX109" i="81"/>
  <c r="BZ109" i="81"/>
  <c r="CA109" i="81"/>
  <c r="CC109" i="81"/>
  <c r="CD109" i="81"/>
  <c r="CF109" i="81"/>
  <c r="CG109" i="81"/>
  <c r="CH109" i="81" s="1"/>
  <c r="CI109" i="81"/>
  <c r="CJ109" i="81"/>
  <c r="CK109" i="81" s="1"/>
  <c r="CL109" i="81"/>
  <c r="CM109" i="81"/>
  <c r="CN109" i="81" s="1"/>
  <c r="C110" i="81"/>
  <c r="D110" i="81"/>
  <c r="F110" i="81"/>
  <c r="G110" i="81"/>
  <c r="I110" i="81"/>
  <c r="J110" i="81"/>
  <c r="L110" i="81"/>
  <c r="M110" i="81"/>
  <c r="O110" i="81"/>
  <c r="P110" i="81"/>
  <c r="R110" i="81"/>
  <c r="S110" i="81"/>
  <c r="U110" i="81"/>
  <c r="V110" i="81"/>
  <c r="X110" i="81"/>
  <c r="Y110" i="81"/>
  <c r="AA110" i="81"/>
  <c r="AB110" i="81"/>
  <c r="AD110" i="81"/>
  <c r="AE110" i="81"/>
  <c r="AG110" i="81"/>
  <c r="AH110" i="81"/>
  <c r="AJ110" i="81"/>
  <c r="AK110" i="81"/>
  <c r="AM110" i="81"/>
  <c r="AN110" i="81"/>
  <c r="AP110" i="81"/>
  <c r="AQ110" i="81"/>
  <c r="AS110" i="81"/>
  <c r="AT110" i="81"/>
  <c r="AV110" i="81"/>
  <c r="AW110" i="81"/>
  <c r="AY110" i="81"/>
  <c r="AZ110" i="81"/>
  <c r="BB110" i="81"/>
  <c r="BC110" i="81"/>
  <c r="BE110" i="81"/>
  <c r="BF110" i="81"/>
  <c r="BH110" i="81"/>
  <c r="BI110" i="81"/>
  <c r="BK110" i="81"/>
  <c r="BL110" i="81"/>
  <c r="BN110" i="81"/>
  <c r="BO110" i="81"/>
  <c r="BQ110" i="81"/>
  <c r="BR110" i="81"/>
  <c r="BT110" i="81"/>
  <c r="BU110" i="81"/>
  <c r="BW110" i="81"/>
  <c r="BX110" i="81"/>
  <c r="BZ110" i="81"/>
  <c r="CA110" i="81"/>
  <c r="CC110" i="81"/>
  <c r="CD110" i="81"/>
  <c r="CF110" i="81"/>
  <c r="CG110" i="81"/>
  <c r="CH110" i="81" s="1"/>
  <c r="CI110" i="81"/>
  <c r="CJ110" i="81"/>
  <c r="CK110" i="81" s="1"/>
  <c r="CL110" i="81"/>
  <c r="CM110" i="81"/>
  <c r="CN110" i="81" s="1"/>
  <c r="C111" i="81"/>
  <c r="D111" i="81"/>
  <c r="F111" i="81"/>
  <c r="G111" i="81"/>
  <c r="I111" i="81"/>
  <c r="J111" i="81"/>
  <c r="L111" i="81"/>
  <c r="M111" i="81"/>
  <c r="O111" i="81"/>
  <c r="P111" i="81"/>
  <c r="R111" i="81"/>
  <c r="S111" i="81"/>
  <c r="U111" i="81"/>
  <c r="V111" i="81"/>
  <c r="X111" i="81"/>
  <c r="Y111" i="81"/>
  <c r="AA111" i="81"/>
  <c r="AB111" i="81"/>
  <c r="AD111" i="81"/>
  <c r="AE111" i="81"/>
  <c r="AG111" i="81"/>
  <c r="AH111" i="81"/>
  <c r="AJ111" i="81"/>
  <c r="AK111" i="81"/>
  <c r="AM111" i="81"/>
  <c r="AN111" i="81"/>
  <c r="AP111" i="81"/>
  <c r="AQ111" i="81"/>
  <c r="AS111" i="81"/>
  <c r="AT111" i="81"/>
  <c r="AV111" i="81"/>
  <c r="AW111" i="81"/>
  <c r="AY111" i="81"/>
  <c r="AZ111" i="81"/>
  <c r="BB111" i="81"/>
  <c r="BC111" i="81"/>
  <c r="BE111" i="81"/>
  <c r="BF111" i="81"/>
  <c r="BH111" i="81"/>
  <c r="BI111" i="81"/>
  <c r="BK111" i="81"/>
  <c r="BL111" i="81"/>
  <c r="BN111" i="81"/>
  <c r="BO111" i="81"/>
  <c r="BQ111" i="81"/>
  <c r="BR111" i="81"/>
  <c r="BT111" i="81"/>
  <c r="BU111" i="81"/>
  <c r="BW111" i="81"/>
  <c r="BX111" i="81"/>
  <c r="BZ111" i="81"/>
  <c r="CA111" i="81"/>
  <c r="CC111" i="81"/>
  <c r="CD111" i="81"/>
  <c r="CF111" i="81"/>
  <c r="CG111" i="81"/>
  <c r="CH111" i="81" s="1"/>
  <c r="CI111" i="81"/>
  <c r="CJ111" i="81"/>
  <c r="CK111" i="81" s="1"/>
  <c r="CL111" i="81"/>
  <c r="CM111" i="81"/>
  <c r="CN111" i="81" s="1"/>
  <c r="C112" i="81"/>
  <c r="D112" i="81"/>
  <c r="F112" i="81"/>
  <c r="G112" i="81"/>
  <c r="I112" i="81"/>
  <c r="J112" i="81"/>
  <c r="L112" i="81"/>
  <c r="M112" i="81"/>
  <c r="O112" i="81"/>
  <c r="P112" i="81"/>
  <c r="R112" i="81"/>
  <c r="S112" i="81"/>
  <c r="U112" i="81"/>
  <c r="V112" i="81"/>
  <c r="X112" i="81"/>
  <c r="Y112" i="81"/>
  <c r="AA112" i="81"/>
  <c r="AB112" i="81"/>
  <c r="AD112" i="81"/>
  <c r="AE112" i="81"/>
  <c r="AG112" i="81"/>
  <c r="AH112" i="81"/>
  <c r="AJ112" i="81"/>
  <c r="AK112" i="81"/>
  <c r="AM112" i="81"/>
  <c r="AN112" i="81"/>
  <c r="AP112" i="81"/>
  <c r="AQ112" i="81"/>
  <c r="AS112" i="81"/>
  <c r="AT112" i="81"/>
  <c r="AV112" i="81"/>
  <c r="AW112" i="81"/>
  <c r="AY112" i="81"/>
  <c r="AZ112" i="81"/>
  <c r="BB112" i="81"/>
  <c r="BC112" i="81"/>
  <c r="BE112" i="81"/>
  <c r="BF112" i="81"/>
  <c r="BH112" i="81"/>
  <c r="BI112" i="81"/>
  <c r="BK112" i="81"/>
  <c r="BL112" i="81"/>
  <c r="BN112" i="81"/>
  <c r="BO112" i="81"/>
  <c r="BQ112" i="81"/>
  <c r="BR112" i="81"/>
  <c r="BT112" i="81"/>
  <c r="BU112" i="81"/>
  <c r="BW112" i="81"/>
  <c r="BX112" i="81"/>
  <c r="BZ112" i="81"/>
  <c r="CA112" i="81"/>
  <c r="CC112" i="81"/>
  <c r="CD112" i="81"/>
  <c r="CF112" i="81"/>
  <c r="CG112" i="81"/>
  <c r="CH112" i="81" s="1"/>
  <c r="CI112" i="81"/>
  <c r="CJ112" i="81"/>
  <c r="CK112" i="81" s="1"/>
  <c r="CL112" i="81"/>
  <c r="CM112" i="81"/>
  <c r="CN112" i="81" s="1"/>
  <c r="C113" i="81"/>
  <c r="D113" i="81"/>
  <c r="F113" i="81"/>
  <c r="G113" i="81"/>
  <c r="I113" i="81"/>
  <c r="J113" i="81"/>
  <c r="L113" i="81"/>
  <c r="M113" i="81"/>
  <c r="O113" i="81"/>
  <c r="P113" i="81"/>
  <c r="R113" i="81"/>
  <c r="S113" i="81"/>
  <c r="U113" i="81"/>
  <c r="V113" i="81"/>
  <c r="X113" i="81"/>
  <c r="Y113" i="81"/>
  <c r="AA113" i="81"/>
  <c r="AB113" i="81"/>
  <c r="AD113" i="81"/>
  <c r="AE113" i="81"/>
  <c r="AG113" i="81"/>
  <c r="AH113" i="81"/>
  <c r="AJ113" i="81"/>
  <c r="AK113" i="81"/>
  <c r="AM113" i="81"/>
  <c r="AN113" i="81"/>
  <c r="AP113" i="81"/>
  <c r="AQ113" i="81"/>
  <c r="AS113" i="81"/>
  <c r="AT113" i="81"/>
  <c r="AV113" i="81"/>
  <c r="AW113" i="81"/>
  <c r="AY113" i="81"/>
  <c r="AZ113" i="81"/>
  <c r="BB113" i="81"/>
  <c r="BC113" i="81"/>
  <c r="BE113" i="81"/>
  <c r="BF113" i="81"/>
  <c r="BH113" i="81"/>
  <c r="BI113" i="81"/>
  <c r="BK113" i="81"/>
  <c r="BL113" i="81"/>
  <c r="BN113" i="81"/>
  <c r="BO113" i="81"/>
  <c r="BQ113" i="81"/>
  <c r="BR113" i="81"/>
  <c r="BT113" i="81"/>
  <c r="BU113" i="81"/>
  <c r="BW113" i="81"/>
  <c r="BX113" i="81"/>
  <c r="BZ113" i="81"/>
  <c r="CA113" i="81"/>
  <c r="CC113" i="81"/>
  <c r="CD113" i="81"/>
  <c r="CF113" i="81"/>
  <c r="CG113" i="81"/>
  <c r="CH113" i="81" s="1"/>
  <c r="CI113" i="81"/>
  <c r="CJ113" i="81"/>
  <c r="CK113" i="81" s="1"/>
  <c r="CL113" i="81"/>
  <c r="CM113" i="81"/>
  <c r="CN113" i="81" s="1"/>
  <c r="C114" i="81"/>
  <c r="D114" i="81"/>
  <c r="F114" i="81"/>
  <c r="G114" i="81"/>
  <c r="I114" i="81"/>
  <c r="J114" i="81"/>
  <c r="L114" i="81"/>
  <c r="M114" i="81"/>
  <c r="O114" i="81"/>
  <c r="P114" i="81"/>
  <c r="R114" i="81"/>
  <c r="S114" i="81"/>
  <c r="U114" i="81"/>
  <c r="V114" i="81"/>
  <c r="X114" i="81"/>
  <c r="Y114" i="81"/>
  <c r="AA114" i="81"/>
  <c r="AB114" i="81"/>
  <c r="AD114" i="81"/>
  <c r="AE114" i="81"/>
  <c r="AG114" i="81"/>
  <c r="AH114" i="81"/>
  <c r="AJ114" i="81"/>
  <c r="AK114" i="81"/>
  <c r="AM114" i="81"/>
  <c r="AN114" i="81"/>
  <c r="AP114" i="81"/>
  <c r="AQ114" i="81"/>
  <c r="AS114" i="81"/>
  <c r="AT114" i="81"/>
  <c r="AV114" i="81"/>
  <c r="AW114" i="81"/>
  <c r="AY114" i="81"/>
  <c r="AZ114" i="81"/>
  <c r="BB114" i="81"/>
  <c r="BC114" i="81"/>
  <c r="BE114" i="81"/>
  <c r="BF114" i="81"/>
  <c r="BH114" i="81"/>
  <c r="BI114" i="81"/>
  <c r="BK114" i="81"/>
  <c r="BL114" i="81"/>
  <c r="BN114" i="81"/>
  <c r="BO114" i="81"/>
  <c r="BQ114" i="81"/>
  <c r="BR114" i="81"/>
  <c r="BT114" i="81"/>
  <c r="BU114" i="81"/>
  <c r="BW114" i="81"/>
  <c r="BX114" i="81"/>
  <c r="BZ114" i="81"/>
  <c r="CA114" i="81"/>
  <c r="CC114" i="81"/>
  <c r="CD114" i="81"/>
  <c r="CF114" i="81"/>
  <c r="CG114" i="81"/>
  <c r="CH114" i="81" s="1"/>
  <c r="CI114" i="81"/>
  <c r="CJ114" i="81"/>
  <c r="CK114" i="81" s="1"/>
  <c r="CL114" i="81"/>
  <c r="CM114" i="81"/>
  <c r="CN114" i="81" s="1"/>
  <c r="C115" i="81"/>
  <c r="D115" i="81"/>
  <c r="F115" i="81"/>
  <c r="G115" i="81"/>
  <c r="I115" i="81"/>
  <c r="J115" i="81"/>
  <c r="L115" i="81"/>
  <c r="M115" i="81"/>
  <c r="O115" i="81"/>
  <c r="P115" i="81"/>
  <c r="R115" i="81"/>
  <c r="S115" i="81"/>
  <c r="U115" i="81"/>
  <c r="V115" i="81"/>
  <c r="X115" i="81"/>
  <c r="Y115" i="81"/>
  <c r="AA115" i="81"/>
  <c r="AB115" i="81"/>
  <c r="AD115" i="81"/>
  <c r="AE115" i="81"/>
  <c r="AG115" i="81"/>
  <c r="AH115" i="81"/>
  <c r="AJ115" i="81"/>
  <c r="AK115" i="81"/>
  <c r="AM115" i="81"/>
  <c r="AN115" i="81"/>
  <c r="AP115" i="81"/>
  <c r="AQ115" i="81"/>
  <c r="AS115" i="81"/>
  <c r="AT115" i="81"/>
  <c r="AV115" i="81"/>
  <c r="AW115" i="81"/>
  <c r="AY115" i="81"/>
  <c r="AZ115" i="81"/>
  <c r="BB115" i="81"/>
  <c r="BC115" i="81"/>
  <c r="BE115" i="81"/>
  <c r="BF115" i="81"/>
  <c r="BH115" i="81"/>
  <c r="BI115" i="81"/>
  <c r="BK115" i="81"/>
  <c r="BL115" i="81"/>
  <c r="BN115" i="81"/>
  <c r="BO115" i="81"/>
  <c r="BQ115" i="81"/>
  <c r="BR115" i="81"/>
  <c r="BT115" i="81"/>
  <c r="BU115" i="81"/>
  <c r="BW115" i="81"/>
  <c r="BX115" i="81"/>
  <c r="BZ115" i="81"/>
  <c r="CA115" i="81"/>
  <c r="CC115" i="81"/>
  <c r="CD115" i="81"/>
  <c r="CF115" i="81"/>
  <c r="CG115" i="81"/>
  <c r="CH115" i="81" s="1"/>
  <c r="CI115" i="81"/>
  <c r="CJ115" i="81"/>
  <c r="CK115" i="81" s="1"/>
  <c r="CL115" i="81"/>
  <c r="CM115" i="81"/>
  <c r="CN115" i="81" s="1"/>
  <c r="C116" i="81"/>
  <c r="D116" i="81"/>
  <c r="F116" i="81"/>
  <c r="G116" i="81"/>
  <c r="I116" i="81"/>
  <c r="J116" i="81"/>
  <c r="L116" i="81"/>
  <c r="M116" i="81"/>
  <c r="O116" i="81"/>
  <c r="P116" i="81"/>
  <c r="R116" i="81"/>
  <c r="S116" i="81"/>
  <c r="U116" i="81"/>
  <c r="V116" i="81"/>
  <c r="X116" i="81"/>
  <c r="Y116" i="81"/>
  <c r="AA116" i="81"/>
  <c r="AB116" i="81"/>
  <c r="AD116" i="81"/>
  <c r="AE116" i="81"/>
  <c r="AG116" i="81"/>
  <c r="AH116" i="81"/>
  <c r="AJ116" i="81"/>
  <c r="AK116" i="81"/>
  <c r="AM116" i="81"/>
  <c r="AN116" i="81"/>
  <c r="AP116" i="81"/>
  <c r="AQ116" i="81"/>
  <c r="AS116" i="81"/>
  <c r="AT116" i="81"/>
  <c r="AV116" i="81"/>
  <c r="AW116" i="81"/>
  <c r="AY116" i="81"/>
  <c r="AZ116" i="81"/>
  <c r="BB116" i="81"/>
  <c r="BC116" i="81"/>
  <c r="BE116" i="81"/>
  <c r="BF116" i="81"/>
  <c r="BH116" i="81"/>
  <c r="BI116" i="81"/>
  <c r="BK116" i="81"/>
  <c r="BL116" i="81"/>
  <c r="BN116" i="81"/>
  <c r="BO116" i="81"/>
  <c r="BQ116" i="81"/>
  <c r="BR116" i="81"/>
  <c r="BT116" i="81"/>
  <c r="BU116" i="81"/>
  <c r="BW116" i="81"/>
  <c r="BX116" i="81"/>
  <c r="BZ116" i="81"/>
  <c r="CA116" i="81"/>
  <c r="CC116" i="81"/>
  <c r="CD116" i="81"/>
  <c r="CF116" i="81"/>
  <c r="CG116" i="81"/>
  <c r="CH116" i="81" s="1"/>
  <c r="CI116" i="81"/>
  <c r="CJ116" i="81"/>
  <c r="CK116" i="81" s="1"/>
  <c r="CL116" i="81"/>
  <c r="CM116" i="81"/>
  <c r="CN116" i="81" s="1"/>
  <c r="C117" i="81"/>
  <c r="D117" i="81"/>
  <c r="F117" i="81"/>
  <c r="G117" i="81"/>
  <c r="I117" i="81"/>
  <c r="J117" i="81"/>
  <c r="L117" i="81"/>
  <c r="M117" i="81"/>
  <c r="O117" i="81"/>
  <c r="P117" i="81"/>
  <c r="R117" i="81"/>
  <c r="S117" i="81"/>
  <c r="U117" i="81"/>
  <c r="V117" i="81"/>
  <c r="X117" i="81"/>
  <c r="Y117" i="81"/>
  <c r="AA117" i="81"/>
  <c r="AB117" i="81"/>
  <c r="AD117" i="81"/>
  <c r="AE117" i="81"/>
  <c r="AG117" i="81"/>
  <c r="AH117" i="81"/>
  <c r="AJ117" i="81"/>
  <c r="AK117" i="81"/>
  <c r="AM117" i="81"/>
  <c r="AN117" i="81"/>
  <c r="AP117" i="81"/>
  <c r="AQ117" i="81"/>
  <c r="AS117" i="81"/>
  <c r="AT117" i="81"/>
  <c r="AV117" i="81"/>
  <c r="AW117" i="81"/>
  <c r="AY117" i="81"/>
  <c r="AZ117" i="81"/>
  <c r="BB117" i="81"/>
  <c r="BC117" i="81"/>
  <c r="BE117" i="81"/>
  <c r="BF117" i="81"/>
  <c r="BH117" i="81"/>
  <c r="BI117" i="81"/>
  <c r="BK117" i="81"/>
  <c r="BL117" i="81"/>
  <c r="BN117" i="81"/>
  <c r="BO117" i="81"/>
  <c r="BQ117" i="81"/>
  <c r="BR117" i="81"/>
  <c r="BT117" i="81"/>
  <c r="BU117" i="81"/>
  <c r="BW117" i="81"/>
  <c r="BX117" i="81"/>
  <c r="BZ117" i="81"/>
  <c r="CA117" i="81"/>
  <c r="CC117" i="81"/>
  <c r="CD117" i="81"/>
  <c r="CF117" i="81"/>
  <c r="CG117" i="81"/>
  <c r="CH117" i="81" s="1"/>
  <c r="CI117" i="81"/>
  <c r="CJ117" i="81"/>
  <c r="CK117" i="81" s="1"/>
  <c r="CL117" i="81"/>
  <c r="CM117" i="81"/>
  <c r="CN117" i="81" s="1"/>
  <c r="C118" i="81"/>
  <c r="D118" i="81"/>
  <c r="F118" i="81"/>
  <c r="G118" i="81"/>
  <c r="I118" i="81"/>
  <c r="J118" i="81"/>
  <c r="L118" i="81"/>
  <c r="M118" i="81"/>
  <c r="O118" i="81"/>
  <c r="P118" i="81"/>
  <c r="R118" i="81"/>
  <c r="S118" i="81"/>
  <c r="U118" i="81"/>
  <c r="V118" i="81"/>
  <c r="X118" i="81"/>
  <c r="Y118" i="81"/>
  <c r="AA118" i="81"/>
  <c r="AB118" i="81"/>
  <c r="AD118" i="81"/>
  <c r="AE118" i="81"/>
  <c r="AG118" i="81"/>
  <c r="AH118" i="81"/>
  <c r="AJ118" i="81"/>
  <c r="AK118" i="81"/>
  <c r="AM118" i="81"/>
  <c r="AN118" i="81"/>
  <c r="AP118" i="81"/>
  <c r="AQ118" i="81"/>
  <c r="AS118" i="81"/>
  <c r="AT118" i="81"/>
  <c r="AV118" i="81"/>
  <c r="AW118" i="81"/>
  <c r="AY118" i="81"/>
  <c r="AZ118" i="81"/>
  <c r="BB118" i="81"/>
  <c r="BC118" i="81"/>
  <c r="BE118" i="81"/>
  <c r="BF118" i="81"/>
  <c r="BH118" i="81"/>
  <c r="BI118" i="81"/>
  <c r="BK118" i="81"/>
  <c r="BL118" i="81"/>
  <c r="BN118" i="81"/>
  <c r="BO118" i="81"/>
  <c r="BQ118" i="81"/>
  <c r="BR118" i="81"/>
  <c r="BT118" i="81"/>
  <c r="BU118" i="81"/>
  <c r="BW118" i="81"/>
  <c r="BX118" i="81"/>
  <c r="BZ118" i="81"/>
  <c r="CA118" i="81"/>
  <c r="CC118" i="81"/>
  <c r="CD118" i="81"/>
  <c r="CF118" i="81"/>
  <c r="CG118" i="81"/>
  <c r="CH118" i="81" s="1"/>
  <c r="CI118" i="81"/>
  <c r="CJ118" i="81"/>
  <c r="CK118" i="81" s="1"/>
  <c r="CL118" i="81"/>
  <c r="CM118" i="81"/>
  <c r="CN118" i="81" s="1"/>
  <c r="C119" i="81"/>
  <c r="D119" i="81"/>
  <c r="F119" i="81"/>
  <c r="G119" i="81"/>
  <c r="I119" i="81"/>
  <c r="J119" i="81"/>
  <c r="L119" i="81"/>
  <c r="M119" i="81"/>
  <c r="O119" i="81"/>
  <c r="P119" i="81"/>
  <c r="R119" i="81"/>
  <c r="S119" i="81"/>
  <c r="U119" i="81"/>
  <c r="V119" i="81"/>
  <c r="X119" i="81"/>
  <c r="Y119" i="81"/>
  <c r="AA119" i="81"/>
  <c r="AB119" i="81"/>
  <c r="AD119" i="81"/>
  <c r="AE119" i="81"/>
  <c r="AG119" i="81"/>
  <c r="AH119" i="81"/>
  <c r="AJ119" i="81"/>
  <c r="AK119" i="81"/>
  <c r="AM119" i="81"/>
  <c r="AN119" i="81"/>
  <c r="AP119" i="81"/>
  <c r="AQ119" i="81"/>
  <c r="AS119" i="81"/>
  <c r="AT119" i="81"/>
  <c r="AV119" i="81"/>
  <c r="AW119" i="81"/>
  <c r="AY119" i="81"/>
  <c r="AZ119" i="81"/>
  <c r="BB119" i="81"/>
  <c r="BC119" i="81"/>
  <c r="BE119" i="81"/>
  <c r="BF119" i="81"/>
  <c r="BH119" i="81"/>
  <c r="BI119" i="81"/>
  <c r="BK119" i="81"/>
  <c r="BL119" i="81"/>
  <c r="BN119" i="81"/>
  <c r="BO119" i="81"/>
  <c r="BQ119" i="81"/>
  <c r="BR119" i="81"/>
  <c r="BT119" i="81"/>
  <c r="BU119" i="81"/>
  <c r="BW119" i="81"/>
  <c r="BX119" i="81"/>
  <c r="BZ119" i="81"/>
  <c r="CA119" i="81"/>
  <c r="CC119" i="81"/>
  <c r="CD119" i="81"/>
  <c r="CF119" i="81"/>
  <c r="CG119" i="81"/>
  <c r="CH119" i="81" s="1"/>
  <c r="CI119" i="81"/>
  <c r="CJ119" i="81"/>
  <c r="CK119" i="81" s="1"/>
  <c r="CL119" i="81"/>
  <c r="CM119" i="81"/>
  <c r="CN119" i="81" s="1"/>
  <c r="C120" i="81"/>
  <c r="D120" i="81"/>
  <c r="F120" i="81"/>
  <c r="G120" i="81"/>
  <c r="I120" i="81"/>
  <c r="J120" i="81"/>
  <c r="L120" i="81"/>
  <c r="M120" i="81"/>
  <c r="O120" i="81"/>
  <c r="P120" i="81"/>
  <c r="R120" i="81"/>
  <c r="S120" i="81"/>
  <c r="U120" i="81"/>
  <c r="V120" i="81"/>
  <c r="X120" i="81"/>
  <c r="Y120" i="81"/>
  <c r="AA120" i="81"/>
  <c r="AB120" i="81"/>
  <c r="AD120" i="81"/>
  <c r="AE120" i="81"/>
  <c r="AG120" i="81"/>
  <c r="AH120" i="81"/>
  <c r="AJ120" i="81"/>
  <c r="AK120" i="81"/>
  <c r="AM120" i="81"/>
  <c r="AN120" i="81"/>
  <c r="AP120" i="81"/>
  <c r="AQ120" i="81"/>
  <c r="AS120" i="81"/>
  <c r="AT120" i="81"/>
  <c r="AV120" i="81"/>
  <c r="AW120" i="81"/>
  <c r="AY120" i="81"/>
  <c r="AZ120" i="81"/>
  <c r="BB120" i="81"/>
  <c r="BC120" i="81"/>
  <c r="BE120" i="81"/>
  <c r="BF120" i="81"/>
  <c r="BH120" i="81"/>
  <c r="BI120" i="81"/>
  <c r="BK120" i="81"/>
  <c r="BL120" i="81"/>
  <c r="BN120" i="81"/>
  <c r="BO120" i="81"/>
  <c r="BQ120" i="81"/>
  <c r="BR120" i="81"/>
  <c r="BT120" i="81"/>
  <c r="BU120" i="81"/>
  <c r="BW120" i="81"/>
  <c r="BX120" i="81"/>
  <c r="BZ120" i="81"/>
  <c r="CA120" i="81"/>
  <c r="CC120" i="81"/>
  <c r="CD120" i="81"/>
  <c r="CF120" i="81"/>
  <c r="CG120" i="81"/>
  <c r="CH120" i="81" s="1"/>
  <c r="CI120" i="81"/>
  <c r="CJ120" i="81"/>
  <c r="CK120" i="81" s="1"/>
  <c r="CL120" i="81"/>
  <c r="CM120" i="81"/>
  <c r="CN120" i="81" s="1"/>
  <c r="C121" i="81"/>
  <c r="D121" i="81"/>
  <c r="F121" i="81"/>
  <c r="G121" i="81"/>
  <c r="I121" i="81"/>
  <c r="J121" i="81"/>
  <c r="L121" i="81"/>
  <c r="M121" i="81"/>
  <c r="O121" i="81"/>
  <c r="P121" i="81"/>
  <c r="R121" i="81"/>
  <c r="S121" i="81"/>
  <c r="U121" i="81"/>
  <c r="V121" i="81"/>
  <c r="X121" i="81"/>
  <c r="Y121" i="81"/>
  <c r="AA121" i="81"/>
  <c r="AB121" i="81"/>
  <c r="AD121" i="81"/>
  <c r="AE121" i="81"/>
  <c r="AG121" i="81"/>
  <c r="AH121" i="81"/>
  <c r="AJ121" i="81"/>
  <c r="AK121" i="81"/>
  <c r="AM121" i="81"/>
  <c r="AN121" i="81"/>
  <c r="AP121" i="81"/>
  <c r="AQ121" i="81"/>
  <c r="AS121" i="81"/>
  <c r="AT121" i="81"/>
  <c r="AV121" i="81"/>
  <c r="AW121" i="81"/>
  <c r="AY121" i="81"/>
  <c r="AZ121" i="81"/>
  <c r="BB121" i="81"/>
  <c r="BC121" i="81"/>
  <c r="BE121" i="81"/>
  <c r="BF121" i="81"/>
  <c r="BH121" i="81"/>
  <c r="BI121" i="81"/>
  <c r="BK121" i="81"/>
  <c r="BL121" i="81"/>
  <c r="BN121" i="81"/>
  <c r="BO121" i="81"/>
  <c r="BQ121" i="81"/>
  <c r="BR121" i="81"/>
  <c r="BT121" i="81"/>
  <c r="BU121" i="81"/>
  <c r="BW121" i="81"/>
  <c r="BX121" i="81"/>
  <c r="BZ121" i="81"/>
  <c r="CA121" i="81"/>
  <c r="CC121" i="81"/>
  <c r="CD121" i="81"/>
  <c r="CF121" i="81"/>
  <c r="CG121" i="81"/>
  <c r="CH121" i="81" s="1"/>
  <c r="CI121" i="81"/>
  <c r="CJ121" i="81"/>
  <c r="CK121" i="81" s="1"/>
  <c r="CL121" i="81"/>
  <c r="CM121" i="81"/>
  <c r="CN121" i="81" s="1"/>
  <c r="C122" i="81"/>
  <c r="D122" i="81"/>
  <c r="F122" i="81"/>
  <c r="G122" i="81"/>
  <c r="I122" i="81"/>
  <c r="J122" i="81"/>
  <c r="L122" i="81"/>
  <c r="M122" i="81"/>
  <c r="O122" i="81"/>
  <c r="P122" i="81"/>
  <c r="R122" i="81"/>
  <c r="S122" i="81"/>
  <c r="U122" i="81"/>
  <c r="V122" i="81"/>
  <c r="X122" i="81"/>
  <c r="Y122" i="81"/>
  <c r="AA122" i="81"/>
  <c r="AB122" i="81"/>
  <c r="AD122" i="81"/>
  <c r="AE122" i="81"/>
  <c r="AG122" i="81"/>
  <c r="AH122" i="81"/>
  <c r="AJ122" i="81"/>
  <c r="AK122" i="81"/>
  <c r="AM122" i="81"/>
  <c r="AN122" i="81"/>
  <c r="AP122" i="81"/>
  <c r="AQ122" i="81"/>
  <c r="AS122" i="81"/>
  <c r="AT122" i="81"/>
  <c r="AV122" i="81"/>
  <c r="AW122" i="81"/>
  <c r="AY122" i="81"/>
  <c r="AZ122" i="81"/>
  <c r="BB122" i="81"/>
  <c r="BC122" i="81"/>
  <c r="BE122" i="81"/>
  <c r="BF122" i="81"/>
  <c r="BH122" i="81"/>
  <c r="BI122" i="81"/>
  <c r="BK122" i="81"/>
  <c r="BL122" i="81"/>
  <c r="BN122" i="81"/>
  <c r="BO122" i="81"/>
  <c r="BQ122" i="81"/>
  <c r="BR122" i="81"/>
  <c r="BT122" i="81"/>
  <c r="BU122" i="81"/>
  <c r="BW122" i="81"/>
  <c r="BX122" i="81"/>
  <c r="BZ122" i="81"/>
  <c r="CA122" i="81"/>
  <c r="CC122" i="81"/>
  <c r="CD122" i="81"/>
  <c r="CF122" i="81"/>
  <c r="CG122" i="81"/>
  <c r="CH122" i="81" s="1"/>
  <c r="CI122" i="81"/>
  <c r="CJ122" i="81"/>
  <c r="CK122" i="81" s="1"/>
  <c r="CL122" i="81"/>
  <c r="CM122" i="81"/>
  <c r="CN122" i="81" s="1"/>
  <c r="C123" i="81"/>
  <c r="D123" i="81"/>
  <c r="F123" i="81"/>
  <c r="G123" i="81"/>
  <c r="I123" i="81"/>
  <c r="J123" i="81"/>
  <c r="L123" i="81"/>
  <c r="M123" i="81"/>
  <c r="O123" i="81"/>
  <c r="P123" i="81"/>
  <c r="R123" i="81"/>
  <c r="S123" i="81"/>
  <c r="U123" i="81"/>
  <c r="V123" i="81"/>
  <c r="X123" i="81"/>
  <c r="Y123" i="81"/>
  <c r="AA123" i="81"/>
  <c r="AB123" i="81"/>
  <c r="AD123" i="81"/>
  <c r="AE123" i="81"/>
  <c r="AG123" i="81"/>
  <c r="AH123" i="81"/>
  <c r="AJ123" i="81"/>
  <c r="AK123" i="81"/>
  <c r="AM123" i="81"/>
  <c r="AN123" i="81"/>
  <c r="AP123" i="81"/>
  <c r="AQ123" i="81"/>
  <c r="AS123" i="81"/>
  <c r="AT123" i="81"/>
  <c r="AV123" i="81"/>
  <c r="AW123" i="81"/>
  <c r="AY123" i="81"/>
  <c r="AZ123" i="81"/>
  <c r="BB123" i="81"/>
  <c r="BC123" i="81"/>
  <c r="BE123" i="81"/>
  <c r="BF123" i="81"/>
  <c r="BH123" i="81"/>
  <c r="BI123" i="81"/>
  <c r="BK123" i="81"/>
  <c r="BL123" i="81"/>
  <c r="BN123" i="81"/>
  <c r="BO123" i="81"/>
  <c r="BQ123" i="81"/>
  <c r="BR123" i="81"/>
  <c r="BT123" i="81"/>
  <c r="BU123" i="81"/>
  <c r="BW123" i="81"/>
  <c r="BX123" i="81"/>
  <c r="BZ123" i="81"/>
  <c r="CA123" i="81"/>
  <c r="CC123" i="81"/>
  <c r="CD123" i="81"/>
  <c r="CF123" i="81"/>
  <c r="CG123" i="81"/>
  <c r="CH123" i="81" s="1"/>
  <c r="CI123" i="81"/>
  <c r="CJ123" i="81"/>
  <c r="CK123" i="81" s="1"/>
  <c r="CL123" i="81"/>
  <c r="CM123" i="81"/>
  <c r="CN123" i="81" s="1"/>
  <c r="C124" i="81"/>
  <c r="D124" i="81"/>
  <c r="F124" i="81"/>
  <c r="G124" i="81"/>
  <c r="I124" i="81"/>
  <c r="J124" i="81"/>
  <c r="L124" i="81"/>
  <c r="M124" i="81"/>
  <c r="O124" i="81"/>
  <c r="P124" i="81"/>
  <c r="R124" i="81"/>
  <c r="S124" i="81"/>
  <c r="U124" i="81"/>
  <c r="V124" i="81"/>
  <c r="X124" i="81"/>
  <c r="Y124" i="81"/>
  <c r="AA124" i="81"/>
  <c r="AB124" i="81"/>
  <c r="AD124" i="81"/>
  <c r="AE124" i="81"/>
  <c r="AG124" i="81"/>
  <c r="AH124" i="81"/>
  <c r="AJ124" i="81"/>
  <c r="AK124" i="81"/>
  <c r="AM124" i="81"/>
  <c r="AN124" i="81"/>
  <c r="AP124" i="81"/>
  <c r="AQ124" i="81"/>
  <c r="AS124" i="81"/>
  <c r="AT124" i="81"/>
  <c r="AV124" i="81"/>
  <c r="AW124" i="81"/>
  <c r="AY124" i="81"/>
  <c r="AZ124" i="81"/>
  <c r="BB124" i="81"/>
  <c r="BC124" i="81"/>
  <c r="BE124" i="81"/>
  <c r="BF124" i="81"/>
  <c r="BH124" i="81"/>
  <c r="BI124" i="81"/>
  <c r="BK124" i="81"/>
  <c r="BL124" i="81"/>
  <c r="BN124" i="81"/>
  <c r="BO124" i="81"/>
  <c r="BQ124" i="81"/>
  <c r="BR124" i="81"/>
  <c r="BT124" i="81"/>
  <c r="BU124" i="81"/>
  <c r="BW124" i="81"/>
  <c r="BX124" i="81"/>
  <c r="BZ124" i="81"/>
  <c r="CA124" i="81"/>
  <c r="CC124" i="81"/>
  <c r="CD124" i="81"/>
  <c r="CF124" i="81"/>
  <c r="CG124" i="81"/>
  <c r="CH124" i="81" s="1"/>
  <c r="CI124" i="81"/>
  <c r="CJ124" i="81"/>
  <c r="CK124" i="81" s="1"/>
  <c r="CL124" i="81"/>
  <c r="CM124" i="81"/>
  <c r="CN124" i="81" s="1"/>
  <c r="C125" i="81"/>
  <c r="D125" i="81"/>
  <c r="F125" i="81"/>
  <c r="G125" i="81"/>
  <c r="I125" i="81"/>
  <c r="J125" i="81"/>
  <c r="L125" i="81"/>
  <c r="M125" i="81"/>
  <c r="O125" i="81"/>
  <c r="P125" i="81"/>
  <c r="R125" i="81"/>
  <c r="S125" i="81"/>
  <c r="U125" i="81"/>
  <c r="V125" i="81"/>
  <c r="X125" i="81"/>
  <c r="Y125" i="81"/>
  <c r="AA125" i="81"/>
  <c r="AB125" i="81"/>
  <c r="AD125" i="81"/>
  <c r="AE125" i="81"/>
  <c r="AG125" i="81"/>
  <c r="AH125" i="81"/>
  <c r="AJ125" i="81"/>
  <c r="AK125" i="81"/>
  <c r="AM125" i="81"/>
  <c r="AN125" i="81"/>
  <c r="AP125" i="81"/>
  <c r="AQ125" i="81"/>
  <c r="AS125" i="81"/>
  <c r="AT125" i="81"/>
  <c r="AV125" i="81"/>
  <c r="AW125" i="81"/>
  <c r="AY125" i="81"/>
  <c r="AZ125" i="81"/>
  <c r="BB125" i="81"/>
  <c r="BC125" i="81"/>
  <c r="BE125" i="81"/>
  <c r="BF125" i="81"/>
  <c r="BH125" i="81"/>
  <c r="BI125" i="81"/>
  <c r="BK125" i="81"/>
  <c r="BL125" i="81"/>
  <c r="BN125" i="81"/>
  <c r="BO125" i="81"/>
  <c r="BQ125" i="81"/>
  <c r="BR125" i="81"/>
  <c r="BT125" i="81"/>
  <c r="BU125" i="81"/>
  <c r="BW125" i="81"/>
  <c r="BX125" i="81"/>
  <c r="BZ125" i="81"/>
  <c r="CA125" i="81"/>
  <c r="CC125" i="81"/>
  <c r="CD125" i="81"/>
  <c r="CF125" i="81"/>
  <c r="CG125" i="81"/>
  <c r="CH125" i="81" s="1"/>
  <c r="CI125" i="81"/>
  <c r="CJ125" i="81"/>
  <c r="CK125" i="81" s="1"/>
  <c r="CL125" i="81"/>
  <c r="CM125" i="81"/>
  <c r="CN125" i="81" s="1"/>
  <c r="C126" i="81"/>
  <c r="D126" i="81"/>
  <c r="F126" i="81"/>
  <c r="G126" i="81"/>
  <c r="I126" i="81"/>
  <c r="J126" i="81"/>
  <c r="L126" i="81"/>
  <c r="M126" i="81"/>
  <c r="O126" i="81"/>
  <c r="P126" i="81"/>
  <c r="R126" i="81"/>
  <c r="S126" i="81"/>
  <c r="U126" i="81"/>
  <c r="V126" i="81"/>
  <c r="X126" i="81"/>
  <c r="Y126" i="81"/>
  <c r="AA126" i="81"/>
  <c r="AB126" i="81"/>
  <c r="AD126" i="81"/>
  <c r="AE126" i="81"/>
  <c r="AG126" i="81"/>
  <c r="AH126" i="81"/>
  <c r="AJ126" i="81"/>
  <c r="AK126" i="81"/>
  <c r="AM126" i="81"/>
  <c r="AN126" i="81"/>
  <c r="AP126" i="81"/>
  <c r="AQ126" i="81"/>
  <c r="AS126" i="81"/>
  <c r="AT126" i="81"/>
  <c r="AV126" i="81"/>
  <c r="AW126" i="81"/>
  <c r="AY126" i="81"/>
  <c r="AZ126" i="81"/>
  <c r="BB126" i="81"/>
  <c r="BC126" i="81"/>
  <c r="BE126" i="81"/>
  <c r="BF126" i="81"/>
  <c r="BH126" i="81"/>
  <c r="BI126" i="81"/>
  <c r="BK126" i="81"/>
  <c r="BL126" i="81"/>
  <c r="BN126" i="81"/>
  <c r="BO126" i="81"/>
  <c r="BQ126" i="81"/>
  <c r="BR126" i="81"/>
  <c r="BT126" i="81"/>
  <c r="BU126" i="81"/>
  <c r="BW126" i="81"/>
  <c r="BX126" i="81"/>
  <c r="BZ126" i="81"/>
  <c r="CA126" i="81"/>
  <c r="CC126" i="81"/>
  <c r="CD126" i="81"/>
  <c r="CF126" i="81"/>
  <c r="CG126" i="81"/>
  <c r="CH126" i="81" s="1"/>
  <c r="CI126" i="81"/>
  <c r="CJ126" i="81"/>
  <c r="CK126" i="81" s="1"/>
  <c r="CL126" i="81"/>
  <c r="CM126" i="81"/>
  <c r="CN126" i="81" s="1"/>
  <c r="C127" i="81"/>
  <c r="D127" i="81"/>
  <c r="F127" i="81"/>
  <c r="G127" i="81"/>
  <c r="I127" i="81"/>
  <c r="J127" i="81"/>
  <c r="L127" i="81"/>
  <c r="M127" i="81"/>
  <c r="O127" i="81"/>
  <c r="P127" i="81"/>
  <c r="R127" i="81"/>
  <c r="S127" i="81"/>
  <c r="U127" i="81"/>
  <c r="V127" i="81"/>
  <c r="X127" i="81"/>
  <c r="Y127" i="81"/>
  <c r="AA127" i="81"/>
  <c r="AB127" i="81"/>
  <c r="AD127" i="81"/>
  <c r="AE127" i="81"/>
  <c r="AG127" i="81"/>
  <c r="AH127" i="81"/>
  <c r="AJ127" i="81"/>
  <c r="AK127" i="81"/>
  <c r="AM127" i="81"/>
  <c r="AN127" i="81"/>
  <c r="AP127" i="81"/>
  <c r="AQ127" i="81"/>
  <c r="AS127" i="81"/>
  <c r="AT127" i="81"/>
  <c r="AV127" i="81"/>
  <c r="AW127" i="81"/>
  <c r="AY127" i="81"/>
  <c r="AZ127" i="81"/>
  <c r="BB127" i="81"/>
  <c r="BC127" i="81"/>
  <c r="BE127" i="81"/>
  <c r="BF127" i="81"/>
  <c r="BH127" i="81"/>
  <c r="BI127" i="81"/>
  <c r="BK127" i="81"/>
  <c r="BL127" i="81"/>
  <c r="BN127" i="81"/>
  <c r="BO127" i="81"/>
  <c r="BQ127" i="81"/>
  <c r="BR127" i="81"/>
  <c r="BT127" i="81"/>
  <c r="BU127" i="81"/>
  <c r="BW127" i="81"/>
  <c r="BX127" i="81"/>
  <c r="BZ127" i="81"/>
  <c r="CA127" i="81"/>
  <c r="CC127" i="81"/>
  <c r="CD127" i="81"/>
  <c r="CF127" i="81"/>
  <c r="CG127" i="81"/>
  <c r="CH127" i="81" s="1"/>
  <c r="CI127" i="81"/>
  <c r="CJ127" i="81"/>
  <c r="CK127" i="81" s="1"/>
  <c r="CL127" i="81"/>
  <c r="CM127" i="81"/>
  <c r="CN127" i="81" s="1"/>
  <c r="C128" i="81"/>
  <c r="D128" i="81"/>
  <c r="F128" i="81"/>
  <c r="G128" i="81"/>
  <c r="I128" i="81"/>
  <c r="J128" i="81"/>
  <c r="L128" i="81"/>
  <c r="M128" i="81"/>
  <c r="O128" i="81"/>
  <c r="P128" i="81"/>
  <c r="R128" i="81"/>
  <c r="S128" i="81"/>
  <c r="U128" i="81"/>
  <c r="V128" i="81"/>
  <c r="X128" i="81"/>
  <c r="Y128" i="81"/>
  <c r="AA128" i="81"/>
  <c r="AB128" i="81"/>
  <c r="AD128" i="81"/>
  <c r="AE128" i="81"/>
  <c r="AG128" i="81"/>
  <c r="AH128" i="81"/>
  <c r="AJ128" i="81"/>
  <c r="AK128" i="81"/>
  <c r="AM128" i="81"/>
  <c r="AN128" i="81"/>
  <c r="AP128" i="81"/>
  <c r="AQ128" i="81"/>
  <c r="AS128" i="81"/>
  <c r="AT128" i="81"/>
  <c r="AV128" i="81"/>
  <c r="AW128" i="81"/>
  <c r="AY128" i="81"/>
  <c r="AZ128" i="81"/>
  <c r="BB128" i="81"/>
  <c r="BC128" i="81"/>
  <c r="BE128" i="81"/>
  <c r="BF128" i="81"/>
  <c r="BH128" i="81"/>
  <c r="BI128" i="81"/>
  <c r="BK128" i="81"/>
  <c r="BL128" i="81"/>
  <c r="BN128" i="81"/>
  <c r="BO128" i="81"/>
  <c r="BQ128" i="81"/>
  <c r="BR128" i="81"/>
  <c r="BT128" i="81"/>
  <c r="BU128" i="81"/>
  <c r="BW128" i="81"/>
  <c r="BX128" i="81"/>
  <c r="BZ128" i="81"/>
  <c r="CA128" i="81"/>
  <c r="CC128" i="81"/>
  <c r="CD128" i="81"/>
  <c r="CF128" i="81"/>
  <c r="CG128" i="81"/>
  <c r="CH128" i="81" s="1"/>
  <c r="CI128" i="81"/>
  <c r="CJ128" i="81"/>
  <c r="CK128" i="81" s="1"/>
  <c r="CL128" i="81"/>
  <c r="CM128" i="81"/>
  <c r="CN128" i="81" s="1"/>
  <c r="C129" i="81"/>
  <c r="D129" i="81"/>
  <c r="F129" i="81"/>
  <c r="G129" i="81"/>
  <c r="I129" i="81"/>
  <c r="J129" i="81"/>
  <c r="L129" i="81"/>
  <c r="M129" i="81"/>
  <c r="O129" i="81"/>
  <c r="P129" i="81"/>
  <c r="R129" i="81"/>
  <c r="S129" i="81"/>
  <c r="U129" i="81"/>
  <c r="V129" i="81"/>
  <c r="X129" i="81"/>
  <c r="Y129" i="81"/>
  <c r="AA129" i="81"/>
  <c r="AB129" i="81"/>
  <c r="AD129" i="81"/>
  <c r="AE129" i="81"/>
  <c r="AG129" i="81"/>
  <c r="AH129" i="81"/>
  <c r="AJ129" i="81"/>
  <c r="AK129" i="81"/>
  <c r="AM129" i="81"/>
  <c r="AN129" i="81"/>
  <c r="AP129" i="81"/>
  <c r="AQ129" i="81"/>
  <c r="AS129" i="81"/>
  <c r="AT129" i="81"/>
  <c r="AV129" i="81"/>
  <c r="AW129" i="81"/>
  <c r="AY129" i="81"/>
  <c r="AZ129" i="81"/>
  <c r="BB129" i="81"/>
  <c r="BC129" i="81"/>
  <c r="BE129" i="81"/>
  <c r="BF129" i="81"/>
  <c r="BH129" i="81"/>
  <c r="BI129" i="81"/>
  <c r="BK129" i="81"/>
  <c r="BL129" i="81"/>
  <c r="BN129" i="81"/>
  <c r="BO129" i="81"/>
  <c r="BQ129" i="81"/>
  <c r="BR129" i="81"/>
  <c r="BT129" i="81"/>
  <c r="BU129" i="81"/>
  <c r="BW129" i="81"/>
  <c r="BX129" i="81"/>
  <c r="BZ129" i="81"/>
  <c r="CA129" i="81"/>
  <c r="CC129" i="81"/>
  <c r="CD129" i="81"/>
  <c r="CF129" i="81"/>
  <c r="CG129" i="81"/>
  <c r="CH129" i="81" s="1"/>
  <c r="CI129" i="81"/>
  <c r="CJ129" i="81"/>
  <c r="CK129" i="81" s="1"/>
  <c r="CL129" i="81"/>
  <c r="CM129" i="81"/>
  <c r="CN129" i="81" s="1"/>
  <c r="C130" i="81"/>
  <c r="D130" i="81"/>
  <c r="F130" i="81"/>
  <c r="G130" i="81"/>
  <c r="I130" i="81"/>
  <c r="J130" i="81"/>
  <c r="L130" i="81"/>
  <c r="M130" i="81"/>
  <c r="O130" i="81"/>
  <c r="P130" i="81"/>
  <c r="R130" i="81"/>
  <c r="S130" i="81"/>
  <c r="U130" i="81"/>
  <c r="V130" i="81"/>
  <c r="X130" i="81"/>
  <c r="Y130" i="81"/>
  <c r="AA130" i="81"/>
  <c r="AB130" i="81"/>
  <c r="AD130" i="81"/>
  <c r="AE130" i="81"/>
  <c r="AG130" i="81"/>
  <c r="AH130" i="81"/>
  <c r="AJ130" i="81"/>
  <c r="AK130" i="81"/>
  <c r="AM130" i="81"/>
  <c r="AN130" i="81"/>
  <c r="AP130" i="81"/>
  <c r="AQ130" i="81"/>
  <c r="AS130" i="81"/>
  <c r="AT130" i="81"/>
  <c r="AV130" i="81"/>
  <c r="AW130" i="81"/>
  <c r="AY130" i="81"/>
  <c r="AZ130" i="81"/>
  <c r="BB130" i="81"/>
  <c r="BC130" i="81"/>
  <c r="BE130" i="81"/>
  <c r="BF130" i="81"/>
  <c r="BH130" i="81"/>
  <c r="BI130" i="81"/>
  <c r="BK130" i="81"/>
  <c r="BL130" i="81"/>
  <c r="BN130" i="81"/>
  <c r="BO130" i="81"/>
  <c r="BQ130" i="81"/>
  <c r="BR130" i="81"/>
  <c r="BT130" i="81"/>
  <c r="BU130" i="81"/>
  <c r="BW130" i="81"/>
  <c r="BX130" i="81"/>
  <c r="BZ130" i="81"/>
  <c r="CA130" i="81"/>
  <c r="CC130" i="81"/>
  <c r="CD130" i="81"/>
  <c r="CF130" i="81"/>
  <c r="CG130" i="81"/>
  <c r="CH130" i="81" s="1"/>
  <c r="CI130" i="81"/>
  <c r="CJ130" i="81"/>
  <c r="CK130" i="81" s="1"/>
  <c r="CL130" i="81"/>
  <c r="CM130" i="81"/>
  <c r="CN130" i="81" s="1"/>
  <c r="C131" i="81"/>
  <c r="D131" i="81"/>
  <c r="F131" i="81"/>
  <c r="G131" i="81"/>
  <c r="I131" i="81"/>
  <c r="J131" i="81"/>
  <c r="L131" i="81"/>
  <c r="M131" i="81"/>
  <c r="O131" i="81"/>
  <c r="P131" i="81"/>
  <c r="R131" i="81"/>
  <c r="S131" i="81"/>
  <c r="U131" i="81"/>
  <c r="V131" i="81"/>
  <c r="X131" i="81"/>
  <c r="Y131" i="81"/>
  <c r="AA131" i="81"/>
  <c r="AB131" i="81"/>
  <c r="AD131" i="81"/>
  <c r="AE131" i="81"/>
  <c r="AG131" i="81"/>
  <c r="AH131" i="81"/>
  <c r="AJ131" i="81"/>
  <c r="AK131" i="81"/>
  <c r="AM131" i="81"/>
  <c r="AN131" i="81"/>
  <c r="AP131" i="81"/>
  <c r="AQ131" i="81"/>
  <c r="AS131" i="81"/>
  <c r="AT131" i="81"/>
  <c r="AV131" i="81"/>
  <c r="AW131" i="81"/>
  <c r="AY131" i="81"/>
  <c r="AZ131" i="81"/>
  <c r="BB131" i="81"/>
  <c r="BC131" i="81"/>
  <c r="BE131" i="81"/>
  <c r="BF131" i="81"/>
  <c r="BH131" i="81"/>
  <c r="BI131" i="81"/>
  <c r="BK131" i="81"/>
  <c r="BL131" i="81"/>
  <c r="BN131" i="81"/>
  <c r="BO131" i="81"/>
  <c r="BQ131" i="81"/>
  <c r="BR131" i="81"/>
  <c r="BT131" i="81"/>
  <c r="BU131" i="81"/>
  <c r="BW131" i="81"/>
  <c r="BX131" i="81"/>
  <c r="BZ131" i="81"/>
  <c r="CA131" i="81"/>
  <c r="CC131" i="81"/>
  <c r="CD131" i="81"/>
  <c r="CF131" i="81"/>
  <c r="CG131" i="81"/>
  <c r="CH131" i="81" s="1"/>
  <c r="CI131" i="81"/>
  <c r="CJ131" i="81"/>
  <c r="CK131" i="81" s="1"/>
  <c r="CL131" i="81"/>
  <c r="CM131" i="81"/>
  <c r="CN131" i="81" s="1"/>
  <c r="C132" i="81"/>
  <c r="D132" i="81"/>
  <c r="F132" i="81"/>
  <c r="G132" i="81"/>
  <c r="I132" i="81"/>
  <c r="J132" i="81"/>
  <c r="L132" i="81"/>
  <c r="M132" i="81"/>
  <c r="O132" i="81"/>
  <c r="P132" i="81"/>
  <c r="R132" i="81"/>
  <c r="S132" i="81"/>
  <c r="U132" i="81"/>
  <c r="V132" i="81"/>
  <c r="X132" i="81"/>
  <c r="Y132" i="81"/>
  <c r="AA132" i="81"/>
  <c r="AB132" i="81"/>
  <c r="AD132" i="81"/>
  <c r="AE132" i="81"/>
  <c r="AG132" i="81"/>
  <c r="AH132" i="81"/>
  <c r="AJ132" i="81"/>
  <c r="AK132" i="81"/>
  <c r="AM132" i="81"/>
  <c r="AN132" i="81"/>
  <c r="AP132" i="81"/>
  <c r="AQ132" i="81"/>
  <c r="AS132" i="81"/>
  <c r="AT132" i="81"/>
  <c r="AV132" i="81"/>
  <c r="AW132" i="81"/>
  <c r="AY132" i="81"/>
  <c r="AZ132" i="81"/>
  <c r="BB132" i="81"/>
  <c r="BC132" i="81"/>
  <c r="BE132" i="81"/>
  <c r="BF132" i="81"/>
  <c r="BH132" i="81"/>
  <c r="BI132" i="81"/>
  <c r="BK132" i="81"/>
  <c r="BL132" i="81"/>
  <c r="BN132" i="81"/>
  <c r="BO132" i="81"/>
  <c r="BQ132" i="81"/>
  <c r="BR132" i="81"/>
  <c r="BT132" i="81"/>
  <c r="BU132" i="81"/>
  <c r="BW132" i="81"/>
  <c r="BX132" i="81"/>
  <c r="BZ132" i="81"/>
  <c r="CA132" i="81"/>
  <c r="CC132" i="81"/>
  <c r="CD132" i="81"/>
  <c r="CF132" i="81"/>
  <c r="CG132" i="81"/>
  <c r="CH132" i="81" s="1"/>
  <c r="CI132" i="81"/>
  <c r="CJ132" i="81"/>
  <c r="CK132" i="81" s="1"/>
  <c r="CL132" i="81"/>
  <c r="CM132" i="81"/>
  <c r="CN132" i="81" s="1"/>
  <c r="C133" i="81"/>
  <c r="D133" i="81"/>
  <c r="F133" i="81"/>
  <c r="G133" i="81"/>
  <c r="I133" i="81"/>
  <c r="J133" i="81"/>
  <c r="L133" i="81"/>
  <c r="M133" i="81"/>
  <c r="O133" i="81"/>
  <c r="P133" i="81"/>
  <c r="R133" i="81"/>
  <c r="S133" i="81"/>
  <c r="U133" i="81"/>
  <c r="V133" i="81"/>
  <c r="X133" i="81"/>
  <c r="Y133" i="81"/>
  <c r="AA133" i="81"/>
  <c r="AB133" i="81"/>
  <c r="AD133" i="81"/>
  <c r="AE133" i="81"/>
  <c r="AG133" i="81"/>
  <c r="AH133" i="81"/>
  <c r="AJ133" i="81"/>
  <c r="AK133" i="81"/>
  <c r="AM133" i="81"/>
  <c r="AN133" i="81"/>
  <c r="AP133" i="81"/>
  <c r="AQ133" i="81"/>
  <c r="AS133" i="81"/>
  <c r="AT133" i="81"/>
  <c r="AV133" i="81"/>
  <c r="AW133" i="81"/>
  <c r="AY133" i="81"/>
  <c r="AZ133" i="81"/>
  <c r="BB133" i="81"/>
  <c r="BC133" i="81"/>
  <c r="BE133" i="81"/>
  <c r="BF133" i="81"/>
  <c r="BH133" i="81"/>
  <c r="BI133" i="81"/>
  <c r="BK133" i="81"/>
  <c r="BL133" i="81"/>
  <c r="BN133" i="81"/>
  <c r="BO133" i="81"/>
  <c r="BQ133" i="81"/>
  <c r="BR133" i="81"/>
  <c r="BT133" i="81"/>
  <c r="BU133" i="81"/>
  <c r="BW133" i="81"/>
  <c r="BX133" i="81"/>
  <c r="BZ133" i="81"/>
  <c r="CA133" i="81"/>
  <c r="CC133" i="81"/>
  <c r="CD133" i="81"/>
  <c r="CF133" i="81"/>
  <c r="CG133" i="81"/>
  <c r="CH133" i="81" s="1"/>
  <c r="CI133" i="81"/>
  <c r="CJ133" i="81"/>
  <c r="CK133" i="81" s="1"/>
  <c r="CL133" i="81"/>
  <c r="CM133" i="81"/>
  <c r="CN133" i="81" s="1"/>
  <c r="C134" i="81"/>
  <c r="D134" i="81"/>
  <c r="F134" i="81"/>
  <c r="G134" i="81"/>
  <c r="I134" i="81"/>
  <c r="J134" i="81"/>
  <c r="L134" i="81"/>
  <c r="M134" i="81"/>
  <c r="O134" i="81"/>
  <c r="P134" i="81"/>
  <c r="R134" i="81"/>
  <c r="S134" i="81"/>
  <c r="U134" i="81"/>
  <c r="V134" i="81"/>
  <c r="X134" i="81"/>
  <c r="Y134" i="81"/>
  <c r="AA134" i="81"/>
  <c r="AB134" i="81"/>
  <c r="AD134" i="81"/>
  <c r="AE134" i="81"/>
  <c r="AG134" i="81"/>
  <c r="AH134" i="81"/>
  <c r="AJ134" i="81"/>
  <c r="AK134" i="81"/>
  <c r="AM134" i="81"/>
  <c r="AN134" i="81"/>
  <c r="AP134" i="81"/>
  <c r="AQ134" i="81"/>
  <c r="AS134" i="81"/>
  <c r="AT134" i="81"/>
  <c r="AV134" i="81"/>
  <c r="AW134" i="81"/>
  <c r="AY134" i="81"/>
  <c r="AZ134" i="81"/>
  <c r="BB134" i="81"/>
  <c r="BC134" i="81"/>
  <c r="BE134" i="81"/>
  <c r="BF134" i="81"/>
  <c r="BH134" i="81"/>
  <c r="BI134" i="81"/>
  <c r="BK134" i="81"/>
  <c r="BL134" i="81"/>
  <c r="BN134" i="81"/>
  <c r="BO134" i="81"/>
  <c r="BQ134" i="81"/>
  <c r="BR134" i="81"/>
  <c r="BT134" i="81"/>
  <c r="BU134" i="81"/>
  <c r="BW134" i="81"/>
  <c r="BX134" i="81"/>
  <c r="BZ134" i="81"/>
  <c r="CA134" i="81"/>
  <c r="CC134" i="81"/>
  <c r="CD134" i="81"/>
  <c r="CF134" i="81"/>
  <c r="CG134" i="81"/>
  <c r="CH134" i="81" s="1"/>
  <c r="CI134" i="81"/>
  <c r="CJ134" i="81"/>
  <c r="CK134" i="81" s="1"/>
  <c r="CL134" i="81"/>
  <c r="CM134" i="81"/>
  <c r="CN134" i="81" s="1"/>
  <c r="C135" i="81"/>
  <c r="D135" i="81"/>
  <c r="F135" i="81"/>
  <c r="G135" i="81"/>
  <c r="I135" i="81"/>
  <c r="J135" i="81"/>
  <c r="L135" i="81"/>
  <c r="M135" i="81"/>
  <c r="O135" i="81"/>
  <c r="P135" i="81"/>
  <c r="R135" i="81"/>
  <c r="S135" i="81"/>
  <c r="U135" i="81"/>
  <c r="V135" i="81"/>
  <c r="X135" i="81"/>
  <c r="Y135" i="81"/>
  <c r="AA135" i="81"/>
  <c r="AB135" i="81"/>
  <c r="AD135" i="81"/>
  <c r="AE135" i="81"/>
  <c r="AG135" i="81"/>
  <c r="AH135" i="81"/>
  <c r="AJ135" i="81"/>
  <c r="AK135" i="81"/>
  <c r="AM135" i="81"/>
  <c r="AN135" i="81"/>
  <c r="AP135" i="81"/>
  <c r="AQ135" i="81"/>
  <c r="AS135" i="81"/>
  <c r="AT135" i="81"/>
  <c r="AV135" i="81"/>
  <c r="AW135" i="81"/>
  <c r="AY135" i="81"/>
  <c r="AZ135" i="81"/>
  <c r="BB135" i="81"/>
  <c r="BC135" i="81"/>
  <c r="BE135" i="81"/>
  <c r="BF135" i="81"/>
  <c r="BH135" i="81"/>
  <c r="BI135" i="81"/>
  <c r="BK135" i="81"/>
  <c r="BL135" i="81"/>
  <c r="BN135" i="81"/>
  <c r="BO135" i="81"/>
  <c r="BQ135" i="81"/>
  <c r="BR135" i="81"/>
  <c r="BT135" i="81"/>
  <c r="BU135" i="81"/>
  <c r="BW135" i="81"/>
  <c r="BX135" i="81"/>
  <c r="BZ135" i="81"/>
  <c r="CA135" i="81"/>
  <c r="CC135" i="81"/>
  <c r="CD135" i="81"/>
  <c r="CF135" i="81"/>
  <c r="CG135" i="81"/>
  <c r="CH135" i="81" s="1"/>
  <c r="CI135" i="81"/>
  <c r="CJ135" i="81"/>
  <c r="CK135" i="81" s="1"/>
  <c r="CL135" i="81"/>
  <c r="CM135" i="81"/>
  <c r="CN135" i="81" s="1"/>
  <c r="C136" i="81"/>
  <c r="D136" i="81"/>
  <c r="F136" i="81"/>
  <c r="G136" i="81"/>
  <c r="I136" i="81"/>
  <c r="J136" i="81"/>
  <c r="L136" i="81"/>
  <c r="M136" i="81"/>
  <c r="O136" i="81"/>
  <c r="P136" i="81"/>
  <c r="R136" i="81"/>
  <c r="S136" i="81"/>
  <c r="U136" i="81"/>
  <c r="V136" i="81"/>
  <c r="X136" i="81"/>
  <c r="Y136" i="81"/>
  <c r="AA136" i="81"/>
  <c r="AB136" i="81"/>
  <c r="AD136" i="81"/>
  <c r="AE136" i="81"/>
  <c r="AG136" i="81"/>
  <c r="AH136" i="81"/>
  <c r="AJ136" i="81"/>
  <c r="AK136" i="81"/>
  <c r="AM136" i="81"/>
  <c r="AN136" i="81"/>
  <c r="AP136" i="81"/>
  <c r="AQ136" i="81"/>
  <c r="AS136" i="81"/>
  <c r="AT136" i="81"/>
  <c r="AV136" i="81"/>
  <c r="AW136" i="81"/>
  <c r="AY136" i="81"/>
  <c r="AZ136" i="81"/>
  <c r="BB136" i="81"/>
  <c r="BC136" i="81"/>
  <c r="BE136" i="81"/>
  <c r="BF136" i="81"/>
  <c r="BH136" i="81"/>
  <c r="BI136" i="81"/>
  <c r="BK136" i="81"/>
  <c r="BL136" i="81"/>
  <c r="BN136" i="81"/>
  <c r="BO136" i="81"/>
  <c r="BQ136" i="81"/>
  <c r="BR136" i="81"/>
  <c r="BT136" i="81"/>
  <c r="BU136" i="81"/>
  <c r="BW136" i="81"/>
  <c r="BX136" i="81"/>
  <c r="BZ136" i="81"/>
  <c r="CA136" i="81"/>
  <c r="CC136" i="81"/>
  <c r="CD136" i="81"/>
  <c r="CF136" i="81"/>
  <c r="CG136" i="81"/>
  <c r="CH136" i="81" s="1"/>
  <c r="CI136" i="81"/>
  <c r="CJ136" i="81"/>
  <c r="CK136" i="81" s="1"/>
  <c r="CL136" i="81"/>
  <c r="CM136" i="81"/>
  <c r="CN136" i="81" s="1"/>
  <c r="C137" i="81"/>
  <c r="D137" i="81"/>
  <c r="F137" i="81"/>
  <c r="G137" i="81"/>
  <c r="I137" i="81"/>
  <c r="J137" i="81"/>
  <c r="L137" i="81"/>
  <c r="M137" i="81"/>
  <c r="O137" i="81"/>
  <c r="P137" i="81"/>
  <c r="R137" i="81"/>
  <c r="S137" i="81"/>
  <c r="U137" i="81"/>
  <c r="V137" i="81"/>
  <c r="X137" i="81"/>
  <c r="Y137" i="81"/>
  <c r="AA137" i="81"/>
  <c r="AB137" i="81"/>
  <c r="AD137" i="81"/>
  <c r="AE137" i="81"/>
  <c r="AG137" i="81"/>
  <c r="AH137" i="81"/>
  <c r="AJ137" i="81"/>
  <c r="AK137" i="81"/>
  <c r="AM137" i="81"/>
  <c r="AN137" i="81"/>
  <c r="AP137" i="81"/>
  <c r="AQ137" i="81"/>
  <c r="AS137" i="81"/>
  <c r="AT137" i="81"/>
  <c r="AV137" i="81"/>
  <c r="AW137" i="81"/>
  <c r="AY137" i="81"/>
  <c r="AZ137" i="81"/>
  <c r="BB137" i="81"/>
  <c r="BC137" i="81"/>
  <c r="BE137" i="81"/>
  <c r="BF137" i="81"/>
  <c r="BH137" i="81"/>
  <c r="BI137" i="81"/>
  <c r="BK137" i="81"/>
  <c r="BL137" i="81"/>
  <c r="BN137" i="81"/>
  <c r="BO137" i="81"/>
  <c r="BQ137" i="81"/>
  <c r="BR137" i="81"/>
  <c r="BT137" i="81"/>
  <c r="BU137" i="81"/>
  <c r="BW137" i="81"/>
  <c r="BX137" i="81"/>
  <c r="BZ137" i="81"/>
  <c r="CA137" i="81"/>
  <c r="CC137" i="81"/>
  <c r="CD137" i="81"/>
  <c r="CF137" i="81"/>
  <c r="CG137" i="81"/>
  <c r="CH137" i="81" s="1"/>
  <c r="CI137" i="81"/>
  <c r="CJ137" i="81"/>
  <c r="CK137" i="81" s="1"/>
  <c r="CL137" i="81"/>
  <c r="CM137" i="81"/>
  <c r="CN137" i="81" s="1"/>
  <c r="C138" i="81"/>
  <c r="D138" i="81"/>
  <c r="F138" i="81"/>
  <c r="G138" i="81"/>
  <c r="I138" i="81"/>
  <c r="J138" i="81"/>
  <c r="L138" i="81"/>
  <c r="M138" i="81"/>
  <c r="O138" i="81"/>
  <c r="P138" i="81"/>
  <c r="R138" i="81"/>
  <c r="S138" i="81"/>
  <c r="U138" i="81"/>
  <c r="V138" i="81"/>
  <c r="X138" i="81"/>
  <c r="Y138" i="81"/>
  <c r="AA138" i="81"/>
  <c r="AB138" i="81"/>
  <c r="AD138" i="81"/>
  <c r="AE138" i="81"/>
  <c r="AG138" i="81"/>
  <c r="AH138" i="81"/>
  <c r="AJ138" i="81"/>
  <c r="AK138" i="81"/>
  <c r="AM138" i="81"/>
  <c r="AN138" i="81"/>
  <c r="AP138" i="81"/>
  <c r="AQ138" i="81"/>
  <c r="AS138" i="81"/>
  <c r="AT138" i="81"/>
  <c r="AV138" i="81"/>
  <c r="AW138" i="81"/>
  <c r="AY138" i="81"/>
  <c r="AZ138" i="81"/>
  <c r="BB138" i="81"/>
  <c r="BC138" i="81"/>
  <c r="BE138" i="81"/>
  <c r="BF138" i="81"/>
  <c r="BH138" i="81"/>
  <c r="BI138" i="81"/>
  <c r="BK138" i="81"/>
  <c r="BL138" i="81"/>
  <c r="BN138" i="81"/>
  <c r="BO138" i="81"/>
  <c r="BQ138" i="81"/>
  <c r="BR138" i="81"/>
  <c r="BT138" i="81"/>
  <c r="BU138" i="81"/>
  <c r="BW138" i="81"/>
  <c r="BX138" i="81"/>
  <c r="BZ138" i="81"/>
  <c r="CA138" i="81"/>
  <c r="CC138" i="81"/>
  <c r="CD138" i="81"/>
  <c r="CF138" i="81"/>
  <c r="CG138" i="81"/>
  <c r="CH138" i="81" s="1"/>
  <c r="CI138" i="81"/>
  <c r="CJ138" i="81"/>
  <c r="CK138" i="81" s="1"/>
  <c r="CL138" i="81"/>
  <c r="CM138" i="81"/>
  <c r="CN138" i="81" s="1"/>
  <c r="C139" i="81"/>
  <c r="D139" i="81"/>
  <c r="F139" i="81"/>
  <c r="G139" i="81"/>
  <c r="I139" i="81"/>
  <c r="J139" i="81"/>
  <c r="L139" i="81"/>
  <c r="M139" i="81"/>
  <c r="O139" i="81"/>
  <c r="P139" i="81"/>
  <c r="R139" i="81"/>
  <c r="S139" i="81"/>
  <c r="U139" i="81"/>
  <c r="V139" i="81"/>
  <c r="X139" i="81"/>
  <c r="Y139" i="81"/>
  <c r="AA139" i="81"/>
  <c r="AB139" i="81"/>
  <c r="AD139" i="81"/>
  <c r="AE139" i="81"/>
  <c r="AG139" i="81"/>
  <c r="AH139" i="81"/>
  <c r="AJ139" i="81"/>
  <c r="AK139" i="81"/>
  <c r="AM139" i="81"/>
  <c r="AN139" i="81"/>
  <c r="AP139" i="81"/>
  <c r="AQ139" i="81"/>
  <c r="AS139" i="81"/>
  <c r="AT139" i="81"/>
  <c r="AV139" i="81"/>
  <c r="AW139" i="81"/>
  <c r="AY139" i="81"/>
  <c r="AZ139" i="81"/>
  <c r="BB139" i="81"/>
  <c r="BC139" i="81"/>
  <c r="BE139" i="81"/>
  <c r="BF139" i="81"/>
  <c r="BH139" i="81"/>
  <c r="BI139" i="81"/>
  <c r="BK139" i="81"/>
  <c r="BL139" i="81"/>
  <c r="BN139" i="81"/>
  <c r="BO139" i="81"/>
  <c r="BQ139" i="81"/>
  <c r="BR139" i="81"/>
  <c r="BT139" i="81"/>
  <c r="BU139" i="81"/>
  <c r="BW139" i="81"/>
  <c r="BX139" i="81"/>
  <c r="BZ139" i="81"/>
  <c r="CA139" i="81"/>
  <c r="CC139" i="81"/>
  <c r="CD139" i="81"/>
  <c r="CF139" i="81"/>
  <c r="CG139" i="81"/>
  <c r="CH139" i="81" s="1"/>
  <c r="CI139" i="81"/>
  <c r="CJ139" i="81"/>
  <c r="CK139" i="81" s="1"/>
  <c r="CL139" i="81"/>
  <c r="CM139" i="81"/>
  <c r="CN139" i="81" s="1"/>
  <c r="C140" i="81"/>
  <c r="D140" i="81"/>
  <c r="F140" i="81"/>
  <c r="G140" i="81"/>
  <c r="I140" i="81"/>
  <c r="J140" i="81"/>
  <c r="L140" i="81"/>
  <c r="M140" i="81"/>
  <c r="O140" i="81"/>
  <c r="P140" i="81"/>
  <c r="R140" i="81"/>
  <c r="S140" i="81"/>
  <c r="U140" i="81"/>
  <c r="V140" i="81"/>
  <c r="X140" i="81"/>
  <c r="Y140" i="81"/>
  <c r="AA140" i="81"/>
  <c r="AB140" i="81"/>
  <c r="AD140" i="81"/>
  <c r="AE140" i="81"/>
  <c r="AG140" i="81"/>
  <c r="AH140" i="81"/>
  <c r="AJ140" i="81"/>
  <c r="AK140" i="81"/>
  <c r="AM140" i="81"/>
  <c r="AN140" i="81"/>
  <c r="AP140" i="81"/>
  <c r="AQ140" i="81"/>
  <c r="AS140" i="81"/>
  <c r="AT140" i="81"/>
  <c r="AV140" i="81"/>
  <c r="AW140" i="81"/>
  <c r="AY140" i="81"/>
  <c r="AZ140" i="81"/>
  <c r="BB140" i="81"/>
  <c r="BC140" i="81"/>
  <c r="BE140" i="81"/>
  <c r="BF140" i="81"/>
  <c r="BH140" i="81"/>
  <c r="BI140" i="81"/>
  <c r="BK140" i="81"/>
  <c r="BL140" i="81"/>
  <c r="BN140" i="81"/>
  <c r="BO140" i="81"/>
  <c r="BQ140" i="81"/>
  <c r="BR140" i="81"/>
  <c r="BT140" i="81"/>
  <c r="BU140" i="81"/>
  <c r="BW140" i="81"/>
  <c r="BX140" i="81"/>
  <c r="BZ140" i="81"/>
  <c r="CA140" i="81"/>
  <c r="CC140" i="81"/>
  <c r="CD140" i="81"/>
  <c r="CF140" i="81"/>
  <c r="CG140" i="81"/>
  <c r="CH140" i="81" s="1"/>
  <c r="CI140" i="81"/>
  <c r="CJ140" i="81"/>
  <c r="CK140" i="81" s="1"/>
  <c r="CL140" i="81"/>
  <c r="CM140" i="81"/>
  <c r="CN140" i="81" s="1"/>
  <c r="C141" i="81"/>
  <c r="D141" i="81"/>
  <c r="F141" i="81"/>
  <c r="G141" i="81"/>
  <c r="I141" i="81"/>
  <c r="J141" i="81"/>
  <c r="L141" i="81"/>
  <c r="M141" i="81"/>
  <c r="O141" i="81"/>
  <c r="P141" i="81"/>
  <c r="R141" i="81"/>
  <c r="S141" i="81"/>
  <c r="U141" i="81"/>
  <c r="V141" i="81"/>
  <c r="X141" i="81"/>
  <c r="Y141" i="81"/>
  <c r="AA141" i="81"/>
  <c r="AB141" i="81"/>
  <c r="AD141" i="81"/>
  <c r="AE141" i="81"/>
  <c r="AG141" i="81"/>
  <c r="AH141" i="81"/>
  <c r="AJ141" i="81"/>
  <c r="AK141" i="81"/>
  <c r="AM141" i="81"/>
  <c r="AN141" i="81"/>
  <c r="AP141" i="81"/>
  <c r="AQ141" i="81"/>
  <c r="AS141" i="81"/>
  <c r="AT141" i="81"/>
  <c r="AV141" i="81"/>
  <c r="AW141" i="81"/>
  <c r="AY141" i="81"/>
  <c r="AZ141" i="81"/>
  <c r="BB141" i="81"/>
  <c r="BC141" i="81"/>
  <c r="BE141" i="81"/>
  <c r="BF141" i="81"/>
  <c r="BH141" i="81"/>
  <c r="BI141" i="81"/>
  <c r="BK141" i="81"/>
  <c r="BL141" i="81"/>
  <c r="BN141" i="81"/>
  <c r="BO141" i="81"/>
  <c r="BQ141" i="81"/>
  <c r="BR141" i="81"/>
  <c r="BT141" i="81"/>
  <c r="BU141" i="81"/>
  <c r="BW141" i="81"/>
  <c r="BX141" i="81"/>
  <c r="BZ141" i="81"/>
  <c r="CA141" i="81"/>
  <c r="CC141" i="81"/>
  <c r="CD141" i="81"/>
  <c r="CF141" i="81"/>
  <c r="CG141" i="81"/>
  <c r="CH141" i="81" s="1"/>
  <c r="CI141" i="81"/>
  <c r="CJ141" i="81"/>
  <c r="CK141" i="81" s="1"/>
  <c r="CL141" i="81"/>
  <c r="CM141" i="81"/>
  <c r="CN141" i="81" s="1"/>
  <c r="C142" i="81"/>
  <c r="D142" i="81"/>
  <c r="F142" i="81"/>
  <c r="G142" i="81"/>
  <c r="I142" i="81"/>
  <c r="J142" i="81"/>
  <c r="L142" i="81"/>
  <c r="M142" i="81"/>
  <c r="O142" i="81"/>
  <c r="P142" i="81"/>
  <c r="R142" i="81"/>
  <c r="S142" i="81"/>
  <c r="U142" i="81"/>
  <c r="V142" i="81"/>
  <c r="X142" i="81"/>
  <c r="Y142" i="81"/>
  <c r="AA142" i="81"/>
  <c r="AB142" i="81"/>
  <c r="AD142" i="81"/>
  <c r="AE142" i="81"/>
  <c r="AG142" i="81"/>
  <c r="AH142" i="81"/>
  <c r="AJ142" i="81"/>
  <c r="AK142" i="81"/>
  <c r="AM142" i="81"/>
  <c r="AN142" i="81"/>
  <c r="AP142" i="81"/>
  <c r="AQ142" i="81"/>
  <c r="AS142" i="81"/>
  <c r="AT142" i="81"/>
  <c r="AV142" i="81"/>
  <c r="AW142" i="81"/>
  <c r="AY142" i="81"/>
  <c r="AZ142" i="81"/>
  <c r="BB142" i="81"/>
  <c r="BC142" i="81"/>
  <c r="BE142" i="81"/>
  <c r="BF142" i="81"/>
  <c r="BH142" i="81"/>
  <c r="BI142" i="81"/>
  <c r="BK142" i="81"/>
  <c r="BL142" i="81"/>
  <c r="BN142" i="81"/>
  <c r="BO142" i="81"/>
  <c r="BQ142" i="81"/>
  <c r="BR142" i="81"/>
  <c r="BT142" i="81"/>
  <c r="BU142" i="81"/>
  <c r="BW142" i="81"/>
  <c r="BX142" i="81"/>
  <c r="BZ142" i="81"/>
  <c r="CA142" i="81"/>
  <c r="CC142" i="81"/>
  <c r="CD142" i="81"/>
  <c r="CF142" i="81"/>
  <c r="CG142" i="81"/>
  <c r="CH142" i="81" s="1"/>
  <c r="CI142" i="81"/>
  <c r="CJ142" i="81"/>
  <c r="CK142" i="81" s="1"/>
  <c r="CL142" i="81"/>
  <c r="CM142" i="81"/>
  <c r="CN142" i="81" s="1"/>
  <c r="C143" i="81"/>
  <c r="D143" i="81"/>
  <c r="F143" i="81"/>
  <c r="G143" i="81"/>
  <c r="I143" i="81"/>
  <c r="J143" i="81"/>
  <c r="L143" i="81"/>
  <c r="M143" i="81"/>
  <c r="O143" i="81"/>
  <c r="P143" i="81"/>
  <c r="R143" i="81"/>
  <c r="S143" i="81"/>
  <c r="U143" i="81"/>
  <c r="V143" i="81"/>
  <c r="X143" i="81"/>
  <c r="Y143" i="81"/>
  <c r="AA143" i="81"/>
  <c r="AB143" i="81"/>
  <c r="AD143" i="81"/>
  <c r="AE143" i="81"/>
  <c r="AG143" i="81"/>
  <c r="AH143" i="81"/>
  <c r="AJ143" i="81"/>
  <c r="AK143" i="81"/>
  <c r="AM143" i="81"/>
  <c r="AN143" i="81"/>
  <c r="AP143" i="81"/>
  <c r="AQ143" i="81"/>
  <c r="AS143" i="81"/>
  <c r="AT143" i="81"/>
  <c r="AV143" i="81"/>
  <c r="AW143" i="81"/>
  <c r="AY143" i="81"/>
  <c r="AZ143" i="81"/>
  <c r="BB143" i="81"/>
  <c r="BC143" i="81"/>
  <c r="BE143" i="81"/>
  <c r="BF143" i="81"/>
  <c r="BH143" i="81"/>
  <c r="BI143" i="81"/>
  <c r="BK143" i="81"/>
  <c r="BL143" i="81"/>
  <c r="BN143" i="81"/>
  <c r="BO143" i="81"/>
  <c r="BP143" i="81" s="1"/>
  <c r="BQ143" i="81"/>
  <c r="BR143" i="81"/>
  <c r="BS143" i="81" s="1"/>
  <c r="BT143" i="81"/>
  <c r="BU143" i="81"/>
  <c r="BW143" i="81"/>
  <c r="BX143" i="81"/>
  <c r="BZ143" i="81"/>
  <c r="CA143" i="81"/>
  <c r="CC143" i="81"/>
  <c r="CD143" i="81"/>
  <c r="CF143" i="81"/>
  <c r="CG143" i="81"/>
  <c r="CH143" i="81" s="1"/>
  <c r="CI143" i="81"/>
  <c r="CJ143" i="81"/>
  <c r="CK143" i="81" s="1"/>
  <c r="CL143" i="81"/>
  <c r="CM143" i="81"/>
  <c r="CN143" i="81" s="1"/>
  <c r="C144" i="81"/>
  <c r="D144" i="81"/>
  <c r="F144" i="81"/>
  <c r="G144" i="81"/>
  <c r="I144" i="81"/>
  <c r="J144" i="81"/>
  <c r="L144" i="81"/>
  <c r="M144" i="81"/>
  <c r="O144" i="81"/>
  <c r="P144" i="81"/>
  <c r="R144" i="81"/>
  <c r="S144" i="81"/>
  <c r="U144" i="81"/>
  <c r="V144" i="81"/>
  <c r="X144" i="81"/>
  <c r="Y144" i="81"/>
  <c r="AA144" i="81"/>
  <c r="AB144" i="81"/>
  <c r="AD144" i="81"/>
  <c r="AE144" i="81"/>
  <c r="AG144" i="81"/>
  <c r="AH144" i="81"/>
  <c r="AJ144" i="81"/>
  <c r="AK144" i="81"/>
  <c r="AM144" i="81"/>
  <c r="AN144" i="81"/>
  <c r="AP144" i="81"/>
  <c r="AQ144" i="81"/>
  <c r="AS144" i="81"/>
  <c r="AT144" i="81"/>
  <c r="AV144" i="81"/>
  <c r="AW144" i="81"/>
  <c r="AY144" i="81"/>
  <c r="AZ144" i="81"/>
  <c r="BB144" i="81"/>
  <c r="BC144" i="81"/>
  <c r="BE144" i="81"/>
  <c r="BF144" i="81"/>
  <c r="BH144" i="81"/>
  <c r="BI144" i="81"/>
  <c r="BK144" i="81"/>
  <c r="BL144" i="81"/>
  <c r="BN144" i="81"/>
  <c r="BO144" i="81"/>
  <c r="BP144" i="81" s="1"/>
  <c r="BQ144" i="81"/>
  <c r="BR144" i="81"/>
  <c r="BS144" i="81" s="1"/>
  <c r="BT144" i="81"/>
  <c r="BU144" i="81"/>
  <c r="BV144" i="81" s="1"/>
  <c r="BW144" i="81"/>
  <c r="BX144" i="81"/>
  <c r="BZ144" i="81"/>
  <c r="CA144" i="81"/>
  <c r="CC144" i="81"/>
  <c r="CD144" i="81"/>
  <c r="CF144" i="81"/>
  <c r="CG144" i="81"/>
  <c r="CH144" i="81" s="1"/>
  <c r="CI144" i="81"/>
  <c r="CJ144" i="81"/>
  <c r="CK144" i="81" s="1"/>
  <c r="CL144" i="81"/>
  <c r="CM144" i="81"/>
  <c r="CN144" i="81" s="1"/>
  <c r="C145" i="81"/>
  <c r="D145" i="81"/>
  <c r="F145" i="81"/>
  <c r="G145" i="81"/>
  <c r="I145" i="81"/>
  <c r="J145" i="81"/>
  <c r="L145" i="81"/>
  <c r="M145" i="81"/>
  <c r="O145" i="81"/>
  <c r="P145" i="81"/>
  <c r="R145" i="81"/>
  <c r="S145" i="81"/>
  <c r="U145" i="81"/>
  <c r="V145" i="81"/>
  <c r="X145" i="81"/>
  <c r="Y145" i="81"/>
  <c r="AA145" i="81"/>
  <c r="AB145" i="81"/>
  <c r="AD145" i="81"/>
  <c r="AE145" i="81"/>
  <c r="AG145" i="81"/>
  <c r="AH145" i="81"/>
  <c r="AJ145" i="81"/>
  <c r="AK145" i="81"/>
  <c r="AM145" i="81"/>
  <c r="AN145" i="81"/>
  <c r="AP145" i="81"/>
  <c r="AQ145" i="81"/>
  <c r="AS145" i="81"/>
  <c r="AT145" i="81"/>
  <c r="AV145" i="81"/>
  <c r="AW145" i="81"/>
  <c r="AY145" i="81"/>
  <c r="AZ145" i="81"/>
  <c r="BB145" i="81"/>
  <c r="BC145" i="81"/>
  <c r="BE145" i="81"/>
  <c r="BF145" i="81"/>
  <c r="BH145" i="81"/>
  <c r="BI145" i="81"/>
  <c r="BK145" i="81"/>
  <c r="BL145" i="81"/>
  <c r="BN145" i="81"/>
  <c r="BO145" i="81"/>
  <c r="BP145" i="81" s="1"/>
  <c r="BQ145" i="81"/>
  <c r="BR145" i="81"/>
  <c r="BS145" i="81" s="1"/>
  <c r="BT145" i="81"/>
  <c r="BU145" i="81"/>
  <c r="BV145" i="81" s="1"/>
  <c r="BW145" i="81"/>
  <c r="BX145" i="81"/>
  <c r="BZ145" i="81"/>
  <c r="CA145" i="81"/>
  <c r="CC145" i="81"/>
  <c r="CD145" i="81"/>
  <c r="CF145" i="81"/>
  <c r="CG145" i="81"/>
  <c r="CH145" i="81" s="1"/>
  <c r="CI145" i="81"/>
  <c r="CJ145" i="81"/>
  <c r="CK145" i="81" s="1"/>
  <c r="CL145" i="81"/>
  <c r="CM145" i="81"/>
  <c r="CN145" i="81" s="1"/>
  <c r="C146" i="81"/>
  <c r="D146" i="81"/>
  <c r="F146" i="81"/>
  <c r="G146" i="81"/>
  <c r="I146" i="81"/>
  <c r="J146" i="81"/>
  <c r="L146" i="81"/>
  <c r="M146" i="81"/>
  <c r="O146" i="81"/>
  <c r="P146" i="81"/>
  <c r="R146" i="81"/>
  <c r="S146" i="81"/>
  <c r="U146" i="81"/>
  <c r="V146" i="81"/>
  <c r="X146" i="81"/>
  <c r="Y146" i="81"/>
  <c r="AA146" i="81"/>
  <c r="AB146" i="81"/>
  <c r="AD146" i="81"/>
  <c r="AE146" i="81"/>
  <c r="AG146" i="81"/>
  <c r="AH146" i="81"/>
  <c r="AJ146" i="81"/>
  <c r="AK146" i="81"/>
  <c r="AM146" i="81"/>
  <c r="AN146" i="81"/>
  <c r="AP146" i="81"/>
  <c r="AQ146" i="81"/>
  <c r="AR146" i="81" s="1"/>
  <c r="AS146" i="81"/>
  <c r="AT146" i="81"/>
  <c r="AV146" i="81"/>
  <c r="AW146" i="81"/>
  <c r="AY146" i="81"/>
  <c r="AZ146" i="81"/>
  <c r="BB146" i="81"/>
  <c r="BC146" i="81"/>
  <c r="BE146" i="81"/>
  <c r="BF146" i="81"/>
  <c r="BH146" i="81"/>
  <c r="BI146" i="81"/>
  <c r="BK146" i="81"/>
  <c r="BL146" i="81"/>
  <c r="BN146" i="81"/>
  <c r="BO146" i="81"/>
  <c r="BP146" i="81" s="1"/>
  <c r="BQ146" i="81"/>
  <c r="BR146" i="81"/>
  <c r="BS146" i="81" s="1"/>
  <c r="BT146" i="81"/>
  <c r="BU146" i="81"/>
  <c r="BV146" i="81" s="1"/>
  <c r="BW146" i="81"/>
  <c r="BX146" i="81"/>
  <c r="BZ146" i="81"/>
  <c r="CA146" i="81"/>
  <c r="CC146" i="81"/>
  <c r="CD146" i="81"/>
  <c r="CF146" i="81"/>
  <c r="CG146" i="81"/>
  <c r="CH146" i="81" s="1"/>
  <c r="CI146" i="81"/>
  <c r="CJ146" i="81"/>
  <c r="CK146" i="81" s="1"/>
  <c r="CL146" i="81"/>
  <c r="CM146" i="81"/>
  <c r="CN146" i="81" s="1"/>
  <c r="C147" i="81"/>
  <c r="D147" i="81"/>
  <c r="F147" i="81"/>
  <c r="G147" i="81"/>
  <c r="I147" i="81"/>
  <c r="J147" i="81"/>
  <c r="L147" i="81"/>
  <c r="M147" i="81"/>
  <c r="O147" i="81"/>
  <c r="P147" i="81"/>
  <c r="R147" i="81"/>
  <c r="S147" i="81"/>
  <c r="U147" i="81"/>
  <c r="V147" i="81"/>
  <c r="X147" i="81"/>
  <c r="Y147" i="81"/>
  <c r="AA147" i="81"/>
  <c r="AB147" i="81"/>
  <c r="AD147" i="81"/>
  <c r="AE147" i="81"/>
  <c r="AG147" i="81"/>
  <c r="AH147" i="81"/>
  <c r="AJ147" i="81"/>
  <c r="AK147" i="81"/>
  <c r="AM147" i="81"/>
  <c r="AN147" i="81"/>
  <c r="AO147" i="81" s="1"/>
  <c r="AP147" i="81"/>
  <c r="AQ147" i="81"/>
  <c r="AR147" i="81" s="1"/>
  <c r="AS147" i="81"/>
  <c r="AT147" i="81"/>
  <c r="AV147" i="81"/>
  <c r="AW147" i="81"/>
  <c r="AY147" i="81"/>
  <c r="AZ147" i="81"/>
  <c r="BB147" i="81"/>
  <c r="BC147" i="81"/>
  <c r="BE147" i="81"/>
  <c r="BF147" i="81"/>
  <c r="BH147" i="81"/>
  <c r="BI147" i="81"/>
  <c r="BK147" i="81"/>
  <c r="BL147" i="81"/>
  <c r="BN147" i="81"/>
  <c r="BO147" i="81"/>
  <c r="BP147" i="81" s="1"/>
  <c r="BQ147" i="81"/>
  <c r="BR147" i="81"/>
  <c r="BS147" i="81" s="1"/>
  <c r="BT147" i="81"/>
  <c r="BU147" i="81"/>
  <c r="BV147" i="81" s="1"/>
  <c r="BW147" i="81"/>
  <c r="BX147" i="81"/>
  <c r="BZ147" i="81"/>
  <c r="CA147" i="81"/>
  <c r="CC147" i="81"/>
  <c r="CD147" i="81"/>
  <c r="CF147" i="81"/>
  <c r="CG147" i="81"/>
  <c r="CH147" i="81" s="1"/>
  <c r="CI147" i="81"/>
  <c r="CJ147" i="81"/>
  <c r="CK147" i="81" s="1"/>
  <c r="CL147" i="81"/>
  <c r="CM147" i="81"/>
  <c r="CN147" i="81" s="1"/>
  <c r="C148" i="81"/>
  <c r="D148" i="81"/>
  <c r="F148" i="81"/>
  <c r="G148" i="81"/>
  <c r="I148" i="81"/>
  <c r="J148" i="81"/>
  <c r="L148" i="81"/>
  <c r="M148" i="81"/>
  <c r="O148" i="81"/>
  <c r="P148" i="81"/>
  <c r="R148" i="81"/>
  <c r="S148" i="81"/>
  <c r="U148" i="81"/>
  <c r="V148" i="81"/>
  <c r="X148" i="81"/>
  <c r="Y148" i="81"/>
  <c r="AA148" i="81"/>
  <c r="AB148" i="81"/>
  <c r="AD148" i="81"/>
  <c r="AE148" i="81"/>
  <c r="AG148" i="81"/>
  <c r="AH148" i="81"/>
  <c r="AJ148" i="81"/>
  <c r="AK148" i="81"/>
  <c r="AM148" i="81"/>
  <c r="AN148" i="81"/>
  <c r="AO148" i="81" s="1"/>
  <c r="AP148" i="81"/>
  <c r="AQ148" i="81"/>
  <c r="AR148" i="81" s="1"/>
  <c r="AS148" i="81"/>
  <c r="AT148" i="81"/>
  <c r="AV148" i="81"/>
  <c r="AW148" i="81"/>
  <c r="AY148" i="81"/>
  <c r="AZ148" i="81"/>
  <c r="BB148" i="81"/>
  <c r="BC148" i="81"/>
  <c r="BE148" i="81"/>
  <c r="BF148" i="81"/>
  <c r="BG148" i="81" s="1"/>
  <c r="BH148" i="81"/>
  <c r="BI148" i="81"/>
  <c r="BJ148" i="81" s="1"/>
  <c r="BK148" i="81"/>
  <c r="BL148" i="81"/>
  <c r="BN148" i="81"/>
  <c r="BO148" i="81"/>
  <c r="BP148" i="81" s="1"/>
  <c r="BQ148" i="81"/>
  <c r="BR148" i="81"/>
  <c r="BS148" i="81" s="1"/>
  <c r="BT148" i="81"/>
  <c r="BU148" i="81"/>
  <c r="BV148" i="81" s="1"/>
  <c r="BW148" i="81"/>
  <c r="BX148" i="81"/>
  <c r="BZ148" i="81"/>
  <c r="CA148" i="81"/>
  <c r="CC148" i="81"/>
  <c r="CD148" i="81"/>
  <c r="CF148" i="81"/>
  <c r="CG148" i="81"/>
  <c r="CH148" i="81" s="1"/>
  <c r="CI148" i="81"/>
  <c r="CJ148" i="81"/>
  <c r="CK148" i="81" s="1"/>
  <c r="CL148" i="81"/>
  <c r="CM148" i="81"/>
  <c r="CN148" i="81" s="1"/>
  <c r="C149" i="81"/>
  <c r="D149" i="81"/>
  <c r="F149" i="81"/>
  <c r="G149" i="81"/>
  <c r="I149" i="81"/>
  <c r="J149" i="81"/>
  <c r="L149" i="81"/>
  <c r="M149" i="81"/>
  <c r="O149" i="81"/>
  <c r="P149" i="81"/>
  <c r="R149" i="81"/>
  <c r="S149" i="81"/>
  <c r="U149" i="81"/>
  <c r="V149" i="81"/>
  <c r="X149" i="81"/>
  <c r="Y149" i="81"/>
  <c r="AA149" i="81"/>
  <c r="AB149" i="81"/>
  <c r="AD149" i="81"/>
  <c r="AE149" i="81"/>
  <c r="AG149" i="81"/>
  <c r="AH149" i="81"/>
  <c r="AJ149" i="81"/>
  <c r="AK149" i="81"/>
  <c r="AM149" i="81"/>
  <c r="AN149" i="81"/>
  <c r="AO149" i="81" s="1"/>
  <c r="AP149" i="81"/>
  <c r="AQ149" i="81"/>
  <c r="AR149" i="81" s="1"/>
  <c r="AS149" i="81"/>
  <c r="AT149" i="81"/>
  <c r="AV149" i="81"/>
  <c r="AW149" i="81"/>
  <c r="AY149" i="81"/>
  <c r="AZ149" i="81"/>
  <c r="BB149" i="81"/>
  <c r="BC149" i="81"/>
  <c r="BE149" i="81"/>
  <c r="BF149" i="81"/>
  <c r="BG149" i="81" s="1"/>
  <c r="BH149" i="81"/>
  <c r="BI149" i="81"/>
  <c r="BJ149" i="81" s="1"/>
  <c r="BK149" i="81"/>
  <c r="BL149" i="81"/>
  <c r="BN149" i="81"/>
  <c r="BO149" i="81"/>
  <c r="BQ149" i="81"/>
  <c r="BR149" i="81"/>
  <c r="BS149" i="81" s="1"/>
  <c r="BT149" i="81"/>
  <c r="BU149" i="81"/>
  <c r="BV149" i="81" s="1"/>
  <c r="BW149" i="81"/>
  <c r="BX149" i="81"/>
  <c r="BZ149" i="81"/>
  <c r="CA149" i="81"/>
  <c r="CC149" i="81"/>
  <c r="CD149" i="81"/>
  <c r="CF149" i="81"/>
  <c r="CG149" i="81"/>
  <c r="CH149" i="81" s="1"/>
  <c r="CI149" i="81"/>
  <c r="CJ149" i="81"/>
  <c r="CK149" i="81" s="1"/>
  <c r="CL149" i="81"/>
  <c r="CM149" i="81"/>
  <c r="CN149" i="81" s="1"/>
  <c r="C150" i="81"/>
  <c r="D150" i="81"/>
  <c r="F150" i="81"/>
  <c r="G150" i="81"/>
  <c r="I150" i="81"/>
  <c r="J150" i="81"/>
  <c r="L150" i="81"/>
  <c r="M150" i="81"/>
  <c r="O150" i="81"/>
  <c r="P150" i="81"/>
  <c r="R150" i="81"/>
  <c r="S150" i="81"/>
  <c r="U150" i="81"/>
  <c r="V150" i="81"/>
  <c r="X150" i="81"/>
  <c r="Y150" i="81"/>
  <c r="AA150" i="81"/>
  <c r="AB150" i="81"/>
  <c r="AD150" i="81"/>
  <c r="AE150" i="81"/>
  <c r="AG150" i="81"/>
  <c r="AH150" i="81"/>
  <c r="AJ150" i="81"/>
  <c r="AK150" i="81"/>
  <c r="AM150" i="81"/>
  <c r="AN150" i="81"/>
  <c r="AO150" i="81" s="1"/>
  <c r="AP150" i="81"/>
  <c r="AQ150" i="81"/>
  <c r="AR150" i="81" s="1"/>
  <c r="AS150" i="81"/>
  <c r="AT150" i="81"/>
  <c r="AU150" i="81" s="1"/>
  <c r="AV150" i="81"/>
  <c r="AW150" i="81"/>
  <c r="AY150" i="81"/>
  <c r="AZ150" i="81"/>
  <c r="BB150" i="81"/>
  <c r="BC150" i="81"/>
  <c r="BE150" i="81"/>
  <c r="BF150" i="81"/>
  <c r="BG150" i="81" s="1"/>
  <c r="BH150" i="81"/>
  <c r="BI150" i="81"/>
  <c r="BJ150" i="81" s="1"/>
  <c r="BK150" i="81"/>
  <c r="BL150" i="81"/>
  <c r="BN150" i="81"/>
  <c r="BO150" i="81"/>
  <c r="BP150" i="81" s="1"/>
  <c r="BQ150" i="81"/>
  <c r="BR150" i="81"/>
  <c r="BS150" i="81" s="1"/>
  <c r="BT150" i="81"/>
  <c r="BU150" i="81"/>
  <c r="BV150" i="81" s="1"/>
  <c r="BW150" i="81"/>
  <c r="BX150" i="81"/>
  <c r="BZ150" i="81"/>
  <c r="CA150" i="81"/>
  <c r="CC150" i="81"/>
  <c r="CD150" i="81"/>
  <c r="CF150" i="81"/>
  <c r="CG150" i="81"/>
  <c r="CH150" i="81" s="1"/>
  <c r="CI150" i="81"/>
  <c r="CJ150" i="81"/>
  <c r="CK150" i="81" s="1"/>
  <c r="CL150" i="81"/>
  <c r="CM150" i="81"/>
  <c r="CN150" i="81" s="1"/>
  <c r="C151" i="81"/>
  <c r="D151" i="81"/>
  <c r="F151" i="81"/>
  <c r="G151" i="81"/>
  <c r="I151" i="81"/>
  <c r="J151" i="81"/>
  <c r="L151" i="81"/>
  <c r="M151" i="81"/>
  <c r="O151" i="81"/>
  <c r="P151" i="81"/>
  <c r="R151" i="81"/>
  <c r="S151" i="81"/>
  <c r="U151" i="81"/>
  <c r="V151" i="81"/>
  <c r="X151" i="81"/>
  <c r="Y151" i="81"/>
  <c r="AA151" i="81"/>
  <c r="AB151" i="81"/>
  <c r="AD151" i="81"/>
  <c r="AE151" i="81"/>
  <c r="AG151" i="81"/>
  <c r="AH151" i="81"/>
  <c r="AJ151" i="81"/>
  <c r="AK151" i="81"/>
  <c r="AM151" i="81"/>
  <c r="AN151" i="81"/>
  <c r="AO151" i="81" s="1"/>
  <c r="AP151" i="81"/>
  <c r="AQ151" i="81"/>
  <c r="AR151" i="81" s="1"/>
  <c r="AS151" i="81"/>
  <c r="AT151" i="81"/>
  <c r="AU151" i="81" s="1"/>
  <c r="AV151" i="81"/>
  <c r="AW151" i="81"/>
  <c r="AY151" i="81"/>
  <c r="AZ151" i="81"/>
  <c r="BB151" i="81"/>
  <c r="BC151" i="81"/>
  <c r="BE151" i="81"/>
  <c r="BF151" i="81"/>
  <c r="BG151" i="81" s="1"/>
  <c r="BH151" i="81"/>
  <c r="BI151" i="81"/>
  <c r="BJ151" i="81" s="1"/>
  <c r="BK151" i="81"/>
  <c r="BL151" i="81"/>
  <c r="BN151" i="81"/>
  <c r="BO151" i="81"/>
  <c r="BP151" i="81" s="1"/>
  <c r="BQ151" i="81"/>
  <c r="BR151" i="81"/>
  <c r="BS151" i="81" s="1"/>
  <c r="BT151" i="81"/>
  <c r="BU151" i="81"/>
  <c r="BV151" i="81" s="1"/>
  <c r="BW151" i="81"/>
  <c r="BX151" i="81"/>
  <c r="BZ151" i="81"/>
  <c r="CA151" i="81"/>
  <c r="CC151" i="81"/>
  <c r="CD151" i="81"/>
  <c r="CF151" i="81"/>
  <c r="CG151" i="81"/>
  <c r="CH151" i="81" s="1"/>
  <c r="CI151" i="81"/>
  <c r="CJ151" i="81"/>
  <c r="CK151" i="81" s="1"/>
  <c r="CL151" i="81"/>
  <c r="CM151" i="81"/>
  <c r="CN151" i="81" s="1"/>
  <c r="C152" i="81"/>
  <c r="D152" i="81"/>
  <c r="F152" i="81"/>
  <c r="G152" i="81"/>
  <c r="I152" i="81"/>
  <c r="J152" i="81"/>
  <c r="L152" i="81"/>
  <c r="M152" i="81"/>
  <c r="O152" i="81"/>
  <c r="P152" i="81"/>
  <c r="R152" i="81"/>
  <c r="S152" i="81"/>
  <c r="U152" i="81"/>
  <c r="V152" i="81"/>
  <c r="X152" i="81"/>
  <c r="Y152" i="81"/>
  <c r="AA152" i="81"/>
  <c r="AB152" i="81"/>
  <c r="AD152" i="81"/>
  <c r="AE152" i="81"/>
  <c r="AG152" i="81"/>
  <c r="AH152" i="81"/>
  <c r="AJ152" i="81"/>
  <c r="AK152" i="81"/>
  <c r="AM152" i="81"/>
  <c r="AN152" i="81"/>
  <c r="AO152" i="81" s="1"/>
  <c r="AP152" i="81"/>
  <c r="AQ152" i="81"/>
  <c r="AR152" i="81" s="1"/>
  <c r="AS152" i="81"/>
  <c r="AT152" i="81"/>
  <c r="AU152" i="81" s="1"/>
  <c r="AV152" i="81"/>
  <c r="AW152" i="81"/>
  <c r="AY152" i="81"/>
  <c r="AZ152" i="81"/>
  <c r="BB152" i="81"/>
  <c r="BC152" i="81"/>
  <c r="BE152" i="81"/>
  <c r="BF152" i="81"/>
  <c r="BG152" i="81" s="1"/>
  <c r="BH152" i="81"/>
  <c r="BI152" i="81"/>
  <c r="BJ152" i="81" s="1"/>
  <c r="BK152" i="81"/>
  <c r="BL152" i="81"/>
  <c r="BM152" i="81" s="1"/>
  <c r="BN152" i="81"/>
  <c r="BO152" i="81"/>
  <c r="BP152" i="81" s="1"/>
  <c r="BQ152" i="81"/>
  <c r="BR152" i="81"/>
  <c r="BS152" i="81" s="1"/>
  <c r="BT152" i="81"/>
  <c r="BU152" i="81"/>
  <c r="BV152" i="81" s="1"/>
  <c r="BW152" i="81"/>
  <c r="BX152" i="81"/>
  <c r="BZ152" i="81"/>
  <c r="CA152" i="81"/>
  <c r="CC152" i="81"/>
  <c r="CD152" i="81"/>
  <c r="CF152" i="81"/>
  <c r="CG152" i="81"/>
  <c r="CH152" i="81" s="1"/>
  <c r="CI152" i="81"/>
  <c r="CJ152" i="81"/>
  <c r="CK152" i="81" s="1"/>
  <c r="CL152" i="81"/>
  <c r="CM152" i="81"/>
  <c r="CN152" i="81" s="1"/>
  <c r="C153" i="81"/>
  <c r="D153" i="81"/>
  <c r="F153" i="81"/>
  <c r="G153" i="81"/>
  <c r="I153" i="81"/>
  <c r="J153" i="81"/>
  <c r="L153" i="81"/>
  <c r="M153" i="81"/>
  <c r="O153" i="81"/>
  <c r="P153" i="81"/>
  <c r="R153" i="81"/>
  <c r="S153" i="81"/>
  <c r="U153" i="81"/>
  <c r="V153" i="81"/>
  <c r="X153" i="81"/>
  <c r="Y153" i="81"/>
  <c r="AA153" i="81"/>
  <c r="AB153" i="81"/>
  <c r="AD153" i="81"/>
  <c r="AE153" i="81"/>
  <c r="AG153" i="81"/>
  <c r="AH153" i="81"/>
  <c r="AJ153" i="81"/>
  <c r="AK153" i="81"/>
  <c r="AM153" i="81"/>
  <c r="AN153" i="81"/>
  <c r="AO153" i="81" s="1"/>
  <c r="AP153" i="81"/>
  <c r="AQ153" i="81"/>
  <c r="AR153" i="81" s="1"/>
  <c r="AS153" i="81"/>
  <c r="AT153" i="81"/>
  <c r="AU153" i="81" s="1"/>
  <c r="AV153" i="81"/>
  <c r="AW153" i="81"/>
  <c r="AY153" i="81"/>
  <c r="AZ153" i="81"/>
  <c r="BB153" i="81"/>
  <c r="BC153" i="81"/>
  <c r="BE153" i="81"/>
  <c r="BF153" i="81"/>
  <c r="BG153" i="81" s="1"/>
  <c r="BH153" i="81"/>
  <c r="BI153" i="81"/>
  <c r="BJ153" i="81" s="1"/>
  <c r="BK153" i="81"/>
  <c r="BL153" i="81"/>
  <c r="BM153" i="81" s="1"/>
  <c r="BN153" i="81"/>
  <c r="BO153" i="81"/>
  <c r="BP153" i="81" s="1"/>
  <c r="BQ153" i="81"/>
  <c r="BR153" i="81"/>
  <c r="BS153" i="81" s="1"/>
  <c r="BT153" i="81"/>
  <c r="BU153" i="81"/>
  <c r="BV153" i="81" s="1"/>
  <c r="BW153" i="81"/>
  <c r="BX153" i="81"/>
  <c r="BZ153" i="81"/>
  <c r="CA153" i="81"/>
  <c r="CC153" i="81"/>
  <c r="CD153" i="81"/>
  <c r="CF153" i="81"/>
  <c r="CG153" i="81"/>
  <c r="CH153" i="81" s="1"/>
  <c r="CI153" i="81"/>
  <c r="CJ153" i="81"/>
  <c r="CK153" i="81" s="1"/>
  <c r="CL153" i="81"/>
  <c r="CM153" i="81"/>
  <c r="CN153" i="81" s="1"/>
  <c r="C154" i="81"/>
  <c r="D154" i="81"/>
  <c r="F154" i="81"/>
  <c r="G154" i="81"/>
  <c r="I154" i="81"/>
  <c r="J154" i="81"/>
  <c r="L154" i="81"/>
  <c r="M154" i="81"/>
  <c r="O154" i="81"/>
  <c r="P154" i="81"/>
  <c r="R154" i="81"/>
  <c r="S154" i="81"/>
  <c r="U154" i="81"/>
  <c r="V154" i="81"/>
  <c r="X154" i="81"/>
  <c r="Y154" i="81"/>
  <c r="AA154" i="81"/>
  <c r="AB154" i="81"/>
  <c r="AD154" i="81"/>
  <c r="AE154" i="81"/>
  <c r="AG154" i="81"/>
  <c r="AH154" i="81"/>
  <c r="AJ154" i="81"/>
  <c r="AK154" i="81"/>
  <c r="AM154" i="81"/>
  <c r="AN154" i="81"/>
  <c r="AO154" i="81" s="1"/>
  <c r="AP154" i="81"/>
  <c r="AQ154" i="81"/>
  <c r="AR154" i="81" s="1"/>
  <c r="AS154" i="81"/>
  <c r="AT154" i="81"/>
  <c r="AU154" i="81" s="1"/>
  <c r="AV154" i="81"/>
  <c r="AW154" i="81"/>
  <c r="AY154" i="81"/>
  <c r="AZ154" i="81"/>
  <c r="BB154" i="81"/>
  <c r="BC154" i="81"/>
  <c r="BE154" i="81"/>
  <c r="BF154" i="81"/>
  <c r="BG154" i="81" s="1"/>
  <c r="BH154" i="81"/>
  <c r="BI154" i="81"/>
  <c r="BJ154" i="81" s="1"/>
  <c r="BK154" i="81"/>
  <c r="BL154" i="81"/>
  <c r="BM154" i="81" s="1"/>
  <c r="BN154" i="81"/>
  <c r="BO154" i="81"/>
  <c r="BP154" i="81" s="1"/>
  <c r="BQ154" i="81"/>
  <c r="BR154" i="81"/>
  <c r="BS154" i="81" s="1"/>
  <c r="BT154" i="81"/>
  <c r="BU154" i="81"/>
  <c r="BV154" i="81" s="1"/>
  <c r="BW154" i="81"/>
  <c r="BX154" i="81"/>
  <c r="BZ154" i="81"/>
  <c r="CA154" i="81"/>
  <c r="CC154" i="81"/>
  <c r="CD154" i="81"/>
  <c r="CF154" i="81"/>
  <c r="CG154" i="81"/>
  <c r="CH154" i="81" s="1"/>
  <c r="CI154" i="81"/>
  <c r="CJ154" i="81"/>
  <c r="CK154" i="81" s="1"/>
  <c r="CL154" i="81"/>
  <c r="CM154" i="81"/>
  <c r="CN154" i="81" s="1"/>
  <c r="C155" i="81"/>
  <c r="D155" i="81"/>
  <c r="F155" i="81"/>
  <c r="G155" i="81"/>
  <c r="I155" i="81"/>
  <c r="J155" i="81"/>
  <c r="L155" i="81"/>
  <c r="M155" i="81"/>
  <c r="O155" i="81"/>
  <c r="P155" i="81"/>
  <c r="R155" i="81"/>
  <c r="S155" i="81"/>
  <c r="U155" i="81"/>
  <c r="V155" i="81"/>
  <c r="X155" i="81"/>
  <c r="Y155" i="81"/>
  <c r="AA155" i="81"/>
  <c r="AB155" i="81"/>
  <c r="AD155" i="81"/>
  <c r="AE155" i="81"/>
  <c r="AG155" i="81"/>
  <c r="AH155" i="81"/>
  <c r="AJ155" i="81"/>
  <c r="AK155" i="81"/>
  <c r="AM155" i="81"/>
  <c r="AN155" i="81"/>
  <c r="AO155" i="81" s="1"/>
  <c r="AP155" i="81"/>
  <c r="AQ155" i="81"/>
  <c r="AR155" i="81" s="1"/>
  <c r="AS155" i="81"/>
  <c r="AT155" i="81"/>
  <c r="AU155" i="81" s="1"/>
  <c r="AV155" i="81"/>
  <c r="AW155" i="81"/>
  <c r="AY155" i="81"/>
  <c r="AZ155" i="81"/>
  <c r="BB155" i="81"/>
  <c r="BC155" i="81"/>
  <c r="BE155" i="81"/>
  <c r="BF155" i="81"/>
  <c r="BG155" i="81" s="1"/>
  <c r="BH155" i="81"/>
  <c r="BI155" i="81"/>
  <c r="BJ155" i="81" s="1"/>
  <c r="BK155" i="81"/>
  <c r="BL155" i="81"/>
  <c r="BM155" i="81" s="1"/>
  <c r="BN155" i="81"/>
  <c r="BO155" i="81"/>
  <c r="BP155" i="81" s="1"/>
  <c r="BQ155" i="81"/>
  <c r="BR155" i="81"/>
  <c r="BS155" i="81" s="1"/>
  <c r="BT155" i="81"/>
  <c r="BU155" i="81"/>
  <c r="BV155" i="81" s="1"/>
  <c r="BW155" i="81"/>
  <c r="BX155" i="81"/>
  <c r="BZ155" i="81"/>
  <c r="CA155" i="81"/>
  <c r="CC155" i="81"/>
  <c r="CD155" i="81"/>
  <c r="CF155" i="81"/>
  <c r="CG155" i="81"/>
  <c r="CH155" i="81" s="1"/>
  <c r="CI155" i="81"/>
  <c r="CJ155" i="81"/>
  <c r="CK155" i="81" s="1"/>
  <c r="CL155" i="81"/>
  <c r="CM155" i="81"/>
  <c r="CN155" i="81" s="1"/>
  <c r="C156" i="81"/>
  <c r="D156" i="81"/>
  <c r="F156" i="81"/>
  <c r="G156" i="81"/>
  <c r="I156" i="81"/>
  <c r="J156" i="81"/>
  <c r="L156" i="81"/>
  <c r="M156" i="81"/>
  <c r="O156" i="81"/>
  <c r="P156" i="81"/>
  <c r="R156" i="81"/>
  <c r="S156" i="81"/>
  <c r="U156" i="81"/>
  <c r="V156" i="81"/>
  <c r="X156" i="81"/>
  <c r="Y156" i="81"/>
  <c r="AA156" i="81"/>
  <c r="AB156" i="81"/>
  <c r="AD156" i="81"/>
  <c r="AE156" i="81"/>
  <c r="AG156" i="81"/>
  <c r="AH156" i="81"/>
  <c r="AJ156" i="81"/>
  <c r="AK156" i="81"/>
  <c r="AM156" i="81"/>
  <c r="AN156" i="81"/>
  <c r="AO156" i="81" s="1"/>
  <c r="AP156" i="81"/>
  <c r="AQ156" i="81"/>
  <c r="AR156" i="81" s="1"/>
  <c r="AS156" i="81"/>
  <c r="AT156" i="81"/>
  <c r="AU156" i="81" s="1"/>
  <c r="AV156" i="81"/>
  <c r="AW156" i="81"/>
  <c r="AY156" i="81"/>
  <c r="AZ156" i="81"/>
  <c r="BB156" i="81"/>
  <c r="BC156" i="81"/>
  <c r="BE156" i="81"/>
  <c r="BF156" i="81"/>
  <c r="BG156" i="81" s="1"/>
  <c r="BH156" i="81"/>
  <c r="BI156" i="81"/>
  <c r="BJ156" i="81" s="1"/>
  <c r="BK156" i="81"/>
  <c r="BL156" i="81"/>
  <c r="BM156" i="81" s="1"/>
  <c r="BN156" i="81"/>
  <c r="BO156" i="81"/>
  <c r="BP156" i="81" s="1"/>
  <c r="BQ156" i="81"/>
  <c r="BR156" i="81"/>
  <c r="BS156" i="81" s="1"/>
  <c r="BT156" i="81"/>
  <c r="BU156" i="81"/>
  <c r="BV156" i="81" s="1"/>
  <c r="BW156" i="81"/>
  <c r="BX156" i="81"/>
  <c r="BZ156" i="81"/>
  <c r="CA156" i="81"/>
  <c r="CC156" i="81"/>
  <c r="CD156" i="81"/>
  <c r="CF156" i="81"/>
  <c r="CG156" i="81"/>
  <c r="CH156" i="81" s="1"/>
  <c r="CI156" i="81"/>
  <c r="CJ156" i="81"/>
  <c r="CK156" i="81" s="1"/>
  <c r="CL156" i="81"/>
  <c r="CM156" i="81"/>
  <c r="CN156" i="81" s="1"/>
  <c r="C157" i="81"/>
  <c r="D157" i="81"/>
  <c r="F157" i="81"/>
  <c r="G157" i="81"/>
  <c r="I157" i="81"/>
  <c r="J157" i="81"/>
  <c r="L157" i="81"/>
  <c r="M157" i="81"/>
  <c r="O157" i="81"/>
  <c r="P157" i="81"/>
  <c r="R157" i="81"/>
  <c r="S157" i="81"/>
  <c r="U157" i="81"/>
  <c r="V157" i="81"/>
  <c r="X157" i="81"/>
  <c r="Y157" i="81"/>
  <c r="AA157" i="81"/>
  <c r="AB157" i="81"/>
  <c r="AD157" i="81"/>
  <c r="AE157" i="81"/>
  <c r="AG157" i="81"/>
  <c r="AH157" i="81"/>
  <c r="AJ157" i="81"/>
  <c r="AK157" i="81"/>
  <c r="AM157" i="81"/>
  <c r="AN157" i="81"/>
  <c r="AO157" i="81" s="1"/>
  <c r="AP157" i="81"/>
  <c r="AQ157" i="81"/>
  <c r="AR157" i="81" s="1"/>
  <c r="AS157" i="81"/>
  <c r="AT157" i="81"/>
  <c r="AU157" i="81" s="1"/>
  <c r="AV157" i="81"/>
  <c r="AW157" i="81"/>
  <c r="AY157" i="81"/>
  <c r="AZ157" i="81"/>
  <c r="BB157" i="81"/>
  <c r="BC157" i="81"/>
  <c r="BE157" i="81"/>
  <c r="BF157" i="81"/>
  <c r="BG157" i="81" s="1"/>
  <c r="BH157" i="81"/>
  <c r="BI157" i="81"/>
  <c r="BJ157" i="81" s="1"/>
  <c r="BK157" i="81"/>
  <c r="BL157" i="81"/>
  <c r="BM157" i="81" s="1"/>
  <c r="BN157" i="81"/>
  <c r="BO157" i="81"/>
  <c r="BP157" i="81" s="1"/>
  <c r="BQ157" i="81"/>
  <c r="BR157" i="81"/>
  <c r="BS157" i="81" s="1"/>
  <c r="BT157" i="81"/>
  <c r="BU157" i="81"/>
  <c r="BV157" i="81" s="1"/>
  <c r="BW157" i="81"/>
  <c r="BX157" i="81"/>
  <c r="BZ157" i="81"/>
  <c r="CA157" i="81"/>
  <c r="CC157" i="81"/>
  <c r="CD157" i="81"/>
  <c r="CF157" i="81"/>
  <c r="CG157" i="81"/>
  <c r="CH157" i="81" s="1"/>
  <c r="CI157" i="81"/>
  <c r="CJ157" i="81"/>
  <c r="CK157" i="81" s="1"/>
  <c r="CL157" i="81"/>
  <c r="CM157" i="81"/>
  <c r="CN157" i="81" s="1"/>
  <c r="C158" i="81"/>
  <c r="D158" i="81"/>
  <c r="F158" i="81"/>
  <c r="G158" i="81"/>
  <c r="I158" i="81"/>
  <c r="J158" i="81"/>
  <c r="L158" i="81"/>
  <c r="M158" i="81"/>
  <c r="O158" i="81"/>
  <c r="P158" i="81"/>
  <c r="R158" i="81"/>
  <c r="S158" i="81"/>
  <c r="U158" i="81"/>
  <c r="V158" i="81"/>
  <c r="X158" i="81"/>
  <c r="Y158" i="81"/>
  <c r="AA158" i="81"/>
  <c r="AB158" i="81"/>
  <c r="AD158" i="81"/>
  <c r="AE158" i="81"/>
  <c r="AG158" i="81"/>
  <c r="AH158" i="81"/>
  <c r="AJ158" i="81"/>
  <c r="AK158" i="81"/>
  <c r="AM158" i="81"/>
  <c r="AN158" i="81"/>
  <c r="AO158" i="81" s="1"/>
  <c r="AP158" i="81"/>
  <c r="AQ158" i="81"/>
  <c r="AR158" i="81" s="1"/>
  <c r="AS158" i="81"/>
  <c r="AT158" i="81"/>
  <c r="AU158" i="81" s="1"/>
  <c r="AV158" i="81"/>
  <c r="AW158" i="81"/>
  <c r="AY158" i="81"/>
  <c r="AZ158" i="81"/>
  <c r="BB158" i="81"/>
  <c r="BC158" i="81"/>
  <c r="BE158" i="81"/>
  <c r="BF158" i="81"/>
  <c r="BG158" i="81" s="1"/>
  <c r="BH158" i="81"/>
  <c r="BI158" i="81"/>
  <c r="BJ158" i="81" s="1"/>
  <c r="BK158" i="81"/>
  <c r="BL158" i="81"/>
  <c r="BM158" i="81" s="1"/>
  <c r="BN158" i="81"/>
  <c r="BO158" i="81"/>
  <c r="BP158" i="81" s="1"/>
  <c r="BQ158" i="81"/>
  <c r="BR158" i="81"/>
  <c r="BS158" i="81" s="1"/>
  <c r="BT158" i="81"/>
  <c r="BU158" i="81"/>
  <c r="BV158" i="81" s="1"/>
  <c r="BW158" i="81"/>
  <c r="BX158" i="81"/>
  <c r="BZ158" i="81"/>
  <c r="CA158" i="81"/>
  <c r="CC158" i="81"/>
  <c r="CD158" i="81"/>
  <c r="CF158" i="81"/>
  <c r="CG158" i="81"/>
  <c r="CH158" i="81" s="1"/>
  <c r="CI158" i="81"/>
  <c r="CJ158" i="81"/>
  <c r="CK158" i="81" s="1"/>
  <c r="CL158" i="81"/>
  <c r="CM158" i="81"/>
  <c r="CN158" i="81" s="1"/>
  <c r="C159" i="81"/>
  <c r="D159" i="81"/>
  <c r="F159" i="81"/>
  <c r="G159" i="81"/>
  <c r="I159" i="81"/>
  <c r="J159" i="81"/>
  <c r="L159" i="81"/>
  <c r="M159" i="81"/>
  <c r="O159" i="81"/>
  <c r="P159" i="81"/>
  <c r="R159" i="81"/>
  <c r="S159" i="81"/>
  <c r="U159" i="81"/>
  <c r="V159" i="81"/>
  <c r="X159" i="81"/>
  <c r="Y159" i="81"/>
  <c r="AA159" i="81"/>
  <c r="AB159" i="81"/>
  <c r="AD159" i="81"/>
  <c r="AE159" i="81"/>
  <c r="AG159" i="81"/>
  <c r="AH159" i="81"/>
  <c r="AJ159" i="81"/>
  <c r="AK159" i="81"/>
  <c r="AM159" i="81"/>
  <c r="AN159" i="81"/>
  <c r="AO159" i="81" s="1"/>
  <c r="AP159" i="81"/>
  <c r="AQ159" i="81"/>
  <c r="AR159" i="81" s="1"/>
  <c r="AS159" i="81"/>
  <c r="AT159" i="81"/>
  <c r="AU159" i="81" s="1"/>
  <c r="AV159" i="81"/>
  <c r="AW159" i="81"/>
  <c r="AY159" i="81"/>
  <c r="AZ159" i="81"/>
  <c r="BB159" i="81"/>
  <c r="BC159" i="81"/>
  <c r="BE159" i="81"/>
  <c r="BF159" i="81"/>
  <c r="BG159" i="81" s="1"/>
  <c r="BH159" i="81"/>
  <c r="BI159" i="81"/>
  <c r="BJ159" i="81" s="1"/>
  <c r="BK159" i="81"/>
  <c r="BL159" i="81"/>
  <c r="BM159" i="81" s="1"/>
  <c r="BN159" i="81"/>
  <c r="BO159" i="81"/>
  <c r="BP159" i="81" s="1"/>
  <c r="BQ159" i="81"/>
  <c r="BR159" i="81"/>
  <c r="BS159" i="81" s="1"/>
  <c r="BT159" i="81"/>
  <c r="BU159" i="81"/>
  <c r="BV159" i="81" s="1"/>
  <c r="BW159" i="81"/>
  <c r="BX159" i="81"/>
  <c r="BZ159" i="81"/>
  <c r="CA159" i="81"/>
  <c r="CC159" i="81"/>
  <c r="CD159" i="81"/>
  <c r="CF159" i="81"/>
  <c r="CG159" i="81"/>
  <c r="CH159" i="81" s="1"/>
  <c r="CI159" i="81"/>
  <c r="CJ159" i="81"/>
  <c r="CK159" i="81" s="1"/>
  <c r="CL159" i="81"/>
  <c r="CM159" i="81"/>
  <c r="CN159" i="81" s="1"/>
  <c r="C160" i="81"/>
  <c r="D160" i="81"/>
  <c r="F160" i="81"/>
  <c r="G160" i="81"/>
  <c r="I160" i="81"/>
  <c r="J160" i="81"/>
  <c r="L160" i="81"/>
  <c r="M160" i="81"/>
  <c r="O160" i="81"/>
  <c r="P160" i="81"/>
  <c r="R160" i="81"/>
  <c r="S160" i="81"/>
  <c r="U160" i="81"/>
  <c r="V160" i="81"/>
  <c r="X160" i="81"/>
  <c r="Y160" i="81"/>
  <c r="AA160" i="81"/>
  <c r="AB160" i="81"/>
  <c r="AD160" i="81"/>
  <c r="AE160" i="81"/>
  <c r="AG160" i="81"/>
  <c r="AH160" i="81"/>
  <c r="AJ160" i="81"/>
  <c r="AK160" i="81"/>
  <c r="AM160" i="81"/>
  <c r="AN160" i="81"/>
  <c r="AO160" i="81" s="1"/>
  <c r="AP160" i="81"/>
  <c r="AQ160" i="81"/>
  <c r="AR160" i="81" s="1"/>
  <c r="AS160" i="81"/>
  <c r="AT160" i="81"/>
  <c r="AU160" i="81" s="1"/>
  <c r="AV160" i="81"/>
  <c r="AW160" i="81"/>
  <c r="AY160" i="81"/>
  <c r="AZ160" i="81"/>
  <c r="BB160" i="81"/>
  <c r="BC160" i="81"/>
  <c r="BE160" i="81"/>
  <c r="BF160" i="81"/>
  <c r="BG160" i="81" s="1"/>
  <c r="BH160" i="81"/>
  <c r="BI160" i="81"/>
  <c r="BJ160" i="81" s="1"/>
  <c r="BK160" i="81"/>
  <c r="BL160" i="81"/>
  <c r="BM160" i="81" s="1"/>
  <c r="BN160" i="81"/>
  <c r="BO160" i="81"/>
  <c r="BP160" i="81" s="1"/>
  <c r="BQ160" i="81"/>
  <c r="BR160" i="81"/>
  <c r="BS160" i="81" s="1"/>
  <c r="BT160" i="81"/>
  <c r="BU160" i="81"/>
  <c r="BV160" i="81" s="1"/>
  <c r="BW160" i="81"/>
  <c r="BX160" i="81"/>
  <c r="BZ160" i="81"/>
  <c r="CA160" i="81"/>
  <c r="CC160" i="81"/>
  <c r="CD160" i="81"/>
  <c r="CF160" i="81"/>
  <c r="CG160" i="81"/>
  <c r="CH160" i="81" s="1"/>
  <c r="CI160" i="81"/>
  <c r="CJ160" i="81"/>
  <c r="CK160" i="81" s="1"/>
  <c r="CL160" i="81"/>
  <c r="CM160" i="81"/>
  <c r="CN160" i="81" s="1"/>
  <c r="C161" i="81"/>
  <c r="D161" i="81"/>
  <c r="F161" i="81"/>
  <c r="G161" i="81"/>
  <c r="I161" i="81"/>
  <c r="J161" i="81"/>
  <c r="L161" i="81"/>
  <c r="M161" i="81"/>
  <c r="O161" i="81"/>
  <c r="P161" i="81"/>
  <c r="R161" i="81"/>
  <c r="S161" i="81"/>
  <c r="U161" i="81"/>
  <c r="V161" i="81"/>
  <c r="X161" i="81"/>
  <c r="Y161" i="81"/>
  <c r="AA161" i="81"/>
  <c r="AB161" i="81"/>
  <c r="AD161" i="81"/>
  <c r="AE161" i="81"/>
  <c r="AG161" i="81"/>
  <c r="AH161" i="81"/>
  <c r="AJ161" i="81"/>
  <c r="AK161" i="81"/>
  <c r="AM161" i="81"/>
  <c r="AN161" i="81"/>
  <c r="AO161" i="81" s="1"/>
  <c r="AP161" i="81"/>
  <c r="AQ161" i="81"/>
  <c r="AR161" i="81" s="1"/>
  <c r="AS161" i="81"/>
  <c r="AT161" i="81"/>
  <c r="AU161" i="81" s="1"/>
  <c r="AV161" i="81"/>
  <c r="AW161" i="81"/>
  <c r="AY161" i="81"/>
  <c r="AZ161" i="81"/>
  <c r="BB161" i="81"/>
  <c r="BC161" i="81"/>
  <c r="BE161" i="81"/>
  <c r="BF161" i="81"/>
  <c r="BG161" i="81" s="1"/>
  <c r="BH161" i="81"/>
  <c r="BI161" i="81"/>
  <c r="BJ161" i="81" s="1"/>
  <c r="BK161" i="81"/>
  <c r="BL161" i="81"/>
  <c r="BM161" i="81" s="1"/>
  <c r="BN161" i="81"/>
  <c r="BO161" i="81"/>
  <c r="BP161" i="81" s="1"/>
  <c r="BQ161" i="81"/>
  <c r="BR161" i="81"/>
  <c r="BS161" i="81" s="1"/>
  <c r="BT161" i="81"/>
  <c r="BU161" i="81"/>
  <c r="BV161" i="81" s="1"/>
  <c r="BW161" i="81"/>
  <c r="BX161" i="81"/>
  <c r="BZ161" i="81"/>
  <c r="CA161" i="81"/>
  <c r="CC161" i="81"/>
  <c r="CD161" i="81"/>
  <c r="CF161" i="81"/>
  <c r="CG161" i="81"/>
  <c r="CH161" i="81" s="1"/>
  <c r="CI161" i="81"/>
  <c r="CJ161" i="81"/>
  <c r="CK161" i="81" s="1"/>
  <c r="CL161" i="81"/>
  <c r="CM161" i="81"/>
  <c r="CN161" i="81" s="1"/>
  <c r="C162" i="81"/>
  <c r="D162" i="81"/>
  <c r="F162" i="81"/>
  <c r="G162" i="81"/>
  <c r="I162" i="81"/>
  <c r="J162" i="81"/>
  <c r="L162" i="81"/>
  <c r="M162" i="81"/>
  <c r="O162" i="81"/>
  <c r="P162" i="81"/>
  <c r="R162" i="81"/>
  <c r="S162" i="81"/>
  <c r="U162" i="81"/>
  <c r="V162" i="81"/>
  <c r="X162" i="81"/>
  <c r="Y162" i="81"/>
  <c r="AA162" i="81"/>
  <c r="AB162" i="81"/>
  <c r="AD162" i="81"/>
  <c r="AE162" i="81"/>
  <c r="AG162" i="81"/>
  <c r="AH162" i="81"/>
  <c r="AJ162" i="81"/>
  <c r="AK162" i="81"/>
  <c r="AM162" i="81"/>
  <c r="AN162" i="81"/>
  <c r="AO162" i="81" s="1"/>
  <c r="AP162" i="81"/>
  <c r="AQ162" i="81"/>
  <c r="AR162" i="81" s="1"/>
  <c r="AS162" i="81"/>
  <c r="AT162" i="81"/>
  <c r="AU162" i="81" s="1"/>
  <c r="AV162" i="81"/>
  <c r="AW162" i="81"/>
  <c r="AY162" i="81"/>
  <c r="AZ162" i="81"/>
  <c r="BB162" i="81"/>
  <c r="BC162" i="81"/>
  <c r="BE162" i="81"/>
  <c r="BF162" i="81"/>
  <c r="BG162" i="81" s="1"/>
  <c r="BH162" i="81"/>
  <c r="BI162" i="81"/>
  <c r="BJ162" i="81" s="1"/>
  <c r="BK162" i="81"/>
  <c r="BL162" i="81"/>
  <c r="BM162" i="81" s="1"/>
  <c r="BN162" i="81"/>
  <c r="BO162" i="81"/>
  <c r="BP162" i="81" s="1"/>
  <c r="BQ162" i="81"/>
  <c r="BR162" i="81"/>
  <c r="BS162" i="81" s="1"/>
  <c r="BT162" i="81"/>
  <c r="BU162" i="81"/>
  <c r="BV162" i="81" s="1"/>
  <c r="BW162" i="81"/>
  <c r="BX162" i="81"/>
  <c r="BZ162" i="81"/>
  <c r="CA162" i="81"/>
  <c r="CC162" i="81"/>
  <c r="CD162" i="81"/>
  <c r="CF162" i="81"/>
  <c r="CG162" i="81"/>
  <c r="CH162" i="81" s="1"/>
  <c r="CI162" i="81"/>
  <c r="CJ162" i="81"/>
  <c r="CK162" i="81" s="1"/>
  <c r="CL162" i="81"/>
  <c r="CM162" i="81"/>
  <c r="CN162" i="81" s="1"/>
  <c r="C163" i="81"/>
  <c r="D163" i="81"/>
  <c r="F163" i="81"/>
  <c r="G163" i="81"/>
  <c r="I163" i="81"/>
  <c r="J163" i="81"/>
  <c r="L163" i="81"/>
  <c r="M163" i="81"/>
  <c r="O163" i="81"/>
  <c r="P163" i="81"/>
  <c r="R163" i="81"/>
  <c r="S163" i="81"/>
  <c r="U163" i="81"/>
  <c r="V163" i="81"/>
  <c r="X163" i="81"/>
  <c r="Y163" i="81"/>
  <c r="AA163" i="81"/>
  <c r="AB163" i="81"/>
  <c r="AD163" i="81"/>
  <c r="AE163" i="81"/>
  <c r="AG163" i="81"/>
  <c r="AH163" i="81"/>
  <c r="AJ163" i="81"/>
  <c r="AK163" i="81"/>
  <c r="AM163" i="81"/>
  <c r="AN163" i="81"/>
  <c r="AO163" i="81" s="1"/>
  <c r="AP163" i="81"/>
  <c r="AQ163" i="81"/>
  <c r="AR163" i="81" s="1"/>
  <c r="AS163" i="81"/>
  <c r="AT163" i="81"/>
  <c r="AU163" i="81" s="1"/>
  <c r="AV163" i="81"/>
  <c r="AW163" i="81"/>
  <c r="AY163" i="81"/>
  <c r="AZ163" i="81"/>
  <c r="BB163" i="81"/>
  <c r="BC163" i="81"/>
  <c r="BE163" i="81"/>
  <c r="BF163" i="81"/>
  <c r="BG163" i="81" s="1"/>
  <c r="BH163" i="81"/>
  <c r="BI163" i="81"/>
  <c r="BJ163" i="81" s="1"/>
  <c r="BK163" i="81"/>
  <c r="BL163" i="81"/>
  <c r="BM163" i="81" s="1"/>
  <c r="BN163" i="81"/>
  <c r="BO163" i="81"/>
  <c r="BP163" i="81" s="1"/>
  <c r="BQ163" i="81"/>
  <c r="BR163" i="81"/>
  <c r="BS163" i="81" s="1"/>
  <c r="BT163" i="81"/>
  <c r="BU163" i="81"/>
  <c r="BV163" i="81" s="1"/>
  <c r="BW163" i="81"/>
  <c r="BX163" i="81"/>
  <c r="BZ163" i="81"/>
  <c r="CA163" i="81"/>
  <c r="CC163" i="81"/>
  <c r="CD163" i="81"/>
  <c r="CF163" i="81"/>
  <c r="CG163" i="81"/>
  <c r="CH163" i="81" s="1"/>
  <c r="CI163" i="81"/>
  <c r="CJ163" i="81"/>
  <c r="CK163" i="81" s="1"/>
  <c r="CL163" i="81"/>
  <c r="CM163" i="81"/>
  <c r="CN163" i="81" s="1"/>
  <c r="C164" i="81"/>
  <c r="D164" i="81"/>
  <c r="F164" i="81"/>
  <c r="G164" i="81"/>
  <c r="I164" i="81"/>
  <c r="J164" i="81"/>
  <c r="L164" i="81"/>
  <c r="M164" i="81"/>
  <c r="O164" i="81"/>
  <c r="P164" i="81"/>
  <c r="R164" i="81"/>
  <c r="S164" i="81"/>
  <c r="U164" i="81"/>
  <c r="V164" i="81"/>
  <c r="X164" i="81"/>
  <c r="Y164" i="81"/>
  <c r="AA164" i="81"/>
  <c r="AB164" i="81"/>
  <c r="AD164" i="81"/>
  <c r="AE164" i="81"/>
  <c r="AG164" i="81"/>
  <c r="AH164" i="81"/>
  <c r="AJ164" i="81"/>
  <c r="AK164" i="81"/>
  <c r="AM164" i="81"/>
  <c r="AN164" i="81"/>
  <c r="AO164" i="81" s="1"/>
  <c r="AP164" i="81"/>
  <c r="AQ164" i="81"/>
  <c r="AR164" i="81" s="1"/>
  <c r="AS164" i="81"/>
  <c r="AT164" i="81"/>
  <c r="AU164" i="81" s="1"/>
  <c r="AV164" i="81"/>
  <c r="AW164" i="81"/>
  <c r="AY164" i="81"/>
  <c r="AZ164" i="81"/>
  <c r="BB164" i="81"/>
  <c r="BC164" i="81"/>
  <c r="BE164" i="81"/>
  <c r="BF164" i="81"/>
  <c r="BG164" i="81" s="1"/>
  <c r="BH164" i="81"/>
  <c r="BI164" i="81"/>
  <c r="BJ164" i="81" s="1"/>
  <c r="BK164" i="81"/>
  <c r="BL164" i="81"/>
  <c r="BM164" i="81" s="1"/>
  <c r="BN164" i="81"/>
  <c r="BO164" i="81"/>
  <c r="BP164" i="81" s="1"/>
  <c r="BQ164" i="81"/>
  <c r="BR164" i="81"/>
  <c r="BS164" i="81" s="1"/>
  <c r="BT164" i="81"/>
  <c r="BU164" i="81"/>
  <c r="BV164" i="81" s="1"/>
  <c r="BW164" i="81"/>
  <c r="BX164" i="81"/>
  <c r="BZ164" i="81"/>
  <c r="CA164" i="81"/>
  <c r="CC164" i="81"/>
  <c r="CD164" i="81"/>
  <c r="CF164" i="81"/>
  <c r="CG164" i="81"/>
  <c r="CH164" i="81" s="1"/>
  <c r="CI164" i="81"/>
  <c r="CJ164" i="81"/>
  <c r="CK164" i="81" s="1"/>
  <c r="CL164" i="81"/>
  <c r="CM164" i="81"/>
  <c r="CN164" i="81" s="1"/>
  <c r="C165" i="81"/>
  <c r="D165" i="81"/>
  <c r="F165" i="81"/>
  <c r="G165" i="81"/>
  <c r="I165" i="81"/>
  <c r="J165" i="81"/>
  <c r="L165" i="81"/>
  <c r="M165" i="81"/>
  <c r="O165" i="81"/>
  <c r="P165" i="81"/>
  <c r="R165" i="81"/>
  <c r="S165" i="81"/>
  <c r="U165" i="81"/>
  <c r="V165" i="81"/>
  <c r="X165" i="81"/>
  <c r="Y165" i="81"/>
  <c r="AA165" i="81"/>
  <c r="AB165" i="81"/>
  <c r="AD165" i="81"/>
  <c r="AE165" i="81"/>
  <c r="AG165" i="81"/>
  <c r="AH165" i="81"/>
  <c r="AJ165" i="81"/>
  <c r="AK165" i="81"/>
  <c r="AM165" i="81"/>
  <c r="AN165" i="81"/>
  <c r="AO165" i="81" s="1"/>
  <c r="AP165" i="81"/>
  <c r="AQ165" i="81"/>
  <c r="AR165" i="81" s="1"/>
  <c r="AS165" i="81"/>
  <c r="AT165" i="81"/>
  <c r="AU165" i="81" s="1"/>
  <c r="AV165" i="81"/>
  <c r="AW165" i="81"/>
  <c r="AY165" i="81"/>
  <c r="AZ165" i="81"/>
  <c r="BB165" i="81"/>
  <c r="BC165" i="81"/>
  <c r="BE165" i="81"/>
  <c r="BF165" i="81"/>
  <c r="BG165" i="81" s="1"/>
  <c r="BH165" i="81"/>
  <c r="BI165" i="81"/>
  <c r="BJ165" i="81" s="1"/>
  <c r="BK165" i="81"/>
  <c r="BL165" i="81"/>
  <c r="BM165" i="81" s="1"/>
  <c r="BN165" i="81"/>
  <c r="BO165" i="81"/>
  <c r="BP165" i="81" s="1"/>
  <c r="BQ165" i="81"/>
  <c r="BR165" i="81"/>
  <c r="BS165" i="81" s="1"/>
  <c r="BT165" i="81"/>
  <c r="BU165" i="81"/>
  <c r="BV165" i="81" s="1"/>
  <c r="BW165" i="81"/>
  <c r="BX165" i="81"/>
  <c r="BZ165" i="81"/>
  <c r="CA165" i="81"/>
  <c r="CC165" i="81"/>
  <c r="CD165" i="81"/>
  <c r="CF165" i="81"/>
  <c r="CG165" i="81"/>
  <c r="CH165" i="81" s="1"/>
  <c r="CI165" i="81"/>
  <c r="CJ165" i="81"/>
  <c r="CK165" i="81" s="1"/>
  <c r="CL165" i="81"/>
  <c r="CM165" i="81"/>
  <c r="CN165" i="81" s="1"/>
  <c r="C166" i="81"/>
  <c r="D166" i="81"/>
  <c r="F166" i="81"/>
  <c r="G166" i="81"/>
  <c r="I166" i="81"/>
  <c r="J166" i="81"/>
  <c r="L166" i="81"/>
  <c r="M166" i="81"/>
  <c r="O166" i="81"/>
  <c r="P166" i="81"/>
  <c r="R166" i="81"/>
  <c r="S166" i="81"/>
  <c r="U166" i="81"/>
  <c r="V166" i="81"/>
  <c r="X166" i="81"/>
  <c r="Y166" i="81"/>
  <c r="AA166" i="81"/>
  <c r="AB166" i="81"/>
  <c r="AD166" i="81"/>
  <c r="AE166" i="81"/>
  <c r="AG166" i="81"/>
  <c r="AH166" i="81"/>
  <c r="AJ166" i="81"/>
  <c r="AK166" i="81"/>
  <c r="AM166" i="81"/>
  <c r="AN166" i="81"/>
  <c r="AO166" i="81" s="1"/>
  <c r="AP166" i="81"/>
  <c r="AQ166" i="81"/>
  <c r="AR166" i="81" s="1"/>
  <c r="AS166" i="81"/>
  <c r="AT166" i="81"/>
  <c r="AU166" i="81" s="1"/>
  <c r="AV166" i="81"/>
  <c r="AW166" i="81"/>
  <c r="AY166" i="81"/>
  <c r="AZ166" i="81"/>
  <c r="BB166" i="81"/>
  <c r="BC166" i="81"/>
  <c r="BE166" i="81"/>
  <c r="BF166" i="81"/>
  <c r="BG166" i="81" s="1"/>
  <c r="BH166" i="81"/>
  <c r="BI166" i="81"/>
  <c r="BJ166" i="81" s="1"/>
  <c r="BK166" i="81"/>
  <c r="BL166" i="81"/>
  <c r="BM166" i="81" s="1"/>
  <c r="BN166" i="81"/>
  <c r="BO166" i="81"/>
  <c r="BP166" i="81" s="1"/>
  <c r="BQ166" i="81"/>
  <c r="BR166" i="81"/>
  <c r="BS166" i="81" s="1"/>
  <c r="BT166" i="81"/>
  <c r="BU166" i="81"/>
  <c r="BV166" i="81" s="1"/>
  <c r="BW166" i="81"/>
  <c r="BX166" i="81"/>
  <c r="BZ166" i="81"/>
  <c r="CA166" i="81"/>
  <c r="CC166" i="81"/>
  <c r="CD166" i="81"/>
  <c r="CF166" i="81"/>
  <c r="CG166" i="81"/>
  <c r="CH166" i="81" s="1"/>
  <c r="CI166" i="81"/>
  <c r="CJ166" i="81"/>
  <c r="CK166" i="81" s="1"/>
  <c r="CL166" i="81"/>
  <c r="CM166" i="81"/>
  <c r="CN166" i="81" s="1"/>
  <c r="C167" i="81"/>
  <c r="D167" i="81"/>
  <c r="F167" i="81"/>
  <c r="G167" i="81"/>
  <c r="I167" i="81"/>
  <c r="J167" i="81"/>
  <c r="L167" i="81"/>
  <c r="M167" i="81"/>
  <c r="O167" i="81"/>
  <c r="P167" i="81"/>
  <c r="R167" i="81"/>
  <c r="S167" i="81"/>
  <c r="U167" i="81"/>
  <c r="V167" i="81"/>
  <c r="X167" i="81"/>
  <c r="Y167" i="81"/>
  <c r="AA167" i="81"/>
  <c r="AB167" i="81"/>
  <c r="AD167" i="81"/>
  <c r="AE167" i="81"/>
  <c r="AG167" i="81"/>
  <c r="AH167" i="81"/>
  <c r="AJ167" i="81"/>
  <c r="AK167" i="81"/>
  <c r="AM167" i="81"/>
  <c r="AN167" i="81"/>
  <c r="AO167" i="81" s="1"/>
  <c r="AP167" i="81"/>
  <c r="AQ167" i="81"/>
  <c r="AR167" i="81" s="1"/>
  <c r="AS167" i="81"/>
  <c r="AT167" i="81"/>
  <c r="AU167" i="81" s="1"/>
  <c r="AV167" i="81"/>
  <c r="AW167" i="81"/>
  <c r="AY167" i="81"/>
  <c r="AZ167" i="81"/>
  <c r="BB167" i="81"/>
  <c r="BC167" i="81"/>
  <c r="BE167" i="81"/>
  <c r="BF167" i="81"/>
  <c r="BG167" i="81" s="1"/>
  <c r="BH167" i="81"/>
  <c r="BI167" i="81"/>
  <c r="BJ167" i="81" s="1"/>
  <c r="BK167" i="81"/>
  <c r="BL167" i="81"/>
  <c r="BM167" i="81" s="1"/>
  <c r="BN167" i="81"/>
  <c r="BO167" i="81"/>
  <c r="BP167" i="81" s="1"/>
  <c r="BQ167" i="81"/>
  <c r="BR167" i="81"/>
  <c r="BS167" i="81" s="1"/>
  <c r="BT167" i="81"/>
  <c r="BU167" i="81"/>
  <c r="BV167" i="81" s="1"/>
  <c r="BW167" i="81"/>
  <c r="BX167" i="81"/>
  <c r="BZ167" i="81"/>
  <c r="CA167" i="81"/>
  <c r="CC167" i="81"/>
  <c r="CD167" i="81"/>
  <c r="CF167" i="81"/>
  <c r="CG167" i="81"/>
  <c r="CH167" i="81" s="1"/>
  <c r="CI167" i="81"/>
  <c r="CJ167" i="81"/>
  <c r="CK167" i="81" s="1"/>
  <c r="CL167" i="81"/>
  <c r="CM167" i="81"/>
  <c r="CN167" i="81" s="1"/>
  <c r="C168" i="81"/>
  <c r="D168" i="81"/>
  <c r="F168" i="81"/>
  <c r="G168" i="81"/>
  <c r="I168" i="81"/>
  <c r="J168" i="81"/>
  <c r="L168" i="81"/>
  <c r="M168" i="81"/>
  <c r="O168" i="81"/>
  <c r="P168" i="81"/>
  <c r="R168" i="81"/>
  <c r="S168" i="81"/>
  <c r="U168" i="81"/>
  <c r="V168" i="81"/>
  <c r="X168" i="81"/>
  <c r="Y168" i="81"/>
  <c r="AA168" i="81"/>
  <c r="AB168" i="81"/>
  <c r="AD168" i="81"/>
  <c r="AE168" i="81"/>
  <c r="AF168" i="81" s="1"/>
  <c r="AG168" i="81"/>
  <c r="AH168" i="81"/>
  <c r="AI168" i="81" s="1"/>
  <c r="AJ168" i="81"/>
  <c r="AK168" i="81"/>
  <c r="AM168" i="81"/>
  <c r="AN168" i="81"/>
  <c r="AO168" i="81" s="1"/>
  <c r="AP168" i="81"/>
  <c r="AQ168" i="81"/>
  <c r="AR168" i="81" s="1"/>
  <c r="AS168" i="81"/>
  <c r="AT168" i="81"/>
  <c r="AU168" i="81" s="1"/>
  <c r="AV168" i="81"/>
  <c r="AW168" i="81"/>
  <c r="AY168" i="81"/>
  <c r="AZ168" i="81"/>
  <c r="BB168" i="81"/>
  <c r="BC168" i="81"/>
  <c r="BE168" i="81"/>
  <c r="BF168" i="81"/>
  <c r="BG168" i="81" s="1"/>
  <c r="BH168" i="81"/>
  <c r="BI168" i="81"/>
  <c r="BJ168" i="81" s="1"/>
  <c r="BK168" i="81"/>
  <c r="BL168" i="81"/>
  <c r="BM168" i="81" s="1"/>
  <c r="BN168" i="81"/>
  <c r="BO168" i="81"/>
  <c r="BP168" i="81" s="1"/>
  <c r="BQ168" i="81"/>
  <c r="BR168" i="81"/>
  <c r="BS168" i="81" s="1"/>
  <c r="BT168" i="81"/>
  <c r="BU168" i="81"/>
  <c r="BV168" i="81" s="1"/>
  <c r="BW168" i="81"/>
  <c r="BX168" i="81"/>
  <c r="BZ168" i="81"/>
  <c r="CA168" i="81"/>
  <c r="CC168" i="81"/>
  <c r="CD168" i="81"/>
  <c r="CF168" i="81"/>
  <c r="CG168" i="81"/>
  <c r="CH168" i="81" s="1"/>
  <c r="CI168" i="81"/>
  <c r="CJ168" i="81"/>
  <c r="CK168" i="81" s="1"/>
  <c r="CL168" i="81"/>
  <c r="CM168" i="81"/>
  <c r="CN168" i="81" s="1"/>
  <c r="C169" i="81"/>
  <c r="D169" i="81"/>
  <c r="F169" i="81"/>
  <c r="G169" i="81"/>
  <c r="I169" i="81"/>
  <c r="J169" i="81"/>
  <c r="L169" i="81"/>
  <c r="M169" i="81"/>
  <c r="O169" i="81"/>
  <c r="P169" i="81"/>
  <c r="R169" i="81"/>
  <c r="S169" i="81"/>
  <c r="U169" i="81"/>
  <c r="V169" i="81"/>
  <c r="X169" i="81"/>
  <c r="Y169" i="81"/>
  <c r="AA169" i="81"/>
  <c r="AB169" i="81"/>
  <c r="AD169" i="81"/>
  <c r="AE169" i="81"/>
  <c r="AF169" i="81" s="1"/>
  <c r="AG169" i="81"/>
  <c r="AH169" i="81"/>
  <c r="AI169" i="81" s="1"/>
  <c r="AJ169" i="81"/>
  <c r="AK169" i="81"/>
  <c r="AM169" i="81"/>
  <c r="AN169" i="81"/>
  <c r="AO169" i="81" s="1"/>
  <c r="AP169" i="81"/>
  <c r="AQ169" i="81"/>
  <c r="AR169" i="81" s="1"/>
  <c r="AS169" i="81"/>
  <c r="AT169" i="81"/>
  <c r="AU169" i="81" s="1"/>
  <c r="AV169" i="81"/>
  <c r="AW169" i="81"/>
  <c r="AY169" i="81"/>
  <c r="AZ169" i="81"/>
  <c r="BB169" i="81"/>
  <c r="BC169" i="81"/>
  <c r="BE169" i="81"/>
  <c r="BF169" i="81"/>
  <c r="BG169" i="81" s="1"/>
  <c r="BH169" i="81"/>
  <c r="BI169" i="81"/>
  <c r="BJ169" i="81" s="1"/>
  <c r="BK169" i="81"/>
  <c r="BL169" i="81"/>
  <c r="BM169" i="81" s="1"/>
  <c r="BN169" i="81"/>
  <c r="BO169" i="81"/>
  <c r="BP169" i="81" s="1"/>
  <c r="BQ169" i="81"/>
  <c r="BR169" i="81"/>
  <c r="BS169" i="81" s="1"/>
  <c r="BT169" i="81"/>
  <c r="BU169" i="81"/>
  <c r="BV169" i="81" s="1"/>
  <c r="BW169" i="81"/>
  <c r="BX169" i="81"/>
  <c r="BZ169" i="81"/>
  <c r="CA169" i="81"/>
  <c r="CC169" i="81"/>
  <c r="CD169" i="81"/>
  <c r="CF169" i="81"/>
  <c r="CG169" i="81"/>
  <c r="CH169" i="81" s="1"/>
  <c r="CI169" i="81"/>
  <c r="CJ169" i="81"/>
  <c r="CK169" i="81" s="1"/>
  <c r="CL169" i="81"/>
  <c r="CM169" i="81"/>
  <c r="CN169" i="81" s="1"/>
  <c r="C170" i="81"/>
  <c r="D170" i="81"/>
  <c r="F170" i="81"/>
  <c r="G170" i="81"/>
  <c r="I170" i="81"/>
  <c r="J170" i="81"/>
  <c r="L170" i="81"/>
  <c r="M170" i="81"/>
  <c r="O170" i="81"/>
  <c r="P170" i="81"/>
  <c r="R170" i="81"/>
  <c r="S170" i="81"/>
  <c r="U170" i="81"/>
  <c r="V170" i="81"/>
  <c r="X170" i="81"/>
  <c r="Y170" i="81"/>
  <c r="AA170" i="81"/>
  <c r="AB170" i="81"/>
  <c r="AD170" i="81"/>
  <c r="AE170" i="81"/>
  <c r="AF170" i="81" s="1"/>
  <c r="AG170" i="81"/>
  <c r="AH170" i="81"/>
  <c r="AI170" i="81" s="1"/>
  <c r="AJ170" i="81"/>
  <c r="AK170" i="81"/>
  <c r="AM170" i="81"/>
  <c r="AN170" i="81"/>
  <c r="AO170" i="81" s="1"/>
  <c r="AP170" i="81"/>
  <c r="AQ170" i="81"/>
  <c r="AR170" i="81" s="1"/>
  <c r="AS170" i="81"/>
  <c r="AT170" i="81"/>
  <c r="AU170" i="81" s="1"/>
  <c r="AV170" i="81"/>
  <c r="AW170" i="81"/>
  <c r="AY170" i="81"/>
  <c r="AZ170" i="81"/>
  <c r="BB170" i="81"/>
  <c r="BC170" i="81"/>
  <c r="BE170" i="81"/>
  <c r="BF170" i="81"/>
  <c r="BG170" i="81" s="1"/>
  <c r="BH170" i="81"/>
  <c r="BI170" i="81"/>
  <c r="BJ170" i="81" s="1"/>
  <c r="BK170" i="81"/>
  <c r="BL170" i="81"/>
  <c r="BM170" i="81" s="1"/>
  <c r="BN170" i="81"/>
  <c r="BO170" i="81"/>
  <c r="BP170" i="81" s="1"/>
  <c r="BQ170" i="81"/>
  <c r="BR170" i="81"/>
  <c r="BS170" i="81" s="1"/>
  <c r="BT170" i="81"/>
  <c r="BU170" i="81"/>
  <c r="BV170" i="81" s="1"/>
  <c r="BW170" i="81"/>
  <c r="BX170" i="81"/>
  <c r="BZ170" i="81"/>
  <c r="CA170" i="81"/>
  <c r="CC170" i="81"/>
  <c r="CD170" i="81"/>
  <c r="CF170" i="81"/>
  <c r="CG170" i="81"/>
  <c r="CH170" i="81" s="1"/>
  <c r="CI170" i="81"/>
  <c r="CJ170" i="81"/>
  <c r="CK170" i="81" s="1"/>
  <c r="CL170" i="81"/>
  <c r="CM170" i="81"/>
  <c r="CN170" i="81" s="1"/>
  <c r="C171" i="81"/>
  <c r="D171" i="81"/>
  <c r="F171" i="81"/>
  <c r="G171" i="81"/>
  <c r="I171" i="81"/>
  <c r="J171" i="81"/>
  <c r="L171" i="81"/>
  <c r="M171" i="81"/>
  <c r="O171" i="81"/>
  <c r="P171" i="81"/>
  <c r="R171" i="81"/>
  <c r="S171" i="81"/>
  <c r="U171" i="81"/>
  <c r="V171" i="81"/>
  <c r="X171" i="81"/>
  <c r="Y171" i="81"/>
  <c r="AA171" i="81"/>
  <c r="AB171" i="81"/>
  <c r="AD171" i="81"/>
  <c r="AE171" i="81"/>
  <c r="AF171" i="81" s="1"/>
  <c r="AG171" i="81"/>
  <c r="AH171" i="81"/>
  <c r="AI171" i="81" s="1"/>
  <c r="AJ171" i="81"/>
  <c r="AK171" i="81"/>
  <c r="AM171" i="81"/>
  <c r="AN171" i="81"/>
  <c r="AO171" i="81" s="1"/>
  <c r="AP171" i="81"/>
  <c r="AQ171" i="81"/>
  <c r="AR171" i="81" s="1"/>
  <c r="AS171" i="81"/>
  <c r="AT171" i="81"/>
  <c r="AU171" i="81" s="1"/>
  <c r="AV171" i="81"/>
  <c r="AW171" i="81"/>
  <c r="AY171" i="81"/>
  <c r="AZ171" i="81"/>
  <c r="BB171" i="81"/>
  <c r="BC171" i="81"/>
  <c r="BE171" i="81"/>
  <c r="BF171" i="81"/>
  <c r="BG171" i="81" s="1"/>
  <c r="BH171" i="81"/>
  <c r="BI171" i="81"/>
  <c r="BJ171" i="81" s="1"/>
  <c r="BK171" i="81"/>
  <c r="BL171" i="81"/>
  <c r="BM171" i="81" s="1"/>
  <c r="BN171" i="81"/>
  <c r="BO171" i="81"/>
  <c r="BP171" i="81" s="1"/>
  <c r="BQ171" i="81"/>
  <c r="BR171" i="81"/>
  <c r="BS171" i="81" s="1"/>
  <c r="BT171" i="81"/>
  <c r="BU171" i="81"/>
  <c r="BV171" i="81" s="1"/>
  <c r="BW171" i="81"/>
  <c r="BX171" i="81"/>
  <c r="BZ171" i="81"/>
  <c r="CA171" i="81"/>
  <c r="CC171" i="81"/>
  <c r="CD171" i="81"/>
  <c r="CF171" i="81"/>
  <c r="CG171" i="81"/>
  <c r="CH171" i="81" s="1"/>
  <c r="CI171" i="81"/>
  <c r="CJ171" i="81"/>
  <c r="CK171" i="81" s="1"/>
  <c r="CL171" i="81"/>
  <c r="CM171" i="81"/>
  <c r="CN171" i="81" s="1"/>
  <c r="C172" i="81"/>
  <c r="D172" i="81"/>
  <c r="F172" i="81"/>
  <c r="G172" i="81"/>
  <c r="I172" i="81"/>
  <c r="J172" i="81"/>
  <c r="L172" i="81"/>
  <c r="M172" i="81"/>
  <c r="O172" i="81"/>
  <c r="P172" i="81"/>
  <c r="R172" i="81"/>
  <c r="S172" i="81"/>
  <c r="U172" i="81"/>
  <c r="V172" i="81"/>
  <c r="X172" i="81"/>
  <c r="Y172" i="81"/>
  <c r="AA172" i="81"/>
  <c r="AB172" i="81"/>
  <c r="AD172" i="81"/>
  <c r="AE172" i="81"/>
  <c r="AF172" i="81" s="1"/>
  <c r="AG172" i="81"/>
  <c r="AH172" i="81"/>
  <c r="AI172" i="81" s="1"/>
  <c r="AJ172" i="81"/>
  <c r="AK172" i="81"/>
  <c r="AM172" i="81"/>
  <c r="AN172" i="81"/>
  <c r="AO172" i="81" s="1"/>
  <c r="AP172" i="81"/>
  <c r="AQ172" i="81"/>
  <c r="AR172" i="81" s="1"/>
  <c r="AS172" i="81"/>
  <c r="AT172" i="81"/>
  <c r="AU172" i="81" s="1"/>
  <c r="AV172" i="81"/>
  <c r="AW172" i="81"/>
  <c r="AY172" i="81"/>
  <c r="AZ172" i="81"/>
  <c r="BB172" i="81"/>
  <c r="BC172" i="81"/>
  <c r="BE172" i="81"/>
  <c r="BF172" i="81"/>
  <c r="BG172" i="81" s="1"/>
  <c r="BH172" i="81"/>
  <c r="BI172" i="81"/>
  <c r="BJ172" i="81" s="1"/>
  <c r="BK172" i="81"/>
  <c r="BL172" i="81"/>
  <c r="BM172" i="81" s="1"/>
  <c r="BN172" i="81"/>
  <c r="BO172" i="81"/>
  <c r="BP172" i="81" s="1"/>
  <c r="BQ172" i="81"/>
  <c r="BR172" i="81"/>
  <c r="BS172" i="81" s="1"/>
  <c r="BT172" i="81"/>
  <c r="BU172" i="81"/>
  <c r="BV172" i="81" s="1"/>
  <c r="BW172" i="81"/>
  <c r="BX172" i="81"/>
  <c r="BZ172" i="81"/>
  <c r="CA172" i="81"/>
  <c r="CC172" i="81"/>
  <c r="CD172" i="81"/>
  <c r="CF172" i="81"/>
  <c r="CG172" i="81"/>
  <c r="CH172" i="81" s="1"/>
  <c r="CI172" i="81"/>
  <c r="CJ172" i="81"/>
  <c r="CK172" i="81" s="1"/>
  <c r="CL172" i="81"/>
  <c r="CM172" i="81"/>
  <c r="CN172" i="81" s="1"/>
  <c r="C173" i="81"/>
  <c r="D173" i="81"/>
  <c r="F173" i="81"/>
  <c r="G173" i="81"/>
  <c r="I173" i="81"/>
  <c r="J173" i="81"/>
  <c r="L173" i="81"/>
  <c r="M173" i="81"/>
  <c r="O173" i="81"/>
  <c r="P173" i="81"/>
  <c r="R173" i="81"/>
  <c r="S173" i="81"/>
  <c r="U173" i="81"/>
  <c r="V173" i="81"/>
  <c r="X173" i="81"/>
  <c r="Y173" i="81"/>
  <c r="AA173" i="81"/>
  <c r="AB173" i="81"/>
  <c r="AD173" i="81"/>
  <c r="AE173" i="81"/>
  <c r="AF173" i="81" s="1"/>
  <c r="AG173" i="81"/>
  <c r="AH173" i="81"/>
  <c r="AI173" i="81" s="1"/>
  <c r="AJ173" i="81"/>
  <c r="AK173" i="81"/>
  <c r="AM173" i="81"/>
  <c r="AN173" i="81"/>
  <c r="AO173" i="81" s="1"/>
  <c r="AP173" i="81"/>
  <c r="AQ173" i="81"/>
  <c r="AR173" i="81" s="1"/>
  <c r="AS173" i="81"/>
  <c r="AT173" i="81"/>
  <c r="AU173" i="81" s="1"/>
  <c r="AV173" i="81"/>
  <c r="AW173" i="81"/>
  <c r="AX173" i="81" s="1"/>
  <c r="AY173" i="81"/>
  <c r="AZ173" i="81"/>
  <c r="BA173" i="81" s="1"/>
  <c r="BB173" i="81"/>
  <c r="BC173" i="81"/>
  <c r="BE173" i="81"/>
  <c r="BF173" i="81"/>
  <c r="BG173" i="81" s="1"/>
  <c r="BH173" i="81"/>
  <c r="BI173" i="81"/>
  <c r="BJ173" i="81" s="1"/>
  <c r="BK173" i="81"/>
  <c r="BL173" i="81"/>
  <c r="BM173" i="81" s="1"/>
  <c r="BN173" i="81"/>
  <c r="BO173" i="81"/>
  <c r="BP173" i="81" s="1"/>
  <c r="BQ173" i="81"/>
  <c r="BR173" i="81"/>
  <c r="BS173" i="81" s="1"/>
  <c r="BT173" i="81"/>
  <c r="BU173" i="81"/>
  <c r="BV173" i="81" s="1"/>
  <c r="BW173" i="81"/>
  <c r="BX173" i="81"/>
  <c r="BZ173" i="81"/>
  <c r="CA173" i="81"/>
  <c r="CC173" i="81"/>
  <c r="CD173" i="81"/>
  <c r="CF173" i="81"/>
  <c r="CG173" i="81"/>
  <c r="CH173" i="81" s="1"/>
  <c r="CI173" i="81"/>
  <c r="CJ173" i="81"/>
  <c r="CK173" i="81" s="1"/>
  <c r="CL173" i="81"/>
  <c r="CM173" i="81"/>
  <c r="CN173" i="81" s="1"/>
  <c r="C174" i="81"/>
  <c r="D174" i="81"/>
  <c r="F174" i="81"/>
  <c r="G174" i="81"/>
  <c r="I174" i="81"/>
  <c r="J174" i="81"/>
  <c r="L174" i="81"/>
  <c r="M174" i="81"/>
  <c r="N174" i="81" s="1"/>
  <c r="O174" i="81"/>
  <c r="P174" i="81"/>
  <c r="Q174" i="81" s="1"/>
  <c r="R174" i="81"/>
  <c r="S174" i="81"/>
  <c r="T174" i="81" s="1"/>
  <c r="U174" i="81"/>
  <c r="V174" i="81"/>
  <c r="X174" i="81"/>
  <c r="Y174" i="81"/>
  <c r="AA174" i="81"/>
  <c r="AB174" i="81"/>
  <c r="AD174" i="81"/>
  <c r="AE174" i="81"/>
  <c r="AF174" i="81" s="1"/>
  <c r="AG174" i="81"/>
  <c r="AH174" i="81"/>
  <c r="AI174" i="81" s="1"/>
  <c r="AJ174" i="81"/>
  <c r="AK174" i="81"/>
  <c r="AM174" i="81"/>
  <c r="AN174" i="81"/>
  <c r="AO174" i="81" s="1"/>
  <c r="AP174" i="81"/>
  <c r="AQ174" i="81"/>
  <c r="AR174" i="81" s="1"/>
  <c r="AS174" i="81"/>
  <c r="AT174" i="81"/>
  <c r="AU174" i="81" s="1"/>
  <c r="AV174" i="81"/>
  <c r="AW174" i="81"/>
  <c r="AX174" i="81" s="1"/>
  <c r="AY174" i="81"/>
  <c r="AZ174" i="81"/>
  <c r="BA174" i="81" s="1"/>
  <c r="BB174" i="81"/>
  <c r="BC174" i="81"/>
  <c r="BD174" i="81" s="1"/>
  <c r="BE174" i="81"/>
  <c r="BF174" i="81"/>
  <c r="BG174" i="81" s="1"/>
  <c r="BH174" i="81"/>
  <c r="BI174" i="81"/>
  <c r="BJ174" i="81" s="1"/>
  <c r="BK174" i="81"/>
  <c r="BL174" i="81"/>
  <c r="BM174" i="81" s="1"/>
  <c r="BN174" i="81"/>
  <c r="BO174" i="81"/>
  <c r="BP174" i="81" s="1"/>
  <c r="BQ174" i="81"/>
  <c r="BR174" i="81"/>
  <c r="BS174" i="81" s="1"/>
  <c r="BT174" i="81"/>
  <c r="BU174" i="81"/>
  <c r="BV174" i="81" s="1"/>
  <c r="BW174" i="81"/>
  <c r="BX174" i="81"/>
  <c r="BZ174" i="81"/>
  <c r="CA174" i="81"/>
  <c r="CC174" i="81"/>
  <c r="CD174" i="81"/>
  <c r="CF174" i="81"/>
  <c r="CG174" i="81"/>
  <c r="CH174" i="81" s="1"/>
  <c r="CI174" i="81"/>
  <c r="CJ174" i="81"/>
  <c r="CK174" i="81" s="1"/>
  <c r="CL174" i="81"/>
  <c r="CM174" i="81"/>
  <c r="CN174" i="81" s="1"/>
  <c r="C175" i="81"/>
  <c r="D175" i="81"/>
  <c r="F175" i="81"/>
  <c r="G175" i="81"/>
  <c r="I175" i="81"/>
  <c r="J175" i="81"/>
  <c r="L175" i="81"/>
  <c r="M175" i="81"/>
  <c r="N175" i="81" s="1"/>
  <c r="O175" i="81"/>
  <c r="P175" i="81"/>
  <c r="Q175" i="81" s="1"/>
  <c r="R175" i="81"/>
  <c r="S175" i="81"/>
  <c r="T175" i="81" s="1"/>
  <c r="U175" i="81"/>
  <c r="V175" i="81"/>
  <c r="X175" i="81"/>
  <c r="Y175" i="81"/>
  <c r="AA175" i="81"/>
  <c r="AB175" i="81"/>
  <c r="AD175" i="81"/>
  <c r="AE175" i="81"/>
  <c r="AF175" i="81" s="1"/>
  <c r="AG175" i="81"/>
  <c r="AH175" i="81"/>
  <c r="AI175" i="81" s="1"/>
  <c r="AJ175" i="81"/>
  <c r="AK175" i="81"/>
  <c r="AM175" i="81"/>
  <c r="AN175" i="81"/>
  <c r="AO175" i="81" s="1"/>
  <c r="AP175" i="81"/>
  <c r="AQ175" i="81"/>
  <c r="AR175" i="81" s="1"/>
  <c r="AS175" i="81"/>
  <c r="AT175" i="81"/>
  <c r="AU175" i="81" s="1"/>
  <c r="AV175" i="81"/>
  <c r="AW175" i="81"/>
  <c r="AX175" i="81" s="1"/>
  <c r="AY175" i="81"/>
  <c r="AZ175" i="81"/>
  <c r="BA175" i="81" s="1"/>
  <c r="BB175" i="81"/>
  <c r="BC175" i="81"/>
  <c r="BD175" i="81" s="1"/>
  <c r="BE175" i="81"/>
  <c r="BF175" i="81"/>
  <c r="BG175" i="81" s="1"/>
  <c r="BH175" i="81"/>
  <c r="BI175" i="81"/>
  <c r="BJ175" i="81" s="1"/>
  <c r="BK175" i="81"/>
  <c r="BL175" i="81"/>
  <c r="BM175" i="81" s="1"/>
  <c r="BN175" i="81"/>
  <c r="BO175" i="81"/>
  <c r="BP175" i="81" s="1"/>
  <c r="BQ175" i="81"/>
  <c r="BR175" i="81"/>
  <c r="BS175" i="81" s="1"/>
  <c r="BT175" i="81"/>
  <c r="BU175" i="81"/>
  <c r="BV175" i="81" s="1"/>
  <c r="BW175" i="81"/>
  <c r="BX175" i="81"/>
  <c r="BZ175" i="81"/>
  <c r="CA175" i="81"/>
  <c r="CC175" i="81"/>
  <c r="CD175" i="81"/>
  <c r="CF175" i="81"/>
  <c r="CG175" i="81"/>
  <c r="CH175" i="81" s="1"/>
  <c r="CI175" i="81"/>
  <c r="CJ175" i="81"/>
  <c r="CK175" i="81" s="1"/>
  <c r="CL175" i="81"/>
  <c r="CM175" i="81"/>
  <c r="CN175" i="81" s="1"/>
  <c r="C176" i="81"/>
  <c r="D176" i="81"/>
  <c r="F176" i="81"/>
  <c r="G176" i="81"/>
  <c r="I176" i="81"/>
  <c r="J176" i="81"/>
  <c r="L176" i="81"/>
  <c r="M176" i="81"/>
  <c r="N176" i="81" s="1"/>
  <c r="O176" i="81"/>
  <c r="P176" i="81"/>
  <c r="Q176" i="81" s="1"/>
  <c r="R176" i="81"/>
  <c r="S176" i="81"/>
  <c r="T176" i="81" s="1"/>
  <c r="U176" i="81"/>
  <c r="V176" i="81"/>
  <c r="X176" i="81"/>
  <c r="Y176" i="81"/>
  <c r="AA176" i="81"/>
  <c r="AB176" i="81"/>
  <c r="AD176" i="81"/>
  <c r="AE176" i="81"/>
  <c r="AF176" i="81" s="1"/>
  <c r="AG176" i="81"/>
  <c r="AH176" i="81"/>
  <c r="AI176" i="81" s="1"/>
  <c r="AJ176" i="81"/>
  <c r="AK176" i="81"/>
  <c r="AM176" i="81"/>
  <c r="AN176" i="81"/>
  <c r="AO176" i="81" s="1"/>
  <c r="AP176" i="81"/>
  <c r="AQ176" i="81"/>
  <c r="AR176" i="81" s="1"/>
  <c r="AS176" i="81"/>
  <c r="AT176" i="81"/>
  <c r="AU176" i="81" s="1"/>
  <c r="AV176" i="81"/>
  <c r="AW176" i="81"/>
  <c r="AX176" i="81" s="1"/>
  <c r="AY176" i="81"/>
  <c r="AZ176" i="81"/>
  <c r="BA176" i="81" s="1"/>
  <c r="BB176" i="81"/>
  <c r="BC176" i="81"/>
  <c r="BD176" i="81" s="1"/>
  <c r="BE176" i="81"/>
  <c r="BF176" i="81"/>
  <c r="BG176" i="81" s="1"/>
  <c r="BH176" i="81"/>
  <c r="BI176" i="81"/>
  <c r="BJ176" i="81" s="1"/>
  <c r="BK176" i="81"/>
  <c r="BL176" i="81"/>
  <c r="BM176" i="81" s="1"/>
  <c r="BN176" i="81"/>
  <c r="BO176" i="81"/>
  <c r="BP176" i="81" s="1"/>
  <c r="BQ176" i="81"/>
  <c r="BR176" i="81"/>
  <c r="BS176" i="81" s="1"/>
  <c r="BT176" i="81"/>
  <c r="BU176" i="81"/>
  <c r="BV176" i="81" s="1"/>
  <c r="BW176" i="81"/>
  <c r="BX176" i="81"/>
  <c r="BZ176" i="81"/>
  <c r="CA176" i="81"/>
  <c r="CC176" i="81"/>
  <c r="CD176" i="81"/>
  <c r="CF176" i="81"/>
  <c r="CG176" i="81"/>
  <c r="CH176" i="81" s="1"/>
  <c r="CI176" i="81"/>
  <c r="CJ176" i="81"/>
  <c r="CK176" i="81" s="1"/>
  <c r="CL176" i="81"/>
  <c r="CM176" i="81"/>
  <c r="CN176" i="81" s="1"/>
  <c r="C177" i="81"/>
  <c r="D177" i="81"/>
  <c r="F177" i="81"/>
  <c r="G177" i="81"/>
  <c r="I177" i="81"/>
  <c r="J177" i="81"/>
  <c r="L177" i="81"/>
  <c r="M177" i="81"/>
  <c r="N177" i="81" s="1"/>
  <c r="O177" i="81"/>
  <c r="P177" i="81"/>
  <c r="Q177" i="81" s="1"/>
  <c r="R177" i="81"/>
  <c r="S177" i="81"/>
  <c r="T177" i="81" s="1"/>
  <c r="U177" i="81"/>
  <c r="V177" i="81"/>
  <c r="X177" i="81"/>
  <c r="Y177" i="81"/>
  <c r="AA177" i="81"/>
  <c r="AB177" i="81"/>
  <c r="AD177" i="81"/>
  <c r="AE177" i="81"/>
  <c r="AF177" i="81" s="1"/>
  <c r="AG177" i="81"/>
  <c r="AH177" i="81"/>
  <c r="AI177" i="81" s="1"/>
  <c r="AJ177" i="81"/>
  <c r="AK177" i="81"/>
  <c r="AM177" i="81"/>
  <c r="AN177" i="81"/>
  <c r="AO177" i="81" s="1"/>
  <c r="AP177" i="81"/>
  <c r="AQ177" i="81"/>
  <c r="AR177" i="81" s="1"/>
  <c r="AS177" i="81"/>
  <c r="AT177" i="81"/>
  <c r="AU177" i="81" s="1"/>
  <c r="AV177" i="81"/>
  <c r="AW177" i="81"/>
  <c r="AX177" i="81" s="1"/>
  <c r="AY177" i="81"/>
  <c r="AZ177" i="81"/>
  <c r="BA177" i="81" s="1"/>
  <c r="BB177" i="81"/>
  <c r="BC177" i="81"/>
  <c r="BD177" i="81" s="1"/>
  <c r="BE177" i="81"/>
  <c r="BF177" i="81"/>
  <c r="BG177" i="81" s="1"/>
  <c r="BH177" i="81"/>
  <c r="BI177" i="81"/>
  <c r="BJ177" i="81" s="1"/>
  <c r="BK177" i="81"/>
  <c r="BL177" i="81"/>
  <c r="BM177" i="81" s="1"/>
  <c r="BN177" i="81"/>
  <c r="BO177" i="81"/>
  <c r="BP177" i="81" s="1"/>
  <c r="BQ177" i="81"/>
  <c r="BR177" i="81"/>
  <c r="BS177" i="81" s="1"/>
  <c r="BT177" i="81"/>
  <c r="BU177" i="81"/>
  <c r="BV177" i="81" s="1"/>
  <c r="BW177" i="81"/>
  <c r="BX177" i="81"/>
  <c r="BZ177" i="81"/>
  <c r="CA177" i="81"/>
  <c r="CC177" i="81"/>
  <c r="CD177" i="81"/>
  <c r="CF177" i="81"/>
  <c r="CG177" i="81"/>
  <c r="CH177" i="81" s="1"/>
  <c r="CI177" i="81"/>
  <c r="CJ177" i="81"/>
  <c r="CK177" i="81" s="1"/>
  <c r="CL177" i="81"/>
  <c r="CM177" i="81"/>
  <c r="CN177" i="81" s="1"/>
  <c r="C178" i="81"/>
  <c r="D178" i="81"/>
  <c r="F178" i="81"/>
  <c r="G178" i="81"/>
  <c r="I178" i="81"/>
  <c r="J178" i="81"/>
  <c r="L178" i="81"/>
  <c r="M178" i="81"/>
  <c r="N178" i="81" s="1"/>
  <c r="O178" i="81"/>
  <c r="P178" i="81"/>
  <c r="Q178" i="81" s="1"/>
  <c r="R178" i="81"/>
  <c r="S178" i="81"/>
  <c r="T178" i="81" s="1"/>
  <c r="U178" i="81"/>
  <c r="V178" i="81"/>
  <c r="X178" i="81"/>
  <c r="Y178" i="81"/>
  <c r="AA178" i="81"/>
  <c r="AB178" i="81"/>
  <c r="AD178" i="81"/>
  <c r="AE178" i="81"/>
  <c r="AF178" i="81" s="1"/>
  <c r="AG178" i="81"/>
  <c r="AH178" i="81"/>
  <c r="AI178" i="81" s="1"/>
  <c r="AJ178" i="81"/>
  <c r="AK178" i="81"/>
  <c r="AM178" i="81"/>
  <c r="AN178" i="81"/>
  <c r="AO178" i="81" s="1"/>
  <c r="AP178" i="81"/>
  <c r="AQ178" i="81"/>
  <c r="AR178" i="81" s="1"/>
  <c r="AS178" i="81"/>
  <c r="AT178" i="81"/>
  <c r="AU178" i="81" s="1"/>
  <c r="AV178" i="81"/>
  <c r="AW178" i="81"/>
  <c r="AX178" i="81" s="1"/>
  <c r="AY178" i="81"/>
  <c r="AZ178" i="81"/>
  <c r="BA178" i="81" s="1"/>
  <c r="BB178" i="81"/>
  <c r="BC178" i="81"/>
  <c r="BD178" i="81" s="1"/>
  <c r="BE178" i="81"/>
  <c r="BF178" i="81"/>
  <c r="BG178" i="81" s="1"/>
  <c r="BH178" i="81"/>
  <c r="BI178" i="81"/>
  <c r="BJ178" i="81" s="1"/>
  <c r="BK178" i="81"/>
  <c r="BL178" i="81"/>
  <c r="BM178" i="81" s="1"/>
  <c r="BN178" i="81"/>
  <c r="BO178" i="81"/>
  <c r="BP178" i="81" s="1"/>
  <c r="BQ178" i="81"/>
  <c r="BR178" i="81"/>
  <c r="BS178" i="81" s="1"/>
  <c r="BT178" i="81"/>
  <c r="BU178" i="81"/>
  <c r="BV178" i="81" s="1"/>
  <c r="BW178" i="81"/>
  <c r="BX178" i="81"/>
  <c r="BZ178" i="81"/>
  <c r="CA178" i="81"/>
  <c r="CC178" i="81"/>
  <c r="CD178" i="81"/>
  <c r="CF178" i="81"/>
  <c r="CG178" i="81"/>
  <c r="CH178" i="81" s="1"/>
  <c r="CI178" i="81"/>
  <c r="CJ178" i="81"/>
  <c r="CK178" i="81" s="1"/>
  <c r="CL178" i="81"/>
  <c r="CM178" i="81"/>
  <c r="CN178" i="81" s="1"/>
  <c r="C179" i="81"/>
  <c r="D179" i="81"/>
  <c r="F179" i="81"/>
  <c r="G179" i="81"/>
  <c r="I179" i="81"/>
  <c r="J179" i="81"/>
  <c r="L179" i="81"/>
  <c r="M179" i="81"/>
  <c r="N179" i="81" s="1"/>
  <c r="O179" i="81"/>
  <c r="P179" i="81"/>
  <c r="Q179" i="81" s="1"/>
  <c r="R179" i="81"/>
  <c r="S179" i="81"/>
  <c r="T179" i="81" s="1"/>
  <c r="U179" i="81"/>
  <c r="V179" i="81"/>
  <c r="X179" i="81"/>
  <c r="Y179" i="81"/>
  <c r="AA179" i="81"/>
  <c r="AB179" i="81"/>
  <c r="AD179" i="81"/>
  <c r="AE179" i="81"/>
  <c r="AF179" i="81" s="1"/>
  <c r="AG179" i="81"/>
  <c r="AH179" i="81"/>
  <c r="AI179" i="81" s="1"/>
  <c r="AJ179" i="81"/>
  <c r="AK179" i="81"/>
  <c r="AL179" i="81" s="1"/>
  <c r="AM179" i="81"/>
  <c r="AN179" i="81"/>
  <c r="AO179" i="81" s="1"/>
  <c r="AP179" i="81"/>
  <c r="AQ179" i="81"/>
  <c r="AR179" i="81" s="1"/>
  <c r="AS179" i="81"/>
  <c r="AT179" i="81"/>
  <c r="AU179" i="81" s="1"/>
  <c r="AV179" i="81"/>
  <c r="AW179" i="81"/>
  <c r="AX179" i="81" s="1"/>
  <c r="AY179" i="81"/>
  <c r="AZ179" i="81"/>
  <c r="BA179" i="81" s="1"/>
  <c r="BB179" i="81"/>
  <c r="BC179" i="81"/>
  <c r="BD179" i="81" s="1"/>
  <c r="BE179" i="81"/>
  <c r="BF179" i="81"/>
  <c r="BG179" i="81" s="1"/>
  <c r="BH179" i="81"/>
  <c r="BI179" i="81"/>
  <c r="BJ179" i="81" s="1"/>
  <c r="BK179" i="81"/>
  <c r="BL179" i="81"/>
  <c r="BM179" i="81" s="1"/>
  <c r="BN179" i="81"/>
  <c r="BO179" i="81"/>
  <c r="BP179" i="81" s="1"/>
  <c r="BQ179" i="81"/>
  <c r="BR179" i="81"/>
  <c r="BS179" i="81" s="1"/>
  <c r="BT179" i="81"/>
  <c r="BU179" i="81"/>
  <c r="BV179" i="81" s="1"/>
  <c r="BW179" i="81"/>
  <c r="BX179" i="81"/>
  <c r="BZ179" i="81"/>
  <c r="CA179" i="81"/>
  <c r="CC179" i="81"/>
  <c r="CD179" i="81"/>
  <c r="CF179" i="81"/>
  <c r="CG179" i="81"/>
  <c r="CH179" i="81" s="1"/>
  <c r="CI179" i="81"/>
  <c r="CJ179" i="81"/>
  <c r="CK179" i="81" s="1"/>
  <c r="CL179" i="81"/>
  <c r="CM179" i="81"/>
  <c r="CN179" i="81" s="1"/>
  <c r="C180" i="81"/>
  <c r="D180" i="81"/>
  <c r="F180" i="81"/>
  <c r="G180" i="81"/>
  <c r="I180" i="81"/>
  <c r="J180" i="81"/>
  <c r="L180" i="81"/>
  <c r="M180" i="81"/>
  <c r="N180" i="81" s="1"/>
  <c r="O180" i="81"/>
  <c r="P180" i="81"/>
  <c r="Q180" i="81" s="1"/>
  <c r="R180" i="81"/>
  <c r="S180" i="81"/>
  <c r="T180" i="81" s="1"/>
  <c r="U180" i="81"/>
  <c r="V180" i="81"/>
  <c r="X180" i="81"/>
  <c r="Y180" i="81"/>
  <c r="AB180" i="81"/>
  <c r="AD180" i="81"/>
  <c r="AE180" i="81"/>
  <c r="AF180" i="81" s="1"/>
  <c r="AG180" i="81"/>
  <c r="AH180" i="81"/>
  <c r="AI180" i="81" s="1"/>
  <c r="AJ180" i="81"/>
  <c r="AK180" i="81"/>
  <c r="AL180" i="81" s="1"/>
  <c r="AM180" i="81"/>
  <c r="AN180" i="81"/>
  <c r="AO180" i="81" s="1"/>
  <c r="AP180" i="81"/>
  <c r="AQ180" i="81"/>
  <c r="AR180" i="81" s="1"/>
  <c r="AS180" i="81"/>
  <c r="AT180" i="81"/>
  <c r="AU180" i="81" s="1"/>
  <c r="AV180" i="81"/>
  <c r="AW180" i="81"/>
  <c r="AX180" i="81" s="1"/>
  <c r="AY180" i="81"/>
  <c r="AZ180" i="81"/>
  <c r="BA180" i="81" s="1"/>
  <c r="BB180" i="81"/>
  <c r="BC180" i="81"/>
  <c r="BD180" i="81" s="1"/>
  <c r="BE180" i="81"/>
  <c r="BF180" i="81"/>
  <c r="BG180" i="81" s="1"/>
  <c r="BH180" i="81"/>
  <c r="BI180" i="81"/>
  <c r="BJ180" i="81" s="1"/>
  <c r="BK180" i="81"/>
  <c r="BL180" i="81"/>
  <c r="BM180" i="81" s="1"/>
  <c r="BN180" i="81"/>
  <c r="BO180" i="81"/>
  <c r="BP180" i="81" s="1"/>
  <c r="BQ180" i="81"/>
  <c r="BR180" i="81"/>
  <c r="BS180" i="81" s="1"/>
  <c r="BT180" i="81"/>
  <c r="BU180" i="81"/>
  <c r="BV180" i="81" s="1"/>
  <c r="BW180" i="81"/>
  <c r="BX180" i="81"/>
  <c r="BZ180" i="81"/>
  <c r="CA180" i="81"/>
  <c r="CC180" i="81"/>
  <c r="CD180" i="81"/>
  <c r="CF180" i="81"/>
  <c r="CG180" i="81"/>
  <c r="CH180" i="81" s="1"/>
  <c r="CI180" i="81"/>
  <c r="CJ180" i="81"/>
  <c r="CK180" i="81" s="1"/>
  <c r="CL180" i="81"/>
  <c r="CM180" i="81"/>
  <c r="CN180" i="81" s="1"/>
  <c r="C181" i="81"/>
  <c r="D181" i="81"/>
  <c r="F181" i="81"/>
  <c r="G181" i="81"/>
  <c r="I181" i="81"/>
  <c r="J181" i="81"/>
  <c r="L181" i="81"/>
  <c r="M181" i="81"/>
  <c r="N181" i="81" s="1"/>
  <c r="O181" i="81"/>
  <c r="P181" i="81"/>
  <c r="Q181" i="81" s="1"/>
  <c r="R181" i="81"/>
  <c r="S181" i="81"/>
  <c r="T181" i="81" s="1"/>
  <c r="U181" i="81"/>
  <c r="V181" i="81"/>
  <c r="W181" i="81" s="1"/>
  <c r="X181" i="81"/>
  <c r="Y181" i="81"/>
  <c r="Z181" i="81" s="1"/>
  <c r="AA181" i="81"/>
  <c r="AB181" i="81"/>
  <c r="AD181" i="81"/>
  <c r="AE181" i="81"/>
  <c r="AF181" i="81" s="1"/>
  <c r="AG181" i="81"/>
  <c r="AH181" i="81"/>
  <c r="AI181" i="81" s="1"/>
  <c r="AJ181" i="81"/>
  <c r="AK181" i="81"/>
  <c r="AL181" i="81" s="1"/>
  <c r="AM181" i="81"/>
  <c r="AN181" i="81"/>
  <c r="AO181" i="81" s="1"/>
  <c r="AP181" i="81"/>
  <c r="AQ181" i="81"/>
  <c r="AR181" i="81" s="1"/>
  <c r="AS181" i="81"/>
  <c r="AT181" i="81"/>
  <c r="AU181" i="81" s="1"/>
  <c r="AV181" i="81"/>
  <c r="AW181" i="81"/>
  <c r="AX181" i="81" s="1"/>
  <c r="AY181" i="81"/>
  <c r="AZ181" i="81"/>
  <c r="BA181" i="81" s="1"/>
  <c r="BB181" i="81"/>
  <c r="BC181" i="81"/>
  <c r="BD181" i="81" s="1"/>
  <c r="BE181" i="81"/>
  <c r="BF181" i="81"/>
  <c r="BG181" i="81" s="1"/>
  <c r="BH181" i="81"/>
  <c r="BI181" i="81"/>
  <c r="BJ181" i="81" s="1"/>
  <c r="BK181" i="81"/>
  <c r="BL181" i="81"/>
  <c r="BM181" i="81" s="1"/>
  <c r="BN181" i="81"/>
  <c r="BO181" i="81"/>
  <c r="BP181" i="81" s="1"/>
  <c r="BQ181" i="81"/>
  <c r="BR181" i="81"/>
  <c r="BS181" i="81" s="1"/>
  <c r="BT181" i="81"/>
  <c r="BU181" i="81"/>
  <c r="BV181" i="81" s="1"/>
  <c r="BW181" i="81"/>
  <c r="BX181" i="81"/>
  <c r="BZ181" i="81"/>
  <c r="CA181" i="81"/>
  <c r="CC181" i="81"/>
  <c r="CD181" i="81"/>
  <c r="CF181" i="81"/>
  <c r="CG181" i="81"/>
  <c r="CH181" i="81" s="1"/>
  <c r="CI181" i="81"/>
  <c r="CJ181" i="81"/>
  <c r="CK181" i="81" s="1"/>
  <c r="CL181" i="81"/>
  <c r="CM181" i="81"/>
  <c r="CN181" i="81" s="1"/>
  <c r="C182" i="81"/>
  <c r="D182" i="81"/>
  <c r="F182" i="81"/>
  <c r="G182" i="81"/>
  <c r="I182" i="81"/>
  <c r="J182" i="81"/>
  <c r="L182" i="81"/>
  <c r="M182" i="81"/>
  <c r="N182" i="81" s="1"/>
  <c r="O182" i="81"/>
  <c r="P182" i="81"/>
  <c r="Q182" i="81" s="1"/>
  <c r="R182" i="81"/>
  <c r="S182" i="81"/>
  <c r="T182" i="81" s="1"/>
  <c r="U182" i="81"/>
  <c r="V182" i="81"/>
  <c r="W182" i="81" s="1"/>
  <c r="X182" i="81"/>
  <c r="Y182" i="81"/>
  <c r="Z182" i="81" s="1"/>
  <c r="AA182" i="81"/>
  <c r="AB182" i="81"/>
  <c r="AD182" i="81"/>
  <c r="AE182" i="81"/>
  <c r="AF182" i="81" s="1"/>
  <c r="AG182" i="81"/>
  <c r="AH182" i="81"/>
  <c r="AI182" i="81" s="1"/>
  <c r="AJ182" i="81"/>
  <c r="AK182" i="81"/>
  <c r="AL182" i="81" s="1"/>
  <c r="AM182" i="81"/>
  <c r="AN182" i="81"/>
  <c r="AO182" i="81" s="1"/>
  <c r="AP182" i="81"/>
  <c r="AQ182" i="81"/>
  <c r="AR182" i="81" s="1"/>
  <c r="AS182" i="81"/>
  <c r="AT182" i="81"/>
  <c r="AU182" i="81" s="1"/>
  <c r="AV182" i="81"/>
  <c r="AW182" i="81"/>
  <c r="AX182" i="81" s="1"/>
  <c r="AY182" i="81"/>
  <c r="AZ182" i="81"/>
  <c r="BA182" i="81" s="1"/>
  <c r="BB182" i="81"/>
  <c r="BC182" i="81"/>
  <c r="BD182" i="81" s="1"/>
  <c r="BE182" i="81"/>
  <c r="BF182" i="81"/>
  <c r="BG182" i="81" s="1"/>
  <c r="BH182" i="81"/>
  <c r="BI182" i="81"/>
  <c r="BJ182" i="81" s="1"/>
  <c r="BK182" i="81"/>
  <c r="BL182" i="81"/>
  <c r="BM182" i="81" s="1"/>
  <c r="BN182" i="81"/>
  <c r="BO182" i="81"/>
  <c r="BP182" i="81" s="1"/>
  <c r="BQ182" i="81"/>
  <c r="BR182" i="81"/>
  <c r="BS182" i="81" s="1"/>
  <c r="BT182" i="81"/>
  <c r="BU182" i="81"/>
  <c r="BV182" i="81" s="1"/>
  <c r="BW182" i="81"/>
  <c r="BX182" i="81"/>
  <c r="BZ182" i="81"/>
  <c r="CA182" i="81"/>
  <c r="CC182" i="81"/>
  <c r="CD182" i="81"/>
  <c r="CF182" i="81"/>
  <c r="CG182" i="81"/>
  <c r="CH182" i="81" s="1"/>
  <c r="CI182" i="81"/>
  <c r="CJ182" i="81"/>
  <c r="CK182" i="81" s="1"/>
  <c r="CL182" i="81"/>
  <c r="CM182" i="81"/>
  <c r="CN182" i="81" s="1"/>
  <c r="C183" i="81"/>
  <c r="D183" i="81"/>
  <c r="F183" i="81"/>
  <c r="G183" i="81"/>
  <c r="I183" i="81"/>
  <c r="J183" i="81"/>
  <c r="L183" i="81"/>
  <c r="M183" i="81"/>
  <c r="N183" i="81" s="1"/>
  <c r="O183" i="81"/>
  <c r="P183" i="81"/>
  <c r="Q183" i="81" s="1"/>
  <c r="R183" i="81"/>
  <c r="S183" i="81"/>
  <c r="T183" i="81" s="1"/>
  <c r="U183" i="81"/>
  <c r="V183" i="81"/>
  <c r="X183" i="81"/>
  <c r="Y183" i="81"/>
  <c r="Z183" i="81" s="1"/>
  <c r="AA183" i="81"/>
  <c r="AB183" i="81"/>
  <c r="AC183" i="81" s="1"/>
  <c r="AD183" i="81"/>
  <c r="AE183" i="81"/>
  <c r="AF183" i="81" s="1"/>
  <c r="AG183" i="81"/>
  <c r="AH183" i="81"/>
  <c r="AI183" i="81" s="1"/>
  <c r="AJ183" i="81"/>
  <c r="AK183" i="81"/>
  <c r="AL183" i="81" s="1"/>
  <c r="AM183" i="81"/>
  <c r="AN183" i="81"/>
  <c r="AO183" i="81" s="1"/>
  <c r="AP183" i="81"/>
  <c r="AQ183" i="81"/>
  <c r="AR183" i="81" s="1"/>
  <c r="AS183" i="81"/>
  <c r="AT183" i="81"/>
  <c r="AU183" i="81" s="1"/>
  <c r="AV183" i="81"/>
  <c r="AW183" i="81"/>
  <c r="AX183" i="81" s="1"/>
  <c r="AY183" i="81"/>
  <c r="AZ183" i="81"/>
  <c r="BA183" i="81" s="1"/>
  <c r="BB183" i="81"/>
  <c r="BC183" i="81"/>
  <c r="BD183" i="81" s="1"/>
  <c r="BE183" i="81"/>
  <c r="BF183" i="81"/>
  <c r="BG183" i="81" s="1"/>
  <c r="BH183" i="81"/>
  <c r="BI183" i="81"/>
  <c r="BJ183" i="81" s="1"/>
  <c r="BK183" i="81"/>
  <c r="BL183" i="81"/>
  <c r="BM183" i="81" s="1"/>
  <c r="BN183" i="81"/>
  <c r="BO183" i="81"/>
  <c r="BP183" i="81" s="1"/>
  <c r="BQ183" i="81"/>
  <c r="BR183" i="81"/>
  <c r="BS183" i="81" s="1"/>
  <c r="BT183" i="81"/>
  <c r="BU183" i="81"/>
  <c r="BV183" i="81" s="1"/>
  <c r="BW183" i="81"/>
  <c r="BX183" i="81"/>
  <c r="BZ183" i="81"/>
  <c r="CA183" i="81"/>
  <c r="CC183" i="81"/>
  <c r="CD183" i="81"/>
  <c r="CF183" i="81"/>
  <c r="CG183" i="81"/>
  <c r="CH183" i="81" s="1"/>
  <c r="CI183" i="81"/>
  <c r="CJ183" i="81"/>
  <c r="CK183" i="81" s="1"/>
  <c r="CL183" i="81"/>
  <c r="CM183" i="81"/>
  <c r="CN183" i="81" s="1"/>
  <c r="C184" i="81"/>
  <c r="D184" i="81"/>
  <c r="F184" i="81"/>
  <c r="G184" i="81"/>
  <c r="I184" i="81"/>
  <c r="J184" i="81"/>
  <c r="L184" i="81"/>
  <c r="M184" i="81"/>
  <c r="N184" i="81" s="1"/>
  <c r="O184" i="81"/>
  <c r="P184" i="81"/>
  <c r="Q184" i="81" s="1"/>
  <c r="R184" i="81"/>
  <c r="S184" i="81"/>
  <c r="T184" i="81" s="1"/>
  <c r="U184" i="81"/>
  <c r="V184" i="81"/>
  <c r="W184" i="81" s="1"/>
  <c r="X184" i="81"/>
  <c r="Y184" i="81"/>
  <c r="Z184" i="81" s="1"/>
  <c r="AA184" i="81"/>
  <c r="AB184" i="81"/>
  <c r="AC184" i="81" s="1"/>
  <c r="AD184" i="81"/>
  <c r="AE184" i="81"/>
  <c r="AF184" i="81" s="1"/>
  <c r="AG184" i="81"/>
  <c r="AH184" i="81"/>
  <c r="AI184" i="81" s="1"/>
  <c r="AJ184" i="81"/>
  <c r="AK184" i="81"/>
  <c r="AL184" i="81" s="1"/>
  <c r="AM184" i="81"/>
  <c r="AN184" i="81"/>
  <c r="AO184" i="81" s="1"/>
  <c r="AP184" i="81"/>
  <c r="AQ184" i="81"/>
  <c r="AR184" i="81" s="1"/>
  <c r="AS184" i="81"/>
  <c r="AT184" i="81"/>
  <c r="AU184" i="81" s="1"/>
  <c r="AV184" i="81"/>
  <c r="AW184" i="81"/>
  <c r="AX184" i="81" s="1"/>
  <c r="AY184" i="81"/>
  <c r="AZ184" i="81"/>
  <c r="BA184" i="81" s="1"/>
  <c r="BB184" i="81"/>
  <c r="BC184" i="81"/>
  <c r="BD184" i="81" s="1"/>
  <c r="BE184" i="81"/>
  <c r="BF184" i="81"/>
  <c r="BG184" i="81" s="1"/>
  <c r="BH184" i="81"/>
  <c r="BI184" i="81"/>
  <c r="BJ184" i="81" s="1"/>
  <c r="BK184" i="81"/>
  <c r="BL184" i="81"/>
  <c r="BM184" i="81" s="1"/>
  <c r="BN184" i="81"/>
  <c r="BO184" i="81"/>
  <c r="BP184" i="81" s="1"/>
  <c r="BQ184" i="81"/>
  <c r="BR184" i="81"/>
  <c r="BS184" i="81" s="1"/>
  <c r="BT184" i="81"/>
  <c r="BU184" i="81"/>
  <c r="BV184" i="81" s="1"/>
  <c r="BW184" i="81"/>
  <c r="BX184" i="81"/>
  <c r="BZ184" i="81"/>
  <c r="CA184" i="81"/>
  <c r="CC184" i="81"/>
  <c r="CD184" i="81"/>
  <c r="CF184" i="81"/>
  <c r="CG184" i="81"/>
  <c r="CH184" i="81" s="1"/>
  <c r="CI184" i="81"/>
  <c r="CJ184" i="81"/>
  <c r="CK184" i="81" s="1"/>
  <c r="CL184" i="81"/>
  <c r="CM184" i="81"/>
  <c r="CN184" i="81" s="1"/>
  <c r="C185" i="81"/>
  <c r="D185" i="81"/>
  <c r="F185" i="81"/>
  <c r="G185" i="81"/>
  <c r="I185" i="81"/>
  <c r="J185" i="81"/>
  <c r="L185" i="81"/>
  <c r="M185" i="81"/>
  <c r="N185" i="81" s="1"/>
  <c r="O185" i="81"/>
  <c r="P185" i="81"/>
  <c r="Q185" i="81" s="1"/>
  <c r="R185" i="81"/>
  <c r="S185" i="81"/>
  <c r="T185" i="81" s="1"/>
  <c r="U185" i="81"/>
  <c r="V185" i="81"/>
  <c r="W185" i="81" s="1"/>
  <c r="X185" i="81"/>
  <c r="Y185" i="81"/>
  <c r="Z185" i="81" s="1"/>
  <c r="AA185" i="81"/>
  <c r="AB185" i="81"/>
  <c r="AC185" i="81" s="1"/>
  <c r="AD185" i="81"/>
  <c r="AE185" i="81"/>
  <c r="AF185" i="81" s="1"/>
  <c r="AG185" i="81"/>
  <c r="AH185" i="81"/>
  <c r="AI185" i="81" s="1"/>
  <c r="AJ185" i="81"/>
  <c r="AK185" i="81"/>
  <c r="AL185" i="81" s="1"/>
  <c r="AM185" i="81"/>
  <c r="AN185" i="81"/>
  <c r="AO185" i="81" s="1"/>
  <c r="AP185" i="81"/>
  <c r="AQ185" i="81"/>
  <c r="AR185" i="81" s="1"/>
  <c r="AS185" i="81"/>
  <c r="AT185" i="81"/>
  <c r="AU185" i="81" s="1"/>
  <c r="AV185" i="81"/>
  <c r="AW185" i="81"/>
  <c r="AX185" i="81" s="1"/>
  <c r="AY185" i="81"/>
  <c r="AZ185" i="81"/>
  <c r="BA185" i="81" s="1"/>
  <c r="BB185" i="81"/>
  <c r="BC185" i="81"/>
  <c r="BD185" i="81" s="1"/>
  <c r="BE185" i="81"/>
  <c r="BF185" i="81"/>
  <c r="BG185" i="81" s="1"/>
  <c r="BH185" i="81"/>
  <c r="BI185" i="81"/>
  <c r="BJ185" i="81" s="1"/>
  <c r="BK185" i="81"/>
  <c r="BL185" i="81"/>
  <c r="BM185" i="81" s="1"/>
  <c r="BN185" i="81"/>
  <c r="BO185" i="81"/>
  <c r="BP185" i="81" s="1"/>
  <c r="BQ185" i="81"/>
  <c r="BR185" i="81"/>
  <c r="BS185" i="81" s="1"/>
  <c r="BT185" i="81"/>
  <c r="BU185" i="81"/>
  <c r="BV185" i="81" s="1"/>
  <c r="BW185" i="81"/>
  <c r="BX185" i="81"/>
  <c r="BZ185" i="81"/>
  <c r="CA185" i="81"/>
  <c r="CC185" i="81"/>
  <c r="CD185" i="81"/>
  <c r="CF185" i="81"/>
  <c r="CG185" i="81"/>
  <c r="CH185" i="81" s="1"/>
  <c r="CI185" i="81"/>
  <c r="CJ185" i="81"/>
  <c r="CK185" i="81" s="1"/>
  <c r="CL185" i="81"/>
  <c r="CM185" i="81"/>
  <c r="CN185" i="81" s="1"/>
  <c r="C186" i="81"/>
  <c r="D186" i="81"/>
  <c r="F186" i="81"/>
  <c r="G186" i="81"/>
  <c r="I186" i="81"/>
  <c r="J186" i="81"/>
  <c r="L186" i="81"/>
  <c r="M186" i="81"/>
  <c r="N186" i="81" s="1"/>
  <c r="O186" i="81"/>
  <c r="P186" i="81"/>
  <c r="Q186" i="81" s="1"/>
  <c r="R186" i="81"/>
  <c r="S186" i="81"/>
  <c r="T186" i="81" s="1"/>
  <c r="U186" i="81"/>
  <c r="V186" i="81"/>
  <c r="W186" i="81" s="1"/>
  <c r="X186" i="81"/>
  <c r="Y186" i="81"/>
  <c r="Z186" i="81" s="1"/>
  <c r="AA186" i="81"/>
  <c r="AB186" i="81"/>
  <c r="AC186" i="81" s="1"/>
  <c r="AD186" i="81"/>
  <c r="AE186" i="81"/>
  <c r="AF186" i="81" s="1"/>
  <c r="AG186" i="81"/>
  <c r="AH186" i="81"/>
  <c r="AI186" i="81" s="1"/>
  <c r="AJ186" i="81"/>
  <c r="AK186" i="81"/>
  <c r="AL186" i="81" s="1"/>
  <c r="AM186" i="81"/>
  <c r="AN186" i="81"/>
  <c r="AO186" i="81" s="1"/>
  <c r="AP186" i="81"/>
  <c r="AQ186" i="81"/>
  <c r="AR186" i="81" s="1"/>
  <c r="AS186" i="81"/>
  <c r="AT186" i="81"/>
  <c r="AU186" i="81" s="1"/>
  <c r="AV186" i="81"/>
  <c r="AW186" i="81"/>
  <c r="AX186" i="81" s="1"/>
  <c r="AY186" i="81"/>
  <c r="AZ186" i="81"/>
  <c r="BA186" i="81" s="1"/>
  <c r="BB186" i="81"/>
  <c r="BC186" i="81"/>
  <c r="BD186" i="81" s="1"/>
  <c r="BE186" i="81"/>
  <c r="BF186" i="81"/>
  <c r="BG186" i="81" s="1"/>
  <c r="BH186" i="81"/>
  <c r="BI186" i="81"/>
  <c r="BJ186" i="81" s="1"/>
  <c r="BK186" i="81"/>
  <c r="BL186" i="81"/>
  <c r="BM186" i="81" s="1"/>
  <c r="BN186" i="81"/>
  <c r="BO186" i="81"/>
  <c r="BP186" i="81" s="1"/>
  <c r="BQ186" i="81"/>
  <c r="BR186" i="81"/>
  <c r="BS186" i="81" s="1"/>
  <c r="BT186" i="81"/>
  <c r="BU186" i="81"/>
  <c r="BV186" i="81" s="1"/>
  <c r="BW186" i="81"/>
  <c r="BX186" i="81"/>
  <c r="BZ186" i="81"/>
  <c r="CA186" i="81"/>
  <c r="CC186" i="81"/>
  <c r="CD186" i="81"/>
  <c r="CF186" i="81"/>
  <c r="CG186" i="81"/>
  <c r="CH186" i="81" s="1"/>
  <c r="CI186" i="81"/>
  <c r="CJ186" i="81"/>
  <c r="CK186" i="81" s="1"/>
  <c r="CL186" i="81"/>
  <c r="CM186" i="81"/>
  <c r="CN186" i="81" s="1"/>
  <c r="C187" i="81"/>
  <c r="D187" i="81"/>
  <c r="F187" i="81"/>
  <c r="G187" i="81"/>
  <c r="I187" i="81"/>
  <c r="J187" i="81"/>
  <c r="L187" i="81"/>
  <c r="M187" i="81"/>
  <c r="N187" i="81" s="1"/>
  <c r="O187" i="81"/>
  <c r="P187" i="81"/>
  <c r="Q187" i="81" s="1"/>
  <c r="R187" i="81"/>
  <c r="S187" i="81"/>
  <c r="T187" i="81" s="1"/>
  <c r="U187" i="81"/>
  <c r="V187" i="81"/>
  <c r="W187" i="81" s="1"/>
  <c r="X187" i="81"/>
  <c r="Y187" i="81"/>
  <c r="Z187" i="81" s="1"/>
  <c r="AA187" i="81"/>
  <c r="AB187" i="81"/>
  <c r="AC187" i="81" s="1"/>
  <c r="AD187" i="81"/>
  <c r="AE187" i="81"/>
  <c r="AF187" i="81" s="1"/>
  <c r="AG187" i="81"/>
  <c r="AH187" i="81"/>
  <c r="AI187" i="81" s="1"/>
  <c r="AJ187" i="81"/>
  <c r="AK187" i="81"/>
  <c r="AL187" i="81" s="1"/>
  <c r="AM187" i="81"/>
  <c r="AN187" i="81"/>
  <c r="AO187" i="81" s="1"/>
  <c r="AP187" i="81"/>
  <c r="AQ187" i="81"/>
  <c r="AR187" i="81" s="1"/>
  <c r="AS187" i="81"/>
  <c r="AT187" i="81"/>
  <c r="AU187" i="81" s="1"/>
  <c r="AV187" i="81"/>
  <c r="AW187" i="81"/>
  <c r="AX187" i="81" s="1"/>
  <c r="AY187" i="81"/>
  <c r="AZ187" i="81"/>
  <c r="BA187" i="81" s="1"/>
  <c r="BB187" i="81"/>
  <c r="BC187" i="81"/>
  <c r="BD187" i="81" s="1"/>
  <c r="BE187" i="81"/>
  <c r="BF187" i="81"/>
  <c r="BG187" i="81" s="1"/>
  <c r="BH187" i="81"/>
  <c r="BI187" i="81"/>
  <c r="BJ187" i="81" s="1"/>
  <c r="BK187" i="81"/>
  <c r="BL187" i="81"/>
  <c r="BM187" i="81" s="1"/>
  <c r="BN187" i="81"/>
  <c r="BO187" i="81"/>
  <c r="BP187" i="81" s="1"/>
  <c r="BQ187" i="81"/>
  <c r="BR187" i="81"/>
  <c r="BS187" i="81" s="1"/>
  <c r="BT187" i="81"/>
  <c r="BU187" i="81"/>
  <c r="BV187" i="81" s="1"/>
  <c r="BW187" i="81"/>
  <c r="BX187" i="81"/>
  <c r="BZ187" i="81"/>
  <c r="CA187" i="81"/>
  <c r="CC187" i="81"/>
  <c r="CD187" i="81"/>
  <c r="CF187" i="81"/>
  <c r="CG187" i="81"/>
  <c r="CH187" i="81" s="1"/>
  <c r="CI187" i="81"/>
  <c r="CJ187" i="81"/>
  <c r="CK187" i="81" s="1"/>
  <c r="CL187" i="81"/>
  <c r="CM187" i="81"/>
  <c r="CN187" i="81" s="1"/>
  <c r="C188" i="81"/>
  <c r="D188" i="81"/>
  <c r="F188" i="81"/>
  <c r="G188" i="81"/>
  <c r="H188" i="81" s="1"/>
  <c r="I188" i="81"/>
  <c r="J188" i="81"/>
  <c r="L188" i="81"/>
  <c r="M188" i="81"/>
  <c r="N188" i="81" s="1"/>
  <c r="O188" i="81"/>
  <c r="P188" i="81"/>
  <c r="Q188" i="81" s="1"/>
  <c r="R188" i="81"/>
  <c r="S188" i="81"/>
  <c r="T188" i="81" s="1"/>
  <c r="U188" i="81"/>
  <c r="V188" i="81"/>
  <c r="W188" i="81" s="1"/>
  <c r="X188" i="81"/>
  <c r="Y188" i="81"/>
  <c r="Z188" i="81" s="1"/>
  <c r="AA188" i="81"/>
  <c r="AB188" i="81"/>
  <c r="AC188" i="81" s="1"/>
  <c r="AD188" i="81"/>
  <c r="AE188" i="81"/>
  <c r="AF188" i="81" s="1"/>
  <c r="AG188" i="81"/>
  <c r="AH188" i="81"/>
  <c r="AI188" i="81" s="1"/>
  <c r="AJ188" i="81"/>
  <c r="AK188" i="81"/>
  <c r="AL188" i="81" s="1"/>
  <c r="AM188" i="81"/>
  <c r="AN188" i="81"/>
  <c r="AO188" i="81" s="1"/>
  <c r="AP188" i="81"/>
  <c r="AQ188" i="81"/>
  <c r="AR188" i="81" s="1"/>
  <c r="AS188" i="81"/>
  <c r="AT188" i="81"/>
  <c r="AU188" i="81" s="1"/>
  <c r="AV188" i="81"/>
  <c r="AW188" i="81"/>
  <c r="AX188" i="81" s="1"/>
  <c r="AY188" i="81"/>
  <c r="AZ188" i="81"/>
  <c r="BA188" i="81" s="1"/>
  <c r="BB188" i="81"/>
  <c r="BC188" i="81"/>
  <c r="BD188" i="81" s="1"/>
  <c r="BE188" i="81"/>
  <c r="BF188" i="81"/>
  <c r="BG188" i="81" s="1"/>
  <c r="BH188" i="81"/>
  <c r="BI188" i="81"/>
  <c r="BJ188" i="81" s="1"/>
  <c r="BK188" i="81"/>
  <c r="BL188" i="81"/>
  <c r="BM188" i="81" s="1"/>
  <c r="BN188" i="81"/>
  <c r="BO188" i="81"/>
  <c r="BP188" i="81" s="1"/>
  <c r="BQ188" i="81"/>
  <c r="BR188" i="81"/>
  <c r="BS188" i="81" s="1"/>
  <c r="BT188" i="81"/>
  <c r="BU188" i="81"/>
  <c r="BV188" i="81" s="1"/>
  <c r="BW188" i="81"/>
  <c r="BX188" i="81"/>
  <c r="BZ188" i="81"/>
  <c r="CA188" i="81"/>
  <c r="CC188" i="81"/>
  <c r="CD188" i="81"/>
  <c r="CF188" i="81"/>
  <c r="CG188" i="81"/>
  <c r="CH188" i="81" s="1"/>
  <c r="CI188" i="81"/>
  <c r="CJ188" i="81"/>
  <c r="CK188" i="81" s="1"/>
  <c r="CL188" i="81"/>
  <c r="CM188" i="81"/>
  <c r="CN188" i="81" s="1"/>
  <c r="C189" i="81"/>
  <c r="D189" i="81"/>
  <c r="F189" i="81"/>
  <c r="G189" i="81"/>
  <c r="H189" i="81" s="1"/>
  <c r="I189" i="81"/>
  <c r="J189" i="81"/>
  <c r="L189" i="81"/>
  <c r="M189" i="81"/>
  <c r="N189" i="81" s="1"/>
  <c r="O189" i="81"/>
  <c r="P189" i="81"/>
  <c r="Q189" i="81" s="1"/>
  <c r="R189" i="81"/>
  <c r="S189" i="81"/>
  <c r="T189" i="81" s="1"/>
  <c r="U189" i="81"/>
  <c r="V189" i="81"/>
  <c r="W189" i="81" s="1"/>
  <c r="X189" i="81"/>
  <c r="Y189" i="81"/>
  <c r="Z189" i="81" s="1"/>
  <c r="AA189" i="81"/>
  <c r="AB189" i="81"/>
  <c r="AC189" i="81" s="1"/>
  <c r="AD189" i="81"/>
  <c r="AE189" i="81"/>
  <c r="AF189" i="81" s="1"/>
  <c r="AG189" i="81"/>
  <c r="AH189" i="81"/>
  <c r="AI189" i="81" s="1"/>
  <c r="AJ189" i="81"/>
  <c r="AK189" i="81"/>
  <c r="AL189" i="81" s="1"/>
  <c r="AM189" i="81"/>
  <c r="AN189" i="81"/>
  <c r="AO189" i="81" s="1"/>
  <c r="AP189" i="81"/>
  <c r="AQ189" i="81"/>
  <c r="AR189" i="81" s="1"/>
  <c r="AS189" i="81"/>
  <c r="AT189" i="81"/>
  <c r="AU189" i="81" s="1"/>
  <c r="AV189" i="81"/>
  <c r="AW189" i="81"/>
  <c r="AX189" i="81" s="1"/>
  <c r="AY189" i="81"/>
  <c r="AZ189" i="81"/>
  <c r="BA189" i="81" s="1"/>
  <c r="BB189" i="81"/>
  <c r="BC189" i="81"/>
  <c r="BD189" i="81" s="1"/>
  <c r="BE189" i="81"/>
  <c r="BF189" i="81"/>
  <c r="BG189" i="81" s="1"/>
  <c r="BH189" i="81"/>
  <c r="BI189" i="81"/>
  <c r="BJ189" i="81" s="1"/>
  <c r="BK189" i="81"/>
  <c r="BL189" i="81"/>
  <c r="BM189" i="81" s="1"/>
  <c r="BN189" i="81"/>
  <c r="BO189" i="81"/>
  <c r="BP189" i="81" s="1"/>
  <c r="BQ189" i="81"/>
  <c r="BR189" i="81"/>
  <c r="BS189" i="81" s="1"/>
  <c r="BT189" i="81"/>
  <c r="BU189" i="81"/>
  <c r="BV189" i="81" s="1"/>
  <c r="BW189" i="81"/>
  <c r="BX189" i="81"/>
  <c r="BZ189" i="81"/>
  <c r="CA189" i="81"/>
  <c r="CC189" i="81"/>
  <c r="CD189" i="81"/>
  <c r="CF189" i="81"/>
  <c r="CG189" i="81"/>
  <c r="CH189" i="81" s="1"/>
  <c r="CI189" i="81"/>
  <c r="CJ189" i="81"/>
  <c r="CK189" i="81" s="1"/>
  <c r="CL189" i="81"/>
  <c r="CM189" i="81"/>
  <c r="CN189" i="81" s="1"/>
  <c r="C190" i="81"/>
  <c r="D190" i="81"/>
  <c r="F190" i="81"/>
  <c r="G190" i="81"/>
  <c r="H190" i="81" s="1"/>
  <c r="I190" i="81"/>
  <c r="J190" i="81"/>
  <c r="L190" i="81"/>
  <c r="M190" i="81"/>
  <c r="N190" i="81" s="1"/>
  <c r="O190" i="81"/>
  <c r="P190" i="81"/>
  <c r="Q190" i="81" s="1"/>
  <c r="R190" i="81"/>
  <c r="S190" i="81"/>
  <c r="T190" i="81" s="1"/>
  <c r="U190" i="81"/>
  <c r="V190" i="81"/>
  <c r="W190" i="81" s="1"/>
  <c r="X190" i="81"/>
  <c r="Y190" i="81"/>
  <c r="Z190" i="81" s="1"/>
  <c r="AA190" i="81"/>
  <c r="AB190" i="81"/>
  <c r="AC190" i="81" s="1"/>
  <c r="AD190" i="81"/>
  <c r="AE190" i="81"/>
  <c r="AF190" i="81" s="1"/>
  <c r="AG190" i="81"/>
  <c r="AH190" i="81"/>
  <c r="AI190" i="81" s="1"/>
  <c r="AJ190" i="81"/>
  <c r="AK190" i="81"/>
  <c r="AL190" i="81" s="1"/>
  <c r="AM190" i="81"/>
  <c r="AN190" i="81"/>
  <c r="AO190" i="81" s="1"/>
  <c r="AP190" i="81"/>
  <c r="AQ190" i="81"/>
  <c r="AR190" i="81" s="1"/>
  <c r="AS190" i="81"/>
  <c r="AT190" i="81"/>
  <c r="AU190" i="81" s="1"/>
  <c r="AV190" i="81"/>
  <c r="AW190" i="81"/>
  <c r="AX190" i="81" s="1"/>
  <c r="AY190" i="81"/>
  <c r="AZ190" i="81"/>
  <c r="BA190" i="81" s="1"/>
  <c r="BB190" i="81"/>
  <c r="BC190" i="81"/>
  <c r="BD190" i="81" s="1"/>
  <c r="BE190" i="81"/>
  <c r="BF190" i="81"/>
  <c r="BG190" i="81" s="1"/>
  <c r="BH190" i="81"/>
  <c r="BI190" i="81"/>
  <c r="BJ190" i="81" s="1"/>
  <c r="BK190" i="81"/>
  <c r="BL190" i="81"/>
  <c r="BM190" i="81" s="1"/>
  <c r="BN190" i="81"/>
  <c r="BO190" i="81"/>
  <c r="BP190" i="81" s="1"/>
  <c r="BQ190" i="81"/>
  <c r="BR190" i="81"/>
  <c r="BS190" i="81" s="1"/>
  <c r="BT190" i="81"/>
  <c r="BU190" i="81"/>
  <c r="BV190" i="81" s="1"/>
  <c r="BW190" i="81"/>
  <c r="BX190" i="81"/>
  <c r="BZ190" i="81"/>
  <c r="CA190" i="81"/>
  <c r="CC190" i="81"/>
  <c r="CD190" i="81"/>
  <c r="CF190" i="81"/>
  <c r="CG190" i="81"/>
  <c r="CH190" i="81" s="1"/>
  <c r="CI190" i="81"/>
  <c r="CJ190" i="81"/>
  <c r="CK190" i="81" s="1"/>
  <c r="CL190" i="81"/>
  <c r="CM190" i="81"/>
  <c r="CN190" i="81" s="1"/>
  <c r="C191" i="81"/>
  <c r="D191" i="81"/>
  <c r="F191" i="81"/>
  <c r="G191" i="81"/>
  <c r="H191" i="81" s="1"/>
  <c r="I191" i="81"/>
  <c r="J191" i="81"/>
  <c r="L191" i="81"/>
  <c r="M191" i="81"/>
  <c r="N191" i="81" s="1"/>
  <c r="O191" i="81"/>
  <c r="P191" i="81"/>
  <c r="Q191" i="81" s="1"/>
  <c r="R191" i="81"/>
  <c r="S191" i="81"/>
  <c r="T191" i="81" s="1"/>
  <c r="U191" i="81"/>
  <c r="V191" i="81"/>
  <c r="W191" i="81" s="1"/>
  <c r="X191" i="81"/>
  <c r="Y191" i="81"/>
  <c r="Z191" i="81" s="1"/>
  <c r="AA191" i="81"/>
  <c r="AB191" i="81"/>
  <c r="AC191" i="81" s="1"/>
  <c r="AD191" i="81"/>
  <c r="AE191" i="81"/>
  <c r="AF191" i="81" s="1"/>
  <c r="AG191" i="81"/>
  <c r="AH191" i="81"/>
  <c r="AI191" i="81" s="1"/>
  <c r="AJ191" i="81"/>
  <c r="AK191" i="81"/>
  <c r="AL191" i="81" s="1"/>
  <c r="AM191" i="81"/>
  <c r="AN191" i="81"/>
  <c r="AO191" i="81" s="1"/>
  <c r="AP191" i="81"/>
  <c r="AQ191" i="81"/>
  <c r="AR191" i="81" s="1"/>
  <c r="AS191" i="81"/>
  <c r="AT191" i="81"/>
  <c r="AU191" i="81" s="1"/>
  <c r="AV191" i="81"/>
  <c r="AW191" i="81"/>
  <c r="AX191" i="81" s="1"/>
  <c r="AY191" i="81"/>
  <c r="AZ191" i="81"/>
  <c r="BA191" i="81" s="1"/>
  <c r="BB191" i="81"/>
  <c r="BC191" i="81"/>
  <c r="BD191" i="81" s="1"/>
  <c r="BE191" i="81"/>
  <c r="BF191" i="81"/>
  <c r="BG191" i="81" s="1"/>
  <c r="BH191" i="81"/>
  <c r="BI191" i="81"/>
  <c r="BJ191" i="81" s="1"/>
  <c r="BK191" i="81"/>
  <c r="BL191" i="81"/>
  <c r="BM191" i="81" s="1"/>
  <c r="BN191" i="81"/>
  <c r="BO191" i="81"/>
  <c r="BP191" i="81" s="1"/>
  <c r="BQ191" i="81"/>
  <c r="BR191" i="81"/>
  <c r="BS191" i="81" s="1"/>
  <c r="BT191" i="81"/>
  <c r="BU191" i="81"/>
  <c r="BV191" i="81" s="1"/>
  <c r="BW191" i="81"/>
  <c r="BX191" i="81"/>
  <c r="BZ191" i="81"/>
  <c r="CA191" i="81"/>
  <c r="CC191" i="81"/>
  <c r="CD191" i="81"/>
  <c r="CF191" i="81"/>
  <c r="CG191" i="81"/>
  <c r="CH191" i="81" s="1"/>
  <c r="CI191" i="81"/>
  <c r="CJ191" i="81"/>
  <c r="CK191" i="81" s="1"/>
  <c r="CL191" i="81"/>
  <c r="CM191" i="81"/>
  <c r="CN191" i="81" s="1"/>
  <c r="C192" i="81"/>
  <c r="D192" i="81"/>
  <c r="F192" i="81"/>
  <c r="G192" i="81"/>
  <c r="H192" i="81" s="1"/>
  <c r="I192" i="81"/>
  <c r="J192" i="81"/>
  <c r="L192" i="81"/>
  <c r="M192" i="81"/>
  <c r="N192" i="81" s="1"/>
  <c r="O192" i="81"/>
  <c r="P192" i="81"/>
  <c r="Q192" i="81" s="1"/>
  <c r="R192" i="81"/>
  <c r="S192" i="81"/>
  <c r="T192" i="81" s="1"/>
  <c r="U192" i="81"/>
  <c r="V192" i="81"/>
  <c r="W192" i="81" s="1"/>
  <c r="X192" i="81"/>
  <c r="Y192" i="81"/>
  <c r="Z192" i="81" s="1"/>
  <c r="AA192" i="81"/>
  <c r="AB192" i="81"/>
  <c r="AC192" i="81" s="1"/>
  <c r="AD192" i="81"/>
  <c r="AE192" i="81"/>
  <c r="AF192" i="81" s="1"/>
  <c r="AG192" i="81"/>
  <c r="AH192" i="81"/>
  <c r="AI192" i="81" s="1"/>
  <c r="AJ192" i="81"/>
  <c r="AK192" i="81"/>
  <c r="AL192" i="81" s="1"/>
  <c r="AM192" i="81"/>
  <c r="AN192" i="81"/>
  <c r="AO192" i="81" s="1"/>
  <c r="AP192" i="81"/>
  <c r="AQ192" i="81"/>
  <c r="AR192" i="81" s="1"/>
  <c r="AS192" i="81"/>
  <c r="AT192" i="81"/>
  <c r="AU192" i="81" s="1"/>
  <c r="AV192" i="81"/>
  <c r="AW192" i="81"/>
  <c r="AX192" i="81" s="1"/>
  <c r="AY192" i="81"/>
  <c r="AZ192" i="81"/>
  <c r="BA192" i="81" s="1"/>
  <c r="BB192" i="81"/>
  <c r="BC192" i="81"/>
  <c r="BD192" i="81" s="1"/>
  <c r="BE192" i="81"/>
  <c r="BF192" i="81"/>
  <c r="BG192" i="81" s="1"/>
  <c r="BH192" i="81"/>
  <c r="BI192" i="81"/>
  <c r="BJ192" i="81" s="1"/>
  <c r="BK192" i="81"/>
  <c r="BL192" i="81"/>
  <c r="BM192" i="81" s="1"/>
  <c r="BN192" i="81"/>
  <c r="BO192" i="81"/>
  <c r="BP192" i="81" s="1"/>
  <c r="BQ192" i="81"/>
  <c r="BR192" i="81"/>
  <c r="BS192" i="81" s="1"/>
  <c r="BT192" i="81"/>
  <c r="BU192" i="81"/>
  <c r="BV192" i="81" s="1"/>
  <c r="BW192" i="81"/>
  <c r="BX192" i="81"/>
  <c r="BZ192" i="81"/>
  <c r="CA192" i="81"/>
  <c r="CC192" i="81"/>
  <c r="CD192" i="81"/>
  <c r="CF192" i="81"/>
  <c r="CG192" i="81"/>
  <c r="CH192" i="81" s="1"/>
  <c r="CI192" i="81"/>
  <c r="CJ192" i="81"/>
  <c r="CK192" i="81" s="1"/>
  <c r="CL192" i="81"/>
  <c r="CM192" i="81"/>
  <c r="CN192" i="81" s="1"/>
  <c r="C193" i="81"/>
  <c r="D193" i="81"/>
  <c r="F193" i="81"/>
  <c r="G193" i="81"/>
  <c r="H193" i="81" s="1"/>
  <c r="I193" i="81"/>
  <c r="J193" i="81"/>
  <c r="L193" i="81"/>
  <c r="M193" i="81"/>
  <c r="N193" i="81" s="1"/>
  <c r="O193" i="81"/>
  <c r="P193" i="81"/>
  <c r="Q193" i="81" s="1"/>
  <c r="R193" i="81"/>
  <c r="S193" i="81"/>
  <c r="T193" i="81" s="1"/>
  <c r="U193" i="81"/>
  <c r="V193" i="81"/>
  <c r="W193" i="81" s="1"/>
  <c r="X193" i="81"/>
  <c r="Y193" i="81"/>
  <c r="Z193" i="81" s="1"/>
  <c r="AA193" i="81"/>
  <c r="AB193" i="81"/>
  <c r="AC193" i="81" s="1"/>
  <c r="AD193" i="81"/>
  <c r="AE193" i="81"/>
  <c r="AF193" i="81" s="1"/>
  <c r="AG193" i="81"/>
  <c r="AH193" i="81"/>
  <c r="AI193" i="81" s="1"/>
  <c r="AJ193" i="81"/>
  <c r="AK193" i="81"/>
  <c r="AL193" i="81" s="1"/>
  <c r="AM193" i="81"/>
  <c r="AN193" i="81"/>
  <c r="AO193" i="81" s="1"/>
  <c r="AP193" i="81"/>
  <c r="AQ193" i="81"/>
  <c r="AR193" i="81" s="1"/>
  <c r="AS193" i="81"/>
  <c r="AT193" i="81"/>
  <c r="AU193" i="81" s="1"/>
  <c r="AV193" i="81"/>
  <c r="AW193" i="81"/>
  <c r="AX193" i="81" s="1"/>
  <c r="AY193" i="81"/>
  <c r="AZ193" i="81"/>
  <c r="BA193" i="81" s="1"/>
  <c r="BB193" i="81"/>
  <c r="BC193" i="81"/>
  <c r="BD193" i="81" s="1"/>
  <c r="BE193" i="81"/>
  <c r="BF193" i="81"/>
  <c r="BG193" i="81" s="1"/>
  <c r="BH193" i="81"/>
  <c r="BI193" i="81"/>
  <c r="BJ193" i="81" s="1"/>
  <c r="BK193" i="81"/>
  <c r="BL193" i="81"/>
  <c r="BM193" i="81" s="1"/>
  <c r="BN193" i="81"/>
  <c r="BO193" i="81"/>
  <c r="BP193" i="81" s="1"/>
  <c r="BQ193" i="81"/>
  <c r="BR193" i="81"/>
  <c r="BS193" i="81" s="1"/>
  <c r="BT193" i="81"/>
  <c r="BU193" i="81"/>
  <c r="BV193" i="81" s="1"/>
  <c r="BW193" i="81"/>
  <c r="BX193" i="81"/>
  <c r="BZ193" i="81"/>
  <c r="CA193" i="81"/>
  <c r="CC193" i="81"/>
  <c r="CD193" i="81"/>
  <c r="CF193" i="81"/>
  <c r="CG193" i="81"/>
  <c r="CH193" i="81" s="1"/>
  <c r="CI193" i="81"/>
  <c r="CJ193" i="81"/>
  <c r="CK193" i="81" s="1"/>
  <c r="CL193" i="81"/>
  <c r="CM193" i="81"/>
  <c r="CN193" i="81" s="1"/>
  <c r="C194" i="81"/>
  <c r="D194" i="81"/>
  <c r="F194" i="81"/>
  <c r="G194" i="81"/>
  <c r="H194" i="81" s="1"/>
  <c r="I194" i="81"/>
  <c r="J194" i="81"/>
  <c r="L194" i="81"/>
  <c r="M194" i="81"/>
  <c r="N194" i="81" s="1"/>
  <c r="O194" i="81"/>
  <c r="P194" i="81"/>
  <c r="Q194" i="81" s="1"/>
  <c r="R194" i="81"/>
  <c r="S194" i="81"/>
  <c r="T194" i="81" s="1"/>
  <c r="U194" i="81"/>
  <c r="V194" i="81"/>
  <c r="W194" i="81" s="1"/>
  <c r="X194" i="81"/>
  <c r="Y194" i="81"/>
  <c r="Z194" i="81" s="1"/>
  <c r="AA194" i="81"/>
  <c r="AB194" i="81"/>
  <c r="AC194" i="81" s="1"/>
  <c r="AD194" i="81"/>
  <c r="AE194" i="81"/>
  <c r="AF194" i="81" s="1"/>
  <c r="AG194" i="81"/>
  <c r="AH194" i="81"/>
  <c r="AI194" i="81" s="1"/>
  <c r="AJ194" i="81"/>
  <c r="AK194" i="81"/>
  <c r="AL194" i="81" s="1"/>
  <c r="AM194" i="81"/>
  <c r="AN194" i="81"/>
  <c r="AO194" i="81" s="1"/>
  <c r="AP194" i="81"/>
  <c r="AQ194" i="81"/>
  <c r="AR194" i="81" s="1"/>
  <c r="AS194" i="81"/>
  <c r="AT194" i="81"/>
  <c r="AU194" i="81" s="1"/>
  <c r="AV194" i="81"/>
  <c r="AW194" i="81"/>
  <c r="AX194" i="81" s="1"/>
  <c r="AY194" i="81"/>
  <c r="AZ194" i="81"/>
  <c r="BA194" i="81" s="1"/>
  <c r="BB194" i="81"/>
  <c r="BC194" i="81"/>
  <c r="BD194" i="81" s="1"/>
  <c r="BE194" i="81"/>
  <c r="BF194" i="81"/>
  <c r="BG194" i="81" s="1"/>
  <c r="BH194" i="81"/>
  <c r="BI194" i="81"/>
  <c r="BJ194" i="81" s="1"/>
  <c r="BK194" i="81"/>
  <c r="BL194" i="81"/>
  <c r="BM194" i="81" s="1"/>
  <c r="BN194" i="81"/>
  <c r="BO194" i="81"/>
  <c r="BP194" i="81" s="1"/>
  <c r="BQ194" i="81"/>
  <c r="BR194" i="81"/>
  <c r="BS194" i="81" s="1"/>
  <c r="BT194" i="81"/>
  <c r="BU194" i="81"/>
  <c r="BV194" i="81" s="1"/>
  <c r="BW194" i="81"/>
  <c r="BX194" i="81"/>
  <c r="BZ194" i="81"/>
  <c r="CA194" i="81"/>
  <c r="CC194" i="81"/>
  <c r="CD194" i="81"/>
  <c r="CF194" i="81"/>
  <c r="CG194" i="81"/>
  <c r="CH194" i="81" s="1"/>
  <c r="CI194" i="81"/>
  <c r="CJ194" i="81"/>
  <c r="CK194" i="81" s="1"/>
  <c r="CL194" i="81"/>
  <c r="CM194" i="81"/>
  <c r="CN194" i="81" s="1"/>
  <c r="C195" i="81"/>
  <c r="D195" i="81"/>
  <c r="F195" i="81"/>
  <c r="G195" i="81"/>
  <c r="H195" i="81" s="1"/>
  <c r="I195" i="81"/>
  <c r="J195" i="81"/>
  <c r="L195" i="81"/>
  <c r="M195" i="81"/>
  <c r="N195" i="81" s="1"/>
  <c r="O195" i="81"/>
  <c r="P195" i="81"/>
  <c r="Q195" i="81" s="1"/>
  <c r="R195" i="81"/>
  <c r="S195" i="81"/>
  <c r="T195" i="81" s="1"/>
  <c r="U195" i="81"/>
  <c r="V195" i="81"/>
  <c r="W195" i="81" s="1"/>
  <c r="X195" i="81"/>
  <c r="Y195" i="81"/>
  <c r="Z195" i="81" s="1"/>
  <c r="AA195" i="81"/>
  <c r="AB195" i="81"/>
  <c r="AC195" i="81" s="1"/>
  <c r="AD195" i="81"/>
  <c r="AE195" i="81"/>
  <c r="AF195" i="81" s="1"/>
  <c r="AG195" i="81"/>
  <c r="AH195" i="81"/>
  <c r="AI195" i="81" s="1"/>
  <c r="AJ195" i="81"/>
  <c r="AK195" i="81"/>
  <c r="AL195" i="81" s="1"/>
  <c r="AM195" i="81"/>
  <c r="AN195" i="81"/>
  <c r="AO195" i="81" s="1"/>
  <c r="AP195" i="81"/>
  <c r="AQ195" i="81"/>
  <c r="AR195" i="81" s="1"/>
  <c r="AS195" i="81"/>
  <c r="AT195" i="81"/>
  <c r="AU195" i="81" s="1"/>
  <c r="AV195" i="81"/>
  <c r="AW195" i="81"/>
  <c r="AX195" i="81" s="1"/>
  <c r="AY195" i="81"/>
  <c r="AZ195" i="81"/>
  <c r="BA195" i="81" s="1"/>
  <c r="BB195" i="81"/>
  <c r="BC195" i="81"/>
  <c r="BD195" i="81" s="1"/>
  <c r="BE195" i="81"/>
  <c r="BF195" i="81"/>
  <c r="BG195" i="81" s="1"/>
  <c r="BH195" i="81"/>
  <c r="BI195" i="81"/>
  <c r="BJ195" i="81" s="1"/>
  <c r="BK195" i="81"/>
  <c r="BL195" i="81"/>
  <c r="BM195" i="81" s="1"/>
  <c r="BN195" i="81"/>
  <c r="BO195" i="81"/>
  <c r="BP195" i="81" s="1"/>
  <c r="BQ195" i="81"/>
  <c r="BR195" i="81"/>
  <c r="BS195" i="81" s="1"/>
  <c r="BT195" i="81"/>
  <c r="BU195" i="81"/>
  <c r="BV195" i="81" s="1"/>
  <c r="BW195" i="81"/>
  <c r="BX195" i="81"/>
  <c r="BZ195" i="81"/>
  <c r="CA195" i="81"/>
  <c r="CC195" i="81"/>
  <c r="CD195" i="81"/>
  <c r="CF195" i="81"/>
  <c r="CG195" i="81"/>
  <c r="CH195" i="81" s="1"/>
  <c r="CI195" i="81"/>
  <c r="CJ195" i="81"/>
  <c r="CK195" i="81" s="1"/>
  <c r="CL195" i="81"/>
  <c r="CM195" i="81"/>
  <c r="CN195" i="81" s="1"/>
  <c r="C196" i="81"/>
  <c r="D196" i="81"/>
  <c r="F196" i="81"/>
  <c r="G196" i="81"/>
  <c r="H196" i="81" s="1"/>
  <c r="I196" i="81"/>
  <c r="J196" i="81"/>
  <c r="L196" i="81"/>
  <c r="M196" i="81"/>
  <c r="N196" i="81" s="1"/>
  <c r="O196" i="81"/>
  <c r="P196" i="81"/>
  <c r="Q196" i="81" s="1"/>
  <c r="R196" i="81"/>
  <c r="S196" i="81"/>
  <c r="T196" i="81" s="1"/>
  <c r="U196" i="81"/>
  <c r="V196" i="81"/>
  <c r="W196" i="81" s="1"/>
  <c r="X196" i="81"/>
  <c r="Y196" i="81"/>
  <c r="Z196" i="81" s="1"/>
  <c r="AA196" i="81"/>
  <c r="AB196" i="81"/>
  <c r="AC196" i="81" s="1"/>
  <c r="AD196" i="81"/>
  <c r="AE196" i="81"/>
  <c r="AF196" i="81" s="1"/>
  <c r="AG196" i="81"/>
  <c r="AH196" i="81"/>
  <c r="AI196" i="81" s="1"/>
  <c r="AJ196" i="81"/>
  <c r="AK196" i="81"/>
  <c r="AL196" i="81" s="1"/>
  <c r="AM196" i="81"/>
  <c r="AN196" i="81"/>
  <c r="AO196" i="81" s="1"/>
  <c r="AP196" i="81"/>
  <c r="AQ196" i="81"/>
  <c r="AR196" i="81" s="1"/>
  <c r="AS196" i="81"/>
  <c r="AT196" i="81"/>
  <c r="AU196" i="81" s="1"/>
  <c r="AV196" i="81"/>
  <c r="AW196" i="81"/>
  <c r="AX196" i="81" s="1"/>
  <c r="AY196" i="81"/>
  <c r="AZ196" i="81"/>
  <c r="BA196" i="81" s="1"/>
  <c r="BB196" i="81"/>
  <c r="BC196" i="81"/>
  <c r="BD196" i="81" s="1"/>
  <c r="BE196" i="81"/>
  <c r="BF196" i="81"/>
  <c r="BG196" i="81" s="1"/>
  <c r="BH196" i="81"/>
  <c r="BI196" i="81"/>
  <c r="BJ196" i="81" s="1"/>
  <c r="BK196" i="81"/>
  <c r="BL196" i="81"/>
  <c r="BM196" i="81" s="1"/>
  <c r="BN196" i="81"/>
  <c r="BO196" i="81"/>
  <c r="BP196" i="81" s="1"/>
  <c r="BQ196" i="81"/>
  <c r="BR196" i="81"/>
  <c r="BS196" i="81" s="1"/>
  <c r="BT196" i="81"/>
  <c r="BU196" i="81"/>
  <c r="BV196" i="81" s="1"/>
  <c r="BW196" i="81"/>
  <c r="BX196" i="81"/>
  <c r="BZ196" i="81"/>
  <c r="CA196" i="81"/>
  <c r="CC196" i="81"/>
  <c r="CD196" i="81"/>
  <c r="CF196" i="81"/>
  <c r="CG196" i="81"/>
  <c r="CH196" i="81" s="1"/>
  <c r="CI196" i="81"/>
  <c r="CJ196" i="81"/>
  <c r="CK196" i="81" s="1"/>
  <c r="CL196" i="81"/>
  <c r="CM196" i="81"/>
  <c r="CN196" i="81" s="1"/>
  <c r="C197" i="81"/>
  <c r="D197" i="81"/>
  <c r="F197" i="81"/>
  <c r="G197" i="81"/>
  <c r="H197" i="81" s="1"/>
  <c r="I197" i="81"/>
  <c r="J197" i="81"/>
  <c r="L197" i="81"/>
  <c r="M197" i="81"/>
  <c r="N197" i="81" s="1"/>
  <c r="O197" i="81"/>
  <c r="P197" i="81"/>
  <c r="Q197" i="81" s="1"/>
  <c r="R197" i="81"/>
  <c r="S197" i="81"/>
  <c r="T197" i="81" s="1"/>
  <c r="U197" i="81"/>
  <c r="V197" i="81"/>
  <c r="W197" i="81" s="1"/>
  <c r="X197" i="81"/>
  <c r="Y197" i="81"/>
  <c r="Z197" i="81" s="1"/>
  <c r="AA197" i="81"/>
  <c r="AB197" i="81"/>
  <c r="AC197" i="81" s="1"/>
  <c r="AD197" i="81"/>
  <c r="AE197" i="81"/>
  <c r="AF197" i="81" s="1"/>
  <c r="AG197" i="81"/>
  <c r="AH197" i="81"/>
  <c r="AI197" i="81" s="1"/>
  <c r="AJ197" i="81"/>
  <c r="AK197" i="81"/>
  <c r="AL197" i="81" s="1"/>
  <c r="AM197" i="81"/>
  <c r="AN197" i="81"/>
  <c r="AO197" i="81" s="1"/>
  <c r="AP197" i="81"/>
  <c r="AQ197" i="81"/>
  <c r="AR197" i="81" s="1"/>
  <c r="AS197" i="81"/>
  <c r="AT197" i="81"/>
  <c r="AU197" i="81" s="1"/>
  <c r="AV197" i="81"/>
  <c r="AW197" i="81"/>
  <c r="AX197" i="81" s="1"/>
  <c r="AY197" i="81"/>
  <c r="AZ197" i="81"/>
  <c r="BA197" i="81" s="1"/>
  <c r="BB197" i="81"/>
  <c r="BC197" i="81"/>
  <c r="BD197" i="81" s="1"/>
  <c r="BE197" i="81"/>
  <c r="BF197" i="81"/>
  <c r="BG197" i="81" s="1"/>
  <c r="BH197" i="81"/>
  <c r="BI197" i="81"/>
  <c r="BJ197" i="81" s="1"/>
  <c r="BK197" i="81"/>
  <c r="BL197" i="81"/>
  <c r="BM197" i="81" s="1"/>
  <c r="BN197" i="81"/>
  <c r="BO197" i="81"/>
  <c r="BP197" i="81" s="1"/>
  <c r="BQ197" i="81"/>
  <c r="BR197" i="81"/>
  <c r="BS197" i="81" s="1"/>
  <c r="BT197" i="81"/>
  <c r="BU197" i="81"/>
  <c r="BV197" i="81" s="1"/>
  <c r="BW197" i="81"/>
  <c r="BX197" i="81"/>
  <c r="BY197" i="81" s="1"/>
  <c r="BZ197" i="81"/>
  <c r="CA197" i="81"/>
  <c r="CB197" i="81" s="1"/>
  <c r="CC197" i="81"/>
  <c r="CD197" i="81"/>
  <c r="CF197" i="81"/>
  <c r="CG197" i="81"/>
  <c r="CH197" i="81" s="1"/>
  <c r="CI197" i="81"/>
  <c r="CJ197" i="81"/>
  <c r="CK197" i="81" s="1"/>
  <c r="CL197" i="81"/>
  <c r="CM197" i="81"/>
  <c r="CN197" i="81" s="1"/>
  <c r="C198" i="81"/>
  <c r="D198" i="81"/>
  <c r="F198" i="81"/>
  <c r="G198" i="81"/>
  <c r="H198" i="81" s="1"/>
  <c r="I198" i="81"/>
  <c r="J198" i="81"/>
  <c r="L198" i="81"/>
  <c r="M198" i="81"/>
  <c r="N198" i="81" s="1"/>
  <c r="O198" i="81"/>
  <c r="P198" i="81"/>
  <c r="Q198" i="81" s="1"/>
  <c r="R198" i="81"/>
  <c r="S198" i="81"/>
  <c r="T198" i="81" s="1"/>
  <c r="U198" i="81"/>
  <c r="V198" i="81"/>
  <c r="W198" i="81" s="1"/>
  <c r="X198" i="81"/>
  <c r="Y198" i="81"/>
  <c r="Z198" i="81" s="1"/>
  <c r="AA198" i="81"/>
  <c r="AB198" i="81"/>
  <c r="AC198" i="81" s="1"/>
  <c r="AD198" i="81"/>
  <c r="AE198" i="81"/>
  <c r="AF198" i="81" s="1"/>
  <c r="AG198" i="81"/>
  <c r="AH198" i="81"/>
  <c r="AI198" i="81" s="1"/>
  <c r="AJ198" i="81"/>
  <c r="AK198" i="81"/>
  <c r="AL198" i="81" s="1"/>
  <c r="AM198" i="81"/>
  <c r="AN198" i="81"/>
  <c r="AO198" i="81" s="1"/>
  <c r="AP198" i="81"/>
  <c r="AQ198" i="81"/>
  <c r="AR198" i="81" s="1"/>
  <c r="AS198" i="81"/>
  <c r="AT198" i="81"/>
  <c r="AU198" i="81" s="1"/>
  <c r="AV198" i="81"/>
  <c r="AW198" i="81"/>
  <c r="AX198" i="81" s="1"/>
  <c r="AY198" i="81"/>
  <c r="AZ198" i="81"/>
  <c r="BA198" i="81" s="1"/>
  <c r="BB198" i="81"/>
  <c r="BC198" i="81"/>
  <c r="BD198" i="81" s="1"/>
  <c r="BE198" i="81"/>
  <c r="BF198" i="81"/>
  <c r="BG198" i="81" s="1"/>
  <c r="BH198" i="81"/>
  <c r="BI198" i="81"/>
  <c r="BJ198" i="81" s="1"/>
  <c r="BK198" i="81"/>
  <c r="BL198" i="81"/>
  <c r="BM198" i="81" s="1"/>
  <c r="BN198" i="81"/>
  <c r="BO198" i="81"/>
  <c r="BP198" i="81" s="1"/>
  <c r="BQ198" i="81"/>
  <c r="BR198" i="81"/>
  <c r="BS198" i="81" s="1"/>
  <c r="BT198" i="81"/>
  <c r="BU198" i="81"/>
  <c r="BV198" i="81" s="1"/>
  <c r="BW198" i="81"/>
  <c r="BX198" i="81"/>
  <c r="BY198" i="81" s="1"/>
  <c r="BZ198" i="81"/>
  <c r="CA198" i="81"/>
  <c r="CB198" i="81" s="1"/>
  <c r="CC198" i="81"/>
  <c r="CD198" i="81"/>
  <c r="CF198" i="81"/>
  <c r="CG198" i="81"/>
  <c r="CH198" i="81" s="1"/>
  <c r="CI198" i="81"/>
  <c r="CJ198" i="81"/>
  <c r="CK198" i="81" s="1"/>
  <c r="CL198" i="81"/>
  <c r="CM198" i="81"/>
  <c r="CN198" i="81" s="1"/>
  <c r="C199" i="81"/>
  <c r="D199" i="81"/>
  <c r="F199" i="81"/>
  <c r="G199" i="81"/>
  <c r="H199" i="81" s="1"/>
  <c r="I199" i="81"/>
  <c r="J199" i="81"/>
  <c r="L199" i="81"/>
  <c r="M199" i="81"/>
  <c r="N199" i="81" s="1"/>
  <c r="O199" i="81"/>
  <c r="P199" i="81"/>
  <c r="Q199" i="81" s="1"/>
  <c r="R199" i="81"/>
  <c r="S199" i="81"/>
  <c r="T199" i="81" s="1"/>
  <c r="U199" i="81"/>
  <c r="V199" i="81"/>
  <c r="W199" i="81" s="1"/>
  <c r="X199" i="81"/>
  <c r="Y199" i="81"/>
  <c r="Z199" i="81" s="1"/>
  <c r="AA199" i="81"/>
  <c r="AB199" i="81"/>
  <c r="AC199" i="81" s="1"/>
  <c r="AD199" i="81"/>
  <c r="AE199" i="81"/>
  <c r="AF199" i="81" s="1"/>
  <c r="AG199" i="81"/>
  <c r="AH199" i="81"/>
  <c r="AI199" i="81" s="1"/>
  <c r="AJ199" i="81"/>
  <c r="AK199" i="81"/>
  <c r="AL199" i="81" s="1"/>
  <c r="AM199" i="81"/>
  <c r="AN199" i="81"/>
  <c r="AO199" i="81" s="1"/>
  <c r="AP199" i="81"/>
  <c r="AQ199" i="81"/>
  <c r="AR199" i="81" s="1"/>
  <c r="AS199" i="81"/>
  <c r="AT199" i="81"/>
  <c r="AU199" i="81" s="1"/>
  <c r="AV199" i="81"/>
  <c r="AW199" i="81"/>
  <c r="AX199" i="81" s="1"/>
  <c r="AY199" i="81"/>
  <c r="AZ199" i="81"/>
  <c r="BA199" i="81" s="1"/>
  <c r="BB199" i="81"/>
  <c r="BC199" i="81"/>
  <c r="BD199" i="81" s="1"/>
  <c r="BE199" i="81"/>
  <c r="BF199" i="81"/>
  <c r="BG199" i="81" s="1"/>
  <c r="BH199" i="81"/>
  <c r="BI199" i="81"/>
  <c r="BJ199" i="81" s="1"/>
  <c r="BK199" i="81"/>
  <c r="BL199" i="81"/>
  <c r="BM199" i="81" s="1"/>
  <c r="BN199" i="81"/>
  <c r="BO199" i="81"/>
  <c r="BP199" i="81" s="1"/>
  <c r="BQ199" i="81"/>
  <c r="BR199" i="81"/>
  <c r="BS199" i="81" s="1"/>
  <c r="BT199" i="81"/>
  <c r="BU199" i="81"/>
  <c r="BV199" i="81" s="1"/>
  <c r="BW199" i="81"/>
  <c r="BX199" i="81"/>
  <c r="BY199" i="81" s="1"/>
  <c r="BZ199" i="81"/>
  <c r="CA199" i="81"/>
  <c r="CB199" i="81" s="1"/>
  <c r="CC199" i="81"/>
  <c r="CD199" i="81"/>
  <c r="CF199" i="81"/>
  <c r="CG199" i="81"/>
  <c r="CH199" i="81" s="1"/>
  <c r="CI199" i="81"/>
  <c r="CJ199" i="81"/>
  <c r="CK199" i="81" s="1"/>
  <c r="CL199" i="81"/>
  <c r="CM199" i="81"/>
  <c r="CN199" i="81" s="1"/>
  <c r="C200" i="81"/>
  <c r="D200" i="81"/>
  <c r="F200" i="81"/>
  <c r="G200" i="81"/>
  <c r="H200" i="81" s="1"/>
  <c r="I200" i="81"/>
  <c r="J200" i="81"/>
  <c r="L200" i="81"/>
  <c r="M200" i="81"/>
  <c r="N200" i="81" s="1"/>
  <c r="O200" i="81"/>
  <c r="P200" i="81"/>
  <c r="Q200" i="81" s="1"/>
  <c r="R200" i="81"/>
  <c r="S200" i="81"/>
  <c r="T200" i="81" s="1"/>
  <c r="U200" i="81"/>
  <c r="V200" i="81"/>
  <c r="W200" i="81" s="1"/>
  <c r="X200" i="81"/>
  <c r="Y200" i="81"/>
  <c r="Z200" i="81" s="1"/>
  <c r="AA200" i="81"/>
  <c r="AB200" i="81"/>
  <c r="AC200" i="81" s="1"/>
  <c r="AD200" i="81"/>
  <c r="AE200" i="81"/>
  <c r="AF200" i="81" s="1"/>
  <c r="AG200" i="81"/>
  <c r="AH200" i="81"/>
  <c r="AI200" i="81" s="1"/>
  <c r="AJ200" i="81"/>
  <c r="AK200" i="81"/>
  <c r="AL200" i="81" s="1"/>
  <c r="AM200" i="81"/>
  <c r="AN200" i="81"/>
  <c r="AO200" i="81" s="1"/>
  <c r="AP200" i="81"/>
  <c r="AQ200" i="81"/>
  <c r="AR200" i="81" s="1"/>
  <c r="AS200" i="81"/>
  <c r="AT200" i="81"/>
  <c r="AU200" i="81" s="1"/>
  <c r="AV200" i="81"/>
  <c r="AW200" i="81"/>
  <c r="AX200" i="81" s="1"/>
  <c r="AY200" i="81"/>
  <c r="AZ200" i="81"/>
  <c r="BA200" i="81" s="1"/>
  <c r="BB200" i="81"/>
  <c r="BC200" i="81"/>
  <c r="BD200" i="81" s="1"/>
  <c r="BE200" i="81"/>
  <c r="BF200" i="81"/>
  <c r="BG200" i="81" s="1"/>
  <c r="BH200" i="81"/>
  <c r="BI200" i="81"/>
  <c r="BJ200" i="81" s="1"/>
  <c r="BK200" i="81"/>
  <c r="BL200" i="81"/>
  <c r="BM200" i="81" s="1"/>
  <c r="BN200" i="81"/>
  <c r="BO200" i="81"/>
  <c r="BP200" i="81" s="1"/>
  <c r="BQ200" i="81"/>
  <c r="BR200" i="81"/>
  <c r="BS200" i="81" s="1"/>
  <c r="BT200" i="81"/>
  <c r="BU200" i="81"/>
  <c r="BV200" i="81" s="1"/>
  <c r="BW200" i="81"/>
  <c r="BX200" i="81"/>
  <c r="BY200" i="81" s="1"/>
  <c r="BZ200" i="81"/>
  <c r="CA200" i="81"/>
  <c r="CB200" i="81" s="1"/>
  <c r="CC200" i="81"/>
  <c r="CD200" i="81"/>
  <c r="CF200" i="81"/>
  <c r="CG200" i="81"/>
  <c r="CH200" i="81" s="1"/>
  <c r="CI200" i="81"/>
  <c r="CJ200" i="81"/>
  <c r="CK200" i="81" s="1"/>
  <c r="CL200" i="81"/>
  <c r="CM200" i="81"/>
  <c r="CN200" i="81" s="1"/>
  <c r="C201" i="81"/>
  <c r="D201" i="81"/>
  <c r="F201" i="81"/>
  <c r="G201" i="81"/>
  <c r="H201" i="81" s="1"/>
  <c r="I201" i="81"/>
  <c r="J201" i="81"/>
  <c r="L201" i="81"/>
  <c r="M201" i="81"/>
  <c r="N201" i="81" s="1"/>
  <c r="O201" i="81"/>
  <c r="P201" i="81"/>
  <c r="Q201" i="81" s="1"/>
  <c r="R201" i="81"/>
  <c r="S201" i="81"/>
  <c r="T201" i="81" s="1"/>
  <c r="U201" i="81"/>
  <c r="V201" i="81"/>
  <c r="W201" i="81" s="1"/>
  <c r="X201" i="81"/>
  <c r="Y201" i="81"/>
  <c r="Z201" i="81" s="1"/>
  <c r="AA201" i="81"/>
  <c r="AB201" i="81"/>
  <c r="AC201" i="81" s="1"/>
  <c r="AD201" i="81"/>
  <c r="AE201" i="81"/>
  <c r="AF201" i="81" s="1"/>
  <c r="AG201" i="81"/>
  <c r="AH201" i="81"/>
  <c r="AI201" i="81" s="1"/>
  <c r="AJ201" i="81"/>
  <c r="AK201" i="81"/>
  <c r="AL201" i="81" s="1"/>
  <c r="AM201" i="81"/>
  <c r="AN201" i="81"/>
  <c r="AO201" i="81" s="1"/>
  <c r="AP201" i="81"/>
  <c r="AQ201" i="81"/>
  <c r="AR201" i="81" s="1"/>
  <c r="AS201" i="81"/>
  <c r="AT201" i="81"/>
  <c r="AU201" i="81" s="1"/>
  <c r="AV201" i="81"/>
  <c r="AW201" i="81"/>
  <c r="AX201" i="81" s="1"/>
  <c r="AY201" i="81"/>
  <c r="AZ201" i="81"/>
  <c r="BA201" i="81" s="1"/>
  <c r="BB201" i="81"/>
  <c r="BC201" i="81"/>
  <c r="BD201" i="81" s="1"/>
  <c r="BE201" i="81"/>
  <c r="BF201" i="81"/>
  <c r="BG201" i="81" s="1"/>
  <c r="BH201" i="81"/>
  <c r="BI201" i="81"/>
  <c r="BJ201" i="81" s="1"/>
  <c r="BK201" i="81"/>
  <c r="BL201" i="81"/>
  <c r="BM201" i="81" s="1"/>
  <c r="BN201" i="81"/>
  <c r="BO201" i="81"/>
  <c r="BP201" i="81" s="1"/>
  <c r="BQ201" i="81"/>
  <c r="BR201" i="81"/>
  <c r="BS201" i="81" s="1"/>
  <c r="BT201" i="81"/>
  <c r="BU201" i="81"/>
  <c r="BV201" i="81" s="1"/>
  <c r="BW201" i="81"/>
  <c r="BX201" i="81"/>
  <c r="BY201" i="81" s="1"/>
  <c r="BZ201" i="81"/>
  <c r="CA201" i="81"/>
  <c r="CB201" i="81" s="1"/>
  <c r="CC201" i="81"/>
  <c r="CD201" i="81"/>
  <c r="CF201" i="81"/>
  <c r="CG201" i="81"/>
  <c r="CH201" i="81" s="1"/>
  <c r="CI201" i="81"/>
  <c r="CJ201" i="81"/>
  <c r="CK201" i="81" s="1"/>
  <c r="CL201" i="81"/>
  <c r="CM201" i="81"/>
  <c r="CN201" i="81" s="1"/>
  <c r="C202" i="81"/>
  <c r="D202" i="81"/>
  <c r="F202" i="81"/>
  <c r="G202" i="81"/>
  <c r="H202" i="81" s="1"/>
  <c r="I202" i="81"/>
  <c r="J202" i="81"/>
  <c r="L202" i="81"/>
  <c r="M202" i="81"/>
  <c r="N202" i="81" s="1"/>
  <c r="O202" i="81"/>
  <c r="P202" i="81"/>
  <c r="Q202" i="81" s="1"/>
  <c r="R202" i="81"/>
  <c r="S202" i="81"/>
  <c r="T202" i="81" s="1"/>
  <c r="U202" i="81"/>
  <c r="V202" i="81"/>
  <c r="W202" i="81" s="1"/>
  <c r="X202" i="81"/>
  <c r="Y202" i="81"/>
  <c r="Z202" i="81" s="1"/>
  <c r="AA202" i="81"/>
  <c r="AB202" i="81"/>
  <c r="AC202" i="81" s="1"/>
  <c r="AD202" i="81"/>
  <c r="AE202" i="81"/>
  <c r="AF202" i="81" s="1"/>
  <c r="AG202" i="81"/>
  <c r="AH202" i="81"/>
  <c r="AI202" i="81" s="1"/>
  <c r="AJ202" i="81"/>
  <c r="AK202" i="81"/>
  <c r="AL202" i="81" s="1"/>
  <c r="AM202" i="81"/>
  <c r="AN202" i="81"/>
  <c r="AO202" i="81" s="1"/>
  <c r="AP202" i="81"/>
  <c r="AQ202" i="81"/>
  <c r="AR202" i="81" s="1"/>
  <c r="AS202" i="81"/>
  <c r="AT202" i="81"/>
  <c r="AU202" i="81" s="1"/>
  <c r="AV202" i="81"/>
  <c r="AW202" i="81"/>
  <c r="AX202" i="81" s="1"/>
  <c r="AY202" i="81"/>
  <c r="AZ202" i="81"/>
  <c r="BA202" i="81" s="1"/>
  <c r="BB202" i="81"/>
  <c r="BC202" i="81"/>
  <c r="BD202" i="81" s="1"/>
  <c r="BE202" i="81"/>
  <c r="BF202" i="81"/>
  <c r="BG202" i="81" s="1"/>
  <c r="BH202" i="81"/>
  <c r="BI202" i="81"/>
  <c r="BJ202" i="81" s="1"/>
  <c r="BK202" i="81"/>
  <c r="BL202" i="81"/>
  <c r="BM202" i="81" s="1"/>
  <c r="BN202" i="81"/>
  <c r="BO202" i="81"/>
  <c r="BP202" i="81" s="1"/>
  <c r="BQ202" i="81"/>
  <c r="BR202" i="81"/>
  <c r="BS202" i="81" s="1"/>
  <c r="BT202" i="81"/>
  <c r="BU202" i="81"/>
  <c r="BV202" i="81" s="1"/>
  <c r="BW202" i="81"/>
  <c r="BX202" i="81"/>
  <c r="BY202" i="81" s="1"/>
  <c r="BZ202" i="81"/>
  <c r="CA202" i="81"/>
  <c r="CB202" i="81" s="1"/>
  <c r="CC202" i="81"/>
  <c r="CD202" i="81"/>
  <c r="CE202" i="81" s="1"/>
  <c r="CF202" i="81"/>
  <c r="CG202" i="81"/>
  <c r="CH202" i="81" s="1"/>
  <c r="CI202" i="81"/>
  <c r="CJ202" i="81"/>
  <c r="CK202" i="81" s="1"/>
  <c r="CL202" i="81"/>
  <c r="CM202" i="81"/>
  <c r="CN202" i="81" s="1"/>
  <c r="C203" i="81"/>
  <c r="D203" i="81"/>
  <c r="F203" i="81"/>
  <c r="G203" i="81"/>
  <c r="H203" i="81" s="1"/>
  <c r="I203" i="81"/>
  <c r="J203" i="81"/>
  <c r="L203" i="81"/>
  <c r="M203" i="81"/>
  <c r="N203" i="81" s="1"/>
  <c r="O203" i="81"/>
  <c r="P203" i="81"/>
  <c r="Q203" i="81" s="1"/>
  <c r="R203" i="81"/>
  <c r="S203" i="81"/>
  <c r="T203" i="81" s="1"/>
  <c r="U203" i="81"/>
  <c r="V203" i="81"/>
  <c r="W203" i="81" s="1"/>
  <c r="X203" i="81"/>
  <c r="Y203" i="81"/>
  <c r="Z203" i="81" s="1"/>
  <c r="AA203" i="81"/>
  <c r="AB203" i="81"/>
  <c r="AC203" i="81" s="1"/>
  <c r="AD203" i="81"/>
  <c r="AE203" i="81"/>
  <c r="AF203" i="81" s="1"/>
  <c r="AG203" i="81"/>
  <c r="AH203" i="81"/>
  <c r="AI203" i="81" s="1"/>
  <c r="AJ203" i="81"/>
  <c r="AK203" i="81"/>
  <c r="AL203" i="81" s="1"/>
  <c r="AM203" i="81"/>
  <c r="AN203" i="81"/>
  <c r="AO203" i="81" s="1"/>
  <c r="AP203" i="81"/>
  <c r="AQ203" i="81"/>
  <c r="AR203" i="81" s="1"/>
  <c r="AS203" i="81"/>
  <c r="AT203" i="81"/>
  <c r="AU203" i="81" s="1"/>
  <c r="AV203" i="81"/>
  <c r="AW203" i="81"/>
  <c r="AX203" i="81" s="1"/>
  <c r="AY203" i="81"/>
  <c r="AZ203" i="81"/>
  <c r="BA203" i="81" s="1"/>
  <c r="BB203" i="81"/>
  <c r="BC203" i="81"/>
  <c r="BD203" i="81" s="1"/>
  <c r="BE203" i="81"/>
  <c r="BF203" i="81"/>
  <c r="BG203" i="81" s="1"/>
  <c r="BH203" i="81"/>
  <c r="BI203" i="81"/>
  <c r="BJ203" i="81" s="1"/>
  <c r="BK203" i="81"/>
  <c r="BL203" i="81"/>
  <c r="BM203" i="81" s="1"/>
  <c r="BN203" i="81"/>
  <c r="BO203" i="81"/>
  <c r="BP203" i="81" s="1"/>
  <c r="BQ203" i="81"/>
  <c r="BR203" i="81"/>
  <c r="BS203" i="81" s="1"/>
  <c r="BT203" i="81"/>
  <c r="BU203" i="81"/>
  <c r="BV203" i="81" s="1"/>
  <c r="BW203" i="81"/>
  <c r="BX203" i="81"/>
  <c r="BY203" i="81" s="1"/>
  <c r="BZ203" i="81"/>
  <c r="CA203" i="81"/>
  <c r="CB203" i="81" s="1"/>
  <c r="CC203" i="81"/>
  <c r="CD203" i="81"/>
  <c r="CE203" i="81" s="1"/>
  <c r="CF203" i="81"/>
  <c r="CG203" i="81"/>
  <c r="CH203" i="81" s="1"/>
  <c r="CI203" i="81"/>
  <c r="CJ203" i="81"/>
  <c r="CK203" i="81" s="1"/>
  <c r="CL203" i="81"/>
  <c r="CM203" i="81"/>
  <c r="CN203" i="81" s="1"/>
  <c r="C204" i="81"/>
  <c r="D204" i="81"/>
  <c r="F204" i="81"/>
  <c r="G204" i="81"/>
  <c r="H204" i="81" s="1"/>
  <c r="I204" i="81"/>
  <c r="J204" i="81"/>
  <c r="L204" i="81"/>
  <c r="M204" i="81"/>
  <c r="N204" i="81" s="1"/>
  <c r="O204" i="81"/>
  <c r="P204" i="81"/>
  <c r="Q204" i="81" s="1"/>
  <c r="R204" i="81"/>
  <c r="S204" i="81"/>
  <c r="T204" i="81" s="1"/>
  <c r="U204" i="81"/>
  <c r="V204" i="81"/>
  <c r="W204" i="81" s="1"/>
  <c r="X204" i="81"/>
  <c r="Y204" i="81"/>
  <c r="Z204" i="81" s="1"/>
  <c r="AA204" i="81"/>
  <c r="AB204" i="81"/>
  <c r="AC204" i="81" s="1"/>
  <c r="AD204" i="81"/>
  <c r="AE204" i="81"/>
  <c r="AF204" i="81" s="1"/>
  <c r="AG204" i="81"/>
  <c r="AH204" i="81"/>
  <c r="AI204" i="81" s="1"/>
  <c r="AJ204" i="81"/>
  <c r="AK204" i="81"/>
  <c r="AL204" i="81" s="1"/>
  <c r="AM204" i="81"/>
  <c r="AN204" i="81"/>
  <c r="AO204" i="81" s="1"/>
  <c r="AP204" i="81"/>
  <c r="AQ204" i="81"/>
  <c r="AR204" i="81" s="1"/>
  <c r="AS204" i="81"/>
  <c r="AT204" i="81"/>
  <c r="AU204" i="81" s="1"/>
  <c r="AV204" i="81"/>
  <c r="AW204" i="81"/>
  <c r="AX204" i="81" s="1"/>
  <c r="AY204" i="81"/>
  <c r="AZ204" i="81"/>
  <c r="BA204" i="81" s="1"/>
  <c r="BB204" i="81"/>
  <c r="BC204" i="81"/>
  <c r="BD204" i="81" s="1"/>
  <c r="BE204" i="81"/>
  <c r="BF204" i="81"/>
  <c r="BG204" i="81" s="1"/>
  <c r="BH204" i="81"/>
  <c r="BI204" i="81"/>
  <c r="BJ204" i="81" s="1"/>
  <c r="BK204" i="81"/>
  <c r="BL204" i="81"/>
  <c r="BM204" i="81" s="1"/>
  <c r="BN204" i="81"/>
  <c r="BO204" i="81"/>
  <c r="BP204" i="81" s="1"/>
  <c r="BQ204" i="81"/>
  <c r="BR204" i="81"/>
  <c r="BS204" i="81" s="1"/>
  <c r="BT204" i="81"/>
  <c r="BU204" i="81"/>
  <c r="BV204" i="81" s="1"/>
  <c r="BW204" i="81"/>
  <c r="BX204" i="81"/>
  <c r="BY204" i="81" s="1"/>
  <c r="BZ204" i="81"/>
  <c r="CA204" i="81"/>
  <c r="CB204" i="81" s="1"/>
  <c r="CC204" i="81"/>
  <c r="CD204" i="81"/>
  <c r="CE204" i="81" s="1"/>
  <c r="CF204" i="81"/>
  <c r="CG204" i="81"/>
  <c r="CH204" i="81" s="1"/>
  <c r="CI204" i="81"/>
  <c r="CJ204" i="81"/>
  <c r="CK204" i="81" s="1"/>
  <c r="CL204" i="81"/>
  <c r="CM204" i="81"/>
  <c r="CN204" i="81" s="1"/>
  <c r="C205" i="81"/>
  <c r="D205" i="81"/>
  <c r="F205" i="81"/>
  <c r="G205" i="81"/>
  <c r="H205" i="81" s="1"/>
  <c r="I205" i="81"/>
  <c r="J205" i="81"/>
  <c r="L205" i="81"/>
  <c r="M205" i="81"/>
  <c r="N205" i="81" s="1"/>
  <c r="O205" i="81"/>
  <c r="P205" i="81"/>
  <c r="Q205" i="81" s="1"/>
  <c r="R205" i="81"/>
  <c r="S205" i="81"/>
  <c r="T205" i="81" s="1"/>
  <c r="U205" i="81"/>
  <c r="V205" i="81"/>
  <c r="W205" i="81" s="1"/>
  <c r="X205" i="81"/>
  <c r="Y205" i="81"/>
  <c r="Z205" i="81" s="1"/>
  <c r="AA205" i="81"/>
  <c r="AB205" i="81"/>
  <c r="AC205" i="81" s="1"/>
  <c r="AD205" i="81"/>
  <c r="AE205" i="81"/>
  <c r="AF205" i="81" s="1"/>
  <c r="AG205" i="81"/>
  <c r="AH205" i="81"/>
  <c r="AI205" i="81" s="1"/>
  <c r="AJ205" i="81"/>
  <c r="AK205" i="81"/>
  <c r="AL205" i="81" s="1"/>
  <c r="AM205" i="81"/>
  <c r="AN205" i="81"/>
  <c r="AO205" i="81" s="1"/>
  <c r="AP205" i="81"/>
  <c r="AQ205" i="81"/>
  <c r="AR205" i="81" s="1"/>
  <c r="AS205" i="81"/>
  <c r="AT205" i="81"/>
  <c r="AU205" i="81" s="1"/>
  <c r="AV205" i="81"/>
  <c r="AW205" i="81"/>
  <c r="AX205" i="81" s="1"/>
  <c r="AY205" i="81"/>
  <c r="AZ205" i="81"/>
  <c r="BA205" i="81" s="1"/>
  <c r="BB205" i="81"/>
  <c r="BC205" i="81"/>
  <c r="BD205" i="81" s="1"/>
  <c r="BE205" i="81"/>
  <c r="BF205" i="81"/>
  <c r="BG205" i="81" s="1"/>
  <c r="BH205" i="81"/>
  <c r="BI205" i="81"/>
  <c r="BJ205" i="81" s="1"/>
  <c r="BK205" i="81"/>
  <c r="BL205" i="81"/>
  <c r="BM205" i="81" s="1"/>
  <c r="BN205" i="81"/>
  <c r="BO205" i="81"/>
  <c r="BP205" i="81" s="1"/>
  <c r="BQ205" i="81"/>
  <c r="BR205" i="81"/>
  <c r="BS205" i="81" s="1"/>
  <c r="BT205" i="81"/>
  <c r="BU205" i="81"/>
  <c r="BV205" i="81" s="1"/>
  <c r="BW205" i="81"/>
  <c r="BX205" i="81"/>
  <c r="BY205" i="81" s="1"/>
  <c r="BZ205" i="81"/>
  <c r="CA205" i="81"/>
  <c r="CB205" i="81" s="1"/>
  <c r="CC205" i="81"/>
  <c r="CD205" i="81"/>
  <c r="CE205" i="81" s="1"/>
  <c r="CF205" i="81"/>
  <c r="CG205" i="81"/>
  <c r="CH205" i="81" s="1"/>
  <c r="CI205" i="81"/>
  <c r="CJ205" i="81"/>
  <c r="CK205" i="81" s="1"/>
  <c r="CL205" i="81"/>
  <c r="CM205" i="81"/>
  <c r="CN205" i="81" s="1"/>
  <c r="C206" i="81"/>
  <c r="D206" i="81"/>
  <c r="F206" i="81"/>
  <c r="G206" i="81"/>
  <c r="H206" i="81" s="1"/>
  <c r="I206" i="81"/>
  <c r="J206" i="81"/>
  <c r="L206" i="81"/>
  <c r="M206" i="81"/>
  <c r="N206" i="81" s="1"/>
  <c r="O206" i="81"/>
  <c r="P206" i="81"/>
  <c r="Q206" i="81" s="1"/>
  <c r="R206" i="81"/>
  <c r="S206" i="81"/>
  <c r="T206" i="81" s="1"/>
  <c r="U206" i="81"/>
  <c r="V206" i="81"/>
  <c r="W206" i="81" s="1"/>
  <c r="X206" i="81"/>
  <c r="Y206" i="81"/>
  <c r="Z206" i="81" s="1"/>
  <c r="AA206" i="81"/>
  <c r="AB206" i="81"/>
  <c r="AC206" i="81" s="1"/>
  <c r="AD206" i="81"/>
  <c r="AE206" i="81"/>
  <c r="AF206" i="81" s="1"/>
  <c r="AG206" i="81"/>
  <c r="AH206" i="81"/>
  <c r="AI206" i="81" s="1"/>
  <c r="AJ206" i="81"/>
  <c r="AK206" i="81"/>
  <c r="AL206" i="81" s="1"/>
  <c r="AM206" i="81"/>
  <c r="AN206" i="81"/>
  <c r="AO206" i="81" s="1"/>
  <c r="AP206" i="81"/>
  <c r="AQ206" i="81"/>
  <c r="AR206" i="81" s="1"/>
  <c r="AS206" i="81"/>
  <c r="AT206" i="81"/>
  <c r="AU206" i="81" s="1"/>
  <c r="AV206" i="81"/>
  <c r="AW206" i="81"/>
  <c r="AX206" i="81" s="1"/>
  <c r="AY206" i="81"/>
  <c r="AZ206" i="81"/>
  <c r="BA206" i="81" s="1"/>
  <c r="BB206" i="81"/>
  <c r="BC206" i="81"/>
  <c r="BD206" i="81" s="1"/>
  <c r="BE206" i="81"/>
  <c r="BF206" i="81"/>
  <c r="BG206" i="81" s="1"/>
  <c r="BH206" i="81"/>
  <c r="BI206" i="81"/>
  <c r="BJ206" i="81" s="1"/>
  <c r="BK206" i="81"/>
  <c r="BL206" i="81"/>
  <c r="BM206" i="81" s="1"/>
  <c r="BN206" i="81"/>
  <c r="BO206" i="81"/>
  <c r="BP206" i="81" s="1"/>
  <c r="BQ206" i="81"/>
  <c r="BR206" i="81"/>
  <c r="BS206" i="81" s="1"/>
  <c r="BT206" i="81"/>
  <c r="BU206" i="81"/>
  <c r="BV206" i="81" s="1"/>
  <c r="BW206" i="81"/>
  <c r="BX206" i="81"/>
  <c r="BY206" i="81" s="1"/>
  <c r="BZ206" i="81"/>
  <c r="CA206" i="81"/>
  <c r="CB206" i="81" s="1"/>
  <c r="CC206" i="81"/>
  <c r="CD206" i="81"/>
  <c r="CE206" i="81" s="1"/>
  <c r="CF206" i="81"/>
  <c r="CG206" i="81"/>
  <c r="CH206" i="81" s="1"/>
  <c r="CI206" i="81"/>
  <c r="CJ206" i="81"/>
  <c r="CK206" i="81" s="1"/>
  <c r="CL206" i="81"/>
  <c r="CM206" i="81"/>
  <c r="CN206" i="81" s="1"/>
  <c r="C207" i="81"/>
  <c r="D207" i="81"/>
  <c r="F207" i="81"/>
  <c r="G207" i="81"/>
  <c r="H207" i="81" s="1"/>
  <c r="I207" i="81"/>
  <c r="J207" i="81"/>
  <c r="L207" i="81"/>
  <c r="M207" i="81"/>
  <c r="N207" i="81" s="1"/>
  <c r="O207" i="81"/>
  <c r="P207" i="81"/>
  <c r="Q207" i="81" s="1"/>
  <c r="R207" i="81"/>
  <c r="S207" i="81"/>
  <c r="T207" i="81" s="1"/>
  <c r="U207" i="81"/>
  <c r="V207" i="81"/>
  <c r="W207" i="81" s="1"/>
  <c r="X207" i="81"/>
  <c r="Y207" i="81"/>
  <c r="Z207" i="81" s="1"/>
  <c r="AA207" i="81"/>
  <c r="AB207" i="81"/>
  <c r="AC207" i="81" s="1"/>
  <c r="AD207" i="81"/>
  <c r="AE207" i="81"/>
  <c r="AF207" i="81" s="1"/>
  <c r="AG207" i="81"/>
  <c r="AH207" i="81"/>
  <c r="AI207" i="81" s="1"/>
  <c r="AJ207" i="81"/>
  <c r="AK207" i="81"/>
  <c r="AL207" i="81" s="1"/>
  <c r="AM207" i="81"/>
  <c r="AN207" i="81"/>
  <c r="AO207" i="81" s="1"/>
  <c r="AP207" i="81"/>
  <c r="AQ207" i="81"/>
  <c r="AR207" i="81" s="1"/>
  <c r="AS207" i="81"/>
  <c r="AT207" i="81"/>
  <c r="AU207" i="81" s="1"/>
  <c r="AV207" i="81"/>
  <c r="AW207" i="81"/>
  <c r="AX207" i="81" s="1"/>
  <c r="AY207" i="81"/>
  <c r="AZ207" i="81"/>
  <c r="BA207" i="81" s="1"/>
  <c r="BB207" i="81"/>
  <c r="BC207" i="81"/>
  <c r="BD207" i="81" s="1"/>
  <c r="BE207" i="81"/>
  <c r="BF207" i="81"/>
  <c r="BG207" i="81" s="1"/>
  <c r="BH207" i="81"/>
  <c r="BI207" i="81"/>
  <c r="BJ207" i="81" s="1"/>
  <c r="BK207" i="81"/>
  <c r="BL207" i="81"/>
  <c r="BM207" i="81" s="1"/>
  <c r="BN207" i="81"/>
  <c r="BO207" i="81"/>
  <c r="BP207" i="81" s="1"/>
  <c r="BQ207" i="81"/>
  <c r="BR207" i="81"/>
  <c r="BS207" i="81" s="1"/>
  <c r="BT207" i="81"/>
  <c r="BU207" i="81"/>
  <c r="BV207" i="81" s="1"/>
  <c r="BW207" i="81"/>
  <c r="BX207" i="81"/>
  <c r="BY207" i="81" s="1"/>
  <c r="BZ207" i="81"/>
  <c r="CA207" i="81"/>
  <c r="CB207" i="81" s="1"/>
  <c r="CC207" i="81"/>
  <c r="CD207" i="81"/>
  <c r="CE207" i="81" s="1"/>
  <c r="CF207" i="81"/>
  <c r="CG207" i="81"/>
  <c r="CH207" i="81" s="1"/>
  <c r="CI207" i="81"/>
  <c r="CJ207" i="81"/>
  <c r="CK207" i="81" s="1"/>
  <c r="CL207" i="81"/>
  <c r="CM207" i="81"/>
  <c r="CN207" i="81" s="1"/>
  <c r="C208" i="81"/>
  <c r="D208" i="81"/>
  <c r="F208" i="81"/>
  <c r="G208" i="81"/>
  <c r="H208" i="81" s="1"/>
  <c r="I208" i="81"/>
  <c r="J208" i="81"/>
  <c r="L208" i="81"/>
  <c r="M208" i="81"/>
  <c r="N208" i="81" s="1"/>
  <c r="O208" i="81"/>
  <c r="P208" i="81"/>
  <c r="Q208" i="81" s="1"/>
  <c r="R208" i="81"/>
  <c r="S208" i="81"/>
  <c r="T208" i="81" s="1"/>
  <c r="U208" i="81"/>
  <c r="V208" i="81"/>
  <c r="W208" i="81" s="1"/>
  <c r="X208" i="81"/>
  <c r="Y208" i="81"/>
  <c r="Z208" i="81" s="1"/>
  <c r="AA208" i="81"/>
  <c r="AB208" i="81"/>
  <c r="AC208" i="81" s="1"/>
  <c r="AD208" i="81"/>
  <c r="AE208" i="81"/>
  <c r="AF208" i="81" s="1"/>
  <c r="AG208" i="81"/>
  <c r="AH208" i="81"/>
  <c r="AI208" i="81" s="1"/>
  <c r="AJ208" i="81"/>
  <c r="AK208" i="81"/>
  <c r="AL208" i="81" s="1"/>
  <c r="AM208" i="81"/>
  <c r="AN208" i="81"/>
  <c r="AO208" i="81" s="1"/>
  <c r="AP208" i="81"/>
  <c r="AQ208" i="81"/>
  <c r="AR208" i="81" s="1"/>
  <c r="AS208" i="81"/>
  <c r="AT208" i="81"/>
  <c r="AU208" i="81" s="1"/>
  <c r="AV208" i="81"/>
  <c r="AW208" i="81"/>
  <c r="AX208" i="81" s="1"/>
  <c r="AY208" i="81"/>
  <c r="AZ208" i="81"/>
  <c r="BA208" i="81" s="1"/>
  <c r="BB208" i="81"/>
  <c r="BC208" i="81"/>
  <c r="BD208" i="81" s="1"/>
  <c r="BE208" i="81"/>
  <c r="BF208" i="81"/>
  <c r="BG208" i="81" s="1"/>
  <c r="BH208" i="81"/>
  <c r="BI208" i="81"/>
  <c r="BJ208" i="81" s="1"/>
  <c r="BK208" i="81"/>
  <c r="BL208" i="81"/>
  <c r="BM208" i="81" s="1"/>
  <c r="BN208" i="81"/>
  <c r="BO208" i="81"/>
  <c r="BP208" i="81" s="1"/>
  <c r="BQ208" i="81"/>
  <c r="BR208" i="81"/>
  <c r="BS208" i="81" s="1"/>
  <c r="BT208" i="81"/>
  <c r="BU208" i="81"/>
  <c r="BV208" i="81" s="1"/>
  <c r="BW208" i="81"/>
  <c r="BX208" i="81"/>
  <c r="BY208" i="81" s="1"/>
  <c r="BZ208" i="81"/>
  <c r="CA208" i="81"/>
  <c r="CB208" i="81" s="1"/>
  <c r="CC208" i="81"/>
  <c r="CD208" i="81"/>
  <c r="CE208" i="81" s="1"/>
  <c r="CF208" i="81"/>
  <c r="CG208" i="81"/>
  <c r="CH208" i="81" s="1"/>
  <c r="CI208" i="81"/>
  <c r="CJ208" i="81"/>
  <c r="CK208" i="81" s="1"/>
  <c r="CL208" i="81"/>
  <c r="CM208" i="81"/>
  <c r="CN208" i="81" s="1"/>
  <c r="C209" i="81"/>
  <c r="D209" i="81"/>
  <c r="F209" i="81"/>
  <c r="G209" i="81"/>
  <c r="H209" i="81" s="1"/>
  <c r="I209" i="81"/>
  <c r="J209" i="81"/>
  <c r="L209" i="81"/>
  <c r="M209" i="81"/>
  <c r="N209" i="81" s="1"/>
  <c r="O209" i="81"/>
  <c r="P209" i="81"/>
  <c r="Q209" i="81" s="1"/>
  <c r="R209" i="81"/>
  <c r="S209" i="81"/>
  <c r="T209" i="81" s="1"/>
  <c r="U209" i="81"/>
  <c r="V209" i="81"/>
  <c r="W209" i="81" s="1"/>
  <c r="X209" i="81"/>
  <c r="Y209" i="81"/>
  <c r="Z209" i="81" s="1"/>
  <c r="AA209" i="81"/>
  <c r="AB209" i="81"/>
  <c r="AC209" i="81" s="1"/>
  <c r="AD209" i="81"/>
  <c r="AE209" i="81"/>
  <c r="AF209" i="81" s="1"/>
  <c r="AG209" i="81"/>
  <c r="AH209" i="81"/>
  <c r="AI209" i="81" s="1"/>
  <c r="AJ209" i="81"/>
  <c r="AK209" i="81"/>
  <c r="AL209" i="81" s="1"/>
  <c r="AM209" i="81"/>
  <c r="AN209" i="81"/>
  <c r="AO209" i="81" s="1"/>
  <c r="AP209" i="81"/>
  <c r="AQ209" i="81"/>
  <c r="AR209" i="81" s="1"/>
  <c r="AS209" i="81"/>
  <c r="AT209" i="81"/>
  <c r="AU209" i="81" s="1"/>
  <c r="AV209" i="81"/>
  <c r="AW209" i="81"/>
  <c r="AX209" i="81" s="1"/>
  <c r="AY209" i="81"/>
  <c r="AZ209" i="81"/>
  <c r="BA209" i="81" s="1"/>
  <c r="BB209" i="81"/>
  <c r="BC209" i="81"/>
  <c r="BD209" i="81" s="1"/>
  <c r="BE209" i="81"/>
  <c r="BF209" i="81"/>
  <c r="BG209" i="81" s="1"/>
  <c r="BH209" i="81"/>
  <c r="BI209" i="81"/>
  <c r="BJ209" i="81" s="1"/>
  <c r="BK209" i="81"/>
  <c r="BL209" i="81"/>
  <c r="BM209" i="81" s="1"/>
  <c r="BN209" i="81"/>
  <c r="BO209" i="81"/>
  <c r="BP209" i="81" s="1"/>
  <c r="BQ209" i="81"/>
  <c r="BR209" i="81"/>
  <c r="BS209" i="81" s="1"/>
  <c r="BT209" i="81"/>
  <c r="BU209" i="81"/>
  <c r="BV209" i="81" s="1"/>
  <c r="BW209" i="81"/>
  <c r="BX209" i="81"/>
  <c r="BY209" i="81" s="1"/>
  <c r="BZ209" i="81"/>
  <c r="CA209" i="81"/>
  <c r="CB209" i="81" s="1"/>
  <c r="CC209" i="81"/>
  <c r="CD209" i="81"/>
  <c r="CE209" i="81" s="1"/>
  <c r="CF209" i="81"/>
  <c r="CG209" i="81"/>
  <c r="CH209" i="81" s="1"/>
  <c r="CI209" i="81"/>
  <c r="CJ209" i="81"/>
  <c r="CK209" i="81" s="1"/>
  <c r="CL209" i="81"/>
  <c r="CM209" i="81"/>
  <c r="CN209" i="81" s="1"/>
  <c r="C210" i="81"/>
  <c r="D210" i="81"/>
  <c r="F210" i="81"/>
  <c r="G210" i="81"/>
  <c r="H210" i="81" s="1"/>
  <c r="I210" i="81"/>
  <c r="J210" i="81"/>
  <c r="L210" i="81"/>
  <c r="M210" i="81"/>
  <c r="N210" i="81" s="1"/>
  <c r="O210" i="81"/>
  <c r="P210" i="81"/>
  <c r="Q210" i="81" s="1"/>
  <c r="R210" i="81"/>
  <c r="S210" i="81"/>
  <c r="T210" i="81" s="1"/>
  <c r="U210" i="81"/>
  <c r="V210" i="81"/>
  <c r="W210" i="81" s="1"/>
  <c r="X210" i="81"/>
  <c r="Y210" i="81"/>
  <c r="Z210" i="81" s="1"/>
  <c r="AA210" i="81"/>
  <c r="AB210" i="81"/>
  <c r="AC210" i="81" s="1"/>
  <c r="AD210" i="81"/>
  <c r="AE210" i="81"/>
  <c r="AF210" i="81" s="1"/>
  <c r="AG210" i="81"/>
  <c r="AH210" i="81"/>
  <c r="AI210" i="81" s="1"/>
  <c r="AJ210" i="81"/>
  <c r="AK210" i="81"/>
  <c r="AL210" i="81" s="1"/>
  <c r="AM210" i="81"/>
  <c r="AN210" i="81"/>
  <c r="AO210" i="81" s="1"/>
  <c r="AP210" i="81"/>
  <c r="AQ210" i="81"/>
  <c r="AR210" i="81" s="1"/>
  <c r="AS210" i="81"/>
  <c r="AT210" i="81"/>
  <c r="AU210" i="81" s="1"/>
  <c r="AV210" i="81"/>
  <c r="AW210" i="81"/>
  <c r="AX210" i="81" s="1"/>
  <c r="AY210" i="81"/>
  <c r="AZ210" i="81"/>
  <c r="BA210" i="81" s="1"/>
  <c r="BB210" i="81"/>
  <c r="BC210" i="81"/>
  <c r="BD210" i="81" s="1"/>
  <c r="BE210" i="81"/>
  <c r="BF210" i="81"/>
  <c r="BG210" i="81" s="1"/>
  <c r="BH210" i="81"/>
  <c r="BI210" i="81"/>
  <c r="BJ210" i="81" s="1"/>
  <c r="BK210" i="81"/>
  <c r="BL210" i="81"/>
  <c r="BM210" i="81" s="1"/>
  <c r="BN210" i="81"/>
  <c r="BO210" i="81"/>
  <c r="BP210" i="81" s="1"/>
  <c r="BQ210" i="81"/>
  <c r="BR210" i="81"/>
  <c r="BS210" i="81" s="1"/>
  <c r="BT210" i="81"/>
  <c r="BU210" i="81"/>
  <c r="BV210" i="81" s="1"/>
  <c r="BW210" i="81"/>
  <c r="BX210" i="81"/>
  <c r="BY210" i="81" s="1"/>
  <c r="BZ210" i="81"/>
  <c r="CA210" i="81"/>
  <c r="CB210" i="81" s="1"/>
  <c r="CC210" i="81"/>
  <c r="CD210" i="81"/>
  <c r="CE210" i="81" s="1"/>
  <c r="CF210" i="81"/>
  <c r="CG210" i="81"/>
  <c r="CH210" i="81" s="1"/>
  <c r="CI210" i="81"/>
  <c r="CJ210" i="81"/>
  <c r="CK210" i="81" s="1"/>
  <c r="CL210" i="81"/>
  <c r="CM210" i="81"/>
  <c r="CN210" i="81" s="1"/>
  <c r="C211" i="81"/>
  <c r="D211" i="81"/>
  <c r="F211" i="81"/>
  <c r="G211" i="81"/>
  <c r="H211" i="81" s="1"/>
  <c r="I211" i="81"/>
  <c r="J211" i="81"/>
  <c r="L211" i="81"/>
  <c r="M211" i="81"/>
  <c r="N211" i="81" s="1"/>
  <c r="O211" i="81"/>
  <c r="P211" i="81"/>
  <c r="Q211" i="81" s="1"/>
  <c r="R211" i="81"/>
  <c r="S211" i="81"/>
  <c r="T211" i="81" s="1"/>
  <c r="U211" i="81"/>
  <c r="V211" i="81"/>
  <c r="W211" i="81" s="1"/>
  <c r="X211" i="81"/>
  <c r="Y211" i="81"/>
  <c r="Z211" i="81" s="1"/>
  <c r="AA211" i="81"/>
  <c r="AB211" i="81"/>
  <c r="AC211" i="81" s="1"/>
  <c r="AD211" i="81"/>
  <c r="AE211" i="81"/>
  <c r="AF211" i="81" s="1"/>
  <c r="AG211" i="81"/>
  <c r="AH211" i="81"/>
  <c r="AI211" i="81" s="1"/>
  <c r="AJ211" i="81"/>
  <c r="AK211" i="81"/>
  <c r="AL211" i="81" s="1"/>
  <c r="AM211" i="81"/>
  <c r="AN211" i="81"/>
  <c r="AO211" i="81" s="1"/>
  <c r="AP211" i="81"/>
  <c r="AQ211" i="81"/>
  <c r="AR211" i="81" s="1"/>
  <c r="AS211" i="81"/>
  <c r="AT211" i="81"/>
  <c r="AU211" i="81" s="1"/>
  <c r="AV211" i="81"/>
  <c r="AW211" i="81"/>
  <c r="AX211" i="81" s="1"/>
  <c r="AY211" i="81"/>
  <c r="AZ211" i="81"/>
  <c r="BA211" i="81" s="1"/>
  <c r="BB211" i="81"/>
  <c r="BC211" i="81"/>
  <c r="BD211" i="81" s="1"/>
  <c r="BE211" i="81"/>
  <c r="BF211" i="81"/>
  <c r="BG211" i="81" s="1"/>
  <c r="BH211" i="81"/>
  <c r="BI211" i="81"/>
  <c r="BJ211" i="81" s="1"/>
  <c r="BK211" i="81"/>
  <c r="BL211" i="81"/>
  <c r="BM211" i="81" s="1"/>
  <c r="BN211" i="81"/>
  <c r="BO211" i="81"/>
  <c r="BP211" i="81" s="1"/>
  <c r="BQ211" i="81"/>
  <c r="BR211" i="81"/>
  <c r="BS211" i="81" s="1"/>
  <c r="BT211" i="81"/>
  <c r="BU211" i="81"/>
  <c r="BV211" i="81" s="1"/>
  <c r="BW211" i="81"/>
  <c r="BX211" i="81"/>
  <c r="BY211" i="81" s="1"/>
  <c r="BZ211" i="81"/>
  <c r="CA211" i="81"/>
  <c r="CB211" i="81" s="1"/>
  <c r="CC211" i="81"/>
  <c r="CD211" i="81"/>
  <c r="CE211" i="81" s="1"/>
  <c r="CF211" i="81"/>
  <c r="CG211" i="81"/>
  <c r="CH211" i="81" s="1"/>
  <c r="CI211" i="81"/>
  <c r="CJ211" i="81"/>
  <c r="CK211" i="81" s="1"/>
  <c r="CL211" i="81"/>
  <c r="CM211" i="81"/>
  <c r="CN211" i="81" s="1"/>
  <c r="C212" i="81"/>
  <c r="D212" i="81"/>
  <c r="F212" i="81"/>
  <c r="G212" i="81"/>
  <c r="H212" i="81" s="1"/>
  <c r="I212" i="81"/>
  <c r="J212" i="81"/>
  <c r="L212" i="81"/>
  <c r="M212" i="81"/>
  <c r="N212" i="81" s="1"/>
  <c r="O212" i="81"/>
  <c r="P212" i="81"/>
  <c r="Q212" i="81" s="1"/>
  <c r="R212" i="81"/>
  <c r="S212" i="81"/>
  <c r="T212" i="81" s="1"/>
  <c r="U212" i="81"/>
  <c r="V212" i="81"/>
  <c r="W212" i="81" s="1"/>
  <c r="X212" i="81"/>
  <c r="Y212" i="81"/>
  <c r="Z212" i="81" s="1"/>
  <c r="AA212" i="81"/>
  <c r="AB212" i="81"/>
  <c r="AC212" i="81" s="1"/>
  <c r="AD212" i="81"/>
  <c r="AE212" i="81"/>
  <c r="AF212" i="81" s="1"/>
  <c r="AG212" i="81"/>
  <c r="AH212" i="81"/>
  <c r="AI212" i="81" s="1"/>
  <c r="AJ212" i="81"/>
  <c r="AK212" i="81"/>
  <c r="AL212" i="81" s="1"/>
  <c r="AM212" i="81"/>
  <c r="AN212" i="81"/>
  <c r="AO212" i="81" s="1"/>
  <c r="AP212" i="81"/>
  <c r="AQ212" i="81"/>
  <c r="AR212" i="81" s="1"/>
  <c r="AS212" i="81"/>
  <c r="AT212" i="81"/>
  <c r="AU212" i="81" s="1"/>
  <c r="AV212" i="81"/>
  <c r="AW212" i="81"/>
  <c r="AX212" i="81" s="1"/>
  <c r="AY212" i="81"/>
  <c r="AZ212" i="81"/>
  <c r="BA212" i="81" s="1"/>
  <c r="BB212" i="81"/>
  <c r="BC212" i="81"/>
  <c r="BD212" i="81" s="1"/>
  <c r="BE212" i="81"/>
  <c r="BF212" i="81"/>
  <c r="BG212" i="81" s="1"/>
  <c r="BH212" i="81"/>
  <c r="BI212" i="81"/>
  <c r="BJ212" i="81" s="1"/>
  <c r="BK212" i="81"/>
  <c r="BL212" i="81"/>
  <c r="BM212" i="81" s="1"/>
  <c r="BN212" i="81"/>
  <c r="BO212" i="81"/>
  <c r="BP212" i="81" s="1"/>
  <c r="BQ212" i="81"/>
  <c r="BR212" i="81"/>
  <c r="BS212" i="81" s="1"/>
  <c r="BT212" i="81"/>
  <c r="BU212" i="81"/>
  <c r="BV212" i="81" s="1"/>
  <c r="BW212" i="81"/>
  <c r="BX212" i="81"/>
  <c r="BY212" i="81" s="1"/>
  <c r="BZ212" i="81"/>
  <c r="CA212" i="81"/>
  <c r="CB212" i="81" s="1"/>
  <c r="CC212" i="81"/>
  <c r="CD212" i="81"/>
  <c r="CE212" i="81" s="1"/>
  <c r="CF212" i="81"/>
  <c r="CG212" i="81"/>
  <c r="CH212" i="81" s="1"/>
  <c r="CI212" i="81"/>
  <c r="CJ212" i="81"/>
  <c r="CK212" i="81" s="1"/>
  <c r="CL212" i="81"/>
  <c r="CM212" i="81"/>
  <c r="CN212" i="81" s="1"/>
  <c r="C213" i="81"/>
  <c r="D213" i="81"/>
  <c r="F213" i="81"/>
  <c r="G213" i="81"/>
  <c r="H213" i="81" s="1"/>
  <c r="I213" i="81"/>
  <c r="J213" i="81"/>
  <c r="L213" i="81"/>
  <c r="M213" i="81"/>
  <c r="N213" i="81" s="1"/>
  <c r="O213" i="81"/>
  <c r="P213" i="81"/>
  <c r="Q213" i="81" s="1"/>
  <c r="R213" i="81"/>
  <c r="S213" i="81"/>
  <c r="T213" i="81" s="1"/>
  <c r="U213" i="81"/>
  <c r="V213" i="81"/>
  <c r="W213" i="81" s="1"/>
  <c r="X213" i="81"/>
  <c r="Y213" i="81"/>
  <c r="Z213" i="81" s="1"/>
  <c r="AA213" i="81"/>
  <c r="AB213" i="81"/>
  <c r="AC213" i="81" s="1"/>
  <c r="AD213" i="81"/>
  <c r="AE213" i="81"/>
  <c r="AF213" i="81" s="1"/>
  <c r="AG213" i="81"/>
  <c r="AH213" i="81"/>
  <c r="AI213" i="81" s="1"/>
  <c r="AJ213" i="81"/>
  <c r="AK213" i="81"/>
  <c r="AL213" i="81" s="1"/>
  <c r="AM213" i="81"/>
  <c r="AN213" i="81"/>
  <c r="AO213" i="81" s="1"/>
  <c r="AP213" i="81"/>
  <c r="AQ213" i="81"/>
  <c r="AR213" i="81" s="1"/>
  <c r="AS213" i="81"/>
  <c r="AT213" i="81"/>
  <c r="AU213" i="81" s="1"/>
  <c r="AV213" i="81"/>
  <c r="AW213" i="81"/>
  <c r="AX213" i="81" s="1"/>
  <c r="AY213" i="81"/>
  <c r="AZ213" i="81"/>
  <c r="BA213" i="81" s="1"/>
  <c r="BB213" i="81"/>
  <c r="BC213" i="81"/>
  <c r="BD213" i="81" s="1"/>
  <c r="BE213" i="81"/>
  <c r="BF213" i="81"/>
  <c r="BG213" i="81" s="1"/>
  <c r="BH213" i="81"/>
  <c r="BI213" i="81"/>
  <c r="BJ213" i="81" s="1"/>
  <c r="BK213" i="81"/>
  <c r="BL213" i="81"/>
  <c r="BM213" i="81" s="1"/>
  <c r="BN213" i="81"/>
  <c r="BO213" i="81"/>
  <c r="BP213" i="81" s="1"/>
  <c r="BQ213" i="81"/>
  <c r="BR213" i="81"/>
  <c r="BS213" i="81" s="1"/>
  <c r="BT213" i="81"/>
  <c r="BU213" i="81"/>
  <c r="BV213" i="81" s="1"/>
  <c r="BW213" i="81"/>
  <c r="BX213" i="81"/>
  <c r="BY213" i="81" s="1"/>
  <c r="BZ213" i="81"/>
  <c r="CA213" i="81"/>
  <c r="CB213" i="81" s="1"/>
  <c r="CC213" i="81"/>
  <c r="CD213" i="81"/>
  <c r="CE213" i="81" s="1"/>
  <c r="CF213" i="81"/>
  <c r="CG213" i="81"/>
  <c r="CH213" i="81" s="1"/>
  <c r="CI213" i="81"/>
  <c r="CJ213" i="81"/>
  <c r="CK213" i="81" s="1"/>
  <c r="CL213" i="81"/>
  <c r="CM213" i="81"/>
  <c r="CN213" i="81" s="1"/>
  <c r="C214" i="81"/>
  <c r="D214" i="81"/>
  <c r="F214" i="81"/>
  <c r="G214" i="81"/>
  <c r="H214" i="81" s="1"/>
  <c r="I214" i="81"/>
  <c r="J214" i="81"/>
  <c r="L214" i="81"/>
  <c r="M214" i="81"/>
  <c r="N214" i="81" s="1"/>
  <c r="O214" i="81"/>
  <c r="P214" i="81"/>
  <c r="Q214" i="81" s="1"/>
  <c r="R214" i="81"/>
  <c r="S214" i="81"/>
  <c r="T214" i="81" s="1"/>
  <c r="U214" i="81"/>
  <c r="V214" i="81"/>
  <c r="W214" i="81" s="1"/>
  <c r="X214" i="81"/>
  <c r="Y214" i="81"/>
  <c r="Z214" i="81" s="1"/>
  <c r="AA214" i="81"/>
  <c r="AB214" i="81"/>
  <c r="AC214" i="81" s="1"/>
  <c r="AD214" i="81"/>
  <c r="AE214" i="81"/>
  <c r="AF214" i="81" s="1"/>
  <c r="AG214" i="81"/>
  <c r="AH214" i="81"/>
  <c r="AI214" i="81" s="1"/>
  <c r="AJ214" i="81"/>
  <c r="AK214" i="81"/>
  <c r="AL214" i="81" s="1"/>
  <c r="AM214" i="81"/>
  <c r="AN214" i="81"/>
  <c r="AO214" i="81" s="1"/>
  <c r="AP214" i="81"/>
  <c r="AQ214" i="81"/>
  <c r="AR214" i="81" s="1"/>
  <c r="AS214" i="81"/>
  <c r="AT214" i="81"/>
  <c r="AU214" i="81" s="1"/>
  <c r="AV214" i="81"/>
  <c r="AW214" i="81"/>
  <c r="AX214" i="81" s="1"/>
  <c r="AY214" i="81"/>
  <c r="AZ214" i="81"/>
  <c r="BA214" i="81" s="1"/>
  <c r="BB214" i="81"/>
  <c r="BC214" i="81"/>
  <c r="BD214" i="81" s="1"/>
  <c r="BE214" i="81"/>
  <c r="BF214" i="81"/>
  <c r="BG214" i="81" s="1"/>
  <c r="BH214" i="81"/>
  <c r="BI214" i="81"/>
  <c r="BJ214" i="81" s="1"/>
  <c r="BK214" i="81"/>
  <c r="BL214" i="81"/>
  <c r="BM214" i="81" s="1"/>
  <c r="BN214" i="81"/>
  <c r="BO214" i="81"/>
  <c r="BP214" i="81" s="1"/>
  <c r="BQ214" i="81"/>
  <c r="BR214" i="81"/>
  <c r="BS214" i="81" s="1"/>
  <c r="BT214" i="81"/>
  <c r="BU214" i="81"/>
  <c r="BV214" i="81" s="1"/>
  <c r="BW214" i="81"/>
  <c r="BX214" i="81"/>
  <c r="BY214" i="81" s="1"/>
  <c r="BZ214" i="81"/>
  <c r="CA214" i="81"/>
  <c r="CB214" i="81" s="1"/>
  <c r="CC214" i="81"/>
  <c r="CD214" i="81"/>
  <c r="CE214" i="81" s="1"/>
  <c r="CF214" i="81"/>
  <c r="CG214" i="81"/>
  <c r="CH214" i="81" s="1"/>
  <c r="CI214" i="81"/>
  <c r="CJ214" i="81"/>
  <c r="CK214" i="81" s="1"/>
  <c r="CL214" i="81"/>
  <c r="CM214" i="81"/>
  <c r="CN214" i="81" s="1"/>
  <c r="C215" i="81"/>
  <c r="D215" i="81"/>
  <c r="F215" i="81"/>
  <c r="G215" i="81"/>
  <c r="H215" i="81" s="1"/>
  <c r="I215" i="81"/>
  <c r="J215" i="81"/>
  <c r="L215" i="81"/>
  <c r="M215" i="81"/>
  <c r="N215" i="81" s="1"/>
  <c r="O215" i="81"/>
  <c r="P215" i="81"/>
  <c r="Q215" i="81" s="1"/>
  <c r="R215" i="81"/>
  <c r="S215" i="81"/>
  <c r="T215" i="81" s="1"/>
  <c r="U215" i="81"/>
  <c r="V215" i="81"/>
  <c r="W215" i="81" s="1"/>
  <c r="X215" i="81"/>
  <c r="Y215" i="81"/>
  <c r="Z215" i="81" s="1"/>
  <c r="AA215" i="81"/>
  <c r="AB215" i="81"/>
  <c r="AC215" i="81" s="1"/>
  <c r="AD215" i="81"/>
  <c r="AE215" i="81"/>
  <c r="AF215" i="81" s="1"/>
  <c r="AG215" i="81"/>
  <c r="AH215" i="81"/>
  <c r="AI215" i="81" s="1"/>
  <c r="AJ215" i="81"/>
  <c r="AK215" i="81"/>
  <c r="AL215" i="81" s="1"/>
  <c r="AM215" i="81"/>
  <c r="AN215" i="81"/>
  <c r="AO215" i="81" s="1"/>
  <c r="AP215" i="81"/>
  <c r="AQ215" i="81"/>
  <c r="AR215" i="81" s="1"/>
  <c r="AS215" i="81"/>
  <c r="AT215" i="81"/>
  <c r="AU215" i="81" s="1"/>
  <c r="AV215" i="81"/>
  <c r="AW215" i="81"/>
  <c r="AX215" i="81" s="1"/>
  <c r="AY215" i="81"/>
  <c r="AZ215" i="81"/>
  <c r="BA215" i="81" s="1"/>
  <c r="BB215" i="81"/>
  <c r="BC215" i="81"/>
  <c r="BD215" i="81" s="1"/>
  <c r="BE215" i="81"/>
  <c r="BF215" i="81"/>
  <c r="BG215" i="81" s="1"/>
  <c r="BH215" i="81"/>
  <c r="BI215" i="81"/>
  <c r="BJ215" i="81" s="1"/>
  <c r="BK215" i="81"/>
  <c r="BL215" i="81"/>
  <c r="BM215" i="81" s="1"/>
  <c r="BN215" i="81"/>
  <c r="BO215" i="81"/>
  <c r="BP215" i="81" s="1"/>
  <c r="BQ215" i="81"/>
  <c r="BR215" i="81"/>
  <c r="BS215" i="81" s="1"/>
  <c r="BT215" i="81"/>
  <c r="BU215" i="81"/>
  <c r="BV215" i="81" s="1"/>
  <c r="BW215" i="81"/>
  <c r="BX215" i="81"/>
  <c r="BY215" i="81" s="1"/>
  <c r="BZ215" i="81"/>
  <c r="CA215" i="81"/>
  <c r="CB215" i="81" s="1"/>
  <c r="CC215" i="81"/>
  <c r="CD215" i="81"/>
  <c r="CE215" i="81" s="1"/>
  <c r="CF215" i="81"/>
  <c r="CG215" i="81"/>
  <c r="CH215" i="81" s="1"/>
  <c r="CI215" i="81"/>
  <c r="CJ215" i="81"/>
  <c r="CK215" i="81" s="1"/>
  <c r="CL215" i="81"/>
  <c r="CM215" i="81"/>
  <c r="CN215" i="81" s="1"/>
  <c r="C216" i="81"/>
  <c r="D216" i="81"/>
  <c r="F216" i="81"/>
  <c r="G216" i="81"/>
  <c r="H216" i="81" s="1"/>
  <c r="I216" i="81"/>
  <c r="J216" i="81"/>
  <c r="L216" i="81"/>
  <c r="M216" i="81"/>
  <c r="N216" i="81" s="1"/>
  <c r="O216" i="81"/>
  <c r="P216" i="81"/>
  <c r="Q216" i="81" s="1"/>
  <c r="R216" i="81"/>
  <c r="S216" i="81"/>
  <c r="T216" i="81" s="1"/>
  <c r="U216" i="81"/>
  <c r="V216" i="81"/>
  <c r="W216" i="81" s="1"/>
  <c r="X216" i="81"/>
  <c r="Y216" i="81"/>
  <c r="Z216" i="81" s="1"/>
  <c r="AA216" i="81"/>
  <c r="AB216" i="81"/>
  <c r="AC216" i="81" s="1"/>
  <c r="AD216" i="81"/>
  <c r="AE216" i="81"/>
  <c r="AF216" i="81" s="1"/>
  <c r="AG216" i="81"/>
  <c r="AH216" i="81"/>
  <c r="AI216" i="81" s="1"/>
  <c r="AJ216" i="81"/>
  <c r="AK216" i="81"/>
  <c r="AL216" i="81" s="1"/>
  <c r="AM216" i="81"/>
  <c r="AN216" i="81"/>
  <c r="AO216" i="81" s="1"/>
  <c r="AP216" i="81"/>
  <c r="AQ216" i="81"/>
  <c r="AR216" i="81" s="1"/>
  <c r="AS216" i="81"/>
  <c r="AT216" i="81"/>
  <c r="AU216" i="81" s="1"/>
  <c r="AV216" i="81"/>
  <c r="AW216" i="81"/>
  <c r="AX216" i="81" s="1"/>
  <c r="AY216" i="81"/>
  <c r="AZ216" i="81"/>
  <c r="BA216" i="81" s="1"/>
  <c r="BB216" i="81"/>
  <c r="BC216" i="81"/>
  <c r="BD216" i="81" s="1"/>
  <c r="BE216" i="81"/>
  <c r="BF216" i="81"/>
  <c r="BG216" i="81" s="1"/>
  <c r="BH216" i="81"/>
  <c r="BI216" i="81"/>
  <c r="BJ216" i="81" s="1"/>
  <c r="BK216" i="81"/>
  <c r="BL216" i="81"/>
  <c r="BM216" i="81" s="1"/>
  <c r="BN216" i="81"/>
  <c r="BO216" i="81"/>
  <c r="BP216" i="81" s="1"/>
  <c r="BQ216" i="81"/>
  <c r="BR216" i="81"/>
  <c r="BS216" i="81" s="1"/>
  <c r="BT216" i="81"/>
  <c r="BU216" i="81"/>
  <c r="BV216" i="81" s="1"/>
  <c r="BW216" i="81"/>
  <c r="BX216" i="81"/>
  <c r="BY216" i="81" s="1"/>
  <c r="BZ216" i="81"/>
  <c r="CA216" i="81"/>
  <c r="CB216" i="81" s="1"/>
  <c r="CC216" i="81"/>
  <c r="CD216" i="81"/>
  <c r="CE216" i="81" s="1"/>
  <c r="CF216" i="81"/>
  <c r="CG216" i="81"/>
  <c r="CH216" i="81" s="1"/>
  <c r="CI216" i="81"/>
  <c r="CJ216" i="81"/>
  <c r="CK216" i="81" s="1"/>
  <c r="CL216" i="81"/>
  <c r="CM216" i="81"/>
  <c r="CN216" i="81" s="1"/>
  <c r="C217" i="81"/>
  <c r="D217" i="81"/>
  <c r="F217" i="81"/>
  <c r="G217" i="81"/>
  <c r="H217" i="81" s="1"/>
  <c r="I217" i="81"/>
  <c r="J217" i="81"/>
  <c r="L217" i="81"/>
  <c r="M217" i="81"/>
  <c r="N217" i="81" s="1"/>
  <c r="O217" i="81"/>
  <c r="P217" i="81"/>
  <c r="Q217" i="81" s="1"/>
  <c r="R217" i="81"/>
  <c r="S217" i="81"/>
  <c r="T217" i="81" s="1"/>
  <c r="U217" i="81"/>
  <c r="V217" i="81"/>
  <c r="W217" i="81" s="1"/>
  <c r="X217" i="81"/>
  <c r="Y217" i="81"/>
  <c r="Z217" i="81" s="1"/>
  <c r="AA217" i="81"/>
  <c r="AB217" i="81"/>
  <c r="AC217" i="81" s="1"/>
  <c r="AD217" i="81"/>
  <c r="AE217" i="81"/>
  <c r="AF217" i="81" s="1"/>
  <c r="AG217" i="81"/>
  <c r="AH217" i="81"/>
  <c r="AI217" i="81" s="1"/>
  <c r="AJ217" i="81"/>
  <c r="AK217" i="81"/>
  <c r="AL217" i="81" s="1"/>
  <c r="AM217" i="81"/>
  <c r="AN217" i="81"/>
  <c r="AO217" i="81" s="1"/>
  <c r="AP217" i="81"/>
  <c r="AQ217" i="81"/>
  <c r="AR217" i="81" s="1"/>
  <c r="AS217" i="81"/>
  <c r="AT217" i="81"/>
  <c r="AU217" i="81" s="1"/>
  <c r="AV217" i="81"/>
  <c r="AW217" i="81"/>
  <c r="AX217" i="81" s="1"/>
  <c r="AY217" i="81"/>
  <c r="AZ217" i="81"/>
  <c r="BA217" i="81" s="1"/>
  <c r="BB217" i="81"/>
  <c r="BC217" i="81"/>
  <c r="BD217" i="81" s="1"/>
  <c r="BE217" i="81"/>
  <c r="BF217" i="81"/>
  <c r="BG217" i="81" s="1"/>
  <c r="BH217" i="81"/>
  <c r="BI217" i="81"/>
  <c r="BJ217" i="81" s="1"/>
  <c r="BK217" i="81"/>
  <c r="BL217" i="81"/>
  <c r="BM217" i="81" s="1"/>
  <c r="BN217" i="81"/>
  <c r="BO217" i="81"/>
  <c r="BP217" i="81" s="1"/>
  <c r="BQ217" i="81"/>
  <c r="BR217" i="81"/>
  <c r="BS217" i="81" s="1"/>
  <c r="BT217" i="81"/>
  <c r="BU217" i="81"/>
  <c r="BV217" i="81" s="1"/>
  <c r="BW217" i="81"/>
  <c r="BX217" i="81"/>
  <c r="BY217" i="81" s="1"/>
  <c r="BZ217" i="81"/>
  <c r="CA217" i="81"/>
  <c r="CB217" i="81" s="1"/>
  <c r="CC217" i="81"/>
  <c r="CD217" i="81"/>
  <c r="CE217" i="81" s="1"/>
  <c r="CF217" i="81"/>
  <c r="CG217" i="81"/>
  <c r="CH217" i="81" s="1"/>
  <c r="CI217" i="81"/>
  <c r="CJ217" i="81"/>
  <c r="CK217" i="81" s="1"/>
  <c r="CL217" i="81"/>
  <c r="CM217" i="81"/>
  <c r="CN217" i="81" s="1"/>
  <c r="C218" i="81"/>
  <c r="D218" i="81"/>
  <c r="F218" i="81"/>
  <c r="G218" i="81"/>
  <c r="H218" i="81" s="1"/>
  <c r="I218" i="81"/>
  <c r="J218" i="81"/>
  <c r="L218" i="81"/>
  <c r="M218" i="81"/>
  <c r="N218" i="81" s="1"/>
  <c r="O218" i="81"/>
  <c r="P218" i="81"/>
  <c r="Q218" i="81" s="1"/>
  <c r="R218" i="81"/>
  <c r="S218" i="81"/>
  <c r="T218" i="81" s="1"/>
  <c r="U218" i="81"/>
  <c r="V218" i="81"/>
  <c r="W218" i="81" s="1"/>
  <c r="X218" i="81"/>
  <c r="Y218" i="81"/>
  <c r="Z218" i="81" s="1"/>
  <c r="AA218" i="81"/>
  <c r="AB218" i="81"/>
  <c r="AC218" i="81" s="1"/>
  <c r="AD218" i="81"/>
  <c r="AE218" i="81"/>
  <c r="AF218" i="81" s="1"/>
  <c r="AG218" i="81"/>
  <c r="AH218" i="81"/>
  <c r="AI218" i="81" s="1"/>
  <c r="AJ218" i="81"/>
  <c r="AK218" i="81"/>
  <c r="AL218" i="81" s="1"/>
  <c r="AM218" i="81"/>
  <c r="AN218" i="81"/>
  <c r="AO218" i="81" s="1"/>
  <c r="AP218" i="81"/>
  <c r="AQ218" i="81"/>
  <c r="AR218" i="81" s="1"/>
  <c r="AS218" i="81"/>
  <c r="AT218" i="81"/>
  <c r="AU218" i="81" s="1"/>
  <c r="AV218" i="81"/>
  <c r="AW218" i="81"/>
  <c r="AX218" i="81" s="1"/>
  <c r="AY218" i="81"/>
  <c r="AZ218" i="81"/>
  <c r="BA218" i="81" s="1"/>
  <c r="BB218" i="81"/>
  <c r="BC218" i="81"/>
  <c r="BD218" i="81" s="1"/>
  <c r="BE218" i="81"/>
  <c r="BF218" i="81"/>
  <c r="BG218" i="81" s="1"/>
  <c r="BH218" i="81"/>
  <c r="BI218" i="81"/>
  <c r="BJ218" i="81" s="1"/>
  <c r="BK218" i="81"/>
  <c r="BL218" i="81"/>
  <c r="BM218" i="81" s="1"/>
  <c r="BN218" i="81"/>
  <c r="BO218" i="81"/>
  <c r="BP218" i="81" s="1"/>
  <c r="BQ218" i="81"/>
  <c r="BR218" i="81"/>
  <c r="BS218" i="81" s="1"/>
  <c r="BT218" i="81"/>
  <c r="BU218" i="81"/>
  <c r="BV218" i="81" s="1"/>
  <c r="BW218" i="81"/>
  <c r="BX218" i="81"/>
  <c r="BY218" i="81" s="1"/>
  <c r="BZ218" i="81"/>
  <c r="CA218" i="81"/>
  <c r="CB218" i="81" s="1"/>
  <c r="CC218" i="81"/>
  <c r="CD218" i="81"/>
  <c r="CE218" i="81" s="1"/>
  <c r="CF218" i="81"/>
  <c r="CG218" i="81"/>
  <c r="CH218" i="81" s="1"/>
  <c r="CI218" i="81"/>
  <c r="CJ218" i="81"/>
  <c r="CK218" i="81" s="1"/>
  <c r="CL218" i="81"/>
  <c r="CM218" i="81"/>
  <c r="CN218" i="81" s="1"/>
  <c r="C219" i="81"/>
  <c r="D219" i="81"/>
  <c r="F219" i="81"/>
  <c r="G219" i="81"/>
  <c r="H219" i="81" s="1"/>
  <c r="I219" i="81"/>
  <c r="J219" i="81"/>
  <c r="L219" i="81"/>
  <c r="M219" i="81"/>
  <c r="N219" i="81" s="1"/>
  <c r="O219" i="81"/>
  <c r="P219" i="81"/>
  <c r="Q219" i="81" s="1"/>
  <c r="R219" i="81"/>
  <c r="S219" i="81"/>
  <c r="T219" i="81" s="1"/>
  <c r="U219" i="81"/>
  <c r="V219" i="81"/>
  <c r="W219" i="81" s="1"/>
  <c r="X219" i="81"/>
  <c r="Y219" i="81"/>
  <c r="Z219" i="81" s="1"/>
  <c r="AA219" i="81"/>
  <c r="AB219" i="81"/>
  <c r="AC219" i="81" s="1"/>
  <c r="AD219" i="81"/>
  <c r="AE219" i="81"/>
  <c r="AF219" i="81" s="1"/>
  <c r="AG219" i="81"/>
  <c r="AH219" i="81"/>
  <c r="AI219" i="81" s="1"/>
  <c r="AJ219" i="81"/>
  <c r="AK219" i="81"/>
  <c r="AL219" i="81" s="1"/>
  <c r="AM219" i="81"/>
  <c r="AN219" i="81"/>
  <c r="AO219" i="81" s="1"/>
  <c r="AP219" i="81"/>
  <c r="AQ219" i="81"/>
  <c r="AR219" i="81" s="1"/>
  <c r="AS219" i="81"/>
  <c r="AT219" i="81"/>
  <c r="AU219" i="81" s="1"/>
  <c r="AV219" i="81"/>
  <c r="AW219" i="81"/>
  <c r="AX219" i="81" s="1"/>
  <c r="AY219" i="81"/>
  <c r="AZ219" i="81"/>
  <c r="BA219" i="81" s="1"/>
  <c r="BB219" i="81"/>
  <c r="BC219" i="81"/>
  <c r="BD219" i="81" s="1"/>
  <c r="BE219" i="81"/>
  <c r="BF219" i="81"/>
  <c r="BG219" i="81" s="1"/>
  <c r="BH219" i="81"/>
  <c r="BI219" i="81"/>
  <c r="BJ219" i="81" s="1"/>
  <c r="BK219" i="81"/>
  <c r="BL219" i="81"/>
  <c r="BM219" i="81" s="1"/>
  <c r="BN219" i="81"/>
  <c r="BO219" i="81"/>
  <c r="BP219" i="81" s="1"/>
  <c r="BQ219" i="81"/>
  <c r="BR219" i="81"/>
  <c r="BS219" i="81" s="1"/>
  <c r="BT219" i="81"/>
  <c r="BU219" i="81"/>
  <c r="BV219" i="81" s="1"/>
  <c r="BW219" i="81"/>
  <c r="BX219" i="81"/>
  <c r="BY219" i="81" s="1"/>
  <c r="BZ219" i="81"/>
  <c r="CA219" i="81"/>
  <c r="CB219" i="81" s="1"/>
  <c r="CC219" i="81"/>
  <c r="CD219" i="81"/>
  <c r="CE219" i="81" s="1"/>
  <c r="CF219" i="81"/>
  <c r="CG219" i="81"/>
  <c r="CH219" i="81" s="1"/>
  <c r="CI219" i="81"/>
  <c r="CJ219" i="81"/>
  <c r="CK219" i="81" s="1"/>
  <c r="CL219" i="81"/>
  <c r="CM219" i="81"/>
  <c r="CN219" i="81" s="1"/>
  <c r="C220" i="81"/>
  <c r="D220" i="81"/>
  <c r="F220" i="81"/>
  <c r="G220" i="81"/>
  <c r="H220" i="81" s="1"/>
  <c r="I220" i="81"/>
  <c r="J220" i="81"/>
  <c r="L220" i="81"/>
  <c r="M220" i="81"/>
  <c r="N220" i="81" s="1"/>
  <c r="O220" i="81"/>
  <c r="P220" i="81"/>
  <c r="Q220" i="81" s="1"/>
  <c r="R220" i="81"/>
  <c r="S220" i="81"/>
  <c r="T220" i="81" s="1"/>
  <c r="U220" i="81"/>
  <c r="V220" i="81"/>
  <c r="W220" i="81" s="1"/>
  <c r="X220" i="81"/>
  <c r="Y220" i="81"/>
  <c r="Z220" i="81" s="1"/>
  <c r="AA220" i="81"/>
  <c r="AB220" i="81"/>
  <c r="AC220" i="81" s="1"/>
  <c r="AD220" i="81"/>
  <c r="AE220" i="81"/>
  <c r="AF220" i="81" s="1"/>
  <c r="AG220" i="81"/>
  <c r="AH220" i="81"/>
  <c r="AI220" i="81" s="1"/>
  <c r="AJ220" i="81"/>
  <c r="AK220" i="81"/>
  <c r="AL220" i="81" s="1"/>
  <c r="AM220" i="81"/>
  <c r="AN220" i="81"/>
  <c r="AO220" i="81" s="1"/>
  <c r="AP220" i="81"/>
  <c r="AQ220" i="81"/>
  <c r="AR220" i="81" s="1"/>
  <c r="AS220" i="81"/>
  <c r="AT220" i="81"/>
  <c r="AU220" i="81" s="1"/>
  <c r="AV220" i="81"/>
  <c r="AW220" i="81"/>
  <c r="AX220" i="81" s="1"/>
  <c r="AY220" i="81"/>
  <c r="AZ220" i="81"/>
  <c r="BA220" i="81" s="1"/>
  <c r="BB220" i="81"/>
  <c r="BC220" i="81"/>
  <c r="BD220" i="81" s="1"/>
  <c r="BE220" i="81"/>
  <c r="BF220" i="81"/>
  <c r="BG220" i="81" s="1"/>
  <c r="BH220" i="81"/>
  <c r="BI220" i="81"/>
  <c r="BJ220" i="81" s="1"/>
  <c r="BK220" i="81"/>
  <c r="BL220" i="81"/>
  <c r="BM220" i="81" s="1"/>
  <c r="BN220" i="81"/>
  <c r="BO220" i="81"/>
  <c r="BP220" i="81" s="1"/>
  <c r="BQ220" i="81"/>
  <c r="BR220" i="81"/>
  <c r="BS220" i="81" s="1"/>
  <c r="BT220" i="81"/>
  <c r="BU220" i="81"/>
  <c r="BV220" i="81" s="1"/>
  <c r="BW220" i="81"/>
  <c r="BX220" i="81"/>
  <c r="BY220" i="81" s="1"/>
  <c r="BZ220" i="81"/>
  <c r="CA220" i="81"/>
  <c r="CB220" i="81" s="1"/>
  <c r="CC220" i="81"/>
  <c r="CD220" i="81"/>
  <c r="CE220" i="81" s="1"/>
  <c r="CF220" i="81"/>
  <c r="CG220" i="81"/>
  <c r="CH220" i="81" s="1"/>
  <c r="CI220" i="81"/>
  <c r="CJ220" i="81"/>
  <c r="CK220" i="81" s="1"/>
  <c r="CL220" i="81"/>
  <c r="CM220" i="81"/>
  <c r="CN220" i="81" s="1"/>
  <c r="C221" i="81"/>
  <c r="D221" i="81"/>
  <c r="F221" i="81"/>
  <c r="G221" i="81"/>
  <c r="H221" i="81" s="1"/>
  <c r="I221" i="81"/>
  <c r="J221" i="81"/>
  <c r="L221" i="81"/>
  <c r="M221" i="81"/>
  <c r="N221" i="81" s="1"/>
  <c r="O221" i="81"/>
  <c r="P221" i="81"/>
  <c r="Q221" i="81" s="1"/>
  <c r="R221" i="81"/>
  <c r="S221" i="81"/>
  <c r="T221" i="81" s="1"/>
  <c r="U221" i="81"/>
  <c r="V221" i="81"/>
  <c r="W221" i="81" s="1"/>
  <c r="X221" i="81"/>
  <c r="Y221" i="81"/>
  <c r="Z221" i="81" s="1"/>
  <c r="AA221" i="81"/>
  <c r="AB221" i="81"/>
  <c r="AC221" i="81" s="1"/>
  <c r="AD221" i="81"/>
  <c r="AE221" i="81"/>
  <c r="AF221" i="81" s="1"/>
  <c r="AG221" i="81"/>
  <c r="AH221" i="81"/>
  <c r="AI221" i="81" s="1"/>
  <c r="AJ221" i="81"/>
  <c r="AK221" i="81"/>
  <c r="AL221" i="81" s="1"/>
  <c r="AM221" i="81"/>
  <c r="AN221" i="81"/>
  <c r="AO221" i="81" s="1"/>
  <c r="AP221" i="81"/>
  <c r="AQ221" i="81"/>
  <c r="AR221" i="81" s="1"/>
  <c r="AS221" i="81"/>
  <c r="AT221" i="81"/>
  <c r="AU221" i="81" s="1"/>
  <c r="AV221" i="81"/>
  <c r="AW221" i="81"/>
  <c r="AX221" i="81" s="1"/>
  <c r="AY221" i="81"/>
  <c r="AZ221" i="81"/>
  <c r="BA221" i="81" s="1"/>
  <c r="BB221" i="81"/>
  <c r="BC221" i="81"/>
  <c r="BD221" i="81" s="1"/>
  <c r="BE221" i="81"/>
  <c r="BF221" i="81"/>
  <c r="BG221" i="81" s="1"/>
  <c r="BH221" i="81"/>
  <c r="BI221" i="81"/>
  <c r="BJ221" i="81" s="1"/>
  <c r="BK221" i="81"/>
  <c r="BL221" i="81"/>
  <c r="BM221" i="81" s="1"/>
  <c r="BN221" i="81"/>
  <c r="BO221" i="81"/>
  <c r="BP221" i="81" s="1"/>
  <c r="BQ221" i="81"/>
  <c r="BR221" i="81"/>
  <c r="BS221" i="81" s="1"/>
  <c r="BT221" i="81"/>
  <c r="BU221" i="81"/>
  <c r="BV221" i="81" s="1"/>
  <c r="BW221" i="81"/>
  <c r="BX221" i="81"/>
  <c r="BY221" i="81" s="1"/>
  <c r="BZ221" i="81"/>
  <c r="CA221" i="81"/>
  <c r="CB221" i="81" s="1"/>
  <c r="CC221" i="81"/>
  <c r="CD221" i="81"/>
  <c r="CE221" i="81" s="1"/>
  <c r="CF221" i="81"/>
  <c r="CG221" i="81"/>
  <c r="CH221" i="81" s="1"/>
  <c r="CI221" i="81"/>
  <c r="CJ221" i="81"/>
  <c r="CK221" i="81" s="1"/>
  <c r="CL221" i="81"/>
  <c r="CM221" i="81"/>
  <c r="CN221" i="81" s="1"/>
  <c r="C222" i="81"/>
  <c r="D222" i="81"/>
  <c r="F222" i="81"/>
  <c r="G222" i="81"/>
  <c r="H222" i="81" s="1"/>
  <c r="I222" i="81"/>
  <c r="J222" i="81"/>
  <c r="L222" i="81"/>
  <c r="M222" i="81"/>
  <c r="N222" i="81" s="1"/>
  <c r="O222" i="81"/>
  <c r="P222" i="81"/>
  <c r="Q222" i="81" s="1"/>
  <c r="R222" i="81"/>
  <c r="S222" i="81"/>
  <c r="T222" i="81" s="1"/>
  <c r="U222" i="81"/>
  <c r="V222" i="81"/>
  <c r="W222" i="81" s="1"/>
  <c r="X222" i="81"/>
  <c r="Y222" i="81"/>
  <c r="Z222" i="81" s="1"/>
  <c r="AA222" i="81"/>
  <c r="AB222" i="81"/>
  <c r="AC222" i="81" s="1"/>
  <c r="AD222" i="81"/>
  <c r="AE222" i="81"/>
  <c r="AF222" i="81" s="1"/>
  <c r="AG222" i="81"/>
  <c r="AH222" i="81"/>
  <c r="AI222" i="81" s="1"/>
  <c r="AJ222" i="81"/>
  <c r="AK222" i="81"/>
  <c r="AL222" i="81" s="1"/>
  <c r="AM222" i="81"/>
  <c r="AN222" i="81"/>
  <c r="AO222" i="81" s="1"/>
  <c r="AP222" i="81"/>
  <c r="AQ222" i="81"/>
  <c r="AR222" i="81" s="1"/>
  <c r="AS222" i="81"/>
  <c r="AT222" i="81"/>
  <c r="AU222" i="81" s="1"/>
  <c r="AV222" i="81"/>
  <c r="AW222" i="81"/>
  <c r="AX222" i="81" s="1"/>
  <c r="AY222" i="81"/>
  <c r="AZ222" i="81"/>
  <c r="BA222" i="81" s="1"/>
  <c r="BB222" i="81"/>
  <c r="BC222" i="81"/>
  <c r="BD222" i="81" s="1"/>
  <c r="BE222" i="81"/>
  <c r="BF222" i="81"/>
  <c r="BG222" i="81" s="1"/>
  <c r="BH222" i="81"/>
  <c r="BI222" i="81"/>
  <c r="BJ222" i="81" s="1"/>
  <c r="BK222" i="81"/>
  <c r="BL222" i="81"/>
  <c r="BM222" i="81" s="1"/>
  <c r="BN222" i="81"/>
  <c r="BO222" i="81"/>
  <c r="BP222" i="81" s="1"/>
  <c r="BQ222" i="81"/>
  <c r="BR222" i="81"/>
  <c r="BS222" i="81" s="1"/>
  <c r="BT222" i="81"/>
  <c r="BU222" i="81"/>
  <c r="BV222" i="81" s="1"/>
  <c r="BW222" i="81"/>
  <c r="BX222" i="81"/>
  <c r="BY222" i="81" s="1"/>
  <c r="BZ222" i="81"/>
  <c r="CA222" i="81"/>
  <c r="CB222" i="81" s="1"/>
  <c r="CC222" i="81"/>
  <c r="CD222" i="81"/>
  <c r="CE222" i="81" s="1"/>
  <c r="CF222" i="81"/>
  <c r="CG222" i="81"/>
  <c r="CH222" i="81" s="1"/>
  <c r="CI222" i="81"/>
  <c r="CJ222" i="81"/>
  <c r="CK222" i="81" s="1"/>
  <c r="CL222" i="81"/>
  <c r="CM222" i="81"/>
  <c r="CN222" i="81" s="1"/>
  <c r="C223" i="81"/>
  <c r="D223" i="81"/>
  <c r="F223" i="81"/>
  <c r="G223" i="81"/>
  <c r="H223" i="81" s="1"/>
  <c r="I223" i="81"/>
  <c r="J223" i="81"/>
  <c r="L223" i="81"/>
  <c r="M223" i="81"/>
  <c r="N223" i="81" s="1"/>
  <c r="O223" i="81"/>
  <c r="P223" i="81"/>
  <c r="Q223" i="81" s="1"/>
  <c r="R223" i="81"/>
  <c r="S223" i="81"/>
  <c r="T223" i="81" s="1"/>
  <c r="U223" i="81"/>
  <c r="V223" i="81"/>
  <c r="W223" i="81" s="1"/>
  <c r="X223" i="81"/>
  <c r="Y223" i="81"/>
  <c r="Z223" i="81" s="1"/>
  <c r="AA223" i="81"/>
  <c r="AB223" i="81"/>
  <c r="AC223" i="81" s="1"/>
  <c r="AD223" i="81"/>
  <c r="AE223" i="81"/>
  <c r="AF223" i="81" s="1"/>
  <c r="AG223" i="81"/>
  <c r="AH223" i="81"/>
  <c r="AI223" i="81" s="1"/>
  <c r="AJ223" i="81"/>
  <c r="AK223" i="81"/>
  <c r="AL223" i="81" s="1"/>
  <c r="AM223" i="81"/>
  <c r="AN223" i="81"/>
  <c r="AO223" i="81" s="1"/>
  <c r="AP223" i="81"/>
  <c r="AQ223" i="81"/>
  <c r="AR223" i="81" s="1"/>
  <c r="AS223" i="81"/>
  <c r="AT223" i="81"/>
  <c r="AU223" i="81" s="1"/>
  <c r="AV223" i="81"/>
  <c r="AW223" i="81"/>
  <c r="AX223" i="81" s="1"/>
  <c r="AY223" i="81"/>
  <c r="AZ223" i="81"/>
  <c r="BA223" i="81" s="1"/>
  <c r="BB223" i="81"/>
  <c r="BC223" i="81"/>
  <c r="BD223" i="81" s="1"/>
  <c r="BE223" i="81"/>
  <c r="BF223" i="81"/>
  <c r="BG223" i="81" s="1"/>
  <c r="BH223" i="81"/>
  <c r="BI223" i="81"/>
  <c r="BJ223" i="81" s="1"/>
  <c r="BK223" i="81"/>
  <c r="BL223" i="81"/>
  <c r="BM223" i="81" s="1"/>
  <c r="BN223" i="81"/>
  <c r="BO223" i="81"/>
  <c r="BP223" i="81" s="1"/>
  <c r="BQ223" i="81"/>
  <c r="BR223" i="81"/>
  <c r="BS223" i="81" s="1"/>
  <c r="BT223" i="81"/>
  <c r="BU223" i="81"/>
  <c r="BV223" i="81" s="1"/>
  <c r="BW223" i="81"/>
  <c r="BX223" i="81"/>
  <c r="BY223" i="81" s="1"/>
  <c r="BZ223" i="81"/>
  <c r="CA223" i="81"/>
  <c r="CB223" i="81" s="1"/>
  <c r="CC223" i="81"/>
  <c r="CD223" i="81"/>
  <c r="CE223" i="81" s="1"/>
  <c r="CF223" i="81"/>
  <c r="CG223" i="81"/>
  <c r="CH223" i="81" s="1"/>
  <c r="CI223" i="81"/>
  <c r="CJ223" i="81"/>
  <c r="CK223" i="81" s="1"/>
  <c r="CL223" i="81"/>
  <c r="CM223" i="81"/>
  <c r="CN223" i="81" s="1"/>
  <c r="C224" i="81"/>
  <c r="D224" i="81"/>
  <c r="F224" i="81"/>
  <c r="G224" i="81"/>
  <c r="H224" i="81" s="1"/>
  <c r="I224" i="81"/>
  <c r="J224" i="81"/>
  <c r="L224" i="81"/>
  <c r="M224" i="81"/>
  <c r="N224" i="81" s="1"/>
  <c r="O224" i="81"/>
  <c r="P224" i="81"/>
  <c r="Q224" i="81" s="1"/>
  <c r="R224" i="81"/>
  <c r="S224" i="81"/>
  <c r="T224" i="81" s="1"/>
  <c r="U224" i="81"/>
  <c r="V224" i="81"/>
  <c r="W224" i="81" s="1"/>
  <c r="X224" i="81"/>
  <c r="Y224" i="81"/>
  <c r="Z224" i="81" s="1"/>
  <c r="AA224" i="81"/>
  <c r="AB224" i="81"/>
  <c r="AC224" i="81" s="1"/>
  <c r="AD224" i="81"/>
  <c r="AE224" i="81"/>
  <c r="AF224" i="81" s="1"/>
  <c r="AG224" i="81"/>
  <c r="AH224" i="81"/>
  <c r="AI224" i="81" s="1"/>
  <c r="AJ224" i="81"/>
  <c r="AK224" i="81"/>
  <c r="AL224" i="81" s="1"/>
  <c r="AM224" i="81"/>
  <c r="AN224" i="81"/>
  <c r="AO224" i="81" s="1"/>
  <c r="AP224" i="81"/>
  <c r="AQ224" i="81"/>
  <c r="AR224" i="81" s="1"/>
  <c r="AS224" i="81"/>
  <c r="AT224" i="81"/>
  <c r="AU224" i="81" s="1"/>
  <c r="AV224" i="81"/>
  <c r="AW224" i="81"/>
  <c r="AX224" i="81" s="1"/>
  <c r="AY224" i="81"/>
  <c r="AZ224" i="81"/>
  <c r="BA224" i="81" s="1"/>
  <c r="BB224" i="81"/>
  <c r="BC224" i="81"/>
  <c r="BD224" i="81" s="1"/>
  <c r="BE224" i="81"/>
  <c r="BF224" i="81"/>
  <c r="BG224" i="81" s="1"/>
  <c r="BH224" i="81"/>
  <c r="BI224" i="81"/>
  <c r="BJ224" i="81" s="1"/>
  <c r="BK224" i="81"/>
  <c r="BL224" i="81"/>
  <c r="BM224" i="81" s="1"/>
  <c r="BN224" i="81"/>
  <c r="BO224" i="81"/>
  <c r="BP224" i="81" s="1"/>
  <c r="BQ224" i="81"/>
  <c r="BR224" i="81"/>
  <c r="BS224" i="81" s="1"/>
  <c r="BT224" i="81"/>
  <c r="BU224" i="81"/>
  <c r="BV224" i="81" s="1"/>
  <c r="BW224" i="81"/>
  <c r="BX224" i="81"/>
  <c r="BY224" i="81" s="1"/>
  <c r="BZ224" i="81"/>
  <c r="CA224" i="81"/>
  <c r="CB224" i="81" s="1"/>
  <c r="CC224" i="81"/>
  <c r="CD224" i="81"/>
  <c r="CE224" i="81" s="1"/>
  <c r="CF224" i="81"/>
  <c r="CG224" i="81"/>
  <c r="CH224" i="81" s="1"/>
  <c r="CI224" i="81"/>
  <c r="CJ224" i="81"/>
  <c r="CK224" i="81" s="1"/>
  <c r="CL224" i="81"/>
  <c r="CM224" i="81"/>
  <c r="CN224" i="81" s="1"/>
  <c r="C225" i="81"/>
  <c r="D225" i="81"/>
  <c r="F225" i="81"/>
  <c r="G225" i="81"/>
  <c r="H225" i="81" s="1"/>
  <c r="I225" i="81"/>
  <c r="J225" i="81"/>
  <c r="L225" i="81"/>
  <c r="M225" i="81"/>
  <c r="N225" i="81" s="1"/>
  <c r="O225" i="81"/>
  <c r="P225" i="81"/>
  <c r="Q225" i="81" s="1"/>
  <c r="R225" i="81"/>
  <c r="S225" i="81"/>
  <c r="T225" i="81" s="1"/>
  <c r="U225" i="81"/>
  <c r="V225" i="81"/>
  <c r="W225" i="81" s="1"/>
  <c r="X225" i="81"/>
  <c r="Y225" i="81"/>
  <c r="Z225" i="81" s="1"/>
  <c r="AA225" i="81"/>
  <c r="AB225" i="81"/>
  <c r="AC225" i="81" s="1"/>
  <c r="AD225" i="81"/>
  <c r="AE225" i="81"/>
  <c r="AF225" i="81" s="1"/>
  <c r="AG225" i="81"/>
  <c r="AH225" i="81"/>
  <c r="AI225" i="81" s="1"/>
  <c r="AJ225" i="81"/>
  <c r="AK225" i="81"/>
  <c r="AL225" i="81" s="1"/>
  <c r="AM225" i="81"/>
  <c r="AN225" i="81"/>
  <c r="AO225" i="81" s="1"/>
  <c r="AP225" i="81"/>
  <c r="AQ225" i="81"/>
  <c r="AR225" i="81" s="1"/>
  <c r="AS225" i="81"/>
  <c r="AT225" i="81"/>
  <c r="AU225" i="81" s="1"/>
  <c r="AV225" i="81"/>
  <c r="AW225" i="81"/>
  <c r="AX225" i="81" s="1"/>
  <c r="AY225" i="81"/>
  <c r="AZ225" i="81"/>
  <c r="BA225" i="81" s="1"/>
  <c r="BB225" i="81"/>
  <c r="BC225" i="81"/>
  <c r="BD225" i="81" s="1"/>
  <c r="BE225" i="81"/>
  <c r="BF225" i="81"/>
  <c r="BG225" i="81" s="1"/>
  <c r="BH225" i="81"/>
  <c r="BI225" i="81"/>
  <c r="BJ225" i="81" s="1"/>
  <c r="BK225" i="81"/>
  <c r="BL225" i="81"/>
  <c r="BM225" i="81" s="1"/>
  <c r="BN225" i="81"/>
  <c r="BO225" i="81"/>
  <c r="BP225" i="81" s="1"/>
  <c r="BQ225" i="81"/>
  <c r="BR225" i="81"/>
  <c r="BS225" i="81" s="1"/>
  <c r="BT225" i="81"/>
  <c r="BU225" i="81"/>
  <c r="BV225" i="81" s="1"/>
  <c r="BW225" i="81"/>
  <c r="BX225" i="81"/>
  <c r="BY225" i="81" s="1"/>
  <c r="BZ225" i="81"/>
  <c r="CA225" i="81"/>
  <c r="CB225" i="81" s="1"/>
  <c r="CC225" i="81"/>
  <c r="CD225" i="81"/>
  <c r="CE225" i="81" s="1"/>
  <c r="CF225" i="81"/>
  <c r="CG225" i="81"/>
  <c r="CH225" i="81" s="1"/>
  <c r="CI225" i="81"/>
  <c r="CJ225" i="81"/>
  <c r="CK225" i="81" s="1"/>
  <c r="CL225" i="81"/>
  <c r="CM225" i="81"/>
  <c r="CN225" i="81" s="1"/>
  <c r="C226" i="81"/>
  <c r="D226" i="81"/>
  <c r="F226" i="81"/>
  <c r="G226" i="81"/>
  <c r="H226" i="81" s="1"/>
  <c r="I226" i="81"/>
  <c r="J226" i="81"/>
  <c r="L226" i="81"/>
  <c r="M226" i="81"/>
  <c r="N226" i="81" s="1"/>
  <c r="O226" i="81"/>
  <c r="P226" i="81"/>
  <c r="Q226" i="81" s="1"/>
  <c r="R226" i="81"/>
  <c r="S226" i="81"/>
  <c r="T226" i="81" s="1"/>
  <c r="U226" i="81"/>
  <c r="V226" i="81"/>
  <c r="W226" i="81" s="1"/>
  <c r="X226" i="81"/>
  <c r="Y226" i="81"/>
  <c r="Z226" i="81" s="1"/>
  <c r="AA226" i="81"/>
  <c r="AB226" i="81"/>
  <c r="AC226" i="81" s="1"/>
  <c r="AD226" i="81"/>
  <c r="AE226" i="81"/>
  <c r="AF226" i="81" s="1"/>
  <c r="AG226" i="81"/>
  <c r="AH226" i="81"/>
  <c r="AI226" i="81" s="1"/>
  <c r="AJ226" i="81"/>
  <c r="AK226" i="81"/>
  <c r="AL226" i="81" s="1"/>
  <c r="AM226" i="81"/>
  <c r="AN226" i="81"/>
  <c r="AO226" i="81" s="1"/>
  <c r="AP226" i="81"/>
  <c r="AQ226" i="81"/>
  <c r="AR226" i="81" s="1"/>
  <c r="AS226" i="81"/>
  <c r="AT226" i="81"/>
  <c r="AU226" i="81" s="1"/>
  <c r="AV226" i="81"/>
  <c r="AW226" i="81"/>
  <c r="AX226" i="81" s="1"/>
  <c r="AY226" i="81"/>
  <c r="AZ226" i="81"/>
  <c r="BA226" i="81" s="1"/>
  <c r="BB226" i="81"/>
  <c r="BC226" i="81"/>
  <c r="BD226" i="81" s="1"/>
  <c r="BE226" i="81"/>
  <c r="BF226" i="81"/>
  <c r="BG226" i="81" s="1"/>
  <c r="BH226" i="81"/>
  <c r="BI226" i="81"/>
  <c r="BJ226" i="81" s="1"/>
  <c r="BK226" i="81"/>
  <c r="BL226" i="81"/>
  <c r="BM226" i="81" s="1"/>
  <c r="BN226" i="81"/>
  <c r="BO226" i="81"/>
  <c r="BP226" i="81" s="1"/>
  <c r="BQ226" i="81"/>
  <c r="BR226" i="81"/>
  <c r="BS226" i="81" s="1"/>
  <c r="BT226" i="81"/>
  <c r="BU226" i="81"/>
  <c r="BV226" i="81" s="1"/>
  <c r="BW226" i="81"/>
  <c r="BX226" i="81"/>
  <c r="BY226" i="81" s="1"/>
  <c r="BZ226" i="81"/>
  <c r="CA226" i="81"/>
  <c r="CB226" i="81" s="1"/>
  <c r="CC226" i="81"/>
  <c r="CD226" i="81"/>
  <c r="CE226" i="81" s="1"/>
  <c r="CF226" i="81"/>
  <c r="CG226" i="81"/>
  <c r="CH226" i="81" s="1"/>
  <c r="CI226" i="81"/>
  <c r="CJ226" i="81"/>
  <c r="CK226" i="81" s="1"/>
  <c r="CL226" i="81"/>
  <c r="CM226" i="81"/>
  <c r="CN226" i="81" s="1"/>
  <c r="C227" i="81"/>
  <c r="D227" i="81"/>
  <c r="F227" i="81"/>
  <c r="G227" i="81"/>
  <c r="H227" i="81" s="1"/>
  <c r="I227" i="81"/>
  <c r="J227" i="81"/>
  <c r="L227" i="81"/>
  <c r="M227" i="81"/>
  <c r="N227" i="81" s="1"/>
  <c r="O227" i="81"/>
  <c r="P227" i="81"/>
  <c r="Q227" i="81" s="1"/>
  <c r="R227" i="81"/>
  <c r="S227" i="81"/>
  <c r="T227" i="81" s="1"/>
  <c r="U227" i="81"/>
  <c r="V227" i="81"/>
  <c r="W227" i="81" s="1"/>
  <c r="X227" i="81"/>
  <c r="Y227" i="81"/>
  <c r="Z227" i="81" s="1"/>
  <c r="AA227" i="81"/>
  <c r="AB227" i="81"/>
  <c r="AC227" i="81" s="1"/>
  <c r="AD227" i="81"/>
  <c r="AE227" i="81"/>
  <c r="AF227" i="81" s="1"/>
  <c r="AG227" i="81"/>
  <c r="AH227" i="81"/>
  <c r="AI227" i="81" s="1"/>
  <c r="AJ227" i="81"/>
  <c r="AK227" i="81"/>
  <c r="AL227" i="81" s="1"/>
  <c r="AM227" i="81"/>
  <c r="AN227" i="81"/>
  <c r="AO227" i="81" s="1"/>
  <c r="AP227" i="81"/>
  <c r="AQ227" i="81"/>
  <c r="AR227" i="81" s="1"/>
  <c r="AS227" i="81"/>
  <c r="AT227" i="81"/>
  <c r="AU227" i="81" s="1"/>
  <c r="AV227" i="81"/>
  <c r="AW227" i="81"/>
  <c r="AX227" i="81" s="1"/>
  <c r="AY227" i="81"/>
  <c r="AZ227" i="81"/>
  <c r="BA227" i="81" s="1"/>
  <c r="BB227" i="81"/>
  <c r="BC227" i="81"/>
  <c r="BD227" i="81" s="1"/>
  <c r="BE227" i="81"/>
  <c r="BF227" i="81"/>
  <c r="BG227" i="81" s="1"/>
  <c r="BH227" i="81"/>
  <c r="BI227" i="81"/>
  <c r="BJ227" i="81" s="1"/>
  <c r="BK227" i="81"/>
  <c r="BL227" i="81"/>
  <c r="BM227" i="81" s="1"/>
  <c r="BN227" i="81"/>
  <c r="BO227" i="81"/>
  <c r="BP227" i="81" s="1"/>
  <c r="BQ227" i="81"/>
  <c r="BR227" i="81"/>
  <c r="BS227" i="81" s="1"/>
  <c r="BT227" i="81"/>
  <c r="BU227" i="81"/>
  <c r="BV227" i="81" s="1"/>
  <c r="BW227" i="81"/>
  <c r="BX227" i="81"/>
  <c r="BY227" i="81" s="1"/>
  <c r="BZ227" i="81"/>
  <c r="CA227" i="81"/>
  <c r="CB227" i="81" s="1"/>
  <c r="CC227" i="81"/>
  <c r="CD227" i="81"/>
  <c r="CE227" i="81" s="1"/>
  <c r="CF227" i="81"/>
  <c r="CG227" i="81"/>
  <c r="CH227" i="81" s="1"/>
  <c r="CI227" i="81"/>
  <c r="CJ227" i="81"/>
  <c r="CK227" i="81" s="1"/>
  <c r="CL227" i="81"/>
  <c r="CM227" i="81"/>
  <c r="CN227" i="81" s="1"/>
  <c r="C228" i="81"/>
  <c r="D228" i="81"/>
  <c r="F228" i="81"/>
  <c r="G228" i="81"/>
  <c r="H228" i="81" s="1"/>
  <c r="I228" i="81"/>
  <c r="J228" i="81"/>
  <c r="L228" i="81"/>
  <c r="M228" i="81"/>
  <c r="N228" i="81" s="1"/>
  <c r="O228" i="81"/>
  <c r="P228" i="81"/>
  <c r="Q228" i="81" s="1"/>
  <c r="R228" i="81"/>
  <c r="S228" i="81"/>
  <c r="T228" i="81" s="1"/>
  <c r="U228" i="81"/>
  <c r="V228" i="81"/>
  <c r="W228" i="81" s="1"/>
  <c r="X228" i="81"/>
  <c r="Y228" i="81"/>
  <c r="Z228" i="81" s="1"/>
  <c r="AA228" i="81"/>
  <c r="AB228" i="81"/>
  <c r="AC228" i="81" s="1"/>
  <c r="AD228" i="81"/>
  <c r="AE228" i="81"/>
  <c r="AF228" i="81" s="1"/>
  <c r="AG228" i="81"/>
  <c r="AH228" i="81"/>
  <c r="AI228" i="81" s="1"/>
  <c r="AJ228" i="81"/>
  <c r="AK228" i="81"/>
  <c r="AL228" i="81" s="1"/>
  <c r="AM228" i="81"/>
  <c r="AN228" i="81"/>
  <c r="AO228" i="81" s="1"/>
  <c r="AP228" i="81"/>
  <c r="AQ228" i="81"/>
  <c r="AR228" i="81" s="1"/>
  <c r="AS228" i="81"/>
  <c r="AT228" i="81"/>
  <c r="AU228" i="81" s="1"/>
  <c r="AV228" i="81"/>
  <c r="AW228" i="81"/>
  <c r="AX228" i="81" s="1"/>
  <c r="AY228" i="81"/>
  <c r="AZ228" i="81"/>
  <c r="BA228" i="81" s="1"/>
  <c r="BB228" i="81"/>
  <c r="BC228" i="81"/>
  <c r="BD228" i="81" s="1"/>
  <c r="BE228" i="81"/>
  <c r="BF228" i="81"/>
  <c r="BG228" i="81" s="1"/>
  <c r="BH228" i="81"/>
  <c r="BI228" i="81"/>
  <c r="BJ228" i="81" s="1"/>
  <c r="BK228" i="81"/>
  <c r="BL228" i="81"/>
  <c r="BM228" i="81" s="1"/>
  <c r="BN228" i="81"/>
  <c r="BO228" i="81"/>
  <c r="BP228" i="81" s="1"/>
  <c r="BQ228" i="81"/>
  <c r="BR228" i="81"/>
  <c r="BS228" i="81" s="1"/>
  <c r="BT228" i="81"/>
  <c r="BU228" i="81"/>
  <c r="BV228" i="81" s="1"/>
  <c r="BW228" i="81"/>
  <c r="BX228" i="81"/>
  <c r="BY228" i="81" s="1"/>
  <c r="BZ228" i="81"/>
  <c r="CA228" i="81"/>
  <c r="CB228" i="81" s="1"/>
  <c r="CC228" i="81"/>
  <c r="CD228" i="81"/>
  <c r="CE228" i="81" s="1"/>
  <c r="CF228" i="81"/>
  <c r="CG228" i="81"/>
  <c r="CH228" i="81" s="1"/>
  <c r="CI228" i="81"/>
  <c r="CJ228" i="81"/>
  <c r="CK228" i="81" s="1"/>
  <c r="CL228" i="81"/>
  <c r="CM228" i="81"/>
  <c r="CN228" i="81" s="1"/>
  <c r="C229" i="81"/>
  <c r="D229" i="81"/>
  <c r="F229" i="81"/>
  <c r="G229" i="81"/>
  <c r="H229" i="81" s="1"/>
  <c r="I229" i="81"/>
  <c r="J229" i="81"/>
  <c r="L229" i="81"/>
  <c r="M229" i="81"/>
  <c r="N229" i="81" s="1"/>
  <c r="O229" i="81"/>
  <c r="P229" i="81"/>
  <c r="Q229" i="81" s="1"/>
  <c r="R229" i="81"/>
  <c r="S229" i="81"/>
  <c r="T229" i="81" s="1"/>
  <c r="U229" i="81"/>
  <c r="V229" i="81"/>
  <c r="W229" i="81" s="1"/>
  <c r="X229" i="81"/>
  <c r="Y229" i="81"/>
  <c r="Z229" i="81" s="1"/>
  <c r="AA229" i="81"/>
  <c r="AB229" i="81"/>
  <c r="AC229" i="81" s="1"/>
  <c r="AD229" i="81"/>
  <c r="AE229" i="81"/>
  <c r="AF229" i="81" s="1"/>
  <c r="AG229" i="81"/>
  <c r="AH229" i="81"/>
  <c r="AI229" i="81" s="1"/>
  <c r="AJ229" i="81"/>
  <c r="AK229" i="81"/>
  <c r="AL229" i="81" s="1"/>
  <c r="AM229" i="81"/>
  <c r="AN229" i="81"/>
  <c r="AO229" i="81" s="1"/>
  <c r="AP229" i="81"/>
  <c r="AQ229" i="81"/>
  <c r="AR229" i="81" s="1"/>
  <c r="AS229" i="81"/>
  <c r="AT229" i="81"/>
  <c r="AU229" i="81" s="1"/>
  <c r="AV229" i="81"/>
  <c r="AW229" i="81"/>
  <c r="AX229" i="81" s="1"/>
  <c r="AY229" i="81"/>
  <c r="AZ229" i="81"/>
  <c r="BA229" i="81" s="1"/>
  <c r="BB229" i="81"/>
  <c r="BC229" i="81"/>
  <c r="BD229" i="81" s="1"/>
  <c r="BE229" i="81"/>
  <c r="BF229" i="81"/>
  <c r="BG229" i="81" s="1"/>
  <c r="BH229" i="81"/>
  <c r="BI229" i="81"/>
  <c r="BJ229" i="81" s="1"/>
  <c r="BK229" i="81"/>
  <c r="BL229" i="81"/>
  <c r="BM229" i="81" s="1"/>
  <c r="BN229" i="81"/>
  <c r="BO229" i="81"/>
  <c r="BP229" i="81" s="1"/>
  <c r="BQ229" i="81"/>
  <c r="BR229" i="81"/>
  <c r="BS229" i="81" s="1"/>
  <c r="BT229" i="81"/>
  <c r="BU229" i="81"/>
  <c r="BV229" i="81" s="1"/>
  <c r="BW229" i="81"/>
  <c r="BX229" i="81"/>
  <c r="BY229" i="81" s="1"/>
  <c r="BZ229" i="81"/>
  <c r="CA229" i="81"/>
  <c r="CB229" i="81" s="1"/>
  <c r="CC229" i="81"/>
  <c r="CD229" i="81"/>
  <c r="CE229" i="81" s="1"/>
  <c r="CF229" i="81"/>
  <c r="CG229" i="81"/>
  <c r="CH229" i="81" s="1"/>
  <c r="CI229" i="81"/>
  <c r="CJ229" i="81"/>
  <c r="CK229" i="81" s="1"/>
  <c r="CL229" i="81"/>
  <c r="CM229" i="81"/>
  <c r="CN229" i="81" s="1"/>
  <c r="C230" i="81"/>
  <c r="D230" i="81"/>
  <c r="F230" i="81"/>
  <c r="G230" i="81"/>
  <c r="H230" i="81" s="1"/>
  <c r="I230" i="81"/>
  <c r="J230" i="81"/>
  <c r="L230" i="81"/>
  <c r="M230" i="81"/>
  <c r="N230" i="81" s="1"/>
  <c r="O230" i="81"/>
  <c r="P230" i="81"/>
  <c r="Q230" i="81" s="1"/>
  <c r="R230" i="81"/>
  <c r="S230" i="81"/>
  <c r="T230" i="81" s="1"/>
  <c r="U230" i="81"/>
  <c r="V230" i="81"/>
  <c r="W230" i="81" s="1"/>
  <c r="X230" i="81"/>
  <c r="Y230" i="81"/>
  <c r="Z230" i="81" s="1"/>
  <c r="AA230" i="81"/>
  <c r="AB230" i="81"/>
  <c r="AC230" i="81" s="1"/>
  <c r="AD230" i="81"/>
  <c r="AE230" i="81"/>
  <c r="AF230" i="81" s="1"/>
  <c r="AG230" i="81"/>
  <c r="AH230" i="81"/>
  <c r="AI230" i="81" s="1"/>
  <c r="AJ230" i="81"/>
  <c r="AK230" i="81"/>
  <c r="AL230" i="81" s="1"/>
  <c r="AM230" i="81"/>
  <c r="AN230" i="81"/>
  <c r="AO230" i="81" s="1"/>
  <c r="AP230" i="81"/>
  <c r="AQ230" i="81"/>
  <c r="AR230" i="81" s="1"/>
  <c r="AS230" i="81"/>
  <c r="AT230" i="81"/>
  <c r="AU230" i="81" s="1"/>
  <c r="AV230" i="81"/>
  <c r="AW230" i="81"/>
  <c r="AX230" i="81" s="1"/>
  <c r="AY230" i="81"/>
  <c r="AZ230" i="81"/>
  <c r="BA230" i="81" s="1"/>
  <c r="BB230" i="81"/>
  <c r="BC230" i="81"/>
  <c r="BD230" i="81" s="1"/>
  <c r="BE230" i="81"/>
  <c r="BF230" i="81"/>
  <c r="BG230" i="81" s="1"/>
  <c r="BH230" i="81"/>
  <c r="BI230" i="81"/>
  <c r="BJ230" i="81" s="1"/>
  <c r="BK230" i="81"/>
  <c r="BL230" i="81"/>
  <c r="BM230" i="81" s="1"/>
  <c r="BN230" i="81"/>
  <c r="BO230" i="81"/>
  <c r="BP230" i="81" s="1"/>
  <c r="BQ230" i="81"/>
  <c r="BR230" i="81"/>
  <c r="BS230" i="81" s="1"/>
  <c r="BT230" i="81"/>
  <c r="BU230" i="81"/>
  <c r="BV230" i="81" s="1"/>
  <c r="BW230" i="81"/>
  <c r="BX230" i="81"/>
  <c r="BY230" i="81" s="1"/>
  <c r="BZ230" i="81"/>
  <c r="CA230" i="81"/>
  <c r="CB230" i="81" s="1"/>
  <c r="CC230" i="81"/>
  <c r="CD230" i="81"/>
  <c r="CE230" i="81" s="1"/>
  <c r="CF230" i="81"/>
  <c r="CG230" i="81"/>
  <c r="CH230" i="81" s="1"/>
  <c r="CI230" i="81"/>
  <c r="CJ230" i="81"/>
  <c r="CK230" i="81" s="1"/>
  <c r="CL230" i="81"/>
  <c r="CM230" i="81"/>
  <c r="CN230" i="81" s="1"/>
  <c r="C231" i="81"/>
  <c r="D231" i="81"/>
  <c r="F231" i="81"/>
  <c r="G231" i="81"/>
  <c r="H231" i="81" s="1"/>
  <c r="I231" i="81"/>
  <c r="J231" i="81"/>
  <c r="L231" i="81"/>
  <c r="M231" i="81"/>
  <c r="N231" i="81" s="1"/>
  <c r="O231" i="81"/>
  <c r="P231" i="81"/>
  <c r="Q231" i="81" s="1"/>
  <c r="R231" i="81"/>
  <c r="S231" i="81"/>
  <c r="T231" i="81" s="1"/>
  <c r="U231" i="81"/>
  <c r="V231" i="81"/>
  <c r="W231" i="81" s="1"/>
  <c r="X231" i="81"/>
  <c r="Y231" i="81"/>
  <c r="Z231" i="81" s="1"/>
  <c r="AA231" i="81"/>
  <c r="AB231" i="81"/>
  <c r="AC231" i="81" s="1"/>
  <c r="AD231" i="81"/>
  <c r="AE231" i="81"/>
  <c r="AF231" i="81" s="1"/>
  <c r="AG231" i="81"/>
  <c r="AH231" i="81"/>
  <c r="AI231" i="81" s="1"/>
  <c r="AJ231" i="81"/>
  <c r="AK231" i="81"/>
  <c r="AL231" i="81" s="1"/>
  <c r="AM231" i="81"/>
  <c r="AN231" i="81"/>
  <c r="AO231" i="81" s="1"/>
  <c r="AP231" i="81"/>
  <c r="AQ231" i="81"/>
  <c r="AR231" i="81" s="1"/>
  <c r="AS231" i="81"/>
  <c r="AT231" i="81"/>
  <c r="AU231" i="81" s="1"/>
  <c r="AV231" i="81"/>
  <c r="AW231" i="81"/>
  <c r="AX231" i="81" s="1"/>
  <c r="AY231" i="81"/>
  <c r="AZ231" i="81"/>
  <c r="BA231" i="81" s="1"/>
  <c r="BB231" i="81"/>
  <c r="BC231" i="81"/>
  <c r="BD231" i="81" s="1"/>
  <c r="BE231" i="81"/>
  <c r="BF231" i="81"/>
  <c r="BG231" i="81" s="1"/>
  <c r="BH231" i="81"/>
  <c r="BI231" i="81"/>
  <c r="BJ231" i="81" s="1"/>
  <c r="BK231" i="81"/>
  <c r="BL231" i="81"/>
  <c r="BM231" i="81" s="1"/>
  <c r="BN231" i="81"/>
  <c r="BO231" i="81"/>
  <c r="BP231" i="81" s="1"/>
  <c r="BQ231" i="81"/>
  <c r="BR231" i="81"/>
  <c r="BS231" i="81" s="1"/>
  <c r="BT231" i="81"/>
  <c r="BU231" i="81"/>
  <c r="BV231" i="81" s="1"/>
  <c r="BW231" i="81"/>
  <c r="BX231" i="81"/>
  <c r="BY231" i="81" s="1"/>
  <c r="BZ231" i="81"/>
  <c r="CA231" i="81"/>
  <c r="CB231" i="81" s="1"/>
  <c r="CC231" i="81"/>
  <c r="CD231" i="81"/>
  <c r="CE231" i="81" s="1"/>
  <c r="CF231" i="81"/>
  <c r="CG231" i="81"/>
  <c r="CH231" i="81" s="1"/>
  <c r="CI231" i="81"/>
  <c r="CJ231" i="81"/>
  <c r="CK231" i="81" s="1"/>
  <c r="CL231" i="81"/>
  <c r="CM231" i="81"/>
  <c r="CN231" i="81" s="1"/>
  <c r="C232" i="81"/>
  <c r="D232" i="81"/>
  <c r="F232" i="81"/>
  <c r="G232" i="81"/>
  <c r="H232" i="81" s="1"/>
  <c r="I232" i="81"/>
  <c r="J232" i="81"/>
  <c r="L232" i="81"/>
  <c r="M232" i="81"/>
  <c r="N232" i="81" s="1"/>
  <c r="O232" i="81"/>
  <c r="P232" i="81"/>
  <c r="Q232" i="81" s="1"/>
  <c r="R232" i="81"/>
  <c r="S232" i="81"/>
  <c r="T232" i="81" s="1"/>
  <c r="U232" i="81"/>
  <c r="V232" i="81"/>
  <c r="W232" i="81" s="1"/>
  <c r="X232" i="81"/>
  <c r="Y232" i="81"/>
  <c r="Z232" i="81" s="1"/>
  <c r="AA232" i="81"/>
  <c r="AB232" i="81"/>
  <c r="AC232" i="81" s="1"/>
  <c r="AD232" i="81"/>
  <c r="AE232" i="81"/>
  <c r="AF232" i="81" s="1"/>
  <c r="AG232" i="81"/>
  <c r="AH232" i="81"/>
  <c r="AI232" i="81" s="1"/>
  <c r="AJ232" i="81"/>
  <c r="AK232" i="81"/>
  <c r="AL232" i="81" s="1"/>
  <c r="AM232" i="81"/>
  <c r="AN232" i="81"/>
  <c r="AO232" i="81" s="1"/>
  <c r="AP232" i="81"/>
  <c r="AQ232" i="81"/>
  <c r="AR232" i="81" s="1"/>
  <c r="AS232" i="81"/>
  <c r="AT232" i="81"/>
  <c r="AU232" i="81" s="1"/>
  <c r="AV232" i="81"/>
  <c r="AW232" i="81"/>
  <c r="AX232" i="81" s="1"/>
  <c r="AY232" i="81"/>
  <c r="AZ232" i="81"/>
  <c r="BA232" i="81" s="1"/>
  <c r="BB232" i="81"/>
  <c r="BC232" i="81"/>
  <c r="BD232" i="81" s="1"/>
  <c r="BE232" i="81"/>
  <c r="BF232" i="81"/>
  <c r="BG232" i="81" s="1"/>
  <c r="BH232" i="81"/>
  <c r="BI232" i="81"/>
  <c r="BJ232" i="81" s="1"/>
  <c r="BK232" i="81"/>
  <c r="BL232" i="81"/>
  <c r="BM232" i="81" s="1"/>
  <c r="BN232" i="81"/>
  <c r="BO232" i="81"/>
  <c r="BP232" i="81" s="1"/>
  <c r="BQ232" i="81"/>
  <c r="BR232" i="81"/>
  <c r="BS232" i="81" s="1"/>
  <c r="BT232" i="81"/>
  <c r="BU232" i="81"/>
  <c r="BV232" i="81" s="1"/>
  <c r="BW232" i="81"/>
  <c r="BX232" i="81"/>
  <c r="BY232" i="81" s="1"/>
  <c r="BZ232" i="81"/>
  <c r="CA232" i="81"/>
  <c r="CB232" i="81" s="1"/>
  <c r="CC232" i="81"/>
  <c r="CD232" i="81"/>
  <c r="CE232" i="81" s="1"/>
  <c r="CF232" i="81"/>
  <c r="CG232" i="81"/>
  <c r="CH232" i="81" s="1"/>
  <c r="CI232" i="81"/>
  <c r="CJ232" i="81"/>
  <c r="CK232" i="81" s="1"/>
  <c r="CL232" i="81"/>
  <c r="CM232" i="81"/>
  <c r="CN232" i="81" s="1"/>
  <c r="C233" i="81"/>
  <c r="D233" i="81"/>
  <c r="F233" i="81"/>
  <c r="G233" i="81"/>
  <c r="H233" i="81" s="1"/>
  <c r="I233" i="81"/>
  <c r="J233" i="81"/>
  <c r="L233" i="81"/>
  <c r="M233" i="81"/>
  <c r="N233" i="81" s="1"/>
  <c r="O233" i="81"/>
  <c r="P233" i="81"/>
  <c r="Q233" i="81" s="1"/>
  <c r="R233" i="81"/>
  <c r="S233" i="81"/>
  <c r="T233" i="81" s="1"/>
  <c r="U233" i="81"/>
  <c r="V233" i="81"/>
  <c r="W233" i="81" s="1"/>
  <c r="X233" i="81"/>
  <c r="Y233" i="81"/>
  <c r="Z233" i="81" s="1"/>
  <c r="AA233" i="81"/>
  <c r="AB233" i="81"/>
  <c r="AC233" i="81" s="1"/>
  <c r="AD233" i="81"/>
  <c r="AE233" i="81"/>
  <c r="AF233" i="81" s="1"/>
  <c r="AG233" i="81"/>
  <c r="AH233" i="81"/>
  <c r="AI233" i="81" s="1"/>
  <c r="AJ233" i="81"/>
  <c r="AK233" i="81"/>
  <c r="AL233" i="81" s="1"/>
  <c r="AM233" i="81"/>
  <c r="AN233" i="81"/>
  <c r="AO233" i="81" s="1"/>
  <c r="AP233" i="81"/>
  <c r="AQ233" i="81"/>
  <c r="AR233" i="81" s="1"/>
  <c r="AS233" i="81"/>
  <c r="AT233" i="81"/>
  <c r="AU233" i="81" s="1"/>
  <c r="AV233" i="81"/>
  <c r="AW233" i="81"/>
  <c r="AX233" i="81" s="1"/>
  <c r="AY233" i="81"/>
  <c r="AZ233" i="81"/>
  <c r="BA233" i="81" s="1"/>
  <c r="BB233" i="81"/>
  <c r="BC233" i="81"/>
  <c r="BD233" i="81" s="1"/>
  <c r="BE233" i="81"/>
  <c r="BF233" i="81"/>
  <c r="BG233" i="81" s="1"/>
  <c r="BH233" i="81"/>
  <c r="BI233" i="81"/>
  <c r="BJ233" i="81" s="1"/>
  <c r="BK233" i="81"/>
  <c r="BL233" i="81"/>
  <c r="BM233" i="81" s="1"/>
  <c r="BN233" i="81"/>
  <c r="BO233" i="81"/>
  <c r="BP233" i="81" s="1"/>
  <c r="BQ233" i="81"/>
  <c r="BR233" i="81"/>
  <c r="BS233" i="81" s="1"/>
  <c r="BT233" i="81"/>
  <c r="BU233" i="81"/>
  <c r="BV233" i="81" s="1"/>
  <c r="BW233" i="81"/>
  <c r="BX233" i="81"/>
  <c r="BY233" i="81" s="1"/>
  <c r="BZ233" i="81"/>
  <c r="CA233" i="81"/>
  <c r="CB233" i="81" s="1"/>
  <c r="CC233" i="81"/>
  <c r="CD233" i="81"/>
  <c r="CE233" i="81" s="1"/>
  <c r="CF233" i="81"/>
  <c r="CG233" i="81"/>
  <c r="CH233" i="81" s="1"/>
  <c r="CI233" i="81"/>
  <c r="CJ233" i="81"/>
  <c r="CK233" i="81" s="1"/>
  <c r="CL233" i="81"/>
  <c r="CM233" i="81"/>
  <c r="CN233" i="81" s="1"/>
  <c r="C234" i="81"/>
  <c r="D234" i="81"/>
  <c r="F234" i="81"/>
  <c r="G234" i="81"/>
  <c r="H234" i="81" s="1"/>
  <c r="I234" i="81"/>
  <c r="J234" i="81"/>
  <c r="L234" i="81"/>
  <c r="M234" i="81"/>
  <c r="N234" i="81" s="1"/>
  <c r="O234" i="81"/>
  <c r="P234" i="81"/>
  <c r="Q234" i="81" s="1"/>
  <c r="R234" i="81"/>
  <c r="S234" i="81"/>
  <c r="T234" i="81" s="1"/>
  <c r="U234" i="81"/>
  <c r="V234" i="81"/>
  <c r="W234" i="81" s="1"/>
  <c r="X234" i="81"/>
  <c r="Y234" i="81"/>
  <c r="Z234" i="81" s="1"/>
  <c r="AA234" i="81"/>
  <c r="AB234" i="81"/>
  <c r="AC234" i="81" s="1"/>
  <c r="AD234" i="81"/>
  <c r="AE234" i="81"/>
  <c r="AF234" i="81" s="1"/>
  <c r="AG234" i="81"/>
  <c r="AH234" i="81"/>
  <c r="AI234" i="81" s="1"/>
  <c r="AJ234" i="81"/>
  <c r="AK234" i="81"/>
  <c r="AL234" i="81" s="1"/>
  <c r="AM234" i="81"/>
  <c r="AN234" i="81"/>
  <c r="AO234" i="81" s="1"/>
  <c r="AP234" i="81"/>
  <c r="AQ234" i="81"/>
  <c r="AR234" i="81" s="1"/>
  <c r="AS234" i="81"/>
  <c r="AT234" i="81"/>
  <c r="AU234" i="81" s="1"/>
  <c r="AV234" i="81"/>
  <c r="AW234" i="81"/>
  <c r="AX234" i="81" s="1"/>
  <c r="AY234" i="81"/>
  <c r="AZ234" i="81"/>
  <c r="BA234" i="81" s="1"/>
  <c r="BB234" i="81"/>
  <c r="BC234" i="81"/>
  <c r="BD234" i="81" s="1"/>
  <c r="BE234" i="81"/>
  <c r="BF234" i="81"/>
  <c r="BG234" i="81" s="1"/>
  <c r="BH234" i="81"/>
  <c r="BI234" i="81"/>
  <c r="BJ234" i="81" s="1"/>
  <c r="BK234" i="81"/>
  <c r="BL234" i="81"/>
  <c r="BM234" i="81" s="1"/>
  <c r="BN234" i="81"/>
  <c r="BO234" i="81"/>
  <c r="BP234" i="81" s="1"/>
  <c r="BQ234" i="81"/>
  <c r="BR234" i="81"/>
  <c r="BS234" i="81" s="1"/>
  <c r="BT234" i="81"/>
  <c r="BU234" i="81"/>
  <c r="BV234" i="81" s="1"/>
  <c r="BW234" i="81"/>
  <c r="BX234" i="81"/>
  <c r="BY234" i="81" s="1"/>
  <c r="BZ234" i="81"/>
  <c r="CA234" i="81"/>
  <c r="CB234" i="81" s="1"/>
  <c r="CC234" i="81"/>
  <c r="CD234" i="81"/>
  <c r="CE234" i="81" s="1"/>
  <c r="CF234" i="81"/>
  <c r="CG234" i="81"/>
  <c r="CH234" i="81" s="1"/>
  <c r="CI234" i="81"/>
  <c r="CJ234" i="81"/>
  <c r="CK234" i="81" s="1"/>
  <c r="CL234" i="81"/>
  <c r="CM234" i="81"/>
  <c r="CN234" i="81" s="1"/>
  <c r="C235" i="81"/>
  <c r="D235" i="81"/>
  <c r="F235" i="81"/>
  <c r="G235" i="81"/>
  <c r="H235" i="81" s="1"/>
  <c r="I235" i="81"/>
  <c r="J235" i="81"/>
  <c r="L235" i="81"/>
  <c r="M235" i="81"/>
  <c r="N235" i="81" s="1"/>
  <c r="O235" i="81"/>
  <c r="P235" i="81"/>
  <c r="Q235" i="81" s="1"/>
  <c r="R235" i="81"/>
  <c r="S235" i="81"/>
  <c r="T235" i="81" s="1"/>
  <c r="U235" i="81"/>
  <c r="V235" i="81"/>
  <c r="W235" i="81" s="1"/>
  <c r="X235" i="81"/>
  <c r="Y235" i="81"/>
  <c r="Z235" i="81" s="1"/>
  <c r="AA235" i="81"/>
  <c r="AB235" i="81"/>
  <c r="AC235" i="81" s="1"/>
  <c r="AD235" i="81"/>
  <c r="AE235" i="81"/>
  <c r="AF235" i="81" s="1"/>
  <c r="AG235" i="81"/>
  <c r="AH235" i="81"/>
  <c r="AI235" i="81" s="1"/>
  <c r="AJ235" i="81"/>
  <c r="AK235" i="81"/>
  <c r="AL235" i="81" s="1"/>
  <c r="AM235" i="81"/>
  <c r="AN235" i="81"/>
  <c r="AO235" i="81" s="1"/>
  <c r="AP235" i="81"/>
  <c r="AQ235" i="81"/>
  <c r="AR235" i="81" s="1"/>
  <c r="AS235" i="81"/>
  <c r="AT235" i="81"/>
  <c r="AU235" i="81" s="1"/>
  <c r="AV235" i="81"/>
  <c r="AW235" i="81"/>
  <c r="AX235" i="81" s="1"/>
  <c r="AY235" i="81"/>
  <c r="AZ235" i="81"/>
  <c r="BA235" i="81" s="1"/>
  <c r="BB235" i="81"/>
  <c r="BC235" i="81"/>
  <c r="BD235" i="81" s="1"/>
  <c r="BE235" i="81"/>
  <c r="BF235" i="81"/>
  <c r="BG235" i="81" s="1"/>
  <c r="BH235" i="81"/>
  <c r="BI235" i="81"/>
  <c r="BJ235" i="81" s="1"/>
  <c r="BK235" i="81"/>
  <c r="BL235" i="81"/>
  <c r="BM235" i="81" s="1"/>
  <c r="BN235" i="81"/>
  <c r="BO235" i="81"/>
  <c r="BP235" i="81" s="1"/>
  <c r="BQ235" i="81"/>
  <c r="BR235" i="81"/>
  <c r="BS235" i="81" s="1"/>
  <c r="BT235" i="81"/>
  <c r="BU235" i="81"/>
  <c r="BV235" i="81" s="1"/>
  <c r="BW235" i="81"/>
  <c r="BX235" i="81"/>
  <c r="BY235" i="81" s="1"/>
  <c r="BZ235" i="81"/>
  <c r="CA235" i="81"/>
  <c r="CB235" i="81" s="1"/>
  <c r="CC235" i="81"/>
  <c r="CD235" i="81"/>
  <c r="CE235" i="81" s="1"/>
  <c r="CF235" i="81"/>
  <c r="CG235" i="81"/>
  <c r="CH235" i="81" s="1"/>
  <c r="CI235" i="81"/>
  <c r="CJ235" i="81"/>
  <c r="CK235" i="81" s="1"/>
  <c r="CL235" i="81"/>
  <c r="CM235" i="81"/>
  <c r="CN235" i="81" s="1"/>
  <c r="C236" i="81"/>
  <c r="D236" i="81"/>
  <c r="F236" i="81"/>
  <c r="G236" i="81"/>
  <c r="H236" i="81" s="1"/>
  <c r="I236" i="81"/>
  <c r="J236" i="81"/>
  <c r="L236" i="81"/>
  <c r="M236" i="81"/>
  <c r="N236" i="81" s="1"/>
  <c r="O236" i="81"/>
  <c r="P236" i="81"/>
  <c r="Q236" i="81" s="1"/>
  <c r="R236" i="81"/>
  <c r="S236" i="81"/>
  <c r="T236" i="81" s="1"/>
  <c r="U236" i="81"/>
  <c r="V236" i="81"/>
  <c r="W236" i="81" s="1"/>
  <c r="X236" i="81"/>
  <c r="Y236" i="81"/>
  <c r="Z236" i="81" s="1"/>
  <c r="AA236" i="81"/>
  <c r="AB236" i="81"/>
  <c r="AC236" i="81" s="1"/>
  <c r="AD236" i="81"/>
  <c r="AE236" i="81"/>
  <c r="AF236" i="81" s="1"/>
  <c r="AG236" i="81"/>
  <c r="AH236" i="81"/>
  <c r="AI236" i="81" s="1"/>
  <c r="AJ236" i="81"/>
  <c r="AK236" i="81"/>
  <c r="AL236" i="81" s="1"/>
  <c r="AM236" i="81"/>
  <c r="AN236" i="81"/>
  <c r="AO236" i="81" s="1"/>
  <c r="AP236" i="81"/>
  <c r="AQ236" i="81"/>
  <c r="AR236" i="81" s="1"/>
  <c r="AS236" i="81"/>
  <c r="AT236" i="81"/>
  <c r="AU236" i="81" s="1"/>
  <c r="AV236" i="81"/>
  <c r="AW236" i="81"/>
  <c r="AX236" i="81" s="1"/>
  <c r="AY236" i="81"/>
  <c r="AZ236" i="81"/>
  <c r="BA236" i="81" s="1"/>
  <c r="BB236" i="81"/>
  <c r="BC236" i="81"/>
  <c r="BD236" i="81" s="1"/>
  <c r="BE236" i="81"/>
  <c r="BF236" i="81"/>
  <c r="BG236" i="81" s="1"/>
  <c r="BH236" i="81"/>
  <c r="BI236" i="81"/>
  <c r="BJ236" i="81" s="1"/>
  <c r="BK236" i="81"/>
  <c r="BL236" i="81"/>
  <c r="BM236" i="81" s="1"/>
  <c r="BN236" i="81"/>
  <c r="BO236" i="81"/>
  <c r="BP236" i="81" s="1"/>
  <c r="BQ236" i="81"/>
  <c r="BR236" i="81"/>
  <c r="BS236" i="81" s="1"/>
  <c r="BT236" i="81"/>
  <c r="BU236" i="81"/>
  <c r="BV236" i="81" s="1"/>
  <c r="BW236" i="81"/>
  <c r="BX236" i="81"/>
  <c r="BY236" i="81" s="1"/>
  <c r="BZ236" i="81"/>
  <c r="CA236" i="81"/>
  <c r="CB236" i="81" s="1"/>
  <c r="CC236" i="81"/>
  <c r="CD236" i="81"/>
  <c r="CE236" i="81" s="1"/>
  <c r="CF236" i="81"/>
  <c r="CG236" i="81"/>
  <c r="CH236" i="81" s="1"/>
  <c r="CI236" i="81"/>
  <c r="CJ236" i="81"/>
  <c r="CK236" i="81" s="1"/>
  <c r="CL236" i="81"/>
  <c r="CM236" i="81"/>
  <c r="CN236" i="81" s="1"/>
  <c r="C237" i="81"/>
  <c r="D237" i="81"/>
  <c r="F237" i="81"/>
  <c r="G237" i="81"/>
  <c r="H237" i="81" s="1"/>
  <c r="I237" i="81"/>
  <c r="J237" i="81"/>
  <c r="L237" i="81"/>
  <c r="M237" i="81"/>
  <c r="N237" i="81" s="1"/>
  <c r="O237" i="81"/>
  <c r="P237" i="81"/>
  <c r="Q237" i="81" s="1"/>
  <c r="R237" i="81"/>
  <c r="S237" i="81"/>
  <c r="T237" i="81" s="1"/>
  <c r="U237" i="81"/>
  <c r="V237" i="81"/>
  <c r="W237" i="81" s="1"/>
  <c r="X237" i="81"/>
  <c r="Y237" i="81"/>
  <c r="Z237" i="81" s="1"/>
  <c r="AA237" i="81"/>
  <c r="AB237" i="81"/>
  <c r="AC237" i="81" s="1"/>
  <c r="AD237" i="81"/>
  <c r="AE237" i="81"/>
  <c r="AF237" i="81" s="1"/>
  <c r="AG237" i="81"/>
  <c r="AH237" i="81"/>
  <c r="AI237" i="81" s="1"/>
  <c r="AJ237" i="81"/>
  <c r="AK237" i="81"/>
  <c r="AL237" i="81" s="1"/>
  <c r="AM237" i="81"/>
  <c r="AN237" i="81"/>
  <c r="AO237" i="81" s="1"/>
  <c r="AP237" i="81"/>
  <c r="AQ237" i="81"/>
  <c r="AR237" i="81" s="1"/>
  <c r="AS237" i="81"/>
  <c r="AT237" i="81"/>
  <c r="AU237" i="81" s="1"/>
  <c r="AV237" i="81"/>
  <c r="AW237" i="81"/>
  <c r="AX237" i="81" s="1"/>
  <c r="AY237" i="81"/>
  <c r="AZ237" i="81"/>
  <c r="BA237" i="81" s="1"/>
  <c r="BB237" i="81"/>
  <c r="BC237" i="81"/>
  <c r="BD237" i="81" s="1"/>
  <c r="BE237" i="81"/>
  <c r="BF237" i="81"/>
  <c r="BG237" i="81" s="1"/>
  <c r="BH237" i="81"/>
  <c r="BI237" i="81"/>
  <c r="BJ237" i="81" s="1"/>
  <c r="BK237" i="81"/>
  <c r="BL237" i="81"/>
  <c r="BM237" i="81" s="1"/>
  <c r="BN237" i="81"/>
  <c r="BO237" i="81"/>
  <c r="BP237" i="81" s="1"/>
  <c r="BQ237" i="81"/>
  <c r="BR237" i="81"/>
  <c r="BS237" i="81" s="1"/>
  <c r="BT237" i="81"/>
  <c r="BU237" i="81"/>
  <c r="BV237" i="81" s="1"/>
  <c r="BW237" i="81"/>
  <c r="BX237" i="81"/>
  <c r="BY237" i="81" s="1"/>
  <c r="BZ237" i="81"/>
  <c r="CA237" i="81"/>
  <c r="CB237" i="81" s="1"/>
  <c r="CC237" i="81"/>
  <c r="CD237" i="81"/>
  <c r="CE237" i="81" s="1"/>
  <c r="CF237" i="81"/>
  <c r="CG237" i="81"/>
  <c r="CH237" i="81" s="1"/>
  <c r="CI237" i="81"/>
  <c r="CJ237" i="81"/>
  <c r="CK237" i="81" s="1"/>
  <c r="CL237" i="81"/>
  <c r="CM237" i="81"/>
  <c r="CN237" i="81" s="1"/>
  <c r="C238" i="81"/>
  <c r="D238" i="81"/>
  <c r="F238" i="81"/>
  <c r="G238" i="81"/>
  <c r="H238" i="81" s="1"/>
  <c r="I238" i="81"/>
  <c r="J238" i="81"/>
  <c r="L238" i="81"/>
  <c r="M238" i="81"/>
  <c r="N238" i="81" s="1"/>
  <c r="O238" i="81"/>
  <c r="P238" i="81"/>
  <c r="Q238" i="81" s="1"/>
  <c r="R238" i="81"/>
  <c r="S238" i="81"/>
  <c r="T238" i="81" s="1"/>
  <c r="U238" i="81"/>
  <c r="V238" i="81"/>
  <c r="W238" i="81" s="1"/>
  <c r="X238" i="81"/>
  <c r="Y238" i="81"/>
  <c r="Z238" i="81" s="1"/>
  <c r="AA238" i="81"/>
  <c r="AB238" i="81"/>
  <c r="AC238" i="81" s="1"/>
  <c r="AD238" i="81"/>
  <c r="AE238" i="81"/>
  <c r="AF238" i="81" s="1"/>
  <c r="AG238" i="81"/>
  <c r="AH238" i="81"/>
  <c r="AI238" i="81" s="1"/>
  <c r="AJ238" i="81"/>
  <c r="AK238" i="81"/>
  <c r="AL238" i="81" s="1"/>
  <c r="AM238" i="81"/>
  <c r="AN238" i="81"/>
  <c r="AO238" i="81" s="1"/>
  <c r="AP238" i="81"/>
  <c r="AQ238" i="81"/>
  <c r="AR238" i="81" s="1"/>
  <c r="AS238" i="81"/>
  <c r="AT238" i="81"/>
  <c r="AU238" i="81" s="1"/>
  <c r="AV238" i="81"/>
  <c r="AW238" i="81"/>
  <c r="AX238" i="81" s="1"/>
  <c r="AY238" i="81"/>
  <c r="AZ238" i="81"/>
  <c r="BA238" i="81" s="1"/>
  <c r="BB238" i="81"/>
  <c r="BC238" i="81"/>
  <c r="BD238" i="81" s="1"/>
  <c r="BE238" i="81"/>
  <c r="BF238" i="81"/>
  <c r="BG238" i="81" s="1"/>
  <c r="BH238" i="81"/>
  <c r="BI238" i="81"/>
  <c r="BJ238" i="81" s="1"/>
  <c r="BK238" i="81"/>
  <c r="BL238" i="81"/>
  <c r="BM238" i="81" s="1"/>
  <c r="BN238" i="81"/>
  <c r="BO238" i="81"/>
  <c r="BP238" i="81" s="1"/>
  <c r="BQ238" i="81"/>
  <c r="BR238" i="81"/>
  <c r="BS238" i="81" s="1"/>
  <c r="BT238" i="81"/>
  <c r="BU238" i="81"/>
  <c r="BV238" i="81" s="1"/>
  <c r="BW238" i="81"/>
  <c r="BX238" i="81"/>
  <c r="BY238" i="81" s="1"/>
  <c r="BZ238" i="81"/>
  <c r="CA238" i="81"/>
  <c r="CB238" i="81" s="1"/>
  <c r="CC238" i="81"/>
  <c r="CD238" i="81"/>
  <c r="CE238" i="81" s="1"/>
  <c r="CF238" i="81"/>
  <c r="CG238" i="81"/>
  <c r="CH238" i="81" s="1"/>
  <c r="CI238" i="81"/>
  <c r="CJ238" i="81"/>
  <c r="CK238" i="81" s="1"/>
  <c r="CL238" i="81"/>
  <c r="CM238" i="81"/>
  <c r="CN238" i="81" s="1"/>
  <c r="C239" i="81"/>
  <c r="D239" i="81"/>
  <c r="F239" i="81"/>
  <c r="G239" i="81"/>
  <c r="H239" i="81" s="1"/>
  <c r="I239" i="81"/>
  <c r="J239" i="81"/>
  <c r="L239" i="81"/>
  <c r="M239" i="81"/>
  <c r="N239" i="81" s="1"/>
  <c r="O239" i="81"/>
  <c r="P239" i="81"/>
  <c r="Q239" i="81" s="1"/>
  <c r="R239" i="81"/>
  <c r="S239" i="81"/>
  <c r="T239" i="81" s="1"/>
  <c r="U239" i="81"/>
  <c r="V239" i="81"/>
  <c r="W239" i="81" s="1"/>
  <c r="X239" i="81"/>
  <c r="Y239" i="81"/>
  <c r="Z239" i="81" s="1"/>
  <c r="AA239" i="81"/>
  <c r="AB239" i="81"/>
  <c r="AC239" i="81" s="1"/>
  <c r="AD239" i="81"/>
  <c r="AE239" i="81"/>
  <c r="AF239" i="81" s="1"/>
  <c r="AG239" i="81"/>
  <c r="AH239" i="81"/>
  <c r="AI239" i="81" s="1"/>
  <c r="AJ239" i="81"/>
  <c r="AK239" i="81"/>
  <c r="AL239" i="81" s="1"/>
  <c r="AM239" i="81"/>
  <c r="AN239" i="81"/>
  <c r="AO239" i="81" s="1"/>
  <c r="AP239" i="81"/>
  <c r="AQ239" i="81"/>
  <c r="AR239" i="81" s="1"/>
  <c r="AS239" i="81"/>
  <c r="AT239" i="81"/>
  <c r="AU239" i="81" s="1"/>
  <c r="AV239" i="81"/>
  <c r="AW239" i="81"/>
  <c r="AX239" i="81" s="1"/>
  <c r="AY239" i="81"/>
  <c r="AZ239" i="81"/>
  <c r="BA239" i="81" s="1"/>
  <c r="BB239" i="81"/>
  <c r="BC239" i="81"/>
  <c r="BD239" i="81" s="1"/>
  <c r="BE239" i="81"/>
  <c r="BF239" i="81"/>
  <c r="BG239" i="81" s="1"/>
  <c r="BH239" i="81"/>
  <c r="BI239" i="81"/>
  <c r="BJ239" i="81" s="1"/>
  <c r="BK239" i="81"/>
  <c r="BL239" i="81"/>
  <c r="BM239" i="81" s="1"/>
  <c r="BN239" i="81"/>
  <c r="BO239" i="81"/>
  <c r="BP239" i="81" s="1"/>
  <c r="BQ239" i="81"/>
  <c r="BR239" i="81"/>
  <c r="BS239" i="81" s="1"/>
  <c r="BT239" i="81"/>
  <c r="BU239" i="81"/>
  <c r="BV239" i="81" s="1"/>
  <c r="BW239" i="81"/>
  <c r="BX239" i="81"/>
  <c r="BY239" i="81" s="1"/>
  <c r="BZ239" i="81"/>
  <c r="CA239" i="81"/>
  <c r="CB239" i="81" s="1"/>
  <c r="CC239" i="81"/>
  <c r="CD239" i="81"/>
  <c r="CE239" i="81" s="1"/>
  <c r="CF239" i="81"/>
  <c r="CG239" i="81"/>
  <c r="CH239" i="81" s="1"/>
  <c r="CI239" i="81"/>
  <c r="CJ239" i="81"/>
  <c r="CK239" i="81" s="1"/>
  <c r="CL239" i="81"/>
  <c r="CM239" i="81"/>
  <c r="CN239" i="81" s="1"/>
  <c r="C240" i="81"/>
  <c r="D240" i="81"/>
  <c r="F240" i="81"/>
  <c r="G240" i="81"/>
  <c r="H240" i="81" s="1"/>
  <c r="I240" i="81"/>
  <c r="J240" i="81"/>
  <c r="L240" i="81"/>
  <c r="M240" i="81"/>
  <c r="N240" i="81" s="1"/>
  <c r="O240" i="81"/>
  <c r="P240" i="81"/>
  <c r="Q240" i="81" s="1"/>
  <c r="R240" i="81"/>
  <c r="S240" i="81"/>
  <c r="T240" i="81" s="1"/>
  <c r="U240" i="81"/>
  <c r="V240" i="81"/>
  <c r="W240" i="81" s="1"/>
  <c r="X240" i="81"/>
  <c r="Y240" i="81"/>
  <c r="Z240" i="81" s="1"/>
  <c r="AA240" i="81"/>
  <c r="AB240" i="81"/>
  <c r="AC240" i="81" s="1"/>
  <c r="AD240" i="81"/>
  <c r="AE240" i="81"/>
  <c r="AF240" i="81" s="1"/>
  <c r="AG240" i="81"/>
  <c r="AH240" i="81"/>
  <c r="AI240" i="81" s="1"/>
  <c r="AJ240" i="81"/>
  <c r="AK240" i="81"/>
  <c r="AL240" i="81" s="1"/>
  <c r="AM240" i="81"/>
  <c r="AN240" i="81"/>
  <c r="AO240" i="81" s="1"/>
  <c r="AP240" i="81"/>
  <c r="AQ240" i="81"/>
  <c r="AR240" i="81" s="1"/>
  <c r="AS240" i="81"/>
  <c r="AT240" i="81"/>
  <c r="AU240" i="81" s="1"/>
  <c r="AV240" i="81"/>
  <c r="AW240" i="81"/>
  <c r="AX240" i="81" s="1"/>
  <c r="AY240" i="81"/>
  <c r="AZ240" i="81"/>
  <c r="BA240" i="81" s="1"/>
  <c r="BB240" i="81"/>
  <c r="BC240" i="81"/>
  <c r="BD240" i="81" s="1"/>
  <c r="BE240" i="81"/>
  <c r="BF240" i="81"/>
  <c r="BG240" i="81" s="1"/>
  <c r="BH240" i="81"/>
  <c r="BI240" i="81"/>
  <c r="BJ240" i="81" s="1"/>
  <c r="BK240" i="81"/>
  <c r="BL240" i="81"/>
  <c r="BM240" i="81" s="1"/>
  <c r="BN240" i="81"/>
  <c r="BO240" i="81"/>
  <c r="BP240" i="81" s="1"/>
  <c r="BQ240" i="81"/>
  <c r="BR240" i="81"/>
  <c r="BS240" i="81" s="1"/>
  <c r="BT240" i="81"/>
  <c r="BU240" i="81"/>
  <c r="BV240" i="81" s="1"/>
  <c r="BW240" i="81"/>
  <c r="BX240" i="81"/>
  <c r="BY240" i="81" s="1"/>
  <c r="BZ240" i="81"/>
  <c r="CA240" i="81"/>
  <c r="CB240" i="81" s="1"/>
  <c r="CC240" i="81"/>
  <c r="CD240" i="81"/>
  <c r="CE240" i="81" s="1"/>
  <c r="CF240" i="81"/>
  <c r="CG240" i="81"/>
  <c r="CH240" i="81" s="1"/>
  <c r="CI240" i="81"/>
  <c r="CJ240" i="81"/>
  <c r="CK240" i="81" s="1"/>
  <c r="CL240" i="81"/>
  <c r="CM240" i="81"/>
  <c r="CN240" i="81" s="1"/>
  <c r="C241" i="81"/>
  <c r="D241" i="81"/>
  <c r="F241" i="81"/>
  <c r="G241" i="81"/>
  <c r="H241" i="81" s="1"/>
  <c r="I241" i="81"/>
  <c r="J241" i="81"/>
  <c r="L241" i="81"/>
  <c r="M241" i="81"/>
  <c r="N241" i="81" s="1"/>
  <c r="O241" i="81"/>
  <c r="P241" i="81"/>
  <c r="Q241" i="81" s="1"/>
  <c r="R241" i="81"/>
  <c r="S241" i="81"/>
  <c r="T241" i="81" s="1"/>
  <c r="U241" i="81"/>
  <c r="V241" i="81"/>
  <c r="W241" i="81" s="1"/>
  <c r="X241" i="81"/>
  <c r="Y241" i="81"/>
  <c r="Z241" i="81" s="1"/>
  <c r="AA241" i="81"/>
  <c r="AB241" i="81"/>
  <c r="AC241" i="81" s="1"/>
  <c r="AD241" i="81"/>
  <c r="AE241" i="81"/>
  <c r="AF241" i="81" s="1"/>
  <c r="AG241" i="81"/>
  <c r="AH241" i="81"/>
  <c r="AI241" i="81" s="1"/>
  <c r="AJ241" i="81"/>
  <c r="AK241" i="81"/>
  <c r="AL241" i="81" s="1"/>
  <c r="AM241" i="81"/>
  <c r="AN241" i="81"/>
  <c r="AO241" i="81" s="1"/>
  <c r="AP241" i="81"/>
  <c r="AQ241" i="81"/>
  <c r="AR241" i="81" s="1"/>
  <c r="AS241" i="81"/>
  <c r="AT241" i="81"/>
  <c r="AU241" i="81" s="1"/>
  <c r="AV241" i="81"/>
  <c r="AW241" i="81"/>
  <c r="AX241" i="81" s="1"/>
  <c r="AY241" i="81"/>
  <c r="AZ241" i="81"/>
  <c r="BA241" i="81" s="1"/>
  <c r="BB241" i="81"/>
  <c r="BC241" i="81"/>
  <c r="BD241" i="81" s="1"/>
  <c r="BE241" i="81"/>
  <c r="BF241" i="81"/>
  <c r="BG241" i="81" s="1"/>
  <c r="BH241" i="81"/>
  <c r="BI241" i="81"/>
  <c r="BJ241" i="81" s="1"/>
  <c r="BK241" i="81"/>
  <c r="BL241" i="81"/>
  <c r="BM241" i="81" s="1"/>
  <c r="BN241" i="81"/>
  <c r="BO241" i="81"/>
  <c r="BP241" i="81" s="1"/>
  <c r="BQ241" i="81"/>
  <c r="BR241" i="81"/>
  <c r="BS241" i="81" s="1"/>
  <c r="BT241" i="81"/>
  <c r="BU241" i="81"/>
  <c r="BV241" i="81" s="1"/>
  <c r="BW241" i="81"/>
  <c r="BX241" i="81"/>
  <c r="BY241" i="81" s="1"/>
  <c r="BZ241" i="81"/>
  <c r="CA241" i="81"/>
  <c r="CB241" i="81" s="1"/>
  <c r="CC241" i="81"/>
  <c r="CD241" i="81"/>
  <c r="CE241" i="81" s="1"/>
  <c r="CF241" i="81"/>
  <c r="CG241" i="81"/>
  <c r="CH241" i="81" s="1"/>
  <c r="CI241" i="81"/>
  <c r="CJ241" i="81"/>
  <c r="CK241" i="81" s="1"/>
  <c r="CL241" i="81"/>
  <c r="CM241" i="81"/>
  <c r="CN241" i="81" s="1"/>
  <c r="C242" i="81"/>
  <c r="D242" i="81"/>
  <c r="F242" i="81"/>
  <c r="G242" i="81"/>
  <c r="H242" i="81" s="1"/>
  <c r="I242" i="81"/>
  <c r="J242" i="81"/>
  <c r="L242" i="81"/>
  <c r="M242" i="81"/>
  <c r="N242" i="81" s="1"/>
  <c r="O242" i="81"/>
  <c r="P242" i="81"/>
  <c r="Q242" i="81" s="1"/>
  <c r="R242" i="81"/>
  <c r="S242" i="81"/>
  <c r="T242" i="81" s="1"/>
  <c r="U242" i="81"/>
  <c r="V242" i="81"/>
  <c r="W242" i="81" s="1"/>
  <c r="X242" i="81"/>
  <c r="Y242" i="81"/>
  <c r="Z242" i="81" s="1"/>
  <c r="AA242" i="81"/>
  <c r="AB242" i="81"/>
  <c r="AC242" i="81" s="1"/>
  <c r="AD242" i="81"/>
  <c r="AE242" i="81"/>
  <c r="AF242" i="81" s="1"/>
  <c r="AG242" i="81"/>
  <c r="AH242" i="81"/>
  <c r="AI242" i="81" s="1"/>
  <c r="AJ242" i="81"/>
  <c r="AK242" i="81"/>
  <c r="AL242" i="81" s="1"/>
  <c r="AM242" i="81"/>
  <c r="AN242" i="81"/>
  <c r="AO242" i="81" s="1"/>
  <c r="AP242" i="81"/>
  <c r="AQ242" i="81"/>
  <c r="AR242" i="81" s="1"/>
  <c r="AS242" i="81"/>
  <c r="AT242" i="81"/>
  <c r="AU242" i="81" s="1"/>
  <c r="AV242" i="81"/>
  <c r="AW242" i="81"/>
  <c r="AX242" i="81" s="1"/>
  <c r="AY242" i="81"/>
  <c r="AZ242" i="81"/>
  <c r="BA242" i="81" s="1"/>
  <c r="BB242" i="81"/>
  <c r="BC242" i="81"/>
  <c r="BD242" i="81" s="1"/>
  <c r="BE242" i="81"/>
  <c r="BF242" i="81"/>
  <c r="BG242" i="81" s="1"/>
  <c r="BH242" i="81"/>
  <c r="BI242" i="81"/>
  <c r="BJ242" i="81" s="1"/>
  <c r="BK242" i="81"/>
  <c r="BL242" i="81"/>
  <c r="BM242" i="81" s="1"/>
  <c r="BN242" i="81"/>
  <c r="BO242" i="81"/>
  <c r="BP242" i="81" s="1"/>
  <c r="BQ242" i="81"/>
  <c r="BR242" i="81"/>
  <c r="BS242" i="81" s="1"/>
  <c r="BT242" i="81"/>
  <c r="BU242" i="81"/>
  <c r="BV242" i="81" s="1"/>
  <c r="BW242" i="81"/>
  <c r="BX242" i="81"/>
  <c r="BY242" i="81" s="1"/>
  <c r="BZ242" i="81"/>
  <c r="CA242" i="81"/>
  <c r="CB242" i="81" s="1"/>
  <c r="CC242" i="81"/>
  <c r="CD242" i="81"/>
  <c r="CE242" i="81" s="1"/>
  <c r="CF242" i="81"/>
  <c r="CG242" i="81"/>
  <c r="CH242" i="81" s="1"/>
  <c r="CI242" i="81"/>
  <c r="CJ242" i="81"/>
  <c r="CK242" i="81" s="1"/>
  <c r="CL242" i="81"/>
  <c r="CM242" i="81"/>
  <c r="CN242" i="81" s="1"/>
  <c r="C243" i="81"/>
  <c r="D243" i="81"/>
  <c r="F243" i="81"/>
  <c r="G243" i="81"/>
  <c r="H243" i="81" s="1"/>
  <c r="I243" i="81"/>
  <c r="J243" i="81"/>
  <c r="L243" i="81"/>
  <c r="M243" i="81"/>
  <c r="N243" i="81" s="1"/>
  <c r="O243" i="81"/>
  <c r="P243" i="81"/>
  <c r="Q243" i="81" s="1"/>
  <c r="R243" i="81"/>
  <c r="S243" i="81"/>
  <c r="T243" i="81" s="1"/>
  <c r="U243" i="81"/>
  <c r="V243" i="81"/>
  <c r="W243" i="81" s="1"/>
  <c r="X243" i="81"/>
  <c r="Y243" i="81"/>
  <c r="Z243" i="81" s="1"/>
  <c r="AA243" i="81"/>
  <c r="AB243" i="81"/>
  <c r="AC243" i="81" s="1"/>
  <c r="AD243" i="81"/>
  <c r="AE243" i="81"/>
  <c r="AF243" i="81" s="1"/>
  <c r="AG243" i="81"/>
  <c r="AH243" i="81"/>
  <c r="AI243" i="81" s="1"/>
  <c r="AJ243" i="81"/>
  <c r="AK243" i="81"/>
  <c r="AL243" i="81" s="1"/>
  <c r="AM243" i="81"/>
  <c r="AN243" i="81"/>
  <c r="AO243" i="81" s="1"/>
  <c r="AP243" i="81"/>
  <c r="AQ243" i="81"/>
  <c r="AR243" i="81" s="1"/>
  <c r="AS243" i="81"/>
  <c r="AT243" i="81"/>
  <c r="AU243" i="81" s="1"/>
  <c r="AV243" i="81"/>
  <c r="AW243" i="81"/>
  <c r="AX243" i="81" s="1"/>
  <c r="AY243" i="81"/>
  <c r="AZ243" i="81"/>
  <c r="BA243" i="81" s="1"/>
  <c r="BB243" i="81"/>
  <c r="BC243" i="81"/>
  <c r="BD243" i="81" s="1"/>
  <c r="BE243" i="81"/>
  <c r="BF243" i="81"/>
  <c r="BG243" i="81" s="1"/>
  <c r="BH243" i="81"/>
  <c r="BI243" i="81"/>
  <c r="BJ243" i="81" s="1"/>
  <c r="BK243" i="81"/>
  <c r="BL243" i="81"/>
  <c r="BM243" i="81" s="1"/>
  <c r="BN243" i="81"/>
  <c r="BO243" i="81"/>
  <c r="BP243" i="81" s="1"/>
  <c r="BQ243" i="81"/>
  <c r="BR243" i="81"/>
  <c r="BS243" i="81" s="1"/>
  <c r="BT243" i="81"/>
  <c r="BU243" i="81"/>
  <c r="BV243" i="81" s="1"/>
  <c r="BW243" i="81"/>
  <c r="BX243" i="81"/>
  <c r="BY243" i="81" s="1"/>
  <c r="BZ243" i="81"/>
  <c r="CA243" i="81"/>
  <c r="CB243" i="81" s="1"/>
  <c r="CC243" i="81"/>
  <c r="CD243" i="81"/>
  <c r="CE243" i="81" s="1"/>
  <c r="CF243" i="81"/>
  <c r="CG243" i="81"/>
  <c r="CH243" i="81" s="1"/>
  <c r="CI243" i="81"/>
  <c r="CJ243" i="81"/>
  <c r="CK243" i="81" s="1"/>
  <c r="CL243" i="81"/>
  <c r="CM243" i="81"/>
  <c r="CN243" i="81" s="1"/>
  <c r="C244" i="81"/>
  <c r="D244" i="81"/>
  <c r="F244" i="81"/>
  <c r="G244" i="81"/>
  <c r="H244" i="81" s="1"/>
  <c r="I244" i="81"/>
  <c r="J244" i="81"/>
  <c r="L244" i="81"/>
  <c r="M244" i="81"/>
  <c r="N244" i="81" s="1"/>
  <c r="O244" i="81"/>
  <c r="P244" i="81"/>
  <c r="Q244" i="81" s="1"/>
  <c r="R244" i="81"/>
  <c r="S244" i="81"/>
  <c r="T244" i="81" s="1"/>
  <c r="U244" i="81"/>
  <c r="V244" i="81"/>
  <c r="W244" i="81" s="1"/>
  <c r="X244" i="81"/>
  <c r="Y244" i="81"/>
  <c r="Z244" i="81" s="1"/>
  <c r="AA244" i="81"/>
  <c r="AB244" i="81"/>
  <c r="AC244" i="81" s="1"/>
  <c r="AD244" i="81"/>
  <c r="AE244" i="81"/>
  <c r="AF244" i="81" s="1"/>
  <c r="AG244" i="81"/>
  <c r="AH244" i="81"/>
  <c r="AI244" i="81" s="1"/>
  <c r="AJ244" i="81"/>
  <c r="AK244" i="81"/>
  <c r="AL244" i="81" s="1"/>
  <c r="AM244" i="81"/>
  <c r="AN244" i="81"/>
  <c r="AO244" i="81" s="1"/>
  <c r="AP244" i="81"/>
  <c r="AQ244" i="81"/>
  <c r="AR244" i="81" s="1"/>
  <c r="AS244" i="81"/>
  <c r="AT244" i="81"/>
  <c r="AU244" i="81" s="1"/>
  <c r="AV244" i="81"/>
  <c r="AW244" i="81"/>
  <c r="AX244" i="81" s="1"/>
  <c r="AY244" i="81"/>
  <c r="AZ244" i="81"/>
  <c r="BA244" i="81" s="1"/>
  <c r="BB244" i="81"/>
  <c r="BC244" i="81"/>
  <c r="BD244" i="81" s="1"/>
  <c r="BE244" i="81"/>
  <c r="BF244" i="81"/>
  <c r="BG244" i="81" s="1"/>
  <c r="BH244" i="81"/>
  <c r="BI244" i="81"/>
  <c r="BJ244" i="81" s="1"/>
  <c r="BK244" i="81"/>
  <c r="BL244" i="81"/>
  <c r="BM244" i="81" s="1"/>
  <c r="BN244" i="81"/>
  <c r="BO244" i="81"/>
  <c r="BP244" i="81" s="1"/>
  <c r="BQ244" i="81"/>
  <c r="BR244" i="81"/>
  <c r="BS244" i="81" s="1"/>
  <c r="BT244" i="81"/>
  <c r="BU244" i="81"/>
  <c r="BV244" i="81" s="1"/>
  <c r="BW244" i="81"/>
  <c r="BX244" i="81"/>
  <c r="BY244" i="81" s="1"/>
  <c r="BZ244" i="81"/>
  <c r="CA244" i="81"/>
  <c r="CB244" i="81" s="1"/>
  <c r="CC244" i="81"/>
  <c r="CD244" i="81"/>
  <c r="CE244" i="81" s="1"/>
  <c r="CF244" i="81"/>
  <c r="CG244" i="81"/>
  <c r="CH244" i="81" s="1"/>
  <c r="CI244" i="81"/>
  <c r="CJ244" i="81"/>
  <c r="CK244" i="81" s="1"/>
  <c r="CL244" i="81"/>
  <c r="CM244" i="81"/>
  <c r="CN244" i="81" s="1"/>
  <c r="C245" i="81"/>
  <c r="D245" i="81"/>
  <c r="F245" i="81"/>
  <c r="G245" i="81"/>
  <c r="H245" i="81" s="1"/>
  <c r="I245" i="81"/>
  <c r="J245" i="81"/>
  <c r="L245" i="81"/>
  <c r="M245" i="81"/>
  <c r="N245" i="81" s="1"/>
  <c r="O245" i="81"/>
  <c r="P245" i="81"/>
  <c r="Q245" i="81" s="1"/>
  <c r="R245" i="81"/>
  <c r="S245" i="81"/>
  <c r="T245" i="81" s="1"/>
  <c r="U245" i="81"/>
  <c r="V245" i="81"/>
  <c r="W245" i="81" s="1"/>
  <c r="X245" i="81"/>
  <c r="Y245" i="81"/>
  <c r="Z245" i="81" s="1"/>
  <c r="AA245" i="81"/>
  <c r="AB245" i="81"/>
  <c r="AC245" i="81" s="1"/>
  <c r="AD245" i="81"/>
  <c r="AE245" i="81"/>
  <c r="AF245" i="81" s="1"/>
  <c r="AG245" i="81"/>
  <c r="AH245" i="81"/>
  <c r="AI245" i="81" s="1"/>
  <c r="AJ245" i="81"/>
  <c r="AK245" i="81"/>
  <c r="AL245" i="81" s="1"/>
  <c r="AM245" i="81"/>
  <c r="AN245" i="81"/>
  <c r="AO245" i="81" s="1"/>
  <c r="AP245" i="81"/>
  <c r="AQ245" i="81"/>
  <c r="AR245" i="81" s="1"/>
  <c r="AS245" i="81"/>
  <c r="AT245" i="81"/>
  <c r="AU245" i="81" s="1"/>
  <c r="AV245" i="81"/>
  <c r="AW245" i="81"/>
  <c r="AX245" i="81" s="1"/>
  <c r="AY245" i="81"/>
  <c r="AZ245" i="81"/>
  <c r="BA245" i="81" s="1"/>
  <c r="BB245" i="81"/>
  <c r="BC245" i="81"/>
  <c r="BD245" i="81" s="1"/>
  <c r="BE245" i="81"/>
  <c r="BF245" i="81"/>
  <c r="BG245" i="81" s="1"/>
  <c r="BH245" i="81"/>
  <c r="BI245" i="81"/>
  <c r="BJ245" i="81" s="1"/>
  <c r="BK245" i="81"/>
  <c r="BL245" i="81"/>
  <c r="BM245" i="81" s="1"/>
  <c r="BN245" i="81"/>
  <c r="BO245" i="81"/>
  <c r="BP245" i="81" s="1"/>
  <c r="BQ245" i="81"/>
  <c r="BR245" i="81"/>
  <c r="BS245" i="81" s="1"/>
  <c r="BT245" i="81"/>
  <c r="BU245" i="81"/>
  <c r="BV245" i="81" s="1"/>
  <c r="BW245" i="81"/>
  <c r="BX245" i="81"/>
  <c r="BY245" i="81" s="1"/>
  <c r="BZ245" i="81"/>
  <c r="CA245" i="81"/>
  <c r="CB245" i="81" s="1"/>
  <c r="CC245" i="81"/>
  <c r="CD245" i="81"/>
  <c r="CE245" i="81" s="1"/>
  <c r="CF245" i="81"/>
  <c r="CG245" i="81"/>
  <c r="CH245" i="81" s="1"/>
  <c r="CI245" i="81"/>
  <c r="CJ245" i="81"/>
  <c r="CK245" i="81" s="1"/>
  <c r="CL245" i="81"/>
  <c r="CM245" i="81"/>
  <c r="CN245" i="81" s="1"/>
  <c r="C54" i="81"/>
  <c r="D54" i="81"/>
  <c r="F54" i="81"/>
  <c r="G54" i="81"/>
  <c r="I54" i="81"/>
  <c r="J54" i="81"/>
  <c r="L54" i="81"/>
  <c r="M54" i="81"/>
  <c r="O54" i="81"/>
  <c r="P54" i="81"/>
  <c r="R54" i="81"/>
  <c r="S54" i="81"/>
  <c r="U54" i="81"/>
  <c r="V54" i="81"/>
  <c r="X54" i="81"/>
  <c r="Y54" i="81"/>
  <c r="AA54" i="81"/>
  <c r="AB54" i="81"/>
  <c r="AD54" i="81"/>
  <c r="AE54" i="81"/>
  <c r="AG54" i="81"/>
  <c r="AH54" i="81"/>
  <c r="AJ54" i="81"/>
  <c r="AK54" i="81"/>
  <c r="AM54" i="81"/>
  <c r="AN54" i="81"/>
  <c r="AP54" i="81"/>
  <c r="AQ54" i="81"/>
  <c r="AS54" i="81"/>
  <c r="AT54" i="81"/>
  <c r="AV54" i="81"/>
  <c r="AW54" i="81"/>
  <c r="AY54" i="81"/>
  <c r="AZ54" i="81"/>
  <c r="BB54" i="81"/>
  <c r="BC54" i="81"/>
  <c r="BE54" i="81"/>
  <c r="BF54" i="81"/>
  <c r="BH54" i="81"/>
  <c r="BI54" i="81"/>
  <c r="BK54" i="81"/>
  <c r="BL54" i="81"/>
  <c r="BN54" i="81"/>
  <c r="BO54" i="81"/>
  <c r="BQ54" i="81"/>
  <c r="BR54" i="81"/>
  <c r="BT54" i="81"/>
  <c r="BU54" i="81"/>
  <c r="BW54" i="81"/>
  <c r="BX54" i="81"/>
  <c r="BZ54" i="81"/>
  <c r="CA54" i="81"/>
  <c r="CC54" i="81"/>
  <c r="CD54" i="81"/>
  <c r="CF54" i="81"/>
  <c r="CG54" i="81"/>
  <c r="CI54" i="81"/>
  <c r="CJ54" i="81"/>
  <c r="CL54" i="81"/>
  <c r="CM54" i="81"/>
  <c r="C55" i="81"/>
  <c r="D55" i="81"/>
  <c r="F55" i="81"/>
  <c r="G55" i="81"/>
  <c r="I55" i="81"/>
  <c r="J55" i="81"/>
  <c r="L55" i="81"/>
  <c r="M55" i="81"/>
  <c r="O55" i="81"/>
  <c r="P55" i="81"/>
  <c r="R55" i="81"/>
  <c r="S55" i="81"/>
  <c r="U55" i="81"/>
  <c r="V55" i="81"/>
  <c r="X55" i="81"/>
  <c r="Y55" i="81"/>
  <c r="AA55" i="81"/>
  <c r="AB55" i="81"/>
  <c r="AD55" i="81"/>
  <c r="AE55" i="81"/>
  <c r="AG55" i="81"/>
  <c r="AH55" i="81"/>
  <c r="AJ55" i="81"/>
  <c r="AK55" i="81"/>
  <c r="AM55" i="81"/>
  <c r="AN55" i="81"/>
  <c r="AP55" i="81"/>
  <c r="AQ55" i="81"/>
  <c r="AS55" i="81"/>
  <c r="AT55" i="81"/>
  <c r="AV55" i="81"/>
  <c r="AW55" i="81"/>
  <c r="AY55" i="81"/>
  <c r="AZ55" i="81"/>
  <c r="BB55" i="81"/>
  <c r="BC55" i="81"/>
  <c r="BE55" i="81"/>
  <c r="BF55" i="81"/>
  <c r="BH55" i="81"/>
  <c r="BI55" i="81"/>
  <c r="BK55" i="81"/>
  <c r="BL55" i="81"/>
  <c r="BN55" i="81"/>
  <c r="BO55" i="81"/>
  <c r="BQ55" i="81"/>
  <c r="BR55" i="81"/>
  <c r="BT55" i="81"/>
  <c r="BU55" i="81"/>
  <c r="BW55" i="81"/>
  <c r="BX55" i="81"/>
  <c r="BZ55" i="81"/>
  <c r="CA55" i="81"/>
  <c r="CC55" i="81"/>
  <c r="CD55" i="81"/>
  <c r="CF55" i="81"/>
  <c r="CG55" i="81"/>
  <c r="CI55" i="81"/>
  <c r="CJ55" i="81"/>
  <c r="CL55" i="81"/>
  <c r="CM55" i="81"/>
  <c r="C56" i="81"/>
  <c r="D56" i="81"/>
  <c r="F56" i="81"/>
  <c r="G56" i="81"/>
  <c r="I56" i="81"/>
  <c r="J56" i="81"/>
  <c r="L56" i="81"/>
  <c r="M56" i="81"/>
  <c r="O56" i="81"/>
  <c r="P56" i="81"/>
  <c r="R56" i="81"/>
  <c r="S56" i="81"/>
  <c r="U56" i="81"/>
  <c r="V56" i="81"/>
  <c r="X56" i="81"/>
  <c r="Y56" i="81"/>
  <c r="AA56" i="81"/>
  <c r="AB56" i="81"/>
  <c r="AD56" i="81"/>
  <c r="AE56" i="81"/>
  <c r="AG56" i="81"/>
  <c r="AH56" i="81"/>
  <c r="AJ56" i="81"/>
  <c r="AK56" i="81"/>
  <c r="AM56" i="81"/>
  <c r="AN56" i="81"/>
  <c r="AP56" i="81"/>
  <c r="AQ56" i="81"/>
  <c r="AS56" i="81"/>
  <c r="AT56" i="81"/>
  <c r="AV56" i="81"/>
  <c r="AW56" i="81"/>
  <c r="AY56" i="81"/>
  <c r="AZ56" i="81"/>
  <c r="BB56" i="81"/>
  <c r="BC56" i="81"/>
  <c r="BE56" i="81"/>
  <c r="BF56" i="81"/>
  <c r="BH56" i="81"/>
  <c r="BI56" i="81"/>
  <c r="BK56" i="81"/>
  <c r="BL56" i="81"/>
  <c r="BN56" i="81"/>
  <c r="BO56" i="81"/>
  <c r="BQ56" i="81"/>
  <c r="BR56" i="81"/>
  <c r="BT56" i="81"/>
  <c r="BU56" i="81"/>
  <c r="BW56" i="81"/>
  <c r="BX56" i="81"/>
  <c r="BZ56" i="81"/>
  <c r="CA56" i="81"/>
  <c r="CC56" i="81"/>
  <c r="CD56" i="81"/>
  <c r="CF56" i="81"/>
  <c r="CG56" i="81"/>
  <c r="CI56" i="81"/>
  <c r="CJ56" i="81"/>
  <c r="CL56" i="81"/>
  <c r="CM56" i="81"/>
  <c r="C57" i="81"/>
  <c r="D57" i="81"/>
  <c r="F57" i="81"/>
  <c r="G57" i="81"/>
  <c r="I57" i="81"/>
  <c r="J57" i="81"/>
  <c r="L57" i="81"/>
  <c r="M57" i="81"/>
  <c r="O57" i="81"/>
  <c r="P57" i="81"/>
  <c r="R57" i="81"/>
  <c r="S57" i="81"/>
  <c r="U57" i="81"/>
  <c r="V57" i="81"/>
  <c r="X57" i="81"/>
  <c r="Y57" i="81"/>
  <c r="AA57" i="81"/>
  <c r="AB57" i="81"/>
  <c r="AD57" i="81"/>
  <c r="AE57" i="81"/>
  <c r="AG57" i="81"/>
  <c r="AH57" i="81"/>
  <c r="AJ57" i="81"/>
  <c r="AK57" i="81"/>
  <c r="AM57" i="81"/>
  <c r="AN57" i="81"/>
  <c r="AP57" i="81"/>
  <c r="AQ57" i="81"/>
  <c r="AS57" i="81"/>
  <c r="AT57" i="81"/>
  <c r="AV57" i="81"/>
  <c r="AW57" i="81"/>
  <c r="AY57" i="81"/>
  <c r="AZ57" i="81"/>
  <c r="BB57" i="81"/>
  <c r="BC57" i="81"/>
  <c r="BE57" i="81"/>
  <c r="BF57" i="81"/>
  <c r="BH57" i="81"/>
  <c r="BI57" i="81"/>
  <c r="BK57" i="81"/>
  <c r="BL57" i="81"/>
  <c r="BN57" i="81"/>
  <c r="BO57" i="81"/>
  <c r="BQ57" i="81"/>
  <c r="BR57" i="81"/>
  <c r="BT57" i="81"/>
  <c r="BU57" i="81"/>
  <c r="BW57" i="81"/>
  <c r="BX57" i="81"/>
  <c r="BZ57" i="81"/>
  <c r="CA57" i="81"/>
  <c r="CC57" i="81"/>
  <c r="CD57" i="81"/>
  <c r="CF57" i="81"/>
  <c r="CG57" i="81"/>
  <c r="CI57" i="81"/>
  <c r="CJ57" i="81"/>
  <c r="CL57" i="81"/>
  <c r="CM57" i="81"/>
  <c r="C58" i="81"/>
  <c r="D58" i="81"/>
  <c r="F58" i="81"/>
  <c r="G58" i="81"/>
  <c r="I58" i="81"/>
  <c r="J58" i="81"/>
  <c r="L58" i="81"/>
  <c r="M58" i="81"/>
  <c r="O58" i="81"/>
  <c r="P58" i="81"/>
  <c r="R58" i="81"/>
  <c r="S58" i="81"/>
  <c r="U58" i="81"/>
  <c r="V58" i="81"/>
  <c r="X58" i="81"/>
  <c r="Y58" i="81"/>
  <c r="AA58" i="81"/>
  <c r="AB58" i="81"/>
  <c r="AD58" i="81"/>
  <c r="AE58" i="81"/>
  <c r="AG58" i="81"/>
  <c r="AH58" i="81"/>
  <c r="AJ58" i="81"/>
  <c r="AK58" i="81"/>
  <c r="AM58" i="81"/>
  <c r="AN58" i="81"/>
  <c r="AP58" i="81"/>
  <c r="AQ58" i="81"/>
  <c r="AS58" i="81"/>
  <c r="AT58" i="81"/>
  <c r="AV58" i="81"/>
  <c r="AW58" i="81"/>
  <c r="AY58" i="81"/>
  <c r="AZ58" i="81"/>
  <c r="BB58" i="81"/>
  <c r="BC58" i="81"/>
  <c r="BE58" i="81"/>
  <c r="BF58" i="81"/>
  <c r="BH58" i="81"/>
  <c r="BI58" i="81"/>
  <c r="BK58" i="81"/>
  <c r="BL58" i="81"/>
  <c r="BN58" i="81"/>
  <c r="BO58" i="81"/>
  <c r="BQ58" i="81"/>
  <c r="BR58" i="81"/>
  <c r="BT58" i="81"/>
  <c r="BU58" i="81"/>
  <c r="BW58" i="81"/>
  <c r="BX58" i="81"/>
  <c r="BZ58" i="81"/>
  <c r="CA58" i="81"/>
  <c r="CC58" i="81"/>
  <c r="CD58" i="81"/>
  <c r="CF58" i="81"/>
  <c r="CG58" i="81"/>
  <c r="CI58" i="81"/>
  <c r="CJ58" i="81"/>
  <c r="CK58" i="81" s="1"/>
  <c r="CL58" i="81"/>
  <c r="CM58" i="81"/>
  <c r="CN58" i="81" s="1"/>
  <c r="C59" i="81"/>
  <c r="D59" i="81"/>
  <c r="F59" i="81"/>
  <c r="G59" i="81"/>
  <c r="I59" i="81"/>
  <c r="J59" i="81"/>
  <c r="L59" i="81"/>
  <c r="M59" i="81"/>
  <c r="O59" i="81"/>
  <c r="P59" i="81"/>
  <c r="R59" i="81"/>
  <c r="S59" i="81"/>
  <c r="U59" i="81"/>
  <c r="V59" i="81"/>
  <c r="X59" i="81"/>
  <c r="Y59" i="81"/>
  <c r="AA59" i="81"/>
  <c r="AB59" i="81"/>
  <c r="AD59" i="81"/>
  <c r="AE59" i="81"/>
  <c r="AG59" i="81"/>
  <c r="AH59" i="81"/>
  <c r="AJ59" i="81"/>
  <c r="AK59" i="81"/>
  <c r="AM59" i="81"/>
  <c r="AN59" i="81"/>
  <c r="AP59" i="81"/>
  <c r="AQ59" i="81"/>
  <c r="AS59" i="81"/>
  <c r="AT59" i="81"/>
  <c r="AV59" i="81"/>
  <c r="AW59" i="81"/>
  <c r="AY59" i="81"/>
  <c r="AZ59" i="81"/>
  <c r="BB59" i="81"/>
  <c r="BC59" i="81"/>
  <c r="BE59" i="81"/>
  <c r="BF59" i="81"/>
  <c r="BH59" i="81"/>
  <c r="BI59" i="81"/>
  <c r="BK59" i="81"/>
  <c r="BL59" i="81"/>
  <c r="BN59" i="81"/>
  <c r="BO59" i="81"/>
  <c r="BQ59" i="81"/>
  <c r="BR59" i="81"/>
  <c r="BT59" i="81"/>
  <c r="BU59" i="81"/>
  <c r="BW59" i="81"/>
  <c r="BX59" i="81"/>
  <c r="BZ59" i="81"/>
  <c r="CA59" i="81"/>
  <c r="CC59" i="81"/>
  <c r="CD59" i="81"/>
  <c r="CF59" i="81"/>
  <c r="CG59" i="81"/>
  <c r="CH59" i="81" s="1"/>
  <c r="CI59" i="81"/>
  <c r="CJ59" i="81"/>
  <c r="CK59" i="81" s="1"/>
  <c r="CL59" i="81"/>
  <c r="CM59" i="81"/>
  <c r="CN59" i="81" s="1"/>
  <c r="C60" i="81"/>
  <c r="D60" i="81"/>
  <c r="F60" i="81"/>
  <c r="G60" i="81"/>
  <c r="I60" i="81"/>
  <c r="J60" i="81"/>
  <c r="L60" i="81"/>
  <c r="M60" i="81"/>
  <c r="O60" i="81"/>
  <c r="P60" i="81"/>
  <c r="R60" i="81"/>
  <c r="S60" i="81"/>
  <c r="U60" i="81"/>
  <c r="V60" i="81"/>
  <c r="X60" i="81"/>
  <c r="Y60" i="81"/>
  <c r="AA60" i="81"/>
  <c r="AB60" i="81"/>
  <c r="AD60" i="81"/>
  <c r="AE60" i="81"/>
  <c r="AG60" i="81"/>
  <c r="AH60" i="81"/>
  <c r="AJ60" i="81"/>
  <c r="AK60" i="81"/>
  <c r="AM60" i="81"/>
  <c r="AN60" i="81"/>
  <c r="AP60" i="81"/>
  <c r="AQ60" i="81"/>
  <c r="AS60" i="81"/>
  <c r="AT60" i="81"/>
  <c r="AV60" i="81"/>
  <c r="AW60" i="81"/>
  <c r="AY60" i="81"/>
  <c r="AZ60" i="81"/>
  <c r="BB60" i="81"/>
  <c r="BC60" i="81"/>
  <c r="BE60" i="81"/>
  <c r="BF60" i="81"/>
  <c r="BH60" i="81"/>
  <c r="BI60" i="81"/>
  <c r="BK60" i="81"/>
  <c r="BL60" i="81"/>
  <c r="BN60" i="81"/>
  <c r="BO60" i="81"/>
  <c r="BQ60" i="81"/>
  <c r="BR60" i="81"/>
  <c r="BT60" i="81"/>
  <c r="BU60" i="81"/>
  <c r="BW60" i="81"/>
  <c r="BX60" i="81"/>
  <c r="BZ60" i="81"/>
  <c r="CA60" i="81"/>
  <c r="CC60" i="81"/>
  <c r="CD60" i="81"/>
  <c r="CF60" i="81"/>
  <c r="CG60" i="81"/>
  <c r="CH60" i="81" s="1"/>
  <c r="CI60" i="81"/>
  <c r="CJ60" i="81"/>
  <c r="CK60" i="81" s="1"/>
  <c r="CL60" i="81"/>
  <c r="CM60" i="81"/>
  <c r="CN60" i="81" s="1"/>
  <c r="C61" i="81"/>
  <c r="D61" i="81"/>
  <c r="F61" i="81"/>
  <c r="G61" i="81"/>
  <c r="I61" i="81"/>
  <c r="J61" i="81"/>
  <c r="L61" i="81"/>
  <c r="M61" i="81"/>
  <c r="O61" i="81"/>
  <c r="P61" i="81"/>
  <c r="R61" i="81"/>
  <c r="S61" i="81"/>
  <c r="U61" i="81"/>
  <c r="V61" i="81"/>
  <c r="X61" i="81"/>
  <c r="Y61" i="81"/>
  <c r="AA61" i="81"/>
  <c r="AB61" i="81"/>
  <c r="AD61" i="81"/>
  <c r="AE61" i="81"/>
  <c r="AG61" i="81"/>
  <c r="AH61" i="81"/>
  <c r="AJ61" i="81"/>
  <c r="AK61" i="81"/>
  <c r="AM61" i="81"/>
  <c r="AN61" i="81"/>
  <c r="AP61" i="81"/>
  <c r="AQ61" i="81"/>
  <c r="AS61" i="81"/>
  <c r="AT61" i="81"/>
  <c r="AV61" i="81"/>
  <c r="AW61" i="81"/>
  <c r="AY61" i="81"/>
  <c r="AZ61" i="81"/>
  <c r="BB61" i="81"/>
  <c r="BC61" i="81"/>
  <c r="BE61" i="81"/>
  <c r="BF61" i="81"/>
  <c r="BH61" i="81"/>
  <c r="BI61" i="81"/>
  <c r="BK61" i="81"/>
  <c r="BL61" i="81"/>
  <c r="BN61" i="81"/>
  <c r="BO61" i="81"/>
  <c r="BQ61" i="81"/>
  <c r="BR61" i="81"/>
  <c r="BT61" i="81"/>
  <c r="BU61" i="81"/>
  <c r="BW61" i="81"/>
  <c r="BX61" i="81"/>
  <c r="BZ61" i="81"/>
  <c r="CA61" i="81"/>
  <c r="CC61" i="81"/>
  <c r="CD61" i="81"/>
  <c r="CF61" i="81"/>
  <c r="CG61" i="81"/>
  <c r="CH61" i="81" s="1"/>
  <c r="CI61" i="81"/>
  <c r="CJ61" i="81"/>
  <c r="CK61" i="81" s="1"/>
  <c r="CL61" i="81"/>
  <c r="CM61" i="81"/>
  <c r="CN61" i="81" s="1"/>
  <c r="C62" i="81"/>
  <c r="D62" i="81"/>
  <c r="F62" i="81"/>
  <c r="G62" i="81"/>
  <c r="I62" i="81"/>
  <c r="J62" i="81"/>
  <c r="L62" i="81"/>
  <c r="M62" i="81"/>
  <c r="O62" i="81"/>
  <c r="P62" i="81"/>
  <c r="R62" i="81"/>
  <c r="S62" i="81"/>
  <c r="U62" i="81"/>
  <c r="V62" i="81"/>
  <c r="X62" i="81"/>
  <c r="Y62" i="81"/>
  <c r="AA62" i="81"/>
  <c r="AB62" i="81"/>
  <c r="AD62" i="81"/>
  <c r="AE62" i="81"/>
  <c r="AG62" i="81"/>
  <c r="AH62" i="81"/>
  <c r="AJ62" i="81"/>
  <c r="AK62" i="81"/>
  <c r="AM62" i="81"/>
  <c r="AN62" i="81"/>
  <c r="AP62" i="81"/>
  <c r="AQ62" i="81"/>
  <c r="AS62" i="81"/>
  <c r="AT62" i="81"/>
  <c r="AV62" i="81"/>
  <c r="AW62" i="81"/>
  <c r="AY62" i="81"/>
  <c r="AZ62" i="81"/>
  <c r="BB62" i="81"/>
  <c r="BC62" i="81"/>
  <c r="BE62" i="81"/>
  <c r="BF62" i="81"/>
  <c r="BH62" i="81"/>
  <c r="BI62" i="81"/>
  <c r="BK62" i="81"/>
  <c r="BL62" i="81"/>
  <c r="BN62" i="81"/>
  <c r="BO62" i="81"/>
  <c r="BQ62" i="81"/>
  <c r="BR62" i="81"/>
  <c r="BT62" i="81"/>
  <c r="BU62" i="81"/>
  <c r="BW62" i="81"/>
  <c r="BX62" i="81"/>
  <c r="BZ62" i="81"/>
  <c r="CA62" i="81"/>
  <c r="CC62" i="81"/>
  <c r="CD62" i="81"/>
  <c r="CF62" i="81"/>
  <c r="CG62" i="81"/>
  <c r="CH62" i="81" s="1"/>
  <c r="CI62" i="81"/>
  <c r="CJ62" i="81"/>
  <c r="CK62" i="81" s="1"/>
  <c r="CL62" i="81"/>
  <c r="CM62" i="81"/>
  <c r="CN62" i="81" s="1"/>
  <c r="C63" i="81"/>
  <c r="D63" i="81"/>
  <c r="F63" i="81"/>
  <c r="G63" i="81"/>
  <c r="I63" i="81"/>
  <c r="J63" i="81"/>
  <c r="L63" i="81"/>
  <c r="M63" i="81"/>
  <c r="O63" i="81"/>
  <c r="P63" i="81"/>
  <c r="R63" i="81"/>
  <c r="S63" i="81"/>
  <c r="U63" i="81"/>
  <c r="V63" i="81"/>
  <c r="X63" i="81"/>
  <c r="Y63" i="81"/>
  <c r="AA63" i="81"/>
  <c r="AB63" i="81"/>
  <c r="AD63" i="81"/>
  <c r="AE63" i="81"/>
  <c r="AG63" i="81"/>
  <c r="AH63" i="81"/>
  <c r="AJ63" i="81"/>
  <c r="AK63" i="81"/>
  <c r="AM63" i="81"/>
  <c r="AN63" i="81"/>
  <c r="AP63" i="81"/>
  <c r="AQ63" i="81"/>
  <c r="AS63" i="81"/>
  <c r="AT63" i="81"/>
  <c r="AV63" i="81"/>
  <c r="AW63" i="81"/>
  <c r="AY63" i="81"/>
  <c r="AZ63" i="81"/>
  <c r="BB63" i="81"/>
  <c r="BC63" i="81"/>
  <c r="BE63" i="81"/>
  <c r="BF63" i="81"/>
  <c r="BH63" i="81"/>
  <c r="BI63" i="81"/>
  <c r="BK63" i="81"/>
  <c r="BL63" i="81"/>
  <c r="BN63" i="81"/>
  <c r="BO63" i="81"/>
  <c r="BQ63" i="81"/>
  <c r="BR63" i="81"/>
  <c r="BT63" i="81"/>
  <c r="BU63" i="81"/>
  <c r="BW63" i="81"/>
  <c r="BX63" i="81"/>
  <c r="BZ63" i="81"/>
  <c r="CA63" i="81"/>
  <c r="CC63" i="81"/>
  <c r="CD63" i="81"/>
  <c r="CF63" i="81"/>
  <c r="CG63" i="81"/>
  <c r="CH63" i="81" s="1"/>
  <c r="CI63" i="81"/>
  <c r="CJ63" i="81"/>
  <c r="CK63" i="81" s="1"/>
  <c r="CL63" i="81"/>
  <c r="CM63" i="81"/>
  <c r="CN63" i="81" s="1"/>
  <c r="C64" i="81"/>
  <c r="D64" i="81"/>
  <c r="H64" i="81"/>
  <c r="I64" i="81"/>
  <c r="J64" i="81"/>
  <c r="L64" i="81"/>
  <c r="M64" i="81"/>
  <c r="O64" i="81"/>
  <c r="P64" i="81"/>
  <c r="Q64" i="81" s="1"/>
  <c r="R64" i="81"/>
  <c r="S64" i="81"/>
  <c r="T64" i="81" s="1"/>
  <c r="U64" i="81"/>
  <c r="V64" i="81"/>
  <c r="X64" i="81"/>
  <c r="Y64" i="81"/>
  <c r="AA64" i="81"/>
  <c r="AB64" i="81"/>
  <c r="AD64" i="81"/>
  <c r="AE64" i="81"/>
  <c r="AF64" i="81" s="1"/>
  <c r="AG64" i="81"/>
  <c r="AH64" i="81"/>
  <c r="AJ64" i="81"/>
  <c r="AK64" i="81"/>
  <c r="AM64" i="81"/>
  <c r="AN64" i="81"/>
  <c r="AO64" i="81" s="1"/>
  <c r="AP64" i="81"/>
  <c r="AQ64" i="81"/>
  <c r="AR64" i="81" s="1"/>
  <c r="AS64" i="81"/>
  <c r="AT64" i="81"/>
  <c r="AV64" i="81"/>
  <c r="AW64" i="81"/>
  <c r="AY64" i="81"/>
  <c r="AZ64" i="81"/>
  <c r="BB64" i="81"/>
  <c r="BC64" i="81"/>
  <c r="BE64" i="81"/>
  <c r="BF64" i="81"/>
  <c r="BH64" i="81"/>
  <c r="BI64" i="81"/>
  <c r="BK64" i="81"/>
  <c r="BL64" i="81"/>
  <c r="BN64" i="81"/>
  <c r="BO64" i="81"/>
  <c r="BQ64" i="81"/>
  <c r="BR64" i="81"/>
  <c r="BT64" i="81"/>
  <c r="BU64" i="81"/>
  <c r="BW64" i="81"/>
  <c r="BX64" i="81"/>
  <c r="BZ64" i="81"/>
  <c r="CA64" i="81"/>
  <c r="CC64" i="81"/>
  <c r="CD64" i="81"/>
  <c r="CF64" i="81"/>
  <c r="CG64" i="81"/>
  <c r="CH64" i="81" s="1"/>
  <c r="CI64" i="81"/>
  <c r="CJ64" i="81"/>
  <c r="CK64" i="81" s="1"/>
  <c r="CL64" i="81"/>
  <c r="CM64" i="81"/>
  <c r="CN64" i="81" s="1"/>
  <c r="C65" i="81"/>
  <c r="D65" i="81"/>
  <c r="F65" i="81"/>
  <c r="H65" i="81"/>
  <c r="I65" i="81"/>
  <c r="J65" i="81"/>
  <c r="L65" i="81"/>
  <c r="M65" i="81"/>
  <c r="N65" i="81" s="1"/>
  <c r="O65" i="81"/>
  <c r="P65" i="81"/>
  <c r="Q65" i="81" s="1"/>
  <c r="R65" i="81"/>
  <c r="S65" i="81"/>
  <c r="T65" i="81" s="1"/>
  <c r="U65" i="81"/>
  <c r="V65" i="81"/>
  <c r="X65" i="81"/>
  <c r="Y65" i="81"/>
  <c r="AA65" i="81"/>
  <c r="AB65" i="81"/>
  <c r="AD65" i="81"/>
  <c r="AE65" i="81"/>
  <c r="AF65" i="81" s="1"/>
  <c r="AG65" i="81"/>
  <c r="AH65" i="81"/>
  <c r="AI65" i="81" s="1"/>
  <c r="AJ65" i="81"/>
  <c r="AK65" i="81"/>
  <c r="AM65" i="81"/>
  <c r="AN65" i="81"/>
  <c r="AO65" i="81" s="1"/>
  <c r="AP65" i="81"/>
  <c r="AQ65" i="81"/>
  <c r="AR65" i="81" s="1"/>
  <c r="AS65" i="81"/>
  <c r="AT65" i="81"/>
  <c r="AU65" i="81" s="1"/>
  <c r="AV65" i="81"/>
  <c r="AW65" i="81"/>
  <c r="AY65" i="81"/>
  <c r="AZ65" i="81"/>
  <c r="BB65" i="81"/>
  <c r="BC65" i="81"/>
  <c r="BE65" i="81"/>
  <c r="BF65" i="81"/>
  <c r="BH65" i="81"/>
  <c r="BI65" i="81"/>
  <c r="BK65" i="81"/>
  <c r="BL65" i="81"/>
  <c r="BN65" i="81"/>
  <c r="BO65" i="81"/>
  <c r="BQ65" i="81"/>
  <c r="BR65" i="81"/>
  <c r="BT65" i="81"/>
  <c r="BU65" i="81"/>
  <c r="BW65" i="81"/>
  <c r="BX65" i="81"/>
  <c r="BZ65" i="81"/>
  <c r="CA65" i="81"/>
  <c r="CC65" i="81"/>
  <c r="CD65" i="81"/>
  <c r="CF65" i="81"/>
  <c r="CG65" i="81"/>
  <c r="CH65" i="81" s="1"/>
  <c r="CI65" i="81"/>
  <c r="CJ65" i="81"/>
  <c r="CK65" i="81" s="1"/>
  <c r="CL65" i="81"/>
  <c r="CM65" i="81"/>
  <c r="CN65" i="81" s="1"/>
  <c r="C66" i="81"/>
  <c r="D66" i="81"/>
  <c r="F66" i="81"/>
  <c r="H66" i="81"/>
  <c r="I66" i="81"/>
  <c r="J66" i="81"/>
  <c r="L66" i="81"/>
  <c r="M66" i="81"/>
  <c r="N66" i="81" s="1"/>
  <c r="O66" i="81"/>
  <c r="P66" i="81"/>
  <c r="Q66" i="81" s="1"/>
  <c r="R66" i="81"/>
  <c r="S66" i="81"/>
  <c r="T66" i="81" s="1"/>
  <c r="U66" i="81"/>
  <c r="V66" i="81"/>
  <c r="X66" i="81"/>
  <c r="Y66" i="81"/>
  <c r="AA66" i="81"/>
  <c r="AB66" i="81"/>
  <c r="AD66" i="81"/>
  <c r="AE66" i="81"/>
  <c r="AF66" i="81" s="1"/>
  <c r="AG66" i="81"/>
  <c r="AH66" i="81"/>
  <c r="AI66" i="81" s="1"/>
  <c r="AJ66" i="81"/>
  <c r="AK66" i="81"/>
  <c r="AM66" i="81"/>
  <c r="AN66" i="81"/>
  <c r="AO66" i="81" s="1"/>
  <c r="AP66" i="81"/>
  <c r="AQ66" i="81"/>
  <c r="AR66" i="81" s="1"/>
  <c r="AS66" i="81"/>
  <c r="AT66" i="81"/>
  <c r="AU66" i="81" s="1"/>
  <c r="AV66" i="81"/>
  <c r="AW66" i="81"/>
  <c r="AX66" i="81" s="1"/>
  <c r="AY66" i="81"/>
  <c r="AZ66" i="81"/>
  <c r="BA66" i="81" s="1"/>
  <c r="BB66" i="81"/>
  <c r="BC66" i="81"/>
  <c r="BD66" i="81" s="1"/>
  <c r="BE66" i="81"/>
  <c r="BF66" i="81"/>
  <c r="BH66" i="81"/>
  <c r="BI66" i="81"/>
  <c r="BK66" i="81"/>
  <c r="BL66" i="81"/>
  <c r="BM66" i="81" s="1"/>
  <c r="BN66" i="81"/>
  <c r="BO66" i="81"/>
  <c r="BP66" i="81" s="1"/>
  <c r="BQ66" i="81"/>
  <c r="BR66" i="81"/>
  <c r="BT66" i="81"/>
  <c r="BU66" i="81"/>
  <c r="BW66" i="81"/>
  <c r="BX66" i="81"/>
  <c r="BZ66" i="81"/>
  <c r="CA66" i="81"/>
  <c r="CC66" i="81"/>
  <c r="CD66" i="81"/>
  <c r="CF66" i="81"/>
  <c r="CG66" i="81"/>
  <c r="CH66" i="81" s="1"/>
  <c r="CI66" i="81"/>
  <c r="CJ66" i="81"/>
  <c r="CK66" i="81" s="1"/>
  <c r="CL66" i="81"/>
  <c r="CM66" i="81"/>
  <c r="CN66" i="81" s="1"/>
  <c r="C7" i="81"/>
  <c r="D7" i="81"/>
  <c r="F7" i="81"/>
  <c r="G7" i="81"/>
  <c r="I7" i="81"/>
  <c r="J7" i="81"/>
  <c r="L7" i="81"/>
  <c r="M7" i="81"/>
  <c r="O7" i="81"/>
  <c r="P7" i="81"/>
  <c r="R7" i="81"/>
  <c r="S7" i="81"/>
  <c r="U7" i="81"/>
  <c r="V7" i="81"/>
  <c r="X7" i="81"/>
  <c r="Y7" i="81"/>
  <c r="AA7" i="81"/>
  <c r="AB7" i="81"/>
  <c r="AD7" i="81"/>
  <c r="AE7" i="81"/>
  <c r="AG7" i="81"/>
  <c r="AH7" i="81"/>
  <c r="AJ7" i="81"/>
  <c r="AK7" i="81"/>
  <c r="AM7" i="81"/>
  <c r="AN7" i="81"/>
  <c r="AP7" i="81"/>
  <c r="AQ7" i="81"/>
  <c r="AS7" i="81"/>
  <c r="AT7" i="81"/>
  <c r="AV7" i="81"/>
  <c r="AW7" i="81"/>
  <c r="AY7" i="81"/>
  <c r="AZ7" i="81"/>
  <c r="BB7" i="81"/>
  <c r="BC7" i="81"/>
  <c r="BE7" i="81"/>
  <c r="BF7" i="81"/>
  <c r="BH7" i="81"/>
  <c r="BI7" i="81"/>
  <c r="BK7" i="81"/>
  <c r="BL7" i="81"/>
  <c r="BN7" i="81"/>
  <c r="BO7" i="81"/>
  <c r="BQ7" i="81"/>
  <c r="BR7" i="81"/>
  <c r="BT7" i="81"/>
  <c r="BU7" i="81"/>
  <c r="BW7" i="81"/>
  <c r="BX7" i="81"/>
  <c r="BZ7" i="81"/>
  <c r="CA7" i="81"/>
  <c r="CC7" i="81"/>
  <c r="CD7" i="81"/>
  <c r="CF7" i="81"/>
  <c r="CG7" i="81"/>
  <c r="CI7" i="81"/>
  <c r="CJ7" i="81"/>
  <c r="CL7" i="81"/>
  <c r="CM7" i="81"/>
  <c r="C8" i="81"/>
  <c r="D8" i="81"/>
  <c r="F8" i="81"/>
  <c r="G8" i="81"/>
  <c r="I8" i="81"/>
  <c r="J8" i="81"/>
  <c r="L8" i="81"/>
  <c r="M8" i="81"/>
  <c r="O8" i="81"/>
  <c r="P8" i="81"/>
  <c r="R8" i="81"/>
  <c r="S8" i="81"/>
  <c r="U8" i="81"/>
  <c r="V8" i="81"/>
  <c r="X8" i="81"/>
  <c r="Y8" i="81"/>
  <c r="AA8" i="81"/>
  <c r="AB8" i="81"/>
  <c r="AD8" i="81"/>
  <c r="AE8" i="81"/>
  <c r="AG8" i="81"/>
  <c r="AH8" i="81"/>
  <c r="AJ8" i="81"/>
  <c r="AK8" i="81"/>
  <c r="AM8" i="81"/>
  <c r="AN8" i="81"/>
  <c r="AP8" i="81"/>
  <c r="AQ8" i="81"/>
  <c r="AS8" i="81"/>
  <c r="AT8" i="81"/>
  <c r="AV8" i="81"/>
  <c r="AW8" i="81"/>
  <c r="AY8" i="81"/>
  <c r="AZ8" i="81"/>
  <c r="BB8" i="81"/>
  <c r="BC8" i="81"/>
  <c r="BE8" i="81"/>
  <c r="BF8" i="81"/>
  <c r="BH8" i="81"/>
  <c r="BI8" i="81"/>
  <c r="BK8" i="81"/>
  <c r="BL8" i="81"/>
  <c r="BN8" i="81"/>
  <c r="BO8" i="81"/>
  <c r="BQ8" i="81"/>
  <c r="BR8" i="81"/>
  <c r="BT8" i="81"/>
  <c r="BU8" i="81"/>
  <c r="BW8" i="81"/>
  <c r="BX8" i="81"/>
  <c r="BZ8" i="81"/>
  <c r="CA8" i="81"/>
  <c r="CC8" i="81"/>
  <c r="CD8" i="81"/>
  <c r="CF8" i="81"/>
  <c r="CG8" i="81"/>
  <c r="CI8" i="81"/>
  <c r="CJ8" i="81"/>
  <c r="CL8" i="81"/>
  <c r="CM8" i="81"/>
  <c r="C9" i="81"/>
  <c r="D9" i="81"/>
  <c r="F9" i="81"/>
  <c r="G9" i="81"/>
  <c r="I9" i="81"/>
  <c r="J9" i="81"/>
  <c r="L9" i="81"/>
  <c r="M9" i="81"/>
  <c r="O9" i="81"/>
  <c r="P9" i="81"/>
  <c r="R9" i="81"/>
  <c r="S9" i="81"/>
  <c r="U9" i="81"/>
  <c r="V9" i="81"/>
  <c r="X9" i="81"/>
  <c r="Y9" i="81"/>
  <c r="AA9" i="81"/>
  <c r="AB9" i="81"/>
  <c r="AD9" i="81"/>
  <c r="AE9" i="81"/>
  <c r="AG9" i="81"/>
  <c r="AH9" i="81"/>
  <c r="AJ9" i="81"/>
  <c r="AK9" i="81"/>
  <c r="AM9" i="81"/>
  <c r="AN9" i="81"/>
  <c r="AP9" i="81"/>
  <c r="AQ9" i="81"/>
  <c r="AS9" i="81"/>
  <c r="AT9" i="81"/>
  <c r="AV9" i="81"/>
  <c r="AW9" i="81"/>
  <c r="AY9" i="81"/>
  <c r="AZ9" i="81"/>
  <c r="BB9" i="81"/>
  <c r="BC9" i="81"/>
  <c r="BE9" i="81"/>
  <c r="BF9" i="81"/>
  <c r="BH9" i="81"/>
  <c r="BI9" i="81"/>
  <c r="BK9" i="81"/>
  <c r="BL9" i="81"/>
  <c r="BN9" i="81"/>
  <c r="BO9" i="81"/>
  <c r="BQ9" i="81"/>
  <c r="BR9" i="81"/>
  <c r="BT9" i="81"/>
  <c r="BU9" i="81"/>
  <c r="BW9" i="81"/>
  <c r="BX9" i="81"/>
  <c r="BZ9" i="81"/>
  <c r="CA9" i="81"/>
  <c r="CC9" i="81"/>
  <c r="CD9" i="81"/>
  <c r="CF9" i="81"/>
  <c r="CG9" i="81"/>
  <c r="CI9" i="81"/>
  <c r="CJ9" i="81"/>
  <c r="CL9" i="81"/>
  <c r="CM9" i="81"/>
  <c r="C10" i="81"/>
  <c r="D10" i="81"/>
  <c r="F10" i="81"/>
  <c r="G10" i="81"/>
  <c r="I10" i="81"/>
  <c r="J10" i="81"/>
  <c r="L10" i="81"/>
  <c r="M10" i="81"/>
  <c r="O10" i="81"/>
  <c r="P10" i="81"/>
  <c r="R10" i="81"/>
  <c r="S10" i="81"/>
  <c r="U10" i="81"/>
  <c r="V10" i="81"/>
  <c r="X10" i="81"/>
  <c r="Y10" i="81"/>
  <c r="AA10" i="81"/>
  <c r="AB10" i="81"/>
  <c r="AD10" i="81"/>
  <c r="AE10" i="81"/>
  <c r="AG10" i="81"/>
  <c r="AH10" i="81"/>
  <c r="AJ10" i="81"/>
  <c r="AK10" i="81"/>
  <c r="AM10" i="81"/>
  <c r="AN10" i="81"/>
  <c r="AP10" i="81"/>
  <c r="AQ10" i="81"/>
  <c r="AS10" i="81"/>
  <c r="AT10" i="81"/>
  <c r="AV10" i="81"/>
  <c r="AW10" i="81"/>
  <c r="AY10" i="81"/>
  <c r="AZ10" i="81"/>
  <c r="BB10" i="81"/>
  <c r="BC10" i="81"/>
  <c r="BE10" i="81"/>
  <c r="BF10" i="81"/>
  <c r="BH10" i="81"/>
  <c r="BI10" i="81"/>
  <c r="BK10" i="81"/>
  <c r="BL10" i="81"/>
  <c r="BN10" i="81"/>
  <c r="BO10" i="81"/>
  <c r="BQ10" i="81"/>
  <c r="BR10" i="81"/>
  <c r="BT10" i="81"/>
  <c r="BU10" i="81"/>
  <c r="BW10" i="81"/>
  <c r="BX10" i="81"/>
  <c r="BZ10" i="81"/>
  <c r="CA10" i="81"/>
  <c r="CC10" i="81"/>
  <c r="CD10" i="81"/>
  <c r="CF10" i="81"/>
  <c r="CG10" i="81"/>
  <c r="CI10" i="81"/>
  <c r="CJ10" i="81"/>
  <c r="CL10" i="81"/>
  <c r="CM10" i="81"/>
  <c r="C11" i="81"/>
  <c r="D11" i="81"/>
  <c r="F11" i="81"/>
  <c r="G11" i="81"/>
  <c r="I11" i="81"/>
  <c r="J11" i="81"/>
  <c r="L11" i="81"/>
  <c r="M11" i="81"/>
  <c r="O11" i="81"/>
  <c r="P11" i="81"/>
  <c r="R11" i="81"/>
  <c r="S11" i="81"/>
  <c r="U11" i="81"/>
  <c r="V11" i="81"/>
  <c r="X11" i="81"/>
  <c r="Y11" i="81"/>
  <c r="AA11" i="81"/>
  <c r="AB11" i="81"/>
  <c r="AD11" i="81"/>
  <c r="AE11" i="81"/>
  <c r="AG11" i="81"/>
  <c r="AH11" i="81"/>
  <c r="AJ11" i="81"/>
  <c r="AK11" i="81"/>
  <c r="AM11" i="81"/>
  <c r="AN11" i="81"/>
  <c r="AP11" i="81"/>
  <c r="AQ11" i="81"/>
  <c r="AS11" i="81"/>
  <c r="AT11" i="81"/>
  <c r="AV11" i="81"/>
  <c r="AW11" i="81"/>
  <c r="AY11" i="81"/>
  <c r="AZ11" i="81"/>
  <c r="BB11" i="81"/>
  <c r="BC11" i="81"/>
  <c r="BE11" i="81"/>
  <c r="BF11" i="81"/>
  <c r="BH11" i="81"/>
  <c r="BI11" i="81"/>
  <c r="BK11" i="81"/>
  <c r="BL11" i="81"/>
  <c r="BN11" i="81"/>
  <c r="BO11" i="81"/>
  <c r="BQ11" i="81"/>
  <c r="BR11" i="81"/>
  <c r="BT11" i="81"/>
  <c r="BU11" i="81"/>
  <c r="BW11" i="81"/>
  <c r="BX11" i="81"/>
  <c r="BZ11" i="81"/>
  <c r="CA11" i="81"/>
  <c r="CC11" i="81"/>
  <c r="CD11" i="81"/>
  <c r="CF11" i="81"/>
  <c r="CG11" i="81"/>
  <c r="CI11" i="81"/>
  <c r="CJ11" i="81"/>
  <c r="CL11" i="81"/>
  <c r="CM11" i="81"/>
  <c r="C12" i="81"/>
  <c r="D12" i="81"/>
  <c r="F12" i="81"/>
  <c r="G12" i="81"/>
  <c r="I12" i="81"/>
  <c r="J12" i="81"/>
  <c r="L12" i="81"/>
  <c r="M12" i="81"/>
  <c r="O12" i="81"/>
  <c r="P12" i="81"/>
  <c r="R12" i="81"/>
  <c r="S12" i="81"/>
  <c r="U12" i="81"/>
  <c r="V12" i="81"/>
  <c r="X12" i="81"/>
  <c r="Y12" i="81"/>
  <c r="AA12" i="81"/>
  <c r="AB12" i="81"/>
  <c r="AD12" i="81"/>
  <c r="AE12" i="81"/>
  <c r="AG12" i="81"/>
  <c r="AH12" i="81"/>
  <c r="AJ12" i="81"/>
  <c r="AK12" i="81"/>
  <c r="AM12" i="81"/>
  <c r="AN12" i="81"/>
  <c r="AP12" i="81"/>
  <c r="AQ12" i="81"/>
  <c r="AS12" i="81"/>
  <c r="AT12" i="81"/>
  <c r="AV12" i="81"/>
  <c r="AW12" i="81"/>
  <c r="AY12" i="81"/>
  <c r="AZ12" i="81"/>
  <c r="BB12" i="81"/>
  <c r="BC12" i="81"/>
  <c r="BE12" i="81"/>
  <c r="BF12" i="81"/>
  <c r="BH12" i="81"/>
  <c r="BI12" i="81"/>
  <c r="BK12" i="81"/>
  <c r="BL12" i="81"/>
  <c r="BN12" i="81"/>
  <c r="BO12" i="81"/>
  <c r="BQ12" i="81"/>
  <c r="BR12" i="81"/>
  <c r="BT12" i="81"/>
  <c r="BU12" i="81"/>
  <c r="BW12" i="81"/>
  <c r="BX12" i="81"/>
  <c r="BZ12" i="81"/>
  <c r="CA12" i="81"/>
  <c r="CC12" i="81"/>
  <c r="CD12" i="81"/>
  <c r="CF12" i="81"/>
  <c r="CG12" i="81"/>
  <c r="CI12" i="81"/>
  <c r="CJ12" i="81"/>
  <c r="CL12" i="81"/>
  <c r="CM12" i="81"/>
  <c r="C13" i="81"/>
  <c r="D13" i="81"/>
  <c r="F13" i="81"/>
  <c r="G13" i="81"/>
  <c r="I13" i="81"/>
  <c r="J13" i="81"/>
  <c r="L13" i="81"/>
  <c r="M13" i="81"/>
  <c r="O13" i="81"/>
  <c r="P13" i="81"/>
  <c r="R13" i="81"/>
  <c r="S13" i="81"/>
  <c r="U13" i="81"/>
  <c r="V13" i="81"/>
  <c r="X13" i="81"/>
  <c r="Y13" i="81"/>
  <c r="AA13" i="81"/>
  <c r="AB13" i="81"/>
  <c r="AD13" i="81"/>
  <c r="AE13" i="81"/>
  <c r="AG13" i="81"/>
  <c r="AH13" i="81"/>
  <c r="AJ13" i="81"/>
  <c r="AK13" i="81"/>
  <c r="AM13" i="81"/>
  <c r="AN13" i="81"/>
  <c r="AP13" i="81"/>
  <c r="AQ13" i="81"/>
  <c r="AS13" i="81"/>
  <c r="AT13" i="81"/>
  <c r="AV13" i="81"/>
  <c r="AW13" i="81"/>
  <c r="AY13" i="81"/>
  <c r="AZ13" i="81"/>
  <c r="BB13" i="81"/>
  <c r="BC13" i="81"/>
  <c r="BE13" i="81"/>
  <c r="BF13" i="81"/>
  <c r="BH13" i="81"/>
  <c r="BI13" i="81"/>
  <c r="BK13" i="81"/>
  <c r="BL13" i="81"/>
  <c r="BN13" i="81"/>
  <c r="BO13" i="81"/>
  <c r="BQ13" i="81"/>
  <c r="BR13" i="81"/>
  <c r="BT13" i="81"/>
  <c r="BU13" i="81"/>
  <c r="BW13" i="81"/>
  <c r="BX13" i="81"/>
  <c r="BZ13" i="81"/>
  <c r="CA13" i="81"/>
  <c r="CC13" i="81"/>
  <c r="CD13" i="81"/>
  <c r="CF13" i="81"/>
  <c r="CG13" i="81"/>
  <c r="CI13" i="81"/>
  <c r="CJ13" i="81"/>
  <c r="CL13" i="81"/>
  <c r="CM13" i="81"/>
  <c r="C14" i="81"/>
  <c r="D14" i="81"/>
  <c r="F14" i="81"/>
  <c r="G14" i="81"/>
  <c r="I14" i="81"/>
  <c r="J14" i="81"/>
  <c r="L14" i="81"/>
  <c r="M14" i="81"/>
  <c r="O14" i="81"/>
  <c r="P14" i="81"/>
  <c r="R14" i="81"/>
  <c r="S14" i="81"/>
  <c r="V14" i="81"/>
  <c r="X14" i="81"/>
  <c r="Y14" i="81"/>
  <c r="AA14" i="81"/>
  <c r="AB14" i="81"/>
  <c r="AD14" i="81"/>
  <c r="AE14" i="81"/>
  <c r="AG14" i="81"/>
  <c r="AH14" i="81"/>
  <c r="AJ14" i="81"/>
  <c r="AK14" i="81"/>
  <c r="AM14" i="81"/>
  <c r="AN14" i="81"/>
  <c r="AP14" i="81"/>
  <c r="AQ14" i="81"/>
  <c r="AS14" i="81"/>
  <c r="AT14" i="81"/>
  <c r="AV14" i="81"/>
  <c r="AW14" i="81"/>
  <c r="AY14" i="81"/>
  <c r="AZ14" i="81"/>
  <c r="BB14" i="81"/>
  <c r="BC14" i="81"/>
  <c r="BE14" i="81"/>
  <c r="BF14" i="81"/>
  <c r="BH14" i="81"/>
  <c r="BI14" i="81"/>
  <c r="BK14" i="81"/>
  <c r="BL14" i="81"/>
  <c r="BN14" i="81"/>
  <c r="BO14" i="81"/>
  <c r="BQ14" i="81"/>
  <c r="BR14" i="81"/>
  <c r="BT14" i="81"/>
  <c r="BU14" i="81"/>
  <c r="BW14" i="81"/>
  <c r="BX14" i="81"/>
  <c r="BZ14" i="81"/>
  <c r="CA14" i="81"/>
  <c r="CC14" i="81"/>
  <c r="CD14" i="81"/>
  <c r="CF14" i="81"/>
  <c r="CG14" i="81"/>
  <c r="CI14" i="81"/>
  <c r="CJ14" i="81"/>
  <c r="CL14" i="81"/>
  <c r="CM14" i="81"/>
  <c r="C15" i="81"/>
  <c r="D15" i="81"/>
  <c r="F15" i="81"/>
  <c r="G15" i="81"/>
  <c r="I15" i="81"/>
  <c r="J15" i="81"/>
  <c r="L15" i="81"/>
  <c r="M15" i="81"/>
  <c r="O15" i="81"/>
  <c r="P15" i="81"/>
  <c r="R15" i="81"/>
  <c r="S15" i="81"/>
  <c r="U15" i="81"/>
  <c r="V15" i="81"/>
  <c r="X15" i="81"/>
  <c r="Y15" i="81"/>
  <c r="AA15" i="81"/>
  <c r="AB15" i="81"/>
  <c r="AD15" i="81"/>
  <c r="AE15" i="81"/>
  <c r="AG15" i="81"/>
  <c r="AH15" i="81"/>
  <c r="AJ15" i="81"/>
  <c r="AK15" i="81"/>
  <c r="AM15" i="81"/>
  <c r="AN15" i="81"/>
  <c r="AP15" i="81"/>
  <c r="AQ15" i="81"/>
  <c r="AS15" i="81"/>
  <c r="AT15" i="81"/>
  <c r="AV15" i="81"/>
  <c r="AW15" i="81"/>
  <c r="AY15" i="81"/>
  <c r="AZ15" i="81"/>
  <c r="BB15" i="81"/>
  <c r="BC15" i="81"/>
  <c r="BE15" i="81"/>
  <c r="BF15" i="81"/>
  <c r="BH15" i="81"/>
  <c r="BI15" i="81"/>
  <c r="BK15" i="81"/>
  <c r="BL15" i="81"/>
  <c r="BN15" i="81"/>
  <c r="BO15" i="81"/>
  <c r="BQ15" i="81"/>
  <c r="BR15" i="81"/>
  <c r="BT15" i="81"/>
  <c r="BU15" i="81"/>
  <c r="BW15" i="81"/>
  <c r="BX15" i="81"/>
  <c r="BZ15" i="81"/>
  <c r="CA15" i="81"/>
  <c r="CC15" i="81"/>
  <c r="CD15" i="81"/>
  <c r="CF15" i="81"/>
  <c r="CG15" i="81"/>
  <c r="CI15" i="81"/>
  <c r="CJ15" i="81"/>
  <c r="CL15" i="81"/>
  <c r="CM15" i="81"/>
  <c r="C16" i="81"/>
  <c r="D16" i="81"/>
  <c r="F16" i="81"/>
  <c r="G16" i="81"/>
  <c r="I16" i="81"/>
  <c r="J16" i="81"/>
  <c r="L16" i="81"/>
  <c r="M16" i="81"/>
  <c r="O16" i="81"/>
  <c r="P16" i="81"/>
  <c r="R16" i="81"/>
  <c r="S16" i="81"/>
  <c r="U16" i="81"/>
  <c r="V16" i="81"/>
  <c r="X16" i="81"/>
  <c r="Y16" i="81"/>
  <c r="AA16" i="81"/>
  <c r="AB16" i="81"/>
  <c r="AD16" i="81"/>
  <c r="AE16" i="81"/>
  <c r="AG16" i="81"/>
  <c r="AH16" i="81"/>
  <c r="AJ16" i="81"/>
  <c r="AK16" i="81"/>
  <c r="AM16" i="81"/>
  <c r="AN16" i="81"/>
  <c r="AP16" i="81"/>
  <c r="AQ16" i="81"/>
  <c r="AS16" i="81"/>
  <c r="AT16" i="81"/>
  <c r="AV16" i="81"/>
  <c r="AW16" i="81"/>
  <c r="AY16" i="81"/>
  <c r="AZ16" i="81"/>
  <c r="BB16" i="81"/>
  <c r="BC16" i="81"/>
  <c r="BE16" i="81"/>
  <c r="BF16" i="81"/>
  <c r="BH16" i="81"/>
  <c r="BI16" i="81"/>
  <c r="BK16" i="81"/>
  <c r="BL16" i="81"/>
  <c r="BN16" i="81"/>
  <c r="BO16" i="81"/>
  <c r="BQ16" i="81"/>
  <c r="BR16" i="81"/>
  <c r="BT16" i="81"/>
  <c r="BU16" i="81"/>
  <c r="BW16" i="81"/>
  <c r="BX16" i="81"/>
  <c r="BZ16" i="81"/>
  <c r="CA16" i="81"/>
  <c r="CC16" i="81"/>
  <c r="CD16" i="81"/>
  <c r="CF16" i="81"/>
  <c r="CG16" i="81"/>
  <c r="CI16" i="81"/>
  <c r="CJ16" i="81"/>
  <c r="CL16" i="81"/>
  <c r="CM16" i="81"/>
  <c r="C17" i="81"/>
  <c r="D17" i="81"/>
  <c r="F17" i="81"/>
  <c r="G17" i="81"/>
  <c r="I17" i="81"/>
  <c r="J17" i="81"/>
  <c r="L17" i="81"/>
  <c r="M17" i="81"/>
  <c r="O17" i="81"/>
  <c r="P17" i="81"/>
  <c r="R17" i="81"/>
  <c r="S17" i="81"/>
  <c r="U17" i="81"/>
  <c r="V17" i="81"/>
  <c r="X17" i="81"/>
  <c r="Y17" i="81"/>
  <c r="AA17" i="81"/>
  <c r="AB17" i="81"/>
  <c r="AD17" i="81"/>
  <c r="AE17" i="81"/>
  <c r="AG17" i="81"/>
  <c r="AH17" i="81"/>
  <c r="AJ17" i="81"/>
  <c r="AK17" i="81"/>
  <c r="AM17" i="81"/>
  <c r="AN17" i="81"/>
  <c r="AP17" i="81"/>
  <c r="AQ17" i="81"/>
  <c r="AS17" i="81"/>
  <c r="AT17" i="81"/>
  <c r="AV17" i="81"/>
  <c r="AW17" i="81"/>
  <c r="AY17" i="81"/>
  <c r="AZ17" i="81"/>
  <c r="BB17" i="81"/>
  <c r="BC17" i="81"/>
  <c r="BE17" i="81"/>
  <c r="BF17" i="81"/>
  <c r="BH17" i="81"/>
  <c r="BI17" i="81"/>
  <c r="BK17" i="81"/>
  <c r="BL17" i="81"/>
  <c r="BN17" i="81"/>
  <c r="BO17" i="81"/>
  <c r="BQ17" i="81"/>
  <c r="BR17" i="81"/>
  <c r="BT17" i="81"/>
  <c r="BU17" i="81"/>
  <c r="BW17" i="81"/>
  <c r="BX17" i="81"/>
  <c r="BZ17" i="81"/>
  <c r="CA17" i="81"/>
  <c r="CC17" i="81"/>
  <c r="CD17" i="81"/>
  <c r="CF17" i="81"/>
  <c r="CG17" i="81"/>
  <c r="CI17" i="81"/>
  <c r="CJ17" i="81"/>
  <c r="CL17" i="81"/>
  <c r="CM17" i="81"/>
  <c r="C18" i="81"/>
  <c r="D18" i="81"/>
  <c r="F18" i="81"/>
  <c r="G18" i="81"/>
  <c r="I18" i="81"/>
  <c r="J18" i="81"/>
  <c r="L18" i="81"/>
  <c r="M18" i="81"/>
  <c r="O18" i="81"/>
  <c r="P18" i="81"/>
  <c r="R18" i="81"/>
  <c r="S18" i="81"/>
  <c r="U18" i="81"/>
  <c r="V18" i="81"/>
  <c r="X18" i="81"/>
  <c r="Y18" i="81"/>
  <c r="AA18" i="81"/>
  <c r="AB18" i="81"/>
  <c r="AD18" i="81"/>
  <c r="AE18" i="81"/>
  <c r="AG18" i="81"/>
  <c r="AH18" i="81"/>
  <c r="AJ18" i="81"/>
  <c r="AK18" i="81"/>
  <c r="AM18" i="81"/>
  <c r="AN18" i="81"/>
  <c r="AP18" i="81"/>
  <c r="AQ18" i="81"/>
  <c r="AS18" i="81"/>
  <c r="AT18" i="81"/>
  <c r="AV18" i="81"/>
  <c r="AW18" i="81"/>
  <c r="AY18" i="81"/>
  <c r="AZ18" i="81"/>
  <c r="BB18" i="81"/>
  <c r="BC18" i="81"/>
  <c r="BE18" i="81"/>
  <c r="BF18" i="81"/>
  <c r="BH18" i="81"/>
  <c r="BI18" i="81"/>
  <c r="BK18" i="81"/>
  <c r="BL18" i="81"/>
  <c r="BN18" i="81"/>
  <c r="BO18" i="81"/>
  <c r="BQ18" i="81"/>
  <c r="BR18" i="81"/>
  <c r="BT18" i="81"/>
  <c r="BU18" i="81"/>
  <c r="BW18" i="81"/>
  <c r="BX18" i="81"/>
  <c r="BZ18" i="81"/>
  <c r="CA18" i="81"/>
  <c r="CC18" i="81"/>
  <c r="CD18" i="81"/>
  <c r="CF18" i="81"/>
  <c r="CG18" i="81"/>
  <c r="CI18" i="81"/>
  <c r="CJ18" i="81"/>
  <c r="CL18" i="81"/>
  <c r="CM18" i="81"/>
  <c r="C19" i="81"/>
  <c r="D19" i="81"/>
  <c r="F19" i="81"/>
  <c r="G19" i="81"/>
  <c r="I19" i="81"/>
  <c r="J19" i="81"/>
  <c r="L19" i="81"/>
  <c r="M19" i="81"/>
  <c r="O19" i="81"/>
  <c r="P19" i="81"/>
  <c r="R19" i="81"/>
  <c r="S19" i="81"/>
  <c r="U19" i="81"/>
  <c r="V19" i="81"/>
  <c r="X19" i="81"/>
  <c r="Y19" i="81"/>
  <c r="AA19" i="81"/>
  <c r="AB19" i="81"/>
  <c r="AD19" i="81"/>
  <c r="AE19" i="81"/>
  <c r="AG19" i="81"/>
  <c r="AH19" i="81"/>
  <c r="AJ19" i="81"/>
  <c r="AK19" i="81"/>
  <c r="AM19" i="81"/>
  <c r="AN19" i="81"/>
  <c r="AP19" i="81"/>
  <c r="AQ19" i="81"/>
  <c r="AS19" i="81"/>
  <c r="AT19" i="81"/>
  <c r="AV19" i="81"/>
  <c r="AW19" i="81"/>
  <c r="AY19" i="81"/>
  <c r="AZ19" i="81"/>
  <c r="BB19" i="81"/>
  <c r="BC19" i="81"/>
  <c r="BE19" i="81"/>
  <c r="BF19" i="81"/>
  <c r="BH19" i="81"/>
  <c r="BI19" i="81"/>
  <c r="BK19" i="81"/>
  <c r="BL19" i="81"/>
  <c r="BN19" i="81"/>
  <c r="BO19" i="81"/>
  <c r="BQ19" i="81"/>
  <c r="BR19" i="81"/>
  <c r="BT19" i="81"/>
  <c r="BU19" i="81"/>
  <c r="BW19" i="81"/>
  <c r="BX19" i="81"/>
  <c r="BZ19" i="81"/>
  <c r="CA19" i="81"/>
  <c r="CC19" i="81"/>
  <c r="CD19" i="81"/>
  <c r="CF19" i="81"/>
  <c r="CG19" i="81"/>
  <c r="CI19" i="81"/>
  <c r="CJ19" i="81"/>
  <c r="CL19" i="81"/>
  <c r="CM19" i="81"/>
  <c r="C20" i="81"/>
  <c r="D20" i="81"/>
  <c r="F20" i="81"/>
  <c r="G20" i="81"/>
  <c r="I20" i="81"/>
  <c r="J20" i="81"/>
  <c r="L20" i="81"/>
  <c r="M20" i="81"/>
  <c r="O20" i="81"/>
  <c r="P20" i="81"/>
  <c r="R20" i="81"/>
  <c r="S20" i="81"/>
  <c r="U20" i="81"/>
  <c r="V20" i="81"/>
  <c r="X20" i="81"/>
  <c r="Y20" i="81"/>
  <c r="AA20" i="81"/>
  <c r="AB20" i="81"/>
  <c r="AD20" i="81"/>
  <c r="AE20" i="81"/>
  <c r="AG20" i="81"/>
  <c r="AH20" i="81"/>
  <c r="AJ20" i="81"/>
  <c r="AK20" i="81"/>
  <c r="AM20" i="81"/>
  <c r="AN20" i="81"/>
  <c r="AP20" i="81"/>
  <c r="AQ20" i="81"/>
  <c r="AS20" i="81"/>
  <c r="AT20" i="81"/>
  <c r="AV20" i="81"/>
  <c r="AW20" i="81"/>
  <c r="AY20" i="81"/>
  <c r="AZ20" i="81"/>
  <c r="BB20" i="81"/>
  <c r="BC20" i="81"/>
  <c r="BE20" i="81"/>
  <c r="BF20" i="81"/>
  <c r="BH20" i="81"/>
  <c r="BI20" i="81"/>
  <c r="BK20" i="81"/>
  <c r="BL20" i="81"/>
  <c r="BN20" i="81"/>
  <c r="BO20" i="81"/>
  <c r="BQ20" i="81"/>
  <c r="BR20" i="81"/>
  <c r="BT20" i="81"/>
  <c r="BU20" i="81"/>
  <c r="BW20" i="81"/>
  <c r="BX20" i="81"/>
  <c r="BZ20" i="81"/>
  <c r="CA20" i="81"/>
  <c r="CC20" i="81"/>
  <c r="CD20" i="81"/>
  <c r="CF20" i="81"/>
  <c r="CG20" i="81"/>
  <c r="CI20" i="81"/>
  <c r="CJ20" i="81"/>
  <c r="CL20" i="81"/>
  <c r="CM20" i="81"/>
  <c r="C21" i="81"/>
  <c r="D21" i="81"/>
  <c r="F21" i="81"/>
  <c r="G21" i="81"/>
  <c r="I21" i="81"/>
  <c r="J21" i="81"/>
  <c r="L21" i="81"/>
  <c r="M21" i="81"/>
  <c r="O21" i="81"/>
  <c r="P21" i="81"/>
  <c r="R21" i="81"/>
  <c r="S21" i="81"/>
  <c r="U21" i="81"/>
  <c r="V21" i="81"/>
  <c r="X21" i="81"/>
  <c r="Y21" i="81"/>
  <c r="AA21" i="81"/>
  <c r="AB21" i="81"/>
  <c r="AD21" i="81"/>
  <c r="AE21" i="81"/>
  <c r="AG21" i="81"/>
  <c r="AH21" i="81"/>
  <c r="AJ21" i="81"/>
  <c r="AK21" i="81"/>
  <c r="AM21" i="81"/>
  <c r="AN21" i="81"/>
  <c r="AP21" i="81"/>
  <c r="AQ21" i="81"/>
  <c r="AS21" i="81"/>
  <c r="AT21" i="81"/>
  <c r="AV21" i="81"/>
  <c r="AW21" i="81"/>
  <c r="AY21" i="81"/>
  <c r="AZ21" i="81"/>
  <c r="BB21" i="81"/>
  <c r="BC21" i="81"/>
  <c r="BE21" i="81"/>
  <c r="BF21" i="81"/>
  <c r="BH21" i="81"/>
  <c r="BI21" i="81"/>
  <c r="BK21" i="81"/>
  <c r="BL21" i="81"/>
  <c r="BN21" i="81"/>
  <c r="BO21" i="81"/>
  <c r="BQ21" i="81"/>
  <c r="BR21" i="81"/>
  <c r="BT21" i="81"/>
  <c r="BU21" i="81"/>
  <c r="BW21" i="81"/>
  <c r="BX21" i="81"/>
  <c r="BZ21" i="81"/>
  <c r="CA21" i="81"/>
  <c r="CC21" i="81"/>
  <c r="CD21" i="81"/>
  <c r="CF21" i="81"/>
  <c r="CG21" i="81"/>
  <c r="CI21" i="81"/>
  <c r="CJ21" i="81"/>
  <c r="CL21" i="81"/>
  <c r="CM21" i="81"/>
  <c r="C22" i="81"/>
  <c r="D22" i="81"/>
  <c r="F22" i="81"/>
  <c r="G22" i="81"/>
  <c r="I22" i="81"/>
  <c r="J22" i="81"/>
  <c r="L22" i="81"/>
  <c r="M22" i="81"/>
  <c r="O22" i="81"/>
  <c r="P22" i="81"/>
  <c r="R22" i="81"/>
  <c r="S22" i="81"/>
  <c r="U22" i="81"/>
  <c r="V22" i="81"/>
  <c r="X22" i="81"/>
  <c r="Y22" i="81"/>
  <c r="AA22" i="81"/>
  <c r="AB22" i="81"/>
  <c r="AD22" i="81"/>
  <c r="AE22" i="81"/>
  <c r="AG22" i="81"/>
  <c r="AH22" i="81"/>
  <c r="AJ22" i="81"/>
  <c r="AK22" i="81"/>
  <c r="AM22" i="81"/>
  <c r="AN22" i="81"/>
  <c r="AP22" i="81"/>
  <c r="AQ22" i="81"/>
  <c r="AS22" i="81"/>
  <c r="AT22" i="81"/>
  <c r="AV22" i="81"/>
  <c r="AW22" i="81"/>
  <c r="AY22" i="81"/>
  <c r="AZ22" i="81"/>
  <c r="BB22" i="81"/>
  <c r="BC22" i="81"/>
  <c r="BE22" i="81"/>
  <c r="BF22" i="81"/>
  <c r="BH22" i="81"/>
  <c r="BI22" i="81"/>
  <c r="BK22" i="81"/>
  <c r="BL22" i="81"/>
  <c r="BN22" i="81"/>
  <c r="BO22" i="81"/>
  <c r="BQ22" i="81"/>
  <c r="BR22" i="81"/>
  <c r="BT22" i="81"/>
  <c r="BU22" i="81"/>
  <c r="BW22" i="81"/>
  <c r="BX22" i="81"/>
  <c r="BZ22" i="81"/>
  <c r="CA22" i="81"/>
  <c r="CC22" i="81"/>
  <c r="CD22" i="81"/>
  <c r="CF22" i="81"/>
  <c r="CG22" i="81"/>
  <c r="CI22" i="81"/>
  <c r="CJ22" i="81"/>
  <c r="CL22" i="81"/>
  <c r="CM22" i="81"/>
  <c r="C23" i="81"/>
  <c r="D23" i="81"/>
  <c r="F23" i="81"/>
  <c r="G23" i="81"/>
  <c r="I23" i="81"/>
  <c r="J23" i="81"/>
  <c r="L23" i="81"/>
  <c r="M23" i="81"/>
  <c r="O23" i="81"/>
  <c r="P23" i="81"/>
  <c r="R23" i="81"/>
  <c r="S23" i="81"/>
  <c r="U23" i="81"/>
  <c r="V23" i="81"/>
  <c r="X23" i="81"/>
  <c r="Y23" i="81"/>
  <c r="AA23" i="81"/>
  <c r="AB23" i="81"/>
  <c r="AD23" i="81"/>
  <c r="AE23" i="81"/>
  <c r="AG23" i="81"/>
  <c r="AH23" i="81"/>
  <c r="AJ23" i="81"/>
  <c r="AK23" i="81"/>
  <c r="AM23" i="81"/>
  <c r="AN23" i="81"/>
  <c r="AP23" i="81"/>
  <c r="AQ23" i="81"/>
  <c r="AS23" i="81"/>
  <c r="AT23" i="81"/>
  <c r="AV23" i="81"/>
  <c r="AW23" i="81"/>
  <c r="AY23" i="81"/>
  <c r="AZ23" i="81"/>
  <c r="BB23" i="81"/>
  <c r="BC23" i="81"/>
  <c r="BE23" i="81"/>
  <c r="BF23" i="81"/>
  <c r="BH23" i="81"/>
  <c r="BI23" i="81"/>
  <c r="BK23" i="81"/>
  <c r="BL23" i="81"/>
  <c r="BN23" i="81"/>
  <c r="BO23" i="81"/>
  <c r="BQ23" i="81"/>
  <c r="BR23" i="81"/>
  <c r="BT23" i="81"/>
  <c r="BU23" i="81"/>
  <c r="BW23" i="81"/>
  <c r="BX23" i="81"/>
  <c r="BZ23" i="81"/>
  <c r="CA23" i="81"/>
  <c r="CC23" i="81"/>
  <c r="CD23" i="81"/>
  <c r="CF23" i="81"/>
  <c r="CG23" i="81"/>
  <c r="CI23" i="81"/>
  <c r="CJ23" i="81"/>
  <c r="CL23" i="81"/>
  <c r="CM23" i="81"/>
  <c r="C24" i="81"/>
  <c r="D24" i="81"/>
  <c r="F24" i="81"/>
  <c r="G24" i="81"/>
  <c r="I24" i="81"/>
  <c r="J24" i="81"/>
  <c r="L24" i="81"/>
  <c r="M24" i="81"/>
  <c r="O24" i="81"/>
  <c r="P24" i="81"/>
  <c r="R24" i="81"/>
  <c r="S24" i="81"/>
  <c r="U24" i="81"/>
  <c r="V24" i="81"/>
  <c r="X24" i="81"/>
  <c r="Y24" i="81"/>
  <c r="AA24" i="81"/>
  <c r="AB24" i="81"/>
  <c r="AD24" i="81"/>
  <c r="AE24" i="81"/>
  <c r="AG24" i="81"/>
  <c r="AH24" i="81"/>
  <c r="AJ24" i="81"/>
  <c r="AK24" i="81"/>
  <c r="AM24" i="81"/>
  <c r="AN24" i="81"/>
  <c r="AP24" i="81"/>
  <c r="AQ24" i="81"/>
  <c r="AS24" i="81"/>
  <c r="AT24" i="81"/>
  <c r="AV24" i="81"/>
  <c r="AW24" i="81"/>
  <c r="AY24" i="81"/>
  <c r="AZ24" i="81"/>
  <c r="BB24" i="81"/>
  <c r="BC24" i="81"/>
  <c r="BE24" i="81"/>
  <c r="BF24" i="81"/>
  <c r="BH24" i="81"/>
  <c r="BI24" i="81"/>
  <c r="BK24" i="81"/>
  <c r="BL24" i="81"/>
  <c r="BN24" i="81"/>
  <c r="BO24" i="81"/>
  <c r="BQ24" i="81"/>
  <c r="BR24" i="81"/>
  <c r="BT24" i="81"/>
  <c r="BU24" i="81"/>
  <c r="BW24" i="81"/>
  <c r="BX24" i="81"/>
  <c r="BZ24" i="81"/>
  <c r="CA24" i="81"/>
  <c r="CC24" i="81"/>
  <c r="CD24" i="81"/>
  <c r="CF24" i="81"/>
  <c r="CG24" i="81"/>
  <c r="CI24" i="81"/>
  <c r="CJ24" i="81"/>
  <c r="CL24" i="81"/>
  <c r="CM24" i="81"/>
  <c r="C25" i="81"/>
  <c r="D25" i="81"/>
  <c r="F25" i="81"/>
  <c r="G25" i="81"/>
  <c r="I25" i="81"/>
  <c r="J25" i="81"/>
  <c r="L25" i="81"/>
  <c r="M25" i="81"/>
  <c r="O25" i="81"/>
  <c r="P25" i="81"/>
  <c r="R25" i="81"/>
  <c r="S25" i="81"/>
  <c r="U25" i="81"/>
  <c r="V25" i="81"/>
  <c r="X25" i="81"/>
  <c r="Y25" i="81"/>
  <c r="AA25" i="81"/>
  <c r="AB25" i="81"/>
  <c r="AD25" i="81"/>
  <c r="AE25" i="81"/>
  <c r="AG25" i="81"/>
  <c r="AH25" i="81"/>
  <c r="AJ25" i="81"/>
  <c r="AK25" i="81"/>
  <c r="AM25" i="81"/>
  <c r="AN25" i="81"/>
  <c r="AP25" i="81"/>
  <c r="AQ25" i="81"/>
  <c r="AS25" i="81"/>
  <c r="AT25" i="81"/>
  <c r="AV25" i="81"/>
  <c r="AW25" i="81"/>
  <c r="AY25" i="81"/>
  <c r="AZ25" i="81"/>
  <c r="BB25" i="81"/>
  <c r="BC25" i="81"/>
  <c r="BE25" i="81"/>
  <c r="BF25" i="81"/>
  <c r="BH25" i="81"/>
  <c r="BI25" i="81"/>
  <c r="BK25" i="81"/>
  <c r="BL25" i="81"/>
  <c r="BN25" i="81"/>
  <c r="BO25" i="81"/>
  <c r="BQ25" i="81"/>
  <c r="BR25" i="81"/>
  <c r="BT25" i="81"/>
  <c r="BU25" i="81"/>
  <c r="BW25" i="81"/>
  <c r="BX25" i="81"/>
  <c r="BZ25" i="81"/>
  <c r="CA25" i="81"/>
  <c r="CC25" i="81"/>
  <c r="CD25" i="81"/>
  <c r="CF25" i="81"/>
  <c r="CG25" i="81"/>
  <c r="CI25" i="81"/>
  <c r="CJ25" i="81"/>
  <c r="CL25" i="81"/>
  <c r="CM25" i="81"/>
  <c r="C26" i="81"/>
  <c r="D26" i="81"/>
  <c r="F26" i="81"/>
  <c r="G26" i="81"/>
  <c r="I26" i="81"/>
  <c r="J26" i="81"/>
  <c r="L26" i="81"/>
  <c r="M26" i="81"/>
  <c r="O26" i="81"/>
  <c r="P26" i="81"/>
  <c r="R26" i="81"/>
  <c r="S26" i="81"/>
  <c r="U26" i="81"/>
  <c r="V26" i="81"/>
  <c r="X26" i="81"/>
  <c r="Y26" i="81"/>
  <c r="AA26" i="81"/>
  <c r="AB26" i="81"/>
  <c r="AD26" i="81"/>
  <c r="AE26" i="81"/>
  <c r="AG26" i="81"/>
  <c r="AH26" i="81"/>
  <c r="AJ26" i="81"/>
  <c r="AK26" i="81"/>
  <c r="AM26" i="81"/>
  <c r="AN26" i="81"/>
  <c r="AP26" i="81"/>
  <c r="AQ26" i="81"/>
  <c r="AS26" i="81"/>
  <c r="AT26" i="81"/>
  <c r="AV26" i="81"/>
  <c r="AW26" i="81"/>
  <c r="AY26" i="81"/>
  <c r="AZ26" i="81"/>
  <c r="BB26" i="81"/>
  <c r="BC26" i="81"/>
  <c r="BE26" i="81"/>
  <c r="BF26" i="81"/>
  <c r="BH26" i="81"/>
  <c r="BI26" i="81"/>
  <c r="BK26" i="81"/>
  <c r="BL26" i="81"/>
  <c r="BN26" i="81"/>
  <c r="BO26" i="81"/>
  <c r="BQ26" i="81"/>
  <c r="BR26" i="81"/>
  <c r="BT26" i="81"/>
  <c r="BU26" i="81"/>
  <c r="BW26" i="81"/>
  <c r="BX26" i="81"/>
  <c r="BZ26" i="81"/>
  <c r="CA26" i="81"/>
  <c r="CC26" i="81"/>
  <c r="CD26" i="81"/>
  <c r="CF26" i="81"/>
  <c r="CG26" i="81"/>
  <c r="CI26" i="81"/>
  <c r="CJ26" i="81"/>
  <c r="CL26" i="81"/>
  <c r="CM26" i="81"/>
  <c r="C27" i="81"/>
  <c r="D27" i="81"/>
  <c r="F27" i="81"/>
  <c r="G27" i="81"/>
  <c r="I27" i="81"/>
  <c r="J27" i="81"/>
  <c r="L27" i="81"/>
  <c r="M27" i="81"/>
  <c r="O27" i="81"/>
  <c r="P27" i="81"/>
  <c r="R27" i="81"/>
  <c r="S27" i="81"/>
  <c r="U27" i="81"/>
  <c r="V27" i="81"/>
  <c r="X27" i="81"/>
  <c r="Y27" i="81"/>
  <c r="AA27" i="81"/>
  <c r="AB27" i="81"/>
  <c r="AD27" i="81"/>
  <c r="AE27" i="81"/>
  <c r="AG27" i="81"/>
  <c r="AH27" i="81"/>
  <c r="AJ27" i="81"/>
  <c r="AK27" i="81"/>
  <c r="AM27" i="81"/>
  <c r="AN27" i="81"/>
  <c r="AP27" i="81"/>
  <c r="AQ27" i="81"/>
  <c r="AS27" i="81"/>
  <c r="AT27" i="81"/>
  <c r="AV27" i="81"/>
  <c r="AW27" i="81"/>
  <c r="AY27" i="81"/>
  <c r="AZ27" i="81"/>
  <c r="BB27" i="81"/>
  <c r="BC27" i="81"/>
  <c r="BE27" i="81"/>
  <c r="BF27" i="81"/>
  <c r="BH27" i="81"/>
  <c r="BI27" i="81"/>
  <c r="BK27" i="81"/>
  <c r="BL27" i="81"/>
  <c r="BN27" i="81"/>
  <c r="BO27" i="81"/>
  <c r="BQ27" i="81"/>
  <c r="BR27" i="81"/>
  <c r="BT27" i="81"/>
  <c r="BU27" i="81"/>
  <c r="BW27" i="81"/>
  <c r="BX27" i="81"/>
  <c r="BZ27" i="81"/>
  <c r="CA27" i="81"/>
  <c r="CC27" i="81"/>
  <c r="CD27" i="81"/>
  <c r="CF27" i="81"/>
  <c r="CG27" i="81"/>
  <c r="CI27" i="81"/>
  <c r="CJ27" i="81"/>
  <c r="CL27" i="81"/>
  <c r="CM27" i="81"/>
  <c r="C28" i="81"/>
  <c r="D28" i="81"/>
  <c r="F28" i="81"/>
  <c r="G28" i="81"/>
  <c r="I28" i="81"/>
  <c r="J28" i="81"/>
  <c r="L28" i="81"/>
  <c r="M28" i="81"/>
  <c r="O28" i="81"/>
  <c r="P28" i="81"/>
  <c r="R28" i="81"/>
  <c r="S28" i="81"/>
  <c r="U28" i="81"/>
  <c r="V28" i="81"/>
  <c r="X28" i="81"/>
  <c r="Y28" i="81"/>
  <c r="AA28" i="81"/>
  <c r="AB28" i="81"/>
  <c r="AD28" i="81"/>
  <c r="AE28" i="81"/>
  <c r="AG28" i="81"/>
  <c r="AH28" i="81"/>
  <c r="AJ28" i="81"/>
  <c r="AK28" i="81"/>
  <c r="AM28" i="81"/>
  <c r="AN28" i="81"/>
  <c r="AP28" i="81"/>
  <c r="AQ28" i="81"/>
  <c r="AS28" i="81"/>
  <c r="AT28" i="81"/>
  <c r="AV28" i="81"/>
  <c r="AW28" i="81"/>
  <c r="AY28" i="81"/>
  <c r="AZ28" i="81"/>
  <c r="BB28" i="81"/>
  <c r="BC28" i="81"/>
  <c r="BE28" i="81"/>
  <c r="BF28" i="81"/>
  <c r="BH28" i="81"/>
  <c r="BI28" i="81"/>
  <c r="BK28" i="81"/>
  <c r="BL28" i="81"/>
  <c r="BN28" i="81"/>
  <c r="BO28" i="81"/>
  <c r="BQ28" i="81"/>
  <c r="BR28" i="81"/>
  <c r="BT28" i="81"/>
  <c r="BU28" i="81"/>
  <c r="BW28" i="81"/>
  <c r="BX28" i="81"/>
  <c r="BZ28" i="81"/>
  <c r="CA28" i="81"/>
  <c r="CC28" i="81"/>
  <c r="CD28" i="81"/>
  <c r="CF28" i="81"/>
  <c r="CG28" i="81"/>
  <c r="CI28" i="81"/>
  <c r="CJ28" i="81"/>
  <c r="CL28" i="81"/>
  <c r="CM28" i="81"/>
  <c r="C29" i="81"/>
  <c r="D29" i="81"/>
  <c r="F29" i="81"/>
  <c r="G29" i="81"/>
  <c r="I29" i="81"/>
  <c r="J29" i="81"/>
  <c r="L29" i="81"/>
  <c r="M29" i="81"/>
  <c r="O29" i="81"/>
  <c r="P29" i="81"/>
  <c r="R29" i="81"/>
  <c r="S29" i="81"/>
  <c r="U29" i="81"/>
  <c r="V29" i="81"/>
  <c r="X29" i="81"/>
  <c r="Y29" i="81"/>
  <c r="AA29" i="81"/>
  <c r="AB29" i="81"/>
  <c r="AD29" i="81"/>
  <c r="AE29" i="81"/>
  <c r="AG29" i="81"/>
  <c r="AH29" i="81"/>
  <c r="AJ29" i="81"/>
  <c r="AK29" i="81"/>
  <c r="AM29" i="81"/>
  <c r="AN29" i="81"/>
  <c r="AP29" i="81"/>
  <c r="AQ29" i="81"/>
  <c r="AS29" i="81"/>
  <c r="AT29" i="81"/>
  <c r="AV29" i="81"/>
  <c r="AW29" i="81"/>
  <c r="AY29" i="81"/>
  <c r="AZ29" i="81"/>
  <c r="BB29" i="81"/>
  <c r="BC29" i="81"/>
  <c r="BE29" i="81"/>
  <c r="BF29" i="81"/>
  <c r="BH29" i="81"/>
  <c r="BI29" i="81"/>
  <c r="BK29" i="81"/>
  <c r="BL29" i="81"/>
  <c r="BN29" i="81"/>
  <c r="BO29" i="81"/>
  <c r="BQ29" i="81"/>
  <c r="BR29" i="81"/>
  <c r="BT29" i="81"/>
  <c r="BU29" i="81"/>
  <c r="BW29" i="81"/>
  <c r="BX29" i="81"/>
  <c r="BZ29" i="81"/>
  <c r="CA29" i="81"/>
  <c r="CC29" i="81"/>
  <c r="CD29" i="81"/>
  <c r="CF29" i="81"/>
  <c r="CG29" i="81"/>
  <c r="CI29" i="81"/>
  <c r="CJ29" i="81"/>
  <c r="CL29" i="81"/>
  <c r="CM29" i="81"/>
  <c r="C30" i="81"/>
  <c r="D30" i="81"/>
  <c r="F30" i="81"/>
  <c r="G30" i="81"/>
  <c r="I30" i="81"/>
  <c r="J30" i="81"/>
  <c r="L30" i="81"/>
  <c r="M30" i="81"/>
  <c r="O30" i="81"/>
  <c r="P30" i="81"/>
  <c r="R30" i="81"/>
  <c r="S30" i="81"/>
  <c r="U30" i="81"/>
  <c r="V30" i="81"/>
  <c r="X30" i="81"/>
  <c r="Y30" i="81"/>
  <c r="AA30" i="81"/>
  <c r="AB30" i="81"/>
  <c r="AD30" i="81"/>
  <c r="AE30" i="81"/>
  <c r="AG30" i="81"/>
  <c r="AH30" i="81"/>
  <c r="AJ30" i="81"/>
  <c r="AK30" i="81"/>
  <c r="AM30" i="81"/>
  <c r="AN30" i="81"/>
  <c r="AP30" i="81"/>
  <c r="AQ30" i="81"/>
  <c r="AS30" i="81"/>
  <c r="AT30" i="81"/>
  <c r="AV30" i="81"/>
  <c r="AW30" i="81"/>
  <c r="AY30" i="81"/>
  <c r="AZ30" i="81"/>
  <c r="BB30" i="81"/>
  <c r="BC30" i="81"/>
  <c r="BE30" i="81"/>
  <c r="BF30" i="81"/>
  <c r="BH30" i="81"/>
  <c r="BI30" i="81"/>
  <c r="BK30" i="81"/>
  <c r="BL30" i="81"/>
  <c r="BN30" i="81"/>
  <c r="BO30" i="81"/>
  <c r="BQ30" i="81"/>
  <c r="BR30" i="81"/>
  <c r="BT30" i="81"/>
  <c r="BU30" i="81"/>
  <c r="BW30" i="81"/>
  <c r="BX30" i="81"/>
  <c r="BZ30" i="81"/>
  <c r="CA30" i="81"/>
  <c r="CC30" i="81"/>
  <c r="CD30" i="81"/>
  <c r="CF30" i="81"/>
  <c r="CG30" i="81"/>
  <c r="CI30" i="81"/>
  <c r="CJ30" i="81"/>
  <c r="CL30" i="81"/>
  <c r="CM30" i="81"/>
  <c r="C31" i="81"/>
  <c r="D31" i="81"/>
  <c r="F31" i="81"/>
  <c r="G31" i="81"/>
  <c r="I31" i="81"/>
  <c r="J31" i="81"/>
  <c r="L31" i="81"/>
  <c r="M31" i="81"/>
  <c r="O31" i="81"/>
  <c r="P31" i="81"/>
  <c r="R31" i="81"/>
  <c r="S31" i="81"/>
  <c r="U31" i="81"/>
  <c r="V31" i="81"/>
  <c r="X31" i="81"/>
  <c r="Y31" i="81"/>
  <c r="AA31" i="81"/>
  <c r="AB31" i="81"/>
  <c r="AD31" i="81"/>
  <c r="AE31" i="81"/>
  <c r="AG31" i="81"/>
  <c r="AH31" i="81"/>
  <c r="AJ31" i="81"/>
  <c r="AK31" i="81"/>
  <c r="AM31" i="81"/>
  <c r="AN31" i="81"/>
  <c r="AP31" i="81"/>
  <c r="AQ31" i="81"/>
  <c r="AS31" i="81"/>
  <c r="AT31" i="81"/>
  <c r="AV31" i="81"/>
  <c r="AW31" i="81"/>
  <c r="AY31" i="81"/>
  <c r="AZ31" i="81"/>
  <c r="BB31" i="81"/>
  <c r="BC31" i="81"/>
  <c r="BE31" i="81"/>
  <c r="BF31" i="81"/>
  <c r="BH31" i="81"/>
  <c r="BI31" i="81"/>
  <c r="BK31" i="81"/>
  <c r="BL31" i="81"/>
  <c r="BN31" i="81"/>
  <c r="BO31" i="81"/>
  <c r="BQ31" i="81"/>
  <c r="BR31" i="81"/>
  <c r="BT31" i="81"/>
  <c r="BU31" i="81"/>
  <c r="BW31" i="81"/>
  <c r="BX31" i="81"/>
  <c r="BZ31" i="81"/>
  <c r="CA31" i="81"/>
  <c r="CC31" i="81"/>
  <c r="CD31" i="81"/>
  <c r="CF31" i="81"/>
  <c r="CG31" i="81"/>
  <c r="CI31" i="81"/>
  <c r="CJ31" i="81"/>
  <c r="CL31" i="81"/>
  <c r="CM31" i="81"/>
  <c r="C32" i="81"/>
  <c r="D32" i="81"/>
  <c r="F32" i="81"/>
  <c r="G32" i="81"/>
  <c r="I32" i="81"/>
  <c r="J32" i="81"/>
  <c r="L32" i="81"/>
  <c r="M32" i="81"/>
  <c r="O32" i="81"/>
  <c r="P32" i="81"/>
  <c r="R32" i="81"/>
  <c r="S32" i="81"/>
  <c r="U32" i="81"/>
  <c r="V32" i="81"/>
  <c r="X32" i="81"/>
  <c r="Y32" i="81"/>
  <c r="AA32" i="81"/>
  <c r="AB32" i="81"/>
  <c r="AD32" i="81"/>
  <c r="AE32" i="81"/>
  <c r="AG32" i="81"/>
  <c r="AH32" i="81"/>
  <c r="AJ32" i="81"/>
  <c r="AK32" i="81"/>
  <c r="AM32" i="81"/>
  <c r="AN32" i="81"/>
  <c r="AP32" i="81"/>
  <c r="AQ32" i="81"/>
  <c r="AS32" i="81"/>
  <c r="AT32" i="81"/>
  <c r="AV32" i="81"/>
  <c r="AW32" i="81"/>
  <c r="AY32" i="81"/>
  <c r="AZ32" i="81"/>
  <c r="BB32" i="81"/>
  <c r="BC32" i="81"/>
  <c r="BE32" i="81"/>
  <c r="BF32" i="81"/>
  <c r="BH32" i="81"/>
  <c r="BI32" i="81"/>
  <c r="BK32" i="81"/>
  <c r="BL32" i="81"/>
  <c r="BN32" i="81"/>
  <c r="BO32" i="81"/>
  <c r="BQ32" i="81"/>
  <c r="BR32" i="81"/>
  <c r="BT32" i="81"/>
  <c r="BU32" i="81"/>
  <c r="BW32" i="81"/>
  <c r="BX32" i="81"/>
  <c r="BZ32" i="81"/>
  <c r="CA32" i="81"/>
  <c r="CC32" i="81"/>
  <c r="CD32" i="81"/>
  <c r="CF32" i="81"/>
  <c r="CG32" i="81"/>
  <c r="CI32" i="81"/>
  <c r="CJ32" i="81"/>
  <c r="CL32" i="81"/>
  <c r="CM32" i="81"/>
  <c r="C33" i="81"/>
  <c r="D33" i="81"/>
  <c r="F33" i="81"/>
  <c r="G33" i="81"/>
  <c r="I33" i="81"/>
  <c r="J33" i="81"/>
  <c r="L33" i="81"/>
  <c r="M33" i="81"/>
  <c r="O33" i="81"/>
  <c r="P33" i="81"/>
  <c r="R33" i="81"/>
  <c r="S33" i="81"/>
  <c r="U33" i="81"/>
  <c r="V33" i="81"/>
  <c r="X33" i="81"/>
  <c r="Y33" i="81"/>
  <c r="AA33" i="81"/>
  <c r="AB33" i="81"/>
  <c r="AD33" i="81"/>
  <c r="AE33" i="81"/>
  <c r="AG33" i="81"/>
  <c r="AH33" i="81"/>
  <c r="AJ33" i="81"/>
  <c r="AK33" i="81"/>
  <c r="AM33" i="81"/>
  <c r="AN33" i="81"/>
  <c r="AP33" i="81"/>
  <c r="AQ33" i="81"/>
  <c r="AS33" i="81"/>
  <c r="AT33" i="81"/>
  <c r="AV33" i="81"/>
  <c r="AW33" i="81"/>
  <c r="AY33" i="81"/>
  <c r="AZ33" i="81"/>
  <c r="BB33" i="81"/>
  <c r="BC33" i="81"/>
  <c r="BE33" i="81"/>
  <c r="BF33" i="81"/>
  <c r="BH33" i="81"/>
  <c r="BI33" i="81"/>
  <c r="BK33" i="81"/>
  <c r="BL33" i="81"/>
  <c r="BN33" i="81"/>
  <c r="BO33" i="81"/>
  <c r="BQ33" i="81"/>
  <c r="BR33" i="81"/>
  <c r="BT33" i="81"/>
  <c r="BU33" i="81"/>
  <c r="BW33" i="81"/>
  <c r="BX33" i="81"/>
  <c r="BZ33" i="81"/>
  <c r="CA33" i="81"/>
  <c r="CC33" i="81"/>
  <c r="CD33" i="81"/>
  <c r="CF33" i="81"/>
  <c r="CG33" i="81"/>
  <c r="CI33" i="81"/>
  <c r="CJ33" i="81"/>
  <c r="CL33" i="81"/>
  <c r="CM33" i="81"/>
  <c r="C34" i="81"/>
  <c r="D34" i="81"/>
  <c r="F34" i="81"/>
  <c r="G34" i="81"/>
  <c r="I34" i="81"/>
  <c r="J34" i="81"/>
  <c r="L34" i="81"/>
  <c r="M34" i="81"/>
  <c r="O34" i="81"/>
  <c r="P34" i="81"/>
  <c r="R34" i="81"/>
  <c r="S34" i="81"/>
  <c r="U34" i="81"/>
  <c r="V34" i="81"/>
  <c r="X34" i="81"/>
  <c r="Y34" i="81"/>
  <c r="AA34" i="81"/>
  <c r="AB34" i="81"/>
  <c r="AD34" i="81"/>
  <c r="AE34" i="81"/>
  <c r="AG34" i="81"/>
  <c r="AH34" i="81"/>
  <c r="AJ34" i="81"/>
  <c r="AK34" i="81"/>
  <c r="AM34" i="81"/>
  <c r="AN34" i="81"/>
  <c r="AP34" i="81"/>
  <c r="AQ34" i="81"/>
  <c r="AS34" i="81"/>
  <c r="AT34" i="81"/>
  <c r="AV34" i="81"/>
  <c r="AW34" i="81"/>
  <c r="AY34" i="81"/>
  <c r="AZ34" i="81"/>
  <c r="BB34" i="81"/>
  <c r="BC34" i="81"/>
  <c r="BE34" i="81"/>
  <c r="BF34" i="81"/>
  <c r="BH34" i="81"/>
  <c r="BI34" i="81"/>
  <c r="BK34" i="81"/>
  <c r="BL34" i="81"/>
  <c r="BN34" i="81"/>
  <c r="BO34" i="81"/>
  <c r="BQ34" i="81"/>
  <c r="BR34" i="81"/>
  <c r="BT34" i="81"/>
  <c r="BU34" i="81"/>
  <c r="BW34" i="81"/>
  <c r="BX34" i="81"/>
  <c r="BZ34" i="81"/>
  <c r="CA34" i="81"/>
  <c r="CC34" i="81"/>
  <c r="CD34" i="81"/>
  <c r="CF34" i="81"/>
  <c r="CG34" i="81"/>
  <c r="CH34" i="81" s="1"/>
  <c r="CI34" i="81"/>
  <c r="CJ34" i="81"/>
  <c r="CK34" i="81" s="1"/>
  <c r="CL34" i="81"/>
  <c r="CM34" i="81"/>
  <c r="CN34" i="81" s="1"/>
  <c r="C35" i="81"/>
  <c r="D35" i="81"/>
  <c r="F35" i="81"/>
  <c r="G35" i="81"/>
  <c r="I35" i="81"/>
  <c r="J35" i="81"/>
  <c r="L35" i="81"/>
  <c r="M35" i="81"/>
  <c r="O35" i="81"/>
  <c r="P35" i="81"/>
  <c r="R35" i="81"/>
  <c r="S35" i="81"/>
  <c r="U35" i="81"/>
  <c r="V35" i="81"/>
  <c r="X35" i="81"/>
  <c r="Y35" i="81"/>
  <c r="AA35" i="81"/>
  <c r="AB35" i="81"/>
  <c r="AD35" i="81"/>
  <c r="AE35" i="81"/>
  <c r="AG35" i="81"/>
  <c r="AH35" i="81"/>
  <c r="AJ35" i="81"/>
  <c r="AK35" i="81"/>
  <c r="AM35" i="81"/>
  <c r="AN35" i="81"/>
  <c r="AP35" i="81"/>
  <c r="AQ35" i="81"/>
  <c r="AS35" i="81"/>
  <c r="AT35" i="81"/>
  <c r="AV35" i="81"/>
  <c r="AW35" i="81"/>
  <c r="AY35" i="81"/>
  <c r="AZ35" i="81"/>
  <c r="BB35" i="81"/>
  <c r="BC35" i="81"/>
  <c r="BE35" i="81"/>
  <c r="BF35" i="81"/>
  <c r="BH35" i="81"/>
  <c r="BI35" i="81"/>
  <c r="BK35" i="81"/>
  <c r="BL35" i="81"/>
  <c r="BN35" i="81"/>
  <c r="BO35" i="81"/>
  <c r="BQ35" i="81"/>
  <c r="BR35" i="81"/>
  <c r="BT35" i="81"/>
  <c r="BU35" i="81"/>
  <c r="BW35" i="81"/>
  <c r="BX35" i="81"/>
  <c r="BZ35" i="81"/>
  <c r="CA35" i="81"/>
  <c r="CC35" i="81"/>
  <c r="CD35" i="81"/>
  <c r="CF35" i="81"/>
  <c r="CG35" i="81"/>
  <c r="CH35" i="81" s="1"/>
  <c r="CI35" i="81"/>
  <c r="CJ35" i="81"/>
  <c r="CK35" i="81" s="1"/>
  <c r="CL35" i="81"/>
  <c r="CM35" i="81"/>
  <c r="CN35" i="81" s="1"/>
  <c r="C36" i="81"/>
  <c r="D36" i="81"/>
  <c r="F36" i="81"/>
  <c r="G36" i="81"/>
  <c r="I36" i="81"/>
  <c r="J36" i="81"/>
  <c r="L36" i="81"/>
  <c r="M36" i="81"/>
  <c r="O36" i="81"/>
  <c r="P36" i="81"/>
  <c r="R36" i="81"/>
  <c r="S36" i="81"/>
  <c r="U36" i="81"/>
  <c r="V36" i="81"/>
  <c r="X36" i="81"/>
  <c r="Y36" i="81"/>
  <c r="AA36" i="81"/>
  <c r="AB36" i="81"/>
  <c r="AD36" i="81"/>
  <c r="AE36" i="81"/>
  <c r="AG36" i="81"/>
  <c r="AH36" i="81"/>
  <c r="AJ36" i="81"/>
  <c r="AK36" i="81"/>
  <c r="AM36" i="81"/>
  <c r="AN36" i="81"/>
  <c r="AP36" i="81"/>
  <c r="AQ36" i="81"/>
  <c r="AS36" i="81"/>
  <c r="AT36" i="81"/>
  <c r="AV36" i="81"/>
  <c r="AW36" i="81"/>
  <c r="AY36" i="81"/>
  <c r="AZ36" i="81"/>
  <c r="BB36" i="81"/>
  <c r="BC36" i="81"/>
  <c r="BE36" i="81"/>
  <c r="BF36" i="81"/>
  <c r="BH36" i="81"/>
  <c r="BI36" i="81"/>
  <c r="BK36" i="81"/>
  <c r="BL36" i="81"/>
  <c r="BN36" i="81"/>
  <c r="BO36" i="81"/>
  <c r="BQ36" i="81"/>
  <c r="BR36" i="81"/>
  <c r="BT36" i="81"/>
  <c r="BU36" i="81"/>
  <c r="BW36" i="81"/>
  <c r="BX36" i="81"/>
  <c r="BZ36" i="81"/>
  <c r="CA36" i="81"/>
  <c r="CC36" i="81"/>
  <c r="CD36" i="81"/>
  <c r="CF36" i="81"/>
  <c r="CG36" i="81"/>
  <c r="CH36" i="81" s="1"/>
  <c r="CI36" i="81"/>
  <c r="CJ36" i="81"/>
  <c r="CK36" i="81" s="1"/>
  <c r="CL36" i="81"/>
  <c r="CM36" i="81"/>
  <c r="CN36" i="81" s="1"/>
  <c r="C37" i="81"/>
  <c r="D37" i="81"/>
  <c r="F37" i="81"/>
  <c r="G37" i="81"/>
  <c r="I37" i="81"/>
  <c r="J37" i="81"/>
  <c r="L37" i="81"/>
  <c r="M37" i="81"/>
  <c r="O37" i="81"/>
  <c r="P37" i="81"/>
  <c r="R37" i="81"/>
  <c r="S37" i="81"/>
  <c r="U37" i="81"/>
  <c r="V37" i="81"/>
  <c r="X37" i="81"/>
  <c r="Y37" i="81"/>
  <c r="AA37" i="81"/>
  <c r="AB37" i="81"/>
  <c r="AD37" i="81"/>
  <c r="AE37" i="81"/>
  <c r="AG37" i="81"/>
  <c r="AH37" i="81"/>
  <c r="AJ37" i="81"/>
  <c r="AK37" i="81"/>
  <c r="AM37" i="81"/>
  <c r="AN37" i="81"/>
  <c r="AP37" i="81"/>
  <c r="AQ37" i="81"/>
  <c r="AS37" i="81"/>
  <c r="AT37" i="81"/>
  <c r="AV37" i="81"/>
  <c r="AW37" i="81"/>
  <c r="AY37" i="81"/>
  <c r="AZ37" i="81"/>
  <c r="BB37" i="81"/>
  <c r="BC37" i="81"/>
  <c r="BE37" i="81"/>
  <c r="BF37" i="81"/>
  <c r="BH37" i="81"/>
  <c r="BI37" i="81"/>
  <c r="BK37" i="81"/>
  <c r="BL37" i="81"/>
  <c r="BN37" i="81"/>
  <c r="BO37" i="81"/>
  <c r="BQ37" i="81"/>
  <c r="BR37" i="81"/>
  <c r="BT37" i="81"/>
  <c r="BU37" i="81"/>
  <c r="BW37" i="81"/>
  <c r="BX37" i="81"/>
  <c r="BZ37" i="81"/>
  <c r="CA37" i="81"/>
  <c r="CC37" i="81"/>
  <c r="CD37" i="81"/>
  <c r="CF37" i="81"/>
  <c r="CG37" i="81"/>
  <c r="CH37" i="81" s="1"/>
  <c r="CI37" i="81"/>
  <c r="CJ37" i="81"/>
  <c r="CK37" i="81" s="1"/>
  <c r="CL37" i="81"/>
  <c r="CM37" i="81"/>
  <c r="CN37" i="81" s="1"/>
  <c r="C38" i="81"/>
  <c r="D38" i="81"/>
  <c r="F38" i="81"/>
  <c r="G38" i="81"/>
  <c r="I38" i="81"/>
  <c r="J38" i="81"/>
  <c r="L38" i="81"/>
  <c r="M38" i="81"/>
  <c r="O38" i="81"/>
  <c r="P38" i="81"/>
  <c r="R38" i="81"/>
  <c r="S38" i="81"/>
  <c r="U38" i="81"/>
  <c r="V38" i="81"/>
  <c r="X38" i="81"/>
  <c r="Y38" i="81"/>
  <c r="AA38" i="81"/>
  <c r="AB38" i="81"/>
  <c r="AD38" i="81"/>
  <c r="AE38" i="81"/>
  <c r="AG38" i="81"/>
  <c r="AH38" i="81"/>
  <c r="AJ38" i="81"/>
  <c r="AK38" i="81"/>
  <c r="AM38" i="81"/>
  <c r="AN38" i="81"/>
  <c r="AP38" i="81"/>
  <c r="AQ38" i="81"/>
  <c r="AS38" i="81"/>
  <c r="AT38" i="81"/>
  <c r="AV38" i="81"/>
  <c r="AW38" i="81"/>
  <c r="AY38" i="81"/>
  <c r="AZ38" i="81"/>
  <c r="BB38" i="81"/>
  <c r="BC38" i="81"/>
  <c r="BE38" i="81"/>
  <c r="BF38" i="81"/>
  <c r="BH38" i="81"/>
  <c r="BI38" i="81"/>
  <c r="BK38" i="81"/>
  <c r="BL38" i="81"/>
  <c r="BN38" i="81"/>
  <c r="BO38" i="81"/>
  <c r="BQ38" i="81"/>
  <c r="BR38" i="81"/>
  <c r="BT38" i="81"/>
  <c r="BU38" i="81"/>
  <c r="BW38" i="81"/>
  <c r="BX38" i="81"/>
  <c r="BZ38" i="81"/>
  <c r="CA38" i="81"/>
  <c r="CC38" i="81"/>
  <c r="CD38" i="81"/>
  <c r="CF38" i="81"/>
  <c r="CG38" i="81"/>
  <c r="CH38" i="81" s="1"/>
  <c r="CI38" i="81"/>
  <c r="CJ38" i="81"/>
  <c r="CK38" i="81" s="1"/>
  <c r="CL38" i="81"/>
  <c r="CM38" i="81"/>
  <c r="CN38" i="81" s="1"/>
  <c r="C39" i="81"/>
  <c r="D39" i="81"/>
  <c r="F39" i="81"/>
  <c r="G39" i="81"/>
  <c r="I39" i="81"/>
  <c r="J39" i="81"/>
  <c r="L39" i="81"/>
  <c r="M39" i="81"/>
  <c r="O39" i="81"/>
  <c r="P39" i="81"/>
  <c r="R39" i="81"/>
  <c r="S39" i="81"/>
  <c r="U39" i="81"/>
  <c r="V39" i="81"/>
  <c r="X39" i="81"/>
  <c r="Y39" i="81"/>
  <c r="AA39" i="81"/>
  <c r="AB39" i="81"/>
  <c r="AD39" i="81"/>
  <c r="AE39" i="81"/>
  <c r="AG39" i="81"/>
  <c r="AH39" i="81"/>
  <c r="AJ39" i="81"/>
  <c r="AK39" i="81"/>
  <c r="AM39" i="81"/>
  <c r="AN39" i="81"/>
  <c r="AP39" i="81"/>
  <c r="AQ39" i="81"/>
  <c r="AS39" i="81"/>
  <c r="AT39" i="81"/>
  <c r="AV39" i="81"/>
  <c r="AW39" i="81"/>
  <c r="AY39" i="81"/>
  <c r="AZ39" i="81"/>
  <c r="BB39" i="81"/>
  <c r="BC39" i="81"/>
  <c r="BE39" i="81"/>
  <c r="BF39" i="81"/>
  <c r="BH39" i="81"/>
  <c r="BI39" i="81"/>
  <c r="BK39" i="81"/>
  <c r="BL39" i="81"/>
  <c r="BN39" i="81"/>
  <c r="BO39" i="81"/>
  <c r="BQ39" i="81"/>
  <c r="BR39" i="81"/>
  <c r="BT39" i="81"/>
  <c r="BU39" i="81"/>
  <c r="BW39" i="81"/>
  <c r="BX39" i="81"/>
  <c r="BZ39" i="81"/>
  <c r="CA39" i="81"/>
  <c r="CC39" i="81"/>
  <c r="CD39" i="81"/>
  <c r="CF39" i="81"/>
  <c r="CG39" i="81"/>
  <c r="CH39" i="81" s="1"/>
  <c r="CI39" i="81"/>
  <c r="CJ39" i="81"/>
  <c r="CK39" i="81" s="1"/>
  <c r="CL39" i="81"/>
  <c r="CM39" i="81"/>
  <c r="CN39" i="81" s="1"/>
  <c r="C40" i="81"/>
  <c r="D40" i="81"/>
  <c r="F40" i="81"/>
  <c r="G40" i="81"/>
  <c r="I40" i="81"/>
  <c r="J40" i="81"/>
  <c r="L40" i="81"/>
  <c r="M40" i="81"/>
  <c r="O40" i="81"/>
  <c r="P40" i="81"/>
  <c r="R40" i="81"/>
  <c r="S40" i="81"/>
  <c r="U40" i="81"/>
  <c r="V40" i="81"/>
  <c r="X40" i="81"/>
  <c r="Y40" i="81"/>
  <c r="AA40" i="81"/>
  <c r="AB40" i="81"/>
  <c r="AD40" i="81"/>
  <c r="AE40" i="81"/>
  <c r="AG40" i="81"/>
  <c r="AH40" i="81"/>
  <c r="AJ40" i="81"/>
  <c r="AK40" i="81"/>
  <c r="AM40" i="81"/>
  <c r="AN40" i="81"/>
  <c r="AP40" i="81"/>
  <c r="AQ40" i="81"/>
  <c r="AS40" i="81"/>
  <c r="AT40" i="81"/>
  <c r="AV40" i="81"/>
  <c r="AW40" i="81"/>
  <c r="AY40" i="81"/>
  <c r="AZ40" i="81"/>
  <c r="BB40" i="81"/>
  <c r="BC40" i="81"/>
  <c r="BE40" i="81"/>
  <c r="BF40" i="81"/>
  <c r="BH40" i="81"/>
  <c r="BI40" i="81"/>
  <c r="BK40" i="81"/>
  <c r="BL40" i="81"/>
  <c r="BN40" i="81"/>
  <c r="BO40" i="81"/>
  <c r="BQ40" i="81"/>
  <c r="BR40" i="81"/>
  <c r="BT40" i="81"/>
  <c r="BU40" i="81"/>
  <c r="BW40" i="81"/>
  <c r="BX40" i="81"/>
  <c r="BZ40" i="81"/>
  <c r="CA40" i="81"/>
  <c r="CC40" i="81"/>
  <c r="CD40" i="81"/>
  <c r="CF40" i="81"/>
  <c r="CG40" i="81"/>
  <c r="CH40" i="81" s="1"/>
  <c r="CI40" i="81"/>
  <c r="CJ40" i="81"/>
  <c r="CK40" i="81" s="1"/>
  <c r="CL40" i="81"/>
  <c r="CM40" i="81"/>
  <c r="CN40" i="81" s="1"/>
  <c r="C41" i="81"/>
  <c r="D41" i="81"/>
  <c r="F41" i="81"/>
  <c r="G41" i="81"/>
  <c r="I41" i="81"/>
  <c r="J41" i="81"/>
  <c r="L41" i="81"/>
  <c r="M41" i="81"/>
  <c r="O41" i="81"/>
  <c r="P41" i="81"/>
  <c r="R41" i="81"/>
  <c r="S41" i="81"/>
  <c r="U41" i="81"/>
  <c r="V41" i="81"/>
  <c r="X41" i="81"/>
  <c r="Y41" i="81"/>
  <c r="AA41" i="81"/>
  <c r="AB41" i="81"/>
  <c r="AD41" i="81"/>
  <c r="AE41" i="81"/>
  <c r="AG41" i="81"/>
  <c r="AH41" i="81"/>
  <c r="AJ41" i="81"/>
  <c r="AK41" i="81"/>
  <c r="AM41" i="81"/>
  <c r="AN41" i="81"/>
  <c r="AP41" i="81"/>
  <c r="AQ41" i="81"/>
  <c r="AS41" i="81"/>
  <c r="AT41" i="81"/>
  <c r="AV41" i="81"/>
  <c r="AW41" i="81"/>
  <c r="AY41" i="81"/>
  <c r="AZ41" i="81"/>
  <c r="BB41" i="81"/>
  <c r="BC41" i="81"/>
  <c r="BE41" i="81"/>
  <c r="BF41" i="81"/>
  <c r="BH41" i="81"/>
  <c r="BI41" i="81"/>
  <c r="BK41" i="81"/>
  <c r="BL41" i="81"/>
  <c r="BN41" i="81"/>
  <c r="BO41" i="81"/>
  <c r="BQ41" i="81"/>
  <c r="BR41" i="81"/>
  <c r="BT41" i="81"/>
  <c r="BU41" i="81"/>
  <c r="BW41" i="81"/>
  <c r="BX41" i="81"/>
  <c r="BZ41" i="81"/>
  <c r="CA41" i="81"/>
  <c r="CC41" i="81"/>
  <c r="CD41" i="81"/>
  <c r="CF41" i="81"/>
  <c r="CG41" i="81"/>
  <c r="CH41" i="81" s="1"/>
  <c r="CI41" i="81"/>
  <c r="CJ41" i="81"/>
  <c r="CK41" i="81" s="1"/>
  <c r="CL41" i="81"/>
  <c r="CM41" i="81"/>
  <c r="CN41" i="81" s="1"/>
  <c r="C42" i="81"/>
  <c r="D42" i="81"/>
  <c r="F42" i="81"/>
  <c r="G42" i="81"/>
  <c r="I42" i="81"/>
  <c r="J42" i="81"/>
  <c r="L42" i="81"/>
  <c r="M42" i="81"/>
  <c r="O42" i="81"/>
  <c r="P42" i="81"/>
  <c r="R42" i="81"/>
  <c r="S42" i="81"/>
  <c r="U42" i="81"/>
  <c r="V42" i="81"/>
  <c r="X42" i="81"/>
  <c r="Y42" i="81"/>
  <c r="AA42" i="81"/>
  <c r="AB42" i="81"/>
  <c r="AD42" i="81"/>
  <c r="AE42" i="81"/>
  <c r="AG42" i="81"/>
  <c r="AH42" i="81"/>
  <c r="AJ42" i="81"/>
  <c r="AK42" i="81"/>
  <c r="AM42" i="81"/>
  <c r="AN42" i="81"/>
  <c r="AP42" i="81"/>
  <c r="AQ42" i="81"/>
  <c r="AS42" i="81"/>
  <c r="AT42" i="81"/>
  <c r="AV42" i="81"/>
  <c r="AW42" i="81"/>
  <c r="AY42" i="81"/>
  <c r="AZ42" i="81"/>
  <c r="BB42" i="81"/>
  <c r="BC42" i="81"/>
  <c r="BE42" i="81"/>
  <c r="BF42" i="81"/>
  <c r="BH42" i="81"/>
  <c r="BI42" i="81"/>
  <c r="BK42" i="81"/>
  <c r="BL42" i="81"/>
  <c r="BN42" i="81"/>
  <c r="BO42" i="81"/>
  <c r="BQ42" i="81"/>
  <c r="BR42" i="81"/>
  <c r="BT42" i="81"/>
  <c r="BU42" i="81"/>
  <c r="BW42" i="81"/>
  <c r="BX42" i="81"/>
  <c r="BZ42" i="81"/>
  <c r="CA42" i="81"/>
  <c r="CC42" i="81"/>
  <c r="CD42" i="81"/>
  <c r="CF42" i="81"/>
  <c r="CG42" i="81"/>
  <c r="CH42" i="81" s="1"/>
  <c r="CI42" i="81"/>
  <c r="CJ42" i="81"/>
  <c r="CK42" i="81" s="1"/>
  <c r="CL42" i="81"/>
  <c r="CM42" i="81"/>
  <c r="CN42" i="81" s="1"/>
  <c r="C43" i="81"/>
  <c r="D43" i="81"/>
  <c r="F43" i="81"/>
  <c r="G43" i="81"/>
  <c r="I43" i="81"/>
  <c r="J43" i="81"/>
  <c r="L43" i="81"/>
  <c r="M43" i="81"/>
  <c r="O43" i="81"/>
  <c r="P43" i="81"/>
  <c r="R43" i="81"/>
  <c r="S43" i="81"/>
  <c r="U43" i="81"/>
  <c r="V43" i="81"/>
  <c r="X43" i="81"/>
  <c r="Y43" i="81"/>
  <c r="AA43" i="81"/>
  <c r="AB43" i="81"/>
  <c r="AD43" i="81"/>
  <c r="AE43" i="81"/>
  <c r="AG43" i="81"/>
  <c r="AH43" i="81"/>
  <c r="AJ43" i="81"/>
  <c r="AK43" i="81"/>
  <c r="AM43" i="81"/>
  <c r="AN43" i="81"/>
  <c r="AP43" i="81"/>
  <c r="AQ43" i="81"/>
  <c r="AS43" i="81"/>
  <c r="AT43" i="81"/>
  <c r="AV43" i="81"/>
  <c r="AW43" i="81"/>
  <c r="AY43" i="81"/>
  <c r="AZ43" i="81"/>
  <c r="BB43" i="81"/>
  <c r="BC43" i="81"/>
  <c r="BE43" i="81"/>
  <c r="BF43" i="81"/>
  <c r="BH43" i="81"/>
  <c r="BI43" i="81"/>
  <c r="BK43" i="81"/>
  <c r="BL43" i="81"/>
  <c r="BN43" i="81"/>
  <c r="BO43" i="81"/>
  <c r="BQ43" i="81"/>
  <c r="BR43" i="81"/>
  <c r="BT43" i="81"/>
  <c r="BU43" i="81"/>
  <c r="BW43" i="81"/>
  <c r="BX43" i="81"/>
  <c r="BZ43" i="81"/>
  <c r="CA43" i="81"/>
  <c r="CC43" i="81"/>
  <c r="CD43" i="81"/>
  <c r="CF43" i="81"/>
  <c r="CG43" i="81"/>
  <c r="CH43" i="81" s="1"/>
  <c r="CI43" i="81"/>
  <c r="CJ43" i="81"/>
  <c r="CK43" i="81" s="1"/>
  <c r="CL43" i="81"/>
  <c r="CM43" i="81"/>
  <c r="CN43" i="81" s="1"/>
  <c r="C44" i="81"/>
  <c r="D44" i="81"/>
  <c r="F44" i="81"/>
  <c r="G44" i="81"/>
  <c r="I44" i="81"/>
  <c r="J44" i="81"/>
  <c r="L44" i="81"/>
  <c r="M44" i="81"/>
  <c r="O44" i="81"/>
  <c r="P44" i="81"/>
  <c r="R44" i="81"/>
  <c r="S44" i="81"/>
  <c r="U44" i="81"/>
  <c r="V44" i="81"/>
  <c r="X44" i="81"/>
  <c r="Y44" i="81"/>
  <c r="AA44" i="81"/>
  <c r="AB44" i="81"/>
  <c r="AD44" i="81"/>
  <c r="AE44" i="81"/>
  <c r="AG44" i="81"/>
  <c r="AH44" i="81"/>
  <c r="AJ44" i="81"/>
  <c r="AK44" i="81"/>
  <c r="AM44" i="81"/>
  <c r="AN44" i="81"/>
  <c r="AP44" i="81"/>
  <c r="AQ44" i="81"/>
  <c r="AS44" i="81"/>
  <c r="AT44" i="81"/>
  <c r="AV44" i="81"/>
  <c r="AW44" i="81"/>
  <c r="AY44" i="81"/>
  <c r="AZ44" i="81"/>
  <c r="BB44" i="81"/>
  <c r="BC44" i="81"/>
  <c r="BE44" i="81"/>
  <c r="BF44" i="81"/>
  <c r="BH44" i="81"/>
  <c r="BI44" i="81"/>
  <c r="BK44" i="81"/>
  <c r="BL44" i="81"/>
  <c r="BN44" i="81"/>
  <c r="BO44" i="81"/>
  <c r="BQ44" i="81"/>
  <c r="BR44" i="81"/>
  <c r="BT44" i="81"/>
  <c r="BU44" i="81"/>
  <c r="BW44" i="81"/>
  <c r="BX44" i="81"/>
  <c r="BZ44" i="81"/>
  <c r="CA44" i="81"/>
  <c r="CC44" i="81"/>
  <c r="CD44" i="81"/>
  <c r="CF44" i="81"/>
  <c r="CG44" i="81"/>
  <c r="CH44" i="81" s="1"/>
  <c r="CI44" i="81"/>
  <c r="CJ44" i="81"/>
  <c r="CK44" i="81" s="1"/>
  <c r="CL44" i="81"/>
  <c r="CM44" i="81"/>
  <c r="CN44" i="81" s="1"/>
  <c r="C45" i="81"/>
  <c r="D45" i="81"/>
  <c r="F45" i="81"/>
  <c r="G45" i="81"/>
  <c r="I45" i="81"/>
  <c r="J45" i="81"/>
  <c r="L45" i="81"/>
  <c r="M45" i="81"/>
  <c r="O45" i="81"/>
  <c r="P45" i="81"/>
  <c r="R45" i="81"/>
  <c r="S45" i="81"/>
  <c r="U45" i="81"/>
  <c r="V45" i="81"/>
  <c r="X45" i="81"/>
  <c r="Y45" i="81"/>
  <c r="AA45" i="81"/>
  <c r="AB45" i="81"/>
  <c r="AD45" i="81"/>
  <c r="AE45" i="81"/>
  <c r="AG45" i="81"/>
  <c r="AH45" i="81"/>
  <c r="AJ45" i="81"/>
  <c r="AK45" i="81"/>
  <c r="AM45" i="81"/>
  <c r="AN45" i="81"/>
  <c r="AP45" i="81"/>
  <c r="AQ45" i="81"/>
  <c r="AS45" i="81"/>
  <c r="AT45" i="81"/>
  <c r="AV45" i="81"/>
  <c r="AW45" i="81"/>
  <c r="AY45" i="81"/>
  <c r="AZ45" i="81"/>
  <c r="BB45" i="81"/>
  <c r="BC45" i="81"/>
  <c r="BE45" i="81"/>
  <c r="BF45" i="81"/>
  <c r="BH45" i="81"/>
  <c r="BI45" i="81"/>
  <c r="BK45" i="81"/>
  <c r="BL45" i="81"/>
  <c r="BN45" i="81"/>
  <c r="BO45" i="81"/>
  <c r="BQ45" i="81"/>
  <c r="BR45" i="81"/>
  <c r="BT45" i="81"/>
  <c r="BU45" i="81"/>
  <c r="BW45" i="81"/>
  <c r="BX45" i="81"/>
  <c r="BZ45" i="81"/>
  <c r="CA45" i="81"/>
  <c r="CC45" i="81"/>
  <c r="CD45" i="81"/>
  <c r="CF45" i="81"/>
  <c r="CG45" i="81"/>
  <c r="CH45" i="81" s="1"/>
  <c r="CI45" i="81"/>
  <c r="CJ45" i="81"/>
  <c r="CK45" i="81" s="1"/>
  <c r="CL45" i="81"/>
  <c r="CM45" i="81"/>
  <c r="CN45" i="81" s="1"/>
  <c r="C46" i="81"/>
  <c r="D46" i="81"/>
  <c r="F46" i="81"/>
  <c r="G46" i="81"/>
  <c r="I46" i="81"/>
  <c r="J46" i="81"/>
  <c r="L46" i="81"/>
  <c r="M46" i="81"/>
  <c r="O46" i="81"/>
  <c r="P46" i="81"/>
  <c r="R46" i="81"/>
  <c r="S46" i="81"/>
  <c r="U46" i="81"/>
  <c r="V46" i="81"/>
  <c r="X46" i="81"/>
  <c r="Y46" i="81"/>
  <c r="AA46" i="81"/>
  <c r="AB46" i="81"/>
  <c r="AD46" i="81"/>
  <c r="AE46" i="81"/>
  <c r="AG46" i="81"/>
  <c r="AH46" i="81"/>
  <c r="AJ46" i="81"/>
  <c r="AK46" i="81"/>
  <c r="AM46" i="81"/>
  <c r="AN46" i="81"/>
  <c r="AP46" i="81"/>
  <c r="AQ46" i="81"/>
  <c r="AS46" i="81"/>
  <c r="AT46" i="81"/>
  <c r="AV46" i="81"/>
  <c r="AW46" i="81"/>
  <c r="AY46" i="81"/>
  <c r="AZ46" i="81"/>
  <c r="BB46" i="81"/>
  <c r="BC46" i="81"/>
  <c r="BE46" i="81"/>
  <c r="BF46" i="81"/>
  <c r="BH46" i="81"/>
  <c r="BI46" i="81"/>
  <c r="BK46" i="81"/>
  <c r="BL46" i="81"/>
  <c r="BN46" i="81"/>
  <c r="BO46" i="81"/>
  <c r="BQ46" i="81"/>
  <c r="BR46" i="81"/>
  <c r="BT46" i="81"/>
  <c r="BU46" i="81"/>
  <c r="BW46" i="81"/>
  <c r="BX46" i="81"/>
  <c r="BZ46" i="81"/>
  <c r="CA46" i="81"/>
  <c r="CC46" i="81"/>
  <c r="CD46" i="81"/>
  <c r="CF46" i="81"/>
  <c r="CG46" i="81"/>
  <c r="CH46" i="81" s="1"/>
  <c r="CI46" i="81"/>
  <c r="CJ46" i="81"/>
  <c r="CK46" i="81" s="1"/>
  <c r="CL46" i="81"/>
  <c r="CM46" i="81"/>
  <c r="CN46" i="81" s="1"/>
  <c r="C47" i="81"/>
  <c r="D47" i="81"/>
  <c r="F47" i="81"/>
  <c r="G47" i="81"/>
  <c r="I47" i="81"/>
  <c r="J47" i="81"/>
  <c r="L47" i="81"/>
  <c r="M47" i="81"/>
  <c r="O47" i="81"/>
  <c r="P47" i="81"/>
  <c r="R47" i="81"/>
  <c r="S47" i="81"/>
  <c r="U47" i="81"/>
  <c r="V47" i="81"/>
  <c r="X47" i="81"/>
  <c r="Y47" i="81"/>
  <c r="AA47" i="81"/>
  <c r="AB47" i="81"/>
  <c r="AD47" i="81"/>
  <c r="AE47" i="81"/>
  <c r="AG47" i="81"/>
  <c r="AH47" i="81"/>
  <c r="AJ47" i="81"/>
  <c r="AK47" i="81"/>
  <c r="AM47" i="81"/>
  <c r="AN47" i="81"/>
  <c r="AP47" i="81"/>
  <c r="AQ47" i="81"/>
  <c r="AS47" i="81"/>
  <c r="AT47" i="81"/>
  <c r="AV47" i="81"/>
  <c r="AW47" i="81"/>
  <c r="AY47" i="81"/>
  <c r="AZ47" i="81"/>
  <c r="BB47" i="81"/>
  <c r="BC47" i="81"/>
  <c r="BE47" i="81"/>
  <c r="BF47" i="81"/>
  <c r="BH47" i="81"/>
  <c r="BI47" i="81"/>
  <c r="BK47" i="81"/>
  <c r="BL47" i="81"/>
  <c r="BN47" i="81"/>
  <c r="BO47" i="81"/>
  <c r="BQ47" i="81"/>
  <c r="BR47" i="81"/>
  <c r="BT47" i="81"/>
  <c r="BU47" i="81"/>
  <c r="BW47" i="81"/>
  <c r="BX47" i="81"/>
  <c r="BZ47" i="81"/>
  <c r="CA47" i="81"/>
  <c r="CC47" i="81"/>
  <c r="CD47" i="81"/>
  <c r="CF47" i="81"/>
  <c r="CG47" i="81"/>
  <c r="CH47" i="81" s="1"/>
  <c r="CI47" i="81"/>
  <c r="CJ47" i="81"/>
  <c r="CK47" i="81" s="1"/>
  <c r="CL47" i="81"/>
  <c r="CM47" i="81"/>
  <c r="CN47" i="81" s="1"/>
  <c r="C48" i="81"/>
  <c r="D48" i="81"/>
  <c r="F48" i="81"/>
  <c r="G48" i="81"/>
  <c r="I48" i="81"/>
  <c r="J48" i="81"/>
  <c r="L48" i="81"/>
  <c r="M48" i="81"/>
  <c r="O48" i="81"/>
  <c r="P48" i="81"/>
  <c r="R48" i="81"/>
  <c r="S48" i="81"/>
  <c r="U48" i="81"/>
  <c r="V48" i="81"/>
  <c r="X48" i="81"/>
  <c r="Y48" i="81"/>
  <c r="AA48" i="81"/>
  <c r="AB48" i="81"/>
  <c r="AD48" i="81"/>
  <c r="AE48" i="81"/>
  <c r="AG48" i="81"/>
  <c r="AH48" i="81"/>
  <c r="AJ48" i="81"/>
  <c r="AK48" i="81"/>
  <c r="AM48" i="81"/>
  <c r="AN48" i="81"/>
  <c r="AP48" i="81"/>
  <c r="AQ48" i="81"/>
  <c r="AS48" i="81"/>
  <c r="AT48" i="81"/>
  <c r="AV48" i="81"/>
  <c r="AW48" i="81"/>
  <c r="AY48" i="81"/>
  <c r="AZ48" i="81"/>
  <c r="BB48" i="81"/>
  <c r="BC48" i="81"/>
  <c r="BE48" i="81"/>
  <c r="BF48" i="81"/>
  <c r="BH48" i="81"/>
  <c r="BI48" i="81"/>
  <c r="BK48" i="81"/>
  <c r="BL48" i="81"/>
  <c r="BN48" i="81"/>
  <c r="BO48" i="81"/>
  <c r="BQ48" i="81"/>
  <c r="BR48" i="81"/>
  <c r="BT48" i="81"/>
  <c r="BU48" i="81"/>
  <c r="BW48" i="81"/>
  <c r="BX48" i="81"/>
  <c r="BZ48" i="81"/>
  <c r="CA48" i="81"/>
  <c r="CC48" i="81"/>
  <c r="CD48" i="81"/>
  <c r="CF48" i="81"/>
  <c r="CG48" i="81"/>
  <c r="CH48" i="81" s="1"/>
  <c r="CI48" i="81"/>
  <c r="CJ48" i="81"/>
  <c r="CK48" i="81" s="1"/>
  <c r="CL48" i="81"/>
  <c r="CM48" i="81"/>
  <c r="CN48" i="81" s="1"/>
  <c r="C49" i="81"/>
  <c r="D49" i="81"/>
  <c r="F49" i="81"/>
  <c r="G49" i="81"/>
  <c r="I49" i="81"/>
  <c r="J49" i="81"/>
  <c r="L49" i="81"/>
  <c r="M49" i="81"/>
  <c r="O49" i="81"/>
  <c r="P49" i="81"/>
  <c r="R49" i="81"/>
  <c r="S49" i="81"/>
  <c r="U49" i="81"/>
  <c r="V49" i="81"/>
  <c r="X49" i="81"/>
  <c r="Y49" i="81"/>
  <c r="AA49" i="81"/>
  <c r="AB49" i="81"/>
  <c r="AD49" i="81"/>
  <c r="AE49" i="81"/>
  <c r="AG49" i="81"/>
  <c r="AH49" i="81"/>
  <c r="AJ49" i="81"/>
  <c r="AK49" i="81"/>
  <c r="AM49" i="81"/>
  <c r="AN49" i="81"/>
  <c r="AP49" i="81"/>
  <c r="AQ49" i="81"/>
  <c r="AS49" i="81"/>
  <c r="AT49" i="81"/>
  <c r="AV49" i="81"/>
  <c r="AW49" i="81"/>
  <c r="AY49" i="81"/>
  <c r="AZ49" i="81"/>
  <c r="BB49" i="81"/>
  <c r="BC49" i="81"/>
  <c r="BE49" i="81"/>
  <c r="BF49" i="81"/>
  <c r="BH49" i="81"/>
  <c r="BI49" i="81"/>
  <c r="BK49" i="81"/>
  <c r="BL49" i="81"/>
  <c r="BN49" i="81"/>
  <c r="BO49" i="81"/>
  <c r="BQ49" i="81"/>
  <c r="BR49" i="81"/>
  <c r="BT49" i="81"/>
  <c r="BU49" i="81"/>
  <c r="BW49" i="81"/>
  <c r="BX49" i="81"/>
  <c r="BZ49" i="81"/>
  <c r="CA49" i="81"/>
  <c r="CC49" i="81"/>
  <c r="CD49" i="81"/>
  <c r="CF49" i="81"/>
  <c r="CG49" i="81"/>
  <c r="CH49" i="81" s="1"/>
  <c r="CI49" i="81"/>
  <c r="CJ49" i="81"/>
  <c r="CK49" i="81" s="1"/>
  <c r="CL49" i="81"/>
  <c r="CM49" i="81"/>
  <c r="CN49" i="81" s="1"/>
  <c r="C50" i="81"/>
  <c r="D50" i="81"/>
  <c r="F50" i="81"/>
  <c r="G50" i="81"/>
  <c r="I50" i="81"/>
  <c r="J50" i="81"/>
  <c r="L50" i="81"/>
  <c r="M50" i="81"/>
  <c r="O50" i="81"/>
  <c r="P50" i="81"/>
  <c r="R50" i="81"/>
  <c r="S50" i="81"/>
  <c r="U50" i="81"/>
  <c r="V50" i="81"/>
  <c r="X50" i="81"/>
  <c r="Y50" i="81"/>
  <c r="AA50" i="81"/>
  <c r="AB50" i="81"/>
  <c r="AD50" i="81"/>
  <c r="AE50" i="81"/>
  <c r="AG50" i="81"/>
  <c r="AH50" i="81"/>
  <c r="AJ50" i="81"/>
  <c r="AK50" i="81"/>
  <c r="AM50" i="81"/>
  <c r="AN50" i="81"/>
  <c r="AP50" i="81"/>
  <c r="AQ50" i="81"/>
  <c r="AS50" i="81"/>
  <c r="AT50" i="81"/>
  <c r="AV50" i="81"/>
  <c r="AW50" i="81"/>
  <c r="AY50" i="81"/>
  <c r="AZ50" i="81"/>
  <c r="BB50" i="81"/>
  <c r="BC50" i="81"/>
  <c r="BE50" i="81"/>
  <c r="BF50" i="81"/>
  <c r="BH50" i="81"/>
  <c r="BI50" i="81"/>
  <c r="BK50" i="81"/>
  <c r="BL50" i="81"/>
  <c r="BN50" i="81"/>
  <c r="BO50" i="81"/>
  <c r="BQ50" i="81"/>
  <c r="BR50" i="81"/>
  <c r="BT50" i="81"/>
  <c r="BU50" i="81"/>
  <c r="BW50" i="81"/>
  <c r="BX50" i="81"/>
  <c r="BZ50" i="81"/>
  <c r="CA50" i="81"/>
  <c r="CC50" i="81"/>
  <c r="CD50" i="81"/>
  <c r="CF50" i="81"/>
  <c r="CG50" i="81"/>
  <c r="CH50" i="81" s="1"/>
  <c r="CI50" i="81"/>
  <c r="CJ50" i="81"/>
  <c r="CK50" i="81" s="1"/>
  <c r="CL50" i="81"/>
  <c r="CM50" i="81"/>
  <c r="CN50" i="81" s="1"/>
  <c r="C51" i="81"/>
  <c r="D51" i="81"/>
  <c r="F51" i="81"/>
  <c r="G51" i="81"/>
  <c r="I51" i="81"/>
  <c r="J51" i="81"/>
  <c r="L51" i="81"/>
  <c r="M51" i="81"/>
  <c r="O51" i="81"/>
  <c r="P51" i="81"/>
  <c r="R51" i="81"/>
  <c r="S51" i="81"/>
  <c r="U51" i="81"/>
  <c r="V51" i="81"/>
  <c r="X51" i="81"/>
  <c r="Y51" i="81"/>
  <c r="AA51" i="81"/>
  <c r="AB51" i="81"/>
  <c r="AD51" i="81"/>
  <c r="AE51" i="81"/>
  <c r="AG51" i="81"/>
  <c r="AH51" i="81"/>
  <c r="AJ51" i="81"/>
  <c r="AK51" i="81"/>
  <c r="AM51" i="81"/>
  <c r="AN51" i="81"/>
  <c r="AP51" i="81"/>
  <c r="AQ51" i="81"/>
  <c r="AS51" i="81"/>
  <c r="AT51" i="81"/>
  <c r="AV51" i="81"/>
  <c r="AW51" i="81"/>
  <c r="AY51" i="81"/>
  <c r="AZ51" i="81"/>
  <c r="BB51" i="81"/>
  <c r="BC51" i="81"/>
  <c r="BE51" i="81"/>
  <c r="BF51" i="81"/>
  <c r="BH51" i="81"/>
  <c r="BI51" i="81"/>
  <c r="BK51" i="81"/>
  <c r="BL51" i="81"/>
  <c r="BN51" i="81"/>
  <c r="BO51" i="81"/>
  <c r="BQ51" i="81"/>
  <c r="BR51" i="81"/>
  <c r="BT51" i="81"/>
  <c r="BU51" i="81"/>
  <c r="BW51" i="81"/>
  <c r="BX51" i="81"/>
  <c r="BZ51" i="81"/>
  <c r="CA51" i="81"/>
  <c r="CC51" i="81"/>
  <c r="CD51" i="81"/>
  <c r="CF51" i="81"/>
  <c r="CG51" i="81"/>
  <c r="CH51" i="81" s="1"/>
  <c r="CI51" i="81"/>
  <c r="CJ51" i="81"/>
  <c r="CK51" i="81" s="1"/>
  <c r="CL51" i="81"/>
  <c r="CM51" i="81"/>
  <c r="CN51" i="81" s="1"/>
  <c r="C52" i="81"/>
  <c r="D52" i="81"/>
  <c r="F52" i="81"/>
  <c r="G52" i="81"/>
  <c r="I52" i="81"/>
  <c r="J52" i="81"/>
  <c r="L52" i="81"/>
  <c r="M52" i="81"/>
  <c r="O52" i="81"/>
  <c r="P52" i="81"/>
  <c r="R52" i="81"/>
  <c r="S52" i="81"/>
  <c r="U52" i="81"/>
  <c r="V52" i="81"/>
  <c r="X52" i="81"/>
  <c r="Y52" i="81"/>
  <c r="AA52" i="81"/>
  <c r="AB52" i="81"/>
  <c r="AD52" i="81"/>
  <c r="AE52" i="81"/>
  <c r="AG52" i="81"/>
  <c r="AH52" i="81"/>
  <c r="AJ52" i="81"/>
  <c r="AK52" i="81"/>
  <c r="AM52" i="81"/>
  <c r="AN52" i="81"/>
  <c r="AP52" i="81"/>
  <c r="AQ52" i="81"/>
  <c r="AS52" i="81"/>
  <c r="AT52" i="81"/>
  <c r="AV52" i="81"/>
  <c r="AW52" i="81"/>
  <c r="AY52" i="81"/>
  <c r="AZ52" i="81"/>
  <c r="BB52" i="81"/>
  <c r="BC52" i="81"/>
  <c r="BE52" i="81"/>
  <c r="BF52" i="81"/>
  <c r="BH52" i="81"/>
  <c r="BI52" i="81"/>
  <c r="BK52" i="81"/>
  <c r="BL52" i="81"/>
  <c r="BN52" i="81"/>
  <c r="BO52" i="81"/>
  <c r="BQ52" i="81"/>
  <c r="BR52" i="81"/>
  <c r="BT52" i="81"/>
  <c r="BU52" i="81"/>
  <c r="BW52" i="81"/>
  <c r="BX52" i="81"/>
  <c r="BZ52" i="81"/>
  <c r="CA52" i="81"/>
  <c r="CC52" i="81"/>
  <c r="CD52" i="81"/>
  <c r="CF52" i="81"/>
  <c r="CG52" i="81"/>
  <c r="CH52" i="81" s="1"/>
  <c r="CI52" i="81"/>
  <c r="CJ52" i="81"/>
  <c r="CK52" i="81" s="1"/>
  <c r="CL52" i="81"/>
  <c r="CM52" i="81"/>
  <c r="CN52" i="81" s="1"/>
  <c r="G6" i="81"/>
  <c r="CM67" i="81"/>
  <c r="CJ67" i="81"/>
  <c r="CG67" i="81"/>
  <c r="CD67" i="81"/>
  <c r="CA67" i="81"/>
  <c r="BX67" i="81"/>
  <c r="BU67" i="81"/>
  <c r="BR67" i="81"/>
  <c r="BO67" i="81"/>
  <c r="BL67" i="81"/>
  <c r="BI67" i="81"/>
  <c r="BF67" i="81"/>
  <c r="BC67" i="81"/>
  <c r="AZ67" i="81"/>
  <c r="AW67" i="81"/>
  <c r="AT67" i="81"/>
  <c r="AQ67" i="81"/>
  <c r="AN67" i="81"/>
  <c r="AK67" i="81"/>
  <c r="AH67" i="81"/>
  <c r="AE67" i="81"/>
  <c r="AB67" i="81"/>
  <c r="Y67" i="81"/>
  <c r="V67" i="81"/>
  <c r="S67" i="81"/>
  <c r="P67" i="81"/>
  <c r="M67" i="81"/>
  <c r="J67" i="81"/>
  <c r="AM67" i="81"/>
  <c r="AJ67" i="81"/>
  <c r="AG67" i="81"/>
  <c r="AD67" i="81"/>
  <c r="AA67" i="81"/>
  <c r="X67" i="81"/>
  <c r="U67" i="81"/>
  <c r="R67" i="81"/>
  <c r="O67" i="81"/>
  <c r="L67" i="81"/>
  <c r="I67" i="81"/>
  <c r="G67" i="81"/>
  <c r="AP67" i="81"/>
  <c r="AS67" i="81"/>
  <c r="AV67" i="81"/>
  <c r="AY67" i="81"/>
  <c r="BB67" i="81"/>
  <c r="BE67" i="81"/>
  <c r="BH67" i="81"/>
  <c r="BK67" i="81"/>
  <c r="BN67" i="81"/>
  <c r="BQ67" i="81"/>
  <c r="BT67" i="81"/>
  <c r="BW67" i="81"/>
  <c r="BZ67" i="81"/>
  <c r="CC67" i="81"/>
  <c r="CF67" i="81"/>
  <c r="CI67" i="81"/>
  <c r="CL67" i="81"/>
  <c r="CM53" i="81"/>
  <c r="CJ53" i="81"/>
  <c r="CG53" i="81"/>
  <c r="CD53" i="81"/>
  <c r="CA53" i="81"/>
  <c r="BX53" i="81"/>
  <c r="BU53" i="81"/>
  <c r="BR53" i="81"/>
  <c r="BO53" i="81"/>
  <c r="BL53" i="81"/>
  <c r="BI53" i="81"/>
  <c r="BF53" i="81"/>
  <c r="BC53" i="81"/>
  <c r="AZ53" i="81"/>
  <c r="AW53" i="81"/>
  <c r="AT53" i="81"/>
  <c r="AQ53" i="81"/>
  <c r="AN53" i="81"/>
  <c r="AK53" i="81"/>
  <c r="AH53" i="81"/>
  <c r="AE53" i="81"/>
  <c r="AB53" i="81"/>
  <c r="Y53" i="81"/>
  <c r="V53" i="81"/>
  <c r="S53" i="81"/>
  <c r="P53" i="81"/>
  <c r="M53" i="81"/>
  <c r="J53" i="81"/>
  <c r="G53" i="81"/>
  <c r="D67" i="81"/>
  <c r="D53" i="81"/>
  <c r="CM6" i="81"/>
  <c r="CJ6" i="81"/>
  <c r="CG6" i="81"/>
  <c r="CD6" i="81"/>
  <c r="CA6" i="81"/>
  <c r="BX6" i="81"/>
  <c r="BR6" i="81"/>
  <c r="BO6" i="81"/>
  <c r="BL6" i="81"/>
  <c r="BI6" i="81"/>
  <c r="BF6" i="81"/>
  <c r="BC6" i="81"/>
  <c r="AZ6" i="81"/>
  <c r="AW6" i="81"/>
  <c r="AT6" i="81"/>
  <c r="AQ6" i="81"/>
  <c r="AN6" i="81"/>
  <c r="AK6" i="81"/>
  <c r="AH6" i="81"/>
  <c r="AE6" i="81"/>
  <c r="AB6" i="81"/>
  <c r="Y6" i="81"/>
  <c r="V6" i="81"/>
  <c r="S6" i="81"/>
  <c r="P6" i="81"/>
  <c r="M6" i="81"/>
  <c r="J6" i="81"/>
  <c r="F6" i="81"/>
  <c r="F67" i="81"/>
  <c r="C67" i="81"/>
  <c r="F53" i="81"/>
  <c r="I53" i="81"/>
  <c r="L53" i="81"/>
  <c r="O53" i="81"/>
  <c r="R53" i="81"/>
  <c r="U53" i="81"/>
  <c r="X53" i="81"/>
  <c r="AA53" i="81"/>
  <c r="AD53" i="81"/>
  <c r="AG53" i="81"/>
  <c r="AJ53" i="81"/>
  <c r="AM53" i="81"/>
  <c r="AP53" i="81"/>
  <c r="AS53" i="81"/>
  <c r="AV53" i="81"/>
  <c r="AY53" i="81"/>
  <c r="BB53" i="81"/>
  <c r="BE53" i="81"/>
  <c r="BH53" i="81"/>
  <c r="BK53" i="81"/>
  <c r="BN53" i="81"/>
  <c r="BQ53" i="81"/>
  <c r="BT53" i="81"/>
  <c r="BW53" i="81"/>
  <c r="BZ53" i="81"/>
  <c r="CC53" i="81"/>
  <c r="CF53" i="81"/>
  <c r="CI53" i="81"/>
  <c r="CL53" i="81"/>
  <c r="C53" i="81"/>
  <c r="D66" i="52"/>
  <c r="E66" i="52"/>
  <c r="F66" i="52"/>
  <c r="D67" i="52"/>
  <c r="E67" i="52"/>
  <c r="F67" i="52"/>
  <c r="D68" i="52"/>
  <c r="E68" i="52"/>
  <c r="F68" i="52"/>
  <c r="D69" i="52"/>
  <c r="E69" i="52"/>
  <c r="F69" i="52"/>
  <c r="D70" i="52"/>
  <c r="E70" i="52"/>
  <c r="F70" i="52"/>
  <c r="D71" i="52"/>
  <c r="E71" i="52"/>
  <c r="F71" i="52"/>
  <c r="D72" i="52"/>
  <c r="E72" i="52"/>
  <c r="F72" i="52"/>
  <c r="D73" i="52"/>
  <c r="E73" i="52"/>
  <c r="F73" i="52"/>
  <c r="D74" i="52"/>
  <c r="E74" i="52"/>
  <c r="F74" i="52"/>
  <c r="D75" i="52"/>
  <c r="E75" i="52"/>
  <c r="F75" i="52"/>
  <c r="D76" i="52"/>
  <c r="E76" i="52"/>
  <c r="F76" i="52"/>
  <c r="D77" i="52"/>
  <c r="E77" i="52"/>
  <c r="F77" i="52"/>
  <c r="D78" i="52"/>
  <c r="E78" i="52"/>
  <c r="F78" i="52"/>
  <c r="D79" i="52"/>
  <c r="E79" i="52"/>
  <c r="F79" i="52"/>
  <c r="D80" i="52"/>
  <c r="E80" i="52"/>
  <c r="F80" i="52"/>
  <c r="D81" i="52"/>
  <c r="E81" i="52"/>
  <c r="F81" i="52"/>
  <c r="D82" i="52"/>
  <c r="E82" i="52"/>
  <c r="F82" i="52"/>
  <c r="D83" i="52"/>
  <c r="E83" i="52"/>
  <c r="F83" i="52"/>
  <c r="D84" i="52"/>
  <c r="E84" i="52"/>
  <c r="F84" i="52"/>
  <c r="D85" i="52"/>
  <c r="E85" i="52"/>
  <c r="F85" i="52"/>
  <c r="D86" i="52"/>
  <c r="E86" i="52"/>
  <c r="F86" i="52"/>
  <c r="D87" i="52"/>
  <c r="E87" i="52"/>
  <c r="F87" i="52"/>
  <c r="D88" i="52"/>
  <c r="E88" i="52"/>
  <c r="F88" i="52"/>
  <c r="D89" i="52"/>
  <c r="E89" i="52"/>
  <c r="F89" i="52"/>
  <c r="D90" i="52"/>
  <c r="E90" i="52"/>
  <c r="F90" i="52"/>
  <c r="D91" i="52"/>
  <c r="E91" i="52"/>
  <c r="F91" i="52"/>
  <c r="D92" i="52"/>
  <c r="E92" i="52"/>
  <c r="F92" i="52"/>
  <c r="D93" i="52"/>
  <c r="E93" i="52"/>
  <c r="F93" i="52"/>
  <c r="D94" i="52"/>
  <c r="E94" i="52"/>
  <c r="F94" i="52"/>
  <c r="D95" i="52"/>
  <c r="E95" i="52"/>
  <c r="F95" i="52"/>
  <c r="D96" i="52"/>
  <c r="E96" i="52"/>
  <c r="F96" i="52"/>
  <c r="D97" i="52"/>
  <c r="E97" i="52"/>
  <c r="F97" i="52"/>
  <c r="D98" i="52"/>
  <c r="E98" i="52"/>
  <c r="F98" i="52"/>
  <c r="D99" i="52"/>
  <c r="E99" i="52"/>
  <c r="F99" i="52"/>
  <c r="D100" i="52"/>
  <c r="E100" i="52"/>
  <c r="F100" i="52"/>
  <c r="D101" i="52"/>
  <c r="E101" i="52"/>
  <c r="F101" i="52"/>
  <c r="D102" i="52"/>
  <c r="E102" i="52"/>
  <c r="F102" i="52"/>
  <c r="D103" i="52"/>
  <c r="E103" i="52"/>
  <c r="F103" i="52"/>
  <c r="D104" i="52"/>
  <c r="E104" i="52"/>
  <c r="F104" i="52"/>
  <c r="D105" i="52"/>
  <c r="E105" i="52"/>
  <c r="F105" i="52"/>
  <c r="D106" i="52"/>
  <c r="E106" i="52"/>
  <c r="F106" i="52"/>
  <c r="D107" i="52"/>
  <c r="E107" i="52"/>
  <c r="F107" i="52"/>
  <c r="L6" i="81"/>
  <c r="O6" i="81"/>
  <c r="R6" i="81"/>
  <c r="U6" i="81"/>
  <c r="X6" i="81"/>
  <c r="AA6" i="81"/>
  <c r="AD6" i="81"/>
  <c r="AG6" i="81"/>
  <c r="AJ6" i="81"/>
  <c r="AM6" i="81"/>
  <c r="AP6" i="81"/>
  <c r="AS6" i="81"/>
  <c r="AV6" i="81"/>
  <c r="AY6" i="81"/>
  <c r="BB6" i="81"/>
  <c r="BE6" i="81"/>
  <c r="BH6" i="81"/>
  <c r="BK6" i="81"/>
  <c r="BN6" i="81"/>
  <c r="BQ6" i="81"/>
  <c r="BT6" i="81"/>
  <c r="BW6" i="81"/>
  <c r="BZ6" i="81"/>
  <c r="CC6" i="81"/>
  <c r="CF6" i="81"/>
  <c r="CI6" i="81"/>
  <c r="CL6" i="81"/>
  <c r="T14" i="81" l="1"/>
  <c r="H53" i="81"/>
  <c r="H67" i="81"/>
  <c r="CH75" i="81"/>
  <c r="AC182" i="81"/>
  <c r="BA172" i="81"/>
  <c r="AI167" i="81"/>
  <c r="AU149" i="81"/>
  <c r="CN76" i="81"/>
  <c r="BP52" i="81"/>
  <c r="BA52" i="81"/>
  <c r="AO146" i="81"/>
  <c r="BV66" i="81"/>
  <c r="BJ66" i="81"/>
  <c r="AL66" i="81"/>
  <c r="Z66" i="81"/>
  <c r="BD65" i="81"/>
  <c r="N64" i="81"/>
  <c r="CH58" i="81"/>
  <c r="H187" i="81"/>
  <c r="AL178" i="81"/>
  <c r="T173" i="81"/>
  <c r="AX172" i="81"/>
  <c r="AF167" i="81"/>
  <c r="AX65" i="81"/>
  <c r="CH33" i="81"/>
  <c r="AC66" i="81"/>
  <c r="AX52" i="81"/>
  <c r="CN33" i="81"/>
  <c r="BD52" i="81"/>
  <c r="BS66" i="81"/>
  <c r="BG66" i="81"/>
  <c r="W66" i="81"/>
  <c r="BA65" i="81"/>
  <c r="AI64" i="81"/>
  <c r="W180" i="81"/>
  <c r="Q173" i="81"/>
  <c r="AU64" i="81"/>
  <c r="CE52" i="81"/>
  <c r="BS52" i="81"/>
  <c r="CK33" i="81"/>
  <c r="CB51" i="81"/>
  <c r="BY25" i="81"/>
  <c r="CE24" i="81"/>
  <c r="CE25" i="81"/>
  <c r="CB43" i="81"/>
  <c r="CB37" i="81"/>
  <c r="BZ263" i="81" s="1"/>
  <c r="CB31" i="81"/>
  <c r="CB25" i="81"/>
  <c r="CB23" i="81"/>
  <c r="BZ249" i="81" s="1"/>
  <c r="AF63" i="81"/>
  <c r="AD304" i="81" s="1"/>
  <c r="W179" i="81"/>
  <c r="AI165" i="81"/>
  <c r="AI163" i="81"/>
  <c r="AI161" i="81"/>
  <c r="AI159" i="81"/>
  <c r="AR144" i="81"/>
  <c r="AR142" i="81"/>
  <c r="CK73" i="81"/>
  <c r="CI343" i="81" s="1"/>
  <c r="CB35" i="81"/>
  <c r="BZ252" i="81" s="1"/>
  <c r="AR63" i="81"/>
  <c r="BY51" i="81"/>
  <c r="CE50" i="81"/>
  <c r="BY49" i="81"/>
  <c r="CE48" i="81"/>
  <c r="BY47" i="81"/>
  <c r="CE46" i="81"/>
  <c r="BY45" i="81"/>
  <c r="BW278" i="81" s="1"/>
  <c r="CE44" i="81"/>
  <c r="BY43" i="81"/>
  <c r="CE42" i="81"/>
  <c r="BY41" i="81"/>
  <c r="CE40" i="81"/>
  <c r="BY39" i="81"/>
  <c r="CE38" i="81"/>
  <c r="BY37" i="81"/>
  <c r="CE36" i="81"/>
  <c r="BY35" i="81"/>
  <c r="CE34" i="81"/>
  <c r="BY33" i="81"/>
  <c r="CE32" i="81"/>
  <c r="BY31" i="81"/>
  <c r="BW265" i="81" s="1"/>
  <c r="CE30" i="81"/>
  <c r="BY29" i="81"/>
  <c r="CE28" i="81"/>
  <c r="BY27" i="81"/>
  <c r="CE26" i="81"/>
  <c r="CB47" i="81"/>
  <c r="BY23" i="81"/>
  <c r="AO63" i="81"/>
  <c r="AM304" i="81" s="1"/>
  <c r="BD173" i="81"/>
  <c r="AF165" i="81"/>
  <c r="AD357" i="81" s="1"/>
  <c r="AF163" i="81"/>
  <c r="AF161" i="81"/>
  <c r="AF159" i="81"/>
  <c r="AO144" i="81"/>
  <c r="AO142" i="81"/>
  <c r="CB45" i="81"/>
  <c r="CB41" i="81"/>
  <c r="CB39" i="81"/>
  <c r="BZ272" i="81" s="1"/>
  <c r="CE22" i="81"/>
  <c r="CB52" i="81"/>
  <c r="CB50" i="81"/>
  <c r="CB48" i="81"/>
  <c r="CB46" i="81"/>
  <c r="BZ271" i="81" s="1"/>
  <c r="CB44" i="81"/>
  <c r="CB42" i="81"/>
  <c r="BZ290" i="81" s="1"/>
  <c r="CB40" i="81"/>
  <c r="CB38" i="81"/>
  <c r="CB36" i="81"/>
  <c r="CB34" i="81"/>
  <c r="CB32" i="81"/>
  <c r="CB30" i="81"/>
  <c r="BZ259" i="81" s="1"/>
  <c r="CB28" i="81"/>
  <c r="CB26" i="81"/>
  <c r="BZ286" i="81" s="1"/>
  <c r="CB66" i="81"/>
  <c r="BZ301" i="81" s="1"/>
  <c r="BA171" i="81"/>
  <c r="AI166" i="81"/>
  <c r="AI164" i="81"/>
  <c r="AI162" i="81"/>
  <c r="AI160" i="81"/>
  <c r="AR145" i="81"/>
  <c r="CK74" i="81"/>
  <c r="CB33" i="81"/>
  <c r="BZ284" i="81" s="1"/>
  <c r="CB29" i="81"/>
  <c r="CB22" i="81"/>
  <c r="BY52" i="81"/>
  <c r="CE51" i="81"/>
  <c r="CC276" i="81" s="1"/>
  <c r="BY50" i="81"/>
  <c r="BW293" i="81" s="1"/>
  <c r="CE49" i="81"/>
  <c r="CC271" i="81" s="1"/>
  <c r="BY48" i="81"/>
  <c r="CE47" i="81"/>
  <c r="BY46" i="81"/>
  <c r="CE45" i="81"/>
  <c r="BY44" i="81"/>
  <c r="CE43" i="81"/>
  <c r="CC283" i="81" s="1"/>
  <c r="BY42" i="81"/>
  <c r="BW290" i="81" s="1"/>
  <c r="CE41" i="81"/>
  <c r="CC284" i="81" s="1"/>
  <c r="BY40" i="81"/>
  <c r="BW277" i="81" s="1"/>
  <c r="CE39" i="81"/>
  <c r="CC275" i="81" s="1"/>
  <c r="BY38" i="81"/>
  <c r="CE37" i="81"/>
  <c r="BY36" i="81"/>
  <c r="CE35" i="81"/>
  <c r="CC267" i="81" s="1"/>
  <c r="BY34" i="81"/>
  <c r="BW272" i="81" s="1"/>
  <c r="CE33" i="81"/>
  <c r="CC263" i="81" s="1"/>
  <c r="BY32" i="81"/>
  <c r="BW256" i="81" s="1"/>
  <c r="CE31" i="81"/>
  <c r="CC281" i="81" s="1"/>
  <c r="BY30" i="81"/>
  <c r="CE29" i="81"/>
  <c r="BY28" i="81"/>
  <c r="CE27" i="81"/>
  <c r="CC252" i="81" s="1"/>
  <c r="BY26" i="81"/>
  <c r="BW286" i="81" s="1"/>
  <c r="CB49" i="81"/>
  <c r="BZ293" i="81" s="1"/>
  <c r="CB27" i="81"/>
  <c r="CB24" i="81"/>
  <c r="BY24" i="81"/>
  <c r="CE23" i="81"/>
  <c r="BY22" i="81"/>
  <c r="BY66" i="81"/>
  <c r="AI63" i="81"/>
  <c r="Z179" i="81"/>
  <c r="X372" i="81" s="1"/>
  <c r="BD172" i="81"/>
  <c r="AX171" i="81"/>
  <c r="AF166" i="81"/>
  <c r="AF164" i="81"/>
  <c r="AF160" i="81"/>
  <c r="AU148" i="81"/>
  <c r="AO145" i="81"/>
  <c r="AM360" i="81" s="1"/>
  <c r="AO143" i="81"/>
  <c r="CH74" i="81"/>
  <c r="T6" i="81"/>
  <c r="AR6" i="81"/>
  <c r="BP6" i="81"/>
  <c r="CN6" i="81"/>
  <c r="BT454" i="81"/>
  <c r="AS461" i="81"/>
  <c r="AP468" i="81"/>
  <c r="CL464" i="81"/>
  <c r="CI464" i="81"/>
  <c r="R466" i="81"/>
  <c r="CF455" i="81"/>
  <c r="BH453" i="81"/>
  <c r="AJ451" i="81"/>
  <c r="F478" i="81"/>
  <c r="F446" i="81"/>
  <c r="F382" i="81"/>
  <c r="F350" i="81"/>
  <c r="R486" i="81"/>
  <c r="CL484" i="81"/>
  <c r="BZ483" i="81"/>
  <c r="BN482" i="81"/>
  <c r="BB481" i="81"/>
  <c r="AP480" i="81"/>
  <c r="AD479" i="81"/>
  <c r="R478" i="81"/>
  <c r="CL476" i="81"/>
  <c r="BN474" i="81"/>
  <c r="R470" i="81"/>
  <c r="CL468" i="81"/>
  <c r="BN466" i="81"/>
  <c r="O459" i="81"/>
  <c r="L441" i="81"/>
  <c r="CC260" i="81"/>
  <c r="CC249" i="81"/>
  <c r="CC251" i="81"/>
  <c r="CC261" i="81"/>
  <c r="CC265" i="81"/>
  <c r="CC269" i="81"/>
  <c r="CC264" i="81"/>
  <c r="CC277" i="81"/>
  <c r="CC293" i="81"/>
  <c r="CC273" i="81"/>
  <c r="CC286" i="81"/>
  <c r="CC272" i="81"/>
  <c r="CC320" i="81"/>
  <c r="CC337" i="81"/>
  <c r="CC373" i="81"/>
  <c r="CC326" i="81"/>
  <c r="CC330" i="81"/>
  <c r="CC344" i="81"/>
  <c r="CC350" i="81"/>
  <c r="CC362" i="81"/>
  <c r="CC374" i="81"/>
  <c r="CC376" i="81"/>
  <c r="CC388" i="81"/>
  <c r="CC400" i="81"/>
  <c r="CC410" i="81"/>
  <c r="CC420" i="81"/>
  <c r="CC424" i="81"/>
  <c r="CC421" i="81"/>
  <c r="CC425" i="81"/>
  <c r="CC427" i="81"/>
  <c r="CC441" i="81"/>
  <c r="CC453" i="81"/>
  <c r="CC455" i="81"/>
  <c r="CC411" i="81"/>
  <c r="CC415" i="81"/>
  <c r="CC423" i="81"/>
  <c r="CC413" i="81"/>
  <c r="CC426" i="81"/>
  <c r="CC436" i="81"/>
  <c r="CC440" i="81"/>
  <c r="CC442" i="81"/>
  <c r="CC446" i="81"/>
  <c r="CC452" i="81"/>
  <c r="CC456" i="81"/>
  <c r="CC417" i="81"/>
  <c r="CC477" i="81"/>
  <c r="CC479" i="81"/>
  <c r="CC481" i="81"/>
  <c r="CC483" i="81"/>
  <c r="CC474" i="81"/>
  <c r="CC476" i="81"/>
  <c r="CC478" i="81"/>
  <c r="CC482" i="81"/>
  <c r="CC486" i="81"/>
  <c r="BZ265" i="81"/>
  <c r="BZ256" i="81"/>
  <c r="BZ264" i="81"/>
  <c r="BZ274" i="81"/>
  <c r="BZ281" i="81"/>
  <c r="BZ308" i="81"/>
  <c r="BZ276" i="81"/>
  <c r="BZ313" i="81"/>
  <c r="BZ337" i="81"/>
  <c r="BZ320" i="81"/>
  <c r="BZ326" i="81"/>
  <c r="BZ330" i="81"/>
  <c r="BZ312" i="81"/>
  <c r="BZ344" i="81"/>
  <c r="BZ373" i="81"/>
  <c r="BZ362" i="81"/>
  <c r="BZ376" i="81"/>
  <c r="BZ388" i="81"/>
  <c r="BZ400" i="81"/>
  <c r="BZ410" i="81"/>
  <c r="BZ420" i="81"/>
  <c r="BZ350" i="81"/>
  <c r="BZ411" i="81"/>
  <c r="BZ413" i="81"/>
  <c r="BZ415" i="81"/>
  <c r="BZ417" i="81"/>
  <c r="BZ421" i="81"/>
  <c r="BZ374" i="81"/>
  <c r="BZ425" i="81"/>
  <c r="BZ427" i="81"/>
  <c r="BZ441" i="81"/>
  <c r="BZ453" i="81"/>
  <c r="BZ455" i="81"/>
  <c r="BZ423" i="81"/>
  <c r="BZ426" i="81"/>
  <c r="BZ436" i="81"/>
  <c r="BZ440" i="81"/>
  <c r="BZ442" i="81"/>
  <c r="BZ446" i="81"/>
  <c r="BZ452" i="81"/>
  <c r="BZ456" i="81"/>
  <c r="BZ424" i="81"/>
  <c r="BZ468" i="81"/>
  <c r="BZ474" i="81"/>
  <c r="BZ476" i="81"/>
  <c r="BZ478" i="81"/>
  <c r="BZ482" i="81"/>
  <c r="BZ486" i="81"/>
  <c r="BB293" i="81"/>
  <c r="BB301" i="81"/>
  <c r="BB309" i="81"/>
  <c r="BB308" i="81"/>
  <c r="BB316" i="81"/>
  <c r="BB333" i="81"/>
  <c r="BB337" i="81"/>
  <c r="BB307" i="81"/>
  <c r="BB312" i="81"/>
  <c r="BB313" i="81"/>
  <c r="BB326" i="81"/>
  <c r="BB330" i="81"/>
  <c r="BB334" i="81"/>
  <c r="BB310" i="81"/>
  <c r="BB321" i="81"/>
  <c r="BB345" i="81"/>
  <c r="BB353" i="81"/>
  <c r="BB361" i="81"/>
  <c r="BB350" i="81"/>
  <c r="BB358" i="81"/>
  <c r="BB339" i="81"/>
  <c r="BB349" i="81"/>
  <c r="BB346" i="81"/>
  <c r="BB362" i="81"/>
  <c r="BB376" i="81"/>
  <c r="BB378" i="81"/>
  <c r="BB382" i="81"/>
  <c r="BB408" i="81"/>
  <c r="BB410" i="81"/>
  <c r="BB420" i="81"/>
  <c r="BB375" i="81"/>
  <c r="BB374" i="81"/>
  <c r="BB348" i="81"/>
  <c r="BB377" i="81"/>
  <c r="BB405" i="81"/>
  <c r="BB409" i="81"/>
  <c r="BB411" i="81"/>
  <c r="BB413" i="81"/>
  <c r="BB419" i="81"/>
  <c r="BB421" i="81"/>
  <c r="BB423" i="81"/>
  <c r="BB373" i="81"/>
  <c r="BB372" i="81"/>
  <c r="BB379" i="81"/>
  <c r="BB425" i="81"/>
  <c r="BB427" i="81"/>
  <c r="BB437" i="81"/>
  <c r="BB441" i="81"/>
  <c r="BB451" i="81"/>
  <c r="BB453" i="81"/>
  <c r="BB455" i="81"/>
  <c r="BB457" i="81"/>
  <c r="BB424" i="81"/>
  <c r="BB422" i="81"/>
  <c r="BB426" i="81"/>
  <c r="BB428" i="81"/>
  <c r="BB440" i="81"/>
  <c r="BB442" i="81"/>
  <c r="BB446" i="81"/>
  <c r="BB448" i="81"/>
  <c r="BB454" i="81"/>
  <c r="BB456" i="81"/>
  <c r="BB468" i="81"/>
  <c r="BB474" i="81"/>
  <c r="BB476" i="81"/>
  <c r="BB478" i="81"/>
  <c r="BB482" i="81"/>
  <c r="BB484" i="81"/>
  <c r="BB486" i="81"/>
  <c r="AD247" i="81"/>
  <c r="AD249" i="81"/>
  <c r="AD251" i="81"/>
  <c r="AD253" i="81"/>
  <c r="AD255" i="81"/>
  <c r="AD257" i="81"/>
  <c r="AD259" i="81"/>
  <c r="AD261" i="81"/>
  <c r="AD263" i="81"/>
  <c r="AD265" i="81"/>
  <c r="AD267" i="81"/>
  <c r="AD248" i="81"/>
  <c r="AD250" i="81"/>
  <c r="AD252" i="81"/>
  <c r="AD254" i="81"/>
  <c r="AD256" i="81"/>
  <c r="AD258" i="81"/>
  <c r="AD260" i="81"/>
  <c r="AD262" i="81"/>
  <c r="AD264" i="81"/>
  <c r="AD266" i="81"/>
  <c r="AD268" i="81"/>
  <c r="AD270" i="81"/>
  <c r="AD278" i="81"/>
  <c r="AD286" i="81"/>
  <c r="AD275" i="81"/>
  <c r="AD283" i="81"/>
  <c r="AD291" i="81"/>
  <c r="AD277" i="81"/>
  <c r="AD285" i="81"/>
  <c r="AD269" i="81"/>
  <c r="AD274" i="81"/>
  <c r="AD282" i="81"/>
  <c r="AD290" i="81"/>
  <c r="AD271" i="81"/>
  <c r="AD279" i="81"/>
  <c r="AD287" i="81"/>
  <c r="AD276" i="81"/>
  <c r="AD284" i="81"/>
  <c r="AD292" i="81"/>
  <c r="AD273" i="81"/>
  <c r="AD281" i="81"/>
  <c r="AD289" i="81"/>
  <c r="AD272" i="81"/>
  <c r="AD293" i="81"/>
  <c r="AD288" i="81"/>
  <c r="AD307" i="81"/>
  <c r="AD323" i="81"/>
  <c r="AD312" i="81"/>
  <c r="AD320" i="81"/>
  <c r="AD301" i="81"/>
  <c r="AD309" i="81"/>
  <c r="AD280" i="81"/>
  <c r="AD306" i="81"/>
  <c r="AD333" i="81"/>
  <c r="AD337" i="81"/>
  <c r="AD316" i="81"/>
  <c r="AD313" i="81"/>
  <c r="AD321" i="81"/>
  <c r="AD310" i="81"/>
  <c r="AD326" i="81"/>
  <c r="AD330" i="81"/>
  <c r="AD334" i="81"/>
  <c r="AD351" i="81"/>
  <c r="AD348" i="81"/>
  <c r="AD345" i="81"/>
  <c r="AD353" i="81"/>
  <c r="AD361" i="81"/>
  <c r="AD350" i="81"/>
  <c r="AD358" i="81"/>
  <c r="AD347" i="81"/>
  <c r="AD352" i="81"/>
  <c r="AD376" i="81"/>
  <c r="AD378" i="81"/>
  <c r="AD382" i="81"/>
  <c r="AD392" i="81"/>
  <c r="AD349" i="81"/>
  <c r="AD373" i="81"/>
  <c r="AD362" i="81"/>
  <c r="AD398" i="81"/>
  <c r="AD400" i="81"/>
  <c r="AD408" i="81"/>
  <c r="AD410" i="81"/>
  <c r="AD420" i="81"/>
  <c r="AD422" i="81"/>
  <c r="AD379" i="81"/>
  <c r="AD372" i="81"/>
  <c r="AD375" i="81"/>
  <c r="AD397" i="81"/>
  <c r="AD399" i="81"/>
  <c r="AD405" i="81"/>
  <c r="AD411" i="81"/>
  <c r="AD413" i="81"/>
  <c r="AD419" i="81"/>
  <c r="AD421" i="81"/>
  <c r="AD423" i="81"/>
  <c r="AD346" i="81"/>
  <c r="AD374" i="81"/>
  <c r="AD377" i="81"/>
  <c r="AD425" i="81"/>
  <c r="AD427" i="81"/>
  <c r="AD441" i="81"/>
  <c r="AD445" i="81"/>
  <c r="AD451" i="81"/>
  <c r="AD455" i="81"/>
  <c r="AD457" i="81"/>
  <c r="AD424" i="81"/>
  <c r="AD426" i="81"/>
  <c r="AD428" i="81"/>
  <c r="AD440" i="81"/>
  <c r="AD442" i="81"/>
  <c r="AD446" i="81"/>
  <c r="AD452" i="81"/>
  <c r="AD454" i="81"/>
  <c r="AD456" i="81"/>
  <c r="AD468" i="81"/>
  <c r="AD474" i="81"/>
  <c r="AD476" i="81"/>
  <c r="AD478" i="81"/>
  <c r="AD480" i="81"/>
  <c r="AD482" i="81"/>
  <c r="AD484" i="81"/>
  <c r="AD486" i="81"/>
  <c r="W51" i="81"/>
  <c r="BS47" i="81"/>
  <c r="BM46" i="81"/>
  <c r="Q46" i="81"/>
  <c r="F477" i="81"/>
  <c r="O486" i="81"/>
  <c r="CI484" i="81"/>
  <c r="BW483" i="81"/>
  <c r="BK482" i="81"/>
  <c r="AY481" i="81"/>
  <c r="AM480" i="81"/>
  <c r="AA479" i="81"/>
  <c r="O478" i="81"/>
  <c r="CI476" i="81"/>
  <c r="BK474" i="81"/>
  <c r="O470" i="81"/>
  <c r="CI468" i="81"/>
  <c r="CI462" i="81"/>
  <c r="L459" i="81"/>
  <c r="AY454" i="81"/>
  <c r="CI449" i="81"/>
  <c r="AM445" i="81"/>
  <c r="BW440" i="81"/>
  <c r="AG248" i="81"/>
  <c r="AG250" i="81"/>
  <c r="AG252" i="81"/>
  <c r="AG254" i="81"/>
  <c r="AG256" i="81"/>
  <c r="AG258" i="81"/>
  <c r="AG260" i="81"/>
  <c r="AG247" i="81"/>
  <c r="AG249" i="81"/>
  <c r="AG251" i="81"/>
  <c r="AG253" i="81"/>
  <c r="AG255" i="81"/>
  <c r="AG257" i="81"/>
  <c r="AG259" i="81"/>
  <c r="AG261" i="81"/>
  <c r="AG263" i="81"/>
  <c r="AG265" i="81"/>
  <c r="AG267" i="81"/>
  <c r="AG269" i="81"/>
  <c r="AG264" i="81"/>
  <c r="AG262" i="81"/>
  <c r="AG270" i="81"/>
  <c r="AG266" i="81"/>
  <c r="AG268" i="81"/>
  <c r="AG273" i="81"/>
  <c r="AG281" i="81"/>
  <c r="AG289" i="81"/>
  <c r="AG278" i="81"/>
  <c r="AG286" i="81"/>
  <c r="AG272" i="81"/>
  <c r="AG280" i="81"/>
  <c r="AG288" i="81"/>
  <c r="AG293" i="81"/>
  <c r="AG301" i="81"/>
  <c r="AG307" i="81"/>
  <c r="AG309" i="81"/>
  <c r="AG313" i="81"/>
  <c r="AG321" i="81"/>
  <c r="AG323" i="81"/>
  <c r="AG277" i="81"/>
  <c r="AG285" i="81"/>
  <c r="AG274" i="81"/>
  <c r="AG282" i="81"/>
  <c r="AG290" i="81"/>
  <c r="AG271" i="81"/>
  <c r="AG279" i="81"/>
  <c r="AG287" i="81"/>
  <c r="AG276" i="81"/>
  <c r="AG284" i="81"/>
  <c r="AG292" i="81"/>
  <c r="AG306" i="81"/>
  <c r="AG310" i="81"/>
  <c r="AG312" i="81"/>
  <c r="AG316" i="81"/>
  <c r="AG320" i="81"/>
  <c r="AG275" i="81"/>
  <c r="AG291" i="81"/>
  <c r="AG283" i="81"/>
  <c r="AG333" i="81"/>
  <c r="AG337" i="81"/>
  <c r="AG345" i="81"/>
  <c r="AG347" i="81"/>
  <c r="AG349" i="81"/>
  <c r="AG351" i="81"/>
  <c r="AG353" i="81"/>
  <c r="AG357" i="81"/>
  <c r="AG361" i="81"/>
  <c r="AG373" i="81"/>
  <c r="AG326" i="81"/>
  <c r="AG330" i="81"/>
  <c r="AG334" i="81"/>
  <c r="AG346" i="81"/>
  <c r="AG348" i="81"/>
  <c r="AG350" i="81"/>
  <c r="AG352" i="81"/>
  <c r="AG358" i="81"/>
  <c r="AG362" i="81"/>
  <c r="AG372" i="81"/>
  <c r="AG374" i="81"/>
  <c r="AG375" i="81"/>
  <c r="AG377" i="81"/>
  <c r="AG379" i="81"/>
  <c r="AG376" i="81"/>
  <c r="AG378" i="81"/>
  <c r="AG382" i="81"/>
  <c r="AG392" i="81"/>
  <c r="AG398" i="81"/>
  <c r="AG400" i="81"/>
  <c r="AG408" i="81"/>
  <c r="AG410" i="81"/>
  <c r="AG420" i="81"/>
  <c r="AG422" i="81"/>
  <c r="AG424" i="81"/>
  <c r="AG397" i="81"/>
  <c r="AG399" i="81"/>
  <c r="AG425" i="81"/>
  <c r="AG427" i="81"/>
  <c r="AG441" i="81"/>
  <c r="AG445" i="81"/>
  <c r="AG451" i="81"/>
  <c r="AG455" i="81"/>
  <c r="AG457" i="81"/>
  <c r="AG421" i="81"/>
  <c r="AG423" i="81"/>
  <c r="AG405" i="81"/>
  <c r="AG426" i="81"/>
  <c r="AG428" i="81"/>
  <c r="AG440" i="81"/>
  <c r="AG442" i="81"/>
  <c r="AG446" i="81"/>
  <c r="AG452" i="81"/>
  <c r="AG454" i="81"/>
  <c r="AG456" i="81"/>
  <c r="AG411" i="81"/>
  <c r="AG419" i="81"/>
  <c r="AG413" i="81"/>
  <c r="AG477" i="81"/>
  <c r="AG479" i="81"/>
  <c r="AG481" i="81"/>
  <c r="AG485" i="81"/>
  <c r="AG468" i="81"/>
  <c r="AG474" i="81"/>
  <c r="AG476" i="81"/>
  <c r="AG478" i="81"/>
  <c r="AG480" i="81"/>
  <c r="AG482" i="81"/>
  <c r="AG484" i="81"/>
  <c r="AG486" i="81"/>
  <c r="E52" i="81"/>
  <c r="C259" i="81" s="1"/>
  <c r="F438" i="81"/>
  <c r="CL486" i="81"/>
  <c r="BB483" i="81"/>
  <c r="AP482" i="81"/>
  <c r="AD481" i="81"/>
  <c r="R480" i="81"/>
  <c r="CL478" i="81"/>
  <c r="BZ477" i="81"/>
  <c r="BN476" i="81"/>
  <c r="AP474" i="81"/>
  <c r="R472" i="81"/>
  <c r="CL470" i="81"/>
  <c r="BN468" i="81"/>
  <c r="L461" i="81"/>
  <c r="CF439" i="81"/>
  <c r="AA312" i="81"/>
  <c r="AA301" i="81"/>
  <c r="AA309" i="81"/>
  <c r="AA333" i="81"/>
  <c r="AA337" i="81"/>
  <c r="AA316" i="81"/>
  <c r="AA313" i="81"/>
  <c r="AA321" i="81"/>
  <c r="AA310" i="81"/>
  <c r="AA326" i="81"/>
  <c r="AA330" i="81"/>
  <c r="AA334" i="81"/>
  <c r="AA348" i="81"/>
  <c r="AA345" i="81"/>
  <c r="AA353" i="81"/>
  <c r="AA361" i="81"/>
  <c r="AA350" i="81"/>
  <c r="AA358" i="81"/>
  <c r="AA374" i="81"/>
  <c r="AA352" i="81"/>
  <c r="AA349" i="81"/>
  <c r="AA373" i="81"/>
  <c r="AA346" i="81"/>
  <c r="AA362" i="81"/>
  <c r="AA378" i="81"/>
  <c r="AA379" i="81"/>
  <c r="AA375" i="81"/>
  <c r="AA399" i="81"/>
  <c r="AA405" i="81"/>
  <c r="AA411" i="81"/>
  <c r="AA413" i="81"/>
  <c r="AA419" i="81"/>
  <c r="AA421" i="81"/>
  <c r="AA423" i="81"/>
  <c r="AA376" i="81"/>
  <c r="AA377" i="81"/>
  <c r="AA382" i="81"/>
  <c r="AA420" i="81"/>
  <c r="AA424" i="81"/>
  <c r="AA426" i="81"/>
  <c r="AA428" i="81"/>
  <c r="AA400" i="81"/>
  <c r="AA422" i="81"/>
  <c r="AA410" i="81"/>
  <c r="AA425" i="81"/>
  <c r="AA427" i="81"/>
  <c r="AA441" i="81"/>
  <c r="AA451" i="81"/>
  <c r="AA455" i="81"/>
  <c r="AA457" i="81"/>
  <c r="AA442" i="81"/>
  <c r="AA440" i="81"/>
  <c r="AA456" i="81"/>
  <c r="AA468" i="81"/>
  <c r="AA476" i="81"/>
  <c r="AA478" i="81"/>
  <c r="AA482" i="81"/>
  <c r="AA486" i="81"/>
  <c r="AA446" i="81"/>
  <c r="AA454" i="81"/>
  <c r="BT313" i="81"/>
  <c r="BT321" i="81"/>
  <c r="BT310" i="81"/>
  <c r="BT318" i="81"/>
  <c r="BT304" i="81"/>
  <c r="BT312" i="81"/>
  <c r="BT320" i="81"/>
  <c r="BT337" i="81"/>
  <c r="BT316" i="81"/>
  <c r="BT314" i="81"/>
  <c r="BT326" i="81"/>
  <c r="BT330" i="81"/>
  <c r="BT334" i="81"/>
  <c r="BT338" i="81"/>
  <c r="BT308" i="81"/>
  <c r="BT309" i="81"/>
  <c r="BT349" i="81"/>
  <c r="BT346" i="81"/>
  <c r="BT362" i="81"/>
  <c r="BT343" i="81"/>
  <c r="BT351" i="81"/>
  <c r="BT367" i="81"/>
  <c r="BT340" i="81"/>
  <c r="BT348" i="81"/>
  <c r="BT345" i="81"/>
  <c r="BT353" i="81"/>
  <c r="BT361" i="81"/>
  <c r="BT342" i="81"/>
  <c r="BT350" i="81"/>
  <c r="BT358" i="81"/>
  <c r="BT366" i="81"/>
  <c r="BT374" i="81"/>
  <c r="BT339" i="81"/>
  <c r="BT383" i="81"/>
  <c r="BT378" i="81"/>
  <c r="BT344" i="81"/>
  <c r="BT372" i="81"/>
  <c r="BT379" i="81"/>
  <c r="BT403" i="81"/>
  <c r="BT405" i="81"/>
  <c r="BT415" i="81"/>
  <c r="BT419" i="81"/>
  <c r="BT421" i="81"/>
  <c r="BT423" i="81"/>
  <c r="BT380" i="81"/>
  <c r="BT368" i="81"/>
  <c r="BT365" i="81"/>
  <c r="BT376" i="81"/>
  <c r="BT352" i="81"/>
  <c r="BT373" i="81"/>
  <c r="BT382" i="81"/>
  <c r="BT426" i="81"/>
  <c r="BT428" i="81"/>
  <c r="BT430" i="81"/>
  <c r="BT434" i="81"/>
  <c r="BT436" i="81"/>
  <c r="BT438" i="81"/>
  <c r="BT422" i="81"/>
  <c r="BT424" i="81"/>
  <c r="BT420" i="81"/>
  <c r="BT425" i="81"/>
  <c r="BT427" i="81"/>
  <c r="BT433" i="81"/>
  <c r="BT435" i="81"/>
  <c r="BT437" i="81"/>
  <c r="BT439" i="81"/>
  <c r="BT441" i="81"/>
  <c r="BT443" i="81"/>
  <c r="BT445" i="81"/>
  <c r="BT447" i="81"/>
  <c r="BT449" i="81"/>
  <c r="BT451" i="81"/>
  <c r="BT453" i="81"/>
  <c r="BT455" i="81"/>
  <c r="BT457" i="81"/>
  <c r="BT459" i="81"/>
  <c r="BT444" i="81"/>
  <c r="BT452" i="81"/>
  <c r="BT466" i="81"/>
  <c r="BT468" i="81"/>
  <c r="BT470" i="81"/>
  <c r="BT472" i="81"/>
  <c r="BT474" i="81"/>
  <c r="BT476" i="81"/>
  <c r="BT478" i="81"/>
  <c r="BT482" i="81"/>
  <c r="BT486" i="81"/>
  <c r="BT460" i="81"/>
  <c r="BT442" i="81"/>
  <c r="BT440" i="81"/>
  <c r="BT448" i="81"/>
  <c r="BT456" i="81"/>
  <c r="BT465" i="81"/>
  <c r="BT467" i="81"/>
  <c r="BT471" i="81"/>
  <c r="BT473" i="81"/>
  <c r="BT475" i="81"/>
  <c r="BT477" i="81"/>
  <c r="BT479" i="81"/>
  <c r="BT481" i="81"/>
  <c r="AV293" i="81"/>
  <c r="AV319" i="81"/>
  <c r="AV308" i="81"/>
  <c r="AV316" i="81"/>
  <c r="AV313" i="81"/>
  <c r="AV310" i="81"/>
  <c r="AV333" i="81"/>
  <c r="AV337" i="81"/>
  <c r="AV307" i="81"/>
  <c r="AV301" i="81"/>
  <c r="AV312" i="81"/>
  <c r="AV309" i="81"/>
  <c r="AV326" i="81"/>
  <c r="AV330" i="81"/>
  <c r="AV334" i="81"/>
  <c r="AV321" i="81"/>
  <c r="AV339" i="81"/>
  <c r="AV349" i="81"/>
  <c r="AV373" i="81"/>
  <c r="AV346" i="81"/>
  <c r="AV362" i="81"/>
  <c r="AV348" i="81"/>
  <c r="AV372" i="81"/>
  <c r="AV345" i="81"/>
  <c r="AV353" i="81"/>
  <c r="AV361" i="81"/>
  <c r="AV374" i="81"/>
  <c r="AV350" i="81"/>
  <c r="AV376" i="81"/>
  <c r="AV377" i="81"/>
  <c r="AV382" i="81"/>
  <c r="AV405" i="81"/>
  <c r="AV409" i="81"/>
  <c r="AV411" i="81"/>
  <c r="AV413" i="81"/>
  <c r="AV419" i="81"/>
  <c r="AV421" i="81"/>
  <c r="AV423" i="81"/>
  <c r="AV378" i="81"/>
  <c r="AV379" i="81"/>
  <c r="AV358" i="81"/>
  <c r="AV408" i="81"/>
  <c r="AV410" i="81"/>
  <c r="AV375" i="81"/>
  <c r="AV422" i="81"/>
  <c r="AV426" i="81"/>
  <c r="AV428" i="81"/>
  <c r="AV420" i="81"/>
  <c r="AV425" i="81"/>
  <c r="AV427" i="81"/>
  <c r="AV437" i="81"/>
  <c r="AV441" i="81"/>
  <c r="AV445" i="81"/>
  <c r="AV451" i="81"/>
  <c r="AV453" i="81"/>
  <c r="AV455" i="81"/>
  <c r="AV457" i="81"/>
  <c r="AV424" i="81"/>
  <c r="AV442" i="81"/>
  <c r="AV468" i="81"/>
  <c r="AV474" i="81"/>
  <c r="AV476" i="81"/>
  <c r="AV478" i="81"/>
  <c r="AV482" i="81"/>
  <c r="AV484" i="81"/>
  <c r="AV486" i="81"/>
  <c r="AV440" i="81"/>
  <c r="AV448" i="81"/>
  <c r="AV456" i="81"/>
  <c r="AV446" i="81"/>
  <c r="AV454" i="81"/>
  <c r="AV477" i="81"/>
  <c r="AV479" i="81"/>
  <c r="AV481" i="81"/>
  <c r="AV483" i="81"/>
  <c r="AV485" i="81"/>
  <c r="X301" i="81"/>
  <c r="X309" i="81"/>
  <c r="X316" i="81"/>
  <c r="X333" i="81"/>
  <c r="X337" i="81"/>
  <c r="X312" i="81"/>
  <c r="X313" i="81"/>
  <c r="X321" i="81"/>
  <c r="X310" i="81"/>
  <c r="X326" i="81"/>
  <c r="X330" i="81"/>
  <c r="X334" i="81"/>
  <c r="X345" i="81"/>
  <c r="X353" i="81"/>
  <c r="X361" i="81"/>
  <c r="X350" i="81"/>
  <c r="X358" i="81"/>
  <c r="X352" i="81"/>
  <c r="X349" i="81"/>
  <c r="X346" i="81"/>
  <c r="X362" i="81"/>
  <c r="X373" i="81"/>
  <c r="X379" i="81"/>
  <c r="X375" i="81"/>
  <c r="X399" i="81"/>
  <c r="X405" i="81"/>
  <c r="X411" i="81"/>
  <c r="X413" i="81"/>
  <c r="X419" i="81"/>
  <c r="X421" i="81"/>
  <c r="X423" i="81"/>
  <c r="X425" i="81"/>
  <c r="X348" i="81"/>
  <c r="X376" i="81"/>
  <c r="X374" i="81"/>
  <c r="X377" i="81"/>
  <c r="X382" i="81"/>
  <c r="X400" i="81"/>
  <c r="X410" i="81"/>
  <c r="X378" i="81"/>
  <c r="X420" i="81"/>
  <c r="X424" i="81"/>
  <c r="X426" i="81"/>
  <c r="X428" i="81"/>
  <c r="X422" i="81"/>
  <c r="X427" i="81"/>
  <c r="X441" i="81"/>
  <c r="X451" i="81"/>
  <c r="X455" i="81"/>
  <c r="X457" i="81"/>
  <c r="X440" i="81"/>
  <c r="X456" i="81"/>
  <c r="X468" i="81"/>
  <c r="X476" i="81"/>
  <c r="X478" i="81"/>
  <c r="X480" i="81"/>
  <c r="X482" i="81"/>
  <c r="X484" i="81"/>
  <c r="X486" i="81"/>
  <c r="X446" i="81"/>
  <c r="X454" i="81"/>
  <c r="X477" i="81"/>
  <c r="X479" i="81"/>
  <c r="X481" i="81"/>
  <c r="X485" i="81"/>
  <c r="AC52" i="81"/>
  <c r="BA48" i="81"/>
  <c r="AU51" i="81"/>
  <c r="F373" i="81"/>
  <c r="CI486" i="81"/>
  <c r="AY483" i="81"/>
  <c r="AM482" i="81"/>
  <c r="AA481" i="81"/>
  <c r="O480" i="81"/>
  <c r="CI478" i="81"/>
  <c r="BW477" i="81"/>
  <c r="BK476" i="81"/>
  <c r="AM474" i="81"/>
  <c r="O472" i="81"/>
  <c r="CI470" i="81"/>
  <c r="CL463" i="81"/>
  <c r="CI457" i="81"/>
  <c r="AM453" i="81"/>
  <c r="AY293" i="81"/>
  <c r="AY301" i="81"/>
  <c r="AY319" i="81"/>
  <c r="AY308" i="81"/>
  <c r="AY316" i="81"/>
  <c r="AY313" i="81"/>
  <c r="AY321" i="81"/>
  <c r="AY333" i="81"/>
  <c r="AY337" i="81"/>
  <c r="AY307" i="81"/>
  <c r="AY312" i="81"/>
  <c r="AY309" i="81"/>
  <c r="AY326" i="81"/>
  <c r="AY330" i="81"/>
  <c r="AY334" i="81"/>
  <c r="AY310" i="81"/>
  <c r="AY350" i="81"/>
  <c r="AY358" i="81"/>
  <c r="AY339" i="81"/>
  <c r="AY349" i="81"/>
  <c r="AY346" i="81"/>
  <c r="AY362" i="81"/>
  <c r="AY348" i="81"/>
  <c r="AY372" i="81"/>
  <c r="AY375" i="81"/>
  <c r="AY353" i="81"/>
  <c r="AY374" i="81"/>
  <c r="AY376" i="81"/>
  <c r="AY377" i="81"/>
  <c r="AY382" i="81"/>
  <c r="AY405" i="81"/>
  <c r="AY409" i="81"/>
  <c r="AY411" i="81"/>
  <c r="AY413" i="81"/>
  <c r="AY419" i="81"/>
  <c r="AY421" i="81"/>
  <c r="AY423" i="81"/>
  <c r="AY345" i="81"/>
  <c r="AY373" i="81"/>
  <c r="AY378" i="81"/>
  <c r="AY361" i="81"/>
  <c r="AY379" i="81"/>
  <c r="AY424" i="81"/>
  <c r="AY410" i="81"/>
  <c r="AY422" i="81"/>
  <c r="AY408" i="81"/>
  <c r="AY426" i="81"/>
  <c r="AY428" i="81"/>
  <c r="AY420" i="81"/>
  <c r="AY425" i="81"/>
  <c r="AY427" i="81"/>
  <c r="AY437" i="81"/>
  <c r="AY441" i="81"/>
  <c r="AY445" i="81"/>
  <c r="AY451" i="81"/>
  <c r="AY453" i="81"/>
  <c r="AY455" i="81"/>
  <c r="AY457" i="81"/>
  <c r="AY442" i="81"/>
  <c r="AY468" i="81"/>
  <c r="AY474" i="81"/>
  <c r="AY476" i="81"/>
  <c r="AY478" i="81"/>
  <c r="AY482" i="81"/>
  <c r="AY484" i="81"/>
  <c r="AY486" i="81"/>
  <c r="AY440" i="81"/>
  <c r="AY448" i="81"/>
  <c r="AY456" i="81"/>
  <c r="AS247" i="81"/>
  <c r="AS249" i="81"/>
  <c r="AS251" i="81"/>
  <c r="AS253" i="81"/>
  <c r="AS255" i="81"/>
  <c r="AS257" i="81"/>
  <c r="AS259" i="81"/>
  <c r="AS261" i="81"/>
  <c r="AS248" i="81"/>
  <c r="AS250" i="81"/>
  <c r="AS252" i="81"/>
  <c r="AS254" i="81"/>
  <c r="AS256" i="81"/>
  <c r="AS258" i="81"/>
  <c r="AS260" i="81"/>
  <c r="AS262" i="81"/>
  <c r="AS264" i="81"/>
  <c r="AS266" i="81"/>
  <c r="AS268" i="81"/>
  <c r="AS270" i="81"/>
  <c r="AS265" i="81"/>
  <c r="AS263" i="81"/>
  <c r="AS267" i="81"/>
  <c r="AS274" i="81"/>
  <c r="AS282" i="81"/>
  <c r="AS290" i="81"/>
  <c r="AS271" i="81"/>
  <c r="AS279" i="81"/>
  <c r="AS287" i="81"/>
  <c r="AS273" i="81"/>
  <c r="AS281" i="81"/>
  <c r="AS289" i="81"/>
  <c r="AS292" i="81"/>
  <c r="AS306" i="81"/>
  <c r="AS310" i="81"/>
  <c r="AS312" i="81"/>
  <c r="AS316" i="81"/>
  <c r="AS320" i="81"/>
  <c r="AS278" i="81"/>
  <c r="AS286" i="81"/>
  <c r="AS269" i="81"/>
  <c r="AS275" i="81"/>
  <c r="AS283" i="81"/>
  <c r="AS291" i="81"/>
  <c r="AS272" i="81"/>
  <c r="AS280" i="81"/>
  <c r="AS288" i="81"/>
  <c r="AS277" i="81"/>
  <c r="AS285" i="81"/>
  <c r="AS293" i="81"/>
  <c r="AS307" i="81"/>
  <c r="AS309" i="81"/>
  <c r="AS313" i="81"/>
  <c r="AS321" i="81"/>
  <c r="AS323" i="81"/>
  <c r="AS284" i="81"/>
  <c r="AS276" i="81"/>
  <c r="AS326" i="81"/>
  <c r="AS330" i="81"/>
  <c r="AS334" i="81"/>
  <c r="AS346" i="81"/>
  <c r="AS348" i="81"/>
  <c r="AS350" i="81"/>
  <c r="AS352" i="81"/>
  <c r="AS358" i="81"/>
  <c r="AS362" i="81"/>
  <c r="AS368" i="81"/>
  <c r="AS372" i="81"/>
  <c r="AS374" i="81"/>
  <c r="AS333" i="81"/>
  <c r="AS337" i="81"/>
  <c r="AS345" i="81"/>
  <c r="AS347" i="81"/>
  <c r="AS349" i="81"/>
  <c r="AS351" i="81"/>
  <c r="AS353" i="81"/>
  <c r="AS361" i="81"/>
  <c r="AS373" i="81"/>
  <c r="AS376" i="81"/>
  <c r="AS378" i="81"/>
  <c r="AS382" i="81"/>
  <c r="AS390" i="81"/>
  <c r="AS392" i="81"/>
  <c r="AS396" i="81"/>
  <c r="AS375" i="81"/>
  <c r="AS377" i="81"/>
  <c r="AS379" i="81"/>
  <c r="AS391" i="81"/>
  <c r="AS393" i="81"/>
  <c r="AS397" i="81"/>
  <c r="AS399" i="81"/>
  <c r="AS405" i="81"/>
  <c r="AS411" i="81"/>
  <c r="AS413" i="81"/>
  <c r="AS419" i="81"/>
  <c r="AS421" i="81"/>
  <c r="AS423" i="81"/>
  <c r="AS398" i="81"/>
  <c r="AS400" i="81"/>
  <c r="AS410" i="81"/>
  <c r="AS426" i="81"/>
  <c r="AS428" i="81"/>
  <c r="AS438" i="81"/>
  <c r="AS440" i="81"/>
  <c r="AS442" i="81"/>
  <c r="AS444" i="81"/>
  <c r="AS446" i="81"/>
  <c r="AS448" i="81"/>
  <c r="AS454" i="81"/>
  <c r="AS456" i="81"/>
  <c r="AS420" i="81"/>
  <c r="AS425" i="81"/>
  <c r="AS427" i="81"/>
  <c r="AS437" i="81"/>
  <c r="AS439" i="81"/>
  <c r="AS441" i="81"/>
  <c r="AS451" i="81"/>
  <c r="AS453" i="81"/>
  <c r="AS455" i="81"/>
  <c r="AS457" i="81"/>
  <c r="AS459" i="81"/>
  <c r="AS412" i="81"/>
  <c r="AS424" i="81"/>
  <c r="AS422" i="81"/>
  <c r="AS468" i="81"/>
  <c r="AS470" i="81"/>
  <c r="AS474" i="81"/>
  <c r="AS476" i="81"/>
  <c r="AS478" i="81"/>
  <c r="AS480" i="81"/>
  <c r="AS482" i="81"/>
  <c r="AS484" i="81"/>
  <c r="AS486" i="81"/>
  <c r="AS462" i="81"/>
  <c r="AS465" i="81"/>
  <c r="AS467" i="81"/>
  <c r="AS471" i="81"/>
  <c r="AS473" i="81"/>
  <c r="AS477" i="81"/>
  <c r="AS479" i="81"/>
  <c r="AS481" i="81"/>
  <c r="AS483" i="81"/>
  <c r="AS485" i="81"/>
  <c r="AS460" i="81"/>
  <c r="F423" i="81"/>
  <c r="F431" i="81"/>
  <c r="F439" i="81"/>
  <c r="F463" i="81"/>
  <c r="F471" i="81"/>
  <c r="F479" i="81"/>
  <c r="F320" i="81"/>
  <c r="F424" i="81"/>
  <c r="F432" i="81"/>
  <c r="F440" i="81"/>
  <c r="F456" i="81"/>
  <c r="F464" i="81"/>
  <c r="F480" i="81"/>
  <c r="F313" i="81"/>
  <c r="F321" i="81"/>
  <c r="F353" i="81"/>
  <c r="F425" i="81"/>
  <c r="F433" i="81"/>
  <c r="F441" i="81"/>
  <c r="F465" i="81"/>
  <c r="F473" i="81"/>
  <c r="F481" i="81"/>
  <c r="F306" i="81"/>
  <c r="F314" i="81"/>
  <c r="F330" i="81"/>
  <c r="F410" i="81"/>
  <c r="F426" i="81"/>
  <c r="F442" i="81"/>
  <c r="F466" i="81"/>
  <c r="F474" i="81"/>
  <c r="F482" i="81"/>
  <c r="F307" i="81"/>
  <c r="F411" i="81"/>
  <c r="F419" i="81"/>
  <c r="F427" i="81"/>
  <c r="F435" i="81"/>
  <c r="F459" i="81"/>
  <c r="F467" i="81"/>
  <c r="F475" i="81"/>
  <c r="F483" i="81"/>
  <c r="F420" i="81"/>
  <c r="F428" i="81"/>
  <c r="F436" i="81"/>
  <c r="F460" i="81"/>
  <c r="F468" i="81"/>
  <c r="F476" i="81"/>
  <c r="F484" i="81"/>
  <c r="AO50" i="81"/>
  <c r="F334" i="81"/>
  <c r="BN486" i="81"/>
  <c r="BB485" i="81"/>
  <c r="AP484" i="81"/>
  <c r="R482" i="81"/>
  <c r="CL480" i="81"/>
  <c r="BZ479" i="81"/>
  <c r="BN478" i="81"/>
  <c r="BB477" i="81"/>
  <c r="AP476" i="81"/>
  <c r="R474" i="81"/>
  <c r="CL472" i="81"/>
  <c r="BN470" i="81"/>
  <c r="CF447" i="81"/>
  <c r="AU47" i="81"/>
  <c r="BW252" i="81"/>
  <c r="BW264" i="81"/>
  <c r="BW259" i="81"/>
  <c r="BW267" i="81"/>
  <c r="BW276" i="81"/>
  <c r="BW282" i="81"/>
  <c r="BW284" i="81"/>
  <c r="BW263" i="81"/>
  <c r="BW271" i="81"/>
  <c r="BW273" i="81"/>
  <c r="BW275" i="81"/>
  <c r="BW281" i="81"/>
  <c r="BW283" i="81"/>
  <c r="BW285" i="81"/>
  <c r="BW269" i="81"/>
  <c r="BW308" i="81"/>
  <c r="BW313" i="81"/>
  <c r="BW337" i="81"/>
  <c r="BW301" i="81"/>
  <c r="BW320" i="81"/>
  <c r="BW326" i="81"/>
  <c r="BW330" i="81"/>
  <c r="BW312" i="81"/>
  <c r="BW344" i="81"/>
  <c r="BW362" i="81"/>
  <c r="BW350" i="81"/>
  <c r="BW374" i="81"/>
  <c r="BW373" i="81"/>
  <c r="BW388" i="81"/>
  <c r="BW411" i="81"/>
  <c r="BW413" i="81"/>
  <c r="BW415" i="81"/>
  <c r="BW417" i="81"/>
  <c r="BW419" i="81"/>
  <c r="BW421" i="81"/>
  <c r="BW423" i="81"/>
  <c r="BW390" i="81"/>
  <c r="BW376" i="81"/>
  <c r="BW410" i="81"/>
  <c r="BW426" i="81"/>
  <c r="BW436" i="81"/>
  <c r="BW422" i="81"/>
  <c r="BW400" i="81"/>
  <c r="BW424" i="81"/>
  <c r="BW420" i="81"/>
  <c r="BW425" i="81"/>
  <c r="BW427" i="81"/>
  <c r="BW441" i="81"/>
  <c r="BW453" i="81"/>
  <c r="BW455" i="81"/>
  <c r="BW446" i="81"/>
  <c r="BW452" i="81"/>
  <c r="BW468" i="81"/>
  <c r="BW474" i="81"/>
  <c r="BW476" i="81"/>
  <c r="BW478" i="81"/>
  <c r="BW482" i="81"/>
  <c r="BW486" i="81"/>
  <c r="BW442" i="81"/>
  <c r="BQ273" i="81"/>
  <c r="BQ304" i="81"/>
  <c r="BQ308" i="81"/>
  <c r="BQ310" i="81"/>
  <c r="BQ312" i="81"/>
  <c r="BQ314" i="81"/>
  <c r="BQ316" i="81"/>
  <c r="BQ318" i="81"/>
  <c r="BQ320" i="81"/>
  <c r="BQ309" i="81"/>
  <c r="BQ313" i="81"/>
  <c r="BQ321" i="81"/>
  <c r="BQ326" i="81"/>
  <c r="BQ330" i="81"/>
  <c r="BQ334" i="81"/>
  <c r="BQ338" i="81"/>
  <c r="BQ340" i="81"/>
  <c r="BQ342" i="81"/>
  <c r="BQ344" i="81"/>
  <c r="BQ346" i="81"/>
  <c r="BQ348" i="81"/>
  <c r="BQ350" i="81"/>
  <c r="BQ352" i="81"/>
  <c r="BQ358" i="81"/>
  <c r="BQ362" i="81"/>
  <c r="BQ366" i="81"/>
  <c r="BQ368" i="81"/>
  <c r="BQ372" i="81"/>
  <c r="BQ374" i="81"/>
  <c r="BQ337" i="81"/>
  <c r="BQ339" i="81"/>
  <c r="BQ343" i="81"/>
  <c r="BQ345" i="81"/>
  <c r="BQ349" i="81"/>
  <c r="BQ351" i="81"/>
  <c r="BQ353" i="81"/>
  <c r="BQ361" i="81"/>
  <c r="BQ365" i="81"/>
  <c r="BQ367" i="81"/>
  <c r="BQ373" i="81"/>
  <c r="BQ376" i="81"/>
  <c r="BQ378" i="81"/>
  <c r="BQ380" i="81"/>
  <c r="BQ382" i="81"/>
  <c r="BQ379" i="81"/>
  <c r="BQ383" i="81"/>
  <c r="BQ403" i="81"/>
  <c r="BQ405" i="81"/>
  <c r="BQ415" i="81"/>
  <c r="BQ419" i="81"/>
  <c r="BQ421" i="81"/>
  <c r="BQ423" i="81"/>
  <c r="BQ426" i="81"/>
  <c r="BQ428" i="81"/>
  <c r="BQ430" i="81"/>
  <c r="BQ434" i="81"/>
  <c r="BQ436" i="81"/>
  <c r="BQ438" i="81"/>
  <c r="BQ440" i="81"/>
  <c r="BQ442" i="81"/>
  <c r="BQ444" i="81"/>
  <c r="BQ446" i="81"/>
  <c r="BQ448" i="81"/>
  <c r="BQ452" i="81"/>
  <c r="BQ454" i="81"/>
  <c r="BQ456" i="81"/>
  <c r="BQ422" i="81"/>
  <c r="BQ424" i="81"/>
  <c r="BQ420" i="81"/>
  <c r="BQ425" i="81"/>
  <c r="BQ427" i="81"/>
  <c r="BQ433" i="81"/>
  <c r="BQ435" i="81"/>
  <c r="BQ437" i="81"/>
  <c r="BQ439" i="81"/>
  <c r="BQ441" i="81"/>
  <c r="BQ443" i="81"/>
  <c r="BQ445" i="81"/>
  <c r="BQ447" i="81"/>
  <c r="BQ449" i="81"/>
  <c r="BQ451" i="81"/>
  <c r="BQ453" i="81"/>
  <c r="BQ455" i="81"/>
  <c r="BQ457" i="81"/>
  <c r="BQ459" i="81"/>
  <c r="BQ466" i="81"/>
  <c r="BQ468" i="81"/>
  <c r="BQ470" i="81"/>
  <c r="BQ472" i="81"/>
  <c r="BQ474" i="81"/>
  <c r="BQ476" i="81"/>
  <c r="BQ478" i="81"/>
  <c r="BQ482" i="81"/>
  <c r="BQ486" i="81"/>
  <c r="BQ460" i="81"/>
  <c r="BQ465" i="81"/>
  <c r="BQ467" i="81"/>
  <c r="BQ471" i="81"/>
  <c r="BQ473" i="81"/>
  <c r="BQ475" i="81"/>
  <c r="BQ477" i="81"/>
  <c r="BQ479" i="81"/>
  <c r="BQ481" i="81"/>
  <c r="U285" i="81"/>
  <c r="U310" i="81"/>
  <c r="U312" i="81"/>
  <c r="U316" i="81"/>
  <c r="U301" i="81"/>
  <c r="U309" i="81"/>
  <c r="U313" i="81"/>
  <c r="U321" i="81"/>
  <c r="U326" i="81"/>
  <c r="U330" i="81"/>
  <c r="U334" i="81"/>
  <c r="U346" i="81"/>
  <c r="U348" i="81"/>
  <c r="U350" i="81"/>
  <c r="U352" i="81"/>
  <c r="U358" i="81"/>
  <c r="U362" i="81"/>
  <c r="U372" i="81"/>
  <c r="U374" i="81"/>
  <c r="U333" i="81"/>
  <c r="U337" i="81"/>
  <c r="U345" i="81"/>
  <c r="U349" i="81"/>
  <c r="U353" i="81"/>
  <c r="U361" i="81"/>
  <c r="U373" i="81"/>
  <c r="U376" i="81"/>
  <c r="U378" i="81"/>
  <c r="U382" i="81"/>
  <c r="U375" i="81"/>
  <c r="U377" i="81"/>
  <c r="U379" i="81"/>
  <c r="U399" i="81"/>
  <c r="U405" i="81"/>
  <c r="U411" i="81"/>
  <c r="U413" i="81"/>
  <c r="U419" i="81"/>
  <c r="U421" i="81"/>
  <c r="U423" i="81"/>
  <c r="U400" i="81"/>
  <c r="U424" i="81"/>
  <c r="U426" i="81"/>
  <c r="U428" i="81"/>
  <c r="U440" i="81"/>
  <c r="U442" i="81"/>
  <c r="U446" i="81"/>
  <c r="U454" i="81"/>
  <c r="U456" i="81"/>
  <c r="U422" i="81"/>
  <c r="U427" i="81"/>
  <c r="U441" i="81"/>
  <c r="U451" i="81"/>
  <c r="U455" i="81"/>
  <c r="U457" i="81"/>
  <c r="U410" i="81"/>
  <c r="U425" i="81"/>
  <c r="U420" i="81"/>
  <c r="U468" i="81"/>
  <c r="U476" i="81"/>
  <c r="U478" i="81"/>
  <c r="U480" i="81"/>
  <c r="U482" i="81"/>
  <c r="U484" i="81"/>
  <c r="U486" i="81"/>
  <c r="U477" i="81"/>
  <c r="U479" i="81"/>
  <c r="U481" i="81"/>
  <c r="U485" i="81"/>
  <c r="BM50" i="81"/>
  <c r="CL250" i="81"/>
  <c r="CL254" i="81"/>
  <c r="CL258" i="81"/>
  <c r="CL260" i="81"/>
  <c r="CL264" i="81"/>
  <c r="CL259" i="81"/>
  <c r="CL261" i="81"/>
  <c r="CL263" i="81"/>
  <c r="CL265" i="81"/>
  <c r="CL267" i="81"/>
  <c r="CL283" i="81"/>
  <c r="CL272" i="81"/>
  <c r="CL280" i="81"/>
  <c r="CL282" i="81"/>
  <c r="CL276" i="81"/>
  <c r="CL284" i="81"/>
  <c r="CL273" i="81"/>
  <c r="CL281" i="81"/>
  <c r="CL293" i="81"/>
  <c r="CL295" i="81"/>
  <c r="CL307" i="81"/>
  <c r="CL304" i="81"/>
  <c r="CL312" i="81"/>
  <c r="CL320" i="81"/>
  <c r="CL301" i="81"/>
  <c r="CL309" i="81"/>
  <c r="CL285" i="81"/>
  <c r="CL306" i="81"/>
  <c r="CL314" i="81"/>
  <c r="CL296" i="81"/>
  <c r="CL311" i="81"/>
  <c r="CL319" i="81"/>
  <c r="CL315" i="81"/>
  <c r="CL297" i="81"/>
  <c r="CL326" i="81"/>
  <c r="CL328" i="81"/>
  <c r="CL330" i="81"/>
  <c r="CL334" i="81"/>
  <c r="CL336" i="81"/>
  <c r="CL338" i="81"/>
  <c r="CL313" i="81"/>
  <c r="CL316" i="81"/>
  <c r="CL310" i="81"/>
  <c r="CL323" i="81"/>
  <c r="CL321" i="81"/>
  <c r="CL300" i="81"/>
  <c r="CL308" i="81"/>
  <c r="CL318" i="81"/>
  <c r="CL325" i="81"/>
  <c r="CL327" i="81"/>
  <c r="CL329" i="81"/>
  <c r="CL331" i="81"/>
  <c r="CL333" i="81"/>
  <c r="CL335" i="81"/>
  <c r="CL337" i="81"/>
  <c r="CL302" i="81"/>
  <c r="CL324" i="81"/>
  <c r="CL340" i="81"/>
  <c r="CL348" i="81"/>
  <c r="CL356" i="81"/>
  <c r="CL364" i="81"/>
  <c r="CL345" i="81"/>
  <c r="CL353" i="81"/>
  <c r="CL361" i="81"/>
  <c r="CL342" i="81"/>
  <c r="CL350" i="81"/>
  <c r="CL358" i="81"/>
  <c r="CL366" i="81"/>
  <c r="CL374" i="81"/>
  <c r="CL339" i="81"/>
  <c r="CL347" i="81"/>
  <c r="CL355" i="81"/>
  <c r="CL363" i="81"/>
  <c r="CL344" i="81"/>
  <c r="CL352" i="81"/>
  <c r="CL360" i="81"/>
  <c r="CL341" i="81"/>
  <c r="CL349" i="81"/>
  <c r="CL357" i="81"/>
  <c r="CL365" i="81"/>
  <c r="CL373" i="81"/>
  <c r="CL375" i="81"/>
  <c r="CL377" i="81"/>
  <c r="CL379" i="81"/>
  <c r="CL381" i="81"/>
  <c r="CL383" i="81"/>
  <c r="CL385" i="81"/>
  <c r="CL387" i="81"/>
  <c r="CL389" i="81"/>
  <c r="CL391" i="81"/>
  <c r="CL393" i="81"/>
  <c r="CL346" i="81"/>
  <c r="CL354" i="81"/>
  <c r="CL362" i="81"/>
  <c r="CL370" i="81"/>
  <c r="CL371" i="81"/>
  <c r="CL397" i="81"/>
  <c r="CL399" i="81"/>
  <c r="CL401" i="81"/>
  <c r="CL403" i="81"/>
  <c r="CL405" i="81"/>
  <c r="CL407" i="81"/>
  <c r="CL409" i="81"/>
  <c r="CL411" i="81"/>
  <c r="CL413" i="81"/>
  <c r="CL415" i="81"/>
  <c r="CL417" i="81"/>
  <c r="CL419" i="81"/>
  <c r="CL421" i="81"/>
  <c r="CL368" i="81"/>
  <c r="CL386" i="81"/>
  <c r="CL359" i="81"/>
  <c r="CL376" i="81"/>
  <c r="CL392" i="81"/>
  <c r="CL367" i="81"/>
  <c r="CL382" i="81"/>
  <c r="CL388" i="81"/>
  <c r="CL395" i="81"/>
  <c r="CL396" i="81"/>
  <c r="CL398" i="81"/>
  <c r="CL400" i="81"/>
  <c r="CL402" i="81"/>
  <c r="CL404" i="81"/>
  <c r="CL408" i="81"/>
  <c r="CL410" i="81"/>
  <c r="CL412" i="81"/>
  <c r="CL414" i="81"/>
  <c r="CL416" i="81"/>
  <c r="CL418" i="81"/>
  <c r="CL420" i="81"/>
  <c r="CL422" i="81"/>
  <c r="CL351" i="81"/>
  <c r="CL372" i="81"/>
  <c r="CL378" i="81"/>
  <c r="CL369" i="81"/>
  <c r="CL390" i="81"/>
  <c r="CL426" i="81"/>
  <c r="CL428" i="81"/>
  <c r="CL430" i="81"/>
  <c r="CL432" i="81"/>
  <c r="CL434" i="81"/>
  <c r="CL436" i="81"/>
  <c r="CL438" i="81"/>
  <c r="CL440" i="81"/>
  <c r="CL442" i="81"/>
  <c r="CL444" i="81"/>
  <c r="CL446" i="81"/>
  <c r="CL448" i="81"/>
  <c r="CL450" i="81"/>
  <c r="CL452" i="81"/>
  <c r="CL454" i="81"/>
  <c r="CL456" i="81"/>
  <c r="CL460" i="81"/>
  <c r="CL462" i="81"/>
  <c r="CL424" i="81"/>
  <c r="CL394" i="81"/>
  <c r="CL425" i="81"/>
  <c r="CL427" i="81"/>
  <c r="CL429" i="81"/>
  <c r="CL431" i="81"/>
  <c r="CL433" i="81"/>
  <c r="CL435" i="81"/>
  <c r="CL437" i="81"/>
  <c r="CL439" i="81"/>
  <c r="CL441" i="81"/>
  <c r="CL443" i="81"/>
  <c r="CL445" i="81"/>
  <c r="CL447" i="81"/>
  <c r="CL451" i="81"/>
  <c r="CL453" i="81"/>
  <c r="CL455" i="81"/>
  <c r="CL457" i="81"/>
  <c r="CL459" i="81"/>
  <c r="CL461" i="81"/>
  <c r="CL423" i="81"/>
  <c r="CL465" i="81"/>
  <c r="CL467" i="81"/>
  <c r="CL469" i="81"/>
  <c r="CL471" i="81"/>
  <c r="CL473" i="81"/>
  <c r="CL475" i="81"/>
  <c r="CL477" i="81"/>
  <c r="CL479" i="81"/>
  <c r="CL481" i="81"/>
  <c r="CL483" i="81"/>
  <c r="CL485" i="81"/>
  <c r="BN273" i="81"/>
  <c r="BN310" i="81"/>
  <c r="BN318" i="81"/>
  <c r="BN304" i="81"/>
  <c r="BN312" i="81"/>
  <c r="BN309" i="81"/>
  <c r="BN316" i="81"/>
  <c r="BN313" i="81"/>
  <c r="BN314" i="81"/>
  <c r="BN321" i="81"/>
  <c r="BN326" i="81"/>
  <c r="BN330" i="81"/>
  <c r="BN334" i="81"/>
  <c r="BN338" i="81"/>
  <c r="BN308" i="81"/>
  <c r="BN320" i="81"/>
  <c r="BN337" i="81"/>
  <c r="BN346" i="81"/>
  <c r="BN362" i="81"/>
  <c r="BN343" i="81"/>
  <c r="BN351" i="81"/>
  <c r="BN340" i="81"/>
  <c r="BN348" i="81"/>
  <c r="BN372" i="81"/>
  <c r="BN345" i="81"/>
  <c r="BN353" i="81"/>
  <c r="BN361" i="81"/>
  <c r="BN342" i="81"/>
  <c r="BN350" i="81"/>
  <c r="BN358" i="81"/>
  <c r="BN339" i="81"/>
  <c r="BN379" i="81"/>
  <c r="BN383" i="81"/>
  <c r="BN344" i="81"/>
  <c r="BN352" i="81"/>
  <c r="BN368" i="81"/>
  <c r="BN367" i="81"/>
  <c r="BN378" i="81"/>
  <c r="BN403" i="81"/>
  <c r="BN405" i="81"/>
  <c r="BN415" i="81"/>
  <c r="BN419" i="81"/>
  <c r="BN421" i="81"/>
  <c r="BN366" i="81"/>
  <c r="BN380" i="81"/>
  <c r="BN374" i="81"/>
  <c r="BN420" i="81"/>
  <c r="BN422" i="81"/>
  <c r="BN365" i="81"/>
  <c r="BN376" i="81"/>
  <c r="BN373" i="81"/>
  <c r="BN382" i="81"/>
  <c r="BN349" i="81"/>
  <c r="BN426" i="81"/>
  <c r="BN428" i="81"/>
  <c r="BN430" i="81"/>
  <c r="BN434" i="81"/>
  <c r="BN436" i="81"/>
  <c r="BN438" i="81"/>
  <c r="BN440" i="81"/>
  <c r="BN442" i="81"/>
  <c r="BN444" i="81"/>
  <c r="BN446" i="81"/>
  <c r="BN448" i="81"/>
  <c r="BN452" i="81"/>
  <c r="BN454" i="81"/>
  <c r="BN456" i="81"/>
  <c r="BN460" i="81"/>
  <c r="BN423" i="81"/>
  <c r="BN424" i="81"/>
  <c r="BN425" i="81"/>
  <c r="BN427" i="81"/>
  <c r="BN433" i="81"/>
  <c r="BN435" i="81"/>
  <c r="BN437" i="81"/>
  <c r="BN439" i="81"/>
  <c r="BN441" i="81"/>
  <c r="BN443" i="81"/>
  <c r="BN445" i="81"/>
  <c r="BN447" i="81"/>
  <c r="BN449" i="81"/>
  <c r="BN451" i="81"/>
  <c r="BN453" i="81"/>
  <c r="BN455" i="81"/>
  <c r="BN457" i="81"/>
  <c r="BN459" i="81"/>
  <c r="BN465" i="81"/>
  <c r="BN467" i="81"/>
  <c r="BN471" i="81"/>
  <c r="BN473" i="81"/>
  <c r="BN475" i="81"/>
  <c r="BN477" i="81"/>
  <c r="BN479" i="81"/>
  <c r="BN481" i="81"/>
  <c r="AP248" i="81"/>
  <c r="AP250" i="81"/>
  <c r="AP252" i="81"/>
  <c r="AP254" i="81"/>
  <c r="AP256" i="81"/>
  <c r="AP258" i="81"/>
  <c r="AP260" i="81"/>
  <c r="AP262" i="81"/>
  <c r="AP264" i="81"/>
  <c r="AP266" i="81"/>
  <c r="AP247" i="81"/>
  <c r="AP249" i="81"/>
  <c r="AP251" i="81"/>
  <c r="AP253" i="81"/>
  <c r="AP255" i="81"/>
  <c r="AP257" i="81"/>
  <c r="AP259" i="81"/>
  <c r="AP261" i="81"/>
  <c r="AP263" i="81"/>
  <c r="AP265" i="81"/>
  <c r="AP267" i="81"/>
  <c r="AP269" i="81"/>
  <c r="AP271" i="81"/>
  <c r="AP279" i="81"/>
  <c r="AP287" i="81"/>
  <c r="AP276" i="81"/>
  <c r="AP284" i="81"/>
  <c r="AP278" i="81"/>
  <c r="AP286" i="81"/>
  <c r="AP275" i="81"/>
  <c r="AP283" i="81"/>
  <c r="AP291" i="81"/>
  <c r="AP268" i="81"/>
  <c r="AP270" i="81"/>
  <c r="AP272" i="81"/>
  <c r="AP280" i="81"/>
  <c r="AP288" i="81"/>
  <c r="AP277" i="81"/>
  <c r="AP285" i="81"/>
  <c r="AP293" i="81"/>
  <c r="AP274" i="81"/>
  <c r="AP282" i="81"/>
  <c r="AP290" i="81"/>
  <c r="AP281" i="81"/>
  <c r="AP316" i="81"/>
  <c r="AP273" i="81"/>
  <c r="AP313" i="81"/>
  <c r="AP321" i="81"/>
  <c r="AP310" i="81"/>
  <c r="AP289" i="81"/>
  <c r="AP292" i="81"/>
  <c r="AP307" i="81"/>
  <c r="AP323" i="81"/>
  <c r="AP320" i="81"/>
  <c r="AP304" i="81"/>
  <c r="AP301" i="81"/>
  <c r="AP306" i="81"/>
  <c r="AP312" i="81"/>
  <c r="AP326" i="81"/>
  <c r="AP330" i="81"/>
  <c r="AP334" i="81"/>
  <c r="AP309" i="81"/>
  <c r="AP333" i="81"/>
  <c r="AP337" i="81"/>
  <c r="AP352" i="81"/>
  <c r="AP349" i="81"/>
  <c r="AP346" i="81"/>
  <c r="AP362" i="81"/>
  <c r="AP351" i="81"/>
  <c r="AP348" i="81"/>
  <c r="AP345" i="81"/>
  <c r="AP353" i="81"/>
  <c r="AP361" i="81"/>
  <c r="AP375" i="81"/>
  <c r="AP377" i="81"/>
  <c r="AP379" i="81"/>
  <c r="AP391" i="81"/>
  <c r="AP393" i="81"/>
  <c r="AP350" i="81"/>
  <c r="AP358" i="81"/>
  <c r="AP374" i="81"/>
  <c r="AP376" i="81"/>
  <c r="AP392" i="81"/>
  <c r="AP397" i="81"/>
  <c r="AP399" i="81"/>
  <c r="AP405" i="81"/>
  <c r="AP411" i="81"/>
  <c r="AP413" i="81"/>
  <c r="AP419" i="81"/>
  <c r="AP421" i="81"/>
  <c r="AP347" i="81"/>
  <c r="AP368" i="81"/>
  <c r="AP382" i="81"/>
  <c r="AP373" i="81"/>
  <c r="AP378" i="81"/>
  <c r="AP398" i="81"/>
  <c r="AP400" i="81"/>
  <c r="AP408" i="81"/>
  <c r="AP410" i="81"/>
  <c r="AP412" i="81"/>
  <c r="AP420" i="81"/>
  <c r="AP422" i="81"/>
  <c r="AP390" i="81"/>
  <c r="AP372" i="81"/>
  <c r="AP396" i="81"/>
  <c r="AP426" i="81"/>
  <c r="AP428" i="81"/>
  <c r="AP438" i="81"/>
  <c r="AP440" i="81"/>
  <c r="AP442" i="81"/>
  <c r="AP444" i="81"/>
  <c r="AP446" i="81"/>
  <c r="AP448" i="81"/>
  <c r="AP452" i="81"/>
  <c r="AP454" i="81"/>
  <c r="AP456" i="81"/>
  <c r="AP460" i="81"/>
  <c r="AP462" i="81"/>
  <c r="AP425" i="81"/>
  <c r="AP427" i="81"/>
  <c r="AP437" i="81"/>
  <c r="AP439" i="81"/>
  <c r="AP441" i="81"/>
  <c r="AP445" i="81"/>
  <c r="AP451" i="81"/>
  <c r="AP453" i="81"/>
  <c r="AP455" i="81"/>
  <c r="AP457" i="81"/>
  <c r="AP459" i="81"/>
  <c r="AP461" i="81"/>
  <c r="AP424" i="81"/>
  <c r="AP423" i="81"/>
  <c r="AP465" i="81"/>
  <c r="AP467" i="81"/>
  <c r="AP471" i="81"/>
  <c r="AP473" i="81"/>
  <c r="AP477" i="81"/>
  <c r="AP479" i="81"/>
  <c r="AP481" i="81"/>
  <c r="AP483" i="81"/>
  <c r="AP485" i="81"/>
  <c r="R301" i="81"/>
  <c r="R306" i="81"/>
  <c r="R314" i="81"/>
  <c r="R313" i="81"/>
  <c r="R321" i="81"/>
  <c r="R318" i="81"/>
  <c r="R326" i="81"/>
  <c r="R330" i="81"/>
  <c r="R334" i="81"/>
  <c r="R320" i="81"/>
  <c r="R307" i="81"/>
  <c r="R350" i="81"/>
  <c r="R368" i="81"/>
  <c r="R362" i="81"/>
  <c r="R367" i="81"/>
  <c r="R375" i="81"/>
  <c r="R353" i="81"/>
  <c r="R405" i="81"/>
  <c r="R411" i="81"/>
  <c r="R419" i="81"/>
  <c r="R421" i="81"/>
  <c r="R369" i="81"/>
  <c r="R345" i="81"/>
  <c r="R382" i="81"/>
  <c r="R410" i="81"/>
  <c r="R420" i="81"/>
  <c r="R422" i="81"/>
  <c r="R373" i="81"/>
  <c r="R424" i="81"/>
  <c r="R426" i="81"/>
  <c r="R428" i="81"/>
  <c r="R430" i="81"/>
  <c r="R432" i="81"/>
  <c r="R436" i="81"/>
  <c r="R438" i="81"/>
  <c r="R440" i="81"/>
  <c r="R442" i="81"/>
  <c r="R446" i="81"/>
  <c r="R456" i="81"/>
  <c r="R460" i="81"/>
  <c r="R464" i="81"/>
  <c r="R423" i="81"/>
  <c r="R427" i="81"/>
  <c r="R431" i="81"/>
  <c r="R433" i="81"/>
  <c r="R435" i="81"/>
  <c r="R437" i="81"/>
  <c r="R439" i="81"/>
  <c r="R441" i="81"/>
  <c r="R459" i="81"/>
  <c r="R461" i="81"/>
  <c r="R463" i="81"/>
  <c r="R425" i="81"/>
  <c r="R465" i="81"/>
  <c r="R467" i="81"/>
  <c r="R469" i="81"/>
  <c r="R471" i="81"/>
  <c r="R473" i="81"/>
  <c r="R475" i="81"/>
  <c r="R477" i="81"/>
  <c r="R479" i="81"/>
  <c r="R481" i="81"/>
  <c r="R483" i="81"/>
  <c r="R485" i="81"/>
  <c r="K45" i="81"/>
  <c r="BG49" i="81"/>
  <c r="AI49" i="81"/>
  <c r="K49" i="81"/>
  <c r="F461" i="81"/>
  <c r="F301" i="81"/>
  <c r="BK486" i="81"/>
  <c r="AY485" i="81"/>
  <c r="AM484" i="81"/>
  <c r="O482" i="81"/>
  <c r="CI480" i="81"/>
  <c r="BW479" i="81"/>
  <c r="BK478" i="81"/>
  <c r="AY477" i="81"/>
  <c r="AM476" i="81"/>
  <c r="O474" i="81"/>
  <c r="CI472" i="81"/>
  <c r="AM468" i="81"/>
  <c r="O466" i="81"/>
  <c r="BW456" i="81"/>
  <c r="BK248" i="81"/>
  <c r="BK250" i="81"/>
  <c r="BK252" i="81"/>
  <c r="BK254" i="81"/>
  <c r="BK256" i="81"/>
  <c r="BK249" i="81"/>
  <c r="BK251" i="81"/>
  <c r="BK253" i="81"/>
  <c r="BK255" i="81"/>
  <c r="BK257" i="81"/>
  <c r="BK259" i="81"/>
  <c r="BK261" i="81"/>
  <c r="BK263" i="81"/>
  <c r="BK265" i="81"/>
  <c r="BK267" i="81"/>
  <c r="BK269" i="81"/>
  <c r="BK266" i="81"/>
  <c r="BK264" i="81"/>
  <c r="BK271" i="81"/>
  <c r="BK273" i="81"/>
  <c r="BK275" i="81"/>
  <c r="BK277" i="81"/>
  <c r="BK279" i="81"/>
  <c r="BK281" i="81"/>
  <c r="BK283" i="81"/>
  <c r="BK285" i="81"/>
  <c r="BK287" i="81"/>
  <c r="BK289" i="81"/>
  <c r="BK291" i="81"/>
  <c r="BK260" i="81"/>
  <c r="BK258" i="81"/>
  <c r="BK262" i="81"/>
  <c r="BK270" i="81"/>
  <c r="BK272" i="81"/>
  <c r="BK274" i="81"/>
  <c r="BK276" i="81"/>
  <c r="BK278" i="81"/>
  <c r="BK280" i="81"/>
  <c r="BK282" i="81"/>
  <c r="BK284" i="81"/>
  <c r="BK286" i="81"/>
  <c r="BK288" i="81"/>
  <c r="BK290" i="81"/>
  <c r="BK292" i="81"/>
  <c r="BK293" i="81"/>
  <c r="BK268" i="81"/>
  <c r="BK323" i="81"/>
  <c r="BK312" i="81"/>
  <c r="BK320" i="81"/>
  <c r="BK301" i="81"/>
  <c r="BK309" i="81"/>
  <c r="BK313" i="81"/>
  <c r="BK310" i="81"/>
  <c r="BK321" i="81"/>
  <c r="BK330" i="81"/>
  <c r="BK334" i="81"/>
  <c r="BK308" i="81"/>
  <c r="BK329" i="81"/>
  <c r="BK333" i="81"/>
  <c r="BK337" i="81"/>
  <c r="BK319" i="81"/>
  <c r="BK325" i="81"/>
  <c r="BK316" i="81"/>
  <c r="BK340" i="81"/>
  <c r="BK348" i="81"/>
  <c r="BK364" i="81"/>
  <c r="BK345" i="81"/>
  <c r="BK353" i="81"/>
  <c r="BK361" i="81"/>
  <c r="BK342" i="81"/>
  <c r="BK350" i="81"/>
  <c r="BK358" i="81"/>
  <c r="BK347" i="81"/>
  <c r="BK355" i="81"/>
  <c r="BK363" i="81"/>
  <c r="BK344" i="81"/>
  <c r="BK352" i="81"/>
  <c r="BK349" i="81"/>
  <c r="BK357" i="81"/>
  <c r="BK373" i="81"/>
  <c r="BK389" i="81"/>
  <c r="BK394" i="81"/>
  <c r="BK372" i="81"/>
  <c r="BK379" i="81"/>
  <c r="BK390" i="81"/>
  <c r="BK374" i="81"/>
  <c r="BK375" i="81"/>
  <c r="BK391" i="81"/>
  <c r="BK398" i="81"/>
  <c r="BK400" i="81"/>
  <c r="BK408" i="81"/>
  <c r="BK410" i="81"/>
  <c r="BK412" i="81"/>
  <c r="BK414" i="81"/>
  <c r="BK416" i="81"/>
  <c r="BK420" i="81"/>
  <c r="BK422" i="81"/>
  <c r="BK424" i="81"/>
  <c r="BK354" i="81"/>
  <c r="BK376" i="81"/>
  <c r="BK381" i="81"/>
  <c r="BK392" i="81"/>
  <c r="BK396" i="81"/>
  <c r="BK382" i="81"/>
  <c r="BK387" i="81"/>
  <c r="BK377" i="81"/>
  <c r="BK388" i="81"/>
  <c r="BK346" i="81"/>
  <c r="BK378" i="81"/>
  <c r="BK421" i="81"/>
  <c r="BK411" i="81"/>
  <c r="BK423" i="81"/>
  <c r="BK399" i="81"/>
  <c r="BK397" i="81"/>
  <c r="BK419" i="81"/>
  <c r="BK425" i="81"/>
  <c r="BK427" i="81"/>
  <c r="BK413" i="81"/>
  <c r="BK405" i="81"/>
  <c r="BK426" i="81"/>
  <c r="BK428" i="81"/>
  <c r="BK440" i="81"/>
  <c r="BK442" i="81"/>
  <c r="BK446" i="81"/>
  <c r="BK452" i="81"/>
  <c r="BK454" i="81"/>
  <c r="BK456" i="81"/>
  <c r="BK453" i="81"/>
  <c r="BK477" i="81"/>
  <c r="BK479" i="81"/>
  <c r="BK481" i="81"/>
  <c r="BK483" i="81"/>
  <c r="BK485" i="81"/>
  <c r="BK441" i="81"/>
  <c r="BK457" i="81"/>
  <c r="O306" i="81"/>
  <c r="O313" i="81"/>
  <c r="O318" i="81"/>
  <c r="O301" i="81"/>
  <c r="O321" i="81"/>
  <c r="O326" i="81"/>
  <c r="O330" i="81"/>
  <c r="O334" i="81"/>
  <c r="O320" i="81"/>
  <c r="O314" i="81"/>
  <c r="O307" i="81"/>
  <c r="O373" i="81"/>
  <c r="O362" i="81"/>
  <c r="O345" i="81"/>
  <c r="O353" i="81"/>
  <c r="O369" i="81"/>
  <c r="O350" i="81"/>
  <c r="O367" i="81"/>
  <c r="O375" i="81"/>
  <c r="O382" i="81"/>
  <c r="O410" i="81"/>
  <c r="O420" i="81"/>
  <c r="O422" i="81"/>
  <c r="O424" i="81"/>
  <c r="O368" i="81"/>
  <c r="O423" i="81"/>
  <c r="O421" i="81"/>
  <c r="O405" i="81"/>
  <c r="O427" i="81"/>
  <c r="O431" i="81"/>
  <c r="O433" i="81"/>
  <c r="O435" i="81"/>
  <c r="O437" i="81"/>
  <c r="O439" i="81"/>
  <c r="O425" i="81"/>
  <c r="O411" i="81"/>
  <c r="O419" i="81"/>
  <c r="O426" i="81"/>
  <c r="O428" i="81"/>
  <c r="O430" i="81"/>
  <c r="O432" i="81"/>
  <c r="O436" i="81"/>
  <c r="O438" i="81"/>
  <c r="O440" i="81"/>
  <c r="O442" i="81"/>
  <c r="O446" i="81"/>
  <c r="O456" i="81"/>
  <c r="O441" i="81"/>
  <c r="O461" i="81"/>
  <c r="O460" i="81"/>
  <c r="O463" i="81"/>
  <c r="O464" i="81"/>
  <c r="O465" i="81"/>
  <c r="O467" i="81"/>
  <c r="O469" i="81"/>
  <c r="O471" i="81"/>
  <c r="O473" i="81"/>
  <c r="O475" i="81"/>
  <c r="O477" i="81"/>
  <c r="O479" i="81"/>
  <c r="O481" i="81"/>
  <c r="O483" i="81"/>
  <c r="O485" i="81"/>
  <c r="AL67" i="81"/>
  <c r="CH67" i="81"/>
  <c r="BM45" i="81"/>
  <c r="F486" i="81"/>
  <c r="F422" i="81"/>
  <c r="F326" i="81"/>
  <c r="AP486" i="81"/>
  <c r="AD485" i="81"/>
  <c r="R484" i="81"/>
  <c r="CL482" i="81"/>
  <c r="BZ481" i="81"/>
  <c r="BB479" i="81"/>
  <c r="AP478" i="81"/>
  <c r="AD477" i="81"/>
  <c r="R476" i="81"/>
  <c r="CL474" i="81"/>
  <c r="BN472" i="81"/>
  <c r="AP470" i="81"/>
  <c r="R468" i="81"/>
  <c r="CL466" i="81"/>
  <c r="CF459" i="81"/>
  <c r="BT446" i="81"/>
  <c r="X442" i="81"/>
  <c r="BE248" i="81"/>
  <c r="BE250" i="81"/>
  <c r="BE252" i="81"/>
  <c r="BE254" i="81"/>
  <c r="BE256" i="81"/>
  <c r="BE258" i="81"/>
  <c r="BE260" i="81"/>
  <c r="BE249" i="81"/>
  <c r="BE251" i="81"/>
  <c r="BE253" i="81"/>
  <c r="BE255" i="81"/>
  <c r="BE257" i="81"/>
  <c r="BE259" i="81"/>
  <c r="BE261" i="81"/>
  <c r="BE263" i="81"/>
  <c r="BE265" i="81"/>
  <c r="BE267" i="81"/>
  <c r="BE269" i="81"/>
  <c r="BE266" i="81"/>
  <c r="BE264" i="81"/>
  <c r="BE262" i="81"/>
  <c r="BE275" i="81"/>
  <c r="BE283" i="81"/>
  <c r="BE291" i="81"/>
  <c r="BE272" i="81"/>
  <c r="BE280" i="81"/>
  <c r="BE288" i="81"/>
  <c r="BE274" i="81"/>
  <c r="BE282" i="81"/>
  <c r="BE290" i="81"/>
  <c r="BE293" i="81"/>
  <c r="BE301" i="81"/>
  <c r="BE309" i="81"/>
  <c r="BE313" i="81"/>
  <c r="BE319" i="81"/>
  <c r="BE321" i="81"/>
  <c r="BE323" i="81"/>
  <c r="BE271" i="81"/>
  <c r="BE279" i="81"/>
  <c r="BE287" i="81"/>
  <c r="BE276" i="81"/>
  <c r="BE284" i="81"/>
  <c r="BE268" i="81"/>
  <c r="BE270" i="81"/>
  <c r="BE273" i="81"/>
  <c r="BE281" i="81"/>
  <c r="BE289" i="81"/>
  <c r="BE278" i="81"/>
  <c r="BE286" i="81"/>
  <c r="BE292" i="81"/>
  <c r="BE308" i="81"/>
  <c r="BE310" i="81"/>
  <c r="BE312" i="81"/>
  <c r="BE316" i="81"/>
  <c r="BE320" i="81"/>
  <c r="BE285" i="81"/>
  <c r="BE277" i="81"/>
  <c r="BE329" i="81"/>
  <c r="BE333" i="81"/>
  <c r="BE337" i="81"/>
  <c r="BE345" i="81"/>
  <c r="BE347" i="81"/>
  <c r="BE349" i="81"/>
  <c r="BE353" i="81"/>
  <c r="BE355" i="81"/>
  <c r="BE357" i="81"/>
  <c r="BE361" i="81"/>
  <c r="BE363" i="81"/>
  <c r="BE373" i="81"/>
  <c r="BE325" i="81"/>
  <c r="BE330" i="81"/>
  <c r="BE334" i="81"/>
  <c r="BE340" i="81"/>
  <c r="BE342" i="81"/>
  <c r="BE344" i="81"/>
  <c r="BE346" i="81"/>
  <c r="BE348" i="81"/>
  <c r="BE350" i="81"/>
  <c r="BE352" i="81"/>
  <c r="BE354" i="81"/>
  <c r="BE358" i="81"/>
  <c r="BE360" i="81"/>
  <c r="BE364" i="81"/>
  <c r="BE372" i="81"/>
  <c r="BE374" i="81"/>
  <c r="BE375" i="81"/>
  <c r="BE377" i="81"/>
  <c r="BE379" i="81"/>
  <c r="BE381" i="81"/>
  <c r="BE387" i="81"/>
  <c r="BE389" i="81"/>
  <c r="BE391" i="81"/>
  <c r="BE376" i="81"/>
  <c r="BE378" i="81"/>
  <c r="BE382" i="81"/>
  <c r="BE388" i="81"/>
  <c r="BE390" i="81"/>
  <c r="BE392" i="81"/>
  <c r="BE394" i="81"/>
  <c r="BE398" i="81"/>
  <c r="BE400" i="81"/>
  <c r="BE408" i="81"/>
  <c r="BE410" i="81"/>
  <c r="BE412" i="81"/>
  <c r="BE414" i="81"/>
  <c r="BE416" i="81"/>
  <c r="BE420" i="81"/>
  <c r="BE422" i="81"/>
  <c r="BE396" i="81"/>
  <c r="BE397" i="81"/>
  <c r="BE399" i="81"/>
  <c r="BE411" i="81"/>
  <c r="BE419" i="81"/>
  <c r="BE425" i="81"/>
  <c r="BE427" i="81"/>
  <c r="BE441" i="81"/>
  <c r="BE451" i="81"/>
  <c r="BE453" i="81"/>
  <c r="BE455" i="81"/>
  <c r="BE457" i="81"/>
  <c r="BE413" i="81"/>
  <c r="BE424" i="81"/>
  <c r="BE426" i="81"/>
  <c r="BE428" i="81"/>
  <c r="BE440" i="81"/>
  <c r="BE442" i="81"/>
  <c r="BE446" i="81"/>
  <c r="BE452" i="81"/>
  <c r="BE454" i="81"/>
  <c r="BE456" i="81"/>
  <c r="BE405" i="81"/>
  <c r="BE421" i="81"/>
  <c r="BE423" i="81"/>
  <c r="BE477" i="81"/>
  <c r="BE479" i="81"/>
  <c r="BE481" i="81"/>
  <c r="BE483" i="81"/>
  <c r="BE485" i="81"/>
  <c r="BE474" i="81"/>
  <c r="BE476" i="81"/>
  <c r="BE478" i="81"/>
  <c r="BE482" i="81"/>
  <c r="BE484" i="81"/>
  <c r="BE486" i="81"/>
  <c r="CI250" i="81"/>
  <c r="CI254" i="81"/>
  <c r="CI259" i="81"/>
  <c r="CI261" i="81"/>
  <c r="CI263" i="81"/>
  <c r="CI265" i="81"/>
  <c r="CI267" i="81"/>
  <c r="CI273" i="81"/>
  <c r="CI281" i="81"/>
  <c r="CI283" i="81"/>
  <c r="CI285" i="81"/>
  <c r="CI260" i="81"/>
  <c r="CI264" i="81"/>
  <c r="CI258" i="81"/>
  <c r="CI272" i="81"/>
  <c r="CI276" i="81"/>
  <c r="CI280" i="81"/>
  <c r="CI282" i="81"/>
  <c r="CI284" i="81"/>
  <c r="CI296" i="81"/>
  <c r="CI293" i="81"/>
  <c r="CI295" i="81"/>
  <c r="CI304" i="81"/>
  <c r="CI301" i="81"/>
  <c r="CI309" i="81"/>
  <c r="CI324" i="81"/>
  <c r="CI306" i="81"/>
  <c r="CI314" i="81"/>
  <c r="CI311" i="81"/>
  <c r="CI300" i="81"/>
  <c r="CI308" i="81"/>
  <c r="CI316" i="81"/>
  <c r="CI297" i="81"/>
  <c r="CI315" i="81"/>
  <c r="CI320" i="81"/>
  <c r="CI312" i="81"/>
  <c r="CI326" i="81"/>
  <c r="CI328" i="81"/>
  <c r="CI330" i="81"/>
  <c r="CI334" i="81"/>
  <c r="CI336" i="81"/>
  <c r="CI338" i="81"/>
  <c r="CI313" i="81"/>
  <c r="CI319" i="81"/>
  <c r="CI310" i="81"/>
  <c r="CI323" i="81"/>
  <c r="CI321" i="81"/>
  <c r="CI318" i="81"/>
  <c r="CI325" i="81"/>
  <c r="CI327" i="81"/>
  <c r="CI329" i="81"/>
  <c r="CI331" i="81"/>
  <c r="CI333" i="81"/>
  <c r="CI335" i="81"/>
  <c r="CI337" i="81"/>
  <c r="CI302" i="81"/>
  <c r="CI307" i="81"/>
  <c r="CI345" i="81"/>
  <c r="CI353" i="81"/>
  <c r="CI361" i="81"/>
  <c r="CI342" i="81"/>
  <c r="CI350" i="81"/>
  <c r="CI358" i="81"/>
  <c r="CI339" i="81"/>
  <c r="CI347" i="81"/>
  <c r="CI355" i="81"/>
  <c r="CI363" i="81"/>
  <c r="CI371" i="81"/>
  <c r="CI344" i="81"/>
  <c r="CI352" i="81"/>
  <c r="CI360" i="81"/>
  <c r="CI341" i="81"/>
  <c r="CI349" i="81"/>
  <c r="CI357" i="81"/>
  <c r="CI346" i="81"/>
  <c r="CI354" i="81"/>
  <c r="CI362" i="81"/>
  <c r="CI370" i="81"/>
  <c r="CI351" i="81"/>
  <c r="CI359" i="81"/>
  <c r="CI367" i="81"/>
  <c r="CI340" i="81"/>
  <c r="CI368" i="81"/>
  <c r="CI375" i="81"/>
  <c r="CI386" i="81"/>
  <c r="CI391" i="81"/>
  <c r="CI365" i="81"/>
  <c r="CI376" i="81"/>
  <c r="CI381" i="81"/>
  <c r="CI392" i="81"/>
  <c r="CI356" i="81"/>
  <c r="CI373" i="81"/>
  <c r="CI382" i="81"/>
  <c r="CI387" i="81"/>
  <c r="CI377" i="81"/>
  <c r="CI388" i="81"/>
  <c r="CI393" i="81"/>
  <c r="CI395" i="81"/>
  <c r="CI396" i="81"/>
  <c r="CI398" i="81"/>
  <c r="CI400" i="81"/>
  <c r="CI402" i="81"/>
  <c r="CI404" i="81"/>
  <c r="CI408" i="81"/>
  <c r="CI410" i="81"/>
  <c r="CI412" i="81"/>
  <c r="CI414" i="81"/>
  <c r="CI416" i="81"/>
  <c r="CI418" i="81"/>
  <c r="CI420" i="81"/>
  <c r="CI422" i="81"/>
  <c r="CI424" i="81"/>
  <c r="CI372" i="81"/>
  <c r="CI378" i="81"/>
  <c r="CI383" i="81"/>
  <c r="CI348" i="81"/>
  <c r="CI369" i="81"/>
  <c r="CI389" i="81"/>
  <c r="CI366" i="81"/>
  <c r="CI379" i="81"/>
  <c r="CI390" i="81"/>
  <c r="CI394" i="81"/>
  <c r="CI364" i="81"/>
  <c r="CI374" i="81"/>
  <c r="CI385" i="81"/>
  <c r="CI405" i="81"/>
  <c r="CI417" i="81"/>
  <c r="CI401" i="81"/>
  <c r="CI399" i="81"/>
  <c r="CI403" i="81"/>
  <c r="CI411" i="81"/>
  <c r="CI421" i="81"/>
  <c r="CI425" i="81"/>
  <c r="CI427" i="81"/>
  <c r="CI429" i="81"/>
  <c r="CI431" i="81"/>
  <c r="CI433" i="81"/>
  <c r="CI435" i="81"/>
  <c r="CI437" i="81"/>
  <c r="CI397" i="81"/>
  <c r="CI415" i="81"/>
  <c r="CI409" i="81"/>
  <c r="CI419" i="81"/>
  <c r="CI423" i="81"/>
  <c r="CI407" i="81"/>
  <c r="CI413" i="81"/>
  <c r="CI426" i="81"/>
  <c r="CI428" i="81"/>
  <c r="CI430" i="81"/>
  <c r="CI432" i="81"/>
  <c r="CI434" i="81"/>
  <c r="CI436" i="81"/>
  <c r="CI438" i="81"/>
  <c r="CI440" i="81"/>
  <c r="CI442" i="81"/>
  <c r="CI444" i="81"/>
  <c r="CI446" i="81"/>
  <c r="CI448" i="81"/>
  <c r="CI450" i="81"/>
  <c r="CI452" i="81"/>
  <c r="CI454" i="81"/>
  <c r="CI456" i="81"/>
  <c r="CI439" i="81"/>
  <c r="CI447" i="81"/>
  <c r="CI455" i="81"/>
  <c r="CI459" i="81"/>
  <c r="CI461" i="81"/>
  <c r="CI445" i="81"/>
  <c r="CI453" i="81"/>
  <c r="CI465" i="81"/>
  <c r="CI467" i="81"/>
  <c r="CI469" i="81"/>
  <c r="CI471" i="81"/>
  <c r="CI473" i="81"/>
  <c r="CI475" i="81"/>
  <c r="CI477" i="81"/>
  <c r="CI479" i="81"/>
  <c r="CI481" i="81"/>
  <c r="CI483" i="81"/>
  <c r="CI485" i="81"/>
  <c r="CI443" i="81"/>
  <c r="CI451" i="81"/>
  <c r="CI460" i="81"/>
  <c r="CI463" i="81"/>
  <c r="AM248" i="81"/>
  <c r="AM250" i="81"/>
  <c r="AM252" i="81"/>
  <c r="AM254" i="81"/>
  <c r="AM256" i="81"/>
  <c r="AM247" i="81"/>
  <c r="AM249" i="81"/>
  <c r="AM251" i="81"/>
  <c r="AM253" i="81"/>
  <c r="AM255" i="81"/>
  <c r="AM257" i="81"/>
  <c r="AM259" i="81"/>
  <c r="AM261" i="81"/>
  <c r="AM263" i="81"/>
  <c r="AM265" i="81"/>
  <c r="AM267" i="81"/>
  <c r="AM269" i="81"/>
  <c r="AM264" i="81"/>
  <c r="AM260" i="81"/>
  <c r="AM262" i="81"/>
  <c r="AM271" i="81"/>
  <c r="AM273" i="81"/>
  <c r="AM275" i="81"/>
  <c r="AM277" i="81"/>
  <c r="AM279" i="81"/>
  <c r="AM281" i="81"/>
  <c r="AM283" i="81"/>
  <c r="AM285" i="81"/>
  <c r="AM287" i="81"/>
  <c r="AM289" i="81"/>
  <c r="AM291" i="81"/>
  <c r="AM258" i="81"/>
  <c r="AM266" i="81"/>
  <c r="AM268" i="81"/>
  <c r="AM272" i="81"/>
  <c r="AM274" i="81"/>
  <c r="AM276" i="81"/>
  <c r="AM278" i="81"/>
  <c r="AM280" i="81"/>
  <c r="AM282" i="81"/>
  <c r="AM284" i="81"/>
  <c r="AM286" i="81"/>
  <c r="AM288" i="81"/>
  <c r="AM290" i="81"/>
  <c r="AM292" i="81"/>
  <c r="AM270" i="81"/>
  <c r="AM293" i="81"/>
  <c r="AM313" i="81"/>
  <c r="AM321" i="81"/>
  <c r="AM310" i="81"/>
  <c r="AM307" i="81"/>
  <c r="AM312" i="81"/>
  <c r="AM320" i="81"/>
  <c r="AM301" i="81"/>
  <c r="AM306" i="81"/>
  <c r="AM326" i="81"/>
  <c r="AM330" i="81"/>
  <c r="AM334" i="81"/>
  <c r="AM309" i="81"/>
  <c r="AM323" i="81"/>
  <c r="AM316" i="81"/>
  <c r="AM333" i="81"/>
  <c r="AM337" i="81"/>
  <c r="AM349" i="81"/>
  <c r="AM346" i="81"/>
  <c r="AM362" i="81"/>
  <c r="AM351" i="81"/>
  <c r="AM348" i="81"/>
  <c r="AM345" i="81"/>
  <c r="AM353" i="81"/>
  <c r="AM361" i="81"/>
  <c r="AM350" i="81"/>
  <c r="AM358" i="81"/>
  <c r="AM374" i="81"/>
  <c r="AM347" i="81"/>
  <c r="AM368" i="81"/>
  <c r="AM382" i="81"/>
  <c r="AM365" i="81"/>
  <c r="AM377" i="81"/>
  <c r="AM393" i="81"/>
  <c r="AM373" i="81"/>
  <c r="AM378" i="81"/>
  <c r="AM398" i="81"/>
  <c r="AM400" i="81"/>
  <c r="AM408" i="81"/>
  <c r="AM410" i="81"/>
  <c r="AM412" i="81"/>
  <c r="AM420" i="81"/>
  <c r="AM422" i="81"/>
  <c r="AM424" i="81"/>
  <c r="AM379" i="81"/>
  <c r="AM390" i="81"/>
  <c r="AM372" i="81"/>
  <c r="AM396" i="81"/>
  <c r="AM352" i="81"/>
  <c r="AM375" i="81"/>
  <c r="AM391" i="81"/>
  <c r="AM376" i="81"/>
  <c r="AM419" i="81"/>
  <c r="AM399" i="81"/>
  <c r="AM413" i="81"/>
  <c r="AM397" i="81"/>
  <c r="AM425" i="81"/>
  <c r="AM427" i="81"/>
  <c r="AM437" i="81"/>
  <c r="AM439" i="81"/>
  <c r="AM392" i="81"/>
  <c r="AM405" i="81"/>
  <c r="AM421" i="81"/>
  <c r="AM423" i="81"/>
  <c r="AM411" i="81"/>
  <c r="AM426" i="81"/>
  <c r="AM428" i="81"/>
  <c r="AM438" i="81"/>
  <c r="AM440" i="81"/>
  <c r="AM442" i="81"/>
  <c r="AM444" i="81"/>
  <c r="AM446" i="81"/>
  <c r="AM448" i="81"/>
  <c r="AM452" i="81"/>
  <c r="AM454" i="81"/>
  <c r="AM456" i="81"/>
  <c r="AM451" i="81"/>
  <c r="AM441" i="81"/>
  <c r="AM457" i="81"/>
  <c r="AM459" i="81"/>
  <c r="AM462" i="81"/>
  <c r="AM465" i="81"/>
  <c r="AM467" i="81"/>
  <c r="AM471" i="81"/>
  <c r="AM473" i="81"/>
  <c r="AM477" i="81"/>
  <c r="AM479" i="81"/>
  <c r="AM481" i="81"/>
  <c r="AM483" i="81"/>
  <c r="AM485" i="81"/>
  <c r="AM455" i="81"/>
  <c r="AM460" i="81"/>
  <c r="AM461" i="81"/>
  <c r="N67" i="81"/>
  <c r="BJ67" i="81"/>
  <c r="CF250" i="81"/>
  <c r="CF254" i="81"/>
  <c r="CF258" i="81"/>
  <c r="CF260" i="81"/>
  <c r="CF264" i="81"/>
  <c r="CF259" i="81"/>
  <c r="CF261" i="81"/>
  <c r="CF263" i="81"/>
  <c r="CF265" i="81"/>
  <c r="CF267" i="81"/>
  <c r="CF272" i="81"/>
  <c r="CF280" i="81"/>
  <c r="CF296" i="81"/>
  <c r="CF285" i="81"/>
  <c r="CF276" i="81"/>
  <c r="CF284" i="81"/>
  <c r="CF293" i="81"/>
  <c r="CF295" i="81"/>
  <c r="CF273" i="81"/>
  <c r="CF281" i="81"/>
  <c r="CF283" i="81"/>
  <c r="CF301" i="81"/>
  <c r="CF306" i="81"/>
  <c r="CF314" i="81"/>
  <c r="CF311" i="81"/>
  <c r="CF319" i="81"/>
  <c r="CF282" i="81"/>
  <c r="CF300" i="81"/>
  <c r="CF308" i="81"/>
  <c r="CF297" i="81"/>
  <c r="CF313" i="81"/>
  <c r="CF321" i="81"/>
  <c r="CF312" i="81"/>
  <c r="CF326" i="81"/>
  <c r="CF328" i="81"/>
  <c r="CF330" i="81"/>
  <c r="CF334" i="81"/>
  <c r="CF336" i="81"/>
  <c r="CF338" i="81"/>
  <c r="CF309" i="81"/>
  <c r="CF310" i="81"/>
  <c r="CF316" i="81"/>
  <c r="CF323" i="81"/>
  <c r="CF318" i="81"/>
  <c r="CF325" i="81"/>
  <c r="CF327" i="81"/>
  <c r="CF329" i="81"/>
  <c r="CF331" i="81"/>
  <c r="CF333" i="81"/>
  <c r="CF335" i="81"/>
  <c r="CF337" i="81"/>
  <c r="CF302" i="81"/>
  <c r="CF307" i="81"/>
  <c r="CF304" i="81"/>
  <c r="CF324" i="81"/>
  <c r="CF315" i="81"/>
  <c r="CF320" i="81"/>
  <c r="CF342" i="81"/>
  <c r="CF350" i="81"/>
  <c r="CF358" i="81"/>
  <c r="CF339" i="81"/>
  <c r="CF347" i="81"/>
  <c r="CF355" i="81"/>
  <c r="CF363" i="81"/>
  <c r="CF344" i="81"/>
  <c r="CF352" i="81"/>
  <c r="CF360" i="81"/>
  <c r="CF368" i="81"/>
  <c r="CF341" i="81"/>
  <c r="CF349" i="81"/>
  <c r="CF357" i="81"/>
  <c r="CF346" i="81"/>
  <c r="CF354" i="81"/>
  <c r="CF362" i="81"/>
  <c r="CF351" i="81"/>
  <c r="CF359" i="81"/>
  <c r="CF367" i="81"/>
  <c r="CF340" i="81"/>
  <c r="CF348" i="81"/>
  <c r="CF356" i="81"/>
  <c r="CF364" i="81"/>
  <c r="CF372" i="81"/>
  <c r="CF365" i="81"/>
  <c r="CF376" i="81"/>
  <c r="CF381" i="81"/>
  <c r="CF392" i="81"/>
  <c r="CF373" i="81"/>
  <c r="CF382" i="81"/>
  <c r="CF387" i="81"/>
  <c r="CF353" i="81"/>
  <c r="CF370" i="81"/>
  <c r="CF377" i="81"/>
  <c r="CF388" i="81"/>
  <c r="CF393" i="81"/>
  <c r="CF395" i="81"/>
  <c r="CF396" i="81"/>
  <c r="CF398" i="81"/>
  <c r="CF400" i="81"/>
  <c r="CF402" i="81"/>
  <c r="CF404" i="81"/>
  <c r="CF408" i="81"/>
  <c r="CF410" i="81"/>
  <c r="CF412" i="81"/>
  <c r="CF414" i="81"/>
  <c r="CF416" i="81"/>
  <c r="CF418" i="81"/>
  <c r="CF420" i="81"/>
  <c r="CF422" i="81"/>
  <c r="CF424" i="81"/>
  <c r="CF378" i="81"/>
  <c r="CF383" i="81"/>
  <c r="CF369" i="81"/>
  <c r="CF389" i="81"/>
  <c r="CF345" i="81"/>
  <c r="CF366" i="81"/>
  <c r="CF379" i="81"/>
  <c r="CF390" i="81"/>
  <c r="CF394" i="81"/>
  <c r="CF374" i="81"/>
  <c r="CF385" i="81"/>
  <c r="CF397" i="81"/>
  <c r="CF399" i="81"/>
  <c r="CF401" i="81"/>
  <c r="CF403" i="81"/>
  <c r="CF405" i="81"/>
  <c r="CF407" i="81"/>
  <c r="CF409" i="81"/>
  <c r="CF411" i="81"/>
  <c r="CF361" i="81"/>
  <c r="CF371" i="81"/>
  <c r="CF375" i="81"/>
  <c r="CF386" i="81"/>
  <c r="CF417" i="81"/>
  <c r="CF421" i="81"/>
  <c r="CF425" i="81"/>
  <c r="CF427" i="81"/>
  <c r="CF429" i="81"/>
  <c r="CF431" i="81"/>
  <c r="CF433" i="81"/>
  <c r="CF435" i="81"/>
  <c r="CF437" i="81"/>
  <c r="CF415" i="81"/>
  <c r="CF391" i="81"/>
  <c r="CF419" i="81"/>
  <c r="CF423" i="81"/>
  <c r="CF413" i="81"/>
  <c r="CF426" i="81"/>
  <c r="CF428" i="81"/>
  <c r="CF430" i="81"/>
  <c r="CF432" i="81"/>
  <c r="CF434" i="81"/>
  <c r="CF436" i="81"/>
  <c r="CF438" i="81"/>
  <c r="CF440" i="81"/>
  <c r="CF442" i="81"/>
  <c r="CF444" i="81"/>
  <c r="CF446" i="81"/>
  <c r="CF448" i="81"/>
  <c r="CF450" i="81"/>
  <c r="CF452" i="81"/>
  <c r="CF454" i="81"/>
  <c r="CF456" i="81"/>
  <c r="CF460" i="81"/>
  <c r="CF461" i="81"/>
  <c r="CF445" i="81"/>
  <c r="CF453" i="81"/>
  <c r="CF465" i="81"/>
  <c r="CF467" i="81"/>
  <c r="CF469" i="81"/>
  <c r="CF471" i="81"/>
  <c r="CF473" i="81"/>
  <c r="CF475" i="81"/>
  <c r="CF477" i="81"/>
  <c r="CF479" i="81"/>
  <c r="CF481" i="81"/>
  <c r="CF483" i="81"/>
  <c r="CF485" i="81"/>
  <c r="CF443" i="81"/>
  <c r="CF451" i="81"/>
  <c r="CF463" i="81"/>
  <c r="CF441" i="81"/>
  <c r="CF449" i="81"/>
  <c r="CF457" i="81"/>
  <c r="CF462" i="81"/>
  <c r="CF464" i="81"/>
  <c r="CF466" i="81"/>
  <c r="CF468" i="81"/>
  <c r="CF470" i="81"/>
  <c r="CF472" i="81"/>
  <c r="CF474" i="81"/>
  <c r="CF476" i="81"/>
  <c r="CF478" i="81"/>
  <c r="CF480" i="81"/>
  <c r="CF482" i="81"/>
  <c r="CF484" i="81"/>
  <c r="CF486" i="81"/>
  <c r="BH248" i="81"/>
  <c r="BH250" i="81"/>
  <c r="BH252" i="81"/>
  <c r="BH254" i="81"/>
  <c r="BH256" i="81"/>
  <c r="BH258" i="81"/>
  <c r="BH260" i="81"/>
  <c r="BH262" i="81"/>
  <c r="BH264" i="81"/>
  <c r="BH266" i="81"/>
  <c r="BH268" i="81"/>
  <c r="BH270" i="81"/>
  <c r="BH249" i="81"/>
  <c r="BH251" i="81"/>
  <c r="BH253" i="81"/>
  <c r="BH255" i="81"/>
  <c r="BH257" i="81"/>
  <c r="BH259" i="81"/>
  <c r="BH261" i="81"/>
  <c r="BH263" i="81"/>
  <c r="BH265" i="81"/>
  <c r="BH267" i="81"/>
  <c r="BH269" i="81"/>
  <c r="BH278" i="81"/>
  <c r="BH286" i="81"/>
  <c r="BH292" i="81"/>
  <c r="BH275" i="81"/>
  <c r="BH283" i="81"/>
  <c r="BH291" i="81"/>
  <c r="BH277" i="81"/>
  <c r="BH285" i="81"/>
  <c r="BH274" i="81"/>
  <c r="BH282" i="81"/>
  <c r="BH290" i="81"/>
  <c r="BH293" i="81"/>
  <c r="BH271" i="81"/>
  <c r="BH279" i="81"/>
  <c r="BH287" i="81"/>
  <c r="BH276" i="81"/>
  <c r="BH284" i="81"/>
  <c r="BH273" i="81"/>
  <c r="BH281" i="81"/>
  <c r="BH289" i="81"/>
  <c r="BH272" i="81"/>
  <c r="BH312" i="81"/>
  <c r="BH320" i="81"/>
  <c r="BH288" i="81"/>
  <c r="BH301" i="81"/>
  <c r="BH309" i="81"/>
  <c r="BH319" i="81"/>
  <c r="BH280" i="81"/>
  <c r="BH310" i="81"/>
  <c r="BH321" i="81"/>
  <c r="BH330" i="81"/>
  <c r="BH334" i="81"/>
  <c r="BH308" i="81"/>
  <c r="BH329" i="81"/>
  <c r="BH333" i="81"/>
  <c r="BH337" i="81"/>
  <c r="BH325" i="81"/>
  <c r="BH316" i="81"/>
  <c r="BH323" i="81"/>
  <c r="BH313" i="81"/>
  <c r="BH340" i="81"/>
  <c r="BH348" i="81"/>
  <c r="BH364" i="81"/>
  <c r="BH345" i="81"/>
  <c r="BH353" i="81"/>
  <c r="BH361" i="81"/>
  <c r="BH342" i="81"/>
  <c r="BH350" i="81"/>
  <c r="BH358" i="81"/>
  <c r="BH374" i="81"/>
  <c r="BH347" i="81"/>
  <c r="BH355" i="81"/>
  <c r="BH363" i="81"/>
  <c r="BH344" i="81"/>
  <c r="BH352" i="81"/>
  <c r="BH360" i="81"/>
  <c r="BH349" i="81"/>
  <c r="BH357" i="81"/>
  <c r="BH373" i="81"/>
  <c r="BH346" i="81"/>
  <c r="BH354" i="81"/>
  <c r="BH372" i="81"/>
  <c r="BH379" i="81"/>
  <c r="BH390" i="81"/>
  <c r="BH375" i="81"/>
  <c r="BH391" i="81"/>
  <c r="BH398" i="81"/>
  <c r="BH400" i="81"/>
  <c r="BH408" i="81"/>
  <c r="BH410" i="81"/>
  <c r="BH412" i="81"/>
  <c r="BH414" i="81"/>
  <c r="BH416" i="81"/>
  <c r="BH420" i="81"/>
  <c r="BH422" i="81"/>
  <c r="BH424" i="81"/>
  <c r="BH376" i="81"/>
  <c r="BH381" i="81"/>
  <c r="BH392" i="81"/>
  <c r="BH396" i="81"/>
  <c r="BH382" i="81"/>
  <c r="BH387" i="81"/>
  <c r="BH377" i="81"/>
  <c r="BH388" i="81"/>
  <c r="BH378" i="81"/>
  <c r="BH397" i="81"/>
  <c r="BH399" i="81"/>
  <c r="BH405" i="81"/>
  <c r="BH411" i="81"/>
  <c r="BH389" i="81"/>
  <c r="BH423" i="81"/>
  <c r="BH394" i="81"/>
  <c r="BH419" i="81"/>
  <c r="BH425" i="81"/>
  <c r="BH427" i="81"/>
  <c r="BH413" i="81"/>
  <c r="BH426" i="81"/>
  <c r="BH428" i="81"/>
  <c r="BH440" i="81"/>
  <c r="BH442" i="81"/>
  <c r="BH446" i="81"/>
  <c r="BH452" i="81"/>
  <c r="BH454" i="81"/>
  <c r="BH456" i="81"/>
  <c r="BH421" i="81"/>
  <c r="BH451" i="81"/>
  <c r="BH477" i="81"/>
  <c r="BH479" i="81"/>
  <c r="BH481" i="81"/>
  <c r="BH483" i="81"/>
  <c r="BH485" i="81"/>
  <c r="BH441" i="81"/>
  <c r="BH457" i="81"/>
  <c r="BH455" i="81"/>
  <c r="BH474" i="81"/>
  <c r="BH476" i="81"/>
  <c r="BH478" i="81"/>
  <c r="BH482" i="81"/>
  <c r="BH484" i="81"/>
  <c r="BH486" i="81"/>
  <c r="AJ248" i="81"/>
  <c r="AJ250" i="81"/>
  <c r="AJ252" i="81"/>
  <c r="AJ254" i="81"/>
  <c r="AJ256" i="81"/>
  <c r="AJ258" i="81"/>
  <c r="AJ260" i="81"/>
  <c r="AJ262" i="81"/>
  <c r="AJ264" i="81"/>
  <c r="AJ266" i="81"/>
  <c r="AJ268" i="81"/>
  <c r="AJ270" i="81"/>
  <c r="AJ247" i="81"/>
  <c r="AJ249" i="81"/>
  <c r="AJ251" i="81"/>
  <c r="AJ253" i="81"/>
  <c r="AJ255" i="81"/>
  <c r="AJ257" i="81"/>
  <c r="AJ259" i="81"/>
  <c r="AJ261" i="81"/>
  <c r="AJ263" i="81"/>
  <c r="AJ265" i="81"/>
  <c r="AJ267" i="81"/>
  <c r="AJ269" i="81"/>
  <c r="AJ276" i="81"/>
  <c r="AJ284" i="81"/>
  <c r="AJ292" i="81"/>
  <c r="AJ273" i="81"/>
  <c r="AJ281" i="81"/>
  <c r="AJ289" i="81"/>
  <c r="AJ275" i="81"/>
  <c r="AJ283" i="81"/>
  <c r="AJ291" i="81"/>
  <c r="AJ272" i="81"/>
  <c r="AJ280" i="81"/>
  <c r="AJ288" i="81"/>
  <c r="AJ293" i="81"/>
  <c r="AJ277" i="81"/>
  <c r="AJ285" i="81"/>
  <c r="AJ274" i="81"/>
  <c r="AJ282" i="81"/>
  <c r="AJ290" i="81"/>
  <c r="AJ271" i="81"/>
  <c r="AJ279" i="81"/>
  <c r="AJ287" i="81"/>
  <c r="AJ278" i="81"/>
  <c r="AJ310" i="81"/>
  <c r="AJ312" i="81"/>
  <c r="AJ286" i="81"/>
  <c r="AJ301" i="81"/>
  <c r="AJ309" i="81"/>
  <c r="AJ326" i="81"/>
  <c r="AJ330" i="81"/>
  <c r="AJ334" i="81"/>
  <c r="AJ316" i="81"/>
  <c r="AJ333" i="81"/>
  <c r="AJ337" i="81"/>
  <c r="AJ313" i="81"/>
  <c r="AJ321" i="81"/>
  <c r="AJ346" i="81"/>
  <c r="AJ362" i="81"/>
  <c r="AJ348" i="81"/>
  <c r="AJ345" i="81"/>
  <c r="AJ353" i="81"/>
  <c r="AJ361" i="81"/>
  <c r="AJ350" i="81"/>
  <c r="AJ358" i="81"/>
  <c r="AJ347" i="81"/>
  <c r="AJ352" i="81"/>
  <c r="AJ377" i="81"/>
  <c r="AJ373" i="81"/>
  <c r="AJ378" i="81"/>
  <c r="AJ400" i="81"/>
  <c r="AJ408" i="81"/>
  <c r="AJ410" i="81"/>
  <c r="AJ420" i="81"/>
  <c r="AJ422" i="81"/>
  <c r="AJ424" i="81"/>
  <c r="AJ379" i="81"/>
  <c r="AJ375" i="81"/>
  <c r="AJ349" i="81"/>
  <c r="AJ376" i="81"/>
  <c r="AJ399" i="81"/>
  <c r="AJ405" i="81"/>
  <c r="AJ411" i="81"/>
  <c r="AJ374" i="81"/>
  <c r="AJ382" i="81"/>
  <c r="AJ413" i="81"/>
  <c r="AJ425" i="81"/>
  <c r="AJ427" i="81"/>
  <c r="AJ421" i="81"/>
  <c r="AJ423" i="81"/>
  <c r="AJ426" i="81"/>
  <c r="AJ428" i="81"/>
  <c r="AJ440" i="81"/>
  <c r="AJ442" i="81"/>
  <c r="AJ446" i="81"/>
  <c r="AJ452" i="81"/>
  <c r="AJ454" i="81"/>
  <c r="AJ456" i="81"/>
  <c r="AJ419" i="81"/>
  <c r="AJ441" i="81"/>
  <c r="AJ457" i="81"/>
  <c r="AJ477" i="81"/>
  <c r="AJ479" i="81"/>
  <c r="AJ481" i="81"/>
  <c r="AJ485" i="81"/>
  <c r="AJ455" i="81"/>
  <c r="AJ468" i="81"/>
  <c r="AJ476" i="81"/>
  <c r="AJ478" i="81"/>
  <c r="AJ482" i="81"/>
  <c r="AJ486" i="81"/>
  <c r="L313" i="81"/>
  <c r="L321" i="81"/>
  <c r="L307" i="81"/>
  <c r="L326" i="81"/>
  <c r="L330" i="81"/>
  <c r="L334" i="81"/>
  <c r="L318" i="81"/>
  <c r="L320" i="81"/>
  <c r="L314" i="81"/>
  <c r="L301" i="81"/>
  <c r="L306" i="81"/>
  <c r="L362" i="81"/>
  <c r="L345" i="81"/>
  <c r="L353" i="81"/>
  <c r="L369" i="81"/>
  <c r="L350" i="81"/>
  <c r="L375" i="81"/>
  <c r="L382" i="81"/>
  <c r="L410" i="81"/>
  <c r="L420" i="81"/>
  <c r="L422" i="81"/>
  <c r="L424" i="81"/>
  <c r="L368" i="81"/>
  <c r="L373" i="81"/>
  <c r="L405" i="81"/>
  <c r="L411" i="81"/>
  <c r="L367" i="81"/>
  <c r="L423" i="81"/>
  <c r="L421" i="81"/>
  <c r="L427" i="81"/>
  <c r="L431" i="81"/>
  <c r="L433" i="81"/>
  <c r="L435" i="81"/>
  <c r="L437" i="81"/>
  <c r="L439" i="81"/>
  <c r="L425" i="81"/>
  <c r="L419" i="81"/>
  <c r="L426" i="81"/>
  <c r="L428" i="81"/>
  <c r="L430" i="81"/>
  <c r="L432" i="81"/>
  <c r="L436" i="81"/>
  <c r="L438" i="81"/>
  <c r="L440" i="81"/>
  <c r="L442" i="81"/>
  <c r="L446" i="81"/>
  <c r="L456" i="81"/>
  <c r="L460" i="81"/>
  <c r="L463" i="81"/>
  <c r="L464" i="81"/>
  <c r="L465" i="81"/>
  <c r="L467" i="81"/>
  <c r="L469" i="81"/>
  <c r="L471" i="81"/>
  <c r="L473" i="81"/>
  <c r="L475" i="81"/>
  <c r="L477" i="81"/>
  <c r="L479" i="81"/>
  <c r="L481" i="81"/>
  <c r="L483" i="81"/>
  <c r="L485" i="81"/>
  <c r="L466" i="81"/>
  <c r="L468" i="81"/>
  <c r="L470" i="81"/>
  <c r="L472" i="81"/>
  <c r="L474" i="81"/>
  <c r="L476" i="81"/>
  <c r="L478" i="81"/>
  <c r="L480" i="81"/>
  <c r="L482" i="81"/>
  <c r="L484" i="81"/>
  <c r="L486" i="81"/>
  <c r="Q50" i="81"/>
  <c r="O260" i="81" s="1"/>
  <c r="AO41" i="81"/>
  <c r="AC48" i="81"/>
  <c r="E48" i="81"/>
  <c r="F485" i="81"/>
  <c r="F421" i="81"/>
  <c r="AM486" i="81"/>
  <c r="AA485" i="81"/>
  <c r="O484" i="81"/>
  <c r="CI482" i="81"/>
  <c r="BW481" i="81"/>
  <c r="AY479" i="81"/>
  <c r="AM478" i="81"/>
  <c r="AA477" i="81"/>
  <c r="O476" i="81"/>
  <c r="CI474" i="81"/>
  <c r="AM470" i="81"/>
  <c r="O468" i="81"/>
  <c r="CI466" i="81"/>
  <c r="BK455" i="81"/>
  <c r="AY446" i="81"/>
  <c r="CI441" i="81"/>
  <c r="BV52" i="81"/>
  <c r="BP51" i="81"/>
  <c r="BN276" i="81" s="1"/>
  <c r="BD51" i="81"/>
  <c r="K51" i="81"/>
  <c r="BG50" i="81"/>
  <c r="N50" i="81"/>
  <c r="E49" i="81"/>
  <c r="C275" i="81" s="1"/>
  <c r="BV46" i="81"/>
  <c r="BP42" i="81"/>
  <c r="BV61" i="81"/>
  <c r="Z61" i="81"/>
  <c r="X296" i="81" s="1"/>
  <c r="E238" i="81"/>
  <c r="T62" i="81"/>
  <c r="T53" i="81"/>
  <c r="T54" i="81"/>
  <c r="T63" i="81"/>
  <c r="R305" i="81" s="1"/>
  <c r="T57" i="81"/>
  <c r="AR57" i="81"/>
  <c r="AR58" i="81"/>
  <c r="AP303" i="81" s="1"/>
  <c r="AR59" i="81"/>
  <c r="AP300" i="81" s="1"/>
  <c r="AR62" i="81"/>
  <c r="AP295" i="81" s="1"/>
  <c r="AR53" i="81"/>
  <c r="AR60" i="81"/>
  <c r="AP297" i="81" s="1"/>
  <c r="BP62" i="81"/>
  <c r="BP53" i="81"/>
  <c r="BP63" i="81"/>
  <c r="BP64" i="81"/>
  <c r="BN303" i="81" s="1"/>
  <c r="CN57" i="81"/>
  <c r="CL305" i="81" s="1"/>
  <c r="CN53" i="81"/>
  <c r="BJ52" i="81"/>
  <c r="AO52" i="81"/>
  <c r="AR51" i="81"/>
  <c r="AF51" i="81"/>
  <c r="AI50" i="81"/>
  <c r="BY6" i="81"/>
  <c r="W47" i="81"/>
  <c r="BJ46" i="81"/>
  <c r="AX46" i="81"/>
  <c r="AC46" i="81"/>
  <c r="BJ49" i="81"/>
  <c r="N42" i="81"/>
  <c r="AI30" i="81"/>
  <c r="BP60" i="81"/>
  <c r="BN300" i="81" s="1"/>
  <c r="T60" i="81"/>
  <c r="BV58" i="81"/>
  <c r="BP57" i="81"/>
  <c r="BJ56" i="81"/>
  <c r="BD55" i="81"/>
  <c r="AX54" i="81"/>
  <c r="Q52" i="81"/>
  <c r="O259" i="81" s="1"/>
  <c r="BM51" i="81"/>
  <c r="T51" i="81"/>
  <c r="H51" i="81"/>
  <c r="K50" i="81"/>
  <c r="BP47" i="81"/>
  <c r="BD47" i="81"/>
  <c r="AL46" i="81"/>
  <c r="Z46" i="81"/>
  <c r="AR31" i="81"/>
  <c r="T43" i="81"/>
  <c r="Q36" i="81"/>
  <c r="CB63" i="81"/>
  <c r="BD63" i="81"/>
  <c r="H63" i="81"/>
  <c r="F305" i="81" s="1"/>
  <c r="K240" i="81"/>
  <c r="E239" i="81"/>
  <c r="Z54" i="81"/>
  <c r="X302" i="81" s="1"/>
  <c r="Z63" i="81"/>
  <c r="X295" i="81" s="1"/>
  <c r="Z53" i="81"/>
  <c r="Z55" i="81"/>
  <c r="Z64" i="81"/>
  <c r="Z59" i="81"/>
  <c r="Z58" i="81"/>
  <c r="X303" i="81" s="1"/>
  <c r="Z65" i="81"/>
  <c r="X304" i="81" s="1"/>
  <c r="AX58" i="81"/>
  <c r="AV297" i="81" s="1"/>
  <c r="AX59" i="81"/>
  <c r="AV303" i="81" s="1"/>
  <c r="AX60" i="81"/>
  <c r="AX63" i="81"/>
  <c r="AX53" i="81"/>
  <c r="AV305" i="81" s="1"/>
  <c r="AX61" i="81"/>
  <c r="BV63" i="81"/>
  <c r="BV53" i="81"/>
  <c r="BV64" i="81"/>
  <c r="BV54" i="81"/>
  <c r="BT305" i="81" s="1"/>
  <c r="BV59" i="81"/>
  <c r="BV65" i="81"/>
  <c r="AL52" i="81"/>
  <c r="AO51" i="81"/>
  <c r="BP49" i="81"/>
  <c r="BV48" i="81"/>
  <c r="BJ48" i="81"/>
  <c r="AR46" i="81"/>
  <c r="AF47" i="81"/>
  <c r="BG46" i="81"/>
  <c r="N46" i="81"/>
  <c r="AL44" i="81"/>
  <c r="N45" i="81"/>
  <c r="AI43" i="81"/>
  <c r="BV62" i="81"/>
  <c r="AX62" i="81"/>
  <c r="AV295" i="81" s="1"/>
  <c r="AL62" i="81"/>
  <c r="Z62" i="81"/>
  <c r="BJ59" i="81"/>
  <c r="N59" i="81"/>
  <c r="L303" i="81" s="1"/>
  <c r="E235" i="81"/>
  <c r="E242" i="81"/>
  <c r="E234" i="81"/>
  <c r="E218" i="81"/>
  <c r="E227" i="81"/>
  <c r="Z52" i="81"/>
  <c r="X273" i="81" s="1"/>
  <c r="N52" i="81"/>
  <c r="L259" i="81" s="1"/>
  <c r="Q51" i="81"/>
  <c r="BA50" i="81"/>
  <c r="BD49" i="81"/>
  <c r="AR49" i="81"/>
  <c r="AX48" i="81"/>
  <c r="AL48" i="81"/>
  <c r="BM47" i="81"/>
  <c r="T47" i="81"/>
  <c r="H47" i="81"/>
  <c r="CK6" i="81"/>
  <c r="AI46" i="81"/>
  <c r="BD40" i="81"/>
  <c r="H41" i="81"/>
  <c r="N36" i="81"/>
  <c r="CB61" i="81"/>
  <c r="BP61" i="81"/>
  <c r="AR61" i="81"/>
  <c r="AP296" i="81" s="1"/>
  <c r="AF61" i="81"/>
  <c r="T61" i="81"/>
  <c r="R295" i="81" s="1"/>
  <c r="H60" i="81"/>
  <c r="F295" i="81" s="1"/>
  <c r="H61" i="81"/>
  <c r="F304" i="81" s="1"/>
  <c r="H55" i="81"/>
  <c r="F294" i="81" s="1"/>
  <c r="H62" i="81"/>
  <c r="F302" i="81" s="1"/>
  <c r="AF55" i="81"/>
  <c r="AF56" i="81"/>
  <c r="AF60" i="81"/>
  <c r="AD300" i="81" s="1"/>
  <c r="AF53" i="81"/>
  <c r="AD305" i="81" s="1"/>
  <c r="BD60" i="81"/>
  <c r="BD61" i="81"/>
  <c r="BD53" i="81"/>
  <c r="BD64" i="81"/>
  <c r="BD62" i="81"/>
  <c r="CB64" i="81"/>
  <c r="CB65" i="81"/>
  <c r="BZ300" i="81" s="1"/>
  <c r="CB55" i="81"/>
  <c r="CB60" i="81"/>
  <c r="CB53" i="81"/>
  <c r="AU52" i="81"/>
  <c r="BS51" i="81"/>
  <c r="BV50" i="81"/>
  <c r="AC50" i="81"/>
  <c r="AF49" i="81"/>
  <c r="T49" i="81"/>
  <c r="BS48" i="81"/>
  <c r="BQ275" i="81" s="1"/>
  <c r="Z48" i="81"/>
  <c r="N48" i="81"/>
  <c r="AO47" i="81"/>
  <c r="BD44" i="81"/>
  <c r="K46" i="81"/>
  <c r="AU45" i="81"/>
  <c r="K44" i="81"/>
  <c r="I285" i="81" s="1"/>
  <c r="BD35" i="81"/>
  <c r="AF35" i="81"/>
  <c r="H20" i="81"/>
  <c r="BM38" i="81"/>
  <c r="BP65" i="81"/>
  <c r="BN301" i="81" s="1"/>
  <c r="BV60" i="81"/>
  <c r="BJ60" i="81"/>
  <c r="BH306" i="81" s="1"/>
  <c r="AL60" i="81"/>
  <c r="Z60" i="81"/>
  <c r="N60" i="81"/>
  <c r="BP58" i="81"/>
  <c r="T58" i="81"/>
  <c r="CH57" i="81"/>
  <c r="CF294" i="81" s="1"/>
  <c r="BJ57" i="81"/>
  <c r="N57" i="81"/>
  <c r="CB56" i="81"/>
  <c r="BZ299" i="81" s="1"/>
  <c r="BD56" i="81"/>
  <c r="H56" i="81"/>
  <c r="BV55" i="81"/>
  <c r="BT297" i="81" s="1"/>
  <c r="AX55" i="81"/>
  <c r="CN54" i="81"/>
  <c r="BP54" i="81"/>
  <c r="AR54" i="81"/>
  <c r="AP298" i="81" s="1"/>
  <c r="E243" i="81"/>
  <c r="C374" i="81" s="1"/>
  <c r="W52" i="81"/>
  <c r="U273" i="81" s="1"/>
  <c r="BG51" i="81"/>
  <c r="BJ50" i="81"/>
  <c r="AX50" i="81"/>
  <c r="E50" i="81"/>
  <c r="BA49" i="81"/>
  <c r="AY273" i="81" s="1"/>
  <c r="H49" i="81"/>
  <c r="AU48" i="81"/>
  <c r="Q47" i="81"/>
  <c r="AF44" i="81"/>
  <c r="BV40" i="81"/>
  <c r="AX38" i="81"/>
  <c r="BG40" i="81"/>
  <c r="K40" i="81"/>
  <c r="AL63" i="81"/>
  <c r="K235" i="81"/>
  <c r="E230" i="81"/>
  <c r="N61" i="81"/>
  <c r="N53" i="81"/>
  <c r="N62" i="81"/>
  <c r="L302" i="81" s="1"/>
  <c r="N56" i="81"/>
  <c r="N63" i="81"/>
  <c r="L305" i="81" s="1"/>
  <c r="AL56" i="81"/>
  <c r="AL65" i="81"/>
  <c r="AJ304" i="81" s="1"/>
  <c r="AL57" i="81"/>
  <c r="AL61" i="81"/>
  <c r="AL59" i="81"/>
  <c r="AL53" i="81"/>
  <c r="BJ61" i="81"/>
  <c r="BJ53" i="81"/>
  <c r="BJ62" i="81"/>
  <c r="BH300" i="81" s="1"/>
  <c r="BJ65" i="81"/>
  <c r="BH304" i="81" s="1"/>
  <c r="BJ63" i="81"/>
  <c r="CH56" i="81"/>
  <c r="CH53" i="81"/>
  <c r="K219" i="81"/>
  <c r="K243" i="81"/>
  <c r="I374" i="81" s="1"/>
  <c r="K232" i="81"/>
  <c r="K239" i="81"/>
  <c r="I334" i="81" s="1"/>
  <c r="K236" i="81"/>
  <c r="I325" i="81" s="1"/>
  <c r="K203" i="81"/>
  <c r="I322" i="81" s="1"/>
  <c r="K244" i="81"/>
  <c r="BM52" i="81"/>
  <c r="AI51" i="81"/>
  <c r="AL50" i="81"/>
  <c r="Z50" i="81"/>
  <c r="AC49" i="81"/>
  <c r="W48" i="81"/>
  <c r="U259" i="81" s="1"/>
  <c r="AO46" i="81"/>
  <c r="T45" i="81"/>
  <c r="T39" i="81"/>
  <c r="BA43" i="81"/>
  <c r="Q45" i="81"/>
  <c r="O282" i="81" s="1"/>
  <c r="BA39" i="81"/>
  <c r="E39" i="81"/>
  <c r="BJ64" i="81"/>
  <c r="BH295" i="81" s="1"/>
  <c r="AX64" i="81"/>
  <c r="AV306" i="81" s="1"/>
  <c r="AL64" i="81"/>
  <c r="CB62" i="81"/>
  <c r="BZ306" i="81" s="1"/>
  <c r="AF62" i="81"/>
  <c r="AD295" i="81" s="1"/>
  <c r="CB59" i="81"/>
  <c r="BP59" i="81"/>
  <c r="BD59" i="81"/>
  <c r="AF59" i="81"/>
  <c r="AD297" i="81" s="1"/>
  <c r="T59" i="81"/>
  <c r="H59" i="81"/>
  <c r="Z42" i="81"/>
  <c r="E66" i="81"/>
  <c r="CE63" i="81"/>
  <c r="BV57" i="81"/>
  <c r="BT296" i="81" s="1"/>
  <c r="Z57" i="81"/>
  <c r="X294" i="81" s="1"/>
  <c r="BY62" i="81"/>
  <c r="BW306" i="81" s="1"/>
  <c r="AC62" i="81"/>
  <c r="BS61" i="81"/>
  <c r="W61" i="81"/>
  <c r="BM60" i="81"/>
  <c r="Q60" i="81"/>
  <c r="BG59" i="81"/>
  <c r="K59" i="81"/>
  <c r="I304" i="81" s="1"/>
  <c r="BS58" i="81"/>
  <c r="BM57" i="81"/>
  <c r="BK306" i="81" s="1"/>
  <c r="BG56" i="81"/>
  <c r="BA55" i="81"/>
  <c r="AU54" i="81"/>
  <c r="E237" i="81"/>
  <c r="E236" i="81"/>
  <c r="K226" i="81"/>
  <c r="E44" i="81"/>
  <c r="BM65" i="81"/>
  <c r="BK295" i="81" s="1"/>
  <c r="BD58" i="81"/>
  <c r="BB303" i="81" s="1"/>
  <c r="H58" i="81"/>
  <c r="F297" i="81" s="1"/>
  <c r="BG64" i="81"/>
  <c r="K64" i="81"/>
  <c r="BA63" i="81"/>
  <c r="E63" i="81"/>
  <c r="AU62" i="81"/>
  <c r="AO61" i="81"/>
  <c r="AM297" i="81" s="1"/>
  <c r="CE60" i="81"/>
  <c r="BV56" i="81"/>
  <c r="AI60" i="81"/>
  <c r="Z56" i="81"/>
  <c r="BY59" i="81"/>
  <c r="BP55" i="81"/>
  <c r="BN297" i="81" s="1"/>
  <c r="AC59" i="81"/>
  <c r="CB54" i="81"/>
  <c r="BG58" i="81"/>
  <c r="Q58" i="81"/>
  <c r="E58" i="81"/>
  <c r="CH54" i="81"/>
  <c r="BA57" i="81"/>
  <c r="AF54" i="81"/>
  <c r="AD302" i="81" s="1"/>
  <c r="K57" i="81"/>
  <c r="I299" i="81" s="1"/>
  <c r="CK56" i="81"/>
  <c r="AU56" i="81"/>
  <c r="E56" i="81"/>
  <c r="CE55" i="81"/>
  <c r="BJ54" i="81"/>
  <c r="AO55" i="81"/>
  <c r="AM299" i="81" s="1"/>
  <c r="CK54" i="81"/>
  <c r="CI299" i="81" s="1"/>
  <c r="BY54" i="81"/>
  <c r="BW302" i="81" s="1"/>
  <c r="AI54" i="81"/>
  <c r="AG302" i="81" s="1"/>
  <c r="E232" i="81"/>
  <c r="K213" i="81"/>
  <c r="BS42" i="81"/>
  <c r="AI48" i="81"/>
  <c r="W41" i="81"/>
  <c r="BM35" i="81"/>
  <c r="AO34" i="81"/>
  <c r="CB58" i="81"/>
  <c r="BZ294" i="81" s="1"/>
  <c r="CE65" i="81"/>
  <c r="BY64" i="81"/>
  <c r="AC64" i="81"/>
  <c r="BS63" i="81"/>
  <c r="BJ58" i="81"/>
  <c r="BH303" i="81" s="1"/>
  <c r="W63" i="81"/>
  <c r="U306" i="81" s="1"/>
  <c r="N58" i="81"/>
  <c r="L296" i="81" s="1"/>
  <c r="BM62" i="81"/>
  <c r="BD57" i="81"/>
  <c r="Q62" i="81"/>
  <c r="H57" i="81"/>
  <c r="F296" i="81" s="1"/>
  <c r="BG61" i="81"/>
  <c r="K61" i="81"/>
  <c r="CN56" i="81"/>
  <c r="BA60" i="81"/>
  <c r="AY296" i="81" s="1"/>
  <c r="AR56" i="81"/>
  <c r="E60" i="81"/>
  <c r="CH55" i="81"/>
  <c r="CF305" i="81" s="1"/>
  <c r="AU59" i="81"/>
  <c r="AL55" i="81"/>
  <c r="AU58" i="81"/>
  <c r="AO57" i="81"/>
  <c r="AI56" i="81"/>
  <c r="AG299" i="81" s="1"/>
  <c r="AC55" i="81"/>
  <c r="AA306" i="81" s="1"/>
  <c r="W54" i="81"/>
  <c r="K245" i="81"/>
  <c r="I373" i="81" s="1"/>
  <c r="K66" i="81"/>
  <c r="I296" i="81" s="1"/>
  <c r="E65" i="81"/>
  <c r="CE62" i="81"/>
  <c r="AI62" i="81"/>
  <c r="AG295" i="81" s="1"/>
  <c r="BY61" i="81"/>
  <c r="BW303" i="81" s="1"/>
  <c r="AC61" i="81"/>
  <c r="AA303" i="81" s="1"/>
  <c r="BS60" i="81"/>
  <c r="BQ306" i="81" s="1"/>
  <c r="W60" i="81"/>
  <c r="U300" i="81" s="1"/>
  <c r="BM59" i="81"/>
  <c r="Q59" i="81"/>
  <c r="O303" i="81" s="1"/>
  <c r="BY58" i="81"/>
  <c r="BW294" i="81" s="1"/>
  <c r="BD54" i="81"/>
  <c r="BB302" i="81" s="1"/>
  <c r="AI58" i="81"/>
  <c r="CE57" i="81"/>
  <c r="BS57" i="81"/>
  <c r="AC57" i="81"/>
  <c r="BY56" i="81"/>
  <c r="BW299" i="81" s="1"/>
  <c r="BM56" i="81"/>
  <c r="W56" i="81"/>
  <c r="BS55" i="81"/>
  <c r="BQ297" i="81" s="1"/>
  <c r="BG55" i="81"/>
  <c r="BE299" i="81" s="1"/>
  <c r="AL54" i="81"/>
  <c r="Q55" i="81"/>
  <c r="BM54" i="81"/>
  <c r="BA54" i="81"/>
  <c r="AY298" i="81" s="1"/>
  <c r="K54" i="81"/>
  <c r="E241" i="81"/>
  <c r="E240" i="81"/>
  <c r="E231" i="81"/>
  <c r="C372" i="81" s="1"/>
  <c r="E229" i="81"/>
  <c r="E228" i="81"/>
  <c r="K227" i="81"/>
  <c r="BV15" i="81"/>
  <c r="BS65" i="81"/>
  <c r="BQ301" i="81" s="1"/>
  <c r="W65" i="81"/>
  <c r="BM64" i="81"/>
  <c r="BK304" i="81" s="1"/>
  <c r="BG63" i="81"/>
  <c r="BE295" i="81" s="1"/>
  <c r="AX57" i="81"/>
  <c r="K63" i="81"/>
  <c r="I294" i="81" s="1"/>
  <c r="BA62" i="81"/>
  <c r="AY295" i="81" s="1"/>
  <c r="E62" i="81"/>
  <c r="AU61" i="81"/>
  <c r="AO60" i="81"/>
  <c r="CE59" i="81"/>
  <c r="CC303" i="81" s="1"/>
  <c r="AI59" i="81"/>
  <c r="AG297" i="81" s="1"/>
  <c r="W58" i="81"/>
  <c r="U303" i="81" s="1"/>
  <c r="Q57" i="81"/>
  <c r="O300" i="81" s="1"/>
  <c r="K56" i="81"/>
  <c r="E55" i="81"/>
  <c r="K238" i="81"/>
  <c r="K237" i="81"/>
  <c r="I346" i="81" s="1"/>
  <c r="E233" i="81"/>
  <c r="E210" i="81"/>
  <c r="AF45" i="81"/>
  <c r="H43" i="81"/>
  <c r="BM41" i="81"/>
  <c r="AF58" i="81"/>
  <c r="CE64" i="81"/>
  <c r="BY63" i="81"/>
  <c r="BW307" i="81" s="1"/>
  <c r="AC63" i="81"/>
  <c r="BS62" i="81"/>
  <c r="BQ294" i="81" s="1"/>
  <c r="W62" i="81"/>
  <c r="BM61" i="81"/>
  <c r="Q61" i="81"/>
  <c r="O304" i="81" s="1"/>
  <c r="BG60" i="81"/>
  <c r="AX56" i="81"/>
  <c r="K60" i="81"/>
  <c r="I297" i="81" s="1"/>
  <c r="CN55" i="81"/>
  <c r="BA59" i="81"/>
  <c r="AY303" i="81" s="1"/>
  <c r="E59" i="81"/>
  <c r="BM58" i="81"/>
  <c r="BA58" i="81"/>
  <c r="AR55" i="81"/>
  <c r="K58" i="81"/>
  <c r="BG57" i="81"/>
  <c r="BE297" i="81" s="1"/>
  <c r="AU57" i="81"/>
  <c r="E57" i="81"/>
  <c r="BA56" i="81"/>
  <c r="AY302" i="81" s="1"/>
  <c r="AO56" i="81"/>
  <c r="CK55" i="81"/>
  <c r="AU55" i="81"/>
  <c r="AS294" i="81" s="1"/>
  <c r="AI55" i="81"/>
  <c r="N54" i="81"/>
  <c r="CE54" i="81"/>
  <c r="AO54" i="81"/>
  <c r="AM298" i="81" s="1"/>
  <c r="AC54" i="81"/>
  <c r="H54" i="81"/>
  <c r="F299" i="81" s="1"/>
  <c r="AU43" i="81"/>
  <c r="W49" i="81"/>
  <c r="BG65" i="81"/>
  <c r="BE304" i="81" s="1"/>
  <c r="K65" i="81"/>
  <c r="I300" i="81" s="1"/>
  <c r="BA64" i="81"/>
  <c r="AY306" i="81" s="1"/>
  <c r="E64" i="81"/>
  <c r="AU63" i="81"/>
  <c r="AS301" i="81" s="1"/>
  <c r="AL58" i="81"/>
  <c r="CB57" i="81"/>
  <c r="AO62" i="81"/>
  <c r="AM295" i="81" s="1"/>
  <c r="AF57" i="81"/>
  <c r="CE61" i="81"/>
  <c r="AI61" i="81"/>
  <c r="AG296" i="81" s="1"/>
  <c r="BY60" i="81"/>
  <c r="BW295" i="81" s="1"/>
  <c r="BP56" i="81"/>
  <c r="BN307" i="81" s="1"/>
  <c r="AC60" i="81"/>
  <c r="T56" i="81"/>
  <c r="R300" i="81" s="1"/>
  <c r="BS59" i="81"/>
  <c r="BJ55" i="81"/>
  <c r="BH299" i="81" s="1"/>
  <c r="W59" i="81"/>
  <c r="U297" i="81" s="1"/>
  <c r="N55" i="81"/>
  <c r="L294" i="81" s="1"/>
  <c r="CK57" i="81"/>
  <c r="CI294" i="81" s="1"/>
  <c r="CE56" i="81"/>
  <c r="CC305" i="81" s="1"/>
  <c r="BY55" i="81"/>
  <c r="BS54" i="81"/>
  <c r="E245" i="81"/>
  <c r="E244" i="81"/>
  <c r="K234" i="81"/>
  <c r="K211" i="81"/>
  <c r="E204" i="81"/>
  <c r="CE66" i="81"/>
  <c r="CC301" i="81" s="1"/>
  <c r="BY65" i="81"/>
  <c r="BW300" i="81" s="1"/>
  <c r="AC65" i="81"/>
  <c r="AA304" i="81" s="1"/>
  <c r="BS64" i="81"/>
  <c r="BQ295" i="81" s="1"/>
  <c r="W64" i="81"/>
  <c r="BM63" i="81"/>
  <c r="Q63" i="81"/>
  <c r="O305" i="81" s="1"/>
  <c r="BG62" i="81"/>
  <c r="BE300" i="81" s="1"/>
  <c r="K62" i="81"/>
  <c r="I298" i="81" s="1"/>
  <c r="BA61" i="81"/>
  <c r="AY300" i="81" s="1"/>
  <c r="E61" i="81"/>
  <c r="AU60" i="81"/>
  <c r="AO59" i="81"/>
  <c r="AM300" i="81" s="1"/>
  <c r="CE58" i="81"/>
  <c r="AO58" i="81"/>
  <c r="AM303" i="81" s="1"/>
  <c r="AC58" i="81"/>
  <c r="T55" i="81"/>
  <c r="BY57" i="81"/>
  <c r="AI57" i="81"/>
  <c r="W57" i="81"/>
  <c r="BS56" i="81"/>
  <c r="AC56" i="81"/>
  <c r="Q56" i="81"/>
  <c r="O297" i="81" s="1"/>
  <c r="BM55" i="81"/>
  <c r="W55" i="81"/>
  <c r="U298" i="81" s="1"/>
  <c r="K55" i="81"/>
  <c r="I307" i="81" s="1"/>
  <c r="BG54" i="81"/>
  <c r="Q54" i="81"/>
  <c r="O299" i="81" s="1"/>
  <c r="E54" i="81"/>
  <c r="K242" i="81"/>
  <c r="I427" i="81" s="1"/>
  <c r="K241" i="81"/>
  <c r="I426" i="81" s="1"/>
  <c r="K231" i="81"/>
  <c r="I354" i="81" s="1"/>
  <c r="K224" i="81"/>
  <c r="K230" i="81"/>
  <c r="K228" i="81"/>
  <c r="I350" i="81" s="1"/>
  <c r="E220" i="81"/>
  <c r="K210" i="81"/>
  <c r="E212" i="81"/>
  <c r="K182" i="81"/>
  <c r="K233" i="81"/>
  <c r="I389" i="81" s="1"/>
  <c r="K221" i="81"/>
  <c r="CE201" i="81"/>
  <c r="K205" i="81"/>
  <c r="W67" i="81"/>
  <c r="BY164" i="81"/>
  <c r="AL161" i="81"/>
  <c r="K183" i="81"/>
  <c r="I320" i="81" s="1"/>
  <c r="T67" i="81"/>
  <c r="K199" i="81"/>
  <c r="E197" i="81"/>
  <c r="CE182" i="81"/>
  <c r="CE198" i="81"/>
  <c r="CE183" i="81"/>
  <c r="CE196" i="81"/>
  <c r="CC414" i="81" s="1"/>
  <c r="AC172" i="81"/>
  <c r="N158" i="81"/>
  <c r="AU67" i="81"/>
  <c r="BS67" i="81"/>
  <c r="E225" i="81"/>
  <c r="BY195" i="81"/>
  <c r="BW416" i="81" s="1"/>
  <c r="BY194" i="81"/>
  <c r="BW414" i="81" s="1"/>
  <c r="E192" i="81"/>
  <c r="BY189" i="81"/>
  <c r="BW391" i="81" s="1"/>
  <c r="CE187" i="81"/>
  <c r="CE178" i="81"/>
  <c r="K177" i="81"/>
  <c r="CE170" i="81"/>
  <c r="AC150" i="81"/>
  <c r="Q172" i="81"/>
  <c r="O462" i="81" s="1"/>
  <c r="Z169" i="81"/>
  <c r="CE166" i="81"/>
  <c r="BY158" i="81"/>
  <c r="AC161" i="81"/>
  <c r="BP67" i="81"/>
  <c r="K202" i="81"/>
  <c r="E201" i="81"/>
  <c r="K194" i="81"/>
  <c r="BY190" i="81"/>
  <c r="BW392" i="81" s="1"/>
  <c r="K189" i="81"/>
  <c r="W183" i="81"/>
  <c r="W178" i="81"/>
  <c r="CE179" i="81"/>
  <c r="BY173" i="81"/>
  <c r="Q151" i="81"/>
  <c r="Z67" i="81"/>
  <c r="AX67" i="81"/>
  <c r="BV67" i="81"/>
  <c r="E222" i="81"/>
  <c r="K215" i="81"/>
  <c r="E214" i="81"/>
  <c r="K207" i="81"/>
  <c r="E206" i="81"/>
  <c r="CE200" i="81"/>
  <c r="CB193" i="81"/>
  <c r="CE191" i="81"/>
  <c r="CC312" i="81" s="1"/>
  <c r="BY171" i="81"/>
  <c r="CE175" i="81"/>
  <c r="Q170" i="81"/>
  <c r="O458" i="81" s="1"/>
  <c r="Q171" i="81"/>
  <c r="O374" i="81" s="1"/>
  <c r="BY167" i="81"/>
  <c r="H140" i="81"/>
  <c r="F413" i="81" s="1"/>
  <c r="E217" i="81"/>
  <c r="E209" i="81"/>
  <c r="AC67" i="81"/>
  <c r="K229" i="81"/>
  <c r="K225" i="81"/>
  <c r="E224" i="81"/>
  <c r="K220" i="81"/>
  <c r="E219" i="81"/>
  <c r="K217" i="81"/>
  <c r="E216" i="81"/>
  <c r="K212" i="81"/>
  <c r="E211" i="81"/>
  <c r="K209" i="81"/>
  <c r="E208" i="81"/>
  <c r="K204" i="81"/>
  <c r="I396" i="81" s="1"/>
  <c r="E203" i="81"/>
  <c r="K193" i="81"/>
  <c r="I455" i="81" s="1"/>
  <c r="CB192" i="81"/>
  <c r="CE190" i="81"/>
  <c r="H185" i="81"/>
  <c r="BY184" i="81"/>
  <c r="BY181" i="81"/>
  <c r="BW325" i="81" s="1"/>
  <c r="CB180" i="81"/>
  <c r="BZ405" i="81" s="1"/>
  <c r="AC177" i="81"/>
  <c r="W164" i="81"/>
  <c r="H168" i="81"/>
  <c r="F376" i="81" s="1"/>
  <c r="CB166" i="81"/>
  <c r="BZ321" i="81" s="1"/>
  <c r="T165" i="81"/>
  <c r="BA157" i="81"/>
  <c r="AF139" i="81"/>
  <c r="H131" i="81"/>
  <c r="H145" i="81"/>
  <c r="F351" i="81" s="1"/>
  <c r="H158" i="81"/>
  <c r="H137" i="81"/>
  <c r="F352" i="81" s="1"/>
  <c r="H143" i="81"/>
  <c r="H149" i="81"/>
  <c r="H146" i="81"/>
  <c r="H150" i="81"/>
  <c r="H141" i="81"/>
  <c r="H151" i="81"/>
  <c r="H154" i="81"/>
  <c r="F379" i="81" s="1"/>
  <c r="H172" i="81"/>
  <c r="F430" i="81" s="1"/>
  <c r="H157" i="81"/>
  <c r="H166" i="81"/>
  <c r="H171" i="81"/>
  <c r="H161" i="81"/>
  <c r="H175" i="81"/>
  <c r="H170" i="81"/>
  <c r="F469" i="81" s="1"/>
  <c r="H159" i="81"/>
  <c r="H178" i="81"/>
  <c r="F312" i="81" s="1"/>
  <c r="H180" i="81"/>
  <c r="F437" i="81" s="1"/>
  <c r="H184" i="81"/>
  <c r="F374" i="81" s="1"/>
  <c r="H142" i="81"/>
  <c r="H183" i="81"/>
  <c r="F337" i="81" s="1"/>
  <c r="H179" i="81"/>
  <c r="CN67" i="81"/>
  <c r="K218" i="81"/>
  <c r="I414" i="81" s="1"/>
  <c r="BA67" i="81"/>
  <c r="AY458" i="81" s="1"/>
  <c r="AF67" i="81"/>
  <c r="BD67" i="81"/>
  <c r="CB67" i="81"/>
  <c r="E226" i="81"/>
  <c r="E223" i="81"/>
  <c r="K222" i="81"/>
  <c r="E221" i="81"/>
  <c r="C325" i="81" s="1"/>
  <c r="K214" i="81"/>
  <c r="I347" i="81" s="1"/>
  <c r="E213" i="81"/>
  <c r="K206" i="81"/>
  <c r="I405" i="81" s="1"/>
  <c r="E205" i="81"/>
  <c r="K197" i="81"/>
  <c r="K196" i="81"/>
  <c r="E195" i="81"/>
  <c r="CE194" i="81"/>
  <c r="CC334" i="81" s="1"/>
  <c r="E194" i="81"/>
  <c r="CB191" i="81"/>
  <c r="E190" i="81"/>
  <c r="K187" i="81"/>
  <c r="BY182" i="81"/>
  <c r="BW333" i="81" s="1"/>
  <c r="BY193" i="81"/>
  <c r="BW408" i="81" s="1"/>
  <c r="AC178" i="81"/>
  <c r="K181" i="81"/>
  <c r="I378" i="81" s="1"/>
  <c r="K195" i="81"/>
  <c r="I416" i="81" s="1"/>
  <c r="K198" i="81"/>
  <c r="I329" i="81" s="1"/>
  <c r="K176" i="81"/>
  <c r="I309" i="81" s="1"/>
  <c r="N173" i="81"/>
  <c r="N169" i="81"/>
  <c r="CB168" i="81"/>
  <c r="AL176" i="81"/>
  <c r="AJ453" i="81" s="1"/>
  <c r="AL175" i="81"/>
  <c r="AL169" i="81"/>
  <c r="AL159" i="81"/>
  <c r="AL168" i="81"/>
  <c r="AL173" i="81"/>
  <c r="AL165" i="81"/>
  <c r="AC168" i="81"/>
  <c r="BY163" i="81"/>
  <c r="AF155" i="81"/>
  <c r="AD340" i="81" s="1"/>
  <c r="BD149" i="81"/>
  <c r="E149" i="81"/>
  <c r="E176" i="81"/>
  <c r="E171" i="81"/>
  <c r="E161" i="81"/>
  <c r="E175" i="81"/>
  <c r="C389" i="81" s="1"/>
  <c r="E179" i="81"/>
  <c r="E164" i="81"/>
  <c r="E167" i="81"/>
  <c r="E174" i="81"/>
  <c r="E163" i="81"/>
  <c r="E173" i="81"/>
  <c r="E181" i="81"/>
  <c r="E186" i="81"/>
  <c r="E199" i="81"/>
  <c r="BA148" i="81"/>
  <c r="AR67" i="81"/>
  <c r="E67" i="81"/>
  <c r="BY67" i="81"/>
  <c r="K67" i="81"/>
  <c r="AI67" i="81"/>
  <c r="BG67" i="81"/>
  <c r="CE67" i="81"/>
  <c r="CE199" i="81"/>
  <c r="CC325" i="81" s="1"/>
  <c r="CE195" i="81"/>
  <c r="CC382" i="81" s="1"/>
  <c r="BY192" i="81"/>
  <c r="BW405" i="81" s="1"/>
  <c r="CB190" i="81"/>
  <c r="CE189" i="81"/>
  <c r="E185" i="81"/>
  <c r="E182" i="81"/>
  <c r="BY176" i="81"/>
  <c r="BW394" i="81" s="1"/>
  <c r="AC179" i="81"/>
  <c r="E178" i="81"/>
  <c r="BY177" i="81"/>
  <c r="BW397" i="81" s="1"/>
  <c r="AL177" i="81"/>
  <c r="E168" i="81"/>
  <c r="K191" i="81"/>
  <c r="E202" i="81"/>
  <c r="CB194" i="81"/>
  <c r="BZ334" i="81" s="1"/>
  <c r="CE188" i="81"/>
  <c r="BY186" i="81"/>
  <c r="BW381" i="81" s="1"/>
  <c r="CB185" i="81"/>
  <c r="CE181" i="81"/>
  <c r="H181" i="81"/>
  <c r="BY168" i="81"/>
  <c r="W163" i="81"/>
  <c r="Q67" i="81"/>
  <c r="AO67" i="81"/>
  <c r="BM67" i="81"/>
  <c r="CK67" i="81"/>
  <c r="K223" i="81"/>
  <c r="K216" i="81"/>
  <c r="E215" i="81"/>
  <c r="K208" i="81"/>
  <c r="E207" i="81"/>
  <c r="K200" i="81"/>
  <c r="I388" i="81" s="1"/>
  <c r="E198" i="81"/>
  <c r="E193" i="81"/>
  <c r="K190" i="81"/>
  <c r="CB189" i="81"/>
  <c r="H186" i="81"/>
  <c r="F462" i="81" s="1"/>
  <c r="E183" i="81"/>
  <c r="T168" i="81"/>
  <c r="Z171" i="81"/>
  <c r="AX167" i="81"/>
  <c r="E169" i="81"/>
  <c r="AL156" i="81"/>
  <c r="CB151" i="81"/>
  <c r="CB162" i="81"/>
  <c r="CB150" i="81"/>
  <c r="CB158" i="81"/>
  <c r="CB153" i="81"/>
  <c r="CB175" i="81"/>
  <c r="CB147" i="81"/>
  <c r="CB174" i="81"/>
  <c r="CB186" i="81"/>
  <c r="BZ414" i="81" s="1"/>
  <c r="CB184" i="81"/>
  <c r="CB183" i="81"/>
  <c r="CB196" i="81"/>
  <c r="BZ428" i="81" s="1"/>
  <c r="CB176" i="81"/>
  <c r="BZ397" i="81" s="1"/>
  <c r="CB182" i="81"/>
  <c r="BZ390" i="81" s="1"/>
  <c r="CB188" i="81"/>
  <c r="BZ325" i="81" s="1"/>
  <c r="CB195" i="81"/>
  <c r="BZ382" i="81" s="1"/>
  <c r="CB178" i="81"/>
  <c r="CB187" i="81"/>
  <c r="CE192" i="81"/>
  <c r="CC428" i="81" s="1"/>
  <c r="BY191" i="81"/>
  <c r="BW398" i="81" s="1"/>
  <c r="BY185" i="81"/>
  <c r="BW377" i="81" s="1"/>
  <c r="H182" i="81"/>
  <c r="F368" i="81" s="1"/>
  <c r="Z176" i="81"/>
  <c r="Z175" i="81"/>
  <c r="AC174" i="81"/>
  <c r="H174" i="81"/>
  <c r="F472" i="81" s="1"/>
  <c r="E172" i="81"/>
  <c r="BA170" i="81"/>
  <c r="AY323" i="81" s="1"/>
  <c r="Z170" i="81"/>
  <c r="X323" i="81" s="1"/>
  <c r="E170" i="81"/>
  <c r="BD169" i="81"/>
  <c r="BD167" i="81"/>
  <c r="Z167" i="81"/>
  <c r="AX166" i="81"/>
  <c r="K166" i="81"/>
  <c r="K180" i="81"/>
  <c r="K175" i="81"/>
  <c r="I410" i="81" s="1"/>
  <c r="K169" i="81"/>
  <c r="I406" i="81" s="1"/>
  <c r="K174" i="81"/>
  <c r="K162" i="81"/>
  <c r="K165" i="81"/>
  <c r="I356" i="81" s="1"/>
  <c r="K168" i="81"/>
  <c r="AC165" i="81"/>
  <c r="BD164" i="81"/>
  <c r="N164" i="81"/>
  <c r="AL163" i="81"/>
  <c r="N160" i="81"/>
  <c r="AL158" i="81"/>
  <c r="Z158" i="81"/>
  <c r="Z157" i="81"/>
  <c r="X367" i="81" s="1"/>
  <c r="Z163" i="81"/>
  <c r="Z174" i="81"/>
  <c r="Z161" i="81"/>
  <c r="Z165" i="81"/>
  <c r="X319" i="81" s="1"/>
  <c r="Z173" i="81"/>
  <c r="X368" i="81" s="1"/>
  <c r="CE157" i="81"/>
  <c r="BA163" i="81"/>
  <c r="BA164" i="81"/>
  <c r="BA167" i="81"/>
  <c r="BA161" i="81"/>
  <c r="BA168" i="81"/>
  <c r="W155" i="81"/>
  <c r="U365" i="81" s="1"/>
  <c r="W152" i="81"/>
  <c r="H147" i="81"/>
  <c r="BM146" i="81"/>
  <c r="BM145" i="81"/>
  <c r="E106" i="81"/>
  <c r="CB134" i="81"/>
  <c r="K184" i="81"/>
  <c r="BY180" i="81"/>
  <c r="BW319" i="81" s="1"/>
  <c r="AC180" i="81"/>
  <c r="AC173" i="81"/>
  <c r="K173" i="81"/>
  <c r="W169" i="81"/>
  <c r="U396" i="81" s="1"/>
  <c r="BD168" i="81"/>
  <c r="AL167" i="81"/>
  <c r="AF162" i="81"/>
  <c r="AD319" i="81" s="1"/>
  <c r="N156" i="81"/>
  <c r="BA152" i="81"/>
  <c r="N149" i="81"/>
  <c r="N143" i="81"/>
  <c r="N152" i="81"/>
  <c r="N155" i="81"/>
  <c r="N172" i="81"/>
  <c r="L462" i="81" s="1"/>
  <c r="N171" i="81"/>
  <c r="L374" i="81" s="1"/>
  <c r="N167" i="81"/>
  <c r="L366" i="81" s="1"/>
  <c r="H134" i="81"/>
  <c r="E200" i="81"/>
  <c r="CE197" i="81"/>
  <c r="CC321" i="81" s="1"/>
  <c r="K192" i="81"/>
  <c r="E191" i="81"/>
  <c r="E187" i="81"/>
  <c r="K185" i="81"/>
  <c r="I368" i="81" s="1"/>
  <c r="CE184" i="81"/>
  <c r="CB179" i="81"/>
  <c r="K178" i="81"/>
  <c r="CE174" i="81"/>
  <c r="CB172" i="81"/>
  <c r="BZ346" i="81" s="1"/>
  <c r="W172" i="81"/>
  <c r="AX170" i="81"/>
  <c r="AV323" i="81" s="1"/>
  <c r="BA169" i="81"/>
  <c r="AY444" i="81" s="1"/>
  <c r="T166" i="81"/>
  <c r="BY165" i="81"/>
  <c r="E165" i="81"/>
  <c r="AX163" i="81"/>
  <c r="AX162" i="81"/>
  <c r="H162" i="81"/>
  <c r="BA160" i="81"/>
  <c r="AX155" i="81"/>
  <c r="AX158" i="81"/>
  <c r="AX165" i="81"/>
  <c r="AX169" i="81"/>
  <c r="AV444" i="81" s="1"/>
  <c r="AX160" i="81"/>
  <c r="K153" i="81"/>
  <c r="AF152" i="81"/>
  <c r="AF146" i="81"/>
  <c r="AF158" i="81"/>
  <c r="AD453" i="81" s="1"/>
  <c r="BY149" i="81"/>
  <c r="BP149" i="81"/>
  <c r="BP135" i="81"/>
  <c r="BP141" i="81"/>
  <c r="BN355" i="81" s="1"/>
  <c r="Q147" i="81"/>
  <c r="Q160" i="81"/>
  <c r="Q163" i="81"/>
  <c r="Q169" i="81"/>
  <c r="O312" i="81" s="1"/>
  <c r="Q165" i="81"/>
  <c r="O316" i="81" s="1"/>
  <c r="Q168" i="81"/>
  <c r="Q166" i="81"/>
  <c r="BM144" i="81"/>
  <c r="AC141" i="81"/>
  <c r="AC171" i="81"/>
  <c r="AC175" i="81"/>
  <c r="AC156" i="81"/>
  <c r="AC164" i="81"/>
  <c r="AC167" i="81"/>
  <c r="AC170" i="81"/>
  <c r="AC153" i="81"/>
  <c r="AC163" i="81"/>
  <c r="AC169" i="81"/>
  <c r="BY136" i="81"/>
  <c r="E117" i="81"/>
  <c r="E196" i="81"/>
  <c r="CE193" i="81"/>
  <c r="E188" i="81"/>
  <c r="BY187" i="81"/>
  <c r="BW382" i="81" s="1"/>
  <c r="K186" i="81"/>
  <c r="I445" i="81" s="1"/>
  <c r="CE185" i="81"/>
  <c r="CC397" i="81" s="1"/>
  <c r="BY178" i="81"/>
  <c r="CE177" i="81"/>
  <c r="W175" i="81"/>
  <c r="K172" i="81"/>
  <c r="I399" i="81" s="1"/>
  <c r="CB171" i="81"/>
  <c r="K171" i="81"/>
  <c r="CB170" i="81"/>
  <c r="K170" i="81"/>
  <c r="CE169" i="81"/>
  <c r="N168" i="81"/>
  <c r="L310" i="81" s="1"/>
  <c r="BD165" i="81"/>
  <c r="W156" i="81"/>
  <c r="BD153" i="81"/>
  <c r="BD166" i="81"/>
  <c r="BD160" i="81"/>
  <c r="BD171" i="81"/>
  <c r="BD162" i="81"/>
  <c r="BD159" i="81"/>
  <c r="BD170" i="81"/>
  <c r="BB347" i="81" s="1"/>
  <c r="K150" i="81"/>
  <c r="BM150" i="81"/>
  <c r="T150" i="81"/>
  <c r="T159" i="81"/>
  <c r="T164" i="81"/>
  <c r="T144" i="81"/>
  <c r="T156" i="81"/>
  <c r="T160" i="81"/>
  <c r="R413" i="81" s="1"/>
  <c r="T153" i="81"/>
  <c r="T162" i="81"/>
  <c r="Z145" i="81"/>
  <c r="BJ147" i="81"/>
  <c r="BH362" i="81" s="1"/>
  <c r="AU127" i="81"/>
  <c r="E189" i="81"/>
  <c r="BY188" i="81"/>
  <c r="BW389" i="81" s="1"/>
  <c r="CE186" i="81"/>
  <c r="AC181" i="81"/>
  <c r="AA357" i="81" s="1"/>
  <c r="CE180" i="81"/>
  <c r="BY179" i="81"/>
  <c r="Z177" i="81"/>
  <c r="W174" i="81"/>
  <c r="T172" i="81"/>
  <c r="T170" i="81"/>
  <c r="T169" i="81"/>
  <c r="R361" i="81" s="1"/>
  <c r="H167" i="81"/>
  <c r="N165" i="81"/>
  <c r="AX164" i="81"/>
  <c r="BY162" i="81"/>
  <c r="BW321" i="81" s="1"/>
  <c r="Q162" i="81"/>
  <c r="E162" i="81"/>
  <c r="C342" i="81" s="1"/>
  <c r="H160" i="81"/>
  <c r="F448" i="81" s="1"/>
  <c r="E152" i="81"/>
  <c r="BA154" i="81"/>
  <c r="W143" i="81"/>
  <c r="W162" i="81"/>
  <c r="W168" i="81"/>
  <c r="W166" i="81"/>
  <c r="W171" i="81"/>
  <c r="U340" i="81" s="1"/>
  <c r="W176" i="81"/>
  <c r="W149" i="81"/>
  <c r="W167" i="81"/>
  <c r="U325" i="81" s="1"/>
  <c r="W170" i="81"/>
  <c r="BM142" i="81"/>
  <c r="BM148" i="81"/>
  <c r="BA138" i="81"/>
  <c r="BJ130" i="81"/>
  <c r="CE129" i="81"/>
  <c r="CE143" i="81"/>
  <c r="CE147" i="81"/>
  <c r="CE151" i="81"/>
  <c r="CE155" i="81"/>
  <c r="CE158" i="81"/>
  <c r="CE122" i="81"/>
  <c r="CE173" i="81"/>
  <c r="CE168" i="81"/>
  <c r="CC353" i="81" s="1"/>
  <c r="CE149" i="81"/>
  <c r="CE172" i="81"/>
  <c r="CE114" i="81"/>
  <c r="CE162" i="81"/>
  <c r="CE176" i="81"/>
  <c r="CE161" i="81"/>
  <c r="CE164" i="81"/>
  <c r="CE171" i="81"/>
  <c r="CE117" i="81"/>
  <c r="BG122" i="81"/>
  <c r="AU126" i="81"/>
  <c r="K126" i="81"/>
  <c r="CB177" i="81"/>
  <c r="CB173" i="81"/>
  <c r="CB167" i="81"/>
  <c r="Z166" i="81"/>
  <c r="CE165" i="81"/>
  <c r="BA165" i="81"/>
  <c r="CB164" i="81"/>
  <c r="AL164" i="81"/>
  <c r="H164" i="81"/>
  <c r="CB160" i="81"/>
  <c r="CE156" i="81"/>
  <c r="Q154" i="81"/>
  <c r="AI148" i="81"/>
  <c r="AI151" i="81"/>
  <c r="AG444" i="81" s="1"/>
  <c r="AI154" i="81"/>
  <c r="AG325" i="81" s="1"/>
  <c r="AI147" i="81"/>
  <c r="BG137" i="81"/>
  <c r="W99" i="81"/>
  <c r="K201" i="81"/>
  <c r="I486" i="81" s="1"/>
  <c r="BY196" i="81"/>
  <c r="BW428" i="81" s="1"/>
  <c r="K188" i="81"/>
  <c r="I364" i="81" s="1"/>
  <c r="E184" i="81"/>
  <c r="BY183" i="81"/>
  <c r="BW334" i="81" s="1"/>
  <c r="E180" i="81"/>
  <c r="K179" i="81"/>
  <c r="I415" i="81" s="1"/>
  <c r="Z178" i="81"/>
  <c r="W177" i="81"/>
  <c r="U368" i="81" s="1"/>
  <c r="E177" i="81"/>
  <c r="AC176" i="81"/>
  <c r="H176" i="81"/>
  <c r="BY174" i="81"/>
  <c r="W173" i="81"/>
  <c r="U483" i="81" s="1"/>
  <c r="AL172" i="81"/>
  <c r="AL171" i="81"/>
  <c r="Q167" i="81"/>
  <c r="O366" i="81" s="1"/>
  <c r="BA166" i="81"/>
  <c r="K164" i="81"/>
  <c r="I365" i="81" s="1"/>
  <c r="N163" i="81"/>
  <c r="N162" i="81"/>
  <c r="AX161" i="81"/>
  <c r="AV352" i="81" s="1"/>
  <c r="T161" i="81"/>
  <c r="E160" i="81"/>
  <c r="AI157" i="81"/>
  <c r="K157" i="81"/>
  <c r="I448" i="81" s="1"/>
  <c r="Z154" i="81"/>
  <c r="BY148" i="81"/>
  <c r="BY161" i="81"/>
  <c r="BY175" i="81"/>
  <c r="BW361" i="81" s="1"/>
  <c r="BY170" i="81"/>
  <c r="BY169" i="81"/>
  <c r="BW332" i="81" s="1"/>
  <c r="BY172" i="81"/>
  <c r="CE133" i="81"/>
  <c r="BY121" i="81"/>
  <c r="BW341" i="81" s="1"/>
  <c r="AC125" i="81"/>
  <c r="AC142" i="81"/>
  <c r="AC154" i="81"/>
  <c r="AC158" i="81"/>
  <c r="AC146" i="81"/>
  <c r="AC149" i="81"/>
  <c r="AC152" i="81"/>
  <c r="E122" i="81"/>
  <c r="C453" i="81" s="1"/>
  <c r="CB169" i="81"/>
  <c r="BD161" i="81"/>
  <c r="Q159" i="81"/>
  <c r="AI158" i="81"/>
  <c r="AG453" i="81" s="1"/>
  <c r="AF157" i="81"/>
  <c r="AD368" i="81" s="1"/>
  <c r="T155" i="81"/>
  <c r="CE153" i="81"/>
  <c r="AX152" i="81"/>
  <c r="Z151" i="81"/>
  <c r="AI149" i="81"/>
  <c r="AG340" i="81" s="1"/>
  <c r="BJ146" i="81"/>
  <c r="BH341" i="81" s="1"/>
  <c r="BJ140" i="81"/>
  <c r="BJ144" i="81"/>
  <c r="BJ139" i="81"/>
  <c r="AL146" i="81"/>
  <c r="CE145" i="81"/>
  <c r="BY144" i="81"/>
  <c r="BY142" i="81"/>
  <c r="BY160" i="81"/>
  <c r="BY150" i="81"/>
  <c r="BY154" i="81"/>
  <c r="BY157" i="81"/>
  <c r="K144" i="81"/>
  <c r="I408" i="81" s="1"/>
  <c r="K151" i="81"/>
  <c r="I335" i="81" s="1"/>
  <c r="K147" i="81"/>
  <c r="K155" i="81"/>
  <c r="K149" i="81"/>
  <c r="K159" i="81"/>
  <c r="AR138" i="81"/>
  <c r="AR143" i="81"/>
  <c r="AR140" i="81"/>
  <c r="AR141" i="81"/>
  <c r="T143" i="81"/>
  <c r="Q142" i="81"/>
  <c r="BA142" i="81"/>
  <c r="E137" i="81"/>
  <c r="N134" i="81"/>
  <c r="BM131" i="81"/>
  <c r="Q132" i="81"/>
  <c r="Q128" i="81"/>
  <c r="Q136" i="81"/>
  <c r="Q140" i="81"/>
  <c r="Q131" i="81"/>
  <c r="Q108" i="81"/>
  <c r="Q152" i="81"/>
  <c r="O434" i="81" s="1"/>
  <c r="Q126" i="81"/>
  <c r="Q156" i="81"/>
  <c r="Q144" i="81"/>
  <c r="Q150" i="81"/>
  <c r="O357" i="81" s="1"/>
  <c r="BP110" i="81"/>
  <c r="BP116" i="81"/>
  <c r="BP112" i="81"/>
  <c r="BP120" i="81"/>
  <c r="BP124" i="81"/>
  <c r="BP108" i="81"/>
  <c r="BP111" i="81"/>
  <c r="BP115" i="81"/>
  <c r="BP118" i="81"/>
  <c r="BP121" i="81"/>
  <c r="BP105" i="81"/>
  <c r="BP133" i="81"/>
  <c r="BP136" i="81"/>
  <c r="BN418" i="81" s="1"/>
  <c r="BP125" i="81"/>
  <c r="BP138" i="81"/>
  <c r="BP128" i="81"/>
  <c r="BP129" i="81"/>
  <c r="BP131" i="81"/>
  <c r="BP132" i="81"/>
  <c r="E109" i="81"/>
  <c r="BS108" i="81"/>
  <c r="AL174" i="81"/>
  <c r="Z172" i="81"/>
  <c r="N170" i="81"/>
  <c r="L458" i="81" s="1"/>
  <c r="CE167" i="81"/>
  <c r="BY166" i="81"/>
  <c r="BW386" i="81" s="1"/>
  <c r="CB165" i="81"/>
  <c r="AL162" i="81"/>
  <c r="AC162" i="81"/>
  <c r="Q161" i="81"/>
  <c r="O346" i="81" s="1"/>
  <c r="CE159" i="81"/>
  <c r="E159" i="81"/>
  <c r="CB157" i="81"/>
  <c r="T157" i="81"/>
  <c r="H155" i="81"/>
  <c r="N154" i="81"/>
  <c r="CE150" i="81"/>
  <c r="AL150" i="81"/>
  <c r="AX148" i="81"/>
  <c r="H148" i="81"/>
  <c r="F443" i="81" s="1"/>
  <c r="Z147" i="81"/>
  <c r="N146" i="81"/>
  <c r="Q145" i="81"/>
  <c r="BY146" i="81"/>
  <c r="BJ142" i="81"/>
  <c r="AL141" i="81"/>
  <c r="AC140" i="81"/>
  <c r="AC139" i="81"/>
  <c r="Q139" i="81"/>
  <c r="Z137" i="81"/>
  <c r="K127" i="81"/>
  <c r="AR139" i="81"/>
  <c r="AP371" i="81" s="1"/>
  <c r="AL170" i="81"/>
  <c r="Z168" i="81"/>
  <c r="BD163" i="81"/>
  <c r="T163" i="81"/>
  <c r="K163" i="81"/>
  <c r="K158" i="81"/>
  <c r="AC157" i="81"/>
  <c r="BY155" i="81"/>
  <c r="Q155" i="81"/>
  <c r="H153" i="81"/>
  <c r="F404" i="81" s="1"/>
  <c r="BY152" i="81"/>
  <c r="BW412" i="81" s="1"/>
  <c r="BM151" i="81"/>
  <c r="Z150" i="81"/>
  <c r="BA149" i="81"/>
  <c r="AF149" i="81"/>
  <c r="AF150" i="81"/>
  <c r="AD364" i="81" s="1"/>
  <c r="AF153" i="81"/>
  <c r="AF154" i="81"/>
  <c r="AD483" i="81" s="1"/>
  <c r="AC148" i="81"/>
  <c r="Q148" i="81"/>
  <c r="CB145" i="81"/>
  <c r="BA143" i="81"/>
  <c r="BA146" i="81"/>
  <c r="BA158" i="81"/>
  <c r="BA150" i="81"/>
  <c r="BA153" i="81"/>
  <c r="BA156" i="81"/>
  <c r="AL137" i="81"/>
  <c r="AL130" i="81"/>
  <c r="AL127" i="81"/>
  <c r="AL142" i="81"/>
  <c r="AL147" i="81"/>
  <c r="AL148" i="81"/>
  <c r="AL151" i="81"/>
  <c r="AL154" i="81"/>
  <c r="AL138" i="81"/>
  <c r="AL143" i="81"/>
  <c r="AL136" i="81"/>
  <c r="AL155" i="81"/>
  <c r="AL144" i="81"/>
  <c r="N142" i="81"/>
  <c r="L443" i="81" s="1"/>
  <c r="AL140" i="81"/>
  <c r="AL139" i="81"/>
  <c r="AI134" i="81"/>
  <c r="AI143" i="81"/>
  <c r="AI155" i="81"/>
  <c r="AG368" i="81" s="1"/>
  <c r="AI123" i="81"/>
  <c r="AI150" i="81"/>
  <c r="AI153" i="81"/>
  <c r="AG394" i="81" s="1"/>
  <c r="E138" i="81"/>
  <c r="H177" i="81"/>
  <c r="F366" i="81" s="1"/>
  <c r="AX168" i="81"/>
  <c r="AV395" i="81" s="1"/>
  <c r="T167" i="81"/>
  <c r="K167" i="81"/>
  <c r="I385" i="81" s="1"/>
  <c r="N166" i="81"/>
  <c r="E166" i="81"/>
  <c r="H165" i="81"/>
  <c r="F378" i="81" s="1"/>
  <c r="CE163" i="81"/>
  <c r="CC405" i="81" s="1"/>
  <c r="Z162" i="81"/>
  <c r="CB161" i="81"/>
  <c r="N161" i="81"/>
  <c r="L346" i="81" s="1"/>
  <c r="AC160" i="81"/>
  <c r="BY156" i="81"/>
  <c r="BD155" i="81"/>
  <c r="K154" i="81"/>
  <c r="I371" i="81" s="1"/>
  <c r="AL153" i="81"/>
  <c r="AL152" i="81"/>
  <c r="T149" i="81"/>
  <c r="BD147" i="81"/>
  <c r="W146" i="81"/>
  <c r="AX140" i="81"/>
  <c r="AX141" i="81"/>
  <c r="AX144" i="81"/>
  <c r="AX149" i="81"/>
  <c r="AX142" i="81"/>
  <c r="AX150" i="81"/>
  <c r="AV340" i="81" s="1"/>
  <c r="AX153" i="81"/>
  <c r="AX156" i="81"/>
  <c r="AX145" i="81"/>
  <c r="AX132" i="81"/>
  <c r="AX157" i="81"/>
  <c r="AX146" i="81"/>
  <c r="AV368" i="81" s="1"/>
  <c r="AC144" i="81"/>
  <c r="BJ143" i="81"/>
  <c r="E143" i="81"/>
  <c r="BG141" i="81"/>
  <c r="BE417" i="81" s="1"/>
  <c r="BP137" i="81"/>
  <c r="E133" i="81"/>
  <c r="E146" i="81"/>
  <c r="E150" i="81"/>
  <c r="E154" i="81"/>
  <c r="E148" i="81"/>
  <c r="E158" i="81"/>
  <c r="BA132" i="81"/>
  <c r="BJ128" i="81"/>
  <c r="AL128" i="81"/>
  <c r="N127" i="81"/>
  <c r="N130" i="81"/>
  <c r="N128" i="81"/>
  <c r="L348" i="81" s="1"/>
  <c r="N159" i="81"/>
  <c r="L429" i="81" s="1"/>
  <c r="N135" i="81"/>
  <c r="N144" i="81"/>
  <c r="N136" i="81"/>
  <c r="N150" i="81"/>
  <c r="N132" i="81"/>
  <c r="N140" i="81"/>
  <c r="N139" i="81"/>
  <c r="N151" i="81"/>
  <c r="L434" i="81" s="1"/>
  <c r="N147" i="81"/>
  <c r="AU120" i="81"/>
  <c r="BM127" i="81"/>
  <c r="H173" i="81"/>
  <c r="F362" i="81" s="1"/>
  <c r="H163" i="81"/>
  <c r="F405" i="81" s="1"/>
  <c r="BA162" i="81"/>
  <c r="AL160" i="81"/>
  <c r="E157" i="81"/>
  <c r="BD156" i="81"/>
  <c r="E156" i="81"/>
  <c r="CE154" i="81"/>
  <c r="E153" i="81"/>
  <c r="BA151" i="81"/>
  <c r="AF151" i="81"/>
  <c r="Z134" i="81"/>
  <c r="Z148" i="81"/>
  <c r="X339" i="81" s="1"/>
  <c r="Z146" i="81"/>
  <c r="Z149" i="81"/>
  <c r="Z152" i="81"/>
  <c r="Z153" i="81"/>
  <c r="AI145" i="81"/>
  <c r="AG308" i="81" s="1"/>
  <c r="AU142" i="81"/>
  <c r="CB139" i="81"/>
  <c r="CB141" i="81"/>
  <c r="CB146" i="81"/>
  <c r="BZ379" i="81" s="1"/>
  <c r="CB154" i="81"/>
  <c r="CB138" i="81"/>
  <c r="CB155" i="81"/>
  <c r="CB142" i="81"/>
  <c r="CB143" i="81"/>
  <c r="CB159" i="81"/>
  <c r="BG139" i="81"/>
  <c r="BG140" i="81"/>
  <c r="BG143" i="81"/>
  <c r="BG147" i="81"/>
  <c r="BE362" i="81" s="1"/>
  <c r="AU139" i="81"/>
  <c r="AU145" i="81"/>
  <c r="AU147" i="81"/>
  <c r="W135" i="81"/>
  <c r="W153" i="81"/>
  <c r="U308" i="81" s="1"/>
  <c r="W159" i="81"/>
  <c r="W157" i="81"/>
  <c r="U354" i="81" s="1"/>
  <c r="W145" i="81"/>
  <c r="W147" i="81"/>
  <c r="W148" i="81"/>
  <c r="W151" i="81"/>
  <c r="U339" i="81" s="1"/>
  <c r="W160" i="81"/>
  <c r="BV132" i="81"/>
  <c r="CB115" i="81"/>
  <c r="CB126" i="81"/>
  <c r="CB181" i="81"/>
  <c r="T171" i="81"/>
  <c r="R458" i="81" s="1"/>
  <c r="H169" i="81"/>
  <c r="F361" i="81" s="1"/>
  <c r="AL166" i="81"/>
  <c r="AC166" i="81"/>
  <c r="W165" i="81"/>
  <c r="Z164" i="81"/>
  <c r="Q164" i="81"/>
  <c r="CB163" i="81"/>
  <c r="BZ386" i="81" s="1"/>
  <c r="W161" i="81"/>
  <c r="K161" i="81"/>
  <c r="I351" i="81" s="1"/>
  <c r="CE160" i="81"/>
  <c r="Z160" i="81"/>
  <c r="X308" i="81" s="1"/>
  <c r="BY159" i="81"/>
  <c r="Q158" i="81"/>
  <c r="Z156" i="81"/>
  <c r="AX154" i="81"/>
  <c r="BY153" i="81"/>
  <c r="BW387" i="81" s="1"/>
  <c r="CB149" i="81"/>
  <c r="N148" i="81"/>
  <c r="BA147" i="81"/>
  <c r="AY340" i="81" s="1"/>
  <c r="AF141" i="81"/>
  <c r="BD145" i="81"/>
  <c r="BD150" i="81"/>
  <c r="BD143" i="81"/>
  <c r="BD151" i="81"/>
  <c r="BB444" i="81" s="1"/>
  <c r="BD154" i="81"/>
  <c r="BD157" i="81"/>
  <c r="BD129" i="81"/>
  <c r="BD133" i="81"/>
  <c r="BD146" i="81"/>
  <c r="BD158" i="81"/>
  <c r="BD139" i="81"/>
  <c r="BD141" i="81"/>
  <c r="BG144" i="81"/>
  <c r="BE341" i="81" s="1"/>
  <c r="Z144" i="81"/>
  <c r="X329" i="81" s="1"/>
  <c r="BD142" i="81"/>
  <c r="CB140" i="81"/>
  <c r="BZ445" i="81" s="1"/>
  <c r="BP140" i="81"/>
  <c r="BN329" i="81" s="1"/>
  <c r="K143" i="81"/>
  <c r="BP139" i="81"/>
  <c r="BN354" i="81" s="1"/>
  <c r="T138" i="81"/>
  <c r="T140" i="81"/>
  <c r="T141" i="81"/>
  <c r="T139" i="81"/>
  <c r="T145" i="81"/>
  <c r="R349" i="81" s="1"/>
  <c r="T133" i="81"/>
  <c r="T137" i="81"/>
  <c r="T147" i="81"/>
  <c r="T148" i="81"/>
  <c r="T151" i="81"/>
  <c r="T152" i="81"/>
  <c r="T136" i="81"/>
  <c r="BD131" i="81"/>
  <c r="AF135" i="81"/>
  <c r="AO130" i="81"/>
  <c r="AC159" i="81"/>
  <c r="W158" i="81"/>
  <c r="Q157" i="81"/>
  <c r="CB156" i="81"/>
  <c r="K156" i="81"/>
  <c r="I343" i="81" s="1"/>
  <c r="E155" i="81"/>
  <c r="CE152" i="81"/>
  <c r="BD152" i="81"/>
  <c r="BY151" i="81"/>
  <c r="AX151" i="81"/>
  <c r="BM149" i="81"/>
  <c r="BK351" i="81" s="1"/>
  <c r="AL149" i="81"/>
  <c r="AF148" i="81"/>
  <c r="BG146" i="81"/>
  <c r="K146" i="81"/>
  <c r="BA145" i="81"/>
  <c r="E145" i="81"/>
  <c r="AU144" i="81"/>
  <c r="AF143" i="81"/>
  <c r="CE142" i="81"/>
  <c r="BV142" i="81"/>
  <c r="AI142" i="81"/>
  <c r="Z142" i="81"/>
  <c r="BY141" i="81"/>
  <c r="Z141" i="81"/>
  <c r="Q141" i="81"/>
  <c r="BY140" i="81"/>
  <c r="AU140" i="81"/>
  <c r="AL134" i="81"/>
  <c r="Z140" i="81"/>
  <c r="BY139" i="81"/>
  <c r="Z139" i="81"/>
  <c r="E139" i="81"/>
  <c r="BV134" i="81"/>
  <c r="BJ138" i="81"/>
  <c r="AO138" i="81"/>
  <c r="AI137" i="81"/>
  <c r="AG414" i="81" s="1"/>
  <c r="BV136" i="81"/>
  <c r="AC136" i="81"/>
  <c r="T135" i="81"/>
  <c r="R449" i="81" s="1"/>
  <c r="K134" i="81"/>
  <c r="CB133" i="81"/>
  <c r="BG133" i="81"/>
  <c r="CE130" i="81"/>
  <c r="Z130" i="81"/>
  <c r="X359" i="81" s="1"/>
  <c r="BG129" i="81"/>
  <c r="BE450" i="81" s="1"/>
  <c r="BG128" i="81"/>
  <c r="W111" i="81"/>
  <c r="BM120" i="81"/>
  <c r="E116" i="81"/>
  <c r="AX147" i="81"/>
  <c r="AF147" i="81"/>
  <c r="AD363" i="81" s="1"/>
  <c r="E147" i="81"/>
  <c r="T146" i="81"/>
  <c r="BJ145" i="81"/>
  <c r="AF145" i="81"/>
  <c r="N145" i="81"/>
  <c r="L379" i="81" s="1"/>
  <c r="BD144" i="81"/>
  <c r="H144" i="81"/>
  <c r="F409" i="81" s="1"/>
  <c r="AX143" i="81"/>
  <c r="E142" i="81"/>
  <c r="AI141" i="81"/>
  <c r="AG381" i="81" s="1"/>
  <c r="E141" i="81"/>
  <c r="BD140" i="81"/>
  <c r="E140" i="81"/>
  <c r="BM139" i="81"/>
  <c r="CE138" i="81"/>
  <c r="AX138" i="81"/>
  <c r="AC138" i="81"/>
  <c r="Q138" i="81"/>
  <c r="BY137" i="81"/>
  <c r="BD138" i="81"/>
  <c r="BJ136" i="81"/>
  <c r="AO135" i="81"/>
  <c r="H135" i="81"/>
  <c r="E132" i="81"/>
  <c r="CB129" i="81"/>
  <c r="BZ364" i="81" s="1"/>
  <c r="AI129" i="81"/>
  <c r="N131" i="81"/>
  <c r="T122" i="81"/>
  <c r="T131" i="81"/>
  <c r="T132" i="81"/>
  <c r="AX119" i="81"/>
  <c r="AX130" i="81"/>
  <c r="AV329" i="81" s="1"/>
  <c r="AX133" i="81"/>
  <c r="AX136" i="81"/>
  <c r="AX137" i="81"/>
  <c r="AX129" i="81"/>
  <c r="AU115" i="81"/>
  <c r="AI115" i="81"/>
  <c r="AI135" i="81"/>
  <c r="AI122" i="81"/>
  <c r="AI127" i="81"/>
  <c r="AI126" i="81"/>
  <c r="AG371" i="81" s="1"/>
  <c r="AI130" i="81"/>
  <c r="AI133" i="81"/>
  <c r="AI138" i="81"/>
  <c r="AG412" i="81" s="1"/>
  <c r="AI139" i="81"/>
  <c r="AI131" i="81"/>
  <c r="AI118" i="81"/>
  <c r="CE109" i="81"/>
  <c r="AI113" i="81"/>
  <c r="AR107" i="81"/>
  <c r="AR115" i="81"/>
  <c r="AR116" i="81"/>
  <c r="AR120" i="81"/>
  <c r="AR124" i="81"/>
  <c r="AR117" i="81"/>
  <c r="AR113" i="81"/>
  <c r="AR114" i="81"/>
  <c r="AR121" i="81"/>
  <c r="AR109" i="81"/>
  <c r="AR125" i="81"/>
  <c r="AR128" i="81"/>
  <c r="AR129" i="81"/>
  <c r="AR132" i="81"/>
  <c r="AR135" i="81"/>
  <c r="AR136" i="81"/>
  <c r="AR111" i="81"/>
  <c r="AR112" i="81"/>
  <c r="AR131" i="81"/>
  <c r="BA159" i="81"/>
  <c r="Z159" i="81"/>
  <c r="T158" i="81"/>
  <c r="N157" i="81"/>
  <c r="AI156" i="81"/>
  <c r="AG355" i="81" s="1"/>
  <c r="H156" i="81"/>
  <c r="F363" i="81" s="1"/>
  <c r="AC155" i="81"/>
  <c r="W154" i="81"/>
  <c r="Q153" i="81"/>
  <c r="CB152" i="81"/>
  <c r="K152" i="81"/>
  <c r="I324" i="81" s="1"/>
  <c r="E151" i="81"/>
  <c r="CE148" i="81"/>
  <c r="BD148" i="81"/>
  <c r="BY147" i="81"/>
  <c r="BV138" i="81"/>
  <c r="AF142" i="81"/>
  <c r="BV141" i="81"/>
  <c r="BM141" i="81"/>
  <c r="N141" i="81"/>
  <c r="L339" i="81" s="1"/>
  <c r="BV140" i="81"/>
  <c r="AI140" i="81"/>
  <c r="BV139" i="81"/>
  <c r="W139" i="81"/>
  <c r="BG138" i="81"/>
  <c r="AR137" i="81"/>
  <c r="AF133" i="81"/>
  <c r="K137" i="81"/>
  <c r="Z132" i="81"/>
  <c r="E136" i="81"/>
  <c r="Q135" i="81"/>
  <c r="O370" i="81" s="1"/>
  <c r="BM134" i="81"/>
  <c r="K133" i="81"/>
  <c r="BS132" i="81"/>
  <c r="AL132" i="81"/>
  <c r="Z129" i="81"/>
  <c r="BS131" i="81"/>
  <c r="CB130" i="81"/>
  <c r="BG130" i="81"/>
  <c r="K139" i="81"/>
  <c r="K130" i="81"/>
  <c r="T127" i="81"/>
  <c r="BM109" i="81"/>
  <c r="BM119" i="81"/>
  <c r="BM138" i="81"/>
  <c r="BK404" i="81" s="1"/>
  <c r="BM124" i="81"/>
  <c r="BM128" i="81"/>
  <c r="BM123" i="81"/>
  <c r="BK368" i="81" s="1"/>
  <c r="BM132" i="81"/>
  <c r="BK341" i="81" s="1"/>
  <c r="BM135" i="81"/>
  <c r="BM140" i="81"/>
  <c r="BM126" i="81"/>
  <c r="BM136" i="81"/>
  <c r="BM114" i="81"/>
  <c r="BJ107" i="81"/>
  <c r="W120" i="81"/>
  <c r="CB110" i="81"/>
  <c r="K90" i="81"/>
  <c r="CE146" i="81"/>
  <c r="CC317" i="81" s="1"/>
  <c r="AU146" i="81"/>
  <c r="Q146" i="81"/>
  <c r="O404" i="81" s="1"/>
  <c r="BG145" i="81"/>
  <c r="K145" i="81"/>
  <c r="I412" i="81" s="1"/>
  <c r="CE144" i="81"/>
  <c r="BA144" i="81"/>
  <c r="AI144" i="81"/>
  <c r="E144" i="81"/>
  <c r="BY143" i="81"/>
  <c r="AU143" i="81"/>
  <c r="AS325" i="81" s="1"/>
  <c r="AC143" i="81"/>
  <c r="BS142" i="81"/>
  <c r="BQ386" i="81" s="1"/>
  <c r="W142" i="81"/>
  <c r="CE141" i="81"/>
  <c r="BA141" i="81"/>
  <c r="BV130" i="81"/>
  <c r="BA140" i="81"/>
  <c r="W140" i="81"/>
  <c r="BA139" i="81"/>
  <c r="AU138" i="81"/>
  <c r="AS371" i="81" s="1"/>
  <c r="Z138" i="81"/>
  <c r="N138" i="81"/>
  <c r="BA137" i="81"/>
  <c r="AU137" i="81"/>
  <c r="AS395" i="81" s="1"/>
  <c r="AU141" i="81"/>
  <c r="AU136" i="81"/>
  <c r="AS311" i="81" s="1"/>
  <c r="BY133" i="81"/>
  <c r="AR133" i="81"/>
  <c r="AF130" i="81"/>
  <c r="AU131" i="81"/>
  <c r="BY129" i="81"/>
  <c r="T129" i="81"/>
  <c r="AO127" i="81"/>
  <c r="H127" i="81"/>
  <c r="BV126" i="81"/>
  <c r="H116" i="81"/>
  <c r="H129" i="81"/>
  <c r="H139" i="81"/>
  <c r="F408" i="81" s="1"/>
  <c r="H138" i="81"/>
  <c r="F399" i="81" s="1"/>
  <c r="H130" i="81"/>
  <c r="F377" i="81" s="1"/>
  <c r="H113" i="81"/>
  <c r="F402" i="81" s="1"/>
  <c r="BM111" i="81"/>
  <c r="K160" i="81"/>
  <c r="I308" i="81" s="1"/>
  <c r="AX159" i="81"/>
  <c r="AV399" i="81" s="1"/>
  <c r="AL157" i="81"/>
  <c r="AF156" i="81"/>
  <c r="AD355" i="81" s="1"/>
  <c r="BA155" i="81"/>
  <c r="Z155" i="81"/>
  <c r="T154" i="81"/>
  <c r="N153" i="81"/>
  <c r="L408" i="81" s="1"/>
  <c r="AI152" i="81"/>
  <c r="H152" i="81"/>
  <c r="AC151" i="81"/>
  <c r="W150" i="81"/>
  <c r="Q149" i="81"/>
  <c r="O372" i="81" s="1"/>
  <c r="CB148" i="81"/>
  <c r="K148" i="81"/>
  <c r="I366" i="81" s="1"/>
  <c r="BM147" i="81"/>
  <c r="AC147" i="81"/>
  <c r="AI146" i="81"/>
  <c r="BY145" i="81"/>
  <c r="BW409" i="81" s="1"/>
  <c r="AC145" i="81"/>
  <c r="W144" i="81"/>
  <c r="BM143" i="81"/>
  <c r="Q143" i="81"/>
  <c r="O340" i="81" s="1"/>
  <c r="BG142" i="81"/>
  <c r="K142" i="81"/>
  <c r="I363" i="81" s="1"/>
  <c r="BJ141" i="81"/>
  <c r="BH417" i="81" s="1"/>
  <c r="AF138" i="81"/>
  <c r="K141" i="81"/>
  <c r="I341" i="81" s="1"/>
  <c r="CE140" i="81"/>
  <c r="AF140" i="81"/>
  <c r="BS139" i="81"/>
  <c r="AO139" i="81"/>
  <c r="AF129" i="81"/>
  <c r="BJ137" i="81"/>
  <c r="BH444" i="81" s="1"/>
  <c r="AC137" i="81"/>
  <c r="W136" i="81"/>
  <c r="BS135" i="81"/>
  <c r="BQ356" i="81" s="1"/>
  <c r="BJ134" i="81"/>
  <c r="Q134" i="81"/>
  <c r="H133" i="81"/>
  <c r="F331" i="81" s="1"/>
  <c r="W137" i="81"/>
  <c r="W141" i="81"/>
  <c r="W132" i="81"/>
  <c r="W128" i="81"/>
  <c r="BY122" i="81"/>
  <c r="BY126" i="81"/>
  <c r="BY130" i="81"/>
  <c r="BY125" i="81"/>
  <c r="BY134" i="81"/>
  <c r="BW438" i="81" s="1"/>
  <c r="BY138" i="81"/>
  <c r="BY128" i="81"/>
  <c r="Q123" i="81"/>
  <c r="AX126" i="81"/>
  <c r="CB124" i="81"/>
  <c r="BZ384" i="81" s="1"/>
  <c r="CB127" i="81"/>
  <c r="CB135" i="81"/>
  <c r="CB137" i="81"/>
  <c r="CB131" i="81"/>
  <c r="BD127" i="81"/>
  <c r="H124" i="81"/>
  <c r="AU121" i="81"/>
  <c r="BG113" i="81"/>
  <c r="K117" i="81"/>
  <c r="AI108" i="81"/>
  <c r="BA106" i="81"/>
  <c r="AO108" i="81"/>
  <c r="AO136" i="81"/>
  <c r="AO126" i="81"/>
  <c r="AO123" i="81"/>
  <c r="AO120" i="81"/>
  <c r="AO131" i="81"/>
  <c r="AO134" i="81"/>
  <c r="AO140" i="81"/>
  <c r="AO128" i="81"/>
  <c r="AO132" i="81"/>
  <c r="AO119" i="81"/>
  <c r="AO124" i="81"/>
  <c r="AM366" i="81" s="1"/>
  <c r="AC108" i="81"/>
  <c r="AC109" i="81"/>
  <c r="AC98" i="81"/>
  <c r="AC100" i="81"/>
  <c r="AC107" i="81"/>
  <c r="AC116" i="81"/>
  <c r="AC120" i="81"/>
  <c r="AC124" i="81"/>
  <c r="AC94" i="81"/>
  <c r="AC110" i="81"/>
  <c r="AC117" i="81"/>
  <c r="AC121" i="81"/>
  <c r="AC134" i="81"/>
  <c r="AC103" i="81"/>
  <c r="AC102" i="81"/>
  <c r="AC122" i="81"/>
  <c r="AC128" i="81"/>
  <c r="AC129" i="81"/>
  <c r="AA336" i="81" s="1"/>
  <c r="AC132" i="81"/>
  <c r="AC130" i="81"/>
  <c r="AC113" i="81"/>
  <c r="AC126" i="81"/>
  <c r="AL145" i="81"/>
  <c r="CB144" i="81"/>
  <c r="AF144" i="81"/>
  <c r="BV143" i="81"/>
  <c r="Z143" i="81"/>
  <c r="BP142" i="81"/>
  <c r="BN386" i="81" s="1"/>
  <c r="T142" i="81"/>
  <c r="AO141" i="81"/>
  <c r="AM371" i="81" s="1"/>
  <c r="BS140" i="81"/>
  <c r="K140" i="81"/>
  <c r="I317" i="81" s="1"/>
  <c r="AX139" i="81"/>
  <c r="K138" i="81"/>
  <c r="I360" i="81" s="1"/>
  <c r="BS137" i="81"/>
  <c r="BS141" i="81"/>
  <c r="BQ355" i="81" s="1"/>
  <c r="CE134" i="81"/>
  <c r="AX134" i="81"/>
  <c r="AL131" i="81"/>
  <c r="BV133" i="81"/>
  <c r="BT354" i="81" s="1"/>
  <c r="AC133" i="81"/>
  <c r="BY132" i="81"/>
  <c r="BW340" i="81" s="1"/>
  <c r="AF131" i="81"/>
  <c r="BM130" i="81"/>
  <c r="BV129" i="81"/>
  <c r="BA129" i="81"/>
  <c r="Q130" i="81"/>
  <c r="E130" i="81"/>
  <c r="C402" i="81" s="1"/>
  <c r="E134" i="81"/>
  <c r="C385" i="81" s="1"/>
  <c r="E129" i="81"/>
  <c r="E128" i="81"/>
  <c r="BS127" i="81"/>
  <c r="CE107" i="81"/>
  <c r="CE123" i="81"/>
  <c r="CE125" i="81"/>
  <c r="CE131" i="81"/>
  <c r="CE127" i="81"/>
  <c r="CE135" i="81"/>
  <c r="CE137" i="81"/>
  <c r="CE139" i="81"/>
  <c r="CE119" i="81"/>
  <c r="CE126" i="81"/>
  <c r="H125" i="81"/>
  <c r="BJ122" i="81"/>
  <c r="BJ132" i="81"/>
  <c r="BJ135" i="81"/>
  <c r="BH322" i="81" s="1"/>
  <c r="BJ127" i="81"/>
  <c r="BH351" i="81" s="1"/>
  <c r="BJ124" i="81"/>
  <c r="BJ131" i="81"/>
  <c r="N116" i="81"/>
  <c r="H119" i="81"/>
  <c r="AR118" i="81"/>
  <c r="BA116" i="81"/>
  <c r="AO116" i="81"/>
  <c r="BA112" i="81"/>
  <c r="BA117" i="81"/>
  <c r="BA120" i="81"/>
  <c r="BA124" i="81"/>
  <c r="BA125" i="81"/>
  <c r="BA128" i="81"/>
  <c r="BA121" i="81"/>
  <c r="BA126" i="81"/>
  <c r="AY336" i="81" s="1"/>
  <c r="BA130" i="81"/>
  <c r="BA133" i="81"/>
  <c r="BA136" i="81"/>
  <c r="BA122" i="81"/>
  <c r="BA134" i="81"/>
  <c r="BA100" i="81"/>
  <c r="Z106" i="81"/>
  <c r="BV114" i="81"/>
  <c r="BD130" i="81"/>
  <c r="BP127" i="81"/>
  <c r="BG127" i="81"/>
  <c r="AX127" i="81"/>
  <c r="AF127" i="81"/>
  <c r="E127" i="81"/>
  <c r="T126" i="81"/>
  <c r="BS125" i="81"/>
  <c r="BQ377" i="81" s="1"/>
  <c r="BJ125" i="81"/>
  <c r="CE124" i="81"/>
  <c r="BS124" i="81"/>
  <c r="AF124" i="81"/>
  <c r="K124" i="81"/>
  <c r="BG123" i="81"/>
  <c r="AR122" i="81"/>
  <c r="W122" i="81"/>
  <c r="U370" i="81" s="1"/>
  <c r="K122" i="81"/>
  <c r="I352" i="81" s="1"/>
  <c r="BS121" i="81"/>
  <c r="BV119" i="81"/>
  <c r="BA119" i="81"/>
  <c r="CE118" i="81"/>
  <c r="AF116" i="81"/>
  <c r="Z115" i="81"/>
  <c r="BD114" i="81"/>
  <c r="BB475" i="81" s="1"/>
  <c r="BS110" i="81"/>
  <c r="BG110" i="81"/>
  <c r="BV109" i="81"/>
  <c r="BD102" i="81"/>
  <c r="AR108" i="81"/>
  <c r="T108" i="81"/>
  <c r="T105" i="81"/>
  <c r="T112" i="81"/>
  <c r="T115" i="81"/>
  <c r="T111" i="81"/>
  <c r="T116" i="81"/>
  <c r="T119" i="81"/>
  <c r="R379" i="81" s="1"/>
  <c r="T120" i="81"/>
  <c r="T124" i="81"/>
  <c r="T98" i="81"/>
  <c r="T104" i="81"/>
  <c r="T121" i="81"/>
  <c r="R377" i="81" s="1"/>
  <c r="H106" i="81"/>
  <c r="H103" i="81"/>
  <c r="H102" i="81"/>
  <c r="F387" i="81" s="1"/>
  <c r="H117" i="81"/>
  <c r="H122" i="81"/>
  <c r="H126" i="81"/>
  <c r="F354" i="81" s="1"/>
  <c r="H107" i="81"/>
  <c r="F401" i="81" s="1"/>
  <c r="H114" i="81"/>
  <c r="F415" i="81" s="1"/>
  <c r="H108" i="81"/>
  <c r="H118" i="81"/>
  <c r="F457" i="81" s="1"/>
  <c r="H123" i="81"/>
  <c r="F451" i="81" s="1"/>
  <c r="AX103" i="81"/>
  <c r="AX116" i="81"/>
  <c r="AX117" i="81"/>
  <c r="AX96" i="81"/>
  <c r="AX113" i="81"/>
  <c r="AX98" i="81"/>
  <c r="AX121" i="81"/>
  <c r="AX125" i="81"/>
  <c r="AX89" i="81"/>
  <c r="AX112" i="81"/>
  <c r="AX118" i="81"/>
  <c r="AX115" i="81"/>
  <c r="AX122" i="81"/>
  <c r="AL103" i="81"/>
  <c r="AL114" i="81"/>
  <c r="AL115" i="81"/>
  <c r="AL118" i="81"/>
  <c r="AL111" i="81"/>
  <c r="AL119" i="81"/>
  <c r="AL123" i="81"/>
  <c r="AL116" i="81"/>
  <c r="AL120" i="81"/>
  <c r="CB77" i="81"/>
  <c r="AF101" i="81"/>
  <c r="AF96" i="81"/>
  <c r="AF98" i="81"/>
  <c r="AF103" i="81"/>
  <c r="AF99" i="81"/>
  <c r="AF107" i="81"/>
  <c r="AD437" i="81" s="1"/>
  <c r="AF108" i="81"/>
  <c r="AF114" i="81"/>
  <c r="AF117" i="81"/>
  <c r="AD435" i="81" s="1"/>
  <c r="AF106" i="81"/>
  <c r="AF113" i="81"/>
  <c r="AF118" i="81"/>
  <c r="AF122" i="81"/>
  <c r="AD371" i="81" s="1"/>
  <c r="AF126" i="81"/>
  <c r="AF115" i="81"/>
  <c r="AF111" i="81"/>
  <c r="AF123" i="81"/>
  <c r="H92" i="81"/>
  <c r="N93" i="81"/>
  <c r="N68" i="81"/>
  <c r="L335" i="81" s="1"/>
  <c r="BS138" i="81"/>
  <c r="CE136" i="81"/>
  <c r="BD136" i="81"/>
  <c r="BB394" i="81" s="1"/>
  <c r="BY135" i="81"/>
  <c r="BG135" i="81"/>
  <c r="BE444" i="81" s="1"/>
  <c r="AX135" i="81"/>
  <c r="BS134" i="81"/>
  <c r="AR134" i="81"/>
  <c r="BM133" i="81"/>
  <c r="AU133" i="81"/>
  <c r="AL133" i="81"/>
  <c r="BG132" i="81"/>
  <c r="AF132" i="81"/>
  <c r="AD390" i="81" s="1"/>
  <c r="BA131" i="81"/>
  <c r="Z131" i="81"/>
  <c r="AU130" i="81"/>
  <c r="AS341" i="81" s="1"/>
  <c r="T130" i="81"/>
  <c r="AO129" i="81"/>
  <c r="W129" i="81"/>
  <c r="N129" i="81"/>
  <c r="AX128" i="81"/>
  <c r="AF128" i="81"/>
  <c r="BY127" i="81"/>
  <c r="BD126" i="81"/>
  <c r="AL126" i="81"/>
  <c r="CB125" i="81"/>
  <c r="BZ450" i="81" s="1"/>
  <c r="AO125" i="81"/>
  <c r="T125" i="81"/>
  <c r="AX124" i="81"/>
  <c r="AV388" i="81" s="1"/>
  <c r="BP123" i="81"/>
  <c r="Z123" i="81"/>
  <c r="E123" i="81"/>
  <c r="CB121" i="81"/>
  <c r="AL121" i="81"/>
  <c r="Q121" i="81"/>
  <c r="E121" i="81"/>
  <c r="BD120" i="81"/>
  <c r="BD118" i="81"/>
  <c r="BD122" i="81"/>
  <c r="BD119" i="81"/>
  <c r="BD123" i="81"/>
  <c r="AI120" i="81"/>
  <c r="AL117" i="81"/>
  <c r="BY116" i="81"/>
  <c r="BS115" i="81"/>
  <c r="AO114" i="81"/>
  <c r="AC114" i="81"/>
  <c r="AA338" i="81" s="1"/>
  <c r="CE113" i="81"/>
  <c r="AL113" i="81"/>
  <c r="BM112" i="81"/>
  <c r="Z110" i="81"/>
  <c r="E104" i="81"/>
  <c r="E103" i="81"/>
  <c r="E107" i="81"/>
  <c r="E105" i="81"/>
  <c r="E120" i="81"/>
  <c r="C436" i="81" s="1"/>
  <c r="E124" i="81"/>
  <c r="E101" i="81"/>
  <c r="E112" i="81"/>
  <c r="BG107" i="81"/>
  <c r="Q137" i="81"/>
  <c r="O354" i="81" s="1"/>
  <c r="CB136" i="81"/>
  <c r="BS136" i="81"/>
  <c r="BQ418" i="81" s="1"/>
  <c r="K136" i="81"/>
  <c r="BV135" i="81"/>
  <c r="AU135" i="81"/>
  <c r="E135" i="81"/>
  <c r="BP134" i="81"/>
  <c r="BG134" i="81"/>
  <c r="BS133" i="81"/>
  <c r="BJ133" i="81"/>
  <c r="CE132" i="81"/>
  <c r="BD132" i="81"/>
  <c r="AU132" i="81"/>
  <c r="BY131" i="81"/>
  <c r="BG131" i="81"/>
  <c r="AX131" i="81"/>
  <c r="AV400" i="81" s="1"/>
  <c r="W131" i="81"/>
  <c r="BS130" i="81"/>
  <c r="AR130" i="81"/>
  <c r="BM129" i="81"/>
  <c r="AU129" i="81"/>
  <c r="AL129" i="81"/>
  <c r="K129" i="81"/>
  <c r="I435" i="81" s="1"/>
  <c r="AU128" i="81"/>
  <c r="T128" i="81"/>
  <c r="BV127" i="81"/>
  <c r="AC127" i="81"/>
  <c r="AA402" i="81" s="1"/>
  <c r="Z126" i="81"/>
  <c r="AU125" i="81"/>
  <c r="AL125" i="81"/>
  <c r="BG124" i="81"/>
  <c r="AU124" i="81"/>
  <c r="AL124" i="81"/>
  <c r="Q124" i="81"/>
  <c r="BY123" i="81"/>
  <c r="AR123" i="81"/>
  <c r="BD121" i="81"/>
  <c r="N121" i="81"/>
  <c r="BV120" i="81"/>
  <c r="BT418" i="81" s="1"/>
  <c r="AF120" i="81"/>
  <c r="K120" i="81"/>
  <c r="BG119" i="81"/>
  <c r="BE351" i="81" s="1"/>
  <c r="Q119" i="81"/>
  <c r="K118" i="81"/>
  <c r="BG117" i="81"/>
  <c r="AU117" i="81"/>
  <c r="N117" i="81"/>
  <c r="Q116" i="81"/>
  <c r="Q122" i="81"/>
  <c r="K115" i="81"/>
  <c r="AX114" i="81"/>
  <c r="E113" i="81"/>
  <c r="BJ112" i="81"/>
  <c r="AC112" i="81"/>
  <c r="Q112" i="81"/>
  <c r="H111" i="81"/>
  <c r="F416" i="81" s="1"/>
  <c r="AL109" i="81"/>
  <c r="BJ108" i="81"/>
  <c r="BV137" i="81"/>
  <c r="AO137" i="81"/>
  <c r="AM387" i="81" s="1"/>
  <c r="AF137" i="81"/>
  <c r="AD450" i="81" s="1"/>
  <c r="Z136" i="81"/>
  <c r="BD135" i="81"/>
  <c r="AL135" i="81"/>
  <c r="AF134" i="81"/>
  <c r="Z133" i="81"/>
  <c r="BV128" i="81"/>
  <c r="BD128" i="81"/>
  <c r="BB450" i="81" s="1"/>
  <c r="K128" i="81"/>
  <c r="I328" i="81" s="1"/>
  <c r="Q127" i="81"/>
  <c r="BJ126" i="81"/>
  <c r="AR126" i="81"/>
  <c r="AP339" i="81" s="1"/>
  <c r="E126" i="81"/>
  <c r="BY124" i="81"/>
  <c r="BD125" i="81"/>
  <c r="Q125" i="81"/>
  <c r="O412" i="81" s="1"/>
  <c r="E125" i="81"/>
  <c r="Z124" i="81"/>
  <c r="K123" i="81"/>
  <c r="I421" i="81" s="1"/>
  <c r="BS122" i="81"/>
  <c r="AL122" i="81"/>
  <c r="W121" i="81"/>
  <c r="BP119" i="81"/>
  <c r="Z119" i="81"/>
  <c r="X435" i="81" s="1"/>
  <c r="BM118" i="81"/>
  <c r="BA118" i="81"/>
  <c r="T118" i="81"/>
  <c r="W117" i="81"/>
  <c r="BJ118" i="81"/>
  <c r="BD115" i="81"/>
  <c r="BP113" i="81"/>
  <c r="BD113" i="81"/>
  <c r="CE112" i="81"/>
  <c r="CE121" i="81"/>
  <c r="BS112" i="81"/>
  <c r="Q111" i="81"/>
  <c r="O415" i="81" s="1"/>
  <c r="AF110" i="81"/>
  <c r="AU109" i="81"/>
  <c r="AU116" i="81"/>
  <c r="AU119" i="81"/>
  <c r="AU123" i="81"/>
  <c r="Z109" i="81"/>
  <c r="N109" i="81"/>
  <c r="AO107" i="81"/>
  <c r="AO104" i="81"/>
  <c r="AO109" i="81"/>
  <c r="AO115" i="81"/>
  <c r="AO118" i="81"/>
  <c r="AO122" i="81"/>
  <c r="AO105" i="81"/>
  <c r="AO111" i="81"/>
  <c r="Q107" i="81"/>
  <c r="CE106" i="81"/>
  <c r="AU104" i="81"/>
  <c r="AS415" i="81" s="1"/>
  <c r="BV101" i="81"/>
  <c r="BV113" i="81"/>
  <c r="BT386" i="81" s="1"/>
  <c r="BV117" i="81"/>
  <c r="BT332" i="81" s="1"/>
  <c r="BV112" i="81"/>
  <c r="BV121" i="81"/>
  <c r="BV125" i="81"/>
  <c r="BV105" i="81"/>
  <c r="BV116" i="81"/>
  <c r="BV122" i="81"/>
  <c r="Z92" i="81"/>
  <c r="BM137" i="81"/>
  <c r="BD137" i="81"/>
  <c r="N137" i="81"/>
  <c r="AI136" i="81"/>
  <c r="H136" i="81"/>
  <c r="AC135" i="81"/>
  <c r="K135" i="81"/>
  <c r="I439" i="81" s="1"/>
  <c r="W134" i="81"/>
  <c r="U404" i="81" s="1"/>
  <c r="Q133" i="81"/>
  <c r="CB132" i="81"/>
  <c r="K132" i="81"/>
  <c r="I402" i="81" s="1"/>
  <c r="BV131" i="81"/>
  <c r="E131" i="81"/>
  <c r="BP130" i="81"/>
  <c r="BS129" i="81"/>
  <c r="BJ129" i="81"/>
  <c r="CE128" i="81"/>
  <c r="AR127" i="81"/>
  <c r="Z127" i="81"/>
  <c r="BS126" i="81"/>
  <c r="N126" i="81"/>
  <c r="BD124" i="81"/>
  <c r="BV123" i="81"/>
  <c r="BA123" i="81"/>
  <c r="T123" i="81"/>
  <c r="BM121" i="81"/>
  <c r="AF121" i="81"/>
  <c r="CE120" i="81"/>
  <c r="BS120" i="81"/>
  <c r="AX120" i="81"/>
  <c r="AV466" i="81" s="1"/>
  <c r="H120" i="81"/>
  <c r="F449" i="81" s="1"/>
  <c r="AI119" i="81"/>
  <c r="AC118" i="81"/>
  <c r="BP117" i="81"/>
  <c r="H115" i="81"/>
  <c r="F398" i="81" s="1"/>
  <c r="BG114" i="81"/>
  <c r="K114" i="81"/>
  <c r="AL112" i="81"/>
  <c r="BS111" i="81"/>
  <c r="Z111" i="81"/>
  <c r="Z116" i="81"/>
  <c r="Z121" i="81"/>
  <c r="Z125" i="81"/>
  <c r="Z122" i="81"/>
  <c r="X370" i="81" s="1"/>
  <c r="BA110" i="81"/>
  <c r="H110" i="81"/>
  <c r="F414" i="81" s="1"/>
  <c r="BP109" i="81"/>
  <c r="BV107" i="81"/>
  <c r="W104" i="81"/>
  <c r="W110" i="81"/>
  <c r="W101" i="81"/>
  <c r="W109" i="81"/>
  <c r="W112" i="81"/>
  <c r="W115" i="81"/>
  <c r="W123" i="81"/>
  <c r="AL98" i="81"/>
  <c r="AJ403" i="81" s="1"/>
  <c r="BD134" i="81"/>
  <c r="BS128" i="81"/>
  <c r="Z128" i="81"/>
  <c r="H128" i="81"/>
  <c r="F418" i="81" s="1"/>
  <c r="BA127" i="81"/>
  <c r="BG126" i="81"/>
  <c r="W126" i="81"/>
  <c r="BM125" i="81"/>
  <c r="W125" i="81"/>
  <c r="N125" i="81"/>
  <c r="BV124" i="81"/>
  <c r="AI124" i="81"/>
  <c r="W124" i="81"/>
  <c r="BP122" i="81"/>
  <c r="AU122" i="81"/>
  <c r="N122" i="81"/>
  <c r="L319" i="81" s="1"/>
  <c r="Q120" i="81"/>
  <c r="BY119" i="81"/>
  <c r="AR119" i="81"/>
  <c r="AP463" i="81" s="1"/>
  <c r="W119" i="81"/>
  <c r="BV118" i="81"/>
  <c r="Q118" i="81"/>
  <c r="T117" i="81"/>
  <c r="BS116" i="81"/>
  <c r="BQ398" i="81" s="1"/>
  <c r="W116" i="81"/>
  <c r="BM115" i="81"/>
  <c r="Q115" i="81"/>
  <c r="BP114" i="81"/>
  <c r="BY109" i="81"/>
  <c r="K113" i="81"/>
  <c r="I327" i="81" s="1"/>
  <c r="K121" i="81"/>
  <c r="I474" i="81" s="1"/>
  <c r="K125" i="81"/>
  <c r="I420" i="81" s="1"/>
  <c r="CB112" i="81"/>
  <c r="AU112" i="81"/>
  <c r="AU111" i="81"/>
  <c r="BV110" i="81"/>
  <c r="AO110" i="81"/>
  <c r="CB108" i="81"/>
  <c r="CB118" i="81"/>
  <c r="CB116" i="81"/>
  <c r="CB122" i="81"/>
  <c r="CB107" i="81"/>
  <c r="CB113" i="81"/>
  <c r="CB114" i="81"/>
  <c r="CB117" i="81"/>
  <c r="CB119" i="81"/>
  <c r="CB123" i="81"/>
  <c r="BZ363" i="81" s="1"/>
  <c r="N107" i="81"/>
  <c r="N114" i="81"/>
  <c r="L336" i="81" s="1"/>
  <c r="N115" i="81"/>
  <c r="N118" i="81"/>
  <c r="L333" i="81" s="1"/>
  <c r="N123" i="81"/>
  <c r="N112" i="81"/>
  <c r="L407" i="81" s="1"/>
  <c r="N111" i="81"/>
  <c r="N119" i="81"/>
  <c r="N120" i="81"/>
  <c r="L418" i="81" s="1"/>
  <c r="N124" i="81"/>
  <c r="L325" i="81" s="1"/>
  <c r="CB106" i="81"/>
  <c r="AO103" i="81"/>
  <c r="CB103" i="81"/>
  <c r="W102" i="81"/>
  <c r="BP96" i="81"/>
  <c r="AF75" i="81"/>
  <c r="T75" i="81"/>
  <c r="BM74" i="81"/>
  <c r="BM88" i="81"/>
  <c r="BM83" i="81"/>
  <c r="BM84" i="81"/>
  <c r="BM87" i="81"/>
  <c r="BM92" i="81"/>
  <c r="BM96" i="81"/>
  <c r="BK434" i="81" s="1"/>
  <c r="BM101" i="81"/>
  <c r="BM105" i="81"/>
  <c r="BM104" i="81"/>
  <c r="BM110" i="81"/>
  <c r="BM122" i="81"/>
  <c r="W138" i="81"/>
  <c r="U450" i="81" s="1"/>
  <c r="BG136" i="81"/>
  <c r="BE445" i="81" s="1"/>
  <c r="AF136" i="81"/>
  <c r="BA135" i="81"/>
  <c r="Z135" i="81"/>
  <c r="AU134" i="81"/>
  <c r="T134" i="81"/>
  <c r="AO133" i="81"/>
  <c r="W133" i="81"/>
  <c r="N133" i="81"/>
  <c r="AI132" i="81"/>
  <c r="H132" i="81"/>
  <c r="F355" i="81" s="1"/>
  <c r="AC131" i="81"/>
  <c r="AA474" i="81" s="1"/>
  <c r="K131" i="81"/>
  <c r="W130" i="81"/>
  <c r="Q129" i="81"/>
  <c r="O365" i="81" s="1"/>
  <c r="CB128" i="81"/>
  <c r="AI128" i="81"/>
  <c r="W127" i="81"/>
  <c r="BP126" i="81"/>
  <c r="BG125" i="81"/>
  <c r="AF125" i="81"/>
  <c r="AX123" i="81"/>
  <c r="AC123" i="81"/>
  <c r="BJ121" i="81"/>
  <c r="BH380" i="81" s="1"/>
  <c r="BJ123" i="81"/>
  <c r="BJ120" i="81"/>
  <c r="BH324" i="81" s="1"/>
  <c r="AO121" i="81"/>
  <c r="AM364" i="81" s="1"/>
  <c r="H121" i="81"/>
  <c r="F347" i="81" s="1"/>
  <c r="CB120" i="81"/>
  <c r="BG120" i="81"/>
  <c r="Z120" i="81"/>
  <c r="AF119" i="81"/>
  <c r="Z118" i="81"/>
  <c r="BY117" i="81"/>
  <c r="BV115" i="81"/>
  <c r="T113" i="81"/>
  <c r="AI112" i="81"/>
  <c r="AI114" i="81"/>
  <c r="AI117" i="81"/>
  <c r="AI121" i="81"/>
  <c r="AI125" i="81"/>
  <c r="AG447" i="81" s="1"/>
  <c r="K109" i="81"/>
  <c r="CB111" i="81"/>
  <c r="CE110" i="81"/>
  <c r="AX110" i="81"/>
  <c r="Q110" i="81"/>
  <c r="O402" i="81" s="1"/>
  <c r="E110" i="81"/>
  <c r="K108" i="81"/>
  <c r="BS107" i="81"/>
  <c r="BS106" i="81"/>
  <c r="BS105" i="81"/>
  <c r="BS102" i="81"/>
  <c r="BS93" i="81"/>
  <c r="BS109" i="81"/>
  <c r="BS101" i="81"/>
  <c r="BS119" i="81"/>
  <c r="BS123" i="81"/>
  <c r="BG102" i="81"/>
  <c r="BE338" i="81" s="1"/>
  <c r="E119" i="81"/>
  <c r="BJ117" i="81"/>
  <c r="CE116" i="81"/>
  <c r="BD116" i="81"/>
  <c r="BY115" i="81"/>
  <c r="BS114" i="81"/>
  <c r="BQ325" i="81" s="1"/>
  <c r="BJ114" i="81"/>
  <c r="Q114" i="81"/>
  <c r="O336" i="81" s="1"/>
  <c r="BJ113" i="81"/>
  <c r="BH369" i="81" s="1"/>
  <c r="BA113" i="81"/>
  <c r="Z113" i="81"/>
  <c r="Q113" i="81"/>
  <c r="AX111" i="81"/>
  <c r="E111" i="81"/>
  <c r="BY110" i="81"/>
  <c r="K110" i="81"/>
  <c r="I437" i="81" s="1"/>
  <c r="BA109" i="81"/>
  <c r="AI109" i="81"/>
  <c r="AU108" i="81"/>
  <c r="BP106" i="81"/>
  <c r="AI106" i="81"/>
  <c r="N106" i="81"/>
  <c r="BA105" i="81"/>
  <c r="BY101" i="81"/>
  <c r="BW467" i="81" s="1"/>
  <c r="AR104" i="81"/>
  <c r="AP314" i="81" s="1"/>
  <c r="N103" i="81"/>
  <c r="AI102" i="81"/>
  <c r="BJ101" i="81"/>
  <c r="BA99" i="81"/>
  <c r="AO99" i="81"/>
  <c r="AO90" i="81"/>
  <c r="AO98" i="81"/>
  <c r="AO100" i="81"/>
  <c r="AO101" i="81"/>
  <c r="K98" i="81"/>
  <c r="K103" i="81"/>
  <c r="K107" i="81"/>
  <c r="BA93" i="81"/>
  <c r="Q104" i="81"/>
  <c r="AR76" i="81"/>
  <c r="BG121" i="81"/>
  <c r="BY120" i="81"/>
  <c r="BY118" i="81"/>
  <c r="BW311" i="81" s="1"/>
  <c r="BG118" i="81"/>
  <c r="BE403" i="81" s="1"/>
  <c r="BS117" i="81"/>
  <c r="BM116" i="81"/>
  <c r="BK362" i="81" s="1"/>
  <c r="BG115" i="81"/>
  <c r="BA114" i="81"/>
  <c r="Z114" i="81"/>
  <c r="BS113" i="81"/>
  <c r="BY112" i="81"/>
  <c r="AF112" i="81"/>
  <c r="AD438" i="81" s="1"/>
  <c r="BY111" i="81"/>
  <c r="BG111" i="81"/>
  <c r="AL110" i="81"/>
  <c r="T110" i="81"/>
  <c r="Z108" i="81"/>
  <c r="BP107" i="81"/>
  <c r="AL107" i="81"/>
  <c r="BD106" i="81"/>
  <c r="BB418" i="81" s="1"/>
  <c r="AC106" i="81"/>
  <c r="AU103" i="81"/>
  <c r="CB102" i="81"/>
  <c r="CE101" i="81"/>
  <c r="CE100" i="81"/>
  <c r="CC363" i="81" s="1"/>
  <c r="CE104" i="81"/>
  <c r="AX84" i="81"/>
  <c r="Z97" i="81"/>
  <c r="Z100" i="81"/>
  <c r="Z89" i="81"/>
  <c r="Z99" i="81"/>
  <c r="Z101" i="81"/>
  <c r="Z98" i="81"/>
  <c r="Z96" i="81"/>
  <c r="Z102" i="81"/>
  <c r="BY102" i="81"/>
  <c r="BM95" i="81"/>
  <c r="AL94" i="81"/>
  <c r="AJ368" i="81" s="1"/>
  <c r="BJ83" i="81"/>
  <c r="BJ119" i="81"/>
  <c r="AC119" i="81"/>
  <c r="W118" i="81"/>
  <c r="Z117" i="81"/>
  <c r="Q117" i="81"/>
  <c r="K116" i="81"/>
  <c r="E115" i="81"/>
  <c r="N113" i="81"/>
  <c r="BG112" i="81"/>
  <c r="BE437" i="81" s="1"/>
  <c r="AO112" i="81"/>
  <c r="BD110" i="81"/>
  <c r="CB109" i="81"/>
  <c r="BJ109" i="81"/>
  <c r="AX109" i="81"/>
  <c r="AF109" i="81"/>
  <c r="AD436" i="81" s="1"/>
  <c r="BD108" i="81"/>
  <c r="N108" i="81"/>
  <c r="K106" i="81"/>
  <c r="I326" i="81" s="1"/>
  <c r="BJ105" i="81"/>
  <c r="AX105" i="81"/>
  <c r="BD103" i="81"/>
  <c r="K102" i="81"/>
  <c r="I481" i="81" s="1"/>
  <c r="N100" i="81"/>
  <c r="L342" i="81" s="1"/>
  <c r="N101" i="81"/>
  <c r="N99" i="81"/>
  <c r="N96" i="81"/>
  <c r="N98" i="81"/>
  <c r="N94" i="81"/>
  <c r="N86" i="81"/>
  <c r="BV89" i="81"/>
  <c r="BV91" i="81"/>
  <c r="BV98" i="81"/>
  <c r="BV96" i="81"/>
  <c r="BV88" i="81"/>
  <c r="BT385" i="81" s="1"/>
  <c r="BV95" i="81"/>
  <c r="BV102" i="81"/>
  <c r="BV106" i="81"/>
  <c r="BJ97" i="81"/>
  <c r="BJ98" i="81"/>
  <c r="BJ90" i="81"/>
  <c r="BJ96" i="81"/>
  <c r="BJ95" i="81"/>
  <c r="BH436" i="81" s="1"/>
  <c r="BJ99" i="81"/>
  <c r="BJ94" i="81"/>
  <c r="BJ93" i="81"/>
  <c r="BJ104" i="81"/>
  <c r="BJ103" i="81"/>
  <c r="BJ100" i="81"/>
  <c r="AO96" i="81"/>
  <c r="K119" i="81"/>
  <c r="I449" i="81" s="1"/>
  <c r="E118" i="81"/>
  <c r="BJ116" i="81"/>
  <c r="CE115" i="81"/>
  <c r="BY114" i="81"/>
  <c r="BY113" i="81"/>
  <c r="AO113" i="81"/>
  <c r="W113" i="81"/>
  <c r="BV111" i="81"/>
  <c r="BD111" i="81"/>
  <c r="AC111" i="81"/>
  <c r="K111" i="81"/>
  <c r="AI110" i="81"/>
  <c r="BM108" i="81"/>
  <c r="W108" i="81"/>
  <c r="BM107" i="81"/>
  <c r="BD107" i="81"/>
  <c r="AU107" i="81"/>
  <c r="AI107" i="81"/>
  <c r="Z105" i="81"/>
  <c r="N105" i="81"/>
  <c r="AX104" i="81"/>
  <c r="H96" i="81"/>
  <c r="BY103" i="81"/>
  <c r="BW368" i="81" s="1"/>
  <c r="AF102" i="81"/>
  <c r="AD311" i="81" s="1"/>
  <c r="CB101" i="81"/>
  <c r="BZ470" i="81" s="1"/>
  <c r="AI101" i="81"/>
  <c r="AG473" i="81" s="1"/>
  <c r="AI99" i="81"/>
  <c r="AI104" i="81"/>
  <c r="AI103" i="81"/>
  <c r="AL100" i="81"/>
  <c r="E94" i="81"/>
  <c r="BG89" i="81"/>
  <c r="BE331" i="81" s="1"/>
  <c r="BG91" i="81"/>
  <c r="BE327" i="81" s="1"/>
  <c r="BG104" i="81"/>
  <c r="BG103" i="81"/>
  <c r="BE339" i="81" s="1"/>
  <c r="BG108" i="81"/>
  <c r="AU118" i="81"/>
  <c r="AO117" i="81"/>
  <c r="AI116" i="81"/>
  <c r="AC115" i="81"/>
  <c r="W114" i="81"/>
  <c r="E114" i="81"/>
  <c r="BD112" i="81"/>
  <c r="K112" i="81"/>
  <c r="I336" i="81" s="1"/>
  <c r="CE111" i="81"/>
  <c r="CC444" i="81" s="1"/>
  <c r="BJ110" i="81"/>
  <c r="AR110" i="81"/>
  <c r="BG109" i="81"/>
  <c r="T109" i="81"/>
  <c r="BA108" i="81"/>
  <c r="Z107" i="81"/>
  <c r="BJ106" i="81"/>
  <c r="BG105" i="81"/>
  <c r="BE447" i="81" s="1"/>
  <c r="BS104" i="81"/>
  <c r="BM103" i="81"/>
  <c r="BK480" i="81" s="1"/>
  <c r="T100" i="81"/>
  <c r="AU100" i="81"/>
  <c r="BG98" i="81"/>
  <c r="AR91" i="81"/>
  <c r="AR97" i="81"/>
  <c r="AR98" i="81"/>
  <c r="AR94" i="81"/>
  <c r="AR101" i="81"/>
  <c r="AR99" i="81"/>
  <c r="AR105" i="81"/>
  <c r="AR93" i="81"/>
  <c r="AR92" i="81"/>
  <c r="AR96" i="81"/>
  <c r="AR88" i="81"/>
  <c r="T93" i="81"/>
  <c r="BS118" i="81"/>
  <c r="BM117" i="81"/>
  <c r="BK331" i="81" s="1"/>
  <c r="BD117" i="81"/>
  <c r="BG116" i="81"/>
  <c r="BJ115" i="81"/>
  <c r="BA115" i="81"/>
  <c r="AU114" i="81"/>
  <c r="T114" i="81"/>
  <c r="BM113" i="81"/>
  <c r="AU113" i="81"/>
  <c r="Z112" i="81"/>
  <c r="X437" i="81" s="1"/>
  <c r="H112" i="81"/>
  <c r="BJ111" i="81"/>
  <c r="BA111" i="81"/>
  <c r="AI111" i="81"/>
  <c r="BD109" i="81"/>
  <c r="H109" i="81"/>
  <c r="F356" i="81" s="1"/>
  <c r="BA107" i="81"/>
  <c r="W107" i="81"/>
  <c r="BG106" i="81"/>
  <c r="Q106" i="81"/>
  <c r="Q105" i="81"/>
  <c r="BY105" i="81"/>
  <c r="BD105" i="81"/>
  <c r="BP104" i="81"/>
  <c r="N104" i="81"/>
  <c r="L416" i="81" s="1"/>
  <c r="CE103" i="81"/>
  <c r="Q101" i="81"/>
  <c r="CE102" i="81"/>
  <c r="AL102" i="81"/>
  <c r="AL108" i="81"/>
  <c r="AL99" i="81"/>
  <c r="AL104" i="81"/>
  <c r="BA101" i="81"/>
  <c r="AY429" i="81" s="1"/>
  <c r="AR100" i="81"/>
  <c r="N95" i="81"/>
  <c r="CE108" i="81"/>
  <c r="BG97" i="81"/>
  <c r="AU97" i="81"/>
  <c r="AS403" i="81" s="1"/>
  <c r="AU102" i="81"/>
  <c r="AU101" i="81"/>
  <c r="AU106" i="81"/>
  <c r="AU99" i="81"/>
  <c r="AU105" i="81"/>
  <c r="AU110" i="81"/>
  <c r="W97" i="81"/>
  <c r="W105" i="81"/>
  <c r="BD94" i="81"/>
  <c r="H94" i="81"/>
  <c r="F390" i="81" s="1"/>
  <c r="BA91" i="81"/>
  <c r="BA103" i="81"/>
  <c r="BA102" i="81"/>
  <c r="BP84" i="81"/>
  <c r="N110" i="81"/>
  <c r="BY108" i="81"/>
  <c r="AX108" i="81"/>
  <c r="BY106" i="81"/>
  <c r="AX106" i="81"/>
  <c r="AO106" i="81"/>
  <c r="W106" i="81"/>
  <c r="AC105" i="81"/>
  <c r="BV104" i="81"/>
  <c r="AC104" i="81"/>
  <c r="K104" i="81"/>
  <c r="I432" i="81" s="1"/>
  <c r="BV103" i="81"/>
  <c r="Q103" i="81"/>
  <c r="BJ102" i="81"/>
  <c r="BH407" i="81" s="1"/>
  <c r="Q102" i="81"/>
  <c r="O342" i="81" s="1"/>
  <c r="AX101" i="81"/>
  <c r="BV100" i="81"/>
  <c r="CE99" i="81"/>
  <c r="BS99" i="81"/>
  <c r="BG99" i="81"/>
  <c r="BE370" i="81" s="1"/>
  <c r="AU98" i="81"/>
  <c r="AL92" i="81"/>
  <c r="CB97" i="81"/>
  <c r="CB96" i="81"/>
  <c r="CB98" i="81"/>
  <c r="CB94" i="81"/>
  <c r="BP97" i="81"/>
  <c r="BN480" i="81" s="1"/>
  <c r="CB93" i="81"/>
  <c r="BZ367" i="81" s="1"/>
  <c r="CB89" i="81"/>
  <c r="CB92" i="81"/>
  <c r="CB86" i="81"/>
  <c r="H83" i="81"/>
  <c r="K105" i="81"/>
  <c r="BD104" i="81"/>
  <c r="AR103" i="81"/>
  <c r="AR102" i="81"/>
  <c r="BG101" i="81"/>
  <c r="AC101" i="81"/>
  <c r="AA406" i="81" s="1"/>
  <c r="K101" i="81"/>
  <c r="BD97" i="81"/>
  <c r="AF97" i="81"/>
  <c r="Q96" i="81"/>
  <c r="CB95" i="81"/>
  <c r="BS95" i="81"/>
  <c r="BG95" i="81"/>
  <c r="CB90" i="81"/>
  <c r="AU93" i="81"/>
  <c r="H77" i="81"/>
  <c r="Z86" i="81"/>
  <c r="AF86" i="81"/>
  <c r="BA82" i="81"/>
  <c r="AC71" i="81"/>
  <c r="AC69" i="81"/>
  <c r="AC73" i="81"/>
  <c r="AC77" i="81"/>
  <c r="AC70" i="81"/>
  <c r="AC74" i="81"/>
  <c r="AC78" i="81"/>
  <c r="AC82" i="81"/>
  <c r="AC85" i="81"/>
  <c r="AC86" i="81"/>
  <c r="AC81" i="81"/>
  <c r="AC89" i="81"/>
  <c r="AC90" i="81"/>
  <c r="BS70" i="81"/>
  <c r="BS68" i="81"/>
  <c r="BS72" i="81"/>
  <c r="BS76" i="81"/>
  <c r="BS69" i="81"/>
  <c r="BS73" i="81"/>
  <c r="BS77" i="81"/>
  <c r="BS81" i="81"/>
  <c r="BS89" i="81"/>
  <c r="BS84" i="81"/>
  <c r="BS85" i="81"/>
  <c r="BS80" i="81"/>
  <c r="BS88" i="81"/>
  <c r="BV108" i="81"/>
  <c r="E108" i="81"/>
  <c r="BY107" i="81"/>
  <c r="AX107" i="81"/>
  <c r="AV332" i="81" s="1"/>
  <c r="AL106" i="81"/>
  <c r="CE105" i="81"/>
  <c r="AL105" i="81"/>
  <c r="Z104" i="81"/>
  <c r="X449" i="81" s="1"/>
  <c r="BS103" i="81"/>
  <c r="Z103" i="81"/>
  <c r="X434" i="81" s="1"/>
  <c r="N102" i="81"/>
  <c r="L381" i="81" s="1"/>
  <c r="E102" i="81"/>
  <c r="BS100" i="81"/>
  <c r="AX100" i="81"/>
  <c r="AF100" i="81"/>
  <c r="CB99" i="81"/>
  <c r="BP99" i="81"/>
  <c r="BD99" i="81"/>
  <c r="AI98" i="81"/>
  <c r="AG383" i="81" s="1"/>
  <c r="Q98" i="81"/>
  <c r="BY97" i="81"/>
  <c r="Z72" i="81"/>
  <c r="AU95" i="81"/>
  <c r="AI95" i="81"/>
  <c r="K95" i="81"/>
  <c r="AI93" i="81"/>
  <c r="W93" i="81"/>
  <c r="BA83" i="81"/>
  <c r="BA89" i="81"/>
  <c r="BA94" i="81"/>
  <c r="Q109" i="81"/>
  <c r="T107" i="81"/>
  <c r="BM106" i="81"/>
  <c r="T106" i="81"/>
  <c r="H105" i="81"/>
  <c r="F342" i="81" s="1"/>
  <c r="BA104" i="81"/>
  <c r="H104" i="81"/>
  <c r="F338" i="81" s="1"/>
  <c r="AX102" i="81"/>
  <c r="AV385" i="81" s="1"/>
  <c r="AO102" i="81"/>
  <c r="BD101" i="81"/>
  <c r="BB329" i="81" s="1"/>
  <c r="AL101" i="81"/>
  <c r="H101" i="81"/>
  <c r="F360" i="81" s="1"/>
  <c r="BG100" i="81"/>
  <c r="AX91" i="81"/>
  <c r="BY98" i="81"/>
  <c r="BW484" i="81" s="1"/>
  <c r="BM98" i="81"/>
  <c r="BA98" i="81"/>
  <c r="E98" i="81"/>
  <c r="BM97" i="81"/>
  <c r="AO97" i="81"/>
  <c r="BP95" i="81"/>
  <c r="BN332" i="81" s="1"/>
  <c r="BP94" i="81"/>
  <c r="BP93" i="81"/>
  <c r="BP100" i="81"/>
  <c r="BP101" i="81"/>
  <c r="BP91" i="81"/>
  <c r="BP98" i="81"/>
  <c r="BN396" i="81" s="1"/>
  <c r="BD95" i="81"/>
  <c r="BY93" i="81"/>
  <c r="BD93" i="81"/>
  <c r="BD100" i="81"/>
  <c r="BD92" i="81"/>
  <c r="BD82" i="81"/>
  <c r="BD91" i="81"/>
  <c r="BD98" i="81"/>
  <c r="BB385" i="81" s="1"/>
  <c r="BD90" i="81"/>
  <c r="BD96" i="81"/>
  <c r="BD85" i="81"/>
  <c r="BD89" i="81"/>
  <c r="BS91" i="81"/>
  <c r="AI91" i="81"/>
  <c r="AI90" i="81"/>
  <c r="K91" i="81"/>
  <c r="AF90" i="81"/>
  <c r="AF89" i="81"/>
  <c r="AF91" i="81"/>
  <c r="BS86" i="81"/>
  <c r="BQ480" i="81" s="1"/>
  <c r="AO81" i="81"/>
  <c r="AO92" i="81"/>
  <c r="BJ71" i="81"/>
  <c r="AL71" i="81"/>
  <c r="CB105" i="81"/>
  <c r="BZ371" i="81" s="1"/>
  <c r="AI105" i="81"/>
  <c r="CB104" i="81"/>
  <c r="BP103" i="81"/>
  <c r="W103" i="81"/>
  <c r="BP102" i="81"/>
  <c r="BN370" i="81" s="1"/>
  <c r="CB100" i="81"/>
  <c r="BM99" i="81"/>
  <c r="W96" i="81"/>
  <c r="E96" i="81"/>
  <c r="E100" i="81"/>
  <c r="BY95" i="81"/>
  <c r="AR95" i="81"/>
  <c r="AP430" i="81" s="1"/>
  <c r="T92" i="81"/>
  <c r="T101" i="81"/>
  <c r="T95" i="81"/>
  <c r="R323" i="81" s="1"/>
  <c r="AF94" i="81"/>
  <c r="N92" i="81"/>
  <c r="BM93" i="81"/>
  <c r="BK393" i="81" s="1"/>
  <c r="AF93" i="81"/>
  <c r="H97" i="81"/>
  <c r="H99" i="81"/>
  <c r="H100" i="81"/>
  <c r="F323" i="81" s="1"/>
  <c r="H93" i="81"/>
  <c r="CB91" i="81"/>
  <c r="BY94" i="81"/>
  <c r="BV90" i="81"/>
  <c r="AX88" i="81"/>
  <c r="BJ84" i="81"/>
  <c r="AR106" i="81"/>
  <c r="AP417" i="81" s="1"/>
  <c r="AF105" i="81"/>
  <c r="BY104" i="81"/>
  <c r="AF104" i="81"/>
  <c r="T103" i="81"/>
  <c r="BM102" i="81"/>
  <c r="T102" i="81"/>
  <c r="BY100" i="81"/>
  <c r="BM100" i="81"/>
  <c r="AX99" i="81"/>
  <c r="AV443" i="81" s="1"/>
  <c r="CE97" i="81"/>
  <c r="BS97" i="81"/>
  <c r="AX95" i="81"/>
  <c r="T96" i="81"/>
  <c r="CE95" i="81"/>
  <c r="BA95" i="81"/>
  <c r="AC95" i="81"/>
  <c r="T94" i="81"/>
  <c r="K94" i="81"/>
  <c r="I431" i="81" s="1"/>
  <c r="CE93" i="81"/>
  <c r="CE91" i="81"/>
  <c r="Q93" i="81"/>
  <c r="Q90" i="81"/>
  <c r="Q100" i="81"/>
  <c r="Q92" i="81"/>
  <c r="N91" i="81"/>
  <c r="L447" i="81" s="1"/>
  <c r="AU87" i="81"/>
  <c r="BP76" i="81"/>
  <c r="K100" i="81"/>
  <c r="I442" i="81" s="1"/>
  <c r="BV99" i="81"/>
  <c r="E99" i="81"/>
  <c r="AX97" i="81"/>
  <c r="N97" i="81"/>
  <c r="E97" i="81"/>
  <c r="C423" i="81" s="1"/>
  <c r="BY96" i="81"/>
  <c r="BG96" i="81"/>
  <c r="AL95" i="81"/>
  <c r="CE94" i="81"/>
  <c r="BV94" i="81"/>
  <c r="BM94" i="81"/>
  <c r="AU94" i="81"/>
  <c r="Z93" i="81"/>
  <c r="BS92" i="81"/>
  <c r="BJ92" i="81"/>
  <c r="BA92" i="81"/>
  <c r="AI92" i="81"/>
  <c r="BY90" i="81"/>
  <c r="BP90" i="81"/>
  <c r="BG90" i="81"/>
  <c r="BE460" i="81" s="1"/>
  <c r="AX90" i="81"/>
  <c r="T90" i="81"/>
  <c r="AL89" i="81"/>
  <c r="BA88" i="81"/>
  <c r="AF88" i="81"/>
  <c r="AD336" i="81" s="1"/>
  <c r="CB87" i="81"/>
  <c r="BP87" i="81"/>
  <c r="AI85" i="81"/>
  <c r="BV83" i="81"/>
  <c r="BT341" i="81" s="1"/>
  <c r="BV68" i="81"/>
  <c r="BV73" i="81"/>
  <c r="BV77" i="81"/>
  <c r="BV81" i="81"/>
  <c r="BV84" i="81"/>
  <c r="BV76" i="81"/>
  <c r="Q82" i="81"/>
  <c r="BJ81" i="81"/>
  <c r="BJ75" i="81"/>
  <c r="BJ79" i="81"/>
  <c r="BJ87" i="81"/>
  <c r="BJ74" i="81"/>
  <c r="BJ78" i="81"/>
  <c r="BJ82" i="81"/>
  <c r="AX81" i="81"/>
  <c r="BV80" i="81"/>
  <c r="BV79" i="81"/>
  <c r="AX79" i="81"/>
  <c r="AU78" i="81"/>
  <c r="W78" i="81"/>
  <c r="T77" i="81"/>
  <c r="H75" i="81"/>
  <c r="CE73" i="81"/>
  <c r="AO91" i="81"/>
  <c r="W91" i="81"/>
  <c r="E91" i="81"/>
  <c r="BP89" i="81"/>
  <c r="H88" i="81"/>
  <c r="H86" i="81"/>
  <c r="BD87" i="81"/>
  <c r="W86" i="81"/>
  <c r="BP85" i="81"/>
  <c r="BG84" i="81"/>
  <c r="N84" i="81"/>
  <c r="AX80" i="81"/>
  <c r="E83" i="81"/>
  <c r="E81" i="81"/>
  <c r="E89" i="81"/>
  <c r="AX82" i="81"/>
  <c r="AL82" i="81"/>
  <c r="AL75" i="81"/>
  <c r="BA75" i="81"/>
  <c r="BA86" i="81"/>
  <c r="BA81" i="81"/>
  <c r="BA85" i="81"/>
  <c r="AC75" i="81"/>
  <c r="Z74" i="81"/>
  <c r="N74" i="81"/>
  <c r="L393" i="81" s="1"/>
  <c r="BG73" i="81"/>
  <c r="BV69" i="81"/>
  <c r="Z69" i="81"/>
  <c r="BG68" i="81"/>
  <c r="BG70" i="81"/>
  <c r="BG74" i="81"/>
  <c r="BG78" i="81"/>
  <c r="BG71" i="81"/>
  <c r="BG75" i="81"/>
  <c r="BG79" i="81"/>
  <c r="BG87" i="81"/>
  <c r="BG82" i="81"/>
  <c r="BG83" i="81"/>
  <c r="BE472" i="81" s="1"/>
  <c r="BG86" i="81"/>
  <c r="AI100" i="81"/>
  <c r="AG331" i="81" s="1"/>
  <c r="AC99" i="81"/>
  <c r="T99" i="81"/>
  <c r="K99" i="81"/>
  <c r="W98" i="81"/>
  <c r="U331" i="81" s="1"/>
  <c r="AU96" i="81"/>
  <c r="AL96" i="81"/>
  <c r="AC96" i="81"/>
  <c r="K96" i="81"/>
  <c r="AI94" i="81"/>
  <c r="Z94" i="81"/>
  <c r="Q94" i="81"/>
  <c r="BP92" i="81"/>
  <c r="AX92" i="81"/>
  <c r="AV447" i="81" s="1"/>
  <c r="AF92" i="81"/>
  <c r="W92" i="81"/>
  <c r="U380" i="81" s="1"/>
  <c r="E92" i="81"/>
  <c r="BY91" i="81"/>
  <c r="AL90" i="81"/>
  <c r="H90" i="81"/>
  <c r="AI89" i="81"/>
  <c r="N89" i="81"/>
  <c r="BJ88" i="81"/>
  <c r="BH434" i="81" s="1"/>
  <c r="BY87" i="81"/>
  <c r="AF87" i="81"/>
  <c r="T87" i="81"/>
  <c r="AR86" i="81"/>
  <c r="AR84" i="81"/>
  <c r="AR87" i="81"/>
  <c r="CB84" i="81"/>
  <c r="CB78" i="81"/>
  <c r="CB82" i="81"/>
  <c r="CB85" i="81"/>
  <c r="BS83" i="81"/>
  <c r="Z83" i="81"/>
  <c r="X472" i="81" s="1"/>
  <c r="Z68" i="81"/>
  <c r="Z76" i="81"/>
  <c r="Z80" i="81"/>
  <c r="Z81" i="81"/>
  <c r="Z84" i="81"/>
  <c r="Z77" i="81"/>
  <c r="N83" i="81"/>
  <c r="L380" i="81" s="1"/>
  <c r="BG81" i="81"/>
  <c r="BE463" i="81" s="1"/>
  <c r="N81" i="81"/>
  <c r="N87" i="81"/>
  <c r="N75" i="81"/>
  <c r="N79" i="81"/>
  <c r="N82" i="81"/>
  <c r="CE80" i="81"/>
  <c r="CC475" i="81" s="1"/>
  <c r="BS79" i="81"/>
  <c r="BP78" i="81"/>
  <c r="AR78" i="81"/>
  <c r="AO77" i="81"/>
  <c r="Q77" i="81"/>
  <c r="Q88" i="81"/>
  <c r="Q83" i="81"/>
  <c r="Q84" i="81"/>
  <c r="O380" i="81" s="1"/>
  <c r="Q87" i="81"/>
  <c r="CN73" i="81"/>
  <c r="CB73" i="81"/>
  <c r="AC72" i="81"/>
  <c r="CE98" i="81"/>
  <c r="BV97" i="81"/>
  <c r="BT450" i="81" s="1"/>
  <c r="AL97" i="81"/>
  <c r="AC97" i="81"/>
  <c r="T97" i="81"/>
  <c r="K97" i="81"/>
  <c r="CE96" i="81"/>
  <c r="Z95" i="81"/>
  <c r="Q95" i="81"/>
  <c r="H95" i="81"/>
  <c r="F392" i="81" s="1"/>
  <c r="BS94" i="81"/>
  <c r="AX93" i="81"/>
  <c r="E93" i="81"/>
  <c r="BY92" i="81"/>
  <c r="BW366" i="81" s="1"/>
  <c r="BG92" i="81"/>
  <c r="AL91" i="81"/>
  <c r="T91" i="81"/>
  <c r="CE90" i="81"/>
  <c r="BM90" i="81"/>
  <c r="AU90" i="81"/>
  <c r="BM89" i="81"/>
  <c r="CE88" i="81"/>
  <c r="E88" i="81"/>
  <c r="BM85" i="81"/>
  <c r="T85" i="81"/>
  <c r="H85" i="81"/>
  <c r="F447" i="81" s="1"/>
  <c r="K84" i="81"/>
  <c r="AU82" i="81"/>
  <c r="CB81" i="81"/>
  <c r="AI80" i="81"/>
  <c r="AI83" i="81"/>
  <c r="AI86" i="81"/>
  <c r="AI87" i="81"/>
  <c r="AI82" i="81"/>
  <c r="E82" i="81"/>
  <c r="BV75" i="81"/>
  <c r="AX75" i="81"/>
  <c r="AU74" i="81"/>
  <c r="AU85" i="81"/>
  <c r="AU88" i="81"/>
  <c r="AU80" i="81"/>
  <c r="AU81" i="81"/>
  <c r="AU89" i="81"/>
  <c r="AU84" i="81"/>
  <c r="AS404" i="81" s="1"/>
  <c r="W74" i="81"/>
  <c r="U318" i="81" s="1"/>
  <c r="W80" i="81"/>
  <c r="W81" i="81"/>
  <c r="W89" i="81"/>
  <c r="W84" i="81"/>
  <c r="W85" i="81"/>
  <c r="W88" i="81"/>
  <c r="CH72" i="81"/>
  <c r="BV72" i="81"/>
  <c r="BS71" i="81"/>
  <c r="N69" i="81"/>
  <c r="BG93" i="81"/>
  <c r="AO93" i="81"/>
  <c r="BM91" i="81"/>
  <c r="AU91" i="81"/>
  <c r="AC91" i="81"/>
  <c r="AA480" i="81" s="1"/>
  <c r="E90" i="81"/>
  <c r="AR89" i="81"/>
  <c r="K89" i="81"/>
  <c r="I475" i="81" s="1"/>
  <c r="AL88" i="81"/>
  <c r="Z88" i="81"/>
  <c r="BV87" i="81"/>
  <c r="AC87" i="81"/>
  <c r="AO86" i="81"/>
  <c r="BV85" i="81"/>
  <c r="BY84" i="81"/>
  <c r="BY85" i="81"/>
  <c r="BY89" i="81"/>
  <c r="AF84" i="81"/>
  <c r="T84" i="81"/>
  <c r="W83" i="81"/>
  <c r="U432" i="81" s="1"/>
  <c r="BP82" i="81"/>
  <c r="BP80" i="81"/>
  <c r="BP88" i="81"/>
  <c r="BP71" i="81"/>
  <c r="BP75" i="81"/>
  <c r="BP79" i="81"/>
  <c r="BP83" i="81"/>
  <c r="K81" i="81"/>
  <c r="K87" i="81"/>
  <c r="I466" i="81" s="1"/>
  <c r="K82" i="81"/>
  <c r="I424" i="81" s="1"/>
  <c r="K83" i="81"/>
  <c r="I443" i="81" s="1"/>
  <c r="K86" i="81"/>
  <c r="CB69" i="81"/>
  <c r="AF79" i="81"/>
  <c r="T79" i="81"/>
  <c r="BM78" i="81"/>
  <c r="BJ77" i="81"/>
  <c r="AL77" i="81"/>
  <c r="AL72" i="81"/>
  <c r="AJ401" i="81" s="1"/>
  <c r="Q70" i="81"/>
  <c r="W100" i="81"/>
  <c r="U471" i="81" s="1"/>
  <c r="Q99" i="81"/>
  <c r="BS96" i="81"/>
  <c r="BA96" i="81"/>
  <c r="AY471" i="81" s="1"/>
  <c r="AI96" i="81"/>
  <c r="BG94" i="81"/>
  <c r="AX94" i="81"/>
  <c r="AO94" i="81"/>
  <c r="W94" i="81"/>
  <c r="U430" i="81" s="1"/>
  <c r="BV92" i="81"/>
  <c r="AU92" i="81"/>
  <c r="AC92" i="81"/>
  <c r="K92" i="81"/>
  <c r="I438" i="81" s="1"/>
  <c r="BA90" i="81"/>
  <c r="AR90" i="81"/>
  <c r="AP385" i="81" s="1"/>
  <c r="N90" i="81"/>
  <c r="CE89" i="81"/>
  <c r="BJ89" i="81"/>
  <c r="CB88" i="81"/>
  <c r="N88" i="81"/>
  <c r="AX87" i="81"/>
  <c r="AV328" i="81" s="1"/>
  <c r="AX85" i="81"/>
  <c r="AL87" i="81"/>
  <c r="BV86" i="81"/>
  <c r="BJ86" i="81"/>
  <c r="Q85" i="81"/>
  <c r="BD83" i="81"/>
  <c r="AR83" i="81"/>
  <c r="AR81" i="81"/>
  <c r="AF81" i="81"/>
  <c r="BD69" i="81"/>
  <c r="AF80" i="81"/>
  <c r="AF73" i="81"/>
  <c r="AF77" i="81"/>
  <c r="AF82" i="81"/>
  <c r="AF69" i="81"/>
  <c r="AF85" i="81"/>
  <c r="AD432" i="81" s="1"/>
  <c r="AF74" i="81"/>
  <c r="AF78" i="81"/>
  <c r="H79" i="81"/>
  <c r="CE77" i="81"/>
  <c r="BS75" i="81"/>
  <c r="BP72" i="81"/>
  <c r="AR72" i="81"/>
  <c r="AO73" i="81"/>
  <c r="AM343" i="81" s="1"/>
  <c r="AO84" i="81"/>
  <c r="AO87" i="81"/>
  <c r="AO88" i="81"/>
  <c r="AO83" i="81"/>
  <c r="CE72" i="81"/>
  <c r="CE83" i="81"/>
  <c r="CC459" i="81" s="1"/>
  <c r="CE86" i="81"/>
  <c r="CE87" i="81"/>
  <c r="CC472" i="81" s="1"/>
  <c r="CE82" i="81"/>
  <c r="BV70" i="81"/>
  <c r="BJ70" i="81"/>
  <c r="BG69" i="81"/>
  <c r="BY99" i="81"/>
  <c r="BW435" i="81" s="1"/>
  <c r="BS98" i="81"/>
  <c r="H98" i="81"/>
  <c r="BA97" i="81"/>
  <c r="AI97" i="81"/>
  <c r="Q97" i="81"/>
  <c r="O450" i="81" s="1"/>
  <c r="AO95" i="81"/>
  <c r="AF95" i="81"/>
  <c r="W95" i="81"/>
  <c r="U475" i="81" s="1"/>
  <c r="E95" i="81"/>
  <c r="BV93" i="81"/>
  <c r="AL93" i="81"/>
  <c r="AC93" i="81"/>
  <c r="K93" i="81"/>
  <c r="I429" i="81" s="1"/>
  <c r="CE92" i="81"/>
  <c r="BJ91" i="81"/>
  <c r="Z91" i="81"/>
  <c r="Q91" i="81"/>
  <c r="H91" i="81"/>
  <c r="F336" i="81" s="1"/>
  <c r="BS90" i="81"/>
  <c r="W90" i="81"/>
  <c r="AO89" i="81"/>
  <c r="AM341" i="81" s="1"/>
  <c r="T89" i="81"/>
  <c r="H89" i="81"/>
  <c r="F403" i="81" s="1"/>
  <c r="BD88" i="81"/>
  <c r="BD86" i="81"/>
  <c r="AI88" i="81"/>
  <c r="AG475" i="81" s="1"/>
  <c r="CE85" i="81"/>
  <c r="AL85" i="81"/>
  <c r="AJ464" i="81" s="1"/>
  <c r="AL83" i="81"/>
  <c r="AL86" i="81"/>
  <c r="Z85" i="81"/>
  <c r="AC84" i="81"/>
  <c r="AA368" i="81" s="1"/>
  <c r="BM82" i="81"/>
  <c r="T82" i="81"/>
  <c r="T71" i="81"/>
  <c r="T88" i="81"/>
  <c r="T76" i="81"/>
  <c r="T80" i="81"/>
  <c r="T83" i="81"/>
  <c r="H82" i="81"/>
  <c r="F450" i="81" s="1"/>
  <c r="BY86" i="81"/>
  <c r="BY81" i="81"/>
  <c r="BW465" i="81" s="1"/>
  <c r="BA79" i="81"/>
  <c r="AC79" i="81"/>
  <c r="Z78" i="81"/>
  <c r="N78" i="81"/>
  <c r="BG77" i="81"/>
  <c r="Z70" i="81"/>
  <c r="N70" i="81"/>
  <c r="L328" i="81" s="1"/>
  <c r="E85" i="81"/>
  <c r="BJ80" i="81"/>
  <c r="K80" i="81"/>
  <c r="I318" i="81" s="1"/>
  <c r="AL79" i="81"/>
  <c r="BA76" i="81"/>
  <c r="AF76" i="81"/>
  <c r="AD443" i="81" s="1"/>
  <c r="K76" i="81"/>
  <c r="N71" i="81"/>
  <c r="BG72" i="81"/>
  <c r="N72" i="81"/>
  <c r="CN71" i="81"/>
  <c r="CL322" i="81" s="1"/>
  <c r="AU71" i="81"/>
  <c r="CN70" i="81"/>
  <c r="AU70" i="81"/>
  <c r="AU68" i="81"/>
  <c r="AU72" i="81"/>
  <c r="AU76" i="81"/>
  <c r="AU69" i="81"/>
  <c r="AU73" i="81"/>
  <c r="AU77" i="81"/>
  <c r="CN68" i="81"/>
  <c r="AI69" i="81"/>
  <c r="AG464" i="81" s="1"/>
  <c r="CB68" i="81"/>
  <c r="BZ431" i="81" s="1"/>
  <c r="AI68" i="81"/>
  <c r="AG314" i="81" s="1"/>
  <c r="AI70" i="81"/>
  <c r="AI74" i="81"/>
  <c r="AG443" i="81" s="1"/>
  <c r="AI78" i="81"/>
  <c r="AI71" i="81"/>
  <c r="AI75" i="81"/>
  <c r="AI79" i="81"/>
  <c r="AG343" i="81" s="1"/>
  <c r="Z87" i="81"/>
  <c r="X466" i="81" s="1"/>
  <c r="H87" i="81"/>
  <c r="F391" i="81" s="1"/>
  <c r="BP86" i="81"/>
  <c r="BN485" i="81" s="1"/>
  <c r="AX86" i="81"/>
  <c r="T86" i="81"/>
  <c r="BJ85" i="81"/>
  <c r="BH461" i="81" s="1"/>
  <c r="AR85" i="81"/>
  <c r="N85" i="81"/>
  <c r="L387" i="81" s="1"/>
  <c r="BD84" i="81"/>
  <c r="AL84" i="81"/>
  <c r="AJ344" i="81" s="1"/>
  <c r="H84" i="81"/>
  <c r="CB83" i="81"/>
  <c r="BZ471" i="81" s="1"/>
  <c r="AX83" i="81"/>
  <c r="AV401" i="81" s="1"/>
  <c r="AF83" i="81"/>
  <c r="AD470" i="81" s="1"/>
  <c r="BV82" i="81"/>
  <c r="AR82" i="81"/>
  <c r="Z82" i="81"/>
  <c r="BP81" i="81"/>
  <c r="BD81" i="81"/>
  <c r="AL81" i="81"/>
  <c r="T81" i="81"/>
  <c r="R400" i="81" s="1"/>
  <c r="H81" i="81"/>
  <c r="F332" i="81" s="1"/>
  <c r="CB80" i="81"/>
  <c r="AC80" i="81"/>
  <c r="AA464" i="81" s="1"/>
  <c r="CB79" i="81"/>
  <c r="BZ429" i="81" s="1"/>
  <c r="AU79" i="81"/>
  <c r="Z79" i="81"/>
  <c r="E79" i="81"/>
  <c r="C321" i="81" s="1"/>
  <c r="BV78" i="81"/>
  <c r="AO78" i="81"/>
  <c r="T78" i="81"/>
  <c r="BP77" i="81"/>
  <c r="BD77" i="81"/>
  <c r="AI77" i="81"/>
  <c r="N77" i="81"/>
  <c r="CB75" i="81"/>
  <c r="AU75" i="81"/>
  <c r="Z73" i="81"/>
  <c r="E75" i="81"/>
  <c r="BV74" i="81"/>
  <c r="AO74" i="81"/>
  <c r="T72" i="81"/>
  <c r="BP73" i="81"/>
  <c r="BD73" i="81"/>
  <c r="BB389" i="81" s="1"/>
  <c r="AI73" i="81"/>
  <c r="CB70" i="81"/>
  <c r="AI72" i="81"/>
  <c r="CB71" i="81"/>
  <c r="W71" i="81"/>
  <c r="BP70" i="81"/>
  <c r="BN410" i="81" s="1"/>
  <c r="W70" i="81"/>
  <c r="U317" i="81" s="1"/>
  <c r="W68" i="81"/>
  <c r="W72" i="81"/>
  <c r="U469" i="81" s="1"/>
  <c r="W76" i="81"/>
  <c r="U343" i="81" s="1"/>
  <c r="W73" i="81"/>
  <c r="W77" i="81"/>
  <c r="BP68" i="81"/>
  <c r="W69" i="81"/>
  <c r="K69" i="81"/>
  <c r="BD68" i="81"/>
  <c r="K68" i="81"/>
  <c r="I479" i="81" s="1"/>
  <c r="K70" i="81"/>
  <c r="I458" i="81" s="1"/>
  <c r="K74" i="81"/>
  <c r="K78" i="81"/>
  <c r="I478" i="81" s="1"/>
  <c r="K71" i="81"/>
  <c r="I314" i="81" s="1"/>
  <c r="K75" i="81"/>
  <c r="I459" i="81" s="1"/>
  <c r="K79" i="81"/>
  <c r="BG80" i="81"/>
  <c r="BE475" i="81" s="1"/>
  <c r="H80" i="81"/>
  <c r="F385" i="81" s="1"/>
  <c r="H78" i="81"/>
  <c r="F324" i="81" s="1"/>
  <c r="CE76" i="81"/>
  <c r="CC462" i="81" s="1"/>
  <c r="BJ76" i="81"/>
  <c r="AX76" i="81"/>
  <c r="AC76" i="81"/>
  <c r="H76" i="81"/>
  <c r="F344" i="81" s="1"/>
  <c r="H74" i="81"/>
  <c r="F328" i="81" s="1"/>
  <c r="K73" i="81"/>
  <c r="I469" i="81" s="1"/>
  <c r="BD70" i="81"/>
  <c r="K72" i="81"/>
  <c r="BD71" i="81"/>
  <c r="AR71" i="81"/>
  <c r="AP401" i="81" s="1"/>
  <c r="CK70" i="81"/>
  <c r="AR70" i="81"/>
  <c r="CK69" i="81"/>
  <c r="CI322" i="81" s="1"/>
  <c r="CK71" i="81"/>
  <c r="CK72" i="81"/>
  <c r="CI458" i="81" s="1"/>
  <c r="AR68" i="81"/>
  <c r="AP317" i="81" s="1"/>
  <c r="CK68" i="81"/>
  <c r="BY68" i="81"/>
  <c r="AF68" i="81"/>
  <c r="AD314" i="81" s="1"/>
  <c r="Q89" i="81"/>
  <c r="BY88" i="81"/>
  <c r="BG88" i="81"/>
  <c r="AC88" i="81"/>
  <c r="K88" i="81"/>
  <c r="I471" i="81" s="1"/>
  <c r="BS87" i="81"/>
  <c r="BA87" i="81"/>
  <c r="W87" i="81"/>
  <c r="U470" i="81" s="1"/>
  <c r="E87" i="81"/>
  <c r="BM86" i="81"/>
  <c r="AU86" i="81"/>
  <c r="Q86" i="81"/>
  <c r="BG85" i="81"/>
  <c r="AO85" i="81"/>
  <c r="K85" i="81"/>
  <c r="I472" i="81" s="1"/>
  <c r="CE84" i="81"/>
  <c r="BA84" i="81"/>
  <c r="AI84" i="81"/>
  <c r="E84" i="81"/>
  <c r="BY83" i="81"/>
  <c r="BW463" i="81" s="1"/>
  <c r="AU83" i="81"/>
  <c r="AC83" i="81"/>
  <c r="BS82" i="81"/>
  <c r="AO82" i="81"/>
  <c r="W82" i="81"/>
  <c r="CE81" i="81"/>
  <c r="BM81" i="81"/>
  <c r="AI81" i="81"/>
  <c r="Q81" i="81"/>
  <c r="BY80" i="81"/>
  <c r="BW370" i="81" s="1"/>
  <c r="AL80" i="81"/>
  <c r="BY79" i="81"/>
  <c r="BW429" i="81" s="1"/>
  <c r="BD79" i="81"/>
  <c r="AR79" i="81"/>
  <c r="AP449" i="81" s="1"/>
  <c r="W79" i="81"/>
  <c r="BS78" i="81"/>
  <c r="AX78" i="81"/>
  <c r="AV449" i="81" s="1"/>
  <c r="AL78" i="81"/>
  <c r="Q78" i="81"/>
  <c r="O400" i="81" s="1"/>
  <c r="BM77" i="81"/>
  <c r="AR77" i="81"/>
  <c r="K77" i="81"/>
  <c r="I321" i="81" s="1"/>
  <c r="BY75" i="81"/>
  <c r="BD75" i="81"/>
  <c r="AR75" i="81"/>
  <c r="W75" i="81"/>
  <c r="U384" i="81" s="1"/>
  <c r="CN72" i="81"/>
  <c r="BS74" i="81"/>
  <c r="AX74" i="81"/>
  <c r="AL74" i="81"/>
  <c r="Q74" i="81"/>
  <c r="O396" i="81" s="1"/>
  <c r="CH71" i="81"/>
  <c r="BM73" i="81"/>
  <c r="AR73" i="81"/>
  <c r="BY72" i="81"/>
  <c r="AF70" i="81"/>
  <c r="BY71" i="81"/>
  <c r="BY69" i="81"/>
  <c r="BW431" i="81" s="1"/>
  <c r="BY73" i="81"/>
  <c r="BY77" i="81"/>
  <c r="BY70" i="81"/>
  <c r="BY74" i="81"/>
  <c r="BY78" i="81"/>
  <c r="AF71" i="81"/>
  <c r="AD315" i="81" s="1"/>
  <c r="BM70" i="81"/>
  <c r="BK401" i="81" s="1"/>
  <c r="T70" i="81"/>
  <c r="BM69" i="81"/>
  <c r="BM71" i="81"/>
  <c r="BM75" i="81"/>
  <c r="BM79" i="81"/>
  <c r="BM72" i="81"/>
  <c r="BM76" i="81"/>
  <c r="BM80" i="81"/>
  <c r="T68" i="81"/>
  <c r="R328" i="81" s="1"/>
  <c r="H69" i="81"/>
  <c r="F327" i="81" s="1"/>
  <c r="BM68" i="81"/>
  <c r="BA68" i="81"/>
  <c r="H68" i="81"/>
  <c r="BD80" i="81"/>
  <c r="E80" i="81"/>
  <c r="CB76" i="81"/>
  <c r="BG76" i="81"/>
  <c r="AL76" i="81"/>
  <c r="E76" i="81"/>
  <c r="CB74" i="81"/>
  <c r="T73" i="81"/>
  <c r="H73" i="81"/>
  <c r="BA72" i="81"/>
  <c r="H70" i="81"/>
  <c r="BA71" i="81"/>
  <c r="AY384" i="81" s="1"/>
  <c r="BA69" i="81"/>
  <c r="BA73" i="81"/>
  <c r="BA77" i="81"/>
  <c r="BA70" i="81"/>
  <c r="BA74" i="81"/>
  <c r="BA78" i="81"/>
  <c r="H71" i="81"/>
  <c r="CH70" i="81"/>
  <c r="CF380" i="81" s="1"/>
  <c r="AO70" i="81"/>
  <c r="AM443" i="81" s="1"/>
  <c r="CH69" i="81"/>
  <c r="AO69" i="81"/>
  <c r="AO71" i="81"/>
  <c r="AO75" i="81"/>
  <c r="AO79" i="81"/>
  <c r="AO72" i="81"/>
  <c r="AO76" i="81"/>
  <c r="AM429" i="81" s="1"/>
  <c r="AO80" i="81"/>
  <c r="CH68" i="81"/>
  <c r="AO68" i="81"/>
  <c r="AM315" i="81" s="1"/>
  <c r="AC68" i="81"/>
  <c r="BJ69" i="81"/>
  <c r="Q69" i="81"/>
  <c r="O317" i="81" s="1"/>
  <c r="Q71" i="81"/>
  <c r="Q75" i="81"/>
  <c r="Q79" i="81"/>
  <c r="Q72" i="81"/>
  <c r="Q76" i="81"/>
  <c r="Q80" i="81"/>
  <c r="O391" i="81" s="1"/>
  <c r="BJ68" i="81"/>
  <c r="AX68" i="81"/>
  <c r="AV327" i="81" s="1"/>
  <c r="Q68" i="81"/>
  <c r="E68" i="81"/>
  <c r="Z90" i="81"/>
  <c r="E86" i="81"/>
  <c r="BY82" i="81"/>
  <c r="BA80" i="81"/>
  <c r="AY401" i="81" s="1"/>
  <c r="AR80" i="81"/>
  <c r="N80" i="81"/>
  <c r="L391" i="81" s="1"/>
  <c r="BD78" i="81"/>
  <c r="AX77" i="81"/>
  <c r="AV459" i="81" s="1"/>
  <c r="BY76" i="81"/>
  <c r="BD76" i="81"/>
  <c r="AI76" i="81"/>
  <c r="N76" i="81"/>
  <c r="CN75" i="81"/>
  <c r="BD74" i="81"/>
  <c r="AX73" i="81"/>
  <c r="AV464" i="81" s="1"/>
  <c r="Q73" i="81"/>
  <c r="BJ72" i="81"/>
  <c r="AX72" i="81"/>
  <c r="AV322" i="81" s="1"/>
  <c r="E72" i="81"/>
  <c r="AX69" i="81"/>
  <c r="E71" i="81"/>
  <c r="E69" i="81"/>
  <c r="E73" i="81"/>
  <c r="E77" i="81"/>
  <c r="E70" i="81"/>
  <c r="E74" i="81"/>
  <c r="E78" i="81"/>
  <c r="AX70" i="81"/>
  <c r="AL70" i="81"/>
  <c r="CE69" i="81"/>
  <c r="AL69" i="81"/>
  <c r="CE68" i="81"/>
  <c r="CE70" i="81"/>
  <c r="CE74" i="81"/>
  <c r="CE78" i="81"/>
  <c r="CE71" i="81"/>
  <c r="CE75" i="81"/>
  <c r="CE79" i="81"/>
  <c r="AL68" i="81"/>
  <c r="Z75" i="81"/>
  <c r="X433" i="81" s="1"/>
  <c r="CN74" i="81"/>
  <c r="BP74" i="81"/>
  <c r="BN393" i="81" s="1"/>
  <c r="AR74" i="81"/>
  <c r="T74" i="81"/>
  <c r="CH73" i="81"/>
  <c r="CF343" i="81" s="1"/>
  <c r="BJ73" i="81"/>
  <c r="AL73" i="81"/>
  <c r="N73" i="81"/>
  <c r="CB72" i="81"/>
  <c r="BD72" i="81"/>
  <c r="AF72" i="81"/>
  <c r="H72" i="81"/>
  <c r="F335" i="81" s="1"/>
  <c r="BV71" i="81"/>
  <c r="BT364" i="81" s="1"/>
  <c r="AX71" i="81"/>
  <c r="AV314" i="81" s="1"/>
  <c r="Z71" i="81"/>
  <c r="CN69" i="81"/>
  <c r="BP69" i="81"/>
  <c r="BN311" i="81" s="1"/>
  <c r="AR69" i="81"/>
  <c r="T69" i="81"/>
  <c r="W53" i="81"/>
  <c r="U305" i="81" s="1"/>
  <c r="AU53" i="81"/>
  <c r="AS302" i="81" s="1"/>
  <c r="BS53" i="81"/>
  <c r="BQ299" i="81" s="1"/>
  <c r="E53" i="81"/>
  <c r="AC53" i="81"/>
  <c r="BA53" i="81"/>
  <c r="AY305" i="81" s="1"/>
  <c r="BY53" i="81"/>
  <c r="K53" i="81"/>
  <c r="I305" i="81" s="1"/>
  <c r="AI53" i="81"/>
  <c r="AG305" i="81" s="1"/>
  <c r="BG53" i="81"/>
  <c r="BE305" i="81" s="1"/>
  <c r="CE53" i="81"/>
  <c r="CC304" i="81" s="1"/>
  <c r="Q53" i="81"/>
  <c r="O298" i="81" s="1"/>
  <c r="AO53" i="81"/>
  <c r="AM302" i="81" s="1"/>
  <c r="BM53" i="81"/>
  <c r="CK53" i="81"/>
  <c r="CI298" i="81" s="1"/>
  <c r="BV45" i="81"/>
  <c r="AU44" i="81"/>
  <c r="N41" i="81"/>
  <c r="L277" i="81" s="1"/>
  <c r="AF36" i="81"/>
  <c r="AX27" i="81"/>
  <c r="BS6" i="81"/>
  <c r="BQ247" i="81" s="1"/>
  <c r="AL47" i="81"/>
  <c r="BD45" i="81"/>
  <c r="BS39" i="81"/>
  <c r="N37" i="81"/>
  <c r="L268" i="81" s="1"/>
  <c r="AL36" i="81"/>
  <c r="K34" i="81"/>
  <c r="BS31" i="81"/>
  <c r="BS34" i="81"/>
  <c r="BS35" i="81"/>
  <c r="K25" i="81"/>
  <c r="E6" i="81"/>
  <c r="Z6" i="81"/>
  <c r="AX6" i="81"/>
  <c r="BV6" i="81"/>
  <c r="BG52" i="81"/>
  <c r="AI52" i="81"/>
  <c r="K52" i="81"/>
  <c r="I262" i="81" s="1"/>
  <c r="BA51" i="81"/>
  <c r="AC51" i="81"/>
  <c r="E51" i="81"/>
  <c r="BS50" i="81"/>
  <c r="BQ276" i="81" s="1"/>
  <c r="AU50" i="81"/>
  <c r="W50" i="81"/>
  <c r="U276" i="81" s="1"/>
  <c r="BM49" i="81"/>
  <c r="AO49" i="81"/>
  <c r="Q49" i="81"/>
  <c r="O273" i="81" s="1"/>
  <c r="BG48" i="81"/>
  <c r="K48" i="81"/>
  <c r="I283" i="81" s="1"/>
  <c r="BA47" i="81"/>
  <c r="AY285" i="81" s="1"/>
  <c r="AC47" i="81"/>
  <c r="E47" i="81"/>
  <c r="BS46" i="81"/>
  <c r="AU46" i="81"/>
  <c r="W46" i="81"/>
  <c r="BS45" i="81"/>
  <c r="AR45" i="81"/>
  <c r="BA44" i="81"/>
  <c r="AR44" i="81"/>
  <c r="Z44" i="81"/>
  <c r="X263" i="81" s="1"/>
  <c r="AF43" i="81"/>
  <c r="E43" i="81"/>
  <c r="AO42" i="81"/>
  <c r="AF42" i="81"/>
  <c r="T41" i="81"/>
  <c r="BM40" i="81"/>
  <c r="H40" i="81"/>
  <c r="F277" i="81" s="1"/>
  <c r="AX39" i="81"/>
  <c r="AC38" i="81"/>
  <c r="AR37" i="81"/>
  <c r="BS36" i="81"/>
  <c r="BJ34" i="81"/>
  <c r="AC34" i="81"/>
  <c r="Q35" i="81"/>
  <c r="O278" i="81" s="1"/>
  <c r="AR32" i="81"/>
  <c r="AU31" i="81"/>
  <c r="BG26" i="81"/>
  <c r="N27" i="81"/>
  <c r="CN18" i="81"/>
  <c r="BD21" i="81"/>
  <c r="Q12" i="81"/>
  <c r="Q27" i="81"/>
  <c r="Q30" i="81"/>
  <c r="Q32" i="81"/>
  <c r="Q37" i="81"/>
  <c r="O291" i="81" s="1"/>
  <c r="Q31" i="81"/>
  <c r="O267" i="81" s="1"/>
  <c r="Q38" i="81"/>
  <c r="CE11" i="81"/>
  <c r="AI42" i="81"/>
  <c r="BP38" i="81"/>
  <c r="BP40" i="81"/>
  <c r="BN281" i="81" s="1"/>
  <c r="AF33" i="81"/>
  <c r="T52" i="81"/>
  <c r="R293" i="81" s="1"/>
  <c r="AX49" i="81"/>
  <c r="AV273" i="81" s="1"/>
  <c r="T48" i="81"/>
  <c r="BD46" i="81"/>
  <c r="AR43" i="81"/>
  <c r="BG41" i="81"/>
  <c r="W39" i="81"/>
  <c r="AC6" i="81"/>
  <c r="BA6" i="81"/>
  <c r="AY247" i="81" s="1"/>
  <c r="AR47" i="81"/>
  <c r="BJ45" i="81"/>
  <c r="AI45" i="81"/>
  <c r="Z45" i="81"/>
  <c r="H45" i="81"/>
  <c r="BS44" i="81"/>
  <c r="BQ293" i="81" s="1"/>
  <c r="N44" i="81"/>
  <c r="L288" i="81" s="1"/>
  <c r="BG43" i="81"/>
  <c r="AX43" i="81"/>
  <c r="AV268" i="81" s="1"/>
  <c r="W43" i="81"/>
  <c r="U265" i="81" s="1"/>
  <c r="N43" i="81"/>
  <c r="L285" i="81" s="1"/>
  <c r="BG42" i="81"/>
  <c r="AU41" i="81"/>
  <c r="AL41" i="81"/>
  <c r="K41" i="81"/>
  <c r="I278" i="81" s="1"/>
  <c r="AU40" i="81"/>
  <c r="Q40" i="81"/>
  <c r="O284" i="81" s="1"/>
  <c r="BG39" i="81"/>
  <c r="AO39" i="81"/>
  <c r="K39" i="81"/>
  <c r="I287" i="81" s="1"/>
  <c r="E38" i="81"/>
  <c r="T37" i="81"/>
  <c r="R269" i="81" s="1"/>
  <c r="AU36" i="81"/>
  <c r="AL35" i="81"/>
  <c r="BA34" i="81"/>
  <c r="AY284" i="81" s="1"/>
  <c r="H34" i="81"/>
  <c r="BS33" i="81"/>
  <c r="BG33" i="81"/>
  <c r="BP32" i="81"/>
  <c r="AI31" i="81"/>
  <c r="K30" i="81"/>
  <c r="CK31" i="81"/>
  <c r="CI268" i="81" s="1"/>
  <c r="BP31" i="81"/>
  <c r="AI29" i="81"/>
  <c r="CK28" i="81"/>
  <c r="CK32" i="81"/>
  <c r="CI279" i="81" s="1"/>
  <c r="CK30" i="81"/>
  <c r="AR24" i="81"/>
  <c r="CN22" i="81"/>
  <c r="Z43" i="81"/>
  <c r="BJ36" i="81"/>
  <c r="H35" i="81"/>
  <c r="F263" i="81" s="1"/>
  <c r="H50" i="81"/>
  <c r="F260" i="81" s="1"/>
  <c r="BP48" i="81"/>
  <c r="BN269" i="81" s="1"/>
  <c r="Q44" i="81"/>
  <c r="Q43" i="81"/>
  <c r="AX41" i="81"/>
  <c r="AL40" i="81"/>
  <c r="BA38" i="81"/>
  <c r="H6" i="81"/>
  <c r="AF6" i="81"/>
  <c r="BD6" i="81"/>
  <c r="CB6" i="81"/>
  <c r="BS49" i="81"/>
  <c r="BQ259" i="81" s="1"/>
  <c r="AU49" i="81"/>
  <c r="BM48" i="81"/>
  <c r="AO48" i="81"/>
  <c r="Q48" i="81"/>
  <c r="O265" i="81" s="1"/>
  <c r="BG47" i="81"/>
  <c r="AI47" i="81"/>
  <c r="K47" i="81"/>
  <c r="I275" i="81" s="1"/>
  <c r="BA46" i="81"/>
  <c r="AY260" i="81" s="1"/>
  <c r="E46" i="81"/>
  <c r="BA45" i="81"/>
  <c r="AY283" i="81" s="1"/>
  <c r="BG44" i="81"/>
  <c r="AO44" i="81"/>
  <c r="BP43" i="81"/>
  <c r="AO43" i="81"/>
  <c r="BV42" i="81"/>
  <c r="AU42" i="81"/>
  <c r="AC42" i="81"/>
  <c r="T42" i="81"/>
  <c r="BV41" i="81"/>
  <c r="BD41" i="81"/>
  <c r="AC41" i="81"/>
  <c r="BJ40" i="81"/>
  <c r="AI40" i="81"/>
  <c r="Z40" i="81"/>
  <c r="BP39" i="81"/>
  <c r="BN270" i="81" s="1"/>
  <c r="AC39" i="81"/>
  <c r="BS38" i="81"/>
  <c r="Z38" i="81"/>
  <c r="BA37" i="81"/>
  <c r="BA35" i="81"/>
  <c r="BA36" i="81"/>
  <c r="BP34" i="81"/>
  <c r="BN279" i="81" s="1"/>
  <c r="W36" i="81"/>
  <c r="BG35" i="81"/>
  <c r="N35" i="81"/>
  <c r="L278" i="81" s="1"/>
  <c r="BV34" i="81"/>
  <c r="BD34" i="81"/>
  <c r="BP29" i="81"/>
  <c r="BP14" i="81"/>
  <c r="CH25" i="81"/>
  <c r="CF278" i="81" s="1"/>
  <c r="BS23" i="81"/>
  <c r="BJ42" i="81"/>
  <c r="E27" i="81"/>
  <c r="E28" i="81"/>
  <c r="E34" i="81"/>
  <c r="E35" i="81"/>
  <c r="E30" i="81"/>
  <c r="E32" i="81"/>
  <c r="E36" i="81"/>
  <c r="AU6" i="81"/>
  <c r="AR52" i="81"/>
  <c r="BJ51" i="81"/>
  <c r="BV49" i="81"/>
  <c r="BJ47" i="81"/>
  <c r="H46" i="81"/>
  <c r="F275" i="81" s="1"/>
  <c r="AI44" i="81"/>
  <c r="BS43" i="81"/>
  <c r="AX42" i="81"/>
  <c r="E42" i="81"/>
  <c r="E41" i="81"/>
  <c r="T38" i="81"/>
  <c r="AF39" i="81"/>
  <c r="H36" i="81"/>
  <c r="AO35" i="81"/>
  <c r="BS32" i="81"/>
  <c r="Z30" i="81"/>
  <c r="K6" i="81"/>
  <c r="AI6" i="81"/>
  <c r="BG6" i="81"/>
  <c r="CE6" i="81"/>
  <c r="AF52" i="81"/>
  <c r="H52" i="81"/>
  <c r="F259" i="81" s="1"/>
  <c r="BV51" i="81"/>
  <c r="AX51" i="81"/>
  <c r="AV259" i="81" s="1"/>
  <c r="Z51" i="81"/>
  <c r="X285" i="81" s="1"/>
  <c r="BP50" i="81"/>
  <c r="BN259" i="81" s="1"/>
  <c r="AR50" i="81"/>
  <c r="T50" i="81"/>
  <c r="R285" i="81" s="1"/>
  <c r="AL49" i="81"/>
  <c r="N49" i="81"/>
  <c r="L273" i="81" s="1"/>
  <c r="BD48" i="81"/>
  <c r="AF48" i="81"/>
  <c r="H48" i="81"/>
  <c r="F273" i="81" s="1"/>
  <c r="BV47" i="81"/>
  <c r="AX47" i="81"/>
  <c r="AV260" i="81" s="1"/>
  <c r="Z47" i="81"/>
  <c r="BP46" i="81"/>
  <c r="T46" i="81"/>
  <c r="BP45" i="81"/>
  <c r="AO45" i="81"/>
  <c r="W45" i="81"/>
  <c r="BP44" i="81"/>
  <c r="AX44" i="81"/>
  <c r="W44" i="81"/>
  <c r="BD43" i="81"/>
  <c r="AC43" i="81"/>
  <c r="K43" i="81"/>
  <c r="I272" i="81" s="1"/>
  <c r="BM42" i="81"/>
  <c r="BD42" i="81"/>
  <c r="AL42" i="81"/>
  <c r="K42" i="81"/>
  <c r="AR41" i="81"/>
  <c r="Q41" i="81"/>
  <c r="BJ38" i="81"/>
  <c r="BA40" i="81"/>
  <c r="AY265" i="81" s="1"/>
  <c r="AR38" i="81"/>
  <c r="N40" i="81"/>
  <c r="L284" i="81" s="1"/>
  <c r="E40" i="81"/>
  <c r="BD39" i="81"/>
  <c r="AU39" i="81"/>
  <c r="AL39" i="81"/>
  <c r="H39" i="81"/>
  <c r="F272" i="81" s="1"/>
  <c r="BG38" i="81"/>
  <c r="BV35" i="81"/>
  <c r="AC37" i="81"/>
  <c r="AC35" i="81"/>
  <c r="AC36" i="81"/>
  <c r="AR35" i="81"/>
  <c r="AI34" i="81"/>
  <c r="AX34" i="81"/>
  <c r="AC32" i="81"/>
  <c r="Q34" i="81"/>
  <c r="O292" i="81" s="1"/>
  <c r="BP33" i="81"/>
  <c r="BN265" i="81" s="1"/>
  <c r="BD33" i="81"/>
  <c r="BM30" i="81"/>
  <c r="AF26" i="81"/>
  <c r="H31" i="81"/>
  <c r="F281" i="81" s="1"/>
  <c r="BP27" i="81"/>
  <c r="BN280" i="81" s="1"/>
  <c r="AR19" i="81"/>
  <c r="AL45" i="81"/>
  <c r="AU37" i="81"/>
  <c r="AX32" i="81"/>
  <c r="AV278" i="81" s="1"/>
  <c r="AL51" i="81"/>
  <c r="BD50" i="81"/>
  <c r="Z49" i="81"/>
  <c r="AC45" i="81"/>
  <c r="AA272" i="81" s="1"/>
  <c r="BJ43" i="81"/>
  <c r="W42" i="81"/>
  <c r="U277" i="81" s="1"/>
  <c r="BV38" i="81"/>
  <c r="BP37" i="81"/>
  <c r="CN31" i="81"/>
  <c r="CN29" i="81"/>
  <c r="N6" i="81"/>
  <c r="AL6" i="81"/>
  <c r="BJ6" i="81"/>
  <c r="CH6" i="81"/>
  <c r="CF247" i="81" s="1"/>
  <c r="BG45" i="81"/>
  <c r="AX45" i="81"/>
  <c r="AV285" i="81" s="1"/>
  <c r="E45" i="81"/>
  <c r="BV43" i="81"/>
  <c r="BT278" i="81" s="1"/>
  <c r="AL43" i="81"/>
  <c r="BS41" i="81"/>
  <c r="BQ284" i="81" s="1"/>
  <c r="BJ41" i="81"/>
  <c r="AI41" i="81"/>
  <c r="Z41" i="81"/>
  <c r="BS40" i="81"/>
  <c r="AF40" i="81"/>
  <c r="BV39" i="81"/>
  <c r="Z39" i="81"/>
  <c r="AU38" i="81"/>
  <c r="AI38" i="81"/>
  <c r="AI36" i="81"/>
  <c r="AI37" i="81"/>
  <c r="AX35" i="81"/>
  <c r="E37" i="81"/>
  <c r="BM36" i="81"/>
  <c r="T34" i="81"/>
  <c r="K35" i="81"/>
  <c r="I267" i="81" s="1"/>
  <c r="AX33" i="81"/>
  <c r="T31" i="81"/>
  <c r="CH32" i="81"/>
  <c r="CF275" i="81" s="1"/>
  <c r="BA32" i="81"/>
  <c r="BJ13" i="81"/>
  <c r="AF17" i="81"/>
  <c r="AO26" i="81"/>
  <c r="AO27" i="81"/>
  <c r="AO30" i="81"/>
  <c r="AO31" i="81"/>
  <c r="AO37" i="81"/>
  <c r="AO32" i="81"/>
  <c r="AO38" i="81"/>
  <c r="AL24" i="81"/>
  <c r="AL9" i="81"/>
  <c r="AL14" i="81"/>
  <c r="AL21" i="81"/>
  <c r="AL17" i="81"/>
  <c r="AL23" i="81"/>
  <c r="AL27" i="81"/>
  <c r="AL22" i="81"/>
  <c r="AL26" i="81"/>
  <c r="AL18" i="81"/>
  <c r="AL31" i="81"/>
  <c r="AL37" i="81"/>
  <c r="AL13" i="81"/>
  <c r="AL25" i="81"/>
  <c r="AL32" i="81"/>
  <c r="AL38" i="81"/>
  <c r="AL34" i="81"/>
  <c r="AL29" i="81"/>
  <c r="BV44" i="81"/>
  <c r="BT250" i="81" s="1"/>
  <c r="BP41" i="81"/>
  <c r="BN282" i="81" s="1"/>
  <c r="AX40" i="81"/>
  <c r="AV256" i="81" s="1"/>
  <c r="AR39" i="81"/>
  <c r="E33" i="81"/>
  <c r="AU21" i="81"/>
  <c r="AU28" i="81"/>
  <c r="AU32" i="81"/>
  <c r="AU24" i="81"/>
  <c r="AU29" i="81"/>
  <c r="AU33" i="81"/>
  <c r="AU35" i="81"/>
  <c r="W6" i="81"/>
  <c r="U247" i="81" s="1"/>
  <c r="N51" i="81"/>
  <c r="L293" i="81" s="1"/>
  <c r="AF50" i="81"/>
  <c r="AR48" i="81"/>
  <c r="N47" i="81"/>
  <c r="L276" i="81" s="1"/>
  <c r="AF46" i="81"/>
  <c r="BJ44" i="81"/>
  <c r="H44" i="81"/>
  <c r="AF41" i="81"/>
  <c r="AC40" i="81"/>
  <c r="BJ37" i="81"/>
  <c r="W37" i="81"/>
  <c r="H33" i="81"/>
  <c r="BJ32" i="81"/>
  <c r="N31" i="81"/>
  <c r="L267" i="81" s="1"/>
  <c r="W17" i="81"/>
  <c r="U267" i="81" s="1"/>
  <c r="W24" i="81"/>
  <c r="W28" i="81"/>
  <c r="W33" i="81"/>
  <c r="W31" i="81"/>
  <c r="W27" i="81"/>
  <c r="U258" i="81" s="1"/>
  <c r="W32" i="81"/>
  <c r="U251" i="81" s="1"/>
  <c r="W35" i="81"/>
  <c r="U278" i="81" s="1"/>
  <c r="Q6" i="81"/>
  <c r="O261" i="81" s="1"/>
  <c r="AO6" i="81"/>
  <c r="BM6" i="81"/>
  <c r="BK247" i="81" s="1"/>
  <c r="BM44" i="81"/>
  <c r="AC44" i="81"/>
  <c r="T44" i="81"/>
  <c r="BM43" i="81"/>
  <c r="BA42" i="81"/>
  <c r="AY268" i="81" s="1"/>
  <c r="AR42" i="81"/>
  <c r="Q42" i="81"/>
  <c r="H42" i="81"/>
  <c r="F284" i="81" s="1"/>
  <c r="BA41" i="81"/>
  <c r="AO40" i="81"/>
  <c r="W40" i="81"/>
  <c r="BM39" i="81"/>
  <c r="AI39" i="81"/>
  <c r="Q39" i="81"/>
  <c r="O272" i="81" s="1"/>
  <c r="BD36" i="81"/>
  <c r="W38" i="81"/>
  <c r="K38" i="81"/>
  <c r="I282" i="81" s="1"/>
  <c r="K36" i="81"/>
  <c r="K37" i="81"/>
  <c r="I277" i="81" s="1"/>
  <c r="BS37" i="81"/>
  <c r="Z37" i="81"/>
  <c r="X291" i="81" s="1"/>
  <c r="AO36" i="81"/>
  <c r="BG34" i="81"/>
  <c r="BG36" i="81"/>
  <c r="BG37" i="81"/>
  <c r="Z34" i="81"/>
  <c r="Z32" i="81"/>
  <c r="Z35" i="81"/>
  <c r="Z33" i="81"/>
  <c r="X280" i="81" s="1"/>
  <c r="Z36" i="81"/>
  <c r="N34" i="81"/>
  <c r="BM33" i="81"/>
  <c r="BM32" i="81"/>
  <c r="BM37" i="81"/>
  <c r="BM34" i="81"/>
  <c r="CH30" i="81"/>
  <c r="BV33" i="81"/>
  <c r="BJ31" i="81"/>
  <c r="AC30" i="81"/>
  <c r="BV30" i="81"/>
  <c r="AF34" i="81"/>
  <c r="AL33" i="81"/>
  <c r="AC33" i="81"/>
  <c r="K33" i="81"/>
  <c r="BG32" i="81"/>
  <c r="AF32" i="81"/>
  <c r="BA31" i="81"/>
  <c r="Z31" i="81"/>
  <c r="BV29" i="81"/>
  <c r="BA30" i="81"/>
  <c r="AR30" i="81"/>
  <c r="Z28" i="81"/>
  <c r="Z27" i="81"/>
  <c r="CH29" i="81"/>
  <c r="CF277" i="81" s="1"/>
  <c r="H29" i="81"/>
  <c r="F280" i="81" s="1"/>
  <c r="BD28" i="81"/>
  <c r="AU27" i="81"/>
  <c r="BV19" i="81"/>
  <c r="BM25" i="81"/>
  <c r="N18" i="81"/>
  <c r="BP20" i="81"/>
  <c r="CE18" i="81"/>
  <c r="BS18" i="81"/>
  <c r="AR16" i="81"/>
  <c r="BG14" i="81"/>
  <c r="AU14" i="81"/>
  <c r="BS9" i="81"/>
  <c r="BS7" i="81"/>
  <c r="BS11" i="81"/>
  <c r="BS15" i="81"/>
  <c r="BS19" i="81"/>
  <c r="BS24" i="81"/>
  <c r="AR40" i="81"/>
  <c r="T40" i="81"/>
  <c r="BJ39" i="81"/>
  <c r="N39" i="81"/>
  <c r="BD38" i="81"/>
  <c r="AF38" i="81"/>
  <c r="H38" i="81"/>
  <c r="BV37" i="81"/>
  <c r="AX37" i="81"/>
  <c r="AV284" i="81" s="1"/>
  <c r="BP36" i="81"/>
  <c r="AR36" i="81"/>
  <c r="T36" i="81"/>
  <c r="BJ35" i="81"/>
  <c r="W34" i="81"/>
  <c r="U272" i="81" s="1"/>
  <c r="BJ33" i="81"/>
  <c r="T33" i="81"/>
  <c r="R274" i="81" s="1"/>
  <c r="CN32" i="81"/>
  <c r="CL268" i="81" s="1"/>
  <c r="BV32" i="81"/>
  <c r="N32" i="81"/>
  <c r="CH31" i="81"/>
  <c r="BJ30" i="81"/>
  <c r="N26" i="81"/>
  <c r="L270" i="81" s="1"/>
  <c r="N25" i="81"/>
  <c r="N30" i="81"/>
  <c r="N29" i="81"/>
  <c r="L287" i="81" s="1"/>
  <c r="BD29" i="81"/>
  <c r="Q29" i="81"/>
  <c r="O287" i="81" s="1"/>
  <c r="AR28" i="81"/>
  <c r="AX26" i="81"/>
  <c r="AV263" i="81" s="1"/>
  <c r="AX11" i="81"/>
  <c r="AV271" i="81" s="1"/>
  <c r="AX7" i="81"/>
  <c r="AV250" i="81" s="1"/>
  <c r="AX16" i="81"/>
  <c r="AX25" i="81"/>
  <c r="AX24" i="81"/>
  <c r="AV266" i="81" s="1"/>
  <c r="AX19" i="81"/>
  <c r="AV254" i="81" s="1"/>
  <c r="AX15" i="81"/>
  <c r="AV270" i="81" s="1"/>
  <c r="AX23" i="81"/>
  <c r="AV274" i="81" s="1"/>
  <c r="AX28" i="81"/>
  <c r="AV290" i="81" s="1"/>
  <c r="AX29" i="81"/>
  <c r="Q26" i="81"/>
  <c r="E26" i="81"/>
  <c r="T25" i="81"/>
  <c r="T18" i="81"/>
  <c r="T10" i="81"/>
  <c r="T28" i="81"/>
  <c r="R278" i="81" s="1"/>
  <c r="T19" i="81"/>
  <c r="T27" i="81"/>
  <c r="T23" i="81"/>
  <c r="W23" i="81"/>
  <c r="AO20" i="81"/>
  <c r="Q16" i="81"/>
  <c r="BJ10" i="81"/>
  <c r="AL10" i="81"/>
  <c r="BG7" i="81"/>
  <c r="BG9" i="81"/>
  <c r="BG13" i="81"/>
  <c r="BG17" i="81"/>
  <c r="BG22" i="81"/>
  <c r="AU34" i="81"/>
  <c r="BA33" i="81"/>
  <c r="AI33" i="81"/>
  <c r="BD32" i="81"/>
  <c r="BB280" i="81" s="1"/>
  <c r="BG31" i="81"/>
  <c r="AX31" i="81"/>
  <c r="H30" i="81"/>
  <c r="F290" i="81" s="1"/>
  <c r="BS30" i="81"/>
  <c r="W30" i="81"/>
  <c r="U253" i="81" s="1"/>
  <c r="BM29" i="81"/>
  <c r="Z29" i="81"/>
  <c r="X284" i="81" s="1"/>
  <c r="BV28" i="81"/>
  <c r="BA28" i="81"/>
  <c r="AF28" i="81"/>
  <c r="Z15" i="81"/>
  <c r="BJ18" i="81"/>
  <c r="AC25" i="81"/>
  <c r="BD17" i="81"/>
  <c r="BD24" i="81"/>
  <c r="BD12" i="81"/>
  <c r="BD20" i="81"/>
  <c r="BB278" i="81" s="1"/>
  <c r="BD8" i="81"/>
  <c r="BD26" i="81"/>
  <c r="BD16" i="81"/>
  <c r="BD30" i="81"/>
  <c r="CK21" i="81"/>
  <c r="CK27" i="81"/>
  <c r="CK26" i="81"/>
  <c r="CK23" i="81"/>
  <c r="BJ19" i="81"/>
  <c r="AX20" i="81"/>
  <c r="AV267" i="81" s="1"/>
  <c r="BY17" i="81"/>
  <c r="BM17" i="81"/>
  <c r="BM27" i="81"/>
  <c r="BM26" i="81"/>
  <c r="AL15" i="81"/>
  <c r="Z16" i="81"/>
  <c r="Z8" i="81"/>
  <c r="N38" i="81"/>
  <c r="BD37" i="81"/>
  <c r="AF37" i="81"/>
  <c r="H37" i="81"/>
  <c r="F256" i="81" s="1"/>
  <c r="BV36" i="81"/>
  <c r="AX36" i="81"/>
  <c r="AV292" i="81" s="1"/>
  <c r="BP35" i="81"/>
  <c r="T35" i="81"/>
  <c r="R283" i="81" s="1"/>
  <c r="AR33" i="81"/>
  <c r="T32" i="81"/>
  <c r="AF31" i="81"/>
  <c r="BG30" i="81"/>
  <c r="AX30" i="81"/>
  <c r="AV281" i="81" s="1"/>
  <c r="BA29" i="81"/>
  <c r="AR29" i="81"/>
  <c r="H28" i="81"/>
  <c r="AF27" i="81"/>
  <c r="AF24" i="81"/>
  <c r="AF29" i="81"/>
  <c r="AF30" i="81"/>
  <c r="CH18" i="81"/>
  <c r="AF20" i="81"/>
  <c r="T24" i="81"/>
  <c r="AF22" i="81"/>
  <c r="T22" i="81"/>
  <c r="AI19" i="81"/>
  <c r="AI26" i="81"/>
  <c r="CH17" i="81"/>
  <c r="K15" i="81"/>
  <c r="I253" i="81" s="1"/>
  <c r="K26" i="81"/>
  <c r="AC13" i="81"/>
  <c r="Q13" i="81"/>
  <c r="E13" i="81"/>
  <c r="CE12" i="81"/>
  <c r="CC289" i="81" s="1"/>
  <c r="N7" i="81"/>
  <c r="AI35" i="81"/>
  <c r="AR34" i="81"/>
  <c r="Q33" i="81"/>
  <c r="K32" i="81"/>
  <c r="BV31" i="81"/>
  <c r="BM31" i="81"/>
  <c r="E31" i="81"/>
  <c r="BP30" i="81"/>
  <c r="T30" i="81"/>
  <c r="R272" i="81" s="1"/>
  <c r="CN28" i="81"/>
  <c r="CN27" i="81"/>
  <c r="CN26" i="81"/>
  <c r="BS29" i="81"/>
  <c r="BJ29" i="81"/>
  <c r="BJ28" i="81"/>
  <c r="BJ27" i="81"/>
  <c r="BJ26" i="81"/>
  <c r="BV20" i="81"/>
  <c r="BP26" i="81"/>
  <c r="BG25" i="81"/>
  <c r="BM24" i="81"/>
  <c r="H24" i="81"/>
  <c r="E21" i="81"/>
  <c r="C257" i="81" s="1"/>
  <c r="CE20" i="81"/>
  <c r="BD18" i="81"/>
  <c r="BS16" i="81"/>
  <c r="BG16" i="81"/>
  <c r="AF13" i="81"/>
  <c r="T15" i="81"/>
  <c r="CE10" i="81"/>
  <c r="BS10" i="81"/>
  <c r="BD31" i="81"/>
  <c r="AL30" i="81"/>
  <c r="K29" i="81"/>
  <c r="I290" i="81" s="1"/>
  <c r="BS28" i="81"/>
  <c r="AC28" i="81"/>
  <c r="Q28" i="81"/>
  <c r="CH26" i="81"/>
  <c r="AR27" i="81"/>
  <c r="BV24" i="81"/>
  <c r="AC24" i="81"/>
  <c r="H12" i="81"/>
  <c r="BA23" i="81"/>
  <c r="AY289" i="81" s="1"/>
  <c r="BA22" i="81"/>
  <c r="AO22" i="81"/>
  <c r="N21" i="81"/>
  <c r="AC18" i="81"/>
  <c r="AC29" i="81"/>
  <c r="CB16" i="81"/>
  <c r="E14" i="81"/>
  <c r="E25" i="81"/>
  <c r="C291" i="81" s="1"/>
  <c r="E24" i="81"/>
  <c r="E29" i="81"/>
  <c r="Z11" i="81"/>
  <c r="X271" i="81" s="1"/>
  <c r="BS8" i="81"/>
  <c r="BG8" i="81"/>
  <c r="AO33" i="81"/>
  <c r="N33" i="81"/>
  <c r="L292" i="81" s="1"/>
  <c r="AI32" i="81"/>
  <c r="H32" i="81"/>
  <c r="AC31" i="81"/>
  <c r="K31" i="81"/>
  <c r="I286" i="81" s="1"/>
  <c r="CN30" i="81"/>
  <c r="CL277" i="81" s="1"/>
  <c r="AU30" i="81"/>
  <c r="CK29" i="81"/>
  <c r="CI275" i="81" s="1"/>
  <c r="BG29" i="81"/>
  <c r="AL28" i="81"/>
  <c r="BS27" i="81"/>
  <c r="T26" i="81"/>
  <c r="BP24" i="81"/>
  <c r="BD25" i="81"/>
  <c r="AI25" i="81"/>
  <c r="CN24" i="81"/>
  <c r="CL290" i="81" s="1"/>
  <c r="BJ17" i="81"/>
  <c r="BJ23" i="81"/>
  <c r="BV21" i="81"/>
  <c r="BJ22" i="81"/>
  <c r="CK19" i="81"/>
  <c r="BY19" i="81"/>
  <c r="AX17" i="81"/>
  <c r="BM15" i="81"/>
  <c r="BA15" i="81"/>
  <c r="BA25" i="81"/>
  <c r="BA24" i="81"/>
  <c r="Z12" i="81"/>
  <c r="N14" i="81"/>
  <c r="N9" i="81"/>
  <c r="L252" i="81" s="1"/>
  <c r="BG28" i="81"/>
  <c r="N28" i="81"/>
  <c r="CH27" i="81"/>
  <c r="CF288" i="81" s="1"/>
  <c r="BG27" i="81"/>
  <c r="AU26" i="81"/>
  <c r="CN25" i="81"/>
  <c r="BV25" i="81"/>
  <c r="AU25" i="81"/>
  <c r="AI24" i="81"/>
  <c r="Z24" i="81"/>
  <c r="X279" i="81" s="1"/>
  <c r="K23" i="81"/>
  <c r="BS22" i="81"/>
  <c r="AX21" i="81"/>
  <c r="AC22" i="81"/>
  <c r="CH21" i="81"/>
  <c r="BM21" i="81"/>
  <c r="AR20" i="81"/>
  <c r="W21" i="81"/>
  <c r="U266" i="81" s="1"/>
  <c r="CB20" i="81"/>
  <c r="BS20" i="81"/>
  <c r="BQ271" i="81" s="1"/>
  <c r="BG20" i="81"/>
  <c r="AL19" i="81"/>
  <c r="Q20" i="81"/>
  <c r="BM19" i="81"/>
  <c r="BA19" i="81"/>
  <c r="AF18" i="81"/>
  <c r="K19" i="81"/>
  <c r="I269" i="81" s="1"/>
  <c r="BP18" i="81"/>
  <c r="BN289" i="81" s="1"/>
  <c r="BG18" i="81"/>
  <c r="AU18" i="81"/>
  <c r="Z17" i="81"/>
  <c r="E18" i="81"/>
  <c r="BA17" i="81"/>
  <c r="AO17" i="81"/>
  <c r="T16" i="81"/>
  <c r="CK16" i="81"/>
  <c r="AU16" i="81"/>
  <c r="AI16" i="81"/>
  <c r="N15" i="81"/>
  <c r="CE15" i="81"/>
  <c r="AO15" i="81"/>
  <c r="AC15" i="81"/>
  <c r="H13" i="81"/>
  <c r="BY14" i="81"/>
  <c r="AR14" i="81"/>
  <c r="AI14" i="81"/>
  <c r="W14" i="81"/>
  <c r="U289" i="81" s="1"/>
  <c r="CN11" i="81"/>
  <c r="BS13" i="81"/>
  <c r="N13" i="81"/>
  <c r="L255" i="81" s="1"/>
  <c r="BS12" i="81"/>
  <c r="BG12" i="81"/>
  <c r="N10" i="81"/>
  <c r="BG11" i="81"/>
  <c r="CN10" i="81"/>
  <c r="BG10" i="81"/>
  <c r="AU10" i="81"/>
  <c r="CN7" i="81"/>
  <c r="AU9" i="81"/>
  <c r="AU7" i="81"/>
  <c r="AU11" i="81"/>
  <c r="AU15" i="81"/>
  <c r="AU19" i="81"/>
  <c r="CB8" i="81"/>
  <c r="BZ288" i="81" s="1"/>
  <c r="AU8" i="81"/>
  <c r="AI8" i="81"/>
  <c r="CB7" i="81"/>
  <c r="BZ292" i="81" s="1"/>
  <c r="AI7" i="81"/>
  <c r="AI9" i="81"/>
  <c r="AI13" i="81"/>
  <c r="AI17" i="81"/>
  <c r="AI21" i="81"/>
  <c r="AI22" i="81"/>
  <c r="AO29" i="81"/>
  <c r="CH28" i="81"/>
  <c r="CF252" i="81" s="1"/>
  <c r="BP28" i="81"/>
  <c r="BN257" i="81" s="1"/>
  <c r="AO28" i="81"/>
  <c r="BV27" i="81"/>
  <c r="AC27" i="81"/>
  <c r="BV26" i="81"/>
  <c r="AC26" i="81"/>
  <c r="BJ25" i="81"/>
  <c r="Q25" i="81"/>
  <c r="H25" i="81"/>
  <c r="F267" i="81" s="1"/>
  <c r="BJ24" i="81"/>
  <c r="Q24" i="81"/>
  <c r="AC23" i="81"/>
  <c r="CK22" i="81"/>
  <c r="CI292" i="81" s="1"/>
  <c r="Q22" i="81"/>
  <c r="AF21" i="81"/>
  <c r="Z20" i="81"/>
  <c r="H17" i="81"/>
  <c r="CN15" i="81"/>
  <c r="CH14" i="81"/>
  <c r="CB13" i="81"/>
  <c r="AU13" i="81"/>
  <c r="CB12" i="81"/>
  <c r="BZ266" i="81" s="1"/>
  <c r="AU12" i="81"/>
  <c r="AI12" i="81"/>
  <c r="CB9" i="81"/>
  <c r="BZ254" i="81" s="1"/>
  <c r="AI11" i="81"/>
  <c r="BP10" i="81"/>
  <c r="AI10" i="81"/>
  <c r="W10" i="81"/>
  <c r="BP8" i="81"/>
  <c r="W9" i="81"/>
  <c r="U270" i="81" s="1"/>
  <c r="W11" i="81"/>
  <c r="W15" i="81"/>
  <c r="U254" i="81" s="1"/>
  <c r="W19" i="81"/>
  <c r="BP7" i="81"/>
  <c r="W7" i="81"/>
  <c r="K8" i="81"/>
  <c r="BD7" i="81"/>
  <c r="K7" i="81"/>
  <c r="I292" i="81" s="1"/>
  <c r="K9" i="81"/>
  <c r="K13" i="81"/>
  <c r="I289" i="81" s="1"/>
  <c r="K17" i="81"/>
  <c r="K21" i="81"/>
  <c r="K22" i="81"/>
  <c r="W29" i="81"/>
  <c r="U288" i="81" s="1"/>
  <c r="K28" i="81"/>
  <c r="BD27" i="81"/>
  <c r="K27" i="81"/>
  <c r="I261" i="81" s="1"/>
  <c r="AR26" i="81"/>
  <c r="CK25" i="81"/>
  <c r="AR25" i="81"/>
  <c r="Z25" i="81"/>
  <c r="CK24" i="81"/>
  <c r="CI252" i="81" s="1"/>
  <c r="BP23" i="81"/>
  <c r="BG23" i="81"/>
  <c r="H22" i="81"/>
  <c r="F279" i="81" s="1"/>
  <c r="BP22" i="81"/>
  <c r="AU22" i="81"/>
  <c r="Z21" i="81"/>
  <c r="X266" i="81" s="1"/>
  <c r="E22" i="81"/>
  <c r="BJ21" i="81"/>
  <c r="BA21" i="81"/>
  <c r="AY267" i="81" s="1"/>
  <c r="AO21" i="81"/>
  <c r="T20" i="81"/>
  <c r="R265" i="81" s="1"/>
  <c r="CK20" i="81"/>
  <c r="AU20" i="81"/>
  <c r="AI20" i="81"/>
  <c r="N19" i="81"/>
  <c r="L286" i="81" s="1"/>
  <c r="CE19" i="81"/>
  <c r="AO19" i="81"/>
  <c r="AC19" i="81"/>
  <c r="H18" i="81"/>
  <c r="F289" i="81" s="1"/>
  <c r="BY18" i="81"/>
  <c r="BW291" i="81" s="1"/>
  <c r="AR18" i="81"/>
  <c r="AI18" i="81"/>
  <c r="W18" i="81"/>
  <c r="U290" i="81" s="1"/>
  <c r="CN16" i="81"/>
  <c r="BS17" i="81"/>
  <c r="AC17" i="81"/>
  <c r="AA271" i="81" s="1"/>
  <c r="Q17" i="81"/>
  <c r="CH15" i="81"/>
  <c r="BM16" i="81"/>
  <c r="AF16" i="81"/>
  <c r="W16" i="81"/>
  <c r="K16" i="81"/>
  <c r="I268" i="81" s="1"/>
  <c r="CB14" i="81"/>
  <c r="BZ268" i="81" s="1"/>
  <c r="BG15" i="81"/>
  <c r="Q15" i="81"/>
  <c r="O249" i="81" s="1"/>
  <c r="E15" i="81"/>
  <c r="BV12" i="81"/>
  <c r="BA14" i="81"/>
  <c r="K14" i="81"/>
  <c r="CK13" i="81"/>
  <c r="BP11" i="81"/>
  <c r="W13" i="81"/>
  <c r="W12" i="81"/>
  <c r="K12" i="81"/>
  <c r="I258" i="81" s="1"/>
  <c r="BD9" i="81"/>
  <c r="K11" i="81"/>
  <c r="AR10" i="81"/>
  <c r="K10" i="81"/>
  <c r="CK9" i="81"/>
  <c r="AR8" i="81"/>
  <c r="CK8" i="81"/>
  <c r="CK10" i="81"/>
  <c r="CK14" i="81"/>
  <c r="CK18" i="81"/>
  <c r="AF8" i="81"/>
  <c r="CK7" i="81"/>
  <c r="BY7" i="81"/>
  <c r="BW292" i="81" s="1"/>
  <c r="AR7" i="81"/>
  <c r="AF7" i="81"/>
  <c r="BS26" i="81"/>
  <c r="Z26" i="81"/>
  <c r="H26" i="81"/>
  <c r="BS25" i="81"/>
  <c r="BG24" i="81"/>
  <c r="N24" i="81"/>
  <c r="CH23" i="81"/>
  <c r="AU23" i="81"/>
  <c r="Z23" i="81"/>
  <c r="CH22" i="81"/>
  <c r="N22" i="81"/>
  <c r="CE21" i="81"/>
  <c r="H21" i="81"/>
  <c r="CN19" i="81"/>
  <c r="CB17" i="81"/>
  <c r="BV16" i="81"/>
  <c r="BP15" i="81"/>
  <c r="BN249" i="81" s="1"/>
  <c r="BJ14" i="81"/>
  <c r="AR11" i="81"/>
  <c r="CK12" i="81"/>
  <c r="AF12" i="81"/>
  <c r="CK11" i="81"/>
  <c r="BY11" i="81"/>
  <c r="BW253" i="81" s="1"/>
  <c r="AF9" i="81"/>
  <c r="BY10" i="81"/>
  <c r="BY8" i="81"/>
  <c r="BY12" i="81"/>
  <c r="BY16" i="81"/>
  <c r="BY20" i="81"/>
  <c r="BW279" i="81" s="1"/>
  <c r="BY21" i="81"/>
  <c r="BY9" i="81"/>
  <c r="BW254" i="81" s="1"/>
  <c r="BM9" i="81"/>
  <c r="T8" i="81"/>
  <c r="R252" i="81" s="1"/>
  <c r="BM8" i="81"/>
  <c r="BM10" i="81"/>
  <c r="BM14" i="81"/>
  <c r="BM18" i="81"/>
  <c r="BM23" i="81"/>
  <c r="H8" i="81"/>
  <c r="BM7" i="81"/>
  <c r="BA7" i="81"/>
  <c r="T7" i="81"/>
  <c r="H7" i="81"/>
  <c r="T29" i="81"/>
  <c r="BM28" i="81"/>
  <c r="BA27" i="81"/>
  <c r="H27" i="81"/>
  <c r="F269" i="81" s="1"/>
  <c r="BA26" i="81"/>
  <c r="AO25" i="81"/>
  <c r="AF25" i="81"/>
  <c r="CH24" i="81"/>
  <c r="AO24" i="81"/>
  <c r="BV23" i="81"/>
  <c r="BD22" i="81"/>
  <c r="E23" i="81"/>
  <c r="C274" i="81" s="1"/>
  <c r="AR22" i="81"/>
  <c r="W22" i="81"/>
  <c r="U274" i="81" s="1"/>
  <c r="CN20" i="81"/>
  <c r="BS21" i="81"/>
  <c r="AC21" i="81"/>
  <c r="Q21" i="81"/>
  <c r="O289" i="81" s="1"/>
  <c r="CH19" i="81"/>
  <c r="BM20" i="81"/>
  <c r="W20" i="81"/>
  <c r="K20" i="81"/>
  <c r="I291" i="81" s="1"/>
  <c r="CB18" i="81"/>
  <c r="BG19" i="81"/>
  <c r="Z19" i="81"/>
  <c r="Q19" i="81"/>
  <c r="O274" i="81" s="1"/>
  <c r="E19" i="81"/>
  <c r="BV17" i="81"/>
  <c r="BA18" i="81"/>
  <c r="K18" i="81"/>
  <c r="CK17" i="81"/>
  <c r="BP16" i="81"/>
  <c r="AU17" i="81"/>
  <c r="N17" i="81"/>
  <c r="L262" i="81" s="1"/>
  <c r="E17" i="81"/>
  <c r="CE16" i="81"/>
  <c r="BJ15" i="81"/>
  <c r="AO16" i="81"/>
  <c r="H16" i="81"/>
  <c r="CK15" i="81"/>
  <c r="BY15" i="81"/>
  <c r="BD13" i="81"/>
  <c r="AI15" i="81"/>
  <c r="CN14" i="81"/>
  <c r="CE14" i="81"/>
  <c r="BS14" i="81"/>
  <c r="AX12" i="81"/>
  <c r="AC14" i="81"/>
  <c r="CH13" i="81"/>
  <c r="BY13" i="81"/>
  <c r="BM13" i="81"/>
  <c r="T11" i="81"/>
  <c r="BM12" i="81"/>
  <c r="BM11" i="81"/>
  <c r="BA11" i="81"/>
  <c r="H9" i="81"/>
  <c r="BA10" i="81"/>
  <c r="BA8" i="81"/>
  <c r="BA12" i="81"/>
  <c r="AY261" i="81" s="1"/>
  <c r="BA16" i="81"/>
  <c r="BA20" i="81"/>
  <c r="CH9" i="81"/>
  <c r="CF287" i="81" s="1"/>
  <c r="BA9" i="81"/>
  <c r="AO9" i="81"/>
  <c r="CH7" i="81"/>
  <c r="AO8" i="81"/>
  <c r="AO10" i="81"/>
  <c r="AO14" i="81"/>
  <c r="AO18" i="81"/>
  <c r="AO23" i="81"/>
  <c r="BV7" i="81"/>
  <c r="AO7" i="81"/>
  <c r="AC7" i="81"/>
  <c r="AI28" i="81"/>
  <c r="AI27" i="81"/>
  <c r="W26" i="81"/>
  <c r="BP25" i="81"/>
  <c r="BN277" i="81" s="1"/>
  <c r="W25" i="81"/>
  <c r="K24" i="81"/>
  <c r="CN23" i="81"/>
  <c r="AR23" i="81"/>
  <c r="AI23" i="81"/>
  <c r="N23" i="81"/>
  <c r="BM22" i="81"/>
  <c r="CB21" i="81"/>
  <c r="BG21" i="81"/>
  <c r="BP19" i="81"/>
  <c r="AR15" i="81"/>
  <c r="BA13" i="81"/>
  <c r="AO13" i="81"/>
  <c r="CH10" i="81"/>
  <c r="AO12" i="81"/>
  <c r="BV11" i="81"/>
  <c r="AO11" i="81"/>
  <c r="AC11" i="81"/>
  <c r="BV8" i="81"/>
  <c r="AC10" i="81"/>
  <c r="AC8" i="81"/>
  <c r="AC12" i="81"/>
  <c r="AC16" i="81"/>
  <c r="AC20" i="81"/>
  <c r="BJ9" i="81"/>
  <c r="AC9" i="81"/>
  <c r="Q9" i="81"/>
  <c r="BJ7" i="81"/>
  <c r="Q8" i="81"/>
  <c r="O251" i="81" s="1"/>
  <c r="Q10" i="81"/>
  <c r="O250" i="81" s="1"/>
  <c r="Q14" i="81"/>
  <c r="Q18" i="81"/>
  <c r="O266" i="81" s="1"/>
  <c r="Q23" i="81"/>
  <c r="Q7" i="81"/>
  <c r="E7" i="81"/>
  <c r="Q11" i="81"/>
  <c r="E11" i="81"/>
  <c r="AX8" i="81"/>
  <c r="AV251" i="81" s="1"/>
  <c r="E10" i="81"/>
  <c r="E8" i="81"/>
  <c r="E12" i="81"/>
  <c r="E16" i="81"/>
  <c r="E20" i="81"/>
  <c r="E9" i="81"/>
  <c r="CE8" i="81"/>
  <c r="AL7" i="81"/>
  <c r="CE7" i="81"/>
  <c r="CC254" i="81" s="1"/>
  <c r="CE9" i="81"/>
  <c r="CE13" i="81"/>
  <c r="CE17" i="81"/>
  <c r="Z7" i="81"/>
  <c r="X286" i="81" s="1"/>
  <c r="W8" i="81"/>
  <c r="BD23" i="81"/>
  <c r="AF23" i="81"/>
  <c r="H23" i="81"/>
  <c r="F271" i="81" s="1"/>
  <c r="BV22" i="81"/>
  <c r="AX22" i="81"/>
  <c r="Z22" i="81"/>
  <c r="CN21" i="81"/>
  <c r="BP21" i="81"/>
  <c r="AR21" i="81"/>
  <c r="T21" i="81"/>
  <c r="CH20" i="81"/>
  <c r="CF255" i="81" s="1"/>
  <c r="BJ20" i="81"/>
  <c r="AL20" i="81"/>
  <c r="N20" i="81"/>
  <c r="CB19" i="81"/>
  <c r="BD19" i="81"/>
  <c r="AF19" i="81"/>
  <c r="H19" i="81"/>
  <c r="F286" i="81" s="1"/>
  <c r="BV18" i="81"/>
  <c r="AX18" i="81"/>
  <c r="AV261" i="81" s="1"/>
  <c r="Z18" i="81"/>
  <c r="CN17" i="81"/>
  <c r="BP17" i="81"/>
  <c r="AR17" i="81"/>
  <c r="T17" i="81"/>
  <c r="CH16" i="81"/>
  <c r="BJ16" i="81"/>
  <c r="AL16" i="81"/>
  <c r="N16" i="81"/>
  <c r="CB15" i="81"/>
  <c r="BD15" i="81"/>
  <c r="BB260" i="81" s="1"/>
  <c r="AF15" i="81"/>
  <c r="H15" i="81"/>
  <c r="BV14" i="81"/>
  <c r="AX14" i="81"/>
  <c r="AV249" i="81" s="1"/>
  <c r="Z14" i="81"/>
  <c r="CN13" i="81"/>
  <c r="BP13" i="81"/>
  <c r="AR13" i="81"/>
  <c r="T13" i="81"/>
  <c r="CH12" i="81"/>
  <c r="BJ12" i="81"/>
  <c r="AL12" i="81"/>
  <c r="N12" i="81"/>
  <c r="L253" i="81" s="1"/>
  <c r="CB11" i="81"/>
  <c r="BZ253" i="81" s="1"/>
  <c r="BD11" i="81"/>
  <c r="AF11" i="81"/>
  <c r="H11" i="81"/>
  <c r="BV10" i="81"/>
  <c r="AX10" i="81"/>
  <c r="Z10" i="81"/>
  <c r="X270" i="81" s="1"/>
  <c r="CN9" i="81"/>
  <c r="BP9" i="81"/>
  <c r="BN266" i="81" s="1"/>
  <c r="AR9" i="81"/>
  <c r="T9" i="81"/>
  <c r="R247" i="81" s="1"/>
  <c r="CH8" i="81"/>
  <c r="CF253" i="81" s="1"/>
  <c r="BJ8" i="81"/>
  <c r="AL8" i="81"/>
  <c r="N8" i="81"/>
  <c r="L251" i="81" s="1"/>
  <c r="BD14" i="81"/>
  <c r="AF14" i="81"/>
  <c r="H14" i="81"/>
  <c r="BV13" i="81"/>
  <c r="AX13" i="81"/>
  <c r="Z13" i="81"/>
  <c r="CN12" i="81"/>
  <c r="BP12" i="81"/>
  <c r="BN264" i="81" s="1"/>
  <c r="AR12" i="81"/>
  <c r="T12" i="81"/>
  <c r="CH11" i="81"/>
  <c r="BJ11" i="81"/>
  <c r="AL11" i="81"/>
  <c r="N11" i="81"/>
  <c r="CB10" i="81"/>
  <c r="BD10" i="81"/>
  <c r="AF10" i="81"/>
  <c r="H10" i="81"/>
  <c r="BV9" i="81"/>
  <c r="AX9" i="81"/>
  <c r="Z9" i="81"/>
  <c r="CN8" i="81"/>
  <c r="AA292" i="81" l="1"/>
  <c r="BQ263" i="81"/>
  <c r="BB338" i="81"/>
  <c r="AJ384" i="81"/>
  <c r="R325" i="81"/>
  <c r="AY449" i="81"/>
  <c r="BQ409" i="81"/>
  <c r="AJ340" i="81"/>
  <c r="AY447" i="81"/>
  <c r="O343" i="81"/>
  <c r="O324" i="81"/>
  <c r="AP469" i="81"/>
  <c r="BT389" i="81"/>
  <c r="AS417" i="81"/>
  <c r="BK343" i="81"/>
  <c r="AD409" i="81"/>
  <c r="AP329" i="81"/>
  <c r="AV381" i="81"/>
  <c r="AJ365" i="81"/>
  <c r="AY480" i="81"/>
  <c r="CC398" i="81"/>
  <c r="AJ439" i="81"/>
  <c r="BB370" i="81"/>
  <c r="BN331" i="81"/>
  <c r="U356" i="81"/>
  <c r="X385" i="81"/>
  <c r="AG370" i="81"/>
  <c r="AJ449" i="81"/>
  <c r="BN336" i="81"/>
  <c r="AA449" i="81"/>
  <c r="BB447" i="81"/>
  <c r="AS402" i="81"/>
  <c r="U467" i="81"/>
  <c r="AA383" i="81"/>
  <c r="BK365" i="81"/>
  <c r="BK417" i="81"/>
  <c r="CC352" i="81"/>
  <c r="BK484" i="81"/>
  <c r="CC484" i="81"/>
  <c r="BT407" i="81"/>
  <c r="AA389" i="81"/>
  <c r="BB435" i="81"/>
  <c r="BK439" i="81"/>
  <c r="AP344" i="81"/>
  <c r="R378" i="81"/>
  <c r="AV342" i="81"/>
  <c r="BW457" i="81"/>
  <c r="I398" i="81"/>
  <c r="CC262" i="81"/>
  <c r="BQ274" i="81"/>
  <c r="BB430" i="81"/>
  <c r="R385" i="81"/>
  <c r="BH401" i="81"/>
  <c r="X402" i="81"/>
  <c r="BE418" i="81"/>
  <c r="BQ329" i="81"/>
  <c r="AS394" i="81"/>
  <c r="BH418" i="81"/>
  <c r="BQ432" i="81"/>
  <c r="CC274" i="81"/>
  <c r="BQ282" i="81"/>
  <c r="BN385" i="81"/>
  <c r="AY398" i="81"/>
  <c r="BQ285" i="81"/>
  <c r="BT371" i="81"/>
  <c r="X401" i="81"/>
  <c r="BT325" i="81"/>
  <c r="AV450" i="81"/>
  <c r="AP387" i="81"/>
  <c r="BK302" i="81"/>
  <c r="R254" i="81"/>
  <c r="AY257" i="81"/>
  <c r="L344" i="81"/>
  <c r="AA318" i="81"/>
  <c r="BH460" i="81"/>
  <c r="BH430" i="81"/>
  <c r="AA475" i="81"/>
  <c r="O398" i="81"/>
  <c r="AM355" i="81"/>
  <c r="CC445" i="81"/>
  <c r="U387" i="81"/>
  <c r="AA371" i="81"/>
  <c r="AV363" i="81"/>
  <c r="X397" i="81"/>
  <c r="AV357" i="81"/>
  <c r="CC250" i="81"/>
  <c r="BQ252" i="81"/>
  <c r="BK431" i="81"/>
  <c r="CI332" i="81"/>
  <c r="CC480" i="81"/>
  <c r="BN388" i="81"/>
  <c r="L383" i="81"/>
  <c r="BT480" i="81"/>
  <c r="BH403" i="81"/>
  <c r="BH356" i="81"/>
  <c r="AY366" i="81"/>
  <c r="BT388" i="81"/>
  <c r="R354" i="81"/>
  <c r="CF249" i="81"/>
  <c r="R275" i="81"/>
  <c r="AA273" i="81"/>
  <c r="R294" i="81"/>
  <c r="AJ305" i="81"/>
  <c r="BZ273" i="81"/>
  <c r="U393" i="81"/>
  <c r="BW393" i="81"/>
  <c r="R339" i="81"/>
  <c r="BN387" i="81"/>
  <c r="X469" i="81"/>
  <c r="BB404" i="81"/>
  <c r="AA432" i="81"/>
  <c r="BW462" i="81"/>
  <c r="BT432" i="81"/>
  <c r="AM416" i="81"/>
  <c r="AY393" i="81"/>
  <c r="AV436" i="81"/>
  <c r="CC438" i="81"/>
  <c r="AJ341" i="81"/>
  <c r="AP403" i="81"/>
  <c r="BW385" i="81"/>
  <c r="BW437" i="81"/>
  <c r="U381" i="81"/>
  <c r="BW439" i="81"/>
  <c r="AD308" i="81"/>
  <c r="CC465" i="81"/>
  <c r="AD430" i="81"/>
  <c r="X314" i="81"/>
  <c r="L384" i="81"/>
  <c r="AA407" i="81"/>
  <c r="BE404" i="81"/>
  <c r="AS327" i="81"/>
  <c r="BW354" i="81"/>
  <c r="AG363" i="81"/>
  <c r="BW380" i="81"/>
  <c r="AP325" i="81"/>
  <c r="AP395" i="81"/>
  <c r="BH294" i="81"/>
  <c r="X453" i="81"/>
  <c r="BW262" i="81"/>
  <c r="BZ277" i="81"/>
  <c r="CC285" i="81"/>
  <c r="BW249" i="81"/>
  <c r="AM469" i="81"/>
  <c r="AS308" i="81"/>
  <c r="BZ372" i="81"/>
  <c r="BZ348" i="81"/>
  <c r="CC306" i="81"/>
  <c r="R304" i="81"/>
  <c r="AY255" i="81"/>
  <c r="BT280" i="81"/>
  <c r="CC460" i="81"/>
  <c r="AA323" i="81"/>
  <c r="AJ395" i="81"/>
  <c r="CC392" i="81"/>
  <c r="X325" i="81"/>
  <c r="CC354" i="81"/>
  <c r="AA325" i="81"/>
  <c r="CC386" i="81"/>
  <c r="AA387" i="81"/>
  <c r="CC396" i="81"/>
  <c r="AJ391" i="81"/>
  <c r="BZ275" i="81"/>
  <c r="BZ260" i="81"/>
  <c r="CC447" i="81"/>
  <c r="AD447" i="81"/>
  <c r="U433" i="81"/>
  <c r="AS464" i="81"/>
  <c r="AJ338" i="81"/>
  <c r="BK429" i="81"/>
  <c r="BZ402" i="81"/>
  <c r="AV462" i="81"/>
  <c r="AA329" i="81"/>
  <c r="BB381" i="81"/>
  <c r="AA250" i="81"/>
  <c r="BB250" i="81"/>
  <c r="AA302" i="81"/>
  <c r="O344" i="81"/>
  <c r="R418" i="81"/>
  <c r="AG402" i="81"/>
  <c r="CC431" i="81"/>
  <c r="R332" i="81"/>
  <c r="AY359" i="81"/>
  <c r="BQ406" i="81"/>
  <c r="BK327" i="81"/>
  <c r="L401" i="81"/>
  <c r="BZ311" i="81"/>
  <c r="R352" i="81"/>
  <c r="AS329" i="81"/>
  <c r="BN416" i="81"/>
  <c r="BT377" i="81"/>
  <c r="AS447" i="81"/>
  <c r="BN413" i="81"/>
  <c r="BB466" i="81"/>
  <c r="O452" i="81"/>
  <c r="BW384" i="81"/>
  <c r="BB416" i="81"/>
  <c r="AD338" i="81"/>
  <c r="AP366" i="81"/>
  <c r="R363" i="81"/>
  <c r="X436" i="81"/>
  <c r="CC343" i="81"/>
  <c r="AD388" i="81"/>
  <c r="BZ409" i="81"/>
  <c r="X363" i="81"/>
  <c r="R351" i="81"/>
  <c r="AJ393" i="81"/>
  <c r="AP381" i="81"/>
  <c r="AV417" i="81"/>
  <c r="BZ395" i="81"/>
  <c r="R455" i="81"/>
  <c r="L404" i="81"/>
  <c r="AJ414" i="81"/>
  <c r="AV394" i="81"/>
  <c r="AY391" i="81"/>
  <c r="AJ447" i="81"/>
  <c r="O454" i="81"/>
  <c r="AJ386" i="81"/>
  <c r="CC395" i="81"/>
  <c r="U398" i="81"/>
  <c r="X320" i="81"/>
  <c r="AJ325" i="81"/>
  <c r="CL294" i="81"/>
  <c r="BB304" i="81"/>
  <c r="U332" i="81"/>
  <c r="BE402" i="81"/>
  <c r="BE369" i="81"/>
  <c r="AY381" i="81"/>
  <c r="U268" i="81"/>
  <c r="CL287" i="81"/>
  <c r="BQ253" i="81"/>
  <c r="AG470" i="81"/>
  <c r="BZ432" i="81"/>
  <c r="CC468" i="81"/>
  <c r="CF406" i="81"/>
  <c r="AS383" i="81"/>
  <c r="AA471" i="81"/>
  <c r="I401" i="81"/>
  <c r="O389" i="81"/>
  <c r="L450" i="81"/>
  <c r="U328" i="81"/>
  <c r="AA256" i="81"/>
  <c r="CI289" i="81"/>
  <c r="BB464" i="81"/>
  <c r="AM354" i="81"/>
  <c r="BN414" i="81"/>
  <c r="X371" i="81"/>
  <c r="AD460" i="81"/>
  <c r="AG367" i="81"/>
  <c r="AP394" i="81"/>
  <c r="AG416" i="81"/>
  <c r="BW347" i="81"/>
  <c r="CC322" i="81"/>
  <c r="CC394" i="81"/>
  <c r="I390" i="81"/>
  <c r="BK303" i="81"/>
  <c r="CC278" i="81"/>
  <c r="AA262" i="81"/>
  <c r="AA429" i="81"/>
  <c r="BK430" i="81"/>
  <c r="AP332" i="81"/>
  <c r="X417" i="81"/>
  <c r="AJ383" i="81"/>
  <c r="BE365" i="81"/>
  <c r="BZ279" i="81"/>
  <c r="BT363" i="81"/>
  <c r="R381" i="81"/>
  <c r="X403" i="81"/>
  <c r="BW342" i="81"/>
  <c r="R251" i="81"/>
  <c r="AA255" i="81"/>
  <c r="CI256" i="81"/>
  <c r="BN250" i="81"/>
  <c r="BT274" i="81"/>
  <c r="X252" i="81"/>
  <c r="CC449" i="81"/>
  <c r="BK315" i="81"/>
  <c r="R409" i="81"/>
  <c r="BH469" i="81"/>
  <c r="AG472" i="81"/>
  <c r="BK366" i="81"/>
  <c r="AM311" i="81"/>
  <c r="BN317" i="81"/>
  <c r="AA436" i="81"/>
  <c r="BH435" i="81"/>
  <c r="L359" i="81"/>
  <c r="AY475" i="81"/>
  <c r="BB403" i="81"/>
  <c r="BQ357" i="81"/>
  <c r="BB331" i="81"/>
  <c r="BQ332" i="81"/>
  <c r="L399" i="81"/>
  <c r="U447" i="81"/>
  <c r="BK432" i="81"/>
  <c r="AA401" i="81"/>
  <c r="BK418" i="81"/>
  <c r="BZ472" i="81"/>
  <c r="CC471" i="81"/>
  <c r="BB319" i="81"/>
  <c r="BQ336" i="81"/>
  <c r="CC458" i="81"/>
  <c r="BK435" i="81"/>
  <c r="AY389" i="81"/>
  <c r="BZ451" i="81"/>
  <c r="AJ397" i="81"/>
  <c r="U329" i="81"/>
  <c r="L355" i="81"/>
  <c r="U363" i="81"/>
  <c r="BB391" i="81"/>
  <c r="CL262" i="81"/>
  <c r="AJ437" i="81"/>
  <c r="X392" i="81"/>
  <c r="AY253" i="81"/>
  <c r="CL332" i="81"/>
  <c r="BE467" i="81"/>
  <c r="AA385" i="81"/>
  <c r="AY369" i="81"/>
  <c r="BT311" i="81"/>
  <c r="BB368" i="81"/>
  <c r="CC370" i="81"/>
  <c r="L454" i="81"/>
  <c r="AY262" i="81"/>
  <c r="CF292" i="81"/>
  <c r="U257" i="81"/>
  <c r="L263" i="81"/>
  <c r="BQ260" i="81"/>
  <c r="CL406" i="81"/>
  <c r="BE469" i="81"/>
  <c r="AM338" i="81"/>
  <c r="AV343" i="81"/>
  <c r="AA460" i="81"/>
  <c r="AM434" i="81"/>
  <c r="CC340" i="81"/>
  <c r="AG356" i="81"/>
  <c r="AA288" i="81"/>
  <c r="AJ443" i="81"/>
  <c r="U429" i="81"/>
  <c r="BB397" i="81"/>
  <c r="AG315" i="81"/>
  <c r="AP338" i="81"/>
  <c r="L332" i="81"/>
  <c r="CC324" i="81"/>
  <c r="AJ370" i="81"/>
  <c r="BQ375" i="81"/>
  <c r="BZ404" i="81"/>
  <c r="BE326" i="81"/>
  <c r="R267" i="81"/>
  <c r="BB324" i="81"/>
  <c r="BB317" i="81"/>
  <c r="BW448" i="81"/>
  <c r="U417" i="81"/>
  <c r="BQ429" i="81"/>
  <c r="AY286" i="81"/>
  <c r="BB265" i="81"/>
  <c r="BN272" i="81"/>
  <c r="AY407" i="81"/>
  <c r="BB322" i="81"/>
  <c r="BB328" i="81"/>
  <c r="AD380" i="81"/>
  <c r="BB449" i="81"/>
  <c r="BT412" i="81"/>
  <c r="AJ317" i="81"/>
  <c r="BH367" i="81"/>
  <c r="AM369" i="81"/>
  <c r="BQ450" i="81"/>
  <c r="AA395" i="81"/>
  <c r="X387" i="81"/>
  <c r="BW418" i="81"/>
  <c r="R453" i="81"/>
  <c r="BZ353" i="81"/>
  <c r="CC391" i="81"/>
  <c r="X357" i="81"/>
  <c r="R258" i="81"/>
  <c r="AA284" i="81"/>
  <c r="X283" i="81"/>
  <c r="AA266" i="81"/>
  <c r="CI271" i="81"/>
  <c r="R271" i="81"/>
  <c r="R260" i="81"/>
  <c r="X278" i="81"/>
  <c r="O288" i="81"/>
  <c r="BK443" i="81"/>
  <c r="BQ484" i="81"/>
  <c r="AY331" i="81"/>
  <c r="BB429" i="81"/>
  <c r="U322" i="81"/>
  <c r="BE318" i="81"/>
  <c r="BZ368" i="81"/>
  <c r="BB412" i="81"/>
  <c r="AY430" i="81"/>
  <c r="BW383" i="81"/>
  <c r="AA359" i="81"/>
  <c r="AA370" i="81"/>
  <c r="AG409" i="81"/>
  <c r="AD369" i="81"/>
  <c r="AY465" i="81"/>
  <c r="AM367" i="81"/>
  <c r="BB332" i="81"/>
  <c r="U408" i="81"/>
  <c r="BN384" i="81"/>
  <c r="BW345" i="81"/>
  <c r="BW274" i="81"/>
  <c r="BZ269" i="81"/>
  <c r="BZ282" i="81"/>
  <c r="BT288" i="81"/>
  <c r="CL292" i="81"/>
  <c r="X470" i="81"/>
  <c r="U385" i="81"/>
  <c r="AV370" i="81"/>
  <c r="AM388" i="81"/>
  <c r="AA340" i="81"/>
  <c r="BB415" i="81"/>
  <c r="CC380" i="81"/>
  <c r="BZ267" i="81"/>
  <c r="BQ257" i="81"/>
  <c r="R392" i="81"/>
  <c r="R406" i="81"/>
  <c r="AG466" i="81"/>
  <c r="BN375" i="81"/>
  <c r="AY311" i="81"/>
  <c r="R380" i="81"/>
  <c r="BQ396" i="81"/>
  <c r="BT253" i="81"/>
  <c r="CC473" i="81"/>
  <c r="BK311" i="81"/>
  <c r="BE401" i="81"/>
  <c r="R401" i="81"/>
  <c r="BH459" i="81"/>
  <c r="BE436" i="81"/>
  <c r="L360" i="81"/>
  <c r="AY392" i="81"/>
  <c r="AD356" i="81"/>
  <c r="L451" i="81"/>
  <c r="BK444" i="81"/>
  <c r="AP406" i="81"/>
  <c r="BZ339" i="81"/>
  <c r="AA317" i="81"/>
  <c r="BB414" i="81"/>
  <c r="BW335" i="81"/>
  <c r="BE371" i="81"/>
  <c r="X381" i="81"/>
  <c r="BW316" i="81"/>
  <c r="R448" i="81"/>
  <c r="BB398" i="81"/>
  <c r="AA308" i="81"/>
  <c r="I397" i="81"/>
  <c r="BK307" i="81"/>
  <c r="BB298" i="81"/>
  <c r="O279" i="81"/>
  <c r="BQ258" i="81"/>
  <c r="CF271" i="81"/>
  <c r="BW289" i="81"/>
  <c r="BQ278" i="81"/>
  <c r="AY464" i="81"/>
  <c r="AJ380" i="81"/>
  <c r="BQ399" i="81"/>
  <c r="CC450" i="81"/>
  <c r="AJ415" i="81"/>
  <c r="BH468" i="81"/>
  <c r="O325" i="81"/>
  <c r="AS381" i="81"/>
  <c r="CC339" i="81"/>
  <c r="AS332" i="81"/>
  <c r="BB392" i="81"/>
  <c r="AM386" i="81"/>
  <c r="O457" i="81"/>
  <c r="U448" i="81"/>
  <c r="BZ295" i="81"/>
  <c r="BZ283" i="81"/>
  <c r="CL271" i="81"/>
  <c r="X277" i="81"/>
  <c r="BB257" i="81"/>
  <c r="R391" i="81"/>
  <c r="AS434" i="81"/>
  <c r="AY344" i="81"/>
  <c r="BW472" i="81"/>
  <c r="AJ436" i="81"/>
  <c r="AD449" i="81"/>
  <c r="AM458" i="81"/>
  <c r="BZ383" i="81"/>
  <c r="AM414" i="81"/>
  <c r="BK371" i="81"/>
  <c r="BB352" i="81"/>
  <c r="BK299" i="81"/>
  <c r="AA294" i="81"/>
  <c r="AA283" i="81"/>
  <c r="R257" i="81"/>
  <c r="BW475" i="81"/>
  <c r="U464" i="81"/>
  <c r="AS318" i="81"/>
  <c r="BN363" i="81"/>
  <c r="AD322" i="81"/>
  <c r="AV383" i="81"/>
  <c r="U336" i="81"/>
  <c r="BQ323" i="81"/>
  <c r="BN357" i="81"/>
  <c r="U386" i="81"/>
  <c r="U462" i="81"/>
  <c r="BT323" i="81"/>
  <c r="AP466" i="81"/>
  <c r="BB417" i="81"/>
  <c r="X460" i="81"/>
  <c r="BW450" i="81"/>
  <c r="BH406" i="81"/>
  <c r="BK356" i="81"/>
  <c r="AG328" i="81"/>
  <c r="CC406" i="81"/>
  <c r="AM329" i="81"/>
  <c r="AS387" i="81"/>
  <c r="AD325" i="81"/>
  <c r="AJ444" i="81"/>
  <c r="AJ417" i="81"/>
  <c r="O309" i="81"/>
  <c r="CC360" i="81"/>
  <c r="CC377" i="81"/>
  <c r="BZ406" i="81"/>
  <c r="AA295" i="81"/>
  <c r="AJ294" i="81"/>
  <c r="BT298" i="81"/>
  <c r="BZ278" i="81"/>
  <c r="R277" i="81"/>
  <c r="AA249" i="81"/>
  <c r="AJ324" i="81"/>
  <c r="BT258" i="81"/>
  <c r="AA251" i="81"/>
  <c r="BZ458" i="81"/>
  <c r="O371" i="81"/>
  <c r="BN327" i="81"/>
  <c r="U407" i="81"/>
  <c r="U465" i="81"/>
  <c r="AA320" i="81"/>
  <c r="AJ406" i="81"/>
  <c r="AY400" i="81"/>
  <c r="AY414" i="81"/>
  <c r="R450" i="81"/>
  <c r="BZ418" i="81"/>
  <c r="AD415" i="81"/>
  <c r="CC296" i="81"/>
  <c r="BT301" i="81"/>
  <c r="I411" i="81"/>
  <c r="L254" i="81"/>
  <c r="U252" i="81"/>
  <c r="BK407" i="81"/>
  <c r="BE458" i="81"/>
  <c r="O395" i="81"/>
  <c r="BW402" i="81"/>
  <c r="AD466" i="81"/>
  <c r="I428" i="81"/>
  <c r="X269" i="81"/>
  <c r="BN256" i="81"/>
  <c r="AA247" i="81"/>
  <c r="L249" i="81"/>
  <c r="X290" i="81"/>
  <c r="O286" i="81"/>
  <c r="L258" i="81"/>
  <c r="CI257" i="81"/>
  <c r="BN263" i="81"/>
  <c r="CF279" i="81"/>
  <c r="F270" i="81"/>
  <c r="L256" i="81"/>
  <c r="X267" i="81"/>
  <c r="U281" i="81"/>
  <c r="I280" i="81"/>
  <c r="AA252" i="81"/>
  <c r="U284" i="81"/>
  <c r="U291" i="81"/>
  <c r="L261" i="81"/>
  <c r="O277" i="81"/>
  <c r="F278" i="81"/>
  <c r="BN248" i="81"/>
  <c r="AY256" i="81"/>
  <c r="BZ247" i="81"/>
  <c r="CI277" i="81"/>
  <c r="BN274" i="81"/>
  <c r="O263" i="81"/>
  <c r="AV247" i="81"/>
  <c r="CC435" i="81"/>
  <c r="AJ318" i="81"/>
  <c r="CL458" i="81"/>
  <c r="BH315" i="81"/>
  <c r="AM322" i="81"/>
  <c r="F343" i="81"/>
  <c r="CL343" i="81"/>
  <c r="AJ465" i="81"/>
  <c r="BW464" i="81"/>
  <c r="BN335" i="81"/>
  <c r="U315" i="81"/>
  <c r="AM384" i="81"/>
  <c r="X463" i="81"/>
  <c r="I463" i="81"/>
  <c r="BT265" i="81"/>
  <c r="CC372" i="81"/>
  <c r="BB286" i="81"/>
  <c r="CL266" i="81"/>
  <c r="CL247" i="81"/>
  <c r="BB276" i="81"/>
  <c r="X258" i="81"/>
  <c r="AV335" i="81"/>
  <c r="F371" i="81"/>
  <c r="AG336" i="81"/>
  <c r="AS435" i="81"/>
  <c r="AP450" i="81"/>
  <c r="U271" i="81"/>
  <c r="O280" i="81"/>
  <c r="I279" i="81"/>
  <c r="BH458" i="81"/>
  <c r="AG384" i="81"/>
  <c r="O383" i="81"/>
  <c r="BQ333" i="81"/>
  <c r="F389" i="81"/>
  <c r="L398" i="81"/>
  <c r="BB253" i="81"/>
  <c r="R264" i="81"/>
  <c r="I256" i="81"/>
  <c r="I288" i="81"/>
  <c r="BZ248" i="81"/>
  <c r="AA277" i="81"/>
  <c r="AV286" i="81"/>
  <c r="O252" i="81"/>
  <c r="BW266" i="81"/>
  <c r="CI274" i="81"/>
  <c r="BN252" i="81"/>
  <c r="BN247" i="81"/>
  <c r="O257" i="81"/>
  <c r="R249" i="81"/>
  <c r="F257" i="81"/>
  <c r="X287" i="81"/>
  <c r="AV264" i="81"/>
  <c r="BT284" i="81"/>
  <c r="AY288" i="81"/>
  <c r="BN291" i="81"/>
  <c r="BB247" i="81"/>
  <c r="AV384" i="81"/>
  <c r="AM401" i="81"/>
  <c r="F311" i="81"/>
  <c r="AM433" i="81"/>
  <c r="BH432" i="81"/>
  <c r="BN406" i="81"/>
  <c r="AP327" i="81"/>
  <c r="BE314" i="81"/>
  <c r="I440" i="81"/>
  <c r="O258" i="81"/>
  <c r="AV265" i="81"/>
  <c r="O393" i="81"/>
  <c r="AV344" i="81"/>
  <c r="AJ480" i="81"/>
  <c r="CC268" i="81"/>
  <c r="CI248" i="81"/>
  <c r="BB252" i="81"/>
  <c r="CI380" i="81"/>
  <c r="L388" i="81"/>
  <c r="AS449" i="81"/>
  <c r="BE366" i="81"/>
  <c r="U287" i="81"/>
  <c r="U249" i="81"/>
  <c r="U286" i="81"/>
  <c r="AA265" i="81"/>
  <c r="CL286" i="81"/>
  <c r="BN292" i="81"/>
  <c r="CL269" i="81"/>
  <c r="CI269" i="81"/>
  <c r="BN261" i="81"/>
  <c r="CF256" i="81"/>
  <c r="F261" i="81"/>
  <c r="L271" i="81"/>
  <c r="F287" i="81"/>
  <c r="I266" i="81"/>
  <c r="BN253" i="81"/>
  <c r="BT270" i="81"/>
  <c r="X256" i="81"/>
  <c r="AA261" i="81"/>
  <c r="O264" i="81"/>
  <c r="BQ277" i="81"/>
  <c r="O255" i="81"/>
  <c r="AV258" i="81"/>
  <c r="U280" i="81"/>
  <c r="CL251" i="81"/>
  <c r="U282" i="81"/>
  <c r="CC247" i="81"/>
  <c r="X247" i="81"/>
  <c r="AV317" i="81"/>
  <c r="AY314" i="81"/>
  <c r="AP429" i="81"/>
  <c r="AA315" i="81"/>
  <c r="BQ364" i="81"/>
  <c r="BB335" i="81"/>
  <c r="BZ469" i="81"/>
  <c r="BT401" i="81"/>
  <c r="AM449" i="81"/>
  <c r="BH465" i="81"/>
  <c r="AS469" i="81"/>
  <c r="BB258" i="81"/>
  <c r="F266" i="81"/>
  <c r="L290" i="81"/>
  <c r="CL252" i="81"/>
  <c r="L248" i="81"/>
  <c r="AV255" i="81"/>
  <c r="CC248" i="81"/>
  <c r="U279" i="81"/>
  <c r="I257" i="81"/>
  <c r="AY250" i="81"/>
  <c r="BW258" i="81"/>
  <c r="X274" i="81"/>
  <c r="F274" i="81"/>
  <c r="BN267" i="81"/>
  <c r="O281" i="81"/>
  <c r="I276" i="81"/>
  <c r="AY279" i="81"/>
  <c r="L269" i="81"/>
  <c r="F283" i="81"/>
  <c r="BQ256" i="81"/>
  <c r="L281" i="81"/>
  <c r="O283" i="81"/>
  <c r="U250" i="81"/>
  <c r="AV280" i="81"/>
  <c r="C278" i="81"/>
  <c r="R292" i="81"/>
  <c r="O256" i="81"/>
  <c r="BW305" i="81"/>
  <c r="CC466" i="81"/>
  <c r="O322" i="81"/>
  <c r="CF322" i="81"/>
  <c r="AG463" i="81"/>
  <c r="O387" i="81"/>
  <c r="BB407" i="81"/>
  <c r="AJ435" i="81"/>
  <c r="AD433" i="81"/>
  <c r="BB433" i="81"/>
  <c r="BT429" i="81"/>
  <c r="BH429" i="81"/>
  <c r="R388" i="81"/>
  <c r="BW371" i="81"/>
  <c r="F400" i="81"/>
  <c r="I462" i="81"/>
  <c r="AG303" i="81"/>
  <c r="I310" i="81"/>
  <c r="BZ297" i="81"/>
  <c r="BW247" i="81"/>
  <c r="U269" i="81"/>
  <c r="BT273" i="81"/>
  <c r="BB269" i="81"/>
  <c r="X248" i="81"/>
  <c r="AV371" i="81"/>
  <c r="AJ329" i="81"/>
  <c r="AA328" i="81"/>
  <c r="BK467" i="81"/>
  <c r="BT375" i="81"/>
  <c r="R347" i="81"/>
  <c r="AG369" i="81"/>
  <c r="R331" i="81"/>
  <c r="CC313" i="81"/>
  <c r="BZ485" i="81"/>
  <c r="L351" i="81"/>
  <c r="AV331" i="81"/>
  <c r="BZ291" i="81"/>
  <c r="AY277" i="81"/>
  <c r="L396" i="81"/>
  <c r="L322" i="81"/>
  <c r="AS408" i="81"/>
  <c r="C466" i="81"/>
  <c r="AM370" i="81"/>
  <c r="AP388" i="81"/>
  <c r="I457" i="81"/>
  <c r="I370" i="81"/>
  <c r="R398" i="81"/>
  <c r="BZ258" i="81"/>
  <c r="AV287" i="81"/>
  <c r="R280" i="81"/>
  <c r="AY263" i="81"/>
  <c r="CL291" i="81"/>
  <c r="L279" i="81"/>
  <c r="BN254" i="81"/>
  <c r="BQ248" i="81"/>
  <c r="BN251" i="81"/>
  <c r="AY254" i="81"/>
  <c r="AY248" i="81"/>
  <c r="AV269" i="81"/>
  <c r="BT249" i="81"/>
  <c r="BB289" i="81"/>
  <c r="L247" i="81"/>
  <c r="BB267" i="81"/>
  <c r="O248" i="81"/>
  <c r="R262" i="81"/>
  <c r="CF291" i="81"/>
  <c r="L272" i="81"/>
  <c r="BQ266" i="81"/>
  <c r="L274" i="81"/>
  <c r="I270" i="81"/>
  <c r="CF268" i="81"/>
  <c r="AV277" i="81"/>
  <c r="BH247" i="81"/>
  <c r="BN260" i="81"/>
  <c r="BB273" i="81"/>
  <c r="BQ283" i="81"/>
  <c r="AV291" i="81"/>
  <c r="I265" i="81"/>
  <c r="AA269" i="81"/>
  <c r="O290" i="81"/>
  <c r="AV272" i="81"/>
  <c r="AV279" i="81"/>
  <c r="X317" i="81"/>
  <c r="AJ475" i="81"/>
  <c r="O335" i="81"/>
  <c r="O388" i="81"/>
  <c r="AM331" i="81"/>
  <c r="F322" i="81"/>
  <c r="F384" i="81"/>
  <c r="BK403" i="81"/>
  <c r="AV407" i="81"/>
  <c r="AP343" i="81"/>
  <c r="AY383" i="81"/>
  <c r="AP324" i="81"/>
  <c r="I467" i="81"/>
  <c r="I484" i="81"/>
  <c r="F394" i="81"/>
  <c r="BE464" i="81"/>
  <c r="R335" i="81"/>
  <c r="F386" i="81"/>
  <c r="AD464" i="81"/>
  <c r="AA469" i="81"/>
  <c r="BQ401" i="81"/>
  <c r="AD343" i="81"/>
  <c r="O397" i="81"/>
  <c r="BN371" i="81"/>
  <c r="AD429" i="81"/>
  <c r="X322" i="81"/>
  <c r="AM464" i="81"/>
  <c r="O385" i="81"/>
  <c r="BZ460" i="81"/>
  <c r="BE465" i="81"/>
  <c r="F393" i="81"/>
  <c r="U431" i="81"/>
  <c r="R333" i="81"/>
  <c r="BK466" i="81"/>
  <c r="O403" i="81"/>
  <c r="AD471" i="81"/>
  <c r="I477" i="81"/>
  <c r="U324" i="81"/>
  <c r="BE438" i="81"/>
  <c r="AY356" i="81"/>
  <c r="AY360" i="81"/>
  <c r="BE367" i="81"/>
  <c r="AG436" i="81"/>
  <c r="L414" i="81"/>
  <c r="BH370" i="81"/>
  <c r="BT400" i="81"/>
  <c r="I453" i="81"/>
  <c r="BQ387" i="81"/>
  <c r="I451" i="81"/>
  <c r="AY370" i="81"/>
  <c r="L347" i="81"/>
  <c r="BN347" i="81"/>
  <c r="AG359" i="81"/>
  <c r="CC351" i="81"/>
  <c r="BT402" i="81"/>
  <c r="AS414" i="81"/>
  <c r="BQ359" i="81"/>
  <c r="AD331" i="81"/>
  <c r="CC467" i="81"/>
  <c r="BW369" i="81"/>
  <c r="X461" i="81"/>
  <c r="X431" i="81"/>
  <c r="AG322" i="81"/>
  <c r="AY343" i="81"/>
  <c r="AV356" i="81"/>
  <c r="BW359" i="81"/>
  <c r="AG311" i="81"/>
  <c r="BB380" i="81"/>
  <c r="BW367" i="81"/>
  <c r="BE449" i="81"/>
  <c r="U383" i="81"/>
  <c r="BW404" i="81"/>
  <c r="F388" i="81"/>
  <c r="F396" i="81"/>
  <c r="BZ435" i="81"/>
  <c r="BN391" i="81"/>
  <c r="AS364" i="81"/>
  <c r="CC385" i="81"/>
  <c r="CC314" i="81"/>
  <c r="BH447" i="81"/>
  <c r="AP418" i="81"/>
  <c r="AP447" i="81"/>
  <c r="AG407" i="81"/>
  <c r="X473" i="81"/>
  <c r="I436" i="81"/>
  <c r="BH471" i="81"/>
  <c r="BT392" i="81"/>
  <c r="O333" i="81"/>
  <c r="X430" i="81"/>
  <c r="I470" i="81"/>
  <c r="BH449" i="81"/>
  <c r="O315" i="81"/>
  <c r="AG332" i="81"/>
  <c r="U369" i="81"/>
  <c r="R372" i="81"/>
  <c r="BK458" i="81"/>
  <c r="BZ351" i="81"/>
  <c r="O418" i="81"/>
  <c r="X386" i="81"/>
  <c r="U449" i="81"/>
  <c r="X447" i="81"/>
  <c r="L457" i="81"/>
  <c r="O407" i="81"/>
  <c r="BN432" i="81"/>
  <c r="BW360" i="81"/>
  <c r="L412" i="81"/>
  <c r="AD318" i="81"/>
  <c r="BZ464" i="81"/>
  <c r="BE336" i="81"/>
  <c r="AS386" i="81"/>
  <c r="AJ450" i="81"/>
  <c r="AM327" i="81"/>
  <c r="BT257" i="81"/>
  <c r="BB254" i="81"/>
  <c r="BN255" i="81"/>
  <c r="X281" i="81"/>
  <c r="O247" i="81"/>
  <c r="AA279" i="81"/>
  <c r="BT254" i="81"/>
  <c r="AY287" i="81"/>
  <c r="AV248" i="81"/>
  <c r="F258" i="81"/>
  <c r="BW288" i="81"/>
  <c r="CI266" i="81"/>
  <c r="CI255" i="81"/>
  <c r="I293" i="81"/>
  <c r="L250" i="81"/>
  <c r="AV289" i="81"/>
  <c r="AY264" i="81"/>
  <c r="BQ265" i="81"/>
  <c r="F264" i="81"/>
  <c r="I260" i="81"/>
  <c r="CI251" i="81"/>
  <c r="AV262" i="81"/>
  <c r="L280" i="81"/>
  <c r="X251" i="81"/>
  <c r="BT282" i="81"/>
  <c r="U275" i="81"/>
  <c r="AA260" i="81"/>
  <c r="CL279" i="81"/>
  <c r="I263" i="81"/>
  <c r="AV275" i="81"/>
  <c r="BE247" i="81"/>
  <c r="BB281" i="81"/>
  <c r="BB270" i="81"/>
  <c r="CC291" i="81"/>
  <c r="C247" i="81"/>
  <c r="BQ287" i="81"/>
  <c r="R412" i="81"/>
  <c r="AD469" i="81"/>
  <c r="BW461" i="81"/>
  <c r="AM324" i="81"/>
  <c r="AY459" i="81"/>
  <c r="BW469" i="81"/>
  <c r="AS317" i="81"/>
  <c r="I315" i="81"/>
  <c r="I464" i="81"/>
  <c r="U443" i="81"/>
  <c r="BZ465" i="81"/>
  <c r="AG433" i="81"/>
  <c r="CL380" i="81"/>
  <c r="AY315" i="81"/>
  <c r="L400" i="81"/>
  <c r="F383" i="81"/>
  <c r="BT463" i="81"/>
  <c r="L371" i="81"/>
  <c r="O328" i="81"/>
  <c r="I485" i="81"/>
  <c r="BN328" i="81"/>
  <c r="BW401" i="81"/>
  <c r="L317" i="81"/>
  <c r="AG429" i="81"/>
  <c r="BE471" i="81"/>
  <c r="F407" i="81"/>
  <c r="O384" i="81"/>
  <c r="I419" i="81"/>
  <c r="BE466" i="81"/>
  <c r="L392" i="81"/>
  <c r="BQ431" i="81"/>
  <c r="U461" i="81"/>
  <c r="BB327" i="81"/>
  <c r="AM407" i="81"/>
  <c r="I330" i="81"/>
  <c r="AS406" i="81"/>
  <c r="F381" i="81"/>
  <c r="BE383" i="81"/>
  <c r="C432" i="81"/>
  <c r="AG403" i="81"/>
  <c r="BZ448" i="81"/>
  <c r="I480" i="81"/>
  <c r="AV461" i="81"/>
  <c r="I423" i="81"/>
  <c r="BK385" i="81"/>
  <c r="I313" i="81"/>
  <c r="AA314" i="81"/>
  <c r="BZ366" i="81"/>
  <c r="AP370" i="81"/>
  <c r="AS339" i="81"/>
  <c r="U437" i="81"/>
  <c r="AM380" i="81"/>
  <c r="L386" i="81"/>
  <c r="U418" i="81"/>
  <c r="U311" i="81"/>
  <c r="CC359" i="81"/>
  <c r="BE359" i="81"/>
  <c r="BB386" i="81"/>
  <c r="AS365" i="81"/>
  <c r="AG406" i="81"/>
  <c r="AV393" i="81"/>
  <c r="AD359" i="81"/>
  <c r="BZ352" i="81"/>
  <c r="AJ311" i="81"/>
  <c r="X483" i="81"/>
  <c r="X355" i="81"/>
  <c r="R358" i="81"/>
  <c r="AM317" i="81"/>
  <c r="F444" i="81"/>
  <c r="F316" i="81"/>
  <c r="I345" i="81"/>
  <c r="AV458" i="81"/>
  <c r="I473" i="81"/>
  <c r="AA470" i="81"/>
  <c r="AS338" i="81"/>
  <c r="U327" i="81"/>
  <c r="I461" i="81"/>
  <c r="BK332" i="81"/>
  <c r="O392" i="81"/>
  <c r="X459" i="81"/>
  <c r="BW434" i="81"/>
  <c r="BE470" i="81"/>
  <c r="AA380" i="81"/>
  <c r="F380" i="81"/>
  <c r="BN390" i="81"/>
  <c r="BH472" i="81"/>
  <c r="F359" i="81"/>
  <c r="BN408" i="81"/>
  <c r="AV360" i="81"/>
  <c r="BQ327" i="81"/>
  <c r="BZ484" i="81"/>
  <c r="AV392" i="81"/>
  <c r="BB318" i="81"/>
  <c r="AJ469" i="81"/>
  <c r="F406" i="81"/>
  <c r="BH473" i="81"/>
  <c r="L403" i="81"/>
  <c r="L315" i="81"/>
  <c r="X331" i="81"/>
  <c r="BZ338" i="81"/>
  <c r="BH437" i="81"/>
  <c r="BQ389" i="81"/>
  <c r="BQ463" i="81"/>
  <c r="X328" i="81"/>
  <c r="BH404" i="81"/>
  <c r="L415" i="81"/>
  <c r="BZ336" i="81"/>
  <c r="AJ320" i="81"/>
  <c r="BT397" i="81"/>
  <c r="I434" i="81"/>
  <c r="O347" i="81"/>
  <c r="F315" i="81"/>
  <c r="R338" i="81"/>
  <c r="AD328" i="81"/>
  <c r="AY412" i="81"/>
  <c r="I332" i="81"/>
  <c r="AM305" i="81"/>
  <c r="F265" i="81"/>
  <c r="L300" i="81"/>
  <c r="C427" i="81"/>
  <c r="BT248" i="81"/>
  <c r="C334" i="81"/>
  <c r="BN295" i="81"/>
  <c r="AP305" i="81"/>
  <c r="BW403" i="81"/>
  <c r="CC309" i="81"/>
  <c r="AY399" i="81"/>
  <c r="I460" i="81"/>
  <c r="X342" i="81"/>
  <c r="AG387" i="81"/>
  <c r="F348" i="81"/>
  <c r="AV367" i="81"/>
  <c r="BH386" i="81"/>
  <c r="BW444" i="81"/>
  <c r="R451" i="81"/>
  <c r="R308" i="81"/>
  <c r="BB387" i="81"/>
  <c r="L365" i="81"/>
  <c r="AV473" i="81"/>
  <c r="O363" i="81"/>
  <c r="BH371" i="81"/>
  <c r="BK369" i="81"/>
  <c r="BW395" i="81"/>
  <c r="BZ378" i="81"/>
  <c r="BB365" i="81"/>
  <c r="AA347" i="81"/>
  <c r="O444" i="81"/>
  <c r="AY352" i="81"/>
  <c r="I340" i="81"/>
  <c r="O311" i="81"/>
  <c r="F454" i="81"/>
  <c r="AA453" i="81"/>
  <c r="C355" i="81"/>
  <c r="X458" i="81"/>
  <c r="I417" i="81"/>
  <c r="F317" i="81"/>
  <c r="CC294" i="81"/>
  <c r="I381" i="81"/>
  <c r="L299" i="81"/>
  <c r="AM296" i="81"/>
  <c r="U299" i="81"/>
  <c r="I303" i="81"/>
  <c r="AY294" i="81"/>
  <c r="BW298" i="81"/>
  <c r="AY304" i="81"/>
  <c r="BE298" i="81"/>
  <c r="BN296" i="81"/>
  <c r="I372" i="81"/>
  <c r="BN298" i="81"/>
  <c r="I259" i="81"/>
  <c r="AA285" i="81"/>
  <c r="BZ304" i="81"/>
  <c r="AD299" i="81"/>
  <c r="AD296" i="81"/>
  <c r="CI247" i="81"/>
  <c r="C312" i="81"/>
  <c r="L282" i="81"/>
  <c r="BN285" i="81"/>
  <c r="BT300" i="81"/>
  <c r="I425" i="81"/>
  <c r="AV298" i="81"/>
  <c r="BN299" i="81"/>
  <c r="CF332" i="81"/>
  <c r="I273" i="81"/>
  <c r="AG304" i="81"/>
  <c r="AM389" i="81"/>
  <c r="BW260" i="81"/>
  <c r="CC290" i="81"/>
  <c r="BW351" i="81"/>
  <c r="I465" i="81"/>
  <c r="F329" i="81"/>
  <c r="BH359" i="81"/>
  <c r="I468" i="81"/>
  <c r="AV366" i="81"/>
  <c r="F364" i="81"/>
  <c r="AD344" i="81"/>
  <c r="AJ343" i="81"/>
  <c r="F412" i="81"/>
  <c r="R324" i="81"/>
  <c r="I430" i="81"/>
  <c r="F349" i="81"/>
  <c r="F333" i="81"/>
  <c r="F370" i="81"/>
  <c r="U409" i="81"/>
  <c r="I482" i="81"/>
  <c r="I339" i="81"/>
  <c r="AY387" i="81"/>
  <c r="AP369" i="81"/>
  <c r="O339" i="81"/>
  <c r="X448" i="81"/>
  <c r="L372" i="81"/>
  <c r="BW375" i="81"/>
  <c r="BW379" i="81"/>
  <c r="L309" i="81"/>
  <c r="AJ371" i="81"/>
  <c r="C470" i="81"/>
  <c r="L354" i="81"/>
  <c r="BW406" i="81"/>
  <c r="AJ388" i="81"/>
  <c r="U344" i="81"/>
  <c r="O308" i="81"/>
  <c r="I383" i="81"/>
  <c r="O455" i="81"/>
  <c r="F455" i="81"/>
  <c r="C419" i="81"/>
  <c r="I338" i="81"/>
  <c r="BZ391" i="81"/>
  <c r="U360" i="81"/>
  <c r="I395" i="81"/>
  <c r="F318" i="81"/>
  <c r="F310" i="81"/>
  <c r="F453" i="81"/>
  <c r="F325" i="81"/>
  <c r="I344" i="81"/>
  <c r="BW396" i="81"/>
  <c r="BW372" i="81"/>
  <c r="I357" i="81"/>
  <c r="AD294" i="81"/>
  <c r="AG298" i="81"/>
  <c r="I301" i="81"/>
  <c r="AV302" i="81"/>
  <c r="CC299" i="81"/>
  <c r="I376" i="81"/>
  <c r="I302" i="81"/>
  <c r="C295" i="81"/>
  <c r="AJ306" i="81"/>
  <c r="BQ303" i="81"/>
  <c r="CF299" i="81"/>
  <c r="X299" i="81"/>
  <c r="I295" i="81"/>
  <c r="O295" i="81"/>
  <c r="BZ298" i="81"/>
  <c r="BH296" i="81"/>
  <c r="L297" i="81"/>
  <c r="BB306" i="81"/>
  <c r="AD298" i="81"/>
  <c r="F276" i="81"/>
  <c r="O293" i="81"/>
  <c r="AV300" i="81"/>
  <c r="X297" i="81"/>
  <c r="BZ262" i="81"/>
  <c r="BZ285" i="81"/>
  <c r="L338" i="81"/>
  <c r="AV347" i="81"/>
  <c r="AA450" i="81"/>
  <c r="AM475" i="81"/>
  <c r="F319" i="81"/>
  <c r="AD387" i="81"/>
  <c r="X409" i="81"/>
  <c r="I407" i="81"/>
  <c r="U351" i="81"/>
  <c r="R384" i="81"/>
  <c r="I422" i="81"/>
  <c r="BZ444" i="81"/>
  <c r="X365" i="81"/>
  <c r="CC316" i="81"/>
  <c r="BN458" i="81"/>
  <c r="L376" i="81"/>
  <c r="AA447" i="81"/>
  <c r="I454" i="81"/>
  <c r="F308" i="81"/>
  <c r="I367" i="81"/>
  <c r="BW355" i="81"/>
  <c r="AJ308" i="81"/>
  <c r="BE393" i="81"/>
  <c r="F358" i="81"/>
  <c r="BZ439" i="81"/>
  <c r="BZ454" i="81"/>
  <c r="O445" i="81"/>
  <c r="I404" i="81"/>
  <c r="I476" i="81"/>
  <c r="I342" i="81"/>
  <c r="AV480" i="81"/>
  <c r="BZ392" i="81"/>
  <c r="I393" i="81"/>
  <c r="AG458" i="81"/>
  <c r="C338" i="81"/>
  <c r="L312" i="81"/>
  <c r="I375" i="81"/>
  <c r="F434" i="81"/>
  <c r="F357" i="81"/>
  <c r="I333" i="81"/>
  <c r="I394" i="81"/>
  <c r="U458" i="81"/>
  <c r="U294" i="81"/>
  <c r="U293" i="81"/>
  <c r="AP294" i="81"/>
  <c r="BE296" i="81"/>
  <c r="AD303" i="81"/>
  <c r="AS300" i="81"/>
  <c r="AA296" i="81"/>
  <c r="BQ281" i="81"/>
  <c r="AG300" i="81"/>
  <c r="BE307" i="81"/>
  <c r="I391" i="81"/>
  <c r="AV282" i="81"/>
  <c r="AV299" i="81"/>
  <c r="BN306" i="81"/>
  <c r="BH298" i="81"/>
  <c r="L275" i="81"/>
  <c r="X307" i="81"/>
  <c r="R298" i="81"/>
  <c r="AY276" i="81"/>
  <c r="BE409" i="81"/>
  <c r="AD395" i="81"/>
  <c r="F395" i="81"/>
  <c r="CC308" i="81"/>
  <c r="F309" i="81"/>
  <c r="F452" i="81"/>
  <c r="BT381" i="81"/>
  <c r="BW449" i="81"/>
  <c r="AD448" i="81"/>
  <c r="U436" i="81"/>
  <c r="BW399" i="81"/>
  <c r="AY367" i="81"/>
  <c r="I452" i="81"/>
  <c r="BB400" i="81"/>
  <c r="O361" i="81"/>
  <c r="BZ324" i="81"/>
  <c r="L453" i="81"/>
  <c r="AA396" i="81"/>
  <c r="AY394" i="81"/>
  <c r="I353" i="81"/>
  <c r="L445" i="81"/>
  <c r="R454" i="81"/>
  <c r="I359" i="81"/>
  <c r="AJ445" i="81"/>
  <c r="I331" i="81"/>
  <c r="R457" i="81"/>
  <c r="I456" i="81"/>
  <c r="CC408" i="81"/>
  <c r="L340" i="81"/>
  <c r="I444" i="81"/>
  <c r="BK360" i="81"/>
  <c r="AY418" i="81"/>
  <c r="AA356" i="81"/>
  <c r="BZ381" i="81"/>
  <c r="I392" i="81"/>
  <c r="F367" i="81"/>
  <c r="I483" i="81"/>
  <c r="AJ357" i="81"/>
  <c r="I323" i="81"/>
  <c r="BZ314" i="81"/>
  <c r="F339" i="81"/>
  <c r="F369" i="81"/>
  <c r="F458" i="81"/>
  <c r="BW353" i="81"/>
  <c r="BN412" i="81"/>
  <c r="I349" i="81"/>
  <c r="BQ412" i="81"/>
  <c r="I400" i="81"/>
  <c r="BE302" i="81"/>
  <c r="AG294" i="81"/>
  <c r="BQ298" i="81"/>
  <c r="BZ296" i="81"/>
  <c r="CI303" i="81"/>
  <c r="AY297" i="81"/>
  <c r="I306" i="81"/>
  <c r="O302" i="81"/>
  <c r="BW304" i="81"/>
  <c r="I380" i="81"/>
  <c r="O296" i="81"/>
  <c r="BT303" i="81"/>
  <c r="AY299" i="81"/>
  <c r="U296" i="81"/>
  <c r="X282" i="81"/>
  <c r="CF298" i="81"/>
  <c r="AJ307" i="81"/>
  <c r="L298" i="81"/>
  <c r="BN302" i="81"/>
  <c r="F262" i="81"/>
  <c r="L265" i="81"/>
  <c r="BB294" i="81"/>
  <c r="X306" i="81"/>
  <c r="AV304" i="81"/>
  <c r="X298" i="81"/>
  <c r="BZ307" i="81"/>
  <c r="I264" i="81"/>
  <c r="BN305" i="81"/>
  <c r="AV283" i="81"/>
  <c r="AP302" i="81"/>
  <c r="R299" i="81"/>
  <c r="L260" i="81"/>
  <c r="C265" i="81"/>
  <c r="BH318" i="81"/>
  <c r="I274" i="81"/>
  <c r="BZ341" i="81"/>
  <c r="I409" i="81"/>
  <c r="AS319" i="81"/>
  <c r="BK438" i="81"/>
  <c r="BZ365" i="81"/>
  <c r="L356" i="81"/>
  <c r="BW328" i="81"/>
  <c r="X406" i="81"/>
  <c r="O417" i="81"/>
  <c r="X390" i="81"/>
  <c r="L377" i="81"/>
  <c r="AJ402" i="81"/>
  <c r="F341" i="81"/>
  <c r="F397" i="81"/>
  <c r="AY436" i="81"/>
  <c r="BH439" i="81"/>
  <c r="AA483" i="81"/>
  <c r="AA484" i="81"/>
  <c r="BE385" i="81"/>
  <c r="AG415" i="81"/>
  <c r="AP435" i="81"/>
  <c r="AP355" i="81"/>
  <c r="C359" i="81"/>
  <c r="X474" i="81"/>
  <c r="I418" i="81"/>
  <c r="BB325" i="81"/>
  <c r="U445" i="81"/>
  <c r="L370" i="81"/>
  <c r="R312" i="81"/>
  <c r="AG448" i="81"/>
  <c r="AJ336" i="81"/>
  <c r="X391" i="81"/>
  <c r="I447" i="81"/>
  <c r="O351" i="81"/>
  <c r="BZ322" i="81"/>
  <c r="CC375" i="81"/>
  <c r="I369" i="81"/>
  <c r="BW358" i="81"/>
  <c r="U357" i="81"/>
  <c r="U388" i="81"/>
  <c r="L316" i="81"/>
  <c r="O376" i="81"/>
  <c r="I441" i="81"/>
  <c r="L357" i="81"/>
  <c r="F470" i="81"/>
  <c r="I384" i="81"/>
  <c r="BZ394" i="81"/>
  <c r="I387" i="81"/>
  <c r="BW314" i="81"/>
  <c r="F429" i="81"/>
  <c r="F445" i="81"/>
  <c r="F375" i="81"/>
  <c r="I348" i="81"/>
  <c r="I377" i="81"/>
  <c r="I312" i="81"/>
  <c r="BW296" i="81"/>
  <c r="BW297" i="81"/>
  <c r="AA297" i="81"/>
  <c r="AM294" i="81"/>
  <c r="F288" i="81"/>
  <c r="C405" i="81"/>
  <c r="O294" i="81"/>
  <c r="U302" i="81"/>
  <c r="CC300" i="81"/>
  <c r="BE294" i="81"/>
  <c r="BE303" i="81"/>
  <c r="BQ300" i="81"/>
  <c r="F300" i="81"/>
  <c r="AJ296" i="81"/>
  <c r="I382" i="81"/>
  <c r="CF303" i="81"/>
  <c r="L304" i="81"/>
  <c r="F303" i="81"/>
  <c r="L295" i="81"/>
  <c r="X259" i="81"/>
  <c r="BZ305" i="81"/>
  <c r="BB297" i="81"/>
  <c r="F298" i="81"/>
  <c r="C316" i="81"/>
  <c r="BT299" i="81"/>
  <c r="AV296" i="81"/>
  <c r="X305" i="81"/>
  <c r="O268" i="81"/>
  <c r="F293" i="81"/>
  <c r="L311" i="81"/>
  <c r="F417" i="81"/>
  <c r="X416" i="81"/>
  <c r="O331" i="81"/>
  <c r="O329" i="81"/>
  <c r="I311" i="81"/>
  <c r="F345" i="81"/>
  <c r="AY357" i="81"/>
  <c r="CC332" i="81"/>
  <c r="F346" i="81"/>
  <c r="I450" i="81"/>
  <c r="CC361" i="81"/>
  <c r="O310" i="81"/>
  <c r="BW378" i="81"/>
  <c r="F365" i="81"/>
  <c r="L455" i="81"/>
  <c r="I403" i="81"/>
  <c r="C483" i="81"/>
  <c r="BZ422" i="81"/>
  <c r="AD458" i="81"/>
  <c r="F372" i="81"/>
  <c r="F340" i="81"/>
  <c r="U295" i="81"/>
  <c r="AV294" i="81"/>
  <c r="AP299" i="81"/>
  <c r="BZ302" i="81"/>
  <c r="R303" i="81"/>
  <c r="BH307" i="81"/>
  <c r="O276" i="81"/>
  <c r="BB305" i="81"/>
  <c r="X300" i="81"/>
  <c r="BQ269" i="81"/>
  <c r="F268" i="81"/>
  <c r="AV276" i="81"/>
  <c r="C348" i="81"/>
  <c r="R259" i="81"/>
  <c r="U260" i="81"/>
  <c r="C376" i="81"/>
  <c r="I271" i="81"/>
  <c r="O275" i="81"/>
  <c r="CF257" i="81"/>
  <c r="CI253" i="81"/>
  <c r="BN290" i="81"/>
  <c r="X275" i="81"/>
  <c r="BW433" i="81"/>
  <c r="AS324" i="81"/>
  <c r="BZ370" i="81"/>
  <c r="BE433" i="81"/>
  <c r="BH475" i="81"/>
  <c r="BT357" i="81"/>
  <c r="O381" i="81"/>
  <c r="AY386" i="81"/>
  <c r="AS340" i="81"/>
  <c r="R415" i="81"/>
  <c r="BE317" i="81"/>
  <c r="AS336" i="81"/>
  <c r="BB344" i="81"/>
  <c r="X395" i="81"/>
  <c r="AV475" i="81"/>
  <c r="BZ349" i="81"/>
  <c r="AD444" i="81"/>
  <c r="CC333" i="81"/>
  <c r="AA307" i="81"/>
  <c r="CL278" i="81"/>
  <c r="BQ272" i="81"/>
  <c r="AA263" i="81"/>
  <c r="X289" i="81"/>
  <c r="X253" i="81"/>
  <c r="R286" i="81"/>
  <c r="F292" i="81"/>
  <c r="CC451" i="81"/>
  <c r="BQ393" i="81"/>
  <c r="AS314" i="81"/>
  <c r="BQ394" i="81"/>
  <c r="AD472" i="81"/>
  <c r="BN484" i="81"/>
  <c r="BT360" i="81"/>
  <c r="O364" i="81"/>
  <c r="AD461" i="81"/>
  <c r="AY380" i="81"/>
  <c r="BT406" i="81"/>
  <c r="BZ463" i="81"/>
  <c r="AJ484" i="81"/>
  <c r="AG335" i="81"/>
  <c r="AM328" i="81"/>
  <c r="BZ437" i="81"/>
  <c r="AM342" i="81"/>
  <c r="AY415" i="81"/>
  <c r="BT333" i="81"/>
  <c r="O319" i="81"/>
  <c r="AY397" i="81"/>
  <c r="O399" i="81"/>
  <c r="AA418" i="81"/>
  <c r="O448" i="81"/>
  <c r="AV391" i="81"/>
  <c r="U364" i="81"/>
  <c r="U392" i="81"/>
  <c r="AG364" i="81"/>
  <c r="BZ332" i="81"/>
  <c r="U319" i="81"/>
  <c r="L358" i="81"/>
  <c r="X340" i="81"/>
  <c r="I316" i="81"/>
  <c r="BQ305" i="81"/>
  <c r="U307" i="81"/>
  <c r="BH305" i="81"/>
  <c r="BB282" i="81"/>
  <c r="BT251" i="81"/>
  <c r="BT275" i="81"/>
  <c r="CC288" i="81"/>
  <c r="F282" i="81"/>
  <c r="AV315" i="81"/>
  <c r="X336" i="81"/>
  <c r="BT393" i="81"/>
  <c r="O341" i="81"/>
  <c r="AG380" i="81"/>
  <c r="AS450" i="81"/>
  <c r="BT431" i="81"/>
  <c r="AG344" i="81"/>
  <c r="BT335" i="81"/>
  <c r="BQ328" i="81"/>
  <c r="BZ359" i="81"/>
  <c r="O401" i="81"/>
  <c r="AP341" i="81"/>
  <c r="BK406" i="81"/>
  <c r="BW327" i="81"/>
  <c r="AG449" i="81"/>
  <c r="AG338" i="81"/>
  <c r="X462" i="81"/>
  <c r="BT356" i="81"/>
  <c r="AJ385" i="81"/>
  <c r="AY431" i="81"/>
  <c r="AY329" i="81"/>
  <c r="BW364" i="81"/>
  <c r="AD329" i="81"/>
  <c r="CC342" i="81"/>
  <c r="AA445" i="81"/>
  <c r="AV354" i="81"/>
  <c r="BW322" i="81"/>
  <c r="AJ327" i="81"/>
  <c r="AD394" i="81"/>
  <c r="O379" i="81"/>
  <c r="BZ396" i="81"/>
  <c r="R434" i="81"/>
  <c r="BK447" i="81"/>
  <c r="BB364" i="81"/>
  <c r="AA408" i="81"/>
  <c r="AS297" i="81"/>
  <c r="BQ296" i="81"/>
  <c r="AS298" i="81"/>
  <c r="R282" i="81"/>
  <c r="AY269" i="81"/>
  <c r="BB266" i="81"/>
  <c r="O253" i="81"/>
  <c r="BW459" i="81"/>
  <c r="AJ315" i="81"/>
  <c r="AS431" i="81"/>
  <c r="BE459" i="81"/>
  <c r="AJ429" i="81"/>
  <c r="BK402" i="81"/>
  <c r="AP464" i="81"/>
  <c r="BE430" i="81"/>
  <c r="AV402" i="81"/>
  <c r="BN462" i="81"/>
  <c r="AS430" i="81"/>
  <c r="AY463" i="81"/>
  <c r="AJ407" i="81"/>
  <c r="CC469" i="81"/>
  <c r="AD327" i="81"/>
  <c r="BQ391" i="81"/>
  <c r="AA434" i="81"/>
  <c r="AA443" i="81"/>
  <c r="BB336" i="81"/>
  <c r="X335" i="81"/>
  <c r="BB402" i="81"/>
  <c r="CC366" i="81"/>
  <c r="BB340" i="81"/>
  <c r="BW470" i="81"/>
  <c r="BB383" i="81"/>
  <c r="BT329" i="81"/>
  <c r="AD386" i="81"/>
  <c r="L406" i="81"/>
  <c r="BQ416" i="81"/>
  <c r="R452" i="81"/>
  <c r="BB465" i="81"/>
  <c r="L452" i="81"/>
  <c r="BE448" i="81"/>
  <c r="AD467" i="81"/>
  <c r="BZ443" i="81"/>
  <c r="AV432" i="81"/>
  <c r="R416" i="81"/>
  <c r="BT483" i="81"/>
  <c r="BQ469" i="81"/>
  <c r="AY365" i="81"/>
  <c r="BH395" i="81"/>
  <c r="CC448" i="81"/>
  <c r="BZ343" i="81"/>
  <c r="AP340" i="81"/>
  <c r="AP311" i="81"/>
  <c r="BB311" i="81"/>
  <c r="AV438" i="81"/>
  <c r="BB356" i="81"/>
  <c r="CC416" i="81"/>
  <c r="I362" i="81"/>
  <c r="BZ303" i="81"/>
  <c r="BT295" i="81"/>
  <c r="BT255" i="81"/>
  <c r="BT252" i="81"/>
  <c r="BT269" i="81"/>
  <c r="BB285" i="81"/>
  <c r="X260" i="81"/>
  <c r="AA248" i="81"/>
  <c r="L289" i="81"/>
  <c r="BT266" i="81"/>
  <c r="U255" i="81"/>
  <c r="CL255" i="81"/>
  <c r="AY280" i="81"/>
  <c r="AP433" i="81"/>
  <c r="AG431" i="81"/>
  <c r="AY317" i="81"/>
  <c r="BK318" i="81"/>
  <c r="AM418" i="81"/>
  <c r="AM356" i="81"/>
  <c r="AS418" i="81"/>
  <c r="CC485" i="81"/>
  <c r="AD473" i="81"/>
  <c r="BZ430" i="81"/>
  <c r="BZ475" i="81"/>
  <c r="BZ467" i="81"/>
  <c r="AS344" i="81"/>
  <c r="BQ397" i="81"/>
  <c r="X439" i="81"/>
  <c r="BW317" i="81"/>
  <c r="AJ404" i="81"/>
  <c r="AM344" i="81"/>
  <c r="AG483" i="81"/>
  <c r="BK463" i="81"/>
  <c r="AG418" i="81"/>
  <c r="BW357" i="81"/>
  <c r="X394" i="81"/>
  <c r="AV467" i="81"/>
  <c r="BN464" i="81"/>
  <c r="L444" i="81"/>
  <c r="BZ345" i="81"/>
  <c r="AA388" i="81"/>
  <c r="X347" i="81"/>
  <c r="AJ332" i="81"/>
  <c r="I413" i="81"/>
  <c r="AJ354" i="81"/>
  <c r="AJ299" i="81"/>
  <c r="AJ303" i="81"/>
  <c r="AA289" i="81"/>
  <c r="AA267" i="81"/>
  <c r="X249" i="81"/>
  <c r="BQ249" i="81"/>
  <c r="AY274" i="81"/>
  <c r="AV253" i="81"/>
  <c r="BQ289" i="81"/>
  <c r="AY278" i="81"/>
  <c r="BQ270" i="81"/>
  <c r="BN268" i="81"/>
  <c r="U292" i="81"/>
  <c r="AP443" i="81"/>
  <c r="BK322" i="81"/>
  <c r="BK328" i="81"/>
  <c r="BW315" i="81"/>
  <c r="AM383" i="81"/>
  <c r="AG317" i="81"/>
  <c r="AS401" i="81"/>
  <c r="BT462" i="81"/>
  <c r="AJ359" i="81"/>
  <c r="BN392" i="81"/>
  <c r="X344" i="81"/>
  <c r="BN364" i="81"/>
  <c r="BQ400" i="81"/>
  <c r="AY462" i="81"/>
  <c r="BT390" i="81"/>
  <c r="BN325" i="81"/>
  <c r="AY432" i="81"/>
  <c r="BE380" i="81"/>
  <c r="BZ403" i="81"/>
  <c r="O409" i="81"/>
  <c r="AA397" i="81"/>
  <c r="BK339" i="81"/>
  <c r="AP335" i="81"/>
  <c r="AP363" i="81"/>
  <c r="X414" i="81"/>
  <c r="BH365" i="81"/>
  <c r="R374" i="81"/>
  <c r="BN319" i="81"/>
  <c r="L308" i="81"/>
  <c r="BZ358" i="81"/>
  <c r="C368" i="81"/>
  <c r="I386" i="81"/>
  <c r="AD384" i="81"/>
  <c r="R327" i="81"/>
  <c r="BN397" i="81"/>
  <c r="AJ390" i="81"/>
  <c r="AD342" i="81"/>
  <c r="R395" i="81"/>
  <c r="U401" i="81"/>
  <c r="L364" i="81"/>
  <c r="BH317" i="81"/>
  <c r="BK465" i="81"/>
  <c r="X418" i="81"/>
  <c r="BT485" i="81"/>
  <c r="BE368" i="81"/>
  <c r="BE395" i="81"/>
  <c r="BE415" i="81"/>
  <c r="R364" i="81"/>
  <c r="AJ471" i="81"/>
  <c r="CF289" i="81"/>
  <c r="BZ289" i="81"/>
  <c r="CL289" i="81"/>
  <c r="CC253" i="81"/>
  <c r="CC255" i="81"/>
  <c r="AA286" i="81"/>
  <c r="BN278" i="81"/>
  <c r="AY271" i="81"/>
  <c r="CI249" i="81"/>
  <c r="BZ250" i="81"/>
  <c r="BZ255" i="81"/>
  <c r="CL257" i="81"/>
  <c r="R248" i="81"/>
  <c r="R266" i="81"/>
  <c r="CF266" i="81"/>
  <c r="X288" i="81"/>
  <c r="BB261" i="81"/>
  <c r="CL256" i="81"/>
  <c r="AY270" i="81"/>
  <c r="AA282" i="81"/>
  <c r="AA281" i="81"/>
  <c r="R284" i="81"/>
  <c r="BN288" i="81"/>
  <c r="X254" i="81"/>
  <c r="AY290" i="81"/>
  <c r="R276" i="81"/>
  <c r="BT293" i="81"/>
  <c r="BQ250" i="81"/>
  <c r="BB287" i="81"/>
  <c r="U248" i="81"/>
  <c r="AA268" i="81"/>
  <c r="BB272" i="81"/>
  <c r="R273" i="81"/>
  <c r="BT264" i="81"/>
  <c r="AA258" i="81"/>
  <c r="BN287" i="81"/>
  <c r="CI291" i="81"/>
  <c r="BB262" i="81"/>
  <c r="BT290" i="81"/>
  <c r="O394" i="81"/>
  <c r="BZ466" i="81"/>
  <c r="AP432" i="81"/>
  <c r="O332" i="81"/>
  <c r="AG469" i="81"/>
  <c r="BT336" i="81"/>
  <c r="AP384" i="81"/>
  <c r="CL384" i="81"/>
  <c r="R311" i="81"/>
  <c r="AJ434" i="81"/>
  <c r="R407" i="81"/>
  <c r="CC331" i="81"/>
  <c r="BH443" i="81"/>
  <c r="AM447" i="81"/>
  <c r="AD431" i="81"/>
  <c r="U472" i="81"/>
  <c r="X262" i="81"/>
  <c r="R253" i="81"/>
  <c r="CI287" i="81"/>
  <c r="CI278" i="81"/>
  <c r="CI290" i="81"/>
  <c r="CI262" i="81"/>
  <c r="BB271" i="81"/>
  <c r="BT286" i="81"/>
  <c r="R263" i="81"/>
  <c r="AA275" i="81"/>
  <c r="BB263" i="81"/>
  <c r="AY281" i="81"/>
  <c r="BB292" i="81"/>
  <c r="BN283" i="81"/>
  <c r="BN284" i="81"/>
  <c r="BT276" i="81"/>
  <c r="BT261" i="81"/>
  <c r="X264" i="81"/>
  <c r="BB290" i="81"/>
  <c r="F291" i="81"/>
  <c r="CL274" i="81"/>
  <c r="BQ268" i="81"/>
  <c r="AY259" i="81"/>
  <c r="AY282" i="81"/>
  <c r="BB279" i="81"/>
  <c r="BB314" i="81"/>
  <c r="BB439" i="81"/>
  <c r="BB401" i="81"/>
  <c r="CF317" i="81"/>
  <c r="CF458" i="81"/>
  <c r="CF384" i="81"/>
  <c r="BB406" i="81"/>
  <c r="BQ363" i="81"/>
  <c r="BZ433" i="81"/>
  <c r="X318" i="81"/>
  <c r="AS432" i="81"/>
  <c r="X384" i="81"/>
  <c r="R390" i="81"/>
  <c r="AJ438" i="81"/>
  <c r="AM385" i="81"/>
  <c r="AV359" i="81"/>
  <c r="BN323" i="81"/>
  <c r="BW471" i="81"/>
  <c r="AP434" i="81"/>
  <c r="BQ407" i="81"/>
  <c r="U463" i="81"/>
  <c r="AS315" i="81"/>
  <c r="AG432" i="81"/>
  <c r="CC338" i="81"/>
  <c r="I433" i="81"/>
  <c r="CL449" i="81"/>
  <c r="AP472" i="81"/>
  <c r="AJ314" i="81"/>
  <c r="R402" i="81"/>
  <c r="BE429" i="81"/>
  <c r="BE431" i="81"/>
  <c r="BE461" i="81"/>
  <c r="U402" i="81"/>
  <c r="BT370" i="81"/>
  <c r="BW356" i="81"/>
  <c r="AS380" i="81"/>
  <c r="BZ287" i="81"/>
  <c r="BZ251" i="81"/>
  <c r="CL288" i="81"/>
  <c r="R289" i="81"/>
  <c r="BH470" i="81"/>
  <c r="BN271" i="81"/>
  <c r="BB256" i="81"/>
  <c r="X257" i="81"/>
  <c r="BT268" i="81"/>
  <c r="CC258" i="81"/>
  <c r="AA257" i="81"/>
  <c r="BT247" i="81"/>
  <c r="AY266" i="81"/>
  <c r="CC287" i="81"/>
  <c r="U283" i="81"/>
  <c r="CI270" i="81"/>
  <c r="U256" i="81"/>
  <c r="O262" i="81"/>
  <c r="X255" i="81"/>
  <c r="O269" i="81"/>
  <c r="O270" i="81"/>
  <c r="BQ251" i="81"/>
  <c r="R250" i="81"/>
  <c r="BZ270" i="81"/>
  <c r="BZ261" i="81"/>
  <c r="I284" i="81"/>
  <c r="AY249" i="81"/>
  <c r="BQ261" i="81"/>
  <c r="BT291" i="81"/>
  <c r="CL253" i="81"/>
  <c r="CF274" i="81"/>
  <c r="CI288" i="81"/>
  <c r="BB251" i="81"/>
  <c r="R261" i="81"/>
  <c r="BQ292" i="81"/>
  <c r="X261" i="81"/>
  <c r="F285" i="81"/>
  <c r="BT262" i="81"/>
  <c r="AA280" i="81"/>
  <c r="U262" i="81"/>
  <c r="BQ286" i="81"/>
  <c r="BT277" i="81"/>
  <c r="AY292" i="81"/>
  <c r="BN258" i="81"/>
  <c r="L264" i="81"/>
  <c r="BQ290" i="81"/>
  <c r="BZ318" i="81"/>
  <c r="BH314" i="81"/>
  <c r="BW443" i="81"/>
  <c r="O390" i="81"/>
  <c r="AM402" i="81"/>
  <c r="AY327" i="81"/>
  <c r="BK433" i="81"/>
  <c r="BW458" i="81"/>
  <c r="BW466" i="81"/>
  <c r="BK409" i="81"/>
  <c r="AS363" i="81"/>
  <c r="BE434" i="81"/>
  <c r="CI406" i="81"/>
  <c r="CI384" i="81"/>
  <c r="AG318" i="81"/>
  <c r="AG401" i="81"/>
  <c r="AA448" i="81"/>
  <c r="U466" i="81"/>
  <c r="AA459" i="81"/>
  <c r="AG471" i="81"/>
  <c r="AG465" i="81"/>
  <c r="AM472" i="81"/>
  <c r="AD459" i="81"/>
  <c r="AV463" i="81"/>
  <c r="BB284" i="81"/>
  <c r="BZ280" i="81"/>
  <c r="BZ257" i="81"/>
  <c r="CF251" i="81"/>
  <c r="AP318" i="81"/>
  <c r="BZ434" i="81"/>
  <c r="BE432" i="81"/>
  <c r="AD407" i="81"/>
  <c r="AD465" i="81"/>
  <c r="BQ392" i="81"/>
  <c r="BW365" i="81"/>
  <c r="AJ466" i="81"/>
  <c r="BQ369" i="81"/>
  <c r="AG439" i="81"/>
  <c r="AG389" i="81"/>
  <c r="BT399" i="81"/>
  <c r="X407" i="81"/>
  <c r="R315" i="81"/>
  <c r="AP431" i="81"/>
  <c r="AM403" i="81"/>
  <c r="BQ395" i="81"/>
  <c r="AD463" i="81"/>
  <c r="L349" i="81"/>
  <c r="AA270" i="81"/>
  <c r="CF286" i="81"/>
  <c r="CF270" i="81"/>
  <c r="BN262" i="81"/>
  <c r="O271" i="81"/>
  <c r="BQ264" i="81"/>
  <c r="AA274" i="81"/>
  <c r="CC270" i="81"/>
  <c r="CC282" i="81"/>
  <c r="R268" i="81"/>
  <c r="X268" i="81"/>
  <c r="AA254" i="81"/>
  <c r="BT285" i="81"/>
  <c r="BQ279" i="81"/>
  <c r="BQ262" i="81"/>
  <c r="U264" i="81"/>
  <c r="CL249" i="81"/>
  <c r="BQ288" i="81"/>
  <c r="AJ431" i="81"/>
  <c r="AJ433" i="81"/>
  <c r="L394" i="81"/>
  <c r="X343" i="81"/>
  <c r="BT319" i="81"/>
  <c r="CC383" i="81"/>
  <c r="AP331" i="81"/>
  <c r="L323" i="81"/>
  <c r="BK415" i="81"/>
  <c r="AS475" i="81"/>
  <c r="AJ331" i="81"/>
  <c r="AA473" i="81"/>
  <c r="BB431" i="81"/>
  <c r="BN483" i="81"/>
  <c r="BK336" i="81"/>
  <c r="AV471" i="81"/>
  <c r="BW309" i="81"/>
  <c r="R279" i="81"/>
  <c r="BT289" i="81"/>
  <c r="CC266" i="81"/>
  <c r="CC256" i="81"/>
  <c r="CC434" i="81"/>
  <c r="L257" i="81"/>
  <c r="BB264" i="81"/>
  <c r="BW287" i="81"/>
  <c r="BW255" i="81"/>
  <c r="BB255" i="81"/>
  <c r="CL248" i="81"/>
  <c r="BT256" i="81"/>
  <c r="CF269" i="81"/>
  <c r="AA287" i="81"/>
  <c r="AY251" i="81"/>
  <c r="BW248" i="81"/>
  <c r="BB259" i="81"/>
  <c r="BT271" i="81"/>
  <c r="CI286" i="81"/>
  <c r="CL275" i="81"/>
  <c r="CC280" i="81"/>
  <c r="CC257" i="81"/>
  <c r="BT279" i="81"/>
  <c r="CL270" i="81"/>
  <c r="CC292" i="81"/>
  <c r="BW270" i="81"/>
  <c r="BW251" i="81"/>
  <c r="BB249" i="81"/>
  <c r="BQ254" i="81"/>
  <c r="AA290" i="81"/>
  <c r="R287" i="81"/>
  <c r="BB283" i="81"/>
  <c r="BW250" i="81"/>
  <c r="BQ267" i="81"/>
  <c r="R255" i="81"/>
  <c r="BQ255" i="81"/>
  <c r="AA291" i="81"/>
  <c r="AV257" i="81"/>
  <c r="AA264" i="81"/>
  <c r="X265" i="81"/>
  <c r="O285" i="81"/>
  <c r="U261" i="81"/>
  <c r="AA278" i="81"/>
  <c r="BT287" i="81"/>
  <c r="CC318" i="81"/>
  <c r="AM432" i="81"/>
  <c r="AY335" i="81"/>
  <c r="AY322" i="81"/>
  <c r="AD317" i="81"/>
  <c r="AM431" i="81"/>
  <c r="CC443" i="81"/>
  <c r="U314" i="81"/>
  <c r="R393" i="81"/>
  <c r="BN322" i="81"/>
  <c r="AS429" i="81"/>
  <c r="BW460" i="81"/>
  <c r="BN407" i="81"/>
  <c r="BB443" i="81"/>
  <c r="R394" i="81"/>
  <c r="R397" i="81"/>
  <c r="BK384" i="81"/>
  <c r="U459" i="81"/>
  <c r="BT260" i="81"/>
  <c r="AV252" i="81"/>
  <c r="O254" i="81"/>
  <c r="AY252" i="81"/>
  <c r="CF248" i="81"/>
  <c r="CF290" i="81"/>
  <c r="BW280" i="81"/>
  <c r="BW257" i="81"/>
  <c r="BW268" i="81"/>
  <c r="BW261" i="81"/>
  <c r="CC279" i="81"/>
  <c r="CC259" i="81"/>
  <c r="BQ291" i="81"/>
  <c r="BQ280" i="81"/>
  <c r="X250" i="81"/>
  <c r="CF262" i="81"/>
  <c r="L266" i="81"/>
  <c r="R281" i="81"/>
  <c r="BB277" i="81"/>
  <c r="BT283" i="81"/>
  <c r="BT292" i="81"/>
  <c r="AY258" i="81"/>
  <c r="X272" i="81"/>
  <c r="R270" i="81"/>
  <c r="X276" i="81"/>
  <c r="X293" i="81"/>
  <c r="BB248" i="81"/>
  <c r="BT272" i="81"/>
  <c r="BN286" i="81"/>
  <c r="AY291" i="81"/>
  <c r="AP402" i="81"/>
  <c r="BH433" i="81"/>
  <c r="BW432" i="81"/>
  <c r="BW318" i="81"/>
  <c r="BB432" i="81"/>
  <c r="AS443" i="81"/>
  <c r="X315" i="81"/>
  <c r="CC432" i="81"/>
  <c r="BH331" i="81"/>
  <c r="AD401" i="81"/>
  <c r="AS331" i="81"/>
  <c r="R403" i="81"/>
  <c r="R404" i="81"/>
  <c r="CC430" i="81"/>
  <c r="O327" i="81"/>
  <c r="L327" i="81"/>
  <c r="X432" i="81"/>
  <c r="L397" i="81"/>
  <c r="AY406" i="81"/>
  <c r="BH464" i="81"/>
  <c r="BT416" i="81"/>
  <c r="BE439" i="81"/>
  <c r="AA430" i="81"/>
  <c r="AM466" i="81"/>
  <c r="AM357" i="81"/>
  <c r="AM436" i="81"/>
  <c r="BW323" i="81"/>
  <c r="BZ459" i="81"/>
  <c r="AP383" i="81"/>
  <c r="L389" i="81"/>
  <c r="X464" i="81"/>
  <c r="AP336" i="81"/>
  <c r="BT461" i="81"/>
  <c r="AY469" i="81"/>
  <c r="AV311" i="81"/>
  <c r="BT369" i="81"/>
  <c r="AJ448" i="81"/>
  <c r="BH336" i="81"/>
  <c r="BN411" i="81"/>
  <c r="CC461" i="81"/>
  <c r="AD402" i="81"/>
  <c r="AD385" i="81"/>
  <c r="BB343" i="81"/>
  <c r="R371" i="81"/>
  <c r="AG461" i="81"/>
  <c r="BB461" i="81"/>
  <c r="BQ410" i="81"/>
  <c r="AA384" i="81"/>
  <c r="AA438" i="81"/>
  <c r="AS458" i="81"/>
  <c r="U434" i="81"/>
  <c r="AY433" i="81"/>
  <c r="O359" i="81"/>
  <c r="BE407" i="81"/>
  <c r="AP380" i="81"/>
  <c r="BE435" i="81"/>
  <c r="BE480" i="81"/>
  <c r="AA472" i="81"/>
  <c r="BH462" i="81"/>
  <c r="BH438" i="81"/>
  <c r="BT484" i="81"/>
  <c r="L385" i="81"/>
  <c r="AV429" i="81"/>
  <c r="X467" i="81"/>
  <c r="X465" i="81"/>
  <c r="AV472" i="81"/>
  <c r="AJ472" i="81"/>
  <c r="BW407" i="81"/>
  <c r="AG434" i="81"/>
  <c r="AS369" i="81"/>
  <c r="X438" i="81"/>
  <c r="CC315" i="81"/>
  <c r="BQ485" i="81"/>
  <c r="AG460" i="81"/>
  <c r="BK395" i="81"/>
  <c r="BZ473" i="81"/>
  <c r="BK436" i="81"/>
  <c r="U473" i="81"/>
  <c r="BN398" i="81"/>
  <c r="BB452" i="81"/>
  <c r="BT408" i="81"/>
  <c r="AM450" i="81"/>
  <c r="X311" i="81"/>
  <c r="CC365" i="81"/>
  <c r="AY460" i="81"/>
  <c r="AS463" i="81"/>
  <c r="AJ360" i="81"/>
  <c r="X341" i="81"/>
  <c r="O349" i="81"/>
  <c r="U371" i="81"/>
  <c r="AJ366" i="81"/>
  <c r="AD324" i="81"/>
  <c r="AD332" i="81"/>
  <c r="AJ430" i="81"/>
  <c r="AJ369" i="81"/>
  <c r="AV338" i="81"/>
  <c r="R329" i="81"/>
  <c r="BE468" i="81"/>
  <c r="BQ413" i="81"/>
  <c r="CC364" i="81"/>
  <c r="BN450" i="81"/>
  <c r="AY466" i="81"/>
  <c r="CC402" i="81"/>
  <c r="BQ414" i="81"/>
  <c r="BK470" i="81"/>
  <c r="AA324" i="81"/>
  <c r="AM340" i="81"/>
  <c r="AY332" i="81"/>
  <c r="BZ354" i="81"/>
  <c r="U414" i="81"/>
  <c r="AD416" i="81"/>
  <c r="AA416" i="81"/>
  <c r="BK386" i="81"/>
  <c r="AJ432" i="81"/>
  <c r="BT398" i="81"/>
  <c r="BQ371" i="81"/>
  <c r="AA439" i="81"/>
  <c r="BZ369" i="81"/>
  <c r="AJ458" i="81"/>
  <c r="R414" i="81"/>
  <c r="AS370" i="81"/>
  <c r="BB469" i="81"/>
  <c r="BH402" i="81"/>
  <c r="L341" i="81"/>
  <c r="BH448" i="81"/>
  <c r="BB315" i="81"/>
  <c r="X383" i="81"/>
  <c r="CC384" i="81"/>
  <c r="BQ461" i="81"/>
  <c r="BW331" i="81"/>
  <c r="AG438" i="81"/>
  <c r="BQ317" i="81"/>
  <c r="CC437" i="81"/>
  <c r="R370" i="81"/>
  <c r="BK469" i="81"/>
  <c r="BK317" i="81"/>
  <c r="BZ385" i="81"/>
  <c r="U389" i="81"/>
  <c r="BB470" i="81"/>
  <c r="X332" i="81"/>
  <c r="AM463" i="81"/>
  <c r="BK326" i="81"/>
  <c r="BH383" i="81"/>
  <c r="AS335" i="81"/>
  <c r="AS360" i="81"/>
  <c r="AS466" i="81"/>
  <c r="AM339" i="81"/>
  <c r="AM319" i="81"/>
  <c r="CC403" i="81"/>
  <c r="AV369" i="81"/>
  <c r="R319" i="81"/>
  <c r="BQ341" i="81"/>
  <c r="BH368" i="81"/>
  <c r="AY342" i="81"/>
  <c r="AY470" i="81"/>
  <c r="BQ331" i="81"/>
  <c r="AA393" i="81"/>
  <c r="AA369" i="81"/>
  <c r="AG437" i="81"/>
  <c r="BW324" i="81"/>
  <c r="AM335" i="81"/>
  <c r="BK464" i="81"/>
  <c r="BN401" i="81"/>
  <c r="BT458" i="81"/>
  <c r="AV469" i="81"/>
  <c r="BZ461" i="81"/>
  <c r="O323" i="81"/>
  <c r="BQ462" i="81"/>
  <c r="BQ411" i="81"/>
  <c r="R322" i="81"/>
  <c r="AG327" i="81"/>
  <c r="BE443" i="81"/>
  <c r="BN409" i="81"/>
  <c r="AM318" i="81"/>
  <c r="BT469" i="81"/>
  <c r="R389" i="81"/>
  <c r="R336" i="81"/>
  <c r="BH431" i="81"/>
  <c r="AG385" i="81"/>
  <c r="BB434" i="81"/>
  <c r="BN360" i="81"/>
  <c r="AG430" i="81"/>
  <c r="BZ356" i="81"/>
  <c r="BQ360" i="81"/>
  <c r="BQ311" i="81"/>
  <c r="AA435" i="81"/>
  <c r="AA431" i="81"/>
  <c r="BE473" i="81"/>
  <c r="BZ401" i="81"/>
  <c r="AS343" i="81"/>
  <c r="O386" i="81"/>
  <c r="AY472" i="81"/>
  <c r="AS328" i="81"/>
  <c r="AY318" i="81"/>
  <c r="AS472" i="81"/>
  <c r="AP328" i="81"/>
  <c r="R317" i="81"/>
  <c r="BT394" i="81"/>
  <c r="L395" i="81"/>
  <c r="X324" i="81"/>
  <c r="X389" i="81"/>
  <c r="AM415" i="81"/>
  <c r="BQ404" i="81"/>
  <c r="BT409" i="81"/>
  <c r="R344" i="81"/>
  <c r="L324" i="81"/>
  <c r="BZ360" i="81"/>
  <c r="BK471" i="81"/>
  <c r="X338" i="81"/>
  <c r="AG395" i="81"/>
  <c r="AY416" i="81"/>
  <c r="BH343" i="81"/>
  <c r="X327" i="81"/>
  <c r="AS409" i="81"/>
  <c r="BB463" i="81"/>
  <c r="X369" i="81"/>
  <c r="BT355" i="81"/>
  <c r="AJ389" i="81"/>
  <c r="BZ327" i="81"/>
  <c r="BK459" i="81"/>
  <c r="AD335" i="81"/>
  <c r="AJ461" i="81"/>
  <c r="AV365" i="81"/>
  <c r="AV386" i="81"/>
  <c r="R387" i="81"/>
  <c r="R341" i="81"/>
  <c r="BT464" i="81"/>
  <c r="AM435" i="81"/>
  <c r="BT322" i="81"/>
  <c r="AA462" i="81"/>
  <c r="U406" i="81"/>
  <c r="BQ319" i="81"/>
  <c r="BN404" i="81"/>
  <c r="BT384" i="81"/>
  <c r="CC311" i="81"/>
  <c r="CC328" i="81"/>
  <c r="AD341" i="81"/>
  <c r="AV396" i="81"/>
  <c r="R386" i="81"/>
  <c r="AY450" i="81"/>
  <c r="BH450" i="81"/>
  <c r="AA322" i="81"/>
  <c r="AA466" i="81"/>
  <c r="AA390" i="81"/>
  <c r="AM359" i="81"/>
  <c r="BE311" i="81"/>
  <c r="AD339" i="81"/>
  <c r="AD391" i="81"/>
  <c r="BK475" i="81"/>
  <c r="BK367" i="81"/>
  <c r="AD404" i="81"/>
  <c r="AS342" i="81"/>
  <c r="AS389" i="81"/>
  <c r="BB351" i="81"/>
  <c r="AS452" i="81"/>
  <c r="AY354" i="81"/>
  <c r="AY320" i="81"/>
  <c r="L449" i="81"/>
  <c r="AJ412" i="81"/>
  <c r="AJ372" i="81"/>
  <c r="BN461" i="81"/>
  <c r="BN395" i="81"/>
  <c r="AM336" i="81"/>
  <c r="BQ483" i="81"/>
  <c r="BK314" i="81"/>
  <c r="AY443" i="81"/>
  <c r="X443" i="81"/>
  <c r="BQ370" i="81"/>
  <c r="AA458" i="81"/>
  <c r="AY402" i="81"/>
  <c r="AP436" i="81"/>
  <c r="BB458" i="81"/>
  <c r="R396" i="81"/>
  <c r="BH366" i="81"/>
  <c r="AM409" i="81"/>
  <c r="BH327" i="81"/>
  <c r="BT395" i="81"/>
  <c r="BB462" i="81"/>
  <c r="BH463" i="81"/>
  <c r="AJ473" i="81"/>
  <c r="O416" i="81"/>
  <c r="AM332" i="81"/>
  <c r="AY461" i="81"/>
  <c r="AG404" i="81"/>
  <c r="BK324" i="81"/>
  <c r="BN394" i="81"/>
  <c r="O356" i="81"/>
  <c r="BB390" i="81"/>
  <c r="AM314" i="81"/>
  <c r="BW363" i="81"/>
  <c r="X450" i="81"/>
  <c r="BH339" i="81"/>
  <c r="BT387" i="81"/>
  <c r="BQ464" i="81"/>
  <c r="BH384" i="81"/>
  <c r="BB367" i="81"/>
  <c r="BQ402" i="81"/>
  <c r="L343" i="81"/>
  <c r="AD383" i="81"/>
  <c r="AV318" i="81"/>
  <c r="R343" i="81"/>
  <c r="BE324" i="81"/>
  <c r="AY385" i="81"/>
  <c r="AP364" i="81"/>
  <c r="BH328" i="81"/>
  <c r="CC371" i="81"/>
  <c r="BZ342" i="81"/>
  <c r="AA404" i="81"/>
  <c r="AA463" i="81"/>
  <c r="AM363" i="81"/>
  <c r="AS416" i="81"/>
  <c r="AV416" i="81"/>
  <c r="BW447" i="81"/>
  <c r="BK462" i="81"/>
  <c r="BQ315" i="81"/>
  <c r="AS436" i="81"/>
  <c r="AG459" i="81"/>
  <c r="L390" i="81"/>
  <c r="X429" i="81"/>
  <c r="BZ315" i="81"/>
  <c r="AJ470" i="81"/>
  <c r="R399" i="81"/>
  <c r="BH466" i="81"/>
  <c r="BW430" i="81"/>
  <c r="BT327" i="81"/>
  <c r="CC429" i="81"/>
  <c r="R408" i="81"/>
  <c r="AV380" i="81"/>
  <c r="AD475" i="81"/>
  <c r="BW480" i="81"/>
  <c r="BN431" i="81"/>
  <c r="BB436" i="81"/>
  <c r="BN399" i="81"/>
  <c r="AY324" i="81"/>
  <c r="AJ459" i="81"/>
  <c r="BQ388" i="81"/>
  <c r="BQ335" i="81"/>
  <c r="AA344" i="81"/>
  <c r="O360" i="81"/>
  <c r="BB459" i="81"/>
  <c r="BZ480" i="81"/>
  <c r="AA467" i="81"/>
  <c r="U335" i="81"/>
  <c r="BW338" i="81"/>
  <c r="AG324" i="81"/>
  <c r="AS366" i="81"/>
  <c r="AP322" i="81"/>
  <c r="AP415" i="81"/>
  <c r="AS445" i="81"/>
  <c r="AV430" i="81"/>
  <c r="BW473" i="81"/>
  <c r="BH480" i="81"/>
  <c r="BH467" i="81"/>
  <c r="BT391" i="81"/>
  <c r="X475" i="81"/>
  <c r="AS407" i="81"/>
  <c r="AY338" i="81"/>
  <c r="BQ385" i="81"/>
  <c r="AD439" i="81"/>
  <c r="AD412" i="81"/>
  <c r="BK383" i="81"/>
  <c r="U341" i="81"/>
  <c r="BZ328" i="81"/>
  <c r="BT410" i="81"/>
  <c r="U435" i="81"/>
  <c r="U338" i="81"/>
  <c r="BQ384" i="81"/>
  <c r="L352" i="81"/>
  <c r="CC367" i="81"/>
  <c r="AM430" i="81"/>
  <c r="AD403" i="81"/>
  <c r="AD389" i="81"/>
  <c r="AJ322" i="81"/>
  <c r="AD414" i="81"/>
  <c r="AJ460" i="81"/>
  <c r="AJ467" i="81"/>
  <c r="R447" i="81"/>
  <c r="U412" i="81"/>
  <c r="AM404" i="81"/>
  <c r="BB399" i="81"/>
  <c r="AD393" i="81"/>
  <c r="AY388" i="81"/>
  <c r="AD434" i="81"/>
  <c r="AV406" i="81"/>
  <c r="AV415" i="81"/>
  <c r="AP404" i="81"/>
  <c r="CC379" i="81"/>
  <c r="AD418" i="81"/>
  <c r="AY396" i="81"/>
  <c r="CC404" i="81"/>
  <c r="BQ354" i="81"/>
  <c r="BQ417" i="81"/>
  <c r="AA437" i="81"/>
  <c r="AA331" i="81"/>
  <c r="AM381" i="81"/>
  <c r="AM395" i="81"/>
  <c r="O377" i="81"/>
  <c r="U439" i="81"/>
  <c r="CC464" i="81"/>
  <c r="O447" i="81"/>
  <c r="BT328" i="81"/>
  <c r="BN333" i="81"/>
  <c r="AV324" i="81"/>
  <c r="AY328" i="81"/>
  <c r="BQ390" i="81"/>
  <c r="AA465" i="81"/>
  <c r="X380" i="81"/>
  <c r="BT359" i="81"/>
  <c r="L402" i="81"/>
  <c r="AP407" i="81"/>
  <c r="AG341" i="81"/>
  <c r="AG462" i="81"/>
  <c r="BH338" i="81"/>
  <c r="AV470" i="81"/>
  <c r="X471" i="81"/>
  <c r="AV433" i="81"/>
  <c r="BW336" i="81"/>
  <c r="BQ408" i="81"/>
  <c r="BK338" i="81"/>
  <c r="BK380" i="81"/>
  <c r="BZ309" i="81"/>
  <c r="BZ331" i="81"/>
  <c r="BT317" i="81"/>
  <c r="U438" i="81"/>
  <c r="U403" i="81"/>
  <c r="BE462" i="81"/>
  <c r="O414" i="81"/>
  <c r="AM417" i="81"/>
  <c r="U395" i="81"/>
  <c r="BQ347" i="81"/>
  <c r="AJ463" i="81"/>
  <c r="O338" i="81"/>
  <c r="AD406" i="81"/>
  <c r="AD462" i="81"/>
  <c r="AS367" i="81"/>
  <c r="BE406" i="81"/>
  <c r="BB471" i="81"/>
  <c r="AV431" i="81"/>
  <c r="AD370" i="81"/>
  <c r="AV364" i="81"/>
  <c r="BB369" i="81"/>
  <c r="AY371" i="81"/>
  <c r="AV465" i="81"/>
  <c r="CC368" i="81"/>
  <c r="CC407" i="81"/>
  <c r="AA461" i="81"/>
  <c r="AA343" i="81"/>
  <c r="U416" i="81"/>
  <c r="AA366" i="81"/>
  <c r="AJ339" i="81"/>
  <c r="BT411" i="81"/>
  <c r="BW339" i="81"/>
  <c r="AY404" i="81"/>
  <c r="AA360" i="81"/>
  <c r="BK448" i="81"/>
  <c r="BZ340" i="81"/>
  <c r="AP458" i="81"/>
  <c r="AV389" i="81"/>
  <c r="L417" i="81"/>
  <c r="BH332" i="81"/>
  <c r="BE328" i="81"/>
  <c r="AA386" i="81"/>
  <c r="CC409" i="81"/>
  <c r="AD417" i="81"/>
  <c r="R365" i="81"/>
  <c r="BB323" i="81"/>
  <c r="O378" i="81"/>
  <c r="BZ407" i="81"/>
  <c r="BB371" i="81"/>
  <c r="L331" i="81"/>
  <c r="BB393" i="81"/>
  <c r="AJ342" i="81"/>
  <c r="BZ323" i="81"/>
  <c r="X408" i="81"/>
  <c r="BN359" i="81"/>
  <c r="BN463" i="81"/>
  <c r="O355" i="81"/>
  <c r="O443" i="81"/>
  <c r="BW445" i="81"/>
  <c r="BB388" i="81"/>
  <c r="AA327" i="81"/>
  <c r="BZ316" i="81"/>
  <c r="AS359" i="81"/>
  <c r="CC356" i="81"/>
  <c r="CC310" i="81"/>
  <c r="CC390" i="81"/>
  <c r="BK445" i="81"/>
  <c r="BN429" i="81"/>
  <c r="CC389" i="81"/>
  <c r="AJ351" i="81"/>
  <c r="BB360" i="81"/>
  <c r="CC323" i="81"/>
  <c r="BZ398" i="81"/>
  <c r="AJ394" i="81"/>
  <c r="C308" i="81"/>
  <c r="BB395" i="81"/>
  <c r="R444" i="81"/>
  <c r="CC347" i="81"/>
  <c r="U453" i="81"/>
  <c r="AA381" i="81"/>
  <c r="CC381" i="81"/>
  <c r="AS433" i="81"/>
  <c r="CC457" i="81"/>
  <c r="BK305" i="81"/>
  <c r="BQ307" i="81"/>
  <c r="CC298" i="81"/>
  <c r="R291" i="81"/>
  <c r="L291" i="81"/>
  <c r="AJ300" i="81"/>
  <c r="BT302" i="81"/>
  <c r="CL298" i="81"/>
  <c r="R296" i="81"/>
  <c r="AA276" i="81"/>
  <c r="AP365" i="81"/>
  <c r="X396" i="81"/>
  <c r="AG396" i="81"/>
  <c r="BB320" i="81"/>
  <c r="BZ419" i="81"/>
  <c r="BQ458" i="81"/>
  <c r="BT413" i="81"/>
  <c r="CC357" i="81"/>
  <c r="AG467" i="81"/>
  <c r="AV351" i="81"/>
  <c r="AG390" i="81"/>
  <c r="R359" i="81"/>
  <c r="BT347" i="81"/>
  <c r="AG339" i="81"/>
  <c r="BE332" i="81"/>
  <c r="BB438" i="81"/>
  <c r="BB460" i="81"/>
  <c r="AD366" i="81"/>
  <c r="BT414" i="81"/>
  <c r="BE386" i="81"/>
  <c r="BZ357" i="81"/>
  <c r="AG450" i="81"/>
  <c r="AJ367" i="81"/>
  <c r="AJ474" i="81"/>
  <c r="BK468" i="81"/>
  <c r="AA363" i="81"/>
  <c r="BN369" i="81"/>
  <c r="R443" i="81"/>
  <c r="BW451" i="81"/>
  <c r="X388" i="81"/>
  <c r="AA392" i="81"/>
  <c r="BW485" i="81"/>
  <c r="BE356" i="81"/>
  <c r="CC349" i="81"/>
  <c r="AY467" i="81"/>
  <c r="R348" i="81"/>
  <c r="U355" i="81"/>
  <c r="AA319" i="81"/>
  <c r="AV418" i="81"/>
  <c r="AY355" i="81"/>
  <c r="AA354" i="81"/>
  <c r="U391" i="81"/>
  <c r="BB363" i="81"/>
  <c r="X398" i="81"/>
  <c r="BZ335" i="81"/>
  <c r="CI317" i="81"/>
  <c r="BZ377" i="81"/>
  <c r="AJ364" i="81"/>
  <c r="BZ408" i="81"/>
  <c r="CC358" i="81"/>
  <c r="AA433" i="81"/>
  <c r="BW346" i="81"/>
  <c r="BW310" i="81"/>
  <c r="CC345" i="81"/>
  <c r="L378" i="81"/>
  <c r="R417" i="81"/>
  <c r="I355" i="81"/>
  <c r="I319" i="81"/>
  <c r="AA305" i="81"/>
  <c r="BK296" i="81"/>
  <c r="CI305" i="81"/>
  <c r="AA300" i="81"/>
  <c r="AJ298" i="81"/>
  <c r="BB275" i="81"/>
  <c r="BB300" i="81"/>
  <c r="R290" i="81"/>
  <c r="BN324" i="81"/>
  <c r="AA403" i="81"/>
  <c r="AM406" i="81"/>
  <c r="BZ447" i="81"/>
  <c r="BW343" i="81"/>
  <c r="O413" i="81"/>
  <c r="BQ381" i="81"/>
  <c r="R429" i="81"/>
  <c r="AM394" i="81"/>
  <c r="AY351" i="81"/>
  <c r="AS354" i="81"/>
  <c r="BK461" i="81"/>
  <c r="BK437" i="81"/>
  <c r="X404" i="81"/>
  <c r="AP367" i="81"/>
  <c r="AP416" i="81"/>
  <c r="CC470" i="81"/>
  <c r="AG393" i="81"/>
  <c r="AV412" i="81"/>
  <c r="AA335" i="81"/>
  <c r="AJ363" i="81"/>
  <c r="BT331" i="81"/>
  <c r="R360" i="81"/>
  <c r="R340" i="81"/>
  <c r="BB480" i="81"/>
  <c r="BB473" i="81"/>
  <c r="U397" i="81"/>
  <c r="U359" i="81"/>
  <c r="BZ393" i="81"/>
  <c r="BZ449" i="81"/>
  <c r="X393" i="81"/>
  <c r="L409" i="81"/>
  <c r="AA417" i="81"/>
  <c r="AV355" i="81"/>
  <c r="AJ409" i="81"/>
  <c r="X364" i="81"/>
  <c r="AJ416" i="81"/>
  <c r="AJ319" i="81"/>
  <c r="AY390" i="81"/>
  <c r="AA415" i="81"/>
  <c r="BB396" i="81"/>
  <c r="AA444" i="81"/>
  <c r="AV403" i="81"/>
  <c r="BN381" i="81"/>
  <c r="O453" i="81"/>
  <c r="O451" i="81"/>
  <c r="AV341" i="81"/>
  <c r="X351" i="81"/>
  <c r="AG388" i="81"/>
  <c r="CC341" i="81"/>
  <c r="CC336" i="81"/>
  <c r="U366" i="81"/>
  <c r="CC335" i="81"/>
  <c r="BB357" i="81"/>
  <c r="U347" i="81"/>
  <c r="BW349" i="81"/>
  <c r="AV387" i="81"/>
  <c r="R357" i="81"/>
  <c r="L363" i="81"/>
  <c r="BZ389" i="81"/>
  <c r="BZ361" i="81"/>
  <c r="AV325" i="81"/>
  <c r="BK335" i="81"/>
  <c r="AP315" i="81"/>
  <c r="AJ323" i="81"/>
  <c r="BZ416" i="81"/>
  <c r="BT404" i="81"/>
  <c r="I337" i="81"/>
  <c r="CC439" i="81"/>
  <c r="AA394" i="81"/>
  <c r="AA299" i="81"/>
  <c r="BQ302" i="81"/>
  <c r="AJ297" i="81"/>
  <c r="R288" i="81"/>
  <c r="BB274" i="81"/>
  <c r="BT307" i="81"/>
  <c r="BT294" i="81"/>
  <c r="BB291" i="81"/>
  <c r="L337" i="81"/>
  <c r="AP389" i="81"/>
  <c r="CC419" i="81"/>
  <c r="O449" i="81"/>
  <c r="AA351" i="81"/>
  <c r="CC463" i="81"/>
  <c r="R355" i="81"/>
  <c r="BB342" i="81"/>
  <c r="AA391" i="81"/>
  <c r="AV434" i="81"/>
  <c r="I446" i="81"/>
  <c r="AY325" i="81"/>
  <c r="X445" i="81"/>
  <c r="L361" i="81"/>
  <c r="CC346" i="81"/>
  <c r="AA355" i="81"/>
  <c r="AY347" i="81"/>
  <c r="U394" i="81"/>
  <c r="BZ319" i="81"/>
  <c r="X452" i="81"/>
  <c r="AJ381" i="81"/>
  <c r="I358" i="81"/>
  <c r="CC302" i="81"/>
  <c r="CL299" i="81"/>
  <c r="I361" i="81"/>
  <c r="AA259" i="81"/>
  <c r="AJ295" i="81"/>
  <c r="BB288" i="81"/>
  <c r="BT306" i="81"/>
  <c r="X292" i="81"/>
  <c r="AP319" i="81"/>
  <c r="AY439" i="81"/>
  <c r="AV439" i="81"/>
  <c r="AD396" i="81"/>
  <c r="BT315" i="81"/>
  <c r="AP386" i="81"/>
  <c r="AP342" i="81"/>
  <c r="AV460" i="81"/>
  <c r="CC399" i="81"/>
  <c r="BE384" i="81"/>
  <c r="O358" i="81"/>
  <c r="U342" i="81"/>
  <c r="AS357" i="81"/>
  <c r="BZ399" i="81"/>
  <c r="AY435" i="81"/>
  <c r="L413" i="81"/>
  <c r="AV398" i="81"/>
  <c r="AJ335" i="81"/>
  <c r="AY434" i="81"/>
  <c r="AJ356" i="81"/>
  <c r="AA364" i="81"/>
  <c r="BQ322" i="81"/>
  <c r="BN389" i="81"/>
  <c r="O352" i="81"/>
  <c r="BH445" i="81"/>
  <c r="R316" i="81"/>
  <c r="AA311" i="81"/>
  <c r="AG354" i="81"/>
  <c r="CC393" i="81"/>
  <c r="BH409" i="81"/>
  <c r="R462" i="81"/>
  <c r="R445" i="81"/>
  <c r="CC412" i="81"/>
  <c r="BW352" i="81"/>
  <c r="AD367" i="81"/>
  <c r="AJ387" i="81"/>
  <c r="BZ438" i="81"/>
  <c r="AY452" i="81"/>
  <c r="X354" i="81"/>
  <c r="BB341" i="81"/>
  <c r="BZ310" i="81"/>
  <c r="R346" i="81"/>
  <c r="CC433" i="81"/>
  <c r="BW329" i="81"/>
  <c r="AA412" i="81"/>
  <c r="CL317" i="81"/>
  <c r="CC454" i="81"/>
  <c r="CC327" i="81"/>
  <c r="CC297" i="81"/>
  <c r="U304" i="81"/>
  <c r="AS303" i="81"/>
  <c r="U263" i="81"/>
  <c r="AY272" i="81"/>
  <c r="BH302" i="81"/>
  <c r="I281" i="81"/>
  <c r="L283" i="81"/>
  <c r="R297" i="81"/>
  <c r="BN293" i="81"/>
  <c r="BT263" i="81"/>
  <c r="R337" i="81"/>
  <c r="BQ324" i="81"/>
  <c r="AA293" i="81"/>
  <c r="CC422" i="81"/>
  <c r="AS388" i="81"/>
  <c r="CC401" i="81"/>
  <c r="AY473" i="81"/>
  <c r="BZ462" i="81"/>
  <c r="BE322" i="81"/>
  <c r="AP359" i="81"/>
  <c r="AG366" i="81"/>
  <c r="AG435" i="81"/>
  <c r="R342" i="81"/>
  <c r="AM325" i="81"/>
  <c r="BK450" i="81"/>
  <c r="BB366" i="81"/>
  <c r="BZ317" i="81"/>
  <c r="BT417" i="81"/>
  <c r="AS356" i="81"/>
  <c r="R310" i="81"/>
  <c r="R366" i="81"/>
  <c r="BB472" i="81"/>
  <c r="AS355" i="81"/>
  <c r="BZ375" i="81"/>
  <c r="AJ328" i="81"/>
  <c r="AV336" i="81"/>
  <c r="AV414" i="81"/>
  <c r="AJ483" i="81"/>
  <c r="AJ418" i="81"/>
  <c r="BN402" i="81"/>
  <c r="BN315" i="81"/>
  <c r="AP354" i="81"/>
  <c r="BH385" i="81"/>
  <c r="AA365" i="81"/>
  <c r="BZ380" i="81"/>
  <c r="CC329" i="81"/>
  <c r="CC369" i="81"/>
  <c r="AY417" i="81"/>
  <c r="U320" i="81"/>
  <c r="AS322" i="81"/>
  <c r="R309" i="81"/>
  <c r="BB355" i="81"/>
  <c r="AA452" i="81"/>
  <c r="AA342" i="81"/>
  <c r="AD354" i="81"/>
  <c r="U444" i="81"/>
  <c r="BB354" i="81"/>
  <c r="AY395" i="81"/>
  <c r="AA414" i="81"/>
  <c r="BZ355" i="81"/>
  <c r="BE315" i="81"/>
  <c r="AA398" i="81"/>
  <c r="BZ347" i="81"/>
  <c r="O408" i="81"/>
  <c r="AA339" i="81"/>
  <c r="CC319" i="81"/>
  <c r="AS296" i="81"/>
  <c r="BK300" i="81"/>
  <c r="BE306" i="81"/>
  <c r="CC295" i="81"/>
  <c r="CL303" i="81"/>
  <c r="BT281" i="81"/>
  <c r="BB268" i="81"/>
  <c r="BB299" i="81"/>
  <c r="BN294" i="81"/>
  <c r="AP357" i="81"/>
  <c r="BT324" i="81"/>
  <c r="AG391" i="81"/>
  <c r="AG360" i="81"/>
  <c r="U390" i="81"/>
  <c r="U460" i="81"/>
  <c r="BK460" i="81"/>
  <c r="U415" i="81"/>
  <c r="BT396" i="81"/>
  <c r="AP308" i="81"/>
  <c r="AP475" i="81"/>
  <c r="AP414" i="81"/>
  <c r="AG329" i="81"/>
  <c r="AS385" i="81"/>
  <c r="BH393" i="81"/>
  <c r="BK370" i="81"/>
  <c r="BB467" i="81"/>
  <c r="BB359" i="81"/>
  <c r="BK472" i="81"/>
  <c r="L329" i="81"/>
  <c r="BH326" i="81"/>
  <c r="AV404" i="81"/>
  <c r="AV397" i="81"/>
  <c r="AG386" i="81"/>
  <c r="AJ398" i="81"/>
  <c r="AY368" i="81"/>
  <c r="BN356" i="81"/>
  <c r="BN400" i="81"/>
  <c r="O406" i="81"/>
  <c r="BH335" i="81"/>
  <c r="AA332" i="81"/>
  <c r="CC348" i="81"/>
  <c r="U452" i="81"/>
  <c r="R376" i="81"/>
  <c r="AA367" i="81"/>
  <c r="AV452" i="81"/>
  <c r="L448" i="81"/>
  <c r="U323" i="81"/>
  <c r="BK449" i="81"/>
  <c r="AY438" i="81"/>
  <c r="BZ457" i="81"/>
  <c r="BZ329" i="81"/>
  <c r="BW454" i="81"/>
  <c r="AJ396" i="81"/>
  <c r="AD381" i="81"/>
  <c r="BW348" i="81"/>
  <c r="CC378" i="81"/>
  <c r="CC387" i="81"/>
  <c r="BT259" i="81"/>
  <c r="BK294" i="81"/>
  <c r="CC307" i="81"/>
  <c r="BK297" i="81"/>
  <c r="AY275" i="81"/>
  <c r="AJ302" i="81"/>
  <c r="AV288" i="81"/>
  <c r="R302" i="81"/>
  <c r="BB296" i="81"/>
  <c r="BB295" i="81"/>
  <c r="BN275" i="81"/>
  <c r="BH297" i="81"/>
  <c r="AA253" i="81"/>
  <c r="BH415" i="81"/>
  <c r="AV320" i="81"/>
  <c r="AD360" i="81"/>
  <c r="BB445" i="81"/>
  <c r="BH311" i="81"/>
  <c r="BK359" i="81"/>
  <c r="BE343" i="81"/>
  <c r="AP409" i="81"/>
  <c r="AP356" i="81"/>
  <c r="AG417" i="81"/>
  <c r="R383" i="81"/>
  <c r="BB384" i="81"/>
  <c r="X415" i="81"/>
  <c r="AM308" i="81"/>
  <c r="R356" i="81"/>
  <c r="BE335" i="81"/>
  <c r="BZ387" i="81"/>
  <c r="X412" i="81"/>
  <c r="AS384" i="81"/>
  <c r="AY364" i="81"/>
  <c r="AV435" i="81"/>
  <c r="U474" i="81"/>
  <c r="AJ392" i="81"/>
  <c r="AJ462" i="81"/>
  <c r="AY363" i="81"/>
  <c r="X356" i="81"/>
  <c r="BN469" i="81"/>
  <c r="BN377" i="81"/>
  <c r="BN341" i="81"/>
  <c r="O348" i="81"/>
  <c r="AY403" i="81"/>
  <c r="O429" i="81"/>
  <c r="AA341" i="81"/>
  <c r="AG342" i="81"/>
  <c r="CC355" i="81"/>
  <c r="BK473" i="81"/>
  <c r="U367" i="81"/>
  <c r="X366" i="81"/>
  <c r="AA409" i="81"/>
  <c r="BK451" i="81"/>
  <c r="AV390" i="81"/>
  <c r="X360" i="81"/>
  <c r="X444" i="81"/>
  <c r="BZ333" i="81"/>
  <c r="BZ412" i="81"/>
  <c r="CC418" i="81"/>
  <c r="AJ355" i="81"/>
  <c r="AY341" i="81"/>
  <c r="I379" i="81"/>
  <c r="BK298" i="81"/>
  <c r="AA298" i="81"/>
  <c r="R256" i="81"/>
  <c r="BT267" i="81"/>
  <c r="O337" i="81"/>
  <c r="AP360" i="81"/>
  <c r="BN417" i="81"/>
  <c r="AA372" i="81"/>
  <c r="AG365" i="81"/>
  <c r="AG319" i="81"/>
  <c r="AD365" i="81"/>
  <c r="AS305" i="81"/>
  <c r="AS299" i="81"/>
  <c r="AS304" i="81"/>
  <c r="AS295" i="81"/>
  <c r="C406" i="81"/>
  <c r="C382" i="81"/>
  <c r="C429" i="81"/>
  <c r="F251" i="81"/>
  <c r="C409" i="81"/>
  <c r="C353" i="81"/>
  <c r="C395" i="81"/>
  <c r="C292" i="81"/>
  <c r="C263" i="81"/>
  <c r="C315" i="81"/>
  <c r="C481" i="81"/>
  <c r="C328" i="81"/>
  <c r="C430" i="81"/>
  <c r="C319" i="81"/>
  <c r="C416" i="81"/>
  <c r="C486" i="81"/>
  <c r="C445" i="81"/>
  <c r="C379" i="81"/>
  <c r="C413" i="81"/>
  <c r="C373" i="81"/>
  <c r="C299" i="81"/>
  <c r="C306" i="81"/>
  <c r="C296" i="81"/>
  <c r="C343" i="81"/>
  <c r="C477" i="81"/>
  <c r="C287" i="81"/>
  <c r="C476" i="81"/>
  <c r="C472" i="81"/>
  <c r="C475" i="81"/>
  <c r="C468" i="81"/>
  <c r="C326" i="81"/>
  <c r="C282" i="81"/>
  <c r="F248" i="81"/>
  <c r="I248" i="81"/>
  <c r="C289" i="81"/>
  <c r="C484" i="81"/>
  <c r="C384" i="81"/>
  <c r="C467" i="81"/>
  <c r="C451" i="81"/>
  <c r="C440" i="81"/>
  <c r="C474" i="81"/>
  <c r="C418" i="81"/>
  <c r="C394" i="81"/>
  <c r="F254" i="81"/>
  <c r="C248" i="81"/>
  <c r="C269" i="81"/>
  <c r="C431" i="81"/>
  <c r="C336" i="81"/>
  <c r="C420" i="81"/>
  <c r="C454" i="81"/>
  <c r="C261" i="81"/>
  <c r="F250" i="81"/>
  <c r="I255" i="81"/>
  <c r="C288" i="81"/>
  <c r="C273" i="81"/>
  <c r="C460" i="81"/>
  <c r="C433" i="81"/>
  <c r="C449" i="81"/>
  <c r="C386" i="81"/>
  <c r="C391" i="81"/>
  <c r="C411" i="81"/>
  <c r="C347" i="81"/>
  <c r="C354" i="81"/>
  <c r="C309" i="81"/>
  <c r="C304" i="81"/>
  <c r="C298" i="81"/>
  <c r="C375" i="81"/>
  <c r="C254" i="81"/>
  <c r="C412" i="81"/>
  <c r="C442" i="81"/>
  <c r="C408" i="81"/>
  <c r="C390" i="81"/>
  <c r="C479" i="81"/>
  <c r="C465" i="81"/>
  <c r="I252" i="81"/>
  <c r="C256" i="81"/>
  <c r="C281" i="81"/>
  <c r="C283" i="81"/>
  <c r="C463" i="81"/>
  <c r="C317" i="81"/>
  <c r="C461" i="81"/>
  <c r="C335" i="81"/>
  <c r="C330" i="81"/>
  <c r="C421" i="81"/>
  <c r="C322" i="81"/>
  <c r="C360" i="81"/>
  <c r="C370" i="81"/>
  <c r="C447" i="81"/>
  <c r="C397" i="81"/>
  <c r="C356" i="81"/>
  <c r="C456" i="81"/>
  <c r="C393" i="81"/>
  <c r="C363" i="81"/>
  <c r="C320" i="81"/>
  <c r="C294" i="81"/>
  <c r="C310" i="81"/>
  <c r="C407" i="81"/>
  <c r="C286" i="81"/>
  <c r="C378" i="81"/>
  <c r="C344" i="81"/>
  <c r="C455" i="81"/>
  <c r="F252" i="81"/>
  <c r="C252" i="81"/>
  <c r="C253" i="81"/>
  <c r="F247" i="81"/>
  <c r="C464" i="81"/>
  <c r="C424" i="81"/>
  <c r="C327" i="81"/>
  <c r="C428" i="81"/>
  <c r="C324" i="81"/>
  <c r="C313" i="81"/>
  <c r="C462" i="81"/>
  <c r="C452" i="81"/>
  <c r="C371" i="81"/>
  <c r="C396" i="81"/>
  <c r="C404" i="81"/>
  <c r="C367" i="81"/>
  <c r="C387" i="81"/>
  <c r="C332" i="81"/>
  <c r="C357" i="81"/>
  <c r="C358" i="81"/>
  <c r="C345" i="81"/>
  <c r="C439" i="81"/>
  <c r="C318" i="81"/>
  <c r="C284" i="81"/>
  <c r="C314" i="81"/>
  <c r="C280" i="81"/>
  <c r="C270" i="81"/>
  <c r="C249" i="81"/>
  <c r="C364" i="81"/>
  <c r="C303" i="81"/>
  <c r="C264" i="81"/>
  <c r="F253" i="81"/>
  <c r="C255" i="81"/>
  <c r="C271" i="81"/>
  <c r="C293" i="81"/>
  <c r="C262" i="81"/>
  <c r="I254" i="81"/>
  <c r="F249" i="81"/>
  <c r="C258" i="81"/>
  <c r="F255" i="81"/>
  <c r="I247" i="81"/>
  <c r="C277" i="81"/>
  <c r="C268" i="81"/>
  <c r="C276" i="81"/>
  <c r="C458" i="81"/>
  <c r="C443" i="81"/>
  <c r="C485" i="81"/>
  <c r="C437" i="81"/>
  <c r="C457" i="81"/>
  <c r="C434" i="81"/>
  <c r="C403" i="81"/>
  <c r="C380" i="81"/>
  <c r="C482" i="81"/>
  <c r="C339" i="81"/>
  <c r="C381" i="81"/>
  <c r="C400" i="81"/>
  <c r="C340" i="81"/>
  <c r="C392" i="81"/>
  <c r="C422" i="81"/>
  <c r="C399" i="81"/>
  <c r="C337" i="81"/>
  <c r="C441" i="81"/>
  <c r="C300" i="81"/>
  <c r="C307" i="81"/>
  <c r="C329" i="81"/>
  <c r="C272" i="81"/>
  <c r="C471" i="81"/>
  <c r="C350" i="81"/>
  <c r="C459" i="81"/>
  <c r="C250" i="81"/>
  <c r="C285" i="81"/>
  <c r="C305" i="81"/>
  <c r="C469" i="81"/>
  <c r="C401" i="81"/>
  <c r="C473" i="81"/>
  <c r="C480" i="81"/>
  <c r="C352" i="81"/>
  <c r="C388" i="81"/>
  <c r="C448" i="81"/>
  <c r="C351" i="81"/>
  <c r="C377" i="81"/>
  <c r="C444" i="81"/>
  <c r="C415" i="81"/>
  <c r="C410" i="81"/>
  <c r="C426" i="81"/>
  <c r="C438" i="81"/>
  <c r="C279" i="81"/>
  <c r="C414" i="81"/>
  <c r="I249" i="81"/>
  <c r="C365" i="81"/>
  <c r="C331" i="81"/>
  <c r="C361" i="81"/>
  <c r="C341" i="81"/>
  <c r="C383" i="81"/>
  <c r="C362" i="81"/>
  <c r="C425" i="81"/>
  <c r="C266" i="81"/>
  <c r="I251" i="81"/>
  <c r="C251" i="81"/>
  <c r="C290" i="81"/>
  <c r="C478" i="81"/>
  <c r="C450" i="81"/>
  <c r="C435" i="81"/>
  <c r="C369" i="81"/>
  <c r="C323" i="81"/>
  <c r="C349" i="81"/>
  <c r="C417" i="81"/>
  <c r="C366" i="81"/>
  <c r="C333" i="81"/>
  <c r="C398" i="81"/>
  <c r="C302" i="81"/>
  <c r="C346" i="81"/>
  <c r="C260" i="81"/>
  <c r="C311" i="81"/>
  <c r="C446" i="81"/>
  <c r="I250" i="81"/>
  <c r="C301" i="81"/>
  <c r="C267" i="81"/>
  <c r="C297" i="81"/>
  <c r="M187" i="75" l="1"/>
  <c r="L187" i="75"/>
  <c r="K187" i="75"/>
  <c r="M186" i="75"/>
  <c r="L186" i="75"/>
  <c r="K186" i="75"/>
  <c r="M185" i="75"/>
  <c r="L185" i="75"/>
  <c r="K185" i="75"/>
  <c r="M184" i="75"/>
  <c r="L184" i="75"/>
  <c r="K184" i="75"/>
  <c r="M183" i="75"/>
  <c r="L183" i="75"/>
  <c r="K183" i="75"/>
  <c r="M182" i="75"/>
  <c r="L182" i="75"/>
  <c r="K182" i="75"/>
  <c r="M181" i="75"/>
  <c r="L181" i="75"/>
  <c r="K181" i="75"/>
  <c r="M180" i="75"/>
  <c r="L180" i="75"/>
  <c r="K180" i="75"/>
  <c r="M179" i="75"/>
  <c r="L179" i="75"/>
  <c r="K179" i="75"/>
  <c r="M178" i="75"/>
  <c r="L178" i="75"/>
  <c r="K178" i="75"/>
  <c r="M177" i="75"/>
  <c r="L177" i="75"/>
  <c r="K177" i="75"/>
  <c r="M176" i="75"/>
  <c r="L176" i="75"/>
  <c r="K176" i="75"/>
  <c r="M175" i="75"/>
  <c r="L175" i="75"/>
  <c r="K175" i="75"/>
  <c r="M174" i="75"/>
  <c r="L174" i="75"/>
  <c r="K174" i="75"/>
  <c r="M173" i="75"/>
  <c r="L173" i="75"/>
  <c r="K173" i="75"/>
  <c r="M172" i="75"/>
  <c r="L172" i="75"/>
  <c r="K172" i="75"/>
  <c r="M171" i="75"/>
  <c r="L171" i="75"/>
  <c r="K171" i="75"/>
  <c r="M170" i="75"/>
  <c r="L170" i="75"/>
  <c r="K170" i="75"/>
  <c r="M169" i="75"/>
  <c r="L169" i="75"/>
  <c r="K169" i="75"/>
  <c r="M168" i="75"/>
  <c r="L168" i="75"/>
  <c r="K168" i="75"/>
  <c r="M167" i="75"/>
  <c r="L167" i="75"/>
  <c r="K167" i="75"/>
  <c r="M166" i="75"/>
  <c r="L166" i="75"/>
  <c r="K166" i="75"/>
  <c r="M165" i="75"/>
  <c r="L165" i="75"/>
  <c r="K165" i="75"/>
  <c r="M164" i="75"/>
  <c r="L164" i="75"/>
  <c r="K164" i="75"/>
  <c r="M163" i="75"/>
  <c r="L163" i="75"/>
  <c r="K163" i="75"/>
  <c r="M162" i="75"/>
  <c r="L162" i="75"/>
  <c r="K162" i="75"/>
  <c r="M161" i="75"/>
  <c r="L161" i="75"/>
  <c r="K161" i="75"/>
  <c r="M160" i="75"/>
  <c r="L160" i="75"/>
  <c r="K160" i="75"/>
  <c r="M159" i="75"/>
  <c r="L159" i="75"/>
  <c r="K159" i="75"/>
  <c r="M158" i="75"/>
  <c r="L158" i="75"/>
  <c r="K158" i="75"/>
  <c r="M157" i="75"/>
  <c r="L157" i="75"/>
  <c r="K157" i="75"/>
  <c r="M156" i="75"/>
  <c r="L156" i="75"/>
  <c r="K156" i="75"/>
  <c r="M155" i="75"/>
  <c r="L155" i="75"/>
  <c r="K155" i="75"/>
  <c r="M154" i="75"/>
  <c r="L154" i="75"/>
  <c r="K154" i="75"/>
  <c r="M153" i="75"/>
  <c r="L153" i="75"/>
  <c r="K153" i="75"/>
  <c r="M152" i="75"/>
  <c r="L152" i="75"/>
  <c r="K152" i="75"/>
  <c r="M151" i="75"/>
  <c r="L151" i="75"/>
  <c r="K151" i="75"/>
  <c r="M150" i="75"/>
  <c r="L150" i="75"/>
  <c r="K150" i="75"/>
  <c r="M149" i="75"/>
  <c r="L149" i="75"/>
  <c r="K149" i="75"/>
  <c r="M148" i="75"/>
  <c r="L148" i="75"/>
  <c r="K148" i="75"/>
  <c r="M147" i="75"/>
  <c r="L147" i="75"/>
  <c r="K147" i="75"/>
  <c r="M146" i="75"/>
  <c r="L146" i="75"/>
  <c r="K146" i="75"/>
  <c r="M145" i="75"/>
  <c r="L145" i="75"/>
  <c r="K145" i="75"/>
  <c r="M144" i="75"/>
  <c r="L144" i="75"/>
  <c r="K144" i="75"/>
  <c r="M143" i="75"/>
  <c r="L143" i="75"/>
  <c r="K143" i="75"/>
  <c r="M142" i="75"/>
  <c r="L142" i="75"/>
  <c r="K142" i="75"/>
  <c r="M141" i="75"/>
  <c r="L141" i="75"/>
  <c r="K141" i="75"/>
  <c r="M140" i="75"/>
  <c r="L140" i="75"/>
  <c r="K140" i="75"/>
  <c r="M139" i="75"/>
  <c r="L139" i="75"/>
  <c r="K139" i="75"/>
  <c r="M138" i="75"/>
  <c r="L138" i="75"/>
  <c r="K138" i="75"/>
  <c r="M137" i="75"/>
  <c r="L137" i="75"/>
  <c r="K137" i="75"/>
  <c r="M136" i="75"/>
  <c r="L136" i="75"/>
  <c r="K136" i="75"/>
  <c r="M135" i="75"/>
  <c r="L135" i="75"/>
  <c r="K135" i="75"/>
  <c r="M134" i="75"/>
  <c r="L134" i="75"/>
  <c r="K134" i="75"/>
  <c r="M133" i="75"/>
  <c r="L133" i="75"/>
  <c r="K133" i="75"/>
  <c r="M132" i="75"/>
  <c r="L132" i="75"/>
  <c r="K132" i="75"/>
  <c r="M131" i="75"/>
  <c r="L131" i="75"/>
  <c r="K131" i="75"/>
  <c r="M130" i="75"/>
  <c r="L130" i="75"/>
  <c r="K130" i="75"/>
  <c r="M129" i="75"/>
  <c r="L129" i="75"/>
  <c r="K129" i="75"/>
  <c r="M128" i="75"/>
  <c r="L128" i="75"/>
  <c r="K128" i="75"/>
  <c r="M127" i="75"/>
  <c r="L127" i="75"/>
  <c r="K127" i="75"/>
  <c r="M126" i="75"/>
  <c r="L126" i="75"/>
  <c r="K126" i="75"/>
  <c r="M125" i="75"/>
  <c r="L125" i="75"/>
  <c r="K125" i="75"/>
  <c r="M124" i="75"/>
  <c r="L124" i="75"/>
  <c r="K124" i="75"/>
  <c r="M123" i="75"/>
  <c r="L123" i="75"/>
  <c r="K123" i="75"/>
  <c r="M122" i="75"/>
  <c r="L122" i="75"/>
  <c r="K122" i="75"/>
  <c r="M121" i="75"/>
  <c r="L121" i="75"/>
  <c r="K121" i="75"/>
  <c r="M120" i="75"/>
  <c r="L120" i="75"/>
  <c r="K120" i="75"/>
  <c r="M119" i="75"/>
  <c r="L119" i="75"/>
  <c r="K119" i="75"/>
  <c r="M118" i="75"/>
  <c r="L118" i="75"/>
  <c r="K118" i="75"/>
  <c r="M117" i="75"/>
  <c r="L117" i="75"/>
  <c r="K117" i="75"/>
  <c r="M116" i="75"/>
  <c r="L116" i="75"/>
  <c r="K116" i="75"/>
  <c r="M115" i="75"/>
  <c r="L115" i="75"/>
  <c r="K115" i="75"/>
  <c r="M114" i="75"/>
  <c r="L114" i="75"/>
  <c r="K114" i="75"/>
  <c r="M113" i="75"/>
  <c r="L113" i="75"/>
  <c r="K113" i="75"/>
  <c r="M112" i="75"/>
  <c r="L112" i="75"/>
  <c r="K112" i="75"/>
  <c r="M111" i="75"/>
  <c r="L111" i="75"/>
  <c r="K111" i="75"/>
  <c r="M110" i="75"/>
  <c r="L110" i="75"/>
  <c r="K110" i="75"/>
  <c r="M109" i="75"/>
  <c r="L109" i="75"/>
  <c r="K109" i="75"/>
  <c r="M108" i="75"/>
  <c r="L108" i="75"/>
  <c r="K108" i="75"/>
  <c r="M107" i="75"/>
  <c r="L107" i="75"/>
  <c r="K107" i="75"/>
  <c r="M106" i="75"/>
  <c r="L106" i="75"/>
  <c r="K106" i="75"/>
  <c r="M105" i="75"/>
  <c r="L105" i="75"/>
  <c r="K105" i="75"/>
  <c r="M104" i="75"/>
  <c r="L104" i="75"/>
  <c r="K104" i="75"/>
  <c r="M103" i="75"/>
  <c r="L103" i="75"/>
  <c r="K103" i="75"/>
  <c r="M102" i="75"/>
  <c r="L102" i="75"/>
  <c r="K102" i="75"/>
  <c r="M101" i="75"/>
  <c r="L101" i="75"/>
  <c r="K101" i="75"/>
  <c r="M100" i="75"/>
  <c r="L100" i="75"/>
  <c r="K100" i="75"/>
  <c r="M99" i="75"/>
  <c r="L99" i="75"/>
  <c r="K99" i="75"/>
  <c r="M98" i="75"/>
  <c r="L98" i="75"/>
  <c r="K98" i="75"/>
  <c r="M97" i="75"/>
  <c r="L97" i="75"/>
  <c r="K97" i="75"/>
  <c r="M96" i="75"/>
  <c r="L96" i="75"/>
  <c r="K96" i="75"/>
  <c r="M95" i="75"/>
  <c r="L95" i="75"/>
  <c r="K95" i="75"/>
  <c r="M94" i="75"/>
  <c r="L94" i="75"/>
  <c r="K94" i="75"/>
  <c r="M93" i="75"/>
  <c r="L93" i="75"/>
  <c r="K93" i="75"/>
  <c r="M92" i="75"/>
  <c r="L92" i="75"/>
  <c r="K92" i="75"/>
  <c r="M91" i="75"/>
  <c r="L91" i="75"/>
  <c r="K91" i="75"/>
  <c r="M90" i="75"/>
  <c r="L90" i="75"/>
  <c r="K90" i="75"/>
  <c r="M89" i="75"/>
  <c r="L89" i="75"/>
  <c r="K89" i="75"/>
  <c r="M88" i="75"/>
  <c r="L88" i="75"/>
  <c r="K88" i="75"/>
  <c r="M87" i="75"/>
  <c r="L87" i="75"/>
  <c r="K87" i="75"/>
  <c r="M86" i="75"/>
  <c r="L86" i="75"/>
  <c r="K86" i="75"/>
  <c r="M85" i="75"/>
  <c r="L85" i="75"/>
  <c r="K85" i="75"/>
  <c r="M84" i="75"/>
  <c r="L84" i="75"/>
  <c r="K84" i="75"/>
  <c r="M83" i="75"/>
  <c r="L83" i="75"/>
  <c r="K83" i="75"/>
  <c r="M82" i="75"/>
  <c r="L82" i="75"/>
  <c r="K82" i="75"/>
  <c r="M81" i="75"/>
  <c r="L81" i="75"/>
  <c r="K81" i="75"/>
  <c r="M80" i="75"/>
  <c r="L80" i="75"/>
  <c r="K80" i="75"/>
  <c r="M79" i="75"/>
  <c r="L79" i="75"/>
  <c r="K79" i="75"/>
  <c r="M78" i="75"/>
  <c r="L78" i="75"/>
  <c r="K78" i="75"/>
  <c r="M77" i="75"/>
  <c r="L77" i="75"/>
  <c r="K77" i="75"/>
  <c r="M76" i="75"/>
  <c r="L76" i="75"/>
  <c r="K76" i="75"/>
  <c r="M75" i="75"/>
  <c r="L75" i="75"/>
  <c r="K75" i="75"/>
  <c r="M74" i="75"/>
  <c r="L74" i="75"/>
  <c r="K74" i="75"/>
  <c r="M73" i="75"/>
  <c r="L73" i="75"/>
  <c r="K73" i="75"/>
  <c r="M72" i="75"/>
  <c r="L72" i="75"/>
  <c r="K72" i="75"/>
  <c r="M71" i="75"/>
  <c r="L71" i="75"/>
  <c r="K71" i="75"/>
  <c r="M70" i="75"/>
  <c r="L70" i="75"/>
  <c r="K70" i="75"/>
  <c r="M69" i="75"/>
  <c r="L69" i="75"/>
  <c r="K69" i="75"/>
  <c r="M68" i="75"/>
  <c r="L68" i="75"/>
  <c r="K68" i="75"/>
  <c r="M67" i="75"/>
  <c r="L67" i="75"/>
  <c r="K67" i="75"/>
  <c r="M66" i="75"/>
  <c r="L66" i="75"/>
  <c r="K66" i="75"/>
  <c r="M65" i="75"/>
  <c r="L65" i="75"/>
  <c r="K65" i="75"/>
  <c r="M64" i="75"/>
  <c r="L64" i="75"/>
  <c r="K64" i="75"/>
  <c r="M63" i="75"/>
  <c r="L63" i="75"/>
  <c r="K63" i="75"/>
  <c r="M62" i="75"/>
  <c r="L62" i="75"/>
  <c r="K62" i="75"/>
  <c r="M61" i="75"/>
  <c r="L61" i="75"/>
  <c r="K61" i="75"/>
  <c r="M60" i="75"/>
  <c r="L60" i="75"/>
  <c r="K60" i="75"/>
  <c r="M59" i="75"/>
  <c r="L59" i="75"/>
  <c r="K59" i="75"/>
  <c r="M58" i="75"/>
  <c r="L58" i="75"/>
  <c r="K58" i="75"/>
  <c r="M57" i="75"/>
  <c r="L57" i="75"/>
  <c r="K57" i="75"/>
  <c r="M56" i="75"/>
  <c r="L56" i="75"/>
  <c r="K56" i="75"/>
  <c r="M55" i="75"/>
  <c r="L55" i="75"/>
  <c r="K55" i="75"/>
  <c r="M54" i="75"/>
  <c r="L54" i="75"/>
  <c r="K54" i="75"/>
  <c r="M53" i="75"/>
  <c r="L53" i="75"/>
  <c r="K53" i="75"/>
  <c r="M52" i="75"/>
  <c r="L52" i="75"/>
  <c r="K52" i="75"/>
  <c r="M51" i="75"/>
  <c r="L51" i="75"/>
  <c r="K51" i="75"/>
  <c r="M50" i="75"/>
  <c r="L50" i="75"/>
  <c r="K50" i="75"/>
  <c r="M49" i="75"/>
  <c r="L49" i="75"/>
  <c r="K49" i="75"/>
  <c r="M48" i="75"/>
  <c r="L48" i="75"/>
  <c r="K48" i="75"/>
  <c r="M47" i="75"/>
  <c r="L47" i="75"/>
  <c r="K47" i="75"/>
  <c r="M46" i="75"/>
  <c r="L46" i="75"/>
  <c r="K46" i="75"/>
  <c r="M45" i="75"/>
  <c r="L45" i="75"/>
  <c r="K45" i="75"/>
  <c r="M44" i="75"/>
  <c r="L44" i="75"/>
  <c r="K44" i="75"/>
  <c r="M43" i="75"/>
  <c r="L43" i="75"/>
  <c r="K43" i="75"/>
  <c r="M42" i="75"/>
  <c r="L42" i="75"/>
  <c r="K42" i="75"/>
  <c r="M41" i="75"/>
  <c r="L41" i="75"/>
  <c r="K41" i="75"/>
  <c r="M40" i="75"/>
  <c r="L40" i="75"/>
  <c r="K40" i="75"/>
  <c r="M39" i="75"/>
  <c r="L39" i="75"/>
  <c r="K39" i="75"/>
  <c r="M38" i="75"/>
  <c r="L38" i="75"/>
  <c r="K38" i="75"/>
  <c r="M37" i="75"/>
  <c r="L37" i="75"/>
  <c r="K37" i="75"/>
  <c r="M36" i="75"/>
  <c r="L36" i="75"/>
  <c r="K36" i="75"/>
  <c r="M35" i="75"/>
  <c r="L35" i="75"/>
  <c r="K35" i="75"/>
  <c r="M34" i="75"/>
  <c r="L34" i="75"/>
  <c r="K34" i="75"/>
  <c r="M33" i="75"/>
  <c r="L33" i="75"/>
  <c r="K33" i="75"/>
  <c r="M32" i="75"/>
  <c r="L32" i="75"/>
  <c r="K32" i="75"/>
  <c r="M31" i="75"/>
  <c r="L31" i="75"/>
  <c r="K31" i="75"/>
  <c r="M30" i="75"/>
  <c r="L30" i="75"/>
  <c r="K30" i="75"/>
  <c r="M29" i="75"/>
  <c r="L29" i="75"/>
  <c r="K29" i="75"/>
  <c r="M28" i="75"/>
  <c r="L28" i="75"/>
  <c r="K28" i="75"/>
  <c r="M27" i="75"/>
  <c r="L27" i="75"/>
  <c r="K27" i="75"/>
  <c r="M26" i="75"/>
  <c r="L26" i="75"/>
  <c r="K26" i="75"/>
  <c r="M25" i="75"/>
  <c r="L25" i="75"/>
  <c r="K25" i="75"/>
  <c r="M24" i="75"/>
  <c r="L24" i="75"/>
  <c r="K24" i="75"/>
  <c r="M23" i="75"/>
  <c r="L23" i="75"/>
  <c r="K23" i="75"/>
  <c r="M22" i="75"/>
  <c r="L22" i="75"/>
  <c r="K22" i="75"/>
  <c r="M21" i="75"/>
  <c r="L21" i="75"/>
  <c r="K21" i="75"/>
  <c r="M20" i="75"/>
  <c r="L20" i="75"/>
  <c r="K20" i="75"/>
  <c r="M19" i="75"/>
  <c r="L19" i="75"/>
  <c r="K19" i="75"/>
  <c r="L18" i="75"/>
  <c r="K18" i="75"/>
  <c r="M17" i="75"/>
  <c r="L17" i="75"/>
  <c r="K17" i="75"/>
  <c r="M16" i="75"/>
  <c r="L16" i="75"/>
  <c r="K16" i="75"/>
  <c r="M15" i="75"/>
  <c r="L15" i="75"/>
  <c r="K15" i="75"/>
  <c r="M14" i="75"/>
  <c r="L14" i="75"/>
  <c r="K14" i="75"/>
  <c r="M13" i="75"/>
  <c r="L13" i="75"/>
  <c r="K13" i="75"/>
  <c r="M12" i="75"/>
  <c r="L12" i="75"/>
  <c r="K12" i="75"/>
  <c r="M11" i="75"/>
  <c r="AG256" i="52" s="1"/>
  <c r="L11" i="75"/>
  <c r="K11" i="75"/>
  <c r="M10" i="75"/>
  <c r="L10" i="75"/>
  <c r="K10" i="75"/>
  <c r="M9" i="75"/>
  <c r="AF308" i="52"/>
  <c r="AE289" i="52"/>
  <c r="AA57" i="74"/>
  <c r="U57" i="74"/>
  <c r="O57" i="74"/>
  <c r="AA56" i="74"/>
  <c r="U56" i="74"/>
  <c r="O56" i="74"/>
  <c r="AA55" i="74"/>
  <c r="U55" i="74"/>
  <c r="O55" i="74"/>
  <c r="AA54" i="74"/>
  <c r="U54" i="74"/>
  <c r="O54" i="74"/>
  <c r="AA53" i="74"/>
  <c r="U53" i="74"/>
  <c r="O53" i="74"/>
  <c r="AA52" i="74"/>
  <c r="U52" i="74"/>
  <c r="O52" i="74"/>
  <c r="AA51" i="74"/>
  <c r="U51" i="74"/>
  <c r="O51" i="74"/>
  <c r="AA50" i="74"/>
  <c r="U50" i="74"/>
  <c r="O50" i="74"/>
  <c r="AA49" i="74"/>
  <c r="U49" i="74"/>
  <c r="O49" i="74"/>
  <c r="AA48" i="74"/>
  <c r="U48" i="74"/>
  <c r="O48" i="74"/>
  <c r="AA47" i="74"/>
  <c r="U47" i="74"/>
  <c r="O47" i="74"/>
  <c r="AA46" i="74"/>
  <c r="U46" i="74"/>
  <c r="O46" i="74"/>
  <c r="AA45" i="74"/>
  <c r="U45" i="74"/>
  <c r="O45" i="74"/>
  <c r="AA44" i="74"/>
  <c r="U44" i="74"/>
  <c r="O44" i="74"/>
  <c r="AA43" i="74"/>
  <c r="U43" i="74"/>
  <c r="O43" i="74"/>
  <c r="AA42" i="74"/>
  <c r="U42" i="74"/>
  <c r="O42" i="74"/>
  <c r="AA41" i="74"/>
  <c r="U41" i="74"/>
  <c r="O41" i="74"/>
  <c r="AA40" i="74"/>
  <c r="U40" i="74"/>
  <c r="O40" i="74"/>
  <c r="AA39" i="74"/>
  <c r="U39" i="74"/>
  <c r="O39" i="74"/>
  <c r="AA38" i="74"/>
  <c r="U38" i="74"/>
  <c r="O38" i="74"/>
  <c r="AA37" i="74"/>
  <c r="U37" i="74"/>
  <c r="O37" i="74"/>
  <c r="AA36" i="74"/>
  <c r="U36" i="74"/>
  <c r="O36" i="74"/>
  <c r="U35" i="74"/>
  <c r="O35" i="74"/>
  <c r="AA34" i="74"/>
  <c r="U34" i="74"/>
  <c r="O34" i="74"/>
  <c r="AA33" i="74"/>
  <c r="O33" i="74"/>
  <c r="AA32" i="74"/>
  <c r="U32" i="74"/>
  <c r="O32" i="74"/>
  <c r="AA31" i="74"/>
  <c r="U31" i="74"/>
  <c r="AA30" i="74"/>
  <c r="U30" i="74"/>
  <c r="O30" i="74"/>
  <c r="AA29" i="74"/>
  <c r="U29" i="74"/>
  <c r="O29" i="74"/>
  <c r="AA28" i="74"/>
  <c r="U28" i="74"/>
  <c r="O28" i="74"/>
  <c r="AA27" i="74"/>
  <c r="U27" i="74"/>
  <c r="O27" i="74"/>
  <c r="AA26" i="74"/>
  <c r="U26" i="74"/>
  <c r="O26" i="74"/>
  <c r="AA25" i="74"/>
  <c r="U25" i="74"/>
  <c r="O25" i="74"/>
  <c r="AA24" i="74"/>
  <c r="U24" i="74"/>
  <c r="O24" i="74"/>
  <c r="AA23" i="74"/>
  <c r="U23" i="74"/>
  <c r="O23" i="74"/>
  <c r="AA22" i="74"/>
  <c r="U22" i="74"/>
  <c r="O22" i="74"/>
  <c r="AA21" i="74"/>
  <c r="U21" i="74"/>
  <c r="O21" i="74"/>
  <c r="AA20" i="74"/>
  <c r="U20" i="74"/>
  <c r="O20" i="74"/>
  <c r="AA19" i="74"/>
  <c r="U19" i="74"/>
  <c r="O19" i="74"/>
  <c r="AA18" i="74"/>
  <c r="O18" i="74"/>
  <c r="AA17" i="74"/>
  <c r="U17" i="74"/>
  <c r="O17" i="74"/>
  <c r="AA16" i="74"/>
  <c r="U16" i="74"/>
  <c r="O16" i="74"/>
  <c r="AA15" i="74"/>
  <c r="U15" i="74"/>
  <c r="O15" i="74"/>
  <c r="AA14" i="74"/>
  <c r="U14" i="74"/>
  <c r="O14" i="74"/>
  <c r="AA13" i="74"/>
  <c r="U13" i="74"/>
  <c r="AA12" i="74"/>
  <c r="O12" i="74"/>
  <c r="U11" i="74"/>
  <c r="AV29" i="73"/>
  <c r="AP29" i="73"/>
  <c r="AJ29" i="73"/>
  <c r="AV28" i="73"/>
  <c r="AP28" i="73"/>
  <c r="AJ28" i="73"/>
  <c r="AV27" i="73"/>
  <c r="AP27" i="73"/>
  <c r="AJ27" i="73"/>
  <c r="AV26" i="73"/>
  <c r="AP26" i="73"/>
  <c r="AJ26" i="73"/>
  <c r="AV25" i="73"/>
  <c r="AP25" i="73"/>
  <c r="AJ25" i="73"/>
  <c r="AV24" i="73"/>
  <c r="AP24" i="73"/>
  <c r="AJ24" i="73"/>
  <c r="AV23" i="73"/>
  <c r="AP23" i="73"/>
  <c r="AJ23" i="73"/>
  <c r="AV22" i="73"/>
  <c r="AP22" i="73"/>
  <c r="AJ22" i="73"/>
  <c r="AV21" i="73"/>
  <c r="AP21" i="73"/>
  <c r="AJ21" i="73"/>
  <c r="AV20" i="73"/>
  <c r="AP20" i="73"/>
  <c r="AJ20" i="73"/>
  <c r="AV19" i="73"/>
  <c r="AP19" i="73"/>
  <c r="AJ19" i="73"/>
  <c r="AV18" i="73"/>
  <c r="AP18" i="73"/>
  <c r="AJ18" i="73"/>
  <c r="AV17" i="73"/>
  <c r="AP17" i="73"/>
  <c r="AJ17" i="73"/>
  <c r="AV16" i="73"/>
  <c r="AP16" i="73"/>
  <c r="AJ16" i="73"/>
  <c r="H187" i="72"/>
  <c r="G187" i="72"/>
  <c r="H186" i="72"/>
  <c r="G186" i="72"/>
  <c r="H185" i="72"/>
  <c r="G185" i="72"/>
  <c r="H184" i="72"/>
  <c r="G184" i="72"/>
  <c r="H183" i="72"/>
  <c r="G183" i="72"/>
  <c r="H182" i="72"/>
  <c r="G182" i="72"/>
  <c r="H181" i="72"/>
  <c r="G181" i="72"/>
  <c r="H180" i="72"/>
  <c r="G180" i="72"/>
  <c r="H179" i="72"/>
  <c r="G179" i="72"/>
  <c r="H178" i="72"/>
  <c r="G178" i="72"/>
  <c r="H177" i="72"/>
  <c r="G177" i="72"/>
  <c r="H176" i="72"/>
  <c r="G176" i="72"/>
  <c r="H175" i="72"/>
  <c r="G175" i="72"/>
  <c r="H174" i="72"/>
  <c r="G174" i="72"/>
  <c r="H173" i="72"/>
  <c r="G173" i="72"/>
  <c r="H172" i="72"/>
  <c r="G172" i="72"/>
  <c r="H171" i="72"/>
  <c r="G171" i="72"/>
  <c r="H170" i="72"/>
  <c r="G170" i="72"/>
  <c r="H169" i="72"/>
  <c r="G169" i="72"/>
  <c r="H168" i="72"/>
  <c r="G168" i="72"/>
  <c r="H167" i="72"/>
  <c r="G167" i="72"/>
  <c r="H166" i="72"/>
  <c r="G166" i="72"/>
  <c r="H165" i="72"/>
  <c r="G165" i="72"/>
  <c r="H164" i="72"/>
  <c r="G164" i="72"/>
  <c r="H163" i="72"/>
  <c r="G163" i="72"/>
  <c r="H162" i="72"/>
  <c r="G162" i="72"/>
  <c r="H161" i="72"/>
  <c r="G161" i="72"/>
  <c r="H160" i="72"/>
  <c r="G160" i="72"/>
  <c r="H159" i="72"/>
  <c r="G159" i="72"/>
  <c r="H158" i="72"/>
  <c r="G158" i="72"/>
  <c r="H157" i="72"/>
  <c r="G157" i="72"/>
  <c r="H156" i="72"/>
  <c r="G156" i="72"/>
  <c r="H155" i="72"/>
  <c r="G155" i="72"/>
  <c r="H154" i="72"/>
  <c r="G154" i="72"/>
  <c r="H153" i="72"/>
  <c r="G153" i="72"/>
  <c r="H152" i="72"/>
  <c r="G152" i="72"/>
  <c r="H151" i="72"/>
  <c r="G151" i="72"/>
  <c r="H150" i="72"/>
  <c r="G150" i="72"/>
  <c r="H149" i="72"/>
  <c r="G149" i="72"/>
  <c r="H148" i="72"/>
  <c r="G148" i="72"/>
  <c r="H147" i="72"/>
  <c r="G147" i="72"/>
  <c r="H146" i="72"/>
  <c r="G146" i="72"/>
  <c r="H145" i="72"/>
  <c r="G145" i="72"/>
  <c r="H144" i="72"/>
  <c r="G144" i="72"/>
  <c r="H143" i="72"/>
  <c r="G143" i="72"/>
  <c r="H142" i="72"/>
  <c r="G142" i="72"/>
  <c r="H141" i="72"/>
  <c r="G141" i="72"/>
  <c r="H140" i="72"/>
  <c r="G140" i="72"/>
  <c r="H139" i="72"/>
  <c r="G139" i="72"/>
  <c r="H138" i="72"/>
  <c r="G138" i="72"/>
  <c r="H137" i="72"/>
  <c r="G137" i="72"/>
  <c r="H136" i="72"/>
  <c r="G136" i="72"/>
  <c r="H135" i="72"/>
  <c r="G135" i="72"/>
  <c r="H134" i="72"/>
  <c r="G134" i="72"/>
  <c r="H133" i="72"/>
  <c r="G133" i="72"/>
  <c r="H132" i="72"/>
  <c r="G132" i="72"/>
  <c r="H131" i="72"/>
  <c r="G131" i="72"/>
  <c r="H130" i="72"/>
  <c r="G130" i="72"/>
  <c r="H129" i="72"/>
  <c r="G129" i="72"/>
  <c r="H128" i="72"/>
  <c r="G128" i="72"/>
  <c r="H127" i="72"/>
  <c r="G127" i="72"/>
  <c r="H126" i="72"/>
  <c r="G126" i="72"/>
  <c r="H125" i="72"/>
  <c r="G125" i="72"/>
  <c r="H124" i="72"/>
  <c r="G124" i="72"/>
  <c r="H123" i="72"/>
  <c r="G123" i="72"/>
  <c r="H122" i="72"/>
  <c r="G122" i="72"/>
  <c r="H121" i="72"/>
  <c r="G121" i="72"/>
  <c r="H120" i="72"/>
  <c r="G120" i="72"/>
  <c r="H119" i="72"/>
  <c r="G119" i="72"/>
  <c r="H118" i="72"/>
  <c r="G118" i="72"/>
  <c r="H117" i="72"/>
  <c r="G117" i="72"/>
  <c r="H116" i="72"/>
  <c r="G116" i="72"/>
  <c r="H115" i="72"/>
  <c r="G115" i="72"/>
  <c r="H114" i="72"/>
  <c r="G114" i="72"/>
  <c r="H113" i="72"/>
  <c r="G113" i="72"/>
  <c r="H112" i="72"/>
  <c r="G112" i="72"/>
  <c r="H111" i="72"/>
  <c r="G111" i="72"/>
  <c r="H110" i="72"/>
  <c r="G110" i="72"/>
  <c r="H109" i="72"/>
  <c r="G109" i="72"/>
  <c r="H108" i="72"/>
  <c r="G108" i="72"/>
  <c r="H107" i="72"/>
  <c r="G107" i="72"/>
  <c r="H106" i="72"/>
  <c r="G106" i="72"/>
  <c r="H105" i="72"/>
  <c r="G105" i="72"/>
  <c r="H104" i="72"/>
  <c r="G104" i="72"/>
  <c r="H103" i="72"/>
  <c r="G103" i="72"/>
  <c r="H102" i="72"/>
  <c r="G102" i="72"/>
  <c r="H101" i="72"/>
  <c r="G101" i="72"/>
  <c r="H100" i="72"/>
  <c r="G100" i="72"/>
  <c r="H99" i="72"/>
  <c r="G99" i="72"/>
  <c r="H98" i="72"/>
  <c r="G98" i="72"/>
  <c r="H97" i="72"/>
  <c r="G97" i="72"/>
  <c r="H96" i="72"/>
  <c r="G96" i="72"/>
  <c r="H95" i="72"/>
  <c r="G95" i="72"/>
  <c r="H94" i="72"/>
  <c r="G94" i="72"/>
  <c r="H93" i="72"/>
  <c r="G93" i="72"/>
  <c r="H92" i="72"/>
  <c r="G92" i="72"/>
  <c r="H91" i="72"/>
  <c r="G91" i="72"/>
  <c r="H90" i="72"/>
  <c r="G90" i="72"/>
  <c r="H89" i="72"/>
  <c r="G89" i="72"/>
  <c r="H88" i="72"/>
  <c r="G88" i="72"/>
  <c r="H87" i="72"/>
  <c r="G87" i="72"/>
  <c r="H86" i="72"/>
  <c r="G86" i="72"/>
  <c r="H85" i="72"/>
  <c r="G85" i="72"/>
  <c r="H84" i="72"/>
  <c r="G84" i="72"/>
  <c r="H83" i="72"/>
  <c r="G83" i="72"/>
  <c r="H82" i="72"/>
  <c r="G82" i="72"/>
  <c r="H81" i="72"/>
  <c r="G81" i="72"/>
  <c r="H80" i="72"/>
  <c r="G80" i="72"/>
  <c r="H79" i="72"/>
  <c r="G79" i="72"/>
  <c r="H78" i="72"/>
  <c r="G78" i="72"/>
  <c r="H77" i="72"/>
  <c r="G77" i="72"/>
  <c r="H76" i="72"/>
  <c r="G76" i="72"/>
  <c r="H75" i="72"/>
  <c r="G75" i="72"/>
  <c r="H74" i="72"/>
  <c r="G74" i="72"/>
  <c r="H73" i="72"/>
  <c r="G73" i="72"/>
  <c r="H72" i="72"/>
  <c r="G72" i="72"/>
  <c r="H71" i="72"/>
  <c r="G71" i="72"/>
  <c r="H70" i="72"/>
  <c r="G70" i="72"/>
  <c r="H69" i="72"/>
  <c r="G69" i="72"/>
  <c r="H68" i="72"/>
  <c r="G68" i="72"/>
  <c r="H67" i="72"/>
  <c r="G67" i="72"/>
  <c r="H66" i="72"/>
  <c r="G66" i="72"/>
  <c r="H65" i="72"/>
  <c r="G65" i="72"/>
  <c r="H64" i="72"/>
  <c r="G64" i="72"/>
  <c r="H63" i="72"/>
  <c r="G63" i="72"/>
  <c r="H62" i="72"/>
  <c r="G62" i="72"/>
  <c r="H61" i="72"/>
  <c r="G61" i="72"/>
  <c r="H60" i="72"/>
  <c r="G60" i="72"/>
  <c r="H59" i="72"/>
  <c r="G59" i="72"/>
  <c r="H58" i="72"/>
  <c r="G58" i="72"/>
  <c r="H57" i="72"/>
  <c r="G57" i="72"/>
  <c r="H56" i="72"/>
  <c r="G56" i="72"/>
  <c r="H55" i="72"/>
  <c r="G55" i="72"/>
  <c r="H54" i="72"/>
  <c r="G54" i="72"/>
  <c r="H53" i="72"/>
  <c r="G53" i="72"/>
  <c r="H52" i="72"/>
  <c r="G52" i="72"/>
  <c r="H51" i="72"/>
  <c r="G51" i="72"/>
  <c r="H50" i="72"/>
  <c r="G50" i="72"/>
  <c r="H49" i="72"/>
  <c r="G49" i="72"/>
  <c r="H48" i="72"/>
  <c r="G48" i="72"/>
  <c r="H47" i="72"/>
  <c r="G47" i="72"/>
  <c r="H46" i="72"/>
  <c r="G46" i="72"/>
  <c r="H45" i="72"/>
  <c r="G45" i="72"/>
  <c r="H44" i="72"/>
  <c r="G44" i="72"/>
  <c r="H43" i="72"/>
  <c r="G43" i="72"/>
  <c r="H42" i="72"/>
  <c r="G42" i="72"/>
  <c r="H41" i="72"/>
  <c r="G41" i="72"/>
  <c r="H40" i="72"/>
  <c r="G40" i="72"/>
  <c r="H39" i="72"/>
  <c r="G39" i="72"/>
  <c r="H38" i="72"/>
  <c r="G38" i="72"/>
  <c r="H37" i="72"/>
  <c r="G37" i="72"/>
  <c r="H36" i="72"/>
  <c r="G36" i="72"/>
  <c r="H35" i="72"/>
  <c r="G35" i="72"/>
  <c r="H34" i="72"/>
  <c r="G34" i="72"/>
  <c r="H33" i="72"/>
  <c r="G33" i="72"/>
  <c r="H32" i="72"/>
  <c r="G32" i="72"/>
  <c r="H31" i="72"/>
  <c r="G31" i="72"/>
  <c r="H30" i="72"/>
  <c r="G30" i="72"/>
  <c r="H29" i="72"/>
  <c r="G29" i="72"/>
  <c r="H28" i="72"/>
  <c r="G28" i="72"/>
  <c r="H27" i="72"/>
  <c r="G27" i="72"/>
  <c r="H26" i="72"/>
  <c r="G26" i="72"/>
  <c r="H25" i="72"/>
  <c r="G25" i="72"/>
  <c r="H24" i="72"/>
  <c r="G24" i="72"/>
  <c r="H23" i="72"/>
  <c r="G23" i="72"/>
  <c r="H22" i="72"/>
  <c r="G22" i="72"/>
  <c r="H21" i="72"/>
  <c r="G21" i="72"/>
  <c r="H20" i="72"/>
  <c r="G20" i="72"/>
  <c r="H19" i="72"/>
  <c r="G19" i="72"/>
  <c r="H18" i="72"/>
  <c r="G18" i="72"/>
  <c r="H17" i="72"/>
  <c r="G17" i="72"/>
  <c r="H16" i="72"/>
  <c r="G16" i="72"/>
  <c r="H15" i="72"/>
  <c r="G15" i="72"/>
  <c r="H14" i="72"/>
  <c r="G14" i="72"/>
  <c r="H13" i="72"/>
  <c r="G13" i="72"/>
  <c r="H12" i="72"/>
  <c r="G12" i="72"/>
  <c r="H11" i="72"/>
  <c r="G11" i="72"/>
  <c r="H10" i="72"/>
  <c r="G10" i="72"/>
  <c r="AA61" i="71"/>
  <c r="U61" i="71"/>
  <c r="O61" i="71"/>
  <c r="AA60" i="71"/>
  <c r="U60" i="71"/>
  <c r="O60" i="71"/>
  <c r="AA59" i="71"/>
  <c r="U59" i="71"/>
  <c r="O59" i="71"/>
  <c r="AA58" i="71"/>
  <c r="U58" i="71"/>
  <c r="O58" i="71"/>
  <c r="AA57" i="71"/>
  <c r="U57" i="71"/>
  <c r="O57" i="71"/>
  <c r="AA56" i="71"/>
  <c r="U56" i="71"/>
  <c r="O56" i="71"/>
  <c r="AA55" i="71"/>
  <c r="U55" i="71"/>
  <c r="O55" i="71"/>
  <c r="AA54" i="71"/>
  <c r="U54" i="71"/>
  <c r="O54" i="71"/>
  <c r="AA53" i="71"/>
  <c r="U53" i="71"/>
  <c r="O53" i="71"/>
  <c r="AA52" i="71"/>
  <c r="U52" i="71"/>
  <c r="O52" i="71"/>
  <c r="AA51" i="71"/>
  <c r="U51" i="71"/>
  <c r="O51" i="71"/>
  <c r="AA50" i="71"/>
  <c r="U50" i="71"/>
  <c r="O50" i="71"/>
  <c r="AA49" i="71"/>
  <c r="U49" i="71"/>
  <c r="O49" i="71"/>
  <c r="AA48" i="71"/>
  <c r="U48" i="71"/>
  <c r="O48" i="71"/>
  <c r="AA47" i="71"/>
  <c r="U47" i="71"/>
  <c r="O47" i="71"/>
  <c r="AA46" i="71"/>
  <c r="U46" i="71"/>
  <c r="O46" i="71"/>
  <c r="AA45" i="71"/>
  <c r="U45" i="71"/>
  <c r="O45" i="71"/>
  <c r="AA44" i="71"/>
  <c r="U44" i="71"/>
  <c r="O44" i="71"/>
  <c r="AA43" i="71"/>
  <c r="U43" i="71"/>
  <c r="O43" i="71"/>
  <c r="AA42" i="71"/>
  <c r="U42" i="71"/>
  <c r="O42" i="71"/>
  <c r="AA41" i="71"/>
  <c r="U41" i="71"/>
  <c r="O41" i="71"/>
  <c r="AA40" i="71"/>
  <c r="U40" i="71"/>
  <c r="O40" i="71"/>
  <c r="AA39" i="71"/>
  <c r="U39" i="71"/>
  <c r="O39" i="71"/>
  <c r="AA38" i="71"/>
  <c r="U38" i="71"/>
  <c r="O38" i="71"/>
  <c r="AA37" i="71"/>
  <c r="U37" i="71"/>
  <c r="O37" i="71"/>
  <c r="AA36" i="71"/>
  <c r="U36" i="71"/>
  <c r="O36" i="71"/>
  <c r="AA35" i="71"/>
  <c r="U35" i="71"/>
  <c r="O35" i="71"/>
  <c r="AA34" i="71"/>
  <c r="U34" i="71"/>
  <c r="O34" i="71"/>
  <c r="AA33" i="71"/>
  <c r="U33" i="71"/>
  <c r="O33" i="71"/>
  <c r="AA32" i="71"/>
  <c r="U32" i="71"/>
  <c r="O32" i="71"/>
  <c r="AA31" i="71"/>
  <c r="U31" i="71"/>
  <c r="O31" i="71"/>
  <c r="AA30" i="71"/>
  <c r="U30" i="71"/>
  <c r="O30" i="71"/>
  <c r="AA29" i="71"/>
  <c r="U29" i="71"/>
  <c r="O29" i="71"/>
  <c r="AA28" i="71"/>
  <c r="U28" i="71"/>
  <c r="O28" i="71"/>
  <c r="AA27" i="71"/>
  <c r="U27" i="71"/>
  <c r="O27" i="71"/>
  <c r="AA26" i="71"/>
  <c r="U26" i="71"/>
  <c r="O26" i="71"/>
  <c r="AA25" i="71"/>
  <c r="U25" i="71"/>
  <c r="O25" i="71"/>
  <c r="AA24" i="71"/>
  <c r="U24" i="71"/>
  <c r="O24" i="71"/>
  <c r="AA23" i="71"/>
  <c r="U23" i="71"/>
  <c r="O23" i="71"/>
  <c r="AA22" i="71"/>
  <c r="U22" i="71"/>
  <c r="O22" i="71"/>
  <c r="AA21" i="71"/>
  <c r="U21" i="71"/>
  <c r="O21" i="71"/>
  <c r="AA20" i="71"/>
  <c r="U20" i="71"/>
  <c r="O20" i="71"/>
  <c r="AA19" i="71"/>
  <c r="U19" i="71"/>
  <c r="O19" i="71"/>
  <c r="AA18" i="71"/>
  <c r="U18" i="71"/>
  <c r="O18" i="71"/>
  <c r="AA17" i="71"/>
  <c r="U17" i="71"/>
  <c r="O17" i="71"/>
  <c r="AA16" i="71"/>
  <c r="U16" i="71"/>
  <c r="O16" i="71"/>
  <c r="AA15" i="71"/>
  <c r="U15" i="71"/>
  <c r="AW29" i="70"/>
  <c r="AQ29" i="70"/>
  <c r="AK29" i="70"/>
  <c r="AW28" i="70"/>
  <c r="AQ28" i="70"/>
  <c r="AK28" i="70"/>
  <c r="AW27" i="70"/>
  <c r="AQ27" i="70"/>
  <c r="AK27" i="70"/>
  <c r="AW26" i="70"/>
  <c r="AQ26" i="70"/>
  <c r="AK26" i="70"/>
  <c r="AW25" i="70"/>
  <c r="AQ25" i="70"/>
  <c r="AK25" i="70"/>
  <c r="AW24" i="70"/>
  <c r="AQ24" i="70"/>
  <c r="AK24" i="70"/>
  <c r="AW23" i="70"/>
  <c r="AQ23" i="70"/>
  <c r="AK23" i="70"/>
  <c r="AW22" i="70"/>
  <c r="AQ22" i="70"/>
  <c r="AK22" i="70"/>
  <c r="AW21" i="70"/>
  <c r="AQ21" i="70"/>
  <c r="AK21" i="70"/>
  <c r="AW20" i="70"/>
  <c r="AQ20" i="70"/>
  <c r="AK20" i="70"/>
  <c r="AW19" i="70"/>
  <c r="AQ19" i="70"/>
  <c r="AK19" i="70"/>
  <c r="AW18" i="70"/>
  <c r="AQ18" i="70"/>
  <c r="AK18" i="70"/>
  <c r="AW17" i="70"/>
  <c r="AQ17" i="70"/>
  <c r="AK17" i="70"/>
  <c r="V17" i="70"/>
  <c r="AW16" i="70"/>
  <c r="AQ16" i="70"/>
  <c r="AK16" i="70"/>
  <c r="M187" i="68"/>
  <c r="L187" i="68"/>
  <c r="K187" i="68"/>
  <c r="M186" i="68"/>
  <c r="L186" i="68"/>
  <c r="K186" i="68"/>
  <c r="M185" i="68"/>
  <c r="L185" i="68"/>
  <c r="K185" i="68"/>
  <c r="M184" i="68"/>
  <c r="L184" i="68"/>
  <c r="K184" i="68"/>
  <c r="M183" i="68"/>
  <c r="L183" i="68"/>
  <c r="K183" i="68"/>
  <c r="M182" i="68"/>
  <c r="L182" i="68"/>
  <c r="K182" i="68"/>
  <c r="M181" i="68"/>
  <c r="L181" i="68"/>
  <c r="K181" i="68"/>
  <c r="M180" i="68"/>
  <c r="L180" i="68"/>
  <c r="K180" i="68"/>
  <c r="M179" i="68"/>
  <c r="L179" i="68"/>
  <c r="K179" i="68"/>
  <c r="M178" i="68"/>
  <c r="L178" i="68"/>
  <c r="K178" i="68"/>
  <c r="M177" i="68"/>
  <c r="L177" i="68"/>
  <c r="K177" i="68"/>
  <c r="M176" i="68"/>
  <c r="L176" i="68"/>
  <c r="K176" i="68"/>
  <c r="M175" i="68"/>
  <c r="L175" i="68"/>
  <c r="K175" i="68"/>
  <c r="M174" i="68"/>
  <c r="L174" i="68"/>
  <c r="K174" i="68"/>
  <c r="M173" i="68"/>
  <c r="L173" i="68"/>
  <c r="K173" i="68"/>
  <c r="M172" i="68"/>
  <c r="L172" i="68"/>
  <c r="K172" i="68"/>
  <c r="M171" i="68"/>
  <c r="L171" i="68"/>
  <c r="K171" i="68"/>
  <c r="M170" i="68"/>
  <c r="L170" i="68"/>
  <c r="K170" i="68"/>
  <c r="M169" i="68"/>
  <c r="L169" i="68"/>
  <c r="K169" i="68"/>
  <c r="M168" i="68"/>
  <c r="L168" i="68"/>
  <c r="K168" i="68"/>
  <c r="M167" i="68"/>
  <c r="L167" i="68"/>
  <c r="K167" i="68"/>
  <c r="M166" i="68"/>
  <c r="L166" i="68"/>
  <c r="K166" i="68"/>
  <c r="M165" i="68"/>
  <c r="L165" i="68"/>
  <c r="K165" i="68"/>
  <c r="M164" i="68"/>
  <c r="L164" i="68"/>
  <c r="K164" i="68"/>
  <c r="M163" i="68"/>
  <c r="L163" i="68"/>
  <c r="K163" i="68"/>
  <c r="M162" i="68"/>
  <c r="L162" i="68"/>
  <c r="K162" i="68"/>
  <c r="M161" i="68"/>
  <c r="L161" i="68"/>
  <c r="K161" i="68"/>
  <c r="M160" i="68"/>
  <c r="L160" i="68"/>
  <c r="K160" i="68"/>
  <c r="M159" i="68"/>
  <c r="L159" i="68"/>
  <c r="K159" i="68"/>
  <c r="M158" i="68"/>
  <c r="L158" i="68"/>
  <c r="K158" i="68"/>
  <c r="M157" i="68"/>
  <c r="L157" i="68"/>
  <c r="K157" i="68"/>
  <c r="M156" i="68"/>
  <c r="L156" i="68"/>
  <c r="K156" i="68"/>
  <c r="M155" i="68"/>
  <c r="L155" i="68"/>
  <c r="K155" i="68"/>
  <c r="M154" i="68"/>
  <c r="L154" i="68"/>
  <c r="K154" i="68"/>
  <c r="M153" i="68"/>
  <c r="L153" i="68"/>
  <c r="K153" i="68"/>
  <c r="M152" i="68"/>
  <c r="L152" i="68"/>
  <c r="K152" i="68"/>
  <c r="M151" i="68"/>
  <c r="L151" i="68"/>
  <c r="K151" i="68"/>
  <c r="M150" i="68"/>
  <c r="L150" i="68"/>
  <c r="K150" i="68"/>
  <c r="M149" i="68"/>
  <c r="L149" i="68"/>
  <c r="K149" i="68"/>
  <c r="M148" i="68"/>
  <c r="L148" i="68"/>
  <c r="K148" i="68"/>
  <c r="M147" i="68"/>
  <c r="L147" i="68"/>
  <c r="K147" i="68"/>
  <c r="M146" i="68"/>
  <c r="L146" i="68"/>
  <c r="K146" i="68"/>
  <c r="M145" i="68"/>
  <c r="L145" i="68"/>
  <c r="K145" i="68"/>
  <c r="M144" i="68"/>
  <c r="L144" i="68"/>
  <c r="K144" i="68"/>
  <c r="M143" i="68"/>
  <c r="L143" i="68"/>
  <c r="K143" i="68"/>
  <c r="M142" i="68"/>
  <c r="L142" i="68"/>
  <c r="K142" i="68"/>
  <c r="M141" i="68"/>
  <c r="L141" i="68"/>
  <c r="K141" i="68"/>
  <c r="M140" i="68"/>
  <c r="L140" i="68"/>
  <c r="K140" i="68"/>
  <c r="M139" i="68"/>
  <c r="L139" i="68"/>
  <c r="K139" i="68"/>
  <c r="M138" i="68"/>
  <c r="L138" i="68"/>
  <c r="K138" i="68"/>
  <c r="M137" i="68"/>
  <c r="L137" i="68"/>
  <c r="K137" i="68"/>
  <c r="M136" i="68"/>
  <c r="L136" i="68"/>
  <c r="K136" i="68"/>
  <c r="M135" i="68"/>
  <c r="L135" i="68"/>
  <c r="K135" i="68"/>
  <c r="M134" i="68"/>
  <c r="L134" i="68"/>
  <c r="K134" i="68"/>
  <c r="M133" i="68"/>
  <c r="L133" i="68"/>
  <c r="K133" i="68"/>
  <c r="M132" i="68"/>
  <c r="L132" i="68"/>
  <c r="K132" i="68"/>
  <c r="M131" i="68"/>
  <c r="L131" i="68"/>
  <c r="K131" i="68"/>
  <c r="M130" i="68"/>
  <c r="L130" i="68"/>
  <c r="K130" i="68"/>
  <c r="M129" i="68"/>
  <c r="L129" i="68"/>
  <c r="K129" i="68"/>
  <c r="M128" i="68"/>
  <c r="L128" i="68"/>
  <c r="K128" i="68"/>
  <c r="M127" i="68"/>
  <c r="L127" i="68"/>
  <c r="K127" i="68"/>
  <c r="M126" i="68"/>
  <c r="L126" i="68"/>
  <c r="K126" i="68"/>
  <c r="M125" i="68"/>
  <c r="L125" i="68"/>
  <c r="K125" i="68"/>
  <c r="M124" i="68"/>
  <c r="L124" i="68"/>
  <c r="K124" i="68"/>
  <c r="M123" i="68"/>
  <c r="L123" i="68"/>
  <c r="K123" i="68"/>
  <c r="M122" i="68"/>
  <c r="L122" i="68"/>
  <c r="K122" i="68"/>
  <c r="M121" i="68"/>
  <c r="L121" i="68"/>
  <c r="K121" i="68"/>
  <c r="M120" i="68"/>
  <c r="L120" i="68"/>
  <c r="K120" i="68"/>
  <c r="M119" i="68"/>
  <c r="L119" i="68"/>
  <c r="K119" i="68"/>
  <c r="M118" i="68"/>
  <c r="L118" i="68"/>
  <c r="K118" i="68"/>
  <c r="M117" i="68"/>
  <c r="L117" i="68"/>
  <c r="K117" i="68"/>
  <c r="M116" i="68"/>
  <c r="L116" i="68"/>
  <c r="K116" i="68"/>
  <c r="M115" i="68"/>
  <c r="L115" i="68"/>
  <c r="K115" i="68"/>
  <c r="M114" i="68"/>
  <c r="L114" i="68"/>
  <c r="K114" i="68"/>
  <c r="M113" i="68"/>
  <c r="L113" i="68"/>
  <c r="K113" i="68"/>
  <c r="M112" i="68"/>
  <c r="L112" i="68"/>
  <c r="K112" i="68"/>
  <c r="M111" i="68"/>
  <c r="L111" i="68"/>
  <c r="K111" i="68"/>
  <c r="M110" i="68"/>
  <c r="L110" i="68"/>
  <c r="K110" i="68"/>
  <c r="M109" i="68"/>
  <c r="L109" i="68"/>
  <c r="K109" i="68"/>
  <c r="M108" i="68"/>
  <c r="L108" i="68"/>
  <c r="K108" i="68"/>
  <c r="M107" i="68"/>
  <c r="L107" i="68"/>
  <c r="K107" i="68"/>
  <c r="M106" i="68"/>
  <c r="L106" i="68"/>
  <c r="K106" i="68"/>
  <c r="M105" i="68"/>
  <c r="L105" i="68"/>
  <c r="K105" i="68"/>
  <c r="M104" i="68"/>
  <c r="L104" i="68"/>
  <c r="K104" i="68"/>
  <c r="M103" i="68"/>
  <c r="L103" i="68"/>
  <c r="K103" i="68"/>
  <c r="M102" i="68"/>
  <c r="L102" i="68"/>
  <c r="K102" i="68"/>
  <c r="M101" i="68"/>
  <c r="L101" i="68"/>
  <c r="K101" i="68"/>
  <c r="M100" i="68"/>
  <c r="L100" i="68"/>
  <c r="K100" i="68"/>
  <c r="M99" i="68"/>
  <c r="L99" i="68"/>
  <c r="K99" i="68"/>
  <c r="M98" i="68"/>
  <c r="L98" i="68"/>
  <c r="K98" i="68"/>
  <c r="M97" i="68"/>
  <c r="L97" i="68"/>
  <c r="K97" i="68"/>
  <c r="M96" i="68"/>
  <c r="L96" i="68"/>
  <c r="K96" i="68"/>
  <c r="M95" i="68"/>
  <c r="L95" i="68"/>
  <c r="K95" i="68"/>
  <c r="M94" i="68"/>
  <c r="L94" i="68"/>
  <c r="K94" i="68"/>
  <c r="M93" i="68"/>
  <c r="L93" i="68"/>
  <c r="K93" i="68"/>
  <c r="M92" i="68"/>
  <c r="L92" i="68"/>
  <c r="K92" i="68"/>
  <c r="M91" i="68"/>
  <c r="L91" i="68"/>
  <c r="K91" i="68"/>
  <c r="M90" i="68"/>
  <c r="L90" i="68"/>
  <c r="K90" i="68"/>
  <c r="M89" i="68"/>
  <c r="L89" i="68"/>
  <c r="K89" i="68"/>
  <c r="M88" i="68"/>
  <c r="L88" i="68"/>
  <c r="K88" i="68"/>
  <c r="M87" i="68"/>
  <c r="L87" i="68"/>
  <c r="K87" i="68"/>
  <c r="M86" i="68"/>
  <c r="L86" i="68"/>
  <c r="K86" i="68"/>
  <c r="M85" i="68"/>
  <c r="L85" i="68"/>
  <c r="K85" i="68"/>
  <c r="M84" i="68"/>
  <c r="L84" i="68"/>
  <c r="K84" i="68"/>
  <c r="M83" i="68"/>
  <c r="L83" i="68"/>
  <c r="K83" i="68"/>
  <c r="M82" i="68"/>
  <c r="L82" i="68"/>
  <c r="K82" i="68"/>
  <c r="M81" i="68"/>
  <c r="L81" i="68"/>
  <c r="K81" i="68"/>
  <c r="M80" i="68"/>
  <c r="L80" i="68"/>
  <c r="K80" i="68"/>
  <c r="M79" i="68"/>
  <c r="L79" i="68"/>
  <c r="K79" i="68"/>
  <c r="M78" i="68"/>
  <c r="L78" i="68"/>
  <c r="K78" i="68"/>
  <c r="M77" i="68"/>
  <c r="L77" i="68"/>
  <c r="K77" i="68"/>
  <c r="M76" i="68"/>
  <c r="L76" i="68"/>
  <c r="K76" i="68"/>
  <c r="M75" i="68"/>
  <c r="L75" i="68"/>
  <c r="K75" i="68"/>
  <c r="M74" i="68"/>
  <c r="L74" i="68"/>
  <c r="K74" i="68"/>
  <c r="M73" i="68"/>
  <c r="L73" i="68"/>
  <c r="K73" i="68"/>
  <c r="M72" i="68"/>
  <c r="L72" i="68"/>
  <c r="K72" i="68"/>
  <c r="M71" i="68"/>
  <c r="L71" i="68"/>
  <c r="K71" i="68"/>
  <c r="M70" i="68"/>
  <c r="L70" i="68"/>
  <c r="K70" i="68"/>
  <c r="M69" i="68"/>
  <c r="L69" i="68"/>
  <c r="K69" i="68"/>
  <c r="M68" i="68"/>
  <c r="L68" i="68"/>
  <c r="K68" i="68"/>
  <c r="M67" i="68"/>
  <c r="L67" i="68"/>
  <c r="K67" i="68"/>
  <c r="M66" i="68"/>
  <c r="L66" i="68"/>
  <c r="K66" i="68"/>
  <c r="M65" i="68"/>
  <c r="L65" i="68"/>
  <c r="K65" i="68"/>
  <c r="M64" i="68"/>
  <c r="L64" i="68"/>
  <c r="K64" i="68"/>
  <c r="M63" i="68"/>
  <c r="L63" i="68"/>
  <c r="K63" i="68"/>
  <c r="M62" i="68"/>
  <c r="L62" i="68"/>
  <c r="K62" i="68"/>
  <c r="M61" i="68"/>
  <c r="L61" i="68"/>
  <c r="K61" i="68"/>
  <c r="M60" i="68"/>
  <c r="L60" i="68"/>
  <c r="K60" i="68"/>
  <c r="M59" i="68"/>
  <c r="L59" i="68"/>
  <c r="K59" i="68"/>
  <c r="M58" i="68"/>
  <c r="L58" i="68"/>
  <c r="K58" i="68"/>
  <c r="M57" i="68"/>
  <c r="L57" i="68"/>
  <c r="K57" i="68"/>
  <c r="M56" i="68"/>
  <c r="L56" i="68"/>
  <c r="K56" i="68"/>
  <c r="M55" i="68"/>
  <c r="L55" i="68"/>
  <c r="K55" i="68"/>
  <c r="M54" i="68"/>
  <c r="L54" i="68"/>
  <c r="K54" i="68"/>
  <c r="M53" i="68"/>
  <c r="L53" i="68"/>
  <c r="K53" i="68"/>
  <c r="M52" i="68"/>
  <c r="L52" i="68"/>
  <c r="K52" i="68"/>
  <c r="M51" i="68"/>
  <c r="L51" i="68"/>
  <c r="K51" i="68"/>
  <c r="M50" i="68"/>
  <c r="L50" i="68"/>
  <c r="K50" i="68"/>
  <c r="M49" i="68"/>
  <c r="L49" i="68"/>
  <c r="K49" i="68"/>
  <c r="M48" i="68"/>
  <c r="L48" i="68"/>
  <c r="K48" i="68"/>
  <c r="M47" i="68"/>
  <c r="L47" i="68"/>
  <c r="K47" i="68"/>
  <c r="M46" i="68"/>
  <c r="L46" i="68"/>
  <c r="K46" i="68"/>
  <c r="M45" i="68"/>
  <c r="L45" i="68"/>
  <c r="K45" i="68"/>
  <c r="M44" i="68"/>
  <c r="L44" i="68"/>
  <c r="K44" i="68"/>
  <c r="M43" i="68"/>
  <c r="L43" i="68"/>
  <c r="K43" i="68"/>
  <c r="M42" i="68"/>
  <c r="L42" i="68"/>
  <c r="K42" i="68"/>
  <c r="M41" i="68"/>
  <c r="L41" i="68"/>
  <c r="K41" i="68"/>
  <c r="M40" i="68"/>
  <c r="L40" i="68"/>
  <c r="K40" i="68"/>
  <c r="M39" i="68"/>
  <c r="L39" i="68"/>
  <c r="K39" i="68"/>
  <c r="M38" i="68"/>
  <c r="L38" i="68"/>
  <c r="K38" i="68"/>
  <c r="M37" i="68"/>
  <c r="L37" i="68"/>
  <c r="K37" i="68"/>
  <c r="M36" i="68"/>
  <c r="L36" i="68"/>
  <c r="K36" i="68"/>
  <c r="M35" i="68"/>
  <c r="L35" i="68"/>
  <c r="K35" i="68"/>
  <c r="M34" i="68"/>
  <c r="L34" i="68"/>
  <c r="K34" i="68"/>
  <c r="M33" i="68"/>
  <c r="L33" i="68"/>
  <c r="K33" i="68"/>
  <c r="M32" i="68"/>
  <c r="L32" i="68"/>
  <c r="K32" i="68"/>
  <c r="M31" i="68"/>
  <c r="L31" i="68"/>
  <c r="K31" i="68"/>
  <c r="M30" i="68"/>
  <c r="L30" i="68"/>
  <c r="K30" i="68"/>
  <c r="M29" i="68"/>
  <c r="L29" i="68"/>
  <c r="K29" i="68"/>
  <c r="M28" i="68"/>
  <c r="L28" i="68"/>
  <c r="K28" i="68"/>
  <c r="M27" i="68"/>
  <c r="L27" i="68"/>
  <c r="K27" i="68"/>
  <c r="M26" i="68"/>
  <c r="L26" i="68"/>
  <c r="K26" i="68"/>
  <c r="M25" i="68"/>
  <c r="L25" i="68"/>
  <c r="K25" i="68"/>
  <c r="M24" i="68"/>
  <c r="L24" i="68"/>
  <c r="K24" i="68"/>
  <c r="M23" i="68"/>
  <c r="L23" i="68"/>
  <c r="K23" i="68"/>
  <c r="M22" i="68"/>
  <c r="L22" i="68"/>
  <c r="K22" i="68"/>
  <c r="M21" i="68"/>
  <c r="L21" i="68"/>
  <c r="K21" i="68"/>
  <c r="M20" i="68"/>
  <c r="L20" i="68"/>
  <c r="K20" i="68"/>
  <c r="M19" i="68"/>
  <c r="L19" i="68"/>
  <c r="K19" i="68"/>
  <c r="M18" i="68"/>
  <c r="L18" i="68"/>
  <c r="K18" i="68"/>
  <c r="M17" i="68"/>
  <c r="L17" i="68"/>
  <c r="K17" i="68"/>
  <c r="M16" i="68"/>
  <c r="L16" i="68"/>
  <c r="K16" i="68"/>
  <c r="Y329" i="52" s="1"/>
  <c r="M15" i="68"/>
  <c r="L15" i="68"/>
  <c r="K15" i="68"/>
  <c r="M14" i="68"/>
  <c r="L14" i="68"/>
  <c r="K14" i="68"/>
  <c r="M13" i="68"/>
  <c r="L13" i="68"/>
  <c r="Z314" i="52" s="1"/>
  <c r="K13" i="68"/>
  <c r="Y314" i="52" s="1"/>
  <c r="M12" i="68"/>
  <c r="L12" i="68"/>
  <c r="K12" i="68"/>
  <c r="M11" i="68"/>
  <c r="L11" i="68"/>
  <c r="K11" i="68"/>
  <c r="M10" i="68"/>
  <c r="AA317" i="52" s="1"/>
  <c r="L10" i="68"/>
  <c r="Z317" i="52" s="1"/>
  <c r="K10" i="68"/>
  <c r="Y317" i="52" s="1"/>
  <c r="AA327" i="52"/>
  <c r="Z309" i="52"/>
  <c r="W56" i="67"/>
  <c r="Q56" i="67"/>
  <c r="K56" i="67"/>
  <c r="W55" i="67"/>
  <c r="Q55" i="67"/>
  <c r="K55" i="67"/>
  <c r="W54" i="67"/>
  <c r="Q54" i="67"/>
  <c r="K54" i="67"/>
  <c r="W53" i="67"/>
  <c r="Q53" i="67"/>
  <c r="K53" i="67"/>
  <c r="W52" i="67"/>
  <c r="Q52" i="67"/>
  <c r="K52" i="67"/>
  <c r="W51" i="67"/>
  <c r="Q51" i="67"/>
  <c r="K51" i="67"/>
  <c r="W50" i="67"/>
  <c r="Q50" i="67"/>
  <c r="K50" i="67"/>
  <c r="W49" i="67"/>
  <c r="Q49" i="67"/>
  <c r="K49" i="67"/>
  <c r="W48" i="67"/>
  <c r="Q48" i="67"/>
  <c r="K48" i="67"/>
  <c r="W47" i="67"/>
  <c r="Q47" i="67"/>
  <c r="K47" i="67"/>
  <c r="W46" i="67"/>
  <c r="Q46" i="67"/>
  <c r="K46" i="67"/>
  <c r="W45" i="67"/>
  <c r="Q45" i="67"/>
  <c r="K45" i="67"/>
  <c r="W44" i="67"/>
  <c r="Q44" i="67"/>
  <c r="K44" i="67"/>
  <c r="W43" i="67"/>
  <c r="Q43" i="67"/>
  <c r="K43" i="67"/>
  <c r="W42" i="67"/>
  <c r="Q42" i="67"/>
  <c r="K42" i="67"/>
  <c r="W41" i="67"/>
  <c r="Q41" i="67"/>
  <c r="K41" i="67"/>
  <c r="W40" i="67"/>
  <c r="Q40" i="67"/>
  <c r="K40" i="67"/>
  <c r="W39" i="67"/>
  <c r="Q39" i="67"/>
  <c r="K39" i="67"/>
  <c r="W38" i="67"/>
  <c r="Q38" i="67"/>
  <c r="K38" i="67"/>
  <c r="W37" i="67"/>
  <c r="Q37" i="67"/>
  <c r="K37" i="67"/>
  <c r="W36" i="67"/>
  <c r="Q36" i="67"/>
  <c r="K36" i="67"/>
  <c r="W35" i="67"/>
  <c r="Q35" i="67"/>
  <c r="K35" i="67"/>
  <c r="W34" i="67"/>
  <c r="Q34" i="67"/>
  <c r="K34" i="67"/>
  <c r="W33" i="67"/>
  <c r="Q33" i="67"/>
  <c r="K33" i="67"/>
  <c r="W32" i="67"/>
  <c r="Q32" i="67"/>
  <c r="K32" i="67"/>
  <c r="W31" i="67"/>
  <c r="Q31" i="67"/>
  <c r="K31" i="67"/>
  <c r="W30" i="67"/>
  <c r="Q30" i="67"/>
  <c r="K30" i="67"/>
  <c r="W29" i="67"/>
  <c r="Q29" i="67"/>
  <c r="K29" i="67"/>
  <c r="W28" i="67"/>
  <c r="Q28" i="67"/>
  <c r="K28" i="67"/>
  <c r="W27" i="67"/>
  <c r="Q27" i="67"/>
  <c r="K27" i="67"/>
  <c r="W26" i="67"/>
  <c r="Q26" i="67"/>
  <c r="K26" i="67"/>
  <c r="W25" i="67"/>
  <c r="Q25" i="67"/>
  <c r="K25" i="67"/>
  <c r="W24" i="67"/>
  <c r="Q24" i="67"/>
  <c r="K24" i="67"/>
  <c r="W23" i="67"/>
  <c r="Q23" i="67"/>
  <c r="K23" i="67"/>
  <c r="W22" i="67"/>
  <c r="Q22" i="67"/>
  <c r="K22" i="67"/>
  <c r="W21" i="67"/>
  <c r="Q21" i="67"/>
  <c r="K21" i="67"/>
  <c r="W20" i="67"/>
  <c r="Q20" i="67"/>
  <c r="K20" i="67"/>
  <c r="W19" i="67"/>
  <c r="Q19" i="67"/>
  <c r="K19" i="67"/>
  <c r="W18" i="67"/>
  <c r="Q18" i="67"/>
  <c r="K18" i="67"/>
  <c r="W17" i="67"/>
  <c r="Q17" i="67"/>
  <c r="K17" i="67"/>
  <c r="W16" i="67"/>
  <c r="Q16" i="67"/>
  <c r="K16" i="67"/>
  <c r="W15" i="67"/>
  <c r="Q15" i="67"/>
  <c r="K15" i="67"/>
  <c r="W14" i="67"/>
  <c r="Q14" i="67"/>
  <c r="K14" i="67"/>
  <c r="W13" i="67"/>
  <c r="Q13" i="67"/>
  <c r="K13" i="67"/>
  <c r="W12" i="67"/>
  <c r="Q12" i="67"/>
  <c r="K12" i="67"/>
  <c r="W11" i="67"/>
  <c r="Q11" i="67"/>
  <c r="M187" i="64"/>
  <c r="L187" i="64"/>
  <c r="K187" i="64"/>
  <c r="M186" i="64"/>
  <c r="L186" i="64"/>
  <c r="K186" i="64"/>
  <c r="M185" i="64"/>
  <c r="L185" i="64"/>
  <c r="K185" i="64"/>
  <c r="M184" i="64"/>
  <c r="L184" i="64"/>
  <c r="K184" i="64"/>
  <c r="M183" i="64"/>
  <c r="L183" i="64"/>
  <c r="K183" i="64"/>
  <c r="M182" i="64"/>
  <c r="L182" i="64"/>
  <c r="K182" i="64"/>
  <c r="M181" i="64"/>
  <c r="L181" i="64"/>
  <c r="K181" i="64"/>
  <c r="M180" i="64"/>
  <c r="L180" i="64"/>
  <c r="K180" i="64"/>
  <c r="M179" i="64"/>
  <c r="L179" i="64"/>
  <c r="K179" i="64"/>
  <c r="M178" i="64"/>
  <c r="L178" i="64"/>
  <c r="K178" i="64"/>
  <c r="M177" i="64"/>
  <c r="L177" i="64"/>
  <c r="K177" i="64"/>
  <c r="M176" i="64"/>
  <c r="L176" i="64"/>
  <c r="K176" i="64"/>
  <c r="M175" i="64"/>
  <c r="L175" i="64"/>
  <c r="K175" i="64"/>
  <c r="M174" i="64"/>
  <c r="L174" i="64"/>
  <c r="K174" i="64"/>
  <c r="M173" i="64"/>
  <c r="L173" i="64"/>
  <c r="K173" i="64"/>
  <c r="M172" i="64"/>
  <c r="L172" i="64"/>
  <c r="K172" i="64"/>
  <c r="M171" i="64"/>
  <c r="L171" i="64"/>
  <c r="K171" i="64"/>
  <c r="M170" i="64"/>
  <c r="L170" i="64"/>
  <c r="K170" i="64"/>
  <c r="M169" i="64"/>
  <c r="L169" i="64"/>
  <c r="K169" i="64"/>
  <c r="M168" i="64"/>
  <c r="L168" i="64"/>
  <c r="K168" i="64"/>
  <c r="M167" i="64"/>
  <c r="L167" i="64"/>
  <c r="K167" i="64"/>
  <c r="M166" i="64"/>
  <c r="L166" i="64"/>
  <c r="K166" i="64"/>
  <c r="M165" i="64"/>
  <c r="L165" i="64"/>
  <c r="K165" i="64"/>
  <c r="M164" i="64"/>
  <c r="L164" i="64"/>
  <c r="K164" i="64"/>
  <c r="M163" i="64"/>
  <c r="L163" i="64"/>
  <c r="K163" i="64"/>
  <c r="M162" i="64"/>
  <c r="L162" i="64"/>
  <c r="K162" i="64"/>
  <c r="M161" i="64"/>
  <c r="L161" i="64"/>
  <c r="K161" i="64"/>
  <c r="M160" i="64"/>
  <c r="L160" i="64"/>
  <c r="K160" i="64"/>
  <c r="M159" i="64"/>
  <c r="L159" i="64"/>
  <c r="K159" i="64"/>
  <c r="M158" i="64"/>
  <c r="L158" i="64"/>
  <c r="K158" i="64"/>
  <c r="M157" i="64"/>
  <c r="L157" i="64"/>
  <c r="K157" i="64"/>
  <c r="M156" i="64"/>
  <c r="L156" i="64"/>
  <c r="K156" i="64"/>
  <c r="M155" i="64"/>
  <c r="L155" i="64"/>
  <c r="K155" i="64"/>
  <c r="M154" i="64"/>
  <c r="L154" i="64"/>
  <c r="K154" i="64"/>
  <c r="M153" i="64"/>
  <c r="L153" i="64"/>
  <c r="K153" i="64"/>
  <c r="M152" i="64"/>
  <c r="L152" i="64"/>
  <c r="K152" i="64"/>
  <c r="M151" i="64"/>
  <c r="L151" i="64"/>
  <c r="K151" i="64"/>
  <c r="M150" i="64"/>
  <c r="L150" i="64"/>
  <c r="K150" i="64"/>
  <c r="M149" i="64"/>
  <c r="L149" i="64"/>
  <c r="K149" i="64"/>
  <c r="M148" i="64"/>
  <c r="L148" i="64"/>
  <c r="K148" i="64"/>
  <c r="M147" i="64"/>
  <c r="L147" i="64"/>
  <c r="K147" i="64"/>
  <c r="M146" i="64"/>
  <c r="L146" i="64"/>
  <c r="K146" i="64"/>
  <c r="M145" i="64"/>
  <c r="L145" i="64"/>
  <c r="K145" i="64"/>
  <c r="M144" i="64"/>
  <c r="L144" i="64"/>
  <c r="K144" i="64"/>
  <c r="M143" i="64"/>
  <c r="L143" i="64"/>
  <c r="K143" i="64"/>
  <c r="M142" i="64"/>
  <c r="L142" i="64"/>
  <c r="K142" i="64"/>
  <c r="M141" i="64"/>
  <c r="L141" i="64"/>
  <c r="K141" i="64"/>
  <c r="M140" i="64"/>
  <c r="L140" i="64"/>
  <c r="K140" i="64"/>
  <c r="M139" i="64"/>
  <c r="L139" i="64"/>
  <c r="K139" i="64"/>
  <c r="M138" i="64"/>
  <c r="L138" i="64"/>
  <c r="K138" i="64"/>
  <c r="M137" i="64"/>
  <c r="L137" i="64"/>
  <c r="K137" i="64"/>
  <c r="M136" i="64"/>
  <c r="L136" i="64"/>
  <c r="K136" i="64"/>
  <c r="M135" i="64"/>
  <c r="L135" i="64"/>
  <c r="K135" i="64"/>
  <c r="M134" i="64"/>
  <c r="L134" i="64"/>
  <c r="K134" i="64"/>
  <c r="M133" i="64"/>
  <c r="L133" i="64"/>
  <c r="K133" i="64"/>
  <c r="M132" i="64"/>
  <c r="L132" i="64"/>
  <c r="K132" i="64"/>
  <c r="M131" i="64"/>
  <c r="L131" i="64"/>
  <c r="K131" i="64"/>
  <c r="M130" i="64"/>
  <c r="L130" i="64"/>
  <c r="K130" i="64"/>
  <c r="M129" i="64"/>
  <c r="L129" i="64"/>
  <c r="K129" i="64"/>
  <c r="M128" i="64"/>
  <c r="L128" i="64"/>
  <c r="K128" i="64"/>
  <c r="M127" i="64"/>
  <c r="L127" i="64"/>
  <c r="K127" i="64"/>
  <c r="M126" i="64"/>
  <c r="L126" i="64"/>
  <c r="K126" i="64"/>
  <c r="M125" i="64"/>
  <c r="L125" i="64"/>
  <c r="K125" i="64"/>
  <c r="M124" i="64"/>
  <c r="L124" i="64"/>
  <c r="K124" i="64"/>
  <c r="M123" i="64"/>
  <c r="L123" i="64"/>
  <c r="K123" i="64"/>
  <c r="M122" i="64"/>
  <c r="L122" i="64"/>
  <c r="K122" i="64"/>
  <c r="M121" i="64"/>
  <c r="L121" i="64"/>
  <c r="K121" i="64"/>
  <c r="M120" i="64"/>
  <c r="L120" i="64"/>
  <c r="K120" i="64"/>
  <c r="M119" i="64"/>
  <c r="L119" i="64"/>
  <c r="K119" i="64"/>
  <c r="M118" i="64"/>
  <c r="L118" i="64"/>
  <c r="K118" i="64"/>
  <c r="M117" i="64"/>
  <c r="L117" i="64"/>
  <c r="K117" i="64"/>
  <c r="M116" i="64"/>
  <c r="L116" i="64"/>
  <c r="K116" i="64"/>
  <c r="M115" i="64"/>
  <c r="L115" i="64"/>
  <c r="K115" i="64"/>
  <c r="M114" i="64"/>
  <c r="L114" i="64"/>
  <c r="K114" i="64"/>
  <c r="M113" i="64"/>
  <c r="L113" i="64"/>
  <c r="K113" i="64"/>
  <c r="M112" i="64"/>
  <c r="L112" i="64"/>
  <c r="K112" i="64"/>
  <c r="M111" i="64"/>
  <c r="L111" i="64"/>
  <c r="K111" i="64"/>
  <c r="M110" i="64"/>
  <c r="L110" i="64"/>
  <c r="K110" i="64"/>
  <c r="M109" i="64"/>
  <c r="L109" i="64"/>
  <c r="K109" i="64"/>
  <c r="M108" i="64"/>
  <c r="L108" i="64"/>
  <c r="K108" i="64"/>
  <c r="M107" i="64"/>
  <c r="L107" i="64"/>
  <c r="K107" i="64"/>
  <c r="M106" i="64"/>
  <c r="L106" i="64"/>
  <c r="K106" i="64"/>
  <c r="M105" i="64"/>
  <c r="L105" i="64"/>
  <c r="K105" i="64"/>
  <c r="M104" i="64"/>
  <c r="L104" i="64"/>
  <c r="K104" i="64"/>
  <c r="M103" i="64"/>
  <c r="L103" i="64"/>
  <c r="K103" i="64"/>
  <c r="M102" i="64"/>
  <c r="L102" i="64"/>
  <c r="K102" i="64"/>
  <c r="M101" i="64"/>
  <c r="L101" i="64"/>
  <c r="K101" i="64"/>
  <c r="M100" i="64"/>
  <c r="L100" i="64"/>
  <c r="K100" i="64"/>
  <c r="M99" i="64"/>
  <c r="L99" i="64"/>
  <c r="K99" i="64"/>
  <c r="M98" i="64"/>
  <c r="L98" i="64"/>
  <c r="K98" i="64"/>
  <c r="M97" i="64"/>
  <c r="L97" i="64"/>
  <c r="K97" i="64"/>
  <c r="M96" i="64"/>
  <c r="L96" i="64"/>
  <c r="K96" i="64"/>
  <c r="M95" i="64"/>
  <c r="L95" i="64"/>
  <c r="K95" i="64"/>
  <c r="M94" i="64"/>
  <c r="L94" i="64"/>
  <c r="K94" i="64"/>
  <c r="M93" i="64"/>
  <c r="L93" i="64"/>
  <c r="K93" i="64"/>
  <c r="M92" i="64"/>
  <c r="L92" i="64"/>
  <c r="K92" i="64"/>
  <c r="M91" i="64"/>
  <c r="L91" i="64"/>
  <c r="K91" i="64"/>
  <c r="M90" i="64"/>
  <c r="L90" i="64"/>
  <c r="K90" i="64"/>
  <c r="M89" i="64"/>
  <c r="L89" i="64"/>
  <c r="K89" i="64"/>
  <c r="M88" i="64"/>
  <c r="L88" i="64"/>
  <c r="K88" i="64"/>
  <c r="M87" i="64"/>
  <c r="L87" i="64"/>
  <c r="K87" i="64"/>
  <c r="M86" i="64"/>
  <c r="L86" i="64"/>
  <c r="K86" i="64"/>
  <c r="M85" i="64"/>
  <c r="L85" i="64"/>
  <c r="K85" i="64"/>
  <c r="M84" i="64"/>
  <c r="L84" i="64"/>
  <c r="K84" i="64"/>
  <c r="M83" i="64"/>
  <c r="L83" i="64"/>
  <c r="K83" i="64"/>
  <c r="M82" i="64"/>
  <c r="L82" i="64"/>
  <c r="K82" i="64"/>
  <c r="M81" i="64"/>
  <c r="L81" i="64"/>
  <c r="K81" i="64"/>
  <c r="M80" i="64"/>
  <c r="L80" i="64"/>
  <c r="K80" i="64"/>
  <c r="M79" i="64"/>
  <c r="L79" i="64"/>
  <c r="K79" i="64"/>
  <c r="M78" i="64"/>
  <c r="L78" i="64"/>
  <c r="K78" i="64"/>
  <c r="M77" i="64"/>
  <c r="L77" i="64"/>
  <c r="K77" i="64"/>
  <c r="M76" i="64"/>
  <c r="L76" i="64"/>
  <c r="K76" i="64"/>
  <c r="M75" i="64"/>
  <c r="L75" i="64"/>
  <c r="K75" i="64"/>
  <c r="M74" i="64"/>
  <c r="L74" i="64"/>
  <c r="K74" i="64"/>
  <c r="M73" i="64"/>
  <c r="L73" i="64"/>
  <c r="K73" i="64"/>
  <c r="M72" i="64"/>
  <c r="L72" i="64"/>
  <c r="K72" i="64"/>
  <c r="M71" i="64"/>
  <c r="L71" i="64"/>
  <c r="K71" i="64"/>
  <c r="M70" i="64"/>
  <c r="L70" i="64"/>
  <c r="K70" i="64"/>
  <c r="M69" i="64"/>
  <c r="L69" i="64"/>
  <c r="K69" i="64"/>
  <c r="M68" i="64"/>
  <c r="L68" i="64"/>
  <c r="K68" i="64"/>
  <c r="M67" i="64"/>
  <c r="L67" i="64"/>
  <c r="K67" i="64"/>
  <c r="M66" i="64"/>
  <c r="L66" i="64"/>
  <c r="K66" i="64"/>
  <c r="M65" i="64"/>
  <c r="L65" i="64"/>
  <c r="K65" i="64"/>
  <c r="M64" i="64"/>
  <c r="L64" i="64"/>
  <c r="K64" i="64"/>
  <c r="M63" i="64"/>
  <c r="L63" i="64"/>
  <c r="K63" i="64"/>
  <c r="M62" i="64"/>
  <c r="L62" i="64"/>
  <c r="K62" i="64"/>
  <c r="M61" i="64"/>
  <c r="L61" i="64"/>
  <c r="K61" i="64"/>
  <c r="M60" i="64"/>
  <c r="L60" i="64"/>
  <c r="K60" i="64"/>
  <c r="M59" i="64"/>
  <c r="L59" i="64"/>
  <c r="K59" i="64"/>
  <c r="M58" i="64"/>
  <c r="L58" i="64"/>
  <c r="K58" i="64"/>
  <c r="M57" i="64"/>
  <c r="L57" i="64"/>
  <c r="K57" i="64"/>
  <c r="M56" i="64"/>
  <c r="L56" i="64"/>
  <c r="K56" i="64"/>
  <c r="M55" i="64"/>
  <c r="L55" i="64"/>
  <c r="K55" i="64"/>
  <c r="M54" i="64"/>
  <c r="L54" i="64"/>
  <c r="K54" i="64"/>
  <c r="M53" i="64"/>
  <c r="L53" i="64"/>
  <c r="K53" i="64"/>
  <c r="M52" i="64"/>
  <c r="L52" i="64"/>
  <c r="K52" i="64"/>
  <c r="M51" i="64"/>
  <c r="L51" i="64"/>
  <c r="K51" i="64"/>
  <c r="M50" i="64"/>
  <c r="L50" i="64"/>
  <c r="K50" i="64"/>
  <c r="M49" i="64"/>
  <c r="L49" i="64"/>
  <c r="K49" i="64"/>
  <c r="M48" i="64"/>
  <c r="L48" i="64"/>
  <c r="K48" i="64"/>
  <c r="M47" i="64"/>
  <c r="L47" i="64"/>
  <c r="K47" i="64"/>
  <c r="M46" i="64"/>
  <c r="L46" i="64"/>
  <c r="K46" i="64"/>
  <c r="M45" i="64"/>
  <c r="L45" i="64"/>
  <c r="K45" i="64"/>
  <c r="M44" i="64"/>
  <c r="L44" i="64"/>
  <c r="K44" i="64"/>
  <c r="M43" i="64"/>
  <c r="L43" i="64"/>
  <c r="K43" i="64"/>
  <c r="M42" i="64"/>
  <c r="L42" i="64"/>
  <c r="K42" i="64"/>
  <c r="M41" i="64"/>
  <c r="L41" i="64"/>
  <c r="K41" i="64"/>
  <c r="M40" i="64"/>
  <c r="L40" i="64"/>
  <c r="K40" i="64"/>
  <c r="M39" i="64"/>
  <c r="L39" i="64"/>
  <c r="K39" i="64"/>
  <c r="M38" i="64"/>
  <c r="L38" i="64"/>
  <c r="K38" i="64"/>
  <c r="M37" i="64"/>
  <c r="L37" i="64"/>
  <c r="K37" i="64"/>
  <c r="M36" i="64"/>
  <c r="L36" i="64"/>
  <c r="K36" i="64"/>
  <c r="M35" i="64"/>
  <c r="L35" i="64"/>
  <c r="K35" i="64"/>
  <c r="M34" i="64"/>
  <c r="L34" i="64"/>
  <c r="K34" i="64"/>
  <c r="M33" i="64"/>
  <c r="L33" i="64"/>
  <c r="K33" i="64"/>
  <c r="M32" i="64"/>
  <c r="L32" i="64"/>
  <c r="K32" i="64"/>
  <c r="M31" i="64"/>
  <c r="L31" i="64"/>
  <c r="K31" i="64"/>
  <c r="M30" i="64"/>
  <c r="L30" i="64"/>
  <c r="K30" i="64"/>
  <c r="M29" i="64"/>
  <c r="L29" i="64"/>
  <c r="K29" i="64"/>
  <c r="M28" i="64"/>
  <c r="L28" i="64"/>
  <c r="K28" i="64"/>
  <c r="M27" i="64"/>
  <c r="L27" i="64"/>
  <c r="K27" i="64"/>
  <c r="M26" i="64"/>
  <c r="L26" i="64"/>
  <c r="K26" i="64"/>
  <c r="M25" i="64"/>
  <c r="L25" i="64"/>
  <c r="K25" i="64"/>
  <c r="M24" i="64"/>
  <c r="L24" i="64"/>
  <c r="K24" i="64"/>
  <c r="M23" i="64"/>
  <c r="L23" i="64"/>
  <c r="K23" i="64"/>
  <c r="M22" i="64"/>
  <c r="L22" i="64"/>
  <c r="K22" i="64"/>
  <c r="M21" i="64"/>
  <c r="L21" i="64"/>
  <c r="K21" i="64"/>
  <c r="M20" i="64"/>
  <c r="L20" i="64"/>
  <c r="K20" i="64"/>
  <c r="M19" i="64"/>
  <c r="L19" i="64"/>
  <c r="K19" i="64"/>
  <c r="M18" i="64"/>
  <c r="L18" i="64"/>
  <c r="K18" i="64"/>
  <c r="M17" i="64"/>
  <c r="L17" i="64"/>
  <c r="K17" i="64"/>
  <c r="M16" i="64"/>
  <c r="L16" i="64"/>
  <c r="K16" i="64"/>
  <c r="M15" i="64"/>
  <c r="L15" i="64"/>
  <c r="K15" i="64"/>
  <c r="M14" i="64"/>
  <c r="L14" i="64"/>
  <c r="K14" i="64"/>
  <c r="M13" i="64"/>
  <c r="L13" i="64"/>
  <c r="K13" i="64"/>
  <c r="M12" i="64"/>
  <c r="L12" i="64"/>
  <c r="K12" i="64"/>
  <c r="M11" i="64"/>
  <c r="L11" i="64"/>
  <c r="K11" i="64"/>
  <c r="M10" i="64"/>
  <c r="L10" i="64"/>
  <c r="K10" i="64"/>
  <c r="K9" i="64"/>
  <c r="AV29" i="61"/>
  <c r="AP29" i="61"/>
  <c r="AJ29" i="61"/>
  <c r="AV28" i="61"/>
  <c r="AP28" i="61"/>
  <c r="AJ28" i="61"/>
  <c r="AV27" i="61"/>
  <c r="AP27" i="61"/>
  <c r="AJ27" i="61"/>
  <c r="AV26" i="61"/>
  <c r="AP26" i="61"/>
  <c r="AJ26" i="61"/>
  <c r="AV25" i="61"/>
  <c r="AP25" i="61"/>
  <c r="AJ25" i="61"/>
  <c r="AV24" i="61"/>
  <c r="AP24" i="61"/>
  <c r="AJ24" i="61"/>
  <c r="AV23" i="61"/>
  <c r="AP23" i="61"/>
  <c r="AJ23" i="61"/>
  <c r="AV22" i="61"/>
  <c r="AP22" i="61"/>
  <c r="AJ22" i="61"/>
  <c r="AV21" i="61"/>
  <c r="AP21" i="61"/>
  <c r="AJ21" i="61"/>
  <c r="AV20" i="61"/>
  <c r="AP20" i="61"/>
  <c r="AJ20" i="61"/>
  <c r="AV19" i="61"/>
  <c r="AP19" i="61"/>
  <c r="AJ19" i="61"/>
  <c r="AV18" i="61"/>
  <c r="AP18" i="61"/>
  <c r="AJ18" i="61"/>
  <c r="AV17" i="61"/>
  <c r="AP17" i="61"/>
  <c r="AJ17" i="61"/>
  <c r="U17" i="61"/>
  <c r="AV16" i="61"/>
  <c r="AP16" i="61"/>
  <c r="L187" i="63"/>
  <c r="K187" i="63"/>
  <c r="J187" i="63"/>
  <c r="L186" i="63"/>
  <c r="K186" i="63"/>
  <c r="J186" i="63"/>
  <c r="L185" i="63"/>
  <c r="K185" i="63"/>
  <c r="J185" i="63"/>
  <c r="L184" i="63"/>
  <c r="K184" i="63"/>
  <c r="J184" i="63"/>
  <c r="L183" i="63"/>
  <c r="K183" i="63"/>
  <c r="J183" i="63"/>
  <c r="L182" i="63"/>
  <c r="K182" i="63"/>
  <c r="J182" i="63"/>
  <c r="L181" i="63"/>
  <c r="K181" i="63"/>
  <c r="J181" i="63"/>
  <c r="L180" i="63"/>
  <c r="K180" i="63"/>
  <c r="J180" i="63"/>
  <c r="L179" i="63"/>
  <c r="K179" i="63"/>
  <c r="J179" i="63"/>
  <c r="L178" i="63"/>
  <c r="K178" i="63"/>
  <c r="J178" i="63"/>
  <c r="L177" i="63"/>
  <c r="K177" i="63"/>
  <c r="J177" i="63"/>
  <c r="L176" i="63"/>
  <c r="K176" i="63"/>
  <c r="J176" i="63"/>
  <c r="L175" i="63"/>
  <c r="K175" i="63"/>
  <c r="J175" i="63"/>
  <c r="L174" i="63"/>
  <c r="K174" i="63"/>
  <c r="J174" i="63"/>
  <c r="L173" i="63"/>
  <c r="K173" i="63"/>
  <c r="J173" i="63"/>
  <c r="L172" i="63"/>
  <c r="K172" i="63"/>
  <c r="J172" i="63"/>
  <c r="L171" i="63"/>
  <c r="K171" i="63"/>
  <c r="J171" i="63"/>
  <c r="L170" i="63"/>
  <c r="K170" i="63"/>
  <c r="J170" i="63"/>
  <c r="L169" i="63"/>
  <c r="K169" i="63"/>
  <c r="J169" i="63"/>
  <c r="L168" i="63"/>
  <c r="K168" i="63"/>
  <c r="J168" i="63"/>
  <c r="L167" i="63"/>
  <c r="K167" i="63"/>
  <c r="J167" i="63"/>
  <c r="L166" i="63"/>
  <c r="K166" i="63"/>
  <c r="J166" i="63"/>
  <c r="L165" i="63"/>
  <c r="K165" i="63"/>
  <c r="J165" i="63"/>
  <c r="L164" i="63"/>
  <c r="K164" i="63"/>
  <c r="J164" i="63"/>
  <c r="L163" i="63"/>
  <c r="K163" i="63"/>
  <c r="J163" i="63"/>
  <c r="L162" i="63"/>
  <c r="K162" i="63"/>
  <c r="J162" i="63"/>
  <c r="L161" i="63"/>
  <c r="K161" i="63"/>
  <c r="J161" i="63"/>
  <c r="L160" i="63"/>
  <c r="K160" i="63"/>
  <c r="J160" i="63"/>
  <c r="L159" i="63"/>
  <c r="K159" i="63"/>
  <c r="J159" i="63"/>
  <c r="L158" i="63"/>
  <c r="K158" i="63"/>
  <c r="J158" i="63"/>
  <c r="L157" i="63"/>
  <c r="K157" i="63"/>
  <c r="J157" i="63"/>
  <c r="L156" i="63"/>
  <c r="K156" i="63"/>
  <c r="J156" i="63"/>
  <c r="L155" i="63"/>
  <c r="K155" i="63"/>
  <c r="J155" i="63"/>
  <c r="L154" i="63"/>
  <c r="K154" i="63"/>
  <c r="J154" i="63"/>
  <c r="L153" i="63"/>
  <c r="K153" i="63"/>
  <c r="J153" i="63"/>
  <c r="L152" i="63"/>
  <c r="K152" i="63"/>
  <c r="J152" i="63"/>
  <c r="L151" i="63"/>
  <c r="K151" i="63"/>
  <c r="J151" i="63"/>
  <c r="L150" i="63"/>
  <c r="K150" i="63"/>
  <c r="J150" i="63"/>
  <c r="L149" i="63"/>
  <c r="K149" i="63"/>
  <c r="J149" i="63"/>
  <c r="L148" i="63"/>
  <c r="K148" i="63"/>
  <c r="J148" i="63"/>
  <c r="L147" i="63"/>
  <c r="K147" i="63"/>
  <c r="J147" i="63"/>
  <c r="L146" i="63"/>
  <c r="K146" i="63"/>
  <c r="J146" i="63"/>
  <c r="L145" i="63"/>
  <c r="K145" i="63"/>
  <c r="J145" i="63"/>
  <c r="L144" i="63"/>
  <c r="K144" i="63"/>
  <c r="J144" i="63"/>
  <c r="L143" i="63"/>
  <c r="K143" i="63"/>
  <c r="J143" i="63"/>
  <c r="L142" i="63"/>
  <c r="K142" i="63"/>
  <c r="J142" i="63"/>
  <c r="L141" i="63"/>
  <c r="K141" i="63"/>
  <c r="J141" i="63"/>
  <c r="L140" i="63"/>
  <c r="K140" i="63"/>
  <c r="J140" i="63"/>
  <c r="L139" i="63"/>
  <c r="K139" i="63"/>
  <c r="J139" i="63"/>
  <c r="L138" i="63"/>
  <c r="K138" i="63"/>
  <c r="J138" i="63"/>
  <c r="L137" i="63"/>
  <c r="K137" i="63"/>
  <c r="J137" i="63"/>
  <c r="L136" i="63"/>
  <c r="K136" i="63"/>
  <c r="J136" i="63"/>
  <c r="L135" i="63"/>
  <c r="K135" i="63"/>
  <c r="J135" i="63"/>
  <c r="L134" i="63"/>
  <c r="K134" i="63"/>
  <c r="J134" i="63"/>
  <c r="L133" i="63"/>
  <c r="K133" i="63"/>
  <c r="J133" i="63"/>
  <c r="L132" i="63"/>
  <c r="K132" i="63"/>
  <c r="J132" i="63"/>
  <c r="L131" i="63"/>
  <c r="K131" i="63"/>
  <c r="J131" i="63"/>
  <c r="L130" i="63"/>
  <c r="K130" i="63"/>
  <c r="J130" i="63"/>
  <c r="L129" i="63"/>
  <c r="K129" i="63"/>
  <c r="J129" i="63"/>
  <c r="L128" i="63"/>
  <c r="K128" i="63"/>
  <c r="J128" i="63"/>
  <c r="L127" i="63"/>
  <c r="K127" i="63"/>
  <c r="J127" i="63"/>
  <c r="L126" i="63"/>
  <c r="K126" i="63"/>
  <c r="J126" i="63"/>
  <c r="L125" i="63"/>
  <c r="K125" i="63"/>
  <c r="J125" i="63"/>
  <c r="L124" i="63"/>
  <c r="K124" i="63"/>
  <c r="J124" i="63"/>
  <c r="L123" i="63"/>
  <c r="K123" i="63"/>
  <c r="J123" i="63"/>
  <c r="L122" i="63"/>
  <c r="K122" i="63"/>
  <c r="J122" i="63"/>
  <c r="L121" i="63"/>
  <c r="K121" i="63"/>
  <c r="J121" i="63"/>
  <c r="L120" i="63"/>
  <c r="K120" i="63"/>
  <c r="J120" i="63"/>
  <c r="L119" i="63"/>
  <c r="K119" i="63"/>
  <c r="J119" i="63"/>
  <c r="L118" i="63"/>
  <c r="K118" i="63"/>
  <c r="J118" i="63"/>
  <c r="L117" i="63"/>
  <c r="K117" i="63"/>
  <c r="J117" i="63"/>
  <c r="L116" i="63"/>
  <c r="K116" i="63"/>
  <c r="J116" i="63"/>
  <c r="L115" i="63"/>
  <c r="K115" i="63"/>
  <c r="J115" i="63"/>
  <c r="L114" i="63"/>
  <c r="K114" i="63"/>
  <c r="J114" i="63"/>
  <c r="L113" i="63"/>
  <c r="K113" i="63"/>
  <c r="J113" i="63"/>
  <c r="L112" i="63"/>
  <c r="K112" i="63"/>
  <c r="J112" i="63"/>
  <c r="L111" i="63"/>
  <c r="K111" i="63"/>
  <c r="J111" i="63"/>
  <c r="L110" i="63"/>
  <c r="K110" i="63"/>
  <c r="J110" i="63"/>
  <c r="L109" i="63"/>
  <c r="K109" i="63"/>
  <c r="J109" i="63"/>
  <c r="L108" i="63"/>
  <c r="K108" i="63"/>
  <c r="J108" i="63"/>
  <c r="L107" i="63"/>
  <c r="K107" i="63"/>
  <c r="J107" i="63"/>
  <c r="L106" i="63"/>
  <c r="K106" i="63"/>
  <c r="J106" i="63"/>
  <c r="L105" i="63"/>
  <c r="K105" i="63"/>
  <c r="J105" i="63"/>
  <c r="L104" i="63"/>
  <c r="K104" i="63"/>
  <c r="J104" i="63"/>
  <c r="L103" i="63"/>
  <c r="K103" i="63"/>
  <c r="J103" i="63"/>
  <c r="L102" i="63"/>
  <c r="K102" i="63"/>
  <c r="J102" i="63"/>
  <c r="L101" i="63"/>
  <c r="K101" i="63"/>
  <c r="J101" i="63"/>
  <c r="L100" i="63"/>
  <c r="K100" i="63"/>
  <c r="J100" i="63"/>
  <c r="L99" i="63"/>
  <c r="K99" i="63"/>
  <c r="J99" i="63"/>
  <c r="L98" i="63"/>
  <c r="K98" i="63"/>
  <c r="J98" i="63"/>
  <c r="L97" i="63"/>
  <c r="K97" i="63"/>
  <c r="J97" i="63"/>
  <c r="L96" i="63"/>
  <c r="K96" i="63"/>
  <c r="J96" i="63"/>
  <c r="L95" i="63"/>
  <c r="K95" i="63"/>
  <c r="J95" i="63"/>
  <c r="L94" i="63"/>
  <c r="K94" i="63"/>
  <c r="J94" i="63"/>
  <c r="L93" i="63"/>
  <c r="K93" i="63"/>
  <c r="J93" i="63"/>
  <c r="L92" i="63"/>
  <c r="K92" i="63"/>
  <c r="J92" i="63"/>
  <c r="L91" i="63"/>
  <c r="K91" i="63"/>
  <c r="J91" i="63"/>
  <c r="L90" i="63"/>
  <c r="K90" i="63"/>
  <c r="J90" i="63"/>
  <c r="L89" i="63"/>
  <c r="K89" i="63"/>
  <c r="J89" i="63"/>
  <c r="L88" i="63"/>
  <c r="K88" i="63"/>
  <c r="J88" i="63"/>
  <c r="L87" i="63"/>
  <c r="K87" i="63"/>
  <c r="J87" i="63"/>
  <c r="L86" i="63"/>
  <c r="K86" i="63"/>
  <c r="J86" i="63"/>
  <c r="L85" i="63"/>
  <c r="K85" i="63"/>
  <c r="J85" i="63"/>
  <c r="L84" i="63"/>
  <c r="K84" i="63"/>
  <c r="J84" i="63"/>
  <c r="L83" i="63"/>
  <c r="K83" i="63"/>
  <c r="J83" i="63"/>
  <c r="L82" i="63"/>
  <c r="K82" i="63"/>
  <c r="J82" i="63"/>
  <c r="L81" i="63"/>
  <c r="K81" i="63"/>
  <c r="J81" i="63"/>
  <c r="L80" i="63"/>
  <c r="K80" i="63"/>
  <c r="J80" i="63"/>
  <c r="L79" i="63"/>
  <c r="K79" i="63"/>
  <c r="J79" i="63"/>
  <c r="L78" i="63"/>
  <c r="K78" i="63"/>
  <c r="J78" i="63"/>
  <c r="L77" i="63"/>
  <c r="K77" i="63"/>
  <c r="J77" i="63"/>
  <c r="L76" i="63"/>
  <c r="K76" i="63"/>
  <c r="J76" i="63"/>
  <c r="L75" i="63"/>
  <c r="K75" i="63"/>
  <c r="J75" i="63"/>
  <c r="L74" i="63"/>
  <c r="K74" i="63"/>
  <c r="J74" i="63"/>
  <c r="L73" i="63"/>
  <c r="K73" i="63"/>
  <c r="J73" i="63"/>
  <c r="L72" i="63"/>
  <c r="K72" i="63"/>
  <c r="J72" i="63"/>
  <c r="L71" i="63"/>
  <c r="K71" i="63"/>
  <c r="J71" i="63"/>
  <c r="L70" i="63"/>
  <c r="K70" i="63"/>
  <c r="J70" i="63"/>
  <c r="L69" i="63"/>
  <c r="K69" i="63"/>
  <c r="J69" i="63"/>
  <c r="L68" i="63"/>
  <c r="K68" i="63"/>
  <c r="J68" i="63"/>
  <c r="L67" i="63"/>
  <c r="K67" i="63"/>
  <c r="J67" i="63"/>
  <c r="L66" i="63"/>
  <c r="K66" i="63"/>
  <c r="J66" i="63"/>
  <c r="L65" i="63"/>
  <c r="K65" i="63"/>
  <c r="J65" i="63"/>
  <c r="L64" i="63"/>
  <c r="K64" i="63"/>
  <c r="J64" i="63"/>
  <c r="L63" i="63"/>
  <c r="K63" i="63"/>
  <c r="J63" i="63"/>
  <c r="L62" i="63"/>
  <c r="K62" i="63"/>
  <c r="J62" i="63"/>
  <c r="L61" i="63"/>
  <c r="K61" i="63"/>
  <c r="J61" i="63"/>
  <c r="L60" i="63"/>
  <c r="K60" i="63"/>
  <c r="J60" i="63"/>
  <c r="L59" i="63"/>
  <c r="K59" i="63"/>
  <c r="J59" i="63"/>
  <c r="L58" i="63"/>
  <c r="K58" i="63"/>
  <c r="J58" i="63"/>
  <c r="L57" i="63"/>
  <c r="K57" i="63"/>
  <c r="J57" i="63"/>
  <c r="L56" i="63"/>
  <c r="K56" i="63"/>
  <c r="J56" i="63"/>
  <c r="L55" i="63"/>
  <c r="K55" i="63"/>
  <c r="J55" i="63"/>
  <c r="L54" i="63"/>
  <c r="K54" i="63"/>
  <c r="J54" i="63"/>
  <c r="L53" i="63"/>
  <c r="K53" i="63"/>
  <c r="J53" i="63"/>
  <c r="L52" i="63"/>
  <c r="K52" i="63"/>
  <c r="J52" i="63"/>
  <c r="L51" i="63"/>
  <c r="K51" i="63"/>
  <c r="J51" i="63"/>
  <c r="L50" i="63"/>
  <c r="K50" i="63"/>
  <c r="J50" i="63"/>
  <c r="L49" i="63"/>
  <c r="K49" i="63"/>
  <c r="J49" i="63"/>
  <c r="L48" i="63"/>
  <c r="K48" i="63"/>
  <c r="J48" i="63"/>
  <c r="L47" i="63"/>
  <c r="K47" i="63"/>
  <c r="J47" i="63"/>
  <c r="L46" i="63"/>
  <c r="K46" i="63"/>
  <c r="J46" i="63"/>
  <c r="L45" i="63"/>
  <c r="K45" i="63"/>
  <c r="J45" i="63"/>
  <c r="L44" i="63"/>
  <c r="K44" i="63"/>
  <c r="J44" i="63"/>
  <c r="L43" i="63"/>
  <c r="K43" i="63"/>
  <c r="J43" i="63"/>
  <c r="L42" i="63"/>
  <c r="K42" i="63"/>
  <c r="J42" i="63"/>
  <c r="L41" i="63"/>
  <c r="K41" i="63"/>
  <c r="J41" i="63"/>
  <c r="L40" i="63"/>
  <c r="K40" i="63"/>
  <c r="J40" i="63"/>
  <c r="L39" i="63"/>
  <c r="K39" i="63"/>
  <c r="J39" i="63"/>
  <c r="L38" i="63"/>
  <c r="K38" i="63"/>
  <c r="J38" i="63"/>
  <c r="L37" i="63"/>
  <c r="K37" i="63"/>
  <c r="J37" i="63"/>
  <c r="L36" i="63"/>
  <c r="K36" i="63"/>
  <c r="J36" i="63"/>
  <c r="L35" i="63"/>
  <c r="K35" i="63"/>
  <c r="J35" i="63"/>
  <c r="L34" i="63"/>
  <c r="K34" i="63"/>
  <c r="J34" i="63"/>
  <c r="L33" i="63"/>
  <c r="K33" i="63"/>
  <c r="J33" i="63"/>
  <c r="L32" i="63"/>
  <c r="K32" i="63"/>
  <c r="J32" i="63"/>
  <c r="L31" i="63"/>
  <c r="K31" i="63"/>
  <c r="J31" i="63"/>
  <c r="L30" i="63"/>
  <c r="K30" i="63"/>
  <c r="J30" i="63"/>
  <c r="L29" i="63"/>
  <c r="K29" i="63"/>
  <c r="J29" i="63"/>
  <c r="L28" i="63"/>
  <c r="K28" i="63"/>
  <c r="J28" i="63"/>
  <c r="L27" i="63"/>
  <c r="K27" i="63"/>
  <c r="J27" i="63"/>
  <c r="L26" i="63"/>
  <c r="K26" i="63"/>
  <c r="J26" i="63"/>
  <c r="L25" i="63"/>
  <c r="K25" i="63"/>
  <c r="J25" i="63"/>
  <c r="L24" i="63"/>
  <c r="K24" i="63"/>
  <c r="J24" i="63"/>
  <c r="L23" i="63"/>
  <c r="K23" i="63"/>
  <c r="J23" i="63"/>
  <c r="L22" i="63"/>
  <c r="K22" i="63"/>
  <c r="J22" i="63"/>
  <c r="L21" i="63"/>
  <c r="K21" i="63"/>
  <c r="J21" i="63"/>
  <c r="L20" i="63"/>
  <c r="K20" i="63"/>
  <c r="J20" i="63"/>
  <c r="L19" i="63"/>
  <c r="K19" i="63"/>
  <c r="J19" i="63"/>
  <c r="L18" i="63"/>
  <c r="K18" i="63"/>
  <c r="J18" i="63"/>
  <c r="L17" i="63"/>
  <c r="K17" i="63"/>
  <c r="J17" i="63"/>
  <c r="L16" i="63"/>
  <c r="K16" i="63"/>
  <c r="T173" i="52" s="1"/>
  <c r="J16" i="63"/>
  <c r="L15" i="63"/>
  <c r="K15" i="63"/>
  <c r="J15" i="63"/>
  <c r="L14" i="63"/>
  <c r="K14" i="63"/>
  <c r="J14" i="63"/>
  <c r="L13" i="63"/>
  <c r="U302" i="52" s="1"/>
  <c r="K13" i="63"/>
  <c r="J13" i="63"/>
  <c r="K12" i="63"/>
  <c r="L11" i="63"/>
  <c r="U315" i="52" s="1"/>
  <c r="T320" i="52"/>
  <c r="J11" i="63"/>
  <c r="S323" i="52" s="1"/>
  <c r="L10" i="63"/>
  <c r="U156" i="52" s="1"/>
  <c r="K10" i="63"/>
  <c r="T269" i="52" s="1"/>
  <c r="L9" i="63"/>
  <c r="U307" i="52" s="1"/>
  <c r="J9" i="63"/>
  <c r="S212" i="52" s="1"/>
  <c r="AA55" i="62"/>
  <c r="U55" i="62"/>
  <c r="O55" i="62"/>
  <c r="AA54" i="62"/>
  <c r="U54" i="62"/>
  <c r="O54" i="62"/>
  <c r="AA53" i="62"/>
  <c r="U53" i="62"/>
  <c r="O53" i="62"/>
  <c r="AA52" i="62"/>
  <c r="U52" i="62"/>
  <c r="O52" i="62"/>
  <c r="AA51" i="62"/>
  <c r="U51" i="62"/>
  <c r="O51" i="62"/>
  <c r="AA50" i="62"/>
  <c r="U50" i="62"/>
  <c r="O50" i="62"/>
  <c r="AA49" i="62"/>
  <c r="U49" i="62"/>
  <c r="O49" i="62"/>
  <c r="AA48" i="62"/>
  <c r="U48" i="62"/>
  <c r="O48" i="62"/>
  <c r="AA47" i="62"/>
  <c r="U47" i="62"/>
  <c r="O47" i="62"/>
  <c r="AA46" i="62"/>
  <c r="U46" i="62"/>
  <c r="O46" i="62"/>
  <c r="AA45" i="62"/>
  <c r="U45" i="62"/>
  <c r="O45" i="62"/>
  <c r="AA44" i="62"/>
  <c r="U44" i="62"/>
  <c r="O44" i="62"/>
  <c r="AA43" i="62"/>
  <c r="U43" i="62"/>
  <c r="O43" i="62"/>
  <c r="AA42" i="62"/>
  <c r="U42" i="62"/>
  <c r="O42" i="62"/>
  <c r="AA41" i="62"/>
  <c r="U41" i="62"/>
  <c r="O41" i="62"/>
  <c r="AA40" i="62"/>
  <c r="U40" i="62"/>
  <c r="O40" i="62"/>
  <c r="AA39" i="62"/>
  <c r="U39" i="62"/>
  <c r="O39" i="62"/>
  <c r="AA38" i="62"/>
  <c r="U38" i="62"/>
  <c r="O38" i="62"/>
  <c r="AA37" i="62"/>
  <c r="U37" i="62"/>
  <c r="O37" i="62"/>
  <c r="AA36" i="62"/>
  <c r="U36" i="62"/>
  <c r="O36" i="62"/>
  <c r="AA35" i="62"/>
  <c r="U35" i="62"/>
  <c r="O35" i="62"/>
  <c r="AA34" i="62"/>
  <c r="U34" i="62"/>
  <c r="O34" i="62"/>
  <c r="AA33" i="62"/>
  <c r="U33" i="62"/>
  <c r="O33" i="62"/>
  <c r="AA32" i="62"/>
  <c r="U32" i="62"/>
  <c r="O32" i="62"/>
  <c r="AA31" i="62"/>
  <c r="U31" i="62"/>
  <c r="O31" i="62"/>
  <c r="AA30" i="62"/>
  <c r="U30" i="62"/>
  <c r="O30" i="62"/>
  <c r="AA29" i="62"/>
  <c r="U29" i="62"/>
  <c r="O29" i="62"/>
  <c r="AA28" i="62"/>
  <c r="U28" i="62"/>
  <c r="O28" i="62"/>
  <c r="AA27" i="62"/>
  <c r="U27" i="62"/>
  <c r="O27" i="62"/>
  <c r="AA26" i="62"/>
  <c r="U26" i="62"/>
  <c r="O26" i="62"/>
  <c r="AA25" i="62"/>
  <c r="U25" i="62"/>
  <c r="O25" i="62"/>
  <c r="AA24" i="62"/>
  <c r="U24" i="62"/>
  <c r="O24" i="62"/>
  <c r="AA23" i="62"/>
  <c r="U23" i="62"/>
  <c r="O23" i="62"/>
  <c r="AA22" i="62"/>
  <c r="U22" i="62"/>
  <c r="O22" i="62"/>
  <c r="AA21" i="62"/>
  <c r="U21" i="62"/>
  <c r="O21" i="62"/>
  <c r="AA20" i="62"/>
  <c r="U20" i="62"/>
  <c r="O20" i="62"/>
  <c r="AA19" i="62"/>
  <c r="U19" i="62"/>
  <c r="O19" i="62"/>
  <c r="AA18" i="62"/>
  <c r="U18" i="62"/>
  <c r="O18" i="62"/>
  <c r="AA17" i="62"/>
  <c r="U17" i="62"/>
  <c r="O17" i="62"/>
  <c r="AA16" i="62"/>
  <c r="U16" i="62"/>
  <c r="O16" i="62"/>
  <c r="AA15" i="62"/>
  <c r="U15" i="62"/>
  <c r="O15" i="62"/>
  <c r="AA14" i="62"/>
  <c r="U14" i="62"/>
  <c r="O14" i="62"/>
  <c r="AA13" i="62"/>
  <c r="U13" i="62"/>
  <c r="O13" i="62"/>
  <c r="AA12" i="62"/>
  <c r="U12" i="62"/>
  <c r="O12" i="62"/>
  <c r="AA11" i="62"/>
  <c r="U11" i="62"/>
  <c r="O11" i="62"/>
  <c r="AA10" i="62"/>
  <c r="U10" i="62"/>
  <c r="O10" i="62"/>
  <c r="AB187" i="58"/>
  <c r="AA187" i="58"/>
  <c r="Z187" i="58"/>
  <c r="AB186" i="58"/>
  <c r="AA186" i="58"/>
  <c r="Z186" i="58"/>
  <c r="AB185" i="58"/>
  <c r="AA185" i="58"/>
  <c r="Z185" i="58"/>
  <c r="AB184" i="58"/>
  <c r="AA184" i="58"/>
  <c r="Z184" i="58"/>
  <c r="AB183" i="58"/>
  <c r="AA183" i="58"/>
  <c r="Z183" i="58"/>
  <c r="AB182" i="58"/>
  <c r="AA182" i="58"/>
  <c r="Z182" i="58"/>
  <c r="AB181" i="58"/>
  <c r="AA181" i="58"/>
  <c r="Z181" i="58"/>
  <c r="AB180" i="58"/>
  <c r="AA180" i="58"/>
  <c r="Z180" i="58"/>
  <c r="AB179" i="58"/>
  <c r="AA179" i="58"/>
  <c r="Z179" i="58"/>
  <c r="AB178" i="58"/>
  <c r="AA178" i="58"/>
  <c r="Z178" i="58"/>
  <c r="AB177" i="58"/>
  <c r="AA177" i="58"/>
  <c r="Z177" i="58"/>
  <c r="AB176" i="58"/>
  <c r="AA176" i="58"/>
  <c r="Z176" i="58"/>
  <c r="AB175" i="58"/>
  <c r="AA175" i="58"/>
  <c r="Z175" i="58"/>
  <c r="AB174" i="58"/>
  <c r="AA174" i="58"/>
  <c r="Z174" i="58"/>
  <c r="AB173" i="58"/>
  <c r="AA173" i="58"/>
  <c r="Z173" i="58"/>
  <c r="AB172" i="58"/>
  <c r="AA172" i="58"/>
  <c r="Z172" i="58"/>
  <c r="AB171" i="58"/>
  <c r="AA171" i="58"/>
  <c r="Z171" i="58"/>
  <c r="AB170" i="58"/>
  <c r="AA170" i="58"/>
  <c r="Z170" i="58"/>
  <c r="AB169" i="58"/>
  <c r="AA169" i="58"/>
  <c r="Z169" i="58"/>
  <c r="AB168" i="58"/>
  <c r="AA168" i="58"/>
  <c r="Z168" i="58"/>
  <c r="AB167" i="58"/>
  <c r="AA167" i="58"/>
  <c r="Z167" i="58"/>
  <c r="AB166" i="58"/>
  <c r="AA166" i="58"/>
  <c r="Z166" i="58"/>
  <c r="AB165" i="58"/>
  <c r="AA165" i="58"/>
  <c r="Z165" i="58"/>
  <c r="AB164" i="58"/>
  <c r="AA164" i="58"/>
  <c r="Z164" i="58"/>
  <c r="AB163" i="58"/>
  <c r="AA163" i="58"/>
  <c r="Z163" i="58"/>
  <c r="AB162" i="58"/>
  <c r="AA162" i="58"/>
  <c r="Z162" i="58"/>
  <c r="AB161" i="58"/>
  <c r="AA161" i="58"/>
  <c r="Z161" i="58"/>
  <c r="AB160" i="58"/>
  <c r="AA160" i="58"/>
  <c r="Z160" i="58"/>
  <c r="AB159" i="58"/>
  <c r="AA159" i="58"/>
  <c r="Z159" i="58"/>
  <c r="AB158" i="58"/>
  <c r="AA158" i="58"/>
  <c r="Z158" i="58"/>
  <c r="AB157" i="58"/>
  <c r="AA157" i="58"/>
  <c r="Z157" i="58"/>
  <c r="AB156" i="58"/>
  <c r="AA156" i="58"/>
  <c r="Z156" i="58"/>
  <c r="AB155" i="58"/>
  <c r="AA155" i="58"/>
  <c r="Z155" i="58"/>
  <c r="AB154" i="58"/>
  <c r="AA154" i="58"/>
  <c r="Z154" i="58"/>
  <c r="AB153" i="58"/>
  <c r="AA153" i="58"/>
  <c r="Z153" i="58"/>
  <c r="AB152" i="58"/>
  <c r="AA152" i="58"/>
  <c r="Z152" i="58"/>
  <c r="AB151" i="58"/>
  <c r="AA151" i="58"/>
  <c r="Z151" i="58"/>
  <c r="AB150" i="58"/>
  <c r="AA150" i="58"/>
  <c r="Z150" i="58"/>
  <c r="AB149" i="58"/>
  <c r="AA149" i="58"/>
  <c r="Z149" i="58"/>
  <c r="AB148" i="58"/>
  <c r="AA148" i="58"/>
  <c r="Z148" i="58"/>
  <c r="AB147" i="58"/>
  <c r="AA147" i="58"/>
  <c r="Z147" i="58"/>
  <c r="AB146" i="58"/>
  <c r="AA146" i="58"/>
  <c r="Z146" i="58"/>
  <c r="AB145" i="58"/>
  <c r="AA145" i="58"/>
  <c r="Z145" i="58"/>
  <c r="AB144" i="58"/>
  <c r="AA144" i="58"/>
  <c r="Z144" i="58"/>
  <c r="AB143" i="58"/>
  <c r="AA143" i="58"/>
  <c r="Z143" i="58"/>
  <c r="AB142" i="58"/>
  <c r="AA142" i="58"/>
  <c r="Z142" i="58"/>
  <c r="AB141" i="58"/>
  <c r="AA141" i="58"/>
  <c r="Z141" i="58"/>
  <c r="AB140" i="58"/>
  <c r="AA140" i="58"/>
  <c r="Z140" i="58"/>
  <c r="AB139" i="58"/>
  <c r="AA139" i="58"/>
  <c r="Z139" i="58"/>
  <c r="AB138" i="58"/>
  <c r="AA138" i="58"/>
  <c r="Z138" i="58"/>
  <c r="AB137" i="58"/>
  <c r="AA137" i="58"/>
  <c r="Z137" i="58"/>
  <c r="AB136" i="58"/>
  <c r="AA136" i="58"/>
  <c r="Z136" i="58"/>
  <c r="AB135" i="58"/>
  <c r="AA135" i="58"/>
  <c r="Z135" i="58"/>
  <c r="AB134" i="58"/>
  <c r="AA134" i="58"/>
  <c r="Z134" i="58"/>
  <c r="AB133" i="58"/>
  <c r="AA133" i="58"/>
  <c r="Z133" i="58"/>
  <c r="AB132" i="58"/>
  <c r="AA132" i="58"/>
  <c r="Z132" i="58"/>
  <c r="AB131" i="58"/>
  <c r="AA131" i="58"/>
  <c r="Z131" i="58"/>
  <c r="AB130" i="58"/>
  <c r="AA130" i="58"/>
  <c r="Z130" i="58"/>
  <c r="AB129" i="58"/>
  <c r="AA129" i="58"/>
  <c r="Z129" i="58"/>
  <c r="AB128" i="58"/>
  <c r="AA128" i="58"/>
  <c r="Z128" i="58"/>
  <c r="AB127" i="58"/>
  <c r="AA127" i="58"/>
  <c r="Z127" i="58"/>
  <c r="AB126" i="58"/>
  <c r="AA126" i="58"/>
  <c r="Z126" i="58"/>
  <c r="AB125" i="58"/>
  <c r="AA125" i="58"/>
  <c r="Z125" i="58"/>
  <c r="AB124" i="58"/>
  <c r="AA124" i="58"/>
  <c r="Z124" i="58"/>
  <c r="AB123" i="58"/>
  <c r="AA123" i="58"/>
  <c r="Z123" i="58"/>
  <c r="AB122" i="58"/>
  <c r="AA122" i="58"/>
  <c r="Z122" i="58"/>
  <c r="AB121" i="58"/>
  <c r="AA121" i="58"/>
  <c r="Z121" i="58"/>
  <c r="AB120" i="58"/>
  <c r="AA120" i="58"/>
  <c r="Z120" i="58"/>
  <c r="AB119" i="58"/>
  <c r="AA119" i="58"/>
  <c r="Z119" i="58"/>
  <c r="AB118" i="58"/>
  <c r="AA118" i="58"/>
  <c r="Z118" i="58"/>
  <c r="AB117" i="58"/>
  <c r="AA117" i="58"/>
  <c r="Z117" i="58"/>
  <c r="AB116" i="58"/>
  <c r="AA116" i="58"/>
  <c r="Z116" i="58"/>
  <c r="AB115" i="58"/>
  <c r="AA115" i="58"/>
  <c r="Z115" i="58"/>
  <c r="AB114" i="58"/>
  <c r="AA114" i="58"/>
  <c r="Z114" i="58"/>
  <c r="AB113" i="58"/>
  <c r="AA113" i="58"/>
  <c r="Z113" i="58"/>
  <c r="AB112" i="58"/>
  <c r="AA112" i="58"/>
  <c r="Z112" i="58"/>
  <c r="AB111" i="58"/>
  <c r="AA111" i="58"/>
  <c r="Z111" i="58"/>
  <c r="AB110" i="58"/>
  <c r="AA110" i="58"/>
  <c r="Z110" i="58"/>
  <c r="AB109" i="58"/>
  <c r="AA109" i="58"/>
  <c r="Z109" i="58"/>
  <c r="AB108" i="58"/>
  <c r="AA108" i="58"/>
  <c r="Z108" i="58"/>
  <c r="AB107" i="58"/>
  <c r="AA107" i="58"/>
  <c r="Z107" i="58"/>
  <c r="AB106" i="58"/>
  <c r="AA106" i="58"/>
  <c r="Z106" i="58"/>
  <c r="AB105" i="58"/>
  <c r="AA105" i="58"/>
  <c r="Z105" i="58"/>
  <c r="AB104" i="58"/>
  <c r="AA104" i="58"/>
  <c r="Z104" i="58"/>
  <c r="AB103" i="58"/>
  <c r="AA103" i="58"/>
  <c r="Z103" i="58"/>
  <c r="AB102" i="58"/>
  <c r="AA102" i="58"/>
  <c r="Z102" i="58"/>
  <c r="AB101" i="58"/>
  <c r="AA101" i="58"/>
  <c r="Z101" i="58"/>
  <c r="AB100" i="58"/>
  <c r="AA100" i="58"/>
  <c r="Z100" i="58"/>
  <c r="AB99" i="58"/>
  <c r="AA99" i="58"/>
  <c r="Z99" i="58"/>
  <c r="AB98" i="58"/>
  <c r="AA98" i="58"/>
  <c r="Z98" i="58"/>
  <c r="AB97" i="58"/>
  <c r="AA97" i="58"/>
  <c r="Z97" i="58"/>
  <c r="AB96" i="58"/>
  <c r="AA96" i="58"/>
  <c r="Z96" i="58"/>
  <c r="AB95" i="58"/>
  <c r="AA95" i="58"/>
  <c r="Z95" i="58"/>
  <c r="AB94" i="58"/>
  <c r="AA94" i="58"/>
  <c r="Z94" i="58"/>
  <c r="AB93" i="58"/>
  <c r="AA93" i="58"/>
  <c r="Z93" i="58"/>
  <c r="AB92" i="58"/>
  <c r="AA92" i="58"/>
  <c r="Z92" i="58"/>
  <c r="AB91" i="58"/>
  <c r="AA91" i="58"/>
  <c r="Z91" i="58"/>
  <c r="AB90" i="58"/>
  <c r="AA90" i="58"/>
  <c r="Z90" i="58"/>
  <c r="AB89" i="58"/>
  <c r="AA89" i="58"/>
  <c r="Z89" i="58"/>
  <c r="AB88" i="58"/>
  <c r="AA88" i="58"/>
  <c r="Z88" i="58"/>
  <c r="AB87" i="58"/>
  <c r="AA87" i="58"/>
  <c r="Z87" i="58"/>
  <c r="AB86" i="58"/>
  <c r="AA86" i="58"/>
  <c r="Z86" i="58"/>
  <c r="AB85" i="58"/>
  <c r="AA85" i="58"/>
  <c r="Z85" i="58"/>
  <c r="AB84" i="58"/>
  <c r="AA84" i="58"/>
  <c r="Z84" i="58"/>
  <c r="AB83" i="58"/>
  <c r="AA83" i="58"/>
  <c r="Z83" i="58"/>
  <c r="AB82" i="58"/>
  <c r="AA82" i="58"/>
  <c r="Z82" i="58"/>
  <c r="AB81" i="58"/>
  <c r="AA81" i="58"/>
  <c r="Z81" i="58"/>
  <c r="AB80" i="58"/>
  <c r="AA80" i="58"/>
  <c r="Z80" i="58"/>
  <c r="AB79" i="58"/>
  <c r="AA79" i="58"/>
  <c r="Z79" i="58"/>
  <c r="AB78" i="58"/>
  <c r="AA78" i="58"/>
  <c r="Z78" i="58"/>
  <c r="AB77" i="58"/>
  <c r="AA77" i="58"/>
  <c r="Z77" i="58"/>
  <c r="AB76" i="58"/>
  <c r="AA76" i="58"/>
  <c r="Z76" i="58"/>
  <c r="AB75" i="58"/>
  <c r="AA75" i="58"/>
  <c r="Z75" i="58"/>
  <c r="AB74" i="58"/>
  <c r="AA74" i="58"/>
  <c r="Z74" i="58"/>
  <c r="AB73" i="58"/>
  <c r="AA73" i="58"/>
  <c r="Z73" i="58"/>
  <c r="AB72" i="58"/>
  <c r="AA72" i="58"/>
  <c r="Z72" i="58"/>
  <c r="AB71" i="58"/>
  <c r="AA71" i="58"/>
  <c r="Z71" i="58"/>
  <c r="AB70" i="58"/>
  <c r="AA70" i="58"/>
  <c r="Z70" i="58"/>
  <c r="AB69" i="58"/>
  <c r="AA69" i="58"/>
  <c r="Z69" i="58"/>
  <c r="AB68" i="58"/>
  <c r="AA68" i="58"/>
  <c r="Z68" i="58"/>
  <c r="AB67" i="58"/>
  <c r="AA67" i="58"/>
  <c r="Z67" i="58"/>
  <c r="AB66" i="58"/>
  <c r="AA66" i="58"/>
  <c r="Z66" i="58"/>
  <c r="AB65" i="58"/>
  <c r="AA65" i="58"/>
  <c r="Z65" i="58"/>
  <c r="AB64" i="58"/>
  <c r="AA64" i="58"/>
  <c r="Z64" i="58"/>
  <c r="AB63" i="58"/>
  <c r="AA63" i="58"/>
  <c r="Z63" i="58"/>
  <c r="AB62" i="58"/>
  <c r="AA62" i="58"/>
  <c r="Z62" i="58"/>
  <c r="AB61" i="58"/>
  <c r="AA61" i="58"/>
  <c r="Z61" i="58"/>
  <c r="AB60" i="58"/>
  <c r="AA60" i="58"/>
  <c r="Z60" i="58"/>
  <c r="AB59" i="58"/>
  <c r="AA59" i="58"/>
  <c r="Z59" i="58"/>
  <c r="AB58" i="58"/>
  <c r="AA58" i="58"/>
  <c r="Z58" i="58"/>
  <c r="AB57" i="58"/>
  <c r="AA57" i="58"/>
  <c r="Z57" i="58"/>
  <c r="AB56" i="58"/>
  <c r="AA56" i="58"/>
  <c r="Z56" i="58"/>
  <c r="AB55" i="58"/>
  <c r="AA55" i="58"/>
  <c r="Z55" i="58"/>
  <c r="AB54" i="58"/>
  <c r="AA54" i="58"/>
  <c r="Z54" i="58"/>
  <c r="AB53" i="58"/>
  <c r="AA53" i="58"/>
  <c r="Z53" i="58"/>
  <c r="AB52" i="58"/>
  <c r="AA52" i="58"/>
  <c r="Z52" i="58"/>
  <c r="AB51" i="58"/>
  <c r="AA51" i="58"/>
  <c r="Z51" i="58"/>
  <c r="AB50" i="58"/>
  <c r="AA50" i="58"/>
  <c r="Z50" i="58"/>
  <c r="AB49" i="58"/>
  <c r="AA49" i="58"/>
  <c r="Z49" i="58"/>
  <c r="AB48" i="58"/>
  <c r="AA48" i="58"/>
  <c r="Z48" i="58"/>
  <c r="AB47" i="58"/>
  <c r="AA47" i="58"/>
  <c r="Z47" i="58"/>
  <c r="AB46" i="58"/>
  <c r="AA46" i="58"/>
  <c r="Z46" i="58"/>
  <c r="AB45" i="58"/>
  <c r="AA45" i="58"/>
  <c r="Z45" i="58"/>
  <c r="AB44" i="58"/>
  <c r="AA44" i="58"/>
  <c r="Z44" i="58"/>
  <c r="AB43" i="58"/>
  <c r="AA43" i="58"/>
  <c r="Z43" i="58"/>
  <c r="AB42" i="58"/>
  <c r="AA42" i="58"/>
  <c r="Z42" i="58"/>
  <c r="AB41" i="58"/>
  <c r="AA41" i="58"/>
  <c r="Z41" i="58"/>
  <c r="AB40" i="58"/>
  <c r="AA40" i="58"/>
  <c r="Z40" i="58"/>
  <c r="AB39" i="58"/>
  <c r="AA39" i="58"/>
  <c r="Z39" i="58"/>
  <c r="AB38" i="58"/>
  <c r="AA38" i="58"/>
  <c r="Z38" i="58"/>
  <c r="AB37" i="58"/>
  <c r="AA37" i="58"/>
  <c r="Z37" i="58"/>
  <c r="AB36" i="58"/>
  <c r="AA36" i="58"/>
  <c r="Z36" i="58"/>
  <c r="AB35" i="58"/>
  <c r="AA35" i="58"/>
  <c r="Z35" i="58"/>
  <c r="AB34" i="58"/>
  <c r="AA34" i="58"/>
  <c r="Z34" i="58"/>
  <c r="AB33" i="58"/>
  <c r="AA33" i="58"/>
  <c r="Z33" i="58"/>
  <c r="AB32" i="58"/>
  <c r="AA32" i="58"/>
  <c r="Z32" i="58"/>
  <c r="AB31" i="58"/>
  <c r="AA31" i="58"/>
  <c r="Z31" i="58"/>
  <c r="AB30" i="58"/>
  <c r="AA30" i="58"/>
  <c r="Z30" i="58"/>
  <c r="AB29" i="58"/>
  <c r="AA29" i="58"/>
  <c r="Z29" i="58"/>
  <c r="AB28" i="58"/>
  <c r="AA28" i="58"/>
  <c r="Z28" i="58"/>
  <c r="AB27" i="58"/>
  <c r="AA27" i="58"/>
  <c r="Z27" i="58"/>
  <c r="AB26" i="58"/>
  <c r="AA26" i="58"/>
  <c r="Z26" i="58"/>
  <c r="AB25" i="58"/>
  <c r="AA25" i="58"/>
  <c r="Z25" i="58"/>
  <c r="AB24" i="58"/>
  <c r="AA24" i="58"/>
  <c r="Z24" i="58"/>
  <c r="AB23" i="58"/>
  <c r="AA23" i="58"/>
  <c r="Z23" i="58"/>
  <c r="AB22" i="58"/>
  <c r="AA22" i="58"/>
  <c r="Z22" i="58"/>
  <c r="AB21" i="58"/>
  <c r="AA21" i="58"/>
  <c r="Z21" i="58"/>
  <c r="AB20" i="58"/>
  <c r="AA20" i="58"/>
  <c r="Z20" i="58"/>
  <c r="AB19" i="58"/>
  <c r="AA19" i="58"/>
  <c r="Z19" i="58"/>
  <c r="AB18" i="58"/>
  <c r="AA18" i="58"/>
  <c r="Z18" i="58"/>
  <c r="AB17" i="58"/>
  <c r="AA17" i="58"/>
  <c r="Z17" i="58"/>
  <c r="AB16" i="58"/>
  <c r="AA16" i="58"/>
  <c r="Z16" i="58"/>
  <c r="AB15" i="58"/>
  <c r="AA15" i="58"/>
  <c r="Z15" i="58"/>
  <c r="AB14" i="58"/>
  <c r="AA14" i="58"/>
  <c r="Z14" i="58"/>
  <c r="AB13" i="58"/>
  <c r="AA13" i="58"/>
  <c r="Z13" i="58"/>
  <c r="AB12" i="58"/>
  <c r="AA12" i="58"/>
  <c r="Z12" i="58"/>
  <c r="AB11" i="58"/>
  <c r="AA11" i="58"/>
  <c r="Z11" i="58"/>
  <c r="AB10" i="58"/>
  <c r="AA10" i="58"/>
  <c r="K251" i="52" s="1"/>
  <c r="Z10" i="58"/>
  <c r="J240" i="52" s="1"/>
  <c r="AB9" i="58"/>
  <c r="L253" i="52" s="1"/>
  <c r="AA9" i="58"/>
  <c r="K176" i="52" s="1"/>
  <c r="J192" i="52"/>
  <c r="K187" i="55"/>
  <c r="J187" i="55"/>
  <c r="I187" i="55"/>
  <c r="K186" i="55"/>
  <c r="J186" i="55"/>
  <c r="I186" i="55"/>
  <c r="K185" i="55"/>
  <c r="J185" i="55"/>
  <c r="I185" i="55"/>
  <c r="K184" i="55"/>
  <c r="J184" i="55"/>
  <c r="I184" i="55"/>
  <c r="K183" i="55"/>
  <c r="J183" i="55"/>
  <c r="I183" i="55"/>
  <c r="K182" i="55"/>
  <c r="J182" i="55"/>
  <c r="I182" i="55"/>
  <c r="K181" i="55"/>
  <c r="J181" i="55"/>
  <c r="I181" i="55"/>
  <c r="K180" i="55"/>
  <c r="J180" i="55"/>
  <c r="I180" i="55"/>
  <c r="K179" i="55"/>
  <c r="J179" i="55"/>
  <c r="I179" i="55"/>
  <c r="K178" i="55"/>
  <c r="J178" i="55"/>
  <c r="I178" i="55"/>
  <c r="K177" i="55"/>
  <c r="J177" i="55"/>
  <c r="I177" i="55"/>
  <c r="K176" i="55"/>
  <c r="J176" i="55"/>
  <c r="I176" i="55"/>
  <c r="K175" i="55"/>
  <c r="J175" i="55"/>
  <c r="I175" i="55"/>
  <c r="K174" i="55"/>
  <c r="J174" i="55"/>
  <c r="I174" i="55"/>
  <c r="K173" i="55"/>
  <c r="J173" i="55"/>
  <c r="I173" i="55"/>
  <c r="K172" i="55"/>
  <c r="J172" i="55"/>
  <c r="I172" i="55"/>
  <c r="K171" i="55"/>
  <c r="J171" i="55"/>
  <c r="I171" i="55"/>
  <c r="K170" i="55"/>
  <c r="J170" i="55"/>
  <c r="I170" i="55"/>
  <c r="K169" i="55"/>
  <c r="J169" i="55"/>
  <c r="I169" i="55"/>
  <c r="K168" i="55"/>
  <c r="J168" i="55"/>
  <c r="I168" i="55"/>
  <c r="K167" i="55"/>
  <c r="J167" i="55"/>
  <c r="I167" i="55"/>
  <c r="K166" i="55"/>
  <c r="J166" i="55"/>
  <c r="I166" i="55"/>
  <c r="K165" i="55"/>
  <c r="J165" i="55"/>
  <c r="I165" i="55"/>
  <c r="K164" i="55"/>
  <c r="J164" i="55"/>
  <c r="I164" i="55"/>
  <c r="K163" i="55"/>
  <c r="J163" i="55"/>
  <c r="I163" i="55"/>
  <c r="K162" i="55"/>
  <c r="J162" i="55"/>
  <c r="I162" i="55"/>
  <c r="K161" i="55"/>
  <c r="J161" i="55"/>
  <c r="I161" i="55"/>
  <c r="K160" i="55"/>
  <c r="J160" i="55"/>
  <c r="I160" i="55"/>
  <c r="K159" i="55"/>
  <c r="J159" i="55"/>
  <c r="I159" i="55"/>
  <c r="K158" i="55"/>
  <c r="J158" i="55"/>
  <c r="I158" i="55"/>
  <c r="K157" i="55"/>
  <c r="J157" i="55"/>
  <c r="I157" i="55"/>
  <c r="K156" i="55"/>
  <c r="J156" i="55"/>
  <c r="I156" i="55"/>
  <c r="K155" i="55"/>
  <c r="J155" i="55"/>
  <c r="I155" i="55"/>
  <c r="K154" i="55"/>
  <c r="J154" i="55"/>
  <c r="I154" i="55"/>
  <c r="K153" i="55"/>
  <c r="J153" i="55"/>
  <c r="I153" i="55"/>
  <c r="K152" i="55"/>
  <c r="J152" i="55"/>
  <c r="I152" i="55"/>
  <c r="K151" i="55"/>
  <c r="J151" i="55"/>
  <c r="I151" i="55"/>
  <c r="K150" i="55"/>
  <c r="J150" i="55"/>
  <c r="I150" i="55"/>
  <c r="K149" i="55"/>
  <c r="J149" i="55"/>
  <c r="I149" i="55"/>
  <c r="K148" i="55"/>
  <c r="J148" i="55"/>
  <c r="I148" i="55"/>
  <c r="K147" i="55"/>
  <c r="J147" i="55"/>
  <c r="I147" i="55"/>
  <c r="K146" i="55"/>
  <c r="J146" i="55"/>
  <c r="I146" i="55"/>
  <c r="K145" i="55"/>
  <c r="J145" i="55"/>
  <c r="I145" i="55"/>
  <c r="K144" i="55"/>
  <c r="J144" i="55"/>
  <c r="I144" i="55"/>
  <c r="K143" i="55"/>
  <c r="J143" i="55"/>
  <c r="I143" i="55"/>
  <c r="K142" i="55"/>
  <c r="J142" i="55"/>
  <c r="I142" i="55"/>
  <c r="K141" i="55"/>
  <c r="J141" i="55"/>
  <c r="I141" i="55"/>
  <c r="K140" i="55"/>
  <c r="J140" i="55"/>
  <c r="I140" i="55"/>
  <c r="K139" i="55"/>
  <c r="J139" i="55"/>
  <c r="I139" i="55"/>
  <c r="K138" i="55"/>
  <c r="J138" i="55"/>
  <c r="I138" i="55"/>
  <c r="K137" i="55"/>
  <c r="J137" i="55"/>
  <c r="I137" i="55"/>
  <c r="K136" i="55"/>
  <c r="J136" i="55"/>
  <c r="I136" i="55"/>
  <c r="K135" i="55"/>
  <c r="J135" i="55"/>
  <c r="I135" i="55"/>
  <c r="K134" i="55"/>
  <c r="J134" i="55"/>
  <c r="I134" i="55"/>
  <c r="K133" i="55"/>
  <c r="J133" i="55"/>
  <c r="I133" i="55"/>
  <c r="K132" i="55"/>
  <c r="J132" i="55"/>
  <c r="I132" i="55"/>
  <c r="K131" i="55"/>
  <c r="J131" i="55"/>
  <c r="I131" i="55"/>
  <c r="K130" i="55"/>
  <c r="J130" i="55"/>
  <c r="I130" i="55"/>
  <c r="K129" i="55"/>
  <c r="J129" i="55"/>
  <c r="I129" i="55"/>
  <c r="K128" i="55"/>
  <c r="J128" i="55"/>
  <c r="I128" i="55"/>
  <c r="K127" i="55"/>
  <c r="J127" i="55"/>
  <c r="I127" i="55"/>
  <c r="K126" i="55"/>
  <c r="J126" i="55"/>
  <c r="I126" i="55"/>
  <c r="K125" i="55"/>
  <c r="J125" i="55"/>
  <c r="I125" i="55"/>
  <c r="K124" i="55"/>
  <c r="J124" i="55"/>
  <c r="I124" i="55"/>
  <c r="K123" i="55"/>
  <c r="J123" i="55"/>
  <c r="I123" i="55"/>
  <c r="K122" i="55"/>
  <c r="J122" i="55"/>
  <c r="I122" i="55"/>
  <c r="K121" i="55"/>
  <c r="J121" i="55"/>
  <c r="I121" i="55"/>
  <c r="K120" i="55"/>
  <c r="J120" i="55"/>
  <c r="I120" i="55"/>
  <c r="K119" i="55"/>
  <c r="J119" i="55"/>
  <c r="I119" i="55"/>
  <c r="K118" i="55"/>
  <c r="J118" i="55"/>
  <c r="I118" i="55"/>
  <c r="K117" i="55"/>
  <c r="J117" i="55"/>
  <c r="I117" i="55"/>
  <c r="K116" i="55"/>
  <c r="J116" i="55"/>
  <c r="I116" i="55"/>
  <c r="K115" i="55"/>
  <c r="J115" i="55"/>
  <c r="I115" i="55"/>
  <c r="K114" i="55"/>
  <c r="J114" i="55"/>
  <c r="I114" i="55"/>
  <c r="K113" i="55"/>
  <c r="J113" i="55"/>
  <c r="I113" i="55"/>
  <c r="K112" i="55"/>
  <c r="J112" i="55"/>
  <c r="I112" i="55"/>
  <c r="K111" i="55"/>
  <c r="J111" i="55"/>
  <c r="I111" i="55"/>
  <c r="K110" i="55"/>
  <c r="J110" i="55"/>
  <c r="I110" i="55"/>
  <c r="K109" i="55"/>
  <c r="J109" i="55"/>
  <c r="I109" i="55"/>
  <c r="K108" i="55"/>
  <c r="J108" i="55"/>
  <c r="I108" i="55"/>
  <c r="K107" i="55"/>
  <c r="J107" i="55"/>
  <c r="I107" i="55"/>
  <c r="K106" i="55"/>
  <c r="J106" i="55"/>
  <c r="I106" i="55"/>
  <c r="K105" i="55"/>
  <c r="J105" i="55"/>
  <c r="I105" i="55"/>
  <c r="K104" i="55"/>
  <c r="J104" i="55"/>
  <c r="I104" i="55"/>
  <c r="K103" i="55"/>
  <c r="J103" i="55"/>
  <c r="I103" i="55"/>
  <c r="K102" i="55"/>
  <c r="J102" i="55"/>
  <c r="I102" i="55"/>
  <c r="K101" i="55"/>
  <c r="J101" i="55"/>
  <c r="I101" i="55"/>
  <c r="K100" i="55"/>
  <c r="J100" i="55"/>
  <c r="I100" i="55"/>
  <c r="K99" i="55"/>
  <c r="J99" i="55"/>
  <c r="I99" i="55"/>
  <c r="K98" i="55"/>
  <c r="J98" i="55"/>
  <c r="I98" i="55"/>
  <c r="K97" i="55"/>
  <c r="J97" i="55"/>
  <c r="I97" i="55"/>
  <c r="K96" i="55"/>
  <c r="J96" i="55"/>
  <c r="I96" i="55"/>
  <c r="K95" i="55"/>
  <c r="J95" i="55"/>
  <c r="I95" i="55"/>
  <c r="K94" i="55"/>
  <c r="J94" i="55"/>
  <c r="I94" i="55"/>
  <c r="K93" i="55"/>
  <c r="J93" i="55"/>
  <c r="I93" i="55"/>
  <c r="K92" i="55"/>
  <c r="J92" i="55"/>
  <c r="I92" i="55"/>
  <c r="K91" i="55"/>
  <c r="J91" i="55"/>
  <c r="I91" i="55"/>
  <c r="K90" i="55"/>
  <c r="J90" i="55"/>
  <c r="I90" i="55"/>
  <c r="K89" i="55"/>
  <c r="J89" i="55"/>
  <c r="I89" i="55"/>
  <c r="K88" i="55"/>
  <c r="J88" i="55"/>
  <c r="I88" i="55"/>
  <c r="K87" i="55"/>
  <c r="J87" i="55"/>
  <c r="I87" i="55"/>
  <c r="K86" i="55"/>
  <c r="J86" i="55"/>
  <c r="I86" i="55"/>
  <c r="K85" i="55"/>
  <c r="J85" i="55"/>
  <c r="I85" i="55"/>
  <c r="K84" i="55"/>
  <c r="J84" i="55"/>
  <c r="I84" i="55"/>
  <c r="K83" i="55"/>
  <c r="J83" i="55"/>
  <c r="I83" i="55"/>
  <c r="K82" i="55"/>
  <c r="J82" i="55"/>
  <c r="I82" i="55"/>
  <c r="K81" i="55"/>
  <c r="J81" i="55"/>
  <c r="I81" i="55"/>
  <c r="K80" i="55"/>
  <c r="J80" i="55"/>
  <c r="I80" i="55"/>
  <c r="K79" i="55"/>
  <c r="J79" i="55"/>
  <c r="I79" i="55"/>
  <c r="K78" i="55"/>
  <c r="J78" i="55"/>
  <c r="I78" i="55"/>
  <c r="K77" i="55"/>
  <c r="J77" i="55"/>
  <c r="I77" i="55"/>
  <c r="K76" i="55"/>
  <c r="J76" i="55"/>
  <c r="I76" i="55"/>
  <c r="K75" i="55"/>
  <c r="J75" i="55"/>
  <c r="I75" i="55"/>
  <c r="K74" i="55"/>
  <c r="J74" i="55"/>
  <c r="I74" i="55"/>
  <c r="K73" i="55"/>
  <c r="J73" i="55"/>
  <c r="I73" i="55"/>
  <c r="K72" i="55"/>
  <c r="J72" i="55"/>
  <c r="I72" i="55"/>
  <c r="K71" i="55"/>
  <c r="J71" i="55"/>
  <c r="I71" i="55"/>
  <c r="K70" i="55"/>
  <c r="J70" i="55"/>
  <c r="I70" i="55"/>
  <c r="K69" i="55"/>
  <c r="J69" i="55"/>
  <c r="I69" i="55"/>
  <c r="K68" i="55"/>
  <c r="J68" i="55"/>
  <c r="I68" i="55"/>
  <c r="K67" i="55"/>
  <c r="J67" i="55"/>
  <c r="I67" i="55"/>
  <c r="K66" i="55"/>
  <c r="J66" i="55"/>
  <c r="I66" i="55"/>
  <c r="K65" i="55"/>
  <c r="J65" i="55"/>
  <c r="I65" i="55"/>
  <c r="K64" i="55"/>
  <c r="J64" i="55"/>
  <c r="I64" i="55"/>
  <c r="K63" i="55"/>
  <c r="J63" i="55"/>
  <c r="I63" i="55"/>
  <c r="K62" i="55"/>
  <c r="J62" i="55"/>
  <c r="I62" i="55"/>
  <c r="K61" i="55"/>
  <c r="J61" i="55"/>
  <c r="I61" i="55"/>
  <c r="K60" i="55"/>
  <c r="J60" i="55"/>
  <c r="I60" i="55"/>
  <c r="K59" i="55"/>
  <c r="J59" i="55"/>
  <c r="I59" i="55"/>
  <c r="K58" i="55"/>
  <c r="J58" i="55"/>
  <c r="I58" i="55"/>
  <c r="K57" i="55"/>
  <c r="J57" i="55"/>
  <c r="I57" i="55"/>
  <c r="K56" i="55"/>
  <c r="J56" i="55"/>
  <c r="I56" i="55"/>
  <c r="K55" i="55"/>
  <c r="J55" i="55"/>
  <c r="I55" i="55"/>
  <c r="K54" i="55"/>
  <c r="J54" i="55"/>
  <c r="I54" i="55"/>
  <c r="K53" i="55"/>
  <c r="J53" i="55"/>
  <c r="I53" i="55"/>
  <c r="K52" i="55"/>
  <c r="J52" i="55"/>
  <c r="I52" i="55"/>
  <c r="K51" i="55"/>
  <c r="J51" i="55"/>
  <c r="I51" i="55"/>
  <c r="K50" i="55"/>
  <c r="J50" i="55"/>
  <c r="I50" i="55"/>
  <c r="K49" i="55"/>
  <c r="J49" i="55"/>
  <c r="I49" i="55"/>
  <c r="K48" i="55"/>
  <c r="J48" i="55"/>
  <c r="I48" i="55"/>
  <c r="K47" i="55"/>
  <c r="J47" i="55"/>
  <c r="I47" i="55"/>
  <c r="K46" i="55"/>
  <c r="J46" i="55"/>
  <c r="I46" i="55"/>
  <c r="K45" i="55"/>
  <c r="J45" i="55"/>
  <c r="I45" i="55"/>
  <c r="K44" i="55"/>
  <c r="J44" i="55"/>
  <c r="I44" i="55"/>
  <c r="K43" i="55"/>
  <c r="J43" i="55"/>
  <c r="I43" i="55"/>
  <c r="K42" i="55"/>
  <c r="J42" i="55"/>
  <c r="I42" i="55"/>
  <c r="K41" i="55"/>
  <c r="J41" i="55"/>
  <c r="I41" i="55"/>
  <c r="K40" i="55"/>
  <c r="J40" i="55"/>
  <c r="I40" i="55"/>
  <c r="K39" i="55"/>
  <c r="J39" i="55"/>
  <c r="I39" i="55"/>
  <c r="K38" i="55"/>
  <c r="J38" i="55"/>
  <c r="I38" i="55"/>
  <c r="K37" i="55"/>
  <c r="J37" i="55"/>
  <c r="I37" i="55"/>
  <c r="K36" i="55"/>
  <c r="J36" i="55"/>
  <c r="I36" i="55"/>
  <c r="K35" i="55"/>
  <c r="J35" i="55"/>
  <c r="I35" i="55"/>
  <c r="K34" i="55"/>
  <c r="J34" i="55"/>
  <c r="I34" i="55"/>
  <c r="K33" i="55"/>
  <c r="J33" i="55"/>
  <c r="I33" i="55"/>
  <c r="K32" i="55"/>
  <c r="J32" i="55"/>
  <c r="I32" i="55"/>
  <c r="K31" i="55"/>
  <c r="J31" i="55"/>
  <c r="I31" i="55"/>
  <c r="K30" i="55"/>
  <c r="J30" i="55"/>
  <c r="I30" i="55"/>
  <c r="K29" i="55"/>
  <c r="J29" i="55"/>
  <c r="I29" i="55"/>
  <c r="K28" i="55"/>
  <c r="J28" i="55"/>
  <c r="I28" i="55"/>
  <c r="K27" i="55"/>
  <c r="J27" i="55"/>
  <c r="I27" i="55"/>
  <c r="K26" i="55"/>
  <c r="J26" i="55"/>
  <c r="I26" i="55"/>
  <c r="K25" i="55"/>
  <c r="J25" i="55"/>
  <c r="I25" i="55"/>
  <c r="K24" i="55"/>
  <c r="J24" i="55"/>
  <c r="I24" i="55"/>
  <c r="K23" i="55"/>
  <c r="J23" i="55"/>
  <c r="I23" i="55"/>
  <c r="K22" i="55"/>
  <c r="J22" i="55"/>
  <c r="I22" i="55"/>
  <c r="K21" i="55"/>
  <c r="J21" i="55"/>
  <c r="I21" i="55"/>
  <c r="K20" i="55"/>
  <c r="J20" i="55"/>
  <c r="I20" i="55"/>
  <c r="K19" i="55"/>
  <c r="J19" i="55"/>
  <c r="I19" i="55"/>
  <c r="K18" i="55"/>
  <c r="J18" i="55"/>
  <c r="I18" i="55"/>
  <c r="K17" i="55"/>
  <c r="J17" i="55"/>
  <c r="I17" i="55"/>
  <c r="K16" i="55"/>
  <c r="J16" i="55"/>
  <c r="I16" i="55"/>
  <c r="K15" i="55"/>
  <c r="J15" i="55"/>
  <c r="I15" i="55"/>
  <c r="K14" i="55"/>
  <c r="J14" i="55"/>
  <c r="I14" i="55"/>
  <c r="K13" i="55"/>
  <c r="J13" i="55"/>
  <c r="I13" i="55"/>
  <c r="K12" i="55"/>
  <c r="J12" i="55"/>
  <c r="I12" i="55"/>
  <c r="K11" i="55"/>
  <c r="J11" i="55"/>
  <c r="I11" i="55"/>
  <c r="K10" i="55"/>
  <c r="I246" i="52" s="1"/>
  <c r="J10" i="55"/>
  <c r="I10" i="55"/>
  <c r="K9" i="55"/>
  <c r="J9" i="55"/>
  <c r="I9" i="55"/>
  <c r="AL58" i="54"/>
  <c r="AF58" i="54"/>
  <c r="Z58" i="54"/>
  <c r="AL57" i="54"/>
  <c r="AF57" i="54"/>
  <c r="Z57" i="54"/>
  <c r="AL56" i="54"/>
  <c r="AF56" i="54"/>
  <c r="Z56" i="54"/>
  <c r="AL55" i="54"/>
  <c r="AF55" i="54"/>
  <c r="Z55" i="54"/>
  <c r="AL54" i="54"/>
  <c r="AF54" i="54"/>
  <c r="Z54" i="54"/>
  <c r="AL53" i="54"/>
  <c r="AF53" i="54"/>
  <c r="Z53" i="54"/>
  <c r="AL52" i="54"/>
  <c r="AF52" i="54"/>
  <c r="Z52" i="54"/>
  <c r="AL51" i="54"/>
  <c r="AF51" i="54"/>
  <c r="Z51" i="54"/>
  <c r="AL50" i="54"/>
  <c r="AF50" i="54"/>
  <c r="Z50" i="54"/>
  <c r="AL49" i="54"/>
  <c r="AF49" i="54"/>
  <c r="Z49" i="54"/>
  <c r="AL48" i="54"/>
  <c r="AF48" i="54"/>
  <c r="Z48" i="54"/>
  <c r="AL47" i="54"/>
  <c r="AF47" i="54"/>
  <c r="Z47" i="54"/>
  <c r="AL46" i="54"/>
  <c r="AF46" i="54"/>
  <c r="Z46" i="54"/>
  <c r="AL45" i="54"/>
  <c r="AF45" i="54"/>
  <c r="Z45" i="54"/>
  <c r="AL44" i="54"/>
  <c r="AF44" i="54"/>
  <c r="Z44" i="54"/>
  <c r="AL43" i="54"/>
  <c r="AF43" i="54"/>
  <c r="Z43" i="54"/>
  <c r="AL42" i="54"/>
  <c r="AF42" i="54"/>
  <c r="Z42" i="54"/>
  <c r="AL41" i="54"/>
  <c r="AF41" i="54"/>
  <c r="Z41" i="54"/>
  <c r="AL40" i="54"/>
  <c r="AF40" i="54"/>
  <c r="Z40" i="54"/>
  <c r="AL39" i="54"/>
  <c r="AF39" i="54"/>
  <c r="Z39" i="54"/>
  <c r="AL38" i="54"/>
  <c r="AF38" i="54"/>
  <c r="Z38" i="54"/>
  <c r="AL37" i="54"/>
  <c r="AF37" i="54"/>
  <c r="Z37" i="54"/>
  <c r="AL36" i="54"/>
  <c r="AF36" i="54"/>
  <c r="Z36" i="54"/>
  <c r="AL35" i="54"/>
  <c r="AF35" i="54"/>
  <c r="Z35" i="54"/>
  <c r="AL34" i="54"/>
  <c r="AF34" i="54"/>
  <c r="Z34" i="54"/>
  <c r="AL33" i="54"/>
  <c r="AF33" i="54"/>
  <c r="Z33" i="54"/>
  <c r="AL32" i="54"/>
  <c r="AF32" i="54"/>
  <c r="Z32" i="54"/>
  <c r="AL31" i="54"/>
  <c r="AF31" i="54"/>
  <c r="Z31" i="54"/>
  <c r="AL30" i="54"/>
  <c r="AF30" i="54"/>
  <c r="Z30" i="54"/>
  <c r="AL29" i="54"/>
  <c r="AF29" i="54"/>
  <c r="Z29" i="54"/>
  <c r="AL28" i="54"/>
  <c r="AF28" i="54"/>
  <c r="Z28" i="54"/>
  <c r="AL27" i="54"/>
  <c r="AF27" i="54"/>
  <c r="Z27" i="54"/>
  <c r="AL26" i="54"/>
  <c r="AF26" i="54"/>
  <c r="Z26" i="54"/>
  <c r="AL25" i="54"/>
  <c r="AF25" i="54"/>
  <c r="Z25" i="54"/>
  <c r="AL24" i="54"/>
  <c r="AF24" i="54"/>
  <c r="Z24" i="54"/>
  <c r="AL23" i="54"/>
  <c r="AF23" i="54"/>
  <c r="Z23" i="54"/>
  <c r="AL22" i="54"/>
  <c r="AF22" i="54"/>
  <c r="Z22" i="54"/>
  <c r="AL21" i="54"/>
  <c r="AF21" i="54"/>
  <c r="Z21" i="54"/>
  <c r="AL20" i="54"/>
  <c r="AF20" i="54"/>
  <c r="Z20" i="54"/>
  <c r="AL19" i="54"/>
  <c r="AF19" i="54"/>
  <c r="Z19" i="54"/>
  <c r="AL18" i="54"/>
  <c r="AF18" i="54"/>
  <c r="Z18" i="54"/>
  <c r="AL17" i="54"/>
  <c r="AF17" i="54"/>
  <c r="Z17" i="54"/>
  <c r="AL16" i="54"/>
  <c r="AF16" i="54"/>
  <c r="Z16" i="54"/>
  <c r="AL15" i="54"/>
  <c r="AF15" i="54"/>
  <c r="Z15" i="54"/>
  <c r="AL14" i="54"/>
  <c r="AF14" i="54"/>
  <c r="Z14" i="54"/>
  <c r="AL13" i="54"/>
  <c r="AF13" i="54"/>
  <c r="Z13" i="54"/>
  <c r="AL12" i="54"/>
  <c r="AF12" i="54"/>
  <c r="Z12" i="54"/>
  <c r="AU27" i="25"/>
  <c r="AI24" i="25"/>
  <c r="AI23" i="25"/>
  <c r="AI22" i="25"/>
  <c r="AO19" i="25"/>
  <c r="AU18" i="25"/>
  <c r="AO18" i="25"/>
  <c r="AU17" i="25"/>
  <c r="AO25" i="25"/>
  <c r="AU25" i="25"/>
  <c r="AI16" i="25"/>
  <c r="AO27" i="25"/>
  <c r="AI20" i="25"/>
  <c r="M187" i="32"/>
  <c r="L187" i="32"/>
  <c r="K187" i="32"/>
  <c r="M186" i="32"/>
  <c r="L186" i="32"/>
  <c r="K186" i="32"/>
  <c r="M185" i="32"/>
  <c r="L185" i="32"/>
  <c r="K185" i="32"/>
  <c r="M184" i="32"/>
  <c r="L184" i="32"/>
  <c r="K184" i="32"/>
  <c r="M183" i="32"/>
  <c r="L183" i="32"/>
  <c r="K183" i="32"/>
  <c r="M182" i="32"/>
  <c r="L182" i="32"/>
  <c r="K182" i="32"/>
  <c r="M181" i="32"/>
  <c r="L181" i="32"/>
  <c r="K181" i="32"/>
  <c r="M180" i="32"/>
  <c r="L180" i="32"/>
  <c r="K180" i="32"/>
  <c r="M179" i="32"/>
  <c r="L179" i="32"/>
  <c r="K179" i="32"/>
  <c r="M178" i="32"/>
  <c r="L178" i="32"/>
  <c r="K178" i="32"/>
  <c r="M177" i="32"/>
  <c r="L177" i="32"/>
  <c r="K177" i="32"/>
  <c r="M176" i="32"/>
  <c r="L176" i="32"/>
  <c r="K176" i="32"/>
  <c r="M175" i="32"/>
  <c r="L175" i="32"/>
  <c r="K175" i="32"/>
  <c r="M174" i="32"/>
  <c r="L174" i="32"/>
  <c r="K174" i="32"/>
  <c r="M173" i="32"/>
  <c r="L173" i="32"/>
  <c r="K173" i="32"/>
  <c r="M172" i="32"/>
  <c r="L172" i="32"/>
  <c r="K172" i="32"/>
  <c r="M171" i="32"/>
  <c r="L171" i="32"/>
  <c r="K171" i="32"/>
  <c r="M170" i="32"/>
  <c r="L170" i="32"/>
  <c r="K170" i="32"/>
  <c r="M169" i="32"/>
  <c r="L169" i="32"/>
  <c r="K169" i="32"/>
  <c r="M168" i="32"/>
  <c r="L168" i="32"/>
  <c r="K168" i="32"/>
  <c r="M167" i="32"/>
  <c r="L167" i="32"/>
  <c r="K167" i="32"/>
  <c r="M166" i="32"/>
  <c r="L166" i="32"/>
  <c r="K166" i="32"/>
  <c r="M165" i="32"/>
  <c r="L165" i="32"/>
  <c r="K165" i="32"/>
  <c r="M164" i="32"/>
  <c r="L164" i="32"/>
  <c r="K164" i="32"/>
  <c r="M163" i="32"/>
  <c r="L163" i="32"/>
  <c r="K163" i="32"/>
  <c r="M162" i="32"/>
  <c r="L162" i="32"/>
  <c r="K162" i="32"/>
  <c r="M161" i="32"/>
  <c r="L161" i="32"/>
  <c r="K161" i="32"/>
  <c r="M160" i="32"/>
  <c r="L160" i="32"/>
  <c r="K160" i="32"/>
  <c r="M159" i="32"/>
  <c r="L159" i="32"/>
  <c r="K159" i="32"/>
  <c r="M158" i="32"/>
  <c r="L158" i="32"/>
  <c r="K158" i="32"/>
  <c r="M157" i="32"/>
  <c r="L157" i="32"/>
  <c r="K157" i="32"/>
  <c r="M156" i="32"/>
  <c r="L156" i="32"/>
  <c r="K156" i="32"/>
  <c r="M155" i="32"/>
  <c r="L155" i="32"/>
  <c r="K155" i="32"/>
  <c r="M154" i="32"/>
  <c r="L154" i="32"/>
  <c r="K154" i="32"/>
  <c r="M153" i="32"/>
  <c r="L153" i="32"/>
  <c r="K153" i="32"/>
  <c r="M152" i="32"/>
  <c r="L152" i="32"/>
  <c r="K152" i="32"/>
  <c r="M151" i="32"/>
  <c r="L151" i="32"/>
  <c r="K151" i="32"/>
  <c r="M150" i="32"/>
  <c r="L150" i="32"/>
  <c r="K150" i="32"/>
  <c r="M149" i="32"/>
  <c r="L149" i="32"/>
  <c r="K149" i="32"/>
  <c r="M148" i="32"/>
  <c r="L148" i="32"/>
  <c r="K148" i="32"/>
  <c r="M147" i="32"/>
  <c r="L147" i="32"/>
  <c r="K147" i="32"/>
  <c r="M146" i="32"/>
  <c r="L146" i="32"/>
  <c r="K146" i="32"/>
  <c r="M145" i="32"/>
  <c r="L145" i="32"/>
  <c r="K145" i="32"/>
  <c r="M144" i="32"/>
  <c r="L144" i="32"/>
  <c r="K144" i="32"/>
  <c r="M143" i="32"/>
  <c r="L143" i="32"/>
  <c r="K143" i="32"/>
  <c r="M142" i="32"/>
  <c r="L142" i="32"/>
  <c r="K142" i="32"/>
  <c r="M141" i="32"/>
  <c r="L141" i="32"/>
  <c r="K141" i="32"/>
  <c r="M140" i="32"/>
  <c r="L140" i="32"/>
  <c r="K140" i="32"/>
  <c r="M139" i="32"/>
  <c r="L139" i="32"/>
  <c r="K139" i="32"/>
  <c r="M138" i="32"/>
  <c r="L138" i="32"/>
  <c r="K138" i="32"/>
  <c r="M137" i="32"/>
  <c r="L137" i="32"/>
  <c r="K137" i="32"/>
  <c r="M136" i="32"/>
  <c r="L136" i="32"/>
  <c r="K136" i="32"/>
  <c r="M135" i="32"/>
  <c r="L135" i="32"/>
  <c r="K135" i="32"/>
  <c r="M134" i="32"/>
  <c r="L134" i="32"/>
  <c r="K134" i="32"/>
  <c r="M133" i="32"/>
  <c r="L133" i="32"/>
  <c r="K133" i="32"/>
  <c r="M132" i="32"/>
  <c r="L132" i="32"/>
  <c r="K132" i="32"/>
  <c r="M131" i="32"/>
  <c r="L131" i="32"/>
  <c r="K131" i="32"/>
  <c r="M130" i="32"/>
  <c r="L130" i="32"/>
  <c r="K130" i="32"/>
  <c r="M129" i="32"/>
  <c r="L129" i="32"/>
  <c r="K129" i="32"/>
  <c r="M128" i="32"/>
  <c r="L128" i="32"/>
  <c r="K128" i="32"/>
  <c r="M127" i="32"/>
  <c r="L127" i="32"/>
  <c r="K127" i="32"/>
  <c r="M126" i="32"/>
  <c r="L126" i="32"/>
  <c r="K126" i="32"/>
  <c r="M125" i="32"/>
  <c r="L125" i="32"/>
  <c r="K125" i="32"/>
  <c r="M124" i="32"/>
  <c r="L124" i="32"/>
  <c r="K124" i="32"/>
  <c r="M123" i="32"/>
  <c r="L123" i="32"/>
  <c r="K123" i="32"/>
  <c r="M122" i="32"/>
  <c r="L122" i="32"/>
  <c r="K122" i="32"/>
  <c r="M121" i="32"/>
  <c r="L121" i="32"/>
  <c r="K121" i="32"/>
  <c r="M120" i="32"/>
  <c r="L120" i="32"/>
  <c r="K120" i="32"/>
  <c r="M119" i="32"/>
  <c r="L119" i="32"/>
  <c r="K119" i="32"/>
  <c r="M118" i="32"/>
  <c r="L118" i="32"/>
  <c r="K118" i="32"/>
  <c r="M117" i="32"/>
  <c r="L117" i="32"/>
  <c r="K117" i="32"/>
  <c r="M116" i="32"/>
  <c r="L116" i="32"/>
  <c r="K116" i="32"/>
  <c r="M115" i="32"/>
  <c r="L115" i="32"/>
  <c r="K115" i="32"/>
  <c r="M114" i="32"/>
  <c r="L114" i="32"/>
  <c r="K114" i="32"/>
  <c r="M113" i="32"/>
  <c r="L113" i="32"/>
  <c r="K113" i="32"/>
  <c r="M112" i="32"/>
  <c r="L112" i="32"/>
  <c r="K112" i="32"/>
  <c r="M111" i="32"/>
  <c r="L111" i="32"/>
  <c r="K111" i="32"/>
  <c r="M110" i="32"/>
  <c r="L110" i="32"/>
  <c r="K110" i="32"/>
  <c r="M109" i="32"/>
  <c r="L109" i="32"/>
  <c r="K109" i="32"/>
  <c r="M108" i="32"/>
  <c r="L108" i="32"/>
  <c r="K108" i="32"/>
  <c r="M107" i="32"/>
  <c r="L107" i="32"/>
  <c r="K107" i="32"/>
  <c r="M106" i="32"/>
  <c r="L106" i="32"/>
  <c r="K106" i="32"/>
  <c r="M105" i="32"/>
  <c r="L105" i="32"/>
  <c r="K105" i="32"/>
  <c r="M104" i="32"/>
  <c r="L104" i="32"/>
  <c r="K104" i="32"/>
  <c r="M103" i="32"/>
  <c r="L103" i="32"/>
  <c r="K103" i="32"/>
  <c r="M102" i="32"/>
  <c r="L102" i="32"/>
  <c r="K102" i="32"/>
  <c r="M101" i="32"/>
  <c r="L101" i="32"/>
  <c r="K101" i="32"/>
  <c r="M100" i="32"/>
  <c r="L100" i="32"/>
  <c r="K100" i="32"/>
  <c r="M99" i="32"/>
  <c r="L99" i="32"/>
  <c r="K99" i="32"/>
  <c r="M98" i="32"/>
  <c r="L98" i="32"/>
  <c r="K98" i="32"/>
  <c r="M97" i="32"/>
  <c r="L97" i="32"/>
  <c r="K97" i="32"/>
  <c r="M96" i="32"/>
  <c r="L96" i="32"/>
  <c r="K96" i="32"/>
  <c r="M95" i="32"/>
  <c r="L95" i="32"/>
  <c r="K95" i="32"/>
  <c r="M94" i="32"/>
  <c r="L94" i="32"/>
  <c r="K94" i="32"/>
  <c r="M93" i="32"/>
  <c r="L93" i="32"/>
  <c r="K93" i="32"/>
  <c r="M92" i="32"/>
  <c r="L92" i="32"/>
  <c r="K92" i="32"/>
  <c r="M91" i="32"/>
  <c r="L91" i="32"/>
  <c r="K91" i="32"/>
  <c r="M90" i="32"/>
  <c r="L90" i="32"/>
  <c r="K90" i="32"/>
  <c r="M89" i="32"/>
  <c r="L89" i="32"/>
  <c r="K89" i="32"/>
  <c r="M88" i="32"/>
  <c r="L88" i="32"/>
  <c r="K88" i="32"/>
  <c r="M87" i="32"/>
  <c r="L87" i="32"/>
  <c r="K87" i="32"/>
  <c r="M86" i="32"/>
  <c r="L86" i="32"/>
  <c r="K86" i="32"/>
  <c r="M85" i="32"/>
  <c r="L85" i="32"/>
  <c r="K85" i="32"/>
  <c r="M84" i="32"/>
  <c r="L84" i="32"/>
  <c r="K84" i="32"/>
  <c r="M83" i="32"/>
  <c r="L83" i="32"/>
  <c r="K83" i="32"/>
  <c r="M82" i="32"/>
  <c r="L82" i="32"/>
  <c r="K82" i="32"/>
  <c r="M81" i="32"/>
  <c r="L81" i="32"/>
  <c r="K81" i="32"/>
  <c r="M80" i="32"/>
  <c r="L80" i="32"/>
  <c r="K80" i="32"/>
  <c r="M79" i="32"/>
  <c r="L79" i="32"/>
  <c r="K79" i="32"/>
  <c r="M78" i="32"/>
  <c r="L78" i="32"/>
  <c r="K78" i="32"/>
  <c r="M77" i="32"/>
  <c r="L77" i="32"/>
  <c r="K77" i="32"/>
  <c r="M76" i="32"/>
  <c r="L76" i="32"/>
  <c r="K76" i="32"/>
  <c r="M75" i="32"/>
  <c r="L75" i="32"/>
  <c r="K75" i="32"/>
  <c r="M74" i="32"/>
  <c r="L74" i="32"/>
  <c r="K74" i="32"/>
  <c r="M73" i="32"/>
  <c r="L73" i="32"/>
  <c r="K73" i="32"/>
  <c r="M72" i="32"/>
  <c r="L72" i="32"/>
  <c r="K72" i="32"/>
  <c r="M71" i="32"/>
  <c r="L71" i="32"/>
  <c r="K71" i="32"/>
  <c r="M70" i="32"/>
  <c r="L70" i="32"/>
  <c r="K70" i="32"/>
  <c r="M69" i="32"/>
  <c r="L69" i="32"/>
  <c r="K69" i="32"/>
  <c r="M68" i="32"/>
  <c r="L68" i="32"/>
  <c r="K68" i="32"/>
  <c r="M67" i="32"/>
  <c r="L67" i="32"/>
  <c r="K67" i="32"/>
  <c r="M66" i="32"/>
  <c r="L66" i="32"/>
  <c r="K66" i="32"/>
  <c r="M65" i="32"/>
  <c r="L65" i="32"/>
  <c r="K65" i="32"/>
  <c r="M64" i="32"/>
  <c r="L64" i="32"/>
  <c r="K64" i="32"/>
  <c r="M63" i="32"/>
  <c r="L63" i="32"/>
  <c r="K63" i="32"/>
  <c r="M62" i="32"/>
  <c r="L62" i="32"/>
  <c r="K62" i="32"/>
  <c r="M61" i="32"/>
  <c r="L61" i="32"/>
  <c r="K61" i="32"/>
  <c r="M60" i="32"/>
  <c r="L60" i="32"/>
  <c r="K60" i="32"/>
  <c r="M59" i="32"/>
  <c r="L59" i="32"/>
  <c r="K59" i="32"/>
  <c r="M58" i="32"/>
  <c r="L58" i="32"/>
  <c r="K58" i="32"/>
  <c r="M57" i="32"/>
  <c r="L57" i="32"/>
  <c r="K57" i="32"/>
  <c r="M56" i="32"/>
  <c r="L56" i="32"/>
  <c r="K56" i="32"/>
  <c r="M55" i="32"/>
  <c r="L55" i="32"/>
  <c r="K55" i="32"/>
  <c r="M54" i="32"/>
  <c r="L54" i="32"/>
  <c r="K54" i="32"/>
  <c r="M53" i="32"/>
  <c r="L53" i="32"/>
  <c r="K53" i="32"/>
  <c r="M52" i="32"/>
  <c r="L52" i="32"/>
  <c r="K52" i="32"/>
  <c r="M51" i="32"/>
  <c r="L51" i="32"/>
  <c r="K51" i="32"/>
  <c r="M50" i="32"/>
  <c r="L50" i="32"/>
  <c r="K50" i="32"/>
  <c r="M49" i="32"/>
  <c r="L49" i="32"/>
  <c r="K49" i="32"/>
  <c r="M48" i="32"/>
  <c r="L48" i="32"/>
  <c r="K48" i="32"/>
  <c r="M47" i="32"/>
  <c r="L47" i="32"/>
  <c r="K47" i="32"/>
  <c r="M46" i="32"/>
  <c r="L46" i="32"/>
  <c r="K46" i="32"/>
  <c r="M45" i="32"/>
  <c r="L45" i="32"/>
  <c r="K45" i="32"/>
  <c r="M44" i="32"/>
  <c r="L44" i="32"/>
  <c r="K44" i="32"/>
  <c r="M43" i="32"/>
  <c r="L43" i="32"/>
  <c r="K43" i="32"/>
  <c r="M42" i="32"/>
  <c r="L42" i="32"/>
  <c r="K42" i="32"/>
  <c r="M41" i="32"/>
  <c r="L41" i="32"/>
  <c r="K41" i="32"/>
  <c r="M40" i="32"/>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K29" i="32"/>
  <c r="M28" i="32"/>
  <c r="L28" i="32"/>
  <c r="K28" i="32"/>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AD70" i="45"/>
  <c r="AC70" i="45"/>
  <c r="W70" i="45"/>
  <c r="V70" i="45"/>
  <c r="O70" i="45"/>
  <c r="AD69" i="45"/>
  <c r="AC69" i="45"/>
  <c r="W69" i="45"/>
  <c r="V69" i="45"/>
  <c r="O69" i="45"/>
  <c r="AD68" i="45"/>
  <c r="AC68" i="45"/>
  <c r="W68" i="45"/>
  <c r="V68" i="45"/>
  <c r="O68" i="45"/>
  <c r="AD67" i="45"/>
  <c r="AC67" i="45"/>
  <c r="W67" i="45"/>
  <c r="V67" i="45"/>
  <c r="O67" i="45"/>
  <c r="AD66" i="45"/>
  <c r="AC66" i="45"/>
  <c r="W66" i="45"/>
  <c r="V66" i="45"/>
  <c r="O66" i="45"/>
  <c r="AD65" i="45"/>
  <c r="AC65" i="45"/>
  <c r="W65" i="45"/>
  <c r="V65" i="45"/>
  <c r="O65" i="45"/>
  <c r="AD64" i="45"/>
  <c r="AC64" i="45"/>
  <c r="W64" i="45"/>
  <c r="V64" i="45"/>
  <c r="O64" i="45"/>
  <c r="AD63" i="45"/>
  <c r="AC63" i="45"/>
  <c r="W63" i="45"/>
  <c r="V63" i="45"/>
  <c r="O63" i="45"/>
  <c r="AD62" i="45"/>
  <c r="AC62" i="45"/>
  <c r="W62" i="45"/>
  <c r="V62" i="45"/>
  <c r="O62" i="45"/>
  <c r="AD61" i="45"/>
  <c r="AC61" i="45"/>
  <c r="W61" i="45"/>
  <c r="V61" i="45"/>
  <c r="O61" i="45"/>
  <c r="AD60" i="45"/>
  <c r="AC60" i="45"/>
  <c r="W60" i="45"/>
  <c r="V60" i="45"/>
  <c r="O60" i="45"/>
  <c r="AD59" i="45"/>
  <c r="AC59" i="45"/>
  <c r="W59" i="45"/>
  <c r="V59" i="45"/>
  <c r="O59" i="45"/>
  <c r="AD58" i="45"/>
  <c r="AC58" i="45"/>
  <c r="W58" i="45"/>
  <c r="V58" i="45"/>
  <c r="O58" i="45"/>
  <c r="AD57" i="45"/>
  <c r="AC57" i="45"/>
  <c r="W57" i="45"/>
  <c r="V57" i="45"/>
  <c r="O57" i="45"/>
  <c r="AD56" i="45"/>
  <c r="AC56" i="45"/>
  <c r="W56" i="45"/>
  <c r="V56" i="45"/>
  <c r="O56" i="45"/>
  <c r="AD55" i="45"/>
  <c r="AC55" i="45"/>
  <c r="W55" i="45"/>
  <c r="V55" i="45"/>
  <c r="O55" i="45"/>
  <c r="AD54" i="45"/>
  <c r="AC54" i="45"/>
  <c r="W54" i="45"/>
  <c r="V54" i="45"/>
  <c r="O54" i="45"/>
  <c r="AD53" i="45"/>
  <c r="AC53" i="45"/>
  <c r="W53" i="45"/>
  <c r="V53" i="45"/>
  <c r="O53" i="45"/>
  <c r="AD52" i="45"/>
  <c r="AC52" i="45"/>
  <c r="W52" i="45"/>
  <c r="V52" i="45"/>
  <c r="O52" i="45"/>
  <c r="AD51" i="45"/>
  <c r="AC51" i="45"/>
  <c r="W51" i="45"/>
  <c r="V51" i="45"/>
  <c r="O51" i="45"/>
  <c r="AD50" i="45"/>
  <c r="AC50" i="45"/>
  <c r="W50" i="45"/>
  <c r="V50" i="45"/>
  <c r="O50" i="45"/>
  <c r="AD49" i="45"/>
  <c r="AC49" i="45"/>
  <c r="W49" i="45"/>
  <c r="V49" i="45"/>
  <c r="O49" i="45"/>
  <c r="AD48" i="45"/>
  <c r="AC48" i="45"/>
  <c r="W48" i="45"/>
  <c r="V48" i="45"/>
  <c r="O48" i="45"/>
  <c r="AD47" i="45"/>
  <c r="AC47" i="45"/>
  <c r="W47" i="45"/>
  <c r="V47" i="45"/>
  <c r="O47" i="45"/>
  <c r="AD46" i="45"/>
  <c r="AC46" i="45"/>
  <c r="W46" i="45"/>
  <c r="V46" i="45"/>
  <c r="O46" i="45"/>
  <c r="AD45" i="45"/>
  <c r="AC45" i="45"/>
  <c r="W45" i="45"/>
  <c r="V45" i="45"/>
  <c r="O45" i="45"/>
  <c r="AD44" i="45"/>
  <c r="AC44" i="45"/>
  <c r="W44" i="45"/>
  <c r="V44" i="45"/>
  <c r="O44" i="45"/>
  <c r="AD43" i="45"/>
  <c r="AC43" i="45"/>
  <c r="W43" i="45"/>
  <c r="V43" i="45"/>
  <c r="O43" i="45"/>
  <c r="AD42" i="45"/>
  <c r="AC42" i="45"/>
  <c r="W42" i="45"/>
  <c r="V42" i="45"/>
  <c r="O42" i="45"/>
  <c r="AD41" i="45"/>
  <c r="AC41" i="45"/>
  <c r="W41" i="45"/>
  <c r="V41" i="45"/>
  <c r="O41" i="45"/>
  <c r="AD40" i="45"/>
  <c r="AC40" i="45"/>
  <c r="W40" i="45"/>
  <c r="V40" i="45"/>
  <c r="O40" i="45"/>
  <c r="AD39" i="45"/>
  <c r="AC39" i="45"/>
  <c r="W39" i="45"/>
  <c r="V39" i="45"/>
  <c r="O39" i="45"/>
  <c r="AD38" i="45"/>
  <c r="AC38" i="45"/>
  <c r="W38" i="45"/>
  <c r="V38" i="45"/>
  <c r="O38" i="45"/>
  <c r="AD37" i="45"/>
  <c r="AC37" i="45"/>
  <c r="W37" i="45"/>
  <c r="V37" i="45"/>
  <c r="O37" i="45"/>
  <c r="AD36" i="45"/>
  <c r="AC36" i="45"/>
  <c r="W36" i="45"/>
  <c r="V36" i="45"/>
  <c r="O36" i="45"/>
  <c r="AD35" i="45"/>
  <c r="AC35" i="45"/>
  <c r="W35" i="45"/>
  <c r="V35" i="45"/>
  <c r="O35" i="45"/>
  <c r="AD34" i="45"/>
  <c r="AC34" i="45"/>
  <c r="W34" i="45"/>
  <c r="V34" i="45"/>
  <c r="O34" i="45"/>
  <c r="AD33" i="45"/>
  <c r="AC33" i="45"/>
  <c r="W33" i="45"/>
  <c r="V33" i="45"/>
  <c r="O33" i="45"/>
  <c r="AD32" i="45"/>
  <c r="AC32" i="45"/>
  <c r="W32" i="45"/>
  <c r="V32" i="45"/>
  <c r="O32" i="45"/>
  <c r="AD31" i="45"/>
  <c r="AC31" i="45"/>
  <c r="W31" i="45"/>
  <c r="V31" i="45"/>
  <c r="O31" i="45"/>
  <c r="AD30" i="45"/>
  <c r="AC30" i="45"/>
  <c r="W30" i="45"/>
  <c r="V30" i="45"/>
  <c r="O30" i="45"/>
  <c r="AD29" i="45"/>
  <c r="AC29" i="45"/>
  <c r="W29" i="45"/>
  <c r="V29" i="45"/>
  <c r="O29" i="45"/>
  <c r="AD28" i="45"/>
  <c r="AC28" i="45"/>
  <c r="W28" i="45"/>
  <c r="V28" i="45"/>
  <c r="O28" i="45"/>
  <c r="AD27" i="45"/>
  <c r="AC27" i="45"/>
  <c r="W27" i="45"/>
  <c r="V27" i="45"/>
  <c r="O27" i="45"/>
  <c r="AD26" i="45"/>
  <c r="AC26" i="45"/>
  <c r="W26" i="45"/>
  <c r="V26" i="45"/>
  <c r="O26" i="45"/>
  <c r="AD25" i="45"/>
  <c r="AC25" i="45"/>
  <c r="W25" i="45"/>
  <c r="V25" i="45"/>
  <c r="O25" i="45"/>
  <c r="AD24" i="45"/>
  <c r="AC24" i="45"/>
  <c r="W24" i="45"/>
  <c r="V24" i="45"/>
  <c r="O24" i="45"/>
  <c r="E1" i="56"/>
  <c r="Z329" i="52"/>
  <c r="Z325" i="52"/>
  <c r="Y322" i="52"/>
  <c r="Y318" i="52"/>
  <c r="AA314" i="52"/>
  <c r="S313" i="52"/>
  <c r="AA311" i="52"/>
  <c r="Z308" i="52"/>
  <c r="Y305" i="52"/>
  <c r="AA301" i="52"/>
  <c r="AA297" i="52"/>
  <c r="Z294" i="52"/>
  <c r="Y291" i="52"/>
  <c r="Y288" i="52"/>
  <c r="AA284" i="52"/>
  <c r="Z281" i="52"/>
  <c r="Z277" i="52"/>
  <c r="Z274" i="52"/>
  <c r="Z271" i="52"/>
  <c r="Z268" i="52"/>
  <c r="Z265" i="52"/>
  <c r="Z262" i="52"/>
  <c r="Y259" i="52"/>
  <c r="AA256" i="52"/>
  <c r="Y254" i="52"/>
  <c r="Y251" i="52"/>
  <c r="Y248" i="52"/>
  <c r="Y245" i="52"/>
  <c r="Y242" i="52"/>
  <c r="Z239" i="52"/>
  <c r="Y236" i="52"/>
  <c r="T235" i="52"/>
  <c r="Z233" i="52"/>
  <c r="Z230" i="52"/>
  <c r="K229" i="52"/>
  <c r="Y228" i="52"/>
  <c r="Y225" i="52"/>
  <c r="Y222" i="52"/>
  <c r="Y219" i="52"/>
  <c r="K218" i="52"/>
  <c r="Z216" i="52"/>
  <c r="Y213" i="52"/>
  <c r="Y211" i="52"/>
  <c r="Z210" i="52"/>
  <c r="Y210" i="52"/>
  <c r="S210" i="52"/>
  <c r="Z207" i="52"/>
  <c r="Z204" i="52"/>
  <c r="Z201" i="52"/>
  <c r="Z198" i="52"/>
  <c r="J198" i="52"/>
  <c r="Y196" i="52"/>
  <c r="Y193" i="52"/>
  <c r="AA189" i="52"/>
  <c r="AA186" i="52"/>
  <c r="AA183" i="52"/>
  <c r="AA180" i="52"/>
  <c r="S179" i="52"/>
  <c r="Y178" i="52"/>
  <c r="Z175" i="52"/>
  <c r="Z172" i="52"/>
  <c r="Y169" i="52"/>
  <c r="Y166" i="52"/>
  <c r="Y163" i="52"/>
  <c r="L162" i="52"/>
  <c r="Z160" i="52"/>
  <c r="Z157" i="52"/>
  <c r="Z154" i="52"/>
  <c r="Z151" i="52"/>
  <c r="R136" i="52"/>
  <c r="Q136" i="52"/>
  <c r="P136" i="52"/>
  <c r="O136" i="52"/>
  <c r="N136" i="52"/>
  <c r="M136" i="52"/>
  <c r="R120" i="52"/>
  <c r="Q120" i="52"/>
  <c r="P120" i="52"/>
  <c r="O120" i="52"/>
  <c r="N120" i="52"/>
  <c r="M120" i="52"/>
  <c r="R119" i="52"/>
  <c r="Q119" i="52"/>
  <c r="P119" i="52"/>
  <c r="O119" i="52"/>
  <c r="N119" i="52"/>
  <c r="M119" i="52"/>
  <c r="R118" i="52"/>
  <c r="Q118" i="52"/>
  <c r="P118" i="52"/>
  <c r="O118" i="52"/>
  <c r="N118" i="52"/>
  <c r="M118" i="52"/>
  <c r="R117" i="52"/>
  <c r="Q117" i="52"/>
  <c r="P117" i="52"/>
  <c r="O117" i="52"/>
  <c r="N117" i="52"/>
  <c r="M117" i="52"/>
  <c r="R65" i="52"/>
  <c r="R121" i="52" s="1"/>
  <c r="Q65" i="52"/>
  <c r="Q121" i="52" s="1"/>
  <c r="P65" i="52"/>
  <c r="P121" i="52" s="1"/>
  <c r="O65" i="52"/>
  <c r="O121" i="52" s="1"/>
  <c r="N65" i="52"/>
  <c r="N121" i="52" s="1"/>
  <c r="M121" i="52"/>
  <c r="F65" i="52"/>
  <c r="E65" i="52"/>
  <c r="D65" i="52"/>
  <c r="F64" i="52"/>
  <c r="E64" i="52"/>
  <c r="D64" i="52"/>
  <c r="F63" i="52"/>
  <c r="E63" i="52"/>
  <c r="D63" i="52"/>
  <c r="F62" i="52"/>
  <c r="E62" i="52"/>
  <c r="D62" i="52"/>
  <c r="F61" i="52"/>
  <c r="E61" i="52"/>
  <c r="D61" i="52"/>
  <c r="AG60" i="52"/>
  <c r="AF60" i="52"/>
  <c r="AE60" i="52"/>
  <c r="AD60" i="52"/>
  <c r="AC60" i="52"/>
  <c r="AB60" i="52"/>
  <c r="U60" i="52"/>
  <c r="T60" i="52"/>
  <c r="S60" i="52"/>
  <c r="S115" i="52" s="1"/>
  <c r="L60" i="52"/>
  <c r="K60" i="52"/>
  <c r="J60" i="52"/>
  <c r="I60" i="52"/>
  <c r="H60" i="52"/>
  <c r="G60" i="52"/>
  <c r="G115" i="52" s="1"/>
  <c r="F60" i="52"/>
  <c r="E60" i="52"/>
  <c r="D60" i="52"/>
  <c r="D115" i="52" s="1"/>
  <c r="C1" i="52"/>
  <c r="I7" i="49" s="1"/>
  <c r="AB23" i="74" l="1"/>
  <c r="AB48" i="74"/>
  <c r="AB56" i="74"/>
  <c r="AB14" i="74"/>
  <c r="AB25" i="74"/>
  <c r="AB42" i="74"/>
  <c r="AB50" i="74"/>
  <c r="AB40" i="74"/>
  <c r="V11" i="74"/>
  <c r="AB17" i="74"/>
  <c r="AB20" i="74"/>
  <c r="AB28" i="74"/>
  <c r="AB31" i="74"/>
  <c r="AB34" i="74"/>
  <c r="AB37" i="74"/>
  <c r="AB45" i="74"/>
  <c r="AB53" i="74"/>
  <c r="AB12" i="74"/>
  <c r="AB35" i="74"/>
  <c r="AB11" i="74"/>
  <c r="AB15" i="74"/>
  <c r="AB18" i="74"/>
  <c r="AB26" i="74"/>
  <c r="AB43" i="74"/>
  <c r="AB51" i="74"/>
  <c r="AB21" i="74"/>
  <c r="AB29" i="74"/>
  <c r="AB32" i="74"/>
  <c r="AB38" i="74"/>
  <c r="AB46" i="74"/>
  <c r="AB54" i="74"/>
  <c r="AB13" i="74"/>
  <c r="AB24" i="74"/>
  <c r="AB41" i="74"/>
  <c r="AB49" i="74"/>
  <c r="AB57" i="74"/>
  <c r="AB16" i="74"/>
  <c r="AB19" i="74"/>
  <c r="AB27" i="74"/>
  <c r="AB33" i="74"/>
  <c r="AB36" i="74"/>
  <c r="AB44" i="74"/>
  <c r="AB52" i="74"/>
  <c r="AB22" i="74"/>
  <c r="AB30" i="74"/>
  <c r="AB39" i="74"/>
  <c r="AB47" i="74"/>
  <c r="AB55" i="74"/>
  <c r="AM16" i="73"/>
  <c r="AB15" i="71"/>
  <c r="P29" i="71"/>
  <c r="P37" i="71"/>
  <c r="P21" i="71"/>
  <c r="P19" i="71"/>
  <c r="V18" i="71"/>
  <c r="P45" i="71"/>
  <c r="AB23" i="71"/>
  <c r="AB31" i="71"/>
  <c r="AB39" i="71"/>
  <c r="P53" i="71"/>
  <c r="AB55" i="71"/>
  <c r="V58" i="71"/>
  <c r="P61" i="71"/>
  <c r="P16" i="71"/>
  <c r="P15" i="71"/>
  <c r="AB18" i="71"/>
  <c r="V21" i="71"/>
  <c r="P24" i="71"/>
  <c r="AB26" i="71"/>
  <c r="V29" i="71"/>
  <c r="P32" i="71"/>
  <c r="AB34" i="71"/>
  <c r="V37" i="71"/>
  <c r="P40" i="71"/>
  <c r="AB42" i="71"/>
  <c r="V45" i="71"/>
  <c r="P48" i="71"/>
  <c r="AB50" i="71"/>
  <c r="V53" i="71"/>
  <c r="P56" i="71"/>
  <c r="AB58" i="71"/>
  <c r="V61" i="71"/>
  <c r="V42" i="71"/>
  <c r="P35" i="71"/>
  <c r="P59" i="71"/>
  <c r="P27" i="71"/>
  <c r="AB37" i="71"/>
  <c r="AB53" i="71"/>
  <c r="AB16" i="71"/>
  <c r="V19" i="71"/>
  <c r="P22" i="71"/>
  <c r="AB24" i="71"/>
  <c r="V27" i="71"/>
  <c r="P30" i="71"/>
  <c r="AB32" i="71"/>
  <c r="V35" i="71"/>
  <c r="P38" i="71"/>
  <c r="AB40" i="71"/>
  <c r="V43" i="71"/>
  <c r="P46" i="71"/>
  <c r="AB48" i="71"/>
  <c r="V51" i="71"/>
  <c r="P54" i="71"/>
  <c r="AB56" i="71"/>
  <c r="V59" i="71"/>
  <c r="V24" i="71"/>
  <c r="V40" i="71"/>
  <c r="AB61" i="71"/>
  <c r="P17" i="71"/>
  <c r="AB19" i="71"/>
  <c r="V22" i="71"/>
  <c r="P25" i="71"/>
  <c r="AB27" i="71"/>
  <c r="V30" i="71"/>
  <c r="P33" i="71"/>
  <c r="AB35" i="71"/>
  <c r="V38" i="71"/>
  <c r="P41" i="71"/>
  <c r="AB43" i="71"/>
  <c r="V46" i="71"/>
  <c r="P49" i="71"/>
  <c r="AB51" i="71"/>
  <c r="V54" i="71"/>
  <c r="P57" i="71"/>
  <c r="AB59" i="71"/>
  <c r="V50" i="71"/>
  <c r="V16" i="71"/>
  <c r="AB21" i="71"/>
  <c r="V32" i="71"/>
  <c r="AB45" i="71"/>
  <c r="V56" i="71"/>
  <c r="V17" i="71"/>
  <c r="P20" i="71"/>
  <c r="AB22" i="71"/>
  <c r="V25" i="71"/>
  <c r="P28" i="71"/>
  <c r="AB30" i="71"/>
  <c r="V33" i="71"/>
  <c r="P36" i="71"/>
  <c r="AB38" i="71"/>
  <c r="V41" i="71"/>
  <c r="P44" i="71"/>
  <c r="AB46" i="71"/>
  <c r="V49" i="71"/>
  <c r="P52" i="71"/>
  <c r="AB54" i="71"/>
  <c r="V57" i="71"/>
  <c r="P60" i="71"/>
  <c r="V26" i="71"/>
  <c r="V34" i="71"/>
  <c r="P43" i="71"/>
  <c r="V48" i="71"/>
  <c r="AB17" i="71"/>
  <c r="V20" i="71"/>
  <c r="P23" i="71"/>
  <c r="AB25" i="71"/>
  <c r="V28" i="71"/>
  <c r="P31" i="71"/>
  <c r="AB33" i="71"/>
  <c r="V36" i="71"/>
  <c r="P39" i="71"/>
  <c r="AB41" i="71"/>
  <c r="V44" i="71"/>
  <c r="P47" i="71"/>
  <c r="AB49" i="71"/>
  <c r="V52" i="71"/>
  <c r="P55" i="71"/>
  <c r="AB57" i="71"/>
  <c r="V60" i="71"/>
  <c r="AB47" i="71"/>
  <c r="AB29" i="71"/>
  <c r="P51" i="71"/>
  <c r="V15" i="71"/>
  <c r="P18" i="71"/>
  <c r="AB20" i="71"/>
  <c r="V23" i="71"/>
  <c r="P26" i="71"/>
  <c r="AB28" i="71"/>
  <c r="V31" i="71"/>
  <c r="P34" i="71"/>
  <c r="AB36" i="71"/>
  <c r="V39" i="71"/>
  <c r="P42" i="71"/>
  <c r="AB44" i="71"/>
  <c r="V47" i="71"/>
  <c r="P50" i="71"/>
  <c r="AB52" i="71"/>
  <c r="V55" i="71"/>
  <c r="P58" i="71"/>
  <c r="AB60" i="71"/>
  <c r="L13" i="67"/>
  <c r="X15" i="67"/>
  <c r="R18" i="67"/>
  <c r="L21" i="67"/>
  <c r="L37" i="67"/>
  <c r="X47" i="67"/>
  <c r="L16" i="67"/>
  <c r="R37" i="67"/>
  <c r="X42" i="67"/>
  <c r="X13" i="67"/>
  <c r="R16" i="67"/>
  <c r="L19" i="67"/>
  <c r="X21" i="67"/>
  <c r="R24" i="67"/>
  <c r="L27" i="67"/>
  <c r="X29" i="67"/>
  <c r="R32" i="67"/>
  <c r="L35" i="67"/>
  <c r="X37" i="67"/>
  <c r="R40" i="67"/>
  <c r="L43" i="67"/>
  <c r="X45" i="67"/>
  <c r="R48" i="67"/>
  <c r="L51" i="67"/>
  <c r="X53" i="67"/>
  <c r="R56" i="67"/>
  <c r="L29" i="67"/>
  <c r="R42" i="67"/>
  <c r="R21" i="67"/>
  <c r="X26" i="67"/>
  <c r="R53" i="67"/>
  <c r="R11" i="67"/>
  <c r="R10" i="67"/>
  <c r="L14" i="67"/>
  <c r="X16" i="67"/>
  <c r="R19" i="67"/>
  <c r="L22" i="67"/>
  <c r="X24" i="67"/>
  <c r="R27" i="67"/>
  <c r="L30" i="67"/>
  <c r="X32" i="67"/>
  <c r="R35" i="67"/>
  <c r="L38" i="67"/>
  <c r="X40" i="67"/>
  <c r="R43" i="67"/>
  <c r="L46" i="67"/>
  <c r="X48" i="67"/>
  <c r="R51" i="67"/>
  <c r="L54" i="67"/>
  <c r="X56" i="67"/>
  <c r="X31" i="67"/>
  <c r="L53" i="67"/>
  <c r="R13" i="67"/>
  <c r="R29" i="67"/>
  <c r="X50" i="67"/>
  <c r="X11" i="67"/>
  <c r="X10" i="67"/>
  <c r="R14" i="67"/>
  <c r="L17" i="67"/>
  <c r="X19" i="67"/>
  <c r="R22" i="67"/>
  <c r="L25" i="67"/>
  <c r="X27" i="67"/>
  <c r="R30" i="67"/>
  <c r="L33" i="67"/>
  <c r="X35" i="67"/>
  <c r="R38" i="67"/>
  <c r="L41" i="67"/>
  <c r="X43" i="67"/>
  <c r="R46" i="67"/>
  <c r="L49" i="67"/>
  <c r="X51" i="67"/>
  <c r="R54" i="67"/>
  <c r="R26" i="67"/>
  <c r="X55" i="67"/>
  <c r="X34" i="67"/>
  <c r="R45" i="67"/>
  <c r="L12" i="67"/>
  <c r="L11" i="67"/>
  <c r="L10" i="67"/>
  <c r="X14" i="67"/>
  <c r="R17" i="67"/>
  <c r="L20" i="67"/>
  <c r="X22" i="67"/>
  <c r="R25" i="67"/>
  <c r="L28" i="67"/>
  <c r="X30" i="67"/>
  <c r="R33" i="67"/>
  <c r="L36" i="67"/>
  <c r="X38" i="67"/>
  <c r="R41" i="67"/>
  <c r="L44" i="67"/>
  <c r="X46" i="67"/>
  <c r="R49" i="67"/>
  <c r="L52" i="67"/>
  <c r="X54" i="67"/>
  <c r="X23" i="67"/>
  <c r="X39" i="67"/>
  <c r="L45" i="67"/>
  <c r="L24" i="67"/>
  <c r="L40" i="67"/>
  <c r="L56" i="67"/>
  <c r="R12" i="67"/>
  <c r="L15" i="67"/>
  <c r="X17" i="67"/>
  <c r="R20" i="67"/>
  <c r="L23" i="67"/>
  <c r="X25" i="67"/>
  <c r="R28" i="67"/>
  <c r="L31" i="67"/>
  <c r="X33" i="67"/>
  <c r="R36" i="67"/>
  <c r="L39" i="67"/>
  <c r="X41" i="67"/>
  <c r="R44" i="67"/>
  <c r="L47" i="67"/>
  <c r="X49" i="67"/>
  <c r="R52" i="67"/>
  <c r="L55" i="67"/>
  <c r="R34" i="67"/>
  <c r="R50" i="67"/>
  <c r="X18" i="67"/>
  <c r="L32" i="67"/>
  <c r="L48" i="67"/>
  <c r="X12" i="67"/>
  <c r="R15" i="67"/>
  <c r="L18" i="67"/>
  <c r="X20" i="67"/>
  <c r="R23" i="67"/>
  <c r="L26" i="67"/>
  <c r="X28" i="67"/>
  <c r="R31" i="67"/>
  <c r="L34" i="67"/>
  <c r="X36" i="67"/>
  <c r="R39" i="67"/>
  <c r="L42" i="67"/>
  <c r="X44" i="67"/>
  <c r="R47" i="67"/>
  <c r="L50" i="67"/>
  <c r="X52" i="67"/>
  <c r="R55" i="67"/>
  <c r="V14" i="62"/>
  <c r="P17" i="62"/>
  <c r="AB19" i="62"/>
  <c r="V22" i="62"/>
  <c r="P25" i="62"/>
  <c r="P41" i="62"/>
  <c r="P12" i="62"/>
  <c r="P28" i="62"/>
  <c r="AB30" i="62"/>
  <c r="V33" i="62"/>
  <c r="P36" i="62"/>
  <c r="AB46" i="62"/>
  <c r="AB54" i="62"/>
  <c r="V12" i="62"/>
  <c r="P15" i="62"/>
  <c r="AB17" i="62"/>
  <c r="V20" i="62"/>
  <c r="P23" i="62"/>
  <c r="AB25" i="62"/>
  <c r="V28" i="62"/>
  <c r="P31" i="62"/>
  <c r="AB33" i="62"/>
  <c r="V36" i="62"/>
  <c r="P39" i="62"/>
  <c r="AB41" i="62"/>
  <c r="V44" i="62"/>
  <c r="P47" i="62"/>
  <c r="AB49" i="62"/>
  <c r="V52" i="62"/>
  <c r="P55" i="62"/>
  <c r="AB35" i="62"/>
  <c r="AB51" i="62"/>
  <c r="P20" i="62"/>
  <c r="P44" i="62"/>
  <c r="P10" i="62"/>
  <c r="P9" i="62"/>
  <c r="AB12" i="62"/>
  <c r="V15" i="62"/>
  <c r="P18" i="62"/>
  <c r="AB20" i="62"/>
  <c r="V23" i="62"/>
  <c r="P26" i="62"/>
  <c r="AB28" i="62"/>
  <c r="V31" i="62"/>
  <c r="P34" i="62"/>
  <c r="AB36" i="62"/>
  <c r="V39" i="62"/>
  <c r="P42" i="62"/>
  <c r="AB44" i="62"/>
  <c r="V47" i="62"/>
  <c r="P50" i="62"/>
  <c r="AB52" i="62"/>
  <c r="V55" i="62"/>
  <c r="AB11" i="62"/>
  <c r="P33" i="62"/>
  <c r="P49" i="62"/>
  <c r="V17" i="62"/>
  <c r="V41" i="62"/>
  <c r="AB15" i="62"/>
  <c r="V18" i="62"/>
  <c r="P21" i="62"/>
  <c r="AB23" i="62"/>
  <c r="V26" i="62"/>
  <c r="P29" i="62"/>
  <c r="AB31" i="62"/>
  <c r="V34" i="62"/>
  <c r="P37" i="62"/>
  <c r="AB39" i="62"/>
  <c r="V42" i="62"/>
  <c r="P45" i="62"/>
  <c r="AB47" i="62"/>
  <c r="V50" i="62"/>
  <c r="P53" i="62"/>
  <c r="AB55" i="62"/>
  <c r="V30" i="62"/>
  <c r="V54" i="62"/>
  <c r="AB22" i="62"/>
  <c r="V49" i="62"/>
  <c r="AB10" i="62"/>
  <c r="AB9" i="62"/>
  <c r="V13" i="62"/>
  <c r="P16" i="62"/>
  <c r="AB18" i="62"/>
  <c r="V21" i="62"/>
  <c r="P24" i="62"/>
  <c r="AB26" i="62"/>
  <c r="V29" i="62"/>
  <c r="P32" i="62"/>
  <c r="AB34" i="62"/>
  <c r="V37" i="62"/>
  <c r="P40" i="62"/>
  <c r="AB42" i="62"/>
  <c r="V45" i="62"/>
  <c r="P48" i="62"/>
  <c r="AB50" i="62"/>
  <c r="V53" i="62"/>
  <c r="AB27" i="62"/>
  <c r="AB43" i="62"/>
  <c r="AB14" i="62"/>
  <c r="AB38" i="62"/>
  <c r="V10" i="62"/>
  <c r="V9" i="62"/>
  <c r="T13" i="52" s="1"/>
  <c r="P11" i="62"/>
  <c r="AB13" i="62"/>
  <c r="V16" i="62"/>
  <c r="P19" i="62"/>
  <c r="AB21" i="62"/>
  <c r="V24" i="62"/>
  <c r="P27" i="62"/>
  <c r="AB29" i="62"/>
  <c r="V32" i="62"/>
  <c r="P35" i="62"/>
  <c r="AB37" i="62"/>
  <c r="V40" i="62"/>
  <c r="P43" i="62"/>
  <c r="AB45" i="62"/>
  <c r="V48" i="62"/>
  <c r="P51" i="62"/>
  <c r="AB53" i="62"/>
  <c r="V38" i="62"/>
  <c r="V46" i="62"/>
  <c r="V25" i="62"/>
  <c r="P52" i="62"/>
  <c r="P13" i="62"/>
  <c r="V11" i="62"/>
  <c r="P14" i="62"/>
  <c r="AB16" i="62"/>
  <c r="V19" i="62"/>
  <c r="P22" i="62"/>
  <c r="AB24" i="62"/>
  <c r="V27" i="62"/>
  <c r="P30" i="62"/>
  <c r="AB32" i="62"/>
  <c r="V35" i="62"/>
  <c r="P38" i="62"/>
  <c r="AB40" i="62"/>
  <c r="V43" i="62"/>
  <c r="P46" i="62"/>
  <c r="AB48" i="62"/>
  <c r="V51" i="62"/>
  <c r="P54" i="62"/>
  <c r="I61" i="52"/>
  <c r="I117" i="52" s="1"/>
  <c r="D134" i="52"/>
  <c r="AL27" i="25"/>
  <c r="Z32" i="45"/>
  <c r="Z40" i="45"/>
  <c r="Z48" i="45"/>
  <c r="Z56" i="45"/>
  <c r="Z64" i="45"/>
  <c r="Z25" i="45"/>
  <c r="Z33" i="45"/>
  <c r="Z41" i="45"/>
  <c r="Z49" i="45"/>
  <c r="Z57" i="45"/>
  <c r="Z65" i="45"/>
  <c r="Z54" i="45"/>
  <c r="Z55" i="45"/>
  <c r="Z26" i="45"/>
  <c r="Z34" i="45"/>
  <c r="Z42" i="45"/>
  <c r="Z50" i="45"/>
  <c r="Z58" i="45"/>
  <c r="Z66" i="45"/>
  <c r="Z27" i="45"/>
  <c r="Z43" i="45"/>
  <c r="Z51" i="45"/>
  <c r="Z59" i="45"/>
  <c r="Z67" i="45"/>
  <c r="Z46" i="45"/>
  <c r="Z31" i="45"/>
  <c r="Z35" i="45"/>
  <c r="Z47" i="45"/>
  <c r="Z28" i="45"/>
  <c r="Z36" i="45"/>
  <c r="Z44" i="45"/>
  <c r="Z52" i="45"/>
  <c r="Z60" i="45"/>
  <c r="Z68" i="45"/>
  <c r="Z61" i="45"/>
  <c r="Z38" i="45"/>
  <c r="Z70" i="45"/>
  <c r="Z63" i="45"/>
  <c r="Z29" i="45"/>
  <c r="Z37" i="45"/>
  <c r="Z45" i="45"/>
  <c r="Z53" i="45"/>
  <c r="Z69" i="45"/>
  <c r="Z30" i="45"/>
  <c r="Z62" i="45"/>
  <c r="Z39" i="45"/>
  <c r="AA57" i="45"/>
  <c r="AA26" i="45"/>
  <c r="AA34" i="45"/>
  <c r="AA42" i="45"/>
  <c r="AA50" i="45"/>
  <c r="AA58" i="45"/>
  <c r="AA66" i="45"/>
  <c r="AA36" i="45"/>
  <c r="AA60" i="45"/>
  <c r="AA39" i="45"/>
  <c r="AA40" i="45"/>
  <c r="AA25" i="45"/>
  <c r="AA65" i="45"/>
  <c r="AA27" i="45"/>
  <c r="AA35" i="45"/>
  <c r="AA43" i="45"/>
  <c r="AA51" i="45"/>
  <c r="AA59" i="45"/>
  <c r="AA67" i="45"/>
  <c r="AA28" i="45"/>
  <c r="AA44" i="45"/>
  <c r="AA52" i="45"/>
  <c r="AA68" i="45"/>
  <c r="AA31" i="45"/>
  <c r="AA63" i="45"/>
  <c r="AA49" i="45"/>
  <c r="AA48" i="45"/>
  <c r="AA29" i="45"/>
  <c r="AA37" i="45"/>
  <c r="AA45" i="45"/>
  <c r="AA53" i="45"/>
  <c r="AA61" i="45"/>
  <c r="AA69" i="45"/>
  <c r="AA30" i="45"/>
  <c r="AA46" i="45"/>
  <c r="AA62" i="45"/>
  <c r="AA47" i="45"/>
  <c r="AA56" i="45"/>
  <c r="AA33" i="45"/>
  <c r="Y33" i="45" s="1"/>
  <c r="AA38" i="45"/>
  <c r="AA54" i="45"/>
  <c r="AA70" i="45"/>
  <c r="AA55" i="45"/>
  <c r="AA32" i="45"/>
  <c r="AA64" i="45"/>
  <c r="AA41" i="45"/>
  <c r="T25" i="45"/>
  <c r="T33" i="45"/>
  <c r="T41" i="45"/>
  <c r="T49" i="45"/>
  <c r="T57" i="45"/>
  <c r="T65" i="45"/>
  <c r="T28" i="45"/>
  <c r="T52" i="45"/>
  <c r="T56" i="45"/>
  <c r="T26" i="45"/>
  <c r="T34" i="45"/>
  <c r="T42" i="45"/>
  <c r="T50" i="45"/>
  <c r="T58" i="45"/>
  <c r="T66" i="45"/>
  <c r="T44" i="45"/>
  <c r="T68" i="45"/>
  <c r="T64" i="45"/>
  <c r="T27" i="45"/>
  <c r="T35" i="45"/>
  <c r="T43" i="45"/>
  <c r="T51" i="45"/>
  <c r="T59" i="45"/>
  <c r="T67" i="45"/>
  <c r="T36" i="45"/>
  <c r="T60" i="45"/>
  <c r="T48" i="45"/>
  <c r="T29" i="45"/>
  <c r="T37" i="45"/>
  <c r="T45" i="45"/>
  <c r="T53" i="45"/>
  <c r="T61" i="45"/>
  <c r="T69" i="45"/>
  <c r="T39" i="45"/>
  <c r="T55" i="45"/>
  <c r="T32" i="45"/>
  <c r="T30" i="45"/>
  <c r="T38" i="45"/>
  <c r="T46" i="45"/>
  <c r="T54" i="45"/>
  <c r="T62" i="45"/>
  <c r="T70" i="45"/>
  <c r="T31" i="45"/>
  <c r="T47" i="45"/>
  <c r="T63" i="45"/>
  <c r="T40" i="45"/>
  <c r="D13" i="52"/>
  <c r="S25" i="45"/>
  <c r="S33" i="45"/>
  <c r="S41" i="45"/>
  <c r="S49" i="45"/>
  <c r="S57" i="45"/>
  <c r="S65" i="45"/>
  <c r="S44" i="45"/>
  <c r="S52" i="45"/>
  <c r="S56" i="45"/>
  <c r="S26" i="45"/>
  <c r="S34" i="45"/>
  <c r="S42" i="45"/>
  <c r="S50" i="45"/>
  <c r="S58" i="45"/>
  <c r="S66" i="45"/>
  <c r="S36" i="45"/>
  <c r="S68" i="45"/>
  <c r="S64" i="45"/>
  <c r="S27" i="45"/>
  <c r="S35" i="45"/>
  <c r="S43" i="45"/>
  <c r="S51" i="45"/>
  <c r="S59" i="45"/>
  <c r="S67" i="45"/>
  <c r="S28" i="45"/>
  <c r="S60" i="45"/>
  <c r="S32" i="45"/>
  <c r="S29" i="45"/>
  <c r="S37" i="45"/>
  <c r="S45" i="45"/>
  <c r="S53" i="45"/>
  <c r="S61" i="45"/>
  <c r="S69" i="45"/>
  <c r="S39" i="45"/>
  <c r="S55" i="45"/>
  <c r="S40" i="45"/>
  <c r="S30" i="45"/>
  <c r="S38" i="45"/>
  <c r="S46" i="45"/>
  <c r="S54" i="45"/>
  <c r="S62" i="45"/>
  <c r="S70" i="45"/>
  <c r="S31" i="45"/>
  <c r="S47" i="45"/>
  <c r="S63" i="45"/>
  <c r="S48" i="45"/>
  <c r="E14" i="52"/>
  <c r="E16" i="52"/>
  <c r="F17" i="52"/>
  <c r="D108" i="52"/>
  <c r="D24" i="49"/>
  <c r="D11" i="49"/>
  <c r="K4" i="49"/>
  <c r="E10" i="49"/>
  <c r="D23" i="49"/>
  <c r="E28" i="49"/>
  <c r="E32" i="49"/>
  <c r="E46" i="49"/>
  <c r="C50" i="49"/>
  <c r="D50" i="49" s="1"/>
  <c r="C53" i="49"/>
  <c r="D53" i="49" s="1"/>
  <c r="E56" i="49"/>
  <c r="C62" i="49"/>
  <c r="D62" i="49" s="1"/>
  <c r="E65" i="49"/>
  <c r="E71" i="49"/>
  <c r="C75" i="49"/>
  <c r="D75" i="49" s="1"/>
  <c r="E77" i="49"/>
  <c r="E87" i="49"/>
  <c r="C97" i="49"/>
  <c r="D97" i="49" s="1"/>
  <c r="E99" i="49"/>
  <c r="E102" i="49"/>
  <c r="C106" i="49"/>
  <c r="D106" i="49" s="1"/>
  <c r="C109" i="49"/>
  <c r="D109" i="49" s="1"/>
  <c r="E112" i="49"/>
  <c r="E115" i="49"/>
  <c r="E118" i="49"/>
  <c r="C122" i="49"/>
  <c r="D122" i="49" s="1"/>
  <c r="E124" i="49"/>
  <c r="C128" i="49"/>
  <c r="D128" i="49" s="1"/>
  <c r="C131" i="49"/>
  <c r="D131" i="49" s="1"/>
  <c r="E133" i="49"/>
  <c r="E143" i="49"/>
  <c r="C147" i="49"/>
  <c r="D147" i="49" s="1"/>
  <c r="E149" i="49"/>
  <c r="E163" i="49"/>
  <c r="E166" i="49"/>
  <c r="E171" i="49"/>
  <c r="C174" i="49"/>
  <c r="D174" i="49" s="1"/>
  <c r="C179" i="49"/>
  <c r="D179" i="49" s="1"/>
  <c r="E181" i="49"/>
  <c r="C187" i="49"/>
  <c r="D187" i="49" s="1"/>
  <c r="C192" i="49"/>
  <c r="D192" i="49" s="1"/>
  <c r="E194" i="49"/>
  <c r="C197" i="49"/>
  <c r="D197" i="49" s="1"/>
  <c r="C200" i="49"/>
  <c r="D200" i="49" s="1"/>
  <c r="E202" i="49"/>
  <c r="E207" i="49"/>
  <c r="E215" i="49"/>
  <c r="D22" i="49"/>
  <c r="C65" i="49"/>
  <c r="D65" i="49" s="1"/>
  <c r="E80" i="49"/>
  <c r="E92" i="49"/>
  <c r="C127" i="49"/>
  <c r="D127" i="49" s="1"/>
  <c r="C146" i="49"/>
  <c r="C163" i="49"/>
  <c r="D163" i="49" s="1"/>
  <c r="C181" i="49"/>
  <c r="D181" i="49" s="1"/>
  <c r="E211" i="49"/>
  <c r="E49" i="49"/>
  <c r="C56" i="49"/>
  <c r="D56" i="49" s="1"/>
  <c r="C7" i="49"/>
  <c r="E23" i="49"/>
  <c r="E33" i="49"/>
  <c r="C47" i="49"/>
  <c r="D47" i="49" s="1"/>
  <c r="E50" i="49"/>
  <c r="C57" i="49"/>
  <c r="D57" i="49" s="1"/>
  <c r="E59" i="49"/>
  <c r="E62" i="49"/>
  <c r="C66" i="49"/>
  <c r="D66" i="49" s="1"/>
  <c r="E68" i="49"/>
  <c r="C72" i="49"/>
  <c r="D72" i="49" s="1"/>
  <c r="C78" i="49"/>
  <c r="D78" i="49" s="1"/>
  <c r="E81" i="49"/>
  <c r="E84" i="49"/>
  <c r="C88" i="49"/>
  <c r="D88" i="49" s="1"/>
  <c r="C91" i="49"/>
  <c r="D91" i="49" s="1"/>
  <c r="E93" i="49"/>
  <c r="C100" i="49"/>
  <c r="D100" i="49" s="1"/>
  <c r="C103" i="49"/>
  <c r="D103" i="49" s="1"/>
  <c r="E106" i="49"/>
  <c r="C113" i="49"/>
  <c r="D113" i="49" s="1"/>
  <c r="C116" i="49"/>
  <c r="D116" i="49" s="1"/>
  <c r="C119" i="49"/>
  <c r="D119" i="49" s="1"/>
  <c r="E122" i="49"/>
  <c r="C125" i="49"/>
  <c r="D125" i="49" s="1"/>
  <c r="E128" i="49"/>
  <c r="C134" i="49"/>
  <c r="D134" i="49" s="1"/>
  <c r="E137" i="49"/>
  <c r="E140" i="49"/>
  <c r="C144" i="49"/>
  <c r="D144" i="49" s="1"/>
  <c r="C150" i="49"/>
  <c r="D150" i="49" s="1"/>
  <c r="E153" i="49"/>
  <c r="E156" i="49"/>
  <c r="C159" i="49"/>
  <c r="D159" i="49" s="1"/>
  <c r="E161" i="49"/>
  <c r="C164" i="49"/>
  <c r="D164" i="49" s="1"/>
  <c r="C167" i="49"/>
  <c r="D167" i="49" s="1"/>
  <c r="E169" i="49"/>
  <c r="C172" i="49"/>
  <c r="D172" i="49" s="1"/>
  <c r="E174" i="49"/>
  <c r="C177" i="49"/>
  <c r="D177" i="49" s="1"/>
  <c r="C182" i="49"/>
  <c r="D182" i="49" s="1"/>
  <c r="C185" i="49"/>
  <c r="D185" i="49" s="1"/>
  <c r="E189" i="49"/>
  <c r="E192" i="49"/>
  <c r="E200" i="49"/>
  <c r="C205" i="49"/>
  <c r="D205" i="49" s="1"/>
  <c r="C210" i="49"/>
  <c r="D210" i="49" s="1"/>
  <c r="E212" i="49"/>
  <c r="C218" i="49"/>
  <c r="D218" i="49" s="1"/>
  <c r="E220" i="49"/>
  <c r="C223" i="49"/>
  <c r="D223" i="49" s="1"/>
  <c r="E27" i="49"/>
  <c r="C77" i="49"/>
  <c r="D77" i="49" s="1"/>
  <c r="C96" i="49"/>
  <c r="D96" i="49" s="1"/>
  <c r="E117" i="49"/>
  <c r="E136" i="49"/>
  <c r="C149" i="49"/>
  <c r="D149" i="49" s="1"/>
  <c r="E186" i="49"/>
  <c r="E214" i="49"/>
  <c r="D10" i="49"/>
  <c r="C46" i="49"/>
  <c r="D46" i="49" s="1"/>
  <c r="C59" i="49"/>
  <c r="D59" i="49" s="1"/>
  <c r="E29" i="49"/>
  <c r="E34" i="49"/>
  <c r="E38" i="49"/>
  <c r="E47" i="49"/>
  <c r="C51" i="49"/>
  <c r="D51" i="49" s="1"/>
  <c r="E53" i="49"/>
  <c r="C60" i="49"/>
  <c r="D60" i="49" s="1"/>
  <c r="C63" i="49"/>
  <c r="D63" i="49" s="1"/>
  <c r="E66" i="49"/>
  <c r="C69" i="49"/>
  <c r="D69" i="49" s="1"/>
  <c r="E72" i="49"/>
  <c r="E75" i="49"/>
  <c r="E78" i="49"/>
  <c r="C82" i="49"/>
  <c r="D82" i="49" s="1"/>
  <c r="C85" i="49"/>
  <c r="D85" i="49" s="1"/>
  <c r="E88" i="49"/>
  <c r="C94" i="49"/>
  <c r="D94" i="49" s="1"/>
  <c r="E97" i="49"/>
  <c r="E103" i="49"/>
  <c r="C107" i="49"/>
  <c r="D107" i="49" s="1"/>
  <c r="E109" i="49"/>
  <c r="E119" i="49"/>
  <c r="C129" i="49"/>
  <c r="D129" i="49" s="1"/>
  <c r="E131" i="49"/>
  <c r="E134" i="49"/>
  <c r="C138" i="49"/>
  <c r="D138" i="49" s="1"/>
  <c r="C141" i="49"/>
  <c r="D141" i="49" s="1"/>
  <c r="E144" i="49"/>
  <c r="E147" i="49"/>
  <c r="E150" i="49"/>
  <c r="C154" i="49"/>
  <c r="D154" i="49" s="1"/>
  <c r="E159" i="49"/>
  <c r="E167" i="49"/>
  <c r="E179" i="49"/>
  <c r="E182" i="49"/>
  <c r="E187" i="49"/>
  <c r="C190" i="49"/>
  <c r="D190" i="49" s="1"/>
  <c r="C195" i="49"/>
  <c r="D195" i="49" s="1"/>
  <c r="E197" i="49"/>
  <c r="C203" i="49"/>
  <c r="D203" i="49" s="1"/>
  <c r="C208" i="49"/>
  <c r="D208" i="49" s="1"/>
  <c r="E210" i="49"/>
  <c r="C213" i="49"/>
  <c r="D213" i="49" s="1"/>
  <c r="C216" i="49"/>
  <c r="D216" i="49" s="1"/>
  <c r="E218" i="49"/>
  <c r="E223" i="49"/>
  <c r="E31" i="49"/>
  <c r="E45" i="49"/>
  <c r="E55" i="49"/>
  <c r="E67" i="49"/>
  <c r="E83" i="49"/>
  <c r="E101" i="49"/>
  <c r="E142" i="49"/>
  <c r="C158" i="49"/>
  <c r="D158" i="49" s="1"/>
  <c r="C171" i="49"/>
  <c r="D171" i="49" s="1"/>
  <c r="C184" i="49"/>
  <c r="D184" i="49" s="1"/>
  <c r="E199" i="49"/>
  <c r="E219" i="49"/>
  <c r="E61" i="49"/>
  <c r="E11" i="49"/>
  <c r="E24" i="49"/>
  <c r="E35" i="49"/>
  <c r="C48" i="49"/>
  <c r="D48" i="49" s="1"/>
  <c r="C54" i="49"/>
  <c r="D54" i="49" s="1"/>
  <c r="E57" i="49"/>
  <c r="E63" i="49"/>
  <c r="C73" i="49"/>
  <c r="D73" i="49" s="1"/>
  <c r="C76" i="49"/>
  <c r="D76" i="49" s="1"/>
  <c r="C79" i="49"/>
  <c r="D79" i="49" s="1"/>
  <c r="E82" i="49"/>
  <c r="C89" i="49"/>
  <c r="D89" i="49" s="1"/>
  <c r="E91" i="49"/>
  <c r="E94" i="49"/>
  <c r="C98" i="49"/>
  <c r="D98" i="49" s="1"/>
  <c r="E100" i="49"/>
  <c r="C104" i="49"/>
  <c r="D104" i="49" s="1"/>
  <c r="C110" i="49"/>
  <c r="D110" i="49" s="1"/>
  <c r="E113" i="49"/>
  <c r="E116" i="49"/>
  <c r="C120" i="49"/>
  <c r="D120" i="49" s="1"/>
  <c r="C123" i="49"/>
  <c r="D123" i="49" s="1"/>
  <c r="E125" i="49"/>
  <c r="C132" i="49"/>
  <c r="D132" i="49" s="1"/>
  <c r="C135" i="49"/>
  <c r="D135" i="49" s="1"/>
  <c r="E138" i="49"/>
  <c r="C145" i="49"/>
  <c r="D145" i="49" s="1"/>
  <c r="C148" i="49"/>
  <c r="D148" i="49" s="1"/>
  <c r="C151" i="49"/>
  <c r="D151" i="49" s="1"/>
  <c r="E154" i="49"/>
  <c r="C157" i="49"/>
  <c r="D157" i="49" s="1"/>
  <c r="C162" i="49"/>
  <c r="D162" i="49" s="1"/>
  <c r="E164" i="49"/>
  <c r="C170" i="49"/>
  <c r="D170" i="49" s="1"/>
  <c r="E172" i="49"/>
  <c r="C175" i="49"/>
  <c r="D175" i="49" s="1"/>
  <c r="E177" i="49"/>
  <c r="C180" i="49"/>
  <c r="D180" i="49" s="1"/>
  <c r="C183" i="49"/>
  <c r="D183" i="49" s="1"/>
  <c r="E185" i="49"/>
  <c r="C188" i="49"/>
  <c r="D188" i="49" s="1"/>
  <c r="E190" i="49"/>
  <c r="C193" i="49"/>
  <c r="D193" i="49" s="1"/>
  <c r="C198" i="49"/>
  <c r="D198" i="49" s="1"/>
  <c r="C201" i="49"/>
  <c r="D201" i="49" s="1"/>
  <c r="E205" i="49"/>
  <c r="E208" i="49"/>
  <c r="E216" i="49"/>
  <c r="C221" i="49"/>
  <c r="D221" i="49" s="1"/>
  <c r="C224" i="49"/>
  <c r="D224" i="49" s="1"/>
  <c r="E86" i="49"/>
  <c r="E130" i="49"/>
  <c r="E155" i="49"/>
  <c r="C176" i="49"/>
  <c r="D176" i="49" s="1"/>
  <c r="E191" i="49"/>
  <c r="E22" i="49"/>
  <c r="E52" i="49"/>
  <c r="E26" i="49"/>
  <c r="E39" i="49"/>
  <c r="E48" i="49"/>
  <c r="E51" i="49"/>
  <c r="E54" i="49"/>
  <c r="C58" i="49"/>
  <c r="D58" i="49" s="1"/>
  <c r="E60" i="49"/>
  <c r="C64" i="49"/>
  <c r="D64" i="49" s="1"/>
  <c r="C67" i="49"/>
  <c r="D67" i="49" s="1"/>
  <c r="E69" i="49"/>
  <c r="E79" i="49"/>
  <c r="C83" i="49"/>
  <c r="D83" i="49" s="1"/>
  <c r="E85" i="49"/>
  <c r="C92" i="49"/>
  <c r="D92" i="49" s="1"/>
  <c r="C95" i="49"/>
  <c r="D95" i="49" s="1"/>
  <c r="E98" i="49"/>
  <c r="C101" i="49"/>
  <c r="D101" i="49" s="1"/>
  <c r="E104" i="49"/>
  <c r="E107" i="49"/>
  <c r="E110" i="49"/>
  <c r="C114" i="49"/>
  <c r="D114" i="49" s="1"/>
  <c r="C117" i="49"/>
  <c r="D117" i="49" s="1"/>
  <c r="E120" i="49"/>
  <c r="C126" i="49"/>
  <c r="D126" i="49" s="1"/>
  <c r="E129" i="49"/>
  <c r="E135" i="49"/>
  <c r="C139" i="49"/>
  <c r="D139" i="49" s="1"/>
  <c r="E141" i="49"/>
  <c r="E151" i="49"/>
  <c r="C155" i="49"/>
  <c r="D155" i="49" s="1"/>
  <c r="C160" i="49"/>
  <c r="D160" i="49" s="1"/>
  <c r="E162" i="49"/>
  <c r="C165" i="49"/>
  <c r="D165" i="49" s="1"/>
  <c r="C168" i="49"/>
  <c r="D168" i="49" s="1"/>
  <c r="E170" i="49"/>
  <c r="E175" i="49"/>
  <c r="E183" i="49"/>
  <c r="E195" i="49"/>
  <c r="E198" i="49"/>
  <c r="E203" i="49"/>
  <c r="C206" i="49"/>
  <c r="D206" i="49" s="1"/>
  <c r="C211" i="49"/>
  <c r="D211" i="49" s="1"/>
  <c r="E213" i="49"/>
  <c r="C219" i="49"/>
  <c r="D219" i="49" s="1"/>
  <c r="E70" i="49"/>
  <c r="C90" i="49"/>
  <c r="D90" i="49" s="1"/>
  <c r="E111" i="49"/>
  <c r="C133" i="49"/>
  <c r="D133" i="49" s="1"/>
  <c r="E178" i="49"/>
  <c r="D9" i="49"/>
  <c r="E30" i="49"/>
  <c r="E36" i="49"/>
  <c r="E44" i="49"/>
  <c r="C49" i="49"/>
  <c r="D49" i="49" s="1"/>
  <c r="C52" i="49"/>
  <c r="D52" i="49" s="1"/>
  <c r="C55" i="49"/>
  <c r="D55" i="49" s="1"/>
  <c r="E58" i="49"/>
  <c r="C61" i="49"/>
  <c r="D61" i="49" s="1"/>
  <c r="E64" i="49"/>
  <c r="C70" i="49"/>
  <c r="D70" i="49" s="1"/>
  <c r="E73" i="49"/>
  <c r="E76" i="49"/>
  <c r="C80" i="49"/>
  <c r="D80" i="49" s="1"/>
  <c r="C86" i="49"/>
  <c r="D86" i="49" s="1"/>
  <c r="E89" i="49"/>
  <c r="E95" i="49"/>
  <c r="C105" i="49"/>
  <c r="D105" i="49" s="1"/>
  <c r="C108" i="49"/>
  <c r="D108" i="49" s="1"/>
  <c r="C111" i="49"/>
  <c r="D111" i="49" s="1"/>
  <c r="E114" i="49"/>
  <c r="C121" i="49"/>
  <c r="D121" i="49" s="1"/>
  <c r="E123" i="49"/>
  <c r="E126" i="49"/>
  <c r="C130" i="49"/>
  <c r="D130" i="49" s="1"/>
  <c r="E132" i="49"/>
  <c r="C136" i="49"/>
  <c r="D136" i="49" s="1"/>
  <c r="C142" i="49"/>
  <c r="D142" i="49" s="1"/>
  <c r="E145" i="49"/>
  <c r="E148" i="49"/>
  <c r="C152" i="49"/>
  <c r="D152" i="49" s="1"/>
  <c r="E157" i="49"/>
  <c r="E160" i="49"/>
  <c r="E168" i="49"/>
  <c r="C173" i="49"/>
  <c r="D173" i="49" s="1"/>
  <c r="C178" i="49"/>
  <c r="D178" i="49" s="1"/>
  <c r="E180" i="49"/>
  <c r="C186" i="49"/>
  <c r="D186" i="49" s="1"/>
  <c r="E188" i="49"/>
  <c r="C191" i="49"/>
  <c r="D191" i="49" s="1"/>
  <c r="E193" i="49"/>
  <c r="C196" i="49"/>
  <c r="D196" i="49" s="1"/>
  <c r="C199" i="49"/>
  <c r="D199" i="49" s="1"/>
  <c r="E201" i="49"/>
  <c r="C204" i="49"/>
  <c r="D204" i="49" s="1"/>
  <c r="E206" i="49"/>
  <c r="C209" i="49"/>
  <c r="D209" i="49" s="1"/>
  <c r="C214" i="49"/>
  <c r="D214" i="49" s="1"/>
  <c r="C217" i="49"/>
  <c r="D217" i="49" s="1"/>
  <c r="E221" i="49"/>
  <c r="E224" i="49"/>
  <c r="E9" i="49"/>
  <c r="C74" i="49"/>
  <c r="D74" i="49" s="1"/>
  <c r="C99" i="49"/>
  <c r="D99" i="49" s="1"/>
  <c r="C115" i="49"/>
  <c r="D115" i="49" s="1"/>
  <c r="C124" i="49"/>
  <c r="D124" i="49" s="1"/>
  <c r="E139" i="49"/>
  <c r="E152" i="49"/>
  <c r="E165" i="49"/>
  <c r="C222" i="49"/>
  <c r="D222" i="49" s="1"/>
  <c r="E37" i="49"/>
  <c r="C68" i="49"/>
  <c r="D68" i="49" s="1"/>
  <c r="C102" i="49"/>
  <c r="D102" i="49" s="1"/>
  <c r="E127" i="49"/>
  <c r="C153" i="49"/>
  <c r="D153" i="49" s="1"/>
  <c r="E173" i="49"/>
  <c r="C194" i="49"/>
  <c r="D194" i="49" s="1"/>
  <c r="C215" i="49"/>
  <c r="D215" i="49" s="1"/>
  <c r="C161" i="49"/>
  <c r="D161" i="49" s="1"/>
  <c r="E222" i="49"/>
  <c r="E204" i="49"/>
  <c r="C143" i="49"/>
  <c r="D143" i="49" s="1"/>
  <c r="C207" i="49"/>
  <c r="D207" i="49" s="1"/>
  <c r="E121" i="49"/>
  <c r="E209" i="49"/>
  <c r="C81" i="49"/>
  <c r="D81" i="49" s="1"/>
  <c r="E105" i="49"/>
  <c r="C156" i="49"/>
  <c r="D156" i="49" s="1"/>
  <c r="E176" i="49"/>
  <c r="E196" i="49"/>
  <c r="E217" i="49"/>
  <c r="C220" i="49"/>
  <c r="D220" i="49" s="1"/>
  <c r="C202" i="49"/>
  <c r="D202" i="49" s="1"/>
  <c r="E90" i="49"/>
  <c r="C166" i="49"/>
  <c r="D166" i="49" s="1"/>
  <c r="E96" i="49"/>
  <c r="C189" i="49"/>
  <c r="D189" i="49" s="1"/>
  <c r="C212" i="49"/>
  <c r="D212" i="49" s="1"/>
  <c r="C84" i="49"/>
  <c r="D84" i="49" s="1"/>
  <c r="E108" i="49"/>
  <c r="E158" i="49"/>
  <c r="C140" i="49"/>
  <c r="D140" i="49" s="1"/>
  <c r="C118" i="49"/>
  <c r="D118" i="49" s="1"/>
  <c r="E146" i="49"/>
  <c r="E74" i="49"/>
  <c r="C87" i="49"/>
  <c r="D87" i="49" s="1"/>
  <c r="C112" i="49"/>
  <c r="D112" i="49" s="1"/>
  <c r="C137" i="49"/>
  <c r="D137" i="49" s="1"/>
  <c r="E184" i="49"/>
  <c r="C93" i="49"/>
  <c r="D93" i="49" s="1"/>
  <c r="C71" i="49"/>
  <c r="D71" i="49" s="1"/>
  <c r="C169" i="49"/>
  <c r="D169" i="49" s="1"/>
  <c r="Q135" i="76"/>
  <c r="Q92" i="76"/>
  <c r="Q157" i="76"/>
  <c r="Q166" i="76"/>
  <c r="Q182" i="76"/>
  <c r="AE290" i="52"/>
  <c r="AG255" i="52"/>
  <c r="AG240" i="52"/>
  <c r="AF253" i="52"/>
  <c r="AE175" i="52"/>
  <c r="AG306" i="52"/>
  <c r="AE321" i="52"/>
  <c r="AF288" i="52"/>
  <c r="S61" i="52"/>
  <c r="Z131" i="52"/>
  <c r="P18" i="70"/>
  <c r="P28" i="70"/>
  <c r="V79" i="70"/>
  <c r="V34" i="70"/>
  <c r="AB139" i="70"/>
  <c r="AB20" i="70"/>
  <c r="AB89" i="70"/>
  <c r="AA154" i="52"/>
  <c r="Z163" i="52"/>
  <c r="AA172" i="52"/>
  <c r="Y181" i="52"/>
  <c r="Z190" i="52"/>
  <c r="AA198" i="52"/>
  <c r="AA204" i="52"/>
  <c r="AA213" i="52"/>
  <c r="Z225" i="52"/>
  <c r="AA233" i="52"/>
  <c r="Z242" i="52"/>
  <c r="Z254" i="52"/>
  <c r="AA268" i="52"/>
  <c r="AA281" i="52"/>
  <c r="AA294" i="52"/>
  <c r="Z305" i="52"/>
  <c r="Y315" i="52"/>
  <c r="AA329" i="52"/>
  <c r="AA151" i="52"/>
  <c r="Z166" i="52"/>
  <c r="Z178" i="52"/>
  <c r="Y187" i="52"/>
  <c r="Z196" i="52"/>
  <c r="AA207" i="52"/>
  <c r="Z222" i="52"/>
  <c r="AA236" i="52"/>
  <c r="Z251" i="52"/>
  <c r="AA265" i="52"/>
  <c r="Z278" i="52"/>
  <c r="AA298" i="52"/>
  <c r="Y312" i="52"/>
  <c r="AA325" i="52"/>
  <c r="Y152" i="52"/>
  <c r="Y155" i="52"/>
  <c r="Y158" i="52"/>
  <c r="Y161" i="52"/>
  <c r="AA163" i="52"/>
  <c r="Y167" i="52"/>
  <c r="Y170" i="52"/>
  <c r="Y173" i="52"/>
  <c r="AA178" i="52"/>
  <c r="Z181" i="52"/>
  <c r="Z184" i="52"/>
  <c r="AA187" i="52"/>
  <c r="AA190" i="52"/>
  <c r="AA193" i="52"/>
  <c r="AA196" i="52"/>
  <c r="Y199" i="52"/>
  <c r="Y202" i="52"/>
  <c r="Y205" i="52"/>
  <c r="Y208" i="52"/>
  <c r="Y214" i="52"/>
  <c r="Y217" i="52"/>
  <c r="AA219" i="52"/>
  <c r="AA222" i="52"/>
  <c r="AA225" i="52"/>
  <c r="AA228" i="52"/>
  <c r="Y231" i="52"/>
  <c r="Z234" i="52"/>
  <c r="Y237" i="52"/>
  <c r="Y240" i="52"/>
  <c r="AA242" i="52"/>
  <c r="AA245" i="52"/>
  <c r="AA248" i="52"/>
  <c r="AA251" i="52"/>
  <c r="Y255" i="52"/>
  <c r="Y257" i="52"/>
  <c r="Y260" i="52"/>
  <c r="Y263" i="52"/>
  <c r="Y266" i="52"/>
  <c r="Y269" i="52"/>
  <c r="Y272" i="52"/>
  <c r="Y275" i="52"/>
  <c r="AA278" i="52"/>
  <c r="Y282" i="52"/>
  <c r="Z285" i="52"/>
  <c r="Y289" i="52"/>
  <c r="AA291" i="52"/>
  <c r="Y295" i="52"/>
  <c r="Y299" i="52"/>
  <c r="Z302" i="52"/>
  <c r="AA305" i="52"/>
  <c r="Y309" i="52"/>
  <c r="Z312" i="52"/>
  <c r="Z315" i="52"/>
  <c r="Z319" i="52"/>
  <c r="AA322" i="52"/>
  <c r="Z326" i="52"/>
  <c r="Z152" i="52"/>
  <c r="Z155" i="52"/>
  <c r="Z158" i="52"/>
  <c r="Z161" i="52"/>
  <c r="Z164" i="52"/>
  <c r="Z167" i="52"/>
  <c r="Z170" i="52"/>
  <c r="Z173" i="52"/>
  <c r="Y176" i="52"/>
  <c r="AA181" i="52"/>
  <c r="Y185" i="52"/>
  <c r="Y188" i="52"/>
  <c r="Y191" i="52"/>
  <c r="Y194" i="52"/>
  <c r="Y197" i="52"/>
  <c r="Z199" i="52"/>
  <c r="Z202" i="52"/>
  <c r="Z205" i="52"/>
  <c r="AA208" i="52"/>
  <c r="Z211" i="52"/>
  <c r="Z214" i="52"/>
  <c r="Z217" i="52"/>
  <c r="Y220" i="52"/>
  <c r="Y223" i="52"/>
  <c r="Y226" i="52"/>
  <c r="AA231" i="52"/>
  <c r="AA234" i="52"/>
  <c r="Z237" i="52"/>
  <c r="Z240" i="52"/>
  <c r="Y243" i="52"/>
  <c r="Y246" i="52"/>
  <c r="Y249" i="52"/>
  <c r="Z252" i="52"/>
  <c r="Z255" i="52"/>
  <c r="Z257" i="52"/>
  <c r="Z260" i="52"/>
  <c r="Z263" i="52"/>
  <c r="Z266" i="52"/>
  <c r="Z269" i="52"/>
  <c r="Z272" i="52"/>
  <c r="AA275" i="52"/>
  <c r="Y279" i="52"/>
  <c r="Z282" i="52"/>
  <c r="Z286" i="52"/>
  <c r="Z289" i="52"/>
  <c r="Y292" i="52"/>
  <c r="Y296" i="52"/>
  <c r="Z299" i="52"/>
  <c r="AA302" i="52"/>
  <c r="AA306" i="52"/>
  <c r="AA312" i="52"/>
  <c r="AA315" i="52"/>
  <c r="AA319" i="52"/>
  <c r="Y323" i="52"/>
  <c r="AA326" i="52"/>
  <c r="AA157" i="52"/>
  <c r="AA169" i="52"/>
  <c r="Y184" i="52"/>
  <c r="Z193" i="52"/>
  <c r="AA201" i="52"/>
  <c r="AA216" i="52"/>
  <c r="AA230" i="52"/>
  <c r="Z248" i="52"/>
  <c r="AA262" i="52"/>
  <c r="AA274" i="52"/>
  <c r="Z291" i="52"/>
  <c r="Y302" i="52"/>
  <c r="Z322" i="52"/>
  <c r="AA152" i="52"/>
  <c r="AA155" i="52"/>
  <c r="AA158" i="52"/>
  <c r="AA164" i="52"/>
  <c r="AA167" i="52"/>
  <c r="AA170" i="52"/>
  <c r="AA173" i="52"/>
  <c r="Z176" i="52"/>
  <c r="Y179" i="52"/>
  <c r="Z182" i="52"/>
  <c r="Z185" i="52"/>
  <c r="Z188" i="52"/>
  <c r="Z191" i="52"/>
  <c r="Z194" i="52"/>
  <c r="Z197" i="52"/>
  <c r="AA199" i="52"/>
  <c r="AA202" i="52"/>
  <c r="Y206" i="52"/>
  <c r="Y209" i="52"/>
  <c r="AA211" i="52"/>
  <c r="AA214" i="52"/>
  <c r="AA217" i="52"/>
  <c r="Z220" i="52"/>
  <c r="Z223" i="52"/>
  <c r="AA226" i="52"/>
  <c r="Y229" i="52"/>
  <c r="Y232" i="52"/>
  <c r="AA237" i="52"/>
  <c r="AA240" i="52"/>
  <c r="Z243" i="52"/>
  <c r="Z246" i="52"/>
  <c r="AA249" i="52"/>
  <c r="AA252" i="52"/>
  <c r="AA255" i="52"/>
  <c r="AA257" i="52"/>
  <c r="AA260" i="52"/>
  <c r="AA263" i="52"/>
  <c r="AA266" i="52"/>
  <c r="AA269" i="52"/>
  <c r="Y273" i="52"/>
  <c r="Y276" i="52"/>
  <c r="Z279" i="52"/>
  <c r="AA282" i="52"/>
  <c r="AA286" i="52"/>
  <c r="AA289" i="52"/>
  <c r="Z292" i="52"/>
  <c r="Z296" i="52"/>
  <c r="AA299" i="52"/>
  <c r="Y303" i="52"/>
  <c r="Y307" i="52"/>
  <c r="AA309" i="52"/>
  <c r="AA316" i="52"/>
  <c r="Y320" i="52"/>
  <c r="Z323" i="52"/>
  <c r="Z327" i="52"/>
  <c r="Z324" i="52"/>
  <c r="Z316" i="52"/>
  <c r="Z311" i="52"/>
  <c r="Z306" i="52"/>
  <c r="Z298" i="52"/>
  <c r="Z283" i="52"/>
  <c r="Z275" i="52"/>
  <c r="Z267" i="52"/>
  <c r="Z259" i="52"/>
  <c r="Z249" i="52"/>
  <c r="Z241" i="52"/>
  <c r="Z236" i="52"/>
  <c r="Z231" i="52"/>
  <c r="Z226" i="52"/>
  <c r="Z218" i="52"/>
  <c r="Z213" i="52"/>
  <c r="Z208" i="52"/>
  <c r="Z200" i="52"/>
  <c r="Z195" i="52"/>
  <c r="Z187" i="52"/>
  <c r="Z179" i="52"/>
  <c r="Z169" i="52"/>
  <c r="Z156" i="52"/>
  <c r="Z321" i="52"/>
  <c r="Z313" i="52"/>
  <c r="Z303" i="52"/>
  <c r="Z295" i="52"/>
  <c r="Z290" i="52"/>
  <c r="Z288" i="52"/>
  <c r="Z280" i="52"/>
  <c r="AA160" i="52"/>
  <c r="AA175" i="52"/>
  <c r="Z219" i="52"/>
  <c r="Z228" i="52"/>
  <c r="AA239" i="52"/>
  <c r="Z245" i="52"/>
  <c r="AA259" i="52"/>
  <c r="AA271" i="52"/>
  <c r="Y285" i="52"/>
  <c r="Z318" i="52"/>
  <c r="Y153" i="52"/>
  <c r="Y156" i="52"/>
  <c r="Z159" i="52"/>
  <c r="Y162" i="52"/>
  <c r="Y165" i="52"/>
  <c r="Y168" i="52"/>
  <c r="Y171" i="52"/>
  <c r="Y174" i="52"/>
  <c r="AA176" i="52"/>
  <c r="AA179" i="52"/>
  <c r="AA182" i="52"/>
  <c r="AA185" i="52"/>
  <c r="AA188" i="52"/>
  <c r="AA191" i="52"/>
  <c r="AA194" i="52"/>
  <c r="AA197" i="52"/>
  <c r="Y200" i="52"/>
  <c r="Z203" i="52"/>
  <c r="Z206" i="52"/>
  <c r="Z209" i="52"/>
  <c r="Y212" i="52"/>
  <c r="Y215" i="52"/>
  <c r="AA220" i="52"/>
  <c r="Y224" i="52"/>
  <c r="Y227" i="52"/>
  <c r="Z229" i="52"/>
  <c r="Z232" i="52"/>
  <c r="Y235" i="52"/>
  <c r="Y238" i="52"/>
  <c r="AA243" i="52"/>
  <c r="Y247" i="52"/>
  <c r="Y250" i="52"/>
  <c r="Y253" i="52"/>
  <c r="Y258" i="52"/>
  <c r="Y261" i="52"/>
  <c r="Y264" i="52"/>
  <c r="Y267" i="52"/>
  <c r="Z270" i="52"/>
  <c r="Z273" i="52"/>
  <c r="Z276" i="52"/>
  <c r="AA279" i="52"/>
  <c r="AA283" i="52"/>
  <c r="Y287" i="52"/>
  <c r="Z293" i="52"/>
  <c r="AA296" i="52"/>
  <c r="Y300" i="52"/>
  <c r="Y304" i="52"/>
  <c r="Z307" i="52"/>
  <c r="Y310" i="52"/>
  <c r="Y313" i="52"/>
  <c r="Z320" i="52"/>
  <c r="AA323" i="52"/>
  <c r="Z328" i="52"/>
  <c r="AA321" i="52"/>
  <c r="AA313" i="52"/>
  <c r="AA303" i="52"/>
  <c r="AA295" i="52"/>
  <c r="AA290" i="52"/>
  <c r="AA288" i="52"/>
  <c r="AA280" i="52"/>
  <c r="AA272" i="52"/>
  <c r="AA264" i="52"/>
  <c r="AA254" i="52"/>
  <c r="AA246" i="52"/>
  <c r="AA223" i="52"/>
  <c r="AA210" i="52"/>
  <c r="AA205" i="52"/>
  <c r="AA192" i="52"/>
  <c r="AA184" i="52"/>
  <c r="AA174" i="52"/>
  <c r="AA166" i="52"/>
  <c r="AA161" i="52"/>
  <c r="AA153" i="52"/>
  <c r="AA318" i="52"/>
  <c r="AA308" i="52"/>
  <c r="AA300" i="52"/>
  <c r="AA292" i="52"/>
  <c r="AA285" i="52"/>
  <c r="AA277" i="52"/>
  <c r="Z153" i="52"/>
  <c r="AA156" i="52"/>
  <c r="AA159" i="52"/>
  <c r="Z162" i="52"/>
  <c r="Z165" i="52"/>
  <c r="Z168" i="52"/>
  <c r="Z171" i="52"/>
  <c r="Z174" i="52"/>
  <c r="Z177" i="52"/>
  <c r="Y180" i="52"/>
  <c r="Y183" i="52"/>
  <c r="Y186" i="52"/>
  <c r="Y189" i="52"/>
  <c r="Y192" i="52"/>
  <c r="Y195" i="52"/>
  <c r="AA200" i="52"/>
  <c r="AA203" i="52"/>
  <c r="AA206" i="52"/>
  <c r="AA209" i="52"/>
  <c r="Z212" i="52"/>
  <c r="Z215" i="52"/>
  <c r="Y218" i="52"/>
  <c r="Z221" i="52"/>
  <c r="Z224" i="52"/>
  <c r="Z227" i="52"/>
  <c r="AA229" i="52"/>
  <c r="AA232" i="52"/>
  <c r="Z235" i="52"/>
  <c r="Z238" i="52"/>
  <c r="Y241" i="52"/>
  <c r="Z244" i="52"/>
  <c r="Z247" i="52"/>
  <c r="Z250" i="52"/>
  <c r="Z253" i="52"/>
  <c r="Y256" i="52"/>
  <c r="Z258" i="52"/>
  <c r="Z261" i="52"/>
  <c r="Z264" i="52"/>
  <c r="AA267" i="52"/>
  <c r="AA270" i="52"/>
  <c r="AA273" i="52"/>
  <c r="AA276" i="52"/>
  <c r="Y280" i="52"/>
  <c r="Y284" i="52"/>
  <c r="Z287" i="52"/>
  <c r="Y290" i="52"/>
  <c r="AA293" i="52"/>
  <c r="Y297" i="52"/>
  <c r="Z300" i="52"/>
  <c r="Z304" i="52"/>
  <c r="AA307" i="52"/>
  <c r="Z310" i="52"/>
  <c r="AA320" i="52"/>
  <c r="AA324" i="52"/>
  <c r="AA328" i="52"/>
  <c r="Y319" i="52"/>
  <c r="Y301" i="52"/>
  <c r="Y293" i="52"/>
  <c r="Y286" i="52"/>
  <c r="Y278" i="52"/>
  <c r="Y270" i="52"/>
  <c r="Y262" i="52"/>
  <c r="Y252" i="52"/>
  <c r="Y244" i="52"/>
  <c r="Y239" i="52"/>
  <c r="Y234" i="52"/>
  <c r="Y221" i="52"/>
  <c r="Y216" i="52"/>
  <c r="Y203" i="52"/>
  <c r="Y190" i="52"/>
  <c r="Y182" i="52"/>
  <c r="Y177" i="52"/>
  <c r="Y172" i="52"/>
  <c r="Y164" i="52"/>
  <c r="Y159" i="52"/>
  <c r="Y151" i="52"/>
  <c r="Y327" i="52"/>
  <c r="Y324" i="52"/>
  <c r="Y316" i="52"/>
  <c r="Y311" i="52"/>
  <c r="Y306" i="52"/>
  <c r="Y298" i="52"/>
  <c r="Y283" i="52"/>
  <c r="Y154" i="52"/>
  <c r="Y157" i="52"/>
  <c r="Y160" i="52"/>
  <c r="AA162" i="52"/>
  <c r="AA165" i="52"/>
  <c r="AA168" i="52"/>
  <c r="AA171" i="52"/>
  <c r="Y175" i="52"/>
  <c r="AA177" i="52"/>
  <c r="Z180" i="52"/>
  <c r="Z183" i="52"/>
  <c r="Z186" i="52"/>
  <c r="Z189" i="52"/>
  <c r="Z192" i="52"/>
  <c r="AA195" i="52"/>
  <c r="Y198" i="52"/>
  <c r="Y201" i="52"/>
  <c r="Y204" i="52"/>
  <c r="Y207" i="52"/>
  <c r="AA212" i="52"/>
  <c r="AA215" i="52"/>
  <c r="AA218" i="52"/>
  <c r="AA221" i="52"/>
  <c r="AA224" i="52"/>
  <c r="AA227" i="52"/>
  <c r="Y230" i="52"/>
  <c r="Y233" i="52"/>
  <c r="AA235" i="52"/>
  <c r="AA238" i="52"/>
  <c r="AA241" i="52"/>
  <c r="AA244" i="52"/>
  <c r="AA247" i="52"/>
  <c r="AA250" i="52"/>
  <c r="AA253" i="52"/>
  <c r="Z256" i="52"/>
  <c r="AA258" i="52"/>
  <c r="AA261" i="52"/>
  <c r="Y265" i="52"/>
  <c r="Y268" i="52"/>
  <c r="Y271" i="52"/>
  <c r="Y274" i="52"/>
  <c r="Y277" i="52"/>
  <c r="Y281" i="52"/>
  <c r="Z284" i="52"/>
  <c r="AA287" i="52"/>
  <c r="Y294" i="52"/>
  <c r="Z297" i="52"/>
  <c r="Z301" i="52"/>
  <c r="AA304" i="52"/>
  <c r="Y308" i="52"/>
  <c r="AA310" i="52"/>
  <c r="Y321" i="52"/>
  <c r="Y325" i="52"/>
  <c r="Y328" i="52"/>
  <c r="X128" i="52"/>
  <c r="X198" i="52"/>
  <c r="V245" i="52"/>
  <c r="X321" i="52"/>
  <c r="V200" i="52"/>
  <c r="V220" i="52"/>
  <c r="V238" i="52"/>
  <c r="X271" i="52"/>
  <c r="V174" i="52"/>
  <c r="V265" i="52"/>
  <c r="V293" i="52"/>
  <c r="T233" i="52"/>
  <c r="T288" i="52"/>
  <c r="T171" i="52"/>
  <c r="T297" i="52"/>
  <c r="T153" i="52"/>
  <c r="S169" i="52"/>
  <c r="T195" i="52"/>
  <c r="T199" i="52"/>
  <c r="S201" i="52"/>
  <c r="U224" i="52"/>
  <c r="S248" i="52"/>
  <c r="U274" i="52"/>
  <c r="S279" i="52"/>
  <c r="T281" i="52"/>
  <c r="S299" i="52"/>
  <c r="U257" i="52"/>
  <c r="T283" i="52"/>
  <c r="U197" i="52"/>
  <c r="U290" i="52"/>
  <c r="T151" i="52"/>
  <c r="S167" i="52"/>
  <c r="S193" i="52"/>
  <c r="U220" i="52"/>
  <c r="T222" i="52"/>
  <c r="S246" i="52"/>
  <c r="U260" i="52"/>
  <c r="T265" i="52"/>
  <c r="T267" i="52"/>
  <c r="S305" i="52"/>
  <c r="U326" i="52"/>
  <c r="U329" i="52"/>
  <c r="U299" i="52"/>
  <c r="S177" i="52"/>
  <c r="S155" i="52"/>
  <c r="S231" i="52"/>
  <c r="U216" i="52"/>
  <c r="S256" i="52"/>
  <c r="T324" i="52"/>
  <c r="T175" i="52"/>
  <c r="T203" i="52"/>
  <c r="S165" i="52"/>
  <c r="S191" i="52"/>
  <c r="U218" i="52"/>
  <c r="T258" i="52"/>
  <c r="S161" i="52"/>
  <c r="T163" i="52"/>
  <c r="T214" i="52"/>
  <c r="U310" i="52"/>
  <c r="S281" i="52"/>
  <c r="S64" i="52"/>
  <c r="S63" i="52"/>
  <c r="U63" i="52"/>
  <c r="U119" i="52" s="1"/>
  <c r="S65" i="52"/>
  <c r="T65" i="52"/>
  <c r="J115" i="52"/>
  <c r="J116" i="52" s="1"/>
  <c r="AJ42" i="60"/>
  <c r="K212" i="52"/>
  <c r="L250" i="52"/>
  <c r="J187" i="52"/>
  <c r="K301" i="52"/>
  <c r="J154" i="52"/>
  <c r="K223" i="52"/>
  <c r="L235" i="52"/>
  <c r="J237" i="52"/>
  <c r="J292" i="52"/>
  <c r="K156" i="52"/>
  <c r="J168" i="52"/>
  <c r="K206" i="52"/>
  <c r="J318" i="52"/>
  <c r="K196" i="52"/>
  <c r="L281" i="52"/>
  <c r="H246" i="52"/>
  <c r="G156" i="52"/>
  <c r="I253" i="52"/>
  <c r="G252" i="52"/>
  <c r="H165" i="52"/>
  <c r="N22" i="25"/>
  <c r="Z22" i="25"/>
  <c r="N164" i="25"/>
  <c r="Z162" i="25"/>
  <c r="F172" i="52"/>
  <c r="D180" i="52"/>
  <c r="E152" i="52"/>
  <c r="D188" i="52"/>
  <c r="F156" i="52"/>
  <c r="D322" i="52"/>
  <c r="F290" i="52"/>
  <c r="E181" i="52"/>
  <c r="F293" i="52"/>
  <c r="E319" i="52"/>
  <c r="E163" i="52"/>
  <c r="F281" i="52"/>
  <c r="F285" i="52"/>
  <c r="D181" i="52"/>
  <c r="E239" i="52"/>
  <c r="E155" i="52"/>
  <c r="F244" i="52"/>
  <c r="F277" i="52"/>
  <c r="D326" i="52"/>
  <c r="D185" i="52"/>
  <c r="F273" i="52"/>
  <c r="F164" i="52"/>
  <c r="E236" i="52"/>
  <c r="F269" i="52"/>
  <c r="F289" i="52"/>
  <c r="E13" i="52"/>
  <c r="F15" i="52"/>
  <c r="U20" i="73"/>
  <c r="AA28" i="73"/>
  <c r="T128" i="52"/>
  <c r="X131" i="52"/>
  <c r="V126" i="52"/>
  <c r="AA133" i="52"/>
  <c r="AA128" i="52"/>
  <c r="Y124" i="52"/>
  <c r="U16" i="73"/>
  <c r="Z61" i="52"/>
  <c r="Z64" i="52"/>
  <c r="Z62" i="52"/>
  <c r="Z63" i="52"/>
  <c r="AA63" i="52"/>
  <c r="AA119" i="52" s="1"/>
  <c r="Y64" i="52"/>
  <c r="AA61" i="52"/>
  <c r="AA117" i="52" s="1"/>
  <c r="Y69" i="52"/>
  <c r="Y77" i="52"/>
  <c r="Y85" i="52"/>
  <c r="Y93" i="52"/>
  <c r="Y101" i="52"/>
  <c r="Y72" i="52"/>
  <c r="Y80" i="52"/>
  <c r="Y88" i="52"/>
  <c r="Y96" i="52"/>
  <c r="Y104" i="52"/>
  <c r="Y67" i="52"/>
  <c r="Y75" i="52"/>
  <c r="Y83" i="52"/>
  <c r="Y91" i="52"/>
  <c r="Y99" i="52"/>
  <c r="Y107" i="52"/>
  <c r="Y70" i="52"/>
  <c r="Y78" i="52"/>
  <c r="Y86" i="52"/>
  <c r="Y94" i="52"/>
  <c r="Y102" i="52"/>
  <c r="Y65" i="52"/>
  <c r="Y73" i="52"/>
  <c r="Y81" i="52"/>
  <c r="Y89" i="52"/>
  <c r="Y97" i="52"/>
  <c r="Y105" i="52"/>
  <c r="Y68" i="52"/>
  <c r="Y76" i="52"/>
  <c r="Y84" i="52"/>
  <c r="Y92" i="52"/>
  <c r="Y100" i="52"/>
  <c r="Y71" i="52"/>
  <c r="Y79" i="52"/>
  <c r="Y87" i="52"/>
  <c r="Y95" i="52"/>
  <c r="Y103" i="52"/>
  <c r="Y66" i="52"/>
  <c r="Y74" i="52"/>
  <c r="Y82" i="52"/>
  <c r="Y90" i="52"/>
  <c r="Y98" i="52"/>
  <c r="Y106" i="52"/>
  <c r="Y63" i="52"/>
  <c r="AA64" i="52"/>
  <c r="AA120" i="52" s="1"/>
  <c r="Z66" i="52"/>
  <c r="Z74" i="52"/>
  <c r="Z82" i="52"/>
  <c r="Z90" i="52"/>
  <c r="Z98" i="52"/>
  <c r="Z106" i="52"/>
  <c r="Z69" i="52"/>
  <c r="Z77" i="52"/>
  <c r="Z85" i="52"/>
  <c r="Z93" i="52"/>
  <c r="Z101" i="52"/>
  <c r="Z72" i="52"/>
  <c r="Z80" i="52"/>
  <c r="Z88" i="52"/>
  <c r="Z96" i="52"/>
  <c r="Z104" i="52"/>
  <c r="Z67" i="52"/>
  <c r="Z75" i="52"/>
  <c r="Z83" i="52"/>
  <c r="Z91" i="52"/>
  <c r="Z99" i="52"/>
  <c r="Z107" i="52"/>
  <c r="Z70" i="52"/>
  <c r="Z78" i="52"/>
  <c r="Z86" i="52"/>
  <c r="Z94" i="52"/>
  <c r="Z102" i="52"/>
  <c r="Z65" i="52"/>
  <c r="Z73" i="52"/>
  <c r="Z81" i="52"/>
  <c r="Z89" i="52"/>
  <c r="Z97" i="52"/>
  <c r="Z105" i="52"/>
  <c r="Z68" i="52"/>
  <c r="Z76" i="52"/>
  <c r="Z84" i="52"/>
  <c r="Z92" i="52"/>
  <c r="Z100" i="52"/>
  <c r="Z71" i="52"/>
  <c r="Z79" i="52"/>
  <c r="Z87" i="52"/>
  <c r="Z95" i="52"/>
  <c r="Z103" i="52"/>
  <c r="Y62" i="52"/>
  <c r="AA71" i="52"/>
  <c r="AA79" i="52"/>
  <c r="AA87" i="52"/>
  <c r="AA95" i="52"/>
  <c r="AA103" i="52"/>
  <c r="AA66" i="52"/>
  <c r="AA74" i="52"/>
  <c r="AA82" i="52"/>
  <c r="AA90" i="52"/>
  <c r="AA98" i="52"/>
  <c r="AA106" i="52"/>
  <c r="AA69" i="52"/>
  <c r="AA77" i="52"/>
  <c r="AA85" i="52"/>
  <c r="AA93" i="52"/>
  <c r="AA101" i="52"/>
  <c r="AA72" i="52"/>
  <c r="AA80" i="52"/>
  <c r="AA88" i="52"/>
  <c r="AA96" i="52"/>
  <c r="AA104" i="52"/>
  <c r="AA67" i="52"/>
  <c r="AA75" i="52"/>
  <c r="AA83" i="52"/>
  <c r="AA91" i="52"/>
  <c r="AA99" i="52"/>
  <c r="AA107" i="52"/>
  <c r="AA70" i="52"/>
  <c r="AA78" i="52"/>
  <c r="AA86" i="52"/>
  <c r="AA94" i="52"/>
  <c r="AA102" i="52"/>
  <c r="AA65" i="52"/>
  <c r="AA121" i="52" s="1"/>
  <c r="AA73" i="52"/>
  <c r="AA81" i="52"/>
  <c r="AA89" i="52"/>
  <c r="AA97" i="52"/>
  <c r="AA105" i="52"/>
  <c r="AA68" i="52"/>
  <c r="AA76" i="52"/>
  <c r="AA84" i="52"/>
  <c r="AA92" i="52"/>
  <c r="AA100" i="52"/>
  <c r="Y61" i="52"/>
  <c r="AA62" i="52"/>
  <c r="AA118" i="52" s="1"/>
  <c r="J61" i="52"/>
  <c r="K65" i="52"/>
  <c r="E17" i="49" s="1"/>
  <c r="J64" i="52"/>
  <c r="J63" i="52"/>
  <c r="L64" i="52"/>
  <c r="L120" i="52" s="1"/>
  <c r="L63" i="52"/>
  <c r="L119" i="52" s="1"/>
  <c r="J62" i="52"/>
  <c r="L62" i="52"/>
  <c r="L118" i="52" s="1"/>
  <c r="Q45" i="76"/>
  <c r="Q39" i="76"/>
  <c r="Q102" i="76"/>
  <c r="Q107" i="76"/>
  <c r="Q63" i="76"/>
  <c r="Q95" i="76"/>
  <c r="Q53" i="76"/>
  <c r="Q61" i="76"/>
  <c r="Q55" i="76"/>
  <c r="Q42" i="76"/>
  <c r="Q106" i="76"/>
  <c r="Q48" i="76"/>
  <c r="Q96" i="76"/>
  <c r="Q104" i="76"/>
  <c r="Q66" i="76"/>
  <c r="Q74" i="76"/>
  <c r="Q40" i="76"/>
  <c r="Q43" i="76"/>
  <c r="Q51" i="76"/>
  <c r="Q59" i="76"/>
  <c r="Q67" i="76"/>
  <c r="Q75" i="76"/>
  <c r="Q99" i="76"/>
  <c r="Q103" i="76"/>
  <c r="Q90" i="76"/>
  <c r="Q46" i="76"/>
  <c r="Q62" i="76"/>
  <c r="Q70" i="76"/>
  <c r="Q78" i="76"/>
  <c r="Q47" i="76"/>
  <c r="Q71" i="76"/>
  <c r="Q58" i="76"/>
  <c r="Q54" i="76"/>
  <c r="Q41" i="76"/>
  <c r="Q57" i="76"/>
  <c r="Q50" i="76"/>
  <c r="Q98" i="76"/>
  <c r="Q49" i="76"/>
  <c r="Q44" i="76"/>
  <c r="Q52" i="76"/>
  <c r="Q100" i="76"/>
  <c r="Q93" i="76"/>
  <c r="Q38" i="76"/>
  <c r="Q101" i="76"/>
  <c r="Q89" i="76"/>
  <c r="Q37" i="76"/>
  <c r="Q65" i="76"/>
  <c r="Q69" i="76"/>
  <c r="Q73" i="76"/>
  <c r="Q77" i="76"/>
  <c r="Q80" i="76"/>
  <c r="Q83" i="76"/>
  <c r="Q86" i="76"/>
  <c r="Q81" i="76"/>
  <c r="Q97" i="76"/>
  <c r="Q84" i="76"/>
  <c r="Q87" i="76"/>
  <c r="Q56" i="76"/>
  <c r="Q60" i="76"/>
  <c r="Q64" i="76"/>
  <c r="Q68" i="76"/>
  <c r="Q72" i="76"/>
  <c r="Q76" i="76"/>
  <c r="Q85" i="76"/>
  <c r="Q88" i="76"/>
  <c r="Q91" i="76"/>
  <c r="Q94" i="76"/>
  <c r="Q79" i="76"/>
  <c r="Q82" i="76"/>
  <c r="Q105" i="76"/>
  <c r="AG287" i="52"/>
  <c r="AE202" i="52"/>
  <c r="AE201" i="52"/>
  <c r="AE192" i="52"/>
  <c r="AE178" i="52"/>
  <c r="AE177" i="52"/>
  <c r="AE168" i="52"/>
  <c r="AE318" i="52"/>
  <c r="AE299" i="52"/>
  <c r="AE297" i="52"/>
  <c r="AE284" i="52"/>
  <c r="AE252" i="52"/>
  <c r="AE319" i="52"/>
  <c r="AE300" i="52"/>
  <c r="AE298" i="52"/>
  <c r="AE283" i="52"/>
  <c r="AE251" i="52"/>
  <c r="AE243" i="52"/>
  <c r="AE317" i="52"/>
  <c r="AE316" i="52"/>
  <c r="AE315" i="52"/>
  <c r="AE296" i="52"/>
  <c r="AE295" i="52"/>
  <c r="AE294" i="52"/>
  <c r="AE293" i="52"/>
  <c r="AE282" i="52"/>
  <c r="AE281" i="52"/>
  <c r="AE268" i="52"/>
  <c r="AE267" i="52"/>
  <c r="AE250" i="52"/>
  <c r="AE239" i="52"/>
  <c r="AE228" i="52"/>
  <c r="AE227" i="52"/>
  <c r="AE226" i="52"/>
  <c r="AE225" i="52"/>
  <c r="AE224" i="52"/>
  <c r="AE215" i="52"/>
  <c r="AE214" i="52"/>
  <c r="AE199" i="52"/>
  <c r="AE190" i="52"/>
  <c r="AE189" i="52"/>
  <c r="AE314" i="52"/>
  <c r="AE313" i="52"/>
  <c r="AE266" i="52"/>
  <c r="AE265" i="52"/>
  <c r="AE249" i="52"/>
  <c r="AE248" i="52"/>
  <c r="AE238" i="52"/>
  <c r="AE237" i="52"/>
  <c r="AE223" i="52"/>
  <c r="AE213" i="52"/>
  <c r="AE212" i="52"/>
  <c r="AE198" i="52"/>
  <c r="AE187" i="52"/>
  <c r="AE308" i="52"/>
  <c r="AE306" i="52"/>
  <c r="AE305" i="52"/>
  <c r="AE288" i="52"/>
  <c r="AE262" i="52"/>
  <c r="AE257" i="52"/>
  <c r="AE256" i="52"/>
  <c r="AE240" i="52"/>
  <c r="AE222" i="52"/>
  <c r="AE221" i="52"/>
  <c r="AE171" i="52"/>
  <c r="AE165" i="52"/>
  <c r="AE229" i="52"/>
  <c r="AE197" i="52"/>
  <c r="AE182" i="52"/>
  <c r="AE324" i="52"/>
  <c r="AE279" i="52"/>
  <c r="AE275" i="52"/>
  <c r="AE211" i="52"/>
  <c r="AE207" i="52"/>
  <c r="AE196" i="52"/>
  <c r="AE310" i="52"/>
  <c r="AE309" i="52"/>
  <c r="AE304" i="52"/>
  <c r="AE303" i="52"/>
  <c r="AE302" i="52"/>
  <c r="AE263" i="52"/>
  <c r="AE246" i="52"/>
  <c r="AE241" i="52"/>
  <c r="AE219" i="52"/>
  <c r="AE218" i="52"/>
  <c r="AE216" i="52"/>
  <c r="AE188" i="52"/>
  <c r="AE170" i="52"/>
  <c r="AE169" i="52"/>
  <c r="AE167" i="52"/>
  <c r="AE166" i="52"/>
  <c r="AE164" i="52"/>
  <c r="AE154" i="52"/>
  <c r="AE185" i="52"/>
  <c r="AE163" i="52"/>
  <c r="AE153" i="52"/>
  <c r="AE277" i="52"/>
  <c r="AE236" i="52"/>
  <c r="AE210" i="52"/>
  <c r="AE181" i="52"/>
  <c r="AE162" i="52"/>
  <c r="AE278" i="52"/>
  <c r="AE276" i="52"/>
  <c r="AE274" i="52"/>
  <c r="AE245" i="52"/>
  <c r="AE230" i="52"/>
  <c r="AE209" i="52"/>
  <c r="AE208" i="52"/>
  <c r="AE206" i="52"/>
  <c r="AE200" i="52"/>
  <c r="AE195" i="52"/>
  <c r="AE329" i="52"/>
  <c r="AE328" i="52"/>
  <c r="AE264" i="52"/>
  <c r="AE242" i="52"/>
  <c r="AE217" i="52"/>
  <c r="AE186" i="52"/>
  <c r="AE311" i="52"/>
  <c r="AE247" i="52"/>
  <c r="AE235" i="52"/>
  <c r="AE184" i="52"/>
  <c r="AE152" i="52"/>
  <c r="AE183" i="52"/>
  <c r="AE326" i="52"/>
  <c r="AE325" i="52"/>
  <c r="AE323" i="52"/>
  <c r="AE322" i="52"/>
  <c r="AE312" i="52"/>
  <c r="AE273" i="52"/>
  <c r="AE234" i="52"/>
  <c r="AE233" i="52"/>
  <c r="AE205" i="52"/>
  <c r="AE204" i="52"/>
  <c r="AE203" i="52"/>
  <c r="AE194" i="52"/>
  <c r="AE193" i="52"/>
  <c r="AE191" i="52"/>
  <c r="AE179" i="52"/>
  <c r="AE174" i="52"/>
  <c r="AE160" i="52"/>
  <c r="AE159" i="52"/>
  <c r="AE158" i="52"/>
  <c r="AE157" i="52"/>
  <c r="AE156" i="52"/>
  <c r="AF306" i="52"/>
  <c r="AG173" i="52"/>
  <c r="AE180" i="52"/>
  <c r="AG219" i="52"/>
  <c r="AE220" i="52"/>
  <c r="AG238" i="52"/>
  <c r="AG254" i="52"/>
  <c r="AF262" i="52"/>
  <c r="AF286" i="52"/>
  <c r="AF305" i="52"/>
  <c r="AF307" i="52"/>
  <c r="AF320" i="52"/>
  <c r="AG317" i="52"/>
  <c r="AG316" i="52"/>
  <c r="AG315" i="52"/>
  <c r="AG296" i="52"/>
  <c r="AG295" i="52"/>
  <c r="AG294" i="52"/>
  <c r="AG293" i="52"/>
  <c r="AG282" i="52"/>
  <c r="AG281" i="52"/>
  <c r="AG268" i="52"/>
  <c r="AG267" i="52"/>
  <c r="AG250" i="52"/>
  <c r="AG239" i="52"/>
  <c r="AG228" i="52"/>
  <c r="AG227" i="52"/>
  <c r="AG226" i="52"/>
  <c r="AG225" i="52"/>
  <c r="AG224" i="52"/>
  <c r="AG215" i="52"/>
  <c r="AG214" i="52"/>
  <c r="AG199" i="52"/>
  <c r="AG190" i="52"/>
  <c r="AG189" i="52"/>
  <c r="AG188" i="52"/>
  <c r="AG175" i="52"/>
  <c r="AG166" i="52"/>
  <c r="AG165" i="52"/>
  <c r="AG155" i="52"/>
  <c r="AG266" i="52"/>
  <c r="AG249" i="52"/>
  <c r="AG248" i="52"/>
  <c r="AG314" i="52"/>
  <c r="AG313" i="52"/>
  <c r="AG265" i="52"/>
  <c r="AG329" i="52"/>
  <c r="AG327" i="52"/>
  <c r="AG326" i="52"/>
  <c r="AG312" i="52"/>
  <c r="AG311" i="52"/>
  <c r="AG310" i="52"/>
  <c r="AG292" i="52"/>
  <c r="AG280" i="52"/>
  <c r="AG279" i="52"/>
  <c r="AG247" i="52"/>
  <c r="AG246" i="52"/>
  <c r="AG236" i="52"/>
  <c r="AG222" i="52"/>
  <c r="AG328" i="52"/>
  <c r="AG325" i="52"/>
  <c r="AG324" i="52"/>
  <c r="AG309" i="52"/>
  <c r="AG308" i="52"/>
  <c r="AG307" i="52"/>
  <c r="AG291" i="52"/>
  <c r="AG290" i="52"/>
  <c r="AG278" i="52"/>
  <c r="AG277" i="52"/>
  <c r="AG264" i="52"/>
  <c r="AG263" i="52"/>
  <c r="AG262" i="52"/>
  <c r="AG261" i="52"/>
  <c r="AG260" i="52"/>
  <c r="AG235" i="52"/>
  <c r="AG221" i="52"/>
  <c r="AG220" i="52"/>
  <c r="AG211" i="52"/>
  <c r="AG210" i="52"/>
  <c r="AG197" i="52"/>
  <c r="AG301" i="52"/>
  <c r="AG300" i="52"/>
  <c r="AG241" i="52"/>
  <c r="AG216" i="52"/>
  <c r="AG187" i="52"/>
  <c r="AG186" i="52"/>
  <c r="AG185" i="52"/>
  <c r="AG168" i="52"/>
  <c r="AG167" i="52"/>
  <c r="AG163" i="52"/>
  <c r="AG153" i="52"/>
  <c r="AG323" i="52"/>
  <c r="AG318" i="52"/>
  <c r="AG283" i="52"/>
  <c r="AG271" i="52"/>
  <c r="AG243" i="52"/>
  <c r="AG234" i="52"/>
  <c r="AG204" i="52"/>
  <c r="AG200" i="52"/>
  <c r="AG194" i="52"/>
  <c r="AG176" i="52"/>
  <c r="AG174" i="52"/>
  <c r="AG159" i="52"/>
  <c r="AG156" i="52"/>
  <c r="AG232" i="52"/>
  <c r="AG202" i="52"/>
  <c r="AG191" i="52"/>
  <c r="AG269" i="52"/>
  <c r="AG242" i="52"/>
  <c r="AG223" i="52"/>
  <c r="AG217" i="52"/>
  <c r="AG184" i="52"/>
  <c r="AG183" i="52"/>
  <c r="AG182" i="52"/>
  <c r="AG181" i="52"/>
  <c r="AG162" i="52"/>
  <c r="AG152" i="52"/>
  <c r="AG207" i="52"/>
  <c r="AG196" i="52"/>
  <c r="AG180" i="52"/>
  <c r="AG161" i="52"/>
  <c r="AG151" i="52"/>
  <c r="AG322" i="52"/>
  <c r="AG251" i="52"/>
  <c r="AG233" i="52"/>
  <c r="AG230" i="52"/>
  <c r="AG203" i="52"/>
  <c r="AG193" i="52"/>
  <c r="AG177" i="52"/>
  <c r="AG157" i="52"/>
  <c r="AG321" i="52"/>
  <c r="AG298" i="52"/>
  <c r="AG272" i="52"/>
  <c r="AG237" i="52"/>
  <c r="AG297" i="52"/>
  <c r="AG276" i="52"/>
  <c r="AG275" i="52"/>
  <c r="AG274" i="52"/>
  <c r="AG270" i="52"/>
  <c r="AG245" i="52"/>
  <c r="AG229" i="52"/>
  <c r="AG209" i="52"/>
  <c r="AG208" i="52"/>
  <c r="AG206" i="52"/>
  <c r="AG198" i="52"/>
  <c r="AG195" i="52"/>
  <c r="AG244" i="52"/>
  <c r="AG231" i="52"/>
  <c r="AG212" i="52"/>
  <c r="AG205" i="52"/>
  <c r="AG201" i="52"/>
  <c r="AG179" i="52"/>
  <c r="AG158" i="52"/>
  <c r="AG273" i="52"/>
  <c r="AG160" i="52"/>
  <c r="AG320" i="52"/>
  <c r="AG319" i="52"/>
  <c r="AG289" i="52"/>
  <c r="AG285" i="52"/>
  <c r="AG284" i="52"/>
  <c r="AG259" i="52"/>
  <c r="AG258" i="52"/>
  <c r="AG253" i="52"/>
  <c r="AG252" i="52"/>
  <c r="AG213" i="52"/>
  <c r="AG172" i="52"/>
  <c r="AF179" i="52"/>
  <c r="AF220" i="52"/>
  <c r="AE261" i="52"/>
  <c r="AG286" i="52"/>
  <c r="AG304" i="52"/>
  <c r="AG305" i="52"/>
  <c r="AE327" i="52"/>
  <c r="AF287" i="52"/>
  <c r="AF263" i="52"/>
  <c r="AF255" i="52"/>
  <c r="AF227" i="52"/>
  <c r="AF219" i="52"/>
  <c r="AF218" i="52"/>
  <c r="AF215" i="52"/>
  <c r="AF188" i="52"/>
  <c r="AF170" i="52"/>
  <c r="AF169" i="52"/>
  <c r="AF166" i="52"/>
  <c r="AF164" i="52"/>
  <c r="AF154" i="52"/>
  <c r="AF276" i="52"/>
  <c r="AF245" i="52"/>
  <c r="AF209" i="52"/>
  <c r="AF206" i="52"/>
  <c r="AF273" i="52"/>
  <c r="AF271" i="52"/>
  <c r="AF244" i="52"/>
  <c r="AF234" i="52"/>
  <c r="AF231" i="52"/>
  <c r="AF225" i="52"/>
  <c r="AF205" i="52"/>
  <c r="AF201" i="52"/>
  <c r="AF194" i="52"/>
  <c r="AF168" i="52"/>
  <c r="AF163" i="52"/>
  <c r="AF153" i="52"/>
  <c r="AF189" i="52"/>
  <c r="AF184" i="52"/>
  <c r="AF182" i="52"/>
  <c r="AF274" i="52"/>
  <c r="AF270" i="52"/>
  <c r="AF207" i="52"/>
  <c r="AF196" i="52"/>
  <c r="AF175" i="52"/>
  <c r="AF325" i="52"/>
  <c r="AF323" i="52"/>
  <c r="AF233" i="52"/>
  <c r="AF203" i="52"/>
  <c r="AF277" i="52"/>
  <c r="AF269" i="52"/>
  <c r="AF235" i="52"/>
  <c r="AF228" i="52"/>
  <c r="AF224" i="52"/>
  <c r="AF210" i="52"/>
  <c r="AF197" i="52"/>
  <c r="AF183" i="52"/>
  <c r="AF181" i="52"/>
  <c r="AF162" i="52"/>
  <c r="AF152" i="52"/>
  <c r="AF324" i="52"/>
  <c r="AF278" i="52"/>
  <c r="AF275" i="52"/>
  <c r="AF208" i="52"/>
  <c r="AF199" i="52"/>
  <c r="AF195" i="52"/>
  <c r="AF180" i="52"/>
  <c r="AF161" i="52"/>
  <c r="AF211" i="52"/>
  <c r="AF151" i="52"/>
  <c r="AF322" i="52"/>
  <c r="AF204" i="52"/>
  <c r="AF321" i="52"/>
  <c r="AF290" i="52"/>
  <c r="AF272" i="52"/>
  <c r="AF260" i="52"/>
  <c r="AF232" i="52"/>
  <c r="AF202" i="52"/>
  <c r="AF192" i="52"/>
  <c r="AF178" i="52"/>
  <c r="AF173" i="52"/>
  <c r="AF171" i="52"/>
  <c r="AE161" i="52"/>
  <c r="AF214" i="52"/>
  <c r="AG218" i="52"/>
  <c r="AF261" i="52"/>
  <c r="AF285" i="52"/>
  <c r="AG154" i="52"/>
  <c r="AF157" i="52"/>
  <c r="AE172" i="52"/>
  <c r="AF174" i="52"/>
  <c r="AF254" i="52"/>
  <c r="AG288" i="52"/>
  <c r="AE307" i="52"/>
  <c r="AG171" i="52"/>
  <c r="AF160" i="52"/>
  <c r="AF165" i="52"/>
  <c r="AG169" i="52"/>
  <c r="AG178" i="52"/>
  <c r="AF159" i="52"/>
  <c r="AG164" i="52"/>
  <c r="AF193" i="52"/>
  <c r="AE259" i="52"/>
  <c r="AE260" i="52"/>
  <c r="AG299" i="52"/>
  <c r="AG303" i="52"/>
  <c r="AF172" i="52"/>
  <c r="AF226" i="52"/>
  <c r="AF257" i="52"/>
  <c r="AE258" i="52"/>
  <c r="AF259" i="52"/>
  <c r="AE280" i="52"/>
  <c r="AE291" i="52"/>
  <c r="AE292" i="52"/>
  <c r="AE155" i="52"/>
  <c r="AE173" i="52"/>
  <c r="AF190" i="52"/>
  <c r="AF221" i="52"/>
  <c r="AF239" i="52"/>
  <c r="AF289" i="52"/>
  <c r="AF155" i="52"/>
  <c r="AG170" i="52"/>
  <c r="AF156" i="52"/>
  <c r="AE151" i="52"/>
  <c r="AF177" i="52"/>
  <c r="AG192" i="52"/>
  <c r="AF158" i="52"/>
  <c r="AE176" i="52"/>
  <c r="AF256" i="52"/>
  <c r="AG257" i="52"/>
  <c r="AF258" i="52"/>
  <c r="AF291" i="52"/>
  <c r="AG302" i="52"/>
  <c r="AF319" i="52"/>
  <c r="AF318" i="52"/>
  <c r="AF300" i="52"/>
  <c r="AF299" i="52"/>
  <c r="AF298" i="52"/>
  <c r="AF297" i="52"/>
  <c r="AF284" i="52"/>
  <c r="AF283" i="52"/>
  <c r="AF252" i="52"/>
  <c r="AF251" i="52"/>
  <c r="AF243" i="52"/>
  <c r="AF242" i="52"/>
  <c r="AF241" i="52"/>
  <c r="AF240" i="52"/>
  <c r="AF230" i="52"/>
  <c r="AF229" i="52"/>
  <c r="AF217" i="52"/>
  <c r="AF216" i="52"/>
  <c r="AF200" i="52"/>
  <c r="AF191" i="52"/>
  <c r="AF176" i="52"/>
  <c r="AF167" i="52"/>
  <c r="AF295" i="52"/>
  <c r="AF293" i="52"/>
  <c r="AF282" i="52"/>
  <c r="AF281" i="52"/>
  <c r="AF267" i="52"/>
  <c r="AF250" i="52"/>
  <c r="AF317" i="52"/>
  <c r="AF316" i="52"/>
  <c r="AF315" i="52"/>
  <c r="AF296" i="52"/>
  <c r="AF294" i="52"/>
  <c r="AF268" i="52"/>
  <c r="AF314" i="52"/>
  <c r="AF313" i="52"/>
  <c r="AF266" i="52"/>
  <c r="AF265" i="52"/>
  <c r="AF249" i="52"/>
  <c r="AF248" i="52"/>
  <c r="AF238" i="52"/>
  <c r="AF237" i="52"/>
  <c r="AF223" i="52"/>
  <c r="AF213" i="52"/>
  <c r="AF212" i="52"/>
  <c r="AF198" i="52"/>
  <c r="AF329" i="52"/>
  <c r="AF327" i="52"/>
  <c r="AF326" i="52"/>
  <c r="AF312" i="52"/>
  <c r="AF311" i="52"/>
  <c r="AF310" i="52"/>
  <c r="AF292" i="52"/>
  <c r="AF280" i="52"/>
  <c r="AF279" i="52"/>
  <c r="AF247" i="52"/>
  <c r="AF246" i="52"/>
  <c r="AF236" i="52"/>
  <c r="AF222" i="52"/>
  <c r="AF185" i="52"/>
  <c r="AF186" i="52"/>
  <c r="AF187" i="52"/>
  <c r="AF264" i="52"/>
  <c r="AF301" i="52"/>
  <c r="AF328" i="52"/>
  <c r="AE320" i="52"/>
  <c r="AF302" i="52"/>
  <c r="AF303" i="52"/>
  <c r="AF304" i="52"/>
  <c r="AF309" i="52"/>
  <c r="AE231" i="52"/>
  <c r="AE232" i="52"/>
  <c r="AE244" i="52"/>
  <c r="AE253" i="52"/>
  <c r="AE254" i="52"/>
  <c r="AE255" i="52"/>
  <c r="AE269" i="52"/>
  <c r="AE270" i="52"/>
  <c r="AE271" i="52"/>
  <c r="AE272" i="52"/>
  <c r="AE285" i="52"/>
  <c r="AE286" i="52"/>
  <c r="AE287" i="52"/>
  <c r="AE301" i="52"/>
  <c r="AE63" i="52"/>
  <c r="V18" i="74"/>
  <c r="P21" i="74"/>
  <c r="V13" i="74"/>
  <c r="P16" i="74"/>
  <c r="P24" i="74"/>
  <c r="P32" i="74"/>
  <c r="V37" i="74"/>
  <c r="P48" i="74"/>
  <c r="V53" i="74"/>
  <c r="AE62" i="52"/>
  <c r="V16" i="74"/>
  <c r="P19" i="74"/>
  <c r="V24" i="74"/>
  <c r="P27" i="74"/>
  <c r="V32" i="74"/>
  <c r="P35" i="74"/>
  <c r="V40" i="74"/>
  <c r="P43" i="74"/>
  <c r="V48" i="74"/>
  <c r="P51" i="74"/>
  <c r="V56" i="74"/>
  <c r="V21" i="74"/>
  <c r="V29" i="74"/>
  <c r="P40" i="74"/>
  <c r="V45" i="74"/>
  <c r="P56" i="74"/>
  <c r="P14" i="74"/>
  <c r="V19" i="74"/>
  <c r="P22" i="74"/>
  <c r="V27" i="74"/>
  <c r="P30" i="74"/>
  <c r="V35" i="74"/>
  <c r="P38" i="74"/>
  <c r="V43" i="74"/>
  <c r="P46" i="74"/>
  <c r="V51" i="74"/>
  <c r="P54" i="74"/>
  <c r="P17" i="74"/>
  <c r="V46" i="74"/>
  <c r="P12" i="74"/>
  <c r="V17" i="74"/>
  <c r="P20" i="74"/>
  <c r="V25" i="74"/>
  <c r="P28" i="74"/>
  <c r="V33" i="74"/>
  <c r="P36" i="74"/>
  <c r="V41" i="74"/>
  <c r="P44" i="74"/>
  <c r="V49" i="74"/>
  <c r="P52" i="74"/>
  <c r="V57" i="74"/>
  <c r="AG61" i="52"/>
  <c r="V22" i="74"/>
  <c r="V30" i="74"/>
  <c r="V38" i="74"/>
  <c r="P49" i="74"/>
  <c r="V54" i="74"/>
  <c r="AF64" i="52"/>
  <c r="P15" i="74"/>
  <c r="V20" i="74"/>
  <c r="P23" i="74"/>
  <c r="V28" i="74"/>
  <c r="P31" i="74"/>
  <c r="V36" i="74"/>
  <c r="P39" i="74"/>
  <c r="V44" i="74"/>
  <c r="P47" i="74"/>
  <c r="V52" i="74"/>
  <c r="P55" i="74"/>
  <c r="V14" i="74"/>
  <c r="P25" i="74"/>
  <c r="P33" i="74"/>
  <c r="P41" i="74"/>
  <c r="P57" i="74"/>
  <c r="V15" i="74"/>
  <c r="P18" i="74"/>
  <c r="V23" i="74"/>
  <c r="P26" i="74"/>
  <c r="V31" i="74"/>
  <c r="P34" i="74"/>
  <c r="V39" i="74"/>
  <c r="P42" i="74"/>
  <c r="V47" i="74"/>
  <c r="P50" i="74"/>
  <c r="V55" i="74"/>
  <c r="V26" i="74"/>
  <c r="P29" i="74"/>
  <c r="V34" i="74"/>
  <c r="P37" i="74"/>
  <c r="V42" i="74"/>
  <c r="P45" i="74"/>
  <c r="V50" i="74"/>
  <c r="P53" i="74"/>
  <c r="AE61" i="52"/>
  <c r="AF61" i="52"/>
  <c r="P13" i="74"/>
  <c r="AG106" i="52"/>
  <c r="AG65" i="52"/>
  <c r="AG121" i="52" s="1"/>
  <c r="O2" i="52" s="1"/>
  <c r="AG69" i="52"/>
  <c r="AG73" i="52"/>
  <c r="AG77" i="52"/>
  <c r="AG81" i="52"/>
  <c r="AG85" i="52"/>
  <c r="AG89" i="52"/>
  <c r="AG93" i="52"/>
  <c r="AG97" i="52"/>
  <c r="AG101" i="52"/>
  <c r="AG105" i="52"/>
  <c r="AG66" i="52"/>
  <c r="AG78" i="52"/>
  <c r="AG82" i="52"/>
  <c r="AG94" i="52"/>
  <c r="AG70" i="52"/>
  <c r="AG74" i="52"/>
  <c r="AG90" i="52"/>
  <c r="AG98" i="52"/>
  <c r="AG68" i="52"/>
  <c r="AG72" i="52"/>
  <c r="AG76" i="52"/>
  <c r="AG80" i="52"/>
  <c r="AG84" i="52"/>
  <c r="AG88" i="52"/>
  <c r="AG92" i="52"/>
  <c r="AG96" i="52"/>
  <c r="AG100" i="52"/>
  <c r="AG104" i="52"/>
  <c r="AG102" i="52"/>
  <c r="AG67" i="52"/>
  <c r="AG71" i="52"/>
  <c r="AG75" i="52"/>
  <c r="AG79" i="52"/>
  <c r="AG83" i="52"/>
  <c r="AG87" i="52"/>
  <c r="AG91" i="52"/>
  <c r="AG95" i="52"/>
  <c r="AG99" i="52"/>
  <c r="AG103" i="52"/>
  <c r="AG107" i="52"/>
  <c r="AG86" i="52"/>
  <c r="AF62" i="52"/>
  <c r="AG62" i="52"/>
  <c r="AG118" i="52" s="1"/>
  <c r="AE65" i="52"/>
  <c r="AE73" i="52"/>
  <c r="AE89" i="52"/>
  <c r="AE97" i="52"/>
  <c r="AE68" i="52"/>
  <c r="AE72" i="52"/>
  <c r="AE76" i="52"/>
  <c r="AE80" i="52"/>
  <c r="AE84" i="52"/>
  <c r="AE88" i="52"/>
  <c r="AE92" i="52"/>
  <c r="AE96" i="52"/>
  <c r="AE100" i="52"/>
  <c r="AE104" i="52"/>
  <c r="AE101" i="52"/>
  <c r="AE81" i="52"/>
  <c r="AE67" i="52"/>
  <c r="AE71" i="52"/>
  <c r="AE75" i="52"/>
  <c r="AE79" i="52"/>
  <c r="AE83" i="52"/>
  <c r="AE87" i="52"/>
  <c r="AE91" i="52"/>
  <c r="AE95" i="52"/>
  <c r="AE99" i="52"/>
  <c r="AE103" i="52"/>
  <c r="AE107" i="52"/>
  <c r="AE69" i="52"/>
  <c r="AE77" i="52"/>
  <c r="AE85" i="52"/>
  <c r="AE93" i="52"/>
  <c r="AE66" i="52"/>
  <c r="AE70" i="52"/>
  <c r="AE74" i="52"/>
  <c r="AE78" i="52"/>
  <c r="AE82" i="52"/>
  <c r="AE86" i="52"/>
  <c r="AE90" i="52"/>
  <c r="AE94" i="52"/>
  <c r="AE98" i="52"/>
  <c r="AE102" i="52"/>
  <c r="AE106" i="52"/>
  <c r="AE105" i="52"/>
  <c r="AF63" i="52"/>
  <c r="AE64" i="52"/>
  <c r="P11" i="74"/>
  <c r="V12" i="74"/>
  <c r="AG63" i="52"/>
  <c r="AG119" i="52" s="1"/>
  <c r="AF65" i="52"/>
  <c r="AF69" i="52"/>
  <c r="AF73" i="52"/>
  <c r="AF77" i="52"/>
  <c r="AF81" i="52"/>
  <c r="AF85" i="52"/>
  <c r="AF89" i="52"/>
  <c r="AF93" i="52"/>
  <c r="AF97" i="52"/>
  <c r="AF101" i="52"/>
  <c r="AF105" i="52"/>
  <c r="AF66" i="52"/>
  <c r="AF82" i="52"/>
  <c r="AF86" i="52"/>
  <c r="AF94" i="52"/>
  <c r="AF102" i="52"/>
  <c r="AF68" i="52"/>
  <c r="AF72" i="52"/>
  <c r="AF76" i="52"/>
  <c r="AF80" i="52"/>
  <c r="AF84" i="52"/>
  <c r="AF88" i="52"/>
  <c r="AF92" i="52"/>
  <c r="AF96" i="52"/>
  <c r="AF100" i="52"/>
  <c r="AF104" i="52"/>
  <c r="AF70" i="52"/>
  <c r="AF78" i="52"/>
  <c r="AF90" i="52"/>
  <c r="AF98" i="52"/>
  <c r="AF106" i="52"/>
  <c r="AF74" i="52"/>
  <c r="AF67" i="52"/>
  <c r="AF71" i="52"/>
  <c r="AF75" i="52"/>
  <c r="AF79" i="52"/>
  <c r="AF83" i="52"/>
  <c r="AF87" i="52"/>
  <c r="AF91" i="52"/>
  <c r="AF95" i="52"/>
  <c r="AF99" i="52"/>
  <c r="AF103" i="52"/>
  <c r="AF107" i="52"/>
  <c r="AG64" i="52"/>
  <c r="AA20" i="73"/>
  <c r="AD132" i="52"/>
  <c r="AC126" i="52"/>
  <c r="AD13" i="52"/>
  <c r="AB62" i="52"/>
  <c r="AD62" i="52"/>
  <c r="AD63" i="52"/>
  <c r="AD119" i="52" s="1"/>
  <c r="AB64" i="52"/>
  <c r="AC63" i="52"/>
  <c r="AD61" i="52"/>
  <c r="AD117" i="52" s="1"/>
  <c r="AC62" i="52"/>
  <c r="AC64" i="52"/>
  <c r="AB66" i="52"/>
  <c r="AB74" i="52"/>
  <c r="AB82" i="52"/>
  <c r="AB90" i="52"/>
  <c r="AB98" i="52"/>
  <c r="AB106" i="52"/>
  <c r="AB78" i="52"/>
  <c r="AB86" i="52"/>
  <c r="AB67" i="52"/>
  <c r="AB75" i="52"/>
  <c r="AB83" i="52"/>
  <c r="AB91" i="52"/>
  <c r="AB99" i="52"/>
  <c r="AB107" i="52"/>
  <c r="AB102" i="52"/>
  <c r="AB68" i="52"/>
  <c r="AB76" i="52"/>
  <c r="AB84" i="52"/>
  <c r="AB92" i="52"/>
  <c r="AB100" i="52"/>
  <c r="AB73" i="52"/>
  <c r="AB69" i="52"/>
  <c r="AB77" i="52"/>
  <c r="AB85" i="52"/>
  <c r="AB93" i="52"/>
  <c r="AB101" i="52"/>
  <c r="AB70" i="52"/>
  <c r="AB94" i="52"/>
  <c r="AB71" i="52"/>
  <c r="AB79" i="52"/>
  <c r="AB87" i="52"/>
  <c r="AB95" i="52"/>
  <c r="AB103" i="52"/>
  <c r="AB72" i="52"/>
  <c r="AB80" i="52"/>
  <c r="AB88" i="52"/>
  <c r="AB96" i="52"/>
  <c r="AB104" i="52"/>
  <c r="AB65" i="52"/>
  <c r="AB89" i="52"/>
  <c r="AB81" i="52"/>
  <c r="AB105" i="52"/>
  <c r="AB97" i="52"/>
  <c r="AB61" i="52"/>
  <c r="AD64" i="52"/>
  <c r="AD120" i="52" s="1"/>
  <c r="AC61" i="52"/>
  <c r="AC65" i="52"/>
  <c r="AC73" i="52"/>
  <c r="AC81" i="52"/>
  <c r="AC89" i="52"/>
  <c r="AC97" i="52"/>
  <c r="AC105" i="52"/>
  <c r="AC72" i="52"/>
  <c r="AC66" i="52"/>
  <c r="AC74" i="52"/>
  <c r="AC82" i="52"/>
  <c r="AC90" i="52"/>
  <c r="AC98" i="52"/>
  <c r="AC106" i="52"/>
  <c r="AC85" i="52"/>
  <c r="AC93" i="52"/>
  <c r="AC67" i="52"/>
  <c r="AC75" i="52"/>
  <c r="AC83" i="52"/>
  <c r="AC91" i="52"/>
  <c r="AC99" i="52"/>
  <c r="AC107" i="52"/>
  <c r="AC69" i="52"/>
  <c r="AC68" i="52"/>
  <c r="AC76" i="52"/>
  <c r="AC84" i="52"/>
  <c r="AC92" i="52"/>
  <c r="AC100" i="52"/>
  <c r="AC77" i="52"/>
  <c r="AC101" i="52"/>
  <c r="AC70" i="52"/>
  <c r="AC78" i="52"/>
  <c r="AC86" i="52"/>
  <c r="AC94" i="52"/>
  <c r="AC102" i="52"/>
  <c r="AC71" i="52"/>
  <c r="AC79" i="52"/>
  <c r="AC87" i="52"/>
  <c r="AC95" i="52"/>
  <c r="AC103" i="52"/>
  <c r="AC96" i="52"/>
  <c r="AC80" i="52"/>
  <c r="AC104" i="52"/>
  <c r="AC88" i="52"/>
  <c r="AB63" i="52"/>
  <c r="AD72" i="52"/>
  <c r="AD80" i="52"/>
  <c r="AD88" i="52"/>
  <c r="AD96" i="52"/>
  <c r="AD104" i="52"/>
  <c r="AD68" i="52"/>
  <c r="AD100" i="52"/>
  <c r="AD79" i="52"/>
  <c r="AD65" i="52"/>
  <c r="AD121" i="52" s="1"/>
  <c r="AD73" i="52"/>
  <c r="AD81" i="52"/>
  <c r="AD89" i="52"/>
  <c r="AD97" i="52"/>
  <c r="AD105" i="52"/>
  <c r="AD76" i="52"/>
  <c r="AD66" i="52"/>
  <c r="AD74" i="52"/>
  <c r="AD82" i="52"/>
  <c r="AD90" i="52"/>
  <c r="AD98" i="52"/>
  <c r="AD106" i="52"/>
  <c r="AD84" i="52"/>
  <c r="AD92" i="52"/>
  <c r="AD67" i="52"/>
  <c r="AD75" i="52"/>
  <c r="AD83" i="52"/>
  <c r="AD91" i="52"/>
  <c r="AD99" i="52"/>
  <c r="AD107" i="52"/>
  <c r="AD69" i="52"/>
  <c r="AD77" i="52"/>
  <c r="AD85" i="52"/>
  <c r="AD93" i="52"/>
  <c r="AD101" i="52"/>
  <c r="AD70" i="52"/>
  <c r="AD78" i="52"/>
  <c r="AD86" i="52"/>
  <c r="AD94" i="52"/>
  <c r="AD102" i="52"/>
  <c r="AD103" i="52"/>
  <c r="AD95" i="52"/>
  <c r="AD87" i="52"/>
  <c r="AD71" i="52"/>
  <c r="AB22" i="70"/>
  <c r="V20" i="70"/>
  <c r="V28" i="70"/>
  <c r="AB24" i="70"/>
  <c r="AB18" i="70"/>
  <c r="V22" i="70"/>
  <c r="V18" i="70"/>
  <c r="AB17" i="70"/>
  <c r="AA127" i="52"/>
  <c r="V21" i="70"/>
  <c r="V29" i="70"/>
  <c r="P16" i="70"/>
  <c r="AB21" i="70"/>
  <c r="P17" i="70"/>
  <c r="V16" i="70"/>
  <c r="Y134" i="52"/>
  <c r="Y326" i="52"/>
  <c r="AA17" i="61"/>
  <c r="O21" i="61"/>
  <c r="O18" i="61"/>
  <c r="AA149" i="61"/>
  <c r="AA22" i="61"/>
  <c r="AA54" i="61"/>
  <c r="O20" i="61"/>
  <c r="AA89" i="61"/>
  <c r="U157" i="61"/>
  <c r="O24" i="61"/>
  <c r="U31" i="61"/>
  <c r="O22" i="61"/>
  <c r="AA36" i="61"/>
  <c r="U39" i="61"/>
  <c r="O46" i="61"/>
  <c r="AA48" i="61"/>
  <c r="U47" i="61"/>
  <c r="O50" i="61"/>
  <c r="AA79" i="61"/>
  <c r="U55" i="61"/>
  <c r="AA60" i="61"/>
  <c r="U63" i="61"/>
  <c r="AA20" i="61"/>
  <c r="U28" i="61"/>
  <c r="AA39" i="61"/>
  <c r="AA28" i="61"/>
  <c r="AA37" i="61"/>
  <c r="U18" i="61"/>
  <c r="O133" i="61"/>
  <c r="O30" i="61"/>
  <c r="AA40" i="61"/>
  <c r="U51" i="61"/>
  <c r="O62" i="61"/>
  <c r="O61" i="61"/>
  <c r="O92" i="61"/>
  <c r="U94" i="61"/>
  <c r="O104" i="61"/>
  <c r="O109" i="61"/>
  <c r="U116" i="61"/>
  <c r="AA118" i="61"/>
  <c r="U121" i="61"/>
  <c r="AA123" i="61"/>
  <c r="U128" i="61"/>
  <c r="U133" i="61"/>
  <c r="AA140" i="61"/>
  <c r="AA145" i="61"/>
  <c r="O148" i="61"/>
  <c r="U150" i="61"/>
  <c r="O153" i="61"/>
  <c r="AA157" i="61"/>
  <c r="O165" i="61"/>
  <c r="U20" i="61"/>
  <c r="AA27" i="61"/>
  <c r="AA33" i="61"/>
  <c r="AA35" i="61"/>
  <c r="O40" i="61"/>
  <c r="O42" i="61"/>
  <c r="U44" i="61"/>
  <c r="U46" i="61"/>
  <c r="AA50" i="61"/>
  <c r="AA52" i="61"/>
  <c r="O57" i="61"/>
  <c r="U61" i="61"/>
  <c r="U68" i="61"/>
  <c r="O75" i="61"/>
  <c r="O80" i="61"/>
  <c r="U87" i="61"/>
  <c r="U92" i="61"/>
  <c r="AA94" i="61"/>
  <c r="O97" i="61"/>
  <c r="AA99" i="61"/>
  <c r="U104" i="61"/>
  <c r="AA111" i="61"/>
  <c r="O119" i="61"/>
  <c r="AA121" i="61"/>
  <c r="O124" i="61"/>
  <c r="U126" i="61"/>
  <c r="O136" i="61"/>
  <c r="O141" i="61"/>
  <c r="U148" i="61"/>
  <c r="AA150" i="61"/>
  <c r="U153" i="61"/>
  <c r="AA155" i="61"/>
  <c r="U160" i="61"/>
  <c r="O163" i="61"/>
  <c r="AA172" i="61"/>
  <c r="U184" i="61"/>
  <c r="U26" i="61"/>
  <c r="U27" i="61"/>
  <c r="O87" i="61"/>
  <c r="U19" i="61"/>
  <c r="AA26" i="61"/>
  <c r="U42" i="61"/>
  <c r="O66" i="61"/>
  <c r="AA82" i="61"/>
  <c r="AA87" i="61"/>
  <c r="O100" i="61"/>
  <c r="U136" i="61"/>
  <c r="AA19" i="61"/>
  <c r="U24" i="61"/>
  <c r="AA25" i="61"/>
  <c r="O32" i="61"/>
  <c r="O34" i="61"/>
  <c r="U36" i="61"/>
  <c r="U38" i="61"/>
  <c r="AA42" i="61"/>
  <c r="AA44" i="61"/>
  <c r="O47" i="61"/>
  <c r="O49" i="61"/>
  <c r="U53" i="61"/>
  <c r="AA59" i="61"/>
  <c r="O64" i="61"/>
  <c r="U66" i="61"/>
  <c r="O71" i="61"/>
  <c r="U73" i="61"/>
  <c r="AA75" i="61"/>
  <c r="U78" i="61"/>
  <c r="O83" i="61"/>
  <c r="U90" i="61"/>
  <c r="AA97" i="61"/>
  <c r="U100" i="61"/>
  <c r="AA102" i="61"/>
  <c r="O105" i="61"/>
  <c r="AA114" i="61"/>
  <c r="AA119" i="61"/>
  <c r="O127" i="61"/>
  <c r="U129" i="61"/>
  <c r="O132" i="61"/>
  <c r="U134" i="61"/>
  <c r="O139" i="61"/>
  <c r="O144" i="61"/>
  <c r="U151" i="61"/>
  <c r="U156" i="61"/>
  <c r="AA158" i="61"/>
  <c r="O161" i="61"/>
  <c r="AA163" i="61"/>
  <c r="AA175" i="61"/>
  <c r="O176" i="61"/>
  <c r="U33" i="61"/>
  <c r="U35" i="61"/>
  <c r="U72" i="61"/>
  <c r="AA31" i="61"/>
  <c r="O36" i="61"/>
  <c r="O95" i="61"/>
  <c r="U97" i="61"/>
  <c r="U102" i="61"/>
  <c r="O107" i="61"/>
  <c r="O112" i="61"/>
  <c r="U124" i="61"/>
  <c r="AA153" i="61"/>
  <c r="U189" i="61"/>
  <c r="AA18" i="61"/>
  <c r="O23" i="61"/>
  <c r="AA24" i="61"/>
  <c r="U32" i="61"/>
  <c r="U34" i="61"/>
  <c r="AA38" i="61"/>
  <c r="O43" i="61"/>
  <c r="O45" i="61"/>
  <c r="U49" i="61"/>
  <c r="AA55" i="61"/>
  <c r="O60" i="61"/>
  <c r="O69" i="61"/>
  <c r="AA73" i="61"/>
  <c r="O76" i="61"/>
  <c r="AA78" i="61"/>
  <c r="O81" i="61"/>
  <c r="AA85" i="61"/>
  <c r="AA90" i="61"/>
  <c r="O98" i="61"/>
  <c r="O103" i="61"/>
  <c r="U105" i="61"/>
  <c r="AA107" i="61"/>
  <c r="U110" i="61"/>
  <c r="O115" i="61"/>
  <c r="U122" i="61"/>
  <c r="AA129" i="61"/>
  <c r="U132" i="61"/>
  <c r="AA134" i="61"/>
  <c r="O137" i="61"/>
  <c r="AA146" i="61"/>
  <c r="AA151" i="61"/>
  <c r="O159" i="61"/>
  <c r="U161" i="61"/>
  <c r="O164" i="61"/>
  <c r="O171" i="61"/>
  <c r="AA56" i="61"/>
  <c r="U65" i="61"/>
  <c r="O68" i="61"/>
  <c r="O38" i="61"/>
  <c r="O53" i="61"/>
  <c r="AA70" i="61"/>
  <c r="U119" i="61"/>
  <c r="AA126" i="61"/>
  <c r="O129" i="61"/>
  <c r="AA143" i="61"/>
  <c r="O151" i="61"/>
  <c r="O184" i="61"/>
  <c r="AA165" i="61"/>
  <c r="O28" i="61"/>
  <c r="O29" i="61"/>
  <c r="U30" i="61"/>
  <c r="AA34" i="61"/>
  <c r="O39" i="61"/>
  <c r="O41" i="61"/>
  <c r="U45" i="61"/>
  <c r="AA51" i="61"/>
  <c r="O56" i="61"/>
  <c r="O58" i="61"/>
  <c r="U62" i="61"/>
  <c r="U69" i="61"/>
  <c r="U76" i="61"/>
  <c r="O79" i="61"/>
  <c r="U81" i="61"/>
  <c r="AA83" i="61"/>
  <c r="U93" i="61"/>
  <c r="U98" i="61"/>
  <c r="AA105" i="61"/>
  <c r="O108" i="61"/>
  <c r="AA110" i="61"/>
  <c r="O113" i="61"/>
  <c r="AA117" i="61"/>
  <c r="AA122" i="61"/>
  <c r="O130" i="61"/>
  <c r="O135" i="61"/>
  <c r="U137" i="61"/>
  <c r="AA139" i="61"/>
  <c r="U142" i="61"/>
  <c r="O147" i="61"/>
  <c r="U154" i="61"/>
  <c r="AA161" i="61"/>
  <c r="U164" i="61"/>
  <c r="U180" i="61"/>
  <c r="O181" i="61"/>
  <c r="AA191" i="61"/>
  <c r="U192" i="61"/>
  <c r="U21" i="61"/>
  <c r="O44" i="61"/>
  <c r="U50" i="61"/>
  <c r="U40" i="61"/>
  <c r="AA46" i="61"/>
  <c r="O156" i="61"/>
  <c r="U158" i="61"/>
  <c r="O168" i="61"/>
  <c r="U29" i="61"/>
  <c r="AA30" i="61"/>
  <c r="AA32" i="61"/>
  <c r="O35" i="61"/>
  <c r="O37" i="61"/>
  <c r="U41" i="61"/>
  <c r="U43" i="61"/>
  <c r="AA45" i="61"/>
  <c r="AA47" i="61"/>
  <c r="O52" i="61"/>
  <c r="O54" i="61"/>
  <c r="U58" i="61"/>
  <c r="AA62" i="61"/>
  <c r="AA64" i="61"/>
  <c r="AA76" i="61"/>
  <c r="AA81" i="61"/>
  <c r="O84" i="61"/>
  <c r="U86" i="61"/>
  <c r="O89" i="61"/>
  <c r="AA93" i="61"/>
  <c r="O101" i="61"/>
  <c r="U108" i="61"/>
  <c r="O111" i="61"/>
  <c r="U113" i="61"/>
  <c r="AA115" i="61"/>
  <c r="U125" i="61"/>
  <c r="U130" i="61"/>
  <c r="AA137" i="61"/>
  <c r="O140" i="61"/>
  <c r="AA142" i="61"/>
  <c r="O145" i="61"/>
  <c r="AA154" i="61"/>
  <c r="O162" i="61"/>
  <c r="U57" i="61"/>
  <c r="U59" i="61"/>
  <c r="AA63" i="61"/>
  <c r="O73" i="61"/>
  <c r="U75" i="61"/>
  <c r="AA131" i="61"/>
  <c r="T126" i="52"/>
  <c r="T133" i="52"/>
  <c r="U22" i="61"/>
  <c r="O26" i="61"/>
  <c r="O31" i="61"/>
  <c r="O33" i="61"/>
  <c r="U37" i="61"/>
  <c r="AA41" i="61"/>
  <c r="AA43" i="61"/>
  <c r="O48" i="61"/>
  <c r="U54" i="61"/>
  <c r="AA58" i="61"/>
  <c r="O65" i="61"/>
  <c r="AA67" i="61"/>
  <c r="O72" i="61"/>
  <c r="O77" i="61"/>
  <c r="U84" i="61"/>
  <c r="AA86" i="61"/>
  <c r="U89" i="61"/>
  <c r="AA91" i="61"/>
  <c r="U96" i="61"/>
  <c r="U101" i="61"/>
  <c r="AA108" i="61"/>
  <c r="AA113" i="61"/>
  <c r="O116" i="61"/>
  <c r="U118" i="61"/>
  <c r="O121" i="61"/>
  <c r="AA125" i="61"/>
  <c r="U140" i="61"/>
  <c r="O143" i="61"/>
  <c r="U145" i="61"/>
  <c r="AA147" i="61"/>
  <c r="U162" i="61"/>
  <c r="AA187" i="61"/>
  <c r="U188" i="61"/>
  <c r="O189" i="61"/>
  <c r="O19" i="61"/>
  <c r="U25" i="61"/>
  <c r="O67" i="61"/>
  <c r="AA68" i="61"/>
  <c r="AA71" i="61"/>
  <c r="AA74" i="61"/>
  <c r="AA77" i="61"/>
  <c r="U79" i="61"/>
  <c r="U82" i="61"/>
  <c r="U85" i="61"/>
  <c r="U88" i="61"/>
  <c r="O90" i="61"/>
  <c r="O93" i="61"/>
  <c r="O96" i="61"/>
  <c r="O99" i="61"/>
  <c r="AA100" i="61"/>
  <c r="AA103" i="61"/>
  <c r="AA106" i="61"/>
  <c r="AA109" i="61"/>
  <c r="U111" i="61"/>
  <c r="U114" i="61"/>
  <c r="U117" i="61"/>
  <c r="U120" i="61"/>
  <c r="O122" i="61"/>
  <c r="O125" i="61"/>
  <c r="O128" i="61"/>
  <c r="O131" i="61"/>
  <c r="AA132" i="61"/>
  <c r="AA135" i="61"/>
  <c r="AA138" i="61"/>
  <c r="AA141" i="61"/>
  <c r="U143" i="61"/>
  <c r="U146" i="61"/>
  <c r="U149" i="61"/>
  <c r="U152" i="61"/>
  <c r="O154" i="61"/>
  <c r="O157" i="61"/>
  <c r="O160" i="61"/>
  <c r="AA164" i="61"/>
  <c r="AA167" i="61"/>
  <c r="AA170" i="61"/>
  <c r="AA173" i="61"/>
  <c r="U175" i="61"/>
  <c r="AA177" i="61"/>
  <c r="AA186" i="61"/>
  <c r="O191" i="61"/>
  <c r="AA194" i="61"/>
  <c r="AA23" i="61"/>
  <c r="O27" i="61"/>
  <c r="AA16" i="61"/>
  <c r="U48" i="61"/>
  <c r="AA49" i="61"/>
  <c r="O51" i="61"/>
  <c r="U52" i="61"/>
  <c r="AA53" i="61"/>
  <c r="O55" i="61"/>
  <c r="U56" i="61"/>
  <c r="AA57" i="61"/>
  <c r="O59" i="61"/>
  <c r="U60" i="61"/>
  <c r="AA61" i="61"/>
  <c r="O63" i="61"/>
  <c r="U64" i="61"/>
  <c r="AA65" i="61"/>
  <c r="U67" i="61"/>
  <c r="U70" i="61"/>
  <c r="O78" i="61"/>
  <c r="AA88" i="61"/>
  <c r="U99" i="61"/>
  <c r="O110" i="61"/>
  <c r="AA120" i="61"/>
  <c r="U131" i="61"/>
  <c r="O142" i="61"/>
  <c r="AA152" i="61"/>
  <c r="U163" i="61"/>
  <c r="U166" i="61"/>
  <c r="U169" i="61"/>
  <c r="U172" i="61"/>
  <c r="O174" i="61"/>
  <c r="AA179" i="61"/>
  <c r="O180" i="61"/>
  <c r="AA183" i="61"/>
  <c r="U187" i="61"/>
  <c r="O188" i="61"/>
  <c r="U191" i="61"/>
  <c r="O192" i="61"/>
  <c r="O86" i="61"/>
  <c r="AA96" i="61"/>
  <c r="U107" i="61"/>
  <c r="O118" i="61"/>
  <c r="AA128" i="61"/>
  <c r="U139" i="61"/>
  <c r="O150" i="61"/>
  <c r="AA160" i="61"/>
  <c r="AA166" i="61"/>
  <c r="AA169" i="61"/>
  <c r="U171" i="61"/>
  <c r="U174" i="61"/>
  <c r="U178" i="61"/>
  <c r="AA180" i="61"/>
  <c r="U181" i="61"/>
  <c r="AA184" i="61"/>
  <c r="AA188" i="61"/>
  <c r="O178" i="61"/>
  <c r="O74" i="61"/>
  <c r="AA84" i="61"/>
  <c r="U95" i="61"/>
  <c r="O106" i="61"/>
  <c r="AA116" i="61"/>
  <c r="U127" i="61"/>
  <c r="O138" i="61"/>
  <c r="AA148" i="61"/>
  <c r="U159" i="61"/>
  <c r="U165" i="61"/>
  <c r="U168" i="61"/>
  <c r="O170" i="61"/>
  <c r="O173" i="61"/>
  <c r="AA178" i="61"/>
  <c r="O185" i="61"/>
  <c r="O190" i="61"/>
  <c r="AA192" i="61"/>
  <c r="O193" i="61"/>
  <c r="AA72" i="61"/>
  <c r="U83" i="61"/>
  <c r="O94" i="61"/>
  <c r="AA104" i="61"/>
  <c r="U115" i="61"/>
  <c r="O126" i="61"/>
  <c r="AA136" i="61"/>
  <c r="U147" i="61"/>
  <c r="O158" i="61"/>
  <c r="O167" i="61"/>
  <c r="AA168" i="61"/>
  <c r="AA171" i="61"/>
  <c r="AA174" i="61"/>
  <c r="AA176" i="61"/>
  <c r="O177" i="61"/>
  <c r="AA181" i="61"/>
  <c r="O182" i="61"/>
  <c r="AA189" i="61"/>
  <c r="U190" i="61"/>
  <c r="U193" i="61"/>
  <c r="O194" i="61"/>
  <c r="U176" i="61"/>
  <c r="AA21" i="61"/>
  <c r="AA29" i="61"/>
  <c r="AA66" i="61"/>
  <c r="AA69" i="61"/>
  <c r="U71" i="61"/>
  <c r="U74" i="61"/>
  <c r="U77" i="61"/>
  <c r="U80" i="61"/>
  <c r="O82" i="61"/>
  <c r="O85" i="61"/>
  <c r="O88" i="61"/>
  <c r="O91" i="61"/>
  <c r="AA92" i="61"/>
  <c r="AA95" i="61"/>
  <c r="AA98" i="61"/>
  <c r="AA101" i="61"/>
  <c r="U103" i="61"/>
  <c r="U106" i="61"/>
  <c r="U109" i="61"/>
  <c r="U112" i="61"/>
  <c r="O114" i="61"/>
  <c r="O117" i="61"/>
  <c r="O120" i="61"/>
  <c r="O123" i="61"/>
  <c r="AA124" i="61"/>
  <c r="AA127" i="61"/>
  <c r="AA130" i="61"/>
  <c r="AA133" i="61"/>
  <c r="U135" i="61"/>
  <c r="U138" i="61"/>
  <c r="U141" i="61"/>
  <c r="U144" i="61"/>
  <c r="O146" i="61"/>
  <c r="O149" i="61"/>
  <c r="O152" i="61"/>
  <c r="O155" i="61"/>
  <c r="AA156" i="61"/>
  <c r="AA159" i="61"/>
  <c r="AA162" i="61"/>
  <c r="U167" i="61"/>
  <c r="U170" i="61"/>
  <c r="U173" i="61"/>
  <c r="U177" i="61"/>
  <c r="O179" i="61"/>
  <c r="U182" i="61"/>
  <c r="O183" i="61"/>
  <c r="U185" i="61"/>
  <c r="O186" i="61"/>
  <c r="AA190" i="61"/>
  <c r="AA193" i="61"/>
  <c r="U194" i="61"/>
  <c r="O17" i="61"/>
  <c r="U23" i="61"/>
  <c r="O25" i="61"/>
  <c r="U16" i="61"/>
  <c r="U123" i="52"/>
  <c r="O70" i="61"/>
  <c r="AA80" i="61"/>
  <c r="U91" i="61"/>
  <c r="O102" i="61"/>
  <c r="AA112" i="61"/>
  <c r="U123" i="61"/>
  <c r="O134" i="61"/>
  <c r="AA144" i="61"/>
  <c r="U155" i="61"/>
  <c r="O166" i="61"/>
  <c r="O169" i="61"/>
  <c r="O172" i="61"/>
  <c r="O175" i="61"/>
  <c r="U179" i="61"/>
  <c r="AA182" i="61"/>
  <c r="U183" i="61"/>
  <c r="AA185" i="61"/>
  <c r="U186" i="61"/>
  <c r="O187" i="61"/>
  <c r="T167" i="52"/>
  <c r="T177" i="52"/>
  <c r="S187" i="52"/>
  <c r="S208" i="52"/>
  <c r="S237" i="52"/>
  <c r="S245" i="52"/>
  <c r="T256" i="52"/>
  <c r="U265" i="52"/>
  <c r="S272" i="52"/>
  <c r="S158" i="52"/>
  <c r="T162" i="52"/>
  <c r="S168" i="52"/>
  <c r="S182" i="52"/>
  <c r="S156" i="52"/>
  <c r="T158" i="52"/>
  <c r="U160" i="52"/>
  <c r="U162" i="52"/>
  <c r="U164" i="52"/>
  <c r="U166" i="52"/>
  <c r="T168" i="52"/>
  <c r="U176" i="52"/>
  <c r="U178" i="52"/>
  <c r="T180" i="52"/>
  <c r="T182" i="52"/>
  <c r="U184" i="52"/>
  <c r="U186" i="52"/>
  <c r="S188" i="52"/>
  <c r="T190" i="52"/>
  <c r="U192" i="52"/>
  <c r="S197" i="52"/>
  <c r="S205" i="52"/>
  <c r="S207" i="52"/>
  <c r="U209" i="52"/>
  <c r="S216" i="52"/>
  <c r="S218" i="52"/>
  <c r="S220" i="52"/>
  <c r="S226" i="52"/>
  <c r="U228" i="52"/>
  <c r="U230" i="52"/>
  <c r="U236" i="52"/>
  <c r="U238" i="52"/>
  <c r="T240" i="52"/>
  <c r="T242" i="52"/>
  <c r="S244" i="52"/>
  <c r="U247" i="52"/>
  <c r="U249" i="52"/>
  <c r="S251" i="52"/>
  <c r="T253" i="52"/>
  <c r="U255" i="52"/>
  <c r="S260" i="52"/>
  <c r="T262" i="52"/>
  <c r="U264" i="52"/>
  <c r="T271" i="52"/>
  <c r="U273" i="52"/>
  <c r="U276" i="52"/>
  <c r="U278" i="52"/>
  <c r="S290" i="52"/>
  <c r="T292" i="52"/>
  <c r="T299" i="52"/>
  <c r="U301" i="52"/>
  <c r="U304" i="52"/>
  <c r="S307" i="52"/>
  <c r="U309" i="52"/>
  <c r="U312" i="52"/>
  <c r="S315" i="52"/>
  <c r="U317" i="52"/>
  <c r="U319" i="52"/>
  <c r="S326" i="52"/>
  <c r="U328" i="52"/>
  <c r="U153" i="52"/>
  <c r="U163" i="52"/>
  <c r="T191" i="52"/>
  <c r="T201" i="52"/>
  <c r="U233" i="52"/>
  <c r="S243" i="52"/>
  <c r="S250" i="52"/>
  <c r="T263" i="52"/>
  <c r="U152" i="52"/>
  <c r="T160" i="52"/>
  <c r="T166" i="52"/>
  <c r="U172" i="52"/>
  <c r="S180" i="52"/>
  <c r="T186" i="52"/>
  <c r="S192" i="52"/>
  <c r="U202" i="52"/>
  <c r="S151" i="52"/>
  <c r="S153" i="52"/>
  <c r="T156" i="52"/>
  <c r="U158" i="52"/>
  <c r="S171" i="52"/>
  <c r="S173" i="52"/>
  <c r="S175" i="52"/>
  <c r="U180" i="52"/>
  <c r="U182" i="52"/>
  <c r="T188" i="52"/>
  <c r="S195" i="52"/>
  <c r="T197" i="52"/>
  <c r="S199" i="52"/>
  <c r="S203" i="52"/>
  <c r="T205" i="52"/>
  <c r="U207" i="52"/>
  <c r="S214" i="52"/>
  <c r="T216" i="52"/>
  <c r="T218" i="52"/>
  <c r="T220" i="52"/>
  <c r="S222" i="52"/>
  <c r="S224" i="52"/>
  <c r="U226" i="52"/>
  <c r="S233" i="52"/>
  <c r="S235" i="52"/>
  <c r="U240" i="52"/>
  <c r="U242" i="52"/>
  <c r="T244" i="52"/>
  <c r="U251" i="52"/>
  <c r="U253" i="52"/>
  <c r="S258" i="52"/>
  <c r="T260" i="52"/>
  <c r="U262" i="52"/>
  <c r="S267" i="52"/>
  <c r="S269" i="52"/>
  <c r="U271" i="52"/>
  <c r="S283" i="52"/>
  <c r="S285" i="52"/>
  <c r="S288" i="52"/>
  <c r="T290" i="52"/>
  <c r="U292" i="52"/>
  <c r="S294" i="52"/>
  <c r="S297" i="52"/>
  <c r="T307" i="52"/>
  <c r="T315" i="52"/>
  <c r="S324" i="52"/>
  <c r="T326" i="52"/>
  <c r="U161" i="52"/>
  <c r="U173" i="52"/>
  <c r="U195" i="52"/>
  <c r="U214" i="52"/>
  <c r="S241" i="52"/>
  <c r="S252" i="52"/>
  <c r="U258" i="52"/>
  <c r="U269" i="52"/>
  <c r="S286" i="52"/>
  <c r="U297" i="52"/>
  <c r="U324" i="52"/>
  <c r="T329" i="52"/>
  <c r="T327" i="52"/>
  <c r="T316" i="52"/>
  <c r="T314" i="52"/>
  <c r="T312" i="52"/>
  <c r="T310" i="52"/>
  <c r="T308" i="52"/>
  <c r="T306" i="52"/>
  <c r="T304" i="52"/>
  <c r="T302" i="52"/>
  <c r="T291" i="52"/>
  <c r="T289" i="52"/>
  <c r="T276" i="52"/>
  <c r="T274" i="52"/>
  <c r="T251" i="52"/>
  <c r="T237" i="52"/>
  <c r="T228" i="52"/>
  <c r="T226" i="52"/>
  <c r="T224" i="52"/>
  <c r="T211" i="52"/>
  <c r="T209" i="52"/>
  <c r="T207" i="52"/>
  <c r="T196" i="52"/>
  <c r="T194" i="52"/>
  <c r="T192" i="52"/>
  <c r="T183" i="52"/>
  <c r="T181" i="52"/>
  <c r="T174" i="52"/>
  <c r="T172" i="52"/>
  <c r="T161" i="52"/>
  <c r="T159" i="52"/>
  <c r="T157" i="52"/>
  <c r="T152" i="52"/>
  <c r="T300" i="52"/>
  <c r="T296" i="52"/>
  <c r="T285" i="52"/>
  <c r="T272" i="52"/>
  <c r="T270" i="52"/>
  <c r="T325" i="52"/>
  <c r="T323" i="52"/>
  <c r="T298" i="52"/>
  <c r="T294" i="52"/>
  <c r="T287" i="52"/>
  <c r="T155" i="52"/>
  <c r="U175" i="52"/>
  <c r="S183" i="52"/>
  <c r="T193" i="52"/>
  <c r="S229" i="52"/>
  <c r="T239" i="52"/>
  <c r="T248" i="52"/>
  <c r="S254" i="52"/>
  <c r="U267" i="52"/>
  <c r="S277" i="52"/>
  <c r="T279" i="52"/>
  <c r="U288" i="52"/>
  <c r="S295" i="52"/>
  <c r="S300" i="52"/>
  <c r="T305" i="52"/>
  <c r="T313" i="52"/>
  <c r="U320" i="52"/>
  <c r="S322" i="52"/>
  <c r="U325" i="52"/>
  <c r="U323" i="52"/>
  <c r="U300" i="52"/>
  <c r="U298" i="52"/>
  <c r="U296" i="52"/>
  <c r="U294" i="52"/>
  <c r="U287" i="52"/>
  <c r="U285" i="52"/>
  <c r="U272" i="52"/>
  <c r="U270" i="52"/>
  <c r="U244" i="52"/>
  <c r="U222" i="52"/>
  <c r="U205" i="52"/>
  <c r="U203" i="52"/>
  <c r="U201" i="52"/>
  <c r="U190" i="52"/>
  <c r="U188" i="52"/>
  <c r="U170" i="52"/>
  <c r="U168" i="52"/>
  <c r="U283" i="52"/>
  <c r="U281" i="52"/>
  <c r="U266" i="52"/>
  <c r="U268" i="52"/>
  <c r="U155" i="52"/>
  <c r="S157" i="52"/>
  <c r="U159" i="52"/>
  <c r="U165" i="52"/>
  <c r="U167" i="52"/>
  <c r="U169" i="52"/>
  <c r="U177" i="52"/>
  <c r="U179" i="52"/>
  <c r="S181" i="52"/>
  <c r="U183" i="52"/>
  <c r="U185" i="52"/>
  <c r="T187" i="52"/>
  <c r="T189" i="52"/>
  <c r="U191" i="52"/>
  <c r="U193" i="52"/>
  <c r="S204" i="52"/>
  <c r="S206" i="52"/>
  <c r="T208" i="52"/>
  <c r="U210" i="52"/>
  <c r="U212" i="52"/>
  <c r="T217" i="52"/>
  <c r="S219" i="52"/>
  <c r="S225" i="52"/>
  <c r="T227" i="52"/>
  <c r="T229" i="52"/>
  <c r="U231" i="52"/>
  <c r="U237" i="52"/>
  <c r="U239" i="52"/>
  <c r="T241" i="52"/>
  <c r="T243" i="52"/>
  <c r="T245" i="52"/>
  <c r="U246" i="52"/>
  <c r="U248" i="52"/>
  <c r="T250" i="52"/>
  <c r="T252" i="52"/>
  <c r="T254" i="52"/>
  <c r="U256" i="52"/>
  <c r="T261" i="52"/>
  <c r="U263" i="52"/>
  <c r="S275" i="52"/>
  <c r="T277" i="52"/>
  <c r="U279" i="52"/>
  <c r="S284" i="52"/>
  <c r="T286" i="52"/>
  <c r="U291" i="52"/>
  <c r="S293" i="52"/>
  <c r="T295" i="52"/>
  <c r="S303" i="52"/>
  <c r="U305" i="52"/>
  <c r="U308" i="52"/>
  <c r="S311" i="52"/>
  <c r="U313" i="52"/>
  <c r="U316" i="52"/>
  <c r="U318" i="52"/>
  <c r="T322" i="52"/>
  <c r="U327" i="52"/>
  <c r="S320" i="52"/>
  <c r="S318" i="52"/>
  <c r="S280" i="52"/>
  <c r="S278" i="52"/>
  <c r="S265" i="52"/>
  <c r="S263" i="52"/>
  <c r="S261" i="52"/>
  <c r="S259" i="52"/>
  <c r="S257" i="52"/>
  <c r="S255" i="52"/>
  <c r="S253" i="52"/>
  <c r="S239" i="52"/>
  <c r="S234" i="52"/>
  <c r="S232" i="52"/>
  <c r="S230" i="52"/>
  <c r="S217" i="52"/>
  <c r="S215" i="52"/>
  <c r="S213" i="52"/>
  <c r="S198" i="52"/>
  <c r="S185" i="52"/>
  <c r="S163" i="52"/>
  <c r="S154" i="52"/>
  <c r="S291" i="52"/>
  <c r="S289" i="52"/>
  <c r="S276" i="52"/>
  <c r="S329" i="52"/>
  <c r="S327" i="52"/>
  <c r="S316" i="52"/>
  <c r="S314" i="52"/>
  <c r="S312" i="52"/>
  <c r="S310" i="52"/>
  <c r="S308" i="52"/>
  <c r="S306" i="52"/>
  <c r="S304" i="52"/>
  <c r="S302" i="52"/>
  <c r="S274" i="52"/>
  <c r="S159" i="52"/>
  <c r="T165" i="52"/>
  <c r="S189" i="52"/>
  <c r="T210" i="52"/>
  <c r="S227" i="52"/>
  <c r="S174" i="52"/>
  <c r="U187" i="52"/>
  <c r="S196" i="52"/>
  <c r="S202" i="52"/>
  <c r="T206" i="52"/>
  <c r="T215" i="52"/>
  <c r="T219" i="52"/>
  <c r="S223" i="52"/>
  <c r="U227" i="52"/>
  <c r="T234" i="52"/>
  <c r="U241" i="52"/>
  <c r="U243" i="52"/>
  <c r="U245" i="52"/>
  <c r="U250" i="52"/>
  <c r="U252" i="52"/>
  <c r="U254" i="52"/>
  <c r="T259" i="52"/>
  <c r="U261" i="52"/>
  <c r="S268" i="52"/>
  <c r="S270" i="52"/>
  <c r="T275" i="52"/>
  <c r="U277" i="52"/>
  <c r="S282" i="52"/>
  <c r="T284" i="52"/>
  <c r="U286" i="52"/>
  <c r="T293" i="52"/>
  <c r="U295" i="52"/>
  <c r="S298" i="52"/>
  <c r="T303" i="52"/>
  <c r="T311" i="52"/>
  <c r="S321" i="52"/>
  <c r="U322" i="52"/>
  <c r="S325" i="52"/>
  <c r="T169" i="52"/>
  <c r="T179" i="52"/>
  <c r="U199" i="52"/>
  <c r="U235" i="52"/>
  <c r="U157" i="52"/>
  <c r="U181" i="52"/>
  <c r="U189" i="52"/>
  <c r="T198" i="52"/>
  <c r="S200" i="52"/>
  <c r="T204" i="52"/>
  <c r="U208" i="52"/>
  <c r="U217" i="52"/>
  <c r="S221" i="52"/>
  <c r="T225" i="52"/>
  <c r="U229" i="52"/>
  <c r="S152" i="52"/>
  <c r="T154" i="52"/>
  <c r="S160" i="52"/>
  <c r="S162" i="52"/>
  <c r="S164" i="52"/>
  <c r="S166" i="52"/>
  <c r="S170" i="52"/>
  <c r="S172" i="52"/>
  <c r="U174" i="52"/>
  <c r="S176" i="52"/>
  <c r="S178" i="52"/>
  <c r="S184" i="52"/>
  <c r="S186" i="52"/>
  <c r="S194" i="52"/>
  <c r="U196" i="52"/>
  <c r="U198" i="52"/>
  <c r="T200" i="52"/>
  <c r="T202" i="52"/>
  <c r="U204" i="52"/>
  <c r="U206" i="52"/>
  <c r="S211" i="52"/>
  <c r="T213" i="52"/>
  <c r="U215" i="52"/>
  <c r="U219" i="52"/>
  <c r="T221" i="52"/>
  <c r="T223" i="52"/>
  <c r="U225" i="52"/>
  <c r="T232" i="52"/>
  <c r="U234" i="52"/>
  <c r="S236" i="52"/>
  <c r="S238" i="52"/>
  <c r="S247" i="52"/>
  <c r="S249" i="52"/>
  <c r="T257" i="52"/>
  <c r="U259" i="52"/>
  <c r="S264" i="52"/>
  <c r="S266" i="52"/>
  <c r="T268" i="52"/>
  <c r="S273" i="52"/>
  <c r="U275" i="52"/>
  <c r="T280" i="52"/>
  <c r="T282" i="52"/>
  <c r="U284" i="52"/>
  <c r="U289" i="52"/>
  <c r="U293" i="52"/>
  <c r="S301" i="52"/>
  <c r="U303" i="52"/>
  <c r="U306" i="52"/>
  <c r="S309" i="52"/>
  <c r="U311" i="52"/>
  <c r="U314" i="52"/>
  <c r="S317" i="52"/>
  <c r="S319" i="52"/>
  <c r="T321" i="52"/>
  <c r="S328" i="52"/>
  <c r="U151" i="52"/>
  <c r="U171" i="52"/>
  <c r="T185" i="52"/>
  <c r="T212" i="52"/>
  <c r="T231" i="52"/>
  <c r="T246" i="52"/>
  <c r="T318" i="52"/>
  <c r="U154" i="52"/>
  <c r="T164" i="52"/>
  <c r="T170" i="52"/>
  <c r="T176" i="52"/>
  <c r="T178" i="52"/>
  <c r="T184" i="52"/>
  <c r="S190" i="52"/>
  <c r="U194" i="52"/>
  <c r="U200" i="52"/>
  <c r="S209" i="52"/>
  <c r="U211" i="52"/>
  <c r="U213" i="52"/>
  <c r="U221" i="52"/>
  <c r="U223" i="52"/>
  <c r="S228" i="52"/>
  <c r="T230" i="52"/>
  <c r="U232" i="52"/>
  <c r="T236" i="52"/>
  <c r="T238" i="52"/>
  <c r="S240" i="52"/>
  <c r="S242" i="52"/>
  <c r="T247" i="52"/>
  <c r="T249" i="52"/>
  <c r="T255" i="52"/>
  <c r="S262" i="52"/>
  <c r="T264" i="52"/>
  <c r="T266" i="52"/>
  <c r="S271" i="52"/>
  <c r="T273" i="52"/>
  <c r="T278" i="52"/>
  <c r="U280" i="52"/>
  <c r="U282" i="52"/>
  <c r="S287" i="52"/>
  <c r="S292" i="52"/>
  <c r="S296" i="52"/>
  <c r="T301" i="52"/>
  <c r="T309" i="52"/>
  <c r="T317" i="52"/>
  <c r="T319" i="52"/>
  <c r="U321" i="52"/>
  <c r="T328" i="52"/>
  <c r="T63" i="52"/>
  <c r="U64" i="52"/>
  <c r="U120" i="52" s="1"/>
  <c r="U62" i="52"/>
  <c r="U118" i="52" s="1"/>
  <c r="T62" i="52"/>
  <c r="T67" i="52"/>
  <c r="T75" i="52"/>
  <c r="T83" i="52"/>
  <c r="T91" i="52"/>
  <c r="T99" i="52"/>
  <c r="T107" i="52"/>
  <c r="T101" i="52"/>
  <c r="T104" i="52"/>
  <c r="T70" i="52"/>
  <c r="T78" i="52"/>
  <c r="T86" i="52"/>
  <c r="T94" i="52"/>
  <c r="T102" i="52"/>
  <c r="T77" i="52"/>
  <c r="T72" i="52"/>
  <c r="T73" i="52"/>
  <c r="T81" i="52"/>
  <c r="T89" i="52"/>
  <c r="T97" i="52"/>
  <c r="T105" i="52"/>
  <c r="T85" i="52"/>
  <c r="T68" i="52"/>
  <c r="T76" i="52"/>
  <c r="T84" i="52"/>
  <c r="T92" i="52"/>
  <c r="T100" i="52"/>
  <c r="T93" i="52"/>
  <c r="T96" i="52"/>
  <c r="T71" i="52"/>
  <c r="T79" i="52"/>
  <c r="T87" i="52"/>
  <c r="T95" i="52"/>
  <c r="T103" i="52"/>
  <c r="T69" i="52"/>
  <c r="T80" i="52"/>
  <c r="T66" i="52"/>
  <c r="T74" i="52"/>
  <c r="T82" i="52"/>
  <c r="T90" i="52"/>
  <c r="T98" i="52"/>
  <c r="T106" i="52"/>
  <c r="T88" i="52"/>
  <c r="U72" i="52"/>
  <c r="U80" i="52"/>
  <c r="U88" i="52"/>
  <c r="U96" i="52"/>
  <c r="U104" i="52"/>
  <c r="U74" i="52"/>
  <c r="U90" i="52"/>
  <c r="U77" i="52"/>
  <c r="U93" i="52"/>
  <c r="U67" i="52"/>
  <c r="U75" i="52"/>
  <c r="U83" i="52"/>
  <c r="U91" i="52"/>
  <c r="U99" i="52"/>
  <c r="U107" i="52"/>
  <c r="U70" i="52"/>
  <c r="U78" i="52"/>
  <c r="U86" i="52"/>
  <c r="U94" i="52"/>
  <c r="U102" i="52"/>
  <c r="U73" i="52"/>
  <c r="U81" i="52"/>
  <c r="U89" i="52"/>
  <c r="U97" i="52"/>
  <c r="U105" i="52"/>
  <c r="U106" i="52"/>
  <c r="U68" i="52"/>
  <c r="U76" i="52"/>
  <c r="U84" i="52"/>
  <c r="U92" i="52"/>
  <c r="U100" i="52"/>
  <c r="U82" i="52"/>
  <c r="U85" i="52"/>
  <c r="U71" i="52"/>
  <c r="U79" i="52"/>
  <c r="U87" i="52"/>
  <c r="U95" i="52"/>
  <c r="U103" i="52"/>
  <c r="U66" i="52"/>
  <c r="U98" i="52"/>
  <c r="U69" i="52"/>
  <c r="U101" i="52"/>
  <c r="T61" i="52"/>
  <c r="U65" i="52"/>
  <c r="U121" i="52" s="1"/>
  <c r="U61" i="52"/>
  <c r="U117" i="52" s="1"/>
  <c r="S62" i="52"/>
  <c r="T64" i="52"/>
  <c r="S70" i="52"/>
  <c r="S78" i="52"/>
  <c r="S86" i="52"/>
  <c r="S94" i="52"/>
  <c r="S102" i="52"/>
  <c r="S73" i="52"/>
  <c r="S81" i="52"/>
  <c r="S89" i="52"/>
  <c r="S97" i="52"/>
  <c r="S105" i="52"/>
  <c r="S88" i="52"/>
  <c r="S104" i="52"/>
  <c r="S91" i="52"/>
  <c r="S107" i="52"/>
  <c r="S68" i="52"/>
  <c r="S76" i="52"/>
  <c r="S84" i="52"/>
  <c r="S92" i="52"/>
  <c r="S100" i="52"/>
  <c r="S71" i="52"/>
  <c r="S79" i="52"/>
  <c r="S87" i="52"/>
  <c r="S95" i="52"/>
  <c r="S103" i="52"/>
  <c r="S72" i="52"/>
  <c r="S75" i="52"/>
  <c r="S66" i="52"/>
  <c r="S74" i="52"/>
  <c r="S82" i="52"/>
  <c r="S90" i="52"/>
  <c r="S98" i="52"/>
  <c r="S106" i="52"/>
  <c r="S96" i="52"/>
  <c r="S67" i="52"/>
  <c r="S99" i="52"/>
  <c r="S69" i="52"/>
  <c r="S77" i="52"/>
  <c r="S85" i="52"/>
  <c r="S93" i="52"/>
  <c r="S101" i="52"/>
  <c r="S80" i="52"/>
  <c r="S83" i="52"/>
  <c r="AJ43" i="60"/>
  <c r="AJ46" i="60"/>
  <c r="BZ39" i="60"/>
  <c r="BH38" i="60"/>
  <c r="BH42" i="60"/>
  <c r="BN42" i="60"/>
  <c r="BN49" i="60"/>
  <c r="CF39" i="60"/>
  <c r="BZ40" i="60"/>
  <c r="AP40" i="60"/>
  <c r="AV40" i="60"/>
  <c r="BT40" i="60"/>
  <c r="AJ39" i="60"/>
  <c r="AV44" i="60"/>
  <c r="BB39" i="60"/>
  <c r="BT43" i="60"/>
  <c r="BN108" i="60"/>
  <c r="BH39" i="60"/>
  <c r="CF42" i="60"/>
  <c r="BZ43" i="60"/>
  <c r="CF46" i="60"/>
  <c r="BN46" i="60"/>
  <c r="BH47" i="60"/>
  <c r="AV49" i="60"/>
  <c r="AJ50" i="60"/>
  <c r="AV45" i="60"/>
  <c r="BB51" i="60"/>
  <c r="AV41" i="60"/>
  <c r="BH43" i="60"/>
  <c r="AJ93" i="60"/>
  <c r="AP42" i="60"/>
  <c r="AP45" i="60"/>
  <c r="AJ51" i="60"/>
  <c r="BZ52" i="60"/>
  <c r="BN54" i="60"/>
  <c r="BN41" i="60"/>
  <c r="BZ106" i="60"/>
  <c r="BT41" i="60"/>
  <c r="BH45" i="60"/>
  <c r="AJ47" i="60"/>
  <c r="BZ48" i="60"/>
  <c r="BH50" i="60"/>
  <c r="AJ89" i="60"/>
  <c r="CF137" i="60"/>
  <c r="BN39" i="60"/>
  <c r="BB40" i="60"/>
  <c r="CF43" i="60"/>
  <c r="BT44" i="60"/>
  <c r="BN50" i="60"/>
  <c r="BZ56" i="60"/>
  <c r="BN48" i="60"/>
  <c r="BT48" i="60"/>
  <c r="BT39" i="60"/>
  <c r="AP41" i="60"/>
  <c r="AV43" i="60"/>
  <c r="BT45" i="60"/>
  <c r="BH46" i="60"/>
  <c r="AV47" i="60"/>
  <c r="AJ49" i="60"/>
  <c r="BZ46" i="60"/>
  <c r="BT109" i="60"/>
  <c r="AP81" i="60"/>
  <c r="CF41" i="60"/>
  <c r="AV81" i="60"/>
  <c r="BB43" i="60"/>
  <c r="AV48" i="60"/>
  <c r="BZ50" i="60"/>
  <c r="BN52" i="60"/>
  <c r="BZ44" i="60"/>
  <c r="AP53" i="60"/>
  <c r="BB54" i="60"/>
  <c r="CF54" i="60"/>
  <c r="BB91" i="60"/>
  <c r="CF170" i="60"/>
  <c r="N332" i="52"/>
  <c r="N336" i="52"/>
  <c r="N340" i="52"/>
  <c r="N344" i="52"/>
  <c r="N348" i="52"/>
  <c r="N352" i="52"/>
  <c r="N356" i="52"/>
  <c r="N360" i="52"/>
  <c r="N364" i="52"/>
  <c r="N368" i="52"/>
  <c r="N372" i="52"/>
  <c r="N376" i="52"/>
  <c r="N380" i="52"/>
  <c r="N384" i="52"/>
  <c r="N388" i="52"/>
  <c r="N392" i="52"/>
  <c r="N396" i="52"/>
  <c r="N400" i="52"/>
  <c r="N404" i="52"/>
  <c r="N408" i="52"/>
  <c r="N412" i="52"/>
  <c r="N416" i="52"/>
  <c r="N420" i="52"/>
  <c r="N424" i="52"/>
  <c r="N428" i="52"/>
  <c r="N432" i="52"/>
  <c r="N436" i="52"/>
  <c r="N440" i="52"/>
  <c r="N444" i="52"/>
  <c r="N331" i="52"/>
  <c r="N335" i="52"/>
  <c r="N339" i="52"/>
  <c r="N343" i="52"/>
  <c r="N347" i="52"/>
  <c r="N351" i="52"/>
  <c r="N355" i="52"/>
  <c r="N359" i="52"/>
  <c r="N363" i="52"/>
  <c r="N367" i="52"/>
  <c r="N371" i="52"/>
  <c r="N375" i="52"/>
  <c r="N379" i="52"/>
  <c r="N383" i="52"/>
  <c r="N387" i="52"/>
  <c r="N391" i="52"/>
  <c r="N395" i="52"/>
  <c r="N399" i="52"/>
  <c r="N403" i="52"/>
  <c r="N407" i="52"/>
  <c r="N411" i="52"/>
  <c r="N415" i="52"/>
  <c r="N419" i="52"/>
  <c r="N423" i="52"/>
  <c r="N427" i="52"/>
  <c r="N431" i="52"/>
  <c r="N435" i="52"/>
  <c r="N439" i="52"/>
  <c r="N443" i="52"/>
  <c r="N334" i="52"/>
  <c r="N338" i="52"/>
  <c r="N342" i="52"/>
  <c r="N346" i="52"/>
  <c r="N350" i="52"/>
  <c r="N354" i="52"/>
  <c r="N358" i="52"/>
  <c r="N362" i="52"/>
  <c r="N366" i="52"/>
  <c r="N370" i="52"/>
  <c r="N374" i="52"/>
  <c r="N378" i="52"/>
  <c r="N382" i="52"/>
  <c r="N386" i="52"/>
  <c r="N390" i="52"/>
  <c r="N394" i="52"/>
  <c r="N398" i="52"/>
  <c r="N402" i="52"/>
  <c r="N406" i="52"/>
  <c r="N410" i="52"/>
  <c r="N414" i="52"/>
  <c r="N418" i="52"/>
  <c r="N422" i="52"/>
  <c r="N426" i="52"/>
  <c r="N430" i="52"/>
  <c r="N434" i="52"/>
  <c r="N438" i="52"/>
  <c r="N442" i="52"/>
  <c r="N333" i="52"/>
  <c r="N337" i="52"/>
  <c r="N341" i="52"/>
  <c r="N345" i="52"/>
  <c r="N349" i="52"/>
  <c r="N353" i="52"/>
  <c r="N357" i="52"/>
  <c r="N361" i="52"/>
  <c r="N365" i="52"/>
  <c r="N369" i="52"/>
  <c r="N373" i="52"/>
  <c r="N377" i="52"/>
  <c r="N381" i="52"/>
  <c r="N385" i="52"/>
  <c r="N389" i="52"/>
  <c r="N393" i="52"/>
  <c r="N397" i="52"/>
  <c r="N401" i="52"/>
  <c r="N405" i="52"/>
  <c r="N409" i="52"/>
  <c r="N413" i="52"/>
  <c r="N417" i="52"/>
  <c r="N421" i="52"/>
  <c r="N425" i="52"/>
  <c r="N429" i="52"/>
  <c r="N433" i="52"/>
  <c r="N437" i="52"/>
  <c r="N441" i="52"/>
  <c r="N445" i="52"/>
  <c r="N449" i="52"/>
  <c r="N453" i="52"/>
  <c r="N457" i="52"/>
  <c r="N461" i="52"/>
  <c r="N465" i="52"/>
  <c r="N469" i="52"/>
  <c r="N473" i="52"/>
  <c r="N477" i="52"/>
  <c r="N481" i="52"/>
  <c r="N485" i="52"/>
  <c r="N489" i="52"/>
  <c r="N493" i="52"/>
  <c r="N497" i="52"/>
  <c r="N501" i="52"/>
  <c r="N505" i="52"/>
  <c r="N330" i="52"/>
  <c r="N448" i="52"/>
  <c r="N452" i="52"/>
  <c r="N456" i="52"/>
  <c r="N460" i="52"/>
  <c r="N464" i="52"/>
  <c r="N468" i="52"/>
  <c r="N472" i="52"/>
  <c r="N476" i="52"/>
  <c r="N480" i="52"/>
  <c r="N484" i="52"/>
  <c r="N488" i="52"/>
  <c r="N492" i="52"/>
  <c r="N496" i="52"/>
  <c r="N500" i="52"/>
  <c r="N504" i="52"/>
  <c r="N508" i="52"/>
  <c r="N447" i="52"/>
  <c r="N451" i="52"/>
  <c r="N455" i="52"/>
  <c r="N459" i="52"/>
  <c r="N463" i="52"/>
  <c r="N467" i="52"/>
  <c r="N471" i="52"/>
  <c r="N475" i="52"/>
  <c r="N479" i="52"/>
  <c r="N483" i="52"/>
  <c r="N487" i="52"/>
  <c r="N491" i="52"/>
  <c r="N495" i="52"/>
  <c r="N499" i="52"/>
  <c r="N503" i="52"/>
  <c r="N507" i="52"/>
  <c r="N446" i="52"/>
  <c r="N450" i="52"/>
  <c r="N454" i="52"/>
  <c r="N458" i="52"/>
  <c r="N462" i="52"/>
  <c r="N466" i="52"/>
  <c r="N470" i="52"/>
  <c r="N474" i="52"/>
  <c r="N478" i="52"/>
  <c r="N482" i="52"/>
  <c r="N486" i="52"/>
  <c r="N490" i="52"/>
  <c r="N494" i="52"/>
  <c r="N498" i="52"/>
  <c r="N502" i="52"/>
  <c r="N506" i="52"/>
  <c r="BH207" i="60"/>
  <c r="BH191" i="60"/>
  <c r="BH203" i="60"/>
  <c r="BH197" i="60"/>
  <c r="BH181" i="60"/>
  <c r="BH150" i="60"/>
  <c r="BH149" i="60"/>
  <c r="BH148" i="60"/>
  <c r="BH205" i="60"/>
  <c r="BH166" i="60"/>
  <c r="BH165" i="60"/>
  <c r="BH164" i="60"/>
  <c r="BH213" i="60"/>
  <c r="BH174" i="60"/>
  <c r="BH140" i="60"/>
  <c r="BH134" i="60"/>
  <c r="BH128" i="60"/>
  <c r="BH121" i="60"/>
  <c r="BH120" i="60"/>
  <c r="BH119" i="60"/>
  <c r="BH189" i="60"/>
  <c r="BH178" i="60"/>
  <c r="BH176" i="60"/>
  <c r="BH160" i="60"/>
  <c r="BH162" i="60"/>
  <c r="BH146" i="60"/>
  <c r="BH144" i="60"/>
  <c r="BH173" i="60"/>
  <c r="BH132" i="60"/>
  <c r="BH129" i="60"/>
  <c r="BH105" i="60"/>
  <c r="BH103" i="60"/>
  <c r="BH161" i="60"/>
  <c r="BH145" i="60"/>
  <c r="BH133" i="60"/>
  <c r="BH172" i="60"/>
  <c r="BH177" i="60"/>
  <c r="BH111" i="60"/>
  <c r="BH76" i="60"/>
  <c r="BH75" i="60"/>
  <c r="BH74" i="60"/>
  <c r="BH79" i="60"/>
  <c r="BH109" i="60"/>
  <c r="BH99" i="60"/>
  <c r="BH83" i="60"/>
  <c r="BH117" i="60"/>
  <c r="BH115" i="60"/>
  <c r="BH95" i="60"/>
  <c r="BH87" i="60"/>
  <c r="BH56" i="60"/>
  <c r="BH52" i="60"/>
  <c r="BH187" i="60"/>
  <c r="BH100" i="60"/>
  <c r="BH101" i="60"/>
  <c r="BH67" i="60"/>
  <c r="BB41" i="60"/>
  <c r="AP43" i="60"/>
  <c r="CF44" i="60"/>
  <c r="BT46" i="60"/>
  <c r="BH48" i="60"/>
  <c r="CF56" i="60"/>
  <c r="AP59" i="60"/>
  <c r="BT60" i="60"/>
  <c r="BB61" i="60"/>
  <c r="AP62" i="60"/>
  <c r="CF62" i="60"/>
  <c r="BB64" i="60"/>
  <c r="CF65" i="60"/>
  <c r="BT66" i="60"/>
  <c r="AJ68" i="60"/>
  <c r="BN69" i="60"/>
  <c r="AP71" i="60"/>
  <c r="BZ71" i="60"/>
  <c r="BB73" i="60"/>
  <c r="CF74" i="60"/>
  <c r="BN75" i="60"/>
  <c r="AP77" i="60"/>
  <c r="BZ77" i="60"/>
  <c r="BN78" i="60"/>
  <c r="BB79" i="60"/>
  <c r="AP80" i="60"/>
  <c r="CF80" i="60"/>
  <c r="AV82" i="60"/>
  <c r="BZ83" i="60"/>
  <c r="BB85" i="60"/>
  <c r="AJ86" i="60"/>
  <c r="BN87" i="60"/>
  <c r="BB88" i="60"/>
  <c r="BT90" i="60"/>
  <c r="BN94" i="60"/>
  <c r="BN101" i="60"/>
  <c r="AP103" i="60"/>
  <c r="CF107" i="60"/>
  <c r="BH113" i="60"/>
  <c r="AV114" i="60"/>
  <c r="BT115" i="60"/>
  <c r="BH116" i="60"/>
  <c r="BZ47" i="60"/>
  <c r="AJ65" i="60"/>
  <c r="BH72" i="60"/>
  <c r="AJ74" i="60"/>
  <c r="AP92" i="60"/>
  <c r="AP131" i="60"/>
  <c r="BH51" i="60"/>
  <c r="AV56" i="60"/>
  <c r="BH61" i="60"/>
  <c r="CF68" i="60"/>
  <c r="BH70" i="60"/>
  <c r="AP74" i="60"/>
  <c r="CF86" i="60"/>
  <c r="BZ97" i="60"/>
  <c r="BB107" i="60"/>
  <c r="BB117" i="60"/>
  <c r="CF120" i="60"/>
  <c r="BH130" i="60"/>
  <c r="AV132" i="60"/>
  <c r="BT206" i="60"/>
  <c r="M331" i="52"/>
  <c r="E6" i="83" s="1"/>
  <c r="M335" i="52"/>
  <c r="M339" i="52"/>
  <c r="E14" i="83" s="1"/>
  <c r="M343" i="52"/>
  <c r="M347" i="52"/>
  <c r="M351" i="52"/>
  <c r="M355" i="52"/>
  <c r="M359" i="52"/>
  <c r="M363" i="52"/>
  <c r="M367" i="52"/>
  <c r="M371" i="52"/>
  <c r="M375" i="52"/>
  <c r="M379" i="52"/>
  <c r="M383" i="52"/>
  <c r="M387" i="52"/>
  <c r="M391" i="52"/>
  <c r="M395" i="52"/>
  <c r="M399" i="52"/>
  <c r="M403" i="52"/>
  <c r="M407" i="52"/>
  <c r="M411" i="52"/>
  <c r="M415" i="52"/>
  <c r="M419" i="52"/>
  <c r="M423" i="52"/>
  <c r="M427" i="52"/>
  <c r="M431" i="52"/>
  <c r="M435" i="52"/>
  <c r="M439" i="52"/>
  <c r="M443" i="52"/>
  <c r="M334" i="52"/>
  <c r="M338" i="52"/>
  <c r="E13" i="83" s="1"/>
  <c r="M342" i="52"/>
  <c r="M346" i="52"/>
  <c r="E21" i="83" s="1"/>
  <c r="M350" i="52"/>
  <c r="M354" i="52"/>
  <c r="M358" i="52"/>
  <c r="M362" i="52"/>
  <c r="M366" i="52"/>
  <c r="M370" i="52"/>
  <c r="M374" i="52"/>
  <c r="M378" i="52"/>
  <c r="M382" i="52"/>
  <c r="M386" i="52"/>
  <c r="M390" i="52"/>
  <c r="M394" i="52"/>
  <c r="M398" i="52"/>
  <c r="M402" i="52"/>
  <c r="M406" i="52"/>
  <c r="M410" i="52"/>
  <c r="M414" i="52"/>
  <c r="M418" i="52"/>
  <c r="M422" i="52"/>
  <c r="M426" i="52"/>
  <c r="M430" i="52"/>
  <c r="M434" i="52"/>
  <c r="M438" i="52"/>
  <c r="M442" i="52"/>
  <c r="M336" i="52"/>
  <c r="M352" i="52"/>
  <c r="M368" i="52"/>
  <c r="M384" i="52"/>
  <c r="M400" i="52"/>
  <c r="M416" i="52"/>
  <c r="M432" i="52"/>
  <c r="M345" i="52"/>
  <c r="M377" i="52"/>
  <c r="M425" i="52"/>
  <c r="M441" i="52"/>
  <c r="M450" i="52"/>
  <c r="M454" i="52"/>
  <c r="M470" i="52"/>
  <c r="M489" i="52"/>
  <c r="M501" i="52"/>
  <c r="M337" i="52"/>
  <c r="M353" i="52"/>
  <c r="M369" i="52"/>
  <c r="M385" i="52"/>
  <c r="M401" i="52"/>
  <c r="M417" i="52"/>
  <c r="M433" i="52"/>
  <c r="M448" i="52"/>
  <c r="M452" i="52"/>
  <c r="M456" i="52"/>
  <c r="M460" i="52"/>
  <c r="M464" i="52"/>
  <c r="M468" i="52"/>
  <c r="M472" i="52"/>
  <c r="M476" i="52"/>
  <c r="M480" i="52"/>
  <c r="M484" i="52"/>
  <c r="M488" i="52"/>
  <c r="M492" i="52"/>
  <c r="M496" i="52"/>
  <c r="M500" i="52"/>
  <c r="M504" i="52"/>
  <c r="M508" i="52"/>
  <c r="M458" i="52"/>
  <c r="M498" i="52"/>
  <c r="M506" i="52"/>
  <c r="M477" i="52"/>
  <c r="M493" i="52"/>
  <c r="M332" i="52"/>
  <c r="M348" i="52"/>
  <c r="E23" i="83" s="1"/>
  <c r="M364" i="52"/>
  <c r="M380" i="52"/>
  <c r="M396" i="52"/>
  <c r="M412" i="52"/>
  <c r="M428" i="52"/>
  <c r="M444" i="52"/>
  <c r="M330" i="52"/>
  <c r="M474" i="52"/>
  <c r="M482" i="52"/>
  <c r="M502" i="52"/>
  <c r="M333" i="52"/>
  <c r="M349" i="52"/>
  <c r="E24" i="83" s="1"/>
  <c r="M365" i="52"/>
  <c r="M381" i="52"/>
  <c r="M397" i="52"/>
  <c r="M413" i="52"/>
  <c r="M429" i="52"/>
  <c r="M447" i="52"/>
  <c r="M451" i="52"/>
  <c r="M455" i="52"/>
  <c r="M459" i="52"/>
  <c r="M463" i="52"/>
  <c r="M467" i="52"/>
  <c r="M471" i="52"/>
  <c r="M475" i="52"/>
  <c r="M479" i="52"/>
  <c r="M483" i="52"/>
  <c r="M487" i="52"/>
  <c r="M491" i="52"/>
  <c r="M495" i="52"/>
  <c r="M499" i="52"/>
  <c r="M503" i="52"/>
  <c r="M507" i="52"/>
  <c r="M361" i="52"/>
  <c r="M409" i="52"/>
  <c r="M446" i="52"/>
  <c r="M490" i="52"/>
  <c r="M473" i="52"/>
  <c r="M344" i="52"/>
  <c r="M360" i="52"/>
  <c r="M376" i="52"/>
  <c r="M392" i="52"/>
  <c r="M408" i="52"/>
  <c r="M424" i="52"/>
  <c r="M440" i="52"/>
  <c r="M393" i="52"/>
  <c r="M462" i="52"/>
  <c r="M466" i="52"/>
  <c r="M478" i="52"/>
  <c r="M486" i="52"/>
  <c r="M494" i="52"/>
  <c r="M505" i="52"/>
  <c r="M340" i="52"/>
  <c r="M356" i="52"/>
  <c r="M372" i="52"/>
  <c r="M388" i="52"/>
  <c r="M404" i="52"/>
  <c r="M420" i="52"/>
  <c r="M436" i="52"/>
  <c r="M341" i="52"/>
  <c r="E16" i="83" s="1"/>
  <c r="M357" i="52"/>
  <c r="M373" i="52"/>
  <c r="M389" i="52"/>
  <c r="M405" i="52"/>
  <c r="M421" i="52"/>
  <c r="M437" i="52"/>
  <c r="M445" i="52"/>
  <c r="M449" i="52"/>
  <c r="M453" i="52"/>
  <c r="M457" i="52"/>
  <c r="M461" i="52"/>
  <c r="M465" i="52"/>
  <c r="M469" i="52"/>
  <c r="M481" i="52"/>
  <c r="M485" i="52"/>
  <c r="M497" i="52"/>
  <c r="BB200" i="60"/>
  <c r="BB175" i="60"/>
  <c r="BB174" i="60"/>
  <c r="BB173" i="60"/>
  <c r="BB143" i="60"/>
  <c r="BB142" i="60"/>
  <c r="BB141" i="60"/>
  <c r="BB206" i="60"/>
  <c r="BB196" i="60"/>
  <c r="BB190" i="60"/>
  <c r="BB186" i="60"/>
  <c r="BB159" i="60"/>
  <c r="BB158" i="60"/>
  <c r="BB157" i="60"/>
  <c r="BB184" i="60"/>
  <c r="BB154" i="60"/>
  <c r="BB138" i="60"/>
  <c r="BB133" i="60"/>
  <c r="BB114" i="60"/>
  <c r="BB113" i="60"/>
  <c r="BB112" i="60"/>
  <c r="BB214" i="60"/>
  <c r="BB182" i="60"/>
  <c r="BB125" i="60"/>
  <c r="BB118" i="60"/>
  <c r="BB116" i="60"/>
  <c r="BB167" i="60"/>
  <c r="BB122" i="60"/>
  <c r="BB120" i="60"/>
  <c r="BB171" i="60"/>
  <c r="BB169" i="60"/>
  <c r="BB153" i="60"/>
  <c r="BB198" i="60"/>
  <c r="BB155" i="60"/>
  <c r="BB139" i="60"/>
  <c r="BB137" i="60"/>
  <c r="BB126" i="60"/>
  <c r="BB98" i="60"/>
  <c r="BB96" i="60"/>
  <c r="BB180" i="60"/>
  <c r="BB127" i="60"/>
  <c r="BB170" i="60"/>
  <c r="BB135" i="60"/>
  <c r="BB105" i="60"/>
  <c r="BB101" i="60"/>
  <c r="BB93" i="60"/>
  <c r="BB69" i="60"/>
  <c r="BB68" i="60"/>
  <c r="BB67" i="60"/>
  <c r="BB108" i="60"/>
  <c r="BB72" i="60"/>
  <c r="BB38" i="60"/>
  <c r="BB102" i="60"/>
  <c r="BB94" i="60"/>
  <c r="BB76" i="60"/>
  <c r="BB106" i="60"/>
  <c r="BB80" i="60"/>
  <c r="BB53" i="60"/>
  <c r="BB109" i="60"/>
  <c r="BB84" i="60"/>
  <c r="BB166" i="60"/>
  <c r="BB110" i="60"/>
  <c r="BB104" i="60"/>
  <c r="BB100" i="60"/>
  <c r="BB92" i="60"/>
  <c r="CF38" i="60"/>
  <c r="AP50" i="60"/>
  <c r="CF51" i="60"/>
  <c r="AP56" i="60"/>
  <c r="AV58" i="60"/>
  <c r="BZ59" i="60"/>
  <c r="BH63" i="60"/>
  <c r="BT89" i="60"/>
  <c r="AV130" i="60"/>
  <c r="BB44" i="60"/>
  <c r="AP46" i="60"/>
  <c r="BB47" i="60"/>
  <c r="CF47" i="60"/>
  <c r="AP49" i="60"/>
  <c r="BH58" i="60"/>
  <c r="CF59" i="60"/>
  <c r="BT72" i="60"/>
  <c r="BN91" i="60"/>
  <c r="CF93" i="60"/>
  <c r="AV99" i="60"/>
  <c r="AJ100" i="60"/>
  <c r="AJ195" i="60"/>
  <c r="AJ154" i="60"/>
  <c r="AJ153" i="60"/>
  <c r="AJ152" i="60"/>
  <c r="AJ201" i="60"/>
  <c r="AJ209" i="60"/>
  <c r="AJ185" i="60"/>
  <c r="AJ170" i="60"/>
  <c r="AJ169" i="60"/>
  <c r="AJ168" i="60"/>
  <c r="AJ138" i="60"/>
  <c r="AJ137" i="60"/>
  <c r="AJ193" i="60"/>
  <c r="AJ164" i="60"/>
  <c r="AJ146" i="60"/>
  <c r="AJ166" i="60"/>
  <c r="AJ150" i="60"/>
  <c r="AJ148" i="60"/>
  <c r="AJ97" i="60"/>
  <c r="AJ95" i="60"/>
  <c r="AJ145" i="60"/>
  <c r="AJ136" i="60"/>
  <c r="AJ109" i="60"/>
  <c r="AJ107" i="60"/>
  <c r="AJ117" i="60"/>
  <c r="AJ181" i="60"/>
  <c r="AJ178" i="60"/>
  <c r="AJ144" i="60"/>
  <c r="AJ134" i="60"/>
  <c r="AJ120" i="60"/>
  <c r="AJ112" i="60"/>
  <c r="AJ103" i="60"/>
  <c r="AJ80" i="60"/>
  <c r="AJ79" i="60"/>
  <c r="AJ78" i="60"/>
  <c r="AJ149" i="60"/>
  <c r="AJ115" i="60"/>
  <c r="AJ99" i="60"/>
  <c r="AJ91" i="60"/>
  <c r="AJ83" i="60"/>
  <c r="AJ104" i="60"/>
  <c r="AJ87" i="60"/>
  <c r="AJ165" i="60"/>
  <c r="AJ119" i="60"/>
  <c r="AJ113" i="60"/>
  <c r="AJ92" i="60"/>
  <c r="AJ60" i="60"/>
  <c r="AJ59" i="60"/>
  <c r="AJ58" i="60"/>
  <c r="AJ56" i="60"/>
  <c r="AJ52" i="60"/>
  <c r="AJ105" i="60"/>
  <c r="AJ63" i="60"/>
  <c r="AJ111" i="60"/>
  <c r="AJ71" i="60"/>
  <c r="O332" i="52"/>
  <c r="O336" i="52"/>
  <c r="O340" i="52"/>
  <c r="O344" i="52"/>
  <c r="O348" i="52"/>
  <c r="O352" i="52"/>
  <c r="O356" i="52"/>
  <c r="O360" i="52"/>
  <c r="O364" i="52"/>
  <c r="O368" i="52"/>
  <c r="O372" i="52"/>
  <c r="O376" i="52"/>
  <c r="O380" i="52"/>
  <c r="O384" i="52"/>
  <c r="O388" i="52"/>
  <c r="O392" i="52"/>
  <c r="O396" i="52"/>
  <c r="O400" i="52"/>
  <c r="O404" i="52"/>
  <c r="O408" i="52"/>
  <c r="O412" i="52"/>
  <c r="O416" i="52"/>
  <c r="O420" i="52"/>
  <c r="O424" i="52"/>
  <c r="O428" i="52"/>
  <c r="O432" i="52"/>
  <c r="O436" i="52"/>
  <c r="O440" i="52"/>
  <c r="O331" i="52"/>
  <c r="O335" i="52"/>
  <c r="O339" i="52"/>
  <c r="O343" i="52"/>
  <c r="O347" i="52"/>
  <c r="O351" i="52"/>
  <c r="O355" i="52"/>
  <c r="O359" i="52"/>
  <c r="O363" i="52"/>
  <c r="O367" i="52"/>
  <c r="O371" i="52"/>
  <c r="O375" i="52"/>
  <c r="O379" i="52"/>
  <c r="O383" i="52"/>
  <c r="O387" i="52"/>
  <c r="O391" i="52"/>
  <c r="O395" i="52"/>
  <c r="O399" i="52"/>
  <c r="O403" i="52"/>
  <c r="O407" i="52"/>
  <c r="O411" i="52"/>
  <c r="O415" i="52"/>
  <c r="O419" i="52"/>
  <c r="O423" i="52"/>
  <c r="O427" i="52"/>
  <c r="O431" i="52"/>
  <c r="O435" i="52"/>
  <c r="O439" i="52"/>
  <c r="O443" i="52"/>
  <c r="O341" i="52"/>
  <c r="O357" i="52"/>
  <c r="O373" i="52"/>
  <c r="O389" i="52"/>
  <c r="O405" i="52"/>
  <c r="O421" i="52"/>
  <c r="O437" i="52"/>
  <c r="O330" i="52"/>
  <c r="O334" i="52"/>
  <c r="O382" i="52"/>
  <c r="O414" i="52"/>
  <c r="O463" i="52"/>
  <c r="O483" i="52"/>
  <c r="O495" i="52"/>
  <c r="O503" i="52"/>
  <c r="O507" i="52"/>
  <c r="O470" i="52"/>
  <c r="O486" i="52"/>
  <c r="O342" i="52"/>
  <c r="O358" i="52"/>
  <c r="O374" i="52"/>
  <c r="O390" i="52"/>
  <c r="O406" i="52"/>
  <c r="O422" i="52"/>
  <c r="O438" i="52"/>
  <c r="O445" i="52"/>
  <c r="O449" i="52"/>
  <c r="O453" i="52"/>
  <c r="O457" i="52"/>
  <c r="O461" i="52"/>
  <c r="O465" i="52"/>
  <c r="O469" i="52"/>
  <c r="O473" i="52"/>
  <c r="O477" i="52"/>
  <c r="O481" i="52"/>
  <c r="O485" i="52"/>
  <c r="O489" i="52"/>
  <c r="O493" i="52"/>
  <c r="O497" i="52"/>
  <c r="O501" i="52"/>
  <c r="O505" i="52"/>
  <c r="O366" i="52"/>
  <c r="O398" i="52"/>
  <c r="O491" i="52"/>
  <c r="O337" i="52"/>
  <c r="O353" i="52"/>
  <c r="O369" i="52"/>
  <c r="O385" i="52"/>
  <c r="O401" i="52"/>
  <c r="O417" i="52"/>
  <c r="O433" i="52"/>
  <c r="O430" i="52"/>
  <c r="O455" i="52"/>
  <c r="O467" i="52"/>
  <c r="O494" i="52"/>
  <c r="O338" i="52"/>
  <c r="O354" i="52"/>
  <c r="O370" i="52"/>
  <c r="O386" i="52"/>
  <c r="O402" i="52"/>
  <c r="O418" i="52"/>
  <c r="O434" i="52"/>
  <c r="O444" i="52"/>
  <c r="O448" i="52"/>
  <c r="O452" i="52"/>
  <c r="O456" i="52"/>
  <c r="O460" i="52"/>
  <c r="O464" i="52"/>
  <c r="O468" i="52"/>
  <c r="O472" i="52"/>
  <c r="O476" i="52"/>
  <c r="O480" i="52"/>
  <c r="O484" i="52"/>
  <c r="O488" i="52"/>
  <c r="O492" i="52"/>
  <c r="O496" i="52"/>
  <c r="O500" i="52"/>
  <c r="O504" i="52"/>
  <c r="O508" i="52"/>
  <c r="O350" i="52"/>
  <c r="O459" i="52"/>
  <c r="O471" i="52"/>
  <c r="O475" i="52"/>
  <c r="O479" i="52"/>
  <c r="O487" i="52"/>
  <c r="O499" i="52"/>
  <c r="O478" i="52"/>
  <c r="O482" i="52"/>
  <c r="O490" i="52"/>
  <c r="O498" i="52"/>
  <c r="O502" i="52"/>
  <c r="O333" i="52"/>
  <c r="O349" i="52"/>
  <c r="O365" i="52"/>
  <c r="O381" i="52"/>
  <c r="O397" i="52"/>
  <c r="O413" i="52"/>
  <c r="O429" i="52"/>
  <c r="O447" i="52"/>
  <c r="O451" i="52"/>
  <c r="O345" i="52"/>
  <c r="O361" i="52"/>
  <c r="O377" i="52"/>
  <c r="O393" i="52"/>
  <c r="O409" i="52"/>
  <c r="O425" i="52"/>
  <c r="O441" i="52"/>
  <c r="O346" i="52"/>
  <c r="O362" i="52"/>
  <c r="O378" i="52"/>
  <c r="O394" i="52"/>
  <c r="O410" i="52"/>
  <c r="O426" i="52"/>
  <c r="O442" i="52"/>
  <c r="O446" i="52"/>
  <c r="O450" i="52"/>
  <c r="O454" i="52"/>
  <c r="O458" i="52"/>
  <c r="O462" i="52"/>
  <c r="O466" i="52"/>
  <c r="O474" i="52"/>
  <c r="O506" i="52"/>
  <c r="BN198" i="60"/>
  <c r="BN157" i="60"/>
  <c r="BN156" i="60"/>
  <c r="BN155" i="60"/>
  <c r="BN196" i="60"/>
  <c r="BN204" i="60"/>
  <c r="BN180" i="60"/>
  <c r="BN173" i="60"/>
  <c r="BN172" i="60"/>
  <c r="BN171" i="60"/>
  <c r="BN141" i="60"/>
  <c r="BN140" i="60"/>
  <c r="BN139" i="60"/>
  <c r="BN177" i="60"/>
  <c r="BN194" i="60"/>
  <c r="BN169" i="60"/>
  <c r="BN153" i="60"/>
  <c r="BN151" i="60"/>
  <c r="BN137" i="60"/>
  <c r="BN123" i="60"/>
  <c r="BN100" i="60"/>
  <c r="BN98" i="60"/>
  <c r="BN212" i="60"/>
  <c r="BN168" i="60"/>
  <c r="BN152" i="60"/>
  <c r="BN124" i="60"/>
  <c r="BN112" i="60"/>
  <c r="BN110" i="60"/>
  <c r="BN182" i="60"/>
  <c r="BN125" i="60"/>
  <c r="BN120" i="60"/>
  <c r="BN118" i="60"/>
  <c r="BN167" i="60"/>
  <c r="BN149" i="60"/>
  <c r="BN106" i="60"/>
  <c r="BN90" i="60"/>
  <c r="BN83" i="60"/>
  <c r="BN82" i="60"/>
  <c r="BN81" i="60"/>
  <c r="BN115" i="60"/>
  <c r="BN95" i="60"/>
  <c r="BN86" i="60"/>
  <c r="BN59" i="60"/>
  <c r="BN58" i="60"/>
  <c r="BN57" i="60"/>
  <c r="BN107" i="60"/>
  <c r="BN104" i="60"/>
  <c r="BN96" i="60"/>
  <c r="BN63" i="60"/>
  <c r="BN62" i="60"/>
  <c r="BN61" i="60"/>
  <c r="BN55" i="60"/>
  <c r="BN51" i="60"/>
  <c r="BN136" i="60"/>
  <c r="BN66" i="60"/>
  <c r="BN74" i="60"/>
  <c r="AP39" i="60"/>
  <c r="CF40" i="60"/>
  <c r="BT42" i="60"/>
  <c r="BH44" i="60"/>
  <c r="AV46" i="60"/>
  <c r="AJ48" i="60"/>
  <c r="BZ49" i="60"/>
  <c r="AP57" i="60"/>
  <c r="BZ57" i="60"/>
  <c r="BB59" i="60"/>
  <c r="BZ60" i="60"/>
  <c r="BB62" i="60"/>
  <c r="AP63" i="60"/>
  <c r="BH64" i="60"/>
  <c r="AJ66" i="60"/>
  <c r="BN67" i="60"/>
  <c r="AV68" i="60"/>
  <c r="BZ69" i="60"/>
  <c r="BB71" i="60"/>
  <c r="AJ72" i="60"/>
  <c r="BN73" i="60"/>
  <c r="AJ75" i="60"/>
  <c r="BN76" i="60"/>
  <c r="BB77" i="60"/>
  <c r="BT78" i="60"/>
  <c r="AV80" i="60"/>
  <c r="BZ81" i="60"/>
  <c r="BH82" i="60"/>
  <c r="AJ84" i="60"/>
  <c r="BN85" i="60"/>
  <c r="AV86" i="60"/>
  <c r="BZ87" i="60"/>
  <c r="BH88" i="60"/>
  <c r="BH92" i="60"/>
  <c r="BT94" i="60"/>
  <c r="BT98" i="60"/>
  <c r="BZ101" i="60"/>
  <c r="BN102" i="60"/>
  <c r="AV103" i="60"/>
  <c r="CF104" i="60"/>
  <c r="BT106" i="60"/>
  <c r="BH110" i="60"/>
  <c r="CF112" i="60"/>
  <c r="BN116" i="60"/>
  <c r="BN122" i="60"/>
  <c r="AJ62" i="60"/>
  <c r="BT77" i="60"/>
  <c r="BT86" i="60"/>
  <c r="BT103" i="60"/>
  <c r="BZ133" i="60"/>
  <c r="AJ45" i="60"/>
  <c r="BN45" i="60"/>
  <c r="BT49" i="60"/>
  <c r="CF53" i="60"/>
  <c r="AJ55" i="60"/>
  <c r="BT55" i="60"/>
  <c r="AP83" i="60"/>
  <c r="BT84" i="60"/>
  <c r="BN38" i="60"/>
  <c r="AV39" i="60"/>
  <c r="AJ41" i="60"/>
  <c r="BZ42" i="60"/>
  <c r="BN44" i="60"/>
  <c r="BB46" i="60"/>
  <c r="AP48" i="60"/>
  <c r="CF49" i="60"/>
  <c r="BT51" i="60"/>
  <c r="AV52" i="60"/>
  <c r="BH53" i="60"/>
  <c r="AJ54" i="60"/>
  <c r="AV55" i="60"/>
  <c r="BZ55" i="60"/>
  <c r="BB56" i="60"/>
  <c r="CF57" i="60"/>
  <c r="BH59" i="60"/>
  <c r="BT61" i="60"/>
  <c r="BB65" i="60"/>
  <c r="CF66" i="60"/>
  <c r="AP69" i="60"/>
  <c r="BN70" i="60"/>
  <c r="AP72" i="60"/>
  <c r="BN79" i="60"/>
  <c r="BB83" i="60"/>
  <c r="BZ84" i="60"/>
  <c r="BB86" i="60"/>
  <c r="BN88" i="60"/>
  <c r="BB89" i="60"/>
  <c r="AP90" i="60"/>
  <c r="BN92" i="60"/>
  <c r="AJ98" i="60"/>
  <c r="AJ101" i="60"/>
  <c r="BH107" i="60"/>
  <c r="CF108" i="60"/>
  <c r="AV112" i="60"/>
  <c r="AJ121" i="60"/>
  <c r="AV126" i="60"/>
  <c r="BN161" i="60"/>
  <c r="BT172" i="60"/>
  <c r="BH41" i="60"/>
  <c r="CF50" i="60"/>
  <c r="AP52" i="60"/>
  <c r="BT52" i="60"/>
  <c r="AV53" i="60"/>
  <c r="BH54" i="60"/>
  <c r="BT75" i="60"/>
  <c r="CF100" i="60"/>
  <c r="AP202" i="60"/>
  <c r="AP216" i="60"/>
  <c r="AP184" i="60"/>
  <c r="AP161" i="60"/>
  <c r="AP160" i="60"/>
  <c r="AP159" i="60"/>
  <c r="AP192" i="60"/>
  <c r="AP177" i="60"/>
  <c r="AP176" i="60"/>
  <c r="AP175" i="60"/>
  <c r="AP145" i="60"/>
  <c r="AP144" i="60"/>
  <c r="AP143" i="60"/>
  <c r="AP141" i="60"/>
  <c r="AP104" i="60"/>
  <c r="AP102" i="60"/>
  <c r="AP200" i="60"/>
  <c r="AP127" i="60"/>
  <c r="AP186" i="60"/>
  <c r="AP172" i="60"/>
  <c r="AP156" i="60"/>
  <c r="AP140" i="60"/>
  <c r="AP116" i="60"/>
  <c r="AP114" i="60"/>
  <c r="AP208" i="60"/>
  <c r="AP171" i="60"/>
  <c r="AP122" i="60"/>
  <c r="AP173" i="60"/>
  <c r="AP157" i="60"/>
  <c r="AP155" i="60"/>
  <c r="AP139" i="60"/>
  <c r="AP129" i="60"/>
  <c r="AP95" i="60"/>
  <c r="AP87" i="60"/>
  <c r="AP86" i="60"/>
  <c r="AP85" i="60"/>
  <c r="AP119" i="60"/>
  <c r="AP110" i="60"/>
  <c r="AP100" i="60"/>
  <c r="AP96" i="60"/>
  <c r="AP67" i="60"/>
  <c r="AP66" i="60"/>
  <c r="AP65" i="60"/>
  <c r="AP55" i="60"/>
  <c r="AP51" i="60"/>
  <c r="AP128" i="60"/>
  <c r="AP118" i="60"/>
  <c r="AP111" i="60"/>
  <c r="AP108" i="60"/>
  <c r="AP70" i="60"/>
  <c r="AP123" i="60"/>
  <c r="AP120" i="60"/>
  <c r="AP112" i="60"/>
  <c r="AP106" i="60"/>
  <c r="AP94" i="60"/>
  <c r="AP78" i="60"/>
  <c r="P333" i="52"/>
  <c r="P337" i="52"/>
  <c r="P341" i="52"/>
  <c r="P345" i="52"/>
  <c r="P349" i="52"/>
  <c r="P353" i="52"/>
  <c r="P357" i="52"/>
  <c r="P361" i="52"/>
  <c r="P365" i="52"/>
  <c r="P369" i="52"/>
  <c r="P373" i="52"/>
  <c r="P377" i="52"/>
  <c r="P381" i="52"/>
  <c r="P385" i="52"/>
  <c r="P389" i="52"/>
  <c r="P393" i="52"/>
  <c r="P397" i="52"/>
  <c r="P401" i="52"/>
  <c r="P405" i="52"/>
  <c r="P409" i="52"/>
  <c r="P413" i="52"/>
  <c r="P417" i="52"/>
  <c r="P421" i="52"/>
  <c r="P425" i="52"/>
  <c r="P429" i="52"/>
  <c r="P433" i="52"/>
  <c r="P437" i="52"/>
  <c r="P441" i="52"/>
  <c r="P332" i="52"/>
  <c r="P336" i="52"/>
  <c r="P340" i="52"/>
  <c r="P344" i="52"/>
  <c r="P348" i="52"/>
  <c r="P352" i="52"/>
  <c r="P356" i="52"/>
  <c r="P360" i="52"/>
  <c r="P364" i="52"/>
  <c r="P368" i="52"/>
  <c r="P372" i="52"/>
  <c r="P376" i="52"/>
  <c r="P380" i="52"/>
  <c r="P384" i="52"/>
  <c r="P388" i="52"/>
  <c r="P392" i="52"/>
  <c r="P396" i="52"/>
  <c r="P400" i="52"/>
  <c r="P404" i="52"/>
  <c r="P408" i="52"/>
  <c r="P412" i="52"/>
  <c r="P416" i="52"/>
  <c r="P420" i="52"/>
  <c r="P424" i="52"/>
  <c r="P428" i="52"/>
  <c r="P432" i="52"/>
  <c r="P436" i="52"/>
  <c r="P440" i="52"/>
  <c r="P331" i="52"/>
  <c r="P335" i="52"/>
  <c r="P339" i="52"/>
  <c r="P343" i="52"/>
  <c r="P347" i="52"/>
  <c r="P351" i="52"/>
  <c r="P355" i="52"/>
  <c r="P359" i="52"/>
  <c r="P363" i="52"/>
  <c r="P367" i="52"/>
  <c r="P371" i="52"/>
  <c r="P375" i="52"/>
  <c r="P379" i="52"/>
  <c r="P383" i="52"/>
  <c r="P387" i="52"/>
  <c r="P391" i="52"/>
  <c r="P395" i="52"/>
  <c r="P399" i="52"/>
  <c r="P403" i="52"/>
  <c r="P407" i="52"/>
  <c r="P411" i="52"/>
  <c r="P415" i="52"/>
  <c r="P419" i="52"/>
  <c r="P423" i="52"/>
  <c r="P427" i="52"/>
  <c r="P431" i="52"/>
  <c r="P435" i="52"/>
  <c r="P439" i="52"/>
  <c r="P443" i="52"/>
  <c r="P334" i="52"/>
  <c r="P338" i="52"/>
  <c r="P342" i="52"/>
  <c r="P346" i="52"/>
  <c r="P350" i="52"/>
  <c r="P354" i="52"/>
  <c r="P358" i="52"/>
  <c r="P362" i="52"/>
  <c r="P366" i="52"/>
  <c r="P370" i="52"/>
  <c r="P374" i="52"/>
  <c r="P378" i="52"/>
  <c r="P382" i="52"/>
  <c r="P386" i="52"/>
  <c r="P390" i="52"/>
  <c r="P394" i="52"/>
  <c r="P398" i="52"/>
  <c r="P402" i="52"/>
  <c r="P406" i="52"/>
  <c r="P410" i="52"/>
  <c r="P414" i="52"/>
  <c r="P418" i="52"/>
  <c r="P422" i="52"/>
  <c r="P426" i="52"/>
  <c r="P430" i="52"/>
  <c r="P434" i="52"/>
  <c r="P438" i="52"/>
  <c r="P442" i="52"/>
  <c r="P446" i="52"/>
  <c r="P450" i="52"/>
  <c r="P454" i="52"/>
  <c r="P458" i="52"/>
  <c r="P462" i="52"/>
  <c r="P466" i="52"/>
  <c r="P470" i="52"/>
  <c r="P474" i="52"/>
  <c r="P478" i="52"/>
  <c r="P482" i="52"/>
  <c r="P486" i="52"/>
  <c r="P490" i="52"/>
  <c r="P494" i="52"/>
  <c r="P498" i="52"/>
  <c r="P502" i="52"/>
  <c r="P506" i="52"/>
  <c r="P330" i="52"/>
  <c r="P445" i="52"/>
  <c r="P449" i="52"/>
  <c r="P453" i="52"/>
  <c r="P457" i="52"/>
  <c r="P461" i="52"/>
  <c r="P465" i="52"/>
  <c r="P469" i="52"/>
  <c r="P473" i="52"/>
  <c r="P477" i="52"/>
  <c r="P481" i="52"/>
  <c r="P485" i="52"/>
  <c r="P489" i="52"/>
  <c r="P493" i="52"/>
  <c r="P497" i="52"/>
  <c r="P501" i="52"/>
  <c r="P505" i="52"/>
  <c r="P444" i="52"/>
  <c r="P448" i="52"/>
  <c r="P452" i="52"/>
  <c r="P456" i="52"/>
  <c r="P460" i="52"/>
  <c r="P464" i="52"/>
  <c r="P468" i="52"/>
  <c r="P472" i="52"/>
  <c r="P476" i="52"/>
  <c r="P480" i="52"/>
  <c r="P484" i="52"/>
  <c r="P488" i="52"/>
  <c r="P492" i="52"/>
  <c r="P496" i="52"/>
  <c r="P500" i="52"/>
  <c r="P504" i="52"/>
  <c r="P508" i="52"/>
  <c r="P447" i="52"/>
  <c r="P451" i="52"/>
  <c r="P455" i="52"/>
  <c r="P459" i="52"/>
  <c r="P463" i="52"/>
  <c r="P467" i="52"/>
  <c r="P471" i="52"/>
  <c r="P475" i="52"/>
  <c r="P479" i="52"/>
  <c r="P483" i="52"/>
  <c r="P487" i="52"/>
  <c r="P491" i="52"/>
  <c r="P495" i="52"/>
  <c r="P499" i="52"/>
  <c r="P503" i="52"/>
  <c r="P507" i="52"/>
  <c r="BT205" i="60"/>
  <c r="BT211" i="60"/>
  <c r="BT164" i="60"/>
  <c r="BT163" i="60"/>
  <c r="BT162" i="60"/>
  <c r="BT189" i="60"/>
  <c r="BT187" i="60"/>
  <c r="BT178" i="60"/>
  <c r="BT148" i="60"/>
  <c r="BT147" i="60"/>
  <c r="BT146" i="60"/>
  <c r="BT203" i="60"/>
  <c r="BT155" i="60"/>
  <c r="BT132" i="60"/>
  <c r="BT126" i="60"/>
  <c r="BT107" i="60"/>
  <c r="BT105" i="60"/>
  <c r="BT175" i="60"/>
  <c r="BT159" i="60"/>
  <c r="BT127" i="60"/>
  <c r="BT201" i="60"/>
  <c r="BT143" i="60"/>
  <c r="BT130" i="60"/>
  <c r="BT119" i="60"/>
  <c r="BT117" i="60"/>
  <c r="BT176" i="60"/>
  <c r="BT160" i="60"/>
  <c r="BT158" i="60"/>
  <c r="BT142" i="60"/>
  <c r="BT131" i="60"/>
  <c r="BT144" i="60"/>
  <c r="BT123" i="60"/>
  <c r="BT91" i="60"/>
  <c r="BT58" i="60"/>
  <c r="BT57" i="60"/>
  <c r="BT56" i="60"/>
  <c r="BT195" i="60"/>
  <c r="BT156" i="60"/>
  <c r="BT174" i="60"/>
  <c r="BT113" i="60"/>
  <c r="BT65" i="60"/>
  <c r="BT179" i="60"/>
  <c r="BT122" i="60"/>
  <c r="BT101" i="60"/>
  <c r="BT70" i="60"/>
  <c r="BT69" i="60"/>
  <c r="BT68" i="60"/>
  <c r="BT54" i="60"/>
  <c r="BT50" i="60"/>
  <c r="BT38" i="60"/>
  <c r="BT97" i="60"/>
  <c r="BT93" i="60"/>
  <c r="BT73" i="60"/>
  <c r="BT128" i="60"/>
  <c r="BT121" i="60"/>
  <c r="BT81" i="60"/>
  <c r="BH40" i="60"/>
  <c r="AV42" i="60"/>
  <c r="AJ44" i="60"/>
  <c r="BZ45" i="60"/>
  <c r="BN47" i="60"/>
  <c r="BB49" i="60"/>
  <c r="AV57" i="60"/>
  <c r="BZ58" i="60"/>
  <c r="CF60" i="60"/>
  <c r="BH62" i="60"/>
  <c r="AJ64" i="60"/>
  <c r="BT64" i="60"/>
  <c r="AV66" i="60"/>
  <c r="BZ67" i="60"/>
  <c r="BH68" i="60"/>
  <c r="AJ70" i="60"/>
  <c r="BH71" i="60"/>
  <c r="AJ73" i="60"/>
  <c r="BZ73" i="60"/>
  <c r="AP75" i="60"/>
  <c r="BT76" i="60"/>
  <c r="AV78" i="60"/>
  <c r="CF78" i="60"/>
  <c r="BH80" i="60"/>
  <c r="AJ82" i="60"/>
  <c r="BT82" i="60"/>
  <c r="AV84" i="60"/>
  <c r="CF84" i="60"/>
  <c r="BT85" i="60"/>
  <c r="BH86" i="60"/>
  <c r="AV87" i="60"/>
  <c r="AJ88" i="60"/>
  <c r="AV90" i="60"/>
  <c r="AV94" i="60"/>
  <c r="BT95" i="60"/>
  <c r="BH96" i="60"/>
  <c r="AJ102" i="60"/>
  <c r="BT102" i="60"/>
  <c r="BT110" i="60"/>
  <c r="BN111" i="60"/>
  <c r="BN114" i="60"/>
  <c r="BN147" i="60"/>
  <c r="AV79" i="60"/>
  <c r="CF92" i="60"/>
  <c r="AP99" i="60"/>
  <c r="AJ132" i="60"/>
  <c r="BB50" i="60"/>
  <c r="BZ205" i="60"/>
  <c r="AP38" i="60"/>
  <c r="Q333" i="52"/>
  <c r="Q337" i="52"/>
  <c r="Q341" i="52"/>
  <c r="Q345" i="52"/>
  <c r="Q349" i="52"/>
  <c r="Q353" i="52"/>
  <c r="Q357" i="52"/>
  <c r="Q361" i="52"/>
  <c r="Q365" i="52"/>
  <c r="Q369" i="52"/>
  <c r="Q373" i="52"/>
  <c r="Q377" i="52"/>
  <c r="Q381" i="52"/>
  <c r="Q385" i="52"/>
  <c r="Q389" i="52"/>
  <c r="Q393" i="52"/>
  <c r="Q397" i="52"/>
  <c r="Q401" i="52"/>
  <c r="Q405" i="52"/>
  <c r="Q409" i="52"/>
  <c r="Q413" i="52"/>
  <c r="Q417" i="52"/>
  <c r="Q421" i="52"/>
  <c r="Q425" i="52"/>
  <c r="Q429" i="52"/>
  <c r="Q433" i="52"/>
  <c r="Q437" i="52"/>
  <c r="Q441" i="52"/>
  <c r="Q332" i="52"/>
  <c r="Q336" i="52"/>
  <c r="Q340" i="52"/>
  <c r="Q344" i="52"/>
  <c r="Q348" i="52"/>
  <c r="Q352" i="52"/>
  <c r="Q356" i="52"/>
  <c r="Q360" i="52"/>
  <c r="Q364" i="52"/>
  <c r="Q368" i="52"/>
  <c r="Q372" i="52"/>
  <c r="Q376" i="52"/>
  <c r="Q380" i="52"/>
  <c r="Q384" i="52"/>
  <c r="Q388" i="52"/>
  <c r="Q392" i="52"/>
  <c r="Q396" i="52"/>
  <c r="Q400" i="52"/>
  <c r="Q404" i="52"/>
  <c r="Q408" i="52"/>
  <c r="Q412" i="52"/>
  <c r="Q416" i="52"/>
  <c r="Q420" i="52"/>
  <c r="Q424" i="52"/>
  <c r="Q428" i="52"/>
  <c r="Q432" i="52"/>
  <c r="Q436" i="52"/>
  <c r="Q440" i="52"/>
  <c r="Q346" i="52"/>
  <c r="Q362" i="52"/>
  <c r="Q378" i="52"/>
  <c r="Q394" i="52"/>
  <c r="Q410" i="52"/>
  <c r="Q426" i="52"/>
  <c r="Q442" i="52"/>
  <c r="Q435" i="52"/>
  <c r="Q472" i="52"/>
  <c r="Q480" i="52"/>
  <c r="Q492" i="52"/>
  <c r="Q475" i="52"/>
  <c r="Q331" i="52"/>
  <c r="Q347" i="52"/>
  <c r="Q363" i="52"/>
  <c r="Q379" i="52"/>
  <c r="Q395" i="52"/>
  <c r="Q411" i="52"/>
  <c r="Q427" i="52"/>
  <c r="Q443" i="52"/>
  <c r="Q446" i="52"/>
  <c r="Q450" i="52"/>
  <c r="Q454" i="52"/>
  <c r="Q458" i="52"/>
  <c r="Q462" i="52"/>
  <c r="Q466" i="52"/>
  <c r="Q470" i="52"/>
  <c r="Q474" i="52"/>
  <c r="Q478" i="52"/>
  <c r="Q482" i="52"/>
  <c r="Q486" i="52"/>
  <c r="Q490" i="52"/>
  <c r="Q494" i="52"/>
  <c r="Q498" i="52"/>
  <c r="Q502" i="52"/>
  <c r="Q506" i="52"/>
  <c r="Q419" i="52"/>
  <c r="Q444" i="52"/>
  <c r="Q452" i="52"/>
  <c r="Q468" i="52"/>
  <c r="Q476" i="52"/>
  <c r="Q484" i="52"/>
  <c r="Q503" i="52"/>
  <c r="Q342" i="52"/>
  <c r="Q358" i="52"/>
  <c r="Q374" i="52"/>
  <c r="Q390" i="52"/>
  <c r="Q406" i="52"/>
  <c r="Q422" i="52"/>
  <c r="Q438" i="52"/>
  <c r="Q355" i="52"/>
  <c r="Q403" i="52"/>
  <c r="Q448" i="52"/>
  <c r="Q460" i="52"/>
  <c r="Q488" i="52"/>
  <c r="Q496" i="52"/>
  <c r="Q479" i="52"/>
  <c r="Q487" i="52"/>
  <c r="Q499" i="52"/>
  <c r="Q507" i="52"/>
  <c r="Q343" i="52"/>
  <c r="Q359" i="52"/>
  <c r="Q375" i="52"/>
  <c r="Q391" i="52"/>
  <c r="Q407" i="52"/>
  <c r="Q423" i="52"/>
  <c r="Q439" i="52"/>
  <c r="Q445" i="52"/>
  <c r="Q449" i="52"/>
  <c r="Q453" i="52"/>
  <c r="Q457" i="52"/>
  <c r="Q461" i="52"/>
  <c r="Q465" i="52"/>
  <c r="Q469" i="52"/>
  <c r="Q473" i="52"/>
  <c r="Q477" i="52"/>
  <c r="Q481" i="52"/>
  <c r="Q485" i="52"/>
  <c r="Q489" i="52"/>
  <c r="Q493" i="52"/>
  <c r="Q497" i="52"/>
  <c r="Q501" i="52"/>
  <c r="Q505" i="52"/>
  <c r="Q339" i="52"/>
  <c r="Q371" i="52"/>
  <c r="Q387" i="52"/>
  <c r="Q456" i="52"/>
  <c r="Q464" i="52"/>
  <c r="Q504" i="52"/>
  <c r="Q508" i="52"/>
  <c r="Q338" i="52"/>
  <c r="Q354" i="52"/>
  <c r="Q370" i="52"/>
  <c r="Q386" i="52"/>
  <c r="Q402" i="52"/>
  <c r="Q418" i="52"/>
  <c r="Q434" i="52"/>
  <c r="Q500" i="52"/>
  <c r="Q483" i="52"/>
  <c r="Q491" i="52"/>
  <c r="Q334" i="52"/>
  <c r="Q350" i="52"/>
  <c r="Q366" i="52"/>
  <c r="Q382" i="52"/>
  <c r="Q398" i="52"/>
  <c r="Q414" i="52"/>
  <c r="Q430" i="52"/>
  <c r="Q330" i="52"/>
  <c r="Q335" i="52"/>
  <c r="Q351" i="52"/>
  <c r="Q367" i="52"/>
  <c r="Q383" i="52"/>
  <c r="Q399" i="52"/>
  <c r="Q415" i="52"/>
  <c r="Q431" i="52"/>
  <c r="Q447" i="52"/>
  <c r="Q451" i="52"/>
  <c r="Q455" i="52"/>
  <c r="Q459" i="52"/>
  <c r="Q463" i="52"/>
  <c r="Q467" i="52"/>
  <c r="Q471" i="52"/>
  <c r="Q495" i="52"/>
  <c r="BZ196" i="60"/>
  <c r="BZ216" i="60"/>
  <c r="BZ182" i="60"/>
  <c r="BZ171" i="60"/>
  <c r="BZ170" i="60"/>
  <c r="BZ169" i="60"/>
  <c r="BZ139" i="60"/>
  <c r="BZ138" i="60"/>
  <c r="BZ137" i="60"/>
  <c r="BZ210" i="60"/>
  <c r="BZ180" i="60"/>
  <c r="BZ194" i="60"/>
  <c r="BZ155" i="60"/>
  <c r="BZ154" i="60"/>
  <c r="BZ153" i="60"/>
  <c r="BZ202" i="60"/>
  <c r="BZ184" i="60"/>
  <c r="BZ166" i="60"/>
  <c r="BZ110" i="60"/>
  <c r="BZ109" i="60"/>
  <c r="BZ108" i="60"/>
  <c r="BZ150" i="60"/>
  <c r="BZ114" i="60"/>
  <c r="BZ112" i="60"/>
  <c r="BZ161" i="60"/>
  <c r="BZ118" i="60"/>
  <c r="BZ116" i="60"/>
  <c r="BZ163" i="60"/>
  <c r="BZ122" i="60"/>
  <c r="BZ121" i="60"/>
  <c r="BZ120" i="60"/>
  <c r="BZ167" i="60"/>
  <c r="BZ165" i="60"/>
  <c r="BZ149" i="60"/>
  <c r="BZ208" i="60"/>
  <c r="BZ135" i="60"/>
  <c r="BZ129" i="60"/>
  <c r="BZ104" i="60"/>
  <c r="BZ100" i="60"/>
  <c r="BZ96" i="60"/>
  <c r="BZ88" i="60"/>
  <c r="BZ65" i="60"/>
  <c r="BZ64" i="60"/>
  <c r="BZ63" i="60"/>
  <c r="BZ68" i="60"/>
  <c r="BZ38" i="60"/>
  <c r="BZ89" i="60"/>
  <c r="BZ72" i="60"/>
  <c r="BZ105" i="60"/>
  <c r="BZ102" i="60"/>
  <c r="BZ76" i="60"/>
  <c r="BZ75" i="60"/>
  <c r="BZ53" i="60"/>
  <c r="BZ98" i="60"/>
  <c r="BZ90" i="60"/>
  <c r="BZ80" i="60"/>
  <c r="BZ151" i="60"/>
  <c r="BZ123" i="60"/>
  <c r="BN40" i="60"/>
  <c r="BB42" i="60"/>
  <c r="AP44" i="60"/>
  <c r="CF45" i="60"/>
  <c r="BT47" i="60"/>
  <c r="BH49" i="60"/>
  <c r="AV51" i="60"/>
  <c r="BZ51" i="60"/>
  <c r="BB52" i="60"/>
  <c r="AJ53" i="60"/>
  <c r="BN53" i="60"/>
  <c r="AP54" i="60"/>
  <c r="BZ54" i="60"/>
  <c r="BB55" i="60"/>
  <c r="CF55" i="60"/>
  <c r="AP58" i="60"/>
  <c r="BB60" i="60"/>
  <c r="BZ61" i="60"/>
  <c r="BB63" i="60"/>
  <c r="BN65" i="60"/>
  <c r="AJ67" i="60"/>
  <c r="BN68" i="60"/>
  <c r="AJ76" i="60"/>
  <c r="BN77" i="60"/>
  <c r="BZ79" i="60"/>
  <c r="BZ82" i="60"/>
  <c r="AP88" i="60"/>
  <c r="BH89" i="60"/>
  <c r="BB90" i="60"/>
  <c r="AP91" i="60"/>
  <c r="CF91" i="60"/>
  <c r="BH93" i="60"/>
  <c r="AP98" i="60"/>
  <c r="BN103" i="60"/>
  <c r="AP109" i="60"/>
  <c r="BH112" i="60"/>
  <c r="CF113" i="60"/>
  <c r="BT118" i="60"/>
  <c r="BN119" i="60"/>
  <c r="BH141" i="60"/>
  <c r="AP151" i="60"/>
  <c r="AP167" i="60"/>
  <c r="BB48" i="60"/>
  <c r="BT53" i="60"/>
  <c r="BH55" i="60"/>
  <c r="AV76" i="60"/>
  <c r="AP107" i="60"/>
  <c r="AV209" i="60"/>
  <c r="AV193" i="60"/>
  <c r="AV168" i="60"/>
  <c r="AV167" i="60"/>
  <c r="AV166" i="60"/>
  <c r="AV215" i="60"/>
  <c r="AV191" i="60"/>
  <c r="AV179" i="60"/>
  <c r="AV152" i="60"/>
  <c r="AV151" i="60"/>
  <c r="AV150" i="60"/>
  <c r="AV199" i="60"/>
  <c r="AV127" i="60"/>
  <c r="AV107" i="60"/>
  <c r="AV106" i="60"/>
  <c r="AV105" i="60"/>
  <c r="AV163" i="60"/>
  <c r="AV136" i="60"/>
  <c r="AV111" i="60"/>
  <c r="AV109" i="60"/>
  <c r="AV147" i="60"/>
  <c r="AV158" i="60"/>
  <c r="AV131" i="60"/>
  <c r="AV128" i="60"/>
  <c r="AV119" i="60"/>
  <c r="AV118" i="60"/>
  <c r="AV181" i="60"/>
  <c r="AV178" i="60"/>
  <c r="AV134" i="60"/>
  <c r="AV121" i="60"/>
  <c r="AV148" i="60"/>
  <c r="AV207" i="60"/>
  <c r="AV159" i="60"/>
  <c r="AV135" i="60"/>
  <c r="AV113" i="60"/>
  <c r="AV62" i="60"/>
  <c r="AV61" i="60"/>
  <c r="AV60" i="60"/>
  <c r="AV65" i="60"/>
  <c r="AV101" i="60"/>
  <c r="AV97" i="60"/>
  <c r="AV93" i="60"/>
  <c r="AV69" i="60"/>
  <c r="AV164" i="60"/>
  <c r="AV146" i="60"/>
  <c r="AV74" i="60"/>
  <c r="AV73" i="60"/>
  <c r="AV72" i="60"/>
  <c r="AV54" i="60"/>
  <c r="AV50" i="60"/>
  <c r="AV38" i="60"/>
  <c r="AV77" i="60"/>
  <c r="AV162" i="60"/>
  <c r="AV117" i="60"/>
  <c r="AV115" i="60"/>
  <c r="AV95" i="60"/>
  <c r="AV85" i="60"/>
  <c r="R334" i="52"/>
  <c r="R338" i="52"/>
  <c r="R342" i="52"/>
  <c r="R346" i="52"/>
  <c r="R350" i="52"/>
  <c r="R354" i="52"/>
  <c r="R358" i="52"/>
  <c r="R362" i="52"/>
  <c r="R366" i="52"/>
  <c r="R370" i="52"/>
  <c r="R374" i="52"/>
  <c r="R378" i="52"/>
  <c r="R382" i="52"/>
  <c r="R386" i="52"/>
  <c r="R390" i="52"/>
  <c r="R394" i="52"/>
  <c r="R398" i="52"/>
  <c r="R402" i="52"/>
  <c r="R406" i="52"/>
  <c r="R410" i="52"/>
  <c r="R414" i="52"/>
  <c r="R418" i="52"/>
  <c r="R422" i="52"/>
  <c r="R426" i="52"/>
  <c r="R430" i="52"/>
  <c r="R434" i="52"/>
  <c r="R438" i="52"/>
  <c r="R442" i="52"/>
  <c r="R333" i="52"/>
  <c r="R337" i="52"/>
  <c r="R341" i="52"/>
  <c r="R345" i="52"/>
  <c r="R349" i="52"/>
  <c r="R353" i="52"/>
  <c r="R357" i="52"/>
  <c r="R361" i="52"/>
  <c r="R365" i="52"/>
  <c r="R369" i="52"/>
  <c r="R373" i="52"/>
  <c r="R377" i="52"/>
  <c r="R381" i="52"/>
  <c r="R385" i="52"/>
  <c r="R389" i="52"/>
  <c r="R393" i="52"/>
  <c r="R397" i="52"/>
  <c r="R401" i="52"/>
  <c r="R405" i="52"/>
  <c r="R409" i="52"/>
  <c r="R413" i="52"/>
  <c r="R417" i="52"/>
  <c r="R421" i="52"/>
  <c r="R425" i="52"/>
  <c r="R429" i="52"/>
  <c r="R433" i="52"/>
  <c r="R437" i="52"/>
  <c r="R441" i="52"/>
  <c r="R332" i="52"/>
  <c r="R336" i="52"/>
  <c r="R340" i="52"/>
  <c r="R344" i="52"/>
  <c r="R348" i="52"/>
  <c r="R352" i="52"/>
  <c r="R356" i="52"/>
  <c r="R360" i="52"/>
  <c r="R364" i="52"/>
  <c r="R368" i="52"/>
  <c r="R372" i="52"/>
  <c r="R376" i="52"/>
  <c r="R380" i="52"/>
  <c r="R384" i="52"/>
  <c r="R388" i="52"/>
  <c r="R392" i="52"/>
  <c r="R396" i="52"/>
  <c r="R400" i="52"/>
  <c r="R404" i="52"/>
  <c r="R408" i="52"/>
  <c r="R412" i="52"/>
  <c r="R416" i="52"/>
  <c r="R420" i="52"/>
  <c r="R424" i="52"/>
  <c r="R428" i="52"/>
  <c r="R432" i="52"/>
  <c r="R436" i="52"/>
  <c r="R440" i="52"/>
  <c r="R331" i="52"/>
  <c r="R335" i="52"/>
  <c r="R339" i="52"/>
  <c r="R343" i="52"/>
  <c r="R347" i="52"/>
  <c r="R351" i="52"/>
  <c r="R355" i="52"/>
  <c r="R359" i="52"/>
  <c r="R363" i="52"/>
  <c r="R367" i="52"/>
  <c r="R371" i="52"/>
  <c r="R375" i="52"/>
  <c r="R379" i="52"/>
  <c r="R383" i="52"/>
  <c r="R387" i="52"/>
  <c r="R391" i="52"/>
  <c r="R395" i="52"/>
  <c r="R399" i="52"/>
  <c r="R403" i="52"/>
  <c r="R407" i="52"/>
  <c r="R411" i="52"/>
  <c r="R415" i="52"/>
  <c r="R419" i="52"/>
  <c r="R423" i="52"/>
  <c r="R427" i="52"/>
  <c r="R431" i="52"/>
  <c r="R435" i="52"/>
  <c r="R439" i="52"/>
  <c r="R443" i="52"/>
  <c r="R447" i="52"/>
  <c r="R451" i="52"/>
  <c r="R455" i="52"/>
  <c r="R459" i="52"/>
  <c r="R463" i="52"/>
  <c r="R467" i="52"/>
  <c r="R471" i="52"/>
  <c r="R475" i="52"/>
  <c r="R479" i="52"/>
  <c r="R483" i="52"/>
  <c r="R487" i="52"/>
  <c r="R491" i="52"/>
  <c r="R495" i="52"/>
  <c r="R499" i="52"/>
  <c r="R503" i="52"/>
  <c r="R507" i="52"/>
  <c r="R330" i="52"/>
  <c r="R446" i="52"/>
  <c r="R450" i="52"/>
  <c r="R454" i="52"/>
  <c r="R458" i="52"/>
  <c r="R462" i="52"/>
  <c r="R466" i="52"/>
  <c r="R470" i="52"/>
  <c r="R474" i="52"/>
  <c r="R478" i="52"/>
  <c r="R482" i="52"/>
  <c r="R486" i="52"/>
  <c r="R490" i="52"/>
  <c r="R494" i="52"/>
  <c r="R498" i="52"/>
  <c r="R502" i="52"/>
  <c r="R506" i="52"/>
  <c r="R445" i="52"/>
  <c r="R449" i="52"/>
  <c r="R453" i="52"/>
  <c r="R457" i="52"/>
  <c r="R461" i="52"/>
  <c r="R465" i="52"/>
  <c r="R469" i="52"/>
  <c r="R473" i="52"/>
  <c r="R477" i="52"/>
  <c r="R481" i="52"/>
  <c r="R485" i="52"/>
  <c r="R489" i="52"/>
  <c r="R493" i="52"/>
  <c r="R497" i="52"/>
  <c r="R501" i="52"/>
  <c r="R505" i="52"/>
  <c r="R444" i="52"/>
  <c r="R448" i="52"/>
  <c r="R452" i="52"/>
  <c r="R456" i="52"/>
  <c r="R460" i="52"/>
  <c r="R464" i="52"/>
  <c r="R468" i="52"/>
  <c r="R472" i="52"/>
  <c r="R476" i="52"/>
  <c r="R480" i="52"/>
  <c r="R484" i="52"/>
  <c r="R488" i="52"/>
  <c r="R492" i="52"/>
  <c r="R496" i="52"/>
  <c r="R500" i="52"/>
  <c r="R504" i="52"/>
  <c r="R508" i="52"/>
  <c r="CF203" i="60"/>
  <c r="CF201" i="60"/>
  <c r="CF178" i="60"/>
  <c r="CF177" i="60"/>
  <c r="CF176" i="60"/>
  <c r="CF146" i="60"/>
  <c r="CF145" i="60"/>
  <c r="CF144" i="60"/>
  <c r="CF187" i="60"/>
  <c r="CF185" i="60"/>
  <c r="CF162" i="60"/>
  <c r="CF161" i="60"/>
  <c r="CF160" i="60"/>
  <c r="CF168" i="60"/>
  <c r="CF117" i="60"/>
  <c r="CF116" i="60"/>
  <c r="CF115" i="60"/>
  <c r="CF183" i="60"/>
  <c r="CF121" i="60"/>
  <c r="CF119" i="60"/>
  <c r="CF215" i="60"/>
  <c r="CF174" i="60"/>
  <c r="CF172" i="60"/>
  <c r="CF156" i="60"/>
  <c r="CF138" i="60"/>
  <c r="CF128" i="60"/>
  <c r="CF158" i="60"/>
  <c r="CF142" i="60"/>
  <c r="CF140" i="60"/>
  <c r="CF209" i="60"/>
  <c r="CF101" i="60"/>
  <c r="CF99" i="60"/>
  <c r="CF173" i="60"/>
  <c r="CF193" i="60"/>
  <c r="CF157" i="60"/>
  <c r="CF141" i="60"/>
  <c r="CF130" i="60"/>
  <c r="CF126" i="60"/>
  <c r="CF97" i="60"/>
  <c r="CF72" i="60"/>
  <c r="CF71" i="60"/>
  <c r="CF70" i="60"/>
  <c r="CF105" i="60"/>
  <c r="CF75" i="60"/>
  <c r="CF199" i="60"/>
  <c r="CF129" i="60"/>
  <c r="CF111" i="60"/>
  <c r="CF79" i="60"/>
  <c r="CF124" i="60"/>
  <c r="CF83" i="60"/>
  <c r="CF52" i="60"/>
  <c r="CF109" i="60"/>
  <c r="CF103" i="60"/>
  <c r="CF95" i="60"/>
  <c r="CF96" i="60"/>
  <c r="CF63" i="60"/>
  <c r="AJ40" i="60"/>
  <c r="BZ41" i="60"/>
  <c r="BN43" i="60"/>
  <c r="BB45" i="60"/>
  <c r="AP47" i="60"/>
  <c r="CF48" i="60"/>
  <c r="BB57" i="60"/>
  <c r="CF58" i="60"/>
  <c r="BH60" i="60"/>
  <c r="AP61" i="60"/>
  <c r="BT62" i="60"/>
  <c r="AV64" i="60"/>
  <c r="CF64" i="60"/>
  <c r="BH66" i="60"/>
  <c r="CF67" i="60"/>
  <c r="BH69" i="60"/>
  <c r="AV70" i="60"/>
  <c r="BN71" i="60"/>
  <c r="AP73" i="60"/>
  <c r="BT74" i="60"/>
  <c r="BB75" i="60"/>
  <c r="CF76" i="60"/>
  <c r="BH78" i="60"/>
  <c r="AP79" i="60"/>
  <c r="BT80" i="60"/>
  <c r="BB81" i="60"/>
  <c r="AP82" i="60"/>
  <c r="CF82" i="60"/>
  <c r="BT83" i="60"/>
  <c r="BH84" i="60"/>
  <c r="BZ85" i="60"/>
  <c r="BB87" i="60"/>
  <c r="CF88" i="60"/>
  <c r="BH97" i="60"/>
  <c r="AV98" i="60"/>
  <c r="BT99" i="60"/>
  <c r="AV102" i="60"/>
  <c r="BH104" i="60"/>
  <c r="BH108" i="60"/>
  <c r="BT111" i="60"/>
  <c r="BT114" i="60"/>
  <c r="AJ177" i="60"/>
  <c r="BB58" i="60"/>
  <c r="CF61" i="60"/>
  <c r="BH65" i="60"/>
  <c r="AJ69" i="60"/>
  <c r="BN72" i="60"/>
  <c r="AP76" i="60"/>
  <c r="BT79" i="60"/>
  <c r="AV83" i="60"/>
  <c r="BZ86" i="60"/>
  <c r="CF87" i="60"/>
  <c r="BN89" i="60"/>
  <c r="AV91" i="60"/>
  <c r="BN93" i="60"/>
  <c r="BZ95" i="60"/>
  <c r="BZ99" i="60"/>
  <c r="BZ103" i="60"/>
  <c r="BN105" i="60"/>
  <c r="AJ108" i="60"/>
  <c r="AJ114" i="60"/>
  <c r="BZ115" i="60"/>
  <c r="AJ118" i="60"/>
  <c r="BT124" i="60"/>
  <c r="AJ133" i="60"/>
  <c r="BZ134" i="60"/>
  <c r="BN135" i="60"/>
  <c r="BH142" i="60"/>
  <c r="AV144" i="60"/>
  <c r="BN148" i="60"/>
  <c r="BZ158" i="60"/>
  <c r="CF169" i="60"/>
  <c r="AJ176" i="60"/>
  <c r="AJ182" i="60"/>
  <c r="AP188" i="60"/>
  <c r="CF189" i="60"/>
  <c r="BT191" i="60"/>
  <c r="BH57" i="60"/>
  <c r="AJ61" i="60"/>
  <c r="BN64" i="60"/>
  <c r="AP68" i="60"/>
  <c r="BT71" i="60"/>
  <c r="AV75" i="60"/>
  <c r="BZ78" i="60"/>
  <c r="BB82" i="60"/>
  <c r="CF85" i="60"/>
  <c r="AP89" i="60"/>
  <c r="BH91" i="60"/>
  <c r="AP93" i="60"/>
  <c r="BZ94" i="60"/>
  <c r="AP97" i="60"/>
  <c r="BB99" i="60"/>
  <c r="BB103" i="60"/>
  <c r="CF106" i="60"/>
  <c r="BT108" i="60"/>
  <c r="BN113" i="60"/>
  <c r="AJ116" i="60"/>
  <c r="BB123" i="60"/>
  <c r="BT125" i="60"/>
  <c r="BB132" i="60"/>
  <c r="BN143" i="60"/>
  <c r="AJ147" i="60"/>
  <c r="BT154" i="60"/>
  <c r="BZ160" i="60"/>
  <c r="BH180" i="60"/>
  <c r="BZ214" i="60"/>
  <c r="BT215" i="60"/>
  <c r="AJ57" i="60"/>
  <c r="BN60" i="60"/>
  <c r="AP64" i="60"/>
  <c r="BT67" i="60"/>
  <c r="AV71" i="60"/>
  <c r="BZ74" i="60"/>
  <c r="BB78" i="60"/>
  <c r="CF81" i="60"/>
  <c r="BH85" i="60"/>
  <c r="AV89" i="60"/>
  <c r="CF90" i="60"/>
  <c r="BZ93" i="60"/>
  <c r="CF94" i="60"/>
  <c r="AJ96" i="60"/>
  <c r="AP105" i="60"/>
  <c r="AJ110" i="60"/>
  <c r="AP124" i="60"/>
  <c r="BH127" i="60"/>
  <c r="BZ142" i="60"/>
  <c r="AP152" i="60"/>
  <c r="CF153" i="60"/>
  <c r="AJ172" i="60"/>
  <c r="BH175" i="60"/>
  <c r="BZ186" i="60"/>
  <c r="BN56" i="60"/>
  <c r="AP60" i="60"/>
  <c r="BT63" i="60"/>
  <c r="AV67" i="60"/>
  <c r="BZ70" i="60"/>
  <c r="BB74" i="60"/>
  <c r="CF77" i="60"/>
  <c r="BH81" i="60"/>
  <c r="AJ85" i="60"/>
  <c r="BT88" i="60"/>
  <c r="BT92" i="60"/>
  <c r="BT96" i="60"/>
  <c r="BT100" i="60"/>
  <c r="CF102" i="60"/>
  <c r="BH106" i="60"/>
  <c r="AV116" i="60"/>
  <c r="BB121" i="60"/>
  <c r="CF125" i="60"/>
  <c r="BZ130" i="60"/>
  <c r="BB134" i="60"/>
  <c r="BN145" i="60"/>
  <c r="AP153" i="60"/>
  <c r="AV171" i="60"/>
  <c r="AP185" i="60"/>
  <c r="AP214" i="60"/>
  <c r="BT59" i="60"/>
  <c r="AV63" i="60"/>
  <c r="BZ66" i="60"/>
  <c r="BB70" i="60"/>
  <c r="CF73" i="60"/>
  <c r="BH77" i="60"/>
  <c r="AJ81" i="60"/>
  <c r="BN84" i="60"/>
  <c r="CF89" i="60"/>
  <c r="BZ92" i="60"/>
  <c r="BH94" i="60"/>
  <c r="BB97" i="60"/>
  <c r="BH98" i="60"/>
  <c r="BN99" i="60"/>
  <c r="BZ113" i="60"/>
  <c r="BH114" i="60"/>
  <c r="BT120" i="60"/>
  <c r="AV122" i="60"/>
  <c r="BB124" i="60"/>
  <c r="AP125" i="60"/>
  <c r="BZ131" i="60"/>
  <c r="BN133" i="60"/>
  <c r="CF136" i="60"/>
  <c r="AV160" i="60"/>
  <c r="BZ162" i="60"/>
  <c r="AJ174" i="60"/>
  <c r="AV59" i="60"/>
  <c r="BZ62" i="60"/>
  <c r="BB66" i="60"/>
  <c r="CF69" i="60"/>
  <c r="BH73" i="60"/>
  <c r="AJ77" i="60"/>
  <c r="BN80" i="60"/>
  <c r="AP84" i="60"/>
  <c r="BT87" i="60"/>
  <c r="AJ90" i="60"/>
  <c r="AV92" i="60"/>
  <c r="AV96" i="60"/>
  <c r="AV100" i="60"/>
  <c r="AV104" i="60"/>
  <c r="AV110" i="60"/>
  <c r="CF110" i="60"/>
  <c r="BT112" i="60"/>
  <c r="AP115" i="60"/>
  <c r="AP117" i="60"/>
  <c r="BZ117" i="60"/>
  <c r="BN121" i="60"/>
  <c r="BB129" i="60"/>
  <c r="BT138" i="60"/>
  <c r="AJ156" i="60"/>
  <c r="BH159" i="60"/>
  <c r="BB165" i="60"/>
  <c r="BN183" i="60"/>
  <c r="BZ126" i="60"/>
  <c r="AJ128" i="60"/>
  <c r="BN128" i="60"/>
  <c r="BZ132" i="60"/>
  <c r="BN134" i="60"/>
  <c r="BH136" i="60"/>
  <c r="AP137" i="60"/>
  <c r="BH138" i="60"/>
  <c r="CF139" i="60"/>
  <c r="BZ146" i="60"/>
  <c r="CF148" i="60"/>
  <c r="BT151" i="60"/>
  <c r="BB152" i="60"/>
  <c r="BT153" i="60"/>
  <c r="BH154" i="60"/>
  <c r="AJ160" i="60"/>
  <c r="AP164" i="60"/>
  <c r="CF164" i="60"/>
  <c r="BN165" i="60"/>
  <c r="CF166" i="60"/>
  <c r="BB168" i="60"/>
  <c r="AV175" i="60"/>
  <c r="BB177" i="60"/>
  <c r="BN186" i="60"/>
  <c r="CF188" i="60"/>
  <c r="BB192" i="60"/>
  <c r="AV197" i="60"/>
  <c r="AP198" i="60"/>
  <c r="BB201" i="60"/>
  <c r="CF202" i="60"/>
  <c r="BT204" i="60"/>
  <c r="BT209" i="60"/>
  <c r="BN117" i="60"/>
  <c r="AP121" i="60"/>
  <c r="AV123" i="60"/>
  <c r="BH124" i="60"/>
  <c r="AJ125" i="60"/>
  <c r="AV129" i="60"/>
  <c r="AJ131" i="60"/>
  <c r="CF132" i="60"/>
  <c r="BT134" i="60"/>
  <c r="CF135" i="60"/>
  <c r="AV139" i="60"/>
  <c r="AJ140" i="60"/>
  <c r="BT140" i="60"/>
  <c r="AJ142" i="60"/>
  <c r="BH143" i="60"/>
  <c r="BB150" i="60"/>
  <c r="BH152" i="60"/>
  <c r="AV155" i="60"/>
  <c r="CF155" i="60"/>
  <c r="AV157" i="60"/>
  <c r="AJ158" i="60"/>
  <c r="BN163" i="60"/>
  <c r="BT167" i="60"/>
  <c r="BH168" i="60"/>
  <c r="AP169" i="60"/>
  <c r="BH170" i="60"/>
  <c r="CF171" i="60"/>
  <c r="BZ178" i="60"/>
  <c r="AV184" i="60"/>
  <c r="BZ189" i="60"/>
  <c r="BN191" i="60"/>
  <c r="BH192" i="60"/>
  <c r="BN200" i="60"/>
  <c r="BH201" i="60"/>
  <c r="BN206" i="60"/>
  <c r="BN210" i="60"/>
  <c r="BH211" i="60"/>
  <c r="BB212" i="60"/>
  <c r="BN215" i="60"/>
  <c r="BB216" i="60"/>
  <c r="AV88" i="60"/>
  <c r="BZ91" i="60"/>
  <c r="BB95" i="60"/>
  <c r="CF98" i="60"/>
  <c r="BH102" i="60"/>
  <c r="AJ106" i="60"/>
  <c r="BN109" i="60"/>
  <c r="AP113" i="60"/>
  <c r="BT116" i="60"/>
  <c r="AV120" i="60"/>
  <c r="CF123" i="60"/>
  <c r="BZ125" i="60"/>
  <c r="BN127" i="60"/>
  <c r="BZ128" i="60"/>
  <c r="AJ130" i="60"/>
  <c r="BT136" i="60"/>
  <c r="AV142" i="60"/>
  <c r="BB146" i="60"/>
  <c r="AP147" i="60"/>
  <c r="BZ147" i="60"/>
  <c r="AP149" i="60"/>
  <c r="BN150" i="60"/>
  <c r="BH157" i="60"/>
  <c r="BN159" i="60"/>
  <c r="BB162" i="60"/>
  <c r="AJ163" i="60"/>
  <c r="BB164" i="60"/>
  <c r="AP165" i="60"/>
  <c r="BT170" i="60"/>
  <c r="BZ174" i="60"/>
  <c r="BN175" i="60"/>
  <c r="AV176" i="60"/>
  <c r="AJ179" i="60"/>
  <c r="AP182" i="60"/>
  <c r="BT183" i="60"/>
  <c r="BN187" i="60"/>
  <c r="AV189" i="60"/>
  <c r="BH193" i="60"/>
  <c r="AV194" i="60"/>
  <c r="BN197" i="60"/>
  <c r="AV203" i="60"/>
  <c r="CF205" i="60"/>
  <c r="BZ119" i="60"/>
  <c r="AJ124" i="60"/>
  <c r="AV125" i="60"/>
  <c r="BH126" i="60"/>
  <c r="AP133" i="60"/>
  <c r="CF134" i="60"/>
  <c r="AP136" i="60"/>
  <c r="BZ136" i="60"/>
  <c r="BH137" i="60"/>
  <c r="AP138" i="60"/>
  <c r="BH139" i="60"/>
  <c r="AV140" i="60"/>
  <c r="BZ145" i="60"/>
  <c r="CF149" i="60"/>
  <c r="BT150" i="60"/>
  <c r="BB151" i="60"/>
  <c r="BT152" i="60"/>
  <c r="AP154" i="60"/>
  <c r="AJ161" i="60"/>
  <c r="AP163" i="60"/>
  <c r="CF165" i="60"/>
  <c r="BN166" i="60"/>
  <c r="CF167" i="60"/>
  <c r="BT168" i="60"/>
  <c r="AV174" i="60"/>
  <c r="BB178" i="60"/>
  <c r="AP179" i="60"/>
  <c r="BT180" i="60"/>
  <c r="BN184" i="60"/>
  <c r="AP190" i="60"/>
  <c r="AJ191" i="60"/>
  <c r="BZ192" i="60"/>
  <c r="BT197" i="60"/>
  <c r="BT207" i="60"/>
  <c r="BH208" i="60"/>
  <c r="BZ211" i="60"/>
  <c r="BB119" i="60"/>
  <c r="CF122" i="60"/>
  <c r="BN129" i="60"/>
  <c r="BB131" i="60"/>
  <c r="BN132" i="60"/>
  <c r="AV133" i="60"/>
  <c r="AJ135" i="60"/>
  <c r="AV138" i="60"/>
  <c r="AJ141" i="60"/>
  <c r="BT141" i="60"/>
  <c r="AJ143" i="60"/>
  <c r="BZ143" i="60"/>
  <c r="BB149" i="60"/>
  <c r="BH153" i="60"/>
  <c r="AV154" i="60"/>
  <c r="CF154" i="60"/>
  <c r="AV156" i="60"/>
  <c r="BT157" i="60"/>
  <c r="BN164" i="60"/>
  <c r="BT166" i="60"/>
  <c r="BH169" i="60"/>
  <c r="AP170" i="60"/>
  <c r="BH171" i="60"/>
  <c r="AV172" i="60"/>
  <c r="BZ177" i="60"/>
  <c r="AJ180" i="60"/>
  <c r="AJ183" i="60"/>
  <c r="AV186" i="60"/>
  <c r="BZ187" i="60"/>
  <c r="BN188" i="60"/>
  <c r="CF196" i="60"/>
  <c r="BH199" i="60"/>
  <c r="BB204" i="60"/>
  <c r="AV205" i="60"/>
  <c r="AJ207" i="60"/>
  <c r="AJ211" i="60"/>
  <c r="CF211" i="60"/>
  <c r="BH90" i="60"/>
  <c r="AJ94" i="60"/>
  <c r="BN97" i="60"/>
  <c r="AP101" i="60"/>
  <c r="BT104" i="60"/>
  <c r="AV108" i="60"/>
  <c r="BZ111" i="60"/>
  <c r="BB115" i="60"/>
  <c r="CF118" i="60"/>
  <c r="BH122" i="60"/>
  <c r="AJ126" i="60"/>
  <c r="BZ127" i="60"/>
  <c r="AJ129" i="60"/>
  <c r="BT129" i="60"/>
  <c r="BH131" i="60"/>
  <c r="CF133" i="60"/>
  <c r="AP135" i="60"/>
  <c r="BT135" i="60"/>
  <c r="BT139" i="60"/>
  <c r="BZ141" i="60"/>
  <c r="BN144" i="60"/>
  <c r="AV145" i="60"/>
  <c r="BN146" i="60"/>
  <c r="BB147" i="60"/>
  <c r="CF152" i="60"/>
  <c r="AJ157" i="60"/>
  <c r="BZ157" i="60"/>
  <c r="BH158" i="60"/>
  <c r="BZ159" i="60"/>
  <c r="AV161" i="60"/>
  <c r="AP168" i="60"/>
  <c r="AV170" i="60"/>
  <c r="AJ173" i="60"/>
  <c r="BT173" i="60"/>
  <c r="AJ175" i="60"/>
  <c r="BZ175" i="60"/>
  <c r="BB179" i="60"/>
  <c r="BN181" i="60"/>
  <c r="BN185" i="60"/>
  <c r="AP187" i="60"/>
  <c r="AP196" i="60"/>
  <c r="BT198" i="60"/>
  <c r="AP211" i="60"/>
  <c r="BT213" i="60"/>
  <c r="BZ107" i="60"/>
  <c r="BB111" i="60"/>
  <c r="CF114" i="60"/>
  <c r="BH118" i="60"/>
  <c r="AJ122" i="60"/>
  <c r="AV124" i="60"/>
  <c r="BH125" i="60"/>
  <c r="AP126" i="60"/>
  <c r="CF127" i="60"/>
  <c r="BB130" i="60"/>
  <c r="BN131" i="60"/>
  <c r="AP132" i="60"/>
  <c r="BB136" i="60"/>
  <c r="AV143" i="60"/>
  <c r="BB145" i="60"/>
  <c r="AP148" i="60"/>
  <c r="BZ148" i="60"/>
  <c r="AP150" i="60"/>
  <c r="CF150" i="60"/>
  <c r="BH156" i="60"/>
  <c r="BN160" i="60"/>
  <c r="BB161" i="60"/>
  <c r="AJ162" i="60"/>
  <c r="BB163" i="60"/>
  <c r="BZ164" i="60"/>
  <c r="BT171" i="60"/>
  <c r="BZ173" i="60"/>
  <c r="BN176" i="60"/>
  <c r="AV177" i="60"/>
  <c r="BN178" i="60"/>
  <c r="BH179" i="60"/>
  <c r="BT181" i="60"/>
  <c r="AV183" i="60"/>
  <c r="BT185" i="60"/>
  <c r="BZ188" i="60"/>
  <c r="BH190" i="60"/>
  <c r="BH195" i="60"/>
  <c r="BB210" i="60"/>
  <c r="CF212" i="60"/>
  <c r="BZ124" i="60"/>
  <c r="BB128" i="60"/>
  <c r="CF131" i="60"/>
  <c r="BH135" i="60"/>
  <c r="AJ139" i="60"/>
  <c r="BN142" i="60"/>
  <c r="AP146" i="60"/>
  <c r="BT149" i="60"/>
  <c r="AV153" i="60"/>
  <c r="BZ156" i="60"/>
  <c r="BB160" i="60"/>
  <c r="CF163" i="60"/>
  <c r="BH167" i="60"/>
  <c r="AJ171" i="60"/>
  <c r="BN174" i="60"/>
  <c r="AP178" i="60"/>
  <c r="BZ179" i="60"/>
  <c r="BZ181" i="60"/>
  <c r="BH182" i="60"/>
  <c r="BZ183" i="60"/>
  <c r="CF186" i="60"/>
  <c r="AJ189" i="60"/>
  <c r="BN192" i="60"/>
  <c r="AJ194" i="60"/>
  <c r="AJ197" i="60"/>
  <c r="BZ197" i="60"/>
  <c r="BZ200" i="60"/>
  <c r="AV202" i="60"/>
  <c r="AJ203" i="60"/>
  <c r="BZ206" i="60"/>
  <c r="AV208" i="60"/>
  <c r="AV211" i="60"/>
  <c r="AJ212" i="60"/>
  <c r="AJ215" i="60"/>
  <c r="BH216" i="60"/>
  <c r="BN138" i="60"/>
  <c r="AP142" i="60"/>
  <c r="BT145" i="60"/>
  <c r="AV149" i="60"/>
  <c r="BZ152" i="60"/>
  <c r="BB156" i="60"/>
  <c r="CF159" i="60"/>
  <c r="BH163" i="60"/>
  <c r="AJ167" i="60"/>
  <c r="BN170" i="60"/>
  <c r="AP174" i="60"/>
  <c r="BT177" i="60"/>
  <c r="CF179" i="60"/>
  <c r="CF181" i="60"/>
  <c r="BH184" i="60"/>
  <c r="BZ185" i="60"/>
  <c r="AJ187" i="60"/>
  <c r="BB188" i="60"/>
  <c r="AP189" i="60"/>
  <c r="AP191" i="60"/>
  <c r="CF191" i="60"/>
  <c r="BB193" i="60"/>
  <c r="AP194" i="60"/>
  <c r="CF197" i="60"/>
  <c r="BB199" i="60"/>
  <c r="BB202" i="60"/>
  <c r="AP203" i="60"/>
  <c r="AP206" i="60"/>
  <c r="BN207" i="60"/>
  <c r="BB208" i="60"/>
  <c r="AP212" i="60"/>
  <c r="BZ212" i="60"/>
  <c r="BN213" i="60"/>
  <c r="BN216" i="60"/>
  <c r="BH123" i="60"/>
  <c r="AJ127" i="60"/>
  <c r="BN130" i="60"/>
  <c r="AP134" i="60"/>
  <c r="BT137" i="60"/>
  <c r="AV141" i="60"/>
  <c r="BZ144" i="60"/>
  <c r="BB148" i="60"/>
  <c r="CF151" i="60"/>
  <c r="BH155" i="60"/>
  <c r="AJ159" i="60"/>
  <c r="BN162" i="60"/>
  <c r="AP166" i="60"/>
  <c r="BT169" i="60"/>
  <c r="AV173" i="60"/>
  <c r="BZ176" i="60"/>
  <c r="AP180" i="60"/>
  <c r="BT182" i="60"/>
  <c r="AJ184" i="60"/>
  <c r="AV185" i="60"/>
  <c r="AV187" i="60"/>
  <c r="BN190" i="60"/>
  <c r="BB194" i="60"/>
  <c r="BZ195" i="60"/>
  <c r="BZ198" i="60"/>
  <c r="BN199" i="60"/>
  <c r="BN202" i="60"/>
  <c r="AJ204" i="60"/>
  <c r="BZ204" i="60"/>
  <c r="BN208" i="60"/>
  <c r="AJ210" i="60"/>
  <c r="AJ213" i="60"/>
  <c r="BZ213" i="60"/>
  <c r="AJ123" i="60"/>
  <c r="BN126" i="60"/>
  <c r="AP130" i="60"/>
  <c r="BT133" i="60"/>
  <c r="AV137" i="60"/>
  <c r="BZ140" i="60"/>
  <c r="BB144" i="60"/>
  <c r="CF147" i="60"/>
  <c r="BH151" i="60"/>
  <c r="AJ155" i="60"/>
  <c r="BN158" i="60"/>
  <c r="AP162" i="60"/>
  <c r="BT165" i="60"/>
  <c r="AV169" i="60"/>
  <c r="BZ172" i="60"/>
  <c r="BB176" i="60"/>
  <c r="AV180" i="60"/>
  <c r="BB183" i="60"/>
  <c r="BB185" i="60"/>
  <c r="AJ186" i="60"/>
  <c r="BB187" i="60"/>
  <c r="BB189" i="60"/>
  <c r="BT190" i="60"/>
  <c r="BT193" i="60"/>
  <c r="AP195" i="60"/>
  <c r="CF195" i="60"/>
  <c r="BT199" i="60"/>
  <c r="AP201" i="60"/>
  <c r="AP204" i="60"/>
  <c r="CF204" i="60"/>
  <c r="CF207" i="60"/>
  <c r="BB209" i="60"/>
  <c r="AP210" i="60"/>
  <c r="CF213" i="60"/>
  <c r="BN214" i="60"/>
  <c r="BB215" i="60"/>
  <c r="BB140" i="60"/>
  <c r="CF143" i="60"/>
  <c r="BH147" i="60"/>
  <c r="AJ151" i="60"/>
  <c r="BN154" i="60"/>
  <c r="AP158" i="60"/>
  <c r="BT161" i="60"/>
  <c r="AV165" i="60"/>
  <c r="BZ168" i="60"/>
  <c r="BB172" i="60"/>
  <c r="CF175" i="60"/>
  <c r="CF180" i="60"/>
  <c r="AV182" i="60"/>
  <c r="BH183" i="60"/>
  <c r="BH185" i="60"/>
  <c r="AJ188" i="60"/>
  <c r="BT188" i="60"/>
  <c r="BZ190" i="60"/>
  <c r="AV192" i="60"/>
  <c r="AV195" i="60"/>
  <c r="AJ196" i="60"/>
  <c r="AJ199" i="60"/>
  <c r="BH200" i="60"/>
  <c r="AV201" i="60"/>
  <c r="AJ205" i="60"/>
  <c r="BH206" i="60"/>
  <c r="BH209" i="60"/>
  <c r="AV210" i="60"/>
  <c r="AV213" i="60"/>
  <c r="BT214" i="60"/>
  <c r="BH215" i="60"/>
  <c r="CF192" i="60"/>
  <c r="BT194" i="60"/>
  <c r="BH196" i="60"/>
  <c r="AV198" i="60"/>
  <c r="AJ200" i="60"/>
  <c r="BZ201" i="60"/>
  <c r="BN203" i="60"/>
  <c r="BB205" i="60"/>
  <c r="AP207" i="60"/>
  <c r="CF208" i="60"/>
  <c r="BT210" i="60"/>
  <c r="BH212" i="60"/>
  <c r="AV214" i="60"/>
  <c r="AJ216" i="60"/>
  <c r="AP181" i="60"/>
  <c r="CF182" i="60"/>
  <c r="BT184" i="60"/>
  <c r="BH186" i="60"/>
  <c r="AV188" i="60"/>
  <c r="AJ190" i="60"/>
  <c r="BZ191" i="60"/>
  <c r="BN193" i="60"/>
  <c r="BB195" i="60"/>
  <c r="AP197" i="60"/>
  <c r="CF198" i="60"/>
  <c r="BT200" i="60"/>
  <c r="BH202" i="60"/>
  <c r="AV204" i="60"/>
  <c r="AJ206" i="60"/>
  <c r="BZ207" i="60"/>
  <c r="BN209" i="60"/>
  <c r="BB211" i="60"/>
  <c r="AP213" i="60"/>
  <c r="CF214" i="60"/>
  <c r="BT216" i="60"/>
  <c r="BN189" i="60"/>
  <c r="BB191" i="60"/>
  <c r="AP193" i="60"/>
  <c r="CF194" i="60"/>
  <c r="BT196" i="60"/>
  <c r="BH198" i="60"/>
  <c r="AV200" i="60"/>
  <c r="AJ202" i="60"/>
  <c r="BZ203" i="60"/>
  <c r="BN205" i="60"/>
  <c r="BB207" i="60"/>
  <c r="AP209" i="60"/>
  <c r="CF210" i="60"/>
  <c r="BT212" i="60"/>
  <c r="BH214" i="60"/>
  <c r="AV216" i="60"/>
  <c r="BN179" i="60"/>
  <c r="BB181" i="60"/>
  <c r="AP183" i="60"/>
  <c r="CF184" i="60"/>
  <c r="BT186" i="60"/>
  <c r="BH188" i="60"/>
  <c r="AV190" i="60"/>
  <c r="AJ192" i="60"/>
  <c r="BZ193" i="60"/>
  <c r="BN195" i="60"/>
  <c r="BB197" i="60"/>
  <c r="AP199" i="60"/>
  <c r="CF200" i="60"/>
  <c r="BT202" i="60"/>
  <c r="BH204" i="60"/>
  <c r="AV206" i="60"/>
  <c r="AJ208" i="60"/>
  <c r="BZ209" i="60"/>
  <c r="BN211" i="60"/>
  <c r="BB213" i="60"/>
  <c r="AP215" i="60"/>
  <c r="CF216" i="60"/>
  <c r="CF190" i="60"/>
  <c r="BT192" i="60"/>
  <c r="BH194" i="60"/>
  <c r="AV196" i="60"/>
  <c r="AJ198" i="60"/>
  <c r="BZ199" i="60"/>
  <c r="BN201" i="60"/>
  <c r="BB203" i="60"/>
  <c r="AP205" i="60"/>
  <c r="CF206" i="60"/>
  <c r="BT208" i="60"/>
  <c r="BH210" i="60"/>
  <c r="AV212" i="60"/>
  <c r="AJ214" i="60"/>
  <c r="BZ215" i="60"/>
  <c r="J247" i="52"/>
  <c r="J233" i="52"/>
  <c r="J202" i="52"/>
  <c r="J174" i="52"/>
  <c r="J151" i="52"/>
  <c r="J274" i="52"/>
  <c r="J288" i="52"/>
  <c r="J286" i="52"/>
  <c r="J276" i="52"/>
  <c r="J269" i="52"/>
  <c r="J254" i="52"/>
  <c r="J226" i="52"/>
  <c r="J209" i="52"/>
  <c r="J164" i="52"/>
  <c r="J259" i="52"/>
  <c r="J324" i="52"/>
  <c r="J321" i="52"/>
  <c r="J319" i="52"/>
  <c r="J315" i="52"/>
  <c r="J302" i="52"/>
  <c r="J264" i="52"/>
  <c r="J210" i="52"/>
  <c r="J203" i="52"/>
  <c r="J195" i="52"/>
  <c r="J188" i="52"/>
  <c r="J180" i="52"/>
  <c r="J175" i="52"/>
  <c r="J160" i="52"/>
  <c r="J152" i="52"/>
  <c r="J241" i="52"/>
  <c r="J184" i="52"/>
  <c r="J159" i="52"/>
  <c r="J279" i="52"/>
  <c r="J182" i="52"/>
  <c r="K185" i="52"/>
  <c r="K190" i="52"/>
  <c r="L204" i="52"/>
  <c r="L210" i="52"/>
  <c r="L221" i="52"/>
  <c r="J273" i="52"/>
  <c r="L295" i="52"/>
  <c r="J325" i="52"/>
  <c r="L328" i="52"/>
  <c r="K329" i="52"/>
  <c r="K320" i="52"/>
  <c r="K312" i="52"/>
  <c r="K304" i="52"/>
  <c r="K296" i="52"/>
  <c r="K293" i="52"/>
  <c r="K290" i="52"/>
  <c r="K287" i="52"/>
  <c r="K284" i="52"/>
  <c r="K261" i="52"/>
  <c r="K253" i="52"/>
  <c r="K244" i="52"/>
  <c r="K241" i="52"/>
  <c r="K238" i="52"/>
  <c r="K235" i="52"/>
  <c r="K227" i="52"/>
  <c r="K216" i="52"/>
  <c r="K208" i="52"/>
  <c r="K194" i="52"/>
  <c r="K168" i="52"/>
  <c r="K157" i="52"/>
  <c r="K315" i="52"/>
  <c r="K307" i="52"/>
  <c r="K299" i="52"/>
  <c r="K326" i="52"/>
  <c r="K308" i="52"/>
  <c r="K306" i="52"/>
  <c r="K288" i="52"/>
  <c r="K286" i="52"/>
  <c r="K276" i="52"/>
  <c r="K269" i="52"/>
  <c r="K254" i="52"/>
  <c r="K247" i="52"/>
  <c r="K184" i="52"/>
  <c r="K174" i="52"/>
  <c r="K164" i="52"/>
  <c r="K264" i="52"/>
  <c r="K252" i="52"/>
  <c r="K219" i="52"/>
  <c r="K214" i="52"/>
  <c r="K207" i="52"/>
  <c r="K192" i="52"/>
  <c r="K179" i="52"/>
  <c r="K267" i="52"/>
  <c r="K257" i="52"/>
  <c r="K324" i="52"/>
  <c r="K321" i="52"/>
  <c r="K319" i="52"/>
  <c r="K302" i="52"/>
  <c r="K279" i="52"/>
  <c r="K274" i="52"/>
  <c r="K259" i="52"/>
  <c r="K236" i="52"/>
  <c r="K187" i="52"/>
  <c r="K182" i="52"/>
  <c r="K322" i="52"/>
  <c r="K317" i="52"/>
  <c r="K300" i="52"/>
  <c r="K298" i="52"/>
  <c r="K291" i="52"/>
  <c r="K289" i="52"/>
  <c r="K282" i="52"/>
  <c r="K277" i="52"/>
  <c r="K327" i="52"/>
  <c r="K313" i="52"/>
  <c r="K311" i="52"/>
  <c r="K294" i="52"/>
  <c r="K272" i="52"/>
  <c r="K270" i="52"/>
  <c r="K262" i="52"/>
  <c r="K255" i="52"/>
  <c r="K250" i="52"/>
  <c r="K248" i="52"/>
  <c r="K234" i="52"/>
  <c r="K217" i="52"/>
  <c r="K210" i="52"/>
  <c r="K205" i="52"/>
  <c r="K203" i="52"/>
  <c r="K195" i="52"/>
  <c r="K188" i="52"/>
  <c r="K180" i="52"/>
  <c r="K175" i="52"/>
  <c r="K162" i="52"/>
  <c r="K160" i="52"/>
  <c r="K152" i="52"/>
  <c r="K193" i="52"/>
  <c r="K183" i="52"/>
  <c r="K170" i="52"/>
  <c r="K165" i="52"/>
  <c r="K155" i="52"/>
  <c r="K309" i="52"/>
  <c r="K285" i="52"/>
  <c r="K280" i="52"/>
  <c r="K260" i="52"/>
  <c r="K242" i="52"/>
  <c r="K237" i="52"/>
  <c r="K215" i="52"/>
  <c r="K325" i="52"/>
  <c r="K318" i="52"/>
  <c r="K305" i="52"/>
  <c r="K303" i="52"/>
  <c r="K292" i="52"/>
  <c r="K283" i="52"/>
  <c r="K275" i="52"/>
  <c r="K273" i="52"/>
  <c r="K265" i="52"/>
  <c r="K246" i="52"/>
  <c r="K245" i="52"/>
  <c r="K240" i="52"/>
  <c r="K232" i="52"/>
  <c r="K230" i="52"/>
  <c r="K225" i="52"/>
  <c r="K220" i="52"/>
  <c r="K201" i="52"/>
  <c r="K198" i="52"/>
  <c r="K186" i="52"/>
  <c r="K178" i="52"/>
  <c r="K173" i="52"/>
  <c r="K158" i="52"/>
  <c r="K328" i="52"/>
  <c r="K310" i="52"/>
  <c r="K297" i="52"/>
  <c r="K295" i="52"/>
  <c r="K281" i="52"/>
  <c r="K271" i="52"/>
  <c r="K266" i="52"/>
  <c r="K249" i="52"/>
  <c r="K243" i="52"/>
  <c r="K228" i="52"/>
  <c r="K221" i="52"/>
  <c r="K204" i="52"/>
  <c r="K199" i="52"/>
  <c r="K171" i="52"/>
  <c r="K166" i="52"/>
  <c r="K161" i="52"/>
  <c r="K233" i="52"/>
  <c r="K226" i="52"/>
  <c r="K209" i="52"/>
  <c r="K202" i="52"/>
  <c r="K159" i="52"/>
  <c r="K151" i="52"/>
  <c r="K231" i="52"/>
  <c r="K197" i="52"/>
  <c r="K177" i="52"/>
  <c r="K169" i="52"/>
  <c r="K154" i="52"/>
  <c r="L152" i="52"/>
  <c r="J157" i="52"/>
  <c r="K163" i="52"/>
  <c r="L166" i="52"/>
  <c r="J177" i="52"/>
  <c r="J201" i="52"/>
  <c r="J207" i="52"/>
  <c r="K213" i="52"/>
  <c r="J219" i="52"/>
  <c r="K224" i="52"/>
  <c r="J230" i="52"/>
  <c r="J244" i="52"/>
  <c r="L249" i="52"/>
  <c r="K258" i="52"/>
  <c r="J265" i="52"/>
  <c r="J283" i="52"/>
  <c r="J305" i="52"/>
  <c r="K316" i="52"/>
  <c r="J169" i="52"/>
  <c r="K172" i="52"/>
  <c r="L188" i="52"/>
  <c r="L199" i="52"/>
  <c r="J236" i="52"/>
  <c r="J246" i="52"/>
  <c r="J252" i="52"/>
  <c r="K268" i="52"/>
  <c r="L271" i="52"/>
  <c r="L290" i="52"/>
  <c r="J299" i="52"/>
  <c r="L161" i="52"/>
  <c r="J186" i="52"/>
  <c r="K191" i="52"/>
  <c r="J197" i="52"/>
  <c r="L205" i="52"/>
  <c r="K211" i="52"/>
  <c r="L217" i="52"/>
  <c r="K222" i="52"/>
  <c r="L228" i="52"/>
  <c r="L234" i="52"/>
  <c r="K239" i="52"/>
  <c r="K323" i="52"/>
  <c r="L329" i="52"/>
  <c r="L175" i="52"/>
  <c r="K153" i="52"/>
  <c r="K167" i="52"/>
  <c r="J178" i="52"/>
  <c r="J214" i="52"/>
  <c r="J220" i="52"/>
  <c r="J225" i="52"/>
  <c r="J231" i="52"/>
  <c r="K256" i="52"/>
  <c r="K263" i="52"/>
  <c r="K278" i="52"/>
  <c r="J303" i="52"/>
  <c r="K314" i="52"/>
  <c r="J328" i="52"/>
  <c r="L239" i="52"/>
  <c r="L229" i="52"/>
  <c r="L185" i="52"/>
  <c r="L167" i="52"/>
  <c r="L157" i="52"/>
  <c r="L244" i="52"/>
  <c r="L172" i="52"/>
  <c r="L272" i="52"/>
  <c r="L313" i="52"/>
  <c r="L311" i="52"/>
  <c r="L255" i="52"/>
  <c r="L158" i="52"/>
  <c r="L224" i="52"/>
  <c r="L212" i="52"/>
  <c r="L190" i="52"/>
  <c r="L262" i="52"/>
  <c r="J158" i="52"/>
  <c r="J245" i="52"/>
  <c r="J173" i="52"/>
  <c r="K181" i="52"/>
  <c r="K189" i="52"/>
  <c r="L195" i="52"/>
  <c r="K200" i="52"/>
  <c r="L243" i="52"/>
  <c r="L266" i="52"/>
  <c r="L297" i="52"/>
  <c r="J166" i="52"/>
  <c r="L169" i="52"/>
  <c r="L179" i="52"/>
  <c r="L182" i="52"/>
  <c r="L192" i="52"/>
  <c r="J199" i="52"/>
  <c r="J216" i="52"/>
  <c r="L231" i="52"/>
  <c r="J238" i="52"/>
  <c r="J243" i="52"/>
  <c r="L252" i="52"/>
  <c r="J153" i="52"/>
  <c r="J156" i="52"/>
  <c r="L159" i="52"/>
  <c r="J163" i="52"/>
  <c r="L164" i="52"/>
  <c r="J176" i="52"/>
  <c r="J181" i="52"/>
  <c r="L184" i="52"/>
  <c r="J189" i="52"/>
  <c r="L194" i="52"/>
  <c r="J196" i="52"/>
  <c r="L202" i="52"/>
  <c r="J206" i="52"/>
  <c r="L209" i="52"/>
  <c r="J211" i="52"/>
  <c r="L216" i="52"/>
  <c r="J218" i="52"/>
  <c r="J223" i="52"/>
  <c r="L226" i="52"/>
  <c r="L233" i="52"/>
  <c r="J235" i="52"/>
  <c r="L238" i="52"/>
  <c r="L247" i="52"/>
  <c r="J251" i="52"/>
  <c r="L254" i="52"/>
  <c r="J256" i="52"/>
  <c r="L261" i="52"/>
  <c r="J263" i="52"/>
  <c r="J268" i="52"/>
  <c r="L269" i="52"/>
  <c r="L276" i="52"/>
  <c r="L286" i="52"/>
  <c r="L288" i="52"/>
  <c r="L306" i="52"/>
  <c r="L308" i="52"/>
  <c r="L312" i="52"/>
  <c r="J314" i="52"/>
  <c r="J316" i="52"/>
  <c r="L326" i="52"/>
  <c r="J326" i="52"/>
  <c r="J323" i="52"/>
  <c r="J317" i="52"/>
  <c r="J309" i="52"/>
  <c r="J301" i="52"/>
  <c r="J281" i="52"/>
  <c r="J278" i="52"/>
  <c r="J275" i="52"/>
  <c r="J272" i="52"/>
  <c r="J258" i="52"/>
  <c r="J250" i="52"/>
  <c r="J232" i="52"/>
  <c r="J224" i="52"/>
  <c r="J213" i="52"/>
  <c r="J205" i="52"/>
  <c r="J191" i="52"/>
  <c r="J179" i="52"/>
  <c r="J165" i="52"/>
  <c r="J162" i="52"/>
  <c r="J329" i="52"/>
  <c r="J320" i="52"/>
  <c r="J312" i="52"/>
  <c r="J304" i="52"/>
  <c r="J296" i="52"/>
  <c r="J293" i="52"/>
  <c r="J290" i="52"/>
  <c r="J287" i="52"/>
  <c r="J284" i="52"/>
  <c r="L153" i="52"/>
  <c r="J155" i="52"/>
  <c r="L156" i="52"/>
  <c r="L163" i="52"/>
  <c r="L168" i="52"/>
  <c r="J170" i="52"/>
  <c r="L176" i="52"/>
  <c r="L181" i="52"/>
  <c r="J183" i="52"/>
  <c r="L191" i="52"/>
  <c r="J193" i="52"/>
  <c r="L196" i="52"/>
  <c r="L206" i="52"/>
  <c r="J208" i="52"/>
  <c r="L213" i="52"/>
  <c r="J215" i="52"/>
  <c r="L218" i="52"/>
  <c r="L223" i="52"/>
  <c r="J242" i="52"/>
  <c r="L251" i="52"/>
  <c r="J253" i="52"/>
  <c r="L258" i="52"/>
  <c r="J260" i="52"/>
  <c r="L263" i="52"/>
  <c r="L268" i="52"/>
  <c r="L278" i="52"/>
  <c r="J280" i="52"/>
  <c r="J285" i="52"/>
  <c r="L301" i="52"/>
  <c r="L314" i="52"/>
  <c r="L316" i="52"/>
  <c r="L320" i="52"/>
  <c r="L323" i="52"/>
  <c r="L315" i="52"/>
  <c r="J217" i="52"/>
  <c r="L220" i="52"/>
  <c r="L225" i="52"/>
  <c r="J227" i="52"/>
  <c r="L232" i="52"/>
  <c r="J234" i="52"/>
  <c r="L240" i="52"/>
  <c r="L245" i="52"/>
  <c r="L246" i="52"/>
  <c r="J248" i="52"/>
  <c r="J255" i="52"/>
  <c r="J262" i="52"/>
  <c r="L265" i="52"/>
  <c r="J270" i="52"/>
  <c r="L275" i="52"/>
  <c r="L283" i="52"/>
  <c r="L287" i="52"/>
  <c r="L292" i="52"/>
  <c r="J294" i="52"/>
  <c r="L303" i="52"/>
  <c r="L305" i="52"/>
  <c r="J307" i="52"/>
  <c r="J311" i="52"/>
  <c r="J313" i="52"/>
  <c r="L325" i="52"/>
  <c r="J327" i="52"/>
  <c r="L173" i="52"/>
  <c r="L178" i="52"/>
  <c r="L198" i="52"/>
  <c r="L201" i="52"/>
  <c r="L208" i="52"/>
  <c r="L155" i="52"/>
  <c r="L165" i="52"/>
  <c r="J167" i="52"/>
  <c r="L170" i="52"/>
  <c r="J172" i="52"/>
  <c r="J185" i="52"/>
  <c r="J190" i="52"/>
  <c r="L193" i="52"/>
  <c r="J200" i="52"/>
  <c r="J212" i="52"/>
  <c r="L215" i="52"/>
  <c r="J222" i="52"/>
  <c r="L227" i="52"/>
  <c r="J229" i="52"/>
  <c r="L237" i="52"/>
  <c r="J239" i="52"/>
  <c r="L242" i="52"/>
  <c r="J257" i="52"/>
  <c r="L260" i="52"/>
  <c r="J267" i="52"/>
  <c r="J277" i="52"/>
  <c r="L280" i="52"/>
  <c r="J282" i="52"/>
  <c r="J289" i="52"/>
  <c r="J291" i="52"/>
  <c r="L296" i="52"/>
  <c r="J298" i="52"/>
  <c r="J300" i="52"/>
  <c r="L309" i="52"/>
  <c r="J322" i="52"/>
  <c r="L327" i="52"/>
  <c r="L324" i="52"/>
  <c r="L318" i="52"/>
  <c r="L310" i="52"/>
  <c r="L302" i="52"/>
  <c r="L294" i="52"/>
  <c r="L285" i="52"/>
  <c r="L277" i="52"/>
  <c r="L282" i="52"/>
  <c r="L284" i="52"/>
  <c r="L289" i="52"/>
  <c r="L291" i="52"/>
  <c r="L298" i="52"/>
  <c r="L300" i="52"/>
  <c r="L304" i="52"/>
  <c r="J306" i="52"/>
  <c r="J308" i="52"/>
  <c r="L317" i="52"/>
  <c r="L322" i="52"/>
  <c r="L257" i="52"/>
  <c r="J161" i="52"/>
  <c r="J171" i="52"/>
  <c r="L187" i="52"/>
  <c r="J194" i="52"/>
  <c r="J204" i="52"/>
  <c r="L207" i="52"/>
  <c r="L214" i="52"/>
  <c r="J221" i="52"/>
  <c r="J228" i="52"/>
  <c r="L236" i="52"/>
  <c r="L241" i="52"/>
  <c r="J249" i="52"/>
  <c r="L259" i="52"/>
  <c r="J261" i="52"/>
  <c r="J266" i="52"/>
  <c r="J271" i="52"/>
  <c r="L274" i="52"/>
  <c r="L279" i="52"/>
  <c r="L293" i="52"/>
  <c r="J295" i="52"/>
  <c r="J297" i="52"/>
  <c r="J310" i="52"/>
  <c r="L319" i="52"/>
  <c r="L321" i="52"/>
  <c r="L151" i="52"/>
  <c r="L154" i="52"/>
  <c r="L160" i="52"/>
  <c r="L171" i="52"/>
  <c r="L174" i="52"/>
  <c r="L177" i="52"/>
  <c r="L180" i="52"/>
  <c r="L183" i="52"/>
  <c r="L186" i="52"/>
  <c r="L189" i="52"/>
  <c r="L197" i="52"/>
  <c r="L200" i="52"/>
  <c r="L203" i="52"/>
  <c r="L211" i="52"/>
  <c r="L219" i="52"/>
  <c r="L222" i="52"/>
  <c r="L230" i="52"/>
  <c r="L248" i="52"/>
  <c r="L256" i="52"/>
  <c r="L264" i="52"/>
  <c r="L267" i="52"/>
  <c r="L270" i="52"/>
  <c r="L273" i="52"/>
  <c r="L299" i="52"/>
  <c r="L307" i="52"/>
  <c r="K63" i="52"/>
  <c r="E15" i="49" s="1"/>
  <c r="L61" i="52"/>
  <c r="K64" i="52"/>
  <c r="E16" i="49" s="1"/>
  <c r="K61" i="52"/>
  <c r="E13" i="49" s="1"/>
  <c r="J65" i="52"/>
  <c r="K67" i="52"/>
  <c r="K71" i="52"/>
  <c r="K75" i="52"/>
  <c r="K79" i="52"/>
  <c r="K83" i="52"/>
  <c r="K87" i="52"/>
  <c r="K91" i="52"/>
  <c r="K95" i="52"/>
  <c r="K99" i="52"/>
  <c r="K103" i="52"/>
  <c r="K107" i="52"/>
  <c r="K76" i="52"/>
  <c r="K88" i="52"/>
  <c r="K100" i="52"/>
  <c r="K104" i="52"/>
  <c r="K68" i="52"/>
  <c r="K80" i="52"/>
  <c r="K84" i="52"/>
  <c r="K92" i="52"/>
  <c r="K96" i="52"/>
  <c r="K66" i="52"/>
  <c r="K70" i="52"/>
  <c r="K74" i="52"/>
  <c r="K78" i="52"/>
  <c r="K82" i="52"/>
  <c r="K86" i="52"/>
  <c r="K90" i="52"/>
  <c r="K94" i="52"/>
  <c r="K98" i="52"/>
  <c r="K102" i="52"/>
  <c r="K106" i="52"/>
  <c r="K72" i="52"/>
  <c r="K69" i="52"/>
  <c r="K73" i="52"/>
  <c r="K77" i="52"/>
  <c r="K81" i="52"/>
  <c r="K85" i="52"/>
  <c r="K89" i="52"/>
  <c r="K93" i="52"/>
  <c r="K97" i="52"/>
  <c r="K101" i="52"/>
  <c r="K105" i="52"/>
  <c r="L69" i="52"/>
  <c r="L97" i="52"/>
  <c r="L101" i="52"/>
  <c r="L68" i="52"/>
  <c r="L76" i="52"/>
  <c r="L80" i="52"/>
  <c r="L84" i="52"/>
  <c r="L96" i="52"/>
  <c r="L104" i="52"/>
  <c r="L67" i="52"/>
  <c r="L71" i="52"/>
  <c r="L75" i="52"/>
  <c r="L79" i="52"/>
  <c r="L83" i="52"/>
  <c r="L87" i="52"/>
  <c r="L91" i="52"/>
  <c r="L95" i="52"/>
  <c r="L99" i="52"/>
  <c r="L103" i="52"/>
  <c r="L107" i="52"/>
  <c r="L77" i="52"/>
  <c r="L81" i="52"/>
  <c r="L85" i="52"/>
  <c r="L72" i="52"/>
  <c r="L88" i="52"/>
  <c r="L92" i="52"/>
  <c r="L73" i="52"/>
  <c r="L93" i="52"/>
  <c r="L66" i="52"/>
  <c r="L70" i="52"/>
  <c r="L74" i="52"/>
  <c r="L78" i="52"/>
  <c r="L82" i="52"/>
  <c r="L86" i="52"/>
  <c r="L90" i="52"/>
  <c r="L94" i="52"/>
  <c r="L98" i="52"/>
  <c r="L102" i="52"/>
  <c r="L106" i="52"/>
  <c r="L105" i="52"/>
  <c r="L100" i="52"/>
  <c r="L89" i="52"/>
  <c r="L65" i="52"/>
  <c r="L121" i="52" s="1"/>
  <c r="J80" i="52"/>
  <c r="J84" i="52"/>
  <c r="J88" i="52"/>
  <c r="J71" i="52"/>
  <c r="J91" i="52"/>
  <c r="J66" i="52"/>
  <c r="J70" i="52"/>
  <c r="J74" i="52"/>
  <c r="J78" i="52"/>
  <c r="J82" i="52"/>
  <c r="J86" i="52"/>
  <c r="J90" i="52"/>
  <c r="J94" i="52"/>
  <c r="J98" i="52"/>
  <c r="J102" i="52"/>
  <c r="J106" i="52"/>
  <c r="J68" i="52"/>
  <c r="J72" i="52"/>
  <c r="J92" i="52"/>
  <c r="J96" i="52"/>
  <c r="J104" i="52"/>
  <c r="J67" i="52"/>
  <c r="J75" i="52"/>
  <c r="J83" i="52"/>
  <c r="J99" i="52"/>
  <c r="J107" i="52"/>
  <c r="J79" i="52"/>
  <c r="J87" i="52"/>
  <c r="J95" i="52"/>
  <c r="J103" i="52"/>
  <c r="J69" i="52"/>
  <c r="J73" i="52"/>
  <c r="J77" i="52"/>
  <c r="J81" i="52"/>
  <c r="J85" i="52"/>
  <c r="J89" i="52"/>
  <c r="J93" i="52"/>
  <c r="J97" i="52"/>
  <c r="J101" i="52"/>
  <c r="J105" i="52"/>
  <c r="J76" i="52"/>
  <c r="J100" i="52"/>
  <c r="K62" i="52"/>
  <c r="E14" i="49" s="1"/>
  <c r="T17" i="25"/>
  <c r="T35" i="25"/>
  <c r="T49" i="25"/>
  <c r="T26" i="25"/>
  <c r="T27" i="25"/>
  <c r="T58" i="25"/>
  <c r="T21" i="25"/>
  <c r="T22" i="25"/>
  <c r="AO21" i="25"/>
  <c r="Z174" i="25"/>
  <c r="T187" i="25"/>
  <c r="T158" i="25"/>
  <c r="N188" i="25"/>
  <c r="T193" i="25"/>
  <c r="AO16" i="25"/>
  <c r="AO17" i="25"/>
  <c r="AU23" i="25"/>
  <c r="AU24" i="25"/>
  <c r="T25" i="25"/>
  <c r="AO28" i="25"/>
  <c r="T29" i="25"/>
  <c r="T45" i="25"/>
  <c r="T47" i="25"/>
  <c r="T56" i="25"/>
  <c r="T63" i="25"/>
  <c r="T67" i="25"/>
  <c r="T122" i="25"/>
  <c r="T148" i="25"/>
  <c r="AO23" i="25"/>
  <c r="AU21" i="25"/>
  <c r="AU22" i="25"/>
  <c r="T24" i="25"/>
  <c r="AO26" i="25"/>
  <c r="AU15" i="25"/>
  <c r="AU16" i="25"/>
  <c r="T19" i="25"/>
  <c r="T20" i="25"/>
  <c r="AI25" i="25"/>
  <c r="T41" i="25"/>
  <c r="T43" i="25"/>
  <c r="T50" i="25"/>
  <c r="T61" i="25"/>
  <c r="T77" i="25"/>
  <c r="T97" i="25"/>
  <c r="T110" i="25"/>
  <c r="T120" i="25"/>
  <c r="T81" i="25"/>
  <c r="N145" i="25"/>
  <c r="N177" i="25"/>
  <c r="N171" i="25"/>
  <c r="N44" i="25"/>
  <c r="N147" i="25"/>
  <c r="AO15" i="25"/>
  <c r="N17" i="25"/>
  <c r="AU19" i="25"/>
  <c r="T94" i="25"/>
  <c r="T140" i="25"/>
  <c r="T16" i="25"/>
  <c r="T18" i="25"/>
  <c r="AU26" i="25"/>
  <c r="AI27" i="25"/>
  <c r="T32" i="25"/>
  <c r="N37" i="25"/>
  <c r="T59" i="25"/>
  <c r="T136" i="25"/>
  <c r="AO20" i="25"/>
  <c r="Z30" i="25"/>
  <c r="T55" i="25"/>
  <c r="T57" i="25"/>
  <c r="T85" i="25"/>
  <c r="N111" i="25"/>
  <c r="T144" i="25"/>
  <c r="T170" i="25"/>
  <c r="AO22" i="25"/>
  <c r="AU20" i="25"/>
  <c r="N75" i="25"/>
  <c r="Z99" i="25"/>
  <c r="Z94" i="25"/>
  <c r="Z173" i="25"/>
  <c r="Z125" i="25"/>
  <c r="Z129" i="25"/>
  <c r="T28" i="25"/>
  <c r="T37" i="25"/>
  <c r="Z15" i="25"/>
  <c r="AI21" i="25"/>
  <c r="T53" i="25"/>
  <c r="N60" i="25"/>
  <c r="T64" i="25"/>
  <c r="T103" i="25"/>
  <c r="T160" i="25"/>
  <c r="D129" i="52"/>
  <c r="T23" i="25"/>
  <c r="Z117" i="25"/>
  <c r="AI17" i="25"/>
  <c r="D135" i="52" s="1"/>
  <c r="AI18" i="25"/>
  <c r="AI19" i="25"/>
  <c r="AO24" i="25"/>
  <c r="AI28" i="25"/>
  <c r="T31" i="25"/>
  <c r="Z44" i="25"/>
  <c r="T51" i="25"/>
  <c r="T69" i="25"/>
  <c r="T106" i="25"/>
  <c r="T132" i="25"/>
  <c r="Z165" i="25"/>
  <c r="AU28" i="25"/>
  <c r="T38" i="25"/>
  <c r="T44" i="25"/>
  <c r="T70" i="25"/>
  <c r="T73" i="25"/>
  <c r="T75" i="25"/>
  <c r="T90" i="25"/>
  <c r="T92" i="25"/>
  <c r="T101" i="25"/>
  <c r="T108" i="25"/>
  <c r="T113" i="25"/>
  <c r="T165" i="25"/>
  <c r="T172" i="25"/>
  <c r="T46" i="25"/>
  <c r="T52" i="25"/>
  <c r="Z77" i="25"/>
  <c r="T86" i="25"/>
  <c r="T88" i="25"/>
  <c r="T95" i="25"/>
  <c r="N128" i="25"/>
  <c r="T149" i="25"/>
  <c r="T156" i="25"/>
  <c r="T161" i="25"/>
  <c r="T176" i="25"/>
  <c r="T34" i="25"/>
  <c r="T40" i="25"/>
  <c r="T66" i="25"/>
  <c r="T72" i="25"/>
  <c r="N82" i="25"/>
  <c r="T93" i="25"/>
  <c r="T104" i="25"/>
  <c r="T116" i="25"/>
  <c r="N121" i="25"/>
  <c r="T128" i="25"/>
  <c r="T142" i="25"/>
  <c r="T154" i="25"/>
  <c r="Z163" i="25"/>
  <c r="T168" i="25"/>
  <c r="T54" i="25"/>
  <c r="T60" i="25"/>
  <c r="N65" i="25"/>
  <c r="T76" i="25"/>
  <c r="T82" i="25"/>
  <c r="T100" i="25"/>
  <c r="T133" i="25"/>
  <c r="T145" i="25"/>
  <c r="T181" i="25"/>
  <c r="T179" i="25"/>
  <c r="T177" i="25"/>
  <c r="T166" i="25"/>
  <c r="T150" i="25"/>
  <c r="T134" i="25"/>
  <c r="T118" i="25"/>
  <c r="T84" i="25"/>
  <c r="T146" i="25"/>
  <c r="T130" i="25"/>
  <c r="T114" i="25"/>
  <c r="T102" i="25"/>
  <c r="T182" i="25"/>
  <c r="T180" i="25"/>
  <c r="T178" i="25"/>
  <c r="T15" i="25"/>
  <c r="AI26" i="25"/>
  <c r="T42" i="25"/>
  <c r="T48" i="25"/>
  <c r="N53" i="25"/>
  <c r="T74" i="25"/>
  <c r="T78" i="25"/>
  <c r="T80" i="25"/>
  <c r="T89" i="25"/>
  <c r="T98" i="25"/>
  <c r="T112" i="25"/>
  <c r="T126" i="25"/>
  <c r="T138" i="25"/>
  <c r="N143" i="25"/>
  <c r="T152" i="25"/>
  <c r="T164" i="25"/>
  <c r="T30" i="25"/>
  <c r="T33" i="25"/>
  <c r="T36" i="25"/>
  <c r="T39" i="25"/>
  <c r="T62" i="25"/>
  <c r="T65" i="25"/>
  <c r="T68" i="25"/>
  <c r="T71" i="25"/>
  <c r="T96" i="25"/>
  <c r="N103" i="25"/>
  <c r="T117" i="25"/>
  <c r="T124" i="25"/>
  <c r="T129" i="25"/>
  <c r="T162" i="25"/>
  <c r="T83" i="25"/>
  <c r="T115" i="25"/>
  <c r="Z120" i="25"/>
  <c r="T131" i="25"/>
  <c r="T147" i="25"/>
  <c r="T163" i="25"/>
  <c r="T174" i="25"/>
  <c r="T188" i="25"/>
  <c r="T91" i="25"/>
  <c r="N102" i="25"/>
  <c r="T119" i="25"/>
  <c r="T135" i="25"/>
  <c r="N146" i="25"/>
  <c r="T151" i="25"/>
  <c r="T167" i="25"/>
  <c r="T79" i="25"/>
  <c r="T105" i="25"/>
  <c r="T121" i="25"/>
  <c r="N132" i="25"/>
  <c r="T137" i="25"/>
  <c r="T153" i="25"/>
  <c r="T169" i="25"/>
  <c r="T175" i="25"/>
  <c r="T183" i="25"/>
  <c r="T189" i="25"/>
  <c r="T99" i="25"/>
  <c r="T107" i="25"/>
  <c r="Z112" i="25"/>
  <c r="T123" i="25"/>
  <c r="T139" i="25"/>
  <c r="T155" i="25"/>
  <c r="T171" i="25"/>
  <c r="T184" i="25"/>
  <c r="T190" i="25"/>
  <c r="T87" i="25"/>
  <c r="T109" i="25"/>
  <c r="T125" i="25"/>
  <c r="T141" i="25"/>
  <c r="T157" i="25"/>
  <c r="N168" i="25"/>
  <c r="T173" i="25"/>
  <c r="T185" i="25"/>
  <c r="T191" i="25"/>
  <c r="N86" i="25"/>
  <c r="T111" i="25"/>
  <c r="T127" i="25"/>
  <c r="N138" i="25"/>
  <c r="T143" i="25"/>
  <c r="T159" i="25"/>
  <c r="Z185" i="25"/>
  <c r="T186" i="25"/>
  <c r="T192" i="25"/>
  <c r="D178" i="52"/>
  <c r="E179" i="52"/>
  <c r="D186" i="52"/>
  <c r="E187" i="52"/>
  <c r="D200" i="52"/>
  <c r="F268" i="52"/>
  <c r="F272" i="52"/>
  <c r="F276" i="52"/>
  <c r="F280" i="52"/>
  <c r="F284" i="52"/>
  <c r="F288" i="52"/>
  <c r="F292" i="52"/>
  <c r="D325" i="52"/>
  <c r="D329" i="52"/>
  <c r="F154" i="52"/>
  <c r="E169" i="52"/>
  <c r="D177" i="52"/>
  <c r="E186" i="52"/>
  <c r="E191" i="52"/>
  <c r="E296" i="52"/>
  <c r="E300" i="52"/>
  <c r="E304" i="52"/>
  <c r="E308" i="52"/>
  <c r="E312" i="52"/>
  <c r="E316" i="52"/>
  <c r="E320" i="52"/>
  <c r="D220" i="52"/>
  <c r="F162" i="52"/>
  <c r="E195" i="52"/>
  <c r="E151" i="52"/>
  <c r="F152" i="52"/>
  <c r="E159" i="52"/>
  <c r="F160" i="52"/>
  <c r="E167" i="52"/>
  <c r="F168" i="52"/>
  <c r="D176" i="52"/>
  <c r="E177" i="52"/>
  <c r="D184" i="52"/>
  <c r="E185" i="52"/>
  <c r="D199" i="52"/>
  <c r="F267" i="52"/>
  <c r="F271" i="52"/>
  <c r="F275" i="52"/>
  <c r="F279" i="52"/>
  <c r="F283" i="52"/>
  <c r="F287" i="52"/>
  <c r="F291" i="52"/>
  <c r="D324" i="52"/>
  <c r="D328" i="52"/>
  <c r="E329" i="52"/>
  <c r="E171" i="52"/>
  <c r="E153" i="52"/>
  <c r="F169" i="52"/>
  <c r="F151" i="52"/>
  <c r="E158" i="52"/>
  <c r="F159" i="52"/>
  <c r="E166" i="52"/>
  <c r="F167" i="52"/>
  <c r="E174" i="52"/>
  <c r="D175" i="52"/>
  <c r="E176" i="52"/>
  <c r="D183" i="52"/>
  <c r="E184" i="52"/>
  <c r="E190" i="52"/>
  <c r="E194" i="52"/>
  <c r="E198" i="52"/>
  <c r="E295" i="52"/>
  <c r="E299" i="52"/>
  <c r="E303" i="52"/>
  <c r="E307" i="52"/>
  <c r="E311" i="52"/>
  <c r="E315" i="52"/>
  <c r="E293" i="52"/>
  <c r="E292" i="52"/>
  <c r="E291" i="52"/>
  <c r="E290" i="52"/>
  <c r="E289" i="52"/>
  <c r="E288" i="52"/>
  <c r="E287" i="52"/>
  <c r="E286" i="52"/>
  <c r="E285" i="52"/>
  <c r="E284" i="52"/>
  <c r="E283" i="52"/>
  <c r="E282" i="52"/>
  <c r="E281" i="52"/>
  <c r="E280" i="52"/>
  <c r="E279" i="52"/>
  <c r="E278" i="52"/>
  <c r="E277" i="52"/>
  <c r="E276" i="52"/>
  <c r="E275" i="52"/>
  <c r="E274" i="52"/>
  <c r="E273" i="52"/>
  <c r="E272" i="52"/>
  <c r="E271" i="52"/>
  <c r="E270" i="52"/>
  <c r="E269" i="52"/>
  <c r="E268" i="52"/>
  <c r="E267" i="52"/>
  <c r="E266" i="52"/>
  <c r="E223" i="52"/>
  <c r="E228" i="52"/>
  <c r="E225" i="52"/>
  <c r="E221" i="52"/>
  <c r="E235" i="52"/>
  <c r="E233" i="52"/>
  <c r="E231" i="52"/>
  <c r="E229" i="52"/>
  <c r="E226" i="52"/>
  <c r="E222" i="52"/>
  <c r="E245" i="52"/>
  <c r="E244" i="52"/>
  <c r="E243" i="52"/>
  <c r="E242" i="52"/>
  <c r="E241" i="52"/>
  <c r="E240" i="52"/>
  <c r="E238" i="52"/>
  <c r="E237" i="52"/>
  <c r="E234" i="52"/>
  <c r="E232" i="52"/>
  <c r="E230" i="52"/>
  <c r="E227" i="52"/>
  <c r="E224" i="52"/>
  <c r="E161" i="52"/>
  <c r="F153" i="52"/>
  <c r="F161" i="52"/>
  <c r="E178" i="52"/>
  <c r="E157" i="52"/>
  <c r="F158" i="52"/>
  <c r="E165" i="52"/>
  <c r="F166" i="52"/>
  <c r="E173" i="52"/>
  <c r="F174" i="52"/>
  <c r="E175" i="52"/>
  <c r="D182" i="52"/>
  <c r="E183" i="52"/>
  <c r="F266" i="52"/>
  <c r="F270" i="52"/>
  <c r="F274" i="52"/>
  <c r="F278" i="52"/>
  <c r="F282" i="52"/>
  <c r="F286" i="52"/>
  <c r="D323" i="52"/>
  <c r="D327" i="52"/>
  <c r="F321" i="52"/>
  <c r="F320" i="52"/>
  <c r="F319" i="52"/>
  <c r="F318" i="52"/>
  <c r="F317" i="52"/>
  <c r="F316" i="52"/>
  <c r="F315" i="52"/>
  <c r="F314" i="52"/>
  <c r="F313" i="52"/>
  <c r="F312" i="52"/>
  <c r="F311" i="52"/>
  <c r="F310" i="52"/>
  <c r="F309" i="52"/>
  <c r="F308" i="52"/>
  <c r="F307" i="52"/>
  <c r="F306" i="52"/>
  <c r="F305" i="52"/>
  <c r="F304" i="52"/>
  <c r="F303" i="52"/>
  <c r="F302" i="52"/>
  <c r="F301" i="52"/>
  <c r="F300" i="52"/>
  <c r="F299" i="52"/>
  <c r="F298" i="52"/>
  <c r="F297" i="52"/>
  <c r="F296" i="52"/>
  <c r="F295" i="52"/>
  <c r="F294" i="52"/>
  <c r="F198" i="52"/>
  <c r="F197" i="52"/>
  <c r="F196" i="52"/>
  <c r="F195" i="52"/>
  <c r="F194" i="52"/>
  <c r="F193" i="52"/>
  <c r="F192" i="52"/>
  <c r="F191" i="52"/>
  <c r="F190" i="52"/>
  <c r="F189" i="52"/>
  <c r="F188" i="52"/>
  <c r="F187" i="52"/>
  <c r="F186" i="52"/>
  <c r="F185" i="52"/>
  <c r="F184" i="52"/>
  <c r="F183" i="52"/>
  <c r="F182" i="52"/>
  <c r="F180" i="52"/>
  <c r="F178" i="52"/>
  <c r="F177" i="52"/>
  <c r="F175" i="52"/>
  <c r="F265" i="52"/>
  <c r="F264" i="52"/>
  <c r="F263" i="52"/>
  <c r="F262" i="52"/>
  <c r="F261" i="52"/>
  <c r="F260" i="52"/>
  <c r="F259" i="52"/>
  <c r="F258" i="52"/>
  <c r="F257" i="52"/>
  <c r="F256" i="52"/>
  <c r="F255" i="52"/>
  <c r="F254" i="52"/>
  <c r="F253" i="52"/>
  <c r="F252" i="52"/>
  <c r="F251" i="52"/>
  <c r="F250" i="52"/>
  <c r="F249" i="52"/>
  <c r="F248" i="52"/>
  <c r="F247" i="52"/>
  <c r="F223" i="52"/>
  <c r="F218" i="52"/>
  <c r="F213" i="52"/>
  <c r="F210" i="52"/>
  <c r="F207" i="52"/>
  <c r="F204" i="52"/>
  <c r="F246" i="52"/>
  <c r="F240" i="52"/>
  <c r="F238" i="52"/>
  <c r="F236" i="52"/>
  <c r="F234" i="52"/>
  <c r="F232" i="52"/>
  <c r="F231" i="52"/>
  <c r="F229" i="52"/>
  <c r="F227" i="52"/>
  <c r="F225" i="52"/>
  <c r="F222" i="52"/>
  <c r="F217" i="52"/>
  <c r="F215" i="52"/>
  <c r="F209" i="52"/>
  <c r="F206" i="52"/>
  <c r="F202" i="52"/>
  <c r="F245" i="52"/>
  <c r="F243" i="52"/>
  <c r="F242" i="52"/>
  <c r="F241" i="52"/>
  <c r="F239" i="52"/>
  <c r="F237" i="52"/>
  <c r="F235" i="52"/>
  <c r="F233" i="52"/>
  <c r="F230" i="52"/>
  <c r="F228" i="52"/>
  <c r="F226" i="52"/>
  <c r="F224" i="52"/>
  <c r="F221" i="52"/>
  <c r="F219" i="52"/>
  <c r="F214" i="52"/>
  <c r="F211" i="52"/>
  <c r="F205" i="52"/>
  <c r="F201" i="52"/>
  <c r="F220" i="52"/>
  <c r="F216" i="52"/>
  <c r="F212" i="52"/>
  <c r="F208" i="52"/>
  <c r="F203" i="52"/>
  <c r="F329" i="52"/>
  <c r="F328" i="52"/>
  <c r="F327" i="52"/>
  <c r="F326" i="52"/>
  <c r="F325" i="52"/>
  <c r="F324" i="52"/>
  <c r="F323" i="52"/>
  <c r="F322" i="52"/>
  <c r="F200" i="52"/>
  <c r="F199" i="52"/>
  <c r="F181" i="52"/>
  <c r="F179" i="52"/>
  <c r="F176" i="52"/>
  <c r="F170" i="52"/>
  <c r="E160" i="52"/>
  <c r="E168" i="52"/>
  <c r="E156" i="52"/>
  <c r="F157" i="52"/>
  <c r="E164" i="52"/>
  <c r="F165" i="52"/>
  <c r="E172" i="52"/>
  <c r="F173" i="52"/>
  <c r="E182" i="52"/>
  <c r="E189" i="52"/>
  <c r="E193" i="52"/>
  <c r="E197" i="52"/>
  <c r="E294" i="52"/>
  <c r="E298" i="52"/>
  <c r="E302" i="52"/>
  <c r="E306" i="52"/>
  <c r="E310" i="52"/>
  <c r="E314" i="52"/>
  <c r="E318" i="52"/>
  <c r="E246" i="52"/>
  <c r="D198" i="52"/>
  <c r="D197" i="52"/>
  <c r="D196" i="52"/>
  <c r="D195" i="52"/>
  <c r="D194" i="52"/>
  <c r="D193" i="52"/>
  <c r="D192" i="52"/>
  <c r="D191" i="52"/>
  <c r="D190" i="52"/>
  <c r="D189" i="52"/>
  <c r="E154" i="52"/>
  <c r="F155" i="52"/>
  <c r="E162" i="52"/>
  <c r="F163" i="52"/>
  <c r="E170" i="52"/>
  <c r="F171" i="52"/>
  <c r="D179" i="52"/>
  <c r="E180" i="52"/>
  <c r="D187" i="52"/>
  <c r="E188" i="52"/>
  <c r="E192" i="52"/>
  <c r="E196" i="52"/>
  <c r="E297" i="52"/>
  <c r="E301" i="52"/>
  <c r="E305" i="52"/>
  <c r="E309" i="52"/>
  <c r="E313" i="52"/>
  <c r="E317" i="52"/>
  <c r="E321" i="52"/>
  <c r="E201" i="52"/>
  <c r="E202" i="52"/>
  <c r="E203" i="52"/>
  <c r="E204" i="52"/>
  <c r="E205" i="52"/>
  <c r="E206" i="52"/>
  <c r="E207" i="52"/>
  <c r="E208" i="52"/>
  <c r="E209" i="52"/>
  <c r="E210" i="52"/>
  <c r="E211" i="52"/>
  <c r="E212" i="52"/>
  <c r="E213" i="52"/>
  <c r="E214" i="52"/>
  <c r="E215" i="52"/>
  <c r="E216" i="52"/>
  <c r="E217" i="52"/>
  <c r="E218" i="52"/>
  <c r="E219" i="52"/>
  <c r="E220" i="52"/>
  <c r="D221" i="52"/>
  <c r="D222" i="52"/>
  <c r="D223" i="52"/>
  <c r="D224" i="52"/>
  <c r="D225" i="52"/>
  <c r="D226" i="52"/>
  <c r="D227" i="52"/>
  <c r="D228" i="52"/>
  <c r="D229" i="52"/>
  <c r="D230" i="52"/>
  <c r="D231" i="52"/>
  <c r="D232" i="52"/>
  <c r="D233" i="52"/>
  <c r="D234" i="52"/>
  <c r="D235" i="52"/>
  <c r="D236" i="52"/>
  <c r="D237" i="52"/>
  <c r="D238" i="52"/>
  <c r="D239" i="52"/>
  <c r="D240" i="52"/>
  <c r="D241" i="52"/>
  <c r="D242" i="52"/>
  <c r="D243" i="52"/>
  <c r="D244" i="52"/>
  <c r="D245" i="52"/>
  <c r="D246" i="52"/>
  <c r="D247" i="52"/>
  <c r="D248" i="52"/>
  <c r="D249" i="52"/>
  <c r="D250" i="52"/>
  <c r="D251" i="52"/>
  <c r="D252" i="52"/>
  <c r="D253" i="52"/>
  <c r="D254" i="52"/>
  <c r="D255" i="52"/>
  <c r="D256" i="52"/>
  <c r="D257" i="52"/>
  <c r="D258" i="52"/>
  <c r="D259" i="52"/>
  <c r="D260" i="52"/>
  <c r="D261" i="52"/>
  <c r="D262" i="52"/>
  <c r="D263" i="52"/>
  <c r="D264" i="52"/>
  <c r="D265" i="52"/>
  <c r="D151" i="52"/>
  <c r="D152" i="52"/>
  <c r="D153" i="52"/>
  <c r="D154" i="52"/>
  <c r="D155" i="52"/>
  <c r="D156" i="52"/>
  <c r="D157" i="52"/>
  <c r="D158" i="52"/>
  <c r="D159" i="52"/>
  <c r="D160" i="52"/>
  <c r="D161" i="52"/>
  <c r="D162" i="52"/>
  <c r="D163" i="52"/>
  <c r="D164" i="52"/>
  <c r="D165" i="52"/>
  <c r="D166" i="52"/>
  <c r="D167" i="52"/>
  <c r="D168" i="52"/>
  <c r="D169" i="52"/>
  <c r="D170" i="52"/>
  <c r="D171" i="52"/>
  <c r="D172" i="52"/>
  <c r="D173" i="52"/>
  <c r="D174" i="52"/>
  <c r="E247" i="52"/>
  <c r="E248" i="52"/>
  <c r="E249" i="52"/>
  <c r="E250" i="52"/>
  <c r="E251" i="52"/>
  <c r="E252" i="52"/>
  <c r="E253" i="52"/>
  <c r="E254" i="52"/>
  <c r="E255" i="52"/>
  <c r="E256" i="52"/>
  <c r="E257" i="52"/>
  <c r="E258" i="52"/>
  <c r="E259" i="52"/>
  <c r="E260" i="52"/>
  <c r="E261" i="52"/>
  <c r="E262" i="52"/>
  <c r="E263" i="52"/>
  <c r="E264" i="52"/>
  <c r="E265" i="52"/>
  <c r="D266" i="52"/>
  <c r="D267" i="52"/>
  <c r="D268" i="52"/>
  <c r="D269" i="52"/>
  <c r="D270" i="52"/>
  <c r="D271" i="52"/>
  <c r="D272" i="52"/>
  <c r="D273" i="52"/>
  <c r="D274" i="52"/>
  <c r="D275" i="52"/>
  <c r="D276" i="52"/>
  <c r="D277" i="52"/>
  <c r="D278" i="52"/>
  <c r="D279" i="52"/>
  <c r="D280" i="52"/>
  <c r="D281" i="52"/>
  <c r="D282" i="52"/>
  <c r="D283" i="52"/>
  <c r="D284" i="52"/>
  <c r="D285" i="52"/>
  <c r="D286" i="52"/>
  <c r="D287" i="52"/>
  <c r="D288" i="52"/>
  <c r="D289" i="52"/>
  <c r="D290" i="52"/>
  <c r="D291" i="52"/>
  <c r="D292" i="52"/>
  <c r="D293" i="52"/>
  <c r="D294" i="52"/>
  <c r="D295" i="52"/>
  <c r="D296" i="52"/>
  <c r="D297" i="52"/>
  <c r="D298" i="52"/>
  <c r="D299" i="52"/>
  <c r="D300" i="52"/>
  <c r="D301" i="52"/>
  <c r="D302" i="52"/>
  <c r="D303" i="52"/>
  <c r="D304" i="52"/>
  <c r="D305" i="52"/>
  <c r="D306" i="52"/>
  <c r="D307" i="52"/>
  <c r="D308" i="52"/>
  <c r="D309" i="52"/>
  <c r="D310" i="52"/>
  <c r="D311" i="52"/>
  <c r="D312" i="52"/>
  <c r="D313" i="52"/>
  <c r="D314" i="52"/>
  <c r="D315" i="52"/>
  <c r="D316" i="52"/>
  <c r="D317" i="52"/>
  <c r="D318" i="52"/>
  <c r="D319" i="52"/>
  <c r="D320" i="52"/>
  <c r="D321" i="52"/>
  <c r="E199" i="52"/>
  <c r="E200" i="52"/>
  <c r="D201" i="52"/>
  <c r="D202" i="52"/>
  <c r="D203" i="52"/>
  <c r="D204" i="52"/>
  <c r="D205" i="52"/>
  <c r="D206" i="52"/>
  <c r="D207" i="52"/>
  <c r="D208" i="52"/>
  <c r="D209" i="52"/>
  <c r="D210" i="52"/>
  <c r="D211" i="52"/>
  <c r="D212" i="52"/>
  <c r="D213" i="52"/>
  <c r="D214" i="52"/>
  <c r="D215" i="52"/>
  <c r="D216" i="52"/>
  <c r="D217" i="52"/>
  <c r="D218" i="52"/>
  <c r="D219" i="52"/>
  <c r="E322" i="52"/>
  <c r="E323" i="52"/>
  <c r="E324" i="52"/>
  <c r="E325" i="52"/>
  <c r="E326" i="52"/>
  <c r="E327" i="52"/>
  <c r="E328" i="52"/>
  <c r="D33" i="52"/>
  <c r="D37" i="52"/>
  <c r="D41" i="52"/>
  <c r="D45" i="52"/>
  <c r="D49" i="52"/>
  <c r="D53" i="52"/>
  <c r="D57" i="52"/>
  <c r="D23" i="52"/>
  <c r="D32" i="52"/>
  <c r="D36" i="52"/>
  <c r="D52" i="52"/>
  <c r="D56" i="52"/>
  <c r="D18" i="52"/>
  <c r="D24" i="52"/>
  <c r="D40" i="52"/>
  <c r="D44" i="52"/>
  <c r="D48" i="52"/>
  <c r="D25" i="52"/>
  <c r="D51" i="52"/>
  <c r="D59" i="52"/>
  <c r="D19" i="52"/>
  <c r="D31" i="52"/>
  <c r="D55" i="52"/>
  <c r="D27" i="52"/>
  <c r="D20" i="52"/>
  <c r="D28" i="52"/>
  <c r="D17" i="52"/>
  <c r="D30" i="52"/>
  <c r="D35" i="52"/>
  <c r="D34" i="52"/>
  <c r="D38" i="52"/>
  <c r="D42" i="52"/>
  <c r="D46" i="52"/>
  <c r="D50" i="52"/>
  <c r="D54" i="52"/>
  <c r="D58" i="52"/>
  <c r="D21" i="52"/>
  <c r="D29" i="52"/>
  <c r="D22" i="52"/>
  <c r="D26" i="52"/>
  <c r="D39" i="52"/>
  <c r="D43" i="52"/>
  <c r="D47" i="52"/>
  <c r="F14" i="52"/>
  <c r="D15" i="52"/>
  <c r="E15" i="52"/>
  <c r="E24" i="52"/>
  <c r="E18" i="52"/>
  <c r="E36" i="52"/>
  <c r="E33" i="52"/>
  <c r="E37" i="52"/>
  <c r="E41" i="52"/>
  <c r="E45" i="52"/>
  <c r="E49" i="52"/>
  <c r="E53" i="52"/>
  <c r="E57" i="52"/>
  <c r="E21" i="52"/>
  <c r="E29" i="52"/>
  <c r="E48" i="52"/>
  <c r="E56" i="52"/>
  <c r="E26" i="52"/>
  <c r="E44" i="52"/>
  <c r="E23" i="52"/>
  <c r="E32" i="52"/>
  <c r="E20" i="52"/>
  <c r="E31" i="52"/>
  <c r="E35" i="52"/>
  <c r="E39" i="52"/>
  <c r="E43" i="52"/>
  <c r="E47" i="52"/>
  <c r="E51" i="52"/>
  <c r="E55" i="52"/>
  <c r="E59" i="52"/>
  <c r="E25" i="52"/>
  <c r="E38" i="52"/>
  <c r="E50" i="52"/>
  <c r="E58" i="52"/>
  <c r="E22" i="52"/>
  <c r="E30" i="52"/>
  <c r="E42" i="52"/>
  <c r="E46" i="52"/>
  <c r="E54" i="52"/>
  <c r="E19" i="52"/>
  <c r="E27" i="52"/>
  <c r="E40" i="52"/>
  <c r="E52" i="52"/>
  <c r="E28" i="52"/>
  <c r="E34" i="52"/>
  <c r="D16" i="52"/>
  <c r="F34" i="52"/>
  <c r="F38" i="52"/>
  <c r="F42" i="52"/>
  <c r="F46" i="52"/>
  <c r="F50" i="52"/>
  <c r="F54" i="52"/>
  <c r="F58" i="52"/>
  <c r="F19" i="52"/>
  <c r="F27" i="52"/>
  <c r="F37" i="52"/>
  <c r="F41" i="52"/>
  <c r="F45" i="52"/>
  <c r="F29" i="52"/>
  <c r="F18" i="52"/>
  <c r="F40" i="52"/>
  <c r="F24" i="52"/>
  <c r="F33" i="52"/>
  <c r="F53" i="52"/>
  <c r="F57" i="52"/>
  <c r="F21" i="52"/>
  <c r="F26" i="52"/>
  <c r="F23" i="52"/>
  <c r="F49" i="52"/>
  <c r="F48" i="52"/>
  <c r="F44" i="52"/>
  <c r="F20" i="52"/>
  <c r="F28" i="52"/>
  <c r="F22" i="52"/>
  <c r="F30" i="52"/>
  <c r="F31" i="52"/>
  <c r="F35" i="52"/>
  <c r="F39" i="52"/>
  <c r="F43" i="52"/>
  <c r="F47" i="52"/>
  <c r="F51" i="52"/>
  <c r="F55" i="52"/>
  <c r="F59" i="52"/>
  <c r="F25" i="52"/>
  <c r="F32" i="52"/>
  <c r="F36" i="52"/>
  <c r="F52" i="52"/>
  <c r="F56" i="52"/>
  <c r="F13" i="52"/>
  <c r="F16" i="52"/>
  <c r="E17" i="52"/>
  <c r="D14" i="52"/>
  <c r="E12" i="83"/>
  <c r="E11" i="83"/>
  <c r="E19" i="83"/>
  <c r="E22" i="83"/>
  <c r="E7" i="83"/>
  <c r="E15" i="83"/>
  <c r="E8" i="83"/>
  <c r="E9" i="83"/>
  <c r="E17" i="83"/>
  <c r="E5" i="83"/>
  <c r="E10" i="83"/>
  <c r="E18" i="83"/>
  <c r="E4" i="83"/>
  <c r="E3" i="83"/>
  <c r="E4" i="82"/>
  <c r="E3" i="82"/>
  <c r="E12" i="82"/>
  <c r="E20" i="82"/>
  <c r="E13" i="82"/>
  <c r="E7" i="82"/>
  <c r="E16" i="82"/>
  <c r="E9" i="82"/>
  <c r="E17" i="82"/>
  <c r="E18" i="82"/>
  <c r="E19" i="82"/>
  <c r="E14" i="82"/>
  <c r="E5" i="82"/>
  <c r="E15" i="82"/>
  <c r="E8" i="82"/>
  <c r="E10" i="82"/>
  <c r="E11" i="82"/>
  <c r="D4" i="82"/>
  <c r="D3" i="82"/>
  <c r="W325" i="52"/>
  <c r="W317" i="52"/>
  <c r="W301" i="52"/>
  <c r="W277" i="52"/>
  <c r="W269" i="52"/>
  <c r="W261" i="52"/>
  <c r="W243" i="52"/>
  <c r="W309" i="52"/>
  <c r="W293" i="52"/>
  <c r="W285" i="52"/>
  <c r="W253" i="52"/>
  <c r="W321" i="52"/>
  <c r="W307" i="52"/>
  <c r="W303" i="52"/>
  <c r="W289" i="52"/>
  <c r="W275" i="52"/>
  <c r="W271" i="52"/>
  <c r="W257" i="52"/>
  <c r="W241" i="52"/>
  <c r="W219" i="52"/>
  <c r="W216" i="52"/>
  <c r="W213" i="52"/>
  <c r="W210" i="52"/>
  <c r="W207" i="52"/>
  <c r="W204" i="52"/>
  <c r="W201" i="52"/>
  <c r="W155" i="52"/>
  <c r="W152" i="52"/>
  <c r="W323" i="52"/>
  <c r="W319" i="52"/>
  <c r="W233" i="52"/>
  <c r="W181" i="52"/>
  <c r="W217" i="52"/>
  <c r="W168" i="52"/>
  <c r="W324" i="52"/>
  <c r="W310" i="52"/>
  <c r="W306" i="52"/>
  <c r="W292" i="52"/>
  <c r="W278" i="52"/>
  <c r="W274" i="52"/>
  <c r="W260" i="52"/>
  <c r="W246" i="52"/>
  <c r="W244" i="52"/>
  <c r="W240" i="52"/>
  <c r="W237" i="52"/>
  <c r="W234" i="52"/>
  <c r="W231" i="52"/>
  <c r="W228" i="52"/>
  <c r="W225" i="52"/>
  <c r="W179" i="52"/>
  <c r="W176" i="52"/>
  <c r="W173" i="52"/>
  <c r="W170" i="52"/>
  <c r="W167" i="52"/>
  <c r="W164" i="52"/>
  <c r="W161" i="52"/>
  <c r="W160" i="52"/>
  <c r="W151" i="52"/>
  <c r="W255" i="52"/>
  <c r="W239" i="52"/>
  <c r="W178" i="52"/>
  <c r="W297" i="52"/>
  <c r="W232" i="52"/>
  <c r="W165" i="52"/>
  <c r="W327" i="52"/>
  <c r="W313" i="52"/>
  <c r="W299" i="52"/>
  <c r="W295" i="52"/>
  <c r="W281" i="52"/>
  <c r="W267" i="52"/>
  <c r="W263" i="52"/>
  <c r="W249" i="52"/>
  <c r="W203" i="52"/>
  <c r="W200" i="52"/>
  <c r="W197" i="52"/>
  <c r="W194" i="52"/>
  <c r="W191" i="52"/>
  <c r="W188" i="52"/>
  <c r="W185" i="52"/>
  <c r="W163" i="52"/>
  <c r="W154" i="52"/>
  <c r="W291" i="52"/>
  <c r="W236" i="52"/>
  <c r="W184" i="52"/>
  <c r="W175" i="52"/>
  <c r="W169" i="52"/>
  <c r="W279" i="52"/>
  <c r="W247" i="52"/>
  <c r="W235" i="52"/>
  <c r="W171" i="52"/>
  <c r="W162" i="52"/>
  <c r="W316" i="52"/>
  <c r="W302" i="52"/>
  <c r="W298" i="52"/>
  <c r="W284" i="52"/>
  <c r="W270" i="52"/>
  <c r="W266" i="52"/>
  <c r="W252" i="52"/>
  <c r="W227" i="52"/>
  <c r="W224" i="52"/>
  <c r="W221" i="52"/>
  <c r="W218" i="52"/>
  <c r="W215" i="52"/>
  <c r="W212" i="52"/>
  <c r="W209" i="52"/>
  <c r="W157" i="52"/>
  <c r="W305" i="52"/>
  <c r="W287" i="52"/>
  <c r="W273" i="52"/>
  <c r="W259" i="52"/>
  <c r="W172" i="52"/>
  <c r="W229" i="52"/>
  <c r="W156" i="52"/>
  <c r="W187" i="52"/>
  <c r="W329" i="52"/>
  <c r="W315" i="52"/>
  <c r="W311" i="52"/>
  <c r="W283" i="52"/>
  <c r="W251" i="52"/>
  <c r="W223" i="52"/>
  <c r="W153" i="52"/>
  <c r="W326" i="52"/>
  <c r="W322" i="52"/>
  <c r="W308" i="52"/>
  <c r="W294" i="52"/>
  <c r="W290" i="52"/>
  <c r="W276" i="52"/>
  <c r="W262" i="52"/>
  <c r="W258" i="52"/>
  <c r="W242" i="52"/>
  <c r="W211" i="52"/>
  <c r="W208" i="52"/>
  <c r="W205" i="52"/>
  <c r="W202" i="52"/>
  <c r="W199" i="52"/>
  <c r="W196" i="52"/>
  <c r="W193" i="52"/>
  <c r="W265" i="52"/>
  <c r="W245" i="52"/>
  <c r="W226" i="52"/>
  <c r="W220" i="52"/>
  <c r="W159" i="52"/>
  <c r="X152" i="52"/>
  <c r="W268" i="52"/>
  <c r="X323" i="52"/>
  <c r="V156" i="52"/>
  <c r="W180" i="52"/>
  <c r="X201" i="52"/>
  <c r="V226" i="52"/>
  <c r="W300" i="52"/>
  <c r="V329" i="52"/>
  <c r="X272" i="52"/>
  <c r="X183" i="52"/>
  <c r="X177" i="52"/>
  <c r="X268" i="52"/>
  <c r="X254" i="52"/>
  <c r="X192" i="52"/>
  <c r="X174" i="52"/>
  <c r="X304" i="52"/>
  <c r="X286" i="52"/>
  <c r="X189" i="52"/>
  <c r="X318" i="52"/>
  <c r="X300" i="52"/>
  <c r="X238" i="52"/>
  <c r="X186" i="52"/>
  <c r="X180" i="52"/>
  <c r="W177" i="52"/>
  <c r="V223" i="52"/>
  <c r="V159" i="52"/>
  <c r="W183" i="52"/>
  <c r="X204" i="52"/>
  <c r="V229" i="52"/>
  <c r="V247" i="52"/>
  <c r="X275" i="52"/>
  <c r="X303" i="52"/>
  <c r="V162" i="52"/>
  <c r="W186" i="52"/>
  <c r="X207" i="52"/>
  <c r="V232" i="52"/>
  <c r="W250" i="52"/>
  <c r="V279" i="52"/>
  <c r="X307" i="52"/>
  <c r="V297" i="52"/>
  <c r="V165" i="52"/>
  <c r="W189" i="52"/>
  <c r="X210" i="52"/>
  <c r="V235" i="52"/>
  <c r="W254" i="52"/>
  <c r="W282" i="52"/>
  <c r="V311" i="52"/>
  <c r="V325" i="52"/>
  <c r="V168" i="52"/>
  <c r="W192" i="52"/>
  <c r="X213" i="52"/>
  <c r="X257" i="52"/>
  <c r="W286" i="52"/>
  <c r="W314" i="52"/>
  <c r="V312" i="52"/>
  <c r="V296" i="52"/>
  <c r="V272" i="52"/>
  <c r="V256" i="52"/>
  <c r="V328" i="52"/>
  <c r="V320" i="52"/>
  <c r="V304" i="52"/>
  <c r="V288" i="52"/>
  <c r="V280" i="52"/>
  <c r="V264" i="52"/>
  <c r="V248" i="52"/>
  <c r="V318" i="52"/>
  <c r="V314" i="52"/>
  <c r="V300" i="52"/>
  <c r="V286" i="52"/>
  <c r="V282" i="52"/>
  <c r="V268" i="52"/>
  <c r="V254" i="52"/>
  <c r="V250" i="52"/>
  <c r="V198" i="52"/>
  <c r="V195" i="52"/>
  <c r="V192" i="52"/>
  <c r="V189" i="52"/>
  <c r="V186" i="52"/>
  <c r="V183" i="52"/>
  <c r="V180" i="52"/>
  <c r="V316" i="52"/>
  <c r="V302" i="52"/>
  <c r="V298" i="52"/>
  <c r="V215" i="52"/>
  <c r="V160" i="52"/>
  <c r="V321" i="52"/>
  <c r="V317" i="52"/>
  <c r="V303" i="52"/>
  <c r="V289" i="52"/>
  <c r="V285" i="52"/>
  <c r="V271" i="52"/>
  <c r="V257" i="52"/>
  <c r="V253" i="52"/>
  <c r="V222" i="52"/>
  <c r="V219" i="52"/>
  <c r="V216" i="52"/>
  <c r="V213" i="52"/>
  <c r="V210" i="52"/>
  <c r="V207" i="52"/>
  <c r="V204" i="52"/>
  <c r="V158" i="52"/>
  <c r="V155" i="52"/>
  <c r="V152" i="52"/>
  <c r="V191" i="52"/>
  <c r="V284" i="52"/>
  <c r="V266" i="52"/>
  <c r="V227" i="52"/>
  <c r="V212" i="52"/>
  <c r="V166" i="52"/>
  <c r="V214" i="52"/>
  <c r="V324" i="52"/>
  <c r="V310" i="52"/>
  <c r="V306" i="52"/>
  <c r="V292" i="52"/>
  <c r="V278" i="52"/>
  <c r="V274" i="52"/>
  <c r="V260" i="52"/>
  <c r="V246" i="52"/>
  <c r="V244" i="52"/>
  <c r="V240" i="52"/>
  <c r="V237" i="52"/>
  <c r="V234" i="52"/>
  <c r="V231" i="52"/>
  <c r="V228" i="52"/>
  <c r="V182" i="52"/>
  <c r="V179" i="52"/>
  <c r="V176" i="52"/>
  <c r="V173" i="52"/>
  <c r="V170" i="52"/>
  <c r="V167" i="52"/>
  <c r="V164" i="52"/>
  <c r="V188" i="52"/>
  <c r="V270" i="52"/>
  <c r="V224" i="52"/>
  <c r="V221" i="52"/>
  <c r="V157" i="52"/>
  <c r="V151" i="52"/>
  <c r="V211" i="52"/>
  <c r="V196" i="52"/>
  <c r="V327" i="52"/>
  <c r="V313" i="52"/>
  <c r="V309" i="52"/>
  <c r="V295" i="52"/>
  <c r="V281" i="52"/>
  <c r="V277" i="52"/>
  <c r="V263" i="52"/>
  <c r="V249" i="52"/>
  <c r="V243" i="52"/>
  <c r="V206" i="52"/>
  <c r="V203" i="52"/>
  <c r="V197" i="52"/>
  <c r="V194" i="52"/>
  <c r="V252" i="52"/>
  <c r="V230" i="52"/>
  <c r="V218" i="52"/>
  <c r="V154" i="52"/>
  <c r="V294" i="52"/>
  <c r="V258" i="52"/>
  <c r="V242" i="52"/>
  <c r="V205" i="52"/>
  <c r="V163" i="52"/>
  <c r="V326" i="52"/>
  <c r="V322" i="52"/>
  <c r="V276" i="52"/>
  <c r="V262" i="52"/>
  <c r="V208" i="52"/>
  <c r="V199" i="52"/>
  <c r="V319" i="52"/>
  <c r="V305" i="52"/>
  <c r="V301" i="52"/>
  <c r="V287" i="52"/>
  <c r="V273" i="52"/>
  <c r="V269" i="52"/>
  <c r="V255" i="52"/>
  <c r="V239" i="52"/>
  <c r="V236" i="52"/>
  <c r="V190" i="52"/>
  <c r="V187" i="52"/>
  <c r="V184" i="52"/>
  <c r="V181" i="52"/>
  <c r="V178" i="52"/>
  <c r="V175" i="52"/>
  <c r="V172" i="52"/>
  <c r="V308" i="52"/>
  <c r="V290" i="52"/>
  <c r="V202" i="52"/>
  <c r="V171" i="52"/>
  <c r="W195" i="52"/>
  <c r="X216" i="52"/>
  <c r="X241" i="52"/>
  <c r="V261" i="52"/>
  <c r="X289" i="52"/>
  <c r="W318" i="52"/>
  <c r="X153" i="52"/>
  <c r="X156" i="52"/>
  <c r="X159" i="52"/>
  <c r="X162" i="52"/>
  <c r="X165" i="52"/>
  <c r="X168" i="52"/>
  <c r="X214" i="52"/>
  <c r="X217" i="52"/>
  <c r="X220" i="52"/>
  <c r="X223" i="52"/>
  <c r="X226" i="52"/>
  <c r="X229" i="52"/>
  <c r="X232" i="52"/>
  <c r="X245" i="52"/>
  <c r="X247" i="52"/>
  <c r="X251" i="52"/>
  <c r="X265" i="52"/>
  <c r="X279" i="52"/>
  <c r="X283" i="52"/>
  <c r="X297" i="52"/>
  <c r="X311" i="52"/>
  <c r="X315" i="52"/>
  <c r="X329" i="52"/>
  <c r="X193" i="52"/>
  <c r="X205" i="52"/>
  <c r="X262" i="52"/>
  <c r="X230" i="52"/>
  <c r="X233" i="52"/>
  <c r="X236" i="52"/>
  <c r="X239" i="52"/>
  <c r="X255" i="52"/>
  <c r="X259" i="52"/>
  <c r="X273" i="52"/>
  <c r="X287" i="52"/>
  <c r="X291" i="52"/>
  <c r="X305" i="52"/>
  <c r="X319" i="52"/>
  <c r="X325" i="52"/>
  <c r="X317" i="52"/>
  <c r="X309" i="52"/>
  <c r="X301" i="52"/>
  <c r="X293" i="52"/>
  <c r="X285" i="52"/>
  <c r="X277" i="52"/>
  <c r="X269" i="52"/>
  <c r="X261" i="52"/>
  <c r="X253" i="52"/>
  <c r="X243" i="52"/>
  <c r="X235" i="52"/>
  <c r="X227" i="52"/>
  <c r="X219" i="52"/>
  <c r="X211" i="52"/>
  <c r="X203" i="52"/>
  <c r="X195" i="52"/>
  <c r="X187" i="52"/>
  <c r="X179" i="52"/>
  <c r="X171" i="52"/>
  <c r="X163" i="52"/>
  <c r="X155" i="52"/>
  <c r="X322" i="52"/>
  <c r="X314" i="52"/>
  <c r="X306" i="52"/>
  <c r="X290" i="52"/>
  <c r="X282" i="52"/>
  <c r="X266" i="52"/>
  <c r="X258" i="52"/>
  <c r="X250" i="52"/>
  <c r="X298" i="52"/>
  <c r="X274" i="52"/>
  <c r="X240" i="52"/>
  <c r="X199" i="52"/>
  <c r="X208" i="52"/>
  <c r="X242" i="52"/>
  <c r="X280" i="52"/>
  <c r="X169" i="52"/>
  <c r="X175" i="52"/>
  <c r="X184" i="52"/>
  <c r="X151" i="52"/>
  <c r="X154" i="52"/>
  <c r="X157" i="52"/>
  <c r="X160" i="52"/>
  <c r="X206" i="52"/>
  <c r="X209" i="52"/>
  <c r="X212" i="52"/>
  <c r="X215" i="52"/>
  <c r="X218" i="52"/>
  <c r="X221" i="52"/>
  <c r="X224" i="52"/>
  <c r="X252" i="52"/>
  <c r="X256" i="52"/>
  <c r="X270" i="52"/>
  <c r="X284" i="52"/>
  <c r="X288" i="52"/>
  <c r="X302" i="52"/>
  <c r="X316" i="52"/>
  <c r="X320" i="52"/>
  <c r="W328" i="52"/>
  <c r="X196" i="52"/>
  <c r="X166" i="52"/>
  <c r="X172" i="52"/>
  <c r="X178" i="52"/>
  <c r="X181" i="52"/>
  <c r="X182" i="52"/>
  <c r="X185" i="52"/>
  <c r="X188" i="52"/>
  <c r="X191" i="52"/>
  <c r="X194" i="52"/>
  <c r="X197" i="52"/>
  <c r="X200" i="52"/>
  <c r="X249" i="52"/>
  <c r="X263" i="52"/>
  <c r="X267" i="52"/>
  <c r="X281" i="52"/>
  <c r="X295" i="52"/>
  <c r="X299" i="52"/>
  <c r="X313" i="52"/>
  <c r="X327" i="52"/>
  <c r="X190" i="52"/>
  <c r="X202" i="52"/>
  <c r="X248" i="52"/>
  <c r="X276" i="52"/>
  <c r="X294" i="52"/>
  <c r="X308" i="52"/>
  <c r="X312" i="52"/>
  <c r="X326" i="52"/>
  <c r="X158" i="52"/>
  <c r="X161" i="52"/>
  <c r="X164" i="52"/>
  <c r="X167" i="52"/>
  <c r="X170" i="52"/>
  <c r="X173" i="52"/>
  <c r="X176" i="52"/>
  <c r="X222" i="52"/>
  <c r="X225" i="52"/>
  <c r="X228" i="52"/>
  <c r="X231" i="52"/>
  <c r="X234" i="52"/>
  <c r="X237" i="52"/>
  <c r="X244" i="52"/>
  <c r="X246" i="52"/>
  <c r="X260" i="52"/>
  <c r="X264" i="52"/>
  <c r="X278" i="52"/>
  <c r="X292" i="52"/>
  <c r="X296" i="52"/>
  <c r="X310" i="52"/>
  <c r="X324" i="52"/>
  <c r="X328" i="52"/>
  <c r="V323" i="52"/>
  <c r="V153" i="52"/>
  <c r="W158" i="52"/>
  <c r="V161" i="52"/>
  <c r="W166" i="52"/>
  <c r="V169" i="52"/>
  <c r="W174" i="52"/>
  <c r="V177" i="52"/>
  <c r="W182" i="52"/>
  <c r="V185" i="52"/>
  <c r="W190" i="52"/>
  <c r="V193" i="52"/>
  <c r="W198" i="52"/>
  <c r="V201" i="52"/>
  <c r="W206" i="52"/>
  <c r="V209" i="52"/>
  <c r="W214" i="52"/>
  <c r="V217" i="52"/>
  <c r="W222" i="52"/>
  <c r="V225" i="52"/>
  <c r="W230" i="52"/>
  <c r="V233" i="52"/>
  <c r="W238" i="52"/>
  <c r="V241" i="52"/>
  <c r="W248" i="52"/>
  <c r="V251" i="52"/>
  <c r="W256" i="52"/>
  <c r="V259" i="52"/>
  <c r="W264" i="52"/>
  <c r="V267" i="52"/>
  <c r="W272" i="52"/>
  <c r="V275" i="52"/>
  <c r="W280" i="52"/>
  <c r="V283" i="52"/>
  <c r="W288" i="52"/>
  <c r="V291" i="52"/>
  <c r="W296" i="52"/>
  <c r="V299" i="52"/>
  <c r="W304" i="52"/>
  <c r="V307" i="52"/>
  <c r="W312" i="52"/>
  <c r="V315" i="52"/>
  <c r="W320" i="52"/>
  <c r="V127" i="52"/>
  <c r="W2" i="52"/>
  <c r="V2" i="52"/>
  <c r="X2" i="52"/>
  <c r="AC2" i="52"/>
  <c r="AB2" i="52"/>
  <c r="AD2" i="52"/>
  <c r="AH17" i="53"/>
  <c r="AT18" i="53"/>
  <c r="AN16" i="53"/>
  <c r="I258" i="52"/>
  <c r="G151" i="52"/>
  <c r="G260" i="52"/>
  <c r="I157" i="52"/>
  <c r="H245" i="52"/>
  <c r="G317" i="52"/>
  <c r="AT22" i="53"/>
  <c r="AH19" i="53"/>
  <c r="AN20" i="53"/>
  <c r="AN24" i="53"/>
  <c r="AN28" i="53"/>
  <c r="AH15" i="53"/>
  <c r="AN15" i="53"/>
  <c r="AT16" i="53"/>
  <c r="AT20" i="53"/>
  <c r="AT24" i="53"/>
  <c r="AT23" i="53"/>
  <c r="AT19" i="53"/>
  <c r="AN22" i="53"/>
  <c r="AN26" i="53"/>
  <c r="AT17" i="53"/>
  <c r="AH24" i="53"/>
  <c r="I69" i="52"/>
  <c r="I77" i="52"/>
  <c r="I85" i="52"/>
  <c r="I93" i="52"/>
  <c r="I101" i="52"/>
  <c r="I80" i="52"/>
  <c r="I97" i="52"/>
  <c r="I70" i="52"/>
  <c r="I78" i="52"/>
  <c r="I86" i="52"/>
  <c r="I94" i="52"/>
  <c r="I102" i="52"/>
  <c r="I71" i="52"/>
  <c r="I79" i="52"/>
  <c r="I87" i="52"/>
  <c r="I95" i="52"/>
  <c r="I103" i="52"/>
  <c r="I88" i="52"/>
  <c r="I105" i="52"/>
  <c r="I73" i="52"/>
  <c r="I81" i="52"/>
  <c r="I66" i="52"/>
  <c r="I74" i="52"/>
  <c r="I82" i="52"/>
  <c r="I90" i="52"/>
  <c r="I98" i="52"/>
  <c r="I106" i="52"/>
  <c r="I67" i="52"/>
  <c r="I75" i="52"/>
  <c r="I83" i="52"/>
  <c r="I91" i="52"/>
  <c r="I99" i="52"/>
  <c r="I107" i="52"/>
  <c r="I96" i="52"/>
  <c r="I68" i="52"/>
  <c r="I76" i="52"/>
  <c r="I84" i="52"/>
  <c r="I92" i="52"/>
  <c r="I100" i="52"/>
  <c r="I72" i="52"/>
  <c r="I104" i="52"/>
  <c r="I89" i="52"/>
  <c r="H65" i="52"/>
  <c r="H70" i="52"/>
  <c r="H78" i="52"/>
  <c r="H86" i="52"/>
  <c r="H94" i="52"/>
  <c r="H102" i="52"/>
  <c r="H89" i="52"/>
  <c r="H82" i="52"/>
  <c r="H106" i="52"/>
  <c r="H71" i="52"/>
  <c r="H79" i="52"/>
  <c r="H87" i="52"/>
  <c r="H95" i="52"/>
  <c r="H103" i="52"/>
  <c r="H72" i="52"/>
  <c r="H80" i="52"/>
  <c r="H88" i="52"/>
  <c r="H96" i="52"/>
  <c r="H104" i="52"/>
  <c r="H97" i="52"/>
  <c r="H105" i="52"/>
  <c r="H90" i="52"/>
  <c r="H67" i="52"/>
  <c r="H75" i="52"/>
  <c r="H83" i="52"/>
  <c r="H91" i="52"/>
  <c r="H99" i="52"/>
  <c r="H107" i="52"/>
  <c r="H68" i="52"/>
  <c r="H76" i="52"/>
  <c r="H84" i="52"/>
  <c r="H92" i="52"/>
  <c r="H100" i="52"/>
  <c r="H81" i="52"/>
  <c r="H66" i="52"/>
  <c r="H69" i="52"/>
  <c r="H77" i="52"/>
  <c r="H85" i="52"/>
  <c r="H93" i="52"/>
  <c r="H101" i="52"/>
  <c r="H73" i="52"/>
  <c r="H74" i="52"/>
  <c r="H98" i="52"/>
  <c r="G71" i="52"/>
  <c r="G79" i="52"/>
  <c r="G87" i="52"/>
  <c r="G95" i="52"/>
  <c r="G103" i="52"/>
  <c r="G98" i="52"/>
  <c r="G72" i="52"/>
  <c r="G80" i="52"/>
  <c r="G88" i="52"/>
  <c r="G96" i="52"/>
  <c r="G104" i="52"/>
  <c r="G73" i="52"/>
  <c r="G81" i="52"/>
  <c r="G89" i="52"/>
  <c r="G97" i="52"/>
  <c r="G105" i="52"/>
  <c r="G66" i="52"/>
  <c r="G74" i="52"/>
  <c r="G75" i="52"/>
  <c r="G83" i="52"/>
  <c r="G91" i="52"/>
  <c r="G68" i="52"/>
  <c r="G76" i="52"/>
  <c r="G84" i="52"/>
  <c r="G92" i="52"/>
  <c r="G100" i="52"/>
  <c r="G67" i="52"/>
  <c r="G69" i="52"/>
  <c r="G77" i="52"/>
  <c r="G85" i="52"/>
  <c r="G93" i="52"/>
  <c r="G101" i="52"/>
  <c r="G106" i="52"/>
  <c r="G99" i="52"/>
  <c r="G70" i="52"/>
  <c r="G78" i="52"/>
  <c r="G86" i="52"/>
  <c r="G94" i="52"/>
  <c r="G102" i="52"/>
  <c r="G82" i="52"/>
  <c r="G90" i="52"/>
  <c r="G107" i="52"/>
  <c r="H297" i="52"/>
  <c r="I327" i="52"/>
  <c r="G205" i="52"/>
  <c r="G173" i="52"/>
  <c r="G188" i="52"/>
  <c r="H193" i="52"/>
  <c r="G198" i="52"/>
  <c r="I203" i="52"/>
  <c r="I213" i="52"/>
  <c r="I218" i="52"/>
  <c r="I228" i="52"/>
  <c r="I233" i="52"/>
  <c r="G240" i="52"/>
  <c r="G309" i="52"/>
  <c r="G324" i="52"/>
  <c r="G220" i="52"/>
  <c r="G159" i="52"/>
  <c r="I171" i="52"/>
  <c r="I181" i="52"/>
  <c r="I186" i="52"/>
  <c r="I238" i="52"/>
  <c r="G302" i="52"/>
  <c r="I307" i="52"/>
  <c r="I317" i="52"/>
  <c r="I322" i="52"/>
  <c r="G236" i="52"/>
  <c r="G277" i="52"/>
  <c r="G292" i="52"/>
  <c r="I168" i="52"/>
  <c r="G270" i="52"/>
  <c r="I275" i="52"/>
  <c r="I285" i="52"/>
  <c r="I290" i="52"/>
  <c r="G162" i="52"/>
  <c r="G153" i="52"/>
  <c r="G246" i="52"/>
  <c r="F115" i="52"/>
  <c r="F116" i="52" s="1"/>
  <c r="AC115" i="52"/>
  <c r="AC116" i="52" s="1"/>
  <c r="F112" i="52"/>
  <c r="AF115" i="52"/>
  <c r="AF116" i="52" s="1"/>
  <c r="H326" i="52"/>
  <c r="H322" i="52"/>
  <c r="H318" i="52"/>
  <c r="H314" i="52"/>
  <c r="H310" i="52"/>
  <c r="H306" i="52"/>
  <c r="H302" i="52"/>
  <c r="H298" i="52"/>
  <c r="H294" i="52"/>
  <c r="H290" i="52"/>
  <c r="H286" i="52"/>
  <c r="H282" i="52"/>
  <c r="H278" i="52"/>
  <c r="H274" i="52"/>
  <c r="H270" i="52"/>
  <c r="H266" i="52"/>
  <c r="H262" i="52"/>
  <c r="H258" i="52"/>
  <c r="H254" i="52"/>
  <c r="H250" i="52"/>
  <c r="H242" i="52"/>
  <c r="H238" i="52"/>
  <c r="H234" i="52"/>
  <c r="H230" i="52"/>
  <c r="H226" i="52"/>
  <c r="H222" i="52"/>
  <c r="H218" i="52"/>
  <c r="H214" i="52"/>
  <c r="H210" i="52"/>
  <c r="H206" i="52"/>
  <c r="H202" i="52"/>
  <c r="H198" i="52"/>
  <c r="H194" i="52"/>
  <c r="H190" i="52"/>
  <c r="H186" i="52"/>
  <c r="H182" i="52"/>
  <c r="H178" i="52"/>
  <c r="H174" i="52"/>
  <c r="H170" i="52"/>
  <c r="H166" i="52"/>
  <c r="H162" i="52"/>
  <c r="H158" i="52"/>
  <c r="H154" i="52"/>
  <c r="H327" i="52"/>
  <c r="H323" i="52"/>
  <c r="H319" i="52"/>
  <c r="H315" i="52"/>
  <c r="H311" i="52"/>
  <c r="H307" i="52"/>
  <c r="H303" i="52"/>
  <c r="H299" i="52"/>
  <c r="H295" i="52"/>
  <c r="H291" i="52"/>
  <c r="H287" i="52"/>
  <c r="H283" i="52"/>
  <c r="H279" i="52"/>
  <c r="H275" i="52"/>
  <c r="H271" i="52"/>
  <c r="H267" i="52"/>
  <c r="H263" i="52"/>
  <c r="H259" i="52"/>
  <c r="H255" i="52"/>
  <c r="H251" i="52"/>
  <c r="H247" i="52"/>
  <c r="H243" i="52"/>
  <c r="H239" i="52"/>
  <c r="H235" i="52"/>
  <c r="H231" i="52"/>
  <c r="H227" i="52"/>
  <c r="H223" i="52"/>
  <c r="H219" i="52"/>
  <c r="H215" i="52"/>
  <c r="H211" i="52"/>
  <c r="H207" i="52"/>
  <c r="H203" i="52"/>
  <c r="H199" i="52"/>
  <c r="H195" i="52"/>
  <c r="H191" i="52"/>
  <c r="H187" i="52"/>
  <c r="H183" i="52"/>
  <c r="H179" i="52"/>
  <c r="H175" i="52"/>
  <c r="H171" i="52"/>
  <c r="H167" i="52"/>
  <c r="H163" i="52"/>
  <c r="H159" i="52"/>
  <c r="H155" i="52"/>
  <c r="H151" i="52"/>
  <c r="H328" i="52"/>
  <c r="H324" i="52"/>
  <c r="H320" i="52"/>
  <c r="H316" i="52"/>
  <c r="H312" i="52"/>
  <c r="H308" i="52"/>
  <c r="H304" i="52"/>
  <c r="H300" i="52"/>
  <c r="H296" i="52"/>
  <c r="H292" i="52"/>
  <c r="H288" i="52"/>
  <c r="H284" i="52"/>
  <c r="H280" i="52"/>
  <c r="H276" i="52"/>
  <c r="H272" i="52"/>
  <c r="H268" i="52"/>
  <c r="H264" i="52"/>
  <c r="H260" i="52"/>
  <c r="H256" i="52"/>
  <c r="H252" i="52"/>
  <c r="H248" i="52"/>
  <c r="H244" i="52"/>
  <c r="H240" i="52"/>
  <c r="H236" i="52"/>
  <c r="H232" i="52"/>
  <c r="H228" i="52"/>
  <c r="H224" i="52"/>
  <c r="H220" i="52"/>
  <c r="H216" i="52"/>
  <c r="H212" i="52"/>
  <c r="H208" i="52"/>
  <c r="H204" i="52"/>
  <c r="H200" i="52"/>
  <c r="H196" i="52"/>
  <c r="H192" i="52"/>
  <c r="H188" i="52"/>
  <c r="H184" i="52"/>
  <c r="H180" i="52"/>
  <c r="H176" i="52"/>
  <c r="H172" i="52"/>
  <c r="H168" i="52"/>
  <c r="H164" i="52"/>
  <c r="H160" i="52"/>
  <c r="H156" i="52"/>
  <c r="H152" i="52"/>
  <c r="H153" i="52"/>
  <c r="I165" i="52"/>
  <c r="I183" i="52"/>
  <c r="G210" i="52"/>
  <c r="I255" i="52"/>
  <c r="I324" i="52"/>
  <c r="I320" i="52"/>
  <c r="I316" i="52"/>
  <c r="I288" i="52"/>
  <c r="I272" i="52"/>
  <c r="I268" i="52"/>
  <c r="I264" i="52"/>
  <c r="I260" i="52"/>
  <c r="I256" i="52"/>
  <c r="I252" i="52"/>
  <c r="I240" i="52"/>
  <c r="I236" i="52"/>
  <c r="I232" i="52"/>
  <c r="I220" i="52"/>
  <c r="I216" i="52"/>
  <c r="I212" i="52"/>
  <c r="I208" i="52"/>
  <c r="I204" i="52"/>
  <c r="I200" i="52"/>
  <c r="I196" i="52"/>
  <c r="I192" i="52"/>
  <c r="I184" i="52"/>
  <c r="I328" i="52"/>
  <c r="I312" i="52"/>
  <c r="I308" i="52"/>
  <c r="I304" i="52"/>
  <c r="I300" i="52"/>
  <c r="I296" i="52"/>
  <c r="I292" i="52"/>
  <c r="I284" i="52"/>
  <c r="I280" i="52"/>
  <c r="I276" i="52"/>
  <c r="I248" i="52"/>
  <c r="I244" i="52"/>
  <c r="I224" i="52"/>
  <c r="I188" i="52"/>
  <c r="I180" i="52"/>
  <c r="I176" i="52"/>
  <c r="I172" i="52"/>
  <c r="G178" i="52"/>
  <c r="I198" i="52"/>
  <c r="I225" i="52"/>
  <c r="H277" i="52"/>
  <c r="I153" i="52"/>
  <c r="G161" i="52"/>
  <c r="G164" i="52"/>
  <c r="G167" i="52"/>
  <c r="G170" i="52"/>
  <c r="I173" i="52"/>
  <c r="I178" i="52"/>
  <c r="G180" i="52"/>
  <c r="H185" i="52"/>
  <c r="G190" i="52"/>
  <c r="I195" i="52"/>
  <c r="G197" i="52"/>
  <c r="I205" i="52"/>
  <c r="I210" i="52"/>
  <c r="G212" i="52"/>
  <c r="H217" i="52"/>
  <c r="G222" i="52"/>
  <c r="I227" i="52"/>
  <c r="I230" i="52"/>
  <c r="G232" i="52"/>
  <c r="H237" i="52"/>
  <c r="G242" i="52"/>
  <c r="I250" i="52"/>
  <c r="H257" i="52"/>
  <c r="G262" i="52"/>
  <c r="I267" i="52"/>
  <c r="G269" i="52"/>
  <c r="I277" i="52"/>
  <c r="I282" i="52"/>
  <c r="G284" i="52"/>
  <c r="H289" i="52"/>
  <c r="G294" i="52"/>
  <c r="I299" i="52"/>
  <c r="G301" i="52"/>
  <c r="I309" i="52"/>
  <c r="I314" i="52"/>
  <c r="G316" i="52"/>
  <c r="H321" i="52"/>
  <c r="G326" i="52"/>
  <c r="H265" i="52"/>
  <c r="I162" i="52"/>
  <c r="G200" i="52"/>
  <c r="G217" i="52"/>
  <c r="G230" i="52"/>
  <c r="I245" i="52"/>
  <c r="G257" i="52"/>
  <c r="I270" i="52"/>
  <c r="G282" i="52"/>
  <c r="G289" i="52"/>
  <c r="I297" i="52"/>
  <c r="G304" i="52"/>
  <c r="G314" i="52"/>
  <c r="G321" i="52"/>
  <c r="G152" i="52"/>
  <c r="G155" i="52"/>
  <c r="G158" i="52"/>
  <c r="H161" i="52"/>
  <c r="I164" i="52"/>
  <c r="I167" i="52"/>
  <c r="I170" i="52"/>
  <c r="I175" i="52"/>
  <c r="G177" i="52"/>
  <c r="I185" i="52"/>
  <c r="I190" i="52"/>
  <c r="G192" i="52"/>
  <c r="H197" i="52"/>
  <c r="G202" i="52"/>
  <c r="I207" i="52"/>
  <c r="G209" i="52"/>
  <c r="I217" i="52"/>
  <c r="I222" i="52"/>
  <c r="G224" i="52"/>
  <c r="G229" i="52"/>
  <c r="I237" i="52"/>
  <c r="I242" i="52"/>
  <c r="G244" i="52"/>
  <c r="I247" i="52"/>
  <c r="G249" i="52"/>
  <c r="I257" i="52"/>
  <c r="I262" i="52"/>
  <c r="G264" i="52"/>
  <c r="H269" i="52"/>
  <c r="G274" i="52"/>
  <c r="I279" i="52"/>
  <c r="G281" i="52"/>
  <c r="I289" i="52"/>
  <c r="I294" i="52"/>
  <c r="G296" i="52"/>
  <c r="H301" i="52"/>
  <c r="G306" i="52"/>
  <c r="I311" i="52"/>
  <c r="G313" i="52"/>
  <c r="I321" i="52"/>
  <c r="I326" i="52"/>
  <c r="G328" i="52"/>
  <c r="I159" i="52"/>
  <c r="H205" i="52"/>
  <c r="G250" i="52"/>
  <c r="G272" i="52"/>
  <c r="I152" i="52"/>
  <c r="I155" i="52"/>
  <c r="I158" i="52"/>
  <c r="I161" i="52"/>
  <c r="G169" i="52"/>
  <c r="G172" i="52"/>
  <c r="H177" i="52"/>
  <c r="G182" i="52"/>
  <c r="I187" i="52"/>
  <c r="G189" i="52"/>
  <c r="I197" i="52"/>
  <c r="I202" i="52"/>
  <c r="G204" i="52"/>
  <c r="H209" i="52"/>
  <c r="G214" i="52"/>
  <c r="I219" i="52"/>
  <c r="G221" i="52"/>
  <c r="H229" i="52"/>
  <c r="G234" i="52"/>
  <c r="I239" i="52"/>
  <c r="G241" i="52"/>
  <c r="H249" i="52"/>
  <c r="G254" i="52"/>
  <c r="I259" i="52"/>
  <c r="G261" i="52"/>
  <c r="I269" i="52"/>
  <c r="I274" i="52"/>
  <c r="G276" i="52"/>
  <c r="H281" i="52"/>
  <c r="G286" i="52"/>
  <c r="I291" i="52"/>
  <c r="G293" i="52"/>
  <c r="I301" i="52"/>
  <c r="I306" i="52"/>
  <c r="G308" i="52"/>
  <c r="H313" i="52"/>
  <c r="G318" i="52"/>
  <c r="I323" i="52"/>
  <c r="G325" i="52"/>
  <c r="I156" i="52"/>
  <c r="H173" i="52"/>
  <c r="G185" i="52"/>
  <c r="I193" i="52"/>
  <c r="I215" i="52"/>
  <c r="I235" i="52"/>
  <c r="I265" i="52"/>
  <c r="I287" i="52"/>
  <c r="I302" i="52"/>
  <c r="H309" i="52"/>
  <c r="I319" i="52"/>
  <c r="I329" i="52"/>
  <c r="G160" i="52"/>
  <c r="H169" i="52"/>
  <c r="I177" i="52"/>
  <c r="G184" i="52"/>
  <c r="I199" i="52"/>
  <c r="I209" i="52"/>
  <c r="G216" i="52"/>
  <c r="G226" i="52"/>
  <c r="I234" i="52"/>
  <c r="I254" i="52"/>
  <c r="H261" i="52"/>
  <c r="I271" i="52"/>
  <c r="I281" i="52"/>
  <c r="H293" i="52"/>
  <c r="I313" i="52"/>
  <c r="H225" i="52"/>
  <c r="H329" i="52"/>
  <c r="G237" i="52"/>
  <c r="G157" i="52"/>
  <c r="G163" i="52"/>
  <c r="G166" i="52"/>
  <c r="I182" i="52"/>
  <c r="H189" i="52"/>
  <c r="G194" i="52"/>
  <c r="G201" i="52"/>
  <c r="I214" i="52"/>
  <c r="H221" i="52"/>
  <c r="I229" i="52"/>
  <c r="H241" i="52"/>
  <c r="I249" i="52"/>
  <c r="G256" i="52"/>
  <c r="G266" i="52"/>
  <c r="G273" i="52"/>
  <c r="I286" i="52"/>
  <c r="G288" i="52"/>
  <c r="G298" i="52"/>
  <c r="I303" i="52"/>
  <c r="G305" i="52"/>
  <c r="I318" i="52"/>
  <c r="G320" i="52"/>
  <c r="H325" i="52"/>
  <c r="G154" i="52"/>
  <c r="H157" i="52"/>
  <c r="I160" i="52"/>
  <c r="I163" i="52"/>
  <c r="I166" i="52"/>
  <c r="I169" i="52"/>
  <c r="G174" i="52"/>
  <c r="I179" i="52"/>
  <c r="G181" i="52"/>
  <c r="I189" i="52"/>
  <c r="I194" i="52"/>
  <c r="G196" i="52"/>
  <c r="H201" i="52"/>
  <c r="G206" i="52"/>
  <c r="I211" i="52"/>
  <c r="G213" i="52"/>
  <c r="I221" i="52"/>
  <c r="I226" i="52"/>
  <c r="G228" i="52"/>
  <c r="I231" i="52"/>
  <c r="G233" i="52"/>
  <c r="I241" i="52"/>
  <c r="I251" i="52"/>
  <c r="G253" i="52"/>
  <c r="I261" i="52"/>
  <c r="I266" i="52"/>
  <c r="G268" i="52"/>
  <c r="H273" i="52"/>
  <c r="G278" i="52"/>
  <c r="I283" i="52"/>
  <c r="G285" i="52"/>
  <c r="I293" i="52"/>
  <c r="I298" i="52"/>
  <c r="G300" i="52"/>
  <c r="H305" i="52"/>
  <c r="G310" i="52"/>
  <c r="I315" i="52"/>
  <c r="I325" i="52"/>
  <c r="G327" i="52"/>
  <c r="G315" i="52"/>
  <c r="G311" i="52"/>
  <c r="G307" i="52"/>
  <c r="G303" i="52"/>
  <c r="G299" i="52"/>
  <c r="G295" i="52"/>
  <c r="G291" i="52"/>
  <c r="G283" i="52"/>
  <c r="G279" i="52"/>
  <c r="G275" i="52"/>
  <c r="G251" i="52"/>
  <c r="G247" i="52"/>
  <c r="G243" i="52"/>
  <c r="G191" i="52"/>
  <c r="G183" i="52"/>
  <c r="G179" i="52"/>
  <c r="G175" i="52"/>
  <c r="G323" i="52"/>
  <c r="G319" i="52"/>
  <c r="G287" i="52"/>
  <c r="G271" i="52"/>
  <c r="G267" i="52"/>
  <c r="G263" i="52"/>
  <c r="G259" i="52"/>
  <c r="G255" i="52"/>
  <c r="G239" i="52"/>
  <c r="G235" i="52"/>
  <c r="G231" i="52"/>
  <c r="G227" i="52"/>
  <c r="G223" i="52"/>
  <c r="G219" i="52"/>
  <c r="G215" i="52"/>
  <c r="G211" i="52"/>
  <c r="G207" i="52"/>
  <c r="G203" i="52"/>
  <c r="G199" i="52"/>
  <c r="G195" i="52"/>
  <c r="G187" i="52"/>
  <c r="I151" i="52"/>
  <c r="I154" i="52"/>
  <c r="G165" i="52"/>
  <c r="G168" i="52"/>
  <c r="G171" i="52"/>
  <c r="I174" i="52"/>
  <c r="G176" i="52"/>
  <c r="H181" i="52"/>
  <c r="G186" i="52"/>
  <c r="I191" i="52"/>
  <c r="G193" i="52"/>
  <c r="I201" i="52"/>
  <c r="I206" i="52"/>
  <c r="G208" i="52"/>
  <c r="H213" i="52"/>
  <c r="G218" i="52"/>
  <c r="I223" i="52"/>
  <c r="G225" i="52"/>
  <c r="H233" i="52"/>
  <c r="G238" i="52"/>
  <c r="I243" i="52"/>
  <c r="G245" i="52"/>
  <c r="G248" i="52"/>
  <c r="H253" i="52"/>
  <c r="G258" i="52"/>
  <c r="I263" i="52"/>
  <c r="G265" i="52"/>
  <c r="I273" i="52"/>
  <c r="I278" i="52"/>
  <c r="G280" i="52"/>
  <c r="H285" i="52"/>
  <c r="G290" i="52"/>
  <c r="I295" i="52"/>
  <c r="G297" i="52"/>
  <c r="I305" i="52"/>
  <c r="I310" i="52"/>
  <c r="G312" i="52"/>
  <c r="H317" i="52"/>
  <c r="G322" i="52"/>
  <c r="G329" i="52"/>
  <c r="H61" i="52"/>
  <c r="G65" i="52"/>
  <c r="I63" i="52"/>
  <c r="I119" i="52" s="1"/>
  <c r="I65" i="52"/>
  <c r="I121" i="52" s="1"/>
  <c r="H62" i="52"/>
  <c r="H64" i="52"/>
  <c r="G62" i="52"/>
  <c r="I62" i="52"/>
  <c r="G64" i="52"/>
  <c r="I64" i="52"/>
  <c r="I120" i="52" s="1"/>
  <c r="G63" i="52"/>
  <c r="H63" i="52"/>
  <c r="G61" i="52"/>
  <c r="AT15" i="53"/>
  <c r="AN19" i="53"/>
  <c r="AH20" i="53"/>
  <c r="AH23" i="53"/>
  <c r="AN23" i="53"/>
  <c r="AH28" i="53"/>
  <c r="AN17" i="53"/>
  <c r="AH26" i="53"/>
  <c r="AH27" i="53"/>
  <c r="AH18" i="53"/>
  <c r="AH21" i="53"/>
  <c r="AH25" i="53"/>
  <c r="AN27" i="53"/>
  <c r="AN21" i="53"/>
  <c r="AN25" i="53"/>
  <c r="AT27" i="53"/>
  <c r="AT28" i="53"/>
  <c r="AN18" i="53"/>
  <c r="AH22" i="53"/>
  <c r="AT25" i="53"/>
  <c r="AT26" i="53"/>
  <c r="AH16" i="53"/>
  <c r="AT21" i="53"/>
  <c r="E108" i="52"/>
  <c r="D112" i="52"/>
  <c r="F108" i="52"/>
  <c r="F109" i="52"/>
  <c r="D111" i="52"/>
  <c r="F111" i="52"/>
  <c r="E111" i="52"/>
  <c r="D110" i="52"/>
  <c r="E109" i="52"/>
  <c r="E110" i="52"/>
  <c r="AG120" i="52"/>
  <c r="F110" i="52"/>
  <c r="D109" i="52"/>
  <c r="E112" i="52"/>
  <c r="F1" i="52"/>
  <c r="Z115" i="52"/>
  <c r="Z116" i="52" s="1"/>
  <c r="T115" i="52"/>
  <c r="T116" i="52" s="1"/>
  <c r="G116" i="52"/>
  <c r="D116" i="52"/>
  <c r="S116" i="52"/>
  <c r="Y116" i="52"/>
  <c r="E115" i="52"/>
  <c r="E116" i="52" s="1"/>
  <c r="H115" i="52"/>
  <c r="H116" i="52" s="1"/>
  <c r="AB115" i="52"/>
  <c r="AB116" i="52" s="1"/>
  <c r="K115" i="52"/>
  <c r="K116" i="52" s="1"/>
  <c r="AE115" i="52"/>
  <c r="AE116" i="52" s="1"/>
  <c r="AF134" i="52"/>
  <c r="AE135" i="52"/>
  <c r="AE122" i="52"/>
  <c r="AE126" i="52"/>
  <c r="AE127" i="52"/>
  <c r="AE130" i="52"/>
  <c r="AE132" i="52"/>
  <c r="AE134" i="52"/>
  <c r="AE125" i="52"/>
  <c r="AE129" i="52"/>
  <c r="AE131" i="52"/>
  <c r="AE133" i="52"/>
  <c r="AE124" i="52"/>
  <c r="AE128" i="52"/>
  <c r="AE123" i="52"/>
  <c r="AG130" i="52"/>
  <c r="AG126" i="52"/>
  <c r="AG131" i="52"/>
  <c r="AG132" i="52"/>
  <c r="AF130" i="52"/>
  <c r="AF133" i="52"/>
  <c r="AG122" i="52"/>
  <c r="AG123" i="52"/>
  <c r="AG124" i="52"/>
  <c r="AG125" i="52"/>
  <c r="AG127" i="52"/>
  <c r="AG133" i="52"/>
  <c r="AG134" i="52"/>
  <c r="AG135" i="52"/>
  <c r="AG128" i="52"/>
  <c r="AG129" i="52"/>
  <c r="AF126" i="52"/>
  <c r="AF135" i="52"/>
  <c r="AF127" i="52"/>
  <c r="AF131" i="52"/>
  <c r="AF122" i="52"/>
  <c r="AF132" i="52"/>
  <c r="AF123" i="52"/>
  <c r="AF128" i="52"/>
  <c r="AF124" i="52"/>
  <c r="AF125" i="52"/>
  <c r="AF129" i="52"/>
  <c r="AB126" i="52"/>
  <c r="AB133" i="52"/>
  <c r="AB122" i="52"/>
  <c r="AB128" i="52"/>
  <c r="AB131" i="52"/>
  <c r="AB134" i="52"/>
  <c r="AB123" i="52"/>
  <c r="AB129" i="52"/>
  <c r="AB132" i="52"/>
  <c r="AB135" i="52"/>
  <c r="AB127" i="52"/>
  <c r="AB124" i="52"/>
  <c r="AB130" i="52"/>
  <c r="AB125" i="52"/>
  <c r="AC131" i="52"/>
  <c r="AD131" i="52"/>
  <c r="AD127" i="52"/>
  <c r="AD128" i="52"/>
  <c r="AD122" i="52"/>
  <c r="AD135" i="52"/>
  <c r="AD125" i="52"/>
  <c r="AD129" i="52"/>
  <c r="AD133" i="52"/>
  <c r="AD123" i="52"/>
  <c r="AD130" i="52"/>
  <c r="AD134" i="52"/>
  <c r="AD126" i="52"/>
  <c r="AD124" i="52"/>
  <c r="AC123" i="52"/>
  <c r="AC125" i="52"/>
  <c r="AC128" i="52"/>
  <c r="AC130" i="52"/>
  <c r="AC133" i="52"/>
  <c r="AC135" i="52"/>
  <c r="AC127" i="52"/>
  <c r="AC132" i="52"/>
  <c r="AC122" i="52"/>
  <c r="AC124" i="52"/>
  <c r="AC129" i="52"/>
  <c r="AC134" i="52"/>
  <c r="Y128" i="52"/>
  <c r="Y123" i="52"/>
  <c r="Y122" i="52"/>
  <c r="Y133" i="52"/>
  <c r="Y135" i="52"/>
  <c r="Y126" i="52"/>
  <c r="Y125" i="52"/>
  <c r="Z124" i="52"/>
  <c r="AA134" i="52"/>
  <c r="AA132" i="52"/>
  <c r="AA123" i="52"/>
  <c r="AA131" i="52"/>
  <c r="AA135" i="52"/>
  <c r="AA130" i="52"/>
  <c r="AA126" i="52"/>
  <c r="AA122" i="52"/>
  <c r="AA125" i="52"/>
  <c r="AA129" i="52"/>
  <c r="AA124" i="52"/>
  <c r="Z123" i="52"/>
  <c r="Z130" i="52"/>
  <c r="Z122" i="52"/>
  <c r="Z129" i="52"/>
  <c r="Z127" i="52"/>
  <c r="Z135" i="52"/>
  <c r="Z128" i="52"/>
  <c r="Z134" i="52"/>
  <c r="Z125" i="52"/>
  <c r="Z126" i="52"/>
  <c r="Z132" i="52"/>
  <c r="Z133" i="52"/>
  <c r="Y130" i="52"/>
  <c r="Y131" i="52"/>
  <c r="Y132" i="52"/>
  <c r="Y127" i="52"/>
  <c r="Y129" i="52"/>
  <c r="V128" i="52"/>
  <c r="V131" i="52"/>
  <c r="V132" i="52"/>
  <c r="W126" i="52"/>
  <c r="W125" i="52"/>
  <c r="W128" i="52"/>
  <c r="W130" i="52"/>
  <c r="W133" i="52"/>
  <c r="W124" i="52"/>
  <c r="AD1" i="52" s="1"/>
  <c r="W129" i="52"/>
  <c r="W132" i="52"/>
  <c r="W134" i="52"/>
  <c r="W127" i="52"/>
  <c r="V133" i="52"/>
  <c r="V134" i="52"/>
  <c r="V135" i="52"/>
  <c r="V129" i="52"/>
  <c r="V130" i="52"/>
  <c r="V122" i="52"/>
  <c r="V1" i="52" s="1"/>
  <c r="V124" i="52"/>
  <c r="X1" i="52" s="1"/>
  <c r="V123" i="52"/>
  <c r="W1" i="52" s="1"/>
  <c r="V125" i="52"/>
  <c r="W122" i="52"/>
  <c r="AB1" i="52" s="1"/>
  <c r="W123" i="52"/>
  <c r="AC1" i="52" s="1"/>
  <c r="W135" i="52"/>
  <c r="W131" i="52"/>
  <c r="X133" i="52"/>
  <c r="X134" i="52"/>
  <c r="X127" i="52"/>
  <c r="X132" i="52"/>
  <c r="X124" i="52"/>
  <c r="X135" i="52"/>
  <c r="X125" i="52"/>
  <c r="X129" i="52"/>
  <c r="X122" i="52"/>
  <c r="X126" i="52"/>
  <c r="X130" i="52"/>
  <c r="X123" i="52"/>
  <c r="S131" i="52"/>
  <c r="S126" i="52"/>
  <c r="S123" i="52"/>
  <c r="S124" i="52"/>
  <c r="S129" i="52"/>
  <c r="S134" i="52"/>
  <c r="S127" i="52"/>
  <c r="S132" i="52"/>
  <c r="S122" i="52"/>
  <c r="S125" i="52"/>
  <c r="S130" i="52"/>
  <c r="S135" i="52"/>
  <c r="S128" i="52"/>
  <c r="S133" i="52"/>
  <c r="T125" i="52"/>
  <c r="U135" i="52"/>
  <c r="T129" i="52"/>
  <c r="T134" i="52"/>
  <c r="U126" i="52"/>
  <c r="U128" i="52"/>
  <c r="U130" i="52"/>
  <c r="U132" i="52"/>
  <c r="U125" i="52"/>
  <c r="U134" i="52"/>
  <c r="U127" i="52"/>
  <c r="U129" i="52"/>
  <c r="U131" i="52"/>
  <c r="U122" i="52"/>
  <c r="U124" i="52"/>
  <c r="U133" i="52"/>
  <c r="T123" i="52"/>
  <c r="T131" i="52"/>
  <c r="T122" i="52"/>
  <c r="T130" i="52"/>
  <c r="T127" i="52"/>
  <c r="T135" i="52"/>
  <c r="T124" i="52"/>
  <c r="T132" i="52"/>
  <c r="P2" i="52" l="1"/>
  <c r="Z59" i="52"/>
  <c r="R167" i="61"/>
  <c r="R116" i="61"/>
  <c r="R84" i="61"/>
  <c r="R52" i="61"/>
  <c r="R20" i="61"/>
  <c r="R160" i="61"/>
  <c r="R173" i="61"/>
  <c r="R115" i="61"/>
  <c r="R83" i="61"/>
  <c r="R51" i="61"/>
  <c r="R19" i="61"/>
  <c r="R132" i="61"/>
  <c r="R169" i="61"/>
  <c r="R106" i="61"/>
  <c r="R74" i="61"/>
  <c r="R42" i="61"/>
  <c r="R188" i="61"/>
  <c r="R124" i="61"/>
  <c r="R93" i="61"/>
  <c r="R61" i="61"/>
  <c r="R29" i="61"/>
  <c r="R155" i="61"/>
  <c r="R191" i="61"/>
  <c r="R179" i="61"/>
  <c r="R88" i="61"/>
  <c r="R119" i="61"/>
  <c r="R172" i="61"/>
  <c r="R97" i="61"/>
  <c r="R157" i="61"/>
  <c r="R112" i="61"/>
  <c r="R80" i="61"/>
  <c r="R48" i="61"/>
  <c r="R192" i="61"/>
  <c r="R143" i="61"/>
  <c r="R170" i="61"/>
  <c r="R111" i="61"/>
  <c r="R79" i="61"/>
  <c r="R47" i="61"/>
  <c r="R193" i="61"/>
  <c r="R129" i="61"/>
  <c r="R152" i="61"/>
  <c r="R102" i="61"/>
  <c r="R70" i="61"/>
  <c r="R38" i="61"/>
  <c r="R185" i="61"/>
  <c r="R121" i="61"/>
  <c r="R89" i="61"/>
  <c r="R57" i="61"/>
  <c r="R25" i="61"/>
  <c r="R128" i="61"/>
  <c r="R164" i="61"/>
  <c r="R137" i="61"/>
  <c r="R60" i="61"/>
  <c r="R28" i="61"/>
  <c r="R158" i="61"/>
  <c r="R142" i="61"/>
  <c r="R18" i="61"/>
  <c r="R69" i="61"/>
  <c r="R120" i="61"/>
  <c r="R24" i="61"/>
  <c r="R177" i="61"/>
  <c r="R55" i="61"/>
  <c r="R110" i="61"/>
  <c r="R131" i="61"/>
  <c r="R181" i="61"/>
  <c r="R154" i="61"/>
  <c r="R108" i="61"/>
  <c r="R76" i="61"/>
  <c r="R44" i="61"/>
  <c r="R162" i="61"/>
  <c r="R133" i="61"/>
  <c r="R166" i="61"/>
  <c r="R107" i="61"/>
  <c r="R75" i="61"/>
  <c r="R43" i="61"/>
  <c r="R176" i="61"/>
  <c r="R175" i="61"/>
  <c r="R135" i="61"/>
  <c r="R98" i="61"/>
  <c r="R66" i="61"/>
  <c r="R34" i="61"/>
  <c r="R168" i="61"/>
  <c r="R117" i="61"/>
  <c r="R85" i="61"/>
  <c r="R53" i="61"/>
  <c r="R21" i="61"/>
  <c r="R178" i="61"/>
  <c r="R91" i="61"/>
  <c r="R50" i="61"/>
  <c r="R148" i="61"/>
  <c r="R78" i="61"/>
  <c r="R150" i="61"/>
  <c r="R104" i="61"/>
  <c r="R72" i="61"/>
  <c r="R40" i="61"/>
  <c r="R194" i="61"/>
  <c r="R130" i="61"/>
  <c r="R163" i="61"/>
  <c r="R103" i="61"/>
  <c r="R71" i="61"/>
  <c r="R39" i="61"/>
  <c r="R159" i="61"/>
  <c r="R189" i="61"/>
  <c r="R125" i="61"/>
  <c r="R94" i="61"/>
  <c r="R62" i="61"/>
  <c r="R30" i="61"/>
  <c r="R151" i="61"/>
  <c r="R113" i="61"/>
  <c r="R81" i="61"/>
  <c r="R49" i="61"/>
  <c r="R17" i="61"/>
  <c r="R127" i="61"/>
  <c r="R92" i="61"/>
  <c r="R180" i="61"/>
  <c r="R136" i="61"/>
  <c r="R27" i="61"/>
  <c r="R114" i="61"/>
  <c r="R101" i="61"/>
  <c r="R144" i="61"/>
  <c r="R23" i="61"/>
  <c r="R65" i="61"/>
  <c r="R171" i="61"/>
  <c r="R147" i="61"/>
  <c r="R100" i="61"/>
  <c r="R68" i="61"/>
  <c r="R36" i="61"/>
  <c r="R190" i="61"/>
  <c r="R126" i="61"/>
  <c r="R156" i="61"/>
  <c r="R99" i="61"/>
  <c r="R67" i="61"/>
  <c r="R35" i="61"/>
  <c r="R149" i="61"/>
  <c r="R186" i="61"/>
  <c r="R122" i="61"/>
  <c r="R90" i="61"/>
  <c r="R58" i="61"/>
  <c r="R26" i="61"/>
  <c r="R141" i="61"/>
  <c r="R109" i="61"/>
  <c r="R77" i="61"/>
  <c r="R45" i="61"/>
  <c r="R161" i="61"/>
  <c r="R16" i="61"/>
  <c r="R59" i="61"/>
  <c r="R134" i="61"/>
  <c r="R46" i="61"/>
  <c r="R140" i="61"/>
  <c r="R96" i="61"/>
  <c r="R64" i="61"/>
  <c r="R32" i="61"/>
  <c r="R187" i="61"/>
  <c r="R123" i="61"/>
  <c r="R153" i="61"/>
  <c r="R95" i="61"/>
  <c r="R63" i="61"/>
  <c r="R31" i="61"/>
  <c r="R146" i="61"/>
  <c r="R182" i="61"/>
  <c r="R118" i="61"/>
  <c r="R86" i="61"/>
  <c r="R54" i="61"/>
  <c r="R22" i="61"/>
  <c r="R138" i="61"/>
  <c r="R105" i="61"/>
  <c r="R73" i="61"/>
  <c r="R41" i="61"/>
  <c r="R145" i="61"/>
  <c r="R174" i="61"/>
  <c r="R82" i="61"/>
  <c r="R37" i="61"/>
  <c r="R184" i="61"/>
  <c r="R56" i="61"/>
  <c r="R183" i="61"/>
  <c r="R87" i="61"/>
  <c r="R139" i="61"/>
  <c r="R165" i="61"/>
  <c r="R33" i="61"/>
  <c r="AD16" i="61"/>
  <c r="AD191" i="61"/>
  <c r="AD188" i="61"/>
  <c r="AD185" i="61"/>
  <c r="AD175" i="61"/>
  <c r="AD172" i="61"/>
  <c r="AD169" i="61"/>
  <c r="AD159" i="61"/>
  <c r="AD156" i="61"/>
  <c r="AD153" i="61"/>
  <c r="AD143" i="61"/>
  <c r="AD140" i="61"/>
  <c r="AD137" i="61"/>
  <c r="AD127" i="61"/>
  <c r="AD124" i="61"/>
  <c r="AD120" i="61"/>
  <c r="AD116" i="61"/>
  <c r="AD112" i="61"/>
  <c r="AD108" i="61"/>
  <c r="AD104" i="61"/>
  <c r="AD100" i="61"/>
  <c r="AD96" i="61"/>
  <c r="AD92" i="61"/>
  <c r="AD88" i="61"/>
  <c r="AD84" i="61"/>
  <c r="AD80" i="61"/>
  <c r="AD76" i="61"/>
  <c r="AD72" i="61"/>
  <c r="AD68" i="61"/>
  <c r="AD64" i="61"/>
  <c r="AD60" i="61"/>
  <c r="AD56" i="61"/>
  <c r="AD52" i="61"/>
  <c r="AD48" i="61"/>
  <c r="AD44" i="61"/>
  <c r="AD40" i="61"/>
  <c r="AD36" i="61"/>
  <c r="AD32" i="61"/>
  <c r="AD28" i="61"/>
  <c r="AD24" i="61"/>
  <c r="AD20" i="61"/>
  <c r="AD194" i="61"/>
  <c r="AD184" i="61"/>
  <c r="AD181" i="61"/>
  <c r="AD178" i="61"/>
  <c r="AD168" i="61"/>
  <c r="AD165" i="61"/>
  <c r="AD162" i="61"/>
  <c r="AD152" i="61"/>
  <c r="AD149" i="61"/>
  <c r="AD146" i="61"/>
  <c r="AD136" i="61"/>
  <c r="AD133" i="61"/>
  <c r="AD130" i="61"/>
  <c r="AD190" i="61"/>
  <c r="AD187" i="61"/>
  <c r="AD174" i="61"/>
  <c r="AD171" i="61"/>
  <c r="AD158" i="61"/>
  <c r="AD155" i="61"/>
  <c r="AD142" i="61"/>
  <c r="AD139" i="61"/>
  <c r="AD126" i="61"/>
  <c r="AD123" i="61"/>
  <c r="AD119" i="61"/>
  <c r="AD115" i="61"/>
  <c r="AD111" i="61"/>
  <c r="AD107" i="61"/>
  <c r="AD103" i="61"/>
  <c r="AD99" i="61"/>
  <c r="AD95" i="61"/>
  <c r="AD91" i="61"/>
  <c r="AD87" i="61"/>
  <c r="AD83" i="61"/>
  <c r="AD79" i="61"/>
  <c r="AD75" i="61"/>
  <c r="AD71" i="61"/>
  <c r="AD193" i="61"/>
  <c r="AD183" i="61"/>
  <c r="AD180" i="61"/>
  <c r="AD177" i="61"/>
  <c r="AD167" i="61"/>
  <c r="AD164" i="61"/>
  <c r="AD161" i="61"/>
  <c r="AD151" i="61"/>
  <c r="AD148" i="61"/>
  <c r="AD145" i="61"/>
  <c r="AD135" i="61"/>
  <c r="AD132" i="61"/>
  <c r="AD129" i="61"/>
  <c r="AD122" i="61"/>
  <c r="AD118" i="61"/>
  <c r="AD114" i="61"/>
  <c r="AD110" i="61"/>
  <c r="AD106" i="61"/>
  <c r="AD102" i="61"/>
  <c r="AD98" i="61"/>
  <c r="AD94" i="61"/>
  <c r="AD90" i="61"/>
  <c r="AD86" i="61"/>
  <c r="AD82" i="61"/>
  <c r="AD78" i="61"/>
  <c r="AD74" i="61"/>
  <c r="AD70" i="61"/>
  <c r="AD66" i="61"/>
  <c r="AD62" i="61"/>
  <c r="AD58" i="61"/>
  <c r="AD54" i="61"/>
  <c r="AD50" i="61"/>
  <c r="AD46" i="61"/>
  <c r="AD42" i="61"/>
  <c r="AD38" i="61"/>
  <c r="AD34" i="61"/>
  <c r="AD30" i="61"/>
  <c r="AD26" i="61"/>
  <c r="AD22" i="61"/>
  <c r="AD18" i="61"/>
  <c r="AD192" i="61"/>
  <c r="AD189" i="61"/>
  <c r="AD186" i="61"/>
  <c r="AD176" i="61"/>
  <c r="AD173" i="61"/>
  <c r="AD170" i="61"/>
  <c r="AD160" i="61"/>
  <c r="AD157" i="61"/>
  <c r="AD154" i="61"/>
  <c r="AD144" i="61"/>
  <c r="AD141" i="61"/>
  <c r="AD138" i="61"/>
  <c r="AD128" i="61"/>
  <c r="AD125" i="61"/>
  <c r="AD166" i="61"/>
  <c r="AD113" i="61"/>
  <c r="AD81" i="61"/>
  <c r="AD59" i="61"/>
  <c r="AD43" i="61"/>
  <c r="AD27" i="61"/>
  <c r="AD93" i="61"/>
  <c r="AD163" i="61"/>
  <c r="AD109" i="61"/>
  <c r="AD77" i="61"/>
  <c r="AD57" i="61"/>
  <c r="AD41" i="61"/>
  <c r="AD25" i="61"/>
  <c r="AD65" i="61"/>
  <c r="AD49" i="61"/>
  <c r="AD17" i="61"/>
  <c r="AD134" i="61"/>
  <c r="AD105" i="61"/>
  <c r="AD73" i="61"/>
  <c r="AD55" i="61"/>
  <c r="AD39" i="61"/>
  <c r="AD23" i="61"/>
  <c r="AD150" i="61"/>
  <c r="AD182" i="61"/>
  <c r="AD131" i="61"/>
  <c r="AD101" i="61"/>
  <c r="AD69" i="61"/>
  <c r="AD53" i="61"/>
  <c r="AD37" i="61"/>
  <c r="AD21" i="61"/>
  <c r="AD179" i="61"/>
  <c r="AD97" i="61"/>
  <c r="AD67" i="61"/>
  <c r="AD51" i="61"/>
  <c r="AD35" i="61"/>
  <c r="AD19" i="61"/>
  <c r="AD33" i="61"/>
  <c r="AD147" i="61"/>
  <c r="AD121" i="61"/>
  <c r="AD89" i="61"/>
  <c r="AD63" i="61"/>
  <c r="AD47" i="61"/>
  <c r="AD31" i="61"/>
  <c r="AD117" i="61"/>
  <c r="AD85" i="61"/>
  <c r="AD61" i="61"/>
  <c r="AD45" i="61"/>
  <c r="AD29" i="61"/>
  <c r="X188" i="61"/>
  <c r="X178" i="61"/>
  <c r="X175" i="61"/>
  <c r="X162" i="61"/>
  <c r="X159" i="61"/>
  <c r="X146" i="61"/>
  <c r="X143" i="61"/>
  <c r="X130" i="61"/>
  <c r="X127" i="61"/>
  <c r="X120" i="61"/>
  <c r="X116" i="61"/>
  <c r="X112" i="61"/>
  <c r="X108" i="61"/>
  <c r="X104" i="61"/>
  <c r="X100" i="61"/>
  <c r="X96" i="61"/>
  <c r="X92" i="61"/>
  <c r="X88" i="61"/>
  <c r="X84" i="61"/>
  <c r="X80" i="61"/>
  <c r="X76" i="61"/>
  <c r="X72" i="61"/>
  <c r="X181" i="61"/>
  <c r="X171" i="61"/>
  <c r="X168" i="61"/>
  <c r="X165" i="61"/>
  <c r="X155" i="61"/>
  <c r="X152" i="61"/>
  <c r="X149" i="61"/>
  <c r="X139" i="61"/>
  <c r="X136" i="61"/>
  <c r="X133" i="61"/>
  <c r="X123" i="61"/>
  <c r="X194" i="61"/>
  <c r="X191" i="61"/>
  <c r="X187" i="61"/>
  <c r="X184" i="61"/>
  <c r="X177" i="61"/>
  <c r="X174" i="61"/>
  <c r="X161" i="61"/>
  <c r="X158" i="61"/>
  <c r="X145" i="61"/>
  <c r="X142" i="61"/>
  <c r="X129" i="61"/>
  <c r="X126" i="61"/>
  <c r="X119" i="61"/>
  <c r="X115" i="61"/>
  <c r="X111" i="61"/>
  <c r="X107" i="61"/>
  <c r="X103" i="61"/>
  <c r="X99" i="61"/>
  <c r="X95" i="61"/>
  <c r="X91" i="61"/>
  <c r="X87" i="61"/>
  <c r="X83" i="61"/>
  <c r="X79" i="61"/>
  <c r="X75" i="61"/>
  <c r="X71" i="61"/>
  <c r="X193" i="61"/>
  <c r="X190" i="61"/>
  <c r="X170" i="61"/>
  <c r="X167" i="61"/>
  <c r="X154" i="61"/>
  <c r="X151" i="61"/>
  <c r="X138" i="61"/>
  <c r="X135" i="61"/>
  <c r="X122" i="61"/>
  <c r="X118" i="61"/>
  <c r="X114" i="61"/>
  <c r="X110" i="61"/>
  <c r="X106" i="61"/>
  <c r="X102" i="61"/>
  <c r="X98" i="61"/>
  <c r="X94" i="61"/>
  <c r="X90" i="61"/>
  <c r="X86" i="61"/>
  <c r="X82" i="61"/>
  <c r="X78" i="61"/>
  <c r="X74" i="61"/>
  <c r="X70" i="61"/>
  <c r="X186" i="61"/>
  <c r="X183" i="61"/>
  <c r="X179" i="61"/>
  <c r="X176" i="61"/>
  <c r="X173" i="61"/>
  <c r="X163" i="61"/>
  <c r="X160" i="61"/>
  <c r="X157" i="61"/>
  <c r="X147" i="61"/>
  <c r="X144" i="61"/>
  <c r="X141" i="61"/>
  <c r="X131" i="61"/>
  <c r="X128" i="61"/>
  <c r="X125" i="61"/>
  <c r="X189" i="61"/>
  <c r="X169" i="61"/>
  <c r="X166" i="61"/>
  <c r="X153" i="61"/>
  <c r="X150" i="61"/>
  <c r="X137" i="61"/>
  <c r="X134" i="61"/>
  <c r="X121" i="61"/>
  <c r="X117" i="61"/>
  <c r="X113" i="61"/>
  <c r="X109" i="61"/>
  <c r="X105" i="61"/>
  <c r="X101" i="61"/>
  <c r="X97" i="61"/>
  <c r="X93" i="61"/>
  <c r="X89" i="61"/>
  <c r="X85" i="61"/>
  <c r="X81" i="61"/>
  <c r="X77" i="61"/>
  <c r="X73" i="61"/>
  <c r="X164" i="61"/>
  <c r="X124" i="61"/>
  <c r="X67" i="61"/>
  <c r="X63" i="61"/>
  <c r="X59" i="61"/>
  <c r="X55" i="61"/>
  <c r="X51" i="61"/>
  <c r="X47" i="61"/>
  <c r="X43" i="61"/>
  <c r="X39" i="61"/>
  <c r="X35" i="61"/>
  <c r="X31" i="61"/>
  <c r="X27" i="61"/>
  <c r="X23" i="61"/>
  <c r="X19" i="61"/>
  <c r="X57" i="61"/>
  <c r="X41" i="61"/>
  <c r="X25" i="61"/>
  <c r="X148" i="61"/>
  <c r="X65" i="61"/>
  <c r="X53" i="61"/>
  <c r="X37" i="61"/>
  <c r="X17" i="61"/>
  <c r="X185" i="61"/>
  <c r="X172" i="61"/>
  <c r="X66" i="61"/>
  <c r="X62" i="61"/>
  <c r="X58" i="61"/>
  <c r="X54" i="61"/>
  <c r="X50" i="61"/>
  <c r="X46" i="61"/>
  <c r="X42" i="61"/>
  <c r="X38" i="61"/>
  <c r="X34" i="61"/>
  <c r="X30" i="61"/>
  <c r="X26" i="61"/>
  <c r="X22" i="61"/>
  <c r="X18" i="61"/>
  <c r="X69" i="61"/>
  <c r="X49" i="61"/>
  <c r="X29" i="61"/>
  <c r="X132" i="61"/>
  <c r="X182" i="61"/>
  <c r="X156" i="61"/>
  <c r="X61" i="61"/>
  <c r="X45" i="61"/>
  <c r="X33" i="61"/>
  <c r="X21" i="61"/>
  <c r="X180" i="61"/>
  <c r="X16" i="61"/>
  <c r="X192" i="61"/>
  <c r="X40" i="61"/>
  <c r="X140" i="61"/>
  <c r="X52" i="61"/>
  <c r="X68" i="61"/>
  <c r="X36" i="61"/>
  <c r="X56" i="61"/>
  <c r="X20" i="61"/>
  <c r="X64" i="61"/>
  <c r="X32" i="61"/>
  <c r="X24" i="61"/>
  <c r="X60" i="61"/>
  <c r="X28" i="61"/>
  <c r="X48" i="61"/>
  <c r="X44" i="61"/>
  <c r="AQ27" i="53"/>
  <c r="AQ19" i="53"/>
  <c r="AQ17" i="53"/>
  <c r="AQ26" i="53"/>
  <c r="AQ18" i="53"/>
  <c r="AQ28" i="53"/>
  <c r="AQ25" i="53"/>
  <c r="AQ24" i="53"/>
  <c r="AQ16" i="53"/>
  <c r="AQ20" i="53"/>
  <c r="AQ23" i="53"/>
  <c r="AQ15" i="53"/>
  <c r="AQ22" i="53"/>
  <c r="AQ21" i="53"/>
  <c r="AW25" i="53"/>
  <c r="AW17" i="53"/>
  <c r="AW15" i="53"/>
  <c r="AW24" i="53"/>
  <c r="AW16" i="53"/>
  <c r="AW23" i="53"/>
  <c r="AW26" i="53"/>
  <c r="AW22" i="53"/>
  <c r="AW28" i="53"/>
  <c r="AW27" i="53"/>
  <c r="AW21" i="53"/>
  <c r="AW20" i="53"/>
  <c r="AW19" i="53"/>
  <c r="AW18" i="53"/>
  <c r="AK21" i="53"/>
  <c r="AK27" i="53"/>
  <c r="AK23" i="53"/>
  <c r="AK22" i="53"/>
  <c r="AK28" i="53"/>
  <c r="AK20" i="53"/>
  <c r="AK19" i="53"/>
  <c r="AK26" i="53"/>
  <c r="AK18" i="53"/>
  <c r="AK16" i="53"/>
  <c r="AK25" i="53"/>
  <c r="AK17" i="53"/>
  <c r="AK24" i="53"/>
  <c r="AK15" i="53"/>
  <c r="AC190" i="53"/>
  <c r="AC174" i="53"/>
  <c r="AC158" i="53"/>
  <c r="AC142" i="53"/>
  <c r="AC126" i="53"/>
  <c r="AC116" i="53"/>
  <c r="AC112" i="53"/>
  <c r="AC108" i="53"/>
  <c r="AC104" i="53"/>
  <c r="AC100" i="53"/>
  <c r="AC96" i="53"/>
  <c r="AC92" i="53"/>
  <c r="AC88" i="53"/>
  <c r="AC84" i="53"/>
  <c r="AC80" i="53"/>
  <c r="AC76" i="53"/>
  <c r="AC72" i="53"/>
  <c r="AC68" i="53"/>
  <c r="AC64" i="53"/>
  <c r="AC60" i="53"/>
  <c r="AC56" i="53"/>
  <c r="AC193" i="53"/>
  <c r="AC183" i="53"/>
  <c r="AC180" i="53"/>
  <c r="AC177" i="53"/>
  <c r="AC167" i="53"/>
  <c r="AC164" i="53"/>
  <c r="AC161" i="53"/>
  <c r="AC151" i="53"/>
  <c r="AC148" i="53"/>
  <c r="AC145" i="53"/>
  <c r="AC135" i="53"/>
  <c r="AC132" i="53"/>
  <c r="AC129" i="53"/>
  <c r="AC119" i="53"/>
  <c r="AC186" i="53"/>
  <c r="AC170" i="53"/>
  <c r="AC154" i="53"/>
  <c r="AC138" i="53"/>
  <c r="AC122" i="53"/>
  <c r="AC115" i="53"/>
  <c r="AC111" i="53"/>
  <c r="AC107" i="53"/>
  <c r="AC103" i="53"/>
  <c r="AC99" i="53"/>
  <c r="AC95" i="53"/>
  <c r="AC91" i="53"/>
  <c r="AC87" i="53"/>
  <c r="AC83" i="53"/>
  <c r="AC192" i="53"/>
  <c r="AC189" i="53"/>
  <c r="AC179" i="53"/>
  <c r="AC176" i="53"/>
  <c r="AC173" i="53"/>
  <c r="AC163" i="53"/>
  <c r="AC160" i="53"/>
  <c r="AC157" i="53"/>
  <c r="AC147" i="53"/>
  <c r="AC144" i="53"/>
  <c r="AC141" i="53"/>
  <c r="AC131" i="53"/>
  <c r="AC128" i="53"/>
  <c r="AC125" i="53"/>
  <c r="AC182" i="53"/>
  <c r="AC166" i="53"/>
  <c r="AC150" i="53"/>
  <c r="AC134" i="53"/>
  <c r="AC118" i="53"/>
  <c r="AC114" i="53"/>
  <c r="AC110" i="53"/>
  <c r="AC106" i="53"/>
  <c r="AC102" i="53"/>
  <c r="AC98" i="53"/>
  <c r="AC94" i="53"/>
  <c r="AC90" i="53"/>
  <c r="AC86" i="53"/>
  <c r="AC82" i="53"/>
  <c r="AC78" i="53"/>
  <c r="AC74" i="53"/>
  <c r="AC70" i="53"/>
  <c r="AC66" i="53"/>
  <c r="AC62" i="53"/>
  <c r="AC58" i="53"/>
  <c r="AC54" i="53"/>
  <c r="AC50" i="53"/>
  <c r="AC46" i="53"/>
  <c r="AC42" i="53"/>
  <c r="AC38" i="53"/>
  <c r="AC34" i="53"/>
  <c r="AC30" i="53"/>
  <c r="AC26" i="53"/>
  <c r="AC22" i="53"/>
  <c r="AC18" i="53"/>
  <c r="AC191" i="53"/>
  <c r="AC188" i="53"/>
  <c r="AC185" i="53"/>
  <c r="AC175" i="53"/>
  <c r="AC172" i="53"/>
  <c r="AC169" i="53"/>
  <c r="AC159" i="53"/>
  <c r="AC156" i="53"/>
  <c r="AC153" i="53"/>
  <c r="AC143" i="53"/>
  <c r="AC140" i="53"/>
  <c r="AC137" i="53"/>
  <c r="AC127" i="53"/>
  <c r="AC124" i="53"/>
  <c r="AC121" i="53"/>
  <c r="AC178" i="53"/>
  <c r="AC162" i="53"/>
  <c r="AC146" i="53"/>
  <c r="AC130" i="53"/>
  <c r="AC117" i="53"/>
  <c r="AC113" i="53"/>
  <c r="AC109" i="53"/>
  <c r="AC105" i="53"/>
  <c r="AC101" i="53"/>
  <c r="AC97" i="53"/>
  <c r="AC93" i="53"/>
  <c r="AC89" i="53"/>
  <c r="AC85" i="53"/>
  <c r="AC81" i="53"/>
  <c r="AC77" i="53"/>
  <c r="AC73" i="53"/>
  <c r="AC69" i="53"/>
  <c r="AC65" i="53"/>
  <c r="AC61" i="53"/>
  <c r="AC57" i="53"/>
  <c r="AC53" i="53"/>
  <c r="AC49" i="53"/>
  <c r="AC45" i="53"/>
  <c r="AC41" i="53"/>
  <c r="AC37" i="53"/>
  <c r="AC33" i="53"/>
  <c r="AC29" i="53"/>
  <c r="AC25" i="53"/>
  <c r="AC21" i="53"/>
  <c r="AC17" i="53"/>
  <c r="AC165" i="53"/>
  <c r="AC139" i="53"/>
  <c r="AC51" i="53"/>
  <c r="AC40" i="53"/>
  <c r="AC19" i="53"/>
  <c r="AC187" i="53"/>
  <c r="AC136" i="53"/>
  <c r="AC79" i="53"/>
  <c r="AC63" i="53"/>
  <c r="AC39" i="53"/>
  <c r="AC28" i="53"/>
  <c r="AC181" i="53"/>
  <c r="AC155" i="53"/>
  <c r="AC75" i="53"/>
  <c r="AC59" i="53"/>
  <c r="AC47" i="53"/>
  <c r="AC36" i="53"/>
  <c r="AC15" i="53"/>
  <c r="AC152" i="53"/>
  <c r="AC35" i="53"/>
  <c r="AC24" i="53"/>
  <c r="AC171" i="53"/>
  <c r="AC120" i="53"/>
  <c r="AC43" i="53"/>
  <c r="AC32" i="53"/>
  <c r="AC184" i="53"/>
  <c r="AC55" i="53"/>
  <c r="AC27" i="53"/>
  <c r="AC52" i="53"/>
  <c r="AC23" i="53"/>
  <c r="AC48" i="53"/>
  <c r="AC20" i="53"/>
  <c r="AC168" i="53"/>
  <c r="AC44" i="53"/>
  <c r="AC16" i="53"/>
  <c r="AC71" i="53"/>
  <c r="AC149" i="53"/>
  <c r="AC133" i="53"/>
  <c r="AC67" i="53"/>
  <c r="AC123" i="53"/>
  <c r="AC31" i="53"/>
  <c r="Q190" i="53"/>
  <c r="Q187" i="53"/>
  <c r="Q177" i="53"/>
  <c r="Q170" i="53"/>
  <c r="Q160" i="53"/>
  <c r="Q143" i="53"/>
  <c r="Q140" i="53"/>
  <c r="Q133" i="53"/>
  <c r="Q126" i="53"/>
  <c r="Q123" i="53"/>
  <c r="Q183" i="53"/>
  <c r="Q180" i="53"/>
  <c r="Q173" i="53"/>
  <c r="Q166" i="53"/>
  <c r="Q163" i="53"/>
  <c r="Q153" i="53"/>
  <c r="Q146" i="53"/>
  <c r="Q136" i="53"/>
  <c r="Q119" i="53"/>
  <c r="Q115" i="53"/>
  <c r="Q111" i="53"/>
  <c r="Q107" i="53"/>
  <c r="Q103" i="53"/>
  <c r="Q99" i="53"/>
  <c r="Q95" i="53"/>
  <c r="Q91" i="53"/>
  <c r="Q87" i="53"/>
  <c r="Q83" i="53"/>
  <c r="Q79" i="53"/>
  <c r="Q75" i="53"/>
  <c r="Q71" i="53"/>
  <c r="Q67" i="53"/>
  <c r="Q63" i="53"/>
  <c r="Q59" i="53"/>
  <c r="Q55" i="53"/>
  <c r="Q51" i="53"/>
  <c r="Q47" i="53"/>
  <c r="Q43" i="53"/>
  <c r="Q39" i="53"/>
  <c r="Q35" i="53"/>
  <c r="Q31" i="53"/>
  <c r="Q27" i="53"/>
  <c r="Q189" i="53"/>
  <c r="Q182" i="53"/>
  <c r="Q179" i="53"/>
  <c r="Q169" i="53"/>
  <c r="Q162" i="53"/>
  <c r="Q152" i="53"/>
  <c r="Q135" i="53"/>
  <c r="Q132" i="53"/>
  <c r="Q125" i="53"/>
  <c r="Q118" i="53"/>
  <c r="Q114" i="53"/>
  <c r="Q110" i="53"/>
  <c r="Q106" i="53"/>
  <c r="Q102" i="53"/>
  <c r="Q98" i="53"/>
  <c r="Q94" i="53"/>
  <c r="Q90" i="53"/>
  <c r="Q86" i="53"/>
  <c r="Q82" i="53"/>
  <c r="Q78" i="53"/>
  <c r="Q74" i="53"/>
  <c r="Q70" i="53"/>
  <c r="Q66" i="53"/>
  <c r="Q62" i="53"/>
  <c r="Q58" i="53"/>
  <c r="Q54" i="53"/>
  <c r="Q50" i="53"/>
  <c r="Q46" i="53"/>
  <c r="Q42" i="53"/>
  <c r="Q38" i="53"/>
  <c r="Q34" i="53"/>
  <c r="Q30" i="53"/>
  <c r="Q26" i="53"/>
  <c r="Q192" i="53"/>
  <c r="Q175" i="53"/>
  <c r="Q172" i="53"/>
  <c r="Q165" i="53"/>
  <c r="Q158" i="53"/>
  <c r="Q155" i="53"/>
  <c r="Q145" i="53"/>
  <c r="Q138" i="53"/>
  <c r="Q128" i="53"/>
  <c r="Q191" i="53"/>
  <c r="Q188" i="53"/>
  <c r="Q181" i="53"/>
  <c r="Q174" i="53"/>
  <c r="Q171" i="53"/>
  <c r="Q161" i="53"/>
  <c r="Q154" i="53"/>
  <c r="Q144" i="53"/>
  <c r="Q127" i="53"/>
  <c r="Q124" i="53"/>
  <c r="Q117" i="53"/>
  <c r="Q96" i="53"/>
  <c r="Q85" i="53"/>
  <c r="Q23" i="53"/>
  <c r="Q134" i="53"/>
  <c r="Q116" i="53"/>
  <c r="Q105" i="53"/>
  <c r="Q84" i="53"/>
  <c r="Q73" i="53"/>
  <c r="Q52" i="53"/>
  <c r="Q41" i="53"/>
  <c r="Q178" i="53"/>
  <c r="Q151" i="53"/>
  <c r="Q104" i="53"/>
  <c r="Q72" i="53"/>
  <c r="Q40" i="53"/>
  <c r="Q22" i="53"/>
  <c r="Q18" i="53"/>
  <c r="Q142" i="53"/>
  <c r="Q93" i="53"/>
  <c r="Q61" i="53"/>
  <c r="Q29" i="53"/>
  <c r="Q53" i="53"/>
  <c r="Q186" i="53"/>
  <c r="Q168" i="53"/>
  <c r="Q159" i="53"/>
  <c r="Q150" i="53"/>
  <c r="Q141" i="53"/>
  <c r="Q113" i="53"/>
  <c r="Q92" i="53"/>
  <c r="Q81" i="53"/>
  <c r="Q60" i="53"/>
  <c r="Q49" i="53"/>
  <c r="Q28" i="53"/>
  <c r="Q193" i="53"/>
  <c r="Q148" i="53"/>
  <c r="Q130" i="53"/>
  <c r="Q89" i="53"/>
  <c r="Q57" i="53"/>
  <c r="Q36" i="53"/>
  <c r="Q33" i="53"/>
  <c r="Q15" i="53"/>
  <c r="Q64" i="53"/>
  <c r="Q185" i="53"/>
  <c r="Q176" i="53"/>
  <c r="Q167" i="53"/>
  <c r="Q149" i="53"/>
  <c r="Q131" i="53"/>
  <c r="Q122" i="53"/>
  <c r="Q112" i="53"/>
  <c r="Q101" i="53"/>
  <c r="Q80" i="53"/>
  <c r="Q69" i="53"/>
  <c r="Q48" i="53"/>
  <c r="Q37" i="53"/>
  <c r="Q21" i="53"/>
  <c r="Q17" i="53"/>
  <c r="Q184" i="53"/>
  <c r="Q157" i="53"/>
  <c r="Q139" i="53"/>
  <c r="Q121" i="53"/>
  <c r="Q100" i="53"/>
  <c r="Q68" i="53"/>
  <c r="Q25" i="53"/>
  <c r="Q108" i="53"/>
  <c r="Q44" i="53"/>
  <c r="Q19" i="53"/>
  <c r="Q156" i="53"/>
  <c r="Q147" i="53"/>
  <c r="Q129" i="53"/>
  <c r="Q120" i="53"/>
  <c r="Q109" i="53"/>
  <c r="Q88" i="53"/>
  <c r="Q77" i="53"/>
  <c r="Q56" i="53"/>
  <c r="Q45" i="53"/>
  <c r="Q24" i="53"/>
  <c r="Q20" i="53"/>
  <c r="Q16" i="53"/>
  <c r="Q164" i="53"/>
  <c r="Q137" i="53"/>
  <c r="Q97" i="53"/>
  <c r="Q76" i="53"/>
  <c r="Q65" i="53"/>
  <c r="Q32" i="53"/>
  <c r="W191" i="53"/>
  <c r="W184" i="53"/>
  <c r="W181" i="53"/>
  <c r="W180" i="53"/>
  <c r="W170" i="53"/>
  <c r="W163" i="53"/>
  <c r="W153" i="53"/>
  <c r="W150" i="53"/>
  <c r="W143" i="53"/>
  <c r="W136" i="53"/>
  <c r="W133" i="53"/>
  <c r="W116" i="53"/>
  <c r="W112" i="53"/>
  <c r="W108" i="53"/>
  <c r="W104" i="53"/>
  <c r="W100" i="53"/>
  <c r="W96" i="53"/>
  <c r="W92" i="53"/>
  <c r="W88" i="53"/>
  <c r="W84" i="53"/>
  <c r="W80" i="53"/>
  <c r="W76" i="53"/>
  <c r="W72" i="53"/>
  <c r="W68" i="53"/>
  <c r="W193" i="53"/>
  <c r="W190" i="53"/>
  <c r="W183" i="53"/>
  <c r="W176" i="53"/>
  <c r="W173" i="53"/>
  <c r="W156" i="53"/>
  <c r="W146" i="53"/>
  <c r="W139" i="53"/>
  <c r="W129" i="53"/>
  <c r="W126" i="53"/>
  <c r="W119" i="53"/>
  <c r="W186" i="53"/>
  <c r="W179" i="53"/>
  <c r="W169" i="53"/>
  <c r="W166" i="53"/>
  <c r="W159" i="53"/>
  <c r="W152" i="53"/>
  <c r="W149" i="53"/>
  <c r="W132" i="53"/>
  <c r="W122" i="53"/>
  <c r="W115" i="53"/>
  <c r="W111" i="53"/>
  <c r="W107" i="53"/>
  <c r="W103" i="53"/>
  <c r="W99" i="53"/>
  <c r="W95" i="53"/>
  <c r="W91" i="53"/>
  <c r="W87" i="53"/>
  <c r="W83" i="53"/>
  <c r="W79" i="53"/>
  <c r="W75" i="53"/>
  <c r="W71" i="53"/>
  <c r="W67" i="53"/>
  <c r="W192" i="53"/>
  <c r="W189" i="53"/>
  <c r="W172" i="53"/>
  <c r="W162" i="53"/>
  <c r="W155" i="53"/>
  <c r="W145" i="53"/>
  <c r="W142" i="53"/>
  <c r="W135" i="53"/>
  <c r="W128" i="53"/>
  <c r="W125" i="53"/>
  <c r="W188" i="53"/>
  <c r="W164" i="53"/>
  <c r="W137" i="53"/>
  <c r="W117" i="53"/>
  <c r="W109" i="53"/>
  <c r="W101" i="53"/>
  <c r="W93" i="53"/>
  <c r="W85" i="53"/>
  <c r="W77" i="53"/>
  <c r="W69" i="53"/>
  <c r="W63" i="53"/>
  <c r="W59" i="53"/>
  <c r="W55" i="53"/>
  <c r="W51" i="53"/>
  <c r="W47" i="53"/>
  <c r="W43" i="53"/>
  <c r="W39" i="53"/>
  <c r="W35" i="53"/>
  <c r="W31" i="53"/>
  <c r="W27" i="53"/>
  <c r="W23" i="53"/>
  <c r="W19" i="53"/>
  <c r="W187" i="53"/>
  <c r="W178" i="53"/>
  <c r="W157" i="53"/>
  <c r="W130" i="53"/>
  <c r="W123" i="53"/>
  <c r="W175" i="53"/>
  <c r="W161" i="53"/>
  <c r="W141" i="53"/>
  <c r="W154" i="53"/>
  <c r="W147" i="53"/>
  <c r="W134" i="53"/>
  <c r="W127" i="53"/>
  <c r="W120" i="53"/>
  <c r="W113" i="53"/>
  <c r="W105" i="53"/>
  <c r="W97" i="53"/>
  <c r="W89" i="53"/>
  <c r="W81" i="53"/>
  <c r="W73" i="53"/>
  <c r="W65" i="53"/>
  <c r="W61" i="53"/>
  <c r="W57" i="53"/>
  <c r="W53" i="53"/>
  <c r="W49" i="53"/>
  <c r="W45" i="53"/>
  <c r="W41" i="53"/>
  <c r="W37" i="53"/>
  <c r="W33" i="53"/>
  <c r="W29" i="53"/>
  <c r="W25" i="53"/>
  <c r="W21" i="53"/>
  <c r="W17" i="53"/>
  <c r="W165" i="53"/>
  <c r="W138" i="53"/>
  <c r="W131" i="53"/>
  <c r="W118" i="53"/>
  <c r="W110" i="53"/>
  <c r="W102" i="53"/>
  <c r="W94" i="53"/>
  <c r="W86" i="53"/>
  <c r="W78" i="53"/>
  <c r="W70" i="53"/>
  <c r="W64" i="53"/>
  <c r="W60" i="53"/>
  <c r="W56" i="53"/>
  <c r="W52" i="53"/>
  <c r="W48" i="53"/>
  <c r="W44" i="53"/>
  <c r="W40" i="53"/>
  <c r="W36" i="53"/>
  <c r="W32" i="53"/>
  <c r="W28" i="53"/>
  <c r="W24" i="53"/>
  <c r="W20" i="53"/>
  <c r="W16" i="53"/>
  <c r="W160" i="53"/>
  <c r="W124" i="53"/>
  <c r="W82" i="53"/>
  <c r="W42" i="53"/>
  <c r="W177" i="53"/>
  <c r="W158" i="53"/>
  <c r="W140" i="53"/>
  <c r="W121" i="53"/>
  <c r="W62" i="53"/>
  <c r="W30" i="53"/>
  <c r="W174" i="53"/>
  <c r="W98" i="53"/>
  <c r="W50" i="53"/>
  <c r="W18" i="53"/>
  <c r="W171" i="53"/>
  <c r="W74" i="53"/>
  <c r="W38" i="53"/>
  <c r="W167" i="53"/>
  <c r="W148" i="53"/>
  <c r="W90" i="53"/>
  <c r="W168" i="53"/>
  <c r="W151" i="53"/>
  <c r="W114" i="53"/>
  <c r="W58" i="53"/>
  <c r="W26" i="53"/>
  <c r="W15" i="53"/>
  <c r="W46" i="53"/>
  <c r="W185" i="53"/>
  <c r="W66" i="53"/>
  <c r="W34" i="53"/>
  <c r="W182" i="53"/>
  <c r="W144" i="53"/>
  <c r="W106" i="53"/>
  <c r="W54" i="53"/>
  <c r="W22" i="53"/>
  <c r="I16" i="52"/>
  <c r="AL19" i="25"/>
  <c r="AL17" i="25"/>
  <c r="AL23" i="25"/>
  <c r="AL20" i="25"/>
  <c r="AL26" i="25"/>
  <c r="AL24" i="25"/>
  <c r="AL18" i="25"/>
  <c r="AL25" i="25"/>
  <c r="AL16" i="25"/>
  <c r="AL28" i="25"/>
  <c r="AL21" i="25"/>
  <c r="W15" i="25"/>
  <c r="AC109" i="25"/>
  <c r="W20" i="25"/>
  <c r="W28" i="25"/>
  <c r="W36" i="25"/>
  <c r="W44" i="25"/>
  <c r="W52" i="25"/>
  <c r="W60" i="25"/>
  <c r="W68" i="25"/>
  <c r="W76" i="25"/>
  <c r="W84" i="25"/>
  <c r="W92" i="25"/>
  <c r="W100" i="25"/>
  <c r="W108" i="25"/>
  <c r="W116" i="25"/>
  <c r="W124" i="25"/>
  <c r="W132" i="25"/>
  <c r="W140" i="25"/>
  <c r="W148" i="25"/>
  <c r="W156" i="25"/>
  <c r="W164" i="25"/>
  <c r="W172" i="25"/>
  <c r="W180" i="25"/>
  <c r="W188" i="25"/>
  <c r="W33" i="25"/>
  <c r="W89" i="25"/>
  <c r="W145" i="25"/>
  <c r="W21" i="25"/>
  <c r="W29" i="25"/>
  <c r="W37" i="25"/>
  <c r="W45" i="25"/>
  <c r="W53" i="25"/>
  <c r="W61" i="25"/>
  <c r="W69" i="25"/>
  <c r="W77" i="25"/>
  <c r="W85" i="25"/>
  <c r="W93" i="25"/>
  <c r="W101" i="25"/>
  <c r="W109" i="25"/>
  <c r="W117" i="25"/>
  <c r="W125" i="25"/>
  <c r="W133" i="25"/>
  <c r="W141" i="25"/>
  <c r="W149" i="25"/>
  <c r="W157" i="25"/>
  <c r="W165" i="25"/>
  <c r="W173" i="25"/>
  <c r="W181" i="25"/>
  <c r="W189" i="25"/>
  <c r="W17" i="25"/>
  <c r="W81" i="25"/>
  <c r="W137" i="25"/>
  <c r="W193" i="25"/>
  <c r="W22" i="25"/>
  <c r="W30" i="25"/>
  <c r="W38" i="25"/>
  <c r="W46" i="25"/>
  <c r="W54" i="25"/>
  <c r="W62" i="25"/>
  <c r="W70" i="25"/>
  <c r="W78" i="25"/>
  <c r="W86" i="25"/>
  <c r="W94" i="25"/>
  <c r="W102" i="25"/>
  <c r="W110" i="25"/>
  <c r="W118" i="25"/>
  <c r="W126" i="25"/>
  <c r="W134" i="25"/>
  <c r="W142" i="25"/>
  <c r="W150" i="25"/>
  <c r="W158" i="25"/>
  <c r="W166" i="25"/>
  <c r="W174" i="25"/>
  <c r="W182" i="25"/>
  <c r="W190" i="25"/>
  <c r="W57" i="25"/>
  <c r="W97" i="25"/>
  <c r="W153" i="25"/>
  <c r="W23" i="25"/>
  <c r="W31" i="25"/>
  <c r="W39" i="25"/>
  <c r="W47" i="25"/>
  <c r="W55" i="25"/>
  <c r="W63" i="25"/>
  <c r="W71" i="25"/>
  <c r="W79" i="25"/>
  <c r="W87" i="25"/>
  <c r="W95" i="25"/>
  <c r="W103" i="25"/>
  <c r="W111" i="25"/>
  <c r="W119" i="25"/>
  <c r="W127" i="25"/>
  <c r="W135" i="25"/>
  <c r="W143" i="25"/>
  <c r="W151" i="25"/>
  <c r="W159" i="25"/>
  <c r="W167" i="25"/>
  <c r="W175" i="25"/>
  <c r="W183" i="25"/>
  <c r="W191" i="25"/>
  <c r="W49" i="25"/>
  <c r="W105" i="25"/>
  <c r="W169" i="25"/>
  <c r="W16" i="25"/>
  <c r="W24" i="25"/>
  <c r="W32" i="25"/>
  <c r="W40" i="25"/>
  <c r="W48" i="25"/>
  <c r="W56" i="25"/>
  <c r="W64" i="25"/>
  <c r="W72" i="25"/>
  <c r="W80" i="25"/>
  <c r="W88" i="25"/>
  <c r="W96" i="25"/>
  <c r="W104" i="25"/>
  <c r="W112" i="25"/>
  <c r="W120" i="25"/>
  <c r="W128" i="25"/>
  <c r="W136" i="25"/>
  <c r="W144" i="25"/>
  <c r="W152" i="25"/>
  <c r="W160" i="25"/>
  <c r="W168" i="25"/>
  <c r="W176" i="25"/>
  <c r="W184" i="25"/>
  <c r="W192" i="25"/>
  <c r="W65" i="25"/>
  <c r="W121" i="25"/>
  <c r="W161" i="25"/>
  <c r="W18" i="25"/>
  <c r="W26" i="25"/>
  <c r="W34" i="25"/>
  <c r="W42" i="25"/>
  <c r="W50" i="25"/>
  <c r="W58" i="25"/>
  <c r="W66" i="25"/>
  <c r="W74" i="25"/>
  <c r="W82" i="25"/>
  <c r="W90" i="25"/>
  <c r="W98" i="25"/>
  <c r="W106" i="25"/>
  <c r="W114" i="25"/>
  <c r="W122" i="25"/>
  <c r="W130" i="25"/>
  <c r="W138" i="25"/>
  <c r="W146" i="25"/>
  <c r="W154" i="25"/>
  <c r="W162" i="25"/>
  <c r="W170" i="25"/>
  <c r="W178" i="25"/>
  <c r="W186" i="25"/>
  <c r="W25" i="25"/>
  <c r="W73" i="25"/>
  <c r="W129" i="25"/>
  <c r="W185" i="25"/>
  <c r="W19" i="25"/>
  <c r="W27" i="25"/>
  <c r="W35" i="25"/>
  <c r="W43" i="25"/>
  <c r="W51" i="25"/>
  <c r="W59" i="25"/>
  <c r="W67" i="25"/>
  <c r="W75" i="25"/>
  <c r="W83" i="25"/>
  <c r="W91" i="25"/>
  <c r="W99" i="25"/>
  <c r="W107" i="25"/>
  <c r="W115" i="25"/>
  <c r="W123" i="25"/>
  <c r="W131" i="25"/>
  <c r="W139" i="25"/>
  <c r="W147" i="25"/>
  <c r="W155" i="25"/>
  <c r="W163" i="25"/>
  <c r="W171" i="25"/>
  <c r="W179" i="25"/>
  <c r="W187" i="25"/>
  <c r="W41" i="25"/>
  <c r="W113" i="25"/>
  <c r="W177" i="25"/>
  <c r="Y41" i="45"/>
  <c r="Y56" i="45"/>
  <c r="Y45" i="45"/>
  <c r="Y52" i="45"/>
  <c r="Y27" i="45"/>
  <c r="Y66" i="45"/>
  <c r="Y64" i="45"/>
  <c r="Y47" i="45"/>
  <c r="Y37" i="45"/>
  <c r="Y44" i="45"/>
  <c r="Y65" i="45"/>
  <c r="Y58" i="45"/>
  <c r="Y35" i="45"/>
  <c r="Y32" i="45"/>
  <c r="Y62" i="45"/>
  <c r="Y29" i="45"/>
  <c r="Y28" i="45"/>
  <c r="Y25" i="45"/>
  <c r="Y50" i="45"/>
  <c r="Y53" i="45"/>
  <c r="Y55" i="45"/>
  <c r="Y46" i="45"/>
  <c r="Y48" i="45"/>
  <c r="Y67" i="45"/>
  <c r="Y40" i="45"/>
  <c r="Y42" i="45"/>
  <c r="Y68" i="45"/>
  <c r="Y70" i="45"/>
  <c r="Y30" i="45"/>
  <c r="Y49" i="45"/>
  <c r="Y59" i="45"/>
  <c r="Y34" i="45"/>
  <c r="Y54" i="45"/>
  <c r="Y69" i="45"/>
  <c r="Y63" i="45"/>
  <c r="Y51" i="45"/>
  <c r="Y39" i="45"/>
  <c r="Y26" i="45"/>
  <c r="Y36" i="45"/>
  <c r="Y38" i="45"/>
  <c r="Y61" i="45"/>
  <c r="Y31" i="45"/>
  <c r="Y43" i="45"/>
  <c r="Y60" i="45"/>
  <c r="Y57" i="45"/>
  <c r="R46" i="45"/>
  <c r="R66" i="45"/>
  <c r="R59" i="45"/>
  <c r="R52" i="45"/>
  <c r="R40" i="45"/>
  <c r="R38" i="45"/>
  <c r="R45" i="45"/>
  <c r="R51" i="45"/>
  <c r="R58" i="45"/>
  <c r="R28" i="45"/>
  <c r="R63" i="45"/>
  <c r="R30" i="45"/>
  <c r="R37" i="45"/>
  <c r="R43" i="45"/>
  <c r="R50" i="45"/>
  <c r="R65" i="45"/>
  <c r="R47" i="45"/>
  <c r="R32" i="45"/>
  <c r="R29" i="45"/>
  <c r="R35" i="45"/>
  <c r="R42" i="45"/>
  <c r="R57" i="45"/>
  <c r="R53" i="45"/>
  <c r="R31" i="45"/>
  <c r="R55" i="45"/>
  <c r="R48" i="45"/>
  <c r="R27" i="45"/>
  <c r="R34" i="45"/>
  <c r="R49" i="45"/>
  <c r="R70" i="45"/>
  <c r="R39" i="45"/>
  <c r="R60" i="45"/>
  <c r="R64" i="45"/>
  <c r="R26" i="45"/>
  <c r="R41" i="45"/>
  <c r="R62" i="45"/>
  <c r="R69" i="45"/>
  <c r="R36" i="45"/>
  <c r="R68" i="45"/>
  <c r="R56" i="45"/>
  <c r="R33" i="45"/>
  <c r="R54" i="45"/>
  <c r="R61" i="45"/>
  <c r="R67" i="45"/>
  <c r="R44" i="45"/>
  <c r="R25" i="45"/>
  <c r="D38" i="49"/>
  <c r="O133" i="52"/>
  <c r="O134" i="52"/>
  <c r="A222" i="49"/>
  <c r="A198" i="49"/>
  <c r="A216" i="49"/>
  <c r="A185" i="49"/>
  <c r="A171" i="49"/>
  <c r="A180" i="49"/>
  <c r="A195" i="49"/>
  <c r="A191" i="49"/>
  <c r="A208" i="49"/>
  <c r="A219" i="49"/>
  <c r="A210" i="49"/>
  <c r="A179" i="49"/>
  <c r="A212" i="49"/>
  <c r="A166" i="49"/>
  <c r="A188" i="49"/>
  <c r="A206" i="49"/>
  <c r="A182" i="49"/>
  <c r="A201" i="49"/>
  <c r="A183" i="49"/>
  <c r="A205" i="49"/>
  <c r="A199" i="49"/>
  <c r="A167" i="49"/>
  <c r="A174" i="49"/>
  <c r="A194" i="49"/>
  <c r="A163" i="49"/>
  <c r="A184" i="49"/>
  <c r="A209" i="49"/>
  <c r="A165" i="49"/>
  <c r="A224" i="49"/>
  <c r="A175" i="49"/>
  <c r="A177" i="49"/>
  <c r="A173" i="49"/>
  <c r="A221" i="49"/>
  <c r="A168" i="49"/>
  <c r="A213" i="49"/>
  <c r="A170" i="49"/>
  <c r="A197" i="49"/>
  <c r="A200" i="49"/>
  <c r="A169" i="49"/>
  <c r="A211" i="49"/>
  <c r="A176" i="49"/>
  <c r="A204" i="49"/>
  <c r="A162" i="49"/>
  <c r="A164" i="49"/>
  <c r="A186" i="49"/>
  <c r="A220" i="49"/>
  <c r="A161" i="49"/>
  <c r="A202" i="49"/>
  <c r="A217" i="49"/>
  <c r="A193" i="49"/>
  <c r="A172" i="49"/>
  <c r="A223" i="49"/>
  <c r="A192" i="49"/>
  <c r="A215" i="49"/>
  <c r="A181" i="49"/>
  <c r="A203" i="49"/>
  <c r="A187" i="49"/>
  <c r="A196" i="49"/>
  <c r="A178" i="49"/>
  <c r="A190" i="49"/>
  <c r="A218" i="49"/>
  <c r="A214" i="49"/>
  <c r="A189" i="49"/>
  <c r="A207" i="49"/>
  <c r="D17" i="49"/>
  <c r="D13" i="49"/>
  <c r="D15" i="49"/>
  <c r="K135" i="52"/>
  <c r="A160" i="49"/>
  <c r="A159" i="49"/>
  <c r="A105" i="49"/>
  <c r="A103" i="49"/>
  <c r="A108" i="49"/>
  <c r="A121" i="49"/>
  <c r="A152" i="49"/>
  <c r="A132" i="49"/>
  <c r="A64" i="49"/>
  <c r="D30" i="49"/>
  <c r="A111" i="49"/>
  <c r="A98" i="49"/>
  <c r="A113" i="49"/>
  <c r="A82" i="49"/>
  <c r="D35" i="49"/>
  <c r="A131" i="49"/>
  <c r="A88" i="49"/>
  <c r="A136" i="49"/>
  <c r="A156" i="49"/>
  <c r="A93" i="49"/>
  <c r="D16" i="49"/>
  <c r="A133" i="49"/>
  <c r="A71" i="49"/>
  <c r="D28" i="49"/>
  <c r="D37" i="49"/>
  <c r="A114" i="49"/>
  <c r="A107" i="49"/>
  <c r="A48" i="49"/>
  <c r="A57" i="49"/>
  <c r="A61" i="49"/>
  <c r="A83" i="49"/>
  <c r="A72" i="49"/>
  <c r="A137" i="49"/>
  <c r="A149" i="49"/>
  <c r="A90" i="49"/>
  <c r="A69" i="49"/>
  <c r="A130" i="49"/>
  <c r="A91" i="49"/>
  <c r="A97" i="49"/>
  <c r="D33" i="49"/>
  <c r="A49" i="49"/>
  <c r="A46" i="49"/>
  <c r="A158" i="49"/>
  <c r="A116" i="49"/>
  <c r="A55" i="49"/>
  <c r="A139" i="49"/>
  <c r="A95" i="49"/>
  <c r="A120" i="49"/>
  <c r="A60" i="49"/>
  <c r="A52" i="49"/>
  <c r="A138" i="49"/>
  <c r="D29" i="49"/>
  <c r="D31" i="49"/>
  <c r="A117" i="49"/>
  <c r="A153" i="49"/>
  <c r="A122" i="49"/>
  <c r="A62" i="49"/>
  <c r="D14" i="49"/>
  <c r="D146" i="49"/>
  <c r="A65" i="49"/>
  <c r="A145" i="49"/>
  <c r="A76" i="49"/>
  <c r="A112" i="49"/>
  <c r="A127" i="49"/>
  <c r="A157" i="49"/>
  <c r="A126" i="49"/>
  <c r="A89" i="49"/>
  <c r="A58" i="49"/>
  <c r="A70" i="49"/>
  <c r="A150" i="49"/>
  <c r="A119" i="49"/>
  <c r="A53" i="49"/>
  <c r="A59" i="49"/>
  <c r="A102" i="49"/>
  <c r="A79" i="49"/>
  <c r="A155" i="49"/>
  <c r="A154" i="49"/>
  <c r="A118" i="49"/>
  <c r="A73" i="49"/>
  <c r="A135" i="49"/>
  <c r="A67" i="49"/>
  <c r="A77" i="49"/>
  <c r="D36" i="49"/>
  <c r="A129" i="49"/>
  <c r="D26" i="49"/>
  <c r="A86" i="49"/>
  <c r="A134" i="49"/>
  <c r="A66" i="49"/>
  <c r="A128" i="49"/>
  <c r="A68" i="49"/>
  <c r="A143" i="49"/>
  <c r="D32" i="49"/>
  <c r="A74" i="49"/>
  <c r="A123" i="49"/>
  <c r="A151" i="49"/>
  <c r="A85" i="49"/>
  <c r="A54" i="49"/>
  <c r="A100" i="49"/>
  <c r="A142" i="49"/>
  <c r="A147" i="49"/>
  <c r="A109" i="49"/>
  <c r="A78" i="49"/>
  <c r="A84" i="49"/>
  <c r="A92" i="49"/>
  <c r="A124" i="49"/>
  <c r="A99" i="49"/>
  <c r="A56" i="49"/>
  <c r="A94" i="49"/>
  <c r="A106" i="49"/>
  <c r="A87" i="49"/>
  <c r="A104" i="49"/>
  <c r="D39" i="49"/>
  <c r="D34" i="49"/>
  <c r="A115" i="49"/>
  <c r="A146" i="49"/>
  <c r="A96" i="49"/>
  <c r="A148" i="49"/>
  <c r="A141" i="49"/>
  <c r="A110" i="49"/>
  <c r="A51" i="49"/>
  <c r="A125" i="49"/>
  <c r="A63" i="49"/>
  <c r="A101" i="49"/>
  <c r="A144" i="49"/>
  <c r="A75" i="49"/>
  <c r="A47" i="49"/>
  <c r="D27" i="49"/>
  <c r="A140" i="49"/>
  <c r="A81" i="49"/>
  <c r="A50" i="49"/>
  <c r="A80" i="49"/>
  <c r="T112" i="52"/>
  <c r="Q214" i="76"/>
  <c r="Q186" i="76"/>
  <c r="Q176" i="76"/>
  <c r="Q152" i="76"/>
  <c r="Q151" i="76"/>
  <c r="Q132" i="76"/>
  <c r="Q146" i="76"/>
  <c r="Q203" i="76"/>
  <c r="Q195" i="76"/>
  <c r="Q118" i="76"/>
  <c r="Q165" i="76"/>
  <c r="Q143" i="76"/>
  <c r="Q205" i="76"/>
  <c r="Q149" i="76"/>
  <c r="Q183" i="76"/>
  <c r="Q115" i="76"/>
  <c r="Q178" i="76"/>
  <c r="Q122" i="76"/>
  <c r="Q189" i="76"/>
  <c r="Q145" i="76"/>
  <c r="Q124" i="76"/>
  <c r="Q140" i="76"/>
  <c r="Q126" i="76"/>
  <c r="Q129" i="76"/>
  <c r="Q201" i="76"/>
  <c r="Q112" i="76"/>
  <c r="Q198" i="76"/>
  <c r="Q215" i="76"/>
  <c r="Q185" i="76"/>
  <c r="Q207" i="76"/>
  <c r="Q180" i="76"/>
  <c r="Q164" i="76"/>
  <c r="Q127" i="76"/>
  <c r="Q138" i="76"/>
  <c r="Q136" i="76"/>
  <c r="Q137" i="76"/>
  <c r="Q187" i="76"/>
  <c r="Q123" i="76"/>
  <c r="Q210" i="76"/>
  <c r="Q175" i="76"/>
  <c r="Q109" i="76"/>
  <c r="Q200" i="76"/>
  <c r="Q181" i="76"/>
  <c r="Q133" i="76"/>
  <c r="Q119" i="76"/>
  <c r="Q208" i="76"/>
  <c r="Q125" i="76"/>
  <c r="Q156" i="76"/>
  <c r="Q110" i="76"/>
  <c r="Q139" i="76"/>
  <c r="Q128" i="76"/>
  <c r="Q212" i="76"/>
  <c r="Q179" i="76"/>
  <c r="Q114" i="76"/>
  <c r="Q120" i="76"/>
  <c r="Q204" i="76"/>
  <c r="Q197" i="76"/>
  <c r="Q150" i="76"/>
  <c r="Q153" i="76"/>
  <c r="Q174" i="76"/>
  <c r="Q202" i="76"/>
  <c r="Q116" i="76"/>
  <c r="Q131" i="76"/>
  <c r="Q171" i="76"/>
  <c r="Q111" i="76"/>
  <c r="Q184" i="76"/>
  <c r="Q117" i="76"/>
  <c r="Q190" i="76"/>
  <c r="Q170" i="76"/>
  <c r="Q147" i="76"/>
  <c r="Q192" i="76"/>
  <c r="Q177" i="76"/>
  <c r="Q209" i="76"/>
  <c r="Q188" i="76"/>
  <c r="Q113" i="76"/>
  <c r="Q160" i="76"/>
  <c r="Q162" i="76"/>
  <c r="Q172" i="76"/>
  <c r="Q108" i="76"/>
  <c r="Q158" i="76"/>
  <c r="Q167" i="76"/>
  <c r="Q173" i="76"/>
  <c r="Q144" i="76"/>
  <c r="Q194" i="76"/>
  <c r="Q191" i="76"/>
  <c r="Q199" i="76"/>
  <c r="Q142" i="76"/>
  <c r="Q130" i="76"/>
  <c r="Q206" i="76"/>
  <c r="Q169" i="76"/>
  <c r="Q211" i="76"/>
  <c r="Q155" i="76"/>
  <c r="Q161" i="76"/>
  <c r="Q141" i="76"/>
  <c r="Q121" i="76"/>
  <c r="Q196" i="76"/>
  <c r="Q193" i="76"/>
  <c r="Q168" i="76"/>
  <c r="Q148" i="76"/>
  <c r="Q154" i="76"/>
  <c r="Q213" i="76"/>
  <c r="Q163" i="76"/>
  <c r="Q134" i="76"/>
  <c r="Q159" i="76"/>
  <c r="AA66" i="73"/>
  <c r="O20" i="73"/>
  <c r="AA162" i="73"/>
  <c r="AD418" i="52"/>
  <c r="AA123" i="73"/>
  <c r="U101" i="73"/>
  <c r="AB336" i="52"/>
  <c r="AA133" i="73"/>
  <c r="O21" i="73"/>
  <c r="U21" i="73"/>
  <c r="AB393" i="52"/>
  <c r="O133" i="73"/>
  <c r="AA147" i="73"/>
  <c r="AD494" i="52"/>
  <c r="AD393" i="52"/>
  <c r="O34" i="73"/>
  <c r="O47" i="73"/>
  <c r="O63" i="73"/>
  <c r="AA118" i="73"/>
  <c r="O185" i="73"/>
  <c r="U89" i="73"/>
  <c r="AD481" i="52"/>
  <c r="AD379" i="52"/>
  <c r="AA182" i="73"/>
  <c r="AA135" i="73"/>
  <c r="AA48" i="73"/>
  <c r="AD462" i="52"/>
  <c r="AD365" i="52"/>
  <c r="O181" i="73"/>
  <c r="O118" i="73"/>
  <c r="O29" i="73"/>
  <c r="AA167" i="73"/>
  <c r="U166" i="73"/>
  <c r="O81" i="73"/>
  <c r="AA58" i="73"/>
  <c r="AC387" i="52"/>
  <c r="AA67" i="73"/>
  <c r="U190" i="73"/>
  <c r="U80" i="73"/>
  <c r="U77" i="73"/>
  <c r="O187" i="73"/>
  <c r="AD406" i="52"/>
  <c r="AA92" i="73"/>
  <c r="AD453" i="52"/>
  <c r="AD349" i="52"/>
  <c r="O58" i="73"/>
  <c r="AB476" i="52"/>
  <c r="O75" i="73"/>
  <c r="AA183" i="73"/>
  <c r="O163" i="73"/>
  <c r="AD475" i="52"/>
  <c r="O192" i="73"/>
  <c r="O160" i="73"/>
  <c r="O33" i="73"/>
  <c r="AB474" i="52"/>
  <c r="O132" i="73"/>
  <c r="AD480" i="52"/>
  <c r="O131" i="73"/>
  <c r="O27" i="73"/>
  <c r="T110" i="52"/>
  <c r="T33" i="52"/>
  <c r="T18" i="52"/>
  <c r="V189" i="70"/>
  <c r="AB180" i="70"/>
  <c r="V24" i="70"/>
  <c r="P107" i="70"/>
  <c r="P97" i="70"/>
  <c r="P21" i="70"/>
  <c r="P20" i="70"/>
  <c r="P118" i="70"/>
  <c r="V26" i="70"/>
  <c r="V98" i="70"/>
  <c r="P22" i="70"/>
  <c r="V40" i="70"/>
  <c r="P37" i="70"/>
  <c r="V139" i="70"/>
  <c r="AB100" i="70"/>
  <c r="P165" i="70"/>
  <c r="V118" i="70"/>
  <c r="P144" i="70"/>
  <c r="V81" i="70"/>
  <c r="P99" i="70"/>
  <c r="V57" i="70"/>
  <c r="P25" i="70"/>
  <c r="P61" i="70"/>
  <c r="P169" i="70"/>
  <c r="P51" i="70"/>
  <c r="V38" i="70"/>
  <c r="V75" i="70"/>
  <c r="P76" i="70"/>
  <c r="V167" i="70"/>
  <c r="AB61" i="70"/>
  <c r="AB177" i="70"/>
  <c r="AB46" i="70"/>
  <c r="V50" i="70"/>
  <c r="AB176" i="70"/>
  <c r="AB189" i="70"/>
  <c r="V30" i="70"/>
  <c r="P54" i="70"/>
  <c r="P40" i="70"/>
  <c r="P68" i="70"/>
  <c r="V145" i="70"/>
  <c r="P161" i="70"/>
  <c r="AB181" i="70"/>
  <c r="P193" i="70"/>
  <c r="AB145" i="70"/>
  <c r="AB164" i="70"/>
  <c r="P38" i="70"/>
  <c r="V119" i="70"/>
  <c r="P124" i="70"/>
  <c r="P94" i="70"/>
  <c r="AB72" i="70"/>
  <c r="P24" i="70"/>
  <c r="V68" i="70"/>
  <c r="P77" i="70"/>
  <c r="AB75" i="70"/>
  <c r="AB96" i="70"/>
  <c r="P19" i="70"/>
  <c r="AB153" i="70"/>
  <c r="AB179" i="70"/>
  <c r="V191" i="70"/>
  <c r="V143" i="70"/>
  <c r="AB32" i="70"/>
  <c r="V122" i="70"/>
  <c r="P58" i="70"/>
  <c r="P92" i="70"/>
  <c r="P156" i="70"/>
  <c r="V132" i="70"/>
  <c r="P141" i="70"/>
  <c r="AB163" i="70"/>
  <c r="P29" i="70"/>
  <c r="P122" i="70"/>
  <c r="P26" i="70"/>
  <c r="AB36" i="70"/>
  <c r="AB133" i="70"/>
  <c r="P111" i="70"/>
  <c r="P194" i="70"/>
  <c r="AB119" i="70"/>
  <c r="AB93" i="70"/>
  <c r="V146" i="70"/>
  <c r="P86" i="70"/>
  <c r="P43" i="70"/>
  <c r="P140" i="70"/>
  <c r="V80" i="70"/>
  <c r="P174" i="70"/>
  <c r="AB169" i="70"/>
  <c r="V85" i="70"/>
  <c r="V42" i="70"/>
  <c r="AB126" i="70"/>
  <c r="V150" i="70"/>
  <c r="P166" i="70"/>
  <c r="V142" i="70"/>
  <c r="V82" i="70"/>
  <c r="P145" i="70"/>
  <c r="AB84" i="70"/>
  <c r="AB41" i="70"/>
  <c r="AB168" i="70"/>
  <c r="AB144" i="70"/>
  <c r="V84" i="70"/>
  <c r="V97" i="70"/>
  <c r="P153" i="70"/>
  <c r="V89" i="70"/>
  <c r="AB188" i="70"/>
  <c r="AB155" i="70"/>
  <c r="V88" i="70"/>
  <c r="V194" i="70"/>
  <c r="P175" i="70"/>
  <c r="P150" i="70"/>
  <c r="AB130" i="70"/>
  <c r="V109" i="70"/>
  <c r="P88" i="70"/>
  <c r="AB66" i="70"/>
  <c r="P56" i="70"/>
  <c r="V45" i="70"/>
  <c r="V193" i="70"/>
  <c r="AB174" i="70"/>
  <c r="P123" i="70"/>
  <c r="V23" i="70"/>
  <c r="V192" i="70"/>
  <c r="AB172" i="70"/>
  <c r="P138" i="70"/>
  <c r="AB116" i="70"/>
  <c r="V95" i="70"/>
  <c r="P74" i="70"/>
  <c r="AB59" i="70"/>
  <c r="P49" i="70"/>
  <c r="P186" i="70"/>
  <c r="V158" i="70"/>
  <c r="P83" i="70"/>
  <c r="P173" i="70"/>
  <c r="V172" i="70"/>
  <c r="AB137" i="70"/>
  <c r="AB159" i="70"/>
  <c r="V96" i="70"/>
  <c r="V184" i="70"/>
  <c r="P163" i="70"/>
  <c r="V140" i="70"/>
  <c r="P119" i="70"/>
  <c r="AB97" i="70"/>
  <c r="V76" i="70"/>
  <c r="V60" i="70"/>
  <c r="AB49" i="70"/>
  <c r="P39" i="70"/>
  <c r="P137" i="70"/>
  <c r="AB115" i="70"/>
  <c r="V94" i="70"/>
  <c r="P73" i="70"/>
  <c r="AB136" i="70"/>
  <c r="V115" i="70"/>
  <c r="V51" i="70"/>
  <c r="P30" i="70"/>
  <c r="V73" i="70"/>
  <c r="P136" i="70"/>
  <c r="V37" i="70"/>
  <c r="AB111" i="70"/>
  <c r="P36" i="70"/>
  <c r="AB108" i="70"/>
  <c r="V55" i="70"/>
  <c r="P34" i="70"/>
  <c r="AB38" i="70"/>
  <c r="AB26" i="70"/>
  <c r="AB142" i="70"/>
  <c r="AB118" i="70"/>
  <c r="P184" i="70"/>
  <c r="AB77" i="70"/>
  <c r="AB193" i="70"/>
  <c r="V171" i="70"/>
  <c r="V148" i="70"/>
  <c r="AB127" i="70"/>
  <c r="V106" i="70"/>
  <c r="P85" i="70"/>
  <c r="V65" i="70"/>
  <c r="AB54" i="70"/>
  <c r="P44" i="70"/>
  <c r="AB192" i="70"/>
  <c r="V169" i="70"/>
  <c r="V112" i="70"/>
  <c r="AB191" i="70"/>
  <c r="P171" i="70"/>
  <c r="P135" i="70"/>
  <c r="AB113" i="70"/>
  <c r="V92" i="70"/>
  <c r="P71" i="70"/>
  <c r="V58" i="70"/>
  <c r="AB47" i="70"/>
  <c r="V185" i="70"/>
  <c r="V72" i="70"/>
  <c r="P176" i="70"/>
  <c r="P127" i="70"/>
  <c r="AB25" i="70"/>
  <c r="V154" i="70"/>
  <c r="AB85" i="70"/>
  <c r="AB183" i="70"/>
  <c r="V159" i="70"/>
  <c r="AB138" i="70"/>
  <c r="V117" i="70"/>
  <c r="P96" i="70"/>
  <c r="AB74" i="70"/>
  <c r="P59" i="70"/>
  <c r="V48" i="70"/>
  <c r="AB37" i="70"/>
  <c r="V134" i="70"/>
  <c r="P113" i="70"/>
  <c r="AB91" i="70"/>
  <c r="V70" i="70"/>
  <c r="P134" i="70"/>
  <c r="AB112" i="70"/>
  <c r="V91" i="70"/>
  <c r="P70" i="70"/>
  <c r="AB48" i="70"/>
  <c r="P160" i="70"/>
  <c r="V125" i="70"/>
  <c r="AB34" i="70"/>
  <c r="P101" i="70"/>
  <c r="AB31" i="70"/>
  <c r="P162" i="70"/>
  <c r="P98" i="70"/>
  <c r="AB52" i="70"/>
  <c r="V31" i="70"/>
  <c r="AB33" i="70"/>
  <c r="V161" i="70"/>
  <c r="P116" i="70"/>
  <c r="AB78" i="70"/>
  <c r="V183" i="70"/>
  <c r="P67" i="70"/>
  <c r="P189" i="70"/>
  <c r="AB124" i="70"/>
  <c r="V103" i="70"/>
  <c r="P82" i="70"/>
  <c r="P64" i="70"/>
  <c r="V53" i="70"/>
  <c r="AB42" i="70"/>
  <c r="P188" i="70"/>
  <c r="P164" i="70"/>
  <c r="AB101" i="70"/>
  <c r="V166" i="70"/>
  <c r="P187" i="70"/>
  <c r="AB165" i="70"/>
  <c r="V133" i="70"/>
  <c r="P112" i="70"/>
  <c r="AB90" i="70"/>
  <c r="V69" i="70"/>
  <c r="P57" i="70"/>
  <c r="V46" i="70"/>
  <c r="P180" i="70"/>
  <c r="AB147" i="70"/>
  <c r="P178" i="70"/>
  <c r="P167" i="70"/>
  <c r="V116" i="70"/>
  <c r="V19" i="70"/>
  <c r="P149" i="70"/>
  <c r="P75" i="70"/>
  <c r="AB178" i="70"/>
  <c r="AB157" i="70"/>
  <c r="AB135" i="70"/>
  <c r="V114" i="70"/>
  <c r="P93" i="70"/>
  <c r="AB71" i="70"/>
  <c r="AB57" i="70"/>
  <c r="P47" i="70"/>
  <c r="V36" i="70"/>
  <c r="AB131" i="70"/>
  <c r="V110" i="70"/>
  <c r="P89" i="70"/>
  <c r="AB67" i="70"/>
  <c r="V131" i="70"/>
  <c r="P110" i="70"/>
  <c r="AB88" i="70"/>
  <c r="V67" i="70"/>
  <c r="P46" i="70"/>
  <c r="V157" i="70"/>
  <c r="AB114" i="70"/>
  <c r="P32" i="70"/>
  <c r="V90" i="70"/>
  <c r="AB156" i="70"/>
  <c r="V87" i="70"/>
  <c r="P50" i="70"/>
  <c r="P31" i="70"/>
  <c r="AB158" i="70"/>
  <c r="V137" i="70"/>
  <c r="V113" i="70"/>
  <c r="AB30" i="70"/>
  <c r="AB182" i="70"/>
  <c r="AB141" i="70"/>
  <c r="P27" i="70"/>
  <c r="V188" i="70"/>
  <c r="P143" i="70"/>
  <c r="AB121" i="70"/>
  <c r="V100" i="70"/>
  <c r="P79" i="70"/>
  <c r="AB62" i="70"/>
  <c r="P52" i="70"/>
  <c r="V41" i="70"/>
  <c r="V187" i="70"/>
  <c r="V162" i="70"/>
  <c r="P91" i="70"/>
  <c r="V170" i="70"/>
  <c r="V186" i="70"/>
  <c r="V160" i="70"/>
  <c r="V130" i="70"/>
  <c r="P109" i="70"/>
  <c r="AB87" i="70"/>
  <c r="V66" i="70"/>
  <c r="AB55" i="70"/>
  <c r="P45" i="70"/>
  <c r="V179" i="70"/>
  <c r="V136" i="70"/>
  <c r="AB27" i="70"/>
  <c r="P177" i="70"/>
  <c r="V163" i="70"/>
  <c r="AB105" i="70"/>
  <c r="AB190" i="70"/>
  <c r="AB143" i="70"/>
  <c r="V27" i="70"/>
  <c r="V175" i="70"/>
  <c r="P154" i="70"/>
  <c r="AB132" i="70"/>
  <c r="V111" i="70"/>
  <c r="P90" i="70"/>
  <c r="AB68" i="70"/>
  <c r="V56" i="70"/>
  <c r="AB45" i="70"/>
  <c r="P129" i="70"/>
  <c r="AB107" i="70"/>
  <c r="V86" i="70"/>
  <c r="P41" i="70"/>
  <c r="P158" i="70"/>
  <c r="AB128" i="70"/>
  <c r="V107" i="70"/>
  <c r="AB64" i="70"/>
  <c r="V43" i="70"/>
  <c r="V25" i="70"/>
  <c r="AB154" i="70"/>
  <c r="P104" i="70"/>
  <c r="AB28" i="70"/>
  <c r="AB79" i="70"/>
  <c r="V151" i="70"/>
  <c r="AB76" i="70"/>
  <c r="V47" i="70"/>
  <c r="AB134" i="70"/>
  <c r="AB110" i="70"/>
  <c r="V173" i="70"/>
  <c r="P131" i="70"/>
  <c r="AB167" i="70"/>
  <c r="AB187" i="70"/>
  <c r="V164" i="70"/>
  <c r="V141" i="70"/>
  <c r="P120" i="70"/>
  <c r="AB98" i="70"/>
  <c r="V77" i="70"/>
  <c r="V61" i="70"/>
  <c r="AB50" i="70"/>
  <c r="AB186" i="70"/>
  <c r="P157" i="70"/>
  <c r="V174" i="70"/>
  <c r="AB185" i="70"/>
  <c r="P155" i="70"/>
  <c r="V127" i="70"/>
  <c r="P106" i="70"/>
  <c r="P65" i="70"/>
  <c r="V54" i="70"/>
  <c r="AB43" i="70"/>
  <c r="V177" i="70"/>
  <c r="AB125" i="70"/>
  <c r="P23" i="70"/>
  <c r="P191" i="70"/>
  <c r="AB161" i="70"/>
  <c r="P95" i="70"/>
  <c r="AB184" i="70"/>
  <c r="P139" i="70"/>
  <c r="AB173" i="70"/>
  <c r="V152" i="70"/>
  <c r="AB129" i="70"/>
  <c r="V108" i="70"/>
  <c r="P87" i="70"/>
  <c r="AB65" i="70"/>
  <c r="P55" i="70"/>
  <c r="V44" i="70"/>
  <c r="V126" i="70"/>
  <c r="P105" i="70"/>
  <c r="AB83" i="70"/>
  <c r="AB152" i="70"/>
  <c r="P126" i="70"/>
  <c r="AB104" i="70"/>
  <c r="V83" i="70"/>
  <c r="P62" i="70"/>
  <c r="AB40" i="70"/>
  <c r="P35" i="70"/>
  <c r="P152" i="70"/>
  <c r="V93" i="70"/>
  <c r="P69" i="70"/>
  <c r="P146" i="70"/>
  <c r="P66" i="70"/>
  <c r="AB44" i="70"/>
  <c r="V121" i="70"/>
  <c r="V153" i="70"/>
  <c r="P132" i="70"/>
  <c r="P108" i="70"/>
  <c r="V33" i="70"/>
  <c r="AB194" i="70"/>
  <c r="P168" i="70"/>
  <c r="V120" i="70"/>
  <c r="AB171" i="70"/>
  <c r="P183" i="70"/>
  <c r="P159" i="70"/>
  <c r="V138" i="70"/>
  <c r="P117" i="70"/>
  <c r="AB95" i="70"/>
  <c r="V74" i="70"/>
  <c r="P60" i="70"/>
  <c r="V49" i="70"/>
  <c r="P182" i="70"/>
  <c r="AB151" i="70"/>
  <c r="AB69" i="70"/>
  <c r="V176" i="70"/>
  <c r="P181" i="70"/>
  <c r="AB149" i="70"/>
  <c r="V124" i="70"/>
  <c r="P103" i="70"/>
  <c r="AB81" i="70"/>
  <c r="AB63" i="70"/>
  <c r="P53" i="70"/>
  <c r="AB170" i="70"/>
  <c r="P115" i="70"/>
  <c r="P185" i="70"/>
  <c r="V156" i="70"/>
  <c r="P172" i="70"/>
  <c r="V128" i="70"/>
  <c r="P170" i="70"/>
  <c r="AB148" i="70"/>
  <c r="P128" i="70"/>
  <c r="AB106" i="70"/>
  <c r="V64" i="70"/>
  <c r="AB53" i="70"/>
  <c r="AB23" i="70"/>
  <c r="AB123" i="70"/>
  <c r="V102" i="70"/>
  <c r="P81" i="70"/>
  <c r="AB35" i="70"/>
  <c r="V147" i="70"/>
  <c r="V123" i="70"/>
  <c r="P102" i="70"/>
  <c r="AB80" i="70"/>
  <c r="V59" i="70"/>
  <c r="V32" i="70"/>
  <c r="V149" i="70"/>
  <c r="AB82" i="70"/>
  <c r="AB70" i="70"/>
  <c r="V105" i="70"/>
  <c r="AB140" i="70"/>
  <c r="V63" i="70"/>
  <c r="P42" i="70"/>
  <c r="AB160" i="70"/>
  <c r="AB94" i="70"/>
  <c r="AB150" i="70"/>
  <c r="V129" i="70"/>
  <c r="P100" i="70"/>
  <c r="P190" i="70"/>
  <c r="AB162" i="70"/>
  <c r="AB109" i="70"/>
  <c r="AB175" i="70"/>
  <c r="V182" i="70"/>
  <c r="V155" i="70"/>
  <c r="V135" i="70"/>
  <c r="P114" i="70"/>
  <c r="AB92" i="70"/>
  <c r="V71" i="70"/>
  <c r="AB58" i="70"/>
  <c r="P48" i="70"/>
  <c r="V181" i="70"/>
  <c r="AB29" i="70"/>
  <c r="V178" i="70"/>
  <c r="V180" i="70"/>
  <c r="V144" i="70"/>
  <c r="AB122" i="70"/>
  <c r="V101" i="70"/>
  <c r="P80" i="70"/>
  <c r="V62" i="70"/>
  <c r="AB51" i="70"/>
  <c r="P192" i="70"/>
  <c r="V165" i="70"/>
  <c r="V104" i="70"/>
  <c r="AB19" i="70"/>
  <c r="P179" i="70"/>
  <c r="P151" i="70"/>
  <c r="AB73" i="70"/>
  <c r="AB166" i="70"/>
  <c r="AB117" i="70"/>
  <c r="V190" i="70"/>
  <c r="V168" i="70"/>
  <c r="P147" i="70"/>
  <c r="P125" i="70"/>
  <c r="AB103" i="70"/>
  <c r="P63" i="70"/>
  <c r="V52" i="70"/>
  <c r="P121" i="70"/>
  <c r="AB99" i="70"/>
  <c r="V78" i="70"/>
  <c r="P33" i="70"/>
  <c r="P142" i="70"/>
  <c r="AB120" i="70"/>
  <c r="V99" i="70"/>
  <c r="P78" i="70"/>
  <c r="AB56" i="70"/>
  <c r="V35" i="70"/>
  <c r="AB146" i="70"/>
  <c r="P72" i="70"/>
  <c r="P133" i="70"/>
  <c r="AB39" i="70"/>
  <c r="P84" i="70"/>
  <c r="P130" i="70"/>
  <c r="AB60" i="70"/>
  <c r="V39" i="70"/>
  <c r="AB102" i="70"/>
  <c r="AB86" i="70"/>
  <c r="P148" i="70"/>
  <c r="J122" i="52"/>
  <c r="J133" i="52"/>
  <c r="T31" i="52"/>
  <c r="T26" i="52"/>
  <c r="T28" i="52"/>
  <c r="T49" i="52"/>
  <c r="T25" i="52"/>
  <c r="T23" i="52"/>
  <c r="T37" i="52"/>
  <c r="T39" i="52"/>
  <c r="T34" i="52"/>
  <c r="T56" i="52"/>
  <c r="T54" i="52"/>
  <c r="T51" i="52"/>
  <c r="T48" i="52"/>
  <c r="T21" i="52"/>
  <c r="T14" i="52"/>
  <c r="T59" i="52"/>
  <c r="T46" i="52"/>
  <c r="T43" i="52"/>
  <c r="T40" i="52"/>
  <c r="T20" i="52"/>
  <c r="T36" i="52"/>
  <c r="T17" i="52"/>
  <c r="U112" i="52"/>
  <c r="T38" i="52"/>
  <c r="T35" i="52"/>
  <c r="T32" i="52"/>
  <c r="T41" i="52"/>
  <c r="T57" i="52"/>
  <c r="T16" i="52"/>
  <c r="T29" i="52"/>
  <c r="U108" i="52"/>
  <c r="T30" i="52"/>
  <c r="T27" i="52"/>
  <c r="T24" i="52"/>
  <c r="T58" i="52"/>
  <c r="T55" i="52"/>
  <c r="T22" i="52"/>
  <c r="T19" i="52"/>
  <c r="T53" i="52"/>
  <c r="T50" i="52"/>
  <c r="T47" i="52"/>
  <c r="T15" i="52"/>
  <c r="S108" i="52"/>
  <c r="T44" i="52"/>
  <c r="T52" i="52"/>
  <c r="T45" i="52"/>
  <c r="T42" i="52"/>
  <c r="P125" i="52"/>
  <c r="E20" i="83"/>
  <c r="A5" i="83" s="1"/>
  <c r="L133" i="52"/>
  <c r="M126" i="52"/>
  <c r="Q124" i="52"/>
  <c r="M128" i="52"/>
  <c r="Q129" i="52"/>
  <c r="G124" i="52"/>
  <c r="N176" i="25"/>
  <c r="Z132" i="25"/>
  <c r="N192" i="25"/>
  <c r="N120" i="25"/>
  <c r="Z189" i="25"/>
  <c r="N150" i="25"/>
  <c r="Z126" i="25"/>
  <c r="N189" i="25"/>
  <c r="Z140" i="25"/>
  <c r="N158" i="25"/>
  <c r="N160" i="25"/>
  <c r="N101" i="25"/>
  <c r="N96" i="25"/>
  <c r="N159" i="25"/>
  <c r="N78" i="25"/>
  <c r="Z27" i="25"/>
  <c r="Z118" i="25"/>
  <c r="N76" i="25"/>
  <c r="Z167" i="25"/>
  <c r="Z103" i="25"/>
  <c r="N163" i="25"/>
  <c r="N67" i="25"/>
  <c r="N40" i="25"/>
  <c r="Z79" i="25"/>
  <c r="Z21" i="25"/>
  <c r="Z41" i="25"/>
  <c r="Z49" i="25"/>
  <c r="Z54" i="25"/>
  <c r="Z97" i="25"/>
  <c r="Z102" i="25"/>
  <c r="Z105" i="25"/>
  <c r="Z18" i="25"/>
  <c r="N16" i="25"/>
  <c r="N39" i="25"/>
  <c r="N47" i="25"/>
  <c r="N81" i="25"/>
  <c r="N179" i="25"/>
  <c r="N161" i="25"/>
  <c r="Z56" i="25"/>
  <c r="Z34" i="25"/>
  <c r="Z40" i="25"/>
  <c r="Z186" i="25"/>
  <c r="N104" i="25"/>
  <c r="Z23" i="25"/>
  <c r="Z114" i="25"/>
  <c r="N185" i="25"/>
  <c r="Z144" i="25"/>
  <c r="N183" i="25"/>
  <c r="Z80" i="25"/>
  <c r="Z152" i="25"/>
  <c r="N110" i="25"/>
  <c r="Z150" i="25"/>
  <c r="N169" i="25"/>
  <c r="Z133" i="25"/>
  <c r="N124" i="25"/>
  <c r="Z111" i="25"/>
  <c r="N74" i="25"/>
  <c r="Z106" i="25"/>
  <c r="Z67" i="25"/>
  <c r="N153" i="25"/>
  <c r="Z64" i="25"/>
  <c r="N70" i="25"/>
  <c r="Z157" i="25"/>
  <c r="Z48" i="25"/>
  <c r="Z20" i="25"/>
  <c r="Z70" i="25"/>
  <c r="Z95" i="25"/>
  <c r="Z57" i="25"/>
  <c r="Z119" i="25"/>
  <c r="Z107" i="25"/>
  <c r="Z53" i="25"/>
  <c r="Z92" i="25"/>
  <c r="Z50" i="25"/>
  <c r="N43" i="25"/>
  <c r="N139" i="25"/>
  <c r="N28" i="25"/>
  <c r="N71" i="25"/>
  <c r="N50" i="25"/>
  <c r="N84" i="25"/>
  <c r="N181" i="25"/>
  <c r="Z52" i="25"/>
  <c r="N30" i="25"/>
  <c r="Z188" i="25"/>
  <c r="Z153" i="25"/>
  <c r="N61" i="25"/>
  <c r="N36" i="25"/>
  <c r="N21" i="25"/>
  <c r="Z177" i="25"/>
  <c r="Z98" i="25"/>
  <c r="N38" i="25"/>
  <c r="Z16" i="25"/>
  <c r="N170" i="25"/>
  <c r="N193" i="25"/>
  <c r="Z164" i="25"/>
  <c r="N122" i="25"/>
  <c r="Z190" i="25"/>
  <c r="N152" i="25"/>
  <c r="Z88" i="25"/>
  <c r="Z158" i="25"/>
  <c r="N116" i="25"/>
  <c r="Z172" i="25"/>
  <c r="N130" i="25"/>
  <c r="Z104" i="25"/>
  <c r="Z138" i="25"/>
  <c r="Z89" i="25"/>
  <c r="Z51" i="25"/>
  <c r="Z82" i="25"/>
  <c r="Z31" i="25"/>
  <c r="N112" i="25"/>
  <c r="Z43" i="25"/>
  <c r="Z149" i="25"/>
  <c r="N107" i="25"/>
  <c r="Z170" i="25"/>
  <c r="N57" i="25"/>
  <c r="N156" i="25"/>
  <c r="N99" i="25"/>
  <c r="Z59" i="25"/>
  <c r="Z62" i="25"/>
  <c r="N29" i="25"/>
  <c r="Z47" i="25"/>
  <c r="N137" i="25"/>
  <c r="N31" i="25"/>
  <c r="Z19" i="25"/>
  <c r="Z73" i="25"/>
  <c r="Z161" i="25"/>
  <c r="Z60" i="25"/>
  <c r="Z135" i="25"/>
  <c r="Z123" i="25"/>
  <c r="Z87" i="25"/>
  <c r="N46" i="25"/>
  <c r="Z38" i="25"/>
  <c r="N55" i="25"/>
  <c r="N91" i="25"/>
  <c r="N85" i="25"/>
  <c r="N87" i="25"/>
  <c r="N89" i="25"/>
  <c r="N80" i="25"/>
  <c r="Z58" i="25"/>
  <c r="N34" i="25"/>
  <c r="N20" i="25"/>
  <c r="Z116" i="25"/>
  <c r="N186" i="25"/>
  <c r="Z146" i="25"/>
  <c r="N98" i="25"/>
  <c r="Z183" i="25"/>
  <c r="N134" i="25"/>
  <c r="N190" i="25"/>
  <c r="Z110" i="25"/>
  <c r="Z124" i="25"/>
  <c r="N142" i="25"/>
  <c r="N94" i="25"/>
  <c r="Z78" i="25"/>
  <c r="N41" i="25"/>
  <c r="Z159" i="25"/>
  <c r="Z121" i="25"/>
  <c r="N33" i="25"/>
  <c r="N93" i="25"/>
  <c r="N144" i="25"/>
  <c r="N97" i="25"/>
  <c r="N49" i="25"/>
  <c r="N127" i="25"/>
  <c r="N58" i="25"/>
  <c r="N32" i="25"/>
  <c r="Z28" i="25"/>
  <c r="Z90" i="25"/>
  <c r="Z37" i="25"/>
  <c r="Z145" i="25"/>
  <c r="Z151" i="25"/>
  <c r="Z139" i="25"/>
  <c r="N42" i="25"/>
  <c r="Z25" i="25"/>
  <c r="Z115" i="25"/>
  <c r="N151" i="25"/>
  <c r="N119" i="25"/>
  <c r="N167" i="25"/>
  <c r="N109" i="25"/>
  <c r="N92" i="25"/>
  <c r="Z169" i="25"/>
  <c r="N48" i="25"/>
  <c r="Z127" i="25"/>
  <c r="Z42" i="25"/>
  <c r="N23" i="25"/>
  <c r="Z36" i="25"/>
  <c r="Z83" i="25"/>
  <c r="Z191" i="25"/>
  <c r="N154" i="25"/>
  <c r="Z128" i="25"/>
  <c r="N148" i="25"/>
  <c r="N162" i="25"/>
  <c r="Z187" i="25"/>
  <c r="Z136" i="25"/>
  <c r="Z74" i="25"/>
  <c r="N155" i="25"/>
  <c r="N117" i="25"/>
  <c r="Z166" i="25"/>
  <c r="Z84" i="25"/>
  <c r="Z137" i="25"/>
  <c r="N100" i="25"/>
  <c r="Z55" i="25"/>
  <c r="Z134" i="25"/>
  <c r="N56" i="25"/>
  <c r="Z26" i="25"/>
  <c r="D125" i="52"/>
  <c r="Z29" i="25"/>
  <c r="N83" i="25"/>
  <c r="Z101" i="25"/>
  <c r="Z69" i="25"/>
  <c r="Z179" i="25"/>
  <c r="Z178" i="25"/>
  <c r="Z155" i="25"/>
  <c r="N165" i="25"/>
  <c r="Z68" i="25"/>
  <c r="Z39" i="25"/>
  <c r="N79" i="25"/>
  <c r="Z75" i="25"/>
  <c r="N26" i="25"/>
  <c r="N63" i="25"/>
  <c r="N59" i="25"/>
  <c r="N178" i="25"/>
  <c r="N125" i="25"/>
  <c r="N95" i="25"/>
  <c r="N149" i="25"/>
  <c r="Z72" i="25"/>
  <c r="Z45" i="25"/>
  <c r="N54" i="25"/>
  <c r="N27" i="25"/>
  <c r="Z24" i="25"/>
  <c r="N187" i="25"/>
  <c r="Z148" i="25"/>
  <c r="N106" i="25"/>
  <c r="Z184" i="25"/>
  <c r="N136" i="25"/>
  <c r="Z76" i="25"/>
  <c r="N166" i="25"/>
  <c r="N184" i="25"/>
  <c r="Z142" i="25"/>
  <c r="Z100" i="25"/>
  <c r="Z156" i="25"/>
  <c r="N114" i="25"/>
  <c r="N175" i="25"/>
  <c r="N73" i="25"/>
  <c r="N157" i="25"/>
  <c r="Z176" i="25"/>
  <c r="N133" i="25"/>
  <c r="N45" i="25"/>
  <c r="Z35" i="25"/>
  <c r="Z122" i="25"/>
  <c r="N88" i="25"/>
  <c r="N25" i="25"/>
  <c r="N69" i="25"/>
  <c r="Z33" i="25"/>
  <c r="Z113" i="25"/>
  <c r="Z93" i="25"/>
  <c r="Z181" i="25"/>
  <c r="Z180" i="25"/>
  <c r="Z171" i="25"/>
  <c r="Z66" i="25"/>
  <c r="N35" i="25"/>
  <c r="N64" i="25"/>
  <c r="N19" i="25"/>
  <c r="N135" i="25"/>
  <c r="N131" i="25"/>
  <c r="N180" i="25"/>
  <c r="N141" i="25"/>
  <c r="N113" i="25"/>
  <c r="Z143" i="25"/>
  <c r="N68" i="25"/>
  <c r="N77" i="25"/>
  <c r="N52" i="25"/>
  <c r="Z192" i="25"/>
  <c r="Z141" i="25"/>
  <c r="Z17" i="25"/>
  <c r="Z96" i="25"/>
  <c r="Z130" i="25"/>
  <c r="N191" i="25"/>
  <c r="Z160" i="25"/>
  <c r="N118" i="25"/>
  <c r="N90" i="25"/>
  <c r="Z108" i="25"/>
  <c r="Z168" i="25"/>
  <c r="N126" i="25"/>
  <c r="N172" i="25"/>
  <c r="N108" i="25"/>
  <c r="Z147" i="25"/>
  <c r="N105" i="25"/>
  <c r="Z63" i="25"/>
  <c r="Z154" i="25"/>
  <c r="Z86" i="25"/>
  <c r="N140" i="25"/>
  <c r="Z81" i="25"/>
  <c r="Z175" i="25"/>
  <c r="Z85" i="25"/>
  <c r="Z71" i="25"/>
  <c r="Z46" i="25"/>
  <c r="Z65" i="25"/>
  <c r="Z61" i="25"/>
  <c r="Z109" i="25"/>
  <c r="Z91" i="25"/>
  <c r="Z182" i="25"/>
  <c r="N115" i="25"/>
  <c r="Z131" i="25"/>
  <c r="N62" i="25"/>
  <c r="Z32" i="25"/>
  <c r="N18" i="25"/>
  <c r="N51" i="25"/>
  <c r="N174" i="25"/>
  <c r="N182" i="25"/>
  <c r="N173" i="25"/>
  <c r="N129" i="25"/>
  <c r="N123" i="25"/>
  <c r="N66" i="25"/>
  <c r="N24" i="25"/>
  <c r="N72" i="25"/>
  <c r="U102" i="73"/>
  <c r="AC458" i="52"/>
  <c r="AC505" i="52"/>
  <c r="AC343" i="52"/>
  <c r="AC460" i="52"/>
  <c r="O94" i="73"/>
  <c r="U160" i="73"/>
  <c r="U139" i="73"/>
  <c r="AC331" i="52"/>
  <c r="AC395" i="52"/>
  <c r="AC459" i="52"/>
  <c r="AC340" i="52"/>
  <c r="AC404" i="52"/>
  <c r="AC468" i="52"/>
  <c r="AC342" i="52"/>
  <c r="AC406" i="52"/>
  <c r="AC470" i="52"/>
  <c r="AC351" i="52"/>
  <c r="AC415" i="52"/>
  <c r="AC479" i="52"/>
  <c r="AC368" i="52"/>
  <c r="AC432" i="52"/>
  <c r="AC496" i="52"/>
  <c r="AC385" i="52"/>
  <c r="AC449" i="52"/>
  <c r="AC338" i="52"/>
  <c r="AC485" i="52"/>
  <c r="AC349" i="52"/>
  <c r="AC450" i="52"/>
  <c r="AC490" i="52"/>
  <c r="AC466" i="52"/>
  <c r="U168" i="73"/>
  <c r="U104" i="73"/>
  <c r="U103" i="73"/>
  <c r="U92" i="73"/>
  <c r="U60" i="73"/>
  <c r="U18" i="73"/>
  <c r="X68" i="73" s="1"/>
  <c r="U42" i="73"/>
  <c r="U88" i="73"/>
  <c r="U144" i="73"/>
  <c r="U78" i="73"/>
  <c r="U165" i="73"/>
  <c r="AC355" i="52"/>
  <c r="AC419" i="52"/>
  <c r="AC483" i="52"/>
  <c r="AC364" i="52"/>
  <c r="AC428" i="52"/>
  <c r="AC492" i="52"/>
  <c r="AC366" i="52"/>
  <c r="AC430" i="52"/>
  <c r="AC494" i="52"/>
  <c r="AC375" i="52"/>
  <c r="AC439" i="52"/>
  <c r="AC503" i="52"/>
  <c r="AC392" i="52"/>
  <c r="AC456" i="52"/>
  <c r="AC345" i="52"/>
  <c r="AC409" i="52"/>
  <c r="AC473" i="52"/>
  <c r="AC405" i="52"/>
  <c r="AC410" i="52"/>
  <c r="AC445" i="52"/>
  <c r="AC453" i="52"/>
  <c r="AC429" i="52"/>
  <c r="U76" i="73"/>
  <c r="U52" i="73"/>
  <c r="U124" i="73"/>
  <c r="U179" i="73"/>
  <c r="U71" i="73"/>
  <c r="U59" i="73"/>
  <c r="U31" i="73"/>
  <c r="U141" i="73"/>
  <c r="U176" i="73"/>
  <c r="U120" i="73"/>
  <c r="U151" i="73"/>
  <c r="U24" i="73"/>
  <c r="U53" i="73"/>
  <c r="U116" i="73"/>
  <c r="U185" i="73"/>
  <c r="U38" i="73"/>
  <c r="AC363" i="52"/>
  <c r="AC427" i="52"/>
  <c r="AC491" i="52"/>
  <c r="AC372" i="52"/>
  <c r="AC436" i="52"/>
  <c r="AC500" i="52"/>
  <c r="AC374" i="52"/>
  <c r="AC438" i="52"/>
  <c r="AC502" i="52"/>
  <c r="AC383" i="52"/>
  <c r="AC447" i="52"/>
  <c r="AC336" i="52"/>
  <c r="AC400" i="52"/>
  <c r="AC464" i="52"/>
  <c r="AC353" i="52"/>
  <c r="AC417" i="52"/>
  <c r="AC481" i="52"/>
  <c r="AC437" i="52"/>
  <c r="AC442" i="52"/>
  <c r="AC477" i="52"/>
  <c r="AC362" i="52"/>
  <c r="AC461" i="52"/>
  <c r="U49" i="73"/>
  <c r="U79" i="73"/>
  <c r="U136" i="73"/>
  <c r="U177" i="73"/>
  <c r="U29" i="73"/>
  <c r="U55" i="73"/>
  <c r="U34" i="73"/>
  <c r="U67" i="73"/>
  <c r="U96" i="73"/>
  <c r="U17" i="73"/>
  <c r="X190" i="73" s="1"/>
  <c r="U127" i="73"/>
  <c r="U182" i="73"/>
  <c r="U25" i="73"/>
  <c r="U56" i="73"/>
  <c r="U123" i="73"/>
  <c r="AC379" i="52"/>
  <c r="AC443" i="52"/>
  <c r="AC507" i="52"/>
  <c r="AC388" i="52"/>
  <c r="AC452" i="52"/>
  <c r="AC333" i="52"/>
  <c r="AC390" i="52"/>
  <c r="AC454" i="52"/>
  <c r="AC335" i="52"/>
  <c r="AC399" i="52"/>
  <c r="AC463" i="52"/>
  <c r="AC352" i="52"/>
  <c r="AC416" i="52"/>
  <c r="AC480" i="52"/>
  <c r="AC369" i="52"/>
  <c r="AC433" i="52"/>
  <c r="AC497" i="52"/>
  <c r="AC501" i="52"/>
  <c r="AC506" i="52"/>
  <c r="AC386" i="52"/>
  <c r="AC426" i="52"/>
  <c r="AC370" i="52"/>
  <c r="U22" i="73"/>
  <c r="U65" i="73"/>
  <c r="U164" i="73"/>
  <c r="U98" i="73"/>
  <c r="U188" i="73"/>
  <c r="U148" i="73"/>
  <c r="U94" i="73"/>
  <c r="U111" i="73"/>
  <c r="U30" i="73"/>
  <c r="U105" i="73"/>
  <c r="U184" i="73"/>
  <c r="U64" i="73"/>
  <c r="U128" i="73"/>
  <c r="AC371" i="52"/>
  <c r="AC499" i="52"/>
  <c r="AC444" i="52"/>
  <c r="AC382" i="52"/>
  <c r="AC330" i="52"/>
  <c r="AC455" i="52"/>
  <c r="AC408" i="52"/>
  <c r="AC361" i="52"/>
  <c r="AC489" i="52"/>
  <c r="AC474" i="52"/>
  <c r="AC394" i="52"/>
  <c r="U33" i="73"/>
  <c r="U45" i="73"/>
  <c r="U95" i="73"/>
  <c r="U155" i="73"/>
  <c r="U107" i="73"/>
  <c r="U62" i="73"/>
  <c r="U135" i="73"/>
  <c r="U159" i="73"/>
  <c r="U32" i="73"/>
  <c r="U58" i="73"/>
  <c r="U85" i="73"/>
  <c r="U174" i="73"/>
  <c r="U126" i="73"/>
  <c r="AC411" i="52"/>
  <c r="AC356" i="52"/>
  <c r="AC484" i="52"/>
  <c r="AC422" i="52"/>
  <c r="AC367" i="52"/>
  <c r="AC495" i="52"/>
  <c r="AC448" i="52"/>
  <c r="AC401" i="52"/>
  <c r="AC373" i="52"/>
  <c r="AC413" i="52"/>
  <c r="AC397" i="52"/>
  <c r="U169" i="73"/>
  <c r="U51" i="73"/>
  <c r="U122" i="73"/>
  <c r="U19" i="73"/>
  <c r="U125" i="73"/>
  <c r="U84" i="73"/>
  <c r="U50" i="73"/>
  <c r="U186" i="73"/>
  <c r="AC435" i="52"/>
  <c r="AC380" i="52"/>
  <c r="AC508" i="52"/>
  <c r="AC446" i="52"/>
  <c r="AC391" i="52"/>
  <c r="AC344" i="52"/>
  <c r="AC472" i="52"/>
  <c r="AC425" i="52"/>
  <c r="AC469" i="52"/>
  <c r="AC354" i="52"/>
  <c r="AC493" i="52"/>
  <c r="U57" i="73"/>
  <c r="U106" i="73"/>
  <c r="U161" i="73"/>
  <c r="U86" i="73"/>
  <c r="U132" i="73"/>
  <c r="U28" i="73"/>
  <c r="U154" i="73"/>
  <c r="U108" i="73"/>
  <c r="U131" i="73"/>
  <c r="U187" i="73"/>
  <c r="U191" i="73"/>
  <c r="AC339" i="52"/>
  <c r="AC467" i="52"/>
  <c r="AC412" i="52"/>
  <c r="AC350" i="52"/>
  <c r="AC478" i="52"/>
  <c r="AC423" i="52"/>
  <c r="AC376" i="52"/>
  <c r="AC504" i="52"/>
  <c r="AC457" i="52"/>
  <c r="AC346" i="52"/>
  <c r="AC482" i="52"/>
  <c r="AC434" i="52"/>
  <c r="U82" i="73"/>
  <c r="U46" i="73"/>
  <c r="U74" i="73"/>
  <c r="U90" i="73"/>
  <c r="U118" i="73"/>
  <c r="U72" i="73"/>
  <c r="U44" i="73"/>
  <c r="U140" i="73"/>
  <c r="U112" i="73"/>
  <c r="O139" i="73"/>
  <c r="O147" i="73"/>
  <c r="O93" i="73"/>
  <c r="O186" i="73"/>
  <c r="O85" i="73"/>
  <c r="O109" i="73"/>
  <c r="O54" i="73"/>
  <c r="O117" i="73"/>
  <c r="O72" i="73"/>
  <c r="O182" i="73"/>
  <c r="O112" i="73"/>
  <c r="O96" i="73"/>
  <c r="O69" i="73"/>
  <c r="O53" i="73"/>
  <c r="O180" i="73"/>
  <c r="O77" i="73"/>
  <c r="O176" i="73"/>
  <c r="O40" i="73"/>
  <c r="O114" i="73"/>
  <c r="O119" i="73"/>
  <c r="O189" i="73"/>
  <c r="O162" i="73"/>
  <c r="O74" i="73"/>
  <c r="O161" i="73"/>
  <c r="O43" i="73"/>
  <c r="O155" i="73"/>
  <c r="AB359" i="52"/>
  <c r="AB487" i="52"/>
  <c r="AB440" i="52"/>
  <c r="AB394" i="52"/>
  <c r="AB339" i="52"/>
  <c r="AB467" i="52"/>
  <c r="AB412" i="52"/>
  <c r="AB357" i="52"/>
  <c r="AB485" i="52"/>
  <c r="AB433" i="52"/>
  <c r="AB374" i="52"/>
  <c r="O22" i="73"/>
  <c r="O90" i="73"/>
  <c r="O107" i="73"/>
  <c r="O41" i="73"/>
  <c r="O159" i="73"/>
  <c r="O167" i="73"/>
  <c r="O177" i="73"/>
  <c r="O62" i="73"/>
  <c r="O165" i="73"/>
  <c r="O136" i="73"/>
  <c r="O129" i="73"/>
  <c r="AA140" i="73"/>
  <c r="AA139" i="73"/>
  <c r="AA174" i="73"/>
  <c r="AD425" i="52"/>
  <c r="AD423" i="52"/>
  <c r="AD432" i="52"/>
  <c r="AD439" i="52"/>
  <c r="AD336" i="52"/>
  <c r="AD344" i="52"/>
  <c r="AD352" i="52"/>
  <c r="AD360" i="52"/>
  <c r="AD368" i="52"/>
  <c r="AD376" i="52"/>
  <c r="AD384" i="52"/>
  <c r="AD392" i="52"/>
  <c r="AD401" i="52"/>
  <c r="AD409" i="52"/>
  <c r="AD414" i="52"/>
  <c r="AD470" i="52"/>
  <c r="AD500" i="52"/>
  <c r="AD482" i="52"/>
  <c r="AD508" i="52"/>
  <c r="AD460" i="52"/>
  <c r="AD469" i="52"/>
  <c r="AD503" i="52"/>
  <c r="AA134" i="73"/>
  <c r="AA192" i="73"/>
  <c r="AA81" i="73"/>
  <c r="AA171" i="73"/>
  <c r="AA111" i="73"/>
  <c r="AA149" i="73"/>
  <c r="AA72" i="73"/>
  <c r="AA116" i="73"/>
  <c r="AA68" i="73"/>
  <c r="AA93" i="73"/>
  <c r="AA128" i="73"/>
  <c r="AA152" i="73"/>
  <c r="AA186" i="73"/>
  <c r="AA185" i="73"/>
  <c r="AD441" i="52"/>
  <c r="AD440" i="52"/>
  <c r="AD411" i="52"/>
  <c r="AD331" i="52"/>
  <c r="AD339" i="52"/>
  <c r="AD347" i="52"/>
  <c r="AD355" i="52"/>
  <c r="AD363" i="52"/>
  <c r="AD371" i="52"/>
  <c r="AA70" i="73"/>
  <c r="AA164" i="73"/>
  <c r="AD446" i="52"/>
  <c r="AD447" i="52"/>
  <c r="AD415" i="52"/>
  <c r="AD332" i="52"/>
  <c r="AD340" i="52"/>
  <c r="AD348" i="52"/>
  <c r="AD356" i="52"/>
  <c r="AD364" i="52"/>
  <c r="AD372" i="52"/>
  <c r="AD380" i="52"/>
  <c r="AD388" i="52"/>
  <c r="AD396" i="52"/>
  <c r="AD405" i="52"/>
  <c r="AD424" i="52"/>
  <c r="AD435" i="52"/>
  <c r="AD485" i="52"/>
  <c r="AD471" i="52"/>
  <c r="AD496" i="52"/>
  <c r="AA30" i="73"/>
  <c r="AA23" i="73"/>
  <c r="AA130" i="73"/>
  <c r="AA80" i="73"/>
  <c r="AA50" i="73"/>
  <c r="AA159" i="73"/>
  <c r="AA170" i="73"/>
  <c r="AD397" i="52"/>
  <c r="AD413" i="52"/>
  <c r="AD417" i="52"/>
  <c r="AD428" i="52"/>
  <c r="AD334" i="52"/>
  <c r="AD342" i="52"/>
  <c r="AD350" i="52"/>
  <c r="AD358" i="52"/>
  <c r="AD366" i="52"/>
  <c r="AD374" i="52"/>
  <c r="AD382" i="52"/>
  <c r="AD390" i="52"/>
  <c r="AD399" i="52"/>
  <c r="AD407" i="52"/>
  <c r="AA154" i="73"/>
  <c r="AA155" i="73"/>
  <c r="U180" i="73"/>
  <c r="U130" i="73"/>
  <c r="AA89" i="73"/>
  <c r="AA179" i="73"/>
  <c r="AA126" i="73"/>
  <c r="O194" i="73"/>
  <c r="AA176" i="73"/>
  <c r="U142" i="73"/>
  <c r="AA87" i="73"/>
  <c r="U149" i="73"/>
  <c r="AA90" i="73"/>
  <c r="AA160" i="73"/>
  <c r="U113" i="73"/>
  <c r="AD489" i="52"/>
  <c r="AD477" i="52"/>
  <c r="AD461" i="52"/>
  <c r="AD504" i="52"/>
  <c r="AD473" i="52"/>
  <c r="AD478" i="52"/>
  <c r="AD445" i="52"/>
  <c r="AD404" i="52"/>
  <c r="AD391" i="52"/>
  <c r="AD378" i="52"/>
  <c r="AD362" i="52"/>
  <c r="AD346" i="52"/>
  <c r="AD450" i="52"/>
  <c r="AD437" i="52"/>
  <c r="U178" i="73"/>
  <c r="O179" i="73"/>
  <c r="AA121" i="73"/>
  <c r="O65" i="73"/>
  <c r="O193" i="73"/>
  <c r="O79" i="73"/>
  <c r="O110" i="73"/>
  <c r="O126" i="73"/>
  <c r="O23" i="73"/>
  <c r="U36" i="73"/>
  <c r="AA94" i="73"/>
  <c r="AA148" i="73"/>
  <c r="O86" i="73"/>
  <c r="U100" i="73"/>
  <c r="U43" i="73"/>
  <c r="AC421" i="52"/>
  <c r="AC465" i="52"/>
  <c r="AC384" i="52"/>
  <c r="AC486" i="52"/>
  <c r="AC420" i="52"/>
  <c r="AC347" i="52"/>
  <c r="AB358" i="52"/>
  <c r="AB436" i="52"/>
  <c r="AB458" i="52"/>
  <c r="AB439" i="52"/>
  <c r="AA190" i="73"/>
  <c r="AA166" i="73"/>
  <c r="O125" i="73"/>
  <c r="AA86" i="73"/>
  <c r="AA161" i="73"/>
  <c r="U121" i="73"/>
  <c r="U193" i="73"/>
  <c r="U173" i="73"/>
  <c r="O137" i="73"/>
  <c r="AA84" i="73"/>
  <c r="AA187" i="73"/>
  <c r="O144" i="73"/>
  <c r="O80" i="73"/>
  <c r="O156" i="73"/>
  <c r="O104" i="73"/>
  <c r="AD484" i="52"/>
  <c r="AD472" i="52"/>
  <c r="AD459" i="52"/>
  <c r="AD501" i="52"/>
  <c r="AD468" i="52"/>
  <c r="AD474" i="52"/>
  <c r="AD436" i="52"/>
  <c r="AD403" i="52"/>
  <c r="AD389" i="52"/>
  <c r="AD377" i="52"/>
  <c r="AD361" i="52"/>
  <c r="AD345" i="52"/>
  <c r="AD444" i="52"/>
  <c r="AD430" i="52"/>
  <c r="U175" i="73"/>
  <c r="O175" i="73"/>
  <c r="U119" i="73"/>
  <c r="U61" i="73"/>
  <c r="O50" i="73"/>
  <c r="O82" i="73"/>
  <c r="AA105" i="73"/>
  <c r="AA27" i="73"/>
  <c r="AA109" i="73"/>
  <c r="O166" i="73"/>
  <c r="O78" i="73"/>
  <c r="O113" i="73"/>
  <c r="O171" i="73"/>
  <c r="U181" i="73"/>
  <c r="U27" i="73"/>
  <c r="O55" i="73"/>
  <c r="AC418" i="52"/>
  <c r="AC441" i="52"/>
  <c r="AC360" i="52"/>
  <c r="AC462" i="52"/>
  <c r="AC396" i="52"/>
  <c r="AB481" i="52"/>
  <c r="AB364" i="52"/>
  <c r="AB418" i="52"/>
  <c r="AB423" i="52"/>
  <c r="AD451" i="52"/>
  <c r="AA31" i="73"/>
  <c r="AA163" i="73"/>
  <c r="AA119" i="73"/>
  <c r="O76" i="73"/>
  <c r="AA158" i="73"/>
  <c r="O116" i="73"/>
  <c r="O190" i="73"/>
  <c r="AA172" i="73"/>
  <c r="AA131" i="73"/>
  <c r="AA78" i="73"/>
  <c r="O183" i="73"/>
  <c r="AA138" i="73"/>
  <c r="U69" i="73"/>
  <c r="AA150" i="73"/>
  <c r="U93" i="73"/>
  <c r="AD476" i="52"/>
  <c r="AD467" i="52"/>
  <c r="AD458" i="52"/>
  <c r="AD498" i="52"/>
  <c r="AD506" i="52"/>
  <c r="AD448" i="52"/>
  <c r="AD431" i="52"/>
  <c r="AD402" i="52"/>
  <c r="AD387" i="52"/>
  <c r="AD375" i="52"/>
  <c r="AD359" i="52"/>
  <c r="AD343" i="52"/>
  <c r="AD434" i="52"/>
  <c r="AD419" i="52"/>
  <c r="U171" i="73"/>
  <c r="AA173" i="73"/>
  <c r="AA114" i="73"/>
  <c r="AA53" i="73"/>
  <c r="O111" i="73"/>
  <c r="AA99" i="73"/>
  <c r="AA24" i="73"/>
  <c r="U99" i="73"/>
  <c r="U156" i="73"/>
  <c r="AA19" i="73"/>
  <c r="U48" i="73"/>
  <c r="AA96" i="73"/>
  <c r="U170" i="73"/>
  <c r="O51" i="73"/>
  <c r="AA194" i="73"/>
  <c r="U23" i="73"/>
  <c r="AA62" i="73"/>
  <c r="AC381" i="52"/>
  <c r="AC393" i="52"/>
  <c r="AC487" i="52"/>
  <c r="AC414" i="52"/>
  <c r="AC348" i="52"/>
  <c r="AB505" i="52"/>
  <c r="AB330" i="52"/>
  <c r="AB348" i="52"/>
  <c r="AB346" i="52"/>
  <c r="AB383" i="52"/>
  <c r="U73" i="73"/>
  <c r="O157" i="73"/>
  <c r="U114" i="73"/>
  <c r="U194" i="73"/>
  <c r="U153" i="73"/>
  <c r="U109" i="73"/>
  <c r="U189" i="73"/>
  <c r="AA168" i="73"/>
  <c r="O121" i="73"/>
  <c r="O68" i="73"/>
  <c r="AA181" i="73"/>
  <c r="U133" i="73"/>
  <c r="U192" i="73"/>
  <c r="U145" i="73"/>
  <c r="AA82" i="73"/>
  <c r="AD497" i="52"/>
  <c r="AD466" i="52"/>
  <c r="AD457" i="52"/>
  <c r="AD492" i="52"/>
  <c r="AD502" i="52"/>
  <c r="AD442" i="52"/>
  <c r="AD416" i="52"/>
  <c r="AD400" i="52"/>
  <c r="AD386" i="52"/>
  <c r="AD373" i="52"/>
  <c r="AD357" i="52"/>
  <c r="AD341" i="52"/>
  <c r="AD421" i="52"/>
  <c r="AD452" i="52"/>
  <c r="O168" i="73"/>
  <c r="U157" i="73"/>
  <c r="U110" i="73"/>
  <c r="AA44" i="73"/>
  <c r="O71" i="73"/>
  <c r="O188" i="73"/>
  <c r="AA76" i="73"/>
  <c r="AA184" i="73"/>
  <c r="O87" i="73"/>
  <c r="AA125" i="73"/>
  <c r="AA17" i="73"/>
  <c r="U39" i="73"/>
  <c r="O146" i="73"/>
  <c r="U40" i="73"/>
  <c r="U143" i="73"/>
  <c r="AA47" i="73"/>
  <c r="O44" i="73"/>
  <c r="AC389" i="52"/>
  <c r="AC377" i="52"/>
  <c r="AC471" i="52"/>
  <c r="AC398" i="52"/>
  <c r="AC332" i="52"/>
  <c r="AB441" i="52"/>
  <c r="AB437" i="52"/>
  <c r="AB491" i="52"/>
  <c r="AB504" i="52"/>
  <c r="AA151" i="73"/>
  <c r="O108" i="73"/>
  <c r="AA193" i="73"/>
  <c r="O148" i="73"/>
  <c r="AA98" i="73"/>
  <c r="AA188" i="73"/>
  <c r="O164" i="73"/>
  <c r="AA115" i="73"/>
  <c r="AA60" i="73"/>
  <c r="O173" i="73"/>
  <c r="O128" i="73"/>
  <c r="AA191" i="73"/>
  <c r="O140" i="73"/>
  <c r="AD507" i="52"/>
  <c r="AD493" i="52"/>
  <c r="AD465" i="52"/>
  <c r="AD456" i="52"/>
  <c r="AD490" i="52"/>
  <c r="AD495" i="52"/>
  <c r="AD438" i="52"/>
  <c r="AD412" i="52"/>
  <c r="AD398" i="52"/>
  <c r="AD385" i="52"/>
  <c r="AD370" i="52"/>
  <c r="AD354" i="52"/>
  <c r="AD338" i="52"/>
  <c r="AD449" i="52"/>
  <c r="AD433" i="52"/>
  <c r="U150" i="73"/>
  <c r="O150" i="73"/>
  <c r="U91" i="73"/>
  <c r="O37" i="73"/>
  <c r="O103" i="73"/>
  <c r="O174" i="73"/>
  <c r="U70" i="73"/>
  <c r="AA156" i="73"/>
  <c r="U68" i="73"/>
  <c r="AA107" i="73"/>
  <c r="O149" i="73"/>
  <c r="O25" i="73"/>
  <c r="U54" i="73"/>
  <c r="AA136" i="73"/>
  <c r="O115" i="73"/>
  <c r="AA71" i="73"/>
  <c r="U41" i="73"/>
  <c r="AC498" i="52"/>
  <c r="AC378" i="52"/>
  <c r="AC337" i="52"/>
  <c r="AC431" i="52"/>
  <c r="AC358" i="52"/>
  <c r="AC475" i="52"/>
  <c r="AB470" i="52"/>
  <c r="AB421" i="52"/>
  <c r="AB419" i="52"/>
  <c r="AB464" i="52"/>
  <c r="AB407" i="52"/>
  <c r="U146" i="73"/>
  <c r="U97" i="73"/>
  <c r="AA142" i="73"/>
  <c r="O88" i="73"/>
  <c r="O184" i="73"/>
  <c r="U158" i="73"/>
  <c r="AA110" i="73"/>
  <c r="AA56" i="73"/>
  <c r="U172" i="73"/>
  <c r="AA122" i="73"/>
  <c r="U129" i="73"/>
  <c r="AD505" i="52"/>
  <c r="AD487" i="52"/>
  <c r="AD464" i="52"/>
  <c r="AD455" i="52"/>
  <c r="AD486" i="52"/>
  <c r="AD491" i="52"/>
  <c r="AD427" i="52"/>
  <c r="AD410" i="52"/>
  <c r="AD395" i="52"/>
  <c r="AD383" i="52"/>
  <c r="AD369" i="52"/>
  <c r="AD353" i="52"/>
  <c r="AD337" i="52"/>
  <c r="AD443" i="52"/>
  <c r="AD429" i="52"/>
  <c r="O145" i="73"/>
  <c r="O143" i="73"/>
  <c r="U87" i="73"/>
  <c r="O106" i="73"/>
  <c r="U162" i="73"/>
  <c r="AA64" i="73"/>
  <c r="U147" i="73"/>
  <c r="U47" i="73"/>
  <c r="O142" i="73"/>
  <c r="O36" i="73"/>
  <c r="U115" i="73"/>
  <c r="U63" i="73"/>
  <c r="AA85" i="73"/>
  <c r="AC402" i="52"/>
  <c r="AC357" i="52"/>
  <c r="AC488" i="52"/>
  <c r="AC407" i="52"/>
  <c r="AC334" i="52"/>
  <c r="AC451" i="52"/>
  <c r="AB430" i="52"/>
  <c r="AB381" i="52"/>
  <c r="AB403" i="52"/>
  <c r="AB392" i="52"/>
  <c r="AD333" i="52"/>
  <c r="U35" i="73"/>
  <c r="U26" i="73"/>
  <c r="U163" i="73"/>
  <c r="AA178" i="73"/>
  <c r="AC424" i="52"/>
  <c r="O141" i="73"/>
  <c r="AA95" i="73"/>
  <c r="AA189" i="73"/>
  <c r="U137" i="73"/>
  <c r="U183" i="73"/>
  <c r="O153" i="73"/>
  <c r="O100" i="73"/>
  <c r="AA52" i="73"/>
  <c r="AA165" i="73"/>
  <c r="U117" i="73"/>
  <c r="O124" i="73"/>
  <c r="AD499" i="52"/>
  <c r="AD483" i="52"/>
  <c r="AD463" i="52"/>
  <c r="AD454" i="52"/>
  <c r="AD479" i="52"/>
  <c r="AD488" i="52"/>
  <c r="AD422" i="52"/>
  <c r="AD408" i="52"/>
  <c r="AD394" i="52"/>
  <c r="AD381" i="52"/>
  <c r="AD367" i="52"/>
  <c r="AD351" i="52"/>
  <c r="AD335" i="52"/>
  <c r="AD426" i="52"/>
  <c r="AD420" i="52"/>
  <c r="U134" i="73"/>
  <c r="U138" i="73"/>
  <c r="U83" i="73"/>
  <c r="O169" i="73"/>
  <c r="U152" i="73"/>
  <c r="O46" i="73"/>
  <c r="AA137" i="73"/>
  <c r="AA42" i="73"/>
  <c r="O66" i="73"/>
  <c r="O123" i="73"/>
  <c r="AA180" i="73"/>
  <c r="AA112" i="73"/>
  <c r="U66" i="73"/>
  <c r="U81" i="73"/>
  <c r="AA21" i="73"/>
  <c r="AC365" i="52"/>
  <c r="AC341" i="52"/>
  <c r="AC440" i="52"/>
  <c r="AC359" i="52"/>
  <c r="AC476" i="52"/>
  <c r="AC403" i="52"/>
  <c r="AB366" i="52"/>
  <c r="AB492" i="52"/>
  <c r="AB363" i="52"/>
  <c r="AB376" i="52"/>
  <c r="AA38" i="73"/>
  <c r="AA65" i="73"/>
  <c r="AA41" i="73"/>
  <c r="AA83" i="73"/>
  <c r="AA108" i="73"/>
  <c r="AA102" i="73"/>
  <c r="AA120" i="73"/>
  <c r="AA18" i="73"/>
  <c r="AA113" i="73"/>
  <c r="AA22" i="73"/>
  <c r="AA45" i="73"/>
  <c r="AD330" i="52"/>
  <c r="AA25" i="73"/>
  <c r="AA46" i="73"/>
  <c r="AA29" i="73"/>
  <c r="AA103" i="73"/>
  <c r="AA91" i="73"/>
  <c r="AA61" i="73"/>
  <c r="AA117" i="73"/>
  <c r="AA79" i="73"/>
  <c r="AA175" i="73"/>
  <c r="AA127" i="73"/>
  <c r="AA51" i="73"/>
  <c r="AA88" i="73"/>
  <c r="AA132" i="73"/>
  <c r="AA144" i="73"/>
  <c r="AA97" i="73"/>
  <c r="AA143" i="73"/>
  <c r="AA40" i="73"/>
  <c r="AA63" i="73"/>
  <c r="AA153" i="73"/>
  <c r="AA57" i="73"/>
  <c r="AA177" i="73"/>
  <c r="AA54" i="73"/>
  <c r="AA32" i="73"/>
  <c r="AA145" i="73"/>
  <c r="AA104" i="73"/>
  <c r="AA124" i="73"/>
  <c r="AA49" i="73"/>
  <c r="AA141" i="73"/>
  <c r="AA37" i="73"/>
  <c r="AA73" i="73"/>
  <c r="AA16" i="73"/>
  <c r="AA39" i="73"/>
  <c r="AA26" i="73"/>
  <c r="O89" i="73"/>
  <c r="AA146" i="73"/>
  <c r="O122" i="73"/>
  <c r="AA55" i="73"/>
  <c r="AB438" i="52"/>
  <c r="AB361" i="52"/>
  <c r="AB501" i="52"/>
  <c r="AB373" i="52"/>
  <c r="AB428" i="52"/>
  <c r="AB483" i="52"/>
  <c r="AB355" i="52"/>
  <c r="AB410" i="52"/>
  <c r="AB456" i="52"/>
  <c r="AB503" i="52"/>
  <c r="AB375" i="52"/>
  <c r="U75" i="73"/>
  <c r="AB367" i="52"/>
  <c r="U167" i="73"/>
  <c r="AA74" i="73"/>
  <c r="AA33" i="73"/>
  <c r="O61" i="73"/>
  <c r="O178" i="73"/>
  <c r="O101" i="73"/>
  <c r="AA69" i="73"/>
  <c r="O127" i="73"/>
  <c r="AA75" i="73"/>
  <c r="O102" i="73"/>
  <c r="AA35" i="73"/>
  <c r="AB350" i="52"/>
  <c r="AB465" i="52"/>
  <c r="AB486" i="52"/>
  <c r="AB469" i="52"/>
  <c r="AB341" i="52"/>
  <c r="AB396" i="52"/>
  <c r="AB451" i="52"/>
  <c r="AB506" i="52"/>
  <c r="AB378" i="52"/>
  <c r="AB424" i="52"/>
  <c r="AB471" i="52"/>
  <c r="AB343" i="52"/>
  <c r="AA169" i="73"/>
  <c r="AA77" i="73"/>
  <c r="O31" i="73"/>
  <c r="AA100" i="73"/>
  <c r="O52" i="73"/>
  <c r="AB446" i="52"/>
  <c r="AB462" i="52"/>
  <c r="AB390" i="52"/>
  <c r="AB445" i="52"/>
  <c r="AB500" i="52"/>
  <c r="AB372" i="52"/>
  <c r="AB427" i="52"/>
  <c r="AB482" i="52"/>
  <c r="AB354" i="52"/>
  <c r="AB400" i="52"/>
  <c r="AB447" i="52"/>
  <c r="U37" i="73"/>
  <c r="AA101" i="73"/>
  <c r="AA59" i="73"/>
  <c r="AA36" i="73"/>
  <c r="AA34" i="73"/>
  <c r="AA129" i="73"/>
  <c r="AA43" i="73"/>
  <c r="AA106" i="73"/>
  <c r="O45" i="73"/>
  <c r="AA157" i="73"/>
  <c r="O73" i="73"/>
  <c r="AB377" i="52"/>
  <c r="AB489" i="52"/>
  <c r="AB417" i="52"/>
  <c r="AB405" i="52"/>
  <c r="AB460" i="52"/>
  <c r="AB332" i="52"/>
  <c r="AB387" i="52"/>
  <c r="AB442" i="52"/>
  <c r="AB488" i="52"/>
  <c r="AB360" i="52"/>
  <c r="O138" i="73"/>
  <c r="O83" i="73"/>
  <c r="O49" i="73"/>
  <c r="O152" i="73"/>
  <c r="O95" i="73"/>
  <c r="O154" i="73"/>
  <c r="O64" i="73"/>
  <c r="O191" i="73"/>
  <c r="O42" i="73"/>
  <c r="O98" i="73"/>
  <c r="O17" i="73"/>
  <c r="O24" i="73"/>
  <c r="AB382" i="52"/>
  <c r="AB409" i="52"/>
  <c r="AB342" i="52"/>
  <c r="AB334" i="52"/>
  <c r="AB337" i="52"/>
  <c r="AB449" i="52"/>
  <c r="AB477" i="52"/>
  <c r="AB413" i="52"/>
  <c r="AB349" i="52"/>
  <c r="AB468" i="52"/>
  <c r="AB404" i="52"/>
  <c r="AB340" i="52"/>
  <c r="AB459" i="52"/>
  <c r="AB395" i="52"/>
  <c r="AB331" i="52"/>
  <c r="AB450" i="52"/>
  <c r="AB386" i="52"/>
  <c r="AB496" i="52"/>
  <c r="AB432" i="52"/>
  <c r="AB368" i="52"/>
  <c r="AB479" i="52"/>
  <c r="AB415" i="52"/>
  <c r="AB351" i="52"/>
  <c r="O91" i="73"/>
  <c r="O35" i="73"/>
  <c r="O135" i="73"/>
  <c r="O99" i="73"/>
  <c r="O130" i="73"/>
  <c r="O105" i="73"/>
  <c r="O84" i="73"/>
  <c r="O120" i="73"/>
  <c r="O57" i="73"/>
  <c r="O19" i="73"/>
  <c r="O18" i="73"/>
  <c r="O26" i="73"/>
  <c r="AB414" i="52"/>
  <c r="AB345" i="52"/>
  <c r="AB369" i="52"/>
  <c r="AB457" i="52"/>
  <c r="AB454" i="52"/>
  <c r="AB385" i="52"/>
  <c r="AB461" i="52"/>
  <c r="AB397" i="52"/>
  <c r="AB333" i="52"/>
  <c r="AB452" i="52"/>
  <c r="AB388" i="52"/>
  <c r="AB507" i="52"/>
  <c r="AB443" i="52"/>
  <c r="AB379" i="52"/>
  <c r="AB498" i="52"/>
  <c r="AB434" i="52"/>
  <c r="AB370" i="52"/>
  <c r="AB480" i="52"/>
  <c r="AB416" i="52"/>
  <c r="AB352" i="52"/>
  <c r="AB463" i="52"/>
  <c r="AB399" i="52"/>
  <c r="AB335" i="52"/>
  <c r="O32" i="73"/>
  <c r="O172" i="73"/>
  <c r="O97" i="73"/>
  <c r="O59" i="73"/>
  <c r="O28" i="73"/>
  <c r="O39" i="73"/>
  <c r="O92" i="73"/>
  <c r="O67" i="73"/>
  <c r="AB478" i="52"/>
  <c r="AB502" i="52"/>
  <c r="AB494" i="52"/>
  <c r="AB425" i="52"/>
  <c r="AB422" i="52"/>
  <c r="AB353" i="52"/>
  <c r="AB453" i="52"/>
  <c r="AB389" i="52"/>
  <c r="AB508" i="52"/>
  <c r="AB444" i="52"/>
  <c r="AB380" i="52"/>
  <c r="AB499" i="52"/>
  <c r="AB435" i="52"/>
  <c r="AB371" i="52"/>
  <c r="AB490" i="52"/>
  <c r="AB426" i="52"/>
  <c r="AB362" i="52"/>
  <c r="AB472" i="52"/>
  <c r="AB408" i="52"/>
  <c r="AB344" i="52"/>
  <c r="AB455" i="52"/>
  <c r="AB391" i="52"/>
  <c r="O70" i="73"/>
  <c r="O38" i="73"/>
  <c r="O151" i="73"/>
  <c r="O30" i="73"/>
  <c r="O158" i="73"/>
  <c r="O134" i="73"/>
  <c r="O48" i="73"/>
  <c r="O170" i="73"/>
  <c r="O56" i="73"/>
  <c r="O60" i="73"/>
  <c r="AB473" i="52"/>
  <c r="AB406" i="52"/>
  <c r="AB398" i="52"/>
  <c r="AB497" i="52"/>
  <c r="AB401" i="52"/>
  <c r="AB493" i="52"/>
  <c r="AB429" i="52"/>
  <c r="AB365" i="52"/>
  <c r="AB484" i="52"/>
  <c r="AB420" i="52"/>
  <c r="AB356" i="52"/>
  <c r="AB475" i="52"/>
  <c r="AB411" i="52"/>
  <c r="AB347" i="52"/>
  <c r="AB466" i="52"/>
  <c r="AB402" i="52"/>
  <c r="AB338" i="52"/>
  <c r="AB448" i="52"/>
  <c r="AB384" i="52"/>
  <c r="AB495" i="52"/>
  <c r="AB431" i="52"/>
  <c r="T111" i="52"/>
  <c r="T108" i="52"/>
  <c r="T109" i="52"/>
  <c r="L109" i="52"/>
  <c r="U109" i="52"/>
  <c r="J108" i="52"/>
  <c r="S111" i="52"/>
  <c r="J112" i="52"/>
  <c r="U111" i="52"/>
  <c r="U110" i="52"/>
  <c r="S110" i="52"/>
  <c r="S109" i="52"/>
  <c r="L117" i="52"/>
  <c r="S112" i="52"/>
  <c r="AA108" i="52"/>
  <c r="L132" i="52"/>
  <c r="L129" i="52"/>
  <c r="L130" i="52"/>
  <c r="L123" i="52"/>
  <c r="L126" i="52"/>
  <c r="L124" i="52"/>
  <c r="Y110" i="52"/>
  <c r="Z112" i="52"/>
  <c r="Z111" i="52"/>
  <c r="Y109" i="52"/>
  <c r="Z109" i="52"/>
  <c r="Y108" i="52"/>
  <c r="Y111" i="52"/>
  <c r="Z110" i="52"/>
  <c r="Y112" i="52"/>
  <c r="Z108" i="52"/>
  <c r="AA111" i="52"/>
  <c r="AA112" i="52"/>
  <c r="Y21" i="52"/>
  <c r="Y26" i="52"/>
  <c r="Y30" i="52"/>
  <c r="Y34" i="52"/>
  <c r="Y38" i="52"/>
  <c r="Y42" i="52"/>
  <c r="Y46" i="52"/>
  <c r="Y54" i="52"/>
  <c r="Y35" i="52"/>
  <c r="Y22" i="52"/>
  <c r="Y23" i="52"/>
  <c r="Y45" i="52"/>
  <c r="Y27" i="52"/>
  <c r="Y59" i="52"/>
  <c r="Y24" i="52"/>
  <c r="Y28" i="52"/>
  <c r="Y32" i="52"/>
  <c r="Y36" i="52"/>
  <c r="Y40" i="52"/>
  <c r="Y44" i="52"/>
  <c r="Y48" i="52"/>
  <c r="Y52" i="52"/>
  <c r="Y56" i="52"/>
  <c r="Y37" i="52"/>
  <c r="Y43" i="52"/>
  <c r="Y18" i="52"/>
  <c r="Y33" i="52"/>
  <c r="Y47" i="52"/>
  <c r="Y19" i="52"/>
  <c r="Y25" i="52"/>
  <c r="Y29" i="52"/>
  <c r="Y41" i="52"/>
  <c r="Y49" i="52"/>
  <c r="Y39" i="52"/>
  <c r="Y55" i="52"/>
  <c r="Y20" i="52"/>
  <c r="Y31" i="52"/>
  <c r="Y17" i="52"/>
  <c r="Y13" i="52"/>
  <c r="Y16" i="52"/>
  <c r="Y15" i="52"/>
  <c r="Y14" i="52"/>
  <c r="AA110" i="52"/>
  <c r="Z20" i="52"/>
  <c r="Z34" i="52"/>
  <c r="Z46" i="52"/>
  <c r="Z22" i="52"/>
  <c r="Z23" i="52"/>
  <c r="Z27" i="52"/>
  <c r="Z31" i="52"/>
  <c r="Z35" i="52"/>
  <c r="Z39" i="52"/>
  <c r="Z43" i="52"/>
  <c r="Z47" i="52"/>
  <c r="Z51" i="52"/>
  <c r="Z55" i="52"/>
  <c r="Z30" i="52"/>
  <c r="Z21" i="52"/>
  <c r="Z54" i="52"/>
  <c r="Z24" i="52"/>
  <c r="Z28" i="52"/>
  <c r="Z32" i="52"/>
  <c r="Z36" i="52"/>
  <c r="Z40" i="52"/>
  <c r="Z44" i="52"/>
  <c r="Z48" i="52"/>
  <c r="Z52" i="52"/>
  <c r="Z56" i="52"/>
  <c r="Z38" i="52"/>
  <c r="Z18" i="52"/>
  <c r="Z26" i="52"/>
  <c r="Z50" i="52"/>
  <c r="Z19" i="52"/>
  <c r="Z25" i="52"/>
  <c r="Z29" i="52"/>
  <c r="Z33" i="52"/>
  <c r="Z37" i="52"/>
  <c r="Z41" i="52"/>
  <c r="Z45" i="52"/>
  <c r="Z49" i="52"/>
  <c r="Z53" i="52"/>
  <c r="Z42" i="52"/>
  <c r="Z14" i="52"/>
  <c r="Z16" i="52"/>
  <c r="Z13" i="52"/>
  <c r="Z15" i="52"/>
  <c r="Z17" i="52"/>
  <c r="AA109" i="52"/>
  <c r="AA32" i="52"/>
  <c r="AA40" i="52"/>
  <c r="AA48" i="52"/>
  <c r="AA56" i="52"/>
  <c r="AA21" i="52"/>
  <c r="AA33" i="52"/>
  <c r="AA57" i="52"/>
  <c r="AA27" i="52"/>
  <c r="AA35" i="52"/>
  <c r="AA43" i="52"/>
  <c r="AA51" i="52"/>
  <c r="AA59" i="52"/>
  <c r="AA24" i="52"/>
  <c r="AA42" i="52"/>
  <c r="AA28" i="52"/>
  <c r="AA36" i="52"/>
  <c r="AA44" i="52"/>
  <c r="AA52" i="52"/>
  <c r="AA17" i="52"/>
  <c r="AA25" i="52"/>
  <c r="AA58" i="52"/>
  <c r="AA29" i="52"/>
  <c r="AA37" i="52"/>
  <c r="AA45" i="52"/>
  <c r="AA53" i="52"/>
  <c r="AA18" i="52"/>
  <c r="AA26" i="52"/>
  <c r="AA50" i="52"/>
  <c r="AA30" i="52"/>
  <c r="AA38" i="52"/>
  <c r="AA46" i="52"/>
  <c r="AA54" i="52"/>
  <c r="AA19" i="52"/>
  <c r="AA23" i="52"/>
  <c r="AA31" i="52"/>
  <c r="AA39" i="52"/>
  <c r="AA47" i="52"/>
  <c r="AA55" i="52"/>
  <c r="AA20" i="52"/>
  <c r="AA41" i="52"/>
  <c r="AA49" i="52"/>
  <c r="AA22" i="52"/>
  <c r="AA34" i="52"/>
  <c r="AA15" i="52"/>
  <c r="AA16" i="52"/>
  <c r="AA14" i="52"/>
  <c r="AA13" i="52"/>
  <c r="R124" i="52"/>
  <c r="R122" i="52"/>
  <c r="L112" i="52"/>
  <c r="L111" i="52"/>
  <c r="L108" i="52"/>
  <c r="J111" i="52"/>
  <c r="J109" i="52"/>
  <c r="J110" i="52"/>
  <c r="L110" i="52"/>
  <c r="K109" i="52"/>
  <c r="A14" i="49" s="1"/>
  <c r="AG112" i="52"/>
  <c r="AG108" i="52"/>
  <c r="AE110" i="52"/>
  <c r="AF111" i="52"/>
  <c r="AG110" i="52"/>
  <c r="AG111" i="52"/>
  <c r="AG109" i="52"/>
  <c r="AG117" i="52"/>
  <c r="S2" i="52" s="1"/>
  <c r="AE111" i="52"/>
  <c r="AF108" i="52"/>
  <c r="AE112" i="52"/>
  <c r="AE108" i="52"/>
  <c r="AE109" i="52"/>
  <c r="AF110" i="52"/>
  <c r="AE18" i="52"/>
  <c r="AE20" i="52"/>
  <c r="AE22" i="52"/>
  <c r="AE27" i="52"/>
  <c r="AE35" i="52"/>
  <c r="AE43" i="52"/>
  <c r="AE51" i="52"/>
  <c r="AE59" i="52"/>
  <c r="AE49" i="52"/>
  <c r="AE57" i="52"/>
  <c r="AE30" i="52"/>
  <c r="AE24" i="52"/>
  <c r="AE32" i="52"/>
  <c r="AE40" i="52"/>
  <c r="AE48" i="52"/>
  <c r="AE56" i="52"/>
  <c r="AE25" i="52"/>
  <c r="AE33" i="52"/>
  <c r="AE38" i="52"/>
  <c r="AE54" i="52"/>
  <c r="AE29" i="52"/>
  <c r="AE37" i="52"/>
  <c r="AE45" i="52"/>
  <c r="AE53" i="52"/>
  <c r="AE41" i="52"/>
  <c r="AE46" i="52"/>
  <c r="AE26" i="52"/>
  <c r="AE34" i="52"/>
  <c r="AE42" i="52"/>
  <c r="AE50" i="52"/>
  <c r="AE58" i="52"/>
  <c r="AE19" i="52"/>
  <c r="AE21" i="52"/>
  <c r="AE23" i="52"/>
  <c r="AE31" i="52"/>
  <c r="AE39" i="52"/>
  <c r="AE47" i="52"/>
  <c r="AE55" i="52"/>
  <c r="AE28" i="52"/>
  <c r="AE36" i="52"/>
  <c r="AE44" i="52"/>
  <c r="AE52" i="52"/>
  <c r="AE16" i="52"/>
  <c r="AE17" i="52"/>
  <c r="AE13" i="52"/>
  <c r="AE14" i="52"/>
  <c r="AE15" i="52"/>
  <c r="AF112" i="52"/>
  <c r="AF109" i="52"/>
  <c r="AF30" i="52"/>
  <c r="AF38" i="52"/>
  <c r="AF46" i="52"/>
  <c r="AF54" i="52"/>
  <c r="AF28" i="52"/>
  <c r="AF41" i="52"/>
  <c r="AF49" i="52"/>
  <c r="AF18" i="52"/>
  <c r="AF20" i="52"/>
  <c r="AF22" i="52"/>
  <c r="AF27" i="52"/>
  <c r="AF35" i="52"/>
  <c r="AF43" i="52"/>
  <c r="AF51" i="52"/>
  <c r="AF59" i="52"/>
  <c r="AF24" i="52"/>
  <c r="AF32" i="52"/>
  <c r="AF40" i="52"/>
  <c r="AF48" i="52"/>
  <c r="AF56" i="52"/>
  <c r="AF36" i="52"/>
  <c r="AF52" i="52"/>
  <c r="AF33" i="52"/>
  <c r="AF29" i="52"/>
  <c r="AF37" i="52"/>
  <c r="AF45" i="52"/>
  <c r="AF53" i="52"/>
  <c r="AF26" i="52"/>
  <c r="AF34" i="52"/>
  <c r="AF42" i="52"/>
  <c r="AF50" i="52"/>
  <c r="AF58" i="52"/>
  <c r="AF44" i="52"/>
  <c r="AF25" i="52"/>
  <c r="AF19" i="52"/>
  <c r="AF21" i="52"/>
  <c r="AF23" i="52"/>
  <c r="AF31" i="52"/>
  <c r="AF39" i="52"/>
  <c r="AF47" i="52"/>
  <c r="AF55" i="52"/>
  <c r="AF57" i="52"/>
  <c r="AF17" i="52"/>
  <c r="AF13" i="52"/>
  <c r="AF14" i="52"/>
  <c r="AF15" i="52"/>
  <c r="AF16" i="52"/>
  <c r="AG25" i="52"/>
  <c r="AG33" i="52"/>
  <c r="AG41" i="52"/>
  <c r="AG49" i="52"/>
  <c r="AG57" i="52"/>
  <c r="AG30" i="52"/>
  <c r="AG38" i="52"/>
  <c r="AG46" i="52"/>
  <c r="AG54" i="52"/>
  <c r="AG21" i="52"/>
  <c r="AG39" i="52"/>
  <c r="AG47" i="52"/>
  <c r="AG55" i="52"/>
  <c r="AG28" i="52"/>
  <c r="AG18" i="52"/>
  <c r="AG20" i="52"/>
  <c r="AG22" i="52"/>
  <c r="AG27" i="52"/>
  <c r="AG35" i="52"/>
  <c r="AG43" i="52"/>
  <c r="AG51" i="52"/>
  <c r="AG59" i="52"/>
  <c r="AG19" i="52"/>
  <c r="AG23" i="52"/>
  <c r="AG52" i="52"/>
  <c r="AG24" i="52"/>
  <c r="AG32" i="52"/>
  <c r="AG40" i="52"/>
  <c r="AG48" i="52"/>
  <c r="AG56" i="52"/>
  <c r="AG29" i="52"/>
  <c r="AG37" i="52"/>
  <c r="AG45" i="52"/>
  <c r="AG53" i="52"/>
  <c r="AG31" i="52"/>
  <c r="AG44" i="52"/>
  <c r="AG26" i="52"/>
  <c r="AG34" i="52"/>
  <c r="AG42" i="52"/>
  <c r="AG50" i="52"/>
  <c r="AG58" i="52"/>
  <c r="AG36" i="52"/>
  <c r="AG17" i="52"/>
  <c r="O1" i="52" s="1"/>
  <c r="AG13" i="52"/>
  <c r="AG14" i="52"/>
  <c r="AG15" i="52"/>
  <c r="Q1" i="52" s="1"/>
  <c r="AG16" i="52"/>
  <c r="P1" i="52" s="1"/>
  <c r="AD25" i="52"/>
  <c r="AC110" i="52"/>
  <c r="AC111" i="52"/>
  <c r="AC108" i="52"/>
  <c r="AB111" i="52"/>
  <c r="AD112" i="52"/>
  <c r="AB108" i="52"/>
  <c r="AB112" i="52"/>
  <c r="AC109" i="52"/>
  <c r="AC112" i="52"/>
  <c r="AD20" i="52"/>
  <c r="AD16" i="52"/>
  <c r="AB110" i="52"/>
  <c r="AD38" i="52"/>
  <c r="AD109" i="52"/>
  <c r="AD21" i="52"/>
  <c r="AD50" i="52"/>
  <c r="AB109" i="52"/>
  <c r="AD110" i="52"/>
  <c r="AD111" i="52"/>
  <c r="AD118" i="52"/>
  <c r="AD17" i="52"/>
  <c r="AD54" i="52"/>
  <c r="AD27" i="52"/>
  <c r="AD43" i="52"/>
  <c r="AD36" i="52"/>
  <c r="AD33" i="52"/>
  <c r="AD26" i="52"/>
  <c r="AD44" i="52"/>
  <c r="AD30" i="52"/>
  <c r="AD19" i="52"/>
  <c r="AD56" i="52"/>
  <c r="AD39" i="52"/>
  <c r="AD24" i="52"/>
  <c r="AD18" i="52"/>
  <c r="AD59" i="52"/>
  <c r="AD32" i="52"/>
  <c r="AD35" i="52"/>
  <c r="AD23" i="52"/>
  <c r="AD57" i="52"/>
  <c r="AD53" i="52"/>
  <c r="AD45" i="52"/>
  <c r="AD14" i="52"/>
  <c r="AD49" i="52"/>
  <c r="AD15" i="52"/>
  <c r="AD34" i="52"/>
  <c r="AD55" i="52"/>
  <c r="AD52" i="52"/>
  <c r="AD48" i="52"/>
  <c r="AD40" i="52"/>
  <c r="AD22" i="52"/>
  <c r="AD29" i="52"/>
  <c r="AD51" i="52"/>
  <c r="AD46" i="52"/>
  <c r="AD42" i="52"/>
  <c r="AD31" i="52"/>
  <c r="AD108" i="52"/>
  <c r="AD58" i="52"/>
  <c r="AD28" i="52"/>
  <c r="AD47" i="52"/>
  <c r="AD41" i="52"/>
  <c r="AD37" i="52"/>
  <c r="AC20" i="52"/>
  <c r="AC19" i="52"/>
  <c r="AC18" i="52"/>
  <c r="AC23" i="52"/>
  <c r="AC24" i="52"/>
  <c r="AC25" i="52"/>
  <c r="AC26" i="52"/>
  <c r="AC27" i="52"/>
  <c r="AC28" i="52"/>
  <c r="AC29" i="52"/>
  <c r="AC30" i="52"/>
  <c r="AC31" i="52"/>
  <c r="AC32" i="52"/>
  <c r="AC33" i="52"/>
  <c r="AC34" i="52"/>
  <c r="AC35" i="52"/>
  <c r="AC36" i="52"/>
  <c r="AC37" i="52"/>
  <c r="AC38" i="52"/>
  <c r="AC39" i="52"/>
  <c r="AC40" i="52"/>
  <c r="AC41" i="52"/>
  <c r="AC42" i="52"/>
  <c r="AC43" i="52"/>
  <c r="AC44" i="52"/>
  <c r="AC45" i="52"/>
  <c r="AC46" i="52"/>
  <c r="AC47" i="52"/>
  <c r="AC48" i="52"/>
  <c r="AC49" i="52"/>
  <c r="AC50" i="52"/>
  <c r="AC51" i="52"/>
  <c r="AC52" i="52"/>
  <c r="AC53" i="52"/>
  <c r="AC54" i="52"/>
  <c r="AC55" i="52"/>
  <c r="AC56" i="52"/>
  <c r="AC57" i="52"/>
  <c r="AC58" i="52"/>
  <c r="AC59" i="52"/>
  <c r="AC22" i="52"/>
  <c r="AC21" i="52"/>
  <c r="AC17" i="52"/>
  <c r="AC16" i="52"/>
  <c r="AC15" i="52"/>
  <c r="AC14" i="52"/>
  <c r="AC13" i="52"/>
  <c r="AB19" i="52"/>
  <c r="AB24" i="52"/>
  <c r="AB28" i="52"/>
  <c r="AB33" i="52"/>
  <c r="AB37" i="52"/>
  <c r="AB41" i="52"/>
  <c r="AB45" i="52"/>
  <c r="AB49" i="52"/>
  <c r="AB53" i="52"/>
  <c r="AB57" i="52"/>
  <c r="AB18" i="52"/>
  <c r="AB26" i="52"/>
  <c r="AB30" i="52"/>
  <c r="AB34" i="52"/>
  <c r="AB38" i="52"/>
  <c r="AB42" i="52"/>
  <c r="AB47" i="52"/>
  <c r="AB51" i="52"/>
  <c r="AB55" i="52"/>
  <c r="AB59" i="52"/>
  <c r="AB23" i="52"/>
  <c r="AB29" i="52"/>
  <c r="AB32" i="52"/>
  <c r="AB36" i="52"/>
  <c r="AB40" i="52"/>
  <c r="AB44" i="52"/>
  <c r="AB46" i="52"/>
  <c r="AB50" i="52"/>
  <c r="AB54" i="52"/>
  <c r="AB58" i="52"/>
  <c r="AB25" i="52"/>
  <c r="AB27" i="52"/>
  <c r="AB31" i="52"/>
  <c r="AB35" i="52"/>
  <c r="AB39" i="52"/>
  <c r="AB43" i="52"/>
  <c r="AB48" i="52"/>
  <c r="AB52" i="52"/>
  <c r="AB56" i="52"/>
  <c r="AB22" i="52"/>
  <c r="AB21" i="52"/>
  <c r="AB20" i="52"/>
  <c r="AB13" i="52"/>
  <c r="AB17" i="52"/>
  <c r="AB16" i="52"/>
  <c r="AB15" i="52"/>
  <c r="AB14" i="52"/>
  <c r="S18" i="52"/>
  <c r="S26" i="52"/>
  <c r="S34" i="52"/>
  <c r="S42" i="52"/>
  <c r="S50" i="52"/>
  <c r="S58" i="52"/>
  <c r="S28" i="52"/>
  <c r="S44" i="52"/>
  <c r="S31" i="52"/>
  <c r="S47" i="52"/>
  <c r="S21" i="52"/>
  <c r="S29" i="52"/>
  <c r="S37" i="52"/>
  <c r="S45" i="52"/>
  <c r="S53" i="52"/>
  <c r="S24" i="52"/>
  <c r="S32" i="52"/>
  <c r="S40" i="52"/>
  <c r="S48" i="52"/>
  <c r="S56" i="52"/>
  <c r="S19" i="52"/>
  <c r="S27" i="52"/>
  <c r="S35" i="52"/>
  <c r="S43" i="52"/>
  <c r="S51" i="52"/>
  <c r="S59" i="52"/>
  <c r="S39" i="52"/>
  <c r="S22" i="52"/>
  <c r="S30" i="52"/>
  <c r="S38" i="52"/>
  <c r="S46" i="52"/>
  <c r="S54" i="52"/>
  <c r="S36" i="52"/>
  <c r="S23" i="52"/>
  <c r="S25" i="52"/>
  <c r="S33" i="52"/>
  <c r="S41" i="52"/>
  <c r="S49" i="52"/>
  <c r="S57" i="52"/>
  <c r="S20" i="52"/>
  <c r="S52" i="52"/>
  <c r="S55" i="52"/>
  <c r="S17" i="52"/>
  <c r="S15" i="52"/>
  <c r="S13" i="52"/>
  <c r="S16" i="52"/>
  <c r="S14" i="52"/>
  <c r="U20" i="52"/>
  <c r="U28" i="52"/>
  <c r="U36" i="52"/>
  <c r="U44" i="52"/>
  <c r="U52" i="52"/>
  <c r="U23" i="52"/>
  <c r="U31" i="52"/>
  <c r="U39" i="52"/>
  <c r="U47" i="52"/>
  <c r="U55" i="52"/>
  <c r="U30" i="52"/>
  <c r="U33" i="52"/>
  <c r="U49" i="52"/>
  <c r="U18" i="52"/>
  <c r="U26" i="52"/>
  <c r="U34" i="52"/>
  <c r="U42" i="52"/>
  <c r="U50" i="52"/>
  <c r="U58" i="52"/>
  <c r="U46" i="52"/>
  <c r="U21" i="52"/>
  <c r="U29" i="52"/>
  <c r="U37" i="52"/>
  <c r="U45" i="52"/>
  <c r="U53" i="52"/>
  <c r="U38" i="52"/>
  <c r="U54" i="52"/>
  <c r="U25" i="52"/>
  <c r="U24" i="52"/>
  <c r="U32" i="52"/>
  <c r="U40" i="52"/>
  <c r="U48" i="52"/>
  <c r="U56" i="52"/>
  <c r="U22" i="52"/>
  <c r="U57" i="52"/>
  <c r="U19" i="52"/>
  <c r="U27" i="52"/>
  <c r="U35" i="52"/>
  <c r="U43" i="52"/>
  <c r="U51" i="52"/>
  <c r="U59" i="52"/>
  <c r="U41" i="52"/>
  <c r="U13" i="52"/>
  <c r="U16" i="52"/>
  <c r="U14" i="52"/>
  <c r="U17" i="52"/>
  <c r="U15" i="52"/>
  <c r="N293" i="52"/>
  <c r="N304" i="52"/>
  <c r="N231" i="52"/>
  <c r="N129" i="52"/>
  <c r="N185" i="52"/>
  <c r="N273" i="52"/>
  <c r="N320" i="52"/>
  <c r="N212" i="52"/>
  <c r="N309" i="52"/>
  <c r="N207" i="52"/>
  <c r="N187" i="52"/>
  <c r="N257" i="52"/>
  <c r="N322" i="52"/>
  <c r="N208" i="52"/>
  <c r="N193" i="52"/>
  <c r="N159" i="52"/>
  <c r="N225" i="52"/>
  <c r="N324" i="52"/>
  <c r="N281" i="52"/>
  <c r="N303" i="52"/>
  <c r="N165" i="52"/>
  <c r="N210" i="52"/>
  <c r="N283" i="52"/>
  <c r="P126" i="52"/>
  <c r="R128" i="52"/>
  <c r="R130" i="52"/>
  <c r="Q132" i="52"/>
  <c r="M134" i="52"/>
  <c r="Q122" i="52"/>
  <c r="R328" i="52"/>
  <c r="R314" i="52"/>
  <c r="R310" i="52"/>
  <c r="R306" i="52"/>
  <c r="R302" i="52"/>
  <c r="R281" i="52"/>
  <c r="R274" i="52"/>
  <c r="R267" i="52"/>
  <c r="R252" i="52"/>
  <c r="R249" i="52"/>
  <c r="R243" i="52"/>
  <c r="R226" i="52"/>
  <c r="R219" i="52"/>
  <c r="R208" i="52"/>
  <c r="R194" i="52"/>
  <c r="R187" i="52"/>
  <c r="R184" i="52"/>
  <c r="R177" i="52"/>
  <c r="R174" i="52"/>
  <c r="R167" i="52"/>
  <c r="R160" i="52"/>
  <c r="R156" i="52"/>
  <c r="R327" i="52"/>
  <c r="R317" i="52"/>
  <c r="R313" i="52"/>
  <c r="R309" i="52"/>
  <c r="R305" i="52"/>
  <c r="R301" i="52"/>
  <c r="R291" i="52"/>
  <c r="R284" i="52"/>
  <c r="R273" i="52"/>
  <c r="R266" i="52"/>
  <c r="R322" i="52"/>
  <c r="R312" i="52"/>
  <c r="R297" i="52"/>
  <c r="R289" i="52"/>
  <c r="R279" i="52"/>
  <c r="R278" i="52"/>
  <c r="R277" i="52"/>
  <c r="R268" i="52"/>
  <c r="R257" i="52"/>
  <c r="R251" i="52"/>
  <c r="R247" i="52"/>
  <c r="R223" i="52"/>
  <c r="R218" i="52"/>
  <c r="R213" i="52"/>
  <c r="R207" i="52"/>
  <c r="R202" i="52"/>
  <c r="R192" i="52"/>
  <c r="R182" i="52"/>
  <c r="R157" i="52"/>
  <c r="R153" i="52"/>
  <c r="R311" i="52"/>
  <c r="R296" i="52"/>
  <c r="R295" i="52"/>
  <c r="R294" i="52"/>
  <c r="R288" i="52"/>
  <c r="R256" i="52"/>
  <c r="R246" i="52"/>
  <c r="R242" i="52"/>
  <c r="R238" i="52"/>
  <c r="R234" i="52"/>
  <c r="R212" i="52"/>
  <c r="R201" i="52"/>
  <c r="R197" i="52"/>
  <c r="R181" i="52"/>
  <c r="R176" i="52"/>
  <c r="R172" i="52"/>
  <c r="R162" i="52"/>
  <c r="R321" i="52"/>
  <c r="R287" i="52"/>
  <c r="R264" i="52"/>
  <c r="R255" i="52"/>
  <c r="R237" i="52"/>
  <c r="R228" i="52"/>
  <c r="R222" i="52"/>
  <c r="R191" i="52"/>
  <c r="R152" i="52"/>
  <c r="R253" i="52"/>
  <c r="R245" i="52"/>
  <c r="R204" i="52"/>
  <c r="R159" i="52"/>
  <c r="R323" i="52"/>
  <c r="R298" i="52"/>
  <c r="R308" i="52"/>
  <c r="R276" i="52"/>
  <c r="R265" i="52"/>
  <c r="R263" i="52"/>
  <c r="R233" i="52"/>
  <c r="R206" i="52"/>
  <c r="R186" i="52"/>
  <c r="R166" i="52"/>
  <c r="R271" i="52"/>
  <c r="R231" i="52"/>
  <c r="R329" i="52"/>
  <c r="R320" i="52"/>
  <c r="R307" i="52"/>
  <c r="R293" i="52"/>
  <c r="R286" i="52"/>
  <c r="R285" i="52"/>
  <c r="R275" i="52"/>
  <c r="R262" i="52"/>
  <c r="R250" i="52"/>
  <c r="R241" i="52"/>
  <c r="R227" i="52"/>
  <c r="R217" i="52"/>
  <c r="R211" i="52"/>
  <c r="R200" i="52"/>
  <c r="R196" i="52"/>
  <c r="R190" i="52"/>
  <c r="R185" i="52"/>
  <c r="R180" i="52"/>
  <c r="R171" i="52"/>
  <c r="R161" i="52"/>
  <c r="R261" i="52"/>
  <c r="R165" i="52"/>
  <c r="R151" i="52"/>
  <c r="R292" i="52"/>
  <c r="R283" i="52"/>
  <c r="R270" i="52"/>
  <c r="R210" i="52"/>
  <c r="R326" i="52"/>
  <c r="R319" i="52"/>
  <c r="R318" i="52"/>
  <c r="R304" i="52"/>
  <c r="R260" i="52"/>
  <c r="R254" i="52"/>
  <c r="R240" i="52"/>
  <c r="R236" i="52"/>
  <c r="R232" i="52"/>
  <c r="R221" i="52"/>
  <c r="R216" i="52"/>
  <c r="R205" i="52"/>
  <c r="R195" i="52"/>
  <c r="R175" i="52"/>
  <c r="R170" i="52"/>
  <c r="R155" i="52"/>
  <c r="R303" i="52"/>
  <c r="R272" i="52"/>
  <c r="R225" i="52"/>
  <c r="R215" i="52"/>
  <c r="R300" i="52"/>
  <c r="R259" i="52"/>
  <c r="R199" i="52"/>
  <c r="R189" i="52"/>
  <c r="R164" i="52"/>
  <c r="R325" i="52"/>
  <c r="R324" i="52"/>
  <c r="R316" i="52"/>
  <c r="R282" i="52"/>
  <c r="R269" i="52"/>
  <c r="R248" i="52"/>
  <c r="R244" i="52"/>
  <c r="R239" i="52"/>
  <c r="R230" i="52"/>
  <c r="R220" i="52"/>
  <c r="R209" i="52"/>
  <c r="R193" i="52"/>
  <c r="R188" i="52"/>
  <c r="R183" i="52"/>
  <c r="R179" i="52"/>
  <c r="R169" i="52"/>
  <c r="R154" i="52"/>
  <c r="R315" i="52"/>
  <c r="R299" i="52"/>
  <c r="R290" i="52"/>
  <c r="R280" i="52"/>
  <c r="R235" i="52"/>
  <c r="R198" i="52"/>
  <c r="R163" i="52"/>
  <c r="R158" i="52"/>
  <c r="R214" i="52"/>
  <c r="R258" i="52"/>
  <c r="R168" i="52"/>
  <c r="R224" i="52"/>
  <c r="R203" i="52"/>
  <c r="R178" i="52"/>
  <c r="R173" i="52"/>
  <c r="R229" i="52"/>
  <c r="N186" i="52"/>
  <c r="N286" i="52"/>
  <c r="N191" i="52"/>
  <c r="N246" i="52"/>
  <c r="N263" i="52"/>
  <c r="N218" i="52"/>
  <c r="N202" i="52"/>
  <c r="N258" i="52"/>
  <c r="N323" i="52"/>
  <c r="N248" i="52"/>
  <c r="N219" i="52"/>
  <c r="N174" i="52"/>
  <c r="N230" i="52"/>
  <c r="N292" i="52"/>
  <c r="N232" i="52"/>
  <c r="N301" i="52"/>
  <c r="N307" i="52"/>
  <c r="N172" i="52"/>
  <c r="N224" i="52"/>
  <c r="N290" i="52"/>
  <c r="N217" i="52"/>
  <c r="N287" i="52"/>
  <c r="N197" i="52"/>
  <c r="N256" i="52"/>
  <c r="N274" i="52"/>
  <c r="N234" i="52"/>
  <c r="N203" i="52"/>
  <c r="N266" i="52"/>
  <c r="N271" i="52"/>
  <c r="N252" i="52"/>
  <c r="N239" i="52"/>
  <c r="N188" i="52"/>
  <c r="N244" i="52"/>
  <c r="N176" i="52"/>
  <c r="N236" i="52"/>
  <c r="N317" i="52"/>
  <c r="N311" i="52"/>
  <c r="N179" i="52"/>
  <c r="N228" i="52"/>
  <c r="N125" i="52"/>
  <c r="R125" i="52"/>
  <c r="Q325" i="52"/>
  <c r="Q318" i="52"/>
  <c r="Q299" i="52"/>
  <c r="Q295" i="52"/>
  <c r="Q292" i="52"/>
  <c r="Q285" i="52"/>
  <c r="Q278" i="52"/>
  <c r="Q271" i="52"/>
  <c r="Q264" i="52"/>
  <c r="Q260" i="52"/>
  <c r="Q256" i="52"/>
  <c r="Q234" i="52"/>
  <c r="Q230" i="52"/>
  <c r="Q216" i="52"/>
  <c r="Q212" i="52"/>
  <c r="Q205" i="52"/>
  <c r="Q201" i="52"/>
  <c r="Q198" i="52"/>
  <c r="Q191" i="52"/>
  <c r="Q171" i="52"/>
  <c r="Q154" i="52"/>
  <c r="Q151" i="52"/>
  <c r="Q324" i="52"/>
  <c r="Q321" i="52"/>
  <c r="Q298" i="52"/>
  <c r="Q294" i="52"/>
  <c r="Q288" i="52"/>
  <c r="Q277" i="52"/>
  <c r="Q270" i="52"/>
  <c r="Q263" i="52"/>
  <c r="Q323" i="52"/>
  <c r="Q315" i="52"/>
  <c r="Q300" i="52"/>
  <c r="Q290" i="52"/>
  <c r="Q280" i="52"/>
  <c r="Q267" i="52"/>
  <c r="Q266" i="52"/>
  <c r="Q258" i="52"/>
  <c r="Q243" i="52"/>
  <c r="Q235" i="52"/>
  <c r="Q229" i="52"/>
  <c r="Q224" i="52"/>
  <c r="Q214" i="52"/>
  <c r="Q203" i="52"/>
  <c r="Q187" i="52"/>
  <c r="Q178" i="52"/>
  <c r="Q177" i="52"/>
  <c r="Q173" i="52"/>
  <c r="Q168" i="52"/>
  <c r="Q163" i="52"/>
  <c r="Q158" i="52"/>
  <c r="Q170" i="52"/>
  <c r="Q313" i="52"/>
  <c r="Q322" i="52"/>
  <c r="Q312" i="52"/>
  <c r="Q310" i="52"/>
  <c r="Q309" i="52"/>
  <c r="Q297" i="52"/>
  <c r="Q289" i="52"/>
  <c r="Q279" i="52"/>
  <c r="Q268" i="52"/>
  <c r="Q257" i="52"/>
  <c r="Q251" i="52"/>
  <c r="Q247" i="52"/>
  <c r="Q223" i="52"/>
  <c r="Q218" i="52"/>
  <c r="Q213" i="52"/>
  <c r="Q207" i="52"/>
  <c r="Q202" i="52"/>
  <c r="Q192" i="52"/>
  <c r="Q182" i="52"/>
  <c r="Q167" i="52"/>
  <c r="Q157" i="52"/>
  <c r="Q156" i="52"/>
  <c r="Q153" i="52"/>
  <c r="Q311" i="52"/>
  <c r="Q242" i="52"/>
  <c r="Q197" i="52"/>
  <c r="Q181" i="52"/>
  <c r="Q176" i="52"/>
  <c r="Q240" i="52"/>
  <c r="Q175" i="52"/>
  <c r="Q316" i="52"/>
  <c r="Q282" i="52"/>
  <c r="Q296" i="52"/>
  <c r="Q246" i="52"/>
  <c r="Q238" i="52"/>
  <c r="Q172" i="52"/>
  <c r="Q162" i="52"/>
  <c r="Q317" i="52"/>
  <c r="Q301" i="52"/>
  <c r="Q254" i="52"/>
  <c r="Q236" i="52"/>
  <c r="Q194" i="52"/>
  <c r="Q328" i="52"/>
  <c r="Q327" i="52"/>
  <c r="Q308" i="52"/>
  <c r="Q306" i="52"/>
  <c r="Q305" i="52"/>
  <c r="Q287" i="52"/>
  <c r="Q276" i="52"/>
  <c r="Q274" i="52"/>
  <c r="Q273" i="52"/>
  <c r="Q265" i="52"/>
  <c r="Q255" i="52"/>
  <c r="Q237" i="52"/>
  <c r="Q233" i="52"/>
  <c r="Q228" i="52"/>
  <c r="Q222" i="52"/>
  <c r="Q206" i="52"/>
  <c r="Q186" i="52"/>
  <c r="Q166" i="52"/>
  <c r="Q152" i="52"/>
  <c r="Q241" i="52"/>
  <c r="Q226" i="52"/>
  <c r="Q217" i="52"/>
  <c r="Q211" i="52"/>
  <c r="Q196" i="52"/>
  <c r="Q190" i="52"/>
  <c r="Q161" i="52"/>
  <c r="Q221" i="52"/>
  <c r="Q195" i="52"/>
  <c r="Q329" i="52"/>
  <c r="Q320" i="52"/>
  <c r="Q307" i="52"/>
  <c r="Q293" i="52"/>
  <c r="Q286" i="52"/>
  <c r="Q284" i="52"/>
  <c r="Q275" i="52"/>
  <c r="Q262" i="52"/>
  <c r="Q250" i="52"/>
  <c r="Q227" i="52"/>
  <c r="Q200" i="52"/>
  <c r="Q185" i="52"/>
  <c r="Q180" i="52"/>
  <c r="Q160" i="52"/>
  <c r="Q326" i="52"/>
  <c r="Q319" i="52"/>
  <c r="Q304" i="52"/>
  <c r="Q261" i="52"/>
  <c r="Q249" i="52"/>
  <c r="Q232" i="52"/>
  <c r="Q184" i="52"/>
  <c r="Q165" i="52"/>
  <c r="Q314" i="52"/>
  <c r="Q302" i="52"/>
  <c r="Q155" i="52"/>
  <c r="Q303" i="52"/>
  <c r="Q291" i="52"/>
  <c r="Q283" i="52"/>
  <c r="Q281" i="52"/>
  <c r="Q272" i="52"/>
  <c r="Q259" i="52"/>
  <c r="Q253" i="52"/>
  <c r="Q245" i="52"/>
  <c r="Q231" i="52"/>
  <c r="Q225" i="52"/>
  <c r="Q215" i="52"/>
  <c r="Q210" i="52"/>
  <c r="Q204" i="52"/>
  <c r="Q199" i="52"/>
  <c r="Q189" i="52"/>
  <c r="Q174" i="52"/>
  <c r="Q164" i="52"/>
  <c r="Q159" i="52"/>
  <c r="Q269" i="52"/>
  <c r="Q252" i="52"/>
  <c r="Q219" i="52"/>
  <c r="Q193" i="52"/>
  <c r="Q188" i="52"/>
  <c r="Q169" i="52"/>
  <c r="Q244" i="52"/>
  <c r="Q209" i="52"/>
  <c r="Q239" i="52"/>
  <c r="Q183" i="52"/>
  <c r="Q208" i="52"/>
  <c r="Q179" i="52"/>
  <c r="Q220" i="52"/>
  <c r="Q248" i="52"/>
  <c r="P329" i="52"/>
  <c r="P315" i="52"/>
  <c r="P311" i="52"/>
  <c r="P307" i="52"/>
  <c r="P303" i="52"/>
  <c r="P289" i="52"/>
  <c r="P282" i="52"/>
  <c r="P275" i="52"/>
  <c r="P268" i="52"/>
  <c r="P246" i="52"/>
  <c r="P240" i="52"/>
  <c r="P237" i="52"/>
  <c r="P227" i="52"/>
  <c r="P223" i="52"/>
  <c r="P220" i="52"/>
  <c r="P209" i="52"/>
  <c r="P195" i="52"/>
  <c r="P181" i="52"/>
  <c r="P178" i="52"/>
  <c r="P164" i="52"/>
  <c r="P161" i="52"/>
  <c r="P157" i="52"/>
  <c r="P328" i="52"/>
  <c r="P314" i="52"/>
  <c r="P310" i="52"/>
  <c r="P306" i="52"/>
  <c r="P302" i="52"/>
  <c r="P281" i="52"/>
  <c r="P274" i="52"/>
  <c r="P267" i="52"/>
  <c r="P316" i="52"/>
  <c r="P313" i="52"/>
  <c r="P299" i="52"/>
  <c r="P298" i="52"/>
  <c r="P269" i="52"/>
  <c r="P252" i="52"/>
  <c r="P248" i="52"/>
  <c r="P244" i="52"/>
  <c r="P239" i="52"/>
  <c r="P219" i="52"/>
  <c r="P208" i="52"/>
  <c r="P198" i="52"/>
  <c r="P193" i="52"/>
  <c r="P188" i="52"/>
  <c r="P183" i="52"/>
  <c r="P179" i="52"/>
  <c r="P169" i="52"/>
  <c r="P323" i="52"/>
  <c r="P300" i="52"/>
  <c r="P290" i="52"/>
  <c r="P280" i="52"/>
  <c r="P278" i="52"/>
  <c r="P277" i="52"/>
  <c r="P266" i="52"/>
  <c r="P258" i="52"/>
  <c r="P243" i="52"/>
  <c r="P235" i="52"/>
  <c r="P229" i="52"/>
  <c r="P224" i="52"/>
  <c r="P214" i="52"/>
  <c r="P203" i="52"/>
  <c r="P187" i="52"/>
  <c r="P177" i="52"/>
  <c r="P173" i="52"/>
  <c r="P168" i="52"/>
  <c r="P163" i="52"/>
  <c r="P158" i="52"/>
  <c r="P322" i="52"/>
  <c r="P312" i="52"/>
  <c r="P309" i="52"/>
  <c r="P297" i="52"/>
  <c r="P295" i="52"/>
  <c r="P257" i="52"/>
  <c r="P251" i="52"/>
  <c r="P247" i="52"/>
  <c r="P234" i="52"/>
  <c r="P213" i="52"/>
  <c r="P207" i="52"/>
  <c r="P202" i="52"/>
  <c r="P167" i="52"/>
  <c r="P250" i="52"/>
  <c r="P196" i="52"/>
  <c r="P291" i="52"/>
  <c r="P294" i="52"/>
  <c r="P288" i="52"/>
  <c r="P279" i="52"/>
  <c r="P256" i="52"/>
  <c r="P218" i="52"/>
  <c r="P212" i="52"/>
  <c r="P201" i="52"/>
  <c r="P192" i="52"/>
  <c r="P182" i="52"/>
  <c r="P156" i="52"/>
  <c r="P153" i="52"/>
  <c r="P318" i="52"/>
  <c r="P286" i="52"/>
  <c r="P284" i="52"/>
  <c r="P262" i="52"/>
  <c r="P260" i="52"/>
  <c r="P200" i="52"/>
  <c r="P321" i="52"/>
  <c r="P296" i="52"/>
  <c r="P264" i="52"/>
  <c r="P263" i="52"/>
  <c r="P242" i="52"/>
  <c r="P238" i="52"/>
  <c r="P197" i="52"/>
  <c r="P191" i="52"/>
  <c r="P176" i="52"/>
  <c r="P172" i="52"/>
  <c r="P162" i="52"/>
  <c r="P276" i="52"/>
  <c r="P265" i="52"/>
  <c r="P255" i="52"/>
  <c r="P228" i="52"/>
  <c r="P222" i="52"/>
  <c r="P186" i="52"/>
  <c r="P171" i="52"/>
  <c r="P226" i="52"/>
  <c r="P216" i="52"/>
  <c r="P205" i="52"/>
  <c r="P190" i="52"/>
  <c r="P185" i="52"/>
  <c r="P160" i="52"/>
  <c r="P151" i="52"/>
  <c r="P327" i="52"/>
  <c r="P308" i="52"/>
  <c r="P305" i="52"/>
  <c r="P287" i="52"/>
  <c r="P285" i="52"/>
  <c r="P273" i="52"/>
  <c r="P233" i="52"/>
  <c r="P206" i="52"/>
  <c r="P166" i="52"/>
  <c r="P152" i="52"/>
  <c r="P320" i="52"/>
  <c r="P293" i="52"/>
  <c r="P241" i="52"/>
  <c r="P324" i="52"/>
  <c r="P283" i="52"/>
  <c r="P272" i="52"/>
  <c r="P217" i="52"/>
  <c r="P211" i="52"/>
  <c r="P180" i="52"/>
  <c r="P326" i="52"/>
  <c r="P319" i="52"/>
  <c r="P317" i="52"/>
  <c r="P304" i="52"/>
  <c r="P301" i="52"/>
  <c r="P292" i="52"/>
  <c r="P271" i="52"/>
  <c r="P270" i="52"/>
  <c r="P261" i="52"/>
  <c r="P254" i="52"/>
  <c r="P249" i="52"/>
  <c r="P236" i="52"/>
  <c r="P232" i="52"/>
  <c r="P221" i="52"/>
  <c r="P194" i="52"/>
  <c r="P184" i="52"/>
  <c r="P175" i="52"/>
  <c r="P170" i="52"/>
  <c r="P165" i="52"/>
  <c r="P155" i="52"/>
  <c r="P174" i="52"/>
  <c r="P204" i="52"/>
  <c r="P230" i="52"/>
  <c r="P325" i="52"/>
  <c r="P253" i="52"/>
  <c r="P225" i="52"/>
  <c r="P199" i="52"/>
  <c r="P231" i="52"/>
  <c r="P189" i="52"/>
  <c r="P159" i="52"/>
  <c r="P245" i="52"/>
  <c r="P215" i="52"/>
  <c r="P210" i="52"/>
  <c r="P154" i="52"/>
  <c r="P259" i="52"/>
  <c r="N222" i="52"/>
  <c r="N305" i="52"/>
  <c r="N237" i="52"/>
  <c r="N264" i="52"/>
  <c r="N153" i="52"/>
  <c r="N251" i="52"/>
  <c r="N213" i="52"/>
  <c r="N277" i="52"/>
  <c r="N162" i="52"/>
  <c r="N267" i="52"/>
  <c r="N269" i="52"/>
  <c r="N189" i="52"/>
  <c r="N245" i="52"/>
  <c r="N164" i="52"/>
  <c r="N249" i="52"/>
  <c r="N325" i="52"/>
  <c r="N315" i="52"/>
  <c r="N182" i="52"/>
  <c r="N235" i="52"/>
  <c r="Q130" i="52"/>
  <c r="L127" i="52"/>
  <c r="N216" i="52"/>
  <c r="N211" i="52"/>
  <c r="N260" i="52"/>
  <c r="N180" i="52"/>
  <c r="N175" i="52"/>
  <c r="N262" i="52"/>
  <c r="N160" i="52"/>
  <c r="N261" i="52"/>
  <c r="N195" i="52"/>
  <c r="N240" i="52"/>
  <c r="N226" i="52"/>
  <c r="N205" i="52"/>
  <c r="N200" i="52"/>
  <c r="N151" i="52"/>
  <c r="N190" i="52"/>
  <c r="N319" i="52"/>
  <c r="N227" i="52"/>
  <c r="N318" i="52"/>
  <c r="N265" i="52"/>
  <c r="N288" i="52"/>
  <c r="N156" i="52"/>
  <c r="N157" i="52"/>
  <c r="N214" i="52"/>
  <c r="N279" i="52"/>
  <c r="N242" i="52"/>
  <c r="N298" i="52"/>
  <c r="N278" i="52"/>
  <c r="N204" i="52"/>
  <c r="N259" i="52"/>
  <c r="N170" i="52"/>
  <c r="N253" i="52"/>
  <c r="N268" i="52"/>
  <c r="N329" i="52"/>
  <c r="N192" i="52"/>
  <c r="N238" i="52"/>
  <c r="N308" i="52"/>
  <c r="P131" i="52"/>
  <c r="P122" i="52"/>
  <c r="N161" i="52"/>
  <c r="N233" i="52"/>
  <c r="N327" i="52"/>
  <c r="N285" i="52"/>
  <c r="N294" i="52"/>
  <c r="N167" i="52"/>
  <c r="N163" i="52"/>
  <c r="N223" i="52"/>
  <c r="N280" i="52"/>
  <c r="N321" i="52"/>
  <c r="N169" i="52"/>
  <c r="N300" i="52"/>
  <c r="N209" i="52"/>
  <c r="N291" i="52"/>
  <c r="N184" i="52"/>
  <c r="N254" i="52"/>
  <c r="N275" i="52"/>
  <c r="N152" i="52"/>
  <c r="N196" i="52"/>
  <c r="N241" i="52"/>
  <c r="N312" i="52"/>
  <c r="N132" i="52"/>
  <c r="P129" i="52"/>
  <c r="L135" i="52"/>
  <c r="N166" i="52"/>
  <c r="N250" i="52"/>
  <c r="N284" i="52"/>
  <c r="N306" i="52"/>
  <c r="N296" i="52"/>
  <c r="N181" i="52"/>
  <c r="N173" i="52"/>
  <c r="N229" i="52"/>
  <c r="N295" i="52"/>
  <c r="N168" i="52"/>
  <c r="N178" i="52"/>
  <c r="N313" i="52"/>
  <c r="N215" i="52"/>
  <c r="N299" i="52"/>
  <c r="N194" i="52"/>
  <c r="N270" i="52"/>
  <c r="N282" i="52"/>
  <c r="N155" i="52"/>
  <c r="N199" i="52"/>
  <c r="N247" i="52"/>
  <c r="N316" i="52"/>
  <c r="O322" i="52"/>
  <c r="O319" i="52"/>
  <c r="O300" i="52"/>
  <c r="O296" i="52"/>
  <c r="O286" i="52"/>
  <c r="O279" i="52"/>
  <c r="O272" i="52"/>
  <c r="O265" i="52"/>
  <c r="O261" i="52"/>
  <c r="O257" i="52"/>
  <c r="O253" i="52"/>
  <c r="O250" i="52"/>
  <c r="O244" i="52"/>
  <c r="O231" i="52"/>
  <c r="O217" i="52"/>
  <c r="O213" i="52"/>
  <c r="O202" i="52"/>
  <c r="O188" i="52"/>
  <c r="O185" i="52"/>
  <c r="O175" i="52"/>
  <c r="O168" i="52"/>
  <c r="O325" i="52"/>
  <c r="O318" i="52"/>
  <c r="O299" i="52"/>
  <c r="O295" i="52"/>
  <c r="O292" i="52"/>
  <c r="O285" i="52"/>
  <c r="O278" i="52"/>
  <c r="O271" i="52"/>
  <c r="O264" i="52"/>
  <c r="O324" i="52"/>
  <c r="O314" i="52"/>
  <c r="O291" i="52"/>
  <c r="O283" i="52"/>
  <c r="O282" i="52"/>
  <c r="O259" i="52"/>
  <c r="O245" i="52"/>
  <c r="O230" i="52"/>
  <c r="O225" i="52"/>
  <c r="O220" i="52"/>
  <c r="O215" i="52"/>
  <c r="O210" i="52"/>
  <c r="O209" i="52"/>
  <c r="O204" i="52"/>
  <c r="O199" i="52"/>
  <c r="O189" i="52"/>
  <c r="O174" i="52"/>
  <c r="O159" i="52"/>
  <c r="O154" i="52"/>
  <c r="O161" i="52"/>
  <c r="O281" i="52"/>
  <c r="O316" i="52"/>
  <c r="O315" i="52"/>
  <c r="O313" i="52"/>
  <c r="O298" i="52"/>
  <c r="O269" i="52"/>
  <c r="O267" i="52"/>
  <c r="O252" i="52"/>
  <c r="O248" i="52"/>
  <c r="O239" i="52"/>
  <c r="O219" i="52"/>
  <c r="O208" i="52"/>
  <c r="O198" i="52"/>
  <c r="O193" i="52"/>
  <c r="O183" i="52"/>
  <c r="O179" i="52"/>
  <c r="O178" i="52"/>
  <c r="O169" i="52"/>
  <c r="O323" i="52"/>
  <c r="O310" i="52"/>
  <c r="O289" i="52"/>
  <c r="O280" i="52"/>
  <c r="O268" i="52"/>
  <c r="O266" i="52"/>
  <c r="O224" i="52"/>
  <c r="O187" i="52"/>
  <c r="O173" i="52"/>
  <c r="O163" i="52"/>
  <c r="O157" i="52"/>
  <c r="O228" i="52"/>
  <c r="O222" i="52"/>
  <c r="O186" i="52"/>
  <c r="O301" i="52"/>
  <c r="O290" i="52"/>
  <c r="O277" i="52"/>
  <c r="O258" i="52"/>
  <c r="O243" i="52"/>
  <c r="O235" i="52"/>
  <c r="O229" i="52"/>
  <c r="O223" i="52"/>
  <c r="O214" i="52"/>
  <c r="O203" i="52"/>
  <c r="O177" i="52"/>
  <c r="O158" i="52"/>
  <c r="O329" i="52"/>
  <c r="O307" i="52"/>
  <c r="O305" i="52"/>
  <c r="O275" i="52"/>
  <c r="O326" i="52"/>
  <c r="O312" i="52"/>
  <c r="O311" i="52"/>
  <c r="O309" i="52"/>
  <c r="O297" i="52"/>
  <c r="O294" i="52"/>
  <c r="O288" i="52"/>
  <c r="O256" i="52"/>
  <c r="O251" i="52"/>
  <c r="O247" i="52"/>
  <c r="O246" i="52"/>
  <c r="O234" i="52"/>
  <c r="O218" i="52"/>
  <c r="O212" i="52"/>
  <c r="O207" i="52"/>
  <c r="O201" i="52"/>
  <c r="O192" i="52"/>
  <c r="O182" i="52"/>
  <c r="O181" i="52"/>
  <c r="O167" i="52"/>
  <c r="O156" i="52"/>
  <c r="O153" i="52"/>
  <c r="O274" i="52"/>
  <c r="O263" i="52"/>
  <c r="O238" i="52"/>
  <c r="O237" i="52"/>
  <c r="O197" i="52"/>
  <c r="O176" i="52"/>
  <c r="O327" i="52"/>
  <c r="O287" i="52"/>
  <c r="O166" i="52"/>
  <c r="O328" i="52"/>
  <c r="O321" i="52"/>
  <c r="O306" i="52"/>
  <c r="O242" i="52"/>
  <c r="O191" i="52"/>
  <c r="O172" i="52"/>
  <c r="O162" i="52"/>
  <c r="O308" i="52"/>
  <c r="O276" i="52"/>
  <c r="O255" i="52"/>
  <c r="O206" i="52"/>
  <c r="O171" i="52"/>
  <c r="O152" i="52"/>
  <c r="O317" i="52"/>
  <c r="O304" i="52"/>
  <c r="O273" i="52"/>
  <c r="O233" i="52"/>
  <c r="O227" i="52"/>
  <c r="O320" i="52"/>
  <c r="O302" i="52"/>
  <c r="O293" i="52"/>
  <c r="O284" i="52"/>
  <c r="O262" i="52"/>
  <c r="O260" i="52"/>
  <c r="O241" i="52"/>
  <c r="O240" i="52"/>
  <c r="O226" i="52"/>
  <c r="O216" i="52"/>
  <c r="O211" i="52"/>
  <c r="O205" i="52"/>
  <c r="O200" i="52"/>
  <c r="O196" i="52"/>
  <c r="O195" i="52"/>
  <c r="O190" i="52"/>
  <c r="O180" i="52"/>
  <c r="O160" i="52"/>
  <c r="O151" i="52"/>
  <c r="O303" i="52"/>
  <c r="O249" i="52"/>
  <c r="O155" i="52"/>
  <c r="O164" i="52"/>
  <c r="O236" i="52"/>
  <c r="O270" i="52"/>
  <c r="O232" i="52"/>
  <c r="O194" i="52"/>
  <c r="O170" i="52"/>
  <c r="O184" i="52"/>
  <c r="O254" i="52"/>
  <c r="O165" i="52"/>
  <c r="O221" i="52"/>
  <c r="M323" i="52"/>
  <c r="M320" i="52"/>
  <c r="M297" i="52"/>
  <c r="M287" i="52"/>
  <c r="M280" i="52"/>
  <c r="M269" i="52"/>
  <c r="M262" i="52"/>
  <c r="M258" i="52"/>
  <c r="M254" i="52"/>
  <c r="M245" i="52"/>
  <c r="M232" i="52"/>
  <c r="M221" i="52"/>
  <c r="M214" i="52"/>
  <c r="M203" i="52"/>
  <c r="M189" i="52"/>
  <c r="M186" i="52"/>
  <c r="M169" i="52"/>
  <c r="M162" i="52"/>
  <c r="M322" i="52"/>
  <c r="M319" i="52"/>
  <c r="M300" i="52"/>
  <c r="M296" i="52"/>
  <c r="M286" i="52"/>
  <c r="M279" i="52"/>
  <c r="M272" i="52"/>
  <c r="M265" i="52"/>
  <c r="M261" i="52"/>
  <c r="M326" i="52"/>
  <c r="M304" i="52"/>
  <c r="M303" i="52"/>
  <c r="M302" i="52"/>
  <c r="M292" i="52"/>
  <c r="M284" i="52"/>
  <c r="M271" i="52"/>
  <c r="M260" i="52"/>
  <c r="M240" i="52"/>
  <c r="M226" i="52"/>
  <c r="M216" i="52"/>
  <c r="M211" i="52"/>
  <c r="M205" i="52"/>
  <c r="M200" i="52"/>
  <c r="M195" i="52"/>
  <c r="M190" i="52"/>
  <c r="M180" i="52"/>
  <c r="M175" i="52"/>
  <c r="M165" i="52"/>
  <c r="M160" i="52"/>
  <c r="M155" i="52"/>
  <c r="M151" i="52"/>
  <c r="M153" i="52"/>
  <c r="M325" i="52"/>
  <c r="M317" i="52"/>
  <c r="M301" i="52"/>
  <c r="M283" i="52"/>
  <c r="M282" i="52"/>
  <c r="M281" i="52"/>
  <c r="M270" i="52"/>
  <c r="M253" i="52"/>
  <c r="M249" i="52"/>
  <c r="M236" i="52"/>
  <c r="M231" i="52"/>
  <c r="M210" i="52"/>
  <c r="M199" i="52"/>
  <c r="M194" i="52"/>
  <c r="M184" i="52"/>
  <c r="M170" i="52"/>
  <c r="M164" i="52"/>
  <c r="M324" i="52"/>
  <c r="M315" i="52"/>
  <c r="M314" i="52"/>
  <c r="M299" i="52"/>
  <c r="M291" i="52"/>
  <c r="M259" i="52"/>
  <c r="M244" i="52"/>
  <c r="M230" i="52"/>
  <c r="M215" i="52"/>
  <c r="M209" i="52"/>
  <c r="M204" i="52"/>
  <c r="M159" i="52"/>
  <c r="M154" i="52"/>
  <c r="M264" i="52"/>
  <c r="M212" i="52"/>
  <c r="M156" i="52"/>
  <c r="M305" i="52"/>
  <c r="M316" i="52"/>
  <c r="M225" i="52"/>
  <c r="M220" i="52"/>
  <c r="M188" i="52"/>
  <c r="M179" i="52"/>
  <c r="M174" i="52"/>
  <c r="M294" i="52"/>
  <c r="M218" i="52"/>
  <c r="M207" i="52"/>
  <c r="M181" i="52"/>
  <c r="M167" i="52"/>
  <c r="M313" i="52"/>
  <c r="M298" i="52"/>
  <c r="M290" i="52"/>
  <c r="M289" i="52"/>
  <c r="M278" i="52"/>
  <c r="M268" i="52"/>
  <c r="M267" i="52"/>
  <c r="M252" i="52"/>
  <c r="M248" i="52"/>
  <c r="M239" i="52"/>
  <c r="M235" i="52"/>
  <c r="M224" i="52"/>
  <c r="M219" i="52"/>
  <c r="M208" i="52"/>
  <c r="M198" i="52"/>
  <c r="M193" i="52"/>
  <c r="M183" i="52"/>
  <c r="M178" i="52"/>
  <c r="M168" i="52"/>
  <c r="M158" i="52"/>
  <c r="M266" i="52"/>
  <c r="M257" i="52"/>
  <c r="M247" i="52"/>
  <c r="M243" i="52"/>
  <c r="M229" i="52"/>
  <c r="M213" i="52"/>
  <c r="M202" i="52"/>
  <c r="M192" i="52"/>
  <c r="M177" i="52"/>
  <c r="M173" i="52"/>
  <c r="M163" i="52"/>
  <c r="M157" i="52"/>
  <c r="M309" i="52"/>
  <c r="M256" i="52"/>
  <c r="M251" i="52"/>
  <c r="M246" i="52"/>
  <c r="M238" i="52"/>
  <c r="M234" i="52"/>
  <c r="M201" i="52"/>
  <c r="M172" i="52"/>
  <c r="M312" i="52"/>
  <c r="M311" i="52"/>
  <c r="M310" i="52"/>
  <c r="M295" i="52"/>
  <c r="M277" i="52"/>
  <c r="M223" i="52"/>
  <c r="M187" i="52"/>
  <c r="M182" i="52"/>
  <c r="M288" i="52"/>
  <c r="M327" i="52"/>
  <c r="M318" i="52"/>
  <c r="M293" i="52"/>
  <c r="M329" i="52"/>
  <c r="M328" i="52"/>
  <c r="M321" i="52"/>
  <c r="M308" i="52"/>
  <c r="M307" i="52"/>
  <c r="M306" i="52"/>
  <c r="M285" i="52"/>
  <c r="M276" i="52"/>
  <c r="M275" i="52"/>
  <c r="M274" i="52"/>
  <c r="M263" i="52"/>
  <c r="M242" i="52"/>
  <c r="M237" i="52"/>
  <c r="M228" i="52"/>
  <c r="M206" i="52"/>
  <c r="M197" i="52"/>
  <c r="M191" i="52"/>
  <c r="M176" i="52"/>
  <c r="M152" i="52"/>
  <c r="M273" i="52"/>
  <c r="M255" i="52"/>
  <c r="M241" i="52"/>
  <c r="M227" i="52"/>
  <c r="M185" i="52"/>
  <c r="M166" i="52"/>
  <c r="M196" i="52"/>
  <c r="M161" i="52"/>
  <c r="M222" i="52"/>
  <c r="M250" i="52"/>
  <c r="M233" i="52"/>
  <c r="M217" i="52"/>
  <c r="M171" i="52"/>
  <c r="N171" i="52"/>
  <c r="N255" i="52"/>
  <c r="N302" i="52"/>
  <c r="N328" i="52"/>
  <c r="N297" i="52"/>
  <c r="N201" i="52"/>
  <c r="N177" i="52"/>
  <c r="N243" i="52"/>
  <c r="N310" i="52"/>
  <c r="N198" i="52"/>
  <c r="N183" i="52"/>
  <c r="N154" i="52"/>
  <c r="N220" i="52"/>
  <c r="N314" i="52"/>
  <c r="N221" i="52"/>
  <c r="N272" i="52"/>
  <c r="N289" i="52"/>
  <c r="N158" i="52"/>
  <c r="N206" i="52"/>
  <c r="N276" i="52"/>
  <c r="N326" i="52"/>
  <c r="K108" i="52"/>
  <c r="A13" i="49" s="1"/>
  <c r="L37" i="52"/>
  <c r="L45" i="52"/>
  <c r="L53" i="52"/>
  <c r="L19" i="52"/>
  <c r="L27" i="52"/>
  <c r="L52" i="52"/>
  <c r="L31" i="52"/>
  <c r="L39" i="52"/>
  <c r="L55" i="52"/>
  <c r="L42" i="52"/>
  <c r="L50" i="52"/>
  <c r="L32" i="52"/>
  <c r="L40" i="52"/>
  <c r="L48" i="52"/>
  <c r="L56" i="52"/>
  <c r="L22" i="52"/>
  <c r="L30" i="52"/>
  <c r="L36" i="52"/>
  <c r="L26" i="52"/>
  <c r="L47" i="52"/>
  <c r="L24" i="52"/>
  <c r="L35" i="52"/>
  <c r="L43" i="52"/>
  <c r="L51" i="52"/>
  <c r="L59" i="52"/>
  <c r="L25" i="52"/>
  <c r="L21" i="52"/>
  <c r="L34" i="52"/>
  <c r="L38" i="52"/>
  <c r="L46" i="52"/>
  <c r="L54" i="52"/>
  <c r="L20" i="52"/>
  <c r="L28" i="52"/>
  <c r="L33" i="52"/>
  <c r="L41" i="52"/>
  <c r="L49" i="52"/>
  <c r="L57" i="52"/>
  <c r="L23" i="52"/>
  <c r="L44" i="52"/>
  <c r="L18" i="52"/>
  <c r="L29" i="52"/>
  <c r="L58" i="52"/>
  <c r="L14" i="52"/>
  <c r="L13" i="52"/>
  <c r="L15" i="52"/>
  <c r="L16" i="52"/>
  <c r="L17" i="52"/>
  <c r="J35" i="52"/>
  <c r="J43" i="52"/>
  <c r="J51" i="52"/>
  <c r="J59" i="52"/>
  <c r="J25" i="52"/>
  <c r="J34" i="52"/>
  <c r="J24" i="52"/>
  <c r="J45" i="52"/>
  <c r="J19" i="52"/>
  <c r="J32" i="52"/>
  <c r="J38" i="52"/>
  <c r="J46" i="52"/>
  <c r="J54" i="52"/>
  <c r="J20" i="52"/>
  <c r="J28" i="52"/>
  <c r="J37" i="52"/>
  <c r="J53" i="52"/>
  <c r="J27" i="52"/>
  <c r="J40" i="52"/>
  <c r="J48" i="52"/>
  <c r="J56" i="52"/>
  <c r="J33" i="52"/>
  <c r="J41" i="52"/>
  <c r="J49" i="52"/>
  <c r="J23" i="52"/>
  <c r="J42" i="52"/>
  <c r="J50" i="52"/>
  <c r="J58" i="52"/>
  <c r="J22" i="52"/>
  <c r="J30" i="52"/>
  <c r="J36" i="52"/>
  <c r="J44" i="52"/>
  <c r="J52" i="52"/>
  <c r="J18" i="52"/>
  <c r="J26" i="52"/>
  <c r="J31" i="52"/>
  <c r="J39" i="52"/>
  <c r="J47" i="52"/>
  <c r="J55" i="52"/>
  <c r="J21" i="52"/>
  <c r="J29" i="52"/>
  <c r="J16" i="52"/>
  <c r="J14" i="52"/>
  <c r="J15" i="52"/>
  <c r="J13" i="52"/>
  <c r="J17" i="52"/>
  <c r="K112" i="52"/>
  <c r="K110" i="52"/>
  <c r="A15" i="49" s="1"/>
  <c r="K111" i="52"/>
  <c r="A16" i="49" s="1"/>
  <c r="K32" i="52"/>
  <c r="K40" i="52"/>
  <c r="K48" i="52"/>
  <c r="K56" i="52"/>
  <c r="K22" i="52"/>
  <c r="K30" i="52"/>
  <c r="K50" i="52"/>
  <c r="K24" i="52"/>
  <c r="K19" i="52"/>
  <c r="K27" i="52"/>
  <c r="K35" i="52"/>
  <c r="K43" i="52"/>
  <c r="K51" i="52"/>
  <c r="K59" i="52"/>
  <c r="K25" i="52"/>
  <c r="K55" i="52"/>
  <c r="K34" i="52"/>
  <c r="K42" i="52"/>
  <c r="K58" i="52"/>
  <c r="K37" i="52"/>
  <c r="K38" i="52"/>
  <c r="K46" i="52"/>
  <c r="K54" i="52"/>
  <c r="K20" i="52"/>
  <c r="K28" i="52"/>
  <c r="K29" i="52"/>
  <c r="K45" i="52"/>
  <c r="K53" i="52"/>
  <c r="K33" i="52"/>
  <c r="K41" i="52"/>
  <c r="K49" i="52"/>
  <c r="K57" i="52"/>
  <c r="K23" i="52"/>
  <c r="K39" i="52"/>
  <c r="K47" i="52"/>
  <c r="K21" i="52"/>
  <c r="K36" i="52"/>
  <c r="K44" i="52"/>
  <c r="K52" i="52"/>
  <c r="K18" i="52"/>
  <c r="K26" i="52"/>
  <c r="K31" i="52"/>
  <c r="K17" i="52"/>
  <c r="K14" i="52"/>
  <c r="K15" i="52"/>
  <c r="C15" i="49" s="1"/>
  <c r="K16" i="52"/>
  <c r="C16" i="49" s="1"/>
  <c r="K13" i="52"/>
  <c r="C13" i="49" s="1"/>
  <c r="B64" i="49" s="1"/>
  <c r="D124" i="52"/>
  <c r="D127" i="52"/>
  <c r="D130" i="52"/>
  <c r="F127" i="52"/>
  <c r="F122" i="52"/>
  <c r="F131" i="52"/>
  <c r="F129" i="52"/>
  <c r="F123" i="52"/>
  <c r="F130" i="52"/>
  <c r="F126" i="52"/>
  <c r="F124" i="52"/>
  <c r="F134" i="52"/>
  <c r="F135" i="52"/>
  <c r="F133" i="52"/>
  <c r="F128" i="52"/>
  <c r="F125" i="52"/>
  <c r="F132" i="52"/>
  <c r="D133" i="52"/>
  <c r="D126" i="52"/>
  <c r="E129" i="52"/>
  <c r="E125" i="52"/>
  <c r="E127" i="52"/>
  <c r="E122" i="52"/>
  <c r="E134" i="52"/>
  <c r="E132" i="52"/>
  <c r="E123" i="52"/>
  <c r="E126" i="52"/>
  <c r="E133" i="52"/>
  <c r="E131" i="52"/>
  <c r="E135" i="52"/>
  <c r="E128" i="52"/>
  <c r="E130" i="52"/>
  <c r="E124" i="52"/>
  <c r="D131" i="52"/>
  <c r="D128" i="52"/>
  <c r="D123" i="52"/>
  <c r="D122" i="52"/>
  <c r="D132" i="52"/>
  <c r="Q2" i="52"/>
  <c r="D16" i="82"/>
  <c r="D14" i="82"/>
  <c r="D11" i="82"/>
  <c r="D7" i="82"/>
  <c r="D19" i="82"/>
  <c r="D13" i="82"/>
  <c r="D10" i="82"/>
  <c r="D18" i="82"/>
  <c r="D20" i="82"/>
  <c r="D12" i="82"/>
  <c r="D8" i="82"/>
  <c r="D17" i="82"/>
  <c r="D15" i="82"/>
  <c r="D9" i="82"/>
  <c r="AE2" i="52"/>
  <c r="Y2" i="52"/>
  <c r="G132" i="52"/>
  <c r="H124" i="52"/>
  <c r="H129" i="52"/>
  <c r="H31" i="52"/>
  <c r="H39" i="52"/>
  <c r="H47" i="52"/>
  <c r="H55" i="52"/>
  <c r="H34" i="52"/>
  <c r="H50" i="52"/>
  <c r="H59" i="52"/>
  <c r="H22" i="52"/>
  <c r="H26" i="52"/>
  <c r="H29" i="52"/>
  <c r="H32" i="52"/>
  <c r="H40" i="52"/>
  <c r="H48" i="52"/>
  <c r="H56" i="52"/>
  <c r="H33" i="52"/>
  <c r="H41" i="52"/>
  <c r="H49" i="52"/>
  <c r="H57" i="52"/>
  <c r="H21" i="52"/>
  <c r="H25" i="52"/>
  <c r="H43" i="52"/>
  <c r="H18" i="52"/>
  <c r="H28" i="52"/>
  <c r="H36" i="52"/>
  <c r="H44" i="52"/>
  <c r="H52" i="52"/>
  <c r="H37" i="52"/>
  <c r="H45" i="52"/>
  <c r="H53" i="52"/>
  <c r="H58" i="52"/>
  <c r="H20" i="52"/>
  <c r="H24" i="52"/>
  <c r="H30" i="52"/>
  <c r="H38" i="52"/>
  <c r="H46" i="52"/>
  <c r="H54" i="52"/>
  <c r="H42" i="52"/>
  <c r="H35" i="52"/>
  <c r="H51" i="52"/>
  <c r="H19" i="52"/>
  <c r="H23" i="52"/>
  <c r="H27" i="52"/>
  <c r="G32" i="52"/>
  <c r="G40" i="52"/>
  <c r="G48" i="52"/>
  <c r="G56" i="52"/>
  <c r="G59" i="52"/>
  <c r="G20" i="52"/>
  <c r="G22" i="52"/>
  <c r="G26" i="52"/>
  <c r="G30" i="52"/>
  <c r="G36" i="52"/>
  <c r="G33" i="52"/>
  <c r="G41" i="52"/>
  <c r="G49" i="52"/>
  <c r="G57" i="52"/>
  <c r="G34" i="52"/>
  <c r="G42" i="52"/>
  <c r="G50" i="52"/>
  <c r="G58" i="52"/>
  <c r="G43" i="52"/>
  <c r="G19" i="52"/>
  <c r="G25" i="52"/>
  <c r="G28" i="52"/>
  <c r="G44" i="52"/>
  <c r="G37" i="52"/>
  <c r="G45" i="52"/>
  <c r="G53" i="52"/>
  <c r="G38" i="52"/>
  <c r="G46" i="52"/>
  <c r="G54" i="52"/>
  <c r="G21" i="52"/>
  <c r="G23" i="52"/>
  <c r="G27" i="52"/>
  <c r="G52" i="52"/>
  <c r="G31" i="52"/>
  <c r="G39" i="52"/>
  <c r="G47" i="52"/>
  <c r="G55" i="52"/>
  <c r="G35" i="52"/>
  <c r="G51" i="52"/>
  <c r="G18" i="52"/>
  <c r="G24" i="52"/>
  <c r="G29" i="52"/>
  <c r="I38" i="52"/>
  <c r="I46" i="52"/>
  <c r="I54" i="52"/>
  <c r="I41" i="52"/>
  <c r="I50" i="52"/>
  <c r="I31" i="52"/>
  <c r="I39" i="52"/>
  <c r="I47" i="52"/>
  <c r="I55" i="52"/>
  <c r="I32" i="52"/>
  <c r="I40" i="52"/>
  <c r="I48" i="52"/>
  <c r="I56" i="52"/>
  <c r="I33" i="52"/>
  <c r="I57" i="52"/>
  <c r="I34" i="52"/>
  <c r="I58" i="52"/>
  <c r="I35" i="52"/>
  <c r="I43" i="52"/>
  <c r="I51" i="52"/>
  <c r="I59" i="52"/>
  <c r="I18" i="52"/>
  <c r="I19" i="52"/>
  <c r="I20" i="52"/>
  <c r="I21" i="52"/>
  <c r="I22" i="52"/>
  <c r="I23" i="52"/>
  <c r="I24" i="52"/>
  <c r="I25" i="52"/>
  <c r="I26" i="52"/>
  <c r="I27" i="52"/>
  <c r="I28" i="52"/>
  <c r="I29" i="52"/>
  <c r="I30" i="52"/>
  <c r="I36" i="52"/>
  <c r="I44" i="52"/>
  <c r="I52" i="52"/>
  <c r="I49" i="52"/>
  <c r="I42" i="52"/>
  <c r="I37" i="52"/>
  <c r="I45" i="52"/>
  <c r="I53" i="52"/>
  <c r="G111" i="52"/>
  <c r="H108" i="52"/>
  <c r="G112" i="52"/>
  <c r="I109" i="52"/>
  <c r="I13" i="52"/>
  <c r="S1" i="52" s="1"/>
  <c r="G108" i="52"/>
  <c r="I14" i="52"/>
  <c r="H111" i="52"/>
  <c r="H110" i="52"/>
  <c r="I118" i="52"/>
  <c r="R2" i="52" s="1"/>
  <c r="G110" i="52"/>
  <c r="H112" i="52"/>
  <c r="I108" i="52"/>
  <c r="I112" i="52"/>
  <c r="I111" i="52"/>
  <c r="H109" i="52"/>
  <c r="I15" i="52"/>
  <c r="I17" i="52"/>
  <c r="I110" i="52"/>
  <c r="H16" i="52"/>
  <c r="H14" i="52"/>
  <c r="H13" i="52"/>
  <c r="H17" i="52"/>
  <c r="H15" i="52"/>
  <c r="G16" i="52"/>
  <c r="G14" i="52"/>
  <c r="G13" i="52"/>
  <c r="G17" i="52"/>
  <c r="G15" i="52"/>
  <c r="G109" i="52"/>
  <c r="G122" i="52"/>
  <c r="G126" i="52"/>
  <c r="G128" i="52"/>
  <c r="G133" i="52"/>
  <c r="G130" i="52"/>
  <c r="G134" i="52"/>
  <c r="H132" i="52"/>
  <c r="H131" i="52"/>
  <c r="H125" i="52"/>
  <c r="H134" i="52"/>
  <c r="H133" i="52"/>
  <c r="H126" i="52"/>
  <c r="H122" i="52"/>
  <c r="H127" i="52"/>
  <c r="H123" i="52"/>
  <c r="H135" i="52"/>
  <c r="H128" i="52"/>
  <c r="H130" i="52"/>
  <c r="G123" i="52"/>
  <c r="G127" i="52"/>
  <c r="I132" i="52"/>
  <c r="I134" i="52"/>
  <c r="I133" i="52"/>
  <c r="I126" i="52"/>
  <c r="I122" i="52"/>
  <c r="I127" i="52"/>
  <c r="I125" i="52"/>
  <c r="I135" i="52"/>
  <c r="I129" i="52"/>
  <c r="I123" i="52"/>
  <c r="I128" i="52"/>
  <c r="I131" i="52"/>
  <c r="I130" i="52"/>
  <c r="I124" i="52"/>
  <c r="G129" i="52"/>
  <c r="G125" i="52"/>
  <c r="G135" i="52"/>
  <c r="G131" i="52"/>
  <c r="R123" i="52"/>
  <c r="R135" i="52"/>
  <c r="R126" i="52"/>
  <c r="R133" i="52"/>
  <c r="R127" i="52"/>
  <c r="R134" i="52"/>
  <c r="R131" i="52"/>
  <c r="R132" i="52"/>
  <c r="R129" i="52"/>
  <c r="Q133" i="52"/>
  <c r="Q125" i="52"/>
  <c r="Q123" i="52"/>
  <c r="Q128" i="52"/>
  <c r="Q126" i="52"/>
  <c r="Q135" i="52"/>
  <c r="Q134" i="52"/>
  <c r="Q131" i="52"/>
  <c r="Q127" i="52"/>
  <c r="P128" i="52"/>
  <c r="P135" i="52"/>
  <c r="P127" i="52"/>
  <c r="P134" i="52"/>
  <c r="P133" i="52"/>
  <c r="P132" i="52"/>
  <c r="P124" i="52"/>
  <c r="P123" i="52"/>
  <c r="P130" i="52"/>
  <c r="O130" i="52"/>
  <c r="O122" i="52"/>
  <c r="O129" i="52"/>
  <c r="O124" i="52"/>
  <c r="O128" i="52"/>
  <c r="O123" i="52"/>
  <c r="O135" i="52"/>
  <c r="O127" i="52"/>
  <c r="O126" i="52"/>
  <c r="O132" i="52"/>
  <c r="O131" i="52"/>
  <c r="O125" i="52"/>
  <c r="N133" i="52"/>
  <c r="N124" i="52"/>
  <c r="N128" i="52"/>
  <c r="N131" i="52"/>
  <c r="N126" i="52"/>
  <c r="N122" i="52"/>
  <c r="N130" i="52"/>
  <c r="N134" i="52"/>
  <c r="N135" i="52"/>
  <c r="N127" i="52"/>
  <c r="N123" i="52"/>
  <c r="L128" i="52"/>
  <c r="L131" i="52"/>
  <c r="C35" i="49" s="1"/>
  <c r="L122" i="52"/>
  <c r="C26" i="49" s="1"/>
  <c r="L134" i="52"/>
  <c r="C38" i="49" s="1"/>
  <c r="L125" i="52"/>
  <c r="C29" i="49" s="1"/>
  <c r="M127" i="52"/>
  <c r="M123" i="52"/>
  <c r="M133" i="52"/>
  <c r="M135" i="52"/>
  <c r="C20" i="82" s="1"/>
  <c r="M124" i="52"/>
  <c r="M130" i="52"/>
  <c r="M125" i="52"/>
  <c r="M122" i="52"/>
  <c r="M131" i="52"/>
  <c r="M132" i="52"/>
  <c r="M129" i="52"/>
  <c r="K124" i="52"/>
  <c r="K123" i="52"/>
  <c r="K132" i="52"/>
  <c r="K134" i="52"/>
  <c r="K125" i="52"/>
  <c r="K127" i="52"/>
  <c r="K130" i="52"/>
  <c r="K122" i="52"/>
  <c r="K126" i="52"/>
  <c r="K133" i="52"/>
  <c r="K129" i="52"/>
  <c r="K128" i="52"/>
  <c r="K131" i="52"/>
  <c r="J130" i="52"/>
  <c r="J135" i="52"/>
  <c r="J131" i="52"/>
  <c r="J127" i="52"/>
  <c r="J123" i="52"/>
  <c r="J126" i="52"/>
  <c r="J134" i="52"/>
  <c r="J132" i="52"/>
  <c r="J128" i="52"/>
  <c r="J124" i="52"/>
  <c r="J129" i="52"/>
  <c r="J125" i="52"/>
  <c r="Z205" i="76" l="1"/>
  <c r="Z115" i="76"/>
  <c r="Z163" i="76"/>
  <c r="Z52" i="76"/>
  <c r="Z90" i="76"/>
  <c r="Z135" i="76"/>
  <c r="Z180" i="76"/>
  <c r="Z38" i="76"/>
  <c r="Z145" i="76"/>
  <c r="Z155" i="76"/>
  <c r="Z69" i="76"/>
  <c r="Z197" i="76"/>
  <c r="Z168" i="76"/>
  <c r="Z60" i="76"/>
  <c r="Z98" i="76"/>
  <c r="Z143" i="76"/>
  <c r="Z188" i="76"/>
  <c r="Z57" i="76"/>
  <c r="Z185" i="76"/>
  <c r="Z64" i="76"/>
  <c r="Z102" i="76"/>
  <c r="Z147" i="76"/>
  <c r="Z192" i="76"/>
  <c r="Z88" i="76"/>
  <c r="Z93" i="76"/>
  <c r="Z103" i="76"/>
  <c r="Z49" i="76"/>
  <c r="Z101" i="76"/>
  <c r="Z174" i="76"/>
  <c r="Z156" i="76"/>
  <c r="Z89" i="76"/>
  <c r="Z126" i="76"/>
  <c r="Z106" i="76"/>
  <c r="Z65" i="76"/>
  <c r="Z117" i="76"/>
  <c r="Z114" i="76"/>
  <c r="Z105" i="76"/>
  <c r="Z118" i="76"/>
  <c r="Z208" i="76"/>
  <c r="Z55" i="76"/>
  <c r="Z100" i="76"/>
  <c r="Z138" i="76"/>
  <c r="Z183" i="76"/>
  <c r="Z42" i="76"/>
  <c r="Z161" i="76"/>
  <c r="Z158" i="76"/>
  <c r="Z85" i="76"/>
  <c r="Z213" i="76"/>
  <c r="Z171" i="76"/>
  <c r="Z63" i="76"/>
  <c r="Z108" i="76"/>
  <c r="Z146" i="76"/>
  <c r="Z191" i="76"/>
  <c r="Z73" i="76"/>
  <c r="Z201" i="76"/>
  <c r="Z67" i="76"/>
  <c r="Z112" i="76"/>
  <c r="Z150" i="76"/>
  <c r="Z195" i="76"/>
  <c r="Z120" i="76"/>
  <c r="Z109" i="76"/>
  <c r="Z58" i="76"/>
  <c r="Z160" i="76"/>
  <c r="Z71" i="76"/>
  <c r="Z116" i="76"/>
  <c r="Z154" i="76"/>
  <c r="Z199" i="76"/>
  <c r="Z81" i="76"/>
  <c r="Z209" i="76"/>
  <c r="Z190" i="76"/>
  <c r="Z133" i="76"/>
  <c r="Z62" i="76"/>
  <c r="Z203" i="76"/>
  <c r="Z79" i="76"/>
  <c r="Z124" i="76"/>
  <c r="Z162" i="76"/>
  <c r="Z207" i="76"/>
  <c r="Z121" i="76"/>
  <c r="Z110" i="76"/>
  <c r="Z83" i="76"/>
  <c r="Z128" i="76"/>
  <c r="Z166" i="76"/>
  <c r="Z211" i="76"/>
  <c r="Z41" i="76"/>
  <c r="Z157" i="76"/>
  <c r="Z148" i="76"/>
  <c r="Z177" i="76"/>
  <c r="Z56" i="76"/>
  <c r="Z66" i="76"/>
  <c r="Z194" i="76"/>
  <c r="Z78" i="76"/>
  <c r="Z125" i="76"/>
  <c r="Z68" i="76"/>
  <c r="Z196" i="76"/>
  <c r="Z187" i="76"/>
  <c r="Z59" i="76"/>
  <c r="Z76" i="76"/>
  <c r="Z204" i="76"/>
  <c r="Z80" i="76"/>
  <c r="Z139" i="76"/>
  <c r="Z104" i="76"/>
  <c r="Z74" i="76"/>
  <c r="Z119" i="76"/>
  <c r="Z164" i="76"/>
  <c r="Z202" i="76"/>
  <c r="Z97" i="76"/>
  <c r="Z94" i="76"/>
  <c r="Z39" i="76"/>
  <c r="Z149" i="76"/>
  <c r="Z75" i="76"/>
  <c r="Z206" i="76"/>
  <c r="Z82" i="76"/>
  <c r="Z127" i="76"/>
  <c r="Z172" i="76"/>
  <c r="Z210" i="76"/>
  <c r="Z137" i="76"/>
  <c r="Z48" i="76"/>
  <c r="Z86" i="76"/>
  <c r="Z131" i="76"/>
  <c r="Z176" i="76"/>
  <c r="Z214" i="76"/>
  <c r="Z45" i="76"/>
  <c r="Z173" i="76"/>
  <c r="Z186" i="76"/>
  <c r="Z184" i="76"/>
  <c r="Z111" i="76"/>
  <c r="Z198" i="76"/>
  <c r="Z151" i="76"/>
  <c r="Z193" i="76"/>
  <c r="Z200" i="76"/>
  <c r="Z159" i="76"/>
  <c r="Z91" i="76"/>
  <c r="Z141" i="76"/>
  <c r="Z123" i="76"/>
  <c r="Z84" i="76"/>
  <c r="Z122" i="76"/>
  <c r="Z167" i="76"/>
  <c r="Z212" i="76"/>
  <c r="Z113" i="76"/>
  <c r="Z107" i="76"/>
  <c r="Z43" i="76"/>
  <c r="Z165" i="76"/>
  <c r="Z136" i="76"/>
  <c r="Z47" i="76"/>
  <c r="Z92" i="76"/>
  <c r="Z130" i="76"/>
  <c r="Z175" i="76"/>
  <c r="Z40" i="76"/>
  <c r="Z153" i="76"/>
  <c r="Z51" i="76"/>
  <c r="Z96" i="76"/>
  <c r="Z134" i="76"/>
  <c r="Z179" i="76"/>
  <c r="Z46" i="76"/>
  <c r="Z61" i="76"/>
  <c r="Z189" i="76"/>
  <c r="Z70" i="76"/>
  <c r="Z37" i="76"/>
  <c r="Z87" i="76"/>
  <c r="Z132" i="76"/>
  <c r="Z170" i="76"/>
  <c r="Z215" i="76"/>
  <c r="Z129" i="76"/>
  <c r="Z152" i="76"/>
  <c r="Z53" i="76"/>
  <c r="Z181" i="76"/>
  <c r="Z142" i="76"/>
  <c r="Z50" i="76"/>
  <c r="Z95" i="76"/>
  <c r="Z140" i="76"/>
  <c r="Z178" i="76"/>
  <c r="Z44" i="76"/>
  <c r="Z169" i="76"/>
  <c r="Z54" i="76"/>
  <c r="Z99" i="76"/>
  <c r="Z144" i="76"/>
  <c r="Z182" i="76"/>
  <c r="Z72" i="76"/>
  <c r="Z77" i="76"/>
  <c r="C14" i="49"/>
  <c r="B14" i="49" s="1"/>
  <c r="R1" i="52"/>
  <c r="A17" i="49"/>
  <c r="C17" i="49"/>
  <c r="D5" i="82"/>
  <c r="X169" i="73"/>
  <c r="X27" i="73"/>
  <c r="X102" i="73"/>
  <c r="X56" i="73"/>
  <c r="X191" i="73"/>
  <c r="X166" i="73"/>
  <c r="X167" i="73"/>
  <c r="X134" i="73"/>
  <c r="X189" i="73"/>
  <c r="X77" i="73"/>
  <c r="X34" i="73"/>
  <c r="X109" i="73"/>
  <c r="X31" i="73"/>
  <c r="X63" i="73"/>
  <c r="X110" i="73"/>
  <c r="X28" i="73"/>
  <c r="X60" i="73"/>
  <c r="X81" i="73"/>
  <c r="X17" i="73"/>
  <c r="X49" i="73"/>
  <c r="X194" i="73"/>
  <c r="X130" i="73"/>
  <c r="X170" i="73"/>
  <c r="X103" i="73"/>
  <c r="X137" i="73"/>
  <c r="X151" i="73"/>
  <c r="X72" i="73"/>
  <c r="X104" i="73"/>
  <c r="X138" i="73"/>
  <c r="X132" i="73"/>
  <c r="X155" i="73"/>
  <c r="X42" i="73"/>
  <c r="X135" i="73"/>
  <c r="X22" i="73"/>
  <c r="X38" i="73"/>
  <c r="X117" i="73"/>
  <c r="X35" i="73"/>
  <c r="X78" i="73"/>
  <c r="X118" i="73"/>
  <c r="X32" i="73"/>
  <c r="X69" i="73"/>
  <c r="X89" i="73"/>
  <c r="X21" i="73"/>
  <c r="X53" i="73"/>
  <c r="X66" i="73"/>
  <c r="X180" i="73"/>
  <c r="X177" i="73"/>
  <c r="X107" i="73"/>
  <c r="X157" i="73"/>
  <c r="X154" i="73"/>
  <c r="X76" i="73"/>
  <c r="X108" i="73"/>
  <c r="X158" i="73"/>
  <c r="X148" i="73"/>
  <c r="X159" i="73"/>
  <c r="X152" i="73"/>
  <c r="R159" i="73"/>
  <c r="R148" i="73"/>
  <c r="R108" i="73"/>
  <c r="R76" i="73"/>
  <c r="R44" i="73"/>
  <c r="R175" i="73"/>
  <c r="R171" i="73"/>
  <c r="R119" i="73"/>
  <c r="R87" i="73"/>
  <c r="R191" i="73"/>
  <c r="R194" i="73"/>
  <c r="R130" i="73"/>
  <c r="R98" i="73"/>
  <c r="R66" i="73"/>
  <c r="R34" i="73"/>
  <c r="R156" i="73"/>
  <c r="R31" i="73"/>
  <c r="R16" i="73"/>
  <c r="R43" i="73"/>
  <c r="R19" i="73"/>
  <c r="R57" i="73"/>
  <c r="R77" i="73"/>
  <c r="R173" i="73"/>
  <c r="R37" i="73"/>
  <c r="R109" i="73"/>
  <c r="R152" i="73"/>
  <c r="R145" i="73"/>
  <c r="R104" i="73"/>
  <c r="R72" i="73"/>
  <c r="R40" i="73"/>
  <c r="R168" i="73"/>
  <c r="R164" i="73"/>
  <c r="R115" i="73"/>
  <c r="R83" i="73"/>
  <c r="R184" i="73"/>
  <c r="R187" i="73"/>
  <c r="R126" i="73"/>
  <c r="R94" i="73"/>
  <c r="R62" i="73"/>
  <c r="R30" i="73"/>
  <c r="R153" i="73"/>
  <c r="R21" i="73"/>
  <c r="R125" i="73"/>
  <c r="R176" i="73"/>
  <c r="R146" i="73"/>
  <c r="R35" i="73"/>
  <c r="R55" i="73"/>
  <c r="R179" i="73"/>
  <c r="R88" i="73"/>
  <c r="R131" i="73"/>
  <c r="R147" i="73"/>
  <c r="R101" i="73"/>
  <c r="R61" i="73"/>
  <c r="R155" i="73"/>
  <c r="R48" i="73"/>
  <c r="R59" i="73"/>
  <c r="R38" i="73"/>
  <c r="R73" i="73"/>
  <c r="R142" i="73"/>
  <c r="R135" i="73"/>
  <c r="R100" i="73"/>
  <c r="R68" i="73"/>
  <c r="R36" i="73"/>
  <c r="R158" i="73"/>
  <c r="R161" i="73"/>
  <c r="R111" i="73"/>
  <c r="R79" i="73"/>
  <c r="R174" i="73"/>
  <c r="R180" i="73"/>
  <c r="R122" i="73"/>
  <c r="R90" i="73"/>
  <c r="R58" i="73"/>
  <c r="R26" i="73"/>
  <c r="R143" i="73"/>
  <c r="R183" i="73"/>
  <c r="R93" i="73"/>
  <c r="R149" i="73"/>
  <c r="R117" i="73"/>
  <c r="R25" i="73"/>
  <c r="R45" i="73"/>
  <c r="R78" i="73"/>
  <c r="R166" i="73"/>
  <c r="R41" i="73"/>
  <c r="R189" i="73"/>
  <c r="R192" i="73"/>
  <c r="R128" i="73"/>
  <c r="R96" i="73"/>
  <c r="R64" i="73"/>
  <c r="R32" i="73"/>
  <c r="R141" i="73"/>
  <c r="R151" i="73"/>
  <c r="R107" i="73"/>
  <c r="R75" i="73"/>
  <c r="R157" i="73"/>
  <c r="R177" i="73"/>
  <c r="R118" i="73"/>
  <c r="R86" i="73"/>
  <c r="R54" i="73"/>
  <c r="R22" i="73"/>
  <c r="R136" i="73"/>
  <c r="R129" i="73"/>
  <c r="R39" i="73"/>
  <c r="R121" i="73"/>
  <c r="R85" i="73"/>
  <c r="R18" i="73"/>
  <c r="R23" i="73"/>
  <c r="R120" i="73"/>
  <c r="R24" i="73"/>
  <c r="R99" i="73"/>
  <c r="R110" i="73"/>
  <c r="R65" i="73"/>
  <c r="R17" i="73"/>
  <c r="R80" i="73"/>
  <c r="R123" i="73"/>
  <c r="R133" i="73"/>
  <c r="R53" i="73"/>
  <c r="R186" i="73"/>
  <c r="R182" i="73"/>
  <c r="R124" i="73"/>
  <c r="R92" i="73"/>
  <c r="R60" i="73"/>
  <c r="R28" i="73"/>
  <c r="R138" i="73"/>
  <c r="R144" i="73"/>
  <c r="R103" i="73"/>
  <c r="R71" i="73"/>
  <c r="R154" i="73"/>
  <c r="R167" i="73"/>
  <c r="R114" i="73"/>
  <c r="R82" i="73"/>
  <c r="R50" i="73"/>
  <c r="R190" i="73"/>
  <c r="R132" i="73"/>
  <c r="R97" i="73"/>
  <c r="R29" i="73"/>
  <c r="R89" i="73"/>
  <c r="R47" i="73"/>
  <c r="R193" i="73"/>
  <c r="R33" i="73"/>
  <c r="R165" i="73"/>
  <c r="R56" i="73"/>
  <c r="R134" i="73"/>
  <c r="R67" i="73"/>
  <c r="R46" i="73"/>
  <c r="R20" i="73"/>
  <c r="R169" i="73"/>
  <c r="R185" i="73"/>
  <c r="R91" i="73"/>
  <c r="R70" i="73"/>
  <c r="R27" i="73"/>
  <c r="R160" i="73"/>
  <c r="R112" i="73"/>
  <c r="R178" i="73"/>
  <c r="R137" i="73"/>
  <c r="R163" i="73"/>
  <c r="R81" i="73"/>
  <c r="R172" i="73"/>
  <c r="R162" i="73"/>
  <c r="R116" i="73"/>
  <c r="R84" i="73"/>
  <c r="R52" i="73"/>
  <c r="R188" i="73"/>
  <c r="R181" i="73"/>
  <c r="R127" i="73"/>
  <c r="R95" i="73"/>
  <c r="R63" i="73"/>
  <c r="R140" i="73"/>
  <c r="R150" i="73"/>
  <c r="R106" i="73"/>
  <c r="R74" i="73"/>
  <c r="R42" i="73"/>
  <c r="R170" i="73"/>
  <c r="R69" i="73"/>
  <c r="R51" i="73"/>
  <c r="R105" i="73"/>
  <c r="R49" i="73"/>
  <c r="R113" i="73"/>
  <c r="R139" i="73"/>
  <c r="R102" i="73"/>
  <c r="X54" i="73"/>
  <c r="X71" i="73"/>
  <c r="X125" i="73"/>
  <c r="X39" i="73"/>
  <c r="X133" i="73"/>
  <c r="X126" i="73"/>
  <c r="X36" i="73"/>
  <c r="X136" i="73"/>
  <c r="X97" i="73"/>
  <c r="X25" i="73"/>
  <c r="X57" i="73"/>
  <c r="X82" i="73"/>
  <c r="X140" i="73"/>
  <c r="X184" i="73"/>
  <c r="X111" i="73"/>
  <c r="X174" i="73"/>
  <c r="X164" i="73"/>
  <c r="X80" i="73"/>
  <c r="X112" i="73"/>
  <c r="X161" i="73"/>
  <c r="X165" i="73"/>
  <c r="X162" i="73"/>
  <c r="X101" i="73"/>
  <c r="X59" i="73"/>
  <c r="X24" i="73"/>
  <c r="X74" i="73"/>
  <c r="X45" i="73"/>
  <c r="X122" i="73"/>
  <c r="X99" i="73"/>
  <c r="X100" i="73"/>
  <c r="X26" i="73"/>
  <c r="X131" i="73"/>
  <c r="X143" i="73"/>
  <c r="X43" i="73"/>
  <c r="X73" i="73"/>
  <c r="X146" i="73"/>
  <c r="X40" i="73"/>
  <c r="X149" i="73"/>
  <c r="X105" i="73"/>
  <c r="X29" i="73"/>
  <c r="X61" i="73"/>
  <c r="X90" i="73"/>
  <c r="X150" i="73"/>
  <c r="X83" i="73"/>
  <c r="X115" i="73"/>
  <c r="X181" i="73"/>
  <c r="X178" i="73"/>
  <c r="X84" i="73"/>
  <c r="X116" i="73"/>
  <c r="X168" i="73"/>
  <c r="X186" i="73"/>
  <c r="X172" i="73"/>
  <c r="X147" i="73"/>
  <c r="AD185" i="73"/>
  <c r="AD182" i="73"/>
  <c r="AD179" i="73"/>
  <c r="AD169" i="73"/>
  <c r="AD166" i="73"/>
  <c r="AD163" i="73"/>
  <c r="AD153" i="73"/>
  <c r="AD150" i="73"/>
  <c r="AD147" i="73"/>
  <c r="AD137" i="73"/>
  <c r="AD134" i="73"/>
  <c r="AD188" i="73"/>
  <c r="AD172" i="73"/>
  <c r="AD156" i="73"/>
  <c r="AD140" i="73"/>
  <c r="AD130" i="73"/>
  <c r="AD126" i="73"/>
  <c r="AD122" i="73"/>
  <c r="AD118" i="73"/>
  <c r="AD114" i="73"/>
  <c r="AD110" i="73"/>
  <c r="AD106" i="73"/>
  <c r="AD102" i="73"/>
  <c r="AD98" i="73"/>
  <c r="AD94" i="73"/>
  <c r="AD90" i="73"/>
  <c r="AD86" i="73"/>
  <c r="AD82" i="73"/>
  <c r="AD78" i="73"/>
  <c r="AD74" i="73"/>
  <c r="AD70" i="73"/>
  <c r="AD66" i="73"/>
  <c r="AD62" i="73"/>
  <c r="AD58" i="73"/>
  <c r="AD54" i="73"/>
  <c r="AD50" i="73"/>
  <c r="AD46" i="73"/>
  <c r="AD42" i="73"/>
  <c r="AD38" i="73"/>
  <c r="AD34" i="73"/>
  <c r="AD30" i="73"/>
  <c r="AD26" i="73"/>
  <c r="AD22" i="73"/>
  <c r="AD18" i="73"/>
  <c r="AD191" i="73"/>
  <c r="AD178" i="73"/>
  <c r="AD175" i="73"/>
  <c r="AD162" i="73"/>
  <c r="AD159" i="73"/>
  <c r="AD146" i="73"/>
  <c r="AD143" i="73"/>
  <c r="AD194" i="73"/>
  <c r="AD184" i="73"/>
  <c r="AD181" i="73"/>
  <c r="AD168" i="73"/>
  <c r="AD165" i="73"/>
  <c r="AD152" i="73"/>
  <c r="AD149" i="73"/>
  <c r="AD136" i="73"/>
  <c r="AD133" i="73"/>
  <c r="AD129" i="73"/>
  <c r="AD125" i="73"/>
  <c r="AD121" i="73"/>
  <c r="AD117" i="73"/>
  <c r="AD113" i="73"/>
  <c r="AD109" i="73"/>
  <c r="AD105" i="73"/>
  <c r="AD101" i="73"/>
  <c r="AD97" i="73"/>
  <c r="AD93" i="73"/>
  <c r="AD89" i="73"/>
  <c r="AD85" i="73"/>
  <c r="AD81" i="73"/>
  <c r="AD77" i="73"/>
  <c r="AD73" i="73"/>
  <c r="AD69" i="73"/>
  <c r="AD65" i="73"/>
  <c r="AD61" i="73"/>
  <c r="AD57" i="73"/>
  <c r="AD53" i="73"/>
  <c r="AD49" i="73"/>
  <c r="AD45" i="73"/>
  <c r="AD41" i="73"/>
  <c r="AD37" i="73"/>
  <c r="AD33" i="73"/>
  <c r="AD29" i="73"/>
  <c r="AD25" i="73"/>
  <c r="AD21" i="73"/>
  <c r="AD17" i="73"/>
  <c r="AD190" i="73"/>
  <c r="AD187" i="73"/>
  <c r="AD177" i="73"/>
  <c r="AD174" i="73"/>
  <c r="AD171" i="73"/>
  <c r="AD161" i="73"/>
  <c r="AD158" i="73"/>
  <c r="AD155" i="73"/>
  <c r="AD145" i="73"/>
  <c r="AD142" i="73"/>
  <c r="AD139" i="73"/>
  <c r="AD16" i="73"/>
  <c r="AD193" i="73"/>
  <c r="AD180" i="73"/>
  <c r="AD164" i="73"/>
  <c r="AD148" i="73"/>
  <c r="AD132" i="73"/>
  <c r="AD128" i="73"/>
  <c r="AD124" i="73"/>
  <c r="AD120" i="73"/>
  <c r="AD116" i="73"/>
  <c r="AD112" i="73"/>
  <c r="AD108" i="73"/>
  <c r="AD104" i="73"/>
  <c r="AD100" i="73"/>
  <c r="AD96" i="73"/>
  <c r="AD92" i="73"/>
  <c r="AD88" i="73"/>
  <c r="AD84" i="73"/>
  <c r="AD80" i="73"/>
  <c r="AD76" i="73"/>
  <c r="AD72" i="73"/>
  <c r="AD68" i="73"/>
  <c r="AD64" i="73"/>
  <c r="AD60" i="73"/>
  <c r="AD56" i="73"/>
  <c r="AD52" i="73"/>
  <c r="AD48" i="73"/>
  <c r="AD44" i="73"/>
  <c r="AD40" i="73"/>
  <c r="AD36" i="73"/>
  <c r="AD32" i="73"/>
  <c r="AD28" i="73"/>
  <c r="AD24" i="73"/>
  <c r="AD20" i="73"/>
  <c r="AD167" i="73"/>
  <c r="AD154" i="73"/>
  <c r="AD192" i="73"/>
  <c r="AD141" i="73"/>
  <c r="AD127" i="73"/>
  <c r="AD111" i="73"/>
  <c r="AD95" i="73"/>
  <c r="AD79" i="73"/>
  <c r="AD63" i="73"/>
  <c r="AD47" i="73"/>
  <c r="AD31" i="73"/>
  <c r="AD151" i="73"/>
  <c r="AD138" i="73"/>
  <c r="AD189" i="73"/>
  <c r="AD176" i="73"/>
  <c r="AD123" i="73"/>
  <c r="AD107" i="73"/>
  <c r="AD91" i="73"/>
  <c r="AD75" i="73"/>
  <c r="AD59" i="73"/>
  <c r="AD43" i="73"/>
  <c r="AD27" i="73"/>
  <c r="AD186" i="73"/>
  <c r="AD135" i="73"/>
  <c r="AD173" i="73"/>
  <c r="AD160" i="73"/>
  <c r="AD119" i="73"/>
  <c r="AD103" i="73"/>
  <c r="AD87" i="73"/>
  <c r="AD71" i="73"/>
  <c r="AD55" i="73"/>
  <c r="AD39" i="73"/>
  <c r="AD23" i="73"/>
  <c r="AD183" i="73"/>
  <c r="AD170" i="73"/>
  <c r="AD67" i="73"/>
  <c r="AD51" i="73"/>
  <c r="AD157" i="73"/>
  <c r="AD35" i="73"/>
  <c r="AD144" i="73"/>
  <c r="AD19" i="73"/>
  <c r="AD131" i="73"/>
  <c r="AD115" i="73"/>
  <c r="AD99" i="73"/>
  <c r="AD83" i="73"/>
  <c r="X46" i="73"/>
  <c r="X58" i="73"/>
  <c r="X67" i="73"/>
  <c r="X156" i="73"/>
  <c r="X47" i="73"/>
  <c r="X79" i="73"/>
  <c r="X173" i="73"/>
  <c r="X44" i="73"/>
  <c r="X176" i="73"/>
  <c r="X113" i="73"/>
  <c r="X33" i="73"/>
  <c r="X70" i="73"/>
  <c r="X98" i="73"/>
  <c r="X153" i="73"/>
  <c r="X87" i="73"/>
  <c r="X119" i="73"/>
  <c r="X188" i="73"/>
  <c r="X185" i="73"/>
  <c r="X88" i="73"/>
  <c r="X120" i="73"/>
  <c r="X171" i="73"/>
  <c r="X193" i="73"/>
  <c r="X179" i="73"/>
  <c r="X18" i="73"/>
  <c r="X30" i="73"/>
  <c r="X85" i="73"/>
  <c r="X19" i="73"/>
  <c r="X51" i="73"/>
  <c r="X86" i="73"/>
  <c r="X187" i="73"/>
  <c r="X48" i="73"/>
  <c r="X16" i="73"/>
  <c r="X121" i="73"/>
  <c r="X37" i="73"/>
  <c r="X75" i="73"/>
  <c r="X106" i="73"/>
  <c r="X160" i="73"/>
  <c r="X91" i="73"/>
  <c r="X123" i="73"/>
  <c r="X141" i="73"/>
  <c r="X192" i="73"/>
  <c r="X92" i="73"/>
  <c r="X124" i="73"/>
  <c r="X175" i="73"/>
  <c r="X142" i="73"/>
  <c r="X183" i="73"/>
  <c r="X50" i="73"/>
  <c r="X62" i="73"/>
  <c r="X93" i="73"/>
  <c r="X23" i="73"/>
  <c r="X55" i="73"/>
  <c r="X94" i="73"/>
  <c r="X20" i="73"/>
  <c r="X52" i="73"/>
  <c r="X65" i="73"/>
  <c r="X129" i="73"/>
  <c r="X41" i="73"/>
  <c r="X139" i="73"/>
  <c r="X114" i="73"/>
  <c r="X163" i="73"/>
  <c r="X95" i="73"/>
  <c r="X127" i="73"/>
  <c r="X144" i="73"/>
  <c r="X64" i="73"/>
  <c r="X96" i="73"/>
  <c r="X128" i="73"/>
  <c r="X182" i="73"/>
  <c r="X145" i="73"/>
  <c r="AC78" i="25"/>
  <c r="AC77" i="25"/>
  <c r="AC68" i="25"/>
  <c r="AC19" i="25"/>
  <c r="AC123" i="25"/>
  <c r="AC121" i="25"/>
  <c r="AC167" i="25"/>
  <c r="AC69" i="25"/>
  <c r="AC164" i="25"/>
  <c r="AC179" i="25"/>
  <c r="AC187" i="25"/>
  <c r="AC44" i="25"/>
  <c r="AC15" i="25"/>
  <c r="AC130" i="25"/>
  <c r="AC66" i="25"/>
  <c r="AC107" i="25"/>
  <c r="AC177" i="25"/>
  <c r="AC113" i="25"/>
  <c r="AC49" i="25"/>
  <c r="AC104" i="25"/>
  <c r="AC159" i="25"/>
  <c r="AC95" i="25"/>
  <c r="AC31" i="25"/>
  <c r="AC16" i="25"/>
  <c r="AC134" i="25"/>
  <c r="AC70" i="25"/>
  <c r="AC168" i="25"/>
  <c r="AC189" i="25"/>
  <c r="AC125" i="25"/>
  <c r="AC61" i="25"/>
  <c r="AC40" i="25"/>
  <c r="AC132" i="25"/>
  <c r="AC92" i="25"/>
  <c r="AC155" i="25"/>
  <c r="AC115" i="25"/>
  <c r="AC186" i="25"/>
  <c r="AC122" i="25"/>
  <c r="AC58" i="25"/>
  <c r="AC91" i="25"/>
  <c r="AC169" i="25"/>
  <c r="AC105" i="25"/>
  <c r="AC41" i="25"/>
  <c r="AC80" i="25"/>
  <c r="AC151" i="25"/>
  <c r="AC87" i="25"/>
  <c r="AC23" i="25"/>
  <c r="AC190" i="25"/>
  <c r="AC126" i="25"/>
  <c r="AC62" i="25"/>
  <c r="AC144" i="25"/>
  <c r="AC181" i="25"/>
  <c r="AC117" i="25"/>
  <c r="AC53" i="25"/>
  <c r="AC100" i="25"/>
  <c r="AC184" i="25"/>
  <c r="AC76" i="25"/>
  <c r="AC188" i="25"/>
  <c r="AC116" i="25"/>
  <c r="AC99" i="25"/>
  <c r="AC178" i="25"/>
  <c r="AC114" i="25"/>
  <c r="AC50" i="25"/>
  <c r="AC75" i="25"/>
  <c r="AC161" i="25"/>
  <c r="AC97" i="25"/>
  <c r="AC33" i="25"/>
  <c r="AC56" i="25"/>
  <c r="AC143" i="25"/>
  <c r="AC79" i="25"/>
  <c r="AC176" i="25"/>
  <c r="AC182" i="25"/>
  <c r="AC118" i="25"/>
  <c r="AC54" i="25"/>
  <c r="AC128" i="25"/>
  <c r="AC173" i="25"/>
  <c r="AC45" i="25"/>
  <c r="AC142" i="25"/>
  <c r="AC171" i="25"/>
  <c r="AC147" i="25"/>
  <c r="AC156" i="25"/>
  <c r="AC52" i="25"/>
  <c r="AC83" i="25"/>
  <c r="AC170" i="25"/>
  <c r="AC106" i="25"/>
  <c r="AC42" i="25"/>
  <c r="AC59" i="25"/>
  <c r="AC153" i="25"/>
  <c r="AC89" i="25"/>
  <c r="AC25" i="25"/>
  <c r="AC32" i="25"/>
  <c r="AC135" i="25"/>
  <c r="AC71" i="25"/>
  <c r="AC152" i="25"/>
  <c r="AC174" i="25"/>
  <c r="AC110" i="25"/>
  <c r="AC46" i="25"/>
  <c r="AC112" i="25"/>
  <c r="AC165" i="25"/>
  <c r="AC101" i="25"/>
  <c r="AC37" i="25"/>
  <c r="AC172" i="25"/>
  <c r="AC138" i="25"/>
  <c r="AC185" i="25"/>
  <c r="AC57" i="25"/>
  <c r="AC136" i="25"/>
  <c r="AC103" i="25"/>
  <c r="AC39" i="25"/>
  <c r="AC24" i="25"/>
  <c r="AC139" i="25"/>
  <c r="AC28" i="25"/>
  <c r="AC124" i="25"/>
  <c r="AC140" i="25"/>
  <c r="AC67" i="25"/>
  <c r="AC162" i="25"/>
  <c r="AC98" i="25"/>
  <c r="AC34" i="25"/>
  <c r="AC43" i="25"/>
  <c r="AC145" i="25"/>
  <c r="AC81" i="25"/>
  <c r="AC17" i="25"/>
  <c r="AC191" i="25"/>
  <c r="AC127" i="25"/>
  <c r="AC63" i="25"/>
  <c r="AC120" i="25"/>
  <c r="AC166" i="25"/>
  <c r="AC102" i="25"/>
  <c r="AC38" i="25"/>
  <c r="AC88" i="25"/>
  <c r="AC157" i="25"/>
  <c r="AC93" i="25"/>
  <c r="AC29" i="25"/>
  <c r="AC74" i="25"/>
  <c r="AC133" i="25"/>
  <c r="AC84" i="25"/>
  <c r="AC163" i="25"/>
  <c r="AC60" i="25"/>
  <c r="AC180" i="25"/>
  <c r="AC51" i="25"/>
  <c r="AC154" i="25"/>
  <c r="AC90" i="25"/>
  <c r="AC26" i="25"/>
  <c r="AC27" i="25"/>
  <c r="AC137" i="25"/>
  <c r="AC73" i="25"/>
  <c r="AC192" i="25"/>
  <c r="AC183" i="25"/>
  <c r="AC119" i="25"/>
  <c r="AC55" i="25"/>
  <c r="AC96" i="25"/>
  <c r="AC158" i="25"/>
  <c r="AC94" i="25"/>
  <c r="AC30" i="25"/>
  <c r="AC72" i="25"/>
  <c r="AC149" i="25"/>
  <c r="AC85" i="25"/>
  <c r="AC21" i="25"/>
  <c r="AC108" i="25"/>
  <c r="AC20" i="25"/>
  <c r="AC131" i="25"/>
  <c r="AC36" i="25"/>
  <c r="AC148" i="25"/>
  <c r="AC35" i="25"/>
  <c r="AC146" i="25"/>
  <c r="AC82" i="25"/>
  <c r="AC18" i="25"/>
  <c r="AC193" i="25"/>
  <c r="AC129" i="25"/>
  <c r="AC65" i="25"/>
  <c r="AC160" i="25"/>
  <c r="AC175" i="25"/>
  <c r="AC111" i="25"/>
  <c r="AC47" i="25"/>
  <c r="AC64" i="25"/>
  <c r="AC150" i="25"/>
  <c r="AC86" i="25"/>
  <c r="AC22" i="25"/>
  <c r="AC48" i="25"/>
  <c r="AC141" i="25"/>
  <c r="Q15" i="25"/>
  <c r="Q36" i="25"/>
  <c r="Q100" i="25"/>
  <c r="Q164" i="25"/>
  <c r="Q21" i="25"/>
  <c r="Q85" i="25"/>
  <c r="Q149" i="25"/>
  <c r="Q147" i="25"/>
  <c r="Q78" i="25"/>
  <c r="Q142" i="25"/>
  <c r="Q91" i="25"/>
  <c r="Q63" i="25"/>
  <c r="Q127" i="25"/>
  <c r="Q191" i="25"/>
  <c r="Q40" i="25"/>
  <c r="Q104" i="25"/>
  <c r="Q168" i="25"/>
  <c r="Q17" i="25"/>
  <c r="Q81" i="25"/>
  <c r="Q145" i="25"/>
  <c r="Q107" i="25"/>
  <c r="Q66" i="25"/>
  <c r="Q130" i="25"/>
  <c r="Q140" i="25"/>
  <c r="Q75" i="25"/>
  <c r="Q54" i="25"/>
  <c r="Q182" i="25"/>
  <c r="Q144" i="25"/>
  <c r="Q185" i="25"/>
  <c r="Q183" i="25"/>
  <c r="Q122" i="25"/>
  <c r="Q44" i="25"/>
  <c r="Q108" i="25"/>
  <c r="Q172" i="25"/>
  <c r="Q29" i="25"/>
  <c r="Q93" i="25"/>
  <c r="Q157" i="25"/>
  <c r="Q22" i="25"/>
  <c r="Q86" i="25"/>
  <c r="Q150" i="25"/>
  <c r="Q139" i="25"/>
  <c r="Q71" i="25"/>
  <c r="Q135" i="25"/>
  <c r="Q19" i="25"/>
  <c r="Q48" i="25"/>
  <c r="Q112" i="25"/>
  <c r="Q176" i="25"/>
  <c r="Q25" i="25"/>
  <c r="Q89" i="25"/>
  <c r="Q153" i="25"/>
  <c r="Q155" i="25"/>
  <c r="Q74" i="25"/>
  <c r="Q76" i="25"/>
  <c r="Q189" i="25"/>
  <c r="Q118" i="25"/>
  <c r="Q16" i="25"/>
  <c r="Q83" i="25"/>
  <c r="Q106" i="25"/>
  <c r="Q187" i="25"/>
  <c r="Q52" i="25"/>
  <c r="Q116" i="25"/>
  <c r="Q180" i="25"/>
  <c r="Q37" i="25"/>
  <c r="Q101" i="25"/>
  <c r="Q165" i="25"/>
  <c r="Q30" i="25"/>
  <c r="Q94" i="25"/>
  <c r="Q158" i="25"/>
  <c r="Q171" i="25"/>
  <c r="Q79" i="25"/>
  <c r="Q143" i="25"/>
  <c r="Q67" i="25"/>
  <c r="Q56" i="25"/>
  <c r="Q120" i="25"/>
  <c r="Q184" i="25"/>
  <c r="Q33" i="25"/>
  <c r="Q97" i="25"/>
  <c r="Q161" i="25"/>
  <c r="Q18" i="25"/>
  <c r="Q82" i="25"/>
  <c r="Q146" i="25"/>
  <c r="Q125" i="25"/>
  <c r="Q167" i="25"/>
  <c r="Q57" i="25"/>
  <c r="Q43" i="25"/>
  <c r="Q160" i="25"/>
  <c r="Q58" i="25"/>
  <c r="Q60" i="25"/>
  <c r="Q124" i="25"/>
  <c r="Q188" i="25"/>
  <c r="Q45" i="25"/>
  <c r="Q109" i="25"/>
  <c r="Q173" i="25"/>
  <c r="Q38" i="25"/>
  <c r="Q102" i="25"/>
  <c r="Q166" i="25"/>
  <c r="Q23" i="25"/>
  <c r="Q87" i="25"/>
  <c r="Q151" i="25"/>
  <c r="Q115" i="25"/>
  <c r="Q64" i="25"/>
  <c r="Q128" i="25"/>
  <c r="Q192" i="25"/>
  <c r="Q41" i="25"/>
  <c r="Q105" i="25"/>
  <c r="Q169" i="25"/>
  <c r="Q26" i="25"/>
  <c r="Q90" i="25"/>
  <c r="Q154" i="25"/>
  <c r="Q61" i="25"/>
  <c r="Q103" i="25"/>
  <c r="Q121" i="25"/>
  <c r="Q170" i="25"/>
  <c r="Q28" i="25"/>
  <c r="Q156" i="25"/>
  <c r="Q77" i="25"/>
  <c r="Q99" i="25"/>
  <c r="Q134" i="25"/>
  <c r="Q119" i="25"/>
  <c r="Q73" i="25"/>
  <c r="Q186" i="25"/>
  <c r="Q68" i="25"/>
  <c r="Q132" i="25"/>
  <c r="Q35" i="25"/>
  <c r="Q53" i="25"/>
  <c r="Q117" i="25"/>
  <c r="Q181" i="25"/>
  <c r="Q46" i="25"/>
  <c r="Q110" i="25"/>
  <c r="Q174" i="25"/>
  <c r="Q31" i="25"/>
  <c r="Q95" i="25"/>
  <c r="Q159" i="25"/>
  <c r="Q163" i="25"/>
  <c r="Q72" i="25"/>
  <c r="Q136" i="25"/>
  <c r="Q27" i="25"/>
  <c r="Q49" i="25"/>
  <c r="Q113" i="25"/>
  <c r="Q177" i="25"/>
  <c r="Q34" i="25"/>
  <c r="Q98" i="25"/>
  <c r="Q162" i="25"/>
  <c r="Q80" i="25"/>
  <c r="Q42" i="25"/>
  <c r="Q137" i="25"/>
  <c r="Q39" i="25"/>
  <c r="Q32" i="25"/>
  <c r="Q20" i="25"/>
  <c r="Q84" i="25"/>
  <c r="Q148" i="25"/>
  <c r="Q123" i="25"/>
  <c r="Q69" i="25"/>
  <c r="Q133" i="25"/>
  <c r="Q51" i="25"/>
  <c r="Q62" i="25"/>
  <c r="Q126" i="25"/>
  <c r="Q190" i="25"/>
  <c r="Q47" i="25"/>
  <c r="Q111" i="25"/>
  <c r="Q175" i="25"/>
  <c r="Q24" i="25"/>
  <c r="Q88" i="25"/>
  <c r="Q152" i="25"/>
  <c r="Q131" i="25"/>
  <c r="Q65" i="25"/>
  <c r="Q129" i="25"/>
  <c r="Q193" i="25"/>
  <c r="Q50" i="25"/>
  <c r="Q114" i="25"/>
  <c r="Q178" i="25"/>
  <c r="Q92" i="25"/>
  <c r="Q179" i="25"/>
  <c r="Q141" i="25"/>
  <c r="Q70" i="25"/>
  <c r="Q55" i="25"/>
  <c r="Q96" i="25"/>
  <c r="Q59" i="25"/>
  <c r="A39" i="49"/>
  <c r="C32" i="49"/>
  <c r="B32" i="49" s="1"/>
  <c r="C33" i="49"/>
  <c r="B33" i="49" s="1"/>
  <c r="C36" i="49"/>
  <c r="B36" i="49" s="1"/>
  <c r="C37" i="49"/>
  <c r="B37" i="49" s="1"/>
  <c r="C31" i="49"/>
  <c r="B31" i="49" s="1"/>
  <c r="C28" i="49"/>
  <c r="B28" i="49" s="1"/>
  <c r="C30" i="49"/>
  <c r="B30" i="49" s="1"/>
  <c r="C39" i="49"/>
  <c r="B39" i="49" s="1"/>
  <c r="C27" i="49"/>
  <c r="B27" i="49" s="1"/>
  <c r="C34" i="49"/>
  <c r="B34" i="49" s="1"/>
  <c r="B15" i="49"/>
  <c r="B115" i="49"/>
  <c r="B161" i="49"/>
  <c r="B148" i="49"/>
  <c r="B172" i="49"/>
  <c r="A32" i="49"/>
  <c r="A26" i="49"/>
  <c r="A33" i="49"/>
  <c r="A37" i="49"/>
  <c r="A28" i="49"/>
  <c r="A29" i="49"/>
  <c r="A35" i="49"/>
  <c r="A27" i="49"/>
  <c r="A30" i="49"/>
  <c r="A38" i="49"/>
  <c r="B181" i="49"/>
  <c r="B67" i="49"/>
  <c r="B220" i="49"/>
  <c r="A36" i="49"/>
  <c r="A31" i="49"/>
  <c r="B88" i="49"/>
  <c r="B16" i="49"/>
  <c r="B122" i="49"/>
  <c r="B159" i="49"/>
  <c r="B52" i="49"/>
  <c r="A34" i="49"/>
  <c r="B212" i="49"/>
  <c r="B133" i="49"/>
  <c r="B170" i="49"/>
  <c r="B132" i="49"/>
  <c r="B93" i="49"/>
  <c r="B108" i="49"/>
  <c r="B223" i="49"/>
  <c r="B83" i="49"/>
  <c r="B126" i="49"/>
  <c r="B208" i="49"/>
  <c r="B71" i="49"/>
  <c r="B210" i="49"/>
  <c r="B153" i="49"/>
  <c r="B144" i="49"/>
  <c r="B127" i="49"/>
  <c r="B152" i="49"/>
  <c r="B142" i="49"/>
  <c r="B167" i="49"/>
  <c r="B96" i="49"/>
  <c r="B60" i="49"/>
  <c r="B199" i="49"/>
  <c r="B58" i="49"/>
  <c r="B176" i="49"/>
  <c r="B195" i="49"/>
  <c r="B124" i="49"/>
  <c r="B168" i="49"/>
  <c r="B200" i="49"/>
  <c r="B107" i="49"/>
  <c r="B154" i="49"/>
  <c r="B201" i="49"/>
  <c r="B178" i="49"/>
  <c r="B192" i="49"/>
  <c r="B130" i="49"/>
  <c r="B209" i="49"/>
  <c r="B191" i="49"/>
  <c r="B211" i="49"/>
  <c r="B215" i="49"/>
  <c r="B92" i="49"/>
  <c r="B169" i="49"/>
  <c r="B38" i="49"/>
  <c r="B202" i="49"/>
  <c r="B57" i="49"/>
  <c r="B74" i="49"/>
  <c r="B156" i="49"/>
  <c r="B120" i="49"/>
  <c r="B145" i="49"/>
  <c r="B90" i="49"/>
  <c r="B135" i="49"/>
  <c r="B164" i="49"/>
  <c r="B97" i="49"/>
  <c r="B114" i="49"/>
  <c r="B140" i="49"/>
  <c r="B81" i="49"/>
  <c r="B173" i="49"/>
  <c r="B205" i="49"/>
  <c r="B13" i="49"/>
  <c r="B95" i="49"/>
  <c r="B198" i="49"/>
  <c r="B66" i="49"/>
  <c r="B204" i="49"/>
  <c r="B109" i="49"/>
  <c r="B184" i="49"/>
  <c r="B84" i="49"/>
  <c r="B103" i="49"/>
  <c r="B193" i="49"/>
  <c r="B134" i="49"/>
  <c r="B77" i="49"/>
  <c r="B87" i="49"/>
  <c r="B116" i="49"/>
  <c r="B35" i="49"/>
  <c r="B47" i="49"/>
  <c r="B213" i="49"/>
  <c r="B75" i="49"/>
  <c r="B158" i="49"/>
  <c r="B185" i="49"/>
  <c r="B216" i="49"/>
  <c r="B175" i="49"/>
  <c r="B91" i="49"/>
  <c r="B146" i="49"/>
  <c r="B104" i="49"/>
  <c r="B94" i="49"/>
  <c r="B214" i="49"/>
  <c r="B163" i="49"/>
  <c r="B70" i="49"/>
  <c r="B65" i="49"/>
  <c r="B111" i="49"/>
  <c r="B188" i="49"/>
  <c r="B196" i="49"/>
  <c r="B63" i="49"/>
  <c r="B46" i="49"/>
  <c r="B80" i="49"/>
  <c r="B102" i="49"/>
  <c r="B62" i="49"/>
  <c r="B187" i="49"/>
  <c r="B137" i="49"/>
  <c r="B101" i="49"/>
  <c r="B179" i="49"/>
  <c r="B54" i="49"/>
  <c r="B106" i="49"/>
  <c r="B131" i="49"/>
  <c r="B157" i="49"/>
  <c r="B53" i="49"/>
  <c r="B180" i="49"/>
  <c r="B138" i="49"/>
  <c r="B85" i="49"/>
  <c r="B113" i="49"/>
  <c r="B110" i="49"/>
  <c r="B48" i="49"/>
  <c r="B166" i="49"/>
  <c r="B174" i="49"/>
  <c r="B118" i="49"/>
  <c r="B143" i="49"/>
  <c r="B78" i="49"/>
  <c r="B197" i="49"/>
  <c r="B73" i="49"/>
  <c r="B162" i="49"/>
  <c r="B141" i="49"/>
  <c r="B203" i="49"/>
  <c r="B190" i="49"/>
  <c r="B49" i="49"/>
  <c r="B86" i="49"/>
  <c r="B112" i="49"/>
  <c r="B207" i="49"/>
  <c r="B123" i="49"/>
  <c r="B128" i="49"/>
  <c r="B72" i="49"/>
  <c r="B182" i="49"/>
  <c r="B26" i="49"/>
  <c r="B171" i="49"/>
  <c r="B177" i="49"/>
  <c r="B222" i="49"/>
  <c r="B165" i="49"/>
  <c r="B219" i="49"/>
  <c r="B206" i="49"/>
  <c r="B55" i="49"/>
  <c r="B68" i="49"/>
  <c r="B117" i="49"/>
  <c r="B98" i="49"/>
  <c r="B51" i="49"/>
  <c r="B56" i="49"/>
  <c r="B89" i="49"/>
  <c r="B224" i="49"/>
  <c r="B61" i="49"/>
  <c r="B79" i="49"/>
  <c r="B50" i="49"/>
  <c r="B218" i="49"/>
  <c r="B189" i="49"/>
  <c r="B59" i="49"/>
  <c r="B155" i="49"/>
  <c r="B139" i="49"/>
  <c r="B160" i="49"/>
  <c r="B119" i="49"/>
  <c r="B105" i="49"/>
  <c r="B69" i="49"/>
  <c r="B183" i="49"/>
  <c r="B82" i="49"/>
  <c r="B29" i="49"/>
  <c r="B100" i="49"/>
  <c r="B194" i="49"/>
  <c r="B186" i="49"/>
  <c r="B129" i="49"/>
  <c r="B217" i="49"/>
  <c r="B125" i="49"/>
  <c r="B147" i="49"/>
  <c r="B151" i="49"/>
  <c r="B76" i="49"/>
  <c r="B149" i="49"/>
  <c r="B121" i="49"/>
  <c r="B99" i="49"/>
  <c r="B221" i="49"/>
  <c r="B150" i="49"/>
  <c r="B136" i="49"/>
  <c r="C42" i="49"/>
  <c r="A19" i="83"/>
  <c r="AD236" i="52"/>
  <c r="AC261" i="52"/>
  <c r="AD171" i="52"/>
  <c r="AD249" i="52"/>
  <c r="AB162" i="52"/>
  <c r="AD248" i="52"/>
  <c r="AC154" i="52"/>
  <c r="AC306" i="52"/>
  <c r="AD233" i="52"/>
  <c r="AD156" i="52"/>
  <c r="AC287" i="52"/>
  <c r="AC205" i="52"/>
  <c r="AD259" i="52"/>
  <c r="AC200" i="52"/>
  <c r="AC215" i="52"/>
  <c r="AB235" i="52"/>
  <c r="AB244" i="52"/>
  <c r="AD304" i="52"/>
  <c r="AC257" i="52"/>
  <c r="AC151" i="52"/>
  <c r="AC294" i="52"/>
  <c r="AC165" i="52"/>
  <c r="AD250" i="52"/>
  <c r="AC280" i="52"/>
  <c r="AC222" i="52"/>
  <c r="AD192" i="52"/>
  <c r="AD246" i="52"/>
  <c r="AC244" i="52"/>
  <c r="AC214" i="52"/>
  <c r="AD292" i="52"/>
  <c r="AD310" i="52"/>
  <c r="AD182" i="52"/>
  <c r="AC322" i="52"/>
  <c r="AC166" i="52"/>
  <c r="AD189" i="52"/>
  <c r="AC192" i="52"/>
  <c r="AD217" i="52"/>
  <c r="AB310" i="52"/>
  <c r="AB202" i="52"/>
  <c r="AD289" i="52"/>
  <c r="AD306" i="52"/>
  <c r="AD312" i="52"/>
  <c r="AD287" i="52"/>
  <c r="AD183" i="52"/>
  <c r="AD258" i="52"/>
  <c r="AD206" i="52"/>
  <c r="AD268" i="52"/>
  <c r="AD184" i="52"/>
  <c r="AC184" i="52"/>
  <c r="AC228" i="52"/>
  <c r="AC308" i="52"/>
  <c r="AC311" i="52"/>
  <c r="AC239" i="52"/>
  <c r="AC167" i="52"/>
  <c r="AC242" i="52"/>
  <c r="AC178" i="52"/>
  <c r="AC273" i="52"/>
  <c r="AC225" i="52"/>
  <c r="AC157" i="52"/>
  <c r="AB255" i="52"/>
  <c r="AB204" i="52"/>
  <c r="AB195" i="52"/>
  <c r="AD277" i="52"/>
  <c r="AC284" i="52"/>
  <c r="AC290" i="52"/>
  <c r="AC201" i="52"/>
  <c r="AD290" i="52"/>
  <c r="AD220" i="52"/>
  <c r="AC208" i="52"/>
  <c r="AC187" i="52"/>
  <c r="AC305" i="52"/>
  <c r="AB247" i="52"/>
  <c r="AD315" i="52"/>
  <c r="AD285" i="52"/>
  <c r="AD263" i="52"/>
  <c r="AD175" i="52"/>
  <c r="AD254" i="52"/>
  <c r="AD186" i="52"/>
  <c r="AD256" i="52"/>
  <c r="AD160" i="52"/>
  <c r="AC316" i="52"/>
  <c r="AC164" i="52"/>
  <c r="AC317" i="52"/>
  <c r="AC291" i="52"/>
  <c r="AC219" i="52"/>
  <c r="AC159" i="52"/>
  <c r="AC238" i="52"/>
  <c r="AC170" i="52"/>
  <c r="AC269" i="52"/>
  <c r="AC221" i="52"/>
  <c r="AB223" i="52"/>
  <c r="AB186" i="52"/>
  <c r="AB164" i="52"/>
  <c r="AB296" i="52"/>
  <c r="AB187" i="52"/>
  <c r="AC173" i="52"/>
  <c r="AD173" i="52"/>
  <c r="AC304" i="52"/>
  <c r="AB171" i="52"/>
  <c r="AD180" i="52"/>
  <c r="AD152" i="52"/>
  <c r="AD197" i="52"/>
  <c r="AD157" i="52"/>
  <c r="AD201" i="52"/>
  <c r="AD227" i="52"/>
  <c r="AD294" i="52"/>
  <c r="AD222" i="52"/>
  <c r="AD308" i="52"/>
  <c r="AD228" i="52"/>
  <c r="AC319" i="52"/>
  <c r="AC272" i="52"/>
  <c r="AC268" i="52"/>
  <c r="AC275" i="52"/>
  <c r="AC203" i="52"/>
  <c r="AC278" i="52"/>
  <c r="AC210" i="52"/>
  <c r="AC309" i="52"/>
  <c r="AC249" i="52"/>
  <c r="AC193" i="52"/>
  <c r="AB215" i="52"/>
  <c r="AB205" i="52"/>
  <c r="AD247" i="52"/>
  <c r="AD174" i="52"/>
  <c r="AC288" i="52"/>
  <c r="AC279" i="52"/>
  <c r="AB257" i="52"/>
  <c r="AD181" i="52"/>
  <c r="AD185" i="52"/>
  <c r="AD218" i="52"/>
  <c r="AC168" i="52"/>
  <c r="AC188" i="52"/>
  <c r="AC274" i="52"/>
  <c r="AC241" i="52"/>
  <c r="AB232" i="52"/>
  <c r="AD159" i="52"/>
  <c r="AC327" i="52"/>
  <c r="AC207" i="52"/>
  <c r="AB208" i="52"/>
  <c r="AD241" i="52"/>
  <c r="AD223" i="52"/>
  <c r="AC292" i="52"/>
  <c r="AC255" i="52"/>
  <c r="AC206" i="52"/>
  <c r="AC189" i="52"/>
  <c r="AB181" i="52"/>
  <c r="AD324" i="52"/>
  <c r="AD211" i="52"/>
  <c r="AD214" i="52"/>
  <c r="AD196" i="52"/>
  <c r="AC183" i="52"/>
  <c r="AC202" i="52"/>
  <c r="AC297" i="52"/>
  <c r="AC169" i="52"/>
  <c r="AB190" i="52"/>
  <c r="AD273" i="52"/>
  <c r="AD177" i="52"/>
  <c r="AD299" i="52"/>
  <c r="AD282" i="52"/>
  <c r="AC276" i="52"/>
  <c r="AC172" i="52"/>
  <c r="AC251" i="52"/>
  <c r="AC258" i="52"/>
  <c r="AC237" i="52"/>
  <c r="AD301" i="52"/>
  <c r="AD317" i="52"/>
  <c r="AD320" i="52"/>
  <c r="AD295" i="52"/>
  <c r="AD191" i="52"/>
  <c r="AD274" i="52"/>
  <c r="AD210" i="52"/>
  <c r="AD272" i="52"/>
  <c r="AC324" i="52"/>
  <c r="AC326" i="52"/>
  <c r="AC314" i="52"/>
  <c r="AC243" i="52"/>
  <c r="AC175" i="52"/>
  <c r="AC254" i="52"/>
  <c r="AC182" i="52"/>
  <c r="AC293" i="52"/>
  <c r="AC229" i="52"/>
  <c r="AB241" i="52"/>
  <c r="A13" i="83"/>
  <c r="A17" i="83"/>
  <c r="A21" i="83"/>
  <c r="A6" i="83"/>
  <c r="A24" i="83"/>
  <c r="A7" i="83"/>
  <c r="A22" i="83"/>
  <c r="A18" i="83"/>
  <c r="C14" i="82"/>
  <c r="C19" i="82"/>
  <c r="C10" i="82"/>
  <c r="A23" i="83"/>
  <c r="A14" i="83"/>
  <c r="A12" i="83"/>
  <c r="A16" i="83"/>
  <c r="A20" i="83"/>
  <c r="A11" i="83"/>
  <c r="A10" i="83"/>
  <c r="A9" i="83"/>
  <c r="A8" i="83"/>
  <c r="A15" i="83"/>
  <c r="C13" i="82"/>
  <c r="C12" i="82"/>
  <c r="C16" i="82"/>
  <c r="C15" i="82"/>
  <c r="C9" i="82"/>
  <c r="C18" i="82"/>
  <c r="C17" i="82"/>
  <c r="AB273" i="52"/>
  <c r="AB269" i="52"/>
  <c r="AD261" i="52"/>
  <c r="AD288" i="52"/>
  <c r="AD168" i="52"/>
  <c r="AD309" i="52"/>
  <c r="AD193" i="52"/>
  <c r="AD279" i="52"/>
  <c r="AB201" i="52"/>
  <c r="AB177" i="52"/>
  <c r="AB282" i="52"/>
  <c r="AB200" i="52"/>
  <c r="AB261" i="52"/>
  <c r="AB173" i="52"/>
  <c r="AB166" i="52"/>
  <c r="AB156" i="52"/>
  <c r="AB315" i="52"/>
  <c r="AB227" i="52"/>
  <c r="AD327" i="52"/>
  <c r="AD245" i="52"/>
  <c r="AD329" i="52"/>
  <c r="AD253" i="52"/>
  <c r="AD257" i="52"/>
  <c r="AD297" i="52"/>
  <c r="AD311" i="52"/>
  <c r="AD275" i="52"/>
  <c r="AD239" i="52"/>
  <c r="AD203" i="52"/>
  <c r="AD167" i="52"/>
  <c r="AD238" i="52"/>
  <c r="AD198" i="52"/>
  <c r="AD162" i="52"/>
  <c r="AD284" i="52"/>
  <c r="AD212" i="52"/>
  <c r="AD176" i="52"/>
  <c r="AC320" i="52"/>
  <c r="AC312" i="52"/>
  <c r="AC315" i="52"/>
  <c r="AC212" i="52"/>
  <c r="AC256" i="52"/>
  <c r="AC329" i="52"/>
  <c r="AC252" i="52"/>
  <c r="AC307" i="52"/>
  <c r="AC271" i="52"/>
  <c r="AC231" i="52"/>
  <c r="AC199" i="52"/>
  <c r="AC163" i="52"/>
  <c r="AC270" i="52"/>
  <c r="AC234" i="52"/>
  <c r="AC198" i="52"/>
  <c r="AC162" i="52"/>
  <c r="AC289" i="52"/>
  <c r="AC253" i="52"/>
  <c r="AC181" i="52"/>
  <c r="AB311" i="52"/>
  <c r="AB178" i="52"/>
  <c r="AB281" i="52"/>
  <c r="AB170" i="52"/>
  <c r="AB303" i="52"/>
  <c r="AB210" i="52"/>
  <c r="AB154" i="52"/>
  <c r="AB209" i="52"/>
  <c r="AB272" i="52"/>
  <c r="AB192" i="52"/>
  <c r="AB174" i="52"/>
  <c r="AB245" i="52"/>
  <c r="AB165" i="52"/>
  <c r="AB316" i="52"/>
  <c r="AB228" i="52"/>
  <c r="AB318" i="52"/>
  <c r="AB299" i="52"/>
  <c r="AB211" i="52"/>
  <c r="AB327" i="52"/>
  <c r="AB262" i="52"/>
  <c r="AB252" i="52"/>
  <c r="AB323" i="52"/>
  <c r="AD151" i="52"/>
  <c r="AD305" i="52"/>
  <c r="AD243" i="52"/>
  <c r="AD278" i="52"/>
  <c r="AD166" i="52"/>
  <c r="AD216" i="52"/>
  <c r="AB199" i="52"/>
  <c r="AB231" i="52"/>
  <c r="AD318" i="52"/>
  <c r="AD323" i="52"/>
  <c r="AD229" i="52"/>
  <c r="AD325" i="52"/>
  <c r="AD237" i="52"/>
  <c r="AD209" i="52"/>
  <c r="AD265" i="52"/>
  <c r="AD307" i="52"/>
  <c r="AD271" i="52"/>
  <c r="AD235" i="52"/>
  <c r="AD199" i="52"/>
  <c r="AD163" i="52"/>
  <c r="AD270" i="52"/>
  <c r="AD230" i="52"/>
  <c r="AD194" i="52"/>
  <c r="AD158" i="52"/>
  <c r="AD280" i="52"/>
  <c r="AD244" i="52"/>
  <c r="AD208" i="52"/>
  <c r="AD172" i="52"/>
  <c r="AC264" i="52"/>
  <c r="AC310" i="52"/>
  <c r="AC196" i="52"/>
  <c r="AC240" i="52"/>
  <c r="AC325" i="52"/>
  <c r="AC236" i="52"/>
  <c r="AC303" i="52"/>
  <c r="AC263" i="52"/>
  <c r="AC227" i="52"/>
  <c r="AC195" i="52"/>
  <c r="AC266" i="52"/>
  <c r="AC230" i="52"/>
  <c r="AC194" i="52"/>
  <c r="AC158" i="52"/>
  <c r="AC285" i="52"/>
  <c r="AC213" i="52"/>
  <c r="AC177" i="52"/>
  <c r="AB161" i="52"/>
  <c r="C15" i="83" s="1"/>
  <c r="D15" i="83" s="1"/>
  <c r="AB159" i="52"/>
  <c r="AB217" i="52"/>
  <c r="AB290" i="52"/>
  <c r="AB239" i="52"/>
  <c r="AB169" i="52"/>
  <c r="AB322" i="52"/>
  <c r="AB264" i="52"/>
  <c r="AB184" i="52"/>
  <c r="AB325" i="52"/>
  <c r="AB237" i="52"/>
  <c r="AB157" i="52"/>
  <c r="AB308" i="52"/>
  <c r="AB220" i="52"/>
  <c r="AB294" i="52"/>
  <c r="AB291" i="52"/>
  <c r="AB203" i="52"/>
  <c r="AD269" i="52"/>
  <c r="AD169" i="52"/>
  <c r="AD207" i="52"/>
  <c r="AD242" i="52"/>
  <c r="AD252" i="52"/>
  <c r="AB226" i="52"/>
  <c r="AB193" i="52"/>
  <c r="AB233" i="52"/>
  <c r="AB288" i="52"/>
  <c r="AB230" i="52"/>
  <c r="AD314" i="52"/>
  <c r="AD319" i="52"/>
  <c r="AD213" i="52"/>
  <c r="AD321" i="52"/>
  <c r="AD221" i="52"/>
  <c r="AD328" i="52"/>
  <c r="AD303" i="52"/>
  <c r="AD267" i="52"/>
  <c r="AD231" i="52"/>
  <c r="AD195" i="52"/>
  <c r="AD262" i="52"/>
  <c r="AD226" i="52"/>
  <c r="AD190" i="52"/>
  <c r="AD154" i="52"/>
  <c r="AD276" i="52"/>
  <c r="AD240" i="52"/>
  <c r="AD204" i="52"/>
  <c r="AD164" i="52"/>
  <c r="AC216" i="52"/>
  <c r="AC232" i="52"/>
  <c r="AC302" i="52"/>
  <c r="AC180" i="52"/>
  <c r="AC224" i="52"/>
  <c r="AC321" i="52"/>
  <c r="AC220" i="52"/>
  <c r="AC295" i="52"/>
  <c r="AC259" i="52"/>
  <c r="AC223" i="52"/>
  <c r="AC191" i="52"/>
  <c r="AC155" i="52"/>
  <c r="AC262" i="52"/>
  <c r="AC226" i="52"/>
  <c r="AC190" i="52"/>
  <c r="AC277" i="52"/>
  <c r="AC245" i="52"/>
  <c r="AC209" i="52"/>
  <c r="AB329" i="52"/>
  <c r="AB313" i="52"/>
  <c r="AB153" i="52"/>
  <c r="AB207" i="52"/>
  <c r="AB298" i="52"/>
  <c r="AB271" i="52"/>
  <c r="AB258" i="52"/>
  <c r="AB167" i="52"/>
  <c r="AB256" i="52"/>
  <c r="AB168" i="52"/>
  <c r="AB309" i="52"/>
  <c r="AB229" i="52"/>
  <c r="AB302" i="52"/>
  <c r="AB292" i="52"/>
  <c r="AB212" i="52"/>
  <c r="AB246" i="52"/>
  <c r="AB275" i="52"/>
  <c r="AB306" i="52"/>
  <c r="AB249" i="52"/>
  <c r="AB321" i="52"/>
  <c r="AB319" i="52"/>
  <c r="AB185" i="52"/>
  <c r="AB194" i="52"/>
  <c r="AB328" i="52"/>
  <c r="AB248" i="52"/>
  <c r="AB160" i="52"/>
  <c r="AB301" i="52"/>
  <c r="AB221" i="52"/>
  <c r="AB278" i="52"/>
  <c r="AB284" i="52"/>
  <c r="AB222" i="52"/>
  <c r="AB267" i="52"/>
  <c r="AB155" i="52"/>
  <c r="AB219" i="52"/>
  <c r="AB283" i="52"/>
  <c r="AB206" i="52"/>
  <c r="AB172" i="52"/>
  <c r="AB236" i="52"/>
  <c r="AB300" i="52"/>
  <c r="AB254" i="52"/>
  <c r="AB189" i="52"/>
  <c r="AB253" i="52"/>
  <c r="AB317" i="52"/>
  <c r="AB152" i="52"/>
  <c r="AB216" i="52"/>
  <c r="AB280" i="52"/>
  <c r="AB287" i="52"/>
  <c r="AB297" i="52"/>
  <c r="AB266" i="52"/>
  <c r="AB314" i="52"/>
  <c r="AB320" i="52"/>
  <c r="AB293" i="52"/>
  <c r="AB238" i="52"/>
  <c r="AB276" i="52"/>
  <c r="AB188" i="52"/>
  <c r="AB182" i="52"/>
  <c r="AB259" i="52"/>
  <c r="AC153" i="52"/>
  <c r="AC185" i="52"/>
  <c r="AC217" i="52"/>
  <c r="AC281" i="52"/>
  <c r="AC186" i="52"/>
  <c r="AC218" i="52"/>
  <c r="AC250" i="52"/>
  <c r="AC282" i="52"/>
  <c r="AC171" i="52"/>
  <c r="AC235" i="52"/>
  <c r="AC267" i="52"/>
  <c r="AC299" i="52"/>
  <c r="AC204" i="52"/>
  <c r="AC313" i="52"/>
  <c r="AC176" i="52"/>
  <c r="AC300" i="52"/>
  <c r="AC323" i="52"/>
  <c r="AC328" i="52"/>
  <c r="AC296" i="52"/>
  <c r="AD322" i="52"/>
  <c r="AD302" i="52"/>
  <c r="AD225" i="52"/>
  <c r="AD298" i="52"/>
  <c r="AD316" i="52"/>
  <c r="AD291" i="52"/>
  <c r="AD255" i="52"/>
  <c r="AD215" i="52"/>
  <c r="AD179" i="52"/>
  <c r="AD286" i="52"/>
  <c r="AD178" i="52"/>
  <c r="AD300" i="52"/>
  <c r="AD260" i="52"/>
  <c r="AD224" i="52"/>
  <c r="AD188" i="52"/>
  <c r="AC152" i="52"/>
  <c r="AC248" i="52"/>
  <c r="AC260" i="52"/>
  <c r="AC318" i="52"/>
  <c r="AC160" i="52"/>
  <c r="AC298" i="52"/>
  <c r="AC156" i="52"/>
  <c r="AC283" i="52"/>
  <c r="AC247" i="52"/>
  <c r="AC211" i="52"/>
  <c r="AC179" i="52"/>
  <c r="AC286" i="52"/>
  <c r="AC246" i="52"/>
  <c r="AC174" i="52"/>
  <c r="AC301" i="52"/>
  <c r="AC265" i="52"/>
  <c r="AC233" i="52"/>
  <c r="AC197" i="52"/>
  <c r="AC161" i="52"/>
  <c r="AB265" i="52"/>
  <c r="AB183" i="52"/>
  <c r="AB234" i="52"/>
  <c r="AB305" i="52"/>
  <c r="AB274" i="52"/>
  <c r="AB225" i="52"/>
  <c r="AB295" i="52"/>
  <c r="AB312" i="52"/>
  <c r="AB224" i="52"/>
  <c r="AB286" i="52"/>
  <c r="AB285" i="52"/>
  <c r="AB197" i="52"/>
  <c r="AB214" i="52"/>
  <c r="AB268" i="52"/>
  <c r="AB180" i="52"/>
  <c r="AB158" i="52"/>
  <c r="AB251" i="52"/>
  <c r="AB163" i="52"/>
  <c r="AB179" i="52"/>
  <c r="AB263" i="52"/>
  <c r="AD326" i="52"/>
  <c r="AD293" i="52"/>
  <c r="AD165" i="52"/>
  <c r="AD313" i="52"/>
  <c r="AD205" i="52"/>
  <c r="AD161" i="52"/>
  <c r="AD281" i="52"/>
  <c r="AD153" i="52"/>
  <c r="AD283" i="52"/>
  <c r="AD251" i="52"/>
  <c r="AD219" i="52"/>
  <c r="AD187" i="52"/>
  <c r="AD155" i="52"/>
  <c r="AD266" i="52"/>
  <c r="AD234" i="52"/>
  <c r="AD202" i="52"/>
  <c r="AD170" i="52"/>
  <c r="AD296" i="52"/>
  <c r="AD264" i="52"/>
  <c r="AD232" i="52"/>
  <c r="AD200" i="52"/>
  <c r="AB242" i="52"/>
  <c r="AB289" i="52"/>
  <c r="AB279" i="52"/>
  <c r="AB151" i="52"/>
  <c r="AB175" i="52"/>
  <c r="AB191" i="52"/>
  <c r="AB218" i="52"/>
  <c r="AB250" i="52"/>
  <c r="AB304" i="52"/>
  <c r="AB240" i="52"/>
  <c r="AB176" i="52"/>
  <c r="AB198" i="52"/>
  <c r="AB277" i="52"/>
  <c r="AB213" i="52"/>
  <c r="AB326" i="52"/>
  <c r="AB324" i="52"/>
  <c r="AB260" i="52"/>
  <c r="AB196" i="52"/>
  <c r="AB270" i="52"/>
  <c r="AB307" i="52"/>
  <c r="AB243" i="52"/>
  <c r="C21" i="83"/>
  <c r="D21" i="83" s="1"/>
  <c r="C18" i="83"/>
  <c r="D18" i="83" s="1"/>
  <c r="C24" i="83"/>
  <c r="D24" i="83" s="1"/>
  <c r="C20" i="83"/>
  <c r="D20" i="83" s="1"/>
  <c r="C8" i="82"/>
  <c r="C11" i="82"/>
  <c r="C7" i="82"/>
  <c r="C13" i="83"/>
  <c r="D13" i="83" s="1"/>
  <c r="C14" i="83"/>
  <c r="D14" i="83" s="1"/>
  <c r="C17" i="83"/>
  <c r="D17" i="83" s="1"/>
  <c r="C9" i="83"/>
  <c r="D9" i="83" s="1"/>
  <c r="C10" i="83"/>
  <c r="D10" i="83" s="1"/>
  <c r="C12" i="83"/>
  <c r="D12" i="83" s="1"/>
  <c r="C6" i="83"/>
  <c r="D6" i="83" s="1"/>
  <c r="C7" i="83"/>
  <c r="D7" i="83" s="1"/>
  <c r="C19" i="83"/>
  <c r="D19" i="83" s="1"/>
  <c r="C16" i="83"/>
  <c r="D16" i="83" s="1"/>
  <c r="C11" i="83"/>
  <c r="D11" i="83" s="1"/>
  <c r="C5" i="83"/>
  <c r="D5" i="83" s="1"/>
  <c r="C23" i="83"/>
  <c r="D23" i="83" s="1"/>
  <c r="C8" i="83"/>
  <c r="D8" i="83" s="1"/>
  <c r="C22" i="83"/>
  <c r="D22" i="83" s="1"/>
  <c r="A15" i="82"/>
  <c r="A18" i="82"/>
  <c r="A14" i="82"/>
  <c r="A16" i="82"/>
  <c r="A20" i="82"/>
  <c r="A17" i="82"/>
  <c r="A11" i="82"/>
  <c r="A12" i="82"/>
  <c r="A19" i="82"/>
  <c r="A13" i="82"/>
  <c r="B17" i="49" l="1"/>
  <c r="C18" i="49"/>
  <c r="A7" i="82"/>
  <c r="A8" i="82"/>
  <c r="A10" i="82"/>
  <c r="A9" i="82"/>
  <c r="A18" i="49" l="1"/>
  <c r="B18" i="49"/>
  <c r="E18" i="49"/>
  <c r="D18" i="49" s="1"/>
</calcChain>
</file>

<file path=xl/sharedStrings.xml><?xml version="1.0" encoding="utf-8"?>
<sst xmlns="http://schemas.openxmlformats.org/spreadsheetml/2006/main" count="37281" uniqueCount="1295">
  <si>
    <t>○貼りつけ用シートについて</t>
    <rPh sb="1" eb="2">
      <t>ハ</t>
    </rPh>
    <rPh sb="5" eb="6">
      <t>ヨウ</t>
    </rPh>
    <phoneticPr fontId="4"/>
  </si>
  <si>
    <t>←この色のセルには、最新値の貼り付けを行う。</t>
    <rPh sb="3" eb="4">
      <t>イロ</t>
    </rPh>
    <rPh sb="10" eb="12">
      <t>サイシン</t>
    </rPh>
    <rPh sb="12" eb="13">
      <t>アタイ</t>
    </rPh>
    <rPh sb="14" eb="15">
      <t>ハ</t>
    </rPh>
    <rPh sb="16" eb="17">
      <t>ツ</t>
    </rPh>
    <rPh sb="19" eb="20">
      <t>オコナ</t>
    </rPh>
    <phoneticPr fontId="19"/>
  </si>
  <si>
    <t>令和７年　なんばんＢＯＯＫ（電子版）</t>
    <rPh sb="0" eb="2">
      <t>レイワ</t>
    </rPh>
    <rPh sb="3" eb="4">
      <t>ネン</t>
    </rPh>
    <rPh sb="14" eb="17">
      <t>デンシバン</t>
    </rPh>
    <phoneticPr fontId="4"/>
  </si>
  <si>
    <t>ChapterⅠ 耕地面積・主要農作物ランキング</t>
    <rPh sb="9" eb="13">
      <t>コウチメンセキ</t>
    </rPh>
    <rPh sb="14" eb="19">
      <t>シュヨウノウサクモツ</t>
    </rPh>
    <phoneticPr fontId="4"/>
  </si>
  <si>
    <t>品目名</t>
    <rPh sb="0" eb="3">
      <t>ヒンモクメイ</t>
    </rPh>
    <phoneticPr fontId="4"/>
  </si>
  <si>
    <t>データの種類</t>
    <rPh sb="4" eb="6">
      <t>シュルイ</t>
    </rPh>
    <phoneticPr fontId="4"/>
  </si>
  <si>
    <t>小麦</t>
    <rPh sb="0" eb="2">
      <t>コムギ</t>
    </rPh>
    <phoneticPr fontId="4"/>
  </si>
  <si>
    <t>収穫量</t>
    <rPh sb="0" eb="3">
      <t>シュウカクリョウ</t>
    </rPh>
    <phoneticPr fontId="4"/>
  </si>
  <si>
    <t>地域ランキング</t>
    <rPh sb="0" eb="2">
      <t>チイキ</t>
    </rPh>
    <phoneticPr fontId="4"/>
  </si>
  <si>
    <t>振興局別</t>
    <rPh sb="0" eb="2">
      <t>シンコウ</t>
    </rPh>
    <rPh sb="2" eb="3">
      <t>キョク</t>
    </rPh>
    <rPh sb="3" eb="4">
      <t>ベツ</t>
    </rPh>
    <phoneticPr fontId="4"/>
  </si>
  <si>
    <t>順位</t>
    <rPh sb="0" eb="2">
      <t>ジュンイ</t>
    </rPh>
    <phoneticPr fontId="4"/>
  </si>
  <si>
    <t>（前年）</t>
    <rPh sb="1" eb="3">
      <t>ゼンネン</t>
    </rPh>
    <phoneticPr fontId="4"/>
  </si>
  <si>
    <t>地域</t>
    <rPh sb="0" eb="2">
      <t>チイキ</t>
    </rPh>
    <phoneticPr fontId="4"/>
  </si>
  <si>
    <t>北海道</t>
    <rPh sb="0" eb="3">
      <t>ホッカイドウ</t>
    </rPh>
    <phoneticPr fontId="11"/>
  </si>
  <si>
    <t>市町村名</t>
    <rPh sb="0" eb="1">
      <t>シ</t>
    </rPh>
    <rPh sb="1" eb="2">
      <t>マチ</t>
    </rPh>
    <rPh sb="2" eb="3">
      <t>ムラ</t>
    </rPh>
    <rPh sb="3" eb="4">
      <t>ナ</t>
    </rPh>
    <phoneticPr fontId="4"/>
  </si>
  <si>
    <t>　</t>
    <phoneticPr fontId="4"/>
  </si>
  <si>
    <t>表示データ→</t>
    <rPh sb="0" eb="2">
      <t>ヒョウジ</t>
    </rPh>
    <phoneticPr fontId="4"/>
  </si>
  <si>
    <t>グラフの種類（判定）→</t>
    <rPh sb="4" eb="6">
      <t>シュルイ</t>
    </rPh>
    <rPh sb="7" eb="9">
      <t>ハンテイ</t>
    </rPh>
    <phoneticPr fontId="4"/>
  </si>
  <si>
    <t>（判定_振興局）→</t>
    <rPh sb="1" eb="3">
      <t>ハンテイ</t>
    </rPh>
    <rPh sb="4" eb="7">
      <t>シンコウキョク</t>
    </rPh>
    <phoneticPr fontId="4"/>
  </si>
  <si>
    <t>棒グラフ用→</t>
    <rPh sb="0" eb="1">
      <t>ボウ</t>
    </rPh>
    <rPh sb="4" eb="5">
      <t>ヨウ</t>
    </rPh>
    <phoneticPr fontId="4"/>
  </si>
  <si>
    <t>てんさい_作付面積</t>
    <rPh sb="5" eb="9">
      <t>サクツケメンセキ</t>
    </rPh>
    <phoneticPr fontId="4"/>
  </si>
  <si>
    <t>その他</t>
    <phoneticPr fontId="4"/>
  </si>
  <si>
    <t>てんさい_収穫量</t>
    <rPh sb="5" eb="8">
      <t>シュウカクリョウ</t>
    </rPh>
    <phoneticPr fontId="4"/>
  </si>
  <si>
    <t>（判定_市町村）→</t>
    <rPh sb="1" eb="3">
      <t>ハンテイ</t>
    </rPh>
    <rPh sb="4" eb="7">
      <t>シチョウソン</t>
    </rPh>
    <phoneticPr fontId="4"/>
  </si>
  <si>
    <t>（円グラフ用）→</t>
    <rPh sb="1" eb="2">
      <t>エン</t>
    </rPh>
    <rPh sb="5" eb="6">
      <t>ヨウ</t>
    </rPh>
    <phoneticPr fontId="4"/>
  </si>
  <si>
    <t>注1：色付きセルはベタ打ち</t>
    <rPh sb="0" eb="1">
      <t>チュウ</t>
    </rPh>
    <rPh sb="3" eb="5">
      <t>イロツ</t>
    </rPh>
    <rPh sb="11" eb="12">
      <t>ウ</t>
    </rPh>
    <phoneticPr fontId="4"/>
  </si>
  <si>
    <t>作成時メモ（課題等）→</t>
    <rPh sb="0" eb="3">
      <t>サクセイジ</t>
    </rPh>
    <rPh sb="6" eb="8">
      <t>カダイ</t>
    </rPh>
    <rPh sb="8" eb="9">
      <t>トウ</t>
    </rPh>
    <phoneticPr fontId="4"/>
  </si>
  <si>
    <t>更新済み</t>
    <rPh sb="0" eb="3">
      <t>コウシンズ</t>
    </rPh>
    <phoneticPr fontId="4"/>
  </si>
  <si>
    <t>更新済み</t>
  </si>
  <si>
    <t>【全体向けメモ】</t>
    <rPh sb="1" eb="4">
      <t>ゼンタイム</t>
    </rPh>
    <phoneticPr fontId="4"/>
  </si>
  <si>
    <t>注2：この色のセルは要更新</t>
    <rPh sb="0" eb="1">
      <t>チュウ</t>
    </rPh>
    <rPh sb="5" eb="6">
      <t>イロ</t>
    </rPh>
    <rPh sb="10" eb="13">
      <t>ヨウコウシン</t>
    </rPh>
    <phoneticPr fontId="4"/>
  </si>
  <si>
    <t>耕地面積_計</t>
  </si>
  <si>
    <t>耕地面積_田</t>
  </si>
  <si>
    <t>耕地面積_畑</t>
  </si>
  <si>
    <t>水稲_作付面積</t>
  </si>
  <si>
    <t>水稲_収穫量</t>
  </si>
  <si>
    <t>水稲_10a当たり収量</t>
  </si>
  <si>
    <t>小麦_作付面積</t>
  </si>
  <si>
    <t>小麦_収穫量</t>
  </si>
  <si>
    <t>小麦_10a当たり収量</t>
  </si>
  <si>
    <t>秋まき小麦_作付面積</t>
  </si>
  <si>
    <t>秋まき小麦_収穫量</t>
  </si>
  <si>
    <t>秋まき小麦_10a当たり収量</t>
  </si>
  <si>
    <t>春まき小麦_作付面積</t>
  </si>
  <si>
    <t>春まき小麦_収穫量</t>
  </si>
  <si>
    <t>春まき小麦_10a当たり収量</t>
  </si>
  <si>
    <t>大豆_作付面積</t>
  </si>
  <si>
    <t>大豆_収穫量</t>
  </si>
  <si>
    <t>大豆_10a当たり収量</t>
  </si>
  <si>
    <t>てんさい_作付面積</t>
  </si>
  <si>
    <t>てんさい_収穫量</t>
  </si>
  <si>
    <t>てんさい_10a当たり収量</t>
  </si>
  <si>
    <t>そば_作付面積</t>
  </si>
  <si>
    <t>そば_収穫量</t>
  </si>
  <si>
    <t>そば_10a当たり収量</t>
  </si>
  <si>
    <t>ばれいしょ_作付面積</t>
  </si>
  <si>
    <t>ばれいしょ_収穫量</t>
  </si>
  <si>
    <t>ばれいしょ_10a当たり収量</t>
  </si>
  <si>
    <t>なたね_作付面積</t>
  </si>
  <si>
    <t>なたね_収穫量</t>
  </si>
  <si>
    <t>なたね_10a当たり収量</t>
  </si>
  <si>
    <r>
      <t>データ年　</t>
    </r>
    <r>
      <rPr>
        <b/>
        <sz val="11"/>
        <color theme="1"/>
        <rFont val="游ゴシック"/>
        <family val="3"/>
        <charset val="128"/>
        <scheme val="minor"/>
      </rPr>
      <t>※手入力で更新</t>
    </r>
    <rPh sb="3" eb="4">
      <t>ネン</t>
    </rPh>
    <rPh sb="6" eb="9">
      <t>テニュウリョク</t>
    </rPh>
    <rPh sb="10" eb="12">
      <t>コウシン</t>
    </rPh>
    <phoneticPr fontId="4"/>
  </si>
  <si>
    <t>令和６年</t>
    <rPh sb="0" eb="2">
      <t>レイワ</t>
    </rPh>
    <rPh sb="3" eb="4">
      <t>ネン</t>
    </rPh>
    <phoneticPr fontId="4"/>
  </si>
  <si>
    <t>令和６年産</t>
    <rPh sb="0" eb="2">
      <t>レイワ</t>
    </rPh>
    <rPh sb="3" eb="4">
      <t>ネン</t>
    </rPh>
    <rPh sb="4" eb="5">
      <t>サン</t>
    </rPh>
    <phoneticPr fontId="4"/>
  </si>
  <si>
    <t>令和６年産</t>
    <rPh sb="0" eb="2">
      <t>レイワ</t>
    </rPh>
    <rPh sb="3" eb="5">
      <t>ネンサン</t>
    </rPh>
    <phoneticPr fontId="4"/>
  </si>
  <si>
    <t>令和４年産</t>
    <rPh sb="0" eb="2">
      <t>レイワ</t>
    </rPh>
    <rPh sb="3" eb="5">
      <t>ネンサン</t>
    </rPh>
    <phoneticPr fontId="4"/>
  </si>
  <si>
    <t>令和５年産</t>
    <rPh sb="0" eb="2">
      <t>レイワ</t>
    </rPh>
    <rPh sb="3" eb="5">
      <t>ネンサン</t>
    </rPh>
    <phoneticPr fontId="4"/>
  </si>
  <si>
    <t>シェア</t>
    <phoneticPr fontId="4"/>
  </si>
  <si>
    <t>10a当たり収量</t>
    <rPh sb="3" eb="4">
      <t>ア</t>
    </rPh>
    <rPh sb="6" eb="8">
      <t>シュウリョウ</t>
    </rPh>
    <phoneticPr fontId="4"/>
  </si>
  <si>
    <t>収量</t>
    <rPh sb="0" eb="2">
      <t>シュウリョウ</t>
    </rPh>
    <phoneticPr fontId="4"/>
  </si>
  <si>
    <t>面積</t>
    <rPh sb="0" eb="2">
      <t>メンセキ</t>
    </rPh>
    <phoneticPr fontId="4"/>
  </si>
  <si>
    <t>10a当たり収量</t>
    <rPh sb="2" eb="4">
      <t>Aア</t>
    </rPh>
    <rPh sb="6" eb="8">
      <t>シュウリョウ</t>
    </rPh>
    <phoneticPr fontId="4"/>
  </si>
  <si>
    <t>単位</t>
    <rPh sb="0" eb="2">
      <t>タンイ</t>
    </rPh>
    <phoneticPr fontId="4"/>
  </si>
  <si>
    <t>%</t>
    <phoneticPr fontId="4"/>
  </si>
  <si>
    <t>㎏</t>
    <phoneticPr fontId="4"/>
  </si>
  <si>
    <t>ha</t>
    <phoneticPr fontId="4"/>
  </si>
  <si>
    <t>t</t>
    <phoneticPr fontId="4"/>
  </si>
  <si>
    <t>全国トップ５等</t>
    <rPh sb="0" eb="2">
      <t>ゼンコク</t>
    </rPh>
    <rPh sb="6" eb="7">
      <t>トウ</t>
    </rPh>
    <phoneticPr fontId="4"/>
  </si>
  <si>
    <t>タイトル</t>
    <phoneticPr fontId="4"/>
  </si>
  <si>
    <t>全国トップ５とシェア</t>
    <rPh sb="0" eb="2">
      <t>ゼンコク</t>
    </rPh>
    <phoneticPr fontId="4"/>
  </si>
  <si>
    <t>全国トップ５</t>
    <phoneticPr fontId="4"/>
  </si>
  <si>
    <t>北海道の作付面積の推移</t>
    <rPh sb="0" eb="3">
      <t>ホッカイドウ</t>
    </rPh>
    <rPh sb="4" eb="8">
      <t>サクツケメンセキ</t>
    </rPh>
    <rPh sb="9" eb="11">
      <t>スイイ</t>
    </rPh>
    <phoneticPr fontId="4"/>
  </si>
  <si>
    <t>北海道の収穫量の推移</t>
    <rPh sb="0" eb="3">
      <t>ホッカイドウ</t>
    </rPh>
    <rPh sb="4" eb="7">
      <t>シュウカクリョウ</t>
    </rPh>
    <rPh sb="8" eb="10">
      <t>スイイ</t>
    </rPh>
    <phoneticPr fontId="4"/>
  </si>
  <si>
    <t>北海道の10a当たり収量の推移</t>
    <rPh sb="0" eb="3">
      <t>ホッカイドウ</t>
    </rPh>
    <rPh sb="7" eb="8">
      <t>ア</t>
    </rPh>
    <rPh sb="10" eb="12">
      <t>シュウリョウ</t>
    </rPh>
    <rPh sb="13" eb="15">
      <t>スイイ</t>
    </rPh>
    <phoneticPr fontId="4"/>
  </si>
  <si>
    <t>全国値と北海道値</t>
    <rPh sb="0" eb="3">
      <t>ゼンコクチ</t>
    </rPh>
    <rPh sb="4" eb="8">
      <t>ホッカイドウチ</t>
    </rPh>
    <phoneticPr fontId="4"/>
  </si>
  <si>
    <t>北海道の10a当たり収量の推移</t>
  </si>
  <si>
    <t>全国ランキング上位と北海道</t>
    <rPh sb="0" eb="2">
      <t>ゼンコク</t>
    </rPh>
    <rPh sb="7" eb="9">
      <t>ジョウイ</t>
    </rPh>
    <rPh sb="10" eb="13">
      <t>ホッカイドウ</t>
    </rPh>
    <phoneticPr fontId="4"/>
  </si>
  <si>
    <t>都道府県名　1</t>
    <rPh sb="0" eb="5">
      <t>トドウフケンメイ</t>
    </rPh>
    <phoneticPr fontId="4"/>
  </si>
  <si>
    <t>令和2年産</t>
    <rPh sb="0" eb="2">
      <t>レイワ</t>
    </rPh>
    <rPh sb="3" eb="4">
      <t>ネン</t>
    </rPh>
    <rPh sb="4" eb="5">
      <t>サン</t>
    </rPh>
    <phoneticPr fontId="4"/>
  </si>
  <si>
    <t>香川</t>
    <rPh sb="0" eb="2">
      <t>カガワ</t>
    </rPh>
    <phoneticPr fontId="4"/>
  </si>
  <si>
    <t>愛媛</t>
    <rPh sb="0" eb="2">
      <t>エヒメ</t>
    </rPh>
    <phoneticPr fontId="4"/>
  </si>
  <si>
    <t>沖縄</t>
    <rPh sb="0" eb="2">
      <t>オキナワ</t>
    </rPh>
    <phoneticPr fontId="4"/>
  </si>
  <si>
    <t>和歌山</t>
    <rPh sb="0" eb="3">
      <t>ワカヤマ</t>
    </rPh>
    <phoneticPr fontId="4"/>
  </si>
  <si>
    <t>高知</t>
    <rPh sb="0" eb="2">
      <t>コウチ</t>
    </rPh>
    <phoneticPr fontId="4"/>
  </si>
  <si>
    <t>(秋まき・春まき小麦、てんさい10a当たり収穫量はこちら↓)</t>
    <rPh sb="1" eb="2">
      <t>アキ</t>
    </rPh>
    <rPh sb="5" eb="6">
      <t>ハル</t>
    </rPh>
    <rPh sb="8" eb="10">
      <t>コムギ</t>
    </rPh>
    <rPh sb="18" eb="19">
      <t>ア</t>
    </rPh>
    <rPh sb="21" eb="24">
      <t>シュウカクリョウ</t>
    </rPh>
    <phoneticPr fontId="4"/>
  </si>
  <si>
    <t>データ（全国値）</t>
    <rPh sb="4" eb="7">
      <t>ゼンコクチ</t>
    </rPh>
    <phoneticPr fontId="4"/>
  </si>
  <si>
    <t>4年前</t>
    <rPh sb="1" eb="3">
      <t>ネンマエ</t>
    </rPh>
    <phoneticPr fontId="4"/>
  </si>
  <si>
    <t>3年前</t>
    <rPh sb="1" eb="3">
      <t>ネンマエ</t>
    </rPh>
    <phoneticPr fontId="4"/>
  </si>
  <si>
    <t>2年前</t>
    <rPh sb="1" eb="3">
      <t>ネンマエ</t>
    </rPh>
    <phoneticPr fontId="4"/>
  </si>
  <si>
    <t>1年前</t>
    <rPh sb="1" eb="3">
      <t>ネンマエ</t>
    </rPh>
    <phoneticPr fontId="4"/>
  </si>
  <si>
    <t>最新年</t>
    <rPh sb="0" eb="3">
      <t>サイシンネン</t>
    </rPh>
    <phoneticPr fontId="4"/>
  </si>
  <si>
    <t>※北海道が6位以下の場合の北海道の順位</t>
    <rPh sb="1" eb="4">
      <t>ホッカイドウ</t>
    </rPh>
    <rPh sb="6" eb="9">
      <t>イイカ</t>
    </rPh>
    <rPh sb="10" eb="12">
      <t>バアイ</t>
    </rPh>
    <rPh sb="13" eb="16">
      <t>ホッカイドウ</t>
    </rPh>
    <rPh sb="17" eb="19">
      <t>ジュンイ</t>
    </rPh>
    <phoneticPr fontId="4"/>
  </si>
  <si>
    <t>グラフタイトル</t>
    <phoneticPr fontId="4"/>
  </si>
  <si>
    <t>全国における北海道のシェア</t>
    <rPh sb="0" eb="2">
      <t>ゼンコク</t>
    </rPh>
    <rPh sb="6" eb="9">
      <t>ホッカイドウ</t>
    </rPh>
    <phoneticPr fontId="4"/>
  </si>
  <si>
    <t>全国ランキングトップ５</t>
    <rPh sb="0" eb="2">
      <t>ゼンコク</t>
    </rPh>
    <phoneticPr fontId="4"/>
  </si>
  <si>
    <t>作付面積（北海道）</t>
    <rPh sb="0" eb="4">
      <t>サクツケメンセキ</t>
    </rPh>
    <rPh sb="5" eb="8">
      <t>ホッカイドウ</t>
    </rPh>
    <phoneticPr fontId="4"/>
  </si>
  <si>
    <t>収穫量（北海道）</t>
    <rPh sb="0" eb="3">
      <t>シュウカクリョウ</t>
    </rPh>
    <rPh sb="4" eb="7">
      <t>ホッカイドウ</t>
    </rPh>
    <phoneticPr fontId="4"/>
  </si>
  <si>
    <t>10a当たり収量（北海道）</t>
    <rPh sb="3" eb="4">
      <t>ア</t>
    </rPh>
    <rPh sb="6" eb="8">
      <t>シュウリョウ</t>
    </rPh>
    <rPh sb="9" eb="12">
      <t>ホッカイドウ</t>
    </rPh>
    <phoneticPr fontId="4"/>
  </si>
  <si>
    <t>　　　　地域別割合</t>
    <rPh sb="4" eb="9">
      <t>チイキベツワリアイ</t>
    </rPh>
    <phoneticPr fontId="4"/>
  </si>
  <si>
    <t>グラフ用データ_円_北海道</t>
    <rPh sb="10" eb="13">
      <t>ホッカイドウ</t>
    </rPh>
    <phoneticPr fontId="4"/>
  </si>
  <si>
    <t>(秋まき・春まき小麦はこちら↓)</t>
    <rPh sb="1" eb="2">
      <t>アキ</t>
    </rPh>
    <rPh sb="5" eb="6">
      <t>ハル</t>
    </rPh>
    <rPh sb="8" eb="10">
      <t>コムギ</t>
    </rPh>
    <phoneticPr fontId="4"/>
  </si>
  <si>
    <t>その他都府県</t>
    <rPh sb="2" eb="6">
      <t>タトフケン</t>
    </rPh>
    <phoneticPr fontId="4"/>
  </si>
  <si>
    <t>グラフ用データ_棒_1</t>
    <phoneticPr fontId="4"/>
  </si>
  <si>
    <t>振興局名　1</t>
    <rPh sb="0" eb="4">
      <t>シンコウキョクメイ</t>
    </rPh>
    <phoneticPr fontId="4"/>
  </si>
  <si>
    <t>データ（全道）</t>
    <rPh sb="4" eb="6">
      <t>ゼンドウ</t>
    </rPh>
    <phoneticPr fontId="4"/>
  </si>
  <si>
    <t>市町村ランキング</t>
    <rPh sb="0" eb="3">
      <t>シチョウソン</t>
    </rPh>
    <phoneticPr fontId="4"/>
  </si>
  <si>
    <t>市町村名　1</t>
    <rPh sb="0" eb="4">
      <t>シチョウソンメイ</t>
    </rPh>
    <phoneticPr fontId="4"/>
  </si>
  <si>
    <t>データ　1</t>
    <phoneticPr fontId="4"/>
  </si>
  <si>
    <t>小麦_作付面積</t>
    <phoneticPr fontId="4"/>
  </si>
  <si>
    <t>円グラフ用→</t>
    <rPh sb="0" eb="1">
      <t>エン</t>
    </rPh>
    <rPh sb="4" eb="5">
      <t>ヨウ</t>
    </rPh>
    <phoneticPr fontId="4"/>
  </si>
  <si>
    <t>北海道</t>
    <rPh sb="0" eb="3">
      <t>ホッカイドウ</t>
    </rPh>
    <phoneticPr fontId="4"/>
  </si>
  <si>
    <t>てんさい円グラフ用→</t>
    <rPh sb="4" eb="5">
      <t>エン</t>
    </rPh>
    <rPh sb="8" eb="9">
      <t>ヨウ</t>
    </rPh>
    <phoneticPr fontId="4"/>
  </si>
  <si>
    <t>てんさい棒グラフ用→</t>
    <rPh sb="4" eb="5">
      <t>ボウ</t>
    </rPh>
    <rPh sb="8" eb="9">
      <t>ヨウ</t>
    </rPh>
    <phoneticPr fontId="4"/>
  </si>
  <si>
    <t>都府県</t>
    <rPh sb="0" eb="3">
      <t>トフケン</t>
    </rPh>
    <phoneticPr fontId="4"/>
  </si>
  <si>
    <t>・全国値と地域ランキングの10a当たり収量値にカンマつけたい</t>
    <rPh sb="1" eb="4">
      <t>ゼンコクチ</t>
    </rPh>
    <rPh sb="5" eb="7">
      <t>チイキ</t>
    </rPh>
    <rPh sb="16" eb="17">
      <t>ア</t>
    </rPh>
    <rPh sb="19" eb="21">
      <t>シュウリョウ</t>
    </rPh>
    <rPh sb="21" eb="22">
      <t>アタイ</t>
    </rPh>
    <phoneticPr fontId="4"/>
  </si>
  <si>
    <t>データ年</t>
    <rPh sb="3" eb="4">
      <t>ネン</t>
    </rPh>
    <phoneticPr fontId="4"/>
  </si>
  <si>
    <t>令和５年</t>
    <rPh sb="0" eb="2">
      <t>レイワ</t>
    </rPh>
    <rPh sb="3" eb="4">
      <t>ネン</t>
    </rPh>
    <phoneticPr fontId="4"/>
  </si>
  <si>
    <t>令和５年産</t>
    <rPh sb="0" eb="2">
      <t>レイワ</t>
    </rPh>
    <rPh sb="3" eb="4">
      <t>ネン</t>
    </rPh>
    <rPh sb="4" eb="5">
      <t>サン</t>
    </rPh>
    <phoneticPr fontId="4"/>
  </si>
  <si>
    <t>シェア</t>
  </si>
  <si>
    <t>%</t>
  </si>
  <si>
    <t>㎏</t>
  </si>
  <si>
    <t>ha</t>
  </si>
  <si>
    <t>t</t>
  </si>
  <si>
    <t>全国トップ５</t>
  </si>
  <si>
    <t>北海道</t>
  </si>
  <si>
    <t>新潟</t>
  </si>
  <si>
    <t>青森</t>
  </si>
  <si>
    <t>愛知</t>
  </si>
  <si>
    <t>令和元年産</t>
    <rPh sb="0" eb="4">
      <t>レイワガンネン</t>
    </rPh>
    <rPh sb="4" eb="5">
      <t>サン</t>
    </rPh>
    <phoneticPr fontId="4"/>
  </si>
  <si>
    <t>長崎</t>
  </si>
  <si>
    <t>鹿児島</t>
  </si>
  <si>
    <t>長野</t>
  </si>
  <si>
    <t>福岡</t>
  </si>
  <si>
    <t>宮城</t>
  </si>
  <si>
    <t>佐賀</t>
  </si>
  <si>
    <t>-</t>
  </si>
  <si>
    <t>山形</t>
  </si>
  <si>
    <t>茨城</t>
  </si>
  <si>
    <t>愛媛</t>
  </si>
  <si>
    <t>福島</t>
  </si>
  <si>
    <t>秋田</t>
  </si>
  <si>
    <t>熊本</t>
  </si>
  <si>
    <t>静岡</t>
  </si>
  <si>
    <t>三重</t>
  </si>
  <si>
    <t>埼玉</t>
  </si>
  <si>
    <t>群馬</t>
  </si>
  <si>
    <t>岩手</t>
  </si>
  <si>
    <t>滋賀</t>
  </si>
  <si>
    <t>栃木</t>
  </si>
  <si>
    <t>宮崎</t>
  </si>
  <si>
    <t>千葉</t>
  </si>
  <si>
    <t>福井</t>
  </si>
  <si>
    <t>沖縄</t>
  </si>
  <si>
    <t>奈良</t>
  </si>
  <si>
    <t>岡山</t>
  </si>
  <si>
    <t>島根</t>
  </si>
  <si>
    <t>大分</t>
  </si>
  <si>
    <t>富山</t>
  </si>
  <si>
    <t>大阪</t>
  </si>
  <si>
    <t>山梨</t>
  </si>
  <si>
    <t>岐阜</t>
  </si>
  <si>
    <t>兵庫</t>
  </si>
  <si>
    <t>広島</t>
  </si>
  <si>
    <t>香川</t>
  </si>
  <si>
    <t>東京</t>
  </si>
  <si>
    <t>徳島</t>
  </si>
  <si>
    <t>山口</t>
  </si>
  <si>
    <t>石川</t>
  </si>
  <si>
    <t>神奈川</t>
  </si>
  <si>
    <t>鳥取</t>
  </si>
  <si>
    <t>和歌山</t>
  </si>
  <si>
    <t>京都</t>
  </si>
  <si>
    <t>高知</t>
  </si>
  <si>
    <t>十勝</t>
  </si>
  <si>
    <t>空知</t>
  </si>
  <si>
    <t>上川</t>
  </si>
  <si>
    <t>オホーツク</t>
  </si>
  <si>
    <t>根室</t>
  </si>
  <si>
    <t>石狩</t>
  </si>
  <si>
    <t>釧路</t>
  </si>
  <si>
    <t>後志</t>
  </si>
  <si>
    <t>胆振</t>
  </si>
  <si>
    <t>留萌</t>
  </si>
  <si>
    <t>渡島</t>
  </si>
  <si>
    <t>檜山</t>
  </si>
  <si>
    <t>日高</t>
  </si>
  <si>
    <t>宗谷</t>
  </si>
  <si>
    <t>別海町</t>
  </si>
  <si>
    <t>岩見沢市</t>
  </si>
  <si>
    <t>旭川市</t>
  </si>
  <si>
    <t>幌加内町</t>
  </si>
  <si>
    <t>音更町</t>
  </si>
  <si>
    <t>幕別町</t>
  </si>
  <si>
    <t>芽室町</t>
  </si>
  <si>
    <t>小清水町</t>
  </si>
  <si>
    <t>網走市</t>
  </si>
  <si>
    <t>更別村</t>
  </si>
  <si>
    <t>栗山町</t>
  </si>
  <si>
    <t>帯広市</t>
  </si>
  <si>
    <t>滝川市</t>
  </si>
  <si>
    <t>南幌町</t>
  </si>
  <si>
    <t>標茶町</t>
  </si>
  <si>
    <t>深川市</t>
  </si>
  <si>
    <t>沼田町</t>
  </si>
  <si>
    <t>北見市</t>
  </si>
  <si>
    <t>江別市</t>
  </si>
  <si>
    <t>京極町</t>
  </si>
  <si>
    <t>士別市</t>
  </si>
  <si>
    <t>清里町</t>
  </si>
  <si>
    <t>中札内村</t>
  </si>
  <si>
    <t>斜里町</t>
  </si>
  <si>
    <t>訓子府町</t>
  </si>
  <si>
    <t>当別町</t>
  </si>
  <si>
    <t>中標津町</t>
  </si>
  <si>
    <t>鷹栖町</t>
  </si>
  <si>
    <t>上士幌町</t>
  </si>
  <si>
    <t>清水町</t>
  </si>
  <si>
    <t>美唄市</t>
  </si>
  <si>
    <t>名寄市</t>
  </si>
  <si>
    <t>南富良野町</t>
  </si>
  <si>
    <t>置戸町</t>
  </si>
  <si>
    <t>長沼町</t>
  </si>
  <si>
    <t>大樹町</t>
  </si>
  <si>
    <t>大空町</t>
  </si>
  <si>
    <t>音威子府村</t>
  </si>
  <si>
    <t>鹿追町</t>
  </si>
  <si>
    <t>新十津川町</t>
  </si>
  <si>
    <t>秩父別町</t>
  </si>
  <si>
    <t>美瑛町</t>
  </si>
  <si>
    <t>北竜町</t>
  </si>
  <si>
    <t>士幌町</t>
  </si>
  <si>
    <t>千歳市</t>
  </si>
  <si>
    <t>由仁町</t>
  </si>
  <si>
    <t>滝上町</t>
  </si>
  <si>
    <t>当麻町</t>
  </si>
  <si>
    <t>豊頃町</t>
  </si>
  <si>
    <t>芦別市</t>
  </si>
  <si>
    <t>剣淵町</t>
  </si>
  <si>
    <t>東神楽町</t>
  </si>
  <si>
    <t>浦幌町</t>
  </si>
  <si>
    <t>富良野市</t>
  </si>
  <si>
    <t>和寒町</t>
  </si>
  <si>
    <t>新篠津村</t>
  </si>
  <si>
    <t>東川町</t>
  </si>
  <si>
    <t>美幌町</t>
  </si>
  <si>
    <t>中川町</t>
  </si>
  <si>
    <t>美深町</t>
  </si>
  <si>
    <t>安平町</t>
  </si>
  <si>
    <t>共和町</t>
  </si>
  <si>
    <t>稚内市</t>
  </si>
  <si>
    <t>池田町</t>
  </si>
  <si>
    <t>上川町</t>
  </si>
  <si>
    <t>浜中町</t>
  </si>
  <si>
    <t>上富良野町</t>
  </si>
  <si>
    <t>本別町</t>
  </si>
  <si>
    <t>雨竜町</t>
  </si>
  <si>
    <t>新得町</t>
  </si>
  <si>
    <t>倶知安町</t>
  </si>
  <si>
    <t>足寄町</t>
  </si>
  <si>
    <t>妹背牛町</t>
  </si>
  <si>
    <t>遠別町</t>
  </si>
  <si>
    <t>湧別町</t>
  </si>
  <si>
    <t>黒松内町</t>
  </si>
  <si>
    <t>弟子屈町</t>
  </si>
  <si>
    <t>むかわ町</t>
  </si>
  <si>
    <t>豊富町</t>
  </si>
  <si>
    <t>比布町</t>
  </si>
  <si>
    <t>洞爺湖町</t>
  </si>
  <si>
    <t>せたな町</t>
  </si>
  <si>
    <t>恵庭市</t>
  </si>
  <si>
    <t>厚真町</t>
  </si>
  <si>
    <t>蘭越町</t>
  </si>
  <si>
    <t>苫前町</t>
  </si>
  <si>
    <t>標津町</t>
  </si>
  <si>
    <t>浦臼町</t>
  </si>
  <si>
    <t>中富良野町</t>
  </si>
  <si>
    <t>壮瞥町</t>
  </si>
  <si>
    <t>津別町</t>
  </si>
  <si>
    <t>石狩市</t>
  </si>
  <si>
    <t>遠軽町</t>
  </si>
  <si>
    <t>下川町</t>
  </si>
  <si>
    <t>月形町</t>
  </si>
  <si>
    <t>枝幸町</t>
  </si>
  <si>
    <t>厚沢部町</t>
  </si>
  <si>
    <t>真狩村</t>
  </si>
  <si>
    <t>今金町</t>
  </si>
  <si>
    <t>愛別町</t>
  </si>
  <si>
    <t>佐呂間町</t>
  </si>
  <si>
    <t>留寿都村</t>
  </si>
  <si>
    <t>積丹町</t>
  </si>
  <si>
    <t>釧路市</t>
  </si>
  <si>
    <t>森町</t>
  </si>
  <si>
    <t>上ノ国町</t>
  </si>
  <si>
    <t>伊達市</t>
  </si>
  <si>
    <t>北斗市</t>
  </si>
  <si>
    <t>天塩町</t>
  </si>
  <si>
    <t>三笠市</t>
  </si>
  <si>
    <t>広尾町</t>
  </si>
  <si>
    <t>雄武町</t>
  </si>
  <si>
    <t>根室市</t>
  </si>
  <si>
    <t>小平町</t>
  </si>
  <si>
    <t>北広島市</t>
  </si>
  <si>
    <t>乙部町</t>
  </si>
  <si>
    <t>鶴居村</t>
  </si>
  <si>
    <t>奈井江町</t>
  </si>
  <si>
    <t>砂川市</t>
  </si>
  <si>
    <t>函館市</t>
  </si>
  <si>
    <t>喜茂別町</t>
  </si>
  <si>
    <t>羽幌町</t>
  </si>
  <si>
    <t>留萌市</t>
  </si>
  <si>
    <t>厚岸町</t>
  </si>
  <si>
    <t>紋別市</t>
  </si>
  <si>
    <t>豊浦町</t>
  </si>
  <si>
    <t>日高町</t>
  </si>
  <si>
    <t>赤平市</t>
  </si>
  <si>
    <t>ニセコ町</t>
  </si>
  <si>
    <t>幌延町</t>
  </si>
  <si>
    <t>初山別村</t>
  </si>
  <si>
    <t>新ひだか町</t>
  </si>
  <si>
    <t>知内町</t>
  </si>
  <si>
    <t>増毛町</t>
  </si>
  <si>
    <t>仁木町</t>
  </si>
  <si>
    <t>平取町</t>
  </si>
  <si>
    <t>新冠町</t>
  </si>
  <si>
    <t>興部町</t>
  </si>
  <si>
    <t>七飯町</t>
  </si>
  <si>
    <t>赤井川村</t>
  </si>
  <si>
    <t>陸別町</t>
  </si>
  <si>
    <t>八雲町</t>
  </si>
  <si>
    <t>札幌市</t>
  </si>
  <si>
    <t>浜頓別町</t>
  </si>
  <si>
    <t>猿払村</t>
  </si>
  <si>
    <t>江差町</t>
  </si>
  <si>
    <t>浦河町</t>
  </si>
  <si>
    <t>木古内町</t>
  </si>
  <si>
    <t>白糠町</t>
  </si>
  <si>
    <t>余市町</t>
  </si>
  <si>
    <t>中頓別町</t>
  </si>
  <si>
    <t>苫小牧市</t>
  </si>
  <si>
    <t>岩内町</t>
  </si>
  <si>
    <t>様似町</t>
  </si>
  <si>
    <t>小樽市</t>
  </si>
  <si>
    <t>古平町</t>
  </si>
  <si>
    <t>奥尻町</t>
  </si>
  <si>
    <t>夕張市</t>
  </si>
  <si>
    <t>長万部町</t>
  </si>
  <si>
    <t>福島町</t>
  </si>
  <si>
    <t>占冠村</t>
  </si>
  <si>
    <t>島牧村</t>
  </si>
  <si>
    <t>室蘭市</t>
  </si>
  <si>
    <t>松前町</t>
  </si>
  <si>
    <t>登別市</t>
  </si>
  <si>
    <t>神恵内村</t>
  </si>
  <si>
    <t>えりも町</t>
  </si>
  <si>
    <t>寿都町</t>
  </si>
  <si>
    <t>西興部村</t>
  </si>
  <si>
    <t>白老町</t>
  </si>
  <si>
    <t>釧路町</t>
  </si>
  <si>
    <t>羅臼町</t>
  </si>
  <si>
    <t>鹿部町</t>
  </si>
  <si>
    <t>歌志内市</t>
  </si>
  <si>
    <t>礼文町</t>
  </si>
  <si>
    <t>利尻町</t>
  </si>
  <si>
    <t>利尻富士町</t>
  </si>
  <si>
    <t>上砂川町</t>
  </si>
  <si>
    <t>泊村</t>
  </si>
  <si>
    <t>データ</t>
    <phoneticPr fontId="4"/>
  </si>
  <si>
    <t>都道府県</t>
    <rPh sb="0" eb="4">
      <t>トドウフケン</t>
    </rPh>
    <phoneticPr fontId="4"/>
  </si>
  <si>
    <t>熊本</t>
    <rPh sb="0" eb="2">
      <t>クマモト</t>
    </rPh>
    <phoneticPr fontId="4"/>
  </si>
  <si>
    <t>振興局</t>
    <rPh sb="0" eb="3">
      <t>シンコウキョク</t>
    </rPh>
    <phoneticPr fontId="4"/>
  </si>
  <si>
    <t>-</t>
    <phoneticPr fontId="4"/>
  </si>
  <si>
    <t>市町村</t>
    <rPh sb="0" eb="3">
      <t>シチョウソン</t>
    </rPh>
    <phoneticPr fontId="4"/>
  </si>
  <si>
    <t>並び替え↓</t>
    <rPh sb="0" eb="1">
      <t>ナラ</t>
    </rPh>
    <rPh sb="2" eb="3">
      <t>カ</t>
    </rPh>
    <phoneticPr fontId="4"/>
  </si>
  <si>
    <t>北海道</t>
    <rPh sb="0" eb="3">
      <t>ホッカイドウ</t>
    </rPh>
    <phoneticPr fontId="8"/>
  </si>
  <si>
    <t>青森</t>
    <rPh sb="0" eb="2">
      <t>アオモリ</t>
    </rPh>
    <phoneticPr fontId="8"/>
  </si>
  <si>
    <t>岩手</t>
    <rPh sb="0" eb="2">
      <t>イワテ</t>
    </rPh>
    <phoneticPr fontId="8"/>
  </si>
  <si>
    <t>宮城</t>
    <rPh sb="0" eb="2">
      <t>ミヤギ</t>
    </rPh>
    <phoneticPr fontId="8"/>
  </si>
  <si>
    <t>秋田</t>
    <rPh sb="0" eb="2">
      <t>アキタ</t>
    </rPh>
    <phoneticPr fontId="8"/>
  </si>
  <si>
    <t>山形</t>
    <rPh sb="0" eb="2">
      <t>ヤマガタ</t>
    </rPh>
    <phoneticPr fontId="8"/>
  </si>
  <si>
    <t>福島</t>
    <rPh sb="0" eb="2">
      <t>フクシマ</t>
    </rPh>
    <phoneticPr fontId="8"/>
  </si>
  <si>
    <t>茨城</t>
    <rPh sb="0" eb="2">
      <t>イバラギ</t>
    </rPh>
    <phoneticPr fontId="8"/>
  </si>
  <si>
    <t>栃木</t>
    <rPh sb="0" eb="2">
      <t>トチギ</t>
    </rPh>
    <phoneticPr fontId="8"/>
  </si>
  <si>
    <t>群馬</t>
    <rPh sb="0" eb="2">
      <t>グンマ</t>
    </rPh>
    <phoneticPr fontId="8"/>
  </si>
  <si>
    <t>埼玉</t>
    <rPh sb="0" eb="2">
      <t>サイタマ</t>
    </rPh>
    <phoneticPr fontId="8"/>
  </si>
  <si>
    <t>千葉</t>
    <rPh sb="0" eb="2">
      <t>チバ</t>
    </rPh>
    <phoneticPr fontId="8"/>
  </si>
  <si>
    <t>東京</t>
    <rPh sb="0" eb="2">
      <t>トウキョウ</t>
    </rPh>
    <phoneticPr fontId="8"/>
  </si>
  <si>
    <t>神奈川</t>
    <rPh sb="0" eb="3">
      <t>カナガワ</t>
    </rPh>
    <phoneticPr fontId="8"/>
  </si>
  <si>
    <t>新潟</t>
    <rPh sb="0" eb="2">
      <t>ニイガタ</t>
    </rPh>
    <phoneticPr fontId="8"/>
  </si>
  <si>
    <t>富山</t>
    <rPh sb="0" eb="2">
      <t>トヤマ</t>
    </rPh>
    <phoneticPr fontId="8"/>
  </si>
  <si>
    <t>石川</t>
    <rPh sb="0" eb="2">
      <t>イシカワ</t>
    </rPh>
    <phoneticPr fontId="8"/>
  </si>
  <si>
    <t>福井</t>
    <rPh sb="0" eb="2">
      <t>フクイ</t>
    </rPh>
    <phoneticPr fontId="8"/>
  </si>
  <si>
    <t>山梨</t>
    <rPh sb="0" eb="2">
      <t>ヤマナシ</t>
    </rPh>
    <phoneticPr fontId="8"/>
  </si>
  <si>
    <t>長野</t>
    <rPh sb="0" eb="2">
      <t>ナガノ</t>
    </rPh>
    <phoneticPr fontId="8"/>
  </si>
  <si>
    <t>岐阜</t>
    <rPh sb="0" eb="2">
      <t>ギフ</t>
    </rPh>
    <phoneticPr fontId="8"/>
  </si>
  <si>
    <t>静岡</t>
    <rPh sb="0" eb="2">
      <t>シズオカ</t>
    </rPh>
    <phoneticPr fontId="8"/>
  </si>
  <si>
    <t>愛知</t>
    <rPh sb="0" eb="2">
      <t>アイチ</t>
    </rPh>
    <phoneticPr fontId="8"/>
  </si>
  <si>
    <t>三重</t>
    <rPh sb="0" eb="2">
      <t>ミエ</t>
    </rPh>
    <phoneticPr fontId="8"/>
  </si>
  <si>
    <t>滋賀</t>
    <rPh sb="0" eb="2">
      <t>シガ</t>
    </rPh>
    <phoneticPr fontId="8"/>
  </si>
  <si>
    <t>京都</t>
    <rPh sb="0" eb="2">
      <t>キョウト</t>
    </rPh>
    <phoneticPr fontId="8"/>
  </si>
  <si>
    <t>大阪</t>
    <rPh sb="0" eb="2">
      <t>オオサカ</t>
    </rPh>
    <phoneticPr fontId="8"/>
  </si>
  <si>
    <t>兵庫</t>
    <rPh sb="0" eb="2">
      <t>ヒョウゴ</t>
    </rPh>
    <phoneticPr fontId="8"/>
  </si>
  <si>
    <t>奈良</t>
    <rPh sb="0" eb="2">
      <t>ナラ</t>
    </rPh>
    <phoneticPr fontId="8"/>
  </si>
  <si>
    <t>和歌山</t>
    <rPh sb="0" eb="3">
      <t>ワカヤマ</t>
    </rPh>
    <phoneticPr fontId="8"/>
  </si>
  <si>
    <t>鳥取</t>
    <rPh sb="0" eb="2">
      <t>トットリ</t>
    </rPh>
    <phoneticPr fontId="8"/>
  </si>
  <si>
    <t>島根</t>
    <rPh sb="0" eb="2">
      <t>シマネ</t>
    </rPh>
    <phoneticPr fontId="8"/>
  </si>
  <si>
    <t>岡山</t>
    <rPh sb="0" eb="2">
      <t>オカヤマ</t>
    </rPh>
    <phoneticPr fontId="8"/>
  </si>
  <si>
    <t>広島</t>
    <rPh sb="0" eb="2">
      <t>ヒロシマ</t>
    </rPh>
    <phoneticPr fontId="8"/>
  </si>
  <si>
    <t>山口</t>
    <rPh sb="0" eb="2">
      <t>ヤマグチ</t>
    </rPh>
    <phoneticPr fontId="8"/>
  </si>
  <si>
    <t>徳島</t>
    <rPh sb="0" eb="2">
      <t>トクシマ</t>
    </rPh>
    <phoneticPr fontId="8"/>
  </si>
  <si>
    <t>香川</t>
    <rPh sb="0" eb="2">
      <t>カガワ</t>
    </rPh>
    <phoneticPr fontId="8"/>
  </si>
  <si>
    <t>愛媛</t>
    <rPh sb="0" eb="2">
      <t>エヒメ</t>
    </rPh>
    <phoneticPr fontId="8"/>
  </si>
  <si>
    <t>高知</t>
    <rPh sb="0" eb="2">
      <t>コウチ</t>
    </rPh>
    <phoneticPr fontId="8"/>
  </si>
  <si>
    <t>福岡</t>
    <rPh sb="0" eb="2">
      <t>フクオカ</t>
    </rPh>
    <phoneticPr fontId="8"/>
  </si>
  <si>
    <t>佐賀</t>
    <rPh sb="0" eb="2">
      <t>サガ</t>
    </rPh>
    <phoneticPr fontId="8"/>
  </si>
  <si>
    <t>長崎</t>
    <rPh sb="0" eb="2">
      <t>ナガサキ</t>
    </rPh>
    <phoneticPr fontId="8"/>
  </si>
  <si>
    <t>熊本</t>
    <rPh sb="0" eb="2">
      <t>クマモト</t>
    </rPh>
    <phoneticPr fontId="8"/>
  </si>
  <si>
    <t>大分</t>
    <rPh sb="0" eb="2">
      <t>オオイタ</t>
    </rPh>
    <phoneticPr fontId="8"/>
  </si>
  <si>
    <t>宮崎</t>
    <rPh sb="0" eb="2">
      <t>ミヤザキ</t>
    </rPh>
    <phoneticPr fontId="8"/>
  </si>
  <si>
    <t>鹿児島</t>
    <rPh sb="0" eb="3">
      <t>カゴシマ</t>
    </rPh>
    <phoneticPr fontId="8"/>
  </si>
  <si>
    <t>沖縄</t>
    <rPh sb="0" eb="2">
      <t>オキナワ</t>
    </rPh>
    <phoneticPr fontId="8"/>
  </si>
  <si>
    <t>グラフ_耕地面積_計</t>
    <rPh sb="4" eb="8">
      <t>コウチメンセキ</t>
    </rPh>
    <rPh sb="9" eb="10">
      <t>ケイ</t>
    </rPh>
    <phoneticPr fontId="4"/>
  </si>
  <si>
    <t>グラフ_耕地面積_田</t>
    <rPh sb="4" eb="8">
      <t>コウチメンセキ</t>
    </rPh>
    <rPh sb="9" eb="10">
      <t>タ</t>
    </rPh>
    <phoneticPr fontId="4"/>
  </si>
  <si>
    <t>グラフ_耕地面積_畑</t>
    <rPh sb="4" eb="8">
      <t>コウチメンセキ</t>
    </rPh>
    <rPh sb="9" eb="10">
      <t>ハタケ</t>
    </rPh>
    <phoneticPr fontId="4"/>
  </si>
  <si>
    <t>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ー</t>
    <phoneticPr fontId="4"/>
  </si>
  <si>
    <t>グラフ_水稲_作付面積</t>
    <rPh sb="4" eb="6">
      <t>スイトウ</t>
    </rPh>
    <rPh sb="7" eb="11">
      <t>サクツケメンセキ</t>
    </rPh>
    <phoneticPr fontId="4"/>
  </si>
  <si>
    <t>グラフ_水稲_収穫量</t>
    <rPh sb="4" eb="6">
      <t>スイトウ</t>
    </rPh>
    <rPh sb="7" eb="10">
      <t>シュウカクリョウ</t>
    </rPh>
    <phoneticPr fontId="4"/>
  </si>
  <si>
    <t>グラフ_水稲_10a当たり収量</t>
    <rPh sb="4" eb="6">
      <t>スイトウ</t>
    </rPh>
    <rPh sb="10" eb="11">
      <t>ア</t>
    </rPh>
    <rPh sb="13" eb="15">
      <t>シュウリョウ</t>
    </rPh>
    <phoneticPr fontId="4"/>
  </si>
  <si>
    <t>グラフ_小麦_作付面積</t>
    <rPh sb="4" eb="6">
      <t>コムギ</t>
    </rPh>
    <rPh sb="7" eb="9">
      <t>サクツケ</t>
    </rPh>
    <rPh sb="9" eb="11">
      <t>メンセキ</t>
    </rPh>
    <phoneticPr fontId="4"/>
  </si>
  <si>
    <t>グラフ_小麦_収穫量</t>
    <rPh sb="4" eb="6">
      <t>コムギ</t>
    </rPh>
    <rPh sb="7" eb="10">
      <t>シュウカクリョウ</t>
    </rPh>
    <phoneticPr fontId="4"/>
  </si>
  <si>
    <t>グラフ_小麦_10a当たり収量</t>
    <rPh sb="4" eb="6">
      <t>コムギ</t>
    </rPh>
    <rPh sb="10" eb="11">
      <t>ア</t>
    </rPh>
    <rPh sb="13" eb="15">
      <t>シュウリョウ</t>
    </rPh>
    <phoneticPr fontId="4"/>
  </si>
  <si>
    <t>グラフ_秋まき小麦_作付面積</t>
    <rPh sb="4" eb="5">
      <t>アキ</t>
    </rPh>
    <rPh sb="7" eb="9">
      <t>コムギ</t>
    </rPh>
    <rPh sb="10" eb="14">
      <t>サクツケメンセキ</t>
    </rPh>
    <phoneticPr fontId="4"/>
  </si>
  <si>
    <t>グラフ_秋まき小麦_収穫量</t>
    <rPh sb="4" eb="5">
      <t>アキ</t>
    </rPh>
    <rPh sb="7" eb="9">
      <t>コムギ</t>
    </rPh>
    <rPh sb="10" eb="13">
      <t>シュウカクリョウ</t>
    </rPh>
    <phoneticPr fontId="4"/>
  </si>
  <si>
    <t>グラフ_秋まき小麦_10a当たり収量</t>
    <rPh sb="4" eb="5">
      <t>アキ</t>
    </rPh>
    <rPh sb="7" eb="9">
      <t>コムギ</t>
    </rPh>
    <rPh sb="13" eb="14">
      <t>ア</t>
    </rPh>
    <rPh sb="16" eb="18">
      <t>シュウリョウ</t>
    </rPh>
    <phoneticPr fontId="4"/>
  </si>
  <si>
    <t>グラフ_春まき小麦_作付面積</t>
    <rPh sb="4" eb="5">
      <t>ハル</t>
    </rPh>
    <rPh sb="7" eb="9">
      <t>コムギ</t>
    </rPh>
    <rPh sb="10" eb="14">
      <t>サクツケメンセキ</t>
    </rPh>
    <phoneticPr fontId="4"/>
  </si>
  <si>
    <t>グラフ_春まき小麦_収穫量</t>
    <rPh sb="4" eb="5">
      <t>ハル</t>
    </rPh>
    <rPh sb="7" eb="9">
      <t>コムギ</t>
    </rPh>
    <rPh sb="10" eb="13">
      <t>シュウカクリョウ</t>
    </rPh>
    <phoneticPr fontId="4"/>
  </si>
  <si>
    <t>グラフ_春まき小麦_10a当たり収量</t>
    <rPh sb="4" eb="5">
      <t>ハル</t>
    </rPh>
    <rPh sb="7" eb="9">
      <t>コムギ</t>
    </rPh>
    <rPh sb="13" eb="14">
      <t>ア</t>
    </rPh>
    <rPh sb="16" eb="18">
      <t>シュウリョウ</t>
    </rPh>
    <phoneticPr fontId="4"/>
  </si>
  <si>
    <t>グラフ_大豆_作付面積</t>
    <rPh sb="4" eb="6">
      <t>ダイズ</t>
    </rPh>
    <rPh sb="7" eb="11">
      <t>サクツケメンセキ</t>
    </rPh>
    <phoneticPr fontId="4"/>
  </si>
  <si>
    <t>グラフ_大豆_収穫量</t>
    <rPh sb="4" eb="6">
      <t>ダイズ</t>
    </rPh>
    <rPh sb="7" eb="10">
      <t>シュウカクリョウ</t>
    </rPh>
    <phoneticPr fontId="4"/>
  </si>
  <si>
    <t>グラフ_大豆_10a当たり収量</t>
    <rPh sb="4" eb="6">
      <t>ダイズ</t>
    </rPh>
    <rPh sb="9" eb="15">
      <t>Aアタリシュウリョウ</t>
    </rPh>
    <phoneticPr fontId="4"/>
  </si>
  <si>
    <t>グラフ_てんさい_作付面積</t>
    <rPh sb="9" eb="13">
      <t>サクツケメンセキ</t>
    </rPh>
    <phoneticPr fontId="4"/>
  </si>
  <si>
    <t>グラフ_てんさい_収穫量</t>
    <rPh sb="9" eb="12">
      <t>シュウカクリョウ</t>
    </rPh>
    <phoneticPr fontId="4"/>
  </si>
  <si>
    <t>グラフ_てんさい_10a当たり収量</t>
    <rPh sb="12" eb="13">
      <t>ア</t>
    </rPh>
    <rPh sb="15" eb="17">
      <t>シュウリョウ</t>
    </rPh>
    <phoneticPr fontId="4"/>
  </si>
  <si>
    <t>グラフ_そば_作付面積</t>
    <rPh sb="7" eb="9">
      <t>サクツケ</t>
    </rPh>
    <rPh sb="9" eb="11">
      <t>メンセキ</t>
    </rPh>
    <phoneticPr fontId="4"/>
  </si>
  <si>
    <t>グラフ_そば_収穫量</t>
    <rPh sb="7" eb="10">
      <t>シュウカクリョウ</t>
    </rPh>
    <phoneticPr fontId="4"/>
  </si>
  <si>
    <t>グラフ_そば_10a当たり収量</t>
    <rPh sb="10" eb="11">
      <t>ア</t>
    </rPh>
    <rPh sb="13" eb="15">
      <t>シュウリョウ</t>
    </rPh>
    <phoneticPr fontId="4"/>
  </si>
  <si>
    <t>グラフ_ばれいしょ_作付面積</t>
    <rPh sb="10" eb="14">
      <t>サクツケメンセキ</t>
    </rPh>
    <phoneticPr fontId="4"/>
  </si>
  <si>
    <t>グラフ_ばれいしょ_収穫量</t>
    <rPh sb="10" eb="13">
      <t>シュウカクリョウ</t>
    </rPh>
    <phoneticPr fontId="4"/>
  </si>
  <si>
    <t>グラフ_ばれいしょ_10a当たり収量</t>
    <rPh sb="13" eb="14">
      <t>ア</t>
    </rPh>
    <rPh sb="16" eb="18">
      <t>シュウリョウ</t>
    </rPh>
    <phoneticPr fontId="4"/>
  </si>
  <si>
    <t>グラフ_なたね_作付面積</t>
    <rPh sb="8" eb="12">
      <t>サクツケメンセキ</t>
    </rPh>
    <phoneticPr fontId="4"/>
  </si>
  <si>
    <t>グラフ_なたね_収穫量</t>
    <rPh sb="8" eb="11">
      <t>シュウカクリョウ</t>
    </rPh>
    <phoneticPr fontId="4"/>
  </si>
  <si>
    <t>グラフ_なたね_10a当たり収量</t>
    <rPh sb="11" eb="12">
      <t>ア</t>
    </rPh>
    <rPh sb="14" eb="16">
      <t>シュウリョウ</t>
    </rPh>
    <phoneticPr fontId="4"/>
  </si>
  <si>
    <t>品目→</t>
    <rPh sb="0" eb="2">
      <t>ヒンモク</t>
    </rPh>
    <phoneticPr fontId="4"/>
  </si>
  <si>
    <t>グラフ_耕地面積</t>
    <rPh sb="4" eb="8">
      <t>コウチメンセキ</t>
    </rPh>
    <phoneticPr fontId="4"/>
  </si>
  <si>
    <t>グラフ_作付面積_振興局</t>
    <rPh sb="4" eb="8">
      <t>サクツケメンセキ</t>
    </rPh>
    <rPh sb="9" eb="12">
      <t>シンコウキョク</t>
    </rPh>
    <phoneticPr fontId="4"/>
  </si>
  <si>
    <t>グラフ_収穫量_振興局</t>
    <rPh sb="4" eb="7">
      <t>シュウカクリョウ</t>
    </rPh>
    <rPh sb="8" eb="11">
      <t>シンコウキョク</t>
    </rPh>
    <phoneticPr fontId="4"/>
  </si>
  <si>
    <t>グラフ_10a当たり収量_振興局</t>
    <rPh sb="7" eb="8">
      <t>ア</t>
    </rPh>
    <rPh sb="10" eb="12">
      <t>シュウリョウ</t>
    </rPh>
    <rPh sb="13" eb="16">
      <t>シンコウキョク</t>
    </rPh>
    <phoneticPr fontId="4"/>
  </si>
  <si>
    <t>市町村名</t>
    <rPh sb="0" eb="4">
      <t>シチョウソンメイ</t>
    </rPh>
    <phoneticPr fontId="4"/>
  </si>
  <si>
    <t>グラフ_計_市町村</t>
    <rPh sb="4" eb="5">
      <t>ケイ</t>
    </rPh>
    <rPh sb="6" eb="9">
      <t>シチョウソン</t>
    </rPh>
    <phoneticPr fontId="4"/>
  </si>
  <si>
    <t>グラフ_作付面積_市町村</t>
    <rPh sb="4" eb="6">
      <t>サクツケ</t>
    </rPh>
    <rPh sb="6" eb="8">
      <t>メンセキ</t>
    </rPh>
    <rPh sb="9" eb="12">
      <t>シチョウソン</t>
    </rPh>
    <phoneticPr fontId="4"/>
  </si>
  <si>
    <t>グラフ_収穫量_市町村</t>
    <rPh sb="4" eb="7">
      <t>シュウカクリョウ</t>
    </rPh>
    <rPh sb="8" eb="11">
      <t>シチョウソン</t>
    </rPh>
    <phoneticPr fontId="4"/>
  </si>
  <si>
    <t>グラフ_10a当たり収量_市町村</t>
    <rPh sb="7" eb="8">
      <t>ア</t>
    </rPh>
    <rPh sb="10" eb="12">
      <t>シュウリョウ</t>
    </rPh>
    <rPh sb="13" eb="16">
      <t>シチョウソン</t>
    </rPh>
    <phoneticPr fontId="4"/>
  </si>
  <si>
    <t>耕地面積</t>
    <rPh sb="0" eb="4">
      <t>コウチメンセキ</t>
    </rPh>
    <phoneticPr fontId="4"/>
  </si>
  <si>
    <t>水稲</t>
    <rPh sb="0" eb="2">
      <t>スイトウ</t>
    </rPh>
    <phoneticPr fontId="4"/>
  </si>
  <si>
    <t>秋まき小麦</t>
    <rPh sb="0" eb="1">
      <t>アキ</t>
    </rPh>
    <rPh sb="3" eb="5">
      <t>コムギ</t>
    </rPh>
    <phoneticPr fontId="4"/>
  </si>
  <si>
    <t>春まき小麦</t>
    <rPh sb="0" eb="1">
      <t>ハル</t>
    </rPh>
    <rPh sb="3" eb="5">
      <t>コムギ</t>
    </rPh>
    <phoneticPr fontId="4"/>
  </si>
  <si>
    <t>大豆</t>
    <rPh sb="0" eb="2">
      <t>ダイズ</t>
    </rPh>
    <phoneticPr fontId="4"/>
  </si>
  <si>
    <t>てんさい</t>
    <phoneticPr fontId="4"/>
  </si>
  <si>
    <t>そば</t>
    <phoneticPr fontId="4"/>
  </si>
  <si>
    <t>ばれいしょ</t>
    <phoneticPr fontId="4"/>
  </si>
  <si>
    <t>なたね</t>
    <phoneticPr fontId="4"/>
  </si>
  <si>
    <t>計</t>
    <rPh sb="0" eb="1">
      <t>ケイ</t>
    </rPh>
    <phoneticPr fontId="4"/>
  </si>
  <si>
    <t>作付面積</t>
    <rPh sb="0" eb="4">
      <t>サクツケメンセキ</t>
    </rPh>
    <phoneticPr fontId="4"/>
  </si>
  <si>
    <t>田</t>
    <rPh sb="0" eb="1">
      <t>タ</t>
    </rPh>
    <phoneticPr fontId="4"/>
  </si>
  <si>
    <t>畑</t>
    <rPh sb="0" eb="1">
      <t>ハタ</t>
    </rPh>
    <phoneticPr fontId="4"/>
  </si>
  <si>
    <t>令和６年耕地及び作付面積統計</t>
    <rPh sb="0" eb="2">
      <t>レイワ</t>
    </rPh>
    <phoneticPr fontId="8"/>
  </si>
  <si>
    <t>Ⅰ　耕地面積及び耕地の拡張・かい廃面積</t>
  </si>
  <si>
    <t>１　田畑別耕地面積</t>
    <rPh sb="2" eb="4">
      <t>タハタ</t>
    </rPh>
    <phoneticPr fontId="8"/>
  </si>
  <si>
    <t>　　単位:ha</t>
    <rPh sb="2" eb="4">
      <t>タンイ</t>
    </rPh>
    <phoneticPr fontId="8"/>
  </si>
  <si>
    <t>全国農業地域
・
都 道 府 県</t>
    <rPh sb="0" eb="2">
      <t>ゼンコク</t>
    </rPh>
    <rPh sb="2" eb="4">
      <t>ノウギョウ</t>
    </rPh>
    <rPh sb="4" eb="6">
      <t>チイキ</t>
    </rPh>
    <rPh sb="9" eb="10">
      <t>ミヤコ</t>
    </rPh>
    <rPh sb="11" eb="12">
      <t>ミチ</t>
    </rPh>
    <rPh sb="13" eb="14">
      <t>フ</t>
    </rPh>
    <rPh sb="15" eb="16">
      <t>ケン</t>
    </rPh>
    <phoneticPr fontId="7"/>
  </si>
  <si>
    <t>令和５年</t>
    <rPh sb="0" eb="2">
      <t>レイワ</t>
    </rPh>
    <rPh sb="3" eb="4">
      <t>ネン</t>
    </rPh>
    <phoneticPr fontId="8"/>
  </si>
  <si>
    <t>６</t>
    <phoneticPr fontId="8"/>
  </si>
  <si>
    <t>対前年差</t>
    <rPh sb="0" eb="1">
      <t>タイ</t>
    </rPh>
    <rPh sb="1" eb="3">
      <t>ゼンネン</t>
    </rPh>
    <rPh sb="3" eb="4">
      <t>サ</t>
    </rPh>
    <phoneticPr fontId="8"/>
  </si>
  <si>
    <t>計</t>
    <rPh sb="0" eb="1">
      <t>ケイ</t>
    </rPh>
    <phoneticPr fontId="8"/>
  </si>
  <si>
    <t>田</t>
    <rPh sb="0" eb="1">
      <t>デン</t>
    </rPh>
    <phoneticPr fontId="11"/>
  </si>
  <si>
    <t>畑</t>
    <rPh sb="0" eb="1">
      <t>ハタ</t>
    </rPh>
    <phoneticPr fontId="11"/>
  </si>
  <si>
    <t>計
(4)-(1)</t>
    <rPh sb="0" eb="1">
      <t>ケイ</t>
    </rPh>
    <phoneticPr fontId="8"/>
  </si>
  <si>
    <t>田
(5)-(2)</t>
    <phoneticPr fontId="8"/>
  </si>
  <si>
    <t>畑
(6)-(3)</t>
    <phoneticPr fontId="8"/>
  </si>
  <si>
    <t>(1)</t>
    <phoneticPr fontId="8"/>
  </si>
  <si>
    <t>(2)</t>
  </si>
  <si>
    <t>(3)</t>
  </si>
  <si>
    <t>(4)</t>
  </si>
  <si>
    <t>(5)</t>
  </si>
  <si>
    <t>(6)</t>
  </si>
  <si>
    <t>(7)</t>
  </si>
  <si>
    <t>(8)</t>
  </si>
  <si>
    <t>(9)</t>
  </si>
  <si>
    <t>全国</t>
    <rPh sb="0" eb="2">
      <t>ゼンコク</t>
    </rPh>
    <phoneticPr fontId="2"/>
  </si>
  <si>
    <t>（全国農業地域）</t>
    <rPh sb="1" eb="3">
      <t>ゼンコク</t>
    </rPh>
    <rPh sb="3" eb="5">
      <t>ノウギョウ</t>
    </rPh>
    <rPh sb="5" eb="7">
      <t>チイキ</t>
    </rPh>
    <phoneticPr fontId="2"/>
  </si>
  <si>
    <t>北海道</t>
    <rPh sb="0" eb="3">
      <t>ホッカイドウ</t>
    </rPh>
    <phoneticPr fontId="2"/>
  </si>
  <si>
    <t>都府県</t>
    <rPh sb="0" eb="3">
      <t>トフケン</t>
    </rPh>
    <phoneticPr fontId="2"/>
  </si>
  <si>
    <t>東北</t>
    <rPh sb="0" eb="2">
      <t>トウホク</t>
    </rPh>
    <phoneticPr fontId="2"/>
  </si>
  <si>
    <t>北陸</t>
    <rPh sb="0" eb="2">
      <t>ホクリク</t>
    </rPh>
    <phoneticPr fontId="2"/>
  </si>
  <si>
    <t>関東・東山</t>
    <rPh sb="0" eb="2">
      <t>カントウ</t>
    </rPh>
    <rPh sb="3" eb="5">
      <t>ヒガシヤマ</t>
    </rPh>
    <phoneticPr fontId="2"/>
  </si>
  <si>
    <t>東海</t>
    <rPh sb="0" eb="2">
      <t>トウカイ</t>
    </rPh>
    <phoneticPr fontId="2"/>
  </si>
  <si>
    <t>近畿</t>
    <rPh sb="0" eb="2">
      <t>キンキ</t>
    </rPh>
    <phoneticPr fontId="2"/>
  </si>
  <si>
    <t>中国</t>
    <rPh sb="0" eb="2">
      <t>チュウゴク</t>
    </rPh>
    <phoneticPr fontId="2"/>
  </si>
  <si>
    <t>四国</t>
    <rPh sb="0" eb="2">
      <t>シコク</t>
    </rPh>
    <phoneticPr fontId="2"/>
  </si>
  <si>
    <t>九州</t>
    <rPh sb="0" eb="2">
      <t>キュウシュウ</t>
    </rPh>
    <phoneticPr fontId="2"/>
  </si>
  <si>
    <t>沖縄</t>
    <rPh sb="0" eb="2">
      <t>オキナワ</t>
    </rPh>
    <phoneticPr fontId="2"/>
  </si>
  <si>
    <t>（都道府県）</t>
    <rPh sb="1" eb="5">
      <t>トドウフケン</t>
    </rPh>
    <phoneticPr fontId="2"/>
  </si>
  <si>
    <t>計</t>
    <rPh sb="0" eb="1">
      <t>ケイ</t>
    </rPh>
    <phoneticPr fontId="19"/>
  </si>
  <si>
    <t>田</t>
    <rPh sb="0" eb="1">
      <t>タ</t>
    </rPh>
    <phoneticPr fontId="19"/>
  </si>
  <si>
    <t>畑</t>
    <rPh sb="0" eb="1">
      <t>ハタケ</t>
    </rPh>
    <phoneticPr fontId="19"/>
  </si>
  <si>
    <t>青森</t>
    <rPh sb="0" eb="2">
      <t>アオモリ</t>
    </rPh>
    <phoneticPr fontId="2"/>
  </si>
  <si>
    <t>岩手</t>
    <rPh sb="0" eb="2">
      <t>イワテ</t>
    </rPh>
    <phoneticPr fontId="2"/>
  </si>
  <si>
    <t>宮城</t>
    <rPh sb="0" eb="2">
      <t>ミヤギ</t>
    </rPh>
    <phoneticPr fontId="2"/>
  </si>
  <si>
    <t>秋田</t>
    <rPh sb="0" eb="2">
      <t>アキタ</t>
    </rPh>
    <phoneticPr fontId="2"/>
  </si>
  <si>
    <t>山形</t>
    <rPh sb="0" eb="2">
      <t>ヤマガタ</t>
    </rPh>
    <phoneticPr fontId="2"/>
  </si>
  <si>
    <t>福島</t>
    <rPh sb="0" eb="2">
      <t>フクシマ</t>
    </rPh>
    <phoneticPr fontId="2"/>
  </si>
  <si>
    <t>茨城</t>
    <rPh sb="0" eb="2">
      <t>イバラギ</t>
    </rPh>
    <phoneticPr fontId="2"/>
  </si>
  <si>
    <t>栃木</t>
    <rPh sb="0" eb="2">
      <t>トチギ</t>
    </rPh>
    <phoneticPr fontId="2"/>
  </si>
  <si>
    <t>群馬</t>
    <rPh sb="0" eb="2">
      <t>グンマ</t>
    </rPh>
    <phoneticPr fontId="2"/>
  </si>
  <si>
    <t>埼玉</t>
    <rPh sb="0" eb="2">
      <t>サイタマ</t>
    </rPh>
    <phoneticPr fontId="2"/>
  </si>
  <si>
    <t>千葉</t>
    <rPh sb="0" eb="2">
      <t>チバ</t>
    </rPh>
    <phoneticPr fontId="2"/>
  </si>
  <si>
    <t>東京</t>
    <rPh sb="0" eb="2">
      <t>トウキョウ</t>
    </rPh>
    <phoneticPr fontId="2"/>
  </si>
  <si>
    <t>神奈川</t>
    <rPh sb="0" eb="3">
      <t>カナガワ</t>
    </rPh>
    <phoneticPr fontId="2"/>
  </si>
  <si>
    <t>新潟</t>
    <rPh sb="0" eb="2">
      <t>ニイガタ</t>
    </rPh>
    <phoneticPr fontId="2"/>
  </si>
  <si>
    <t>富山</t>
    <rPh sb="0" eb="2">
      <t>トヤマ</t>
    </rPh>
    <phoneticPr fontId="2"/>
  </si>
  <si>
    <t>石川</t>
    <rPh sb="0" eb="2">
      <t>イシカワ</t>
    </rPh>
    <phoneticPr fontId="2"/>
  </si>
  <si>
    <t>福井</t>
    <rPh sb="0" eb="2">
      <t>フクイ</t>
    </rPh>
    <phoneticPr fontId="2"/>
  </si>
  <si>
    <t>山梨</t>
    <rPh sb="0" eb="2">
      <t>ヤマナシ</t>
    </rPh>
    <phoneticPr fontId="2"/>
  </si>
  <si>
    <t>長野</t>
    <rPh sb="0" eb="2">
      <t>ナガノ</t>
    </rPh>
    <phoneticPr fontId="2"/>
  </si>
  <si>
    <t>岐阜</t>
    <rPh sb="0" eb="2">
      <t>ギフ</t>
    </rPh>
    <phoneticPr fontId="2"/>
  </si>
  <si>
    <t>静岡</t>
    <rPh sb="0" eb="2">
      <t>シズオカ</t>
    </rPh>
    <phoneticPr fontId="2"/>
  </si>
  <si>
    <t>愛知</t>
    <rPh sb="0" eb="2">
      <t>アイチ</t>
    </rPh>
    <phoneticPr fontId="2"/>
  </si>
  <si>
    <t>三重</t>
    <rPh sb="0" eb="2">
      <t>ミエ</t>
    </rPh>
    <phoneticPr fontId="2"/>
  </si>
  <si>
    <t>滋賀</t>
    <rPh sb="0" eb="2">
      <t>シガ</t>
    </rPh>
    <phoneticPr fontId="2"/>
  </si>
  <si>
    <t>京都</t>
    <rPh sb="0" eb="2">
      <t>キョウト</t>
    </rPh>
    <phoneticPr fontId="2"/>
  </si>
  <si>
    <t>大阪</t>
    <rPh sb="0" eb="2">
      <t>オオサカ</t>
    </rPh>
    <phoneticPr fontId="2"/>
  </si>
  <si>
    <t>兵庫</t>
    <rPh sb="0" eb="2">
      <t>ヒョウゴ</t>
    </rPh>
    <phoneticPr fontId="2"/>
  </si>
  <si>
    <t>奈良</t>
    <rPh sb="0" eb="2">
      <t>ナラ</t>
    </rPh>
    <phoneticPr fontId="2"/>
  </si>
  <si>
    <t>和歌山</t>
    <rPh sb="0" eb="3">
      <t>ワカヤマ</t>
    </rPh>
    <phoneticPr fontId="2"/>
  </si>
  <si>
    <t>鳥取</t>
    <rPh sb="0" eb="2">
      <t>トットリ</t>
    </rPh>
    <phoneticPr fontId="2"/>
  </si>
  <si>
    <t>島根</t>
    <rPh sb="0" eb="2">
      <t>シマネ</t>
    </rPh>
    <phoneticPr fontId="2"/>
  </si>
  <si>
    <t>岡山</t>
    <rPh sb="0" eb="2">
      <t>オカヤマ</t>
    </rPh>
    <phoneticPr fontId="2"/>
  </si>
  <si>
    <t>広島</t>
    <rPh sb="0" eb="2">
      <t>ヒロシマ</t>
    </rPh>
    <phoneticPr fontId="2"/>
  </si>
  <si>
    <t>山口</t>
    <rPh sb="0" eb="2">
      <t>ヤマグチ</t>
    </rPh>
    <phoneticPr fontId="2"/>
  </si>
  <si>
    <t>徳島</t>
    <rPh sb="0" eb="2">
      <t>トクシマ</t>
    </rPh>
    <phoneticPr fontId="2"/>
  </si>
  <si>
    <t>香川</t>
    <rPh sb="0" eb="2">
      <t>カガワ</t>
    </rPh>
    <phoneticPr fontId="2"/>
  </si>
  <si>
    <t>愛媛</t>
    <rPh sb="0" eb="2">
      <t>エヒメ</t>
    </rPh>
    <phoneticPr fontId="2"/>
  </si>
  <si>
    <t>高知</t>
    <rPh sb="0" eb="2">
      <t>コウチ</t>
    </rPh>
    <phoneticPr fontId="2"/>
  </si>
  <si>
    <t>福岡</t>
    <rPh sb="0" eb="2">
      <t>フクオカ</t>
    </rPh>
    <phoneticPr fontId="2"/>
  </si>
  <si>
    <t>佐賀</t>
    <rPh sb="0" eb="2">
      <t>サガ</t>
    </rPh>
    <phoneticPr fontId="2"/>
  </si>
  <si>
    <t>長崎</t>
    <rPh sb="0" eb="2">
      <t>ナガサキ</t>
    </rPh>
    <phoneticPr fontId="2"/>
  </si>
  <si>
    <t>熊本</t>
    <rPh sb="0" eb="2">
      <t>クマモト</t>
    </rPh>
    <phoneticPr fontId="2"/>
  </si>
  <si>
    <t>大分</t>
    <rPh sb="0" eb="2">
      <t>オオイタ</t>
    </rPh>
    <phoneticPr fontId="2"/>
  </si>
  <si>
    <t>宮崎</t>
    <rPh sb="0" eb="2">
      <t>ミヤザキ</t>
    </rPh>
    <phoneticPr fontId="2"/>
  </si>
  <si>
    <t>鹿児島</t>
    <rPh sb="0" eb="3">
      <t>カゴシマ</t>
    </rPh>
    <phoneticPr fontId="2"/>
  </si>
  <si>
    <t>関東農政局</t>
    <rPh sb="0" eb="2">
      <t>カントウ</t>
    </rPh>
    <rPh sb="2" eb="5">
      <t>ノウセイキョク</t>
    </rPh>
    <phoneticPr fontId="2"/>
  </si>
  <si>
    <t>東海農政局</t>
    <rPh sb="0" eb="2">
      <t>トウカイ</t>
    </rPh>
    <rPh sb="2" eb="5">
      <t>ノウセイキョク</t>
    </rPh>
    <phoneticPr fontId="2"/>
  </si>
  <si>
    <t>中国四国農政局</t>
    <rPh sb="0" eb="2">
      <t>チュウゴク</t>
    </rPh>
    <rPh sb="2" eb="4">
      <t>シコク</t>
    </rPh>
    <rPh sb="4" eb="7">
      <t>ノウセイキョク</t>
    </rPh>
    <phoneticPr fontId="2"/>
  </si>
  <si>
    <t>農林水産関係市町村別統計</t>
    <rPh sb="10" eb="12">
      <t>トウケイ</t>
    </rPh>
    <phoneticPr fontId="18"/>
  </si>
  <si>
    <t>令和6年</t>
    <phoneticPr fontId="4"/>
  </si>
  <si>
    <t>耕地面積</t>
  </si>
  <si>
    <t>都道府県ｺｰﾄﾞ</t>
    <rPh sb="0" eb="4">
      <t>トドウフケン</t>
    </rPh>
    <phoneticPr fontId="3"/>
  </si>
  <si>
    <t>市町村
ｺｰﾄﾞ</t>
    <rPh sb="0" eb="3">
      <t>シチョウソン</t>
    </rPh>
    <phoneticPr fontId="3"/>
  </si>
  <si>
    <t>市町村名</t>
  </si>
  <si>
    <t>田耕地面積</t>
  </si>
  <si>
    <t>畑耕地面積</t>
  </si>
  <si>
    <t>　　　　　</t>
  </si>
  <si>
    <t>田本地面積</t>
  </si>
  <si>
    <t>計</t>
  </si>
  <si>
    <t>利用上の注意</t>
  </si>
  <si>
    <t>　１　この市町村別統計は、「作物統計調査」を実施する上で把握した地域における標本調査、現地見積りの結果、関係機関</t>
    <phoneticPr fontId="37"/>
  </si>
  <si>
    <t>　　からの情報等を踏まえ、都道府県計値の内訳として市町村別に配分することにより作成した加工統計であり、市町村別の</t>
    <phoneticPr fontId="37"/>
  </si>
  <si>
    <t>　　値を目的として設計された調査に基づいて直接得られたものではない。</t>
    <phoneticPr fontId="37"/>
  </si>
  <si>
    <t>　　　なお、「作物統計調査」は、都道府県計値を求めるために目標精度を設定し、調査の設計がされている。</t>
    <phoneticPr fontId="37"/>
  </si>
  <si>
    <t xml:space="preserve">　２　面積は、耕地の存在する市町村に計上しており（属地統計）、耕作者の市町村間の出作・入作を考慮していない。
</t>
    <phoneticPr fontId="37"/>
  </si>
  <si>
    <t xml:space="preserve">　３　数値は四捨五入しており、市町村値の計が都道府県値と一致しないことがある。
</t>
    <phoneticPr fontId="37"/>
  </si>
  <si>
    <t>【令和６年　田畑別耕地面積】</t>
    <rPh sb="1" eb="3">
      <t>レイワ</t>
    </rPh>
    <rPh sb="4" eb="5">
      <t>ネン</t>
    </rPh>
    <rPh sb="5" eb="6">
      <t>ヘイネン</t>
    </rPh>
    <rPh sb="6" eb="8">
      <t>タハタ</t>
    </rPh>
    <rPh sb="8" eb="9">
      <t>ベツ</t>
    </rPh>
    <phoneticPr fontId="8"/>
  </si>
  <si>
    <t>　　農林水産省統計部『作物統計』による。</t>
    <phoneticPr fontId="8"/>
  </si>
  <si>
    <t>都道府県コード</t>
    <rPh sb="0" eb="4">
      <t>トドウフケン</t>
    </rPh>
    <phoneticPr fontId="4"/>
  </si>
  <si>
    <t>地　域
コード</t>
    <rPh sb="0" eb="1">
      <t>チ</t>
    </rPh>
    <rPh sb="2" eb="3">
      <t>イキ</t>
    </rPh>
    <phoneticPr fontId="4"/>
  </si>
  <si>
    <t>地域等名</t>
    <rPh sb="0" eb="1">
      <t>チ</t>
    </rPh>
    <rPh sb="1" eb="2">
      <t>イキ</t>
    </rPh>
    <rPh sb="2" eb="3">
      <t>トウ</t>
    </rPh>
    <rPh sb="3" eb="4">
      <t>メイ</t>
    </rPh>
    <phoneticPr fontId="4"/>
  </si>
  <si>
    <t>市町村
コード</t>
    <rPh sb="0" eb="3">
      <t>シチョウソン</t>
    </rPh>
    <phoneticPr fontId="4"/>
  </si>
  <si>
    <t>市町村
名</t>
    <rPh sb="0" eb="3">
      <t>シチョウソン</t>
    </rPh>
    <rPh sb="4" eb="5">
      <t>メイ</t>
    </rPh>
    <phoneticPr fontId="4"/>
  </si>
  <si>
    <t>耕地計</t>
    <rPh sb="0" eb="2">
      <t>コウチ</t>
    </rPh>
    <rPh sb="2" eb="3">
      <t>ケイ</t>
    </rPh>
    <phoneticPr fontId="8"/>
  </si>
  <si>
    <t>田耕地</t>
    <rPh sb="0" eb="1">
      <t>タ</t>
    </rPh>
    <rPh sb="1" eb="3">
      <t>コウチ</t>
    </rPh>
    <phoneticPr fontId="8"/>
  </si>
  <si>
    <t>畑耕地</t>
    <rPh sb="0" eb="1">
      <t>ハタケ</t>
    </rPh>
    <rPh sb="1" eb="3">
      <t>コウチ</t>
    </rPh>
    <phoneticPr fontId="8"/>
  </si>
  <si>
    <t>本地</t>
    <phoneticPr fontId="8"/>
  </si>
  <si>
    <t>01</t>
    <phoneticPr fontId="4"/>
  </si>
  <si>
    <t>00</t>
    <phoneticPr fontId="4"/>
  </si>
  <si>
    <t>000</t>
    <phoneticPr fontId="4"/>
  </si>
  <si>
    <t>01</t>
  </si>
  <si>
    <t>02</t>
  </si>
  <si>
    <t>03</t>
  </si>
  <si>
    <t>04</t>
  </si>
  <si>
    <t>05</t>
  </si>
  <si>
    <t>06</t>
  </si>
  <si>
    <t>07</t>
  </si>
  <si>
    <t>石狩</t>
    <phoneticPr fontId="19"/>
  </si>
  <si>
    <t>08</t>
  </si>
  <si>
    <t>渡島</t>
    <phoneticPr fontId="19"/>
  </si>
  <si>
    <t>09</t>
  </si>
  <si>
    <t>檜山</t>
    <phoneticPr fontId="19"/>
  </si>
  <si>
    <t>10</t>
  </si>
  <si>
    <t>後志</t>
    <phoneticPr fontId="19"/>
  </si>
  <si>
    <t>11</t>
  </si>
  <si>
    <t>空知</t>
    <phoneticPr fontId="19"/>
  </si>
  <si>
    <t>12</t>
  </si>
  <si>
    <t>上川</t>
    <phoneticPr fontId="19"/>
  </si>
  <si>
    <t>13</t>
  </si>
  <si>
    <t>留萌</t>
    <phoneticPr fontId="19"/>
  </si>
  <si>
    <t>14</t>
  </si>
  <si>
    <t>宗谷</t>
    <phoneticPr fontId="19"/>
  </si>
  <si>
    <t>100</t>
  </si>
  <si>
    <t>オホーツク</t>
    <phoneticPr fontId="19"/>
  </si>
  <si>
    <t>217</t>
  </si>
  <si>
    <t>胆振</t>
    <phoneticPr fontId="19"/>
  </si>
  <si>
    <t>224</t>
  </si>
  <si>
    <t>日高</t>
    <phoneticPr fontId="19"/>
  </si>
  <si>
    <t>231</t>
  </si>
  <si>
    <t>十勝</t>
    <phoneticPr fontId="19"/>
  </si>
  <si>
    <t>234</t>
  </si>
  <si>
    <t>釧路</t>
    <phoneticPr fontId="19"/>
  </si>
  <si>
    <t>235</t>
  </si>
  <si>
    <t>根室</t>
    <phoneticPr fontId="19"/>
  </si>
  <si>
    <t>303</t>
  </si>
  <si>
    <t>304</t>
  </si>
  <si>
    <t>202</t>
  </si>
  <si>
    <t>236</t>
  </si>
  <si>
    <t>331</t>
  </si>
  <si>
    <t>332</t>
  </si>
  <si>
    <t>333</t>
  </si>
  <si>
    <t>334</t>
  </si>
  <si>
    <t>337</t>
  </si>
  <si>
    <t>343</t>
  </si>
  <si>
    <t>345</t>
  </si>
  <si>
    <t>346</t>
  </si>
  <si>
    <t>347</t>
  </si>
  <si>
    <t>361</t>
  </si>
  <si>
    <t>362</t>
  </si>
  <si>
    <t>363</t>
  </si>
  <si>
    <t>364</t>
  </si>
  <si>
    <t>367</t>
  </si>
  <si>
    <t>370</t>
  </si>
  <si>
    <t>371</t>
  </si>
  <si>
    <t>203</t>
  </si>
  <si>
    <t>391</t>
  </si>
  <si>
    <t>392</t>
  </si>
  <si>
    <t>393</t>
  </si>
  <si>
    <t>394</t>
  </si>
  <si>
    <t>395</t>
  </si>
  <si>
    <t>396</t>
  </si>
  <si>
    <t>397</t>
  </si>
  <si>
    <t>398</t>
  </si>
  <si>
    <t>399</t>
  </si>
  <si>
    <t>400</t>
  </si>
  <si>
    <t>401</t>
  </si>
  <si>
    <t>402</t>
  </si>
  <si>
    <t>403</t>
  </si>
  <si>
    <t>404</t>
  </si>
  <si>
    <t>405</t>
  </si>
  <si>
    <t>406</t>
  </si>
  <si>
    <t>407</t>
  </si>
  <si>
    <t>408</t>
  </si>
  <si>
    <t>409</t>
  </si>
  <si>
    <t>209</t>
  </si>
  <si>
    <t>210</t>
  </si>
  <si>
    <t>215</t>
  </si>
  <si>
    <t>216</t>
  </si>
  <si>
    <t>218</t>
  </si>
  <si>
    <t>222</t>
  </si>
  <si>
    <t>225</t>
  </si>
  <si>
    <t>226</t>
  </si>
  <si>
    <t>227</t>
  </si>
  <si>
    <t>228</t>
  </si>
  <si>
    <t>423</t>
  </si>
  <si>
    <t>424</t>
  </si>
  <si>
    <t>425</t>
  </si>
  <si>
    <t>427</t>
  </si>
  <si>
    <t>428</t>
  </si>
  <si>
    <t>429</t>
  </si>
  <si>
    <t>430</t>
  </si>
  <si>
    <t>431</t>
  </si>
  <si>
    <t>432</t>
  </si>
  <si>
    <t>433</t>
  </si>
  <si>
    <t>434</t>
  </si>
  <si>
    <t>436</t>
  </si>
  <si>
    <t>437</t>
  </si>
  <si>
    <t>438</t>
  </si>
  <si>
    <t>204</t>
  </si>
  <si>
    <t>220</t>
  </si>
  <si>
    <t>221</t>
  </si>
  <si>
    <t>229</t>
  </si>
  <si>
    <t>452</t>
  </si>
  <si>
    <t>453</t>
  </si>
  <si>
    <t>454</t>
  </si>
  <si>
    <t>455</t>
  </si>
  <si>
    <t>456</t>
  </si>
  <si>
    <t>457</t>
  </si>
  <si>
    <t>458</t>
  </si>
  <si>
    <t>459</t>
  </si>
  <si>
    <t>460</t>
  </si>
  <si>
    <t>461</t>
  </si>
  <si>
    <t>462</t>
  </si>
  <si>
    <t>463</t>
  </si>
  <si>
    <t>464</t>
  </si>
  <si>
    <t>465</t>
  </si>
  <si>
    <t>468</t>
  </si>
  <si>
    <t>469</t>
  </si>
  <si>
    <t>470</t>
  </si>
  <si>
    <t>471</t>
  </si>
  <si>
    <t>472</t>
  </si>
  <si>
    <t>212</t>
  </si>
  <si>
    <t>481</t>
  </si>
  <si>
    <t>482</t>
  </si>
  <si>
    <t>483</t>
  </si>
  <si>
    <t>484</t>
  </si>
  <si>
    <t>485</t>
  </si>
  <si>
    <t>486</t>
  </si>
  <si>
    <t>487</t>
  </si>
  <si>
    <t>214</t>
  </si>
  <si>
    <t>511</t>
  </si>
  <si>
    <t>512</t>
  </si>
  <si>
    <t>513</t>
  </si>
  <si>
    <t>514</t>
  </si>
  <si>
    <t>516</t>
  </si>
  <si>
    <t>517</t>
  </si>
  <si>
    <t>518</t>
  </si>
  <si>
    <t>519</t>
  </si>
  <si>
    <t>520</t>
  </si>
  <si>
    <t>208</t>
  </si>
  <si>
    <t>211</t>
  </si>
  <si>
    <t>219</t>
  </si>
  <si>
    <t>543</t>
  </si>
  <si>
    <t>544</t>
  </si>
  <si>
    <t>545</t>
  </si>
  <si>
    <t>546</t>
  </si>
  <si>
    <t>547</t>
  </si>
  <si>
    <t>549</t>
  </si>
  <si>
    <t>550</t>
  </si>
  <si>
    <t>552</t>
  </si>
  <si>
    <t>555</t>
  </si>
  <si>
    <t>559</t>
  </si>
  <si>
    <t>560</t>
  </si>
  <si>
    <t>561</t>
  </si>
  <si>
    <t>562</t>
  </si>
  <si>
    <t>563</t>
  </si>
  <si>
    <t>564</t>
  </si>
  <si>
    <t>205</t>
  </si>
  <si>
    <t>213</t>
  </si>
  <si>
    <t>230</t>
  </si>
  <si>
    <t>233</t>
  </si>
  <si>
    <t>571</t>
  </si>
  <si>
    <t>575</t>
  </si>
  <si>
    <t>578</t>
  </si>
  <si>
    <t>581</t>
  </si>
  <si>
    <t>584</t>
  </si>
  <si>
    <t>585</t>
  </si>
  <si>
    <t>586</t>
  </si>
  <si>
    <t>601</t>
  </si>
  <si>
    <t>602</t>
  </si>
  <si>
    <t>604</t>
  </si>
  <si>
    <t>607</t>
  </si>
  <si>
    <t>608</t>
  </si>
  <si>
    <t>609</t>
  </si>
  <si>
    <t>610</t>
  </si>
  <si>
    <t>207</t>
  </si>
  <si>
    <t>631</t>
  </si>
  <si>
    <t>632</t>
  </si>
  <si>
    <t>633</t>
  </si>
  <si>
    <t>634</t>
  </si>
  <si>
    <t>635</t>
  </si>
  <si>
    <t>636</t>
  </si>
  <si>
    <t>637</t>
  </si>
  <si>
    <t>638</t>
  </si>
  <si>
    <t>639</t>
  </si>
  <si>
    <t>641</t>
  </si>
  <si>
    <t>642</t>
  </si>
  <si>
    <t>643</t>
  </si>
  <si>
    <t>644</t>
  </si>
  <si>
    <t>645</t>
  </si>
  <si>
    <t>646</t>
  </si>
  <si>
    <t>647</t>
  </si>
  <si>
    <t>648</t>
  </si>
  <si>
    <t>649</t>
  </si>
  <si>
    <t>206</t>
  </si>
  <si>
    <t>661</t>
  </si>
  <si>
    <t>662</t>
  </si>
  <si>
    <t>663</t>
  </si>
  <si>
    <t>664</t>
  </si>
  <si>
    <t>665</t>
  </si>
  <si>
    <t>667</t>
  </si>
  <si>
    <t>668</t>
  </si>
  <si>
    <t>223</t>
  </si>
  <si>
    <t>691</t>
  </si>
  <si>
    <t>692</t>
  </si>
  <si>
    <t>693</t>
  </si>
  <si>
    <t>694</t>
  </si>
  <si>
    <t>　１　この市町村別統計は、「作物統計調査」を実施する上で把握した地域における標本調査、現地見積りの結果、</t>
    <rPh sb="49" eb="51">
      <t>ケッカ</t>
    </rPh>
    <phoneticPr fontId="32"/>
  </si>
  <si>
    <t>　　関係機関からの情報等を踏まえ、北海道計値の内訳として市町村及び表章地域別に配分することにより作成した</t>
    <rPh sb="20" eb="21">
      <t>ケイ</t>
    </rPh>
    <rPh sb="31" eb="32">
      <t>オヨ</t>
    </rPh>
    <rPh sb="33" eb="35">
      <t>ヒョウショウ</t>
    </rPh>
    <rPh sb="35" eb="37">
      <t>チイキ</t>
    </rPh>
    <rPh sb="37" eb="38">
      <t>ベツ</t>
    </rPh>
    <rPh sb="39" eb="41">
      <t>ハイブン</t>
    </rPh>
    <phoneticPr fontId="32"/>
  </si>
  <si>
    <t>　　加工統計であり、市町村及び表章地域別の値を目的として設計された調査に基づいて直接得られたものではない。</t>
    <rPh sb="10" eb="13">
      <t>シチョウソン</t>
    </rPh>
    <rPh sb="13" eb="14">
      <t>オヨ</t>
    </rPh>
    <rPh sb="15" eb="17">
      <t>ヒョウショウ</t>
    </rPh>
    <rPh sb="17" eb="19">
      <t>チイキ</t>
    </rPh>
    <rPh sb="19" eb="20">
      <t>ベツ</t>
    </rPh>
    <rPh sb="21" eb="22">
      <t>アタイ</t>
    </rPh>
    <rPh sb="23" eb="25">
      <t>モクテキ</t>
    </rPh>
    <rPh sb="28" eb="30">
      <t>セッケイ</t>
    </rPh>
    <rPh sb="33" eb="35">
      <t>チョウサ</t>
    </rPh>
    <rPh sb="36" eb="37">
      <t>モト</t>
    </rPh>
    <phoneticPr fontId="8"/>
  </si>
  <si>
    <t>　　　なお、「作物統計調査」は、都道府県計値を求めるために目標精度を設定し、調査の設計がされている。　</t>
    <rPh sb="29" eb="31">
      <t>モクヒョウ</t>
    </rPh>
    <rPh sb="31" eb="33">
      <t>セイド</t>
    </rPh>
    <rPh sb="35" eb="36">
      <t>テイ</t>
    </rPh>
    <rPh sb="38" eb="40">
      <t>チョウサ</t>
    </rPh>
    <rPh sb="41" eb="43">
      <t>セッケイ</t>
    </rPh>
    <phoneticPr fontId="31"/>
  </si>
  <si>
    <t>　２　面積は、耕地の存在する市町村に計上しており（属地統計）、耕作者の市町村間の出作・入作を考慮してい</t>
    <rPh sb="18" eb="20">
      <t>ケイジョウ</t>
    </rPh>
    <rPh sb="25" eb="27">
      <t>ゾクチ</t>
    </rPh>
    <rPh sb="27" eb="29">
      <t>トウケイ</t>
    </rPh>
    <rPh sb="31" eb="34">
      <t>コウサクシャ</t>
    </rPh>
    <rPh sb="35" eb="38">
      <t>シチョウソン</t>
    </rPh>
    <rPh sb="38" eb="39">
      <t>カン</t>
    </rPh>
    <rPh sb="40" eb="42">
      <t>デサク</t>
    </rPh>
    <rPh sb="43" eb="44">
      <t>イ</t>
    </rPh>
    <rPh sb="44" eb="45">
      <t>サク</t>
    </rPh>
    <rPh sb="46" eb="48">
      <t>コウリョ</t>
    </rPh>
    <phoneticPr fontId="32"/>
  </si>
  <si>
    <t>　　ない。</t>
  </si>
  <si>
    <t>　３　数値は四捨五入しており、市町村値、表章地域値の計が北海道計値及び表章地域計値と一致しないことがある。</t>
    <rPh sb="3" eb="5">
      <t>スウチ</t>
    </rPh>
    <rPh sb="6" eb="10">
      <t>シシャゴニュウ</t>
    </rPh>
    <rPh sb="15" eb="18">
      <t>シチョウソン</t>
    </rPh>
    <rPh sb="18" eb="19">
      <t>チ</t>
    </rPh>
    <rPh sb="20" eb="22">
      <t>ヒョウショウ</t>
    </rPh>
    <rPh sb="22" eb="24">
      <t>チイキ</t>
    </rPh>
    <rPh sb="24" eb="25">
      <t>チ</t>
    </rPh>
    <rPh sb="26" eb="27">
      <t>ケイ</t>
    </rPh>
    <rPh sb="28" eb="31">
      <t>ホッカイドウ</t>
    </rPh>
    <rPh sb="31" eb="32">
      <t>ケイ</t>
    </rPh>
    <rPh sb="32" eb="33">
      <t>チ</t>
    </rPh>
    <rPh sb="33" eb="34">
      <t>オヨ</t>
    </rPh>
    <rPh sb="35" eb="37">
      <t>ヒョウショウ</t>
    </rPh>
    <rPh sb="37" eb="39">
      <t>チイキ</t>
    </rPh>
    <rPh sb="39" eb="40">
      <t>ケイ</t>
    </rPh>
    <rPh sb="40" eb="41">
      <t>チ</t>
    </rPh>
    <phoneticPr fontId="54"/>
  </si>
  <si>
    <t>１　米</t>
    <phoneticPr fontId="45"/>
  </si>
  <si>
    <t xml:space="preserve"> (1)  令和６年産水陸稲の収穫量</t>
    <rPh sb="6" eb="8">
      <t>レイワ</t>
    </rPh>
    <phoneticPr fontId="45"/>
  </si>
  <si>
    <t xml:space="preserve">    ア　水稲（全国農業地域別・都道府県別）</t>
    <rPh sb="7" eb="8">
      <t>イネ</t>
    </rPh>
    <phoneticPr fontId="10"/>
  </si>
  <si>
    <t xml:space="preserve">全国農業地域 
・
都　道　府　県 </t>
    <rPh sb="0" eb="2">
      <t>ゼンコク</t>
    </rPh>
    <rPh sb="2" eb="4">
      <t>ノウギョウ</t>
    </rPh>
    <rPh sb="4" eb="6">
      <t>チイキ</t>
    </rPh>
    <rPh sb="10" eb="17">
      <t>トドウフケン</t>
    </rPh>
    <phoneticPr fontId="14"/>
  </si>
  <si>
    <t>作付面積
（子実用）</t>
    <rPh sb="0" eb="2">
      <t>サクヅケ</t>
    </rPh>
    <rPh sb="2" eb="4">
      <t>メンセキ</t>
    </rPh>
    <rPh sb="6" eb="7">
      <t>コ</t>
    </rPh>
    <rPh sb="7" eb="9">
      <t>ジツヨウ</t>
    </rPh>
    <phoneticPr fontId="45"/>
  </si>
  <si>
    <t>10ａ当たり
収　　　量</t>
    <rPh sb="3" eb="4">
      <t>ア</t>
    </rPh>
    <rPh sb="7" eb="8">
      <t>オサム</t>
    </rPh>
    <rPh sb="11" eb="12">
      <t>リョウ</t>
    </rPh>
    <phoneticPr fontId="45"/>
  </si>
  <si>
    <t>収穫量
（子実用）</t>
    <rPh sb="0" eb="3">
      <t>シュウカクリョウ</t>
    </rPh>
    <rPh sb="5" eb="6">
      <t>コ</t>
    </rPh>
    <rPh sb="6" eb="8">
      <t>ジツヨウ</t>
    </rPh>
    <phoneticPr fontId="45"/>
  </si>
  <si>
    <t>農家等が使用している
ふるい目幅で選別</t>
    <rPh sb="0" eb="2">
      <t>ノウカ</t>
    </rPh>
    <phoneticPr fontId="10"/>
  </si>
  <si>
    <t>主食用
作付面積</t>
    <rPh sb="0" eb="3">
      <t>シュショクヨウ</t>
    </rPh>
    <rPh sb="4" eb="6">
      <t>サクツケ</t>
    </rPh>
    <rPh sb="6" eb="8">
      <t>メンセキ</t>
    </rPh>
    <phoneticPr fontId="10"/>
  </si>
  <si>
    <t>収穫量
（主食用）</t>
    <rPh sb="0" eb="3">
      <t>シュウカクリョウ</t>
    </rPh>
    <rPh sb="5" eb="8">
      <t>シュショクヨウ</t>
    </rPh>
    <phoneticPr fontId="10"/>
  </si>
  <si>
    <t>前年産との比較</t>
  </si>
  <si>
    <t>10ａ当たり
平年収量</t>
  </si>
  <si>
    <t>平年収量
（子実用）</t>
    <rPh sb="0" eb="2">
      <t>ヘイネン</t>
    </rPh>
    <rPh sb="2" eb="4">
      <t>シュウリョウ</t>
    </rPh>
    <rPh sb="6" eb="8">
      <t>シジツ</t>
    </rPh>
    <rPh sb="8" eb="9">
      <t>ヨウ</t>
    </rPh>
    <phoneticPr fontId="10"/>
  </si>
  <si>
    <t>作付面積
（子実用）</t>
    <rPh sb="0" eb="2">
      <t>サクヅケ</t>
    </rPh>
    <rPh sb="2" eb="4">
      <t>メンセキ</t>
    </rPh>
    <phoneticPr fontId="45"/>
  </si>
  <si>
    <t>10ａ当たり収量</t>
  </si>
  <si>
    <t>収穫量
（子実用）</t>
  </si>
  <si>
    <t>10ａ当たり
収　　　量</t>
  </si>
  <si>
    <t>作況指数</t>
    <rPh sb="0" eb="2">
      <t>サッキョウ</t>
    </rPh>
    <rPh sb="2" eb="4">
      <t>シスウ</t>
    </rPh>
    <phoneticPr fontId="10"/>
  </si>
  <si>
    <t>平年収量
（子実用）</t>
  </si>
  <si>
    <t>対差</t>
    <rPh sb="0" eb="1">
      <t>タイ</t>
    </rPh>
    <rPh sb="1" eb="2">
      <t>サ</t>
    </rPh>
    <phoneticPr fontId="45"/>
  </si>
  <si>
    <t>対比</t>
    <rPh sb="0" eb="2">
      <t>タイヒ</t>
    </rPh>
    <phoneticPr fontId="45"/>
  </si>
  <si>
    <t>対差</t>
    <rPh sb="0" eb="2">
      <t>タイサ</t>
    </rPh>
    <phoneticPr fontId="45"/>
  </si>
  <si>
    <t>kg</t>
  </si>
  <si>
    <t>ｔ</t>
  </si>
  <si>
    <t>％</t>
  </si>
  <si>
    <t>作付面積</t>
    <rPh sb="0" eb="4">
      <t>サクツケメンセキ</t>
    </rPh>
    <phoneticPr fontId="19"/>
  </si>
  <si>
    <t>収穫量</t>
    <rPh sb="0" eb="3">
      <t>シュウカクリョウ</t>
    </rPh>
    <phoneticPr fontId="8"/>
  </si>
  <si>
    <t>10a当たり収量</t>
    <rPh sb="3" eb="4">
      <t>ア</t>
    </rPh>
    <rPh sb="6" eb="8">
      <t>シュウリョウ</t>
    </rPh>
    <phoneticPr fontId="8"/>
  </si>
  <si>
    <t>全国</t>
  </si>
  <si>
    <t>(全国農業地域)</t>
    <rPh sb="1" eb="3">
      <t>ゼンコク</t>
    </rPh>
    <rPh sb="3" eb="5">
      <t>ノウギョウ</t>
    </rPh>
    <rPh sb="5" eb="7">
      <t>チイキ</t>
    </rPh>
    <phoneticPr fontId="45"/>
  </si>
  <si>
    <t>都府県</t>
  </si>
  <si>
    <t>東北</t>
  </si>
  <si>
    <t>北陸</t>
  </si>
  <si>
    <t>関東・東山</t>
  </si>
  <si>
    <t>東海</t>
  </si>
  <si>
    <t>近畿</t>
  </si>
  <si>
    <t>中国</t>
  </si>
  <si>
    <t>四国</t>
  </si>
  <si>
    <t>九州</t>
  </si>
  <si>
    <t>(都道府県)</t>
    <rPh sb="1" eb="5">
      <t>トドウフケン</t>
    </rPh>
    <phoneticPr fontId="45"/>
  </si>
  <si>
    <t>早期栽培</t>
    <rPh sb="0" eb="2">
      <t>ソウキ</t>
    </rPh>
    <rPh sb="2" eb="4">
      <t>サイバイ</t>
    </rPh>
    <phoneticPr fontId="10"/>
  </si>
  <si>
    <t>…</t>
  </si>
  <si>
    <t>普通栽培</t>
    <rPh sb="0" eb="2">
      <t>フツウ</t>
    </rPh>
    <rPh sb="2" eb="4">
      <t>サイバイ</t>
    </rPh>
    <phoneticPr fontId="10"/>
  </si>
  <si>
    <t>第一期稲</t>
    <rPh sb="0" eb="1">
      <t>ダイ</t>
    </rPh>
    <rPh sb="1" eb="3">
      <t>イッキ</t>
    </rPh>
    <rPh sb="3" eb="4">
      <t>イネ</t>
    </rPh>
    <phoneticPr fontId="10"/>
  </si>
  <si>
    <t>第二期稲</t>
    <rPh sb="0" eb="1">
      <t>ダイ</t>
    </rPh>
    <rPh sb="1" eb="2">
      <t>2</t>
    </rPh>
    <rPh sb="2" eb="3">
      <t>キ</t>
    </rPh>
    <rPh sb="3" eb="4">
      <t>イネ</t>
    </rPh>
    <phoneticPr fontId="10"/>
  </si>
  <si>
    <t>関東農政局</t>
    <rPh sb="0" eb="2">
      <t>カントウ</t>
    </rPh>
    <rPh sb="2" eb="5">
      <t>ノウセイキョク</t>
    </rPh>
    <phoneticPr fontId="45"/>
  </si>
  <si>
    <t>東海農政局</t>
    <rPh sb="0" eb="2">
      <t>トウカイ</t>
    </rPh>
    <rPh sb="2" eb="5">
      <t>ノウセイキョク</t>
    </rPh>
    <phoneticPr fontId="45"/>
  </si>
  <si>
    <t>中国四国農政局</t>
    <rPh sb="0" eb="2">
      <t>チュウゴク</t>
    </rPh>
    <rPh sb="2" eb="4">
      <t>シコク</t>
    </rPh>
    <rPh sb="4" eb="7">
      <t>ノウセイキョク</t>
    </rPh>
    <phoneticPr fontId="45"/>
  </si>
  <si>
    <t>注：１　作付面積（子実用）とは、青刈り面積（飼料用米等を含む。）を除いた面積である。</t>
    <phoneticPr fontId="10"/>
  </si>
  <si>
    <t>　　２　10ａ当たり収量及び収穫量（子実用）は、1.70mmのふるい目幅で選別された玄米の重量である。　</t>
    <phoneticPr fontId="47"/>
  </si>
  <si>
    <t>　　３　主食用作付面積とは、水稲作付面積（青刈り面積を含む。）から、備蓄米、加工用米、新規需要米等の作付面積を除いた面積である。　　</t>
    <phoneticPr fontId="47"/>
  </si>
  <si>
    <t>　　４　収穫量（子実用）及び収穫量（主食用）については、都道府県ごとの積上げ値である。</t>
    <rPh sb="4" eb="7">
      <t>シュウカクリョウ</t>
    </rPh>
    <rPh sb="8" eb="10">
      <t>シジツ</t>
    </rPh>
    <rPh sb="10" eb="11">
      <t>ヨウ</t>
    </rPh>
    <rPh sb="12" eb="13">
      <t>オヨ</t>
    </rPh>
    <rPh sb="14" eb="17">
      <t>シュウカクリョウ</t>
    </rPh>
    <rPh sb="18" eb="21">
      <t>シュショクヨウ</t>
    </rPh>
    <rPh sb="28" eb="32">
      <t>トドウフケン</t>
    </rPh>
    <rPh sb="35" eb="36">
      <t>ツ</t>
    </rPh>
    <rPh sb="36" eb="37">
      <t>ア</t>
    </rPh>
    <rPh sb="38" eb="39">
      <t>チ</t>
    </rPh>
    <phoneticPr fontId="10"/>
  </si>
  <si>
    <t>　　５　農家等が使用しているふるい目幅で選別された10ａ当たり収量、作況指数、10ａ当たり平年収量及び平年収量（子実用）は、都道府県ごとに、過去５か年間に農家等が実際に使用したふるい目幅の分布において、最も多い使用割合の目幅で選別された玄米を基に算出した数値である。</t>
    <rPh sb="62" eb="66">
      <t>トドウフケン</t>
    </rPh>
    <rPh sb="70" eb="72">
      <t>カコ</t>
    </rPh>
    <rPh sb="74" eb="76">
      <t>ネンカン</t>
    </rPh>
    <rPh sb="77" eb="79">
      <t>ノウカ</t>
    </rPh>
    <phoneticPr fontId="10"/>
  </si>
  <si>
    <t>　　６　徳島県、高知県、宮崎県、鹿児島県及び沖縄県の作期別の主食用作付面積は、備蓄米、加工用米、新規需要米等の面積を把握していないことから「…」で示している。</t>
    <rPh sb="4" eb="7">
      <t>トクシマケン</t>
    </rPh>
    <rPh sb="8" eb="11">
      <t>コウチケン</t>
    </rPh>
    <rPh sb="12" eb="15">
      <t>ミヤザキケン</t>
    </rPh>
    <rPh sb="16" eb="20">
      <t>カゴシマケン</t>
    </rPh>
    <rPh sb="20" eb="21">
      <t>オヨ</t>
    </rPh>
    <rPh sb="22" eb="25">
      <t>オキナワケン</t>
    </rPh>
    <rPh sb="26" eb="28">
      <t>サッキ</t>
    </rPh>
    <rPh sb="28" eb="29">
      <t>ベツ</t>
    </rPh>
    <rPh sb="30" eb="33">
      <t>シュショクヨウ</t>
    </rPh>
    <rPh sb="33" eb="35">
      <t>サクツケ</t>
    </rPh>
    <rPh sb="35" eb="37">
      <t>メンセキ</t>
    </rPh>
    <rPh sb="39" eb="42">
      <t>ビチクマイ</t>
    </rPh>
    <rPh sb="43" eb="46">
      <t>カコウヨウ</t>
    </rPh>
    <rPh sb="46" eb="47">
      <t>マイ</t>
    </rPh>
    <rPh sb="48" eb="50">
      <t>シンキ</t>
    </rPh>
    <rPh sb="50" eb="52">
      <t>ジュヨウ</t>
    </rPh>
    <rPh sb="52" eb="53">
      <t>マイ</t>
    </rPh>
    <rPh sb="53" eb="54">
      <t>トウ</t>
    </rPh>
    <rPh sb="55" eb="57">
      <t>メンセキ</t>
    </rPh>
    <rPh sb="58" eb="60">
      <t>ハアク</t>
    </rPh>
    <rPh sb="73" eb="74">
      <t>シメ</t>
    </rPh>
    <phoneticPr fontId="10"/>
  </si>
  <si>
    <t>　　７　10ａ当たり収量及び収穫量の前年産との比較は、1.70mmのふるい目幅で選別された玄米の重量で比較している。</t>
    <phoneticPr fontId="10"/>
  </si>
  <si>
    <t>農林水産関係市町村別統計</t>
  </si>
  <si>
    <t>令和6年産</t>
  </si>
  <si>
    <t>水稲</t>
  </si>
  <si>
    <t>都道</t>
  </si>
  <si>
    <t>市町</t>
  </si>
  <si>
    <t>作付面積</t>
  </si>
  <si>
    <t>10a当たり</t>
  </si>
  <si>
    <t>収穫量</t>
  </si>
  <si>
    <t>府県</t>
  </si>
  <si>
    <t>村　</t>
  </si>
  <si>
    <t>収量</t>
  </si>
  <si>
    <t>ｺｰﾄﾞ</t>
  </si>
  <si>
    <t>収穫量</t>
    <rPh sb="0" eb="3">
      <t>シュウカクリョウ</t>
    </rPh>
    <phoneticPr fontId="19"/>
  </si>
  <si>
    <t>10a当たり
収量</t>
    <rPh sb="3" eb="4">
      <t>ア</t>
    </rPh>
    <rPh sb="7" eb="9">
      <t>シュウリョウ</t>
    </rPh>
    <phoneticPr fontId="19"/>
  </si>
  <si>
    <t xml:space="preserve"> </t>
  </si>
  <si>
    <t>x</t>
  </si>
  <si>
    <t xml:space="preserve">　２　面積、収穫量ともに耕地の存在する市町村に計上しており（属地統計）、耕作者の市町村間の出作・入作を考慮していない。
</t>
    <phoneticPr fontId="37"/>
  </si>
  <si>
    <t>【令和６年産　水稲（子実用）の作付面積、収穫量】</t>
    <rPh sb="1" eb="3">
      <t>レイワ</t>
    </rPh>
    <rPh sb="4" eb="6">
      <t>ネンサン</t>
    </rPh>
    <rPh sb="10" eb="11">
      <t>シ</t>
    </rPh>
    <rPh sb="11" eb="13">
      <t>ジツヨウ</t>
    </rPh>
    <rPh sb="15" eb="17">
      <t>サクツケ</t>
    </rPh>
    <rPh sb="17" eb="19">
      <t>メンセキ</t>
    </rPh>
    <phoneticPr fontId="8"/>
  </si>
  <si>
    <t>10  ａ
当たり
収　量</t>
    <phoneticPr fontId="4"/>
  </si>
  <si>
    <t>収　穫　量</t>
    <phoneticPr fontId="8"/>
  </si>
  <si>
    <t>kg</t>
    <phoneticPr fontId="8"/>
  </si>
  <si>
    <t>　１　この市町村別統計は、「作物統計調査」を実施する上で把握した地域における標本調査、現地見</t>
    <phoneticPr fontId="8"/>
  </si>
  <si>
    <t>　　積りの結果、関係機関からの情報等を踏まえ、北海道計値の内訳として市町村及び表章地域別に配</t>
    <phoneticPr fontId="8"/>
  </si>
  <si>
    <t>　　分することにより作成した加工統計であり、市町村及び表章地域別の値を目的として設計された調</t>
    <phoneticPr fontId="8"/>
  </si>
  <si>
    <t>　　査に基づいて直接得られたものではない。</t>
    <phoneticPr fontId="10"/>
  </si>
  <si>
    <t xml:space="preserve">
　　　なお、「作物統計調査」は、都道府県計値を求めるために目標精度を設定し、調査の設計がされ</t>
    <phoneticPr fontId="4"/>
  </si>
  <si>
    <t>　　ている。</t>
    <phoneticPr fontId="4"/>
  </si>
  <si>
    <t>　２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rPh sb="43" eb="44">
      <t>カン</t>
    </rPh>
    <phoneticPr fontId="8"/>
  </si>
  <si>
    <t>　　作・入作
を考慮していない。</t>
    <phoneticPr fontId="4"/>
  </si>
  <si>
    <t>　３　数値は四捨五入しており、市町村値、表章地域値の計が北海道計値及び表章地域計値と一致しな</t>
    <phoneticPr fontId="4"/>
  </si>
  <si>
    <t>　　いことがある。</t>
    <phoneticPr fontId="4"/>
  </si>
  <si>
    <t>２　麦類</t>
    <rPh sb="2" eb="3">
      <t>ムギ</t>
    </rPh>
    <rPh sb="3" eb="4">
      <t>ルイ</t>
    </rPh>
    <phoneticPr fontId="45"/>
  </si>
  <si>
    <t xml:space="preserve"> (1)　令和６年産麦類（子実用）の収穫量（全国農業地域別・都道府県別）</t>
    <rPh sb="5" eb="7">
      <t>レイワ</t>
    </rPh>
    <rPh sb="8" eb="10">
      <t>ネンサン</t>
    </rPh>
    <rPh sb="10" eb="11">
      <t>ムギ</t>
    </rPh>
    <rPh sb="11" eb="12">
      <t>ルイ</t>
    </rPh>
    <rPh sb="13" eb="14">
      <t>コ</t>
    </rPh>
    <rPh sb="14" eb="15">
      <t>ジツ</t>
    </rPh>
    <rPh sb="15" eb="16">
      <t>ヨウ</t>
    </rPh>
    <phoneticPr fontId="20"/>
  </si>
  <si>
    <t>　　ア　小麦</t>
    <rPh sb="4" eb="5">
      <t>ショウ</t>
    </rPh>
    <rPh sb="5" eb="6">
      <t>ムギ</t>
    </rPh>
    <phoneticPr fontId="45"/>
  </si>
  <si>
    <t>全国農業地域
・
都　道　府　県</t>
    <rPh sb="0" eb="2">
      <t>ゼンコク</t>
    </rPh>
    <rPh sb="2" eb="4">
      <t>ノウギョウ</t>
    </rPh>
    <rPh sb="4" eb="6">
      <t>チイキ</t>
    </rPh>
    <rPh sb="9" eb="16">
      <t>トドウフケン</t>
    </rPh>
    <phoneticPr fontId="33"/>
  </si>
  <si>
    <t>作付面積</t>
    <rPh sb="0" eb="2">
      <t>サクヅケ</t>
    </rPh>
    <rPh sb="2" eb="4">
      <t>メンセキ</t>
    </rPh>
    <phoneticPr fontId="45"/>
  </si>
  <si>
    <t>10ａ当たり
収　　　量</t>
    <rPh sb="3" eb="4">
      <t>ア</t>
    </rPh>
    <rPh sb="8" eb="13">
      <t>シュウリョウ</t>
    </rPh>
    <phoneticPr fontId="24"/>
  </si>
  <si>
    <t>収穫量</t>
    <rPh sb="0" eb="3">
      <t>シュウカクリョウ</t>
    </rPh>
    <phoneticPr fontId="45"/>
  </si>
  <si>
    <t>前年産との比較</t>
    <phoneticPr fontId="45"/>
  </si>
  <si>
    <t>（　参　　考　）</t>
    <rPh sb="2" eb="3">
      <t>サン</t>
    </rPh>
    <rPh sb="5" eb="6">
      <t>コウ</t>
    </rPh>
    <phoneticPr fontId="24"/>
  </si>
  <si>
    <t>10ａ当たり
収　　　量</t>
    <rPh sb="3" eb="4">
      <t>ア</t>
    </rPh>
    <rPh sb="7" eb="12">
      <t>シュウリョウ</t>
    </rPh>
    <phoneticPr fontId="24"/>
  </si>
  <si>
    <t>10ａ当たり
平均収量
対　 比</t>
    <phoneticPr fontId="24"/>
  </si>
  <si>
    <t>10ａ当たり
平均収量</t>
    <phoneticPr fontId="24"/>
  </si>
  <si>
    <t>ha</t>
    <phoneticPr fontId="24"/>
  </si>
  <si>
    <t>kg</t>
    <phoneticPr fontId="24"/>
  </si>
  <si>
    <t>ｔ</t>
    <phoneticPr fontId="24"/>
  </si>
  <si>
    <t>％</t>
    <phoneticPr fontId="24"/>
  </si>
  <si>
    <t>％</t>
    <phoneticPr fontId="14"/>
  </si>
  <si>
    <t>注：１　「（参考）10ａ当たり平均収量対比」とは、10ａ当たり平均収量（原則として直近７か年のうち、最高及び最低を除いた５か年の平均値をいう。ただし、直近７か
　　　年全ての10ａ当たり収量が確保できない場合は、６か年又は５か年の最高及び最低を除いた平均とし、４か年又は３か年の場合は、単純平均である。）に対する当年
　　　産の10ａ当たり収量の比率である。なお、直近７か年のうち、３か年分の10ａ当たり収量のデータが確保できない場合は、10ａ当たり平均収量を作成していない。</t>
    <phoneticPr fontId="45"/>
  </si>
  <si>
    <t>　　２　全国農業地域別（都府県を除く。）の10ａ当たり平均収量は、各都道府県の10ａ当たり平均収量に当年産の作付面積を乗じて求めた収穫量（平均収穫量）を全国農
　　　業地域別に積み上げ、当年産の全国農業地域別作付面積で除して算出している。</t>
    <rPh sb="52" eb="53">
      <t>サン</t>
    </rPh>
    <rPh sb="95" eb="96">
      <t>サン</t>
    </rPh>
    <phoneticPr fontId="45"/>
  </si>
  <si>
    <t>麦類</t>
    <rPh sb="0" eb="1">
      <t>ムギ</t>
    </rPh>
    <rPh sb="1" eb="2">
      <t>ルイ</t>
    </rPh>
    <phoneticPr fontId="37"/>
  </si>
  <si>
    <t>1小麦</t>
  </si>
  <si>
    <t>2二条大麦</t>
    <rPh sb="1" eb="2">
      <t>ニ</t>
    </rPh>
    <phoneticPr fontId="37"/>
  </si>
  <si>
    <t>3六条大麦</t>
    <rPh sb="1" eb="3">
      <t>ロクジョウ</t>
    </rPh>
    <rPh sb="3" eb="4">
      <t>オオ</t>
    </rPh>
    <phoneticPr fontId="37"/>
  </si>
  <si>
    <t>4はだか麦</t>
    <phoneticPr fontId="37"/>
  </si>
  <si>
    <t>田</t>
    <rPh sb="0" eb="1">
      <t>デン</t>
    </rPh>
    <phoneticPr fontId="37"/>
  </si>
  <si>
    <t>畑</t>
    <rPh sb="0" eb="1">
      <t>ハタ</t>
    </rPh>
    <phoneticPr fontId="37"/>
  </si>
  <si>
    <t>　１　この市町村別統計は、「作物統計調査」を実施する上で把握した地域における集出
荷団体等への郵送調査、</t>
    <phoneticPr fontId="37"/>
  </si>
  <si>
    <t>　　農家への標本調査、現地見積りの結果、関係機関からの情報、必要に応じて実施した10a当たり収量の実測調査</t>
    <rPh sb="2" eb="4">
      <t>ノウカ</t>
    </rPh>
    <rPh sb="6" eb="8">
      <t>ヒョウホン</t>
    </rPh>
    <rPh sb="8" eb="10">
      <t>チョウサ</t>
    </rPh>
    <rPh sb="11" eb="13">
      <t>ゲンチ</t>
    </rPh>
    <rPh sb="13" eb="15">
      <t>ミツモ</t>
    </rPh>
    <rPh sb="17" eb="19">
      <t>ケッカ</t>
    </rPh>
    <rPh sb="20" eb="22">
      <t>カンケイ</t>
    </rPh>
    <rPh sb="22" eb="24">
      <t>キカン</t>
    </rPh>
    <rPh sb="27" eb="29">
      <t>ジョウホウ</t>
    </rPh>
    <phoneticPr fontId="8"/>
  </si>
  <si>
    <t>　  結果等を踏まえ、都道府県計値の内訳として市町村別に配分することにより作成した加工統計であり、市町村別の</t>
    <phoneticPr fontId="8"/>
  </si>
  <si>
    <t xml:space="preserve">　３　数値は四捨五入しており、市町村値の計が都道府県値と一致しないことがある。
</t>
    <rPh sb="3" eb="5">
      <t>スウチ</t>
    </rPh>
    <rPh sb="6" eb="10">
      <t>シシャゴニュウ</t>
    </rPh>
    <rPh sb="15" eb="18">
      <t>シチョウソン</t>
    </rPh>
    <rPh sb="18" eb="19">
      <t>チ</t>
    </rPh>
    <rPh sb="20" eb="21">
      <t>ケイ</t>
    </rPh>
    <rPh sb="22" eb="26">
      <t>トドウフケン</t>
    </rPh>
    <rPh sb="26" eb="27">
      <t>チ</t>
    </rPh>
    <rPh sb="28" eb="30">
      <t>イッチ</t>
    </rPh>
    <phoneticPr fontId="8"/>
  </si>
  <si>
    <t xml:space="preserve"> (2)　令和６産小麦の秋まき、春まき別収穫量（北海道）</t>
    <rPh sb="5" eb="7">
      <t>レイワ</t>
    </rPh>
    <rPh sb="9" eb="11">
      <t>コムギ</t>
    </rPh>
    <rPh sb="12" eb="13">
      <t>アキ</t>
    </rPh>
    <rPh sb="16" eb="17">
      <t>ハル</t>
    </rPh>
    <rPh sb="19" eb="20">
      <t>ベツ</t>
    </rPh>
    <rPh sb="20" eb="22">
      <t>シュウカク</t>
    </rPh>
    <rPh sb="22" eb="23">
      <t>リョウ</t>
    </rPh>
    <rPh sb="24" eb="27">
      <t>ホッカイドウ</t>
    </rPh>
    <phoneticPr fontId="45"/>
  </si>
  <si>
    <t>区分</t>
    <rPh sb="0" eb="2">
      <t>クブン</t>
    </rPh>
    <phoneticPr fontId="33"/>
  </si>
  <si>
    <t>ha</t>
    <phoneticPr fontId="14"/>
  </si>
  <si>
    <t>kg</t>
    <phoneticPr fontId="14"/>
  </si>
  <si>
    <t>ｔ</t>
    <phoneticPr fontId="14"/>
  </si>
  <si>
    <t>北海道</t>
    <rPh sb="0" eb="3">
      <t>ホッカイドウ</t>
    </rPh>
    <phoneticPr fontId="10"/>
  </si>
  <si>
    <t>　秋まき</t>
    <rPh sb="1" eb="2">
      <t>アキ</t>
    </rPh>
    <phoneticPr fontId="10"/>
  </si>
  <si>
    <t>　春まき</t>
    <rPh sb="1" eb="2">
      <t>ハル</t>
    </rPh>
    <phoneticPr fontId="10"/>
  </si>
  <si>
    <t xml:space="preserve">注：　「（参考）10ａ当たり平均収量対比」とは、10ａ当たり平均収量（原則として直近７か年のうち、最高及び最低を除いた５か年の平均値）に対する
　　当年産の10ａ当たり収量の比率である。
</t>
    <phoneticPr fontId="45"/>
  </si>
  <si>
    <t>【令和６年産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8"/>
  </si>
  <si>
    <t>都道府県コード</t>
    <rPh sb="0" eb="4">
      <t>トドウフケン</t>
    </rPh>
    <phoneticPr fontId="8"/>
  </si>
  <si>
    <t>地　域
コード</t>
    <rPh sb="0" eb="1">
      <t>チ</t>
    </rPh>
    <rPh sb="2" eb="3">
      <t>イキ</t>
    </rPh>
    <phoneticPr fontId="8"/>
  </si>
  <si>
    <t>地域等名</t>
    <rPh sb="0" eb="1">
      <t>チ</t>
    </rPh>
    <rPh sb="1" eb="2">
      <t>イキ</t>
    </rPh>
    <rPh sb="2" eb="3">
      <t>トウ</t>
    </rPh>
    <rPh sb="3" eb="4">
      <t>メイ</t>
    </rPh>
    <phoneticPr fontId="8"/>
  </si>
  <si>
    <t>市町村
コード</t>
    <rPh sb="0" eb="3">
      <t>シチョウソン</t>
    </rPh>
    <phoneticPr fontId="8"/>
  </si>
  <si>
    <t>市町村
名</t>
    <rPh sb="0" eb="3">
      <t>シチョウソン</t>
    </rPh>
    <rPh sb="4" eb="5">
      <t>メイ</t>
    </rPh>
    <phoneticPr fontId="8"/>
  </si>
  <si>
    <t>小麦計</t>
    <rPh sb="0" eb="2">
      <t>コムギ</t>
    </rPh>
    <rPh sb="2" eb="3">
      <t>ケイ</t>
    </rPh>
    <phoneticPr fontId="10"/>
  </si>
  <si>
    <t>二条大麦</t>
    <rPh sb="0" eb="2">
      <t>ニジョウ</t>
    </rPh>
    <rPh sb="2" eb="4">
      <t>オオムギ</t>
    </rPh>
    <phoneticPr fontId="10"/>
  </si>
  <si>
    <t>六条大麦</t>
    <rPh sb="0" eb="2">
      <t>ロクジョウ</t>
    </rPh>
    <rPh sb="2" eb="4">
      <t>オオムギ</t>
    </rPh>
    <phoneticPr fontId="10"/>
  </si>
  <si>
    <t>はだか麦</t>
    <rPh sb="3" eb="4">
      <t>ムギ</t>
    </rPh>
    <phoneticPr fontId="10"/>
  </si>
  <si>
    <t>秋まき小麦</t>
    <rPh sb="0" eb="1">
      <t>アキ</t>
    </rPh>
    <rPh sb="3" eb="5">
      <t>コムギ</t>
    </rPh>
    <phoneticPr fontId="8"/>
  </si>
  <si>
    <t>春まき小麦</t>
    <rPh sb="0" eb="1">
      <t>ハル</t>
    </rPh>
    <rPh sb="3" eb="5">
      <t>コムギ</t>
    </rPh>
    <phoneticPr fontId="8"/>
  </si>
  <si>
    <t>作付面積</t>
    <phoneticPr fontId="10"/>
  </si>
  <si>
    <t>10　ａ
当たり
収　量</t>
    <phoneticPr fontId="8"/>
  </si>
  <si>
    <t>田</t>
    <rPh sb="0" eb="1">
      <t>タ</t>
    </rPh>
    <phoneticPr fontId="8"/>
  </si>
  <si>
    <t>畑</t>
    <rPh sb="0" eb="1">
      <t>ハタ</t>
    </rPh>
    <phoneticPr fontId="8"/>
  </si>
  <si>
    <t>00</t>
    <phoneticPr fontId="8"/>
  </si>
  <si>
    <t>000</t>
    <phoneticPr fontId="8"/>
  </si>
  <si>
    <t>小麦計</t>
    <rPh sb="0" eb="2">
      <t>コムギ</t>
    </rPh>
    <rPh sb="2" eb="3">
      <t>ケイ</t>
    </rPh>
    <phoneticPr fontId="4"/>
  </si>
  <si>
    <t>　１　この市町村別統計は、「作物統計調査」を実施する上で把握した地域における集出荷団体、生産者等への郵送調査結果及び行政機関等からの情報を踏まえ、北海道</t>
    <phoneticPr fontId="8"/>
  </si>
  <si>
    <t>　　計値の内訳として市町村及び表章地域別に配分することにより作成した加工統計であり、市町村及び表章地域別の値を目的として設計された調査に基づいて直接得ら</t>
    <rPh sb="3" eb="4">
      <t>チ</t>
    </rPh>
    <rPh sb="13" eb="14">
      <t>オヨ</t>
    </rPh>
    <rPh sb="15" eb="20">
      <t>ヒョウショウチイキベツ</t>
    </rPh>
    <rPh sb="45" eb="46">
      <t>オヨ</t>
    </rPh>
    <rPh sb="47" eb="49">
      <t>ヒョウショウ</t>
    </rPh>
    <rPh sb="49" eb="51">
      <t>チイキ</t>
    </rPh>
    <phoneticPr fontId="8"/>
  </si>
  <si>
    <t>　　れたものではない。</t>
    <phoneticPr fontId="8"/>
  </si>
  <si>
    <t xml:space="preserve">　　　なお、「作物統計調査」は、都道府県計値を求めるために目標精度を設定し、調査の設計がされている。 </t>
    <phoneticPr fontId="10"/>
  </si>
  <si>
    <t xml:space="preserve">　２　田畑別の10a当たり収量については、過年次の結果を基に推計したものであり、当年産の調査結果から推計したものではない。 </t>
    <phoneticPr fontId="8"/>
  </si>
  <si>
    <t>　３　面積、収穫量ともに耕地の存在する市町村に計上しており（属地統計）、耕作者の市町村間の出作・入作を考慮していない。</t>
    <phoneticPr fontId="8"/>
  </si>
  <si>
    <t>　４　数値は四捨五入しており、市町村値、表章地域値の計が北海道計値及び表章地域計値と一致しないことがある。</t>
    <phoneticPr fontId="8"/>
  </si>
  <si>
    <t>【統計表】</t>
    <rPh sb="1" eb="4">
      <t>トウケイヒョウ</t>
    </rPh>
    <phoneticPr fontId="4"/>
  </si>
  <si>
    <t>令和６年産大豆（乾燥子実）の作付面積、10ａ当たり収量及び収穫量</t>
    <rPh sb="0" eb="2">
      <t>レイワ</t>
    </rPh>
    <rPh sb="3" eb="4">
      <t>ネン</t>
    </rPh>
    <rPh sb="4" eb="5">
      <t>サン</t>
    </rPh>
    <rPh sb="5" eb="7">
      <t>ダイズ</t>
    </rPh>
    <rPh sb="8" eb="10">
      <t>カンソウ</t>
    </rPh>
    <rPh sb="10" eb="12">
      <t>シジツ</t>
    </rPh>
    <rPh sb="14" eb="16">
      <t>サクツ</t>
    </rPh>
    <rPh sb="16" eb="18">
      <t>メンセキ</t>
    </rPh>
    <rPh sb="22" eb="23">
      <t>ア</t>
    </rPh>
    <rPh sb="25" eb="27">
      <t>シュウリョウ</t>
    </rPh>
    <rPh sb="27" eb="28">
      <t>オヨ</t>
    </rPh>
    <rPh sb="29" eb="32">
      <t>シュウカクリョウ</t>
    </rPh>
    <phoneticPr fontId="4"/>
  </si>
  <si>
    <t>全国農業地域
・
都　道　府　県</t>
    <rPh sb="0" eb="2">
      <t>ゼンコク</t>
    </rPh>
    <rPh sb="2" eb="4">
      <t>ノウギョウ</t>
    </rPh>
    <rPh sb="4" eb="6">
      <t>チイキ</t>
    </rPh>
    <rPh sb="9" eb="16">
      <t>トドウフケン</t>
    </rPh>
    <phoneticPr fontId="14"/>
  </si>
  <si>
    <t>(全国農業地域)</t>
    <rPh sb="1" eb="3">
      <t>ゼンコク</t>
    </rPh>
    <rPh sb="3" eb="5">
      <t>ノウギョウ</t>
    </rPh>
    <rPh sb="5" eb="7">
      <t>チイキ</t>
    </rPh>
    <phoneticPr fontId="14"/>
  </si>
  <si>
    <t>北海道</t>
    <rPh sb="0" eb="3">
      <t>ホッカイドウ</t>
    </rPh>
    <phoneticPr fontId="14"/>
  </si>
  <si>
    <t>(都道府県)</t>
    <rPh sb="1" eb="5">
      <t>トドウフケン</t>
    </rPh>
    <phoneticPr fontId="14"/>
  </si>
  <si>
    <t>注：１  作付面積は、令和７年３月７日に公表した「令和６年産大豆、小豆、いんげん及びらっかせい（乾燥子実）の作付面積」の調査結果である。</t>
    <rPh sb="60" eb="62">
      <t>チョウサ</t>
    </rPh>
    <phoneticPr fontId="93"/>
  </si>
  <si>
    <t>　　２ 「（参考）10ａ当たり平均収量対比」とは、10ａ当たり平均収量（前年産を起点とした過去７か年のうち、最高及び最低を除いた５か年の平均値）に</t>
    <rPh sb="36" eb="39">
      <t>ゼンネンサン</t>
    </rPh>
    <rPh sb="40" eb="42">
      <t>キテン</t>
    </rPh>
    <rPh sb="45" eb="47">
      <t>カコ</t>
    </rPh>
    <phoneticPr fontId="45"/>
  </si>
  <si>
    <t>　　　対する当年産の10ａ当たり収量の比率である。</t>
    <phoneticPr fontId="93"/>
  </si>
  <si>
    <t>　　３　全国農業地域別（都府県を除く。）の10ａ当たり平均収量は、各都府県の10ａ当たり平均収量に当年産の作付面積を乗じて求めた収穫量（平均収穫量）</t>
    <rPh sb="4" eb="6">
      <t>ゼンコク</t>
    </rPh>
    <rPh sb="6" eb="8">
      <t>ノウギョウ</t>
    </rPh>
    <rPh sb="8" eb="11">
      <t>チイキベツ</t>
    </rPh>
    <rPh sb="12" eb="15">
      <t>トフケン</t>
    </rPh>
    <rPh sb="16" eb="17">
      <t>ノゾ</t>
    </rPh>
    <rPh sb="24" eb="25">
      <t>ア</t>
    </rPh>
    <rPh sb="27" eb="29">
      <t>ヘイキン</t>
    </rPh>
    <rPh sb="29" eb="31">
      <t>シュウリョウ</t>
    </rPh>
    <rPh sb="33" eb="34">
      <t>カク</t>
    </rPh>
    <rPh sb="34" eb="37">
      <t>トフケン</t>
    </rPh>
    <rPh sb="49" eb="51">
      <t>トウネン</t>
    </rPh>
    <rPh sb="51" eb="52">
      <t>サン</t>
    </rPh>
    <rPh sb="68" eb="70">
      <t>ヘイキン</t>
    </rPh>
    <rPh sb="70" eb="72">
      <t>シュウカク</t>
    </rPh>
    <rPh sb="72" eb="73">
      <t>リョウ</t>
    </rPh>
    <phoneticPr fontId="45"/>
  </si>
  <si>
    <t xml:space="preserve"> 　 　を全国農業地域別に積み上げ、当年産の全国農業地域別作付面積で除して算出している。</t>
    <rPh sb="5" eb="7">
      <t>ゼンコク</t>
    </rPh>
    <rPh sb="6" eb="8">
      <t>ゼンコク</t>
    </rPh>
    <rPh sb="8" eb="10">
      <t>ノウギョウ</t>
    </rPh>
    <rPh sb="10" eb="13">
      <t>チイキベツ</t>
    </rPh>
    <rPh sb="15" eb="16">
      <t>ツ</t>
    </rPh>
    <rPh sb="16" eb="17">
      <t>ア</t>
    </rPh>
    <rPh sb="20" eb="21">
      <t>サン</t>
    </rPh>
    <rPh sb="22" eb="24">
      <t>ゼンコク</t>
    </rPh>
    <rPh sb="23" eb="25">
      <t>ゼンコク</t>
    </rPh>
    <rPh sb="25" eb="27">
      <t>ノウギョウ</t>
    </rPh>
    <rPh sb="27" eb="30">
      <t>チイキベツ</t>
    </rPh>
    <rPh sb="30" eb="32">
      <t>サクツケ</t>
    </rPh>
    <rPh sb="32" eb="34">
      <t>メンセキ</t>
    </rPh>
    <rPh sb="35" eb="36">
      <t>ジョ</t>
    </rPh>
    <rPh sb="38" eb="40">
      <t>サンシュツ</t>
    </rPh>
    <phoneticPr fontId="45"/>
  </si>
  <si>
    <t>大豆</t>
  </si>
  <si>
    <t>　１　この市町村別統計は、「作物統計調査」を実施する上で把握した地域における集出荷団体、生産者等への</t>
  </si>
  <si>
    <t>　　郵送調査結果及び行政機関等からの情報を踏まえ、都道府県計値の内訳として市町村別に配分することにより</t>
  </si>
  <si>
    <t>　  作成した加工統計であり、市町村別の値を目的として設計された調査に基づいて直接得られたものではない。</t>
  </si>
  <si>
    <t>　　　なお、「作物統計調査」は、都道府県計値を求めるために目標精度を設定し、調査の設計がされている。</t>
  </si>
  <si>
    <t>　２　田畑別の10ａ当たり収量については、過年次の結果を基に推計したものであり、当年産の調査結果から</t>
    <rPh sb="44" eb="48">
      <t>チョウサケッカ</t>
    </rPh>
    <phoneticPr fontId="8"/>
  </si>
  <si>
    <t>　　推計したものではない。</t>
    <rPh sb="2" eb="4">
      <t>スイケイ</t>
    </rPh>
    <phoneticPr fontId="8"/>
  </si>
  <si>
    <t xml:space="preserve">　３　面積、収穫量ともに耕地の存在する市町村に計上しており（属地統計）、耕作者の市町村間の出作・入作を考慮していない。
</t>
  </si>
  <si>
    <t>　４　数値は四捨五入しており、市町村値の計が都道府県値と一致しないことがある。</t>
  </si>
  <si>
    <t>【令和６年産　大豆の作付面積、収穫量】</t>
    <rPh sb="1" eb="3">
      <t>レイワ</t>
    </rPh>
    <rPh sb="4" eb="5">
      <t>ネン</t>
    </rPh>
    <rPh sb="5" eb="6">
      <t>サン</t>
    </rPh>
    <rPh sb="7" eb="9">
      <t>ダイズ</t>
    </rPh>
    <rPh sb="10" eb="12">
      <t>サクツケ</t>
    </rPh>
    <rPh sb="12" eb="14">
      <t>メンセキ</t>
    </rPh>
    <rPh sb="15" eb="18">
      <t>シュウカクリョウ</t>
    </rPh>
    <phoneticPr fontId="8"/>
  </si>
  <si>
    <t>10  ａ
当たり
収　量</t>
    <rPh sb="6" eb="7">
      <t>ア</t>
    </rPh>
    <rPh sb="10" eb="11">
      <t>オサム</t>
    </rPh>
    <rPh sb="12" eb="13">
      <t>リョウ</t>
    </rPh>
    <phoneticPr fontId="10"/>
  </si>
  <si>
    <t>　１　この市町村別統計は、「作物統計調査」を実施する上で把握した地域における集出荷団体、生産者等への郵送</t>
    <phoneticPr fontId="8"/>
  </si>
  <si>
    <t>　　調査結果及び行政機関等からの情報を踏まえ、北海道計値の内訳として市町村及び表章地域別に配分すること</t>
    <rPh sb="27" eb="28">
      <t>チ</t>
    </rPh>
    <rPh sb="37" eb="38">
      <t>オヨ</t>
    </rPh>
    <rPh sb="39" eb="43">
      <t>ヒョウショウチイキ</t>
    </rPh>
    <rPh sb="43" eb="44">
      <t>ベツ</t>
    </rPh>
    <phoneticPr fontId="8"/>
  </si>
  <si>
    <t xml:space="preserve"> 　 により作成した加工統計であり、市町村及び表章地域別の値を目的として設計された調査に基づいて直接得られ</t>
    <rPh sb="21" eb="22">
      <t>オヨ</t>
    </rPh>
    <rPh sb="23" eb="25">
      <t>ヒョウショウ</t>
    </rPh>
    <rPh sb="25" eb="27">
      <t>チイキ</t>
    </rPh>
    <phoneticPr fontId="8"/>
  </si>
  <si>
    <t>　　たものではない。</t>
    <phoneticPr fontId="4"/>
  </si>
  <si>
    <t>　２　田畑別の10a当たり収量については、過年次の結果を基に推計したものであり、当年産の調査結果から推計した</t>
    <phoneticPr fontId="4"/>
  </si>
  <si>
    <t xml:space="preserve">　　ものではない。 </t>
    <phoneticPr fontId="4"/>
  </si>
  <si>
    <t>　３　面積、収穫量ともに耕地の存在する市町村に計上しており（属地統計）、耕作者の市町村間の出作・入作を考</t>
    <phoneticPr fontId="4"/>
  </si>
  <si>
    <t>　　慮していない。</t>
    <phoneticPr fontId="4"/>
  </si>
  <si>
    <t>　４　数値は四捨五入しており、市町村値、表章地域値の計が北海道計値及び表章地域計値と一致しないことがある。</t>
    <phoneticPr fontId="4"/>
  </si>
  <si>
    <t>　</t>
    <phoneticPr fontId="8"/>
  </si>
  <si>
    <t xml:space="preserve">　  </t>
    <phoneticPr fontId="8"/>
  </si>
  <si>
    <t xml:space="preserve"> 　 </t>
    <phoneticPr fontId="8"/>
  </si>
  <si>
    <t>６　工芸農作物</t>
    <rPh sb="2" eb="4">
      <t>コウゲイ</t>
    </rPh>
    <rPh sb="4" eb="7">
      <t>ノウサクモツ</t>
    </rPh>
    <phoneticPr fontId="45"/>
  </si>
  <si>
    <t xml:space="preserve">    令和６年産工芸農作物の収穫量</t>
    <rPh sb="4" eb="6">
      <t>レイワ</t>
    </rPh>
    <rPh sb="7" eb="8">
      <t>ネン</t>
    </rPh>
    <rPh sb="8" eb="9">
      <t>サン</t>
    </rPh>
    <phoneticPr fontId="45"/>
  </si>
  <si>
    <t xml:space="preserve"> (3)　てんさい（北海道）</t>
    <rPh sb="10" eb="13">
      <t>ホッカイドウ</t>
    </rPh>
    <phoneticPr fontId="10"/>
  </si>
  <si>
    <t>都道府県</t>
    <rPh sb="0" eb="4">
      <t>トドウフケン</t>
    </rPh>
    <phoneticPr fontId="10"/>
  </si>
  <si>
    <t>10ａ当たり
収量</t>
    <rPh sb="3" eb="4">
      <t>ア</t>
    </rPh>
    <rPh sb="7" eb="8">
      <t>オサム</t>
    </rPh>
    <rPh sb="8" eb="9">
      <t>リョウ</t>
    </rPh>
    <phoneticPr fontId="24"/>
  </si>
  <si>
    <t>（参考）</t>
    <rPh sb="1" eb="2">
      <t>サン</t>
    </rPh>
    <rPh sb="2" eb="3">
      <t>コウ</t>
    </rPh>
    <phoneticPr fontId="24"/>
  </si>
  <si>
    <t>10ａ当たり
平均収量
対比</t>
    <phoneticPr fontId="24"/>
  </si>
  <si>
    <t>北海道</t>
    <phoneticPr fontId="10"/>
  </si>
  <si>
    <t>注：１　てんさいの調査は、北海道を対象に行っている。</t>
    <rPh sb="0" eb="1">
      <t>チュウ</t>
    </rPh>
    <rPh sb="9" eb="11">
      <t>チョウサ</t>
    </rPh>
    <rPh sb="13" eb="16">
      <t>ホッカイドウ</t>
    </rPh>
    <rPh sb="17" eb="19">
      <t>タイショウ</t>
    </rPh>
    <rPh sb="20" eb="21">
      <t>オコナ</t>
    </rPh>
    <phoneticPr fontId="10"/>
  </si>
  <si>
    <t xml:space="preserve">    ２　「（参考）10ａ当たり平均収量対比」とは、10ａ当たり平均収量（前年産を起点とした過去７か年のうち、最高及び最低を除いた５か年の平均値）に対する当年産</t>
    <rPh sb="38" eb="41">
      <t>ゼンネンサン</t>
    </rPh>
    <rPh sb="42" eb="44">
      <t>キテン</t>
    </rPh>
    <rPh sb="47" eb="49">
      <t>カコ</t>
    </rPh>
    <phoneticPr fontId="10"/>
  </si>
  <si>
    <t xml:space="preserve">    　の10ａ当たり収量の比率である。  </t>
    <phoneticPr fontId="10"/>
  </si>
  <si>
    <t>令和6年産</t>
    <phoneticPr fontId="94"/>
  </si>
  <si>
    <t>てんさい</t>
    <phoneticPr fontId="8"/>
  </si>
  <si>
    <t>　１　この市町村別統計は、「作物統計調査」を実施する上で把握した日本ビート糖業協会への郵送調査結果及び</t>
    <rPh sb="32" eb="34">
      <t>ニホン</t>
    </rPh>
    <rPh sb="37" eb="38">
      <t>トウ</t>
    </rPh>
    <rPh sb="38" eb="39">
      <t>ギョウ</t>
    </rPh>
    <rPh sb="39" eb="41">
      <t>キョウカイ</t>
    </rPh>
    <rPh sb="47" eb="49">
      <t>ケッカ</t>
    </rPh>
    <rPh sb="49" eb="50">
      <t>オヨ</t>
    </rPh>
    <phoneticPr fontId="37"/>
  </si>
  <si>
    <t>　　行政機関等からの情報を踏まえ、北海道計の内訳として市町村別に配分することにより作成した加工統計であり、</t>
    <rPh sb="2" eb="4">
      <t>ギョウセイ</t>
    </rPh>
    <rPh sb="4" eb="7">
      <t>キカントウ</t>
    </rPh>
    <rPh sb="10" eb="12">
      <t>ジョウホウ</t>
    </rPh>
    <rPh sb="13" eb="14">
      <t>フ</t>
    </rPh>
    <rPh sb="17" eb="20">
      <t>ホッカイドウ</t>
    </rPh>
    <rPh sb="20" eb="21">
      <t>ケイ</t>
    </rPh>
    <rPh sb="22" eb="24">
      <t>ウチワケ</t>
    </rPh>
    <rPh sb="27" eb="31">
      <t>シチョウソンベツ</t>
    </rPh>
    <rPh sb="32" eb="34">
      <t>ハイブン</t>
    </rPh>
    <rPh sb="41" eb="43">
      <t>サクセイ</t>
    </rPh>
    <rPh sb="45" eb="47">
      <t>カコウ</t>
    </rPh>
    <rPh sb="47" eb="49">
      <t>トウケイ</t>
    </rPh>
    <phoneticPr fontId="8"/>
  </si>
  <si>
    <t>　  市町村別の値を目的として設計された調査に基づいて直接得られたものではない。</t>
    <rPh sb="3" eb="7">
      <t>シチョウソンベツ</t>
    </rPh>
    <rPh sb="8" eb="9">
      <t>アタイ</t>
    </rPh>
    <rPh sb="10" eb="12">
      <t>モクテキ</t>
    </rPh>
    <rPh sb="15" eb="17">
      <t>セッケイ</t>
    </rPh>
    <rPh sb="20" eb="22">
      <t>チョウサ</t>
    </rPh>
    <rPh sb="23" eb="24">
      <t>モト</t>
    </rPh>
    <rPh sb="27" eb="30">
      <t>チョクセツエ</t>
    </rPh>
    <phoneticPr fontId="8"/>
  </si>
  <si>
    <t>　２　田畑別の10a当たり収量については、過年次の結果を基に推計したものであり、当年産の調査結果から</t>
    <rPh sb="3" eb="5">
      <t>デンパタ</t>
    </rPh>
    <rPh sb="5" eb="6">
      <t>ベツ</t>
    </rPh>
    <rPh sb="10" eb="11">
      <t>ア</t>
    </rPh>
    <rPh sb="13" eb="15">
      <t>シュウリョウ</t>
    </rPh>
    <rPh sb="21" eb="22">
      <t>ス</t>
    </rPh>
    <rPh sb="22" eb="23">
      <t>ネン</t>
    </rPh>
    <rPh sb="23" eb="24">
      <t>ジ</t>
    </rPh>
    <rPh sb="25" eb="27">
      <t>ケッカ</t>
    </rPh>
    <rPh sb="28" eb="29">
      <t>モト</t>
    </rPh>
    <rPh sb="30" eb="32">
      <t>スイケイ</t>
    </rPh>
    <rPh sb="40" eb="42">
      <t>トウネン</t>
    </rPh>
    <rPh sb="42" eb="43">
      <t>サン</t>
    </rPh>
    <rPh sb="44" eb="48">
      <t>チョウサケッカ</t>
    </rPh>
    <phoneticPr fontId="37"/>
  </si>
  <si>
    <t xml:space="preserve">　　推計したものではない。
</t>
    <rPh sb="2" eb="4">
      <t>スイケイ</t>
    </rPh>
    <phoneticPr fontId="37"/>
  </si>
  <si>
    <t xml:space="preserve">　３　面積、収穫量ともに耕地の存在する市町村に計上しており（属地統計）、耕作者の市町村間の出作・入作を考慮していない。
</t>
    <phoneticPr fontId="8"/>
  </si>
  <si>
    <t>　４　数値は四捨五入しており、市町村値の計が都道府県値と一致しないことがある。</t>
    <phoneticPr fontId="94"/>
  </si>
  <si>
    <t>【令和６年産　てんさいの作付面積、収穫量】</t>
    <rPh sb="1" eb="3">
      <t>レイワ</t>
    </rPh>
    <rPh sb="4" eb="5">
      <t>ネン</t>
    </rPh>
    <rPh sb="5" eb="6">
      <t>サン</t>
    </rPh>
    <rPh sb="12" eb="14">
      <t>サクツケ</t>
    </rPh>
    <rPh sb="14" eb="16">
      <t>メンセキ</t>
    </rPh>
    <rPh sb="17" eb="20">
      <t>シュウカクリョウ</t>
    </rPh>
    <phoneticPr fontId="8"/>
  </si>
  <si>
    <t>　１　この市町村別統計は、「作物統計調査」を実施する上で把握した日本ビート糖業協会への郵送調査及び行政</t>
  </si>
  <si>
    <t>　　機関等からの情報を踏まえ、北海道計値の内訳として市町村及び表章地域別に配分することにより作成した加工</t>
    <rPh sb="19" eb="20">
      <t>チ</t>
    </rPh>
    <rPh sb="28" eb="29">
      <t>ソン</t>
    </rPh>
    <rPh sb="29" eb="30">
      <t>オヨ</t>
    </rPh>
    <rPh sb="31" eb="35">
      <t>ヒョウショウチイキ</t>
    </rPh>
    <phoneticPr fontId="95"/>
  </si>
  <si>
    <t>　　統計であり、市町村及び表章地域別の値を目的として設計された調査に基づいて直接得られたものではない。</t>
    <rPh sb="11" eb="12">
      <t>オヨ</t>
    </rPh>
    <rPh sb="13" eb="15">
      <t>ヒョウショウ</t>
    </rPh>
    <rPh sb="15" eb="18">
      <t>チイキベツ</t>
    </rPh>
    <phoneticPr fontId="9"/>
  </si>
  <si>
    <t>　２　田畑別の10a当たり収量については、過年次の結果を基に推計したものであり、当年産の調査結果から推計し</t>
  </si>
  <si>
    <t xml:space="preserve">　　たものではない。 </t>
  </si>
  <si>
    <t>　３　面積、収穫量ともに耕地の存在する市町村に計上しており（属地統計）、耕作者の市町村間の出作・入作を考</t>
  </si>
  <si>
    <t>　　慮していない。</t>
  </si>
  <si>
    <t>　４　数値は四捨五入しており、市町村値、表章地域値の計が北海道計値及び表章地域計値と一致しないことがある。</t>
  </si>
  <si>
    <t>【統計表】</t>
  </si>
  <si>
    <t>令和６年産そば（乾燥子実）の作付面積、10ａ当たり収量及び収穫量</t>
    <rPh sb="0" eb="2">
      <t>レイワ</t>
    </rPh>
    <rPh sb="3" eb="5">
      <t>ネンサン</t>
    </rPh>
    <rPh sb="8" eb="10">
      <t>カンソウ</t>
    </rPh>
    <rPh sb="10" eb="12">
      <t>シジツ</t>
    </rPh>
    <rPh sb="14" eb="16">
      <t>サクツケ</t>
    </rPh>
    <rPh sb="16" eb="18">
      <t>メンセキ</t>
    </rPh>
    <rPh sb="22" eb="23">
      <t>ア</t>
    </rPh>
    <rPh sb="25" eb="27">
      <t>シュウリョウ</t>
    </rPh>
    <rPh sb="27" eb="28">
      <t>オヨ</t>
    </rPh>
    <rPh sb="29" eb="31">
      <t>シュウカク</t>
    </rPh>
    <rPh sb="31" eb="32">
      <t>リョウ</t>
    </rPh>
    <phoneticPr fontId="8"/>
  </si>
  <si>
    <t>（→以下略）</t>
    <rPh sb="2" eb="5">
      <t>イカリャク</t>
    </rPh>
    <phoneticPr fontId="4"/>
  </si>
  <si>
    <t>注：１　「（参考）10ａ当たり平均収量対比」とは、10ａ当たり平均収量（前年産を起点とした過去７か年のうち、最高及び最低を除いた５か年の平均値）に対する当年産の10ａ当たり収量の比率である。</t>
    <phoneticPr fontId="10"/>
  </si>
  <si>
    <t xml:space="preserve">    ２　全国農業地域別（都府県を除く。）の10ａ当たり平均収量は、各都府県の10ａ当たり平均収量に当年産の作付面積を乗じて求めた収穫量（平均収穫量）を全国農業地域別に積上げ、当年産の全国農業地域別作付面積で除して算出している。</t>
    <rPh sb="6" eb="8">
      <t>ゼンコク</t>
    </rPh>
    <rPh sb="8" eb="10">
      <t>ノウギョウ</t>
    </rPh>
    <rPh sb="10" eb="13">
      <t>チイキベツ</t>
    </rPh>
    <rPh sb="14" eb="17">
      <t>トフケン</t>
    </rPh>
    <rPh sb="18" eb="19">
      <t>ノゾ</t>
    </rPh>
    <rPh sb="26" eb="27">
      <t>ア</t>
    </rPh>
    <rPh sb="29" eb="31">
      <t>ヘイキン</t>
    </rPh>
    <rPh sb="31" eb="33">
      <t>シュウリョウ</t>
    </rPh>
    <rPh sb="35" eb="36">
      <t>カク</t>
    </rPh>
    <rPh sb="36" eb="39">
      <t>トフケン</t>
    </rPh>
    <rPh sb="53" eb="54">
      <t>サン</t>
    </rPh>
    <rPh sb="55" eb="57">
      <t>サクツケ</t>
    </rPh>
    <rPh sb="57" eb="59">
      <t>メンセキ</t>
    </rPh>
    <rPh sb="60" eb="61">
      <t>ジョウ</t>
    </rPh>
    <rPh sb="66" eb="69">
      <t>シュウカクリョウ</t>
    </rPh>
    <phoneticPr fontId="10"/>
  </si>
  <si>
    <t>そば</t>
    <phoneticPr fontId="8"/>
  </si>
  <si>
    <t>　４　数値は四捨五入しており、市町村値の計が都道府県値と一致しないことがある。</t>
    <rPh sb="3" eb="5">
      <t>スウチ</t>
    </rPh>
    <rPh sb="6" eb="10">
      <t>シシャゴニュウ</t>
    </rPh>
    <rPh sb="15" eb="18">
      <t>シチョウソン</t>
    </rPh>
    <rPh sb="18" eb="19">
      <t>チ</t>
    </rPh>
    <rPh sb="20" eb="21">
      <t>ケイ</t>
    </rPh>
    <rPh sb="22" eb="26">
      <t>トドウフケン</t>
    </rPh>
    <rPh sb="26" eb="27">
      <t>チ</t>
    </rPh>
    <rPh sb="28" eb="30">
      <t>イッチ</t>
    </rPh>
    <phoneticPr fontId="8"/>
  </si>
  <si>
    <t>【令和６年産　そばの作付面積、収穫量】</t>
    <rPh sb="1" eb="3">
      <t>レイワ</t>
    </rPh>
    <rPh sb="4" eb="5">
      <t>ネン</t>
    </rPh>
    <rPh sb="5" eb="6">
      <t>サン</t>
    </rPh>
    <rPh sb="10" eb="12">
      <t>サクツケ</t>
    </rPh>
    <rPh sb="12" eb="14">
      <t>メンセキ</t>
    </rPh>
    <rPh sb="15" eb="18">
      <t>シュウカクリョウ</t>
    </rPh>
    <phoneticPr fontId="8"/>
  </si>
  <si>
    <t>　　たものではない。</t>
    <phoneticPr fontId="8"/>
  </si>
  <si>
    <t>　２　田畑別の10a当たり収量については、過年次の結果を基に推計したものであり、当年産の調査結果から推計した</t>
    <phoneticPr fontId="8"/>
  </si>
  <si>
    <t xml:space="preserve">　　ものではない。 </t>
    <phoneticPr fontId="8"/>
  </si>
  <si>
    <t>　３　面積、収穫量ともに耕地の存在する市町村に計上しており（属地統計）、耕作者の市町村間の出作・入作を考</t>
    <phoneticPr fontId="8"/>
  </si>
  <si>
    <t>　　慮していない。</t>
    <phoneticPr fontId="8"/>
  </si>
  <si>
    <t xml:space="preserve">３　令和５年産都道府県別の作付面積、10ａ当たり収量、収穫量及び出荷量 </t>
    <rPh sb="7" eb="11">
      <t>トドウフケン</t>
    </rPh>
    <rPh sb="11" eb="12">
      <t>ベツ</t>
    </rPh>
    <rPh sb="13" eb="15">
      <t>サクツケ</t>
    </rPh>
    <rPh sb="15" eb="17">
      <t>メンセキ</t>
    </rPh>
    <rPh sb="21" eb="22">
      <t>ア</t>
    </rPh>
    <rPh sb="24" eb="26">
      <t>シュウリョウ</t>
    </rPh>
    <rPh sb="27" eb="30">
      <t>シュウカクリョウ</t>
    </rPh>
    <rPh sb="30" eb="31">
      <t>オヨ</t>
    </rPh>
    <rPh sb="32" eb="34">
      <t>シュッカ</t>
    </rPh>
    <rPh sb="34" eb="35">
      <t>リョウ</t>
    </rPh>
    <phoneticPr fontId="1"/>
  </si>
  <si>
    <t>　(6)　ばれいしょ</t>
    <phoneticPr fontId="2"/>
  </si>
  <si>
    <t>　　 ア　計</t>
    <rPh sb="5" eb="6">
      <t>ケイ</t>
    </rPh>
    <phoneticPr fontId="2"/>
  </si>
  <si>
    <t>10ａ当たり　　　収　 　量</t>
    <rPh sb="3" eb="4">
      <t>ア</t>
    </rPh>
    <rPh sb="9" eb="10">
      <t>オサム</t>
    </rPh>
    <rPh sb="13" eb="14">
      <t>リョウ</t>
    </rPh>
    <phoneticPr fontId="8"/>
  </si>
  <si>
    <t>出荷量</t>
  </si>
  <si>
    <t>対前年産比</t>
    <rPh sb="0" eb="1">
      <t>タイ</t>
    </rPh>
    <rPh sb="1" eb="3">
      <t>ゼンネン</t>
    </rPh>
    <rPh sb="3" eb="4">
      <t>サン</t>
    </rPh>
    <rPh sb="4" eb="5">
      <t>ヒ</t>
    </rPh>
    <phoneticPr fontId="8"/>
  </si>
  <si>
    <t>全国農業地域</t>
    <phoneticPr fontId="8"/>
  </si>
  <si>
    <t>(参考)</t>
    <rPh sb="1" eb="3">
      <t>サンコウ</t>
    </rPh>
    <phoneticPr fontId="8"/>
  </si>
  <si>
    <t>・</t>
    <phoneticPr fontId="8"/>
  </si>
  <si>
    <t>10ａ当たり　　　収　　量</t>
    <rPh sb="3" eb="4">
      <t>ア</t>
    </rPh>
    <rPh sb="9" eb="13">
      <t>シュウリョウ</t>
    </rPh>
    <phoneticPr fontId="8"/>
  </si>
  <si>
    <t>対平均
収量比</t>
    <rPh sb="0" eb="1">
      <t>タイ</t>
    </rPh>
    <rPh sb="1" eb="3">
      <t>ヘイキン</t>
    </rPh>
    <rPh sb="4" eb="6">
      <t>シュウリョウ</t>
    </rPh>
    <rPh sb="6" eb="7">
      <t>ヒ</t>
    </rPh>
    <phoneticPr fontId="8"/>
  </si>
  <si>
    <t>都 道 府 県</t>
    <rPh sb="0" eb="7">
      <t>トドウフケン</t>
    </rPh>
    <phoneticPr fontId="8"/>
  </si>
  <si>
    <t>ha</t>
    <phoneticPr fontId="8"/>
  </si>
  <si>
    <t>ｔ</t>
    <phoneticPr fontId="8"/>
  </si>
  <si>
    <t>％</t>
    <phoneticPr fontId="8"/>
  </si>
  <si>
    <t>（全国農業地域）</t>
    <rPh sb="1" eb="3">
      <t>ゼンコク</t>
    </rPh>
    <rPh sb="3" eb="5">
      <t>ノウギョウ</t>
    </rPh>
    <rPh sb="5" eb="7">
      <t>チイキ</t>
    </rPh>
    <phoneticPr fontId="8"/>
  </si>
  <si>
    <t>nc</t>
  </si>
  <si>
    <t>（都道府県）</t>
    <rPh sb="1" eb="5">
      <t>トドウフケン</t>
    </rPh>
    <phoneticPr fontId="8"/>
  </si>
  <si>
    <t>関東農政局</t>
    <rPh sb="0" eb="2">
      <t>カントウ</t>
    </rPh>
    <rPh sb="2" eb="5">
      <t>ノウセイキョク</t>
    </rPh>
    <phoneticPr fontId="8"/>
  </si>
  <si>
    <t>東海農政局</t>
    <rPh sb="0" eb="2">
      <t>トウカイ</t>
    </rPh>
    <rPh sb="2" eb="5">
      <t>ノウセイキョク</t>
    </rPh>
    <phoneticPr fontId="8"/>
  </si>
  <si>
    <t>中国四国農政局</t>
  </si>
  <si>
    <t>注：　「（参考）対平均収量比」とは、10ａ当たり平均収量（原則として前年産を起点とした過去７か年のうち、最高及び最低を除いた５か年の</t>
    <rPh sb="0" eb="1">
      <t>チュウイ</t>
    </rPh>
    <rPh sb="5" eb="7">
      <t>サンコウ</t>
    </rPh>
    <rPh sb="8" eb="9">
      <t>タイ</t>
    </rPh>
    <rPh sb="9" eb="11">
      <t>ヘイキン</t>
    </rPh>
    <rPh sb="11" eb="13">
      <t>シュウリョウ</t>
    </rPh>
    <rPh sb="13" eb="14">
      <t>ヒ</t>
    </rPh>
    <rPh sb="21" eb="22">
      <t>ア</t>
    </rPh>
    <rPh sb="29" eb="31">
      <t>ゲンソク</t>
    </rPh>
    <rPh sb="34" eb="37">
      <t>ゼンネンサン</t>
    </rPh>
    <rPh sb="38" eb="40">
      <t>キテン</t>
    </rPh>
    <rPh sb="43" eb="45">
      <t>カコ</t>
    </rPh>
    <rPh sb="52" eb="54">
      <t>サイコウ</t>
    </rPh>
    <rPh sb="54" eb="55">
      <t>オヨ</t>
    </rPh>
    <rPh sb="56" eb="58">
      <t>サイテイ</t>
    </rPh>
    <rPh sb="59" eb="60">
      <t>ノゾ</t>
    </rPh>
    <phoneticPr fontId="1"/>
  </si>
  <si>
    <t xml:space="preserve">    平均値）に対する当年産の10ａ当たり収量の比率である。</t>
    <rPh sb="4" eb="7">
      <t>ヘイキンチ</t>
    </rPh>
    <rPh sb="9" eb="10">
      <t>タイ</t>
    </rPh>
    <rPh sb="25" eb="27">
      <t>ヒリツ</t>
    </rPh>
    <phoneticPr fontId="1"/>
  </si>
  <si>
    <t xml:space="preserve">      なお、過去７か年のうち、３か年分の10ａ当たり収量のデータが確保できない場合は、10ａ当たり平均収量を作成していない。</t>
    <rPh sb="9" eb="11">
      <t>カコ</t>
    </rPh>
    <rPh sb="21" eb="22">
      <t>ブン</t>
    </rPh>
    <rPh sb="26" eb="27">
      <t>ア</t>
    </rPh>
    <rPh sb="29" eb="31">
      <t>シュウリョウ</t>
    </rPh>
    <rPh sb="36" eb="38">
      <t>カクホ</t>
    </rPh>
    <rPh sb="42" eb="44">
      <t>バアイ</t>
    </rPh>
    <rPh sb="49" eb="50">
      <t>ア</t>
    </rPh>
    <rPh sb="52" eb="54">
      <t>ヘイキン</t>
    </rPh>
    <rPh sb="54" eb="56">
      <t>シュウリョウ</t>
    </rPh>
    <rPh sb="57" eb="59">
      <t>サクセイ</t>
    </rPh>
    <phoneticPr fontId="2"/>
  </si>
  <si>
    <t>６　令和５年産市町村別の作付面積、収穫量及び出荷量</t>
    <rPh sb="2" eb="4">
      <t>レイワ</t>
    </rPh>
    <rPh sb="5" eb="7">
      <t>ネンサン</t>
    </rPh>
    <rPh sb="10" eb="11">
      <t>ベツ</t>
    </rPh>
    <rPh sb="20" eb="21">
      <t>オヨ</t>
    </rPh>
    <phoneticPr fontId="1"/>
  </si>
  <si>
    <t>　(3)　ばれいしょ</t>
    <phoneticPr fontId="2"/>
  </si>
  <si>
    <t xml:space="preserve"> 　　ア　計</t>
  </si>
  <si>
    <t>↓データなし</t>
    <phoneticPr fontId="4"/>
  </si>
  <si>
    <t/>
  </si>
  <si>
    <t>(全国農業地域)</t>
    <rPh sb="1" eb="3">
      <t>ゼンコク</t>
    </rPh>
    <rPh sb="3" eb="5">
      <t>ノウギョウ</t>
    </rPh>
    <rPh sb="5" eb="7">
      <t>チイキ</t>
    </rPh>
    <phoneticPr fontId="82"/>
  </si>
  <si>
    <t>沖縄</t>
    <rPh sb="0" eb="2">
      <t>オキナワ</t>
    </rPh>
    <phoneticPr fontId="83"/>
  </si>
  <si>
    <t>(都道府県)</t>
    <rPh sb="1" eb="5">
      <t>トドウフケン</t>
    </rPh>
    <phoneticPr fontId="82"/>
  </si>
  <si>
    <t>関東農政局</t>
    <rPh sb="0" eb="2">
      <t>カントウ</t>
    </rPh>
    <rPh sb="2" eb="5">
      <t>ノウセイキョク</t>
    </rPh>
    <phoneticPr fontId="14"/>
  </si>
  <si>
    <t>東海農政局</t>
    <rPh sb="0" eb="2">
      <t>トウカイ</t>
    </rPh>
    <rPh sb="2" eb="5">
      <t>ノウセイキョク</t>
    </rPh>
    <phoneticPr fontId="14"/>
  </si>
  <si>
    <t>中国四国農政局</t>
    <rPh sb="0" eb="2">
      <t>チュウゴク</t>
    </rPh>
    <rPh sb="2" eb="4">
      <t>シコク</t>
    </rPh>
    <rPh sb="4" eb="7">
      <t>ノウセイキョク</t>
    </rPh>
    <phoneticPr fontId="14"/>
  </si>
  <si>
    <t>注：１　「（参考）10ａ当たり平均収量対比」とは、10ａ当たり平均収量（原則として直近７か年のうち、最高及び最低を除いた５か年の平均値をいう。
　　　ただし、直近７か年全ての10ａ当たり収量が確保できない場合は、６か年又は５か年の最高及び最低を除いた平均とし、４か年又は３か年の場合
　　　は、単純平均である。）に対する当年産の10ａ当たり収量の比率である。なお、直近７か年のうち、３か年分の10ａ当たり収量のデータが確保でき
　　　ない場合は、10ａ当たり平均収量を作成していない。</t>
    <phoneticPr fontId="45"/>
  </si>
  <si>
    <t>　　２　全国農業地域別（都府県を除く。）の10ａ当たり平均収量は、各都道府県の10ａ当たり平均収量に当年産の作付面積を乗じて求めた収穫量（平均
　　　収穫量）を全国農業地域別に積み上げ、当年産の全国農業地域別作付面積で除して算出している。</t>
    <rPh sb="52" eb="53">
      <t>サン</t>
    </rPh>
    <rPh sb="95" eb="96">
      <t>サン</t>
    </rPh>
    <phoneticPr fontId="45"/>
  </si>
  <si>
    <t>なたね計</t>
    <rPh sb="3" eb="4">
      <t>ケイ</t>
    </rPh>
    <phoneticPr fontId="4"/>
  </si>
  <si>
    <t>団体コード</t>
    <rPh sb="0" eb="2">
      <t>ダンタイ</t>
    </rPh>
    <phoneticPr fontId="8"/>
  </si>
  <si>
    <t>都道府県名</t>
  </si>
  <si>
    <t>地域拠点</t>
    <rPh sb="0" eb="2">
      <t>チイキ</t>
    </rPh>
    <rPh sb="2" eb="4">
      <t>キョテン</t>
    </rPh>
    <phoneticPr fontId="4"/>
  </si>
  <si>
    <t>合計</t>
    <rPh sb="0" eb="2">
      <t>ゴウケイ</t>
    </rPh>
    <phoneticPr fontId="8"/>
  </si>
  <si>
    <t>010006</t>
  </si>
  <si>
    <t>011002</t>
  </si>
  <si>
    <t>札幌</t>
    <rPh sb="0" eb="2">
      <t>サッポロ</t>
    </rPh>
    <phoneticPr fontId="8"/>
  </si>
  <si>
    <t>012025</t>
  </si>
  <si>
    <t>函館</t>
  </si>
  <si>
    <t>012033</t>
  </si>
  <si>
    <t>札幌</t>
  </si>
  <si>
    <t>012041</t>
  </si>
  <si>
    <t>旭川</t>
  </si>
  <si>
    <t>012050</t>
  </si>
  <si>
    <t>012068</t>
  </si>
  <si>
    <t>012076</t>
  </si>
  <si>
    <t>帯広</t>
  </si>
  <si>
    <t>012084</t>
  </si>
  <si>
    <t>北見</t>
  </si>
  <si>
    <t>012092</t>
  </si>
  <si>
    <t>012106</t>
  </si>
  <si>
    <t>012114</t>
  </si>
  <si>
    <t>012122</t>
  </si>
  <si>
    <t>012131</t>
  </si>
  <si>
    <t>012149</t>
  </si>
  <si>
    <t>012157</t>
  </si>
  <si>
    <t>012165</t>
  </si>
  <si>
    <t>012173</t>
  </si>
  <si>
    <t>012181</t>
  </si>
  <si>
    <t>012190</t>
  </si>
  <si>
    <t>012203</t>
  </si>
  <si>
    <t>012211</t>
  </si>
  <si>
    <t>012220</t>
  </si>
  <si>
    <t>012238</t>
  </si>
  <si>
    <t>012246</t>
  </si>
  <si>
    <t>012254</t>
  </si>
  <si>
    <t>012262</t>
  </si>
  <si>
    <t>012271</t>
  </si>
  <si>
    <t>012289</t>
  </si>
  <si>
    <t>012297</t>
  </si>
  <si>
    <t>012301</t>
  </si>
  <si>
    <t>012319</t>
  </si>
  <si>
    <t>012335</t>
  </si>
  <si>
    <t>012343</t>
  </si>
  <si>
    <t>012351</t>
  </si>
  <si>
    <t>012360</t>
  </si>
  <si>
    <t>013030</t>
  </si>
  <si>
    <t>013048</t>
  </si>
  <si>
    <t>013315</t>
  </si>
  <si>
    <t>013323</t>
  </si>
  <si>
    <t>013331</t>
  </si>
  <si>
    <t>013340</t>
  </si>
  <si>
    <t>013374</t>
  </si>
  <si>
    <t>013439</t>
  </si>
  <si>
    <t>013455</t>
  </si>
  <si>
    <t>013463</t>
  </si>
  <si>
    <t>013471</t>
  </si>
  <si>
    <t>013617</t>
  </si>
  <si>
    <t>013625</t>
  </si>
  <si>
    <t>013633</t>
  </si>
  <si>
    <t>013641</t>
  </si>
  <si>
    <t>013676</t>
  </si>
  <si>
    <t>013706</t>
  </si>
  <si>
    <t>013714</t>
  </si>
  <si>
    <t>013919</t>
  </si>
  <si>
    <t>013927</t>
  </si>
  <si>
    <t>013935</t>
  </si>
  <si>
    <t>013943</t>
  </si>
  <si>
    <t>013951</t>
  </si>
  <si>
    <t>013960</t>
  </si>
  <si>
    <t>013978</t>
  </si>
  <si>
    <t>013986</t>
  </si>
  <si>
    <t>013994</t>
  </si>
  <si>
    <t>014001</t>
  </si>
  <si>
    <t>014010</t>
  </si>
  <si>
    <t>014028</t>
  </si>
  <si>
    <t>014036</t>
  </si>
  <si>
    <t>014044</t>
  </si>
  <si>
    <t>014052</t>
  </si>
  <si>
    <t>014061</t>
  </si>
  <si>
    <t>014079</t>
  </si>
  <si>
    <t>014087</t>
  </si>
  <si>
    <t>014095</t>
  </si>
  <si>
    <t>014231</t>
  </si>
  <si>
    <t>014249</t>
  </si>
  <si>
    <t>014257</t>
  </si>
  <si>
    <t>014273</t>
  </si>
  <si>
    <t>014281</t>
  </si>
  <si>
    <t>014290</t>
  </si>
  <si>
    <t>014303</t>
  </si>
  <si>
    <t>014311</t>
  </si>
  <si>
    <t>014320</t>
  </si>
  <si>
    <t>014338</t>
  </si>
  <si>
    <t>014346</t>
  </si>
  <si>
    <t>014362</t>
  </si>
  <si>
    <t>014371</t>
  </si>
  <si>
    <t>014389</t>
  </si>
  <si>
    <t>014524</t>
  </si>
  <si>
    <t>014532</t>
  </si>
  <si>
    <t>014541</t>
  </si>
  <si>
    <t>014559</t>
  </si>
  <si>
    <t>014567</t>
  </si>
  <si>
    <t>014575</t>
  </si>
  <si>
    <t>014583</t>
  </si>
  <si>
    <t>014591</t>
  </si>
  <si>
    <t>014605</t>
  </si>
  <si>
    <t>014613</t>
  </si>
  <si>
    <t>014621</t>
  </si>
  <si>
    <t>014630</t>
  </si>
  <si>
    <t>014648</t>
  </si>
  <si>
    <t>014656</t>
  </si>
  <si>
    <t>014681</t>
  </si>
  <si>
    <t>014699</t>
  </si>
  <si>
    <t>014702</t>
  </si>
  <si>
    <t>014711</t>
  </si>
  <si>
    <t>014729</t>
  </si>
  <si>
    <t>014818</t>
  </si>
  <si>
    <t>014826</t>
  </si>
  <si>
    <t>014834</t>
  </si>
  <si>
    <t>014842</t>
  </si>
  <si>
    <t>014851</t>
  </si>
  <si>
    <t>014869</t>
  </si>
  <si>
    <t>014877</t>
  </si>
  <si>
    <t>015113</t>
  </si>
  <si>
    <t>015121</t>
  </si>
  <si>
    <t>015130</t>
  </si>
  <si>
    <t>015148</t>
  </si>
  <si>
    <t>015164</t>
  </si>
  <si>
    <t>015172</t>
  </si>
  <si>
    <t>015181</t>
  </si>
  <si>
    <t>015199</t>
  </si>
  <si>
    <t>015202</t>
  </si>
  <si>
    <t>015431</t>
  </si>
  <si>
    <t>015440</t>
  </si>
  <si>
    <t>015458</t>
  </si>
  <si>
    <t>015466</t>
  </si>
  <si>
    <t>015474</t>
  </si>
  <si>
    <t>015491</t>
  </si>
  <si>
    <t>015504</t>
  </si>
  <si>
    <t>015521</t>
  </si>
  <si>
    <t>015555</t>
  </si>
  <si>
    <t>015598</t>
  </si>
  <si>
    <t>015601</t>
  </si>
  <si>
    <t>015610</t>
  </si>
  <si>
    <t>015628</t>
  </si>
  <si>
    <t>015636</t>
  </si>
  <si>
    <t>015644</t>
  </si>
  <si>
    <t>015717</t>
  </si>
  <si>
    <t>015750</t>
  </si>
  <si>
    <t>015784</t>
  </si>
  <si>
    <t>015814</t>
  </si>
  <si>
    <t>015849</t>
  </si>
  <si>
    <t>015857</t>
  </si>
  <si>
    <t>015865</t>
  </si>
  <si>
    <t>016012</t>
  </si>
  <si>
    <t>016021</t>
  </si>
  <si>
    <t>016047</t>
  </si>
  <si>
    <t>016071</t>
  </si>
  <si>
    <t>016080</t>
  </si>
  <si>
    <t>016098</t>
  </si>
  <si>
    <t>016101</t>
  </si>
  <si>
    <t>016314</t>
  </si>
  <si>
    <t>016322</t>
  </si>
  <si>
    <t>016331</t>
  </si>
  <si>
    <t>016349</t>
  </si>
  <si>
    <t>016357</t>
  </si>
  <si>
    <t>016365</t>
  </si>
  <si>
    <t>016373</t>
  </si>
  <si>
    <t>016381</t>
  </si>
  <si>
    <t>016390</t>
  </si>
  <si>
    <t>016411</t>
  </si>
  <si>
    <t>016420</t>
  </si>
  <si>
    <t>016438</t>
  </si>
  <si>
    <t>016446</t>
  </si>
  <si>
    <t>016454</t>
  </si>
  <si>
    <t>016462</t>
  </si>
  <si>
    <t>016471</t>
  </si>
  <si>
    <t>016489</t>
  </si>
  <si>
    <t>016497</t>
  </si>
  <si>
    <t>016616</t>
  </si>
  <si>
    <t>016624</t>
  </si>
  <si>
    <t>016632</t>
  </si>
  <si>
    <t>016641</t>
  </si>
  <si>
    <t>016659</t>
  </si>
  <si>
    <t>016675</t>
  </si>
  <si>
    <t>016683</t>
  </si>
  <si>
    <t>016918</t>
  </si>
  <si>
    <t>016926</t>
  </si>
  <si>
    <t>016934</t>
  </si>
  <si>
    <t>016942</t>
  </si>
  <si>
    <t>【令和５年産　ばれいしょの作付面積、収穫量】</t>
    <rPh sb="1" eb="3">
      <t>レイワ</t>
    </rPh>
    <rPh sb="4" eb="6">
      <t>ネンサン</t>
    </rPh>
    <rPh sb="13" eb="15">
      <t>サクツケ</t>
    </rPh>
    <rPh sb="15" eb="17">
      <t>メンセキ</t>
    </rPh>
    <rPh sb="18" eb="21">
      <t>シュウカクリョウ</t>
    </rPh>
    <phoneticPr fontId="8"/>
  </si>
  <si>
    <t>　　農林水産省統計部『農林水産関係市町村別統計』による。</t>
    <rPh sb="11" eb="13">
      <t>ノウリン</t>
    </rPh>
    <rPh sb="13" eb="15">
      <t>スイサン</t>
    </rPh>
    <rPh sb="15" eb="17">
      <t>カンケイ</t>
    </rPh>
    <rPh sb="17" eb="20">
      <t>シチョウソン</t>
    </rPh>
    <rPh sb="20" eb="21">
      <t>ベツ</t>
    </rPh>
    <rPh sb="21" eb="23">
      <t>トウケイ</t>
    </rPh>
    <phoneticPr fontId="8"/>
  </si>
  <si>
    <t>10 ａ
当たり
収　量</t>
    <phoneticPr fontId="4"/>
  </si>
  <si>
    <t>出荷量</t>
    <rPh sb="0" eb="3">
      <t>シュッカリョウ</t>
    </rPh>
    <phoneticPr fontId="8"/>
  </si>
  <si>
    <t>x</t>
    <phoneticPr fontId="4"/>
  </si>
  <si>
    <t>　　調査結果及び行政機関等からの情報を踏まえ、北海道計値の内訳として市町村及び表章地域別に配分することに</t>
  </si>
  <si>
    <t>　　より作成した加工統計であり、市町村及び表章地域別の値を目的として設計された調査に基づいて直接得られた</t>
  </si>
  <si>
    <t>　　ものではない。</t>
  </si>
  <si>
    <t>　２　面積、収穫量ともに耕地の存在する市町村に計上しており（属地統計）、耕作者の市町村間の出作・入作を考</t>
  </si>
  <si>
    <t>　３　数値は四捨五入しており、市町村値、表章地域値の計が北海道計値及び表章地域計値と一致しないことがある。</t>
  </si>
  <si>
    <t>６　工芸農作物</t>
    <rPh sb="2" eb="4">
      <t>コウゲイ</t>
    </rPh>
    <rPh sb="4" eb="7">
      <t>ノウサクモツ</t>
    </rPh>
    <phoneticPr fontId="3"/>
  </si>
  <si>
    <t xml:space="preserve">   令和６年産工芸農作物の収穫量</t>
    <rPh sb="3" eb="5">
      <t>レイワ</t>
    </rPh>
    <phoneticPr fontId="3"/>
  </si>
  <si>
    <t xml:space="preserve"> (2)  なたね（子実用）（全国農業地域別・都道府県別）</t>
    <rPh sb="10" eb="11">
      <t>コ</t>
    </rPh>
    <rPh sb="11" eb="13">
      <t>ジツヨウ</t>
    </rPh>
    <rPh sb="15" eb="17">
      <t>ゼンコク</t>
    </rPh>
    <rPh sb="17" eb="19">
      <t>ノウギョウ</t>
    </rPh>
    <rPh sb="19" eb="22">
      <t>チイキベツ</t>
    </rPh>
    <rPh sb="23" eb="27">
      <t>トドウフケン</t>
    </rPh>
    <rPh sb="27" eb="28">
      <t>ベツ</t>
    </rPh>
    <phoneticPr fontId="16"/>
  </si>
  <si>
    <t>なたね</t>
  </si>
  <si>
    <t>　２　田畑別の10ａ当たり収量については、過年次の結果を基に推計したものであり、当年産の調査結果から</t>
    <rPh sb="44" eb="48">
      <t>チョウサケッカ</t>
    </rPh>
    <phoneticPr fontId="5"/>
  </si>
  <si>
    <t>　　推計したものではない。</t>
    <rPh sb="2" eb="4">
      <t>スイケイ</t>
    </rPh>
    <phoneticPr fontId="5"/>
  </si>
  <si>
    <t>　４　数値は四捨五入しており、市町村値の計が都道府県値と一致しないことがある。</t>
    <rPh sb="3" eb="5">
      <t>スウチ</t>
    </rPh>
    <rPh sb="6" eb="10">
      <t>シシャゴニュウ</t>
    </rPh>
    <rPh sb="15" eb="18">
      <t>シチョウソン</t>
    </rPh>
    <rPh sb="18" eb="19">
      <t>チ</t>
    </rPh>
    <rPh sb="20" eb="21">
      <t>ケイ</t>
    </rPh>
    <rPh sb="22" eb="26">
      <t>トドウフケン</t>
    </rPh>
    <rPh sb="26" eb="27">
      <t>チ</t>
    </rPh>
    <rPh sb="28" eb="30">
      <t>イッチ</t>
    </rPh>
    <phoneticPr fontId="5"/>
  </si>
  <si>
    <t>【令和６年産　なたねの作付面積、収穫量】</t>
    <rPh sb="1" eb="3">
      <t>レイワ</t>
    </rPh>
    <rPh sb="4" eb="5">
      <t>ネン</t>
    </rPh>
    <rPh sb="5" eb="6">
      <t>サン</t>
    </rPh>
    <rPh sb="11" eb="13">
      <t>サクツケ</t>
    </rPh>
    <rPh sb="13" eb="15">
      <t>メンセキ</t>
    </rPh>
    <rPh sb="16" eb="18">
      <t>シュウカク</t>
    </rPh>
    <rPh sb="18" eb="19">
      <t>リョウ</t>
    </rPh>
    <phoneticPr fontId="8"/>
  </si>
  <si>
    <t>x</t>
    <phoneticPr fontId="8"/>
  </si>
  <si>
    <t>-</t>
    <phoneticPr fontId="8"/>
  </si>
  <si>
    <t>作付面積</t>
    <rPh sb="0" eb="2">
      <t>サクツ</t>
    </rPh>
    <rPh sb="2" eb="4">
      <t>メンセキ</t>
    </rPh>
    <phoneticPr fontId="4"/>
  </si>
  <si>
    <t>耕地面積</t>
    <rPh sb="0" eb="2">
      <t>コウチ</t>
    </rPh>
    <rPh sb="2" eb="3">
      <t>メン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</si>
</sst>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6" formatCode="&quot;¥&quot;#,##0;[Red]&quot;¥&quot;\-#,##0"/>
    <numFmt numFmtId="42" formatCode="_ &quot;¥&quot;* #,##0_ ;_ &quot;¥&quot;* \-#,##0_ ;_ &quot;¥&quot;* &quot;-&quot;_ ;_ @_ "/>
    <numFmt numFmtId="176" formatCode="0.0%"/>
    <numFmt numFmtId="177" formatCode="#,##0_);[Red]\(#,##0\)"/>
    <numFmt numFmtId="178" formatCode="0.0"/>
    <numFmt numFmtId="179" formatCode="#,##0_ "/>
    <numFmt numFmtId="180" formatCode="\(0\)"/>
    <numFmt numFmtId="181" formatCode="#\ ###\ ###\ ###\ ##0"/>
    <numFmt numFmtId="182" formatCode="##,##0;&quot;△&quot;???,??0;@"/>
    <numFmt numFmtId="183" formatCode="##,##0;\△\,0;@"/>
    <numFmt numFmtId="184" formatCode="0.0_ "/>
    <numFmt numFmtId="185" formatCode="&quot;(&quot;General&quot;)&quot;"/>
    <numFmt numFmtId="186" formatCode="##,##0\ ;&quot;△ &quot;??,??0\ ;@"/>
    <numFmt numFmtId="187" formatCode="##,##0;&quot;△&quot;?,??0;@\ "/>
    <numFmt numFmtId="188" formatCode="??,??0\ ;&quot;△ &quot;??,??0\ ;@"/>
    <numFmt numFmtId="189" formatCode="#,##0.0_ "/>
    <numFmt numFmtId="190" formatCode="###\ ###\ ###&quot; &quot;;\-###\ ###\ ###&quot; &quot;;;@&quot; &quot;"/>
    <numFmt numFmtId="191" formatCode="&quot;(&quot;0&quot;)&quot;"/>
    <numFmt numFmtId="192" formatCode="###,##0&quot;&quot;;&quot;△  &quot;???,??0&quot;&quot;;@&quot;&quot;"/>
    <numFmt numFmtId="193" formatCode="#,##0\ "/>
    <numFmt numFmtId="194" formatCode="###,##0&quot; &quot;;&quot;△  &quot;???,??0&quot; &quot;;@&quot; &quot;"/>
    <numFmt numFmtId="195" formatCode="0\ "/>
    <numFmt numFmtId="196" formatCode="##&quot; &quot;\ "/>
    <numFmt numFmtId="197" formatCode="###\ ###\ ###&quot; &quot;;###\ ###\ ###&quot; &quot;;0&quot; &quot;;@&quot; &quot;"/>
    <numFmt numFmtId="198" formatCode=";&quot;△&quot;;;"/>
    <numFmt numFmtId="199" formatCode="###,###,###&quot;&quot;;&quot;△&quot;###,###,###&quot;&quot;;0&quot; &quot;;@&quot;&quot;"/>
    <numFmt numFmtId="200" formatCode="##,##0&quot;&quot;;&quot;△ &quot;??,??0&quot;&quot;;@&quot;&quot;"/>
    <numFmt numFmtId="201" formatCode="#,##0&quot;&quot;;&quot;△ &quot;???,??0&quot;&quot;;@&quot;&quot;"/>
    <numFmt numFmtId="202" formatCode="###,###,###&quot;&quot;;###,###,###&quot;&quot;;0&quot; &quot;;@"/>
    <numFmt numFmtId="203" formatCode="#,##0&quot;&quot;;&quot;△  &quot;??,??0&quot;&quot;;@"/>
    <numFmt numFmtId="204" formatCode="###\ ###\ ###&quot;&quot;;&quot;△&quot;###\ ###\ ###&quot;&quot;;0&quot; &quot;;@"/>
    <numFmt numFmtId="205" formatCode="#,##0&quot;&quot;;&quot;△ &quot;??,??0&quot;&quot;;@"/>
    <numFmt numFmtId="206" formatCode="###,###,###;###,###,###;0;@"/>
    <numFmt numFmtId="207" formatCode="#,##0;&quot;△  &quot;??,??0;@"/>
    <numFmt numFmtId="208" formatCode="###\ ###\ ###;&quot;△&quot;###\ ###\ ###;0;@"/>
    <numFmt numFmtId="209" formatCode="0#"/>
    <numFmt numFmtId="210" formatCode="#,##0_ ;[Red]\-#,##0\ "/>
    <numFmt numFmtId="211" formatCode="\(#0\)"/>
    <numFmt numFmtId="212" formatCode="\(#\)"/>
    <numFmt numFmtId="213" formatCode="#\ ###\ ##0\ "/>
    <numFmt numFmtId="214" formatCode="_ * ##,###,##0_ ;_ * \-##,###,##0_ ;_ * &quot;0&quot;_ ;_ @_ "/>
    <numFmt numFmtId="215" formatCode="#,##0;&quot;△ &quot;??0;@"/>
    <numFmt numFmtId="216" formatCode="#,##0;&quot;△ &quot;?,??0;@"/>
    <numFmt numFmtId="217" formatCode="#,##0.0;[Red]\-#,##0.0"/>
    <numFmt numFmtId="218" formatCode="_ * #,##0.0_ ;_ * \-#,##0.0_ ;_ * &quot;-&quot;_ ;_ @_ "/>
    <numFmt numFmtId="219" formatCode="0_ "/>
    <numFmt numFmtId="220" formatCode="0_);[Red]\(0\)"/>
    <numFmt numFmtId="221" formatCode="#,##0;&quot;△ &quot;#,##0"/>
    <numFmt numFmtId="222" formatCode=".\ #&quot;Ġ&quot;;h"/>
  </numFmts>
  <fonts count="99">
    <font>
      <sz val="11"/>
      <color theme="1"/>
      <name val="游ゴシック"/>
      <family val="2"/>
      <charset val="128"/>
      <scheme val="minor"/>
    </font>
    <font>
      <sz val="11"/>
      <color theme="1"/>
      <name val="游ゴシック"/>
      <family val="2"/>
      <charset val="128"/>
      <scheme val="minor"/>
    </font>
    <font>
      <sz val="11"/>
      <name val="ＭＳ 明朝"/>
      <family val="1"/>
      <charset val="128"/>
    </font>
    <font>
      <sz val="11"/>
      <name val="游ゴシック"/>
      <family val="3"/>
      <charset val="128"/>
      <scheme val="minor"/>
    </font>
    <font>
      <sz val="6"/>
      <name val="游ゴシック"/>
      <family val="2"/>
      <charset val="128"/>
      <scheme val="minor"/>
    </font>
    <font>
      <sz val="11"/>
      <name val="ＭＳ Ｐゴシック"/>
      <family val="3"/>
      <charset val="128"/>
    </font>
    <font>
      <sz val="11"/>
      <color theme="1"/>
      <name val="游ゴシック"/>
      <family val="3"/>
      <charset val="128"/>
      <scheme val="minor"/>
    </font>
    <font>
      <sz val="8"/>
      <name val="ＭＳ 明朝"/>
      <family val="1"/>
      <charset val="128"/>
    </font>
    <font>
      <sz val="6"/>
      <name val="ＭＳ Ｐゴシック"/>
      <family val="3"/>
      <charset val="128"/>
    </font>
    <font>
      <sz val="11"/>
      <name val="ＭＳ ゴシック"/>
      <family val="3"/>
      <charset val="128"/>
    </font>
    <font>
      <sz val="6"/>
      <name val="ＭＳ 明朝"/>
      <family val="1"/>
      <charset val="128"/>
    </font>
    <font>
      <sz val="10"/>
      <name val="ＭＳ 明朝"/>
      <family val="1"/>
      <charset val="128"/>
    </font>
    <font>
      <sz val="10"/>
      <name val="ＭＳ ゴシック"/>
      <family val="3"/>
      <charset val="128"/>
    </font>
    <font>
      <sz val="9"/>
      <name val="ＭＳ 明朝"/>
      <family val="1"/>
      <charset val="128"/>
    </font>
    <font>
      <sz val="13"/>
      <name val="ＭＳ ゴシック"/>
      <family val="3"/>
      <charset val="128"/>
    </font>
    <font>
      <b/>
      <sz val="11"/>
      <name val="ＭＳ 明朝"/>
      <family val="1"/>
      <charset val="128"/>
    </font>
    <font>
      <b/>
      <sz val="11"/>
      <name val="ＭＳ ゴシック"/>
      <family val="3"/>
      <charset val="128"/>
    </font>
    <font>
      <sz val="12"/>
      <name val="ＭＳ 明朝"/>
      <family val="1"/>
      <charset val="128"/>
    </font>
    <font>
      <sz val="13"/>
      <name val="ＭＳ 明朝"/>
      <family val="1"/>
      <charset val="128"/>
    </font>
    <font>
      <sz val="6"/>
      <name val="ＭＳ ゴシック"/>
      <family val="2"/>
      <charset val="128"/>
    </font>
    <font>
      <sz val="10"/>
      <color indexed="8"/>
      <name val="ＭＳ 明朝"/>
      <family val="1"/>
      <charset val="128"/>
    </font>
    <font>
      <sz val="10"/>
      <name val="ＭＳ Ｐゴシック"/>
      <family val="3"/>
      <charset val="128"/>
    </font>
    <font>
      <sz val="14"/>
      <name val="ＭＳ 明朝"/>
      <family val="1"/>
      <charset val="128"/>
    </font>
    <font>
      <sz val="14"/>
      <name val="ＭＳ ゴシック"/>
      <family val="3"/>
      <charset val="128"/>
    </font>
    <font>
      <sz val="16"/>
      <name val="ＭＳ ゴシック"/>
      <family val="3"/>
      <charset val="128"/>
    </font>
    <font>
      <sz val="11"/>
      <name val="游ゴシック"/>
      <family val="3"/>
      <charset val="128"/>
    </font>
    <font>
      <sz val="11"/>
      <color indexed="8"/>
      <name val="ＭＳ Ｐゴシック"/>
      <family val="3"/>
      <charset val="128"/>
    </font>
    <font>
      <sz val="11"/>
      <color theme="1"/>
      <name val="ＭＳ ゴシック"/>
      <family val="2"/>
      <charset val="128"/>
    </font>
    <font>
      <sz val="11"/>
      <color theme="1"/>
      <name val="ＭＳ 明朝"/>
      <family val="1"/>
      <charset val="128"/>
    </font>
    <font>
      <sz val="15"/>
      <name val="ＭＳ 明朝"/>
      <family val="1"/>
      <charset val="128"/>
    </font>
    <font>
      <sz val="9"/>
      <name val="ＭＳ Ｐゴシック"/>
      <family val="3"/>
      <charset val="128"/>
    </font>
    <font>
      <sz val="10"/>
      <color indexed="20"/>
      <name val="ＭＳ ゴシック"/>
      <family val="3"/>
      <charset val="128"/>
    </font>
    <font>
      <u/>
      <sz val="9.35"/>
      <color indexed="36"/>
      <name val="ＭＳ 明朝"/>
      <family val="1"/>
      <charset val="128"/>
    </font>
    <font>
      <b/>
      <sz val="13"/>
      <name val="ＭＳ ゴシック"/>
      <family val="3"/>
      <charset val="128"/>
    </font>
    <font>
      <sz val="20"/>
      <name val="游ゴシック"/>
      <family val="3"/>
      <charset val="128"/>
    </font>
    <font>
      <b/>
      <sz val="14"/>
      <name val="游ゴシック"/>
      <family val="3"/>
      <charset val="128"/>
    </font>
    <font>
      <sz val="12"/>
      <name val="游ゴシック"/>
      <family val="3"/>
      <charset val="128"/>
    </font>
    <font>
      <sz val="6"/>
      <name val="ＭＳ ゴシック"/>
      <family val="3"/>
      <charset val="128"/>
    </font>
    <font>
      <b/>
      <sz val="14"/>
      <name val="ＭＳ ゴシック"/>
      <family val="3"/>
      <charset val="128"/>
    </font>
    <font>
      <sz val="10"/>
      <color theme="1"/>
      <name val="ＭＳ ゴシック"/>
      <family val="3"/>
      <charset val="128"/>
    </font>
    <font>
      <sz val="9.5"/>
      <name val="ＭＳ ゴシック"/>
      <family val="3"/>
      <charset val="128"/>
    </font>
    <font>
      <sz val="9.5"/>
      <name val="ＭＳ 明朝"/>
      <family val="1"/>
      <charset val="128"/>
    </font>
    <font>
      <sz val="10"/>
      <color theme="1"/>
      <name val="ＭＳ 明朝"/>
      <family val="1"/>
      <charset val="128"/>
    </font>
    <font>
      <sz val="11"/>
      <color theme="0"/>
      <name val="游ゴシック"/>
      <family val="3"/>
      <charset val="128"/>
    </font>
    <font>
      <b/>
      <sz val="11"/>
      <color theme="1"/>
      <name val="游ゴシック"/>
      <family val="3"/>
      <charset val="128"/>
      <scheme val="minor"/>
    </font>
    <font>
      <sz val="6"/>
      <name val="ＭＳ Ｐ明朝"/>
      <family val="1"/>
      <charset val="128"/>
    </font>
    <font>
      <sz val="12"/>
      <name val="ＭＳ ゴシック"/>
      <family val="3"/>
      <charset val="128"/>
    </font>
    <font>
      <i/>
      <sz val="10"/>
      <name val="ＭＳ 明朝"/>
      <family val="1"/>
      <charset val="128"/>
    </font>
    <font>
      <i/>
      <sz val="9"/>
      <name val="Century"/>
      <family val="1"/>
    </font>
    <font>
      <sz val="9"/>
      <name val="ＭＳ Ｐ明朝"/>
      <family val="1"/>
      <charset val="128"/>
    </font>
    <font>
      <sz val="10"/>
      <name val="ＭＳ Ｐ明朝"/>
      <family val="1"/>
      <charset val="128"/>
    </font>
    <font>
      <sz val="14"/>
      <color indexed="8"/>
      <name val="ＭＳ ゴシック"/>
      <family val="3"/>
      <charset val="128"/>
    </font>
    <font>
      <i/>
      <sz val="10"/>
      <name val="Century"/>
      <family val="1"/>
    </font>
    <font>
      <sz val="9"/>
      <name val="ＭＳ ゴシック"/>
      <family val="3"/>
      <charset val="128"/>
    </font>
    <font>
      <sz val="11"/>
      <name val="ＦＡ Ｐ 明朝"/>
      <family val="1"/>
      <charset val="128"/>
    </font>
    <font>
      <b/>
      <sz val="20"/>
      <color theme="0"/>
      <name val="ＭＳ 明朝"/>
      <family val="1"/>
      <charset val="128"/>
    </font>
    <font>
      <b/>
      <sz val="20"/>
      <name val="ＭＳ 明朝"/>
      <family val="1"/>
      <charset val="128"/>
    </font>
    <font>
      <sz val="11"/>
      <color theme="0"/>
      <name val="ＭＳ ゴシック"/>
      <family val="3"/>
      <charset val="128"/>
    </font>
    <font>
      <sz val="11"/>
      <color theme="1"/>
      <name val="ＭＳ ゴシック"/>
      <family val="3"/>
      <charset val="128"/>
    </font>
    <font>
      <b/>
      <sz val="13"/>
      <name val="ＭＳ 明朝"/>
      <family val="1"/>
      <charset val="128"/>
    </font>
    <font>
      <b/>
      <sz val="16"/>
      <color rgb="FF4F2270"/>
      <name val="ＭＳ 明朝"/>
      <family val="1"/>
      <charset val="128"/>
    </font>
    <font>
      <b/>
      <sz val="14"/>
      <color rgb="FF4F2270"/>
      <name val="ＭＳ 明朝"/>
      <family val="1"/>
      <charset val="128"/>
    </font>
    <font>
      <b/>
      <sz val="20"/>
      <color rgb="FF4F2270"/>
      <name val="ＭＳ 明朝"/>
      <family val="1"/>
      <charset val="128"/>
    </font>
    <font>
      <sz val="12"/>
      <name val="ＭＳ Ｐゴシック"/>
      <family val="3"/>
      <charset val="128"/>
    </font>
    <font>
      <b/>
      <sz val="11"/>
      <color theme="1"/>
      <name val="游ゴシック"/>
      <family val="2"/>
      <charset val="128"/>
      <scheme val="minor"/>
    </font>
    <font>
      <sz val="9"/>
      <color rgb="FFFF0000"/>
      <name val="游ゴシック"/>
      <family val="3"/>
      <charset val="128"/>
      <scheme val="minor"/>
    </font>
    <font>
      <sz val="13"/>
      <color theme="1"/>
      <name val="ＭＳ ゴシック"/>
      <family val="3"/>
      <charset val="128"/>
    </font>
    <font>
      <sz val="14"/>
      <color theme="1"/>
      <name val="ＭＳ ゴシック"/>
      <family val="3"/>
      <charset val="128"/>
    </font>
    <font>
      <sz val="9"/>
      <color theme="1"/>
      <name val="ＭＳ 明朝"/>
      <family val="1"/>
      <charset val="128"/>
    </font>
    <font>
      <i/>
      <sz val="9"/>
      <color theme="1"/>
      <name val="Century"/>
      <family val="1"/>
    </font>
    <font>
      <i/>
      <sz val="10"/>
      <color theme="1"/>
      <name val="Century"/>
      <family val="1"/>
    </font>
    <font>
      <sz val="9"/>
      <color theme="1"/>
      <name val="ＭＳ Ｐ明朝"/>
      <family val="1"/>
      <charset val="128"/>
    </font>
    <font>
      <sz val="9"/>
      <color theme="1"/>
      <name val="ＭＳ ゴシック"/>
      <family val="3"/>
      <charset val="128"/>
    </font>
    <font>
      <sz val="9"/>
      <color theme="1"/>
      <name val="ＭＳ Ｐゴシック"/>
      <family val="3"/>
      <charset val="128"/>
    </font>
    <font>
      <sz val="10"/>
      <color theme="1"/>
      <name val="ＭＳ Ｐゴシック"/>
      <family val="3"/>
      <charset val="128"/>
    </font>
    <font>
      <sz val="10"/>
      <color theme="1"/>
      <name val="ＭＳ Ｐ明朝"/>
      <family val="1"/>
      <charset val="128"/>
    </font>
    <font>
      <sz val="12"/>
      <name val="ＭＳ Ｐ明朝"/>
      <family val="1"/>
      <charset val="128"/>
    </font>
    <font>
      <sz val="8"/>
      <color theme="1"/>
      <name val="ＭＳ 明朝"/>
      <family val="1"/>
      <charset val="128"/>
    </font>
    <font>
      <sz val="9"/>
      <color indexed="8"/>
      <name val="ＭＳ 明朝"/>
      <family val="1"/>
      <charset val="128"/>
    </font>
    <font>
      <sz val="9"/>
      <name val="游ゴシック"/>
      <family val="3"/>
      <charset val="128"/>
      <scheme val="minor"/>
    </font>
    <font>
      <sz val="9"/>
      <color theme="1"/>
      <name val="游ゴシック"/>
      <family val="3"/>
      <charset val="128"/>
      <scheme val="minor"/>
    </font>
    <font>
      <sz val="11"/>
      <color rgb="FFFFFF00"/>
      <name val="ＭＳ 明朝"/>
      <family val="1"/>
      <charset val="128"/>
    </font>
    <font>
      <i/>
      <sz val="12"/>
      <color indexed="23"/>
      <name val="ＭＳ 明朝"/>
      <family val="1"/>
      <charset val="128"/>
    </font>
    <font>
      <sz val="12"/>
      <color indexed="8"/>
      <name val="ＭＳ 明朝"/>
      <family val="1"/>
      <charset val="128"/>
    </font>
    <font>
      <sz val="11"/>
      <name val="ＭＳ Ｐ明朝"/>
      <family val="1"/>
      <charset val="128"/>
    </font>
    <font>
      <b/>
      <sz val="10"/>
      <name val="ＭＳ 明朝"/>
      <family val="1"/>
      <charset val="128"/>
    </font>
    <font>
      <b/>
      <sz val="11"/>
      <color rgb="FF4F2270"/>
      <name val="ＭＳ ゴシック"/>
      <family val="3"/>
      <charset val="128"/>
    </font>
    <font>
      <sz val="11"/>
      <name val="明朝"/>
      <family val="1"/>
      <charset val="128"/>
    </font>
    <font>
      <sz val="11"/>
      <color rgb="FFFF0000"/>
      <name val="游ゴシック"/>
      <family val="3"/>
      <charset val="128"/>
    </font>
    <font>
      <sz val="9"/>
      <color theme="1"/>
      <name val="游ゴシック"/>
      <family val="2"/>
      <charset val="128"/>
      <scheme val="minor"/>
    </font>
    <font>
      <b/>
      <sz val="15"/>
      <name val="ＭＳ 明朝"/>
      <family val="1"/>
      <charset val="128"/>
    </font>
    <font>
      <sz val="10.5"/>
      <name val="ＭＳ 明朝"/>
      <family val="1"/>
      <charset val="128"/>
    </font>
    <font>
      <sz val="11"/>
      <color rgb="FFFF0000"/>
      <name val="ＭＳ ゴシック"/>
      <family val="3"/>
      <charset val="128"/>
    </font>
    <font>
      <sz val="6"/>
      <name val="ＭＳ Ｐゴシック"/>
      <family val="2"/>
      <charset val="128"/>
    </font>
    <font>
      <sz val="6"/>
      <name val="游ゴシック"/>
      <family val="3"/>
      <charset val="128"/>
    </font>
    <font>
      <sz val="8"/>
      <name val="ＭＳ ゴシック"/>
      <family val="3"/>
      <charset val="128"/>
    </font>
    <font>
      <sz val="10.5"/>
      <color rgb="FFFF0000"/>
      <name val="ＭＳ 明朝"/>
      <family val="1"/>
      <charset val="128"/>
    </font>
    <font>
      <sz val="11"/>
      <name val="ＭＳ 明朝"/>
      <family val="1"/>
    </font>
    <font>
      <sz val="11"/>
      <color theme="1"/>
      <name val="ＭＳ Ｐゴシック"/>
      <family val="3"/>
      <charset val="128"/>
    </font>
  </fonts>
  <fills count="17">
    <fill>
      <patternFill patternType="none"/>
    </fill>
    <fill>
      <patternFill patternType="gray125"/>
    </fill>
    <fill>
      <patternFill patternType="solid">
        <fgColor indexed="9"/>
        <bgColor indexed="64"/>
      </patternFill>
    </fill>
    <fill>
      <patternFill patternType="solid">
        <fgColor rgb="FFD5D0C2"/>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59999389629810485"/>
        <bgColor indexed="64"/>
      </patternFill>
    </fill>
    <fill>
      <patternFill patternType="solid">
        <fgColor rgb="FF4F2270"/>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rgb="FFCFABD9"/>
        <bgColor indexed="64"/>
      </patternFill>
    </fill>
    <fill>
      <patternFill patternType="solid">
        <fgColor rgb="FFFFFF00"/>
        <bgColor indexed="64"/>
      </patternFill>
    </fill>
    <fill>
      <patternFill patternType="solid">
        <fgColor theme="7" tint="0.79998168889431442"/>
        <bgColor indexed="64"/>
      </patternFill>
    </fill>
    <fill>
      <patternFill patternType="solid">
        <fgColor rgb="FFFFC000"/>
        <bgColor indexed="64"/>
      </patternFill>
    </fill>
    <fill>
      <patternFill patternType="solid">
        <fgColor theme="7"/>
        <bgColor indexed="64"/>
      </patternFill>
    </fill>
    <fill>
      <patternFill patternType="solid">
        <fgColor rgb="FFC5E0B4"/>
        <bgColor indexed="64"/>
      </patternFill>
    </fill>
  </fills>
  <borders count="73">
    <border>
      <left/>
      <right/>
      <top/>
      <bottom/>
      <diagonal/>
    </border>
    <border>
      <left/>
      <right/>
      <top/>
      <bottom style="double">
        <color indexed="64"/>
      </bottom>
      <diagonal/>
    </border>
    <border>
      <left style="thin">
        <color indexed="64"/>
      </left>
      <right style="thin">
        <color indexed="64"/>
      </right>
      <top style="double">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1"/>
      </top>
      <bottom/>
      <diagonal/>
    </border>
    <border>
      <left/>
      <right/>
      <top/>
      <bottom style="thin">
        <color theme="1"/>
      </bottom>
      <diagonal/>
    </border>
    <border>
      <left/>
      <right/>
      <top/>
      <bottom style="double">
        <color rgb="FF4F2270"/>
      </bottom>
      <diagonal/>
    </border>
    <border>
      <left style="medium">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top/>
      <bottom style="thin">
        <color indexed="64"/>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double">
        <color indexed="64"/>
      </top>
      <bottom/>
      <diagonal/>
    </border>
    <border>
      <left/>
      <right style="thin">
        <color indexed="64"/>
      </right>
      <top style="double">
        <color indexed="64"/>
      </top>
      <bottom/>
      <diagonal/>
    </border>
    <border>
      <left/>
      <right/>
      <top style="double">
        <color indexed="64"/>
      </top>
      <bottom/>
      <diagonal/>
    </border>
    <border>
      <left/>
      <right/>
      <top style="double">
        <color auto="1"/>
      </top>
      <bottom style="thin">
        <color auto="1"/>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style="thin">
        <color indexed="8"/>
      </right>
      <top style="double">
        <color auto="1"/>
      </top>
      <bottom/>
      <diagonal/>
    </border>
    <border>
      <left style="thin">
        <color indexed="8"/>
      </left>
      <right style="thin">
        <color indexed="8"/>
      </right>
      <top style="double">
        <color indexed="8"/>
      </top>
      <bottom/>
      <diagonal/>
    </border>
    <border>
      <left style="thin">
        <color indexed="8"/>
      </left>
      <right/>
      <top style="double">
        <color indexed="8"/>
      </top>
      <bottom/>
      <diagonal/>
    </border>
    <border>
      <left/>
      <right/>
      <top style="double">
        <color indexed="8"/>
      </top>
      <bottom style="thin">
        <color indexed="8"/>
      </bottom>
      <diagonal/>
    </border>
    <border>
      <left style="thin">
        <color auto="1"/>
      </left>
      <right style="thin">
        <color indexed="8"/>
      </right>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right style="hair">
        <color indexed="64"/>
      </right>
      <top style="double">
        <color indexed="64"/>
      </top>
      <bottom/>
      <diagonal/>
    </border>
    <border>
      <left style="hair">
        <color indexed="64"/>
      </left>
      <right style="hair">
        <color indexed="64"/>
      </right>
      <top style="double">
        <color indexed="64"/>
      </top>
      <bottom/>
      <diagonal/>
    </border>
    <border>
      <left style="hair">
        <color indexed="64"/>
      </left>
      <right style="thin">
        <color indexed="64"/>
      </right>
      <top style="double">
        <color indexed="64"/>
      </top>
      <bottom/>
      <diagonal/>
    </border>
    <border>
      <left/>
      <right style="hair">
        <color indexed="64"/>
      </right>
      <top/>
      <bottom style="thin">
        <color indexed="64"/>
      </bottom>
      <diagonal/>
    </border>
    <border>
      <left/>
      <right style="thin">
        <color auto="1"/>
      </right>
      <top style="double">
        <color auto="1"/>
      </top>
      <bottom style="thin">
        <color auto="1"/>
      </bottom>
      <diagonal/>
    </border>
    <border>
      <left style="thin">
        <color auto="1"/>
      </left>
      <right/>
      <top style="double">
        <color auto="1"/>
      </top>
      <bottom style="thin">
        <color auto="1"/>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right/>
      <top style="double">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s>
  <cellStyleXfs count="55">
    <xf numFmtId="0" fontId="0" fillId="0" borderId="0">
      <alignment vertical="center"/>
    </xf>
    <xf numFmtId="0" fontId="2" fillId="0" borderId="0"/>
    <xf numFmtId="38" fontId="5" fillId="0" borderId="0" applyFont="0" applyFill="0" applyBorder="0" applyAlignment="0" applyProtection="0"/>
    <xf numFmtId="0" fontId="5" fillId="0" borderId="0">
      <alignment vertical="center"/>
    </xf>
    <xf numFmtId="0" fontId="2" fillId="0" borderId="0"/>
    <xf numFmtId="0" fontId="6" fillId="0" borderId="0"/>
    <xf numFmtId="38" fontId="6" fillId="0" borderId="0" applyFont="0" applyFill="0" applyBorder="0" applyAlignment="0" applyProtection="0">
      <alignment vertical="center"/>
    </xf>
    <xf numFmtId="0" fontId="5" fillId="0" borderId="0"/>
    <xf numFmtId="38" fontId="5" fillId="0" borderId="0" applyFont="0" applyFill="0" applyBorder="0" applyAlignment="0" applyProtection="0"/>
    <xf numFmtId="0" fontId="12" fillId="0" borderId="0"/>
    <xf numFmtId="0" fontId="5" fillId="0" borderId="0">
      <alignment vertical="center"/>
    </xf>
    <xf numFmtId="0" fontId="5" fillId="0" borderId="0"/>
    <xf numFmtId="0" fontId="5" fillId="0" borderId="0"/>
    <xf numFmtId="0" fontId="21" fillId="0" borderId="0"/>
    <xf numFmtId="38" fontId="5" fillId="0" borderId="0" applyFont="0" applyFill="0" applyBorder="0" applyAlignment="0" applyProtection="0"/>
    <xf numFmtId="0" fontId="1" fillId="0" borderId="0">
      <alignment vertical="center"/>
    </xf>
    <xf numFmtId="0" fontId="5" fillId="0" borderId="0"/>
    <xf numFmtId="38" fontId="26" fillId="0" borderId="0" applyFont="0" applyFill="0" applyBorder="0" applyAlignment="0" applyProtection="0">
      <alignment vertical="center"/>
    </xf>
    <xf numFmtId="0" fontId="6" fillId="0" borderId="0"/>
    <xf numFmtId="0" fontId="21" fillId="0" borderId="0"/>
    <xf numFmtId="0" fontId="6" fillId="0" borderId="0">
      <alignment vertical="center"/>
    </xf>
    <xf numFmtId="0" fontId="27" fillId="0" borderId="0">
      <alignment vertical="center"/>
    </xf>
    <xf numFmtId="0" fontId="6" fillId="0" borderId="0"/>
    <xf numFmtId="9" fontId="1" fillId="0" borderId="0" applyFont="0" applyFill="0" applyBorder="0" applyAlignment="0" applyProtection="0">
      <alignment vertical="center"/>
    </xf>
    <xf numFmtId="38" fontId="5" fillId="0" borderId="0" applyFont="0" applyFill="0" applyBorder="0" applyAlignment="0" applyProtection="0">
      <alignment vertical="center"/>
    </xf>
    <xf numFmtId="0" fontId="1" fillId="0" borderId="0">
      <alignment vertical="center"/>
    </xf>
    <xf numFmtId="0" fontId="5" fillId="0" borderId="0">
      <alignment vertical="center"/>
    </xf>
    <xf numFmtId="0" fontId="12" fillId="0" borderId="0"/>
    <xf numFmtId="0" fontId="2" fillId="0" borderId="0"/>
    <xf numFmtId="0" fontId="13" fillId="0" borderId="0"/>
    <xf numFmtId="0" fontId="5" fillId="0" borderId="0"/>
    <xf numFmtId="0" fontId="2" fillId="0" borderId="0"/>
    <xf numFmtId="0" fontId="1" fillId="0" borderId="0">
      <alignment vertical="center"/>
    </xf>
    <xf numFmtId="0" fontId="5" fillId="0" borderId="0">
      <alignment vertical="center"/>
    </xf>
    <xf numFmtId="0" fontId="6" fillId="0" borderId="0"/>
    <xf numFmtId="0" fontId="11" fillId="0" borderId="0"/>
    <xf numFmtId="38" fontId="11" fillId="0" borderId="0" applyFont="0" applyFill="0" applyBorder="0" applyAlignment="0" applyProtection="0"/>
    <xf numFmtId="0" fontId="11" fillId="0" borderId="0"/>
    <xf numFmtId="6" fontId="11" fillId="0" borderId="0" applyFont="0" applyFill="0" applyBorder="0" applyAlignment="0" applyProtection="0"/>
    <xf numFmtId="0" fontId="5" fillId="0" borderId="0"/>
    <xf numFmtId="38" fontId="5" fillId="0" borderId="0" applyFont="0" applyFill="0" applyBorder="0" applyAlignment="0" applyProtection="0"/>
    <xf numFmtId="38" fontId="1" fillId="0" borderId="0" applyFont="0" applyFill="0" applyBorder="0" applyAlignment="0" applyProtection="0">
      <alignment vertical="center"/>
    </xf>
    <xf numFmtId="38" fontId="6" fillId="0" borderId="0" applyFont="0" applyFill="0" applyBorder="0" applyAlignment="0" applyProtection="0">
      <alignment vertical="center"/>
    </xf>
    <xf numFmtId="0" fontId="11" fillId="0" borderId="0"/>
    <xf numFmtId="0" fontId="76" fillId="0" borderId="0"/>
    <xf numFmtId="0" fontId="6" fillId="0" borderId="0">
      <alignment vertical="center"/>
    </xf>
    <xf numFmtId="0" fontId="5" fillId="0" borderId="0">
      <alignment vertical="center"/>
    </xf>
    <xf numFmtId="38" fontId="84" fillId="0" borderId="0" applyFont="0" applyFill="0" applyBorder="0" applyAlignment="0" applyProtection="0"/>
    <xf numFmtId="9" fontId="1" fillId="0" borderId="0" applyFont="0" applyFill="0" applyBorder="0" applyAlignment="0" applyProtection="0">
      <alignment vertical="center"/>
    </xf>
    <xf numFmtId="38" fontId="2" fillId="0" borderId="0" applyFont="0" applyFill="0" applyBorder="0" applyAlignment="0" applyProtection="0"/>
    <xf numFmtId="38" fontId="9" fillId="0" borderId="0" applyFont="0" applyFill="0" applyBorder="0" applyAlignment="0" applyProtection="0"/>
    <xf numFmtId="0" fontId="2" fillId="0" borderId="0"/>
    <xf numFmtId="0" fontId="11" fillId="0" borderId="0"/>
    <xf numFmtId="0" fontId="9" fillId="0" borderId="0"/>
    <xf numFmtId="0" fontId="87" fillId="0" borderId="0"/>
  </cellStyleXfs>
  <cellXfs count="1393">
    <xf numFmtId="0" fontId="0" fillId="0" borderId="0" xfId="0">
      <alignment vertical="center"/>
    </xf>
    <xf numFmtId="0" fontId="2" fillId="0" borderId="0" xfId="4"/>
    <xf numFmtId="0" fontId="2" fillId="0" borderId="5" xfId="4" applyBorder="1"/>
    <xf numFmtId="0" fontId="2" fillId="2" borderId="0" xfId="1" applyFill="1"/>
    <xf numFmtId="0" fontId="2" fillId="0" borderId="0" xfId="4" applyAlignment="1">
      <alignment vertical="center"/>
    </xf>
    <xf numFmtId="0" fontId="2" fillId="2" borderId="0" xfId="1" applyFill="1" applyAlignment="1">
      <alignment vertical="center"/>
    </xf>
    <xf numFmtId="0" fontId="11" fillId="2" borderId="0" xfId="1" applyFont="1" applyFill="1"/>
    <xf numFmtId="0" fontId="2" fillId="0" borderId="3" xfId="4" applyBorder="1"/>
    <xf numFmtId="0" fontId="2" fillId="0" borderId="4" xfId="4" applyBorder="1"/>
    <xf numFmtId="0" fontId="20" fillId="0" borderId="11" xfId="16" applyFont="1" applyBorder="1" applyAlignment="1">
      <alignment vertical="center"/>
    </xf>
    <xf numFmtId="0" fontId="20" fillId="0" borderId="11" xfId="16" applyFont="1" applyBorder="1" applyAlignment="1">
      <alignment horizontal="left" vertical="center"/>
    </xf>
    <xf numFmtId="0" fontId="20" fillId="7" borderId="8" xfId="16" applyFont="1" applyFill="1" applyBorder="1" applyAlignment="1">
      <alignment horizontal="center" vertical="center" shrinkToFit="1"/>
    </xf>
    <xf numFmtId="0" fontId="20" fillId="0" borderId="14" xfId="16" applyFont="1" applyBorder="1" applyAlignment="1">
      <alignment horizontal="center" vertical="center" shrinkToFit="1"/>
    </xf>
    <xf numFmtId="0" fontId="20" fillId="0" borderId="0" xfId="16" applyFont="1" applyAlignment="1">
      <alignment horizontal="center" vertical="center" shrinkToFit="1"/>
    </xf>
    <xf numFmtId="0" fontId="20" fillId="0" borderId="13" xfId="16" applyFont="1" applyBorder="1" applyAlignment="1">
      <alignment horizontal="center" vertical="center" shrinkToFit="1"/>
    </xf>
    <xf numFmtId="0" fontId="28" fillId="0" borderId="0" xfId="21" applyFont="1">
      <alignment vertical="center"/>
    </xf>
    <xf numFmtId="0" fontId="2" fillId="0" borderId="7" xfId="4" applyBorder="1"/>
    <xf numFmtId="0" fontId="20" fillId="0" borderId="0" xfId="16" applyFont="1" applyAlignment="1">
      <alignment vertical="center"/>
    </xf>
    <xf numFmtId="0" fontId="29" fillId="0" borderId="0" xfId="16" applyFont="1" applyAlignment="1">
      <alignment horizontal="left"/>
    </xf>
    <xf numFmtId="0" fontId="5" fillId="0" borderId="0" xfId="16"/>
    <xf numFmtId="0" fontId="25" fillId="2" borderId="0" xfId="1" applyFont="1" applyFill="1"/>
    <xf numFmtId="0" fontId="25" fillId="2" borderId="0" xfId="1" applyFont="1" applyFill="1" applyAlignment="1">
      <alignment horizontal="center"/>
    </xf>
    <xf numFmtId="0" fontId="25" fillId="2" borderId="0" xfId="1" applyFont="1" applyFill="1" applyAlignment="1">
      <alignment horizontal="right"/>
    </xf>
    <xf numFmtId="0" fontId="25" fillId="2" borderId="0" xfId="1" applyFont="1" applyFill="1" applyAlignment="1">
      <alignment vertical="center"/>
    </xf>
    <xf numFmtId="178" fontId="25" fillId="2" borderId="0" xfId="1" applyNumberFormat="1" applyFont="1" applyFill="1" applyAlignment="1">
      <alignment vertical="center"/>
    </xf>
    <xf numFmtId="184" fontId="25" fillId="2" borderId="0" xfId="1" applyNumberFormat="1" applyFont="1" applyFill="1" applyAlignment="1">
      <alignment vertical="center"/>
    </xf>
    <xf numFmtId="0" fontId="35" fillId="2" borderId="1" xfId="1" applyFont="1" applyFill="1" applyBorder="1" applyAlignment="1">
      <alignment horizontal="distributed" indent="3"/>
    </xf>
    <xf numFmtId="178" fontId="25" fillId="2" borderId="0" xfId="1" applyNumberFormat="1" applyFont="1" applyFill="1"/>
    <xf numFmtId="176" fontId="25" fillId="2" borderId="0" xfId="1" applyNumberFormat="1" applyFont="1" applyFill="1"/>
    <xf numFmtId="0" fontId="35" fillId="2" borderId="0" xfId="1" applyFont="1" applyFill="1"/>
    <xf numFmtId="0" fontId="34" fillId="4" borderId="0" xfId="1" applyFont="1" applyFill="1" applyAlignment="1">
      <alignment vertical="center"/>
    </xf>
    <xf numFmtId="0" fontId="25" fillId="4" borderId="0" xfId="1" applyFont="1" applyFill="1"/>
    <xf numFmtId="183" fontId="21" fillId="0" borderId="0" xfId="12" applyNumberFormat="1" applyFont="1"/>
    <xf numFmtId="183" fontId="21" fillId="0" borderId="0" xfId="11" applyNumberFormat="1" applyFont="1"/>
    <xf numFmtId="183" fontId="21" fillId="0" borderId="0" xfId="26" applyNumberFormat="1" applyFont="1" applyAlignment="1">
      <alignment horizontal="right" vertical="center"/>
    </xf>
    <xf numFmtId="183" fontId="21" fillId="0" borderId="0" xfId="12" applyNumberFormat="1" applyFont="1" applyAlignment="1">
      <alignment horizontal="right"/>
    </xf>
    <xf numFmtId="183" fontId="21" fillId="0" borderId="0" xfId="27" applyNumberFormat="1" applyFont="1"/>
    <xf numFmtId="183" fontId="21" fillId="0" borderId="0" xfId="27" applyNumberFormat="1" applyFont="1" applyAlignment="1">
      <alignment horizontal="left"/>
    </xf>
    <xf numFmtId="183" fontId="21" fillId="0" borderId="12" xfId="26" applyNumberFormat="1" applyFont="1" applyBorder="1" applyAlignment="1">
      <alignment vertical="center" wrapText="1"/>
    </xf>
    <xf numFmtId="183" fontId="21" fillId="0" borderId="12" xfId="27" applyNumberFormat="1" applyFont="1" applyBorder="1" applyAlignment="1">
      <alignment vertical="center" wrapText="1"/>
    </xf>
    <xf numFmtId="183" fontId="21" fillId="0" borderId="12" xfId="12" applyNumberFormat="1" applyFont="1" applyBorder="1" applyAlignment="1">
      <alignment horizontal="center"/>
    </xf>
    <xf numFmtId="183" fontId="21" fillId="0" borderId="4" xfId="12" applyNumberFormat="1" applyFont="1" applyBorder="1" applyAlignment="1">
      <alignment horizontal="center"/>
    </xf>
    <xf numFmtId="183" fontId="21" fillId="0" borderId="14" xfId="12" applyNumberFormat="1" applyFont="1" applyBorder="1" applyAlignment="1">
      <alignment horizontal="center"/>
    </xf>
    <xf numFmtId="183" fontId="21" fillId="0" borderId="12" xfId="12" applyNumberFormat="1" applyFont="1" applyBorder="1" applyAlignment="1">
      <alignment horizontal="center" shrinkToFit="1"/>
    </xf>
    <xf numFmtId="183" fontId="21" fillId="0" borderId="11" xfId="26" applyNumberFormat="1" applyFont="1" applyBorder="1">
      <alignment vertical="center"/>
    </xf>
    <xf numFmtId="183" fontId="21" fillId="0" borderId="11" xfId="27" applyNumberFormat="1" applyFont="1" applyBorder="1" applyAlignment="1">
      <alignment vertical="center"/>
    </xf>
    <xf numFmtId="183" fontId="21" fillId="0" borderId="11" xfId="12" applyNumberFormat="1" applyFont="1" applyBorder="1" applyAlignment="1">
      <alignment horizontal="center"/>
    </xf>
    <xf numFmtId="183" fontId="21" fillId="0" borderId="8" xfId="26" applyNumberFormat="1" applyFont="1" applyBorder="1">
      <alignment vertical="center"/>
    </xf>
    <xf numFmtId="183" fontId="21" fillId="0" borderId="8" xfId="27" applyNumberFormat="1" applyFont="1" applyBorder="1" applyAlignment="1">
      <alignment vertical="center"/>
    </xf>
    <xf numFmtId="183" fontId="21" fillId="0" borderId="8" xfId="12" applyNumberFormat="1" applyFont="1" applyBorder="1" applyAlignment="1">
      <alignment horizontal="center"/>
    </xf>
    <xf numFmtId="183" fontId="21" fillId="0" borderId="0" xfId="12" applyNumberFormat="1" applyFont="1" applyAlignment="1">
      <alignment vertical="center"/>
    </xf>
    <xf numFmtId="183" fontId="21" fillId="0" borderId="0" xfId="27" applyNumberFormat="1" applyFont="1" applyAlignment="1">
      <alignment horizontal="right" vertical="center"/>
    </xf>
    <xf numFmtId="183" fontId="21" fillId="0" borderId="0" xfId="26" applyNumberFormat="1" applyFont="1" applyAlignment="1"/>
    <xf numFmtId="183" fontId="21" fillId="0" borderId="0" xfId="9" applyNumberFormat="1" applyFont="1"/>
    <xf numFmtId="183" fontId="21" fillId="0" borderId="0" xfId="27" applyNumberFormat="1" applyFont="1" applyAlignment="1">
      <alignment vertical="center"/>
    </xf>
    <xf numFmtId="183" fontId="21" fillId="0" borderId="0" xfId="26" applyNumberFormat="1" applyFont="1">
      <alignment vertical="center"/>
    </xf>
    <xf numFmtId="0" fontId="11" fillId="0" borderId="0" xfId="16" applyFont="1" applyAlignment="1">
      <alignment vertical="center"/>
    </xf>
    <xf numFmtId="0" fontId="23" fillId="0" borderId="0" xfId="16" applyFont="1" applyAlignment="1">
      <alignment horizontal="left" vertical="center" indent="4"/>
    </xf>
    <xf numFmtId="0" fontId="11" fillId="0" borderId="0" xfId="16" applyFont="1" applyAlignment="1">
      <alignment horizontal="left" vertical="center" indent="5"/>
    </xf>
    <xf numFmtId="0" fontId="11" fillId="0" borderId="0" xfId="16" applyFont="1" applyAlignment="1">
      <alignment horizontal="left" vertical="center" indent="6"/>
    </xf>
    <xf numFmtId="0" fontId="11" fillId="0" borderId="0" xfId="16" applyFont="1" applyAlignment="1">
      <alignment horizontal="right"/>
    </xf>
    <xf numFmtId="0" fontId="11" fillId="0" borderId="0" xfId="16" applyFont="1" applyAlignment="1">
      <alignment horizontal="center"/>
    </xf>
    <xf numFmtId="0" fontId="11" fillId="0" borderId="6" xfId="16" applyFont="1" applyBorder="1" applyAlignment="1">
      <alignment horizontal="center"/>
    </xf>
    <xf numFmtId="49" fontId="11" fillId="0" borderId="5" xfId="16" applyNumberFormat="1" applyFont="1" applyBorder="1" applyAlignment="1">
      <alignment horizontal="center" vertical="center"/>
    </xf>
    <xf numFmtId="0" fontId="21" fillId="0" borderId="0" xfId="16" applyFont="1"/>
    <xf numFmtId="0" fontId="12" fillId="0" borderId="0" xfId="16" applyFont="1" applyAlignment="1">
      <alignment horizontal="distributed"/>
    </xf>
    <xf numFmtId="185" fontId="39" fillId="0" borderId="7" xfId="29" applyNumberFormat="1" applyFont="1" applyBorder="1" applyAlignment="1" applyProtection="1">
      <alignment horizontal="right"/>
      <protection locked="0"/>
    </xf>
    <xf numFmtId="182" fontId="40" fillId="5" borderId="0" xfId="30" quotePrefix="1" applyNumberFormat="1" applyFont="1" applyFill="1" applyProtection="1">
      <protection hidden="1"/>
    </xf>
    <xf numFmtId="182" fontId="40" fillId="5" borderId="0" xfId="30" applyNumberFormat="1" applyFont="1" applyFill="1"/>
    <xf numFmtId="182" fontId="40" fillId="5" borderId="0" xfId="16" applyNumberFormat="1" applyFont="1" applyFill="1"/>
    <xf numFmtId="182" fontId="40" fillId="5" borderId="0" xfId="30" applyNumberFormat="1" applyFont="1" applyFill="1" applyProtection="1">
      <protection hidden="1"/>
    </xf>
    <xf numFmtId="0" fontId="11" fillId="0" borderId="0" xfId="16" applyFont="1" applyAlignment="1">
      <alignment horizontal="center" shrinkToFit="1"/>
    </xf>
    <xf numFmtId="0" fontId="11" fillId="0" borderId="7" xfId="16" applyFont="1" applyBorder="1" applyAlignment="1">
      <alignment horizontal="right"/>
    </xf>
    <xf numFmtId="182" fontId="41" fillId="5" borderId="0" xfId="30" applyNumberFormat="1" applyFont="1" applyFill="1"/>
    <xf numFmtId="182" fontId="41" fillId="5" borderId="0" xfId="16" applyNumberFormat="1" applyFont="1" applyFill="1"/>
    <xf numFmtId="182" fontId="41" fillId="5" borderId="0" xfId="30" applyNumberFormat="1" applyFont="1" applyFill="1" applyProtection="1">
      <protection hidden="1"/>
    </xf>
    <xf numFmtId="0" fontId="11" fillId="0" borderId="0" xfId="16" applyFont="1" applyAlignment="1">
      <alignment horizontal="distributed"/>
    </xf>
    <xf numFmtId="185" fontId="42" fillId="0" borderId="7" xfId="29" applyNumberFormat="1" applyFont="1" applyBorder="1" applyAlignment="1" applyProtection="1">
      <alignment horizontal="right"/>
      <protection locked="0"/>
    </xf>
    <xf numFmtId="182" fontId="41" fillId="5" borderId="0" xfId="30" quotePrefix="1" applyNumberFormat="1" applyFont="1" applyFill="1" applyProtection="1">
      <protection hidden="1"/>
    </xf>
    <xf numFmtId="0" fontId="13" fillId="0" borderId="0" xfId="16" applyFont="1" applyAlignment="1">
      <alignment horizontal="distributed"/>
    </xf>
    <xf numFmtId="0" fontId="13" fillId="0" borderId="0" xfId="16" applyFont="1" applyAlignment="1">
      <alignment horizontal="center" shrinkToFit="1"/>
    </xf>
    <xf numFmtId="0" fontId="13" fillId="0" borderId="0" xfId="16" applyFont="1" applyAlignment="1">
      <alignment horizontal="left"/>
    </xf>
    <xf numFmtId="0" fontId="11" fillId="0" borderId="0" xfId="16" applyFont="1"/>
    <xf numFmtId="0" fontId="30" fillId="0" borderId="0" xfId="16" applyFont="1"/>
    <xf numFmtId="0" fontId="1" fillId="0" borderId="0" xfId="32">
      <alignment vertical="center"/>
    </xf>
    <xf numFmtId="0" fontId="2" fillId="6" borderId="7" xfId="4" applyFill="1" applyBorder="1" applyAlignment="1">
      <alignment horizontal="right"/>
    </xf>
    <xf numFmtId="0" fontId="2" fillId="6" borderId="4" xfId="4" applyFill="1" applyBorder="1" applyAlignment="1">
      <alignment horizontal="right"/>
    </xf>
    <xf numFmtId="0" fontId="2" fillId="6" borderId="12" xfId="4" applyFill="1" applyBorder="1" applyAlignment="1">
      <alignment horizontal="right"/>
    </xf>
    <xf numFmtId="0" fontId="2" fillId="6" borderId="3" xfId="4" applyFill="1" applyBorder="1" applyAlignment="1">
      <alignment horizontal="right"/>
    </xf>
    <xf numFmtId="0" fontId="2" fillId="6" borderId="11" xfId="4" applyFill="1" applyBorder="1" applyAlignment="1">
      <alignment horizontal="right"/>
    </xf>
    <xf numFmtId="0" fontId="2" fillId="6" borderId="8" xfId="4" applyFill="1" applyBorder="1" applyAlignment="1">
      <alignment horizontal="right"/>
    </xf>
    <xf numFmtId="183" fontId="21" fillId="5" borderId="0" xfId="27" applyNumberFormat="1" applyFont="1" applyFill="1" applyAlignment="1">
      <alignment horizontal="right" vertical="center"/>
    </xf>
    <xf numFmtId="0" fontId="34" fillId="2" borderId="0" xfId="1" applyFont="1" applyFill="1" applyAlignment="1">
      <alignment vertical="center"/>
    </xf>
    <xf numFmtId="0" fontId="43" fillId="4" borderId="0" xfId="1" applyFont="1" applyFill="1"/>
    <xf numFmtId="0" fontId="25" fillId="2" borderId="1" xfId="1" applyFont="1" applyFill="1" applyBorder="1"/>
    <xf numFmtId="0" fontId="0" fillId="0" borderId="0" xfId="0" applyAlignment="1">
      <alignment horizontal="right" vertical="center"/>
    </xf>
    <xf numFmtId="3" fontId="0" fillId="0" borderId="0" xfId="0" applyNumberFormat="1">
      <alignment vertical="center"/>
    </xf>
    <xf numFmtId="189" fontId="0" fillId="0" borderId="0" xfId="0" applyNumberFormat="1">
      <alignment vertical="center"/>
    </xf>
    <xf numFmtId="189" fontId="0" fillId="0" borderId="0" xfId="0" applyNumberFormat="1" applyAlignment="1">
      <alignment horizontal="right" vertical="center"/>
    </xf>
    <xf numFmtId="178" fontId="0" fillId="0" borderId="0" xfId="0" applyNumberFormat="1">
      <alignment vertical="center"/>
    </xf>
    <xf numFmtId="178" fontId="0" fillId="0" borderId="0" xfId="0" applyNumberFormat="1" applyAlignment="1">
      <alignment horizontal="right" vertical="center"/>
    </xf>
    <xf numFmtId="38" fontId="2" fillId="0" borderId="0" xfId="8" applyFont="1" applyFill="1" applyBorder="1" applyAlignment="1">
      <alignment horizontal="right"/>
    </xf>
    <xf numFmtId="0" fontId="2" fillId="0" borderId="0" xfId="4" applyAlignment="1">
      <alignment horizontal="right"/>
    </xf>
    <xf numFmtId="0" fontId="20" fillId="0" borderId="0" xfId="33" applyFont="1">
      <alignment vertical="center"/>
    </xf>
    <xf numFmtId="38" fontId="2" fillId="0" borderId="3" xfId="8" applyFont="1" applyFill="1" applyBorder="1" applyAlignment="1">
      <alignment horizontal="right"/>
    </xf>
    <xf numFmtId="0" fontId="2" fillId="6" borderId="0" xfId="4" applyFill="1" applyAlignment="1">
      <alignment horizontal="right"/>
    </xf>
    <xf numFmtId="49" fontId="11" fillId="0" borderId="0" xfId="35" applyNumberFormat="1" applyAlignment="1">
      <alignment vertical="center"/>
    </xf>
    <xf numFmtId="190" fontId="11" fillId="0" borderId="0" xfId="35" applyNumberFormat="1" applyAlignment="1">
      <alignment vertical="center"/>
    </xf>
    <xf numFmtId="0" fontId="33" fillId="0" borderId="0" xfId="35" applyFont="1" applyAlignment="1">
      <alignment horizontal="right" vertical="center"/>
    </xf>
    <xf numFmtId="49" fontId="23" fillId="0" borderId="0" xfId="35" applyNumberFormat="1" applyFont="1" applyAlignment="1">
      <alignment vertical="center"/>
    </xf>
    <xf numFmtId="190" fontId="46" fillId="0" borderId="0" xfId="35" applyNumberFormat="1" applyFont="1" applyAlignment="1">
      <alignment vertical="center"/>
    </xf>
    <xf numFmtId="49" fontId="13" fillId="0" borderId="0" xfId="35" applyNumberFormat="1" applyFont="1" applyAlignment="1">
      <alignment horizontal="center" vertical="center" wrapText="1"/>
    </xf>
    <xf numFmtId="49" fontId="13" fillId="0" borderId="0" xfId="35" applyNumberFormat="1" applyFont="1" applyAlignment="1">
      <alignment horizontal="center" vertical="center"/>
    </xf>
    <xf numFmtId="190" fontId="11" fillId="0" borderId="0" xfId="35" applyNumberFormat="1" applyAlignment="1">
      <alignment horizontal="distributed" vertical="center"/>
    </xf>
    <xf numFmtId="180" fontId="13" fillId="0" borderId="0" xfId="35" applyNumberFormat="1" applyFont="1" applyAlignment="1">
      <alignment horizontal="centerContinuous" vertical="center"/>
    </xf>
    <xf numFmtId="49" fontId="47" fillId="0" borderId="0" xfId="35" applyNumberFormat="1" applyFont="1" applyAlignment="1">
      <alignment horizontal="center" vertical="center"/>
    </xf>
    <xf numFmtId="0" fontId="49" fillId="0" borderId="0" xfId="35" applyFont="1" applyAlignment="1">
      <alignment horizontal="right" vertical="center"/>
    </xf>
    <xf numFmtId="0" fontId="5" fillId="0" borderId="0" xfId="33" applyAlignment="1"/>
    <xf numFmtId="193" fontId="30" fillId="0" borderId="0" xfId="35" applyNumberFormat="1" applyFont="1" applyAlignment="1" applyProtection="1">
      <alignment horizontal="right" vertical="center"/>
      <protection locked="0"/>
    </xf>
    <xf numFmtId="190" fontId="21" fillId="0" borderId="0" xfId="35" applyNumberFormat="1" applyFont="1" applyAlignment="1">
      <alignment vertical="center"/>
    </xf>
    <xf numFmtId="0" fontId="11" fillId="0" borderId="0" xfId="33" applyFont="1" applyAlignment="1">
      <alignment horizontal="distributed"/>
    </xf>
    <xf numFmtId="182" fontId="5" fillId="0" borderId="4" xfId="33" applyNumberFormat="1" applyBorder="1" applyAlignment="1"/>
    <xf numFmtId="182" fontId="5" fillId="0" borderId="3" xfId="33" applyNumberFormat="1" applyBorder="1" applyAlignment="1"/>
    <xf numFmtId="193" fontId="49" fillId="0" borderId="0" xfId="35" applyNumberFormat="1" applyFont="1" applyAlignment="1" applyProtection="1">
      <alignment horizontal="right" vertical="center"/>
      <protection locked="0"/>
    </xf>
    <xf numFmtId="190" fontId="11" fillId="0" borderId="0" xfId="35" applyNumberFormat="1"/>
    <xf numFmtId="193" fontId="49" fillId="0" borderId="0" xfId="35" applyNumberFormat="1" applyFont="1" applyAlignment="1" applyProtection="1">
      <alignment horizontal="right"/>
      <protection locked="0"/>
    </xf>
    <xf numFmtId="197" fontId="49" fillId="0" borderId="0" xfId="35" applyNumberFormat="1" applyFont="1" applyAlignment="1" applyProtection="1">
      <alignment horizontal="right" vertical="center"/>
      <protection locked="0"/>
    </xf>
    <xf numFmtId="198" fontId="37" fillId="0" borderId="0" xfId="35" applyNumberFormat="1" applyFont="1" applyAlignment="1">
      <alignment horizontal="right" vertical="center"/>
    </xf>
    <xf numFmtId="38" fontId="37" fillId="0" borderId="0" xfId="36" applyFont="1" applyFill="1" applyBorder="1" applyAlignment="1">
      <alignment horizontal="right" vertical="center"/>
    </xf>
    <xf numFmtId="38" fontId="49" fillId="0" borderId="0" xfId="36" applyFont="1" applyFill="1" applyAlignment="1" applyProtection="1">
      <alignment horizontal="right" vertical="center"/>
      <protection locked="0"/>
    </xf>
    <xf numFmtId="190" fontId="50" fillId="0" borderId="0" xfId="35" applyNumberFormat="1" applyFont="1" applyAlignment="1">
      <alignment vertical="center"/>
    </xf>
    <xf numFmtId="190" fontId="13" fillId="0" borderId="0" xfId="35" applyNumberFormat="1" applyFont="1" applyAlignment="1">
      <alignment vertical="top"/>
    </xf>
    <xf numFmtId="190" fontId="13" fillId="0" borderId="0" xfId="35" applyNumberFormat="1" applyFont="1" applyAlignment="1">
      <alignment vertical="top" wrapText="1"/>
    </xf>
    <xf numFmtId="38" fontId="13" fillId="0" borderId="0" xfId="36" applyFont="1" applyFill="1" applyAlignment="1" applyProtection="1">
      <alignment horizontal="right" vertical="center"/>
      <protection locked="0"/>
    </xf>
    <xf numFmtId="197" fontId="13" fillId="0" borderId="0" xfId="35" applyNumberFormat="1" applyFont="1" applyAlignment="1" applyProtection="1">
      <alignment horizontal="right" vertical="center"/>
      <protection locked="0"/>
    </xf>
    <xf numFmtId="190" fontId="13" fillId="0" borderId="0" xfId="35" applyNumberFormat="1" applyFont="1" applyAlignment="1">
      <alignment vertical="center"/>
    </xf>
    <xf numFmtId="38" fontId="13" fillId="0" borderId="0" xfId="36" applyFont="1" applyFill="1" applyAlignment="1" applyProtection="1">
      <alignment horizontal="right" vertical="center"/>
    </xf>
    <xf numFmtId="197" fontId="13" fillId="0" borderId="0" xfId="35" applyNumberFormat="1" applyFont="1" applyAlignment="1">
      <alignment horizontal="right" vertical="center"/>
    </xf>
    <xf numFmtId="49" fontId="13" fillId="0" borderId="0" xfId="35" applyNumberFormat="1" applyFont="1" applyAlignment="1">
      <alignment vertical="center"/>
    </xf>
    <xf numFmtId="198" fontId="13" fillId="0" borderId="0" xfId="35" applyNumberFormat="1" applyFont="1" applyAlignment="1">
      <alignment horizontal="right" vertical="center"/>
    </xf>
    <xf numFmtId="38" fontId="13" fillId="0" borderId="0" xfId="36" applyFont="1" applyFill="1" applyBorder="1" applyAlignment="1">
      <alignment horizontal="right" vertical="center"/>
    </xf>
    <xf numFmtId="183" fontId="21" fillId="0" borderId="0" xfId="33" applyNumberFormat="1" applyFont="1" applyAlignment="1">
      <alignment horizontal="right" vertical="center"/>
    </xf>
    <xf numFmtId="183" fontId="21" fillId="0" borderId="12" xfId="27" applyNumberFormat="1" applyFont="1" applyBorder="1" applyAlignment="1">
      <alignment horizontal="center"/>
    </xf>
    <xf numFmtId="183" fontId="21" fillId="0" borderId="11" xfId="27" applyNumberFormat="1" applyFont="1" applyBorder="1" applyAlignment="1">
      <alignment horizontal="center"/>
    </xf>
    <xf numFmtId="183" fontId="21" fillId="0" borderId="8" xfId="27" applyNumberFormat="1" applyFont="1" applyBorder="1" applyAlignment="1">
      <alignment horizontal="center"/>
    </xf>
    <xf numFmtId="183" fontId="21" fillId="0" borderId="0" xfId="27" applyNumberFormat="1" applyFont="1" applyAlignment="1">
      <alignment horizontal="left" vertical="center"/>
    </xf>
    <xf numFmtId="183" fontId="21" fillId="0" borderId="0" xfId="27" applyNumberFormat="1" applyFont="1" applyAlignment="1">
      <alignment horizontal="center"/>
    </xf>
    <xf numFmtId="183" fontId="21" fillId="0" borderId="0" xfId="33" applyNumberFormat="1" applyFont="1" applyAlignment="1"/>
    <xf numFmtId="183" fontId="21" fillId="0" borderId="0" xfId="33" applyNumberFormat="1" applyFont="1">
      <alignment vertical="center"/>
    </xf>
    <xf numFmtId="1" fontId="0" fillId="0" borderId="0" xfId="0" applyNumberFormat="1" applyAlignment="1">
      <alignment horizontal="right" vertical="center"/>
    </xf>
    <xf numFmtId="0" fontId="5" fillId="6" borderId="5" xfId="33" applyFill="1" applyBorder="1" applyAlignment="1"/>
    <xf numFmtId="0" fontId="5" fillId="6" borderId="0" xfId="33" applyFill="1" applyAlignment="1"/>
    <xf numFmtId="49" fontId="11" fillId="0" borderId="0" xfId="37" applyNumberFormat="1" applyAlignment="1">
      <alignment vertical="center"/>
    </xf>
    <xf numFmtId="190" fontId="11" fillId="0" borderId="0" xfId="37" applyNumberFormat="1" applyAlignment="1">
      <alignment vertical="center"/>
    </xf>
    <xf numFmtId="49" fontId="23" fillId="0" borderId="0" xfId="38" applyNumberFormat="1" applyFont="1" applyFill="1" applyAlignment="1">
      <alignment horizontal="left" vertical="center"/>
    </xf>
    <xf numFmtId="190" fontId="20" fillId="0" borderId="0" xfId="37" applyNumberFormat="1" applyFont="1" applyAlignment="1">
      <alignment vertical="center"/>
    </xf>
    <xf numFmtId="190" fontId="23" fillId="0" borderId="0" xfId="37" applyNumberFormat="1" applyFont="1" applyAlignment="1">
      <alignment horizontal="left" vertical="center"/>
    </xf>
    <xf numFmtId="190" fontId="13" fillId="0" borderId="0" xfId="37" applyNumberFormat="1" applyFont="1" applyAlignment="1">
      <alignment vertical="center"/>
    </xf>
    <xf numFmtId="49" fontId="13" fillId="0" borderId="0" xfId="37" applyNumberFormat="1" applyFont="1" applyAlignment="1">
      <alignment vertical="center"/>
    </xf>
    <xf numFmtId="49" fontId="11" fillId="0" borderId="10" xfId="37" applyNumberFormat="1" applyBorder="1" applyAlignment="1">
      <alignment horizontal="distributed" vertical="center" justifyLastLine="1"/>
    </xf>
    <xf numFmtId="190" fontId="11" fillId="0" borderId="13" xfId="37" applyNumberFormat="1" applyBorder="1" applyAlignment="1">
      <alignment horizontal="distributed" vertical="center" justifyLastLine="1"/>
    </xf>
    <xf numFmtId="49" fontId="11" fillId="0" borderId="13" xfId="37" applyNumberFormat="1" applyBorder="1" applyAlignment="1">
      <alignment horizontal="distributed" vertical="center" justifyLastLine="1"/>
    </xf>
    <xf numFmtId="190" fontId="11" fillId="0" borderId="0" xfId="37" applyNumberFormat="1" applyAlignment="1">
      <alignment horizontal="distributed" vertical="center"/>
    </xf>
    <xf numFmtId="49" fontId="52" fillId="0" borderId="0" xfId="37" applyNumberFormat="1" applyFont="1" applyAlignment="1">
      <alignment horizontal="distributed" vertical="center"/>
    </xf>
    <xf numFmtId="180" fontId="11" fillId="0" borderId="3" xfId="37" applyNumberFormat="1" applyBorder="1" applyAlignment="1">
      <alignment horizontal="centerContinuous" vertical="center"/>
    </xf>
    <xf numFmtId="180" fontId="11" fillId="0" borderId="0" xfId="37" applyNumberFormat="1" applyAlignment="1">
      <alignment horizontal="centerContinuous" vertical="center"/>
    </xf>
    <xf numFmtId="49" fontId="52" fillId="0" borderId="0" xfId="37" applyNumberFormat="1" applyFont="1" applyAlignment="1">
      <alignment horizontal="center" vertical="center"/>
    </xf>
    <xf numFmtId="0" fontId="50" fillId="0" borderId="3" xfId="37" applyFont="1" applyBorder="1" applyAlignment="1">
      <alignment horizontal="right" vertical="center"/>
    </xf>
    <xf numFmtId="0" fontId="50" fillId="0" borderId="0" xfId="37" applyFont="1" applyAlignment="1">
      <alignment horizontal="right" vertical="center"/>
    </xf>
    <xf numFmtId="190" fontId="12" fillId="0" borderId="0" xfId="37" applyNumberFormat="1" applyFont="1" applyAlignment="1">
      <alignment horizontal="distributed" vertical="center"/>
    </xf>
    <xf numFmtId="199" fontId="21" fillId="5" borderId="3" xfId="37" applyNumberFormat="1" applyFont="1" applyFill="1" applyBorder="1" applyAlignment="1" applyProtection="1">
      <alignment horizontal="right" vertical="center"/>
      <protection locked="0"/>
    </xf>
    <xf numFmtId="199" fontId="21" fillId="5" borderId="0" xfId="37" applyNumberFormat="1" applyFont="1" applyFill="1" applyAlignment="1" applyProtection="1">
      <alignment horizontal="right" vertical="center"/>
      <protection locked="0"/>
    </xf>
    <xf numFmtId="200" fontId="21" fillId="5" borderId="0" xfId="37" applyNumberFormat="1" applyFont="1" applyFill="1" applyAlignment="1" applyProtection="1">
      <alignment horizontal="right" vertical="center"/>
      <protection locked="0"/>
    </xf>
    <xf numFmtId="201" fontId="21" fillId="5" borderId="0" xfId="37" applyNumberFormat="1" applyFont="1" applyFill="1" applyAlignment="1" applyProtection="1">
      <alignment horizontal="right" vertical="center"/>
      <protection locked="0"/>
    </xf>
    <xf numFmtId="190" fontId="21" fillId="0" borderId="0" xfId="37" applyNumberFormat="1" applyFont="1" applyAlignment="1">
      <alignment vertical="center"/>
    </xf>
    <xf numFmtId="190" fontId="20" fillId="0" borderId="0" xfId="37" applyNumberFormat="1" applyFont="1" applyAlignment="1">
      <alignment horizontal="distributed" vertical="center"/>
    </xf>
    <xf numFmtId="199" fontId="50" fillId="5" borderId="3" xfId="37" applyNumberFormat="1" applyFont="1" applyFill="1" applyBorder="1" applyAlignment="1">
      <alignment horizontal="right" vertical="center"/>
    </xf>
    <xf numFmtId="199" fontId="50" fillId="5" borderId="0" xfId="37" applyNumberFormat="1" applyFont="1" applyFill="1" applyAlignment="1">
      <alignment horizontal="right" vertical="center"/>
    </xf>
    <xf numFmtId="200" fontId="50" fillId="5" borderId="0" xfId="37" applyNumberFormat="1" applyFont="1" applyFill="1" applyAlignment="1">
      <alignment horizontal="right" vertical="center"/>
    </xf>
    <xf numFmtId="201" fontId="50" fillId="5" borderId="0" xfId="37" applyNumberFormat="1" applyFont="1" applyFill="1" applyAlignment="1">
      <alignment horizontal="right" vertical="center"/>
    </xf>
    <xf numFmtId="199" fontId="50" fillId="5" borderId="3" xfId="37" applyNumberFormat="1" applyFont="1" applyFill="1" applyBorder="1" applyAlignment="1" applyProtection="1">
      <alignment horizontal="right" vertical="center"/>
      <protection locked="0"/>
    </xf>
    <xf numFmtId="199" fontId="50" fillId="5" borderId="0" xfId="37" applyNumberFormat="1" applyFont="1" applyFill="1" applyAlignment="1" applyProtection="1">
      <alignment horizontal="right" vertical="center"/>
      <protection locked="0"/>
    </xf>
    <xf numFmtId="200" fontId="50" fillId="5" borderId="0" xfId="37" applyNumberFormat="1" applyFont="1" applyFill="1" applyAlignment="1" applyProtection="1">
      <alignment horizontal="right" vertical="center"/>
      <protection locked="0"/>
    </xf>
    <xf numFmtId="201" fontId="50" fillId="5" borderId="0" xfId="37" applyNumberFormat="1" applyFont="1" applyFill="1" applyAlignment="1" applyProtection="1">
      <alignment horizontal="right" vertical="center"/>
      <protection locked="0"/>
    </xf>
    <xf numFmtId="199" fontId="50" fillId="5" borderId="3" xfId="37" applyNumberFormat="1" applyFont="1" applyFill="1" applyBorder="1" applyAlignment="1">
      <alignment horizontal="right"/>
    </xf>
    <xf numFmtId="199" fontId="50" fillId="5" borderId="0" xfId="37" applyNumberFormat="1" applyFont="1" applyFill="1" applyAlignment="1">
      <alignment horizontal="right"/>
    </xf>
    <xf numFmtId="190" fontId="50" fillId="0" borderId="0" xfId="37" applyNumberFormat="1" applyFont="1" applyAlignment="1">
      <alignment vertical="center"/>
    </xf>
    <xf numFmtId="0" fontId="7" fillId="0" borderId="0" xfId="39" applyFont="1" applyAlignment="1">
      <alignment vertical="top" wrapText="1"/>
    </xf>
    <xf numFmtId="183" fontId="21" fillId="0" borderId="4" xfId="9" applyNumberFormat="1" applyFont="1" applyBorder="1" applyAlignment="1">
      <alignment horizontal="center"/>
    </xf>
    <xf numFmtId="183" fontId="21" fillId="0" borderId="5" xfId="27" applyNumberFormat="1" applyFont="1" applyBorder="1" applyAlignment="1">
      <alignment horizontal="center"/>
    </xf>
    <xf numFmtId="183" fontId="21" fillId="0" borderId="6" xfId="27" applyNumberFormat="1" applyFont="1" applyBorder="1" applyAlignment="1">
      <alignment horizontal="center"/>
    </xf>
    <xf numFmtId="183" fontId="21" fillId="0" borderId="3" xfId="9" applyNumberFormat="1" applyFont="1" applyBorder="1" applyAlignment="1">
      <alignment horizontal="center"/>
    </xf>
    <xf numFmtId="183" fontId="21" fillId="0" borderId="8" xfId="9" quotePrefix="1" applyNumberFormat="1" applyFont="1" applyBorder="1" applyAlignment="1">
      <alignment horizontal="center"/>
    </xf>
    <xf numFmtId="183" fontId="21" fillId="0" borderId="0" xfId="27" applyNumberFormat="1" applyFont="1" applyAlignment="1">
      <alignment horizontal="right"/>
    </xf>
    <xf numFmtId="183" fontId="21" fillId="5" borderId="0" xfId="33" applyNumberFormat="1" applyFont="1" applyFill="1" applyAlignment="1">
      <alignment horizontal="right" vertical="center"/>
    </xf>
    <xf numFmtId="183" fontId="21" fillId="0" borderId="0" xfId="9" applyNumberFormat="1" applyFont="1" applyAlignment="1">
      <alignment vertical="center"/>
    </xf>
    <xf numFmtId="190" fontId="23" fillId="0" borderId="0" xfId="37" applyNumberFormat="1" applyFont="1" applyAlignment="1">
      <alignment vertical="center"/>
    </xf>
    <xf numFmtId="202" fontId="12" fillId="5" borderId="3" xfId="37" applyNumberFormat="1" applyFont="1" applyFill="1" applyBorder="1" applyAlignment="1" applyProtection="1">
      <alignment horizontal="right" vertical="center"/>
      <protection locked="0"/>
    </xf>
    <xf numFmtId="202" fontId="12" fillId="5" borderId="0" xfId="37" applyNumberFormat="1" applyFont="1" applyFill="1" applyAlignment="1" applyProtection="1">
      <alignment horizontal="right" vertical="center"/>
      <protection locked="0"/>
    </xf>
    <xf numFmtId="203" fontId="12" fillId="5" borderId="0" xfId="37" applyNumberFormat="1" applyFont="1" applyFill="1" applyAlignment="1" applyProtection="1">
      <alignment horizontal="right" vertical="center"/>
      <protection locked="0"/>
    </xf>
    <xf numFmtId="204" fontId="12" fillId="5" borderId="0" xfId="37" applyNumberFormat="1" applyFont="1" applyFill="1" applyAlignment="1" applyProtection="1">
      <alignment horizontal="right" vertical="center"/>
      <protection locked="0"/>
    </xf>
    <xf numFmtId="205" fontId="12" fillId="5" borderId="0" xfId="37" applyNumberFormat="1" applyFont="1" applyFill="1" applyAlignment="1">
      <alignment horizontal="right" vertical="center"/>
    </xf>
    <xf numFmtId="0" fontId="12" fillId="5" borderId="0" xfId="37" applyFont="1" applyFill="1" applyAlignment="1" applyProtection="1">
      <alignment horizontal="right" vertical="center"/>
      <protection locked="0"/>
    </xf>
    <xf numFmtId="202" fontId="11" fillId="5" borderId="3" xfId="37" applyNumberFormat="1" applyFill="1" applyBorder="1" applyAlignment="1" applyProtection="1">
      <alignment horizontal="right" vertical="center"/>
      <protection locked="0"/>
    </xf>
    <xf numFmtId="202" fontId="11" fillId="5" borderId="0" xfId="37" applyNumberFormat="1" applyFill="1" applyAlignment="1" applyProtection="1">
      <alignment horizontal="right" vertical="center"/>
      <protection locked="0"/>
    </xf>
    <xf numFmtId="203" fontId="11" fillId="5" borderId="0" xfId="37" applyNumberFormat="1" applyFill="1" applyAlignment="1">
      <alignment horizontal="right" vertical="center"/>
    </xf>
    <xf numFmtId="204" fontId="11" fillId="5" borderId="0" xfId="37" applyNumberFormat="1" applyFill="1" applyAlignment="1" applyProtection="1">
      <alignment horizontal="right" vertical="center"/>
      <protection locked="0"/>
    </xf>
    <xf numFmtId="205" fontId="11" fillId="5" borderId="0" xfId="37" applyNumberFormat="1" applyFill="1" applyAlignment="1">
      <alignment horizontal="right" vertical="center"/>
    </xf>
    <xf numFmtId="0" fontId="11" fillId="5" borderId="0" xfId="37" applyFill="1" applyAlignment="1" applyProtection="1">
      <alignment horizontal="right" vertical="center"/>
      <protection locked="0"/>
    </xf>
    <xf numFmtId="203" fontId="11" fillId="5" borderId="0" xfId="37" applyNumberFormat="1" applyFill="1" applyAlignment="1" applyProtection="1">
      <alignment horizontal="right" vertical="center"/>
      <protection locked="0"/>
    </xf>
    <xf numFmtId="0" fontId="13" fillId="2" borderId="0" xfId="1" applyFont="1" applyFill="1" applyAlignment="1">
      <alignment vertical="center"/>
    </xf>
    <xf numFmtId="0" fontId="13" fillId="2" borderId="0" xfId="1" applyFont="1" applyFill="1"/>
    <xf numFmtId="0" fontId="9" fillId="2" borderId="0" xfId="1" applyFont="1" applyFill="1" applyAlignment="1">
      <alignment vertical="center"/>
    </xf>
    <xf numFmtId="0" fontId="11" fillId="0" borderId="0" xfId="4" applyFont="1"/>
    <xf numFmtId="0" fontId="2" fillId="6" borderId="6" xfId="4" applyFill="1" applyBorder="1" applyAlignment="1">
      <alignment horizontal="right"/>
    </xf>
    <xf numFmtId="0" fontId="9" fillId="2" borderId="0" xfId="1" applyFont="1" applyFill="1" applyAlignment="1">
      <alignment horizontal="center" vertical="center"/>
    </xf>
    <xf numFmtId="0" fontId="9" fillId="3" borderId="2" xfId="1" applyFont="1" applyFill="1" applyBorder="1" applyAlignment="1">
      <alignment horizontal="distributed" vertical="center" indent="1"/>
    </xf>
    <xf numFmtId="0" fontId="9" fillId="2" borderId="4" xfId="1" applyFont="1" applyFill="1" applyBorder="1" applyAlignment="1">
      <alignment horizontal="right" vertical="center"/>
    </xf>
    <xf numFmtId="0" fontId="53" fillId="4" borderId="0" xfId="1" applyFont="1" applyFill="1" applyAlignment="1">
      <alignment horizontal="right" vertical="center"/>
    </xf>
    <xf numFmtId="0" fontId="53" fillId="2" borderId="0" xfId="1" applyFont="1" applyFill="1" applyAlignment="1">
      <alignment horizontal="right" vertical="center"/>
    </xf>
    <xf numFmtId="0" fontId="9" fillId="4" borderId="0" xfId="1" applyFont="1" applyFill="1" applyAlignment="1">
      <alignment horizontal="right" vertical="center"/>
    </xf>
    <xf numFmtId="0" fontId="16" fillId="4" borderId="3" xfId="1" applyFont="1" applyFill="1" applyBorder="1" applyAlignment="1">
      <alignment horizontal="distributed" vertical="center" indent="1"/>
    </xf>
    <xf numFmtId="38" fontId="16" fillId="4" borderId="0" xfId="14" applyFont="1" applyFill="1" applyAlignment="1">
      <alignment horizontal="right" vertical="center"/>
    </xf>
    <xf numFmtId="0" fontId="16" fillId="4" borderId="0" xfId="1" applyFont="1" applyFill="1" applyAlignment="1">
      <alignment horizontal="right" vertical="center"/>
    </xf>
    <xf numFmtId="0" fontId="9" fillId="4" borderId="3" xfId="3" applyFont="1" applyFill="1" applyBorder="1" applyAlignment="1">
      <alignment horizontal="distributed" vertical="center" indent="1"/>
    </xf>
    <xf numFmtId="38" fontId="9" fillId="4" borderId="0" xfId="14" applyFont="1" applyFill="1" applyBorder="1" applyAlignment="1">
      <alignment horizontal="right" vertical="center"/>
    </xf>
    <xf numFmtId="0" fontId="9" fillId="3" borderId="2" xfId="1" applyFont="1" applyFill="1" applyBorder="1" applyAlignment="1">
      <alignment horizontal="center" vertical="center"/>
    </xf>
    <xf numFmtId="0" fontId="9" fillId="4" borderId="0" xfId="1" applyFont="1" applyFill="1" applyAlignment="1">
      <alignment horizontal="center" vertical="center"/>
    </xf>
    <xf numFmtId="0" fontId="9" fillId="4" borderId="3" xfId="1" applyFont="1" applyFill="1" applyBorder="1" applyAlignment="1">
      <alignment horizontal="right" vertical="center"/>
    </xf>
    <xf numFmtId="38" fontId="9" fillId="4" borderId="3" xfId="1" applyNumberFormat="1" applyFont="1" applyFill="1" applyBorder="1" applyAlignment="1">
      <alignment horizontal="distributed" vertical="center" indent="1"/>
    </xf>
    <xf numFmtId="178" fontId="9" fillId="4" borderId="0" xfId="1" applyNumberFormat="1" applyFont="1" applyFill="1" applyAlignment="1">
      <alignment horizontal="right" vertical="center" wrapText="1"/>
    </xf>
    <xf numFmtId="0" fontId="9" fillId="2" borderId="0" xfId="1" applyFont="1" applyFill="1" applyAlignment="1">
      <alignment horizontal="center"/>
    </xf>
    <xf numFmtId="0" fontId="46" fillId="2" borderId="6" xfId="1" applyFont="1" applyFill="1" applyBorder="1" applyAlignment="1">
      <alignment horizontal="center"/>
    </xf>
    <xf numFmtId="0" fontId="9" fillId="2" borderId="0" xfId="1" applyFont="1" applyFill="1" applyAlignment="1">
      <alignment horizontal="distributed" vertical="center" indent="1"/>
    </xf>
    <xf numFmtId="0" fontId="46" fillId="2" borderId="0" xfId="1" applyFont="1" applyFill="1" applyAlignment="1">
      <alignment horizontal="center"/>
    </xf>
    <xf numFmtId="0" fontId="9" fillId="2" borderId="0" xfId="1" applyFont="1" applyFill="1" applyAlignment="1">
      <alignment horizontal="distributed" indent="1"/>
    </xf>
    <xf numFmtId="38" fontId="9" fillId="2" borderId="0" xfId="24" applyFont="1" applyFill="1" applyAlignment="1">
      <alignment horizontal="right"/>
    </xf>
    <xf numFmtId="0" fontId="9" fillId="2" borderId="0" xfId="1" applyFont="1" applyFill="1"/>
    <xf numFmtId="38" fontId="9" fillId="2" borderId="0" xfId="24" applyFont="1" applyFill="1" applyBorder="1" applyAlignment="1">
      <alignment horizontal="right"/>
    </xf>
    <xf numFmtId="0" fontId="57" fillId="4" borderId="0" xfId="1" applyFont="1" applyFill="1" applyAlignment="1">
      <alignment vertical="center"/>
    </xf>
    <xf numFmtId="0" fontId="9" fillId="4" borderId="0" xfId="1" applyFont="1" applyFill="1"/>
    <xf numFmtId="0" fontId="9" fillId="4" borderId="0" xfId="1" applyFont="1" applyFill="1" applyAlignment="1">
      <alignment vertical="center"/>
    </xf>
    <xf numFmtId="177" fontId="9" fillId="4" borderId="0" xfId="14" applyNumberFormat="1" applyFont="1" applyFill="1" applyBorder="1" applyAlignment="1" applyProtection="1">
      <alignment horizontal="right" vertical="center" shrinkToFit="1"/>
    </xf>
    <xf numFmtId="0" fontId="58" fillId="4" borderId="0" xfId="25" applyFont="1" applyFill="1" applyAlignment="1">
      <alignment horizontal="distributed" vertical="center" indent="1"/>
    </xf>
    <xf numFmtId="177" fontId="58" fillId="4" borderId="0" xfId="25" applyNumberFormat="1" applyFont="1" applyFill="1" applyAlignment="1">
      <alignment horizontal="right" vertical="center" shrinkToFit="1"/>
    </xf>
    <xf numFmtId="0" fontId="59" fillId="11" borderId="0" xfId="1" applyFont="1" applyFill="1" applyAlignment="1">
      <alignment vertical="center"/>
    </xf>
    <xf numFmtId="0" fontId="15" fillId="11" borderId="0" xfId="1" applyFont="1" applyFill="1"/>
    <xf numFmtId="0" fontId="59" fillId="11" borderId="0" xfId="1" applyFont="1" applyFill="1"/>
    <xf numFmtId="0" fontId="15" fillId="11" borderId="0" xfId="1" applyFont="1" applyFill="1" applyAlignment="1">
      <alignment horizontal="center"/>
    </xf>
    <xf numFmtId="0" fontId="61" fillId="4" borderId="0" xfId="1" applyFont="1" applyFill="1"/>
    <xf numFmtId="0" fontId="62" fillId="4" borderId="0" xfId="1" applyFont="1" applyFill="1"/>
    <xf numFmtId="0" fontId="15" fillId="2" borderId="0" xfId="1" applyFont="1" applyFill="1"/>
    <xf numFmtId="0" fontId="28" fillId="5" borderId="0" xfId="21" applyFont="1" applyFill="1">
      <alignment vertical="center"/>
    </xf>
    <xf numFmtId="0" fontId="0" fillId="13" borderId="0" xfId="0" applyFill="1">
      <alignment vertical="center"/>
    </xf>
    <xf numFmtId="0" fontId="25" fillId="2" borderId="5" xfId="1" applyFont="1" applyFill="1" applyBorder="1"/>
    <xf numFmtId="38" fontId="16" fillId="4" borderId="0" xfId="14" applyFont="1" applyFill="1" applyBorder="1" applyAlignment="1">
      <alignment horizontal="right" vertical="center"/>
    </xf>
    <xf numFmtId="0" fontId="9" fillId="3" borderId="2" xfId="1" applyFont="1" applyFill="1" applyBorder="1" applyAlignment="1">
      <alignment horizontal="distributed" vertical="center" indent="1" shrinkToFit="1"/>
    </xf>
    <xf numFmtId="0" fontId="64" fillId="10" borderId="15" xfId="0" applyFont="1" applyFill="1" applyBorder="1">
      <alignment vertical="center"/>
    </xf>
    <xf numFmtId="0" fontId="0" fillId="9" borderId="15" xfId="0" applyFill="1" applyBorder="1">
      <alignment vertical="center"/>
    </xf>
    <xf numFmtId="0" fontId="0" fillId="9" borderId="0" xfId="0" applyFill="1">
      <alignment vertical="center"/>
    </xf>
    <xf numFmtId="0" fontId="0" fillId="9" borderId="16" xfId="0" applyFill="1" applyBorder="1">
      <alignment vertical="center"/>
    </xf>
    <xf numFmtId="38" fontId="0" fillId="0" borderId="0" xfId="0" applyNumberFormat="1">
      <alignment vertical="center"/>
    </xf>
    <xf numFmtId="0" fontId="0" fillId="0" borderId="0" xfId="0" applyAlignment="1">
      <alignment horizontal="right" vertical="center" shrinkToFit="1"/>
    </xf>
    <xf numFmtId="0" fontId="0" fillId="0" borderId="0" xfId="0" applyAlignment="1">
      <alignment vertical="center" shrinkToFit="1"/>
    </xf>
    <xf numFmtId="38" fontId="0" fillId="0" borderId="0" xfId="41" applyFont="1">
      <alignment vertical="center"/>
    </xf>
    <xf numFmtId="0" fontId="65" fillId="0" borderId="0" xfId="0" applyFont="1" applyAlignment="1">
      <alignment vertical="top"/>
    </xf>
    <xf numFmtId="0" fontId="65" fillId="0" borderId="0" xfId="0" applyFont="1" applyAlignment="1">
      <alignment vertical="top" wrapText="1"/>
    </xf>
    <xf numFmtId="0" fontId="2" fillId="2" borderId="0" xfId="22" applyFont="1" applyFill="1" applyAlignment="1">
      <alignment vertical="center"/>
    </xf>
    <xf numFmtId="49" fontId="66" fillId="0" borderId="0" xfId="43" applyNumberFormat="1" applyFont="1" applyAlignment="1">
      <alignment horizontal="left" vertical="center"/>
    </xf>
    <xf numFmtId="49" fontId="67" fillId="0" borderId="0" xfId="43" applyNumberFormat="1" applyFont="1" applyAlignment="1">
      <alignment horizontal="left" vertical="center"/>
    </xf>
    <xf numFmtId="190" fontId="42" fillId="0" borderId="0" xfId="43" applyNumberFormat="1" applyFont="1" applyAlignment="1">
      <alignment vertical="center"/>
    </xf>
    <xf numFmtId="190" fontId="67" fillId="0" borderId="0" xfId="43" applyNumberFormat="1" applyFont="1" applyAlignment="1">
      <alignment horizontal="left" vertical="center"/>
    </xf>
    <xf numFmtId="190" fontId="68" fillId="0" borderId="0" xfId="43" applyNumberFormat="1" applyFont="1" applyAlignment="1">
      <alignment vertical="center"/>
    </xf>
    <xf numFmtId="49" fontId="68" fillId="0" borderId="0" xfId="43" applyNumberFormat="1" applyFont="1" applyAlignment="1">
      <alignment vertical="center"/>
    </xf>
    <xf numFmtId="49" fontId="68" fillId="0" borderId="10" xfId="43" applyNumberFormat="1" applyFont="1" applyBorder="1" applyAlignment="1">
      <alignment horizontal="distributed" vertical="center" justifyLastLine="1"/>
    </xf>
    <xf numFmtId="190" fontId="68" fillId="0" borderId="13" xfId="43" applyNumberFormat="1" applyFont="1" applyBorder="1" applyAlignment="1">
      <alignment horizontal="distributed" vertical="center" justifyLastLine="1"/>
    </xf>
    <xf numFmtId="49" fontId="68" fillId="0" borderId="13" xfId="43" applyNumberFormat="1" applyFont="1" applyBorder="1" applyAlignment="1">
      <alignment horizontal="distributed" vertical="center" justifyLastLine="1"/>
    </xf>
    <xf numFmtId="190" fontId="42" fillId="0" borderId="0" xfId="43" applyNumberFormat="1" applyFont="1" applyAlignment="1">
      <alignment horizontal="distributed" vertical="center"/>
    </xf>
    <xf numFmtId="49" fontId="69" fillId="0" borderId="0" xfId="43" applyNumberFormat="1" applyFont="1" applyAlignment="1">
      <alignment horizontal="distributed" vertical="center"/>
    </xf>
    <xf numFmtId="180" fontId="68" fillId="0" borderId="3" xfId="43" applyNumberFormat="1" applyFont="1" applyBorder="1" applyAlignment="1">
      <alignment horizontal="centerContinuous" vertical="center"/>
    </xf>
    <xf numFmtId="180" fontId="68" fillId="0" borderId="0" xfId="43" applyNumberFormat="1" applyFont="1" applyAlignment="1">
      <alignment horizontal="centerContinuous" vertical="center"/>
    </xf>
    <xf numFmtId="49" fontId="70" fillId="0" borderId="0" xfId="43" applyNumberFormat="1" applyFont="1" applyAlignment="1">
      <alignment horizontal="center" vertical="center"/>
    </xf>
    <xf numFmtId="190" fontId="68" fillId="0" borderId="0" xfId="43" applyNumberFormat="1" applyFont="1" applyAlignment="1">
      <alignment horizontal="distributed" vertical="center"/>
    </xf>
    <xf numFmtId="0" fontId="71" fillId="0" borderId="3" xfId="43" applyFont="1" applyBorder="1" applyAlignment="1">
      <alignment horizontal="right" vertical="center"/>
    </xf>
    <xf numFmtId="0" fontId="71" fillId="0" borderId="0" xfId="43" applyFont="1" applyAlignment="1">
      <alignment horizontal="right" vertical="center"/>
    </xf>
    <xf numFmtId="190" fontId="72" fillId="0" borderId="0" xfId="43" applyNumberFormat="1" applyFont="1" applyAlignment="1">
      <alignment horizontal="distributed" vertical="center"/>
    </xf>
    <xf numFmtId="206" fontId="73" fillId="5" borderId="3" xfId="43" applyNumberFormat="1" applyFont="1" applyFill="1" applyBorder="1" applyAlignment="1" applyProtection="1">
      <alignment horizontal="right" vertical="center"/>
      <protection locked="0"/>
    </xf>
    <xf numFmtId="206" fontId="73" fillId="5" borderId="0" xfId="43" applyNumberFormat="1" applyFont="1" applyFill="1" applyAlignment="1" applyProtection="1">
      <alignment horizontal="right" vertical="center"/>
      <protection locked="0"/>
    </xf>
    <xf numFmtId="207" fontId="73" fillId="5" borderId="0" xfId="43" applyNumberFormat="1" applyFont="1" applyFill="1" applyAlignment="1" applyProtection="1">
      <alignment horizontal="right" vertical="center"/>
      <protection locked="0"/>
    </xf>
    <xf numFmtId="208" fontId="73" fillId="5" borderId="0" xfId="43" applyNumberFormat="1" applyFont="1" applyFill="1" applyAlignment="1" applyProtection="1">
      <alignment horizontal="right" vertical="center"/>
      <protection locked="0"/>
    </xf>
    <xf numFmtId="190" fontId="74" fillId="0" borderId="0" xfId="43" applyNumberFormat="1" applyFont="1" applyAlignment="1">
      <alignment vertical="center"/>
    </xf>
    <xf numFmtId="207" fontId="71" fillId="5" borderId="0" xfId="43" applyNumberFormat="1" applyFont="1" applyFill="1" applyAlignment="1" applyProtection="1">
      <alignment horizontal="right" vertical="center"/>
      <protection locked="0"/>
    </xf>
    <xf numFmtId="208" fontId="71" fillId="5" borderId="0" xfId="43" applyNumberFormat="1" applyFont="1" applyFill="1" applyAlignment="1" applyProtection="1">
      <alignment horizontal="right" vertical="center"/>
      <protection locked="0"/>
    </xf>
    <xf numFmtId="206" fontId="71" fillId="5" borderId="3" xfId="43" applyNumberFormat="1" applyFont="1" applyFill="1" applyBorder="1" applyAlignment="1" applyProtection="1">
      <alignment horizontal="right" vertical="center"/>
      <protection locked="0"/>
    </xf>
    <xf numFmtId="206" fontId="71" fillId="5" borderId="0" xfId="43" applyNumberFormat="1" applyFont="1" applyFill="1" applyAlignment="1" applyProtection="1">
      <alignment horizontal="right" vertical="center"/>
      <protection locked="0"/>
    </xf>
    <xf numFmtId="49" fontId="42" fillId="0" borderId="0" xfId="43" applyNumberFormat="1" applyFont="1" applyAlignment="1">
      <alignment vertical="center"/>
    </xf>
    <xf numFmtId="0" fontId="77" fillId="0" borderId="0" xfId="44" applyFont="1"/>
    <xf numFmtId="183" fontId="21" fillId="0" borderId="0" xfId="9" applyNumberFormat="1" applyFont="1" applyAlignment="1">
      <alignment horizontal="right"/>
    </xf>
    <xf numFmtId="183" fontId="21" fillId="0" borderId="0" xfId="9" applyNumberFormat="1" applyFont="1" applyAlignment="1">
      <alignment horizontal="left"/>
    </xf>
    <xf numFmtId="183" fontId="21" fillId="0" borderId="12" xfId="9" applyNumberFormat="1" applyFont="1" applyBorder="1" applyAlignment="1">
      <alignment vertical="center" wrapText="1"/>
    </xf>
    <xf numFmtId="183" fontId="21" fillId="0" borderId="12" xfId="11" applyNumberFormat="1" applyFont="1" applyBorder="1" applyAlignment="1">
      <alignment horizontal="center" vertical="center"/>
    </xf>
    <xf numFmtId="183" fontId="21" fillId="0" borderId="5" xfId="9" applyNumberFormat="1" applyFont="1" applyBorder="1"/>
    <xf numFmtId="183" fontId="21" fillId="0" borderId="12" xfId="9" applyNumberFormat="1" applyFont="1" applyBorder="1" applyAlignment="1">
      <alignment horizontal="center"/>
    </xf>
    <xf numFmtId="183" fontId="21" fillId="0" borderId="11" xfId="9" applyNumberFormat="1" applyFont="1" applyBorder="1" applyAlignment="1">
      <alignment vertical="center"/>
    </xf>
    <xf numFmtId="183" fontId="21" fillId="0" borderId="11" xfId="11" applyNumberFormat="1" applyFont="1" applyBorder="1" applyAlignment="1">
      <alignment horizontal="center" vertical="center"/>
    </xf>
    <xf numFmtId="183" fontId="21" fillId="0" borderId="11" xfId="9" applyNumberFormat="1" applyFont="1" applyBorder="1" applyAlignment="1">
      <alignment horizontal="center"/>
    </xf>
    <xf numFmtId="183" fontId="21" fillId="0" borderId="8" xfId="9" applyNumberFormat="1" applyFont="1" applyBorder="1" applyAlignment="1">
      <alignment vertical="center"/>
    </xf>
    <xf numFmtId="183" fontId="21" fillId="0" borderId="8" xfId="11" applyNumberFormat="1" applyFont="1" applyBorder="1" applyAlignment="1">
      <alignment vertical="center"/>
    </xf>
    <xf numFmtId="183" fontId="21" fillId="0" borderId="13" xfId="27" applyNumberFormat="1" applyFont="1" applyBorder="1" applyAlignment="1">
      <alignment horizontal="center"/>
    </xf>
    <xf numFmtId="183" fontId="21" fillId="0" borderId="9" xfId="27" applyNumberFormat="1" applyFont="1" applyBorder="1" applyAlignment="1">
      <alignment horizontal="center"/>
    </xf>
    <xf numFmtId="183" fontId="21" fillId="0" borderId="0" xfId="11" applyNumberFormat="1" applyFont="1" applyAlignment="1">
      <alignment vertical="center"/>
    </xf>
    <xf numFmtId="0" fontId="21" fillId="0" borderId="0" xfId="9" applyFont="1"/>
    <xf numFmtId="0" fontId="21" fillId="0" borderId="0" xfId="9" applyFont="1" applyAlignment="1">
      <alignment horizontal="right"/>
    </xf>
    <xf numFmtId="0" fontId="21" fillId="0" borderId="0" xfId="12" applyFont="1"/>
    <xf numFmtId="38" fontId="21" fillId="0" borderId="0" xfId="26" applyNumberFormat="1" applyFont="1" applyAlignment="1">
      <alignment horizontal="right" vertical="center"/>
    </xf>
    <xf numFmtId="0" fontId="21" fillId="0" borderId="0" xfId="9" applyFont="1" applyAlignment="1">
      <alignment horizontal="left"/>
    </xf>
    <xf numFmtId="0" fontId="21" fillId="0" borderId="0" xfId="27" applyFont="1"/>
    <xf numFmtId="0" fontId="21" fillId="0" borderId="12" xfId="9" applyFont="1" applyBorder="1" applyAlignment="1">
      <alignment vertical="center" wrapText="1"/>
    </xf>
    <xf numFmtId="0" fontId="21" fillId="0" borderId="12" xfId="11" applyFont="1" applyBorder="1" applyAlignment="1">
      <alignment vertical="center"/>
    </xf>
    <xf numFmtId="0" fontId="21" fillId="0" borderId="4" xfId="9" applyFont="1" applyBorder="1" applyAlignment="1">
      <alignment horizontal="center"/>
    </xf>
    <xf numFmtId="0" fontId="21" fillId="0" borderId="5" xfId="27" applyFont="1" applyBorder="1" applyAlignment="1">
      <alignment horizontal="center"/>
    </xf>
    <xf numFmtId="0" fontId="21" fillId="0" borderId="6" xfId="27" applyFont="1" applyBorder="1" applyAlignment="1">
      <alignment horizontal="center"/>
    </xf>
    <xf numFmtId="0" fontId="21" fillId="0" borderId="6" xfId="9" applyFont="1" applyBorder="1" applyAlignment="1">
      <alignment horizontal="center"/>
    </xf>
    <xf numFmtId="0" fontId="21" fillId="0" borderId="11" xfId="9" applyFont="1" applyBorder="1" applyAlignment="1">
      <alignment vertical="center"/>
    </xf>
    <xf numFmtId="57" fontId="21" fillId="0" borderId="11" xfId="11" applyNumberFormat="1" applyFont="1" applyBorder="1" applyAlignment="1">
      <alignment horizontal="center" vertical="center"/>
    </xf>
    <xf numFmtId="0" fontId="21" fillId="0" borderId="3" xfId="9" applyFont="1" applyBorder="1" applyAlignment="1">
      <alignment horizontal="center"/>
    </xf>
    <xf numFmtId="0" fontId="21" fillId="0" borderId="7" xfId="9" applyFont="1" applyBorder="1" applyAlignment="1">
      <alignment horizontal="center"/>
    </xf>
    <xf numFmtId="0" fontId="21" fillId="0" borderId="8" xfId="9" applyFont="1" applyBorder="1" applyAlignment="1">
      <alignment vertical="center"/>
    </xf>
    <xf numFmtId="57" fontId="21" fillId="0" borderId="8" xfId="11" applyNumberFormat="1" applyFont="1" applyBorder="1" applyAlignment="1">
      <alignment vertical="center"/>
    </xf>
    <xf numFmtId="0" fontId="21" fillId="0" borderId="8" xfId="9" quotePrefix="1" applyFont="1" applyBorder="1" applyAlignment="1">
      <alignment horizontal="center"/>
    </xf>
    <xf numFmtId="0" fontId="21" fillId="0" borderId="8" xfId="27" applyFont="1" applyBorder="1" applyAlignment="1">
      <alignment horizontal="center"/>
    </xf>
    <xf numFmtId="0" fontId="21" fillId="0" borderId="0" xfId="11" applyFont="1" applyAlignment="1">
      <alignment vertical="center"/>
    </xf>
    <xf numFmtId="0" fontId="21" fillId="0" borderId="0" xfId="27" applyFont="1" applyAlignment="1">
      <alignment horizontal="right"/>
    </xf>
    <xf numFmtId="38" fontId="21" fillId="0" borderId="0" xfId="27" applyNumberFormat="1" applyFont="1" applyAlignment="1">
      <alignment horizontal="right" vertical="center"/>
    </xf>
    <xf numFmtId="0" fontId="21" fillId="0" borderId="0" xfId="45" applyFont="1" applyAlignment="1"/>
    <xf numFmtId="0" fontId="21" fillId="0" borderId="0" xfId="26" applyFont="1" applyAlignment="1"/>
    <xf numFmtId="179" fontId="21" fillId="5" borderId="0" xfId="27" applyNumberFormat="1" applyFont="1" applyFill="1" applyAlignment="1">
      <alignment horizontal="right" vertical="center"/>
    </xf>
    <xf numFmtId="209" fontId="21" fillId="0" borderId="0" xfId="26" applyNumberFormat="1" applyFont="1" applyAlignment="1"/>
    <xf numFmtId="179" fontId="21" fillId="0" borderId="0" xfId="27" applyNumberFormat="1" applyFont="1" applyAlignment="1">
      <alignment horizontal="right" vertical="center"/>
    </xf>
    <xf numFmtId="0" fontId="21" fillId="0" borderId="0" xfId="26" applyFont="1">
      <alignment vertical="center"/>
    </xf>
    <xf numFmtId="0" fontId="21" fillId="0" borderId="0" xfId="9" applyFont="1" applyAlignment="1">
      <alignment vertical="center"/>
    </xf>
    <xf numFmtId="210" fontId="21" fillId="0" borderId="0" xfId="27" applyNumberFormat="1" applyFont="1" applyAlignment="1">
      <alignment horizontal="right" vertical="center"/>
    </xf>
    <xf numFmtId="38" fontId="21" fillId="0" borderId="0" xfId="9" applyNumberFormat="1" applyFont="1" applyAlignment="1">
      <alignment horizontal="right" vertical="center"/>
    </xf>
    <xf numFmtId="179" fontId="21" fillId="0" borderId="0" xfId="26" applyNumberFormat="1" applyFont="1" applyAlignment="1">
      <alignment horizontal="right" vertical="center"/>
    </xf>
    <xf numFmtId="0" fontId="12" fillId="0" borderId="0" xfId="26" applyFont="1">
      <alignment vertical="center"/>
    </xf>
    <xf numFmtId="0" fontId="21" fillId="0" borderId="0" xfId="27" applyFont="1" applyAlignment="1">
      <alignment vertical="center"/>
    </xf>
    <xf numFmtId="0" fontId="20" fillId="0" borderId="0" xfId="7" applyFont="1" applyAlignment="1">
      <alignment vertical="center"/>
    </xf>
    <xf numFmtId="0" fontId="23" fillId="0" borderId="0" xfId="37" applyFont="1" applyAlignment="1">
      <alignment horizontal="left" vertical="center"/>
    </xf>
    <xf numFmtId="49" fontId="14" fillId="0" borderId="0" xfId="37" applyNumberFormat="1" applyFont="1" applyAlignment="1">
      <alignment horizontal="left" vertical="center"/>
    </xf>
    <xf numFmtId="49" fontId="23" fillId="0" borderId="0" xfId="37" applyNumberFormat="1" applyFont="1" applyAlignment="1">
      <alignment horizontal="left" vertical="center"/>
    </xf>
    <xf numFmtId="190" fontId="13" fillId="0" borderId="0" xfId="37" applyNumberFormat="1" applyFont="1" applyAlignment="1">
      <alignment horizontal="distributed" vertical="center"/>
    </xf>
    <xf numFmtId="0" fontId="5" fillId="0" borderId="0" xfId="7"/>
    <xf numFmtId="190" fontId="53" fillId="0" borderId="0" xfId="37" applyNumberFormat="1" applyFont="1" applyAlignment="1">
      <alignment horizontal="distributed" vertical="center"/>
    </xf>
    <xf numFmtId="206" fontId="30" fillId="5" borderId="3" xfId="37" applyNumberFormat="1" applyFont="1" applyFill="1" applyBorder="1" applyAlignment="1" applyProtection="1">
      <alignment horizontal="right" vertical="center"/>
      <protection locked="0"/>
    </xf>
    <xf numFmtId="206" fontId="30" fillId="5" borderId="0" xfId="37" applyNumberFormat="1" applyFont="1" applyFill="1" applyAlignment="1" applyProtection="1">
      <alignment horizontal="right" vertical="center"/>
      <protection locked="0"/>
    </xf>
    <xf numFmtId="0" fontId="11" fillId="0" borderId="0" xfId="7" applyFont="1" applyAlignment="1">
      <alignment horizontal="distributed"/>
    </xf>
    <xf numFmtId="182" fontId="5" fillId="0" borderId="4" xfId="7" applyNumberFormat="1" applyBorder="1"/>
    <xf numFmtId="0" fontId="5" fillId="6" borderId="5" xfId="7" applyFill="1" applyBorder="1"/>
    <xf numFmtId="182" fontId="5" fillId="0" borderId="3" xfId="7" applyNumberFormat="1" applyBorder="1"/>
    <xf numFmtId="0" fontId="5" fillId="6" borderId="0" xfId="7" applyFill="1"/>
    <xf numFmtId="206" fontId="49" fillId="5" borderId="3" xfId="37" applyNumberFormat="1" applyFont="1" applyFill="1" applyBorder="1" applyAlignment="1" applyProtection="1">
      <alignment horizontal="right" vertical="center"/>
      <protection locked="0"/>
    </xf>
    <xf numFmtId="206" fontId="49" fillId="5" borderId="0" xfId="37" applyNumberFormat="1" applyFont="1" applyFill="1" applyAlignment="1" applyProtection="1">
      <alignment horizontal="right" vertical="center"/>
      <protection locked="0"/>
    </xf>
    <xf numFmtId="0" fontId="7" fillId="0" borderId="0" xfId="44" applyFont="1" applyAlignment="1">
      <alignment horizontal="left"/>
    </xf>
    <xf numFmtId="190" fontId="13" fillId="0" borderId="0" xfId="37" applyNumberFormat="1" applyFont="1" applyAlignment="1">
      <alignment vertical="center" wrapText="1"/>
    </xf>
    <xf numFmtId="0" fontId="7" fillId="0" borderId="0" xfId="44" applyFont="1"/>
    <xf numFmtId="183" fontId="21" fillId="0" borderId="6" xfId="9" applyNumberFormat="1" applyFont="1" applyBorder="1" applyAlignment="1">
      <alignment horizontal="center"/>
    </xf>
    <xf numFmtId="183" fontId="21" fillId="0" borderId="7" xfId="9" applyNumberFormat="1" applyFont="1" applyBorder="1" applyAlignment="1">
      <alignment horizontal="center"/>
    </xf>
    <xf numFmtId="183" fontId="12" fillId="0" borderId="0" xfId="26" applyNumberFormat="1" applyFont="1">
      <alignment vertical="center"/>
    </xf>
    <xf numFmtId="0" fontId="0" fillId="15" borderId="0" xfId="0" applyFill="1">
      <alignment vertical="center"/>
    </xf>
    <xf numFmtId="38" fontId="0" fillId="15" borderId="0" xfId="41" applyFont="1" applyFill="1">
      <alignment vertical="center"/>
    </xf>
    <xf numFmtId="0" fontId="81" fillId="0" borderId="0" xfId="4" applyFont="1" applyAlignment="1">
      <alignment horizontal="right" vertical="center"/>
    </xf>
    <xf numFmtId="14" fontId="81" fillId="0" borderId="0" xfId="4" applyNumberFormat="1" applyFont="1" applyAlignment="1">
      <alignment vertical="center"/>
    </xf>
    <xf numFmtId="0" fontId="9" fillId="0" borderId="0" xfId="13" applyFont="1"/>
    <xf numFmtId="0" fontId="9" fillId="0" borderId="0" xfId="13" applyFont="1" applyAlignment="1">
      <alignment horizontal="center"/>
    </xf>
    <xf numFmtId="0" fontId="9" fillId="0" borderId="0" xfId="13" applyFont="1" applyAlignment="1">
      <alignment horizontal="right"/>
    </xf>
    <xf numFmtId="0" fontId="9" fillId="0" borderId="0" xfId="13" applyFont="1" applyAlignment="1">
      <alignment horizontal="distributed" vertical="center"/>
    </xf>
    <xf numFmtId="0" fontId="11" fillId="0" borderId="0" xfId="13" applyFont="1"/>
    <xf numFmtId="0" fontId="11" fillId="0" borderId="0" xfId="13" applyFont="1" applyAlignment="1">
      <alignment horizontal="center"/>
    </xf>
    <xf numFmtId="0" fontId="13" fillId="0" borderId="0" xfId="13" applyFont="1" applyAlignment="1">
      <alignment horizontal="distributed" vertical="center"/>
    </xf>
    <xf numFmtId="0" fontId="11" fillId="0" borderId="0" xfId="13" applyFont="1" applyAlignment="1">
      <alignment horizontal="left" indent="1"/>
    </xf>
    <xf numFmtId="0" fontId="23" fillId="0" borderId="0" xfId="13" applyFont="1" applyAlignment="1">
      <alignment vertical="top"/>
    </xf>
    <xf numFmtId="0" fontId="22" fillId="0" borderId="0" xfId="13" applyFont="1" applyAlignment="1">
      <alignment horizontal="center" vertical="top"/>
    </xf>
    <xf numFmtId="0" fontId="22" fillId="0" borderId="0" xfId="13" applyFont="1" applyAlignment="1">
      <alignment vertical="top"/>
    </xf>
    <xf numFmtId="0" fontId="22" fillId="0" borderId="0" xfId="13" applyFont="1" applyAlignment="1">
      <alignment horizontal="distributed" vertical="top"/>
    </xf>
    <xf numFmtId="0" fontId="11" fillId="0" borderId="0" xfId="13" applyFont="1" applyAlignment="1">
      <alignment horizontal="center" vertical="center"/>
    </xf>
    <xf numFmtId="0" fontId="11" fillId="0" borderId="0" xfId="13" applyFont="1" applyAlignment="1">
      <alignment horizontal="distributed" vertical="center" justifyLastLine="1"/>
    </xf>
    <xf numFmtId="0" fontId="11" fillId="0" borderId="7" xfId="13" applyFont="1" applyBorder="1" applyAlignment="1">
      <alignment vertical="center" justifyLastLine="1"/>
    </xf>
    <xf numFmtId="0" fontId="11" fillId="0" borderId="3" xfId="13" applyFont="1" applyBorder="1" applyAlignment="1">
      <alignment horizontal="center" vertical="center"/>
    </xf>
    <xf numFmtId="0" fontId="11" fillId="0" borderId="7" xfId="13" applyFont="1" applyBorder="1" applyAlignment="1">
      <alignment vertical="center"/>
    </xf>
    <xf numFmtId="0" fontId="11" fillId="0" borderId="0" xfId="13" applyFont="1" applyAlignment="1">
      <alignment horizontal="center" vertical="center" wrapText="1"/>
    </xf>
    <xf numFmtId="0" fontId="11" fillId="0" borderId="7" xfId="13" applyFont="1" applyBorder="1" applyAlignment="1">
      <alignment horizontal="center" vertical="center"/>
    </xf>
    <xf numFmtId="0" fontId="11" fillId="0" borderId="0" xfId="13" applyFont="1" applyAlignment="1">
      <alignment horizontal="right" vertical="center"/>
    </xf>
    <xf numFmtId="0" fontId="12" fillId="0" borderId="0" xfId="13" applyFont="1" applyAlignment="1">
      <alignment horizontal="distributed"/>
    </xf>
    <xf numFmtId="212" fontId="12" fillId="0" borderId="7" xfId="13" applyNumberFormat="1" applyFont="1" applyBorder="1" applyAlignment="1">
      <alignment horizontal="right"/>
    </xf>
    <xf numFmtId="38" fontId="12" fillId="5" borderId="3" xfId="6" applyFont="1" applyFill="1" applyBorder="1" applyAlignment="1">
      <alignment horizontal="right"/>
    </xf>
    <xf numFmtId="38" fontId="12" fillId="5" borderId="0" xfId="6" applyFont="1" applyFill="1" applyBorder="1" applyAlignment="1">
      <alignment horizontal="right"/>
    </xf>
    <xf numFmtId="0" fontId="12" fillId="0" borderId="0" xfId="13" applyFont="1"/>
    <xf numFmtId="0" fontId="11" fillId="0" borderId="0" xfId="13" applyFont="1" applyAlignment="1">
      <alignment horizontal="distributed"/>
    </xf>
    <xf numFmtId="212" fontId="11" fillId="0" borderId="7" xfId="13" applyNumberFormat="1" applyFont="1" applyBorder="1" applyAlignment="1">
      <alignment horizontal="right"/>
    </xf>
    <xf numFmtId="38" fontId="11" fillId="5" borderId="3" xfId="6" applyFont="1" applyFill="1" applyBorder="1" applyAlignment="1">
      <alignment horizontal="right"/>
    </xf>
    <xf numFmtId="38" fontId="11" fillId="5" borderId="0" xfId="6" applyFont="1" applyFill="1" applyBorder="1" applyAlignment="1">
      <alignment horizontal="right"/>
    </xf>
    <xf numFmtId="0" fontId="11" fillId="0" borderId="0" xfId="13" applyFont="1" applyAlignment="1">
      <alignment horizontal="center" shrinkToFit="1"/>
    </xf>
    <xf numFmtId="49" fontId="11" fillId="0" borderId="0" xfId="13" applyNumberFormat="1" applyFont="1" applyAlignment="1">
      <alignment horizontal="distributed"/>
    </xf>
    <xf numFmtId="38" fontId="11" fillId="5" borderId="0" xfId="6" quotePrefix="1" applyFont="1" applyFill="1" applyBorder="1" applyAlignment="1">
      <alignment horizontal="right"/>
    </xf>
    <xf numFmtId="0" fontId="11" fillId="0" borderId="0" xfId="13" applyFont="1" applyAlignment="1">
      <alignment horizontal="distributed" shrinkToFit="1"/>
    </xf>
    <xf numFmtId="49" fontId="11" fillId="0" borderId="0" xfId="13" applyNumberFormat="1" applyFont="1" applyAlignment="1">
      <alignment horizontal="distributed" shrinkToFit="1"/>
    </xf>
    <xf numFmtId="0" fontId="21" fillId="0" borderId="12" xfId="9" applyFont="1" applyBorder="1" applyAlignment="1">
      <alignment horizontal="center"/>
    </xf>
    <xf numFmtId="0" fontId="21" fillId="0" borderId="11" xfId="9" applyFont="1" applyBorder="1" applyAlignment="1">
      <alignment horizontal="center"/>
    </xf>
    <xf numFmtId="0" fontId="21" fillId="0" borderId="5" xfId="9" applyFont="1" applyBorder="1" applyAlignment="1">
      <alignment horizontal="right"/>
    </xf>
    <xf numFmtId="0" fontId="21" fillId="0" borderId="0" xfId="10" applyFont="1" applyAlignment="1"/>
    <xf numFmtId="214" fontId="11" fillId="5" borderId="0" xfId="10" applyNumberFormat="1" applyFont="1" applyFill="1" applyAlignment="1">
      <alignment horizontal="right"/>
    </xf>
    <xf numFmtId="214" fontId="11" fillId="0" borderId="0" xfId="10" applyNumberFormat="1" applyFont="1" applyAlignment="1">
      <alignment horizontal="right"/>
    </xf>
    <xf numFmtId="49" fontId="23" fillId="0" borderId="0" xfId="0" applyNumberFormat="1" applyFont="1" applyAlignment="1">
      <alignment horizontal="left" vertical="center"/>
    </xf>
    <xf numFmtId="0" fontId="67" fillId="0" borderId="0" xfId="0" applyFont="1" applyAlignment="1">
      <alignment horizontal="left" vertical="center"/>
    </xf>
    <xf numFmtId="190" fontId="42" fillId="0" borderId="0" xfId="0" applyNumberFormat="1" applyFont="1">
      <alignment vertical="center"/>
    </xf>
    <xf numFmtId="49" fontId="42" fillId="0" borderId="0" xfId="0" applyNumberFormat="1" applyFont="1">
      <alignment vertical="center"/>
    </xf>
    <xf numFmtId="49" fontId="67" fillId="0" borderId="0" xfId="0" applyNumberFormat="1" applyFont="1" applyAlignment="1">
      <alignment horizontal="left" vertical="center"/>
    </xf>
    <xf numFmtId="0" fontId="23" fillId="0" borderId="0" xfId="39" applyFont="1" applyAlignment="1">
      <alignment horizontal="left" vertical="center"/>
    </xf>
    <xf numFmtId="190" fontId="67" fillId="0" borderId="0" xfId="0" applyNumberFormat="1" applyFont="1" applyAlignment="1">
      <alignment horizontal="left" vertical="center"/>
    </xf>
    <xf numFmtId="190" fontId="68" fillId="0" borderId="0" xfId="0" applyNumberFormat="1" applyFont="1">
      <alignment vertical="center"/>
    </xf>
    <xf numFmtId="49" fontId="68" fillId="0" borderId="0" xfId="0" applyNumberFormat="1" applyFont="1">
      <alignment vertical="center"/>
    </xf>
    <xf numFmtId="49" fontId="68" fillId="0" borderId="10" xfId="0" applyNumberFormat="1" applyFont="1" applyBorder="1" applyAlignment="1">
      <alignment horizontal="distributed" vertical="center" justifyLastLine="1"/>
    </xf>
    <xf numFmtId="190" fontId="68" fillId="0" borderId="13" xfId="0" applyNumberFormat="1" applyFont="1" applyBorder="1" applyAlignment="1">
      <alignment horizontal="distributed" vertical="center" justifyLastLine="1"/>
    </xf>
    <xf numFmtId="49" fontId="68" fillId="0" borderId="13" xfId="0" applyNumberFormat="1" applyFont="1" applyBorder="1" applyAlignment="1">
      <alignment horizontal="distributed" vertical="center" justifyLastLine="1"/>
    </xf>
    <xf numFmtId="190" fontId="42" fillId="0" borderId="0" xfId="0" applyNumberFormat="1" applyFont="1" applyAlignment="1">
      <alignment horizontal="distributed" vertical="center"/>
    </xf>
    <xf numFmtId="49" fontId="70" fillId="0" borderId="0" xfId="0" applyNumberFormat="1" applyFont="1" applyAlignment="1">
      <alignment horizontal="center" vertical="center"/>
    </xf>
    <xf numFmtId="190" fontId="68" fillId="0" borderId="0" xfId="0" applyNumberFormat="1" applyFont="1" applyAlignment="1">
      <alignment horizontal="distributed" vertical="center"/>
    </xf>
    <xf numFmtId="0" fontId="71" fillId="0" borderId="3" xfId="0" applyFont="1" applyBorder="1" applyAlignment="1">
      <alignment horizontal="right" vertical="center"/>
    </xf>
    <xf numFmtId="0" fontId="71" fillId="0" borderId="0" xfId="0" applyFont="1" applyAlignment="1">
      <alignment horizontal="right" vertical="center"/>
    </xf>
    <xf numFmtId="190" fontId="72" fillId="0" borderId="0" xfId="0" applyNumberFormat="1" applyFont="1" applyAlignment="1">
      <alignment horizontal="distributed" vertical="center"/>
    </xf>
    <xf numFmtId="206" fontId="73" fillId="5" borderId="3" xfId="0" applyNumberFormat="1" applyFont="1" applyFill="1" applyBorder="1" applyAlignment="1" applyProtection="1">
      <alignment horizontal="right" vertical="center"/>
      <protection locked="0"/>
    </xf>
    <xf numFmtId="206" fontId="73" fillId="5" borderId="0" xfId="0" applyNumberFormat="1" applyFont="1" applyFill="1" applyAlignment="1" applyProtection="1">
      <alignment horizontal="right" vertical="center"/>
      <protection locked="0"/>
    </xf>
    <xf numFmtId="215" fontId="73" fillId="5" borderId="0" xfId="0" applyNumberFormat="1" applyFont="1" applyFill="1" applyAlignment="1" applyProtection="1">
      <alignment horizontal="right" vertical="center"/>
      <protection locked="0"/>
    </xf>
    <xf numFmtId="208" fontId="73" fillId="5" borderId="0" xfId="0" applyNumberFormat="1" applyFont="1" applyFill="1" applyAlignment="1" applyProtection="1">
      <alignment horizontal="right" vertical="center"/>
      <protection locked="0"/>
    </xf>
    <xf numFmtId="216" fontId="73" fillId="5" borderId="0" xfId="0" applyNumberFormat="1" applyFont="1" applyFill="1" applyAlignment="1" applyProtection="1">
      <alignment horizontal="right" vertical="center"/>
      <protection locked="0"/>
    </xf>
    <xf numFmtId="190" fontId="74" fillId="0" borderId="0" xfId="0" applyNumberFormat="1" applyFont="1">
      <alignment vertical="center"/>
    </xf>
    <xf numFmtId="182" fontId="5" fillId="0" borderId="4" xfId="7" applyNumberFormat="1" applyBorder="1" applyAlignment="1">
      <alignment horizontal="right"/>
    </xf>
    <xf numFmtId="0" fontId="5" fillId="6" borderId="5" xfId="7" applyFill="1" applyBorder="1" applyAlignment="1">
      <alignment horizontal="right"/>
    </xf>
    <xf numFmtId="215" fontId="71" fillId="5" borderId="0" xfId="0" applyNumberFormat="1" applyFont="1" applyFill="1" applyAlignment="1" applyProtection="1">
      <alignment horizontal="right" vertical="center"/>
      <protection locked="0"/>
    </xf>
    <xf numFmtId="208" fontId="71" fillId="5" borderId="0" xfId="0" applyNumberFormat="1" applyFont="1" applyFill="1" applyAlignment="1" applyProtection="1">
      <alignment horizontal="right" vertical="center"/>
      <protection locked="0"/>
    </xf>
    <xf numFmtId="216" fontId="71" fillId="5" borderId="0" xfId="0" applyNumberFormat="1" applyFont="1" applyFill="1" applyAlignment="1" applyProtection="1">
      <alignment horizontal="right" vertical="center"/>
      <protection locked="0"/>
    </xf>
    <xf numFmtId="182" fontId="5" fillId="0" borderId="3" xfId="7" applyNumberFormat="1" applyBorder="1" applyAlignment="1">
      <alignment horizontal="right"/>
    </xf>
    <xf numFmtId="0" fontId="5" fillId="6" borderId="0" xfId="7" applyFill="1" applyAlignment="1">
      <alignment horizontal="right"/>
    </xf>
    <xf numFmtId="206" fontId="71" fillId="5" borderId="3" xfId="0" applyNumberFormat="1" applyFont="1" applyFill="1" applyBorder="1" applyAlignment="1" applyProtection="1">
      <alignment horizontal="right" vertical="center"/>
      <protection locked="0"/>
    </xf>
    <xf numFmtId="206" fontId="71" fillId="5" borderId="0" xfId="0" applyNumberFormat="1" applyFont="1" applyFill="1" applyAlignment="1" applyProtection="1">
      <alignment horizontal="right" vertical="center"/>
      <protection locked="0"/>
    </xf>
    <xf numFmtId="183" fontId="21" fillId="5" borderId="0" xfId="26" applyNumberFormat="1" applyFont="1" applyFill="1" applyAlignment="1">
      <alignment horizontal="right" vertical="center"/>
    </xf>
    <xf numFmtId="38" fontId="2" fillId="0" borderId="3" xfId="47" applyFont="1" applyFill="1" applyBorder="1" applyAlignment="1">
      <alignment horizontal="right"/>
    </xf>
    <xf numFmtId="0" fontId="0" fillId="0" borderId="7" xfId="0" applyBorder="1" applyAlignment="1">
      <alignment horizontal="right" vertical="center"/>
    </xf>
    <xf numFmtId="0" fontId="65" fillId="0" borderId="5" xfId="0" applyFont="1" applyBorder="1" applyAlignment="1">
      <alignment vertical="top"/>
    </xf>
    <xf numFmtId="0" fontId="65" fillId="0" borderId="5" xfId="0" applyFont="1" applyBorder="1" applyAlignment="1">
      <alignment vertical="top" wrapText="1"/>
    </xf>
    <xf numFmtId="0" fontId="0" fillId="0" borderId="10" xfId="0" applyBorder="1">
      <alignment vertical="center"/>
    </xf>
    <xf numFmtId="0" fontId="0" fillId="0" borderId="20" xfId="0" applyBorder="1">
      <alignment vertical="center"/>
    </xf>
    <xf numFmtId="176" fontId="0" fillId="0" borderId="0" xfId="48" applyNumberFormat="1" applyFont="1">
      <alignment vertical="center"/>
    </xf>
    <xf numFmtId="38" fontId="9" fillId="4" borderId="5" xfId="1" applyNumberFormat="1" applyFont="1" applyFill="1" applyBorder="1" applyAlignment="1">
      <alignment horizontal="distributed" vertical="center" indent="1"/>
    </xf>
    <xf numFmtId="38" fontId="9" fillId="4" borderId="5" xfId="1" applyNumberFormat="1" applyFont="1" applyFill="1" applyBorder="1" applyAlignment="1">
      <alignment vertical="center"/>
    </xf>
    <xf numFmtId="38" fontId="9" fillId="4" borderId="5" xfId="14" applyFont="1" applyFill="1" applyBorder="1" applyAlignment="1">
      <alignment horizontal="right" vertical="center"/>
    </xf>
    <xf numFmtId="217" fontId="16" fillId="4" borderId="0" xfId="41" applyNumberFormat="1" applyFont="1" applyFill="1" applyBorder="1" applyAlignment="1" applyProtection="1">
      <alignment horizontal="right" vertical="center" wrapText="1"/>
    </xf>
    <xf numFmtId="217" fontId="16" fillId="4" borderId="0" xfId="41" applyNumberFormat="1" applyFont="1" applyFill="1" applyAlignment="1">
      <alignment horizontal="right" vertical="center"/>
    </xf>
    <xf numFmtId="217" fontId="9" fillId="4" borderId="0" xfId="41" applyNumberFormat="1" applyFont="1" applyFill="1" applyAlignment="1">
      <alignment horizontal="right" vertical="center"/>
    </xf>
    <xf numFmtId="42" fontId="16" fillId="4" borderId="0" xfId="1" applyNumberFormat="1" applyFont="1" applyFill="1" applyAlignment="1">
      <alignment horizontal="right" vertical="center"/>
    </xf>
    <xf numFmtId="218" fontId="9" fillId="4" borderId="0" xfId="41" applyNumberFormat="1" applyFont="1" applyFill="1" applyAlignment="1">
      <alignment horizontal="right" vertical="center" wrapText="1"/>
    </xf>
    <xf numFmtId="38" fontId="9" fillId="4" borderId="0" xfId="1" applyNumberFormat="1" applyFont="1" applyFill="1" applyAlignment="1">
      <alignment vertical="center"/>
    </xf>
    <xf numFmtId="0" fontId="9" fillId="2" borderId="0" xfId="1" applyFont="1" applyFill="1" applyAlignment="1">
      <alignment horizontal="right"/>
    </xf>
    <xf numFmtId="0" fontId="9" fillId="2" borderId="3" xfId="1" applyFont="1" applyFill="1" applyBorder="1" applyAlignment="1">
      <alignment horizontal="distributed" indent="1"/>
    </xf>
    <xf numFmtId="0" fontId="36" fillId="2" borderId="0" xfId="1" applyFont="1" applyFill="1"/>
    <xf numFmtId="0" fontId="9" fillId="4" borderId="0" xfId="3" applyFont="1" applyFill="1" applyAlignment="1">
      <alignment horizontal="distributed" vertical="center" indent="1"/>
    </xf>
    <xf numFmtId="178" fontId="9" fillId="4" borderId="0" xfId="1" applyNumberFormat="1" applyFont="1" applyFill="1" applyAlignment="1">
      <alignment horizontal="right" vertical="center"/>
    </xf>
    <xf numFmtId="0" fontId="59" fillId="11" borderId="0" xfId="1" applyFont="1" applyFill="1" applyAlignment="1">
      <alignment vertical="top"/>
    </xf>
    <xf numFmtId="0" fontId="25" fillId="0" borderId="0" xfId="1" applyFont="1"/>
    <xf numFmtId="0" fontId="25" fillId="11" borderId="0" xfId="1" applyFont="1" applyFill="1"/>
    <xf numFmtId="0" fontId="46" fillId="2" borderId="5" xfId="1" applyFont="1" applyFill="1" applyBorder="1" applyAlignment="1">
      <alignment horizontal="center"/>
    </xf>
    <xf numFmtId="49" fontId="33" fillId="0" borderId="0" xfId="52" applyNumberFormat="1" applyFont="1" applyAlignment="1">
      <alignment vertical="center"/>
    </xf>
    <xf numFmtId="49" fontId="11" fillId="0" borderId="0" xfId="52" applyNumberFormat="1" applyAlignment="1">
      <alignment vertical="center"/>
    </xf>
    <xf numFmtId="190" fontId="11" fillId="0" borderId="0" xfId="52" applyNumberFormat="1" applyAlignment="1">
      <alignment vertical="center"/>
    </xf>
    <xf numFmtId="0" fontId="33" fillId="0" borderId="0" xfId="52" applyFont="1" applyAlignment="1">
      <alignment horizontal="right" vertical="center"/>
    </xf>
    <xf numFmtId="0" fontId="33" fillId="0" borderId="0" xfId="52" applyFont="1" applyAlignment="1">
      <alignment horizontal="left" vertical="center"/>
    </xf>
    <xf numFmtId="49" fontId="23" fillId="0" borderId="0" xfId="52" applyNumberFormat="1" applyFont="1" applyAlignment="1">
      <alignment horizontal="left" vertical="center"/>
    </xf>
    <xf numFmtId="49" fontId="23" fillId="0" borderId="0" xfId="52" applyNumberFormat="1" applyFont="1" applyAlignment="1">
      <alignment vertical="center"/>
    </xf>
    <xf numFmtId="190" fontId="23" fillId="0" borderId="0" xfId="52" applyNumberFormat="1" applyFont="1" applyAlignment="1">
      <alignment horizontal="left" vertical="center"/>
    </xf>
    <xf numFmtId="49" fontId="13" fillId="0" borderId="3" xfId="52" applyNumberFormat="1" applyFont="1" applyBorder="1" applyAlignment="1">
      <alignment vertical="center"/>
    </xf>
    <xf numFmtId="190" fontId="11" fillId="0" borderId="13" xfId="52" applyNumberFormat="1" applyBorder="1" applyAlignment="1">
      <alignment horizontal="distributed" vertical="center" justifyLastLine="1"/>
    </xf>
    <xf numFmtId="49" fontId="11" fillId="0" borderId="14" xfId="52" applyNumberFormat="1" applyBorder="1" applyAlignment="1">
      <alignment horizontal="distributed" vertical="center" justifyLastLine="1"/>
    </xf>
    <xf numFmtId="49" fontId="47" fillId="0" borderId="0" xfId="52" applyNumberFormat="1" applyFont="1" applyAlignment="1">
      <alignment horizontal="distributed" vertical="center"/>
    </xf>
    <xf numFmtId="49" fontId="47" fillId="0" borderId="7" xfId="52" applyNumberFormat="1" applyFont="1" applyBorder="1" applyAlignment="1">
      <alignment horizontal="distributed" vertical="center"/>
    </xf>
    <xf numFmtId="180" fontId="13" fillId="0" borderId="5" xfId="52" applyNumberFormat="1" applyFont="1" applyBorder="1" applyAlignment="1">
      <alignment horizontal="centerContinuous" vertical="center"/>
    </xf>
    <xf numFmtId="180" fontId="13" fillId="0" borderId="6" xfId="52" applyNumberFormat="1" applyFont="1" applyBorder="1" applyAlignment="1">
      <alignment horizontal="centerContinuous" vertical="center"/>
    </xf>
    <xf numFmtId="49" fontId="48" fillId="0" borderId="5" xfId="52" applyNumberFormat="1" applyFont="1" applyBorder="1" applyAlignment="1">
      <alignment vertical="center"/>
    </xf>
    <xf numFmtId="190" fontId="11" fillId="0" borderId="0" xfId="52" applyNumberFormat="1" applyAlignment="1">
      <alignment horizontal="distributed" vertical="center"/>
    </xf>
    <xf numFmtId="190" fontId="11" fillId="0" borderId="7" xfId="52" applyNumberFormat="1" applyBorder="1" applyAlignment="1">
      <alignment horizontal="distributed" vertical="center"/>
    </xf>
    <xf numFmtId="0" fontId="13" fillId="0" borderId="0" xfId="52" applyFont="1" applyAlignment="1">
      <alignment horizontal="right" vertical="center"/>
    </xf>
    <xf numFmtId="190" fontId="49" fillId="0" borderId="3" xfId="52" applyNumberFormat="1" applyFont="1" applyBorder="1" applyAlignment="1">
      <alignment vertical="center"/>
    </xf>
    <xf numFmtId="191" fontId="11" fillId="0" borderId="7" xfId="52" applyNumberFormat="1" applyBorder="1" applyAlignment="1">
      <alignment horizontal="right" vertical="center" shrinkToFit="1"/>
    </xf>
    <xf numFmtId="191" fontId="12" fillId="0" borderId="3" xfId="52" applyNumberFormat="1" applyFont="1" applyBorder="1" applyAlignment="1">
      <alignment horizontal="right" vertical="center"/>
    </xf>
    <xf numFmtId="191" fontId="11" fillId="0" borderId="3" xfId="52" applyNumberFormat="1" applyBorder="1" applyAlignment="1">
      <alignment horizontal="right" vertical="center"/>
    </xf>
    <xf numFmtId="191" fontId="11" fillId="0" borderId="7" xfId="52" applyNumberFormat="1" applyBorder="1" applyAlignment="1">
      <alignment horizontal="right" shrinkToFit="1"/>
    </xf>
    <xf numFmtId="191" fontId="11" fillId="0" borderId="3" xfId="52" applyNumberFormat="1" applyBorder="1" applyAlignment="1">
      <alignment horizontal="right"/>
    </xf>
    <xf numFmtId="191" fontId="12" fillId="0" borderId="7" xfId="52" applyNumberFormat="1" applyFont="1" applyBorder="1" applyAlignment="1">
      <alignment horizontal="right" vertical="center" shrinkToFit="1"/>
    </xf>
    <xf numFmtId="190" fontId="13" fillId="0" borderId="0" xfId="0" applyNumberFormat="1" applyFont="1" applyAlignment="1">
      <alignment vertical="top"/>
    </xf>
    <xf numFmtId="190" fontId="13" fillId="0" borderId="0" xfId="0" applyNumberFormat="1" applyFont="1">
      <alignment vertical="center"/>
    </xf>
    <xf numFmtId="3" fontId="21" fillId="5" borderId="3" xfId="52" applyNumberFormat="1" applyFont="1" applyFill="1" applyBorder="1" applyAlignment="1" applyProtection="1">
      <alignment horizontal="right" vertical="center"/>
      <protection locked="0"/>
    </xf>
    <xf numFmtId="3" fontId="21" fillId="5" borderId="0" xfId="52" applyNumberFormat="1" applyFont="1" applyFill="1" applyAlignment="1" applyProtection="1">
      <alignment horizontal="right" vertical="center"/>
      <protection locked="0"/>
    </xf>
    <xf numFmtId="192" fontId="21" fillId="5" borderId="0" xfId="52" applyNumberFormat="1" applyFont="1" applyFill="1" applyAlignment="1" applyProtection="1">
      <alignment horizontal="right" vertical="center"/>
      <protection locked="0"/>
    </xf>
    <xf numFmtId="193" fontId="50" fillId="5" borderId="0" xfId="52" applyNumberFormat="1" applyFont="1" applyFill="1" applyAlignment="1">
      <alignment horizontal="right" vertical="center"/>
    </xf>
    <xf numFmtId="193" fontId="50" fillId="5" borderId="0" xfId="52" applyNumberFormat="1" applyFont="1" applyFill="1" applyAlignment="1" applyProtection="1">
      <alignment horizontal="right" vertical="center"/>
      <protection locked="0"/>
    </xf>
    <xf numFmtId="194" fontId="50" fillId="5" borderId="0" xfId="52" applyNumberFormat="1" applyFont="1" applyFill="1" applyAlignment="1">
      <alignment horizontal="right" vertical="center"/>
    </xf>
    <xf numFmtId="194" fontId="50" fillId="5" borderId="0" xfId="36" applyNumberFormat="1" applyFont="1" applyFill="1" applyAlignment="1" applyProtection="1">
      <alignment horizontal="right" vertical="center"/>
    </xf>
    <xf numFmtId="195" fontId="50" fillId="5" borderId="0" xfId="52" applyNumberFormat="1" applyFont="1" applyFill="1" applyAlignment="1">
      <alignment horizontal="right" vertical="center"/>
    </xf>
    <xf numFmtId="3" fontId="50" fillId="5" borderId="3" xfId="52" applyNumberFormat="1" applyFont="1" applyFill="1" applyBorder="1" applyAlignment="1" applyProtection="1">
      <alignment horizontal="right" vertical="center"/>
      <protection locked="0"/>
    </xf>
    <xf numFmtId="3" fontId="50" fillId="5" borderId="0" xfId="52" applyNumberFormat="1" applyFont="1" applyFill="1" applyAlignment="1" applyProtection="1">
      <alignment horizontal="right" vertical="center"/>
      <protection locked="0"/>
    </xf>
    <xf numFmtId="192" fontId="50" fillId="5" borderId="0" xfId="52" applyNumberFormat="1" applyFont="1" applyFill="1" applyAlignment="1">
      <alignment horizontal="right" vertical="center"/>
    </xf>
    <xf numFmtId="3" fontId="50" fillId="5" borderId="3" xfId="52" applyNumberFormat="1" applyFont="1" applyFill="1" applyBorder="1" applyAlignment="1" applyProtection="1">
      <alignment horizontal="right"/>
      <protection locked="0"/>
    </xf>
    <xf numFmtId="3" fontId="50" fillId="5" borderId="0" xfId="52" applyNumberFormat="1" applyFont="1" applyFill="1" applyAlignment="1" applyProtection="1">
      <alignment horizontal="right"/>
      <protection locked="0"/>
    </xf>
    <xf numFmtId="192" fontId="50" fillId="5" borderId="0" xfId="52" applyNumberFormat="1" applyFont="1" applyFill="1" applyAlignment="1">
      <alignment horizontal="right"/>
    </xf>
    <xf numFmtId="0" fontId="0" fillId="5" borderId="0" xfId="0" applyFill="1">
      <alignment vertical="center"/>
    </xf>
    <xf numFmtId="3" fontId="0" fillId="5" borderId="0" xfId="0" applyNumberFormat="1" applyFill="1">
      <alignment vertical="center"/>
    </xf>
    <xf numFmtId="38" fontId="0" fillId="5" borderId="0" xfId="0" applyNumberFormat="1" applyFill="1">
      <alignment vertical="center"/>
    </xf>
    <xf numFmtId="38" fontId="0" fillId="5" borderId="0" xfId="41" applyFont="1" applyFill="1">
      <alignment vertical="center"/>
    </xf>
    <xf numFmtId="178" fontId="0" fillId="5" borderId="0" xfId="0" applyNumberFormat="1" applyFill="1">
      <alignment vertical="center"/>
    </xf>
    <xf numFmtId="178" fontId="0" fillId="5" borderId="0" xfId="0" applyNumberFormat="1" applyFill="1" applyAlignment="1">
      <alignment horizontal="right" vertical="center"/>
    </xf>
    <xf numFmtId="189" fontId="0" fillId="5" borderId="0" xfId="0" applyNumberFormat="1" applyFill="1">
      <alignment vertical="center"/>
    </xf>
    <xf numFmtId="189" fontId="0" fillId="5" borderId="0" xfId="0" applyNumberFormat="1" applyFill="1" applyAlignment="1">
      <alignment horizontal="right" vertical="center"/>
    </xf>
    <xf numFmtId="1" fontId="0" fillId="5" borderId="0" xfId="0" applyNumberFormat="1" applyFill="1" applyAlignment="1">
      <alignment horizontal="right" vertical="center"/>
    </xf>
    <xf numFmtId="0" fontId="6" fillId="0" borderId="0" xfId="0" applyFont="1">
      <alignment vertical="center"/>
    </xf>
    <xf numFmtId="0" fontId="6" fillId="5" borderId="0" xfId="0" applyFont="1" applyFill="1">
      <alignment vertical="center"/>
    </xf>
    <xf numFmtId="0" fontId="0" fillId="6" borderId="0" xfId="0" applyFill="1">
      <alignment vertical="center"/>
    </xf>
    <xf numFmtId="0" fontId="0" fillId="6" borderId="0" xfId="0" applyFill="1" applyAlignment="1">
      <alignment horizontal="right" vertical="center"/>
    </xf>
    <xf numFmtId="0" fontId="12" fillId="4" borderId="0" xfId="1" applyFont="1" applyFill="1" applyAlignment="1">
      <alignment horizontal="right"/>
    </xf>
    <xf numFmtId="0" fontId="12" fillId="4" borderId="7" xfId="1" applyFont="1" applyFill="1" applyBorder="1" applyAlignment="1">
      <alignment horizontal="right"/>
    </xf>
    <xf numFmtId="0" fontId="12" fillId="4" borderId="0" xfId="1" applyFont="1" applyFill="1" applyAlignment="1">
      <alignment horizontal="right" vertical="center"/>
    </xf>
    <xf numFmtId="38" fontId="12" fillId="4" borderId="0" xfId="1" applyNumberFormat="1" applyFont="1" applyFill="1" applyAlignment="1">
      <alignment horizontal="right" vertical="center"/>
    </xf>
    <xf numFmtId="0" fontId="0" fillId="0" borderId="0" xfId="0" applyAlignment="1">
      <alignment horizontal="right" vertical="center" wrapText="1"/>
    </xf>
    <xf numFmtId="0" fontId="25" fillId="12" borderId="0" xfId="1" applyFont="1" applyFill="1" applyAlignment="1">
      <alignment horizontal="center"/>
    </xf>
    <xf numFmtId="0" fontId="25" fillId="0" borderId="0" xfId="1" applyFont="1" applyAlignment="1">
      <alignment horizontal="center"/>
    </xf>
    <xf numFmtId="0" fontId="63" fillId="2" borderId="0" xfId="1" applyFont="1" applyFill="1"/>
    <xf numFmtId="0" fontId="25" fillId="12" borderId="0" xfId="1" applyFont="1" applyFill="1"/>
    <xf numFmtId="38" fontId="0" fillId="0" borderId="0" xfId="41" applyFont="1" applyBorder="1">
      <alignment vertical="center"/>
    </xf>
    <xf numFmtId="176" fontId="0" fillId="0" borderId="0" xfId="48" applyNumberFormat="1" applyFont="1" applyBorder="1">
      <alignment vertical="center"/>
    </xf>
    <xf numFmtId="0" fontId="0" fillId="0" borderId="5" xfId="0" applyBorder="1">
      <alignment vertical="center"/>
    </xf>
    <xf numFmtId="38" fontId="9" fillId="4" borderId="0" xfId="1" applyNumberFormat="1" applyFont="1" applyFill="1" applyAlignment="1">
      <alignment horizontal="distributed" vertical="center" indent="1"/>
    </xf>
    <xf numFmtId="218" fontId="9" fillId="4" borderId="0" xfId="41" applyNumberFormat="1" applyFont="1" applyFill="1" applyBorder="1" applyAlignment="1">
      <alignment horizontal="right" vertical="center" wrapText="1"/>
    </xf>
    <xf numFmtId="217" fontId="9" fillId="4" borderId="0" xfId="41" applyNumberFormat="1" applyFont="1" applyFill="1" applyBorder="1" applyAlignment="1">
      <alignment horizontal="right" vertical="center"/>
    </xf>
    <xf numFmtId="38" fontId="12" fillId="4" borderId="5" xfId="1" applyNumberFormat="1" applyFont="1" applyFill="1" applyBorder="1" applyAlignment="1">
      <alignment horizontal="right" vertical="center"/>
    </xf>
    <xf numFmtId="0" fontId="63" fillId="0" borderId="0" xfId="1" applyFont="1"/>
    <xf numFmtId="0" fontId="53" fillId="0" borderId="0" xfId="1" applyFont="1" applyAlignment="1">
      <alignment horizontal="right" vertical="center"/>
    </xf>
    <xf numFmtId="0" fontId="14" fillId="2" borderId="19" xfId="1" applyFont="1" applyFill="1" applyBorder="1" applyAlignment="1" applyProtection="1">
      <alignment horizontal="left" vertical="center"/>
      <protection locked="0"/>
    </xf>
    <xf numFmtId="0" fontId="14" fillId="2" borderId="18" xfId="1" applyFont="1" applyFill="1" applyBorder="1" applyAlignment="1" applyProtection="1">
      <alignment horizontal="left" vertical="center"/>
      <protection locked="0"/>
    </xf>
    <xf numFmtId="0" fontId="88" fillId="2" borderId="0" xfId="1" applyFont="1" applyFill="1" applyAlignment="1">
      <alignment vertical="center"/>
    </xf>
    <xf numFmtId="0" fontId="25" fillId="2" borderId="5" xfId="1" applyFont="1" applyFill="1" applyBorder="1" applyAlignment="1">
      <alignment horizontal="right"/>
    </xf>
    <xf numFmtId="0" fontId="0" fillId="0" borderId="13" xfId="0" applyBorder="1">
      <alignment vertical="center"/>
    </xf>
    <xf numFmtId="0" fontId="25" fillId="0" borderId="0" xfId="1" applyFont="1" applyAlignment="1">
      <alignment horizontal="right"/>
    </xf>
    <xf numFmtId="0" fontId="46" fillId="0" borderId="5" xfId="1" applyFont="1" applyBorder="1" applyAlignment="1">
      <alignment horizontal="center"/>
    </xf>
    <xf numFmtId="0" fontId="46" fillId="0" borderId="6" xfId="1" applyFont="1" applyBorder="1" applyAlignment="1">
      <alignment horizontal="center"/>
    </xf>
    <xf numFmtId="0" fontId="9" fillId="0" borderId="0" xfId="1" applyFont="1" applyAlignment="1">
      <alignment horizontal="distributed" vertical="center" indent="1"/>
    </xf>
    <xf numFmtId="0" fontId="9" fillId="0" borderId="5" xfId="1" applyFont="1" applyBorder="1" applyAlignment="1">
      <alignment horizontal="right" vertical="center" indent="1" shrinkToFit="1"/>
    </xf>
    <xf numFmtId="38" fontId="9" fillId="4" borderId="0" xfId="1" applyNumberFormat="1" applyFont="1" applyFill="1" applyAlignment="1">
      <alignment horizontal="right" vertical="center"/>
    </xf>
    <xf numFmtId="0" fontId="12" fillId="4" borderId="5" xfId="1" applyFont="1" applyFill="1" applyBorder="1" applyAlignment="1">
      <alignment horizontal="right" vertical="center"/>
    </xf>
    <xf numFmtId="0" fontId="0" fillId="14" borderId="0" xfId="0" applyFill="1">
      <alignment vertical="center"/>
    </xf>
    <xf numFmtId="38" fontId="0" fillId="14" borderId="0" xfId="41" applyFont="1" applyFill="1">
      <alignment vertical="center"/>
    </xf>
    <xf numFmtId="211" fontId="12" fillId="4" borderId="0" xfId="1" applyNumberFormat="1" applyFont="1" applyFill="1" applyAlignment="1">
      <alignment horizontal="right"/>
    </xf>
    <xf numFmtId="211" fontId="12" fillId="4" borderId="7" xfId="1" applyNumberFormat="1" applyFont="1" applyFill="1" applyBorder="1" applyAlignment="1">
      <alignment horizontal="right"/>
    </xf>
    <xf numFmtId="0" fontId="6" fillId="15" borderId="0" xfId="0" applyFont="1" applyFill="1">
      <alignment vertical="center"/>
    </xf>
    <xf numFmtId="0" fontId="38" fillId="0" borderId="0" xfId="0" applyFont="1" applyAlignment="1">
      <alignment horizontal="left" vertical="center" indent="2"/>
    </xf>
    <xf numFmtId="0" fontId="38" fillId="0" borderId="0" xfId="0" applyFont="1" applyAlignment="1">
      <alignment horizontal="left" vertical="center" indent="3"/>
    </xf>
    <xf numFmtId="0" fontId="89" fillId="0" borderId="0" xfId="0" applyFont="1" applyAlignment="1">
      <alignment vertical="center" wrapText="1" shrinkToFit="1"/>
    </xf>
    <xf numFmtId="0" fontId="42" fillId="0" borderId="0" xfId="0" applyFont="1" applyAlignment="1">
      <alignment horizontal="distributed" vertical="center" justifyLastLine="1"/>
    </xf>
    <xf numFmtId="49" fontId="68" fillId="0" borderId="3" xfId="0" applyNumberFormat="1" applyFont="1" applyBorder="1" applyAlignment="1">
      <alignment horizontal="distributed" vertical="center" justifyLastLine="1"/>
    </xf>
    <xf numFmtId="49" fontId="68" fillId="0" borderId="0" xfId="0" applyNumberFormat="1" applyFont="1" applyAlignment="1">
      <alignment horizontal="distributed" vertical="center" justifyLastLine="1"/>
    </xf>
    <xf numFmtId="190" fontId="68" fillId="0" borderId="0" xfId="0" applyNumberFormat="1" applyFont="1" applyAlignment="1">
      <alignment horizontal="distributed" vertical="center" justifyLastLine="1"/>
    </xf>
    <xf numFmtId="49" fontId="68" fillId="0" borderId="0" xfId="0" applyNumberFormat="1" applyFont="1" applyAlignment="1">
      <alignment horizontal="center" vertical="center" wrapText="1" justifyLastLine="1"/>
    </xf>
    <xf numFmtId="190" fontId="68" fillId="0" borderId="0" xfId="0" applyNumberFormat="1" applyFont="1" applyAlignment="1">
      <alignment horizontal="distributed"/>
    </xf>
    <xf numFmtId="206" fontId="71" fillId="5" borderId="3" xfId="0" applyNumberFormat="1" applyFont="1" applyFill="1" applyBorder="1" applyAlignment="1" applyProtection="1">
      <alignment horizontal="right"/>
      <protection locked="0"/>
    </xf>
    <xf numFmtId="206" fontId="71" fillId="5" borderId="0" xfId="0" applyNumberFormat="1" applyFont="1" applyFill="1" applyAlignment="1" applyProtection="1">
      <alignment horizontal="right"/>
      <protection locked="0"/>
    </xf>
    <xf numFmtId="215" fontId="71" fillId="5" borderId="0" xfId="0" applyNumberFormat="1" applyFont="1" applyFill="1" applyAlignment="1" applyProtection="1">
      <alignment horizontal="right"/>
      <protection locked="0"/>
    </xf>
    <xf numFmtId="208" fontId="71" fillId="5" borderId="0" xfId="0" applyNumberFormat="1" applyFont="1" applyFill="1" applyAlignment="1" applyProtection="1">
      <alignment horizontal="right"/>
      <protection locked="0"/>
    </xf>
    <xf numFmtId="216" fontId="71" fillId="5" borderId="0" xfId="0" applyNumberFormat="1" applyFont="1" applyFill="1" applyAlignment="1" applyProtection="1">
      <alignment horizontal="right"/>
      <protection locked="0"/>
    </xf>
    <xf numFmtId="190" fontId="42" fillId="0" borderId="0" xfId="0" applyNumberFormat="1" applyFont="1" applyAlignment="1"/>
    <xf numFmtId="0" fontId="7" fillId="0" borderId="0" xfId="39" applyFont="1" applyAlignment="1">
      <alignment horizontal="left" vertical="top" wrapText="1"/>
    </xf>
    <xf numFmtId="199" fontId="50" fillId="0" borderId="3" xfId="37" applyNumberFormat="1" applyFont="1" applyBorder="1" applyAlignment="1" applyProtection="1">
      <alignment horizontal="right" vertical="center"/>
      <protection locked="0"/>
    </xf>
    <xf numFmtId="199" fontId="50" fillId="0" borderId="0" xfId="37" applyNumberFormat="1" applyFont="1" applyAlignment="1" applyProtection="1">
      <alignment horizontal="right" vertical="center"/>
      <protection locked="0"/>
    </xf>
    <xf numFmtId="200" fontId="50" fillId="0" borderId="0" xfId="37" applyNumberFormat="1" applyFont="1" applyAlignment="1" applyProtection="1">
      <alignment horizontal="right" vertical="center"/>
      <protection locked="0"/>
    </xf>
    <xf numFmtId="201" fontId="50" fillId="0" borderId="0" xfId="37" applyNumberFormat="1" applyFont="1" applyAlignment="1" applyProtection="1">
      <alignment horizontal="right" vertical="center"/>
      <protection locked="0"/>
    </xf>
    <xf numFmtId="190" fontId="13" fillId="0" borderId="6" xfId="37" applyNumberFormat="1" applyFont="1" applyBorder="1" applyAlignment="1">
      <alignment horizontal="distributed" vertical="center"/>
    </xf>
    <xf numFmtId="0" fontId="49" fillId="0" borderId="4" xfId="37" applyFont="1" applyBorder="1" applyAlignment="1">
      <alignment horizontal="right" vertical="center"/>
    </xf>
    <xf numFmtId="0" fontId="49" fillId="0" borderId="5" xfId="37" applyFont="1" applyBorder="1" applyAlignment="1">
      <alignment horizontal="right" vertical="center"/>
    </xf>
    <xf numFmtId="190" fontId="22" fillId="0" borderId="0" xfId="37" applyNumberFormat="1" applyFont="1" applyAlignment="1">
      <alignment vertical="center"/>
    </xf>
    <xf numFmtId="0" fontId="11" fillId="0" borderId="14" xfId="0" applyFont="1" applyBorder="1" applyAlignment="1">
      <alignment horizontal="center" vertical="center"/>
    </xf>
    <xf numFmtId="0" fontId="11" fillId="0" borderId="13" xfId="0" applyFont="1" applyBorder="1" applyAlignment="1">
      <alignment horizontal="center" vertical="center"/>
    </xf>
    <xf numFmtId="0" fontId="11" fillId="0" borderId="12" xfId="0" applyFont="1" applyBorder="1" applyAlignment="1">
      <alignment horizontal="center" vertical="center" justifyLastLine="1"/>
    </xf>
    <xf numFmtId="0" fontId="11" fillId="0" borderId="13" xfId="0" applyFont="1" applyBorder="1" applyAlignment="1">
      <alignment horizontal="distributed" vertical="center" wrapText="1" justifyLastLine="1"/>
    </xf>
    <xf numFmtId="0" fontId="11" fillId="0" borderId="9" xfId="0" applyFont="1" applyBorder="1" applyAlignment="1">
      <alignment horizontal="distributed" vertical="center" wrapText="1" justifyLastLine="1"/>
    </xf>
    <xf numFmtId="0" fontId="11" fillId="0" borderId="0" xfId="0" applyFont="1">
      <alignment vertical="center"/>
    </xf>
    <xf numFmtId="0" fontId="38" fillId="12" borderId="0" xfId="0" applyFont="1" applyFill="1">
      <alignment vertical="center"/>
    </xf>
    <xf numFmtId="183" fontId="21" fillId="12" borderId="0" xfId="11" applyNumberFormat="1" applyFont="1" applyFill="1"/>
    <xf numFmtId="183" fontId="21" fillId="12" borderId="0" xfId="27" applyNumberFormat="1" applyFont="1" applyFill="1"/>
    <xf numFmtId="219" fontId="90" fillId="0" borderId="0" xfId="7" applyNumberFormat="1" applyFont="1" applyAlignment="1">
      <alignment vertical="center"/>
    </xf>
    <xf numFmtId="219" fontId="2" fillId="0" borderId="0" xfId="7" applyNumberFormat="1" applyFont="1" applyAlignment="1">
      <alignment vertical="center"/>
    </xf>
    <xf numFmtId="220" fontId="2" fillId="0" borderId="0" xfId="7" applyNumberFormat="1" applyFont="1" applyAlignment="1">
      <alignment horizontal="left" vertical="center"/>
    </xf>
    <xf numFmtId="220" fontId="91" fillId="0" borderId="0" xfId="7" applyNumberFormat="1" applyFont="1" applyAlignment="1">
      <alignment horizontal="left" vertical="center"/>
    </xf>
    <xf numFmtId="0" fontId="0" fillId="0" borderId="0" xfId="0" applyAlignment="1">
      <alignment horizontal="left" vertical="center"/>
    </xf>
    <xf numFmtId="220" fontId="2" fillId="0" borderId="0" xfId="7" applyNumberFormat="1" applyFont="1" applyAlignment="1">
      <alignment vertical="center"/>
    </xf>
    <xf numFmtId="220" fontId="2" fillId="0" borderId="0" xfId="7" applyNumberFormat="1" applyFont="1"/>
    <xf numFmtId="219" fontId="2" fillId="0" borderId="0" xfId="7" applyNumberFormat="1" applyFont="1"/>
    <xf numFmtId="219" fontId="2" fillId="0" borderId="0" xfId="7" applyNumberFormat="1" applyFont="1" applyAlignment="1">
      <alignment horizontal="right" vertical="center"/>
    </xf>
    <xf numFmtId="219" fontId="2" fillId="0" borderId="21" xfId="7" applyNumberFormat="1" applyFont="1" applyBorder="1" applyAlignment="1">
      <alignment horizontal="distributed" vertical="center" justifyLastLine="1"/>
    </xf>
    <xf numFmtId="0" fontId="28" fillId="0" borderId="0" xfId="0" applyFont="1" applyAlignment="1">
      <alignment horizontal="center" vertical="center" wrapText="1"/>
    </xf>
    <xf numFmtId="0" fontId="28" fillId="0" borderId="0" xfId="0" applyFont="1" applyAlignment="1">
      <alignment horizontal="center" vertical="center"/>
    </xf>
    <xf numFmtId="0" fontId="28" fillId="0" borderId="0" xfId="0" applyFont="1">
      <alignment vertical="center"/>
    </xf>
    <xf numFmtId="219" fontId="2" fillId="0" borderId="0" xfId="7" applyNumberFormat="1" applyFont="1" applyAlignment="1">
      <alignment horizontal="right" vertical="top" justifyLastLine="1"/>
    </xf>
    <xf numFmtId="49" fontId="28" fillId="0" borderId="0" xfId="0" applyNumberFormat="1" applyFont="1" applyAlignment="1">
      <alignment horizontal="center" vertical="center"/>
    </xf>
    <xf numFmtId="38" fontId="2" fillId="0" borderId="0" xfId="41" applyFont="1" applyAlignment="1">
      <alignment horizontal="right" vertical="center" justifyLastLine="1"/>
    </xf>
    <xf numFmtId="38" fontId="2" fillId="0" borderId="0" xfId="2" applyFont="1" applyFill="1" applyBorder="1" applyAlignment="1">
      <alignment horizontal="right" vertical="center"/>
    </xf>
    <xf numFmtId="38" fontId="2" fillId="0" borderId="0" xfId="2" applyFont="1" applyFill="1" applyAlignment="1">
      <alignment horizontal="right" vertical="center"/>
    </xf>
    <xf numFmtId="38" fontId="2" fillId="0" borderId="0" xfId="2" applyFont="1" applyFill="1" applyBorder="1" applyAlignment="1" applyProtection="1">
      <alignment horizontal="right" vertical="center"/>
    </xf>
    <xf numFmtId="183" fontId="5" fillId="0" borderId="0" xfId="9" applyNumberFormat="1" applyFont="1" applyAlignment="1">
      <alignment vertical="center"/>
    </xf>
    <xf numFmtId="0" fontId="1" fillId="0" borderId="0" xfId="0" applyFont="1">
      <alignment vertical="center"/>
    </xf>
    <xf numFmtId="38" fontId="2" fillId="0" borderId="0" xfId="2" applyFont="1" applyFill="1" applyBorder="1" applyAlignment="1">
      <alignment vertical="center"/>
    </xf>
    <xf numFmtId="219" fontId="90" fillId="12" borderId="0" xfId="7" applyNumberFormat="1" applyFont="1" applyFill="1" applyAlignment="1">
      <alignment vertical="center"/>
    </xf>
    <xf numFmtId="190" fontId="23" fillId="0" borderId="0" xfId="0" applyNumberFormat="1" applyFont="1" applyAlignment="1">
      <alignment horizontal="left" vertical="center"/>
    </xf>
    <xf numFmtId="49" fontId="23" fillId="12" borderId="0" xfId="0" applyNumberFormat="1" applyFont="1" applyFill="1" applyAlignment="1">
      <alignment horizontal="left" vertical="center"/>
    </xf>
    <xf numFmtId="220" fontId="90" fillId="0" borderId="0" xfId="7" applyNumberFormat="1" applyFont="1" applyAlignment="1">
      <alignment vertical="center"/>
    </xf>
    <xf numFmtId="49" fontId="2" fillId="0" borderId="0" xfId="7" applyNumberFormat="1" applyFont="1" applyAlignment="1">
      <alignment horizontal="right" vertical="center"/>
    </xf>
    <xf numFmtId="38" fontId="2" fillId="0" borderId="0" xfId="41" applyFont="1" applyAlignment="1">
      <alignment horizontal="right" vertical="center"/>
    </xf>
    <xf numFmtId="38" fontId="2" fillId="0" borderId="0" xfId="2" applyFont="1" applyFill="1" applyAlignment="1"/>
    <xf numFmtId="0" fontId="2" fillId="2" borderId="0" xfId="34" applyFont="1" applyFill="1" applyAlignment="1">
      <alignment vertical="center"/>
    </xf>
    <xf numFmtId="0" fontId="2" fillId="2" borderId="0" xfId="34" applyFont="1" applyFill="1" applyAlignment="1">
      <alignment horizontal="left" vertical="center"/>
    </xf>
    <xf numFmtId="220" fontId="90" fillId="12" borderId="0" xfId="7" applyNumberFormat="1" applyFont="1" applyFill="1" applyAlignment="1">
      <alignment vertical="center"/>
    </xf>
    <xf numFmtId="220" fontId="2" fillId="12" borderId="0" xfId="7" applyNumberFormat="1" applyFont="1" applyFill="1" applyAlignment="1">
      <alignment vertical="center"/>
    </xf>
    <xf numFmtId="190" fontId="51" fillId="0" borderId="0" xfId="0" applyNumberFormat="1" applyFont="1">
      <alignment vertical="center"/>
    </xf>
    <xf numFmtId="49" fontId="11" fillId="0" borderId="0" xfId="0" applyNumberFormat="1" applyFont="1">
      <alignment vertical="center"/>
    </xf>
    <xf numFmtId="190" fontId="11" fillId="0" borderId="0" xfId="0" applyNumberFormat="1" applyFont="1">
      <alignment vertical="center"/>
    </xf>
    <xf numFmtId="190" fontId="20" fillId="0" borderId="0" xfId="0" applyNumberFormat="1" applyFont="1">
      <alignment vertical="center"/>
    </xf>
    <xf numFmtId="190" fontId="51" fillId="0" borderId="0" xfId="0" applyNumberFormat="1" applyFont="1" applyAlignment="1">
      <alignment horizontal="left" vertical="center"/>
    </xf>
    <xf numFmtId="49" fontId="23" fillId="12" borderId="0" xfId="38" applyNumberFormat="1" applyFont="1" applyFill="1" applyAlignment="1">
      <alignment horizontal="left" vertical="center"/>
    </xf>
    <xf numFmtId="220" fontId="92" fillId="0" borderId="0" xfId="7" applyNumberFormat="1" applyFont="1" applyAlignment="1">
      <alignment vertical="center"/>
    </xf>
    <xf numFmtId="220" fontId="91" fillId="0" borderId="0" xfId="7" applyNumberFormat="1" applyFont="1" applyAlignment="1">
      <alignment vertical="center"/>
    </xf>
    <xf numFmtId="221" fontId="2" fillId="0" borderId="0" xfId="7" applyNumberFormat="1" applyFont="1" applyAlignment="1">
      <alignment horizontal="right" vertical="center"/>
    </xf>
    <xf numFmtId="221" fontId="2" fillId="0" borderId="0" xfId="14" applyNumberFormat="1" applyFont="1" applyFill="1" applyBorder="1" applyAlignment="1">
      <alignment horizontal="right" vertical="center"/>
    </xf>
    <xf numFmtId="221" fontId="2" fillId="0" borderId="0" xfId="14" applyNumberFormat="1" applyFont="1" applyFill="1" applyAlignment="1">
      <alignment horizontal="right" vertical="center"/>
    </xf>
    <xf numFmtId="0" fontId="30" fillId="0" borderId="0" xfId="44" applyFont="1"/>
    <xf numFmtId="222" fontId="30" fillId="0" borderId="0" xfId="44" applyNumberFormat="1" applyFont="1"/>
    <xf numFmtId="190" fontId="67" fillId="12" borderId="0" xfId="43" applyNumberFormat="1" applyFont="1" applyFill="1" applyAlignment="1">
      <alignment horizontal="left" vertical="center"/>
    </xf>
    <xf numFmtId="220" fontId="2" fillId="0" borderId="13" xfId="7" applyNumberFormat="1" applyFont="1" applyBorder="1" applyAlignment="1">
      <alignment horizontal="distributed" vertical="center" wrapText="1" justifyLastLine="1"/>
    </xf>
    <xf numFmtId="49" fontId="2" fillId="0" borderId="3" xfId="7" applyNumberFormat="1" applyFont="1" applyBorder="1" applyAlignment="1">
      <alignment horizontal="right" vertical="center"/>
    </xf>
    <xf numFmtId="38" fontId="2" fillId="0" borderId="3" xfId="41" applyFont="1" applyBorder="1" applyAlignment="1">
      <alignment horizontal="right" vertical="center"/>
    </xf>
    <xf numFmtId="38" fontId="2" fillId="0" borderId="3" xfId="41" applyFont="1" applyFill="1" applyBorder="1" applyAlignment="1">
      <alignment horizontal="right" vertical="center"/>
    </xf>
    <xf numFmtId="38" fontId="2" fillId="0" borderId="0" xfId="41" applyFont="1" applyFill="1" applyBorder="1" applyAlignment="1">
      <alignment horizontal="right" vertical="center"/>
    </xf>
    <xf numFmtId="0" fontId="5" fillId="2" borderId="0" xfId="34" applyFont="1" applyFill="1" applyAlignment="1">
      <alignment vertical="center"/>
    </xf>
    <xf numFmtId="181" fontId="2" fillId="2" borderId="0" xfId="1" applyNumberFormat="1" applyFill="1" applyAlignment="1">
      <alignment vertical="center"/>
    </xf>
    <xf numFmtId="0" fontId="2" fillId="2" borderId="0" xfId="1" applyFill="1" applyAlignment="1">
      <alignment horizontal="distributed" vertical="center"/>
    </xf>
    <xf numFmtId="181" fontId="2" fillId="2" borderId="0" xfId="2" applyNumberFormat="1" applyFont="1" applyFill="1" applyBorder="1" applyAlignment="1" applyProtection="1">
      <alignment horizontal="right" vertical="center"/>
    </xf>
    <xf numFmtId="0" fontId="22" fillId="2" borderId="0" xfId="34" applyFont="1" applyFill="1"/>
    <xf numFmtId="0" fontId="2" fillId="2" borderId="0" xfId="34" applyFont="1" applyFill="1"/>
    <xf numFmtId="49" fontId="38" fillId="0" borderId="0" xfId="0" applyNumberFormat="1" applyFont="1">
      <alignment vertical="center"/>
    </xf>
    <xf numFmtId="190" fontId="0" fillId="0" borderId="0" xfId="0" applyNumberFormat="1">
      <alignment vertical="center"/>
    </xf>
    <xf numFmtId="49" fontId="23" fillId="0" borderId="0" xfId="0" applyNumberFormat="1" applyFont="1" applyAlignment="1">
      <alignment horizontal="left" vertical="center" shrinkToFit="1"/>
    </xf>
    <xf numFmtId="49" fontId="23" fillId="0" borderId="0" xfId="0" applyNumberFormat="1" applyFont="1">
      <alignment vertical="center"/>
    </xf>
    <xf numFmtId="49" fontId="13" fillId="0" borderId="0" xfId="0" applyNumberFormat="1" applyFont="1">
      <alignment vertical="center"/>
    </xf>
    <xf numFmtId="49" fontId="78" fillId="0" borderId="10" xfId="0" applyNumberFormat="1" applyFont="1" applyBorder="1" applyAlignment="1">
      <alignment horizontal="distributed" vertical="center" wrapText="1"/>
    </xf>
    <xf numFmtId="190" fontId="78" fillId="0" borderId="13" xfId="0" applyNumberFormat="1" applyFont="1" applyBorder="1" applyAlignment="1">
      <alignment horizontal="distributed" vertical="center" justifyLastLine="1"/>
    </xf>
    <xf numFmtId="49" fontId="78" fillId="0" borderId="13" xfId="0" applyNumberFormat="1" applyFont="1" applyBorder="1" applyAlignment="1">
      <alignment horizontal="distributed" vertical="center" justifyLastLine="1"/>
    </xf>
    <xf numFmtId="190" fontId="0" fillId="0" borderId="0" xfId="0" applyNumberFormat="1" applyAlignment="1">
      <alignment horizontal="distributed" vertical="center"/>
    </xf>
    <xf numFmtId="49" fontId="48" fillId="0" borderId="0" xfId="0" applyNumberFormat="1" applyFont="1" applyAlignment="1">
      <alignment horizontal="distributed" vertical="center"/>
    </xf>
    <xf numFmtId="211" fontId="13" fillId="0" borderId="4" xfId="0" applyNumberFormat="1" applyFont="1" applyBorder="1" applyAlignment="1">
      <alignment horizontal="center" vertical="center"/>
    </xf>
    <xf numFmtId="211" fontId="13" fillId="0" borderId="5" xfId="0" applyNumberFormat="1" applyFont="1" applyBorder="1" applyAlignment="1">
      <alignment horizontal="center" vertical="center"/>
    </xf>
    <xf numFmtId="211" fontId="13" fillId="0" borderId="0" xfId="0" applyNumberFormat="1" applyFont="1" applyAlignment="1">
      <alignment horizontal="center" vertical="center"/>
    </xf>
    <xf numFmtId="49" fontId="52" fillId="0" borderId="0" xfId="0" applyNumberFormat="1" applyFont="1" applyAlignment="1">
      <alignment horizontal="center" vertical="center"/>
    </xf>
    <xf numFmtId="190" fontId="13" fillId="0" borderId="0" xfId="0" applyNumberFormat="1" applyFont="1" applyAlignment="1">
      <alignment horizontal="distributed" vertical="center"/>
    </xf>
    <xf numFmtId="0" fontId="13" fillId="0" borderId="3" xfId="0" applyFont="1" applyBorder="1" applyAlignment="1">
      <alignment horizontal="right" vertical="center"/>
    </xf>
    <xf numFmtId="0" fontId="13" fillId="0" borderId="0" xfId="0" applyFont="1" applyAlignment="1">
      <alignment horizontal="right" vertical="center"/>
    </xf>
    <xf numFmtId="190" fontId="53" fillId="0" borderId="0" xfId="0" applyNumberFormat="1" applyFont="1" applyAlignment="1">
      <alignment horizontal="distributed" vertical="center" justifyLastLine="1"/>
    </xf>
    <xf numFmtId="190" fontId="21" fillId="0" borderId="0" xfId="0" applyNumberFormat="1" applyFont="1">
      <alignment vertical="center"/>
    </xf>
    <xf numFmtId="49" fontId="0" fillId="0" borderId="0" xfId="0" applyNumberFormat="1">
      <alignment vertical="center"/>
    </xf>
    <xf numFmtId="190" fontId="13" fillId="0" borderId="0" xfId="0" applyNumberFormat="1" applyFont="1" applyAlignment="1">
      <alignment vertical="center" wrapText="1"/>
    </xf>
    <xf numFmtId="207" fontId="73" fillId="5" borderId="0" xfId="0" applyNumberFormat="1" applyFont="1" applyFill="1" applyAlignment="1" applyProtection="1">
      <alignment horizontal="right" vertical="center"/>
      <protection locked="0"/>
    </xf>
    <xf numFmtId="0" fontId="27" fillId="0" borderId="0" xfId="21">
      <alignment vertical="center"/>
    </xf>
    <xf numFmtId="0" fontId="28" fillId="0" borderId="0" xfId="21" applyFont="1" applyAlignment="1">
      <alignment horizontal="center" vertical="center" wrapText="1"/>
    </xf>
    <xf numFmtId="0" fontId="28" fillId="0" borderId="0" xfId="21" applyFont="1" applyAlignment="1">
      <alignment horizontal="center" vertical="center"/>
    </xf>
    <xf numFmtId="49" fontId="28" fillId="0" borderId="0" xfId="21" applyNumberFormat="1" applyFont="1" applyAlignment="1">
      <alignment horizontal="center" vertical="center"/>
    </xf>
    <xf numFmtId="38" fontId="2" fillId="0" borderId="3" xfId="7" applyNumberFormat="1" applyFont="1" applyBorder="1" applyAlignment="1">
      <alignment horizontal="right" vertical="center"/>
    </xf>
    <xf numFmtId="38" fontId="2" fillId="0" borderId="0" xfId="7" applyNumberFormat="1" applyFont="1" applyAlignment="1">
      <alignment horizontal="right" vertical="center"/>
    </xf>
    <xf numFmtId="38" fontId="2" fillId="0" borderId="3" xfId="17" applyFont="1" applyFill="1" applyBorder="1" applyAlignment="1">
      <alignment horizontal="right" vertical="center"/>
    </xf>
    <xf numFmtId="38" fontId="2" fillId="0" borderId="0" xfId="17" applyFont="1" applyFill="1" applyBorder="1" applyAlignment="1">
      <alignment horizontal="right" vertical="center"/>
    </xf>
    <xf numFmtId="181" fontId="2" fillId="2" borderId="0" xfId="17" applyNumberFormat="1" applyFont="1" applyFill="1" applyBorder="1" applyAlignment="1" applyProtection="1">
      <alignment horizontal="right" vertical="center"/>
    </xf>
    <xf numFmtId="0" fontId="77" fillId="0" borderId="0" xfId="39" applyFont="1" applyAlignment="1">
      <alignment horizontal="left" vertical="top"/>
    </xf>
    <xf numFmtId="0" fontId="77" fillId="0" borderId="0" xfId="39" applyFont="1" applyAlignment="1">
      <alignment vertical="center"/>
    </xf>
    <xf numFmtId="190" fontId="23" fillId="12" borderId="0" xfId="45" applyNumberFormat="1" applyFont="1" applyFill="1" applyAlignment="1">
      <alignment horizontal="left" vertical="top"/>
    </xf>
    <xf numFmtId="220" fontId="96" fillId="0" borderId="0" xfId="7" applyNumberFormat="1" applyFont="1" applyAlignment="1">
      <alignment vertical="center"/>
    </xf>
    <xf numFmtId="220" fontId="96" fillId="0" borderId="0" xfId="7" applyNumberFormat="1" applyFont="1" applyAlignment="1">
      <alignment horizontal="left" vertical="center"/>
    </xf>
    <xf numFmtId="38" fontId="2" fillId="0" borderId="3" xfId="6" applyFont="1" applyBorder="1" applyAlignment="1">
      <alignment horizontal="right" vertical="center"/>
    </xf>
    <xf numFmtId="38" fontId="2" fillId="0" borderId="0" xfId="6" applyFont="1" applyAlignment="1">
      <alignment horizontal="right" vertical="center"/>
    </xf>
    <xf numFmtId="38" fontId="2" fillId="0" borderId="3" xfId="6" applyFont="1" applyFill="1" applyBorder="1" applyAlignment="1">
      <alignment horizontal="right" vertical="center"/>
    </xf>
    <xf numFmtId="38" fontId="2" fillId="0" borderId="0" xfId="6" applyFont="1" applyFill="1" applyBorder="1" applyAlignment="1">
      <alignment horizontal="right" vertical="center"/>
    </xf>
    <xf numFmtId="0" fontId="11" fillId="0" borderId="0" xfId="0" applyFont="1" applyAlignment="1">
      <alignment horizontal="center"/>
    </xf>
    <xf numFmtId="0" fontId="11" fillId="0" borderId="0" xfId="0" applyFont="1" applyAlignment="1"/>
    <xf numFmtId="0" fontId="13" fillId="0" borderId="0" xfId="0" applyFont="1" applyAlignment="1"/>
    <xf numFmtId="0" fontId="24" fillId="0" borderId="0" xfId="0" applyFont="1" applyAlignment="1">
      <alignment horizontal="left" vertical="center" indent="1"/>
    </xf>
    <xf numFmtId="0" fontId="11" fillId="0" borderId="0" xfId="0" applyFont="1" applyAlignment="1">
      <alignment horizontal="left" indent="1"/>
    </xf>
    <xf numFmtId="0" fontId="13" fillId="0" borderId="0" xfId="0" applyFont="1" applyAlignment="1">
      <alignment horizontal="left" indent="1"/>
    </xf>
    <xf numFmtId="0" fontId="24" fillId="12" borderId="0" xfId="0" applyFont="1" applyFill="1" applyAlignment="1">
      <alignment horizontal="left" vertical="center"/>
    </xf>
    <xf numFmtId="49" fontId="13" fillId="0" borderId="0" xfId="0" applyNumberFormat="1" applyFont="1" applyAlignment="1"/>
    <xf numFmtId="0" fontId="9" fillId="4" borderId="22" xfId="1" applyFont="1" applyFill="1" applyBorder="1" applyAlignment="1">
      <alignment horizontal="right" vertical="center"/>
    </xf>
    <xf numFmtId="217" fontId="9" fillId="4" borderId="22" xfId="41" applyNumberFormat="1" applyFont="1" applyFill="1" applyBorder="1" applyAlignment="1">
      <alignment horizontal="right" vertical="center"/>
    </xf>
    <xf numFmtId="0" fontId="9" fillId="2" borderId="22" xfId="1" applyFont="1" applyFill="1" applyBorder="1" applyAlignment="1">
      <alignment horizontal="right"/>
    </xf>
    <xf numFmtId="0" fontId="9" fillId="2" borderId="22" xfId="1" applyFont="1" applyFill="1" applyBorder="1" applyAlignment="1">
      <alignment horizontal="distributed" indent="1"/>
    </xf>
    <xf numFmtId="38" fontId="9" fillId="2" borderId="22" xfId="24" applyFont="1" applyFill="1" applyBorder="1" applyAlignment="1">
      <alignment horizontal="right"/>
    </xf>
    <xf numFmtId="0" fontId="0" fillId="0" borderId="22" xfId="0" applyBorder="1">
      <alignment vertical="center"/>
    </xf>
    <xf numFmtId="0" fontId="0" fillId="0" borderId="22" xfId="0" applyBorder="1" applyAlignment="1">
      <alignment horizontal="right" vertical="center"/>
    </xf>
    <xf numFmtId="38" fontId="0" fillId="0" borderId="22" xfId="41" applyFont="1" applyBorder="1">
      <alignment vertical="center"/>
    </xf>
    <xf numFmtId="176" fontId="0" fillId="0" borderId="22" xfId="48" applyNumberFormat="1" applyFont="1" applyBorder="1">
      <alignment vertical="center"/>
    </xf>
    <xf numFmtId="0" fontId="11" fillId="0" borderId="22" xfId="16" applyFont="1" applyBorder="1" applyAlignment="1">
      <alignment horizontal="distributed"/>
    </xf>
    <xf numFmtId="186" fontId="41" fillId="0" borderId="22" xfId="30" quotePrefix="1" applyNumberFormat="1" applyFont="1" applyBorder="1" applyAlignment="1" applyProtection="1">
      <alignment horizontal="right"/>
      <protection hidden="1"/>
    </xf>
    <xf numFmtId="186" fontId="41" fillId="0" borderId="22" xfId="30" applyNumberFormat="1" applyFont="1" applyBorder="1" applyAlignment="1">
      <alignment horizontal="right"/>
    </xf>
    <xf numFmtId="187" fontId="41" fillId="0" borderId="22" xfId="16" applyNumberFormat="1" applyFont="1" applyBorder="1" applyAlignment="1">
      <alignment horizontal="right"/>
    </xf>
    <xf numFmtId="186" fontId="41" fillId="0" borderId="22" xfId="30" applyNumberFormat="1" applyFont="1" applyBorder="1" applyAlignment="1" applyProtection="1">
      <alignment horizontal="right"/>
      <protection hidden="1"/>
    </xf>
    <xf numFmtId="178" fontId="41" fillId="0" borderId="22" xfId="31" quotePrefix="1" applyNumberFormat="1" applyFont="1" applyBorder="1" applyAlignment="1" applyProtection="1">
      <alignment horizontal="right"/>
      <protection hidden="1"/>
    </xf>
    <xf numFmtId="188" fontId="41" fillId="0" borderId="22" xfId="30" applyNumberFormat="1" applyFont="1" applyBorder="1" applyAlignment="1">
      <alignment horizontal="right"/>
    </xf>
    <xf numFmtId="0" fontId="2" fillId="6" borderId="28" xfId="4" applyFill="1" applyBorder="1" applyAlignment="1">
      <alignment horizontal="right"/>
    </xf>
    <xf numFmtId="0" fontId="28" fillId="0" borderId="2" xfId="0" applyFont="1" applyBorder="1" applyAlignment="1">
      <alignment horizontal="center" vertical="center" wrapText="1"/>
    </xf>
    <xf numFmtId="0" fontId="28" fillId="0" borderId="2" xfId="0" applyFont="1" applyBorder="1" applyAlignment="1">
      <alignment horizontal="center" vertical="center"/>
    </xf>
    <xf numFmtId="49" fontId="2" fillId="0" borderId="2" xfId="7" applyNumberFormat="1" applyFont="1" applyBorder="1" applyAlignment="1">
      <alignment horizontal="center" vertical="center" wrapText="1" justifyLastLine="1"/>
    </xf>
    <xf numFmtId="0" fontId="11" fillId="0" borderId="0" xfId="13" applyFont="1" applyAlignment="1">
      <alignment vertical="top"/>
    </xf>
    <xf numFmtId="214" fontId="11" fillId="0" borderId="0" xfId="13" applyNumberFormat="1" applyFont="1" applyAlignment="1">
      <alignment horizontal="right"/>
    </xf>
    <xf numFmtId="0" fontId="24" fillId="0" borderId="0" xfId="13" applyFont="1" applyAlignment="1">
      <alignment vertical="center"/>
    </xf>
    <xf numFmtId="0" fontId="23" fillId="0" borderId="0" xfId="0" applyFont="1" applyAlignment="1">
      <alignment vertical="top"/>
    </xf>
    <xf numFmtId="0" fontId="11" fillId="12" borderId="0" xfId="13" applyFont="1" applyFill="1" applyAlignment="1">
      <alignment vertical="top"/>
    </xf>
    <xf numFmtId="0" fontId="9" fillId="3" borderId="33" xfId="1" applyFont="1" applyFill="1" applyBorder="1" applyAlignment="1">
      <alignment horizontal="center" vertical="center"/>
    </xf>
    <xf numFmtId="0" fontId="12" fillId="3" borderId="33" xfId="1" applyFont="1" applyFill="1" applyBorder="1" applyAlignment="1">
      <alignment horizontal="center" vertical="center"/>
    </xf>
    <xf numFmtId="0" fontId="9" fillId="3" borderId="33" xfId="1" applyFont="1" applyFill="1" applyBorder="1" applyAlignment="1">
      <alignment horizontal="distributed" vertical="center" indent="1"/>
    </xf>
    <xf numFmtId="0" fontId="9" fillId="4" borderId="28" xfId="3" applyFont="1" applyFill="1" applyBorder="1" applyAlignment="1">
      <alignment horizontal="distributed" vertical="center" indent="1"/>
    </xf>
    <xf numFmtId="0" fontId="9" fillId="3" borderId="33" xfId="1" applyFont="1" applyFill="1" applyBorder="1" applyAlignment="1">
      <alignment horizontal="distributed" vertical="center" indent="1" shrinkToFit="1"/>
    </xf>
    <xf numFmtId="211" fontId="12" fillId="4" borderId="29" xfId="1" applyNumberFormat="1" applyFont="1" applyFill="1" applyBorder="1" applyAlignment="1">
      <alignment horizontal="right"/>
    </xf>
    <xf numFmtId="0" fontId="12" fillId="4" borderId="29" xfId="1" applyFont="1" applyFill="1" applyBorder="1" applyAlignment="1">
      <alignment horizontal="right" vertical="center"/>
    </xf>
    <xf numFmtId="0" fontId="9" fillId="3" borderId="34" xfId="1" applyFont="1" applyFill="1" applyBorder="1" applyAlignment="1">
      <alignment horizontal="distributed" vertical="center" indent="1" shrinkToFit="1"/>
    </xf>
    <xf numFmtId="0" fontId="11" fillId="0" borderId="29" xfId="16" applyFont="1" applyBorder="1" applyAlignment="1">
      <alignment horizontal="right"/>
    </xf>
    <xf numFmtId="219" fontId="2" fillId="0" borderId="39" xfId="7" applyNumberFormat="1" applyFont="1" applyBorder="1" applyAlignment="1">
      <alignment horizontal="center" vertical="center"/>
    </xf>
    <xf numFmtId="0" fontId="2" fillId="6" borderId="44" xfId="4" applyFill="1" applyBorder="1" applyAlignment="1">
      <alignment horizontal="right"/>
    </xf>
    <xf numFmtId="49" fontId="28" fillId="0" borderId="45" xfId="0" applyNumberFormat="1" applyFont="1" applyBorder="1" applyAlignment="1">
      <alignment horizontal="center" vertical="center"/>
    </xf>
    <xf numFmtId="0" fontId="28" fillId="0" borderId="45" xfId="0" applyFont="1" applyBorder="1" applyAlignment="1">
      <alignment horizontal="center" vertical="center"/>
    </xf>
    <xf numFmtId="0" fontId="28" fillId="0" borderId="45" xfId="0" applyFont="1" applyBorder="1">
      <alignment vertical="center"/>
    </xf>
    <xf numFmtId="38" fontId="2" fillId="0" borderId="45" xfId="2" applyFont="1" applyFill="1" applyBorder="1" applyAlignment="1">
      <alignment horizontal="right" vertical="center"/>
    </xf>
    <xf numFmtId="49" fontId="13" fillId="0" borderId="48" xfId="52" applyNumberFormat="1" applyFont="1" applyBorder="1" applyAlignment="1">
      <alignment vertical="center" wrapText="1"/>
    </xf>
    <xf numFmtId="49" fontId="13" fillId="0" borderId="46" xfId="35" applyNumberFormat="1" applyFont="1" applyBorder="1" applyAlignment="1">
      <alignment horizontal="center" vertical="center"/>
    </xf>
    <xf numFmtId="49" fontId="11" fillId="0" borderId="44" xfId="52" applyNumberFormat="1" applyBorder="1" applyAlignment="1">
      <alignment horizontal="distributed" vertical="center" justifyLastLine="1"/>
    </xf>
    <xf numFmtId="49" fontId="13" fillId="0" borderId="43" xfId="52" applyNumberFormat="1" applyFont="1" applyBorder="1" applyAlignment="1">
      <alignment vertical="center"/>
    </xf>
    <xf numFmtId="49" fontId="13" fillId="0" borderId="45" xfId="35" applyNumberFormat="1" applyFont="1" applyBorder="1" applyAlignment="1">
      <alignment horizontal="center" vertical="center"/>
    </xf>
    <xf numFmtId="182" fontId="5" fillId="0" borderId="43" xfId="33" applyNumberFormat="1" applyBorder="1" applyAlignment="1"/>
    <xf numFmtId="0" fontId="5" fillId="6" borderId="45" xfId="33" applyFill="1" applyBorder="1" applyAlignment="1"/>
    <xf numFmtId="190" fontId="11" fillId="0" borderId="45" xfId="52" applyNumberFormat="1" applyBorder="1" applyAlignment="1">
      <alignment vertical="center"/>
    </xf>
    <xf numFmtId="190" fontId="11" fillId="0" borderId="44" xfId="52" applyNumberFormat="1" applyBorder="1" applyAlignment="1">
      <alignment vertical="center"/>
    </xf>
    <xf numFmtId="196" fontId="11" fillId="5" borderId="43" xfId="52" applyNumberFormat="1" applyFill="1" applyBorder="1" applyAlignment="1">
      <alignment vertical="center"/>
    </xf>
    <xf numFmtId="196" fontId="11" fillId="5" borderId="45" xfId="52" applyNumberFormat="1" applyFill="1" applyBorder="1" applyAlignment="1">
      <alignment vertical="center"/>
    </xf>
    <xf numFmtId="197" fontId="49" fillId="5" borderId="45" xfId="52" applyNumberFormat="1" applyFont="1" applyFill="1" applyBorder="1" applyAlignment="1" applyProtection="1">
      <alignment horizontal="right" vertical="center"/>
      <protection locked="0"/>
    </xf>
    <xf numFmtId="198" fontId="37" fillId="5" borderId="45" xfId="52" applyNumberFormat="1" applyFont="1" applyFill="1" applyBorder="1" applyAlignment="1">
      <alignment horizontal="right" vertical="center"/>
    </xf>
    <xf numFmtId="38" fontId="37" fillId="5" borderId="45" xfId="36" applyFont="1" applyFill="1" applyBorder="1" applyAlignment="1">
      <alignment horizontal="right" vertical="center"/>
    </xf>
    <xf numFmtId="38" fontId="49" fillId="5" borderId="45" xfId="36" applyFont="1" applyFill="1" applyBorder="1" applyAlignment="1" applyProtection="1">
      <alignment horizontal="right" vertical="center"/>
      <protection locked="0"/>
    </xf>
    <xf numFmtId="190" fontId="50" fillId="0" borderId="43" xfId="52" applyNumberFormat="1" applyFont="1" applyBorder="1" applyAlignment="1">
      <alignment horizontal="right" vertical="center"/>
    </xf>
    <xf numFmtId="190" fontId="50" fillId="0" borderId="45" xfId="35" applyNumberFormat="1" applyFont="1" applyBorder="1" applyAlignment="1">
      <alignment vertical="center"/>
    </xf>
    <xf numFmtId="0" fontId="2" fillId="6" borderId="43" xfId="4" applyFill="1" applyBorder="1" applyAlignment="1">
      <alignment horizontal="right"/>
    </xf>
    <xf numFmtId="0" fontId="28" fillId="0" borderId="35" xfId="0" applyFont="1" applyBorder="1" applyAlignment="1">
      <alignment horizontal="center" vertical="center" wrapText="1"/>
    </xf>
    <xf numFmtId="220" fontId="2" fillId="0" borderId="33" xfId="7" applyNumberFormat="1" applyFont="1" applyBorder="1" applyAlignment="1">
      <alignment horizontal="distributed" vertical="center" justifyLastLine="1"/>
    </xf>
    <xf numFmtId="0" fontId="2" fillId="6" borderId="45" xfId="4" applyFill="1" applyBorder="1" applyAlignment="1">
      <alignment horizontal="right"/>
    </xf>
    <xf numFmtId="49" fontId="11" fillId="0" borderId="44" xfId="37" applyNumberFormat="1" applyBorder="1" applyAlignment="1">
      <alignment horizontal="distributed" vertical="center" justifyLastLine="1"/>
    </xf>
    <xf numFmtId="49" fontId="11" fillId="0" borderId="45" xfId="37" applyNumberFormat="1" applyBorder="1" applyAlignment="1">
      <alignment horizontal="distributed" vertical="center" justifyLastLine="1"/>
    </xf>
    <xf numFmtId="190" fontId="11" fillId="0" borderId="45" xfId="37" applyNumberFormat="1" applyBorder="1" applyAlignment="1">
      <alignment vertical="center"/>
    </xf>
    <xf numFmtId="196" fontId="11" fillId="0" borderId="43" xfId="37" applyNumberFormat="1" applyBorder="1" applyAlignment="1">
      <alignment vertical="center"/>
    </xf>
    <xf numFmtId="196" fontId="11" fillId="0" borderId="45" xfId="37" applyNumberFormat="1" applyBorder="1" applyAlignment="1">
      <alignment vertical="center"/>
    </xf>
    <xf numFmtId="190" fontId="50" fillId="0" borderId="45" xfId="37" applyNumberFormat="1" applyFont="1" applyBorder="1" applyAlignment="1">
      <alignment vertical="center"/>
    </xf>
    <xf numFmtId="183" fontId="21" fillId="0" borderId="45" xfId="27" applyNumberFormat="1" applyFont="1" applyBorder="1" applyAlignment="1">
      <alignment horizontal="center"/>
    </xf>
    <xf numFmtId="183" fontId="21" fillId="0" borderId="44" xfId="27" applyNumberFormat="1" applyFont="1" applyBorder="1" applyAlignment="1">
      <alignment horizontal="center"/>
    </xf>
    <xf numFmtId="220" fontId="2" fillId="0" borderId="45" xfId="7" applyNumberFormat="1" applyFont="1" applyBorder="1" applyAlignment="1">
      <alignment horizontal="distributed" vertical="center" justifyLastLine="1"/>
    </xf>
    <xf numFmtId="49" fontId="2" fillId="0" borderId="43" xfId="7" applyNumberFormat="1" applyFont="1" applyBorder="1" applyAlignment="1">
      <alignment horizontal="distributed" vertical="center" wrapText="1" justifyLastLine="1"/>
    </xf>
    <xf numFmtId="221" fontId="2" fillId="0" borderId="45" xfId="14" applyNumberFormat="1" applyFont="1" applyFill="1" applyBorder="1" applyAlignment="1">
      <alignment horizontal="right" vertical="center"/>
    </xf>
    <xf numFmtId="49" fontId="68" fillId="0" borderId="44" xfId="43" applyNumberFormat="1" applyFont="1" applyBorder="1" applyAlignment="1">
      <alignment horizontal="distributed" vertical="center" justifyLastLine="1"/>
    </xf>
    <xf numFmtId="49" fontId="68" fillId="0" borderId="45" xfId="43" applyNumberFormat="1" applyFont="1" applyBorder="1" applyAlignment="1">
      <alignment horizontal="distributed" vertical="center" justifyLastLine="1"/>
    </xf>
    <xf numFmtId="190" fontId="42" fillId="0" borderId="45" xfId="43" applyNumberFormat="1" applyFont="1" applyBorder="1" applyAlignment="1">
      <alignment vertical="center"/>
    </xf>
    <xf numFmtId="196" fontId="42" fillId="0" borderId="43" xfId="43" applyNumberFormat="1" applyFont="1" applyBorder="1" applyAlignment="1">
      <alignment vertical="center"/>
    </xf>
    <xf numFmtId="196" fontId="42" fillId="0" borderId="45" xfId="43" applyNumberFormat="1" applyFont="1" applyBorder="1" applyAlignment="1">
      <alignment vertical="center"/>
    </xf>
    <xf numFmtId="190" fontId="75" fillId="0" borderId="45" xfId="43" applyNumberFormat="1" applyFont="1" applyBorder="1" applyAlignment="1">
      <alignment vertical="center"/>
    </xf>
    <xf numFmtId="183" fontId="21" fillId="0" borderId="43" xfId="9" quotePrefix="1" applyNumberFormat="1" applyFont="1" applyBorder="1" applyAlignment="1">
      <alignment horizontal="center"/>
    </xf>
    <xf numFmtId="38" fontId="2" fillId="0" borderId="43" xfId="8" applyFont="1" applyFill="1" applyBorder="1" applyAlignment="1">
      <alignment horizontal="right"/>
    </xf>
    <xf numFmtId="38" fontId="2" fillId="0" borderId="43" xfId="41" applyFont="1" applyFill="1" applyBorder="1" applyAlignment="1">
      <alignment horizontal="right" vertical="center"/>
    </xf>
    <xf numFmtId="38" fontId="2" fillId="0" borderId="45" xfId="41" applyFont="1" applyFill="1" applyBorder="1" applyAlignment="1">
      <alignment horizontal="right" vertical="center"/>
    </xf>
    <xf numFmtId="49" fontId="78" fillId="0" borderId="44" xfId="0" applyNumberFormat="1" applyFont="1" applyBorder="1" applyAlignment="1">
      <alignment horizontal="distributed" vertical="center" justifyLastLine="1"/>
    </xf>
    <xf numFmtId="49" fontId="78" fillId="0" borderId="45" xfId="0" applyNumberFormat="1" applyFont="1" applyBorder="1" applyAlignment="1">
      <alignment horizontal="distributed" vertical="center" justifyLastLine="1"/>
    </xf>
    <xf numFmtId="190" fontId="17" fillId="0" borderId="45" xfId="0" applyNumberFormat="1" applyFont="1" applyBorder="1" applyAlignment="1">
      <alignment horizontal="centerContinuous" vertical="center"/>
    </xf>
    <xf numFmtId="190" fontId="46" fillId="0" borderId="43" xfId="0" applyNumberFormat="1" applyFont="1" applyBorder="1" applyAlignment="1">
      <alignment horizontal="centerContinuous" vertical="center"/>
    </xf>
    <xf numFmtId="190" fontId="46" fillId="0" borderId="45" xfId="0" applyNumberFormat="1" applyFont="1" applyBorder="1" applyAlignment="1">
      <alignment horizontal="centerContinuous" vertical="center"/>
    </xf>
    <xf numFmtId="0" fontId="21" fillId="0" borderId="45" xfId="27" applyFont="1" applyBorder="1" applyAlignment="1">
      <alignment horizontal="center"/>
    </xf>
    <xf numFmtId="0" fontId="21" fillId="0" borderId="44" xfId="27" applyFont="1" applyBorder="1" applyAlignment="1">
      <alignment horizontal="center"/>
    </xf>
    <xf numFmtId="0" fontId="21" fillId="0" borderId="43" xfId="9" quotePrefix="1" applyFont="1" applyBorder="1" applyAlignment="1">
      <alignment horizontal="center"/>
    </xf>
    <xf numFmtId="0" fontId="21" fillId="0" borderId="44" xfId="9" quotePrefix="1" applyFont="1" applyBorder="1" applyAlignment="1">
      <alignment horizontal="center"/>
    </xf>
    <xf numFmtId="49" fontId="28" fillId="0" borderId="45" xfId="21" applyNumberFormat="1" applyFont="1" applyBorder="1" applyAlignment="1">
      <alignment horizontal="center" vertical="center"/>
    </xf>
    <xf numFmtId="0" fontId="28" fillId="0" borderId="45" xfId="21" applyFont="1" applyBorder="1" applyAlignment="1">
      <alignment horizontal="center" vertical="center"/>
    </xf>
    <xf numFmtId="0" fontId="28" fillId="0" borderId="45" xfId="21" applyFont="1" applyBorder="1">
      <alignment vertical="center"/>
    </xf>
    <xf numFmtId="38" fontId="2" fillId="0" borderId="43" xfId="17" applyFont="1" applyFill="1" applyBorder="1" applyAlignment="1">
      <alignment horizontal="right" vertical="center"/>
    </xf>
    <xf numFmtId="38" fontId="2" fillId="0" borderId="45" xfId="17" applyFont="1" applyFill="1" applyBorder="1" applyAlignment="1">
      <alignment horizontal="right" vertical="center"/>
    </xf>
    <xf numFmtId="182" fontId="5" fillId="0" borderId="43" xfId="7" applyNumberFormat="1" applyBorder="1"/>
    <xf numFmtId="0" fontId="5" fillId="6" borderId="45" xfId="7" applyFill="1" applyBorder="1"/>
    <xf numFmtId="183" fontId="21" fillId="0" borderId="44" xfId="9" quotePrefix="1" applyNumberFormat="1" applyFont="1" applyBorder="1" applyAlignment="1">
      <alignment horizontal="center"/>
    </xf>
    <xf numFmtId="38" fontId="2" fillId="0" borderId="43" xfId="6" applyFont="1" applyFill="1" applyBorder="1" applyAlignment="1">
      <alignment horizontal="right" vertical="center"/>
    </xf>
    <xf numFmtId="38" fontId="2" fillId="0" borderId="45" xfId="6" applyFont="1" applyFill="1" applyBorder="1" applyAlignment="1">
      <alignment horizontal="right" vertical="center"/>
    </xf>
    <xf numFmtId="0" fontId="11" fillId="0" borderId="46" xfId="13" applyFont="1" applyBorder="1" applyAlignment="1">
      <alignment horizontal="center" vertical="center"/>
    </xf>
    <xf numFmtId="0" fontId="11" fillId="0" borderId="47" xfId="13" applyFont="1" applyBorder="1" applyAlignment="1">
      <alignment horizontal="center" vertical="center"/>
    </xf>
    <xf numFmtId="0" fontId="11" fillId="0" borderId="48" xfId="13" applyFont="1" applyBorder="1" applyAlignment="1">
      <alignment horizontal="center" vertical="center"/>
    </xf>
    <xf numFmtId="0" fontId="11" fillId="0" borderId="45" xfId="13" applyFont="1" applyBorder="1" applyAlignment="1">
      <alignment horizontal="center" vertical="center"/>
    </xf>
    <xf numFmtId="0" fontId="11" fillId="0" borderId="44" xfId="13" applyFont="1" applyBorder="1" applyAlignment="1">
      <alignment horizontal="center" vertical="center"/>
    </xf>
    <xf numFmtId="49" fontId="11" fillId="0" borderId="45" xfId="13" applyNumberFormat="1" applyFont="1" applyBorder="1" applyAlignment="1">
      <alignment horizontal="distributed"/>
    </xf>
    <xf numFmtId="49" fontId="11" fillId="0" borderId="44" xfId="13" applyNumberFormat="1" applyFont="1" applyBorder="1" applyAlignment="1">
      <alignment horizontal="center"/>
    </xf>
    <xf numFmtId="213" fontId="11" fillId="0" borderId="43" xfId="13" applyNumberFormat="1" applyFont="1" applyBorder="1" applyAlignment="1">
      <alignment horizontal="right"/>
    </xf>
    <xf numFmtId="213" fontId="11" fillId="0" borderId="45" xfId="13" applyNumberFormat="1" applyFont="1" applyBorder="1" applyAlignment="1">
      <alignment horizontal="right"/>
    </xf>
    <xf numFmtId="49" fontId="68" fillId="0" borderId="44" xfId="0" applyNumberFormat="1" applyFont="1" applyBorder="1" applyAlignment="1">
      <alignment horizontal="distributed" vertical="center" justifyLastLine="1"/>
    </xf>
    <xf numFmtId="49" fontId="68" fillId="0" borderId="45" xfId="0" applyNumberFormat="1" applyFont="1" applyBorder="1" applyAlignment="1">
      <alignment horizontal="distributed" vertical="center" justifyLastLine="1"/>
    </xf>
    <xf numFmtId="182" fontId="5" fillId="0" borderId="43" xfId="7" applyNumberFormat="1" applyBorder="1" applyAlignment="1">
      <alignment horizontal="right"/>
    </xf>
    <xf numFmtId="0" fontId="5" fillId="6" borderId="45" xfId="7" applyFill="1" applyBorder="1" applyAlignment="1">
      <alignment horizontal="right"/>
    </xf>
    <xf numFmtId="190" fontId="42" fillId="0" borderId="45" xfId="0" applyNumberFormat="1" applyFont="1" applyBorder="1">
      <alignment vertical="center"/>
    </xf>
    <xf numFmtId="196" fontId="42" fillId="0" borderId="43" xfId="0" applyNumberFormat="1" applyFont="1" applyBorder="1">
      <alignment vertical="center"/>
    </xf>
    <xf numFmtId="196" fontId="42" fillId="0" borderId="45" xfId="0" applyNumberFormat="1" applyFont="1" applyBorder="1">
      <alignment vertical="center"/>
    </xf>
    <xf numFmtId="190" fontId="75" fillId="0" borderId="45" xfId="0" applyNumberFormat="1" applyFont="1" applyBorder="1">
      <alignment vertical="center"/>
    </xf>
    <xf numFmtId="0" fontId="20" fillId="0" borderId="44" xfId="16" applyFont="1" applyBorder="1" applyAlignment="1">
      <alignment horizontal="center" vertical="center" shrinkToFit="1"/>
    </xf>
    <xf numFmtId="220" fontId="2" fillId="0" borderId="0" xfId="7" applyNumberFormat="1" applyFont="1" applyAlignment="1">
      <alignment horizontal="left" vertical="center"/>
    </xf>
    <xf numFmtId="0" fontId="28" fillId="0" borderId="53" xfId="0" applyFont="1" applyBorder="1" applyAlignment="1">
      <alignment horizontal="center" vertical="center" wrapText="1"/>
    </xf>
    <xf numFmtId="220" fontId="2" fillId="0" borderId="2" xfId="7" applyNumberFormat="1" applyFont="1" applyBorder="1" applyAlignment="1">
      <alignment horizontal="distributed" vertical="center" justifyLastLine="1"/>
    </xf>
    <xf numFmtId="220" fontId="2" fillId="0" borderId="54" xfId="7" applyNumberFormat="1" applyFont="1" applyBorder="1" applyAlignment="1">
      <alignment horizontal="distributed" vertical="center" justifyLastLine="1"/>
    </xf>
    <xf numFmtId="38" fontId="97" fillId="0" borderId="0" xfId="7" applyNumberFormat="1" applyFont="1" applyAlignment="1">
      <alignment horizontal="right" vertical="center"/>
    </xf>
    <xf numFmtId="38" fontId="97" fillId="0" borderId="0" xfId="2" applyFont="1" applyAlignment="1">
      <alignment horizontal="right" vertical="center"/>
    </xf>
    <xf numFmtId="177" fontId="97" fillId="0" borderId="0" xfId="2" applyNumberFormat="1" applyFont="1" applyAlignment="1">
      <alignment horizontal="right" vertical="center"/>
    </xf>
    <xf numFmtId="38" fontId="97" fillId="0" borderId="45" xfId="2" applyFont="1" applyBorder="1" applyAlignment="1">
      <alignment horizontal="right" vertical="center"/>
    </xf>
    <xf numFmtId="0" fontId="2" fillId="0" borderId="0" xfId="4" applyBorder="1"/>
    <xf numFmtId="0" fontId="2" fillId="6" borderId="0" xfId="4" applyFill="1" applyBorder="1" applyAlignment="1">
      <alignment horizontal="right"/>
    </xf>
    <xf numFmtId="0" fontId="6" fillId="0" borderId="0" xfId="45">
      <alignment vertical="center"/>
    </xf>
    <xf numFmtId="0" fontId="28" fillId="0" borderId="0" xfId="45" applyFont="1" applyAlignment="1">
      <alignment horizontal="center" vertical="center" wrapText="1"/>
    </xf>
    <xf numFmtId="0" fontId="28" fillId="0" borderId="0" xfId="45" applyFont="1" applyAlignment="1">
      <alignment horizontal="center" vertical="center"/>
    </xf>
    <xf numFmtId="0" fontId="28" fillId="0" borderId="0" xfId="45" applyFont="1">
      <alignment vertical="center"/>
    </xf>
    <xf numFmtId="49" fontId="28" fillId="0" borderId="0" xfId="45" applyNumberFormat="1" applyFont="1" applyAlignment="1">
      <alignment horizontal="center" vertical="center"/>
    </xf>
    <xf numFmtId="38" fontId="2" fillId="0" borderId="3" xfId="14" applyFont="1" applyFill="1" applyBorder="1" applyAlignment="1">
      <alignment horizontal="right" vertical="center"/>
    </xf>
    <xf numFmtId="38" fontId="2" fillId="0" borderId="0" xfId="14" applyFont="1" applyFill="1" applyBorder="1" applyAlignment="1">
      <alignment horizontal="right" vertical="center"/>
    </xf>
    <xf numFmtId="49" fontId="28" fillId="0" borderId="22" xfId="45" applyNumberFormat="1" applyFont="1" applyBorder="1" applyAlignment="1">
      <alignment horizontal="center" vertical="center"/>
    </xf>
    <xf numFmtId="0" fontId="28" fillId="0" borderId="22" xfId="45" applyFont="1" applyBorder="1" applyAlignment="1">
      <alignment horizontal="center" vertical="center"/>
    </xf>
    <xf numFmtId="0" fontId="28" fillId="0" borderId="22" xfId="45" applyFont="1" applyBorder="1">
      <alignment vertical="center"/>
    </xf>
    <xf numFmtId="38" fontId="2" fillId="0" borderId="28" xfId="14" applyFont="1" applyFill="1" applyBorder="1" applyAlignment="1">
      <alignment horizontal="right" vertical="center"/>
    </xf>
    <xf numFmtId="38" fontId="2" fillId="0" borderId="22" xfId="14" applyFont="1" applyFill="1" applyBorder="1" applyAlignment="1">
      <alignment horizontal="right" vertical="center"/>
    </xf>
    <xf numFmtId="181" fontId="2" fillId="2" borderId="0" xfId="14" applyNumberFormat="1" applyFont="1" applyFill="1" applyBorder="1" applyAlignment="1" applyProtection="1">
      <alignment horizontal="right" vertical="center"/>
    </xf>
    <xf numFmtId="0" fontId="0" fillId="0" borderId="0" xfId="0" applyFill="1">
      <alignment vertical="center"/>
    </xf>
    <xf numFmtId="0" fontId="9" fillId="3" borderId="57" xfId="1" applyFont="1" applyFill="1" applyBorder="1" applyAlignment="1">
      <alignment horizontal="center" vertical="center"/>
    </xf>
    <xf numFmtId="0" fontId="12" fillId="3" borderId="57" xfId="1" applyFont="1" applyFill="1" applyBorder="1" applyAlignment="1">
      <alignment horizontal="center" vertical="center"/>
    </xf>
    <xf numFmtId="0" fontId="9" fillId="3" borderId="57" xfId="1" applyFont="1" applyFill="1" applyBorder="1" applyAlignment="1">
      <alignment horizontal="distributed" vertical="center" indent="1"/>
    </xf>
    <xf numFmtId="218" fontId="9" fillId="4" borderId="45" xfId="41" applyNumberFormat="1" applyFont="1" applyFill="1" applyBorder="1" applyAlignment="1">
      <alignment horizontal="right" vertical="center" wrapText="1"/>
    </xf>
    <xf numFmtId="38" fontId="9" fillId="4" borderId="45" xfId="14" applyFont="1" applyFill="1" applyBorder="1" applyAlignment="1">
      <alignment horizontal="right" vertical="center"/>
    </xf>
    <xf numFmtId="0" fontId="5" fillId="0" borderId="0" xfId="16" applyBorder="1"/>
    <xf numFmtId="0" fontId="11" fillId="0" borderId="0" xfId="16" applyFont="1" applyFill="1" applyAlignment="1">
      <alignment vertical="center"/>
    </xf>
    <xf numFmtId="0" fontId="5" fillId="0" borderId="0" xfId="16" applyFill="1"/>
    <xf numFmtId="0" fontId="21" fillId="0" borderId="0" xfId="16" applyFont="1" applyFill="1"/>
    <xf numFmtId="0" fontId="5" fillId="0" borderId="10" xfId="16" applyFill="1" applyBorder="1" applyAlignment="1">
      <alignment horizontal="center"/>
    </xf>
    <xf numFmtId="0" fontId="5" fillId="0" borderId="0" xfId="16" applyFill="1" applyBorder="1"/>
    <xf numFmtId="0" fontId="30" fillId="0" borderId="0" xfId="16" applyFont="1" applyFill="1"/>
    <xf numFmtId="182" fontId="5" fillId="0" borderId="61" xfId="16" applyNumberFormat="1" applyBorder="1"/>
    <xf numFmtId="0" fontId="5" fillId="6" borderId="0" xfId="16" applyFill="1" applyBorder="1"/>
    <xf numFmtId="182" fontId="5" fillId="0" borderId="63" xfId="16" applyNumberFormat="1" applyBorder="1"/>
    <xf numFmtId="0" fontId="5" fillId="0" borderId="64" xfId="16" applyFill="1" applyBorder="1"/>
    <xf numFmtId="0" fontId="5" fillId="6" borderId="64" xfId="16" applyFill="1" applyBorder="1"/>
    <xf numFmtId="38" fontId="5" fillId="6" borderId="62" xfId="41" applyFont="1" applyFill="1" applyBorder="1" applyAlignment="1"/>
    <xf numFmtId="38" fontId="5" fillId="6" borderId="65" xfId="41" applyFont="1" applyFill="1" applyBorder="1" applyAlignment="1"/>
    <xf numFmtId="0" fontId="5" fillId="0" borderId="5" xfId="16" applyFill="1" applyBorder="1"/>
    <xf numFmtId="38" fontId="5" fillId="6" borderId="0" xfId="41" applyFont="1" applyFill="1" applyBorder="1" applyAlignment="1"/>
    <xf numFmtId="0" fontId="5" fillId="0" borderId="0" xfId="16" applyFill="1" applyBorder="1" applyAlignment="1">
      <alignment horizontal="center"/>
    </xf>
    <xf numFmtId="38" fontId="5" fillId="0" borderId="0" xfId="41" applyFont="1" applyFill="1" applyBorder="1" applyAlignment="1"/>
    <xf numFmtId="0" fontId="5" fillId="0" borderId="64" xfId="16" applyBorder="1"/>
    <xf numFmtId="0" fontId="2" fillId="0" borderId="0" xfId="4" applyFill="1"/>
    <xf numFmtId="38" fontId="2" fillId="0" borderId="61" xfId="14" applyFont="1" applyFill="1" applyBorder="1"/>
    <xf numFmtId="0" fontId="2" fillId="0" borderId="0" xfId="4" applyFill="1" applyBorder="1"/>
    <xf numFmtId="0" fontId="2" fillId="6" borderId="0" xfId="4" applyFill="1" applyBorder="1"/>
    <xf numFmtId="38" fontId="2" fillId="6" borderId="62" xfId="41" applyFont="1" applyFill="1" applyBorder="1" applyAlignment="1"/>
    <xf numFmtId="38" fontId="2" fillId="0" borderId="63" xfId="14" applyFont="1" applyFill="1" applyBorder="1"/>
    <xf numFmtId="0" fontId="2" fillId="0" borderId="64" xfId="4" applyFill="1" applyBorder="1"/>
    <xf numFmtId="0" fontId="2" fillId="6" borderId="64" xfId="4" applyFill="1" applyBorder="1"/>
    <xf numFmtId="38" fontId="2" fillId="6" borderId="65" xfId="41" applyFont="1" applyFill="1" applyBorder="1" applyAlignment="1"/>
    <xf numFmtId="0" fontId="2" fillId="0" borderId="0" xfId="4" applyFill="1" applyBorder="1" applyAlignment="1">
      <alignment horizontal="right"/>
    </xf>
    <xf numFmtId="0" fontId="2" fillId="0" borderId="45" xfId="4" applyFill="1" applyBorder="1" applyAlignment="1">
      <alignment horizontal="right"/>
    </xf>
    <xf numFmtId="0" fontId="2" fillId="0" borderId="0" xfId="4" applyBorder="1" applyAlignment="1">
      <alignment horizontal="center"/>
    </xf>
    <xf numFmtId="38" fontId="2" fillId="0" borderId="61" xfId="14" applyFont="1" applyFill="1" applyBorder="1" applyAlignment="1">
      <alignment horizontal="right"/>
    </xf>
    <xf numFmtId="0" fontId="2" fillId="6" borderId="62" xfId="4" applyFill="1" applyBorder="1" applyAlignment="1">
      <alignment horizontal="right"/>
    </xf>
    <xf numFmtId="38" fontId="2" fillId="0" borderId="63" xfId="14" applyFont="1" applyFill="1" applyBorder="1" applyAlignment="1">
      <alignment horizontal="right"/>
    </xf>
    <xf numFmtId="0" fontId="2" fillId="0" borderId="64" xfId="4" applyFill="1" applyBorder="1" applyAlignment="1">
      <alignment horizontal="right"/>
    </xf>
    <xf numFmtId="0" fontId="2" fillId="6" borderId="64" xfId="4" applyFill="1" applyBorder="1" applyAlignment="1">
      <alignment horizontal="right"/>
    </xf>
    <xf numFmtId="0" fontId="2" fillId="6" borderId="65" xfId="4" applyFill="1" applyBorder="1" applyAlignment="1">
      <alignment horizontal="right"/>
    </xf>
    <xf numFmtId="38" fontId="2" fillId="6" borderId="62" xfId="41" applyFont="1" applyFill="1" applyBorder="1" applyAlignment="1">
      <alignment horizontal="right"/>
    </xf>
    <xf numFmtId="38" fontId="2" fillId="6" borderId="65" xfId="41" applyFont="1" applyFill="1" applyBorder="1" applyAlignment="1">
      <alignment horizontal="right"/>
    </xf>
    <xf numFmtId="0" fontId="2" fillId="0" borderId="61" xfId="4" applyBorder="1" applyAlignment="1">
      <alignment horizontal="center"/>
    </xf>
    <xf numFmtId="0" fontId="2" fillId="0" borderId="62" xfId="4" applyBorder="1" applyAlignment="1">
      <alignment horizontal="center"/>
    </xf>
    <xf numFmtId="0" fontId="2" fillId="0" borderId="0" xfId="4" applyFill="1" applyAlignment="1">
      <alignment vertical="center"/>
    </xf>
    <xf numFmtId="3" fontId="2" fillId="0" borderId="61" xfId="4" applyNumberFormat="1" applyFill="1" applyBorder="1"/>
    <xf numFmtId="3" fontId="2" fillId="0" borderId="63" xfId="4" applyNumberFormat="1" applyFill="1" applyBorder="1"/>
    <xf numFmtId="0" fontId="2" fillId="0" borderId="70" xfId="4" applyBorder="1" applyAlignment="1">
      <alignment horizontal="center"/>
    </xf>
    <xf numFmtId="0" fontId="2" fillId="0" borderId="5" xfId="4" applyBorder="1" applyAlignment="1">
      <alignment horizontal="center"/>
    </xf>
    <xf numFmtId="0" fontId="2" fillId="0" borderId="5" xfId="4" applyFill="1" applyBorder="1" applyAlignment="1">
      <alignment horizontal="center"/>
    </xf>
    <xf numFmtId="3" fontId="2" fillId="0" borderId="61" xfId="4" applyNumberFormat="1" applyFill="1" applyBorder="1" applyAlignment="1">
      <alignment horizontal="right"/>
    </xf>
    <xf numFmtId="3" fontId="2" fillId="0" borderId="63" xfId="4" applyNumberFormat="1" applyFill="1" applyBorder="1" applyAlignment="1">
      <alignment horizontal="right"/>
    </xf>
    <xf numFmtId="0" fontId="5" fillId="6" borderId="0" xfId="33" applyFill="1" applyBorder="1" applyAlignment="1"/>
    <xf numFmtId="190" fontId="11" fillId="0" borderId="0" xfId="35" applyNumberFormat="1" applyFill="1" applyAlignment="1">
      <alignment vertical="center"/>
    </xf>
    <xf numFmtId="190" fontId="11" fillId="0" borderId="0" xfId="35" applyNumberFormat="1" applyFill="1" applyAlignment="1">
      <alignment horizontal="distributed" vertical="center"/>
    </xf>
    <xf numFmtId="0" fontId="5" fillId="0" borderId="5" xfId="33" applyFill="1" applyBorder="1" applyAlignment="1"/>
    <xf numFmtId="0" fontId="5" fillId="0" borderId="0" xfId="33" applyFill="1" applyBorder="1" applyAlignment="1"/>
    <xf numFmtId="0" fontId="5" fillId="0" borderId="45" xfId="33" applyFill="1" applyBorder="1" applyAlignment="1"/>
    <xf numFmtId="190" fontId="11" fillId="0" borderId="0" xfId="35" applyNumberFormat="1" applyFill="1"/>
    <xf numFmtId="190" fontId="13" fillId="0" borderId="0" xfId="35" applyNumberFormat="1" applyFont="1" applyFill="1" applyAlignment="1">
      <alignment vertical="center"/>
    </xf>
    <xf numFmtId="38" fontId="5" fillId="6" borderId="5" xfId="41" applyFont="1" applyFill="1" applyBorder="1" applyAlignment="1"/>
    <xf numFmtId="38" fontId="5" fillId="6" borderId="45" xfId="41" applyFont="1" applyFill="1" applyBorder="1" applyAlignment="1"/>
    <xf numFmtId="0" fontId="5" fillId="0" borderId="0" xfId="33" applyFill="1" applyAlignment="1"/>
    <xf numFmtId="38" fontId="5" fillId="6" borderId="71" xfId="41" applyFont="1" applyFill="1" applyBorder="1" applyAlignment="1"/>
    <xf numFmtId="190" fontId="21" fillId="0" borderId="0" xfId="35" applyNumberFormat="1" applyFont="1" applyBorder="1" applyAlignment="1">
      <alignment vertical="center"/>
    </xf>
    <xf numFmtId="38" fontId="5" fillId="6" borderId="71" xfId="41" applyNumberFormat="1" applyFont="1" applyFill="1" applyBorder="1" applyAlignment="1"/>
    <xf numFmtId="0" fontId="5" fillId="0" borderId="69" xfId="4" applyFont="1" applyBorder="1" applyAlignment="1">
      <alignment horizontal="center"/>
    </xf>
    <xf numFmtId="0" fontId="5" fillId="0" borderId="10" xfId="4" applyFont="1" applyBorder="1" applyAlignment="1">
      <alignment horizontal="center"/>
    </xf>
    <xf numFmtId="0" fontId="5" fillId="0" borderId="72" xfId="4" applyFont="1" applyBorder="1" applyAlignment="1">
      <alignment horizontal="center"/>
    </xf>
    <xf numFmtId="0" fontId="5" fillId="0" borderId="10" xfId="4" applyFont="1" applyFill="1" applyBorder="1" applyAlignment="1">
      <alignment horizontal="center"/>
    </xf>
    <xf numFmtId="182" fontId="5" fillId="0" borderId="70" xfId="33" applyNumberFormat="1" applyFont="1" applyBorder="1" applyAlignment="1"/>
    <xf numFmtId="0" fontId="5" fillId="0" borderId="5" xfId="33" applyFont="1" applyFill="1" applyBorder="1" applyAlignment="1"/>
    <xf numFmtId="0" fontId="5" fillId="6" borderId="5" xfId="33" applyFont="1" applyFill="1" applyBorder="1" applyAlignment="1"/>
    <xf numFmtId="182" fontId="5" fillId="0" borderId="61" xfId="33" applyNumberFormat="1" applyFont="1" applyBorder="1" applyAlignment="1"/>
    <xf numFmtId="0" fontId="5" fillId="0" borderId="0" xfId="33" applyFont="1" applyFill="1" applyBorder="1" applyAlignment="1"/>
    <xf numFmtId="0" fontId="5" fillId="6" borderId="0" xfId="33" applyFont="1" applyFill="1" applyBorder="1" applyAlignment="1"/>
    <xf numFmtId="38" fontId="5" fillId="6" borderId="62" xfId="35" applyNumberFormat="1" applyFont="1" applyFill="1" applyBorder="1" applyAlignment="1">
      <alignment vertical="center"/>
    </xf>
    <xf numFmtId="190" fontId="21" fillId="0" borderId="0" xfId="35" applyNumberFormat="1" applyFont="1" applyBorder="1"/>
    <xf numFmtId="38" fontId="5" fillId="6" borderId="62" xfId="35" applyNumberFormat="1" applyFont="1" applyFill="1" applyBorder="1"/>
    <xf numFmtId="182" fontId="5" fillId="0" borderId="63" xfId="33" applyNumberFormat="1" applyFont="1" applyBorder="1" applyAlignment="1"/>
    <xf numFmtId="0" fontId="5" fillId="0" borderId="64" xfId="33" applyFont="1" applyFill="1" applyBorder="1" applyAlignment="1"/>
    <xf numFmtId="0" fontId="5" fillId="6" borderId="64" xfId="33" applyFont="1" applyFill="1" applyBorder="1" applyAlignment="1"/>
    <xf numFmtId="190" fontId="21" fillId="0" borderId="64" xfId="35" applyNumberFormat="1" applyFont="1" applyBorder="1" applyAlignment="1">
      <alignment vertical="center"/>
    </xf>
    <xf numFmtId="38" fontId="5" fillId="6" borderId="65" xfId="35" applyNumberFormat="1" applyFont="1" applyFill="1" applyBorder="1" applyAlignment="1">
      <alignment vertical="center"/>
    </xf>
    <xf numFmtId="190" fontId="21" fillId="6" borderId="0" xfId="35" applyNumberFormat="1" applyFont="1" applyFill="1" applyBorder="1" applyAlignment="1">
      <alignment vertical="center"/>
    </xf>
    <xf numFmtId="190" fontId="21" fillId="6" borderId="0" xfId="35" applyNumberFormat="1" applyFont="1" applyFill="1" applyBorder="1"/>
    <xf numFmtId="190" fontId="21" fillId="6" borderId="64" xfId="35" applyNumberFormat="1" applyFont="1" applyFill="1" applyBorder="1" applyAlignment="1">
      <alignment vertical="center"/>
    </xf>
    <xf numFmtId="38" fontId="2" fillId="0" borderId="61" xfId="8" applyFont="1" applyFill="1" applyBorder="1" applyAlignment="1">
      <alignment horizontal="right"/>
    </xf>
    <xf numFmtId="38" fontId="2" fillId="0" borderId="63" xfId="8" applyFont="1" applyFill="1" applyBorder="1" applyAlignment="1">
      <alignment horizontal="right"/>
    </xf>
    <xf numFmtId="38" fontId="2" fillId="0" borderId="64" xfId="8" applyFont="1" applyFill="1" applyBorder="1" applyAlignment="1">
      <alignment horizontal="right"/>
    </xf>
    <xf numFmtId="0" fontId="2" fillId="0" borderId="0" xfId="1" applyFill="1"/>
    <xf numFmtId="0" fontId="2" fillId="6" borderId="62" xfId="4" applyFill="1" applyBorder="1"/>
    <xf numFmtId="0" fontId="2" fillId="6" borderId="62" xfId="4" applyFill="1" applyBorder="1" applyAlignment="1">
      <alignment vertical="center"/>
    </xf>
    <xf numFmtId="0" fontId="2" fillId="6" borderId="65" xfId="4" applyFill="1" applyBorder="1"/>
    <xf numFmtId="3" fontId="2" fillId="0" borderId="3" xfId="4" applyNumberFormat="1" applyFill="1" applyBorder="1"/>
    <xf numFmtId="3" fontId="2" fillId="0" borderId="43" xfId="4" applyNumberFormat="1" applyFill="1" applyBorder="1"/>
    <xf numFmtId="38" fontId="2" fillId="6" borderId="0" xfId="41" applyFont="1" applyFill="1" applyBorder="1" applyAlignment="1">
      <alignment horizontal="right"/>
    </xf>
    <xf numFmtId="0" fontId="5" fillId="0" borderId="14" xfId="4" applyFont="1" applyBorder="1" applyAlignment="1">
      <alignment horizontal="center"/>
    </xf>
    <xf numFmtId="0" fontId="5" fillId="0" borderId="9" xfId="4" applyFont="1" applyBorder="1" applyAlignment="1">
      <alignment horizontal="center"/>
    </xf>
    <xf numFmtId="190" fontId="11" fillId="0" borderId="0" xfId="37" applyNumberFormat="1" applyFill="1" applyAlignment="1">
      <alignment vertical="center"/>
    </xf>
    <xf numFmtId="190" fontId="20" fillId="0" borderId="0" xfId="37" applyNumberFormat="1" applyFont="1" applyFill="1" applyAlignment="1">
      <alignment vertical="center"/>
    </xf>
    <xf numFmtId="190" fontId="13" fillId="0" borderId="0" xfId="37" applyNumberFormat="1" applyFont="1" applyFill="1" applyAlignment="1">
      <alignment vertical="center"/>
    </xf>
    <xf numFmtId="190" fontId="11" fillId="0" borderId="0" xfId="37" applyNumberFormat="1" applyFill="1" applyAlignment="1">
      <alignment horizontal="distributed" vertical="center"/>
    </xf>
    <xf numFmtId="49" fontId="52" fillId="0" borderId="0" xfId="37" applyNumberFormat="1" applyFont="1" applyFill="1" applyAlignment="1">
      <alignment horizontal="center" vertical="center"/>
    </xf>
    <xf numFmtId="190" fontId="21" fillId="6" borderId="0" xfId="37" applyNumberFormat="1" applyFont="1" applyFill="1" applyBorder="1" applyAlignment="1">
      <alignment vertical="center"/>
    </xf>
    <xf numFmtId="190" fontId="21" fillId="6" borderId="7" xfId="37" applyNumberFormat="1" applyFont="1" applyFill="1" applyBorder="1" applyAlignment="1">
      <alignment vertical="center"/>
    </xf>
    <xf numFmtId="190" fontId="11" fillId="6" borderId="0" xfId="37" applyNumberFormat="1" applyFill="1" applyBorder="1" applyAlignment="1">
      <alignment vertical="center"/>
    </xf>
    <xf numFmtId="190" fontId="11" fillId="6" borderId="7" xfId="37" applyNumberFormat="1" applyFill="1" applyBorder="1" applyAlignment="1">
      <alignment vertical="center"/>
    </xf>
    <xf numFmtId="190" fontId="11" fillId="6" borderId="45" xfId="37" applyNumberFormat="1" applyFill="1" applyBorder="1" applyAlignment="1">
      <alignment vertical="center"/>
    </xf>
    <xf numFmtId="190" fontId="11" fillId="6" borderId="44" xfId="37" applyNumberFormat="1" applyFill="1" applyBorder="1" applyAlignment="1">
      <alignment vertical="center"/>
    </xf>
    <xf numFmtId="38" fontId="5" fillId="6" borderId="0" xfId="41" applyFont="1" applyFill="1" applyAlignment="1"/>
    <xf numFmtId="38" fontId="2" fillId="6" borderId="64" xfId="41" applyFont="1" applyFill="1" applyBorder="1" applyAlignment="1">
      <alignment horizontal="right"/>
    </xf>
    <xf numFmtId="3" fontId="2" fillId="0" borderId="3" xfId="4" applyNumberFormat="1" applyFill="1" applyBorder="1" applyAlignment="1">
      <alignment horizontal="right"/>
    </xf>
    <xf numFmtId="0" fontId="2" fillId="6" borderId="5" xfId="4" applyFill="1" applyBorder="1" applyAlignment="1">
      <alignment horizontal="right"/>
    </xf>
    <xf numFmtId="38" fontId="2" fillId="6" borderId="7" xfId="41" applyFont="1" applyFill="1" applyBorder="1" applyAlignment="1">
      <alignment horizontal="right"/>
    </xf>
    <xf numFmtId="38" fontId="2" fillId="6" borderId="44" xfId="41" applyFont="1" applyFill="1" applyBorder="1" applyAlignment="1">
      <alignment horizontal="right"/>
    </xf>
    <xf numFmtId="0" fontId="2" fillId="0" borderId="5" xfId="4" applyFill="1" applyBorder="1" applyAlignment="1">
      <alignment horizontal="right"/>
    </xf>
    <xf numFmtId="38" fontId="2" fillId="6" borderId="45" xfId="41" applyFont="1" applyFill="1" applyBorder="1" applyAlignment="1">
      <alignment horizontal="right"/>
    </xf>
    <xf numFmtId="3" fontId="2" fillId="0" borderId="43" xfId="4" applyNumberFormat="1" applyFill="1" applyBorder="1" applyAlignment="1">
      <alignment horizontal="right"/>
    </xf>
    <xf numFmtId="190" fontId="74" fillId="0" borderId="0" xfId="43" applyNumberFormat="1" applyFont="1" applyBorder="1" applyAlignment="1">
      <alignment vertical="center"/>
    </xf>
    <xf numFmtId="190" fontId="42" fillId="0" borderId="0" xfId="43" applyNumberFormat="1" applyFont="1" applyBorder="1" applyAlignment="1">
      <alignment vertical="center"/>
    </xf>
    <xf numFmtId="0" fontId="98" fillId="16" borderId="0" xfId="43" applyNumberFormat="1" applyFont="1" applyFill="1" applyBorder="1" applyAlignment="1">
      <alignment vertical="center"/>
    </xf>
    <xf numFmtId="0" fontId="28" fillId="16" borderId="0" xfId="43" applyNumberFormat="1" applyFont="1" applyFill="1" applyBorder="1" applyAlignment="1">
      <alignment vertical="center"/>
    </xf>
    <xf numFmtId="0" fontId="28" fillId="16" borderId="45" xfId="43" applyNumberFormat="1" applyFont="1" applyFill="1" applyBorder="1" applyAlignment="1">
      <alignment vertical="center"/>
    </xf>
    <xf numFmtId="0" fontId="98" fillId="16" borderId="7" xfId="43" applyNumberFormat="1" applyFont="1" applyFill="1" applyBorder="1" applyAlignment="1">
      <alignment vertical="center"/>
    </xf>
    <xf numFmtId="0" fontId="98" fillId="16" borderId="44" xfId="43" applyNumberFormat="1" applyFont="1" applyFill="1" applyBorder="1" applyAlignment="1">
      <alignment vertical="center"/>
    </xf>
    <xf numFmtId="0" fontId="2" fillId="0" borderId="0" xfId="4" applyFont="1" applyFill="1" applyBorder="1" applyAlignment="1">
      <alignment horizontal="right"/>
    </xf>
    <xf numFmtId="0" fontId="2" fillId="2" borderId="0" xfId="1" applyFont="1" applyFill="1" applyBorder="1"/>
    <xf numFmtId="0" fontId="2" fillId="2" borderId="0" xfId="1" applyFont="1" applyFill="1" applyBorder="1" applyAlignment="1">
      <alignment vertical="center"/>
    </xf>
    <xf numFmtId="0" fontId="2" fillId="0" borderId="45" xfId="4" applyFont="1" applyFill="1" applyBorder="1" applyAlignment="1">
      <alignment horizontal="right"/>
    </xf>
    <xf numFmtId="0" fontId="2" fillId="2" borderId="45" xfId="1" applyFont="1" applyFill="1" applyBorder="1"/>
    <xf numFmtId="0" fontId="2" fillId="6" borderId="0" xfId="1" applyFont="1" applyFill="1" applyBorder="1" applyAlignment="1"/>
    <xf numFmtId="0" fontId="2" fillId="6" borderId="0" xfId="1" applyFont="1" applyFill="1" applyBorder="1" applyAlignment="1">
      <alignment horizontal="right"/>
    </xf>
    <xf numFmtId="0" fontId="2" fillId="6" borderId="0" xfId="1" applyFont="1" applyFill="1" applyBorder="1" applyAlignment="1">
      <alignment vertical="center"/>
    </xf>
    <xf numFmtId="0" fontId="2" fillId="6" borderId="0" xfId="1" applyFont="1" applyFill="1" applyBorder="1" applyAlignment="1">
      <alignment horizontal="right" vertical="center"/>
    </xf>
    <xf numFmtId="0" fontId="2" fillId="6" borderId="7" xfId="1" applyFont="1" applyFill="1" applyBorder="1" applyAlignment="1">
      <alignment vertical="center"/>
    </xf>
    <xf numFmtId="0" fontId="2" fillId="6" borderId="45" xfId="1" applyFont="1" applyFill="1" applyBorder="1" applyAlignment="1"/>
    <xf numFmtId="0" fontId="2" fillId="6" borderId="45" xfId="1" applyFont="1" applyFill="1" applyBorder="1" applyAlignment="1">
      <alignment horizontal="right"/>
    </xf>
    <xf numFmtId="3" fontId="2" fillId="0" borderId="4" xfId="4" applyNumberFormat="1" applyFont="1" applyFill="1" applyBorder="1"/>
    <xf numFmtId="0" fontId="2" fillId="0" borderId="5" xfId="4" applyFont="1" applyFill="1" applyBorder="1" applyAlignment="1">
      <alignment horizontal="right"/>
    </xf>
    <xf numFmtId="0" fontId="2" fillId="2" borderId="5" xfId="1" applyFont="1" applyFill="1" applyBorder="1" applyAlignment="1">
      <alignment vertical="center"/>
    </xf>
    <xf numFmtId="0" fontId="2" fillId="6" borderId="5" xfId="1" applyFont="1" applyFill="1" applyBorder="1" applyAlignment="1">
      <alignment vertical="center"/>
    </xf>
    <xf numFmtId="0" fontId="2" fillId="6" borderId="6" xfId="1" applyFont="1" applyFill="1" applyBorder="1" applyAlignment="1">
      <alignment vertical="center"/>
    </xf>
    <xf numFmtId="3" fontId="2" fillId="0" borderId="3" xfId="4" applyNumberFormat="1" applyFont="1" applyFill="1" applyBorder="1"/>
    <xf numFmtId="0" fontId="2" fillId="6" borderId="0" xfId="1" applyFont="1" applyFill="1" applyBorder="1"/>
    <xf numFmtId="0" fontId="2" fillId="6" borderId="7" xfId="1" applyFont="1" applyFill="1" applyBorder="1"/>
    <xf numFmtId="3" fontId="2" fillId="0" borderId="3" xfId="4" applyNumberFormat="1" applyFont="1" applyFill="1" applyBorder="1" applyAlignment="1">
      <alignment horizontal="right"/>
    </xf>
    <xf numFmtId="3" fontId="2" fillId="0" borderId="43" xfId="4" applyNumberFormat="1" applyFont="1" applyFill="1" applyBorder="1" applyAlignment="1">
      <alignment horizontal="right"/>
    </xf>
    <xf numFmtId="0" fontId="2" fillId="6" borderId="45" xfId="1" applyFont="1" applyFill="1" applyBorder="1"/>
    <xf numFmtId="0" fontId="2" fillId="6" borderId="44" xfId="1" applyFont="1" applyFill="1" applyBorder="1"/>
    <xf numFmtId="0" fontId="2" fillId="6" borderId="7" xfId="1" applyFont="1" applyFill="1" applyBorder="1" applyAlignment="1">
      <alignment horizontal="right"/>
    </xf>
    <xf numFmtId="0" fontId="2" fillId="6" borderId="7" xfId="1" applyFont="1" applyFill="1" applyBorder="1" applyAlignment="1">
      <alignment horizontal="right" vertical="center"/>
    </xf>
    <xf numFmtId="0" fontId="2" fillId="6" borderId="44" xfId="1" applyFont="1" applyFill="1" applyBorder="1" applyAlignment="1">
      <alignment horizontal="right"/>
    </xf>
    <xf numFmtId="0" fontId="2" fillId="0" borderId="0" xfId="4" applyBorder="1" applyAlignment="1">
      <alignment vertical="center"/>
    </xf>
    <xf numFmtId="0" fontId="2" fillId="0" borderId="7" xfId="4" applyBorder="1" applyAlignment="1">
      <alignment vertical="center"/>
    </xf>
    <xf numFmtId="0" fontId="2" fillId="0" borderId="45" xfId="4" applyBorder="1" applyAlignment="1">
      <alignment vertical="center"/>
    </xf>
    <xf numFmtId="0" fontId="2" fillId="6" borderId="0" xfId="4" applyFill="1" applyBorder="1" applyAlignment="1">
      <alignment vertical="center"/>
    </xf>
    <xf numFmtId="0" fontId="2" fillId="6" borderId="7" xfId="4" applyFill="1" applyBorder="1" applyAlignment="1">
      <alignment vertical="center"/>
    </xf>
    <xf numFmtId="0" fontId="2" fillId="6" borderId="45" xfId="4" applyFill="1" applyBorder="1" applyAlignment="1">
      <alignment vertical="center"/>
    </xf>
    <xf numFmtId="0" fontId="2" fillId="6" borderId="44" xfId="4" applyFill="1" applyBorder="1" applyAlignment="1">
      <alignment vertical="center"/>
    </xf>
    <xf numFmtId="0" fontId="2" fillId="0" borderId="0" xfId="4" applyFill="1" applyBorder="1" applyAlignment="1">
      <alignment vertical="center"/>
    </xf>
    <xf numFmtId="0" fontId="2" fillId="0" borderId="7" xfId="4" applyFill="1" applyBorder="1" applyAlignment="1">
      <alignment vertical="center"/>
    </xf>
    <xf numFmtId="0" fontId="2" fillId="0" borderId="5" xfId="4" applyBorder="1" applyAlignment="1">
      <alignment vertical="center"/>
    </xf>
    <xf numFmtId="0" fontId="2" fillId="0" borderId="0" xfId="4" applyFill="1" applyAlignment="1">
      <alignment horizontal="right"/>
    </xf>
    <xf numFmtId="0" fontId="2" fillId="0" borderId="6" xfId="4" applyBorder="1" applyAlignment="1">
      <alignment vertical="center"/>
    </xf>
    <xf numFmtId="38" fontId="2" fillId="6" borderId="0" xfId="41" applyFont="1" applyFill="1" applyAlignment="1">
      <alignment horizontal="right"/>
    </xf>
    <xf numFmtId="38" fontId="2" fillId="6" borderId="7" xfId="41" applyFont="1" applyFill="1" applyBorder="1" applyAlignment="1">
      <alignment vertical="center"/>
    </xf>
    <xf numFmtId="0" fontId="5" fillId="6" borderId="0" xfId="7" applyFill="1" applyBorder="1"/>
    <xf numFmtId="0" fontId="5" fillId="0" borderId="5" xfId="7" applyFill="1" applyBorder="1"/>
    <xf numFmtId="0" fontId="5" fillId="0" borderId="0" xfId="7" applyFill="1" applyBorder="1"/>
    <xf numFmtId="0" fontId="5" fillId="0" borderId="45" xfId="7" applyFill="1" applyBorder="1"/>
    <xf numFmtId="0" fontId="5" fillId="0" borderId="0" xfId="7" applyFill="1"/>
    <xf numFmtId="190" fontId="21" fillId="0" borderId="0" xfId="37" applyNumberFormat="1" applyFont="1" applyBorder="1" applyAlignment="1">
      <alignment vertical="center"/>
    </xf>
    <xf numFmtId="38" fontId="5" fillId="6" borderId="5" xfId="41" applyFont="1" applyFill="1" applyBorder="1" applyAlignment="1">
      <alignment horizontal="right"/>
    </xf>
    <xf numFmtId="38" fontId="5" fillId="6" borderId="0" xfId="41" applyFont="1" applyFill="1" applyBorder="1" applyAlignment="1">
      <alignment horizontal="right"/>
    </xf>
    <xf numFmtId="38" fontId="5" fillId="6" borderId="45" xfId="41" applyFont="1" applyFill="1" applyBorder="1" applyAlignment="1">
      <alignment horizontal="right"/>
    </xf>
    <xf numFmtId="0" fontId="5" fillId="0" borderId="0" xfId="7" applyFont="1"/>
    <xf numFmtId="0" fontId="21" fillId="0" borderId="0" xfId="7" applyFont="1" applyAlignment="1">
      <alignment horizontal="distributed"/>
    </xf>
    <xf numFmtId="182" fontId="5" fillId="0" borderId="4" xfId="7" applyNumberFormat="1" applyFont="1" applyBorder="1"/>
    <xf numFmtId="0" fontId="5" fillId="0" borderId="5" xfId="7" applyFont="1" applyFill="1" applyBorder="1"/>
    <xf numFmtId="0" fontId="5" fillId="6" borderId="5" xfId="7" applyFont="1" applyFill="1" applyBorder="1"/>
    <xf numFmtId="182" fontId="5" fillId="0" borderId="3" xfId="7" applyNumberFormat="1" applyFont="1" applyBorder="1"/>
    <xf numFmtId="0" fontId="5" fillId="0" borderId="0" xfId="7" applyFont="1" applyFill="1" applyBorder="1"/>
    <xf numFmtId="0" fontId="5" fillId="6" borderId="0" xfId="7" applyFont="1" applyFill="1" applyBorder="1"/>
    <xf numFmtId="0" fontId="5" fillId="0" borderId="0" xfId="7" applyFont="1" applyFill="1"/>
    <xf numFmtId="0" fontId="5" fillId="6" borderId="0" xfId="7" applyFont="1" applyFill="1"/>
    <xf numFmtId="182" fontId="5" fillId="0" borderId="43" xfId="7" applyNumberFormat="1" applyFont="1" applyBorder="1"/>
    <xf numFmtId="0" fontId="5" fillId="0" borderId="45" xfId="7" applyFont="1" applyFill="1" applyBorder="1"/>
    <xf numFmtId="0" fontId="5" fillId="6" borderId="45" xfId="7" applyFont="1" applyFill="1" applyBorder="1" applyAlignment="1">
      <alignment horizontal="right"/>
    </xf>
    <xf numFmtId="190" fontId="21" fillId="0" borderId="45" xfId="37" applyNumberFormat="1" applyFont="1" applyBorder="1" applyAlignment="1">
      <alignment vertical="center"/>
    </xf>
    <xf numFmtId="190" fontId="21" fillId="6" borderId="45" xfId="37" applyNumberFormat="1" applyFont="1" applyFill="1" applyBorder="1" applyAlignment="1">
      <alignment vertical="center"/>
    </xf>
    <xf numFmtId="190" fontId="21" fillId="6" borderId="44" xfId="37" applyNumberFormat="1" applyFont="1" applyFill="1" applyBorder="1" applyAlignment="1">
      <alignment vertical="center"/>
    </xf>
    <xf numFmtId="0" fontId="2" fillId="0" borderId="45" xfId="4" applyFill="1" applyBorder="1" applyAlignment="1">
      <alignment vertical="center"/>
    </xf>
    <xf numFmtId="0" fontId="2" fillId="6" borderId="45" xfId="4" applyFill="1" applyBorder="1" applyAlignment="1">
      <alignment horizontal="right" vertical="center"/>
    </xf>
    <xf numFmtId="0" fontId="2" fillId="6" borderId="44" xfId="4" applyFill="1" applyBorder="1" applyAlignment="1">
      <alignment horizontal="right" vertical="center"/>
    </xf>
    <xf numFmtId="0" fontId="12" fillId="0" borderId="0" xfId="13" applyFont="1" applyBorder="1"/>
    <xf numFmtId="0" fontId="11" fillId="0" borderId="0" xfId="13" applyFont="1" applyBorder="1"/>
    <xf numFmtId="0" fontId="11" fillId="0" borderId="45" xfId="13" applyFont="1" applyBorder="1"/>
    <xf numFmtId="0" fontId="12" fillId="6" borderId="0" xfId="13" applyFont="1" applyFill="1" applyBorder="1"/>
    <xf numFmtId="0" fontId="11" fillId="6" borderId="0" xfId="13" applyFont="1" applyFill="1" applyBorder="1"/>
    <xf numFmtId="0" fontId="11" fillId="6" borderId="7" xfId="13" applyFont="1" applyFill="1" applyBorder="1"/>
    <xf numFmtId="0" fontId="11" fillId="6" borderId="45" xfId="13" applyFont="1" applyFill="1" applyBorder="1"/>
    <xf numFmtId="0" fontId="11" fillId="6" borderId="44" xfId="13" applyFont="1" applyFill="1" applyBorder="1"/>
    <xf numFmtId="38" fontId="12" fillId="6" borderId="7" xfId="41" applyFont="1" applyFill="1" applyBorder="1" applyAlignment="1"/>
    <xf numFmtId="38" fontId="11" fillId="6" borderId="7" xfId="41" applyFont="1" applyFill="1" applyBorder="1" applyAlignment="1"/>
    <xf numFmtId="0" fontId="2" fillId="4" borderId="0" xfId="4" applyFill="1" applyBorder="1" applyAlignment="1">
      <alignment horizontal="right"/>
    </xf>
    <xf numFmtId="0" fontId="2" fillId="4" borderId="45" xfId="4" applyFill="1" applyBorder="1" applyAlignment="1">
      <alignment horizontal="right"/>
    </xf>
    <xf numFmtId="3" fontId="2" fillId="4" borderId="3" xfId="4" applyNumberFormat="1" applyFill="1" applyBorder="1"/>
    <xf numFmtId="3" fontId="2" fillId="4" borderId="43" xfId="4" applyNumberFormat="1" applyFill="1" applyBorder="1"/>
    <xf numFmtId="0" fontId="2" fillId="6" borderId="7" xfId="4" applyFill="1" applyBorder="1"/>
    <xf numFmtId="0" fontId="2" fillId="6" borderId="45" xfId="4" applyFill="1" applyBorder="1"/>
    <xf numFmtId="0" fontId="2" fillId="6" borderId="44" xfId="4" applyFill="1" applyBorder="1"/>
    <xf numFmtId="0" fontId="2" fillId="0" borderId="45" xfId="4" applyFill="1" applyBorder="1"/>
    <xf numFmtId="38" fontId="2" fillId="6" borderId="7" xfId="41" applyFont="1" applyFill="1" applyBorder="1" applyAlignment="1"/>
    <xf numFmtId="0" fontId="5" fillId="6" borderId="0" xfId="7" applyFill="1" applyBorder="1" applyAlignment="1">
      <alignment horizontal="right"/>
    </xf>
    <xf numFmtId="0" fontId="5" fillId="0" borderId="5" xfId="7" applyFill="1" applyBorder="1" applyAlignment="1">
      <alignment horizontal="right"/>
    </xf>
    <xf numFmtId="0" fontId="5" fillId="0" borderId="0" xfId="7" applyFill="1" applyBorder="1" applyAlignment="1">
      <alignment horizontal="right"/>
    </xf>
    <xf numFmtId="0" fontId="5" fillId="0" borderId="45" xfId="7" applyFill="1" applyBorder="1" applyAlignment="1">
      <alignment horizontal="right"/>
    </xf>
    <xf numFmtId="0" fontId="5" fillId="0" borderId="0" xfId="7" applyFill="1" applyAlignment="1">
      <alignment horizontal="right"/>
    </xf>
    <xf numFmtId="182" fontId="5" fillId="0" borderId="3" xfId="7" applyNumberFormat="1" applyFont="1" applyBorder="1" applyAlignment="1">
      <alignment horizontal="right"/>
    </xf>
    <xf numFmtId="0" fontId="5" fillId="0" borderId="0" xfId="7" applyFont="1" applyFill="1" applyBorder="1" applyAlignment="1">
      <alignment horizontal="right"/>
    </xf>
    <xf numFmtId="190" fontId="98" fillId="0" borderId="0" xfId="0" applyNumberFormat="1" applyFont="1" applyBorder="1">
      <alignment vertical="center"/>
    </xf>
    <xf numFmtId="190" fontId="98" fillId="6" borderId="0" xfId="0" applyNumberFormat="1" applyFont="1" applyFill="1" applyBorder="1">
      <alignment vertical="center"/>
    </xf>
    <xf numFmtId="0" fontId="98" fillId="6" borderId="7" xfId="0" applyNumberFormat="1" applyFont="1" applyFill="1" applyBorder="1">
      <alignment vertical="center"/>
    </xf>
    <xf numFmtId="190" fontId="98" fillId="0" borderId="0" xfId="0" applyNumberFormat="1" applyFont="1" applyBorder="1" applyAlignment="1"/>
    <xf numFmtId="190" fontId="98" fillId="6" borderId="0" xfId="0" applyNumberFormat="1" applyFont="1" applyFill="1" applyBorder="1" applyAlignment="1"/>
    <xf numFmtId="0" fontId="98" fillId="6" borderId="7" xfId="0" applyNumberFormat="1" applyFont="1" applyFill="1" applyBorder="1" applyAlignment="1"/>
    <xf numFmtId="182" fontId="5" fillId="0" borderId="43" xfId="7" applyNumberFormat="1" applyFont="1" applyBorder="1" applyAlignment="1">
      <alignment horizontal="right"/>
    </xf>
    <xf numFmtId="0" fontId="5" fillId="0" borderId="45" xfId="7" applyFont="1" applyFill="1" applyBorder="1" applyAlignment="1">
      <alignment horizontal="right"/>
    </xf>
    <xf numFmtId="190" fontId="28" fillId="0" borderId="45" xfId="0" applyNumberFormat="1" applyFont="1" applyBorder="1">
      <alignment vertical="center"/>
    </xf>
    <xf numFmtId="190" fontId="28" fillId="6" borderId="45" xfId="0" applyNumberFormat="1" applyFont="1" applyFill="1" applyBorder="1">
      <alignment vertical="center"/>
    </xf>
    <xf numFmtId="0" fontId="28" fillId="6" borderId="44" xfId="0" applyNumberFormat="1" applyFont="1" applyFill="1" applyBorder="1">
      <alignment vertical="center"/>
    </xf>
    <xf numFmtId="0" fontId="2" fillId="0" borderId="5" xfId="4" applyFill="1" applyBorder="1" applyAlignment="1">
      <alignment vertical="center"/>
    </xf>
    <xf numFmtId="38" fontId="2" fillId="0" borderId="43" xfId="47" applyFont="1" applyFill="1" applyBorder="1" applyAlignment="1">
      <alignment horizontal="right"/>
    </xf>
    <xf numFmtId="0" fontId="2" fillId="6" borderId="5" xfId="4" applyFill="1" applyBorder="1" applyAlignment="1">
      <alignment vertical="center"/>
    </xf>
    <xf numFmtId="0" fontId="2" fillId="6" borderId="6" xfId="4" applyFill="1" applyBorder="1" applyAlignment="1">
      <alignment vertical="center"/>
    </xf>
    <xf numFmtId="0" fontId="86" fillId="2" borderId="0" xfId="1" applyFont="1" applyFill="1" applyAlignment="1">
      <alignment horizontal="center" vertical="top"/>
    </xf>
    <xf numFmtId="0" fontId="55" fillId="8" borderId="0" xfId="1" applyFont="1" applyFill="1" applyAlignment="1">
      <alignment horizontal="left" vertical="center"/>
    </xf>
    <xf numFmtId="0" fontId="56" fillId="8" borderId="0" xfId="1" applyFont="1" applyFill="1" applyAlignment="1">
      <alignment horizontal="left" vertical="center"/>
    </xf>
    <xf numFmtId="0" fontId="60" fillId="4" borderId="0" xfId="1" applyFont="1" applyFill="1" applyAlignment="1">
      <alignment horizontal="center"/>
    </xf>
    <xf numFmtId="0" fontId="60" fillId="4" borderId="17" xfId="1" applyFont="1" applyFill="1" applyBorder="1" applyAlignment="1">
      <alignment horizontal="center"/>
    </xf>
    <xf numFmtId="0" fontId="86" fillId="4" borderId="0" xfId="3" applyFont="1" applyFill="1" applyAlignment="1">
      <alignment horizontal="center" vertical="center"/>
    </xf>
    <xf numFmtId="0" fontId="85" fillId="11" borderId="0" xfId="1" applyFont="1" applyFill="1" applyAlignment="1">
      <alignment horizontal="distributed" indent="1"/>
    </xf>
    <xf numFmtId="0" fontId="59" fillId="11" borderId="0" xfId="1" applyFont="1" applyFill="1" applyAlignment="1">
      <alignment horizontal="distributed" vertical="center" indent="3"/>
    </xf>
    <xf numFmtId="0" fontId="79" fillId="0" borderId="5" xfId="0" applyFont="1" applyBorder="1" applyAlignment="1">
      <alignment horizontal="left" vertical="top" wrapText="1"/>
    </xf>
    <xf numFmtId="0" fontId="80" fillId="15" borderId="0" xfId="0" applyFont="1" applyFill="1" applyAlignment="1">
      <alignment horizontal="left" vertical="center"/>
    </xf>
    <xf numFmtId="0" fontId="80" fillId="0" borderId="0" xfId="0" applyFont="1" applyAlignment="1">
      <alignment horizontal="left" vertical="center"/>
    </xf>
    <xf numFmtId="0" fontId="25" fillId="0" borderId="0" xfId="1" applyFont="1" applyAlignment="1">
      <alignment horizontal="center"/>
    </xf>
    <xf numFmtId="0" fontId="0" fillId="0" borderId="9" xfId="0" applyBorder="1" applyAlignment="1">
      <alignment horizontal="center" vertical="center"/>
    </xf>
    <xf numFmtId="0" fontId="0" fillId="0" borderId="14" xfId="0" applyBorder="1" applyAlignment="1">
      <alignment horizontal="center" vertical="center"/>
    </xf>
    <xf numFmtId="0" fontId="25" fillId="12" borderId="0" xfId="1" applyFont="1" applyFill="1" applyAlignment="1">
      <alignment horizontal="center"/>
    </xf>
    <xf numFmtId="0" fontId="25" fillId="14" borderId="7" xfId="1" applyFont="1" applyFill="1" applyBorder="1" applyAlignment="1">
      <alignment horizontal="center"/>
    </xf>
    <xf numFmtId="0" fontId="25" fillId="14" borderId="11" xfId="1" applyFont="1" applyFill="1" applyBorder="1" applyAlignment="1">
      <alignment horizontal="center"/>
    </xf>
    <xf numFmtId="0" fontId="25" fillId="14" borderId="3" xfId="1" applyFont="1" applyFill="1" applyBorder="1" applyAlignment="1">
      <alignment horizontal="center"/>
    </xf>
    <xf numFmtId="0" fontId="25" fillId="12" borderId="7" xfId="1" applyFont="1" applyFill="1" applyBorder="1" applyAlignment="1">
      <alignment horizontal="center"/>
    </xf>
    <xf numFmtId="0" fontId="25" fillId="12" borderId="11" xfId="1" applyFont="1" applyFill="1" applyBorder="1" applyAlignment="1">
      <alignment horizontal="center"/>
    </xf>
    <xf numFmtId="0" fontId="25" fillId="12" borderId="3" xfId="1" applyFont="1" applyFill="1" applyBorder="1" applyAlignment="1">
      <alignment horizontal="center"/>
    </xf>
    <xf numFmtId="0" fontId="63" fillId="0" borderId="0" xfId="1" applyFont="1" applyAlignment="1">
      <alignment horizontal="center"/>
    </xf>
    <xf numFmtId="0" fontId="25" fillId="2" borderId="0" xfId="1" applyFont="1" applyFill="1" applyAlignment="1">
      <alignment horizontal="center"/>
    </xf>
    <xf numFmtId="0" fontId="25" fillId="4" borderId="0" xfId="1" applyFont="1" applyFill="1" applyAlignment="1">
      <alignment horizontal="center"/>
    </xf>
    <xf numFmtId="0" fontId="25" fillId="0" borderId="29" xfId="1" applyFont="1" applyBorder="1" applyAlignment="1">
      <alignment horizontal="center"/>
    </xf>
    <xf numFmtId="0" fontId="25" fillId="0" borderId="8" xfId="1" applyFont="1" applyBorder="1" applyAlignment="1">
      <alignment horizontal="center"/>
    </xf>
    <xf numFmtId="0" fontId="25" fillId="0" borderId="28" xfId="1" applyFont="1" applyBorder="1" applyAlignment="1">
      <alignment horizontal="center"/>
    </xf>
    <xf numFmtId="0" fontId="25" fillId="0" borderId="14" xfId="1" applyFont="1" applyBorder="1" applyAlignment="1">
      <alignment horizontal="center"/>
    </xf>
    <xf numFmtId="0" fontId="25" fillId="0" borderId="13" xfId="1" applyFont="1" applyBorder="1" applyAlignment="1">
      <alignment horizontal="center"/>
    </xf>
    <xf numFmtId="0" fontId="25" fillId="0" borderId="9" xfId="1" applyFont="1" applyBorder="1" applyAlignment="1">
      <alignment horizontal="center"/>
    </xf>
    <xf numFmtId="0" fontId="25" fillId="0" borderId="6" xfId="1" applyFont="1" applyBorder="1" applyAlignment="1">
      <alignment horizontal="center"/>
    </xf>
    <xf numFmtId="0" fontId="25" fillId="0" borderId="12" xfId="1" applyFont="1" applyBorder="1" applyAlignment="1">
      <alignment horizontal="center"/>
    </xf>
    <xf numFmtId="0" fontId="25" fillId="0" borderId="4" xfId="1" applyFont="1" applyBorder="1" applyAlignment="1">
      <alignment horizontal="center"/>
    </xf>
    <xf numFmtId="0" fontId="25" fillId="14" borderId="0" xfId="1" applyFont="1" applyFill="1" applyAlignment="1">
      <alignment horizontal="center"/>
    </xf>
    <xf numFmtId="0" fontId="5" fillId="0" borderId="58" xfId="16" applyBorder="1" applyAlignment="1">
      <alignment horizontal="center"/>
    </xf>
    <xf numFmtId="0" fontId="5" fillId="0" borderId="59" xfId="16" applyBorder="1" applyAlignment="1">
      <alignment horizontal="center"/>
    </xf>
    <xf numFmtId="0" fontId="5" fillId="0" borderId="60" xfId="16" applyBorder="1" applyAlignment="1">
      <alignment horizontal="center"/>
    </xf>
    <xf numFmtId="0" fontId="11" fillId="0" borderId="32" xfId="28" applyFont="1" applyBorder="1" applyAlignment="1">
      <alignment horizontal="center" vertical="center" wrapText="1"/>
    </xf>
    <xf numFmtId="0" fontId="5" fillId="0" borderId="31" xfId="16" applyBorder="1" applyAlignment="1">
      <alignment horizontal="center" vertical="center"/>
    </xf>
    <xf numFmtId="0" fontId="5" fillId="0" borderId="22" xfId="16" applyBorder="1" applyAlignment="1">
      <alignment horizontal="center" vertical="center"/>
    </xf>
    <xf numFmtId="0" fontId="5" fillId="0" borderId="29" xfId="16" applyBorder="1" applyAlignment="1">
      <alignment horizontal="center" vertical="center"/>
    </xf>
    <xf numFmtId="0" fontId="11" fillId="0" borderId="34" xfId="0" applyFont="1" applyBorder="1" applyAlignment="1">
      <alignment horizontal="center" vertical="center"/>
    </xf>
    <xf numFmtId="0" fontId="11" fillId="0" borderId="33" xfId="0" applyFont="1" applyBorder="1" applyAlignment="1">
      <alignment horizontal="center" vertical="center"/>
    </xf>
    <xf numFmtId="0" fontId="11" fillId="0" borderId="35" xfId="0" applyFont="1" applyBorder="1" applyAlignment="1">
      <alignment horizontal="center" vertical="center"/>
    </xf>
    <xf numFmtId="49" fontId="11" fillId="0" borderId="30" xfId="0" applyNumberFormat="1" applyFont="1" applyBorder="1" applyAlignment="1">
      <alignment horizontal="center" vertical="center"/>
    </xf>
    <xf numFmtId="183" fontId="21" fillId="0" borderId="9" xfId="12" applyNumberFormat="1" applyFont="1" applyBorder="1" applyAlignment="1">
      <alignment horizontal="center"/>
    </xf>
    <xf numFmtId="183" fontId="21" fillId="0" borderId="13" xfId="12" applyNumberFormat="1" applyFont="1" applyBorder="1" applyAlignment="1">
      <alignment horizontal="center"/>
    </xf>
    <xf numFmtId="183" fontId="21" fillId="0" borderId="14" xfId="12" applyNumberFormat="1" applyFont="1" applyBorder="1" applyAlignment="1">
      <alignment horizontal="center"/>
    </xf>
    <xf numFmtId="219" fontId="2" fillId="0" borderId="37" xfId="7" applyNumberFormat="1" applyFont="1" applyBorder="1" applyAlignment="1">
      <alignment horizontal="distributed" vertical="center" justifyLastLine="1"/>
    </xf>
    <xf numFmtId="219" fontId="2" fillId="0" borderId="41" xfId="7" applyNumberFormat="1" applyFont="1" applyBorder="1" applyAlignment="1">
      <alignment horizontal="distributed" vertical="center" justifyLastLine="1"/>
    </xf>
    <xf numFmtId="219" fontId="2" fillId="0" borderId="38" xfId="7" applyNumberFormat="1" applyFont="1" applyBorder="1" applyAlignment="1">
      <alignment horizontal="distributed" vertical="center" justifyLastLine="1"/>
    </xf>
    <xf numFmtId="219" fontId="2" fillId="0" borderId="42" xfId="7" applyNumberFormat="1" applyFont="1" applyBorder="1" applyAlignment="1">
      <alignment horizontal="distributed" vertical="center" justifyLastLine="1"/>
    </xf>
    <xf numFmtId="0" fontId="28" fillId="0" borderId="31" xfId="0" applyFont="1" applyBorder="1" applyAlignment="1">
      <alignment horizontal="center" vertical="center" wrapText="1"/>
    </xf>
    <xf numFmtId="0" fontId="28" fillId="0" borderId="29"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8" xfId="0" applyFont="1" applyBorder="1" applyAlignment="1">
      <alignment horizontal="center" vertical="center" wrapText="1"/>
    </xf>
    <xf numFmtId="0" fontId="28" fillId="0" borderId="30" xfId="0" applyFont="1" applyBorder="1" applyAlignment="1">
      <alignment horizontal="center" vertical="center"/>
    </xf>
    <xf numFmtId="0" fontId="28" fillId="0" borderId="8" xfId="0" applyFont="1" applyBorder="1" applyAlignment="1">
      <alignment horizontal="center" vertical="center"/>
    </xf>
    <xf numFmtId="0" fontId="28" fillId="0" borderId="36" xfId="0" applyFont="1" applyBorder="1" applyAlignment="1">
      <alignment horizontal="center" vertical="center"/>
    </xf>
    <xf numFmtId="0" fontId="28" fillId="0" borderId="40" xfId="0" applyFont="1" applyBorder="1" applyAlignment="1">
      <alignment horizontal="center" vertical="center"/>
    </xf>
    <xf numFmtId="0" fontId="2" fillId="0" borderId="58" xfId="4" applyBorder="1" applyAlignment="1">
      <alignment horizontal="center"/>
    </xf>
    <xf numFmtId="0" fontId="2" fillId="0" borderId="59" xfId="4" applyBorder="1" applyAlignment="1">
      <alignment horizontal="center"/>
    </xf>
    <xf numFmtId="0" fontId="2" fillId="0" borderId="60" xfId="4" applyBorder="1" applyAlignment="1">
      <alignment horizontal="center"/>
    </xf>
    <xf numFmtId="0" fontId="5" fillId="0" borderId="58" xfId="4" applyFont="1" applyBorder="1" applyAlignment="1">
      <alignment horizontal="center"/>
    </xf>
    <xf numFmtId="0" fontId="5" fillId="0" borderId="59" xfId="4" applyFont="1" applyBorder="1" applyAlignment="1">
      <alignment horizontal="center"/>
    </xf>
    <xf numFmtId="0" fontId="5" fillId="0" borderId="60" xfId="4" applyFont="1" applyBorder="1" applyAlignment="1">
      <alignment horizontal="center"/>
    </xf>
    <xf numFmtId="0" fontId="5" fillId="0" borderId="66" xfId="4" applyFont="1" applyBorder="1" applyAlignment="1">
      <alignment horizontal="center"/>
    </xf>
    <xf numFmtId="0" fontId="5" fillId="0" borderId="67" xfId="4" applyFont="1" applyBorder="1" applyAlignment="1">
      <alignment horizontal="center"/>
    </xf>
    <xf numFmtId="0" fontId="5" fillId="0" borderId="68" xfId="4" applyFont="1" applyBorder="1" applyAlignment="1">
      <alignment horizontal="center"/>
    </xf>
    <xf numFmtId="49" fontId="11" fillId="0" borderId="5" xfId="52" applyNumberFormat="1" applyBorder="1" applyAlignment="1">
      <alignment horizontal="distributed" vertical="center" wrapText="1" justifyLastLine="1"/>
    </xf>
    <xf numFmtId="49" fontId="11" fillId="0" borderId="6" xfId="52" applyNumberFormat="1" applyBorder="1" applyAlignment="1">
      <alignment horizontal="distributed" vertical="center" justifyLastLine="1"/>
    </xf>
    <xf numFmtId="49" fontId="11" fillId="0" borderId="45" xfId="52" applyNumberFormat="1" applyBorder="1" applyAlignment="1">
      <alignment horizontal="distributed" vertical="center" justifyLastLine="1"/>
    </xf>
    <xf numFmtId="49" fontId="11" fillId="0" borderId="44" xfId="52" applyNumberFormat="1" applyBorder="1" applyAlignment="1">
      <alignment horizontal="distributed" vertical="center" justifyLastLine="1"/>
    </xf>
    <xf numFmtId="49" fontId="11" fillId="0" borderId="30" xfId="52" applyNumberFormat="1" applyBorder="1" applyAlignment="1">
      <alignment horizontal="distributed" vertical="center" wrapText="1" justifyLastLine="1"/>
    </xf>
    <xf numFmtId="49" fontId="11" fillId="0" borderId="11" xfId="52" applyNumberFormat="1" applyBorder="1" applyAlignment="1">
      <alignment horizontal="distributed" vertical="center" wrapText="1" justifyLastLine="1"/>
    </xf>
    <xf numFmtId="49" fontId="11" fillId="0" borderId="8" xfId="52" applyNumberFormat="1" applyBorder="1" applyAlignment="1">
      <alignment horizontal="distributed" vertical="center" wrapText="1" justifyLastLine="1"/>
    </xf>
    <xf numFmtId="190" fontId="11" fillId="0" borderId="12" xfId="52" applyNumberFormat="1" applyBorder="1" applyAlignment="1">
      <alignment horizontal="distributed" vertical="center" wrapText="1" justifyLastLine="1"/>
    </xf>
    <xf numFmtId="190" fontId="11" fillId="0" borderId="8" xfId="52" applyNumberFormat="1" applyBorder="1" applyAlignment="1">
      <alignment horizontal="distributed" vertical="center" wrapText="1" justifyLastLine="1"/>
    </xf>
    <xf numFmtId="190" fontId="11" fillId="0" borderId="4" xfId="52" applyNumberFormat="1" applyBorder="1" applyAlignment="1">
      <alignment horizontal="distributed" vertical="center" wrapText="1" justifyLastLine="1"/>
    </xf>
    <xf numFmtId="190" fontId="11" fillId="0" borderId="43" xfId="52" applyNumberFormat="1" applyBorder="1" applyAlignment="1">
      <alignment horizontal="distributed" vertical="center" wrapText="1" justifyLastLine="1"/>
    </xf>
    <xf numFmtId="49" fontId="11" fillId="0" borderId="48" xfId="52" applyNumberFormat="1" applyBorder="1" applyAlignment="1">
      <alignment horizontal="distributed" vertical="center" wrapText="1"/>
    </xf>
    <xf numFmtId="49" fontId="11" fillId="0" borderId="46" xfId="52" applyNumberFormat="1" applyBorder="1" applyAlignment="1">
      <alignment horizontal="distributed" vertical="center" wrapText="1"/>
    </xf>
    <xf numFmtId="49" fontId="11" fillId="0" borderId="43" xfId="52" applyNumberFormat="1" applyBorder="1" applyAlignment="1">
      <alignment horizontal="distributed" vertical="center" wrapText="1"/>
    </xf>
    <xf numFmtId="49" fontId="11" fillId="0" borderId="45" xfId="52" applyNumberFormat="1" applyBorder="1" applyAlignment="1">
      <alignment horizontal="distributed" vertical="center" wrapText="1"/>
    </xf>
    <xf numFmtId="190" fontId="11" fillId="0" borderId="0" xfId="52" applyNumberFormat="1" applyAlignment="1">
      <alignment horizontal="distributed"/>
    </xf>
    <xf numFmtId="49" fontId="11" fillId="0" borderId="46" xfId="52" applyNumberFormat="1" applyBorder="1" applyAlignment="1">
      <alignment horizontal="distributed" vertical="center" wrapText="1" justifyLastLine="1"/>
    </xf>
    <xf numFmtId="49" fontId="11" fillId="0" borderId="47" xfId="52" applyNumberFormat="1" applyBorder="1" applyAlignment="1">
      <alignment horizontal="distributed" vertical="center" wrapText="1" justifyLastLine="1"/>
    </xf>
    <xf numFmtId="49" fontId="11" fillId="0" borderId="0" xfId="52" applyNumberFormat="1" applyAlignment="1">
      <alignment horizontal="distributed" vertical="center" wrapText="1" justifyLastLine="1"/>
    </xf>
    <xf numFmtId="49" fontId="11" fillId="0" borderId="7" xfId="52" applyNumberFormat="1" applyBorder="1" applyAlignment="1">
      <alignment horizontal="distributed" vertical="center" wrapText="1" justifyLastLine="1"/>
    </xf>
    <xf numFmtId="49" fontId="11" fillId="0" borderId="45" xfId="52" applyNumberFormat="1" applyBorder="1" applyAlignment="1">
      <alignment horizontal="distributed" vertical="center" wrapText="1" justifyLastLine="1"/>
    </xf>
    <xf numFmtId="49" fontId="11" fillId="0" borderId="44" xfId="52" applyNumberFormat="1" applyBorder="1" applyAlignment="1">
      <alignment horizontal="distributed" vertical="center" wrapText="1" justifyLastLine="1"/>
    </xf>
    <xf numFmtId="190" fontId="11" fillId="0" borderId="0" xfId="52" applyNumberFormat="1" applyAlignment="1">
      <alignment horizontal="distributed" vertical="center"/>
    </xf>
    <xf numFmtId="190" fontId="11" fillId="0" borderId="6" xfId="52" applyNumberFormat="1" applyBorder="1" applyAlignment="1">
      <alignment horizontal="distributed" vertical="center" justifyLastLine="1"/>
    </xf>
    <xf numFmtId="190" fontId="11" fillId="0" borderId="43" xfId="52" applyNumberFormat="1" applyBorder="1" applyAlignment="1">
      <alignment horizontal="distributed" vertical="center" justifyLastLine="1"/>
    </xf>
    <xf numFmtId="190" fontId="11" fillId="0" borderId="44" xfId="52" applyNumberFormat="1" applyBorder="1" applyAlignment="1">
      <alignment horizontal="distributed" vertical="center" justifyLastLine="1"/>
    </xf>
    <xf numFmtId="190" fontId="11" fillId="0" borderId="30" xfId="52" applyNumberFormat="1" applyBorder="1" applyAlignment="1">
      <alignment horizontal="distributed" vertical="center" wrapText="1" justifyLastLine="1"/>
    </xf>
    <xf numFmtId="190" fontId="11" fillId="0" borderId="11" xfId="52" applyNumberFormat="1" applyBorder="1" applyAlignment="1">
      <alignment horizontal="distributed" vertical="center" wrapText="1" justifyLastLine="1"/>
    </xf>
    <xf numFmtId="190" fontId="11" fillId="0" borderId="11" xfId="52" applyNumberFormat="1" applyBorder="1" applyAlignment="1">
      <alignment horizontal="distributed" vertical="center" justifyLastLine="1"/>
    </xf>
    <xf numFmtId="190" fontId="11" fillId="0" borderId="8" xfId="52" applyNumberFormat="1" applyBorder="1" applyAlignment="1">
      <alignment horizontal="distributed" vertical="center" justifyLastLine="1"/>
    </xf>
    <xf numFmtId="190" fontId="11" fillId="0" borderId="48" xfId="52" applyNumberFormat="1" applyBorder="1" applyAlignment="1">
      <alignment horizontal="distributed" vertical="center" wrapText="1" justifyLastLine="1"/>
    </xf>
    <xf numFmtId="190" fontId="11" fillId="0" borderId="3" xfId="52" applyNumberFormat="1" applyBorder="1" applyAlignment="1">
      <alignment horizontal="distributed" vertical="center" wrapText="1" justifyLastLine="1"/>
    </xf>
    <xf numFmtId="190" fontId="12" fillId="0" borderId="0" xfId="52" applyNumberFormat="1" applyFont="1" applyAlignment="1">
      <alignment horizontal="distributed" vertical="center"/>
    </xf>
    <xf numFmtId="49" fontId="11" fillId="0" borderId="47" xfId="52" applyNumberFormat="1" applyBorder="1" applyAlignment="1">
      <alignment horizontal="distributed" vertical="center" wrapText="1"/>
    </xf>
    <xf numFmtId="49" fontId="11" fillId="0" borderId="44" xfId="52" applyNumberFormat="1" applyBorder="1" applyAlignment="1">
      <alignment horizontal="distributed" vertical="center" wrapText="1"/>
    </xf>
    <xf numFmtId="190" fontId="11" fillId="0" borderId="12" xfId="52" applyNumberFormat="1" applyBorder="1" applyAlignment="1">
      <alignment horizontal="center" vertical="center" wrapText="1"/>
    </xf>
    <xf numFmtId="190" fontId="11" fillId="0" borderId="8" xfId="52" applyNumberFormat="1" applyBorder="1" applyAlignment="1">
      <alignment horizontal="center" vertical="center" wrapText="1"/>
    </xf>
    <xf numFmtId="190" fontId="11" fillId="0" borderId="34" xfId="52" applyNumberFormat="1" applyBorder="1" applyAlignment="1">
      <alignment horizontal="distributed" vertical="center" justifyLastLine="1"/>
    </xf>
    <xf numFmtId="190" fontId="11" fillId="0" borderId="33" xfId="52" applyNumberFormat="1" applyBorder="1" applyAlignment="1">
      <alignment horizontal="distributed" vertical="center" justifyLastLine="1"/>
    </xf>
    <xf numFmtId="190" fontId="11" fillId="0" borderId="35" xfId="52" applyNumberFormat="1" applyBorder="1" applyAlignment="1">
      <alignment horizontal="distributed" vertical="center" justifyLastLine="1"/>
    </xf>
    <xf numFmtId="183" fontId="21" fillId="0" borderId="9" xfId="12" applyNumberFormat="1" applyFont="1" applyBorder="1" applyAlignment="1">
      <alignment horizontal="center" wrapText="1"/>
    </xf>
    <xf numFmtId="0" fontId="2" fillId="0" borderId="9" xfId="4" applyBorder="1" applyAlignment="1">
      <alignment horizontal="center"/>
    </xf>
    <xf numFmtId="0" fontId="2" fillId="0" borderId="10" xfId="4" applyBorder="1" applyAlignment="1">
      <alignment horizontal="center"/>
    </xf>
    <xf numFmtId="0" fontId="2" fillId="0" borderId="14" xfId="4" applyBorder="1" applyAlignment="1">
      <alignment horizontal="center"/>
    </xf>
    <xf numFmtId="0" fontId="2" fillId="0" borderId="0" xfId="4" applyAlignment="1">
      <alignment horizontal="center"/>
    </xf>
    <xf numFmtId="190" fontId="11" fillId="0" borderId="46" xfId="37" applyNumberFormat="1" applyBorder="1" applyAlignment="1">
      <alignment horizontal="distributed" vertical="center" wrapText="1" justifyLastLine="1"/>
    </xf>
    <xf numFmtId="0" fontId="11" fillId="0" borderId="0" xfId="37" applyAlignment="1">
      <alignment horizontal="distributed" vertical="center" justifyLastLine="1"/>
    </xf>
    <xf numFmtId="0" fontId="11" fillId="0" borderId="45" xfId="37" applyBorder="1" applyAlignment="1">
      <alignment horizontal="distributed" vertical="center" justifyLastLine="1"/>
    </xf>
    <xf numFmtId="49" fontId="11" fillId="0" borderId="30" xfId="37" applyNumberFormat="1" applyBorder="1" applyAlignment="1">
      <alignment horizontal="distributed" vertical="center" justifyLastLine="1"/>
    </xf>
    <xf numFmtId="49" fontId="11" fillId="0" borderId="11" xfId="37" applyNumberFormat="1" applyBorder="1" applyAlignment="1">
      <alignment horizontal="distributed" vertical="center" justifyLastLine="1"/>
    </xf>
    <xf numFmtId="49" fontId="11" fillId="0" borderId="8" xfId="37" applyNumberFormat="1" applyBorder="1" applyAlignment="1">
      <alignment horizontal="distributed" vertical="center" justifyLastLine="1"/>
    </xf>
    <xf numFmtId="190" fontId="11" fillId="0" borderId="34" xfId="37" applyNumberFormat="1" applyBorder="1" applyAlignment="1">
      <alignment horizontal="distributed" vertical="center" justifyLastLine="1"/>
    </xf>
    <xf numFmtId="190" fontId="11" fillId="0" borderId="33" xfId="37" applyNumberFormat="1" applyBorder="1" applyAlignment="1">
      <alignment horizontal="distributed" vertical="center" justifyLastLine="1"/>
    </xf>
    <xf numFmtId="0" fontId="2" fillId="0" borderId="4" xfId="4" applyBorder="1" applyAlignment="1">
      <alignment horizontal="center"/>
    </xf>
    <xf numFmtId="0" fontId="2" fillId="0" borderId="5" xfId="4" applyBorder="1" applyAlignment="1">
      <alignment horizontal="center"/>
    </xf>
    <xf numFmtId="0" fontId="2" fillId="0" borderId="6" xfId="4" applyBorder="1" applyAlignment="1">
      <alignment horizontal="center"/>
    </xf>
    <xf numFmtId="49" fontId="11" fillId="0" borderId="34" xfId="37" applyNumberFormat="1" applyBorder="1" applyAlignment="1">
      <alignment horizontal="center" vertical="center" wrapText="1" justifyLastLine="1"/>
    </xf>
    <xf numFmtId="49" fontId="11" fillId="0" borderId="33" xfId="37" applyNumberFormat="1" applyBorder="1" applyAlignment="1">
      <alignment horizontal="center" vertical="center" wrapText="1" justifyLastLine="1"/>
    </xf>
    <xf numFmtId="190" fontId="11" fillId="0" borderId="9" xfId="37" applyNumberFormat="1" applyBorder="1" applyAlignment="1">
      <alignment horizontal="distributed" vertical="center" justifyLastLine="1"/>
    </xf>
    <xf numFmtId="190" fontId="11" fillId="0" borderId="14" xfId="37" applyNumberFormat="1" applyBorder="1" applyAlignment="1">
      <alignment horizontal="distributed" vertical="center" justifyLastLine="1"/>
    </xf>
    <xf numFmtId="49" fontId="11" fillId="0" borderId="9" xfId="37" applyNumberFormat="1" applyBorder="1" applyAlignment="1">
      <alignment horizontal="distributed" vertical="center" justifyLastLine="1"/>
    </xf>
    <xf numFmtId="49" fontId="11" fillId="0" borderId="10" xfId="37" applyNumberFormat="1" applyBorder="1" applyAlignment="1">
      <alignment horizontal="distributed" vertical="center" justifyLastLine="1"/>
    </xf>
    <xf numFmtId="49" fontId="11" fillId="0" borderId="11" xfId="37" applyNumberFormat="1" applyBorder="1" applyAlignment="1">
      <alignment horizontal="center" vertical="center" wrapText="1" justifyLastLine="1"/>
    </xf>
    <xf numFmtId="49" fontId="11" fillId="0" borderId="8" xfId="37" applyNumberFormat="1" applyBorder="1" applyAlignment="1">
      <alignment horizontal="center" vertical="center" wrapText="1" justifyLastLine="1"/>
    </xf>
    <xf numFmtId="49" fontId="11" fillId="0" borderId="3" xfId="37" applyNumberFormat="1" applyBorder="1" applyAlignment="1">
      <alignment horizontal="center" vertical="center" wrapText="1" justifyLastLine="1"/>
    </xf>
    <xf numFmtId="49" fontId="11" fillId="0" borderId="43" xfId="37" applyNumberFormat="1" applyBorder="1" applyAlignment="1">
      <alignment horizontal="center" vertical="center" wrapText="1" justifyLastLine="1"/>
    </xf>
    <xf numFmtId="0" fontId="2" fillId="0" borderId="9" xfId="4" applyFont="1" applyBorder="1" applyAlignment="1">
      <alignment horizontal="center" vertical="center"/>
    </xf>
    <xf numFmtId="0" fontId="2" fillId="0" borderId="10" xfId="4" applyFont="1" applyBorder="1" applyAlignment="1">
      <alignment horizontal="center" vertical="center"/>
    </xf>
    <xf numFmtId="0" fontId="2" fillId="0" borderId="14" xfId="4" applyFont="1" applyBorder="1" applyAlignment="1">
      <alignment horizontal="center" vertical="center"/>
    </xf>
    <xf numFmtId="0" fontId="2" fillId="2" borderId="4" xfId="1" applyFont="1" applyFill="1" applyBorder="1" applyAlignment="1">
      <alignment horizontal="center" vertical="center"/>
    </xf>
    <xf numFmtId="0" fontId="2" fillId="2" borderId="5" xfId="1" applyFont="1" applyFill="1" applyBorder="1" applyAlignment="1">
      <alignment horizontal="center" vertical="center"/>
    </xf>
    <xf numFmtId="0" fontId="2" fillId="2" borderId="6" xfId="1" applyFont="1" applyFill="1" applyBorder="1" applyAlignment="1">
      <alignment horizontal="center" vertical="center"/>
    </xf>
    <xf numFmtId="0" fontId="2" fillId="2" borderId="43" xfId="1" applyFont="1" applyFill="1" applyBorder="1" applyAlignment="1">
      <alignment horizontal="center" vertical="center"/>
    </xf>
    <xf numFmtId="0" fontId="2" fillId="2" borderId="45" xfId="1" applyFont="1" applyFill="1" applyBorder="1" applyAlignment="1">
      <alignment horizontal="center" vertical="center"/>
    </xf>
    <xf numFmtId="0" fontId="2" fillId="2" borderId="44" xfId="1" applyFont="1" applyFill="1" applyBorder="1" applyAlignment="1">
      <alignment horizontal="center" vertical="center"/>
    </xf>
    <xf numFmtId="0" fontId="2" fillId="2" borderId="3" xfId="1" applyFont="1" applyFill="1" applyBorder="1" applyAlignment="1">
      <alignment horizontal="center" vertical="center"/>
    </xf>
    <xf numFmtId="0" fontId="2" fillId="2" borderId="0" xfId="1" applyFont="1" applyFill="1" applyBorder="1" applyAlignment="1">
      <alignment horizontal="center" vertical="center"/>
    </xf>
    <xf numFmtId="0" fontId="2" fillId="2" borderId="7" xfId="1" applyFont="1" applyFill="1" applyBorder="1" applyAlignment="1">
      <alignment horizontal="center" vertical="center"/>
    </xf>
    <xf numFmtId="0" fontId="2" fillId="0" borderId="43" xfId="4" applyFont="1" applyBorder="1" applyAlignment="1">
      <alignment horizontal="center" vertical="center"/>
    </xf>
    <xf numFmtId="0" fontId="2" fillId="0" borderId="45" xfId="4" applyFont="1" applyBorder="1" applyAlignment="1">
      <alignment horizontal="center" vertical="center"/>
    </xf>
    <xf numFmtId="0" fontId="2" fillId="0" borderId="44" xfId="4" applyFont="1" applyBorder="1" applyAlignment="1">
      <alignment horizontal="center" vertical="center"/>
    </xf>
    <xf numFmtId="0" fontId="28" fillId="0" borderId="49"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0"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50" xfId="0" applyFont="1" applyBorder="1" applyAlignment="1">
      <alignment horizontal="center" vertical="center"/>
    </xf>
    <xf numFmtId="0" fontId="28" fillId="0" borderId="24" xfId="0" applyFont="1" applyBorder="1" applyAlignment="1">
      <alignment horizontal="center" vertical="center"/>
    </xf>
    <xf numFmtId="0" fontId="28" fillId="0" borderId="26" xfId="0" applyFont="1" applyBorder="1" applyAlignment="1">
      <alignment horizontal="center" vertical="center"/>
    </xf>
    <xf numFmtId="0" fontId="28" fillId="0" borderId="51" xfId="0" applyFont="1" applyBorder="1" applyAlignment="1">
      <alignment horizontal="center" vertical="center"/>
    </xf>
    <xf numFmtId="0" fontId="28" fillId="0" borderId="25" xfId="0" applyFont="1" applyBorder="1" applyAlignment="1">
      <alignment horizontal="center" vertical="center"/>
    </xf>
    <xf numFmtId="0" fontId="28" fillId="0" borderId="27" xfId="0" applyFont="1" applyBorder="1" applyAlignment="1">
      <alignment horizontal="center" vertical="center"/>
    </xf>
    <xf numFmtId="220" fontId="2" fillId="0" borderId="48" xfId="7" applyNumberFormat="1" applyFont="1" applyBorder="1" applyAlignment="1">
      <alignment horizontal="center" vertical="center" justifyLastLine="1"/>
    </xf>
    <xf numFmtId="220" fontId="2" fillId="0" borderId="46" xfId="7" applyNumberFormat="1" applyFont="1" applyBorder="1" applyAlignment="1">
      <alignment horizontal="center" vertical="center" justifyLastLine="1"/>
    </xf>
    <xf numFmtId="220" fontId="2" fillId="0" borderId="43" xfId="7" applyNumberFormat="1" applyFont="1" applyBorder="1" applyAlignment="1">
      <alignment horizontal="center" vertical="center" justifyLastLine="1"/>
    </xf>
    <xf numFmtId="220" fontId="2" fillId="0" borderId="45" xfId="7" applyNumberFormat="1" applyFont="1" applyBorder="1" applyAlignment="1">
      <alignment horizontal="center" vertical="center" justifyLastLine="1"/>
    </xf>
    <xf numFmtId="220" fontId="2" fillId="0" borderId="44" xfId="7" applyNumberFormat="1" applyFont="1" applyBorder="1" applyAlignment="1">
      <alignment horizontal="center" vertical="center" justifyLastLine="1"/>
    </xf>
    <xf numFmtId="220" fontId="2" fillId="0" borderId="33" xfId="7" applyNumberFormat="1" applyFont="1" applyBorder="1" applyAlignment="1">
      <alignment horizontal="distributed" vertical="center" justifyLastLine="1"/>
    </xf>
    <xf numFmtId="220" fontId="2" fillId="0" borderId="35" xfId="7" applyNumberFormat="1" applyFont="1" applyBorder="1" applyAlignment="1">
      <alignment horizontal="distributed" vertical="center" justifyLastLine="1"/>
    </xf>
    <xf numFmtId="220" fontId="2" fillId="0" borderId="47" xfId="7" applyNumberFormat="1" applyFont="1" applyBorder="1" applyAlignment="1">
      <alignment horizontal="center" vertical="center" justifyLastLine="1"/>
    </xf>
    <xf numFmtId="220" fontId="2" fillId="0" borderId="12" xfId="7" applyNumberFormat="1" applyFont="1" applyBorder="1" applyAlignment="1">
      <alignment horizontal="center" vertical="center" justifyLastLine="1"/>
    </xf>
    <xf numFmtId="220" fontId="2" fillId="0" borderId="8" xfId="7" applyNumberFormat="1" applyFont="1" applyBorder="1" applyAlignment="1">
      <alignment horizontal="center" vertical="center" justifyLastLine="1"/>
    </xf>
    <xf numFmtId="49" fontId="2" fillId="0" borderId="5" xfId="7" applyNumberFormat="1" applyFont="1" applyBorder="1" applyAlignment="1">
      <alignment horizontal="center" vertical="center" wrapText="1" justifyLastLine="1"/>
    </xf>
    <xf numFmtId="49" fontId="2" fillId="0" borderId="45" xfId="7" applyNumberFormat="1" applyFont="1" applyBorder="1" applyAlignment="1">
      <alignment horizontal="center" vertical="center" wrapText="1" justifyLastLine="1"/>
    </xf>
    <xf numFmtId="49" fontId="2" fillId="0" borderId="4" xfId="7" applyNumberFormat="1" applyFont="1" applyBorder="1" applyAlignment="1">
      <alignment horizontal="center" vertical="center" wrapText="1" justifyLastLine="1"/>
    </xf>
    <xf numFmtId="49" fontId="2" fillId="0" borderId="43" xfId="7" applyNumberFormat="1" applyFont="1" applyBorder="1" applyAlignment="1">
      <alignment horizontal="center" vertical="center" wrapText="1" justifyLastLine="1"/>
    </xf>
    <xf numFmtId="220" fontId="2" fillId="0" borderId="4" xfId="7" applyNumberFormat="1" applyFont="1" applyBorder="1" applyAlignment="1">
      <alignment horizontal="center" vertical="center" justifyLastLine="1"/>
    </xf>
    <xf numFmtId="220" fontId="2" fillId="0" borderId="9" xfId="7" applyNumberFormat="1" applyFont="1" applyBorder="1" applyAlignment="1">
      <alignment horizontal="center" vertical="center" justifyLastLine="1"/>
    </xf>
    <xf numFmtId="220" fontId="2" fillId="0" borderId="10" xfId="7" applyNumberFormat="1" applyFont="1" applyBorder="1" applyAlignment="1">
      <alignment horizontal="center" vertical="center" justifyLastLine="1"/>
    </xf>
    <xf numFmtId="220" fontId="2" fillId="0" borderId="14" xfId="7" applyNumberFormat="1" applyFont="1" applyBorder="1" applyAlignment="1">
      <alignment horizontal="center" vertical="center" justifyLastLine="1"/>
    </xf>
    <xf numFmtId="0" fontId="7" fillId="0" borderId="0" xfId="39" applyFont="1" applyAlignment="1">
      <alignment horizontal="left" vertical="top" wrapText="1"/>
    </xf>
    <xf numFmtId="49" fontId="68" fillId="0" borderId="34" xfId="43" applyNumberFormat="1" applyFont="1" applyBorder="1" applyAlignment="1">
      <alignment horizontal="center" vertical="center" wrapText="1" justifyLastLine="1"/>
    </xf>
    <xf numFmtId="49" fontId="68" fillId="0" borderId="33" xfId="43" applyNumberFormat="1" applyFont="1" applyBorder="1" applyAlignment="1">
      <alignment horizontal="center" vertical="center" wrapText="1" justifyLastLine="1"/>
    </xf>
    <xf numFmtId="190" fontId="68" fillId="0" borderId="9" xfId="43" applyNumberFormat="1" applyFont="1" applyBorder="1" applyAlignment="1">
      <alignment horizontal="distributed" vertical="center" justifyLastLine="1"/>
    </xf>
    <xf numFmtId="190" fontId="68" fillId="0" borderId="14" xfId="43" applyNumberFormat="1" applyFont="1" applyBorder="1" applyAlignment="1">
      <alignment horizontal="distributed" vertical="center" justifyLastLine="1"/>
    </xf>
    <xf numFmtId="49" fontId="68" fillId="0" borderId="9" xfId="43" applyNumberFormat="1" applyFont="1" applyBorder="1" applyAlignment="1">
      <alignment horizontal="distributed" vertical="center" justifyLastLine="1"/>
    </xf>
    <xf numFmtId="49" fontId="68" fillId="0" borderId="10" xfId="43" applyNumberFormat="1" applyFont="1" applyBorder="1" applyAlignment="1">
      <alignment horizontal="distributed" vertical="center" justifyLastLine="1"/>
    </xf>
    <xf numFmtId="49" fontId="68" fillId="0" borderId="11" xfId="43" applyNumberFormat="1" applyFont="1" applyBorder="1" applyAlignment="1">
      <alignment horizontal="center" vertical="center" wrapText="1" justifyLastLine="1"/>
    </xf>
    <xf numFmtId="49" fontId="68" fillId="0" borderId="8" xfId="43" applyNumberFormat="1" applyFont="1" applyBorder="1" applyAlignment="1">
      <alignment horizontal="center" vertical="center" wrapText="1" justifyLastLine="1"/>
    </xf>
    <xf numFmtId="49" fontId="68" fillId="0" borderId="3" xfId="43" applyNumberFormat="1" applyFont="1" applyBorder="1" applyAlignment="1">
      <alignment horizontal="center" vertical="center" wrapText="1" justifyLastLine="1"/>
    </xf>
    <xf numFmtId="49" fontId="68" fillId="0" borderId="43" xfId="43" applyNumberFormat="1" applyFont="1" applyBorder="1" applyAlignment="1">
      <alignment horizontal="center" vertical="center" wrapText="1" justifyLastLine="1"/>
    </xf>
    <xf numFmtId="190" fontId="42" fillId="0" borderId="46" xfId="43" applyNumberFormat="1" applyFont="1" applyBorder="1" applyAlignment="1">
      <alignment horizontal="distributed" vertical="center" wrapText="1" justifyLastLine="1"/>
    </xf>
    <xf numFmtId="0" fontId="42" fillId="0" borderId="0" xfId="43" applyFont="1" applyAlignment="1">
      <alignment horizontal="distributed" vertical="center" justifyLastLine="1"/>
    </xf>
    <xf numFmtId="0" fontId="42" fillId="0" borderId="45" xfId="43" applyFont="1" applyBorder="1" applyAlignment="1">
      <alignment horizontal="distributed" vertical="center" justifyLastLine="1"/>
    </xf>
    <xf numFmtId="49" fontId="68" fillId="0" borderId="30" xfId="43" applyNumberFormat="1" applyFont="1" applyBorder="1" applyAlignment="1">
      <alignment horizontal="distributed" vertical="center" justifyLastLine="1"/>
    </xf>
    <xf numFmtId="49" fontId="68" fillId="0" borderId="11" xfId="43" applyNumberFormat="1" applyFont="1" applyBorder="1" applyAlignment="1">
      <alignment horizontal="distributed" vertical="center" justifyLastLine="1"/>
    </xf>
    <xf numFmtId="49" fontId="68" fillId="0" borderId="8" xfId="43" applyNumberFormat="1" applyFont="1" applyBorder="1" applyAlignment="1">
      <alignment horizontal="distributed" vertical="center" justifyLastLine="1"/>
    </xf>
    <xf numFmtId="190" fontId="68" fillId="0" borderId="34" xfId="43" applyNumberFormat="1" applyFont="1" applyBorder="1" applyAlignment="1">
      <alignment horizontal="distributed" vertical="center" justifyLastLine="1"/>
    </xf>
    <xf numFmtId="190" fontId="68" fillId="0" borderId="33" xfId="43" applyNumberFormat="1" applyFont="1" applyBorder="1" applyAlignment="1">
      <alignment horizontal="distributed" vertical="center" justifyLastLine="1"/>
    </xf>
    <xf numFmtId="220" fontId="90" fillId="12" borderId="0" xfId="7" applyNumberFormat="1" applyFont="1" applyFill="1" applyAlignment="1">
      <alignment horizontal="left" vertical="center"/>
    </xf>
    <xf numFmtId="220" fontId="2" fillId="0" borderId="0" xfId="7" applyNumberFormat="1" applyFont="1" applyAlignment="1">
      <alignment horizontal="left" vertical="center"/>
    </xf>
    <xf numFmtId="0" fontId="28" fillId="0" borderId="47" xfId="0" applyFont="1" applyBorder="1" applyAlignment="1">
      <alignment horizontal="center" vertical="center" wrapText="1"/>
    </xf>
    <xf numFmtId="0" fontId="28" fillId="0" borderId="44" xfId="0" applyFont="1" applyBorder="1" applyAlignment="1">
      <alignment horizontal="center" vertical="center" wrapText="1"/>
    </xf>
    <xf numFmtId="220" fontId="2" fillId="0" borderId="2" xfId="7" applyNumberFormat="1" applyFont="1" applyBorder="1" applyAlignment="1">
      <alignment horizontal="center" vertical="center" justifyLastLine="1"/>
    </xf>
    <xf numFmtId="220" fontId="2" fillId="0" borderId="13" xfId="7" applyNumberFormat="1" applyFont="1" applyBorder="1" applyAlignment="1">
      <alignment horizontal="center" vertical="center" justifyLastLine="1"/>
    </xf>
    <xf numFmtId="220" fontId="2" fillId="0" borderId="34" xfId="7" applyNumberFormat="1" applyFont="1" applyBorder="1" applyAlignment="1">
      <alignment horizontal="center" vertical="center" wrapText="1" justifyLastLine="1"/>
    </xf>
    <xf numFmtId="220" fontId="2" fillId="0" borderId="9" xfId="7" applyNumberFormat="1" applyFont="1" applyBorder="1" applyAlignment="1">
      <alignment horizontal="center" vertical="center" wrapText="1" justifyLastLine="1"/>
    </xf>
    <xf numFmtId="220" fontId="2" fillId="0" borderId="35" xfId="7" applyNumberFormat="1" applyFont="1" applyBorder="1" applyAlignment="1">
      <alignment horizontal="center" vertical="center" justifyLastLine="1"/>
    </xf>
    <xf numFmtId="220" fontId="2" fillId="0" borderId="34" xfId="7" applyNumberFormat="1" applyFont="1" applyBorder="1" applyAlignment="1">
      <alignment horizontal="center" vertical="center" justifyLastLine="1"/>
    </xf>
    <xf numFmtId="0" fontId="2" fillId="0" borderId="9" xfId="4" applyBorder="1" applyAlignment="1">
      <alignment horizontal="center" vertical="center"/>
    </xf>
    <xf numFmtId="0" fontId="2" fillId="0" borderId="10" xfId="4" applyBorder="1" applyAlignment="1">
      <alignment horizontal="center" vertical="center"/>
    </xf>
    <xf numFmtId="0" fontId="2" fillId="0" borderId="14" xfId="4" applyBorder="1" applyAlignment="1">
      <alignment horizontal="center" vertical="center"/>
    </xf>
    <xf numFmtId="49" fontId="13" fillId="0" borderId="46" xfId="0" applyNumberFormat="1" applyFont="1" applyBorder="1" applyAlignment="1">
      <alignment horizontal="distributed" vertical="center" wrapText="1" justifyLastLine="1"/>
    </xf>
    <xf numFmtId="49" fontId="13" fillId="0" borderId="0" xfId="0" applyNumberFormat="1" applyFont="1" applyAlignment="1">
      <alignment horizontal="distributed" vertical="center" justifyLastLine="1"/>
    </xf>
    <xf numFmtId="49" fontId="13" fillId="0" borderId="45" xfId="0" applyNumberFormat="1" applyFont="1" applyBorder="1" applyAlignment="1">
      <alignment horizontal="distributed" vertical="center" justifyLastLine="1"/>
    </xf>
    <xf numFmtId="49" fontId="78" fillId="0" borderId="30" xfId="0" applyNumberFormat="1" applyFont="1" applyBorder="1" applyAlignment="1">
      <alignment horizontal="distributed" vertical="center" justifyLastLine="1"/>
    </xf>
    <xf numFmtId="49" fontId="78" fillId="0" borderId="11" xfId="0" applyNumberFormat="1" applyFont="1" applyBorder="1" applyAlignment="1">
      <alignment horizontal="distributed" vertical="center" justifyLastLine="1"/>
    </xf>
    <xf numFmtId="49" fontId="78" fillId="0" borderId="8" xfId="0" applyNumberFormat="1" applyFont="1" applyBorder="1" applyAlignment="1">
      <alignment horizontal="distributed" vertical="center" justifyLastLine="1"/>
    </xf>
    <xf numFmtId="49" fontId="78" fillId="0" borderId="30" xfId="0" applyNumberFormat="1" applyFont="1" applyBorder="1" applyAlignment="1">
      <alignment horizontal="distributed" vertical="center" wrapText="1"/>
    </xf>
    <xf numFmtId="49" fontId="78" fillId="0" borderId="11" xfId="0" applyNumberFormat="1" applyFont="1" applyBorder="1" applyAlignment="1">
      <alignment horizontal="distributed" vertical="center" wrapText="1"/>
    </xf>
    <xf numFmtId="49" fontId="78" fillId="0" borderId="8" xfId="0" applyNumberFormat="1" applyFont="1" applyBorder="1" applyAlignment="1">
      <alignment horizontal="distributed" vertical="center" wrapText="1"/>
    </xf>
    <xf numFmtId="190" fontId="78" fillId="0" borderId="34" xfId="0" applyNumberFormat="1" applyFont="1" applyBorder="1" applyAlignment="1">
      <alignment horizontal="distributed" vertical="center" justifyLastLine="1"/>
    </xf>
    <xf numFmtId="190" fontId="78" fillId="0" borderId="33" xfId="0" applyNumberFormat="1" applyFont="1" applyBorder="1" applyAlignment="1">
      <alignment horizontal="distributed" vertical="center" justifyLastLine="1"/>
    </xf>
    <xf numFmtId="49" fontId="13" fillId="0" borderId="34" xfId="0" applyNumberFormat="1" applyFont="1" applyBorder="1" applyAlignment="1">
      <alignment horizontal="distributed" vertical="center" wrapText="1" justifyLastLine="1"/>
    </xf>
    <xf numFmtId="49" fontId="13" fillId="0" borderId="33" xfId="0" applyNumberFormat="1" applyFont="1" applyBorder="1" applyAlignment="1">
      <alignment horizontal="distributed" vertical="center" wrapText="1" justifyLastLine="1"/>
    </xf>
    <xf numFmtId="190" fontId="78" fillId="0" borderId="9" xfId="0" applyNumberFormat="1" applyFont="1" applyBorder="1" applyAlignment="1">
      <alignment horizontal="distributed" vertical="center" justifyLastLine="1"/>
    </xf>
    <xf numFmtId="190" fontId="78" fillId="0" borderId="14" xfId="0" applyNumberFormat="1" applyFont="1" applyBorder="1" applyAlignment="1">
      <alignment horizontal="distributed" vertical="center" justifyLastLine="1"/>
    </xf>
    <xf numFmtId="49" fontId="78" fillId="0" borderId="9" xfId="0" applyNumberFormat="1" applyFont="1" applyBorder="1" applyAlignment="1">
      <alignment horizontal="distributed" vertical="center" justifyLastLine="1"/>
    </xf>
    <xf numFmtId="49" fontId="78" fillId="0" borderId="10" xfId="0" applyNumberFormat="1" applyFont="1" applyBorder="1" applyAlignment="1">
      <alignment horizontal="distributed" vertical="center" justifyLastLine="1"/>
    </xf>
    <xf numFmtId="49" fontId="13" fillId="0" borderId="11" xfId="0" applyNumberFormat="1" applyFont="1" applyBorder="1" applyAlignment="1">
      <alignment horizontal="distributed" vertical="center" wrapText="1"/>
    </xf>
    <xf numFmtId="49" fontId="13" fillId="0" borderId="8" xfId="0" applyNumberFormat="1" applyFont="1" applyBorder="1" applyAlignment="1">
      <alignment horizontal="distributed" vertical="center" wrapText="1"/>
    </xf>
    <xf numFmtId="49" fontId="13" fillId="0" borderId="3" xfId="0" applyNumberFormat="1" applyFont="1" applyBorder="1" applyAlignment="1">
      <alignment horizontal="distributed" vertical="center" wrapText="1"/>
    </xf>
    <xf numFmtId="49" fontId="13" fillId="0" borderId="43" xfId="0" applyNumberFormat="1" applyFont="1" applyBorder="1" applyAlignment="1">
      <alignment horizontal="distributed" vertical="center" wrapText="1"/>
    </xf>
    <xf numFmtId="0" fontId="2" fillId="0" borderId="13" xfId="4" applyBorder="1" applyAlignment="1">
      <alignment horizontal="center" vertical="center"/>
    </xf>
    <xf numFmtId="0" fontId="28" fillId="0" borderId="47" xfId="21" applyFont="1" applyBorder="1" applyAlignment="1">
      <alignment horizontal="center" vertical="center" wrapText="1"/>
    </xf>
    <xf numFmtId="0" fontId="28" fillId="0" borderId="44" xfId="21" applyFont="1" applyBorder="1" applyAlignment="1">
      <alignment horizontal="center" vertical="center" wrapText="1"/>
    </xf>
    <xf numFmtId="0" fontId="28" fillId="0" borderId="30" xfId="21" applyFont="1" applyBorder="1" applyAlignment="1">
      <alignment horizontal="center" vertical="center" wrapText="1"/>
    </xf>
    <xf numFmtId="0" fontId="28" fillId="0" borderId="8" xfId="21" applyFont="1" applyBorder="1" applyAlignment="1">
      <alignment horizontal="center" vertical="center" wrapText="1"/>
    </xf>
    <xf numFmtId="0" fontId="28" fillId="0" borderId="30" xfId="21" applyFont="1" applyBorder="1" applyAlignment="1">
      <alignment horizontal="center" vertical="center"/>
    </xf>
    <xf numFmtId="0" fontId="28" fillId="0" borderId="8" xfId="21" applyFont="1" applyBorder="1" applyAlignment="1">
      <alignment horizontal="center" vertical="center"/>
    </xf>
    <xf numFmtId="190" fontId="11" fillId="0" borderId="47" xfId="37" applyNumberFormat="1" applyBorder="1" applyAlignment="1">
      <alignment horizontal="center" vertical="center" wrapText="1" justifyLastLine="1"/>
    </xf>
    <xf numFmtId="190" fontId="11" fillId="0" borderId="7" xfId="37" applyNumberFormat="1" applyBorder="1" applyAlignment="1">
      <alignment horizontal="center" vertical="center" wrapText="1" justifyLastLine="1"/>
    </xf>
    <xf numFmtId="49" fontId="13" fillId="0" borderId="4" xfId="37" applyNumberFormat="1" applyFont="1" applyBorder="1" applyAlignment="1">
      <alignment horizontal="center" vertical="center" justifyLastLine="1"/>
    </xf>
    <xf numFmtId="49" fontId="13" fillId="0" borderId="3" xfId="37" applyNumberFormat="1" applyFont="1" applyBorder="1" applyAlignment="1">
      <alignment horizontal="center" vertical="center" justifyLastLine="1"/>
    </xf>
    <xf numFmtId="49" fontId="13" fillId="0" borderId="12" xfId="37" applyNumberFormat="1" applyFont="1" applyBorder="1" applyAlignment="1">
      <alignment horizontal="center" vertical="center" justifyLastLine="1"/>
    </xf>
    <xf numFmtId="49" fontId="13" fillId="0" borderId="11" xfId="37" applyNumberFormat="1" applyFont="1" applyBorder="1" applyAlignment="1">
      <alignment horizontal="center" vertical="center" justifyLastLine="1"/>
    </xf>
    <xf numFmtId="49" fontId="13" fillId="0" borderId="5" xfId="37" applyNumberFormat="1" applyFont="1" applyBorder="1" applyAlignment="1">
      <alignment horizontal="center" vertical="center" justifyLastLine="1"/>
    </xf>
    <xf numFmtId="49" fontId="13" fillId="0" borderId="0" xfId="37" applyNumberFormat="1" applyFont="1" applyAlignment="1">
      <alignment horizontal="center" vertical="center" justifyLastLine="1"/>
    </xf>
    <xf numFmtId="49" fontId="13" fillId="0" borderId="48" xfId="37" applyNumberFormat="1" applyFont="1" applyBorder="1" applyAlignment="1">
      <alignment horizontal="distributed" vertical="center" indent="4"/>
    </xf>
    <xf numFmtId="49" fontId="13" fillId="0" borderId="46" xfId="37" applyNumberFormat="1" applyFont="1" applyBorder="1" applyAlignment="1">
      <alignment horizontal="distributed" vertical="center" indent="4"/>
    </xf>
    <xf numFmtId="49" fontId="13" fillId="0" borderId="48" xfId="37" applyNumberFormat="1" applyFont="1" applyBorder="1" applyAlignment="1">
      <alignment horizontal="center" vertical="center" wrapText="1" justifyLastLine="1"/>
    </xf>
    <xf numFmtId="49" fontId="13" fillId="0" borderId="3" xfId="37" applyNumberFormat="1" applyFont="1" applyBorder="1" applyAlignment="1">
      <alignment horizontal="center" vertical="center" wrapText="1" justifyLastLine="1"/>
    </xf>
    <xf numFmtId="49" fontId="13" fillId="0" borderId="48" xfId="37" applyNumberFormat="1" applyFont="1" applyBorder="1" applyAlignment="1">
      <alignment horizontal="distributed" vertical="center"/>
    </xf>
    <xf numFmtId="49" fontId="13" fillId="0" borderId="3" xfId="37" applyNumberFormat="1" applyFont="1" applyBorder="1" applyAlignment="1">
      <alignment horizontal="distributed" vertical="center"/>
    </xf>
    <xf numFmtId="0" fontId="23" fillId="0" borderId="0" xfId="0" applyFont="1" applyAlignment="1">
      <alignment horizontal="left"/>
    </xf>
    <xf numFmtId="0" fontId="23" fillId="0" borderId="0" xfId="0" applyFont="1" applyAlignment="1">
      <alignment horizontal="left" vertical="top"/>
    </xf>
    <xf numFmtId="0" fontId="11" fillId="0" borderId="30" xfId="13" applyFont="1" applyBorder="1" applyAlignment="1">
      <alignment horizontal="distributed" vertical="center" justifyLastLine="1"/>
    </xf>
    <xf numFmtId="0" fontId="11" fillId="0" borderId="11" xfId="13" applyFont="1" applyBorder="1" applyAlignment="1">
      <alignment horizontal="distributed" vertical="center" justifyLastLine="1"/>
    </xf>
    <xf numFmtId="0" fontId="11" fillId="0" borderId="8" xfId="13" applyFont="1" applyBorder="1" applyAlignment="1">
      <alignment horizontal="distributed" vertical="center" justifyLastLine="1"/>
    </xf>
    <xf numFmtId="0" fontId="11" fillId="0" borderId="30" xfId="13" applyFont="1" applyBorder="1" applyAlignment="1">
      <alignment horizontal="center" vertical="center" wrapText="1"/>
    </xf>
    <xf numFmtId="0" fontId="11" fillId="0" borderId="11" xfId="13" applyFont="1" applyBorder="1" applyAlignment="1">
      <alignment horizontal="center" vertical="center" wrapText="1"/>
    </xf>
    <xf numFmtId="0" fontId="11" fillId="0" borderId="8" xfId="13" applyFont="1" applyBorder="1" applyAlignment="1">
      <alignment horizontal="center" vertical="center" wrapText="1"/>
    </xf>
    <xf numFmtId="0" fontId="11" fillId="0" borderId="48" xfId="13" applyFont="1" applyBorder="1" applyAlignment="1">
      <alignment horizontal="distributed" vertical="center" justifyLastLine="1"/>
    </xf>
    <xf numFmtId="0" fontId="11" fillId="0" borderId="46" xfId="13" applyFont="1" applyBorder="1" applyAlignment="1">
      <alignment horizontal="distributed" vertical="center" justifyLastLine="1"/>
    </xf>
    <xf numFmtId="0" fontId="11" fillId="0" borderId="43" xfId="13" applyFont="1" applyBorder="1" applyAlignment="1">
      <alignment horizontal="distributed" vertical="center" justifyLastLine="1"/>
    </xf>
    <xf numFmtId="0" fontId="11" fillId="0" borderId="45" xfId="13" applyFont="1" applyBorder="1" applyAlignment="1">
      <alignment horizontal="distributed" vertical="center" justifyLastLine="1"/>
    </xf>
    <xf numFmtId="0" fontId="11" fillId="0" borderId="12" xfId="13" applyFont="1" applyBorder="1" applyAlignment="1">
      <alignment horizontal="distributed" vertical="center" justifyLastLine="1"/>
    </xf>
    <xf numFmtId="0" fontId="7" fillId="0" borderId="12" xfId="13" applyFont="1" applyBorder="1" applyAlignment="1">
      <alignment horizontal="center" vertical="center" wrapText="1"/>
    </xf>
    <xf numFmtId="0" fontId="7" fillId="0" borderId="11" xfId="13" applyFont="1" applyBorder="1" applyAlignment="1">
      <alignment horizontal="center" vertical="center" wrapText="1"/>
    </xf>
    <xf numFmtId="0" fontId="7" fillId="0" borderId="8" xfId="13" applyFont="1" applyBorder="1" applyAlignment="1">
      <alignment horizontal="center" vertical="center" wrapText="1"/>
    </xf>
    <xf numFmtId="0" fontId="11" fillId="0" borderId="4" xfId="13" applyFont="1" applyBorder="1" applyAlignment="1">
      <alignment horizontal="distributed" vertical="center" justifyLastLine="1"/>
    </xf>
    <xf numFmtId="0" fontId="11" fillId="0" borderId="3" xfId="13" applyFont="1" applyBorder="1" applyAlignment="1">
      <alignment horizontal="distributed" vertical="center" justifyLastLine="1"/>
    </xf>
    <xf numFmtId="0" fontId="11" fillId="0" borderId="3" xfId="13" applyFont="1" applyBorder="1" applyAlignment="1">
      <alignment horizontal="distributed" vertical="center" wrapText="1" justifyLastLine="1"/>
    </xf>
    <xf numFmtId="0" fontId="11" fillId="0" borderId="43" xfId="13" applyFont="1" applyBorder="1" applyAlignment="1">
      <alignment horizontal="distributed" vertical="center" wrapText="1" justifyLastLine="1"/>
    </xf>
    <xf numFmtId="190" fontId="42" fillId="0" borderId="46" xfId="0" applyNumberFormat="1" applyFont="1" applyBorder="1" applyAlignment="1">
      <alignment horizontal="distributed" vertical="center" wrapText="1" justifyLastLine="1"/>
    </xf>
    <xf numFmtId="0" fontId="42" fillId="0" borderId="0" xfId="0" applyFont="1" applyAlignment="1">
      <alignment horizontal="distributed" vertical="center" justifyLastLine="1"/>
    </xf>
    <xf numFmtId="0" fontId="42" fillId="0" borderId="45" xfId="0" applyFont="1" applyBorder="1" applyAlignment="1">
      <alignment horizontal="distributed" vertical="center" justifyLastLine="1"/>
    </xf>
    <xf numFmtId="49" fontId="68" fillId="0" borderId="30" xfId="0" applyNumberFormat="1" applyFont="1" applyBorder="1" applyAlignment="1">
      <alignment horizontal="distributed" vertical="center" justifyLastLine="1"/>
    </xf>
    <xf numFmtId="49" fontId="68" fillId="0" borderId="11" xfId="0" applyNumberFormat="1" applyFont="1" applyBorder="1" applyAlignment="1">
      <alignment horizontal="distributed" vertical="center" justifyLastLine="1"/>
    </xf>
    <xf numFmtId="49" fontId="68" fillId="0" borderId="8" xfId="0" applyNumberFormat="1" applyFont="1" applyBorder="1" applyAlignment="1">
      <alignment horizontal="distributed" vertical="center" justifyLastLine="1"/>
    </xf>
    <xf numFmtId="190" fontId="68" fillId="0" borderId="34" xfId="0" applyNumberFormat="1" applyFont="1" applyBorder="1" applyAlignment="1">
      <alignment horizontal="distributed" vertical="center" justifyLastLine="1"/>
    </xf>
    <xf numFmtId="190" fontId="68" fillId="0" borderId="33" xfId="0" applyNumberFormat="1" applyFont="1" applyBorder="1" applyAlignment="1">
      <alignment horizontal="distributed" vertical="center" justifyLastLine="1"/>
    </xf>
    <xf numFmtId="49" fontId="68" fillId="0" borderId="34" xfId="0" applyNumberFormat="1" applyFont="1" applyBorder="1" applyAlignment="1">
      <alignment horizontal="center" vertical="center" wrapText="1" justifyLastLine="1"/>
    </xf>
    <xf numFmtId="49" fontId="68" fillId="0" borderId="33" xfId="0" applyNumberFormat="1" applyFont="1" applyBorder="1" applyAlignment="1">
      <alignment horizontal="center" vertical="center" wrapText="1" justifyLastLine="1"/>
    </xf>
    <xf numFmtId="190" fontId="68" fillId="0" borderId="9" xfId="0" applyNumberFormat="1" applyFont="1" applyBorder="1" applyAlignment="1">
      <alignment horizontal="distributed" vertical="center" justifyLastLine="1"/>
    </xf>
    <xf numFmtId="190" fontId="68" fillId="0" borderId="14" xfId="0" applyNumberFormat="1" applyFont="1" applyBorder="1" applyAlignment="1">
      <alignment horizontal="distributed" vertical="center" justifyLastLine="1"/>
    </xf>
    <xf numFmtId="49" fontId="68" fillId="0" borderId="9" xfId="0" applyNumberFormat="1" applyFont="1" applyBorder="1" applyAlignment="1">
      <alignment horizontal="distributed" vertical="center" justifyLastLine="1"/>
    </xf>
    <xf numFmtId="49" fontId="68" fillId="0" borderId="10" xfId="0" applyNumberFormat="1" applyFont="1" applyBorder="1" applyAlignment="1">
      <alignment horizontal="distributed" vertical="center" justifyLastLine="1"/>
    </xf>
    <xf numFmtId="49" fontId="68" fillId="0" borderId="11" xfId="0" applyNumberFormat="1" applyFont="1" applyBorder="1" applyAlignment="1">
      <alignment horizontal="center" vertical="center" wrapText="1" justifyLastLine="1"/>
    </xf>
    <xf numFmtId="49" fontId="68" fillId="0" borderId="8" xfId="0" applyNumberFormat="1" applyFont="1" applyBorder="1" applyAlignment="1">
      <alignment horizontal="center" vertical="center" wrapText="1" justifyLastLine="1"/>
    </xf>
    <xf numFmtId="49" fontId="68" fillId="0" borderId="3" xfId="0" applyNumberFormat="1" applyFont="1" applyBorder="1" applyAlignment="1">
      <alignment horizontal="center" vertical="center" wrapText="1" justifyLastLine="1"/>
    </xf>
    <xf numFmtId="49" fontId="68" fillId="0" borderId="43" xfId="0" applyNumberFormat="1" applyFont="1" applyBorder="1" applyAlignment="1">
      <alignment horizontal="center" vertical="center" wrapText="1" justifyLastLine="1"/>
    </xf>
    <xf numFmtId="183" fontId="21" fillId="0" borderId="13" xfId="12" applyNumberFormat="1" applyFont="1" applyBorder="1" applyAlignment="1">
      <alignment horizontal="center" wrapText="1"/>
    </xf>
    <xf numFmtId="0" fontId="28" fillId="0" borderId="55" xfId="45" applyFont="1" applyBorder="1" applyAlignment="1">
      <alignment horizontal="center" vertical="center" wrapText="1"/>
    </xf>
    <xf numFmtId="0" fontId="28" fillId="0" borderId="29" xfId="45" applyFont="1" applyBorder="1" applyAlignment="1">
      <alignment horizontal="center" vertical="center" wrapText="1"/>
    </xf>
    <xf numFmtId="0" fontId="28" fillId="0" borderId="56" xfId="45" applyFont="1" applyBorder="1" applyAlignment="1">
      <alignment horizontal="center" vertical="center" wrapText="1"/>
    </xf>
    <xf numFmtId="0" fontId="28" fillId="0" borderId="8" xfId="45" applyFont="1" applyBorder="1" applyAlignment="1">
      <alignment horizontal="center" vertical="center" wrapText="1"/>
    </xf>
    <xf numFmtId="0" fontId="28" fillId="0" borderId="56" xfId="45" applyFont="1" applyBorder="1" applyAlignment="1">
      <alignment horizontal="center" vertical="center"/>
    </xf>
    <xf numFmtId="0" fontId="28" fillId="0" borderId="8" xfId="45" applyFont="1" applyBorder="1" applyAlignment="1">
      <alignment horizontal="center" vertical="center"/>
    </xf>
    <xf numFmtId="220" fontId="2" fillId="0" borderId="54" xfId="7" applyNumberFormat="1" applyFont="1" applyBorder="1" applyAlignment="1">
      <alignment horizontal="center" vertical="center" wrapText="1" justifyLastLine="1"/>
    </xf>
    <xf numFmtId="220" fontId="2" fillId="0" borderId="53" xfId="7" applyNumberFormat="1" applyFont="1" applyBorder="1" applyAlignment="1">
      <alignment horizontal="center" vertical="center" justifyLastLine="1"/>
    </xf>
    <xf numFmtId="220" fontId="2" fillId="0" borderId="54" xfId="7" applyNumberFormat="1" applyFont="1" applyBorder="1" applyAlignment="1">
      <alignment horizontal="center" vertical="center" justifyLastLine="1"/>
    </xf>
    <xf numFmtId="0" fontId="2" fillId="0" borderId="43" xfId="4" applyBorder="1" applyAlignment="1">
      <alignment horizontal="center"/>
    </xf>
    <xf numFmtId="0" fontId="2" fillId="0" borderId="45" xfId="4" applyBorder="1" applyAlignment="1">
      <alignment horizontal="center"/>
    </xf>
    <xf numFmtId="0" fontId="2" fillId="0" borderId="44" xfId="4" applyBorder="1" applyAlignment="1">
      <alignment horizontal="center"/>
    </xf>
    <xf numFmtId="0" fontId="13" fillId="2" borderId="4" xfId="1" applyFont="1" applyFill="1" applyBorder="1" applyAlignment="1">
      <alignment horizontal="center" vertical="center"/>
    </xf>
    <xf numFmtId="0" fontId="13" fillId="2" borderId="5" xfId="1" applyFont="1" applyFill="1" applyBorder="1" applyAlignment="1">
      <alignment horizontal="center" vertical="center"/>
    </xf>
    <xf numFmtId="0" fontId="13" fillId="2" borderId="6" xfId="1" applyFont="1" applyFill="1" applyBorder="1" applyAlignment="1">
      <alignment horizontal="center" vertical="center"/>
    </xf>
    <xf numFmtId="0" fontId="13" fillId="2" borderId="43" xfId="1" applyFont="1" applyFill="1" applyBorder="1" applyAlignment="1">
      <alignment horizontal="center" vertical="center"/>
    </xf>
    <xf numFmtId="0" fontId="13" fillId="2" borderId="45" xfId="1" applyFont="1" applyFill="1" applyBorder="1" applyAlignment="1">
      <alignment horizontal="center" vertical="center"/>
    </xf>
    <xf numFmtId="0" fontId="13" fillId="2" borderId="44" xfId="1" applyFont="1" applyFill="1" applyBorder="1" applyAlignment="1">
      <alignment horizontal="center" vertical="center"/>
    </xf>
    <xf numFmtId="0" fontId="20" fillId="0" borderId="13" xfId="16" applyFont="1" applyBorder="1" applyAlignment="1">
      <alignment horizontal="center" vertical="center" shrinkToFit="1"/>
    </xf>
  </cellXfs>
  <cellStyles count="55">
    <cellStyle name="パーセント" xfId="48" builtinId="5"/>
    <cellStyle name="パーセント 2 2" xfId="23" xr:uid="{50B54774-E454-4E4E-8F31-1A9E38F0687D}"/>
    <cellStyle name="桁区切り" xfId="41" builtinId="6"/>
    <cellStyle name="桁区切り 2" xfId="2" xr:uid="{00000000-0005-0000-0000-000002000000}"/>
    <cellStyle name="桁区切り 2 2" xfId="14" xr:uid="{00000000-0005-0000-0000-000003000000}"/>
    <cellStyle name="桁区切り 2 3" xfId="17" xr:uid="{AB841BCC-8088-4FF9-94BC-D7B4CB18A2CF}"/>
    <cellStyle name="桁区切り 2 4" xfId="24" xr:uid="{1E4C4964-AE69-4845-A111-6339749D1040}"/>
    <cellStyle name="桁区切り 2 5" xfId="49" xr:uid="{06AF71C3-A8AB-43E2-B409-C30A2B521391}"/>
    <cellStyle name="桁区切り 3" xfId="6" xr:uid="{00000000-0005-0000-0000-000004000000}"/>
    <cellStyle name="桁区切り 3 2" xfId="40" xr:uid="{B4B7EFDA-F0EB-4F35-9E3C-E3345C427F12}"/>
    <cellStyle name="桁区切り 3 2 2" xfId="42" xr:uid="{B1D449C3-93DA-470C-94C7-90BC6DC3DD8A}"/>
    <cellStyle name="桁区切り 3 3" xfId="50" xr:uid="{FA8928AC-E3D3-4472-A9A8-8E3C33B137F6}"/>
    <cellStyle name="桁区切り 4" xfId="8" xr:uid="{00000000-0005-0000-0000-000005000000}"/>
    <cellStyle name="桁区切り 4 2" xfId="47" xr:uid="{59A51360-F396-44BA-B170-A9C265BA98CF}"/>
    <cellStyle name="桁区切り 5 2" xfId="36" xr:uid="{7C607844-FCA2-45E3-9F58-EA3B11E12E19}"/>
    <cellStyle name="通貨 2" xfId="38" xr:uid="{305F8B30-398F-49F4-9A7E-A9DD7B8549AA}"/>
    <cellStyle name="標準" xfId="0" builtinId="0"/>
    <cellStyle name="標準 2" xfId="5" xr:uid="{00000000-0005-0000-0000-000007000000}"/>
    <cellStyle name="標準 2 2" xfId="7" xr:uid="{00000000-0005-0000-0000-000008000000}"/>
    <cellStyle name="標準 2 2 2" xfId="16" xr:uid="{1C31015C-0A7A-4C5F-88DF-401786FB9F33}"/>
    <cellStyle name="標準 2 2 3" xfId="18" xr:uid="{C1BA724B-BAB3-40BE-A006-8D789B4BFBD6}"/>
    <cellStyle name="標準 2 2 4" xfId="33" xr:uid="{F0DAF0D1-18B1-49CE-AA8E-C4AD1B3FE3DA}"/>
    <cellStyle name="標準 2 2 5" xfId="52" xr:uid="{DCF93638-0243-4A4C-8E0B-CA04A1A56309}"/>
    <cellStyle name="標準 2 3" xfId="22" xr:uid="{FCFB16A0-834D-4437-B213-2705B1A149A6}"/>
    <cellStyle name="標準 2 3 2" xfId="26" xr:uid="{A6A0CC15-3937-417F-821B-AEA3A3593CB9}"/>
    <cellStyle name="標準 2 4" xfId="43" xr:uid="{DE14BAFC-DED2-4842-9918-C61A7E3C797E}"/>
    <cellStyle name="標準 2 5" xfId="51" xr:uid="{9D0B62AF-F4A1-4A7A-BE87-7178037CCCB3}"/>
    <cellStyle name="標準 3" xfId="10" xr:uid="{00000000-0005-0000-0000-000009000000}"/>
    <cellStyle name="標準 3 2" xfId="15" xr:uid="{9545E6C1-7FEB-4E30-ADD7-6336E9FB161D}"/>
    <cellStyle name="標準 3 3" xfId="19" xr:uid="{70248932-A25D-4352-8BA8-70A4D5E7DFE4}"/>
    <cellStyle name="標準 3 3 2" xfId="32" xr:uid="{876A7D3B-5516-42A2-8DB6-3BE696ECA973}"/>
    <cellStyle name="標準 3 4" xfId="37" xr:uid="{586E1E3A-9D44-43BF-854F-B697471FC891}"/>
    <cellStyle name="標準 3 5" xfId="45" xr:uid="{24FEA6BF-C32C-4111-80A2-A3623DD7D892}"/>
    <cellStyle name="標準 4" xfId="13" xr:uid="{00000000-0005-0000-0000-00000A000000}"/>
    <cellStyle name="標準 4 2" xfId="20" xr:uid="{1C720D5E-4442-4CEC-9EE3-C64ECF708E6D}"/>
    <cellStyle name="標準 4 3" xfId="34" xr:uid="{9BD23FC4-0F45-47B2-B2BF-188E65FAF79F}"/>
    <cellStyle name="標準 4 4" xfId="46" xr:uid="{C7321D22-109B-487F-B10E-C64ACEB9CEC4}"/>
    <cellStyle name="標準 4 5" xfId="53" xr:uid="{87168195-81E7-4B52-8B26-6DC9C55A51C9}"/>
    <cellStyle name="標準 5" xfId="35" xr:uid="{A6DA9725-9D08-4B0B-97A4-ED5001F0C9FC}"/>
    <cellStyle name="標準 5 2" xfId="54" xr:uid="{6B57CBFA-698F-400B-95AC-A26D5E3A48CA}"/>
    <cellStyle name="標準 6" xfId="21" xr:uid="{7DAC1670-90EE-44A7-942C-51984C1D5CC8}"/>
    <cellStyle name="標準 6 2" xfId="25" xr:uid="{F2DF67ED-D783-46FC-BFBA-67AF2F499CBB}"/>
    <cellStyle name="標準_◎17（農作物）市町村別原数（部内）新市町村" xfId="1" xr:uid="{00000000-0005-0000-0000-00000B000000}"/>
    <cellStyle name="標準_01-H15年１月報告入力用（耕地面積）" xfId="12" xr:uid="{00000000-0005-0000-0000-00000C000000}"/>
    <cellStyle name="標準_01麦統計表（１６年）" xfId="39" xr:uid="{72BA7CD5-436C-4786-9C39-1FA420499966}"/>
    <cellStyle name="標準_14_夏期利用(P138～P139)" xfId="28" xr:uid="{9385408C-BB37-4972-81CF-6EB51E418804}"/>
    <cellStyle name="標準_②１３年速報統計表 2" xfId="30" xr:uid="{7BACBCFD-A4EB-4839-8963-F410A53EF99C}"/>
    <cellStyle name="標準_H03-H13耕地面積" xfId="11" xr:uid="{00000000-0005-0000-0000-00000E000000}"/>
    <cellStyle name="標準_Sheet1" xfId="31" xr:uid="{417170F9-AA23-4647-BD48-345DCB45028F}"/>
    <cellStyle name="標準_茨城県（耕地面積、水陸稲、麦類）" xfId="27" xr:uid="{D3F7EBED-216C-4973-BABE-075E2A203639}"/>
    <cellStyle name="標準_各作物ラウンド用" xfId="3" xr:uid="{00000000-0005-0000-0000-00000F000000}"/>
    <cellStyle name="標準_指定産地結果表（原数）" xfId="4" xr:uid="{00000000-0005-0000-0000-000011000000}"/>
    <cellStyle name="標準_真真・2000速報統計表" xfId="29" xr:uid="{F898AEC9-5054-4857-97AD-7507EA138571}"/>
    <cellStyle name="標準_青森県" xfId="9" xr:uid="{00000000-0005-0000-0000-000012000000}"/>
    <cellStyle name="標準_速報豆早場統計表." xfId="44" xr:uid="{B4ED4B22-A29D-426C-BA4E-C414BF559D66}"/>
  </cellStyles>
  <dxfs count="3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theme="0"/>
        </patternFill>
      </fill>
      <border>
        <left/>
        <right/>
        <top/>
        <bottom/>
        <vertical/>
        <horizontal/>
      </border>
    </dxf>
    <dxf>
      <numFmt numFmtId="5" formatCode="#,##0;\-#,##0"/>
    </dxf>
    <dxf>
      <fill>
        <patternFill>
          <bgColor theme="0"/>
        </patternFill>
      </fill>
      <border>
        <left/>
        <right/>
        <top/>
        <bottom/>
        <vertical/>
        <horizontal/>
      </border>
    </dxf>
    <dxf>
      <numFmt numFmtId="5" formatCode="#,##0;\-#,##0"/>
    </dxf>
    <dxf>
      <fill>
        <patternFill>
          <bgColor theme="0"/>
        </patternFill>
      </fill>
      <border>
        <left/>
        <right/>
        <top/>
        <bottom/>
        <vertical/>
        <horizontal/>
      </border>
    </dxf>
    <dxf>
      <font>
        <b/>
        <i val="0"/>
      </font>
    </dxf>
    <dxf>
      <border>
        <left/>
        <right/>
        <top/>
        <bottom/>
        <vertical/>
        <horizontal/>
      </border>
    </dxf>
    <dxf>
      <border>
        <left/>
        <right/>
        <top/>
        <bottom/>
        <vertical/>
        <horizontal/>
      </border>
    </dxf>
    <dxf>
      <font>
        <color rgb="FFFF0000"/>
      </font>
      <fill>
        <patternFill patternType="none">
          <bgColor auto="1"/>
        </patternFill>
      </fill>
    </dxf>
    <dxf>
      <fill>
        <patternFill>
          <bgColor theme="0"/>
        </patternFill>
      </fill>
      <border>
        <left/>
        <right/>
        <top/>
        <bottom/>
        <vertical/>
        <horizontal/>
      </border>
    </dxf>
    <dxf>
      <numFmt numFmtId="5" formatCode="#,##0;\-#,##0"/>
    </dxf>
    <dxf>
      <numFmt numFmtId="3" formatCode="#,##0"/>
    </dxf>
    <dxf>
      <numFmt numFmtId="195" formatCode="0\ "/>
    </dxf>
    <dxf>
      <numFmt numFmtId="5" formatCode="#,##0;\-#,##0"/>
    </dxf>
    <dxf>
      <font>
        <color auto="1"/>
      </font>
      <fill>
        <patternFill>
          <bgColor rgb="FFFFFF00"/>
        </patternFill>
      </fill>
    </dxf>
    <dxf>
      <border>
        <left style="thin">
          <color auto="1"/>
        </left>
        <vertical/>
        <horizontal/>
      </border>
    </dxf>
    <dxf>
      <border>
        <left style="thin">
          <color auto="1"/>
        </left>
        <vertical/>
        <horizontal/>
      </border>
    </dxf>
    <dxf>
      <font>
        <b/>
        <i val="0"/>
      </font>
    </dxf>
    <dxf>
      <font>
        <b/>
        <i val="0"/>
      </font>
    </dxf>
    <dxf>
      <font>
        <color theme="0"/>
      </font>
      <border>
        <left/>
        <right/>
        <top/>
        <bottom/>
        <vertical/>
        <horizontal/>
      </border>
    </dxf>
    <dxf>
      <font>
        <b/>
        <i val="0"/>
      </font>
    </dxf>
    <dxf>
      <font>
        <b/>
        <i val="0"/>
      </font>
    </dxf>
    <dxf>
      <border>
        <bottom style="thin">
          <color auto="1"/>
        </bottom>
        <vertical/>
        <horizontal/>
      </border>
    </dxf>
    <dxf>
      <border>
        <bottom/>
        <vertical/>
        <horizontal/>
      </border>
    </dxf>
    <dxf>
      <font>
        <b/>
        <i val="0"/>
      </font>
      <border>
        <left/>
        <right/>
        <top style="hair">
          <color auto="1"/>
        </top>
        <bottom style="thin">
          <color auto="1"/>
        </bottom>
        <vertical/>
        <horizontal/>
      </border>
    </dxf>
    <dxf>
      <font>
        <b/>
        <i val="0"/>
      </font>
      <border>
        <top/>
        <bottom style="thin">
          <color auto="1"/>
        </bottom>
        <vertical/>
        <horizontal/>
      </border>
    </dxf>
    <dxf>
      <fill>
        <patternFill>
          <bgColor theme="0"/>
        </patternFill>
      </fill>
      <border>
        <left/>
        <right/>
        <top/>
        <bottom/>
        <vertical/>
        <horizontal/>
      </border>
    </dxf>
  </dxfs>
  <tableStyles count="0" defaultTableStyle="TableStyleMedium2" defaultPivotStyle="PivotStyleLight16"/>
  <colors>
    <mruColors>
      <color rgb="FFC5E0B4"/>
      <color rgb="FFFFCCCC"/>
      <color rgb="FFBEB8A6"/>
      <color rgb="FF336600"/>
      <color rgb="FF548235"/>
      <color rgb="FF4F2270"/>
      <color rgb="FF385723"/>
      <color rgb="FFA9D18E"/>
      <color rgb="FFCFABD9"/>
      <color rgb="FFD5D0C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3" Type="http://schemas.openxmlformats.org/officeDocument/2006/relationships/themeOverride" Target="../theme/themeOverride1.xml"/><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3" Type="http://schemas.openxmlformats.org/officeDocument/2006/relationships/themeOverride" Target="../theme/themeOverride2.xml"/><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3" Type="http://schemas.openxmlformats.org/officeDocument/2006/relationships/themeOverride" Target="../theme/themeOverride3.xml"/><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3" Type="http://schemas.openxmlformats.org/officeDocument/2006/relationships/themeOverride" Target="../theme/themeOverride4.xml"/><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3" Type="http://schemas.openxmlformats.org/officeDocument/2006/relationships/themeOverride" Target="../theme/themeOverride5.xml"/><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3" Type="http://schemas.openxmlformats.org/officeDocument/2006/relationships/themeOverride" Target="../theme/themeOverride6.xml"/><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3" Type="http://schemas.openxmlformats.org/officeDocument/2006/relationships/themeOverride" Target="../theme/themeOverride7.xml"/><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3" Type="http://schemas.openxmlformats.org/officeDocument/2006/relationships/themeOverride" Target="../theme/themeOverride8.xml"/><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3" Type="http://schemas.openxmlformats.org/officeDocument/2006/relationships/chartUserShapes" Target="../drawings/drawing10.xml"/><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3" Type="http://schemas.openxmlformats.org/officeDocument/2006/relationships/chartUserShapes" Target="../drawings/drawing11.xml"/><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3" Type="http://schemas.openxmlformats.org/officeDocument/2006/relationships/chartUserShapes" Target="../drawings/drawing12.xml"/><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3" Type="http://schemas.openxmlformats.org/officeDocument/2006/relationships/chartUserShapes" Target="../drawings/drawing15.xml"/><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3" Type="http://schemas.openxmlformats.org/officeDocument/2006/relationships/chartUserShapes" Target="../drawings/drawing16.xml"/><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3" Type="http://schemas.openxmlformats.org/officeDocument/2006/relationships/chartUserShapes" Target="../drawings/drawing17.xml"/><Relationship Id="rId2" Type="http://schemas.microsoft.com/office/2011/relationships/chartColorStyle" Target="colors42.xml"/><Relationship Id="rId1" Type="http://schemas.microsoft.com/office/2011/relationships/chartStyle" Target="style4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2"/>
            <c:invertIfNegative val="0"/>
            <c:bubble3D val="0"/>
            <c:spPr>
              <a:solidFill>
                <a:srgbClr val="336600"/>
              </a:solidFill>
              <a:ln>
                <a:noFill/>
              </a:ln>
              <a:effectLst/>
            </c:spPr>
            <c:extLst>
              <c:ext xmlns:c16="http://schemas.microsoft.com/office/drawing/2014/chart" uri="{C3380CC4-5D6E-409C-BE32-E72D297353CC}">
                <c16:uniqueId val="{00000002-E222-4756-AB5F-5A5898209C11}"/>
              </c:ext>
            </c:extLst>
          </c:dPt>
          <c:dPt>
            <c:idx val="3"/>
            <c:invertIfNegative val="0"/>
            <c:bubble3D val="0"/>
            <c:spPr>
              <a:solidFill>
                <a:srgbClr val="BEB8A6"/>
              </a:solidFill>
              <a:ln>
                <a:noFill/>
              </a:ln>
              <a:effectLst/>
            </c:spPr>
            <c:extLst>
              <c:ext xmlns:c16="http://schemas.microsoft.com/office/drawing/2014/chart" uri="{C3380CC4-5D6E-409C-BE32-E72D297353CC}">
                <c16:uniqueId val="{0000001D-3024-48E4-8B74-66B7BDCEF89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'計算用シート（当年）'!$I$13:$I$17</c:f>
              <c:strCache>
                <c:ptCount val="5"/>
                <c:pt idx="0">
                  <c:v>青森</c:v>
                </c:pt>
                <c:pt idx="1">
                  <c:v>長野</c:v>
                </c:pt>
                <c:pt idx="2">
                  <c:v>北海道</c:v>
                </c:pt>
                <c:pt idx="3">
                  <c:v>宮城</c:v>
                </c:pt>
                <c:pt idx="4">
                  <c:v>山形</c:v>
                </c:pt>
              </c:strCache>
            </c:strRef>
          </c:cat>
          <c:val>
            <c:numRef>
              <c:f>'計算用シート（当年）'!$I$117:$I$121</c:f>
              <c:numCache>
                <c:formatCode>0</c:formatCode>
                <c:ptCount val="5"/>
                <c:pt idx="0">
                  <c:v>623</c:v>
                </c:pt>
                <c:pt idx="1">
                  <c:v>620</c:v>
                </c:pt>
                <c:pt idx="2">
                  <c:v>592</c:v>
                </c:pt>
                <c:pt idx="3">
                  <c:v>583</c:v>
                </c:pt>
                <c:pt idx="4">
                  <c:v>583</c:v>
                </c:pt>
              </c:numCache>
            </c:numRef>
          </c:val>
          <c:extLst>
            <c:ext xmlns:c16="http://schemas.microsoft.com/office/drawing/2014/chart" uri="{C3380CC4-5D6E-409C-BE32-E72D297353CC}">
              <c16:uniqueId val="{0000001C-3024-48E4-8B74-66B7BDCEF898}"/>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At val="0"/>
        <c:auto val="1"/>
        <c:lblAlgn val="ctr"/>
        <c:lblOffset val="100"/>
        <c:noMultiLvlLbl val="0"/>
      </c:catAx>
      <c:valAx>
        <c:axId val="503678368"/>
        <c:scaling>
          <c:orientation val="minMax"/>
          <c:max val="70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0" sourceLinked="1"/>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1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0"/>
            <c:invertIfNegative val="0"/>
            <c:bubble3D val="0"/>
            <c:spPr>
              <a:solidFill>
                <a:srgbClr val="336600"/>
              </a:solidFill>
              <a:ln>
                <a:noFill/>
              </a:ln>
              <a:effectLst/>
            </c:spPr>
            <c:extLst>
              <c:ext xmlns:c16="http://schemas.microsoft.com/office/drawing/2014/chart" uri="{C3380CC4-5D6E-409C-BE32-E72D297353CC}">
                <c16:uniqueId val="{00000002-2D75-4021-8AD9-5E1ED884405B}"/>
              </c:ext>
            </c:extLst>
          </c:dPt>
          <c:dPt>
            <c:idx val="1"/>
            <c:invertIfNegative val="0"/>
            <c:bubble3D val="0"/>
            <c:spPr>
              <a:solidFill>
                <a:srgbClr val="BEB8A6"/>
              </a:solidFill>
              <a:ln>
                <a:noFill/>
              </a:ln>
              <a:effectLst/>
            </c:spPr>
            <c:extLst>
              <c:ext xmlns:c16="http://schemas.microsoft.com/office/drawing/2014/chart" uri="{C3380CC4-5D6E-409C-BE32-E72D297353CC}">
                <c16:uniqueId val="{00000001-E3CF-4D4A-AFBC-0B4ADB21A0ED}"/>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'計算用シート（当年）'!$L$13:$L$17</c:f>
              <c:strCache>
                <c:ptCount val="5"/>
                <c:pt idx="0">
                  <c:v>北海道</c:v>
                </c:pt>
                <c:pt idx="1">
                  <c:v>愛知</c:v>
                </c:pt>
                <c:pt idx="2">
                  <c:v>宮城</c:v>
                </c:pt>
                <c:pt idx="3">
                  <c:v>群馬</c:v>
                </c:pt>
                <c:pt idx="4">
                  <c:v>埼玉</c:v>
                </c:pt>
              </c:strCache>
            </c:strRef>
          </c:cat>
          <c:val>
            <c:numRef>
              <c:f>'計算用シート（当年）'!$L$117:$L$121</c:f>
              <c:numCache>
                <c:formatCode>0</c:formatCode>
                <c:ptCount val="5"/>
                <c:pt idx="0">
                  <c:v>541</c:v>
                </c:pt>
                <c:pt idx="1">
                  <c:v>473</c:v>
                </c:pt>
                <c:pt idx="2">
                  <c:v>443</c:v>
                </c:pt>
                <c:pt idx="3">
                  <c:v>439</c:v>
                </c:pt>
                <c:pt idx="4">
                  <c:v>395</c:v>
                </c:pt>
              </c:numCache>
            </c:numRef>
          </c:val>
          <c:extLst>
            <c:ext xmlns:c16="http://schemas.microsoft.com/office/drawing/2014/chart" uri="{C3380CC4-5D6E-409C-BE32-E72D297353CC}">
              <c16:uniqueId val="{00000004-E3CF-4D4A-AFBC-0B4ADB21A0ED}"/>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 val="autoZero"/>
        <c:auto val="1"/>
        <c:lblAlgn val="ctr"/>
        <c:lblOffset val="100"/>
        <c:noMultiLvlLbl val="0"/>
      </c:catAx>
      <c:valAx>
        <c:axId val="503678368"/>
        <c:scaling>
          <c:orientation val="minMax"/>
          <c:max val="60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0" sourceLinked="1"/>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1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0"/>
            <c:invertIfNegative val="0"/>
            <c:bubble3D val="0"/>
            <c:spPr>
              <a:solidFill>
                <a:srgbClr val="336600"/>
              </a:solidFill>
              <a:ln>
                <a:noFill/>
              </a:ln>
              <a:effectLst/>
            </c:spPr>
            <c:extLst>
              <c:ext xmlns:c16="http://schemas.microsoft.com/office/drawing/2014/chart" uri="{C3380CC4-5D6E-409C-BE32-E72D297353CC}">
                <c16:uniqueId val="{00000006-3324-4988-AD89-EA9FFCA8CDDB}"/>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'計算用シート（当年）'!$U$13:$U$17</c:f>
              <c:strCache>
                <c:ptCount val="5"/>
                <c:pt idx="0">
                  <c:v>北海道</c:v>
                </c:pt>
                <c:pt idx="1">
                  <c:v>宮城</c:v>
                </c:pt>
                <c:pt idx="2">
                  <c:v>新潟</c:v>
                </c:pt>
                <c:pt idx="3">
                  <c:v>千葉</c:v>
                </c:pt>
                <c:pt idx="4">
                  <c:v>長野</c:v>
                </c:pt>
              </c:strCache>
            </c:strRef>
          </c:cat>
          <c:val>
            <c:numRef>
              <c:f>'計算用シート（当年）'!$U$117:$U$121</c:f>
              <c:numCache>
                <c:formatCode>General</c:formatCode>
                <c:ptCount val="5"/>
                <c:pt idx="0">
                  <c:v>283</c:v>
                </c:pt>
                <c:pt idx="1">
                  <c:v>163</c:v>
                </c:pt>
                <c:pt idx="2">
                  <c:v>162</c:v>
                </c:pt>
                <c:pt idx="3">
                  <c:v>144</c:v>
                </c:pt>
                <c:pt idx="4">
                  <c:v>142</c:v>
                </c:pt>
              </c:numCache>
            </c:numRef>
          </c:val>
          <c:extLst>
            <c:ext xmlns:c16="http://schemas.microsoft.com/office/drawing/2014/chart" uri="{C3380CC4-5D6E-409C-BE32-E72D297353CC}">
              <c16:uniqueId val="{00000004-3324-4988-AD89-EA9FFCA8CDDB}"/>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At val="0"/>
        <c:auto val="1"/>
        <c:lblAlgn val="ctr"/>
        <c:lblOffset val="100"/>
        <c:noMultiLvlLbl val="0"/>
      </c:catAx>
      <c:valAx>
        <c:axId val="503678368"/>
        <c:scaling>
          <c:orientation val="minMax"/>
          <c:max val="30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5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4"/>
            <c:invertIfNegative val="0"/>
            <c:bubble3D val="0"/>
            <c:spPr>
              <a:solidFill>
                <a:srgbClr val="BEB8A6"/>
              </a:solidFill>
              <a:ln>
                <a:noFill/>
              </a:ln>
              <a:effectLst/>
            </c:spPr>
            <c:extLst>
              <c:ext xmlns:c16="http://schemas.microsoft.com/office/drawing/2014/chart" uri="{C3380CC4-5D6E-409C-BE32-E72D297353CC}">
                <c16:uniqueId val="{00000006-F80A-485B-B505-830248678CD6}"/>
              </c:ext>
            </c:extLst>
          </c:dPt>
          <c:dPt>
            <c:idx val="5"/>
            <c:invertIfNegative val="0"/>
            <c:bubble3D val="0"/>
            <c:spPr>
              <a:solidFill>
                <a:srgbClr val="548235"/>
              </a:solidFill>
              <a:ln>
                <a:noFill/>
              </a:ln>
              <a:effectLst/>
            </c:spPr>
            <c:extLst>
              <c:ext xmlns:c16="http://schemas.microsoft.com/office/drawing/2014/chart" uri="{C3380CC4-5D6E-409C-BE32-E72D297353CC}">
                <c16:uniqueId val="{00000002-74B4-44CB-A900-2DB86591AAF3}"/>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'計算用シート（当年）'!$AA$13:$AA$18</c:f>
              <c:strCache>
                <c:ptCount val="6"/>
                <c:pt idx="0">
                  <c:v>群馬</c:v>
                </c:pt>
                <c:pt idx="1">
                  <c:v>千葉</c:v>
                </c:pt>
                <c:pt idx="2">
                  <c:v>大阪</c:v>
                </c:pt>
                <c:pt idx="3">
                  <c:v>茨城</c:v>
                </c:pt>
                <c:pt idx="4">
                  <c:v>長崎</c:v>
                </c:pt>
                <c:pt idx="5">
                  <c:v>北海道</c:v>
                </c:pt>
              </c:strCache>
            </c:strRef>
          </c:cat>
          <c:val>
            <c:numRef>
              <c:f>('計算用シート（当年）'!$AA$117:$AA$121,'計算用シート（当年）'!$AA$136)</c:f>
              <c:numCache>
                <c:formatCode>General</c:formatCode>
                <c:ptCount val="6"/>
                <c:pt idx="0">
                  <c:v>83</c:v>
                </c:pt>
                <c:pt idx="1">
                  <c:v>80</c:v>
                </c:pt>
                <c:pt idx="2">
                  <c:v>77</c:v>
                </c:pt>
                <c:pt idx="3">
                  <c:v>75</c:v>
                </c:pt>
                <c:pt idx="4">
                  <c:v>74</c:v>
                </c:pt>
                <c:pt idx="5" formatCode="#,##0">
                  <c:v>69</c:v>
                </c:pt>
              </c:numCache>
            </c:numRef>
          </c:val>
          <c:extLst>
            <c:ext xmlns:c16="http://schemas.microsoft.com/office/drawing/2014/chart" uri="{C3380CC4-5D6E-409C-BE32-E72D297353CC}">
              <c16:uniqueId val="{00000004-F80A-485B-B505-830248678CD6}"/>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At val="0"/>
        <c:auto val="1"/>
        <c:lblAlgn val="ctr"/>
        <c:lblOffset val="100"/>
        <c:noMultiLvlLbl val="0"/>
      </c:catAx>
      <c:valAx>
        <c:axId val="503678368"/>
        <c:scaling>
          <c:orientation val="minMax"/>
          <c:max val="12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in"/>
        <c:minorTickMark val="none"/>
        <c:tickLblPos val="nextTo"/>
        <c:spPr>
          <a:solidFill>
            <a:schemeClr val="bg1"/>
          </a:solid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2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0"/>
            <c:invertIfNegative val="0"/>
            <c:bubble3D val="0"/>
            <c:spPr>
              <a:solidFill>
                <a:srgbClr val="336600"/>
              </a:solidFill>
              <a:ln>
                <a:noFill/>
              </a:ln>
              <a:effectLst/>
            </c:spPr>
            <c:extLst>
              <c:ext xmlns:c16="http://schemas.microsoft.com/office/drawing/2014/chart" uri="{C3380CC4-5D6E-409C-BE32-E72D297353CC}">
                <c16:uniqueId val="{00000007-506A-4B4D-9D10-21A323B2C883}"/>
              </c:ext>
            </c:extLst>
          </c:dPt>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'計算用シート（当年）'!$AD$13:$AD$17</c:f>
              <c:strCache>
                <c:ptCount val="5"/>
                <c:pt idx="0">
                  <c:v>北海道</c:v>
                </c:pt>
                <c:pt idx="1">
                  <c:v>茨城</c:v>
                </c:pt>
                <c:pt idx="2">
                  <c:v>長崎</c:v>
                </c:pt>
                <c:pt idx="3">
                  <c:v>千葉</c:v>
                </c:pt>
                <c:pt idx="4">
                  <c:v>熊本</c:v>
                </c:pt>
              </c:strCache>
            </c:strRef>
          </c:cat>
          <c:val>
            <c:numRef>
              <c:f>'計算用シート（当年）'!$AD$117:$AD$121</c:f>
              <c:numCache>
                <c:formatCode>General</c:formatCode>
                <c:ptCount val="5"/>
                <c:pt idx="0">
                  <c:v>3950</c:v>
                </c:pt>
                <c:pt idx="1">
                  <c:v>2810</c:v>
                </c:pt>
                <c:pt idx="2">
                  <c:v>2770</c:v>
                </c:pt>
                <c:pt idx="3">
                  <c:v>2620</c:v>
                </c:pt>
                <c:pt idx="4">
                  <c:v>2500</c:v>
                </c:pt>
              </c:numCache>
            </c:numRef>
          </c:val>
          <c:extLst>
            <c:ext xmlns:c16="http://schemas.microsoft.com/office/drawing/2014/chart" uri="{C3380CC4-5D6E-409C-BE32-E72D297353CC}">
              <c16:uniqueId val="{00000006-506A-4B4D-9D10-21A323B2C883}"/>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At val="0"/>
        <c:auto val="1"/>
        <c:lblAlgn val="ctr"/>
        <c:lblOffset val="100"/>
        <c:noMultiLvlLbl val="0"/>
      </c:catAx>
      <c:valAx>
        <c:axId val="503678368"/>
        <c:scaling>
          <c:orientation val="minMax"/>
          <c:max val="400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10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032463645233724"/>
          <c:y val="0.10669022258608966"/>
          <c:w val="0.77229805156347864"/>
          <c:h val="0.7780624278679138"/>
        </c:manualLayout>
      </c:layout>
      <c:barChart>
        <c:barDir val="bar"/>
        <c:grouping val="clustered"/>
        <c:varyColors val="0"/>
        <c:ser>
          <c:idx val="0"/>
          <c:order val="0"/>
          <c:spPr>
            <a:solidFill>
              <a:srgbClr val="BEB8A6"/>
            </a:solidFill>
            <a:ln>
              <a:noFill/>
            </a:ln>
            <a:effectLst/>
          </c:spPr>
          <c:invertIfNegative val="0"/>
          <c:dPt>
            <c:idx val="0"/>
            <c:invertIfNegative val="0"/>
            <c:bubble3D val="0"/>
            <c:spPr>
              <a:solidFill>
                <a:srgbClr val="336600"/>
              </a:solidFill>
              <a:ln>
                <a:noFill/>
              </a:ln>
              <a:effectLst/>
            </c:spPr>
            <c:extLst>
              <c:ext xmlns:c16="http://schemas.microsoft.com/office/drawing/2014/chart" uri="{C3380CC4-5D6E-409C-BE32-E72D297353CC}">
                <c16:uniqueId val="{00000006-3A04-405D-B6A0-FC3F6CD06C87}"/>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'計算用シート（当年）'!$AG$13:$AG$17</c:f>
              <c:strCache>
                <c:ptCount val="5"/>
                <c:pt idx="0">
                  <c:v>北海道</c:v>
                </c:pt>
                <c:pt idx="1">
                  <c:v>青森</c:v>
                </c:pt>
                <c:pt idx="2">
                  <c:v>茨城</c:v>
                </c:pt>
                <c:pt idx="3">
                  <c:v>長野</c:v>
                </c:pt>
                <c:pt idx="4">
                  <c:v>福岡</c:v>
                </c:pt>
              </c:strCache>
            </c:strRef>
          </c:cat>
          <c:val>
            <c:numRef>
              <c:f>'計算用シート（当年）'!$AG$117:$AG$121</c:f>
              <c:numCache>
                <c:formatCode>General</c:formatCode>
                <c:ptCount val="5"/>
                <c:pt idx="0">
                  <c:v>257</c:v>
                </c:pt>
                <c:pt idx="1">
                  <c:v>221</c:v>
                </c:pt>
                <c:pt idx="2">
                  <c:v>152</c:v>
                </c:pt>
                <c:pt idx="3">
                  <c:v>137</c:v>
                </c:pt>
                <c:pt idx="4">
                  <c:v>122</c:v>
                </c:pt>
              </c:numCache>
            </c:numRef>
          </c:val>
          <c:extLst>
            <c:ext xmlns:c16="http://schemas.microsoft.com/office/drawing/2014/chart" uri="{C3380CC4-5D6E-409C-BE32-E72D297353CC}">
              <c16:uniqueId val="{00000004-3A04-405D-B6A0-FC3F6CD06C87}"/>
            </c:ext>
          </c:extLst>
        </c:ser>
        <c:dLbls>
          <c:dLblPos val="outEnd"/>
          <c:showLegendKey val="0"/>
          <c:showVal val="1"/>
          <c:showCatName val="0"/>
          <c:showSerName val="0"/>
          <c:showPercent val="0"/>
          <c:showBubbleSize val="0"/>
        </c:dLbls>
        <c:gapWidth val="50"/>
        <c:axId val="895152576"/>
        <c:axId val="503678368"/>
      </c:barChart>
      <c:catAx>
        <c:axId val="895152576"/>
        <c:scaling>
          <c:orientation val="maxMin"/>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（都道府県）</a:t>
                </a:r>
              </a:p>
            </c:rich>
          </c:tx>
          <c:layout>
            <c:manualLayout>
              <c:xMode val="edge"/>
              <c:yMode val="edge"/>
              <c:x val="3.3955436917610035E-3"/>
              <c:y val="1.9099502180255329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503678368"/>
        <c:crossesAt val="0"/>
        <c:auto val="1"/>
        <c:lblAlgn val="ctr"/>
        <c:lblOffset val="100"/>
        <c:noMultiLvlLbl val="0"/>
      </c:catAx>
      <c:valAx>
        <c:axId val="503678368"/>
        <c:scaling>
          <c:orientation val="minMax"/>
          <c:max val="400"/>
          <c:min val="0"/>
        </c:scaling>
        <c:delete val="0"/>
        <c:axPos val="b"/>
        <c:title>
          <c:tx>
            <c:rich>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ja-JP" altLang="en-US"/>
                  <a:t>（㎏）</a:t>
                </a:r>
              </a:p>
            </c:rich>
          </c:tx>
          <c:layout>
            <c:manualLayout>
              <c:xMode val="edge"/>
              <c:yMode val="edge"/>
              <c:x val="0.91061819080447026"/>
              <c:y val="0.9038017172083509"/>
            </c:manualLayout>
          </c:layout>
          <c:overlay val="0"/>
          <c:spPr>
            <a:noFill/>
            <a:ln>
              <a:noFill/>
            </a:ln>
            <a:effectLst/>
          </c:spPr>
          <c:txPr>
            <a:bodyPr rot="0" spcFirstLastPara="1" vertOverflow="ellipsis" vert="horz" wrap="square" anchor="b"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General" sourceLinked="1"/>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895152576"/>
        <c:crosses val="max"/>
        <c:crossBetween val="between"/>
        <c:majorUnit val="1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baseline="0">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71B2-4732-AF4A-55F647039335}"/>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71B2-4732-AF4A-55F647039335}"/>
              </c:ext>
            </c:extLst>
          </c:dPt>
          <c:dLbls>
            <c:dLbl>
              <c:idx val="0"/>
              <c:layout>
                <c:manualLayout>
                  <c:x val="7.0362949927747415E-2"/>
                  <c:y val="0.22223439037271631"/>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7479C7C2-0593-45F7-9EB8-65491C981BBA}"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3763900373848845"/>
                      <c:h val="0.34371799853632151"/>
                    </c:manualLayout>
                  </c15:layout>
                  <c15:dlblFieldTable/>
                  <c15:showDataLabelsRange val="0"/>
                </c:ext>
                <c:ext xmlns:c16="http://schemas.microsoft.com/office/drawing/2014/chart" uri="{C3380CC4-5D6E-409C-BE32-E72D297353CC}">
                  <c16:uniqueId val="{00000001-71B2-4732-AF4A-55F647039335}"/>
                </c:ext>
              </c:extLst>
            </c:dLbl>
            <c:dLbl>
              <c:idx val="1"/>
              <c:delete val="1"/>
              <c:extLst>
                <c:ext xmlns:c15="http://schemas.microsoft.com/office/drawing/2012/chart" uri="{CE6537A1-D6FC-4f65-9D91-7224C49458BB}"/>
                <c:ext xmlns:c16="http://schemas.microsoft.com/office/drawing/2014/chart" uri="{C3380CC4-5D6E-409C-BE32-E72D297353CC}">
                  <c16:uniqueId val="{00000003-71B2-4732-AF4A-55F64703933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'計算用シート（当年）'!$D$115:$D$116</c:f>
              <c:numCache>
                <c:formatCode>#,##0.0_ </c:formatCode>
                <c:ptCount val="2"/>
                <c:pt idx="0" formatCode="0.0">
                  <c:v>26.6</c:v>
                </c:pt>
                <c:pt idx="1">
                  <c:v>73.400000000000006</c:v>
                </c:pt>
              </c:numCache>
            </c:numRef>
          </c:val>
          <c:extLst>
            <c:ext xmlns:c16="http://schemas.microsoft.com/office/drawing/2014/chart" uri="{C3380CC4-5D6E-409C-BE32-E72D297353CC}">
              <c16:uniqueId val="{00000004-71B2-4732-AF4A-55F64703933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CA2-49F3-AF66-7C8E8A5AF3D8}"/>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CA2-49F3-AF66-7C8E8A5AF3D8}"/>
              </c:ext>
            </c:extLst>
          </c:dPt>
          <c:dLbls>
            <c:dLbl>
              <c:idx val="0"/>
              <c:layout>
                <c:manualLayout>
                  <c:x val="0.15419965622684195"/>
                  <c:y val="0.19887446005964848"/>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E7F460D8-D27F-4406-83DB-8554F7A5A973}"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4952912021420112"/>
                      <c:h val="0.2905397347335828"/>
                    </c:manualLayout>
                  </c15:layout>
                  <c15:dlblFieldTable/>
                  <c15:showDataLabelsRange val="0"/>
                </c:ext>
                <c:ext xmlns:c16="http://schemas.microsoft.com/office/drawing/2014/chart" uri="{C3380CC4-5D6E-409C-BE32-E72D297353CC}">
                  <c16:uniqueId val="{00000001-1CA2-49F3-AF66-7C8E8A5AF3D8}"/>
                </c:ext>
              </c:extLst>
            </c:dLbl>
            <c:dLbl>
              <c:idx val="1"/>
              <c:delete val="1"/>
              <c:extLst>
                <c:ext xmlns:c15="http://schemas.microsoft.com/office/drawing/2012/chart" uri="{CE6537A1-D6FC-4f65-9D91-7224C49458BB}"/>
                <c:ext xmlns:c16="http://schemas.microsoft.com/office/drawing/2014/chart" uri="{C3380CC4-5D6E-409C-BE32-E72D297353CC}">
                  <c16:uniqueId val="{00000003-1CA2-49F3-AF66-7C8E8A5AF3D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'計算用シート（当年）'!$E$115:$E$116</c:f>
              <c:numCache>
                <c:formatCode>#,##0.0_ </c:formatCode>
                <c:ptCount val="2"/>
                <c:pt idx="0" formatCode="0.0">
                  <c:v>9.5</c:v>
                </c:pt>
                <c:pt idx="1">
                  <c:v>90.5</c:v>
                </c:pt>
              </c:numCache>
            </c:numRef>
          </c:val>
          <c:extLst>
            <c:ext xmlns:c16="http://schemas.microsoft.com/office/drawing/2014/chart" uri="{C3380CC4-5D6E-409C-BE32-E72D297353CC}">
              <c16:uniqueId val="{00000004-1CA2-49F3-AF66-7C8E8A5AF3D8}"/>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4CC3-4219-8113-B57DE7FBCAE2}"/>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4CC3-4219-8113-B57DE7FBCAE2}"/>
              </c:ext>
            </c:extLst>
          </c:dPt>
          <c:dLbls>
            <c:dLbl>
              <c:idx val="0"/>
              <c:layout>
                <c:manualLayout>
                  <c:x val="2.213966049382704E-2"/>
                  <c:y val="3.1553530551153321E-2"/>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02465AF4-CC66-4EA8-A89A-9ECE534477C4}"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3828832304526751"/>
                      <c:h val="0.26827346363796445"/>
                    </c:manualLayout>
                  </c15:layout>
                  <c15:dlblFieldTable/>
                  <c15:showDataLabelsRange val="0"/>
                </c:ext>
                <c:ext xmlns:c16="http://schemas.microsoft.com/office/drawing/2014/chart" uri="{C3380CC4-5D6E-409C-BE32-E72D297353CC}">
                  <c16:uniqueId val="{00000001-4CC3-4219-8113-B57DE7FBCAE2}"/>
                </c:ext>
              </c:extLst>
            </c:dLbl>
            <c:dLbl>
              <c:idx val="1"/>
              <c:delete val="1"/>
              <c:extLst>
                <c:ext xmlns:c15="http://schemas.microsoft.com/office/drawing/2012/chart" uri="{CE6537A1-D6FC-4f65-9D91-7224C49458BB}"/>
                <c:ext xmlns:c16="http://schemas.microsoft.com/office/drawing/2014/chart" uri="{C3380CC4-5D6E-409C-BE32-E72D297353CC}">
                  <c16:uniqueId val="{00000003-4CC3-4219-8113-B57DE7FBCAE2}"/>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'計算用シート（当年）'!$F$115:$F$116</c:f>
              <c:numCache>
                <c:formatCode>#,##0.0_ </c:formatCode>
                <c:ptCount val="2"/>
                <c:pt idx="0" formatCode="0.0">
                  <c:v>47</c:v>
                </c:pt>
                <c:pt idx="1">
                  <c:v>53</c:v>
                </c:pt>
              </c:numCache>
            </c:numRef>
          </c:val>
          <c:extLst>
            <c:ext xmlns:c16="http://schemas.microsoft.com/office/drawing/2014/chart" uri="{C3380CC4-5D6E-409C-BE32-E72D297353CC}">
              <c16:uniqueId val="{00000004-4CC3-4219-8113-B57DE7FBCAE2}"/>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1DD9-41AA-97F2-9690089E469D}"/>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1DD9-41AA-97F2-9690089E469D}"/>
              </c:ext>
            </c:extLst>
          </c:dPt>
          <c:dLbls>
            <c:dLbl>
              <c:idx val="0"/>
              <c:layout>
                <c:manualLayout>
                  <c:x val="0.20640263078440546"/>
                  <c:y val="0.20835369446799948"/>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EC1026FF-2A6D-4EC2-AFE5-8890D9D4F16C}"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18419880990808746"/>
                      <c:h val="0.37996230345847948"/>
                    </c:manualLayout>
                  </c15:layout>
                  <c15:dlblFieldTable/>
                  <c15:showDataLabelsRange val="0"/>
                </c:ext>
                <c:ext xmlns:c16="http://schemas.microsoft.com/office/drawing/2014/chart" uri="{C3380CC4-5D6E-409C-BE32-E72D297353CC}">
                  <c16:uniqueId val="{00000001-1DD9-41AA-97F2-9690089E469D}"/>
                </c:ext>
              </c:extLst>
            </c:dLbl>
            <c:dLbl>
              <c:idx val="1"/>
              <c:delete val="1"/>
              <c:extLst>
                <c:ext xmlns:c15="http://schemas.microsoft.com/office/drawing/2012/chart" uri="{CE6537A1-D6FC-4f65-9D91-7224C49458BB}"/>
                <c:ext xmlns:c16="http://schemas.microsoft.com/office/drawing/2014/chart" uri="{C3380CC4-5D6E-409C-BE32-E72D297353CC}">
                  <c16:uniqueId val="{00000003-1DD9-41AA-97F2-9690089E469D}"/>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'計算用シート（当年）'!$H$115:$H$116</c:f>
              <c:numCache>
                <c:formatCode>#,##0.0_ </c:formatCode>
                <c:ptCount val="2"/>
                <c:pt idx="0" formatCode="0.0">
                  <c:v>7.7</c:v>
                </c:pt>
                <c:pt idx="1">
                  <c:v>92.3</c:v>
                </c:pt>
              </c:numCache>
            </c:numRef>
          </c:val>
          <c:extLst>
            <c:ext xmlns:c16="http://schemas.microsoft.com/office/drawing/2014/chart" uri="{C3380CC4-5D6E-409C-BE32-E72D297353CC}">
              <c16:uniqueId val="{00000004-1DD9-41AA-97F2-9690089E469D}"/>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DCC3-4094-9BAA-9E4E4A63387D}"/>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DCC3-4094-9BAA-9E4E4A63387D}"/>
              </c:ext>
            </c:extLst>
          </c:dPt>
          <c:dLbls>
            <c:dLbl>
              <c:idx val="0"/>
              <c:layout>
                <c:manualLayout>
                  <c:x val="0.19991572616977338"/>
                  <c:y val="0.25961547098897625"/>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B88A9CB9-0A36-4506-B4D9-2ECEB2C9924B}"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0379790299992157"/>
                      <c:h val="0.31848428746011298"/>
                    </c:manualLayout>
                  </c15:layout>
                  <c15:dlblFieldTable/>
                  <c15:showDataLabelsRange val="0"/>
                </c:ext>
                <c:ext xmlns:c16="http://schemas.microsoft.com/office/drawing/2014/chart" uri="{C3380CC4-5D6E-409C-BE32-E72D297353CC}">
                  <c16:uniqueId val="{00000001-DCC3-4094-9BAA-9E4E4A63387D}"/>
                </c:ext>
              </c:extLst>
            </c:dLbl>
            <c:dLbl>
              <c:idx val="1"/>
              <c:delete val="1"/>
              <c:extLst>
                <c:ext xmlns:c15="http://schemas.microsoft.com/office/drawing/2012/chart" uri="{CE6537A1-D6FC-4f65-9D91-7224C49458BB}"/>
                <c:ext xmlns:c16="http://schemas.microsoft.com/office/drawing/2014/chart" uri="{C3380CC4-5D6E-409C-BE32-E72D297353CC}">
                  <c16:uniqueId val="{00000003-DCC3-4094-9BAA-9E4E4A63387D}"/>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'計算用シート（当年）'!$G$115:$G$116</c:f>
              <c:numCache>
                <c:formatCode>#,##0.0_ </c:formatCode>
                <c:ptCount val="2"/>
                <c:pt idx="0" formatCode="0.0">
                  <c:v>7</c:v>
                </c:pt>
                <c:pt idx="1">
                  <c:v>93</c:v>
                </c:pt>
              </c:numCache>
            </c:numRef>
          </c:val>
          <c:extLst>
            <c:ext xmlns:c16="http://schemas.microsoft.com/office/drawing/2014/chart" uri="{C3380CC4-5D6E-409C-BE32-E72D297353CC}">
              <c16:uniqueId val="{00000004-DCC3-4094-9BAA-9E4E4A63387D}"/>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84ED-4513-A245-42004A0C411A}"/>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84ED-4513-A245-42004A0C411A}"/>
              </c:ext>
            </c:extLst>
          </c:dPt>
          <c:dLbls>
            <c:dLbl>
              <c:idx val="0"/>
              <c:layout>
                <c:manualLayout>
                  <c:x val="6.4804324146365616E-3"/>
                  <c:y val="-0.15125704279741256"/>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A3ABC319-202F-49AF-9120-8B9E115B2A7D}"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84ED-4513-A245-42004A0C411A}"/>
                </c:ext>
              </c:extLst>
            </c:dLbl>
            <c:dLbl>
              <c:idx val="1"/>
              <c:delete val="1"/>
              <c:extLst>
                <c:ext xmlns:c15="http://schemas.microsoft.com/office/drawing/2012/chart" uri="{CE6537A1-D6FC-4f65-9D91-7224C49458BB}"/>
                <c:ext xmlns:c16="http://schemas.microsoft.com/office/drawing/2014/chart" uri="{C3380CC4-5D6E-409C-BE32-E72D297353CC}">
                  <c16:uniqueId val="{00000003-84ED-4513-A245-42004A0C411A}"/>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'計算用シート（当年）'!$J$115:$J$116</c:f>
              <c:numCache>
                <c:formatCode>#,##0.0_ </c:formatCode>
                <c:ptCount val="2"/>
                <c:pt idx="0" formatCode="0.0">
                  <c:v>56.9</c:v>
                </c:pt>
                <c:pt idx="1">
                  <c:v>43.1</c:v>
                </c:pt>
              </c:numCache>
            </c:numRef>
          </c:val>
          <c:extLst>
            <c:ext xmlns:c16="http://schemas.microsoft.com/office/drawing/2014/chart" uri="{C3380CC4-5D6E-409C-BE32-E72D297353CC}">
              <c16:uniqueId val="{00000004-84ED-4513-A245-42004A0C411A}"/>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E2BC-460A-9F37-5C7DB0B754C7}"/>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E2BC-460A-9F37-5C7DB0B754C7}"/>
              </c:ext>
            </c:extLst>
          </c:dPt>
          <c:dLbls>
            <c:dLbl>
              <c:idx val="0"/>
              <c:layout>
                <c:manualLayout>
                  <c:x val="2.9479492493315034E-2"/>
                  <c:y val="-0.16989826739275204"/>
                </c:manualLayout>
              </c:layout>
              <c:tx>
                <c:rich>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fld id="{FE1C7EC8-A55D-430D-8749-6EED1D4C6662}" type="PERCENTAGE">
                      <a:rPr lang="en-US" altLang="ja-JP" sz="2000">
                        <a:latin typeface="ＭＳ Ｐゴシック" panose="020B0600070205080204" pitchFamily="50" charset="-128"/>
                        <a:ea typeface="ＭＳ Ｐゴシック" panose="020B0600070205080204" pitchFamily="50" charset="-128"/>
                      </a:rPr>
                      <a:pPr>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a:pPr>
                    <a:r>
                      <a:rPr lang="ja-JP" altLang="en-US" sz="1200">
                        <a:latin typeface="ＭＳ Ｐゴシック" panose="020B0600070205080204" pitchFamily="50" charset="-128"/>
                        <a:ea typeface="ＭＳ Ｐゴシック" panose="020B0600070205080204" pitchFamily="50" charset="-128"/>
                      </a:rPr>
                      <a:t>北海道</a:t>
                    </a:r>
                  </a:p>
                  <a:p>
                    <a:pPr>
                      <a:defRPr/>
                    </a:pPr>
                    <a:endParaRPr lang="ja-JP" altLang="en-US"/>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4871423419742364"/>
                      <c:h val="0.30741811668824548"/>
                    </c:manualLayout>
                  </c15:layout>
                  <c15:dlblFieldTable/>
                  <c15:showDataLabelsRange val="0"/>
                </c:ext>
                <c:ext xmlns:c16="http://schemas.microsoft.com/office/drawing/2014/chart" uri="{C3380CC4-5D6E-409C-BE32-E72D297353CC}">
                  <c16:uniqueId val="{00000001-E2BC-460A-9F37-5C7DB0B754C7}"/>
                </c:ext>
              </c:extLst>
            </c:dLbl>
            <c:dLbl>
              <c:idx val="1"/>
              <c:delete val="1"/>
              <c:extLst>
                <c:ext xmlns:c15="http://schemas.microsoft.com/office/drawing/2012/chart" uri="{CE6537A1-D6FC-4f65-9D91-7224C49458BB}"/>
                <c:ext xmlns:c16="http://schemas.microsoft.com/office/drawing/2014/chart" uri="{C3380CC4-5D6E-409C-BE32-E72D297353CC}">
                  <c16:uniqueId val="{00000003-E2BC-460A-9F37-5C7DB0B754C7}"/>
                </c:ext>
              </c:extLst>
            </c:dLbl>
            <c:spPr>
              <a:noFill/>
              <a:ln>
                <a:solidFill>
                  <a:schemeClr val="tx1"/>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'計算用シート（当年）'!$K$115:$K$116</c:f>
              <c:numCache>
                <c:formatCode>#,##0.0_ </c:formatCode>
                <c:ptCount val="2"/>
                <c:pt idx="0" formatCode="0.0">
                  <c:v>69.400000000000006</c:v>
                </c:pt>
                <c:pt idx="1">
                  <c:v>30.599999999999994</c:v>
                </c:pt>
              </c:numCache>
            </c:numRef>
          </c:val>
          <c:extLst>
            <c:ext xmlns:c16="http://schemas.microsoft.com/office/drawing/2014/chart" uri="{C3380CC4-5D6E-409C-BE32-E72D297353CC}">
              <c16:uniqueId val="{00000004-E2BC-460A-9F37-5C7DB0B754C7}"/>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7.1896092479179344E-2"/>
                  <c:y val="0.24724051335697514"/>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35122E35-C5CC-424C-AE16-C16F11F87E21}"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'計算用シート（当年）'!$S$115:$S$116</c:f>
              <c:numCache>
                <c:formatCode>#,##0.0_ </c:formatCode>
                <c:ptCount val="2"/>
                <c:pt idx="0" formatCode="0.0">
                  <c:v>30.4</c:v>
                </c:pt>
                <c:pt idx="1">
                  <c:v>69.599999999999994</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1.158285521779202E-2"/>
                  <c:y val="-7.7466509448395346E-3"/>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49378D44-E911-4A64-8CCB-18F593FD78AD}"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'計算用シート（当年）'!$T$115:$T$116</c:f>
              <c:numCache>
                <c:formatCode>#,##0.0_ </c:formatCode>
                <c:ptCount val="2"/>
                <c:pt idx="0" formatCode="0.0">
                  <c:v>52.5</c:v>
                </c:pt>
                <c:pt idx="1">
                  <c:v>47.5</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3.4410426100230582E-2"/>
                  <c:y val="-0.31491956813142996"/>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DF53B079-205F-42C3-9DCE-8FE431CB5963}"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'計算用シート（当年）'!$AB$115:$AB$116</c:f>
              <c:numCache>
                <c:formatCode>#,##0.0_ </c:formatCode>
                <c:ptCount val="2"/>
                <c:pt idx="0" formatCode="0.0">
                  <c:v>68.099999999999994</c:v>
                </c:pt>
                <c:pt idx="1">
                  <c:v>31.900000000000006</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9.3207705375732877E-2"/>
                  <c:y val="-0.2981528438740727"/>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71A77FE1-1C93-452C-BCD6-205C7FEDAD2A}"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'計算用シート（当年）'!$AC$115:$AC$116</c:f>
              <c:numCache>
                <c:formatCode>#,##0.0_ </c:formatCode>
                <c:ptCount val="2"/>
                <c:pt idx="0" formatCode="0.0">
                  <c:v>81</c:v>
                </c:pt>
                <c:pt idx="1">
                  <c:v>19</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1.1544817493090805E-2"/>
                  <c:y val="-0.1248967481782132"/>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FD4DDEBE-92E7-49A8-B4CF-0793673B3C76}"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'計算用シート（当年）'!$AE$115:$AE$116</c:f>
              <c:numCache>
                <c:formatCode>#,##0.0_ </c:formatCode>
                <c:ptCount val="2"/>
                <c:pt idx="0" formatCode="0.0">
                  <c:v>59.1</c:v>
                </c:pt>
                <c:pt idx="1">
                  <c:v>40.9</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spPr>
            <a:ln w="3175"/>
          </c:spPr>
          <c:dPt>
            <c:idx val="0"/>
            <c:bubble3D val="0"/>
            <c:spPr>
              <a:solidFill>
                <a:srgbClr val="336600"/>
              </a:solidFill>
              <a:ln w="3175">
                <a:solidFill>
                  <a:schemeClr val="lt1"/>
                </a:solidFill>
              </a:ln>
              <a:effectLst/>
            </c:spPr>
            <c:extLst>
              <c:ext xmlns:c16="http://schemas.microsoft.com/office/drawing/2014/chart" uri="{C3380CC4-5D6E-409C-BE32-E72D297353CC}">
                <c16:uniqueId val="{00000001-B993-4767-A404-1A066CD42F1C}"/>
              </c:ext>
            </c:extLst>
          </c:dPt>
          <c:dPt>
            <c:idx val="1"/>
            <c:bubble3D val="0"/>
            <c:spPr>
              <a:solidFill>
                <a:srgbClr val="BEB8A6"/>
              </a:solidFill>
              <a:ln w="3175">
                <a:solidFill>
                  <a:schemeClr val="lt1"/>
                </a:solidFill>
              </a:ln>
              <a:effectLst/>
            </c:spPr>
            <c:extLst>
              <c:ext xmlns:c16="http://schemas.microsoft.com/office/drawing/2014/chart" uri="{C3380CC4-5D6E-409C-BE32-E72D297353CC}">
                <c16:uniqueId val="{00000003-B993-4767-A404-1A066CD42F1C}"/>
              </c:ext>
            </c:extLst>
          </c:dPt>
          <c:dLbls>
            <c:dLbl>
              <c:idx val="0"/>
              <c:layout>
                <c:manualLayout>
                  <c:x val="0.14873846913592947"/>
                  <c:y val="-0.34845316999045484"/>
                </c:manualLayout>
              </c:layout>
              <c:tx>
                <c:rich>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6BC00005-5EDE-4523-93D2-940AFA3FB384}"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no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layout>
                    <c:manualLayout>
                      <c:w val="0.22195972926502111"/>
                      <c:h val="0.27936191364297069"/>
                    </c:manualLayout>
                  </c15:layout>
                  <c15:dlblFieldTable/>
                  <c15:showDataLabelsRange val="0"/>
                </c:ext>
                <c:ext xmlns:c16="http://schemas.microsoft.com/office/drawing/2014/chart" uri="{C3380CC4-5D6E-409C-BE32-E72D297353CC}">
                  <c16:uniqueId val="{00000001-B993-4767-A404-1A066CD42F1C}"/>
                </c:ext>
              </c:extLst>
            </c:dLbl>
            <c:dLbl>
              <c:idx val="1"/>
              <c:delete val="1"/>
              <c:extLst>
                <c:ext xmlns:c15="http://schemas.microsoft.com/office/drawing/2012/chart" uri="{CE6537A1-D6FC-4f65-9D91-7224C49458BB}"/>
                <c:ext xmlns:c16="http://schemas.microsoft.com/office/drawing/2014/chart" uri="{C3380CC4-5D6E-409C-BE32-E72D297353CC}">
                  <c16:uniqueId val="{00000003-B993-4767-A404-1A066CD42F1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1"/>
            <c:showCatName val="0"/>
            <c:showSerName val="0"/>
            <c:showPercent val="0"/>
            <c:showBubbleSize val="0"/>
            <c:showLeaderLines val="0"/>
            <c:extLst>
              <c:ext xmlns:c15="http://schemas.microsoft.com/office/drawing/2012/chart" uri="{CE6537A1-D6FC-4f65-9D91-7224C49458BB}"/>
            </c:extLst>
          </c:dLbls>
          <c:val>
            <c:numRef>
              <c:f>'計算用シート（当年）'!$AF$115:$AF$116</c:f>
              <c:numCache>
                <c:formatCode>#,##0.0_ </c:formatCode>
                <c:ptCount val="2"/>
                <c:pt idx="0" formatCode="0.0">
                  <c:v>81.2</c:v>
                </c:pt>
                <c:pt idx="1">
                  <c:v>18.799999999999997</c:v>
                </c:pt>
              </c:numCache>
            </c:numRef>
          </c:val>
          <c:extLst>
            <c:ext xmlns:c16="http://schemas.microsoft.com/office/drawing/2014/chart" uri="{C3380CC4-5D6E-409C-BE32-E72D297353CC}">
              <c16:uniqueId val="{00000004-B993-4767-A404-1A066CD42F1C}"/>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3-534D-44CA-9217-74658E2EE137}"/>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'計算用シート（当年）'!$M$13:$M$17</c:f>
              <c:strCache>
                <c:ptCount val="5"/>
                <c:pt idx="0">
                  <c:v>令和2年産</c:v>
                </c:pt>
                <c:pt idx="1">
                  <c:v>3</c:v>
                </c:pt>
                <c:pt idx="2">
                  <c:v>4</c:v>
                </c:pt>
                <c:pt idx="3">
                  <c:v>5</c:v>
                </c:pt>
                <c:pt idx="4">
                  <c:v>6</c:v>
                </c:pt>
              </c:strCache>
            </c:strRef>
          </c:cat>
          <c:val>
            <c:numRef>
              <c:f>'計算用シート（当年）'!$M$117:$M$121</c:f>
              <c:numCache>
                <c:formatCode>0.0</c:formatCode>
                <c:ptCount val="5"/>
                <c:pt idx="0">
                  <c:v>105.4</c:v>
                </c:pt>
                <c:pt idx="1">
                  <c:v>108.5</c:v>
                </c:pt>
                <c:pt idx="2">
                  <c:v>112</c:v>
                </c:pt>
                <c:pt idx="3">
                  <c:v>113.7</c:v>
                </c:pt>
                <c:pt idx="4">
                  <c:v>113.2</c:v>
                </c:pt>
              </c:numCache>
            </c:numRef>
          </c:val>
          <c:extLst>
            <c:ext xmlns:c16="http://schemas.microsoft.com/office/drawing/2014/chart" uri="{C3380CC4-5D6E-409C-BE32-E72D297353CC}">
              <c16:uniqueId val="{00000002-534D-44CA-9217-74658E2EE137}"/>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120"/>
          <c:min val="8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千</a:t>
                </a:r>
                <a:r>
                  <a:rPr lang="en-US" altLang="ja-JP">
                    <a:latin typeface="ＭＳ Ｐゴシック" panose="020B0600070205080204" pitchFamily="50" charset="-128"/>
                    <a:ea typeface="ＭＳ Ｐゴシック" panose="020B0600070205080204" pitchFamily="50" charset="-128"/>
                  </a:rPr>
                  <a:t>ha)</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5.8278148396662594E-2"/>
              <c:y val="5.4249999999999993E-3"/>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1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1-0F94-4B9B-A921-FA785704AA7D}"/>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'計算用シート（当年）'!$P$13:$P$17</c:f>
              <c:strCache>
                <c:ptCount val="5"/>
                <c:pt idx="0">
                  <c:v>令和2年産</c:v>
                </c:pt>
                <c:pt idx="1">
                  <c:v>3</c:v>
                </c:pt>
                <c:pt idx="2">
                  <c:v>4</c:v>
                </c:pt>
                <c:pt idx="3">
                  <c:v>5</c:v>
                </c:pt>
                <c:pt idx="4">
                  <c:v>6</c:v>
                </c:pt>
              </c:strCache>
            </c:strRef>
          </c:cat>
          <c:val>
            <c:numRef>
              <c:f>'計算用シート（当年）'!$P$117:$P$121</c:f>
              <c:numCache>
                <c:formatCode>General</c:formatCode>
                <c:ptCount val="5"/>
                <c:pt idx="0">
                  <c:v>16.8</c:v>
                </c:pt>
                <c:pt idx="1">
                  <c:v>17.600000000000001</c:v>
                </c:pt>
                <c:pt idx="2">
                  <c:v>18.600000000000001</c:v>
                </c:pt>
                <c:pt idx="3">
                  <c:v>18.5</c:v>
                </c:pt>
                <c:pt idx="4">
                  <c:v>18.7</c:v>
                </c:pt>
              </c:numCache>
            </c:numRef>
          </c:val>
          <c:extLst>
            <c:ext xmlns:c16="http://schemas.microsoft.com/office/drawing/2014/chart" uri="{C3380CC4-5D6E-409C-BE32-E72D297353CC}">
              <c16:uniqueId val="{00000002-0F94-4B9B-A921-FA785704AA7D}"/>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19"/>
          <c:min val="15"/>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t>(</a:t>
                </a:r>
                <a:r>
                  <a:rPr lang="ja-JP" altLang="en-US"/>
                  <a:t>千</a:t>
                </a:r>
                <a:r>
                  <a:rPr lang="en-US" altLang="ja-JP"/>
                  <a:t>ha)</a:t>
                </a:r>
                <a:endParaRPr lang="ja-JP"/>
              </a:p>
            </c:rich>
          </c:tx>
          <c:layout>
            <c:manualLayout>
              <c:xMode val="edge"/>
              <c:yMode val="edge"/>
              <c:x val="5.5040473485736895E-2"/>
              <c:y val="1.550475575208105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paperSize="9" orientation="landscape"/>
  </c:printSettings>
  <c:userShapes r:id="rId3"/>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tx>
            <c:strRef>
              <c:f>'計算用シート（当年）'!$N$117:$N$121</c:f>
              <c:strCache>
                <c:ptCount val="5"/>
                <c:pt idx="0">
                  <c:v>56.9</c:v>
                </c:pt>
                <c:pt idx="1">
                  <c:v>66.4</c:v>
                </c:pt>
                <c:pt idx="2">
                  <c:v>56.0</c:v>
                </c:pt>
                <c:pt idx="3">
                  <c:v>65.4</c:v>
                </c:pt>
                <c:pt idx="4">
                  <c:v>64.2</c:v>
                </c:pt>
              </c:strCache>
            </c:strRef>
          </c:tx>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1-1666-4BF5-8023-A0C1EFD4B4E5}"/>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'計算用シート（当年）'!$N$13:$N$17</c:f>
              <c:strCache>
                <c:ptCount val="5"/>
                <c:pt idx="0">
                  <c:v>令和2年産</c:v>
                </c:pt>
                <c:pt idx="1">
                  <c:v>3</c:v>
                </c:pt>
                <c:pt idx="2">
                  <c:v>4</c:v>
                </c:pt>
                <c:pt idx="3">
                  <c:v>5</c:v>
                </c:pt>
                <c:pt idx="4">
                  <c:v>6</c:v>
                </c:pt>
              </c:strCache>
            </c:strRef>
          </c:cat>
          <c:val>
            <c:numRef>
              <c:f>'計算用シート（当年）'!$N$117:$N$121</c:f>
              <c:numCache>
                <c:formatCode>0.0</c:formatCode>
                <c:ptCount val="5"/>
                <c:pt idx="0">
                  <c:v>56.92</c:v>
                </c:pt>
                <c:pt idx="1">
                  <c:v>66.400000000000006</c:v>
                </c:pt>
                <c:pt idx="2">
                  <c:v>56</c:v>
                </c:pt>
                <c:pt idx="3">
                  <c:v>65.430000000000007</c:v>
                </c:pt>
                <c:pt idx="4">
                  <c:v>64.2</c:v>
                </c:pt>
              </c:numCache>
            </c:numRef>
          </c:val>
          <c:extLst>
            <c:ext xmlns:c16="http://schemas.microsoft.com/office/drawing/2014/chart" uri="{C3380CC4-5D6E-409C-BE32-E72D297353CC}">
              <c16:uniqueId val="{00000002-1666-4BF5-8023-A0C1EFD4B4E5}"/>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70"/>
          <c:min val="3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万</a:t>
                </a:r>
                <a:r>
                  <a:rPr lang="en-US" altLang="ja-JP">
                    <a:latin typeface="ＭＳ Ｐゴシック" panose="020B0600070205080204" pitchFamily="50" charset="-128"/>
                    <a:ea typeface="ＭＳ Ｐゴシック" panose="020B0600070205080204" pitchFamily="50" charset="-128"/>
                  </a:rPr>
                  <a:t>t)</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7.1228848040365389E-2"/>
              <c:y val="5.4250000000000001E-3"/>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1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userShapes r:id="rId3"/>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tx>
            <c:strRef>
              <c:f>'計算用シート（当年）'!$Q$117:$Q$121</c:f>
              <c:strCache>
                <c:ptCount val="5"/>
                <c:pt idx="0">
                  <c:v>6.1</c:v>
                </c:pt>
                <c:pt idx="1">
                  <c:v>6.4</c:v>
                </c:pt>
                <c:pt idx="2">
                  <c:v>5.4</c:v>
                </c:pt>
                <c:pt idx="3">
                  <c:v>6.3</c:v>
                </c:pt>
                <c:pt idx="4">
                  <c:v>7.2</c:v>
                </c:pt>
              </c:strCache>
            </c:strRef>
          </c:tx>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1-B655-4618-805E-FA47FF6F13A4}"/>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'計算用シート（当年）'!$Q$13:$Q$17</c:f>
              <c:strCache>
                <c:ptCount val="5"/>
                <c:pt idx="0">
                  <c:v>令和2年産</c:v>
                </c:pt>
                <c:pt idx="1">
                  <c:v>3</c:v>
                </c:pt>
                <c:pt idx="2">
                  <c:v>4</c:v>
                </c:pt>
                <c:pt idx="3">
                  <c:v>5</c:v>
                </c:pt>
                <c:pt idx="4">
                  <c:v>6</c:v>
                </c:pt>
              </c:strCache>
            </c:strRef>
          </c:cat>
          <c:val>
            <c:numRef>
              <c:f>'計算用シート（当年）'!$Q$117:$Q$121</c:f>
              <c:numCache>
                <c:formatCode>0.0</c:formatCode>
                <c:ptCount val="5"/>
                <c:pt idx="0">
                  <c:v>6.07</c:v>
                </c:pt>
                <c:pt idx="1">
                  <c:v>6.44</c:v>
                </c:pt>
                <c:pt idx="2">
                  <c:v>5.42</c:v>
                </c:pt>
                <c:pt idx="3">
                  <c:v>6.28</c:v>
                </c:pt>
                <c:pt idx="4">
                  <c:v>7.22</c:v>
                </c:pt>
              </c:numCache>
            </c:numRef>
          </c:val>
          <c:extLst>
            <c:ext xmlns:c16="http://schemas.microsoft.com/office/drawing/2014/chart" uri="{C3380CC4-5D6E-409C-BE32-E72D297353CC}">
              <c16:uniqueId val="{00000002-B655-4618-805E-FA47FF6F13A4}"/>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8"/>
          <c:min val="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万</a:t>
                </a:r>
                <a:r>
                  <a:rPr lang="en-US" altLang="ja-JP">
                    <a:latin typeface="ＭＳ Ｐゴシック" panose="020B0600070205080204" pitchFamily="50" charset="-128"/>
                    <a:ea typeface="ＭＳ Ｐゴシック" panose="020B0600070205080204" pitchFamily="50" charset="-128"/>
                  </a:rPr>
                  <a:t>t)</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7.7704197862216787E-2"/>
              <c:y val="1.0464678387032385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1-C476-4727-AC3E-DE402987BA76}"/>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'計算用シート（当年）'!$O$13:$O$17</c:f>
              <c:strCache>
                <c:ptCount val="5"/>
                <c:pt idx="0">
                  <c:v>令和2年産</c:v>
                </c:pt>
                <c:pt idx="1">
                  <c:v>3</c:v>
                </c:pt>
                <c:pt idx="2">
                  <c:v>4</c:v>
                </c:pt>
                <c:pt idx="3">
                  <c:v>5</c:v>
                </c:pt>
                <c:pt idx="4">
                  <c:v>6</c:v>
                </c:pt>
              </c:strCache>
            </c:strRef>
          </c:cat>
          <c:val>
            <c:numRef>
              <c:f>'計算用シート（当年）'!$O$117:$O$121</c:f>
              <c:numCache>
                <c:formatCode>General</c:formatCode>
                <c:ptCount val="5"/>
                <c:pt idx="0">
                  <c:v>540</c:v>
                </c:pt>
                <c:pt idx="1">
                  <c:v>612</c:v>
                </c:pt>
                <c:pt idx="2">
                  <c:v>500</c:v>
                </c:pt>
                <c:pt idx="3">
                  <c:v>575</c:v>
                </c:pt>
                <c:pt idx="4">
                  <c:v>567</c:v>
                </c:pt>
              </c:numCache>
            </c:numRef>
          </c:val>
          <c:extLst>
            <c:ext xmlns:c16="http://schemas.microsoft.com/office/drawing/2014/chart" uri="{C3380CC4-5D6E-409C-BE32-E72D297353CC}">
              <c16:uniqueId val="{00000002-C476-4727-AC3E-DE402987BA76}"/>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700"/>
          <c:min val="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a:t>
                </a:r>
                <a:r>
                  <a:rPr lang="en-US" altLang="ja-JP">
                    <a:latin typeface="ＭＳ Ｐゴシック" panose="020B0600070205080204" pitchFamily="50" charset="-128"/>
                    <a:ea typeface="ＭＳ Ｐゴシック" panose="020B0600070205080204" pitchFamily="50" charset="-128"/>
                  </a:rPr>
                  <a:t>)</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9.0612167651473702E-2"/>
              <c:y val="1.0464682539682538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2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spPr>
            <a:solidFill>
              <a:srgbClr val="BEB8A6"/>
            </a:solidFill>
            <a:ln>
              <a:noFill/>
            </a:ln>
            <a:effectLst/>
          </c:spPr>
          <c:invertIfNegative val="0"/>
          <c:dPt>
            <c:idx val="4"/>
            <c:invertIfNegative val="0"/>
            <c:bubble3D val="0"/>
            <c:spPr>
              <a:solidFill>
                <a:srgbClr val="336600"/>
              </a:solidFill>
              <a:ln>
                <a:noFill/>
              </a:ln>
              <a:effectLst/>
            </c:spPr>
            <c:extLst>
              <c:ext xmlns:c16="http://schemas.microsoft.com/office/drawing/2014/chart" uri="{C3380CC4-5D6E-409C-BE32-E72D297353CC}">
                <c16:uniqueId val="{00000001-76B5-4E8F-8DCD-09EC57084283}"/>
              </c:ext>
            </c:extLst>
          </c:dPt>
          <c:dLbls>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'計算用シート（当年）'!$R$13:$R$17</c:f>
              <c:strCache>
                <c:ptCount val="5"/>
                <c:pt idx="0">
                  <c:v>令和2年産</c:v>
                </c:pt>
                <c:pt idx="1">
                  <c:v>3</c:v>
                </c:pt>
                <c:pt idx="2">
                  <c:v>4</c:v>
                </c:pt>
                <c:pt idx="3">
                  <c:v>5</c:v>
                </c:pt>
                <c:pt idx="4">
                  <c:v>6</c:v>
                </c:pt>
              </c:strCache>
            </c:strRef>
          </c:cat>
          <c:val>
            <c:numRef>
              <c:f>'計算用シート（当年）'!$R$117:$R$121</c:f>
              <c:numCache>
                <c:formatCode>General</c:formatCode>
                <c:ptCount val="5"/>
                <c:pt idx="0">
                  <c:v>361</c:v>
                </c:pt>
                <c:pt idx="1">
                  <c:v>366</c:v>
                </c:pt>
                <c:pt idx="2">
                  <c:v>291</c:v>
                </c:pt>
                <c:pt idx="3">
                  <c:v>339</c:v>
                </c:pt>
                <c:pt idx="4">
                  <c:v>386</c:v>
                </c:pt>
              </c:numCache>
            </c:numRef>
          </c:val>
          <c:extLst>
            <c:ext xmlns:c16="http://schemas.microsoft.com/office/drawing/2014/chart" uri="{C3380CC4-5D6E-409C-BE32-E72D297353CC}">
              <c16:uniqueId val="{00000002-76B5-4E8F-8DCD-09EC57084283}"/>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400"/>
          <c:min val="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a:t>
                </a:r>
                <a:r>
                  <a:rPr lang="en-US" altLang="ja-JP">
                    <a:latin typeface="ＭＳ Ｐゴシック" panose="020B0600070205080204" pitchFamily="50" charset="-128"/>
                    <a:ea typeface="ＭＳ Ｐゴシック" panose="020B0600070205080204" pitchFamily="50" charset="-128"/>
                  </a:rPr>
                  <a:t>)</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9.0612167651473702E-2"/>
              <c:y val="5.4249978472230764E-3"/>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1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A-CAD4-40A7-BA8F-338AC1CC3196}"/>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C-CAD4-40A7-BA8F-338AC1CC3196}"/>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E-CAD4-40A7-BA8F-338AC1CC3196}"/>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10-CAD4-40A7-BA8F-338AC1CC3196}"/>
              </c:ext>
            </c:extLst>
          </c:dPt>
          <c:dLbls>
            <c:dLbl>
              <c:idx val="0"/>
              <c:layout>
                <c:manualLayout>
                  <c:x val="3.1677466521033465E-3"/>
                  <c:y val="8.0641480755378817E-2"/>
                </c:manualLayout>
              </c:layout>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CAD4-40A7-BA8F-338AC1CC3196}"/>
                </c:ext>
              </c:extLst>
            </c:dLbl>
            <c:dLbl>
              <c:idx val="1"/>
              <c:layout>
                <c:manualLayout>
                  <c:x val="3.1677466521033465E-3"/>
                  <c:y val="1.5120277641633453E-2"/>
                </c:manualLayout>
              </c:layout>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AD4-40A7-BA8F-338AC1CC3196}"/>
                </c:ext>
              </c:extLst>
            </c:dLbl>
            <c:dLbl>
              <c:idx val="2"/>
              <c:layout>
                <c:manualLayout>
                  <c:x val="-0.23246859620048049"/>
                  <c:y val="0.1109293223655449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AD4-40A7-BA8F-338AC1CC3196}"/>
                </c:ext>
              </c:extLst>
            </c:dLbl>
            <c:dLbl>
              <c:idx val="3"/>
              <c:layout>
                <c:manualLayout>
                  <c:x val="-0.17178438454460723"/>
                  <c:y val="-0.1159378057820017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CAD4-40A7-BA8F-338AC1CC3196}"/>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'計算用シート（当年）'!$V$1:$Y$1</c:f>
              <c:strCache>
                <c:ptCount val="4"/>
                <c:pt idx="0">
                  <c:v>十勝</c:v>
                </c:pt>
                <c:pt idx="1">
                  <c:v>オホーツク</c:v>
                </c:pt>
                <c:pt idx="2">
                  <c:v>上川</c:v>
                </c:pt>
                <c:pt idx="3">
                  <c:v>その他</c:v>
                </c:pt>
              </c:strCache>
            </c:strRef>
          </c:cat>
          <c:val>
            <c:numRef>
              <c:f>'計算用シート（当年）'!$V$2:$Y$2</c:f>
              <c:numCache>
                <c:formatCode>0.0%</c:formatCode>
                <c:ptCount val="4"/>
                <c:pt idx="0">
                  <c:v>0.44171779141104295</c:v>
                </c:pt>
                <c:pt idx="1">
                  <c:v>0.40695296523517382</c:v>
                </c:pt>
                <c:pt idx="2">
                  <c:v>5.8895705521472393E-2</c:v>
                </c:pt>
                <c:pt idx="3">
                  <c:v>9.2433537832310841E-2</c:v>
                </c:pt>
              </c:numCache>
            </c:numRef>
          </c:val>
          <c:extLst xmlns:c15="http://schemas.microsoft.com/office/drawing/2012/chart">
            <c:ext xmlns:c16="http://schemas.microsoft.com/office/drawing/2014/chart" uri="{C3380CC4-5D6E-409C-BE32-E72D297353CC}">
              <c16:uniqueId val="{00000011-CAD4-40A7-BA8F-338AC1CC3196}"/>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19745637426702206"/>
          <c:y val="9.9501745181651696E-2"/>
          <c:w val="0.61434467516592139"/>
          <c:h val="0.80269299512137671"/>
        </c:manualLayout>
      </c:layout>
      <c:doughnutChart>
        <c:varyColors val="1"/>
        <c:ser>
          <c:idx val="0"/>
          <c:order val="0"/>
          <c:spPr>
            <a:ln w="3175"/>
          </c:spPr>
          <c:dPt>
            <c:idx val="0"/>
            <c:bubble3D val="0"/>
            <c:spPr>
              <a:solidFill>
                <a:srgbClr val="385723"/>
              </a:solidFill>
              <a:ln w="3175">
                <a:solidFill>
                  <a:schemeClr val="lt1"/>
                </a:solidFill>
              </a:ln>
              <a:effectLst/>
            </c:spPr>
            <c:extLst xmlns:c15="http://schemas.microsoft.com/office/drawing/2012/chart">
              <c:ext xmlns:c16="http://schemas.microsoft.com/office/drawing/2014/chart" uri="{C3380CC4-5D6E-409C-BE32-E72D297353CC}">
                <c16:uniqueId val="{00000001-249B-4158-B21A-895977909304}"/>
              </c:ext>
            </c:extLst>
          </c:dPt>
          <c:dPt>
            <c:idx val="1"/>
            <c:bubble3D val="0"/>
            <c:spPr>
              <a:solidFill>
                <a:srgbClr val="548235"/>
              </a:solidFill>
              <a:ln w="3175">
                <a:solidFill>
                  <a:schemeClr val="lt1"/>
                </a:solidFill>
              </a:ln>
              <a:effectLst/>
            </c:spPr>
            <c:extLst xmlns:c15="http://schemas.microsoft.com/office/drawing/2012/chart">
              <c:ext xmlns:c16="http://schemas.microsoft.com/office/drawing/2014/chart" uri="{C3380CC4-5D6E-409C-BE32-E72D297353CC}">
                <c16:uniqueId val="{00000003-249B-4158-B21A-895977909304}"/>
              </c:ext>
            </c:extLst>
          </c:dPt>
          <c:dPt>
            <c:idx val="2"/>
            <c:bubble3D val="0"/>
            <c:spPr>
              <a:solidFill>
                <a:srgbClr val="A9D18E"/>
              </a:solidFill>
              <a:ln w="3175">
                <a:solidFill>
                  <a:schemeClr val="lt1"/>
                </a:solidFill>
              </a:ln>
              <a:effectLst/>
            </c:spPr>
            <c:extLst xmlns:c15="http://schemas.microsoft.com/office/drawing/2012/chart">
              <c:ext xmlns:c16="http://schemas.microsoft.com/office/drawing/2014/chart" uri="{C3380CC4-5D6E-409C-BE32-E72D297353CC}">
                <c16:uniqueId val="{00000005-249B-4158-B21A-895977909304}"/>
              </c:ext>
            </c:extLst>
          </c:dPt>
          <c:dPt>
            <c:idx val="3"/>
            <c:bubble3D val="0"/>
            <c:spPr>
              <a:solidFill>
                <a:srgbClr val="C5E0B4"/>
              </a:solidFill>
              <a:ln w="3175">
                <a:solidFill>
                  <a:schemeClr val="lt1"/>
                </a:solidFill>
              </a:ln>
              <a:effectLst/>
            </c:spPr>
            <c:extLst xmlns:c15="http://schemas.microsoft.com/office/drawing/2012/chart">
              <c:ext xmlns:c16="http://schemas.microsoft.com/office/drawing/2014/chart" uri="{C3380CC4-5D6E-409C-BE32-E72D297353CC}">
                <c16:uniqueId val="{00000007-249B-4158-B21A-895977909304}"/>
              </c:ext>
            </c:extLst>
          </c:dPt>
          <c:dLbls>
            <c:dLbl>
              <c:idx val="0"/>
              <c:layout>
                <c:manualLayout>
                  <c:x val="-1.1647641370592358E-16"/>
                  <c:y val="8.5947383799853658E-2"/>
                </c:manualLayout>
              </c:layout>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249B-4158-B21A-895977909304}"/>
                </c:ext>
              </c:extLst>
            </c:dLbl>
            <c:dLbl>
              <c:idx val="1"/>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bg1"/>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extLst>
                <c:ext xmlns:c16="http://schemas.microsoft.com/office/drawing/2014/chart" uri="{C3380CC4-5D6E-409C-BE32-E72D297353CC}">
                  <c16:uniqueId val="{00000003-249B-4158-B21A-895977909304}"/>
                </c:ext>
              </c:extLst>
            </c:dLbl>
            <c:dLbl>
              <c:idx val="2"/>
              <c:layout>
                <c:manualLayout>
                  <c:x val="-0.22781199647299374"/>
                  <c:y val="0.1264229864155110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49B-4158-B21A-895977909304}"/>
                </c:ext>
              </c:extLst>
            </c:dLbl>
            <c:dLbl>
              <c:idx val="3"/>
              <c:layout>
                <c:manualLayout>
                  <c:x val="-0.1308352696114681"/>
                  <c:y val="-0.1162375666898354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249B-4158-B21A-895977909304}"/>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extLst>
          </c:dLbls>
          <c:cat>
            <c:strRef>
              <c:f>'計算用シート（当年）'!$AB$1:$AE$1</c:f>
              <c:strCache>
                <c:ptCount val="4"/>
                <c:pt idx="0">
                  <c:v>十勝</c:v>
                </c:pt>
                <c:pt idx="1">
                  <c:v>オホーツク</c:v>
                </c:pt>
                <c:pt idx="2">
                  <c:v>上川</c:v>
                </c:pt>
                <c:pt idx="3">
                  <c:v>その他</c:v>
                </c:pt>
              </c:strCache>
            </c:strRef>
          </c:cat>
          <c:val>
            <c:numRef>
              <c:f>'計算用シート（当年）'!$AB$2:$AE$2</c:f>
              <c:numCache>
                <c:formatCode>0.0%</c:formatCode>
                <c:ptCount val="4"/>
                <c:pt idx="0">
                  <c:v>0.45509325681492108</c:v>
                </c:pt>
                <c:pt idx="1">
                  <c:v>0.39971305595408896</c:v>
                </c:pt>
                <c:pt idx="2">
                  <c:v>5.9971305595408898E-2</c:v>
                </c:pt>
                <c:pt idx="3">
                  <c:v>8.5222381635581074E-2</c:v>
                </c:pt>
              </c:numCache>
            </c:numRef>
          </c:val>
          <c:extLst xmlns:c15="http://schemas.microsoft.com/office/drawing/2012/chart">
            <c:ext xmlns:c16="http://schemas.microsoft.com/office/drawing/2014/chart" uri="{C3380CC4-5D6E-409C-BE32-E72D297353CC}">
              <c16:uniqueId val="{00000008-249B-4158-B21A-895977909304}"/>
            </c:ext>
          </c:extLst>
        </c:ser>
        <c:dLbls>
          <c:showLegendKey val="0"/>
          <c:showVal val="1"/>
          <c:showCatName val="0"/>
          <c:showSerName val="0"/>
          <c:showPercent val="0"/>
          <c:showBubbleSize val="0"/>
          <c:showLeaderLines val="0"/>
        </c:dLbls>
        <c:firstSliceAng val="0"/>
        <c:holeSize val="35"/>
        <c:extLst/>
      </c:doughnut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30680866912231"/>
          <c:y val="0.11542063492063494"/>
          <c:w val="0.80839678755971189"/>
          <c:h val="0.75770753968253979"/>
        </c:manualLayout>
      </c:layout>
      <c:barChart>
        <c:barDir val="col"/>
        <c:grouping val="clustered"/>
        <c:varyColors val="0"/>
        <c:ser>
          <c:idx val="0"/>
          <c:order val="0"/>
          <c:spPr>
            <a:solidFill>
              <a:srgbClr val="BEB8A6"/>
            </a:solidFill>
            <a:ln>
              <a:noFill/>
            </a:ln>
            <a:effectLst/>
          </c:spPr>
          <c:invertIfNegative val="0"/>
          <c:dPt>
            <c:idx val="4"/>
            <c:invertIfNegative val="0"/>
            <c:bubble3D val="0"/>
            <c:spPr>
              <a:solidFill>
                <a:srgbClr val="548235"/>
              </a:solidFill>
              <a:ln>
                <a:noFill/>
              </a:ln>
              <a:effectLst/>
            </c:spPr>
            <c:extLst>
              <c:ext xmlns:c16="http://schemas.microsoft.com/office/drawing/2014/chart" uri="{C3380CC4-5D6E-409C-BE32-E72D297353CC}">
                <c16:uniqueId val="{00000001-B010-4553-883B-8537D9C076EA}"/>
              </c:ext>
            </c:extLst>
          </c:dPt>
          <c:dLbls>
            <c:numFmt formatCode="#,##0_);[Red]\(#,##0\)" sourceLinked="0"/>
            <c:spPr>
              <a:noFill/>
              <a:ln>
                <a:noFill/>
              </a:ln>
              <a:effectLst/>
            </c:spPr>
            <c:txPr>
              <a:bodyPr rot="0" spcFirstLastPara="1" vertOverflow="ellipsis" vert="horz" wrap="square" anchor="ctr" anchorCtr="1"/>
              <a:lstStyle/>
              <a:p>
                <a:pPr>
                  <a:defRPr sz="9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'計算用シート（当年）'!$X$13:$X$17</c:f>
              <c:strCache>
                <c:ptCount val="5"/>
                <c:pt idx="0">
                  <c:v>令和2年産</c:v>
                </c:pt>
                <c:pt idx="1">
                  <c:v>3</c:v>
                </c:pt>
                <c:pt idx="2">
                  <c:v>4</c:v>
                </c:pt>
                <c:pt idx="3">
                  <c:v>5</c:v>
                </c:pt>
                <c:pt idx="4">
                  <c:v>6</c:v>
                </c:pt>
              </c:strCache>
            </c:strRef>
          </c:cat>
          <c:val>
            <c:numRef>
              <c:f>'計算用シート（当年）'!$X$117:$X$121</c:f>
              <c:numCache>
                <c:formatCode>General</c:formatCode>
                <c:ptCount val="5"/>
                <c:pt idx="0">
                  <c:v>6890</c:v>
                </c:pt>
                <c:pt idx="1">
                  <c:v>7040</c:v>
                </c:pt>
                <c:pt idx="2">
                  <c:v>6400</c:v>
                </c:pt>
                <c:pt idx="3">
                  <c:v>6650</c:v>
                </c:pt>
                <c:pt idx="4">
                  <c:v>7130</c:v>
                </c:pt>
              </c:numCache>
            </c:numRef>
          </c:val>
          <c:extLst>
            <c:ext xmlns:c16="http://schemas.microsoft.com/office/drawing/2014/chart" uri="{C3380CC4-5D6E-409C-BE32-E72D297353CC}">
              <c16:uniqueId val="{00000002-B010-4553-883B-8537D9C076EA}"/>
            </c:ext>
          </c:extLst>
        </c:ser>
        <c:dLbls>
          <c:dLblPos val="outEnd"/>
          <c:showLegendKey val="0"/>
          <c:showVal val="1"/>
          <c:showCatName val="0"/>
          <c:showSerName val="0"/>
          <c:showPercent val="0"/>
          <c:showBubbleSize val="0"/>
        </c:dLbls>
        <c:gapWidth val="70"/>
        <c:axId val="1154909824"/>
        <c:axId val="1154909496"/>
      </c:barChart>
      <c:catAx>
        <c:axId val="1154909824"/>
        <c:scaling>
          <c:orientation val="minMax"/>
        </c:scaling>
        <c:delete val="0"/>
        <c:axPos val="b"/>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496"/>
        <c:crosses val="autoZero"/>
        <c:auto val="1"/>
        <c:lblAlgn val="ctr"/>
        <c:lblOffset val="100"/>
        <c:noMultiLvlLbl val="0"/>
      </c:catAx>
      <c:valAx>
        <c:axId val="1154909496"/>
        <c:scaling>
          <c:orientation val="minMax"/>
          <c:max val="8000"/>
          <c:min val="4000"/>
        </c:scaling>
        <c:delete val="0"/>
        <c:axPos val="l"/>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r>
                  <a:rPr lang="en-US" altLang="ja-JP">
                    <a:latin typeface="ＭＳ Ｐゴシック" panose="020B0600070205080204" pitchFamily="50" charset="-128"/>
                    <a:ea typeface="ＭＳ Ｐゴシック" panose="020B0600070205080204" pitchFamily="50" charset="-128"/>
                  </a:rPr>
                  <a:t>(</a:t>
                </a:r>
                <a:r>
                  <a:rPr lang="ja-JP" altLang="en-US">
                    <a:latin typeface="ＭＳ Ｐゴシック" panose="020B0600070205080204" pitchFamily="50" charset="-128"/>
                    <a:ea typeface="ＭＳ Ｐゴシック" panose="020B0600070205080204" pitchFamily="50" charset="-128"/>
                  </a:rPr>
                  <a:t>㎏</a:t>
                </a:r>
                <a:r>
                  <a:rPr lang="en-US" altLang="ja-JP">
                    <a:latin typeface="ＭＳ Ｐゴシック" panose="020B0600070205080204" pitchFamily="50" charset="-128"/>
                    <a:ea typeface="ＭＳ Ｐゴシック" panose="020B0600070205080204" pitchFamily="50" charset="-128"/>
                  </a:rPr>
                  <a:t>)</a:t>
                </a:r>
                <a:endParaRPr lang="ja-JP" altLang="en-US">
                  <a:latin typeface="ＭＳ Ｐゴシック" panose="020B0600070205080204" pitchFamily="50" charset="-128"/>
                  <a:ea typeface="ＭＳ Ｐゴシック" panose="020B0600070205080204" pitchFamily="50" charset="-128"/>
                </a:endParaRPr>
              </a:p>
            </c:rich>
          </c:tx>
          <c:layout>
            <c:manualLayout>
              <c:xMode val="edge"/>
              <c:yMode val="edge"/>
              <c:x val="9.0612082924458742E-2"/>
              <c:y val="1.5535742078578716E-2"/>
            </c:manualLayout>
          </c:layout>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ltLang="en-US"/>
            </a:p>
          </c:txPr>
        </c:title>
        <c:numFmt formatCode="#,##0_);[Red]\(#,##0\)" sourceLinked="0"/>
        <c:majorTickMark val="in"/>
        <c:minorTickMark val="none"/>
        <c:tickLblPos val="nextTo"/>
        <c:spPr>
          <a:noFill/>
          <a:ln w="25400">
            <a:solidFill>
              <a:schemeClr val="bg1">
                <a:lumMod val="50000"/>
                <a:alpha val="96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54909824"/>
        <c:crosses val="autoZero"/>
        <c:crossBetween val="between"/>
        <c:majorUnit val="1000"/>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latin typeface="+mn-ea"/>
          <a:ea typeface="+mn-ea"/>
        </a:defRPr>
      </a:pPr>
      <a:endParaRPr lang="ja-JP"/>
    </a:p>
  </c:txPr>
  <c:printSettings>
    <c:headerFooter/>
    <c:pageMargins b="0.75" l="0.7" r="0.7" t="0.75" header="0.3" footer="0.3"/>
    <c:pageSetup paperSize="9" orientation="landscape"/>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dPt>
            <c:idx val="0"/>
            <c:bubble3D val="0"/>
            <c:spPr>
              <a:solidFill>
                <a:srgbClr val="336600"/>
              </a:solidFill>
              <a:ln w="19050">
                <a:solidFill>
                  <a:schemeClr val="lt1"/>
                </a:solidFill>
              </a:ln>
              <a:effectLst/>
            </c:spPr>
            <c:extLst>
              <c:ext xmlns:c16="http://schemas.microsoft.com/office/drawing/2014/chart" uri="{C3380CC4-5D6E-409C-BE32-E72D297353CC}">
                <c16:uniqueId val="{00000001-5FC3-4EA2-9D5C-45BFD8123C5E}"/>
              </c:ext>
            </c:extLst>
          </c:dPt>
          <c:dPt>
            <c:idx val="1"/>
            <c:bubble3D val="0"/>
            <c:spPr>
              <a:solidFill>
                <a:srgbClr val="BEB8A6"/>
              </a:solidFill>
              <a:ln w="19050">
                <a:solidFill>
                  <a:schemeClr val="lt1"/>
                </a:solidFill>
              </a:ln>
              <a:effectLst/>
            </c:spPr>
            <c:extLst>
              <c:ext xmlns:c16="http://schemas.microsoft.com/office/drawing/2014/chart" uri="{C3380CC4-5D6E-409C-BE32-E72D297353CC}">
                <c16:uniqueId val="{00000003-5FC3-4EA2-9D5C-45BFD8123C5E}"/>
              </c:ext>
            </c:extLst>
          </c:dPt>
          <c:dLbls>
            <c:dLbl>
              <c:idx val="0"/>
              <c:layout>
                <c:manualLayout>
                  <c:x val="5.0214725980395183E-2"/>
                  <c:y val="0.19280109105886581"/>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2CD22BCB-A35F-4FEE-9CB8-2A1B698D1D43}" type="PERCENTAGE">
                      <a:rPr lang="en-US" altLang="ja-JP" sz="2000">
                        <a:latin typeface="ＭＳ Ｐゴシック" panose="020B0600070205080204" pitchFamily="50" charset="-128"/>
                        <a:ea typeface="ＭＳ Ｐゴシック" panose="020B0600070205080204" pitchFamily="50" charset="-128"/>
                      </a:rPr>
                      <a:pPr>
                        <a:defRPr sz="2000">
                          <a:latin typeface="ＭＳ Ｐゴシック" panose="020B0600070205080204" pitchFamily="50" charset="-128"/>
                          <a:ea typeface="ＭＳ Ｐゴシック" panose="020B0600070205080204" pitchFamily="50" charset="-128"/>
                        </a:defRPr>
                      </a:pPr>
                      <a:t>[パーセンテージ]</a:t>
                    </a:fld>
                    <a:endParaRPr lang="en-US" altLang="ja-JP" sz="2000">
                      <a:latin typeface="ＭＳ Ｐゴシック" panose="020B0600070205080204" pitchFamily="50" charset="-128"/>
                      <a:ea typeface="ＭＳ Ｐゴシック" panose="020B0600070205080204" pitchFamily="50" charset="-128"/>
                    </a:endParaRPr>
                  </a:p>
                  <a:p>
                    <a:pPr>
                      <a:defRPr sz="2000">
                        <a:latin typeface="ＭＳ Ｐゴシック" panose="020B0600070205080204" pitchFamily="50" charset="-128"/>
                        <a:ea typeface="ＭＳ Ｐゴシック" panose="020B0600070205080204" pitchFamily="50" charset="-128"/>
                      </a:defRPr>
                    </a:pPr>
                    <a:r>
                      <a:rPr lang="ja-JP" altLang="en-US" sz="1200">
                        <a:latin typeface="ＭＳ Ｐゴシック" panose="020B0600070205080204" pitchFamily="50" charset="-128"/>
                        <a:ea typeface="ＭＳ Ｐゴシック" panose="020B0600070205080204" pitchFamily="50" charset="-128"/>
                      </a:rPr>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5FC3-4EA2-9D5C-45BFD8123C5E}"/>
                </c:ext>
              </c:extLst>
            </c:dLbl>
            <c:dLbl>
              <c:idx val="1"/>
              <c:delete val="1"/>
              <c:extLst>
                <c:ext xmlns:c15="http://schemas.microsoft.com/office/drawing/2012/chart" uri="{CE6537A1-D6FC-4f65-9D91-7224C49458BB}"/>
                <c:ext xmlns:c16="http://schemas.microsoft.com/office/drawing/2014/chart" uri="{C3380CC4-5D6E-409C-BE32-E72D297353CC}">
                  <c16:uniqueId val="{00000003-5FC3-4EA2-9D5C-45BFD8123C5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bestFit"/>
            <c:showLegendKey val="0"/>
            <c:showVal val="0"/>
            <c:showCatName val="0"/>
            <c:showSerName val="0"/>
            <c:showPercent val="1"/>
            <c:showBubbleSize val="0"/>
            <c:showLeaderLines val="0"/>
            <c:extLst>
              <c:ext xmlns:c15="http://schemas.microsoft.com/office/drawing/2012/chart" uri="{CE6537A1-D6FC-4f65-9D91-7224C49458BB}"/>
            </c:extLst>
          </c:dLbls>
          <c:val>
            <c:numRef>
              <c:f>'計算用シート（当年）'!$Y$115:$Y$116</c:f>
              <c:numCache>
                <c:formatCode>#,##0.0_ </c:formatCode>
                <c:ptCount val="2"/>
                <c:pt idx="0" formatCode="0.0">
                  <c:v>37.799999999999997</c:v>
                </c:pt>
                <c:pt idx="1">
                  <c:v>62.2</c:v>
                </c:pt>
              </c:numCache>
            </c:numRef>
          </c:val>
          <c:extLst>
            <c:ext xmlns:c16="http://schemas.microsoft.com/office/drawing/2014/chart" uri="{C3380CC4-5D6E-409C-BE32-E72D297353CC}">
              <c16:uniqueId val="{00000004-5FC3-4EA2-9D5C-45BFD8123C5E}"/>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7208531915426428"/>
          <c:y val="9.7063809821845912E-2"/>
          <c:w val="0.50376906897968066"/>
          <c:h val="0.86128671892896569"/>
        </c:manualLayout>
      </c:layout>
      <c:pieChart>
        <c:varyColors val="1"/>
        <c:ser>
          <c:idx val="0"/>
          <c:order val="0"/>
          <c:dPt>
            <c:idx val="0"/>
            <c:bubble3D val="0"/>
            <c:spPr>
              <a:solidFill>
                <a:srgbClr val="336600"/>
              </a:solidFill>
              <a:ln w="19050">
                <a:solidFill>
                  <a:schemeClr val="lt1"/>
                </a:solidFill>
              </a:ln>
              <a:effectLst/>
            </c:spPr>
            <c:extLst>
              <c:ext xmlns:c16="http://schemas.microsoft.com/office/drawing/2014/chart" uri="{C3380CC4-5D6E-409C-BE32-E72D297353CC}">
                <c16:uniqueId val="{00000001-C2F2-4D72-8986-8CD36670B275}"/>
              </c:ext>
            </c:extLst>
          </c:dPt>
          <c:dPt>
            <c:idx val="1"/>
            <c:bubble3D val="0"/>
            <c:spPr>
              <a:solidFill>
                <a:srgbClr val="BEB8A6"/>
              </a:solidFill>
              <a:ln w="19050">
                <a:solidFill>
                  <a:schemeClr val="lt1"/>
                </a:solidFill>
              </a:ln>
              <a:effectLst/>
            </c:spPr>
            <c:extLst>
              <c:ext xmlns:c16="http://schemas.microsoft.com/office/drawing/2014/chart" uri="{C3380CC4-5D6E-409C-BE32-E72D297353CC}">
                <c16:uniqueId val="{00000003-C2F2-4D72-8986-8CD36670B275}"/>
              </c:ext>
            </c:extLst>
          </c:dPt>
          <c:dLbls>
            <c:dLbl>
              <c:idx val="0"/>
              <c:layout>
                <c:manualLayout>
                  <c:x val="4.2690639960302548E-2"/>
                  <c:y val="0.20625601966989462"/>
                </c:manualLayout>
              </c:layout>
              <c:tx>
                <c:rich>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fld id="{BCA4BE87-35B1-4188-B4B9-150CC5BFBE33}" type="PERCENTAGE">
                      <a:rPr lang="en-US" altLang="ja-JP"/>
                      <a:pPr>
                        <a:defRPr sz="2000">
                          <a:latin typeface="ＭＳ Ｐゴシック" panose="020B0600070205080204" pitchFamily="50" charset="-128"/>
                          <a:ea typeface="ＭＳ Ｐゴシック" panose="020B0600070205080204" pitchFamily="50" charset="-128"/>
                        </a:defRPr>
                      </a:pPr>
                      <a:t>[パーセンテージ]</a:t>
                    </a:fld>
                    <a:endParaRPr lang="en-US" altLang="ja-JP"/>
                  </a:p>
                  <a:p>
                    <a:pPr>
                      <a:defRPr sz="2000">
                        <a:latin typeface="ＭＳ Ｐゴシック" panose="020B0600070205080204" pitchFamily="50" charset="-128"/>
                        <a:ea typeface="ＭＳ Ｐゴシック" panose="020B0600070205080204" pitchFamily="50" charset="-128"/>
                      </a:defRPr>
                    </a:pPr>
                    <a:r>
                      <a:rPr lang="ja-JP" altLang="en-US" sz="1200"/>
                      <a:t>北海道</a:t>
                    </a:r>
                  </a:p>
                </c:rich>
              </c:tx>
              <c:numFmt formatCode="0.0%" sourceLinked="0"/>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en-US" altLang="ja-JP"/>
                </a:p>
              </c:txPr>
              <c:dLblPos val="bestFit"/>
              <c:showLegendKey val="0"/>
              <c:showVal val="0"/>
              <c:showCatName val="0"/>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C2F2-4D72-8986-8CD36670B275}"/>
                </c:ext>
              </c:extLst>
            </c:dLbl>
            <c:dLbl>
              <c:idx val="1"/>
              <c:delete val="1"/>
              <c:extLst>
                <c:ext xmlns:c15="http://schemas.microsoft.com/office/drawing/2012/chart" uri="{CE6537A1-D6FC-4f65-9D91-7224C49458BB}"/>
                <c:ext xmlns:c16="http://schemas.microsoft.com/office/drawing/2014/chart" uri="{C3380CC4-5D6E-409C-BE32-E72D297353CC}">
                  <c16:uniqueId val="{00000003-C2F2-4D72-8986-8CD36670B275}"/>
                </c:ext>
              </c:extLst>
            </c:dLbl>
            <c:spPr>
              <a:noFill/>
              <a:ln>
                <a:noFill/>
              </a:ln>
              <a:effectLst/>
            </c:spPr>
            <c:txPr>
              <a:bodyPr rot="0" spcFirstLastPara="1" vertOverflow="ellipsis" vert="horz" wrap="square" lIns="38100" tIns="19050" rIns="38100" bIns="19050" anchor="ctr" anchorCtr="1">
                <a:spAutoFit/>
              </a:bodyPr>
              <a:lstStyle/>
              <a:p>
                <a:pPr>
                  <a:defRPr sz="2000" b="0" i="0" u="none" strike="noStrike" kern="1200" baseline="0">
                    <a:solidFill>
                      <a:schemeClr val="tx1">
                        <a:lumMod val="75000"/>
                        <a:lumOff val="25000"/>
                      </a:schemeClr>
                    </a:solidFill>
                    <a:latin typeface="ＭＳ Ｐゴシック" panose="020B0600070205080204" pitchFamily="50" charset="-128"/>
                    <a:ea typeface="ＭＳ Ｐゴシック" panose="020B0600070205080204" pitchFamily="50" charset="-128"/>
                    <a:cs typeface="+mn-cs"/>
                  </a:defRPr>
                </a:pPr>
                <a:endParaRPr lang="ja-JP"/>
              </a:p>
            </c:txPr>
            <c:dLblPos val="bestFit"/>
            <c:showLegendKey val="0"/>
            <c:showVal val="1"/>
            <c:showCatName val="0"/>
            <c:showSerName val="0"/>
            <c:showPercent val="1"/>
            <c:showBubbleSize val="0"/>
            <c:showLeaderLines val="0"/>
            <c:extLst>
              <c:ext xmlns:c15="http://schemas.microsoft.com/office/drawing/2012/chart" uri="{CE6537A1-D6FC-4f65-9D91-7224C49458BB}"/>
            </c:extLst>
          </c:dLbls>
          <c:val>
            <c:numRef>
              <c:f>'計算用シート（当年）'!$Z$115:$Z$116</c:f>
              <c:numCache>
                <c:formatCode>#,##0.0_ </c:formatCode>
                <c:ptCount val="2"/>
                <c:pt idx="0" formatCode="0.0">
                  <c:v>44.3</c:v>
                </c:pt>
                <c:pt idx="1">
                  <c:v>55.7</c:v>
                </c:pt>
              </c:numCache>
            </c:numRef>
          </c:val>
          <c:extLst>
            <c:ext xmlns:c16="http://schemas.microsoft.com/office/drawing/2014/chart" uri="{C3380CC4-5D6E-409C-BE32-E72D297353CC}">
              <c16:uniqueId val="{00000004-C2F2-4D72-8986-8CD36670B275}"/>
            </c:ext>
          </c:extLst>
        </c:ser>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777917707419802"/>
          <c:y val="6.7085945019106294E-2"/>
          <c:w val="0.74188521689834319"/>
          <c:h val="0.86362510260980174"/>
        </c:manualLayout>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(振興局)'!$C$7:$C$20</c:f>
              <c:strCache>
                <c:ptCount val="14"/>
                <c:pt idx="0">
                  <c:v>十勝</c:v>
                </c:pt>
                <c:pt idx="1">
                  <c:v>オホーツク</c:v>
                </c:pt>
                <c:pt idx="2">
                  <c:v>上川</c:v>
                </c:pt>
                <c:pt idx="3">
                  <c:v>空知</c:v>
                </c:pt>
                <c:pt idx="4">
                  <c:v>根室</c:v>
                </c:pt>
                <c:pt idx="5">
                  <c:v>釧路</c:v>
                </c:pt>
                <c:pt idx="6">
                  <c:v>宗谷</c:v>
                </c:pt>
                <c:pt idx="7">
                  <c:v>石狩</c:v>
                </c:pt>
                <c:pt idx="8">
                  <c:v>日高</c:v>
                </c:pt>
                <c:pt idx="9">
                  <c:v>後志</c:v>
                </c:pt>
                <c:pt idx="10">
                  <c:v>胆振</c:v>
                </c:pt>
                <c:pt idx="11">
                  <c:v>留萌</c:v>
                </c:pt>
                <c:pt idx="12">
                  <c:v>渡島</c:v>
                </c:pt>
                <c:pt idx="13">
                  <c:v>檜山</c:v>
                </c:pt>
              </c:strCache>
            </c:strRef>
          </c:cat>
          <c:val>
            <c:numRef>
              <c:f>'グラフ表示用_データ連動 (振興局)'!$E$7:$E$20</c:f>
              <c:numCache>
                <c:formatCode>#,##0_);[Red]\(#,##0\)</c:formatCode>
                <c:ptCount val="14"/>
                <c:pt idx="0">
                  <c:v>254400</c:v>
                </c:pt>
                <c:pt idx="1">
                  <c:v>165200</c:v>
                </c:pt>
                <c:pt idx="2">
                  <c:v>129800</c:v>
                </c:pt>
                <c:pt idx="3">
                  <c:v>113100</c:v>
                </c:pt>
                <c:pt idx="4">
                  <c:v>109800</c:v>
                </c:pt>
                <c:pt idx="5">
                  <c:v>88300</c:v>
                </c:pt>
                <c:pt idx="6">
                  <c:v>62000</c:v>
                </c:pt>
                <c:pt idx="7">
                  <c:v>40400</c:v>
                </c:pt>
                <c:pt idx="8">
                  <c:v>38500</c:v>
                </c:pt>
                <c:pt idx="9">
                  <c:v>34200</c:v>
                </c:pt>
                <c:pt idx="10">
                  <c:v>34000</c:v>
                </c:pt>
                <c:pt idx="11">
                  <c:v>25600</c:v>
                </c:pt>
                <c:pt idx="12">
                  <c:v>23800</c:v>
                </c:pt>
                <c:pt idx="13">
                  <c:v>18800</c:v>
                </c:pt>
              </c:numCache>
            </c:numRef>
          </c:val>
          <c:extLst>
            <c:ext xmlns:c16="http://schemas.microsoft.com/office/drawing/2014/chart" uri="{C3380CC4-5D6E-409C-BE32-E72D297353CC}">
              <c16:uniqueId val="{00000002-F4C7-4860-9AE5-D4BA5E16AD2B}"/>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777917707419802"/>
          <c:y val="6.7085945019106294E-2"/>
          <c:w val="0.74188521689834319"/>
          <c:h val="0.86362510260980174"/>
        </c:manualLayout>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(振興局)'!$C$7:$C$20</c:f>
              <c:strCache>
                <c:ptCount val="14"/>
                <c:pt idx="0">
                  <c:v>十勝</c:v>
                </c:pt>
                <c:pt idx="1">
                  <c:v>オホーツク</c:v>
                </c:pt>
                <c:pt idx="2">
                  <c:v>上川</c:v>
                </c:pt>
                <c:pt idx="3">
                  <c:v>空知</c:v>
                </c:pt>
                <c:pt idx="4">
                  <c:v>根室</c:v>
                </c:pt>
                <c:pt idx="5">
                  <c:v>釧路</c:v>
                </c:pt>
                <c:pt idx="6">
                  <c:v>宗谷</c:v>
                </c:pt>
                <c:pt idx="7">
                  <c:v>石狩</c:v>
                </c:pt>
                <c:pt idx="8">
                  <c:v>日高</c:v>
                </c:pt>
                <c:pt idx="9">
                  <c:v>後志</c:v>
                </c:pt>
                <c:pt idx="10">
                  <c:v>胆振</c:v>
                </c:pt>
                <c:pt idx="11">
                  <c:v>留萌</c:v>
                </c:pt>
                <c:pt idx="12">
                  <c:v>渡島</c:v>
                </c:pt>
                <c:pt idx="13">
                  <c:v>檜山</c:v>
                </c:pt>
              </c:strCache>
            </c:strRef>
          </c:cat>
          <c:val>
            <c:numRef>
              <c:f>'グラフ表示用_データ連動 (振興局)'!$E$7:$E$20</c:f>
              <c:numCache>
                <c:formatCode>#,##0_);[Red]\(#,##0\)</c:formatCode>
                <c:ptCount val="14"/>
                <c:pt idx="0">
                  <c:v>254400</c:v>
                </c:pt>
                <c:pt idx="1">
                  <c:v>165200</c:v>
                </c:pt>
                <c:pt idx="2">
                  <c:v>129800</c:v>
                </c:pt>
                <c:pt idx="3">
                  <c:v>113100</c:v>
                </c:pt>
                <c:pt idx="4">
                  <c:v>109800</c:v>
                </c:pt>
                <c:pt idx="5">
                  <c:v>88300</c:v>
                </c:pt>
                <c:pt idx="6">
                  <c:v>62000</c:v>
                </c:pt>
                <c:pt idx="7">
                  <c:v>40400</c:v>
                </c:pt>
                <c:pt idx="8">
                  <c:v>38500</c:v>
                </c:pt>
                <c:pt idx="9">
                  <c:v>34200</c:v>
                </c:pt>
                <c:pt idx="10">
                  <c:v>34000</c:v>
                </c:pt>
                <c:pt idx="11">
                  <c:v>25600</c:v>
                </c:pt>
                <c:pt idx="12">
                  <c:v>23800</c:v>
                </c:pt>
                <c:pt idx="13">
                  <c:v>18800</c:v>
                </c:pt>
              </c:numCache>
            </c:numRef>
          </c:val>
          <c:extLst>
            <c:ext xmlns:c16="http://schemas.microsoft.com/office/drawing/2014/chart" uri="{C3380CC4-5D6E-409C-BE32-E72D297353CC}">
              <c16:uniqueId val="{00000000-3895-46F3-B8D4-764254E7E71C}"/>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777917707419802"/>
          <c:y val="6.7085945019106294E-2"/>
          <c:w val="0.74188521689834319"/>
          <c:h val="0.86362510260980174"/>
        </c:manualLayout>
      </c:layout>
      <c:barChart>
        <c:barDir val="bar"/>
        <c:grouping val="clustered"/>
        <c:varyColors val="0"/>
        <c:ser>
          <c:idx val="0"/>
          <c:order val="0"/>
          <c:spPr>
            <a:solidFill>
              <a:srgbClr val="548235"/>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(振興局)'!$C$7:$C$20</c:f>
              <c:strCache>
                <c:ptCount val="14"/>
                <c:pt idx="0">
                  <c:v>十勝</c:v>
                </c:pt>
                <c:pt idx="1">
                  <c:v>オホーツク</c:v>
                </c:pt>
                <c:pt idx="2">
                  <c:v>上川</c:v>
                </c:pt>
                <c:pt idx="3">
                  <c:v>空知</c:v>
                </c:pt>
                <c:pt idx="4">
                  <c:v>根室</c:v>
                </c:pt>
                <c:pt idx="5">
                  <c:v>釧路</c:v>
                </c:pt>
                <c:pt idx="6">
                  <c:v>宗谷</c:v>
                </c:pt>
                <c:pt idx="7">
                  <c:v>石狩</c:v>
                </c:pt>
                <c:pt idx="8">
                  <c:v>日高</c:v>
                </c:pt>
                <c:pt idx="9">
                  <c:v>後志</c:v>
                </c:pt>
                <c:pt idx="10">
                  <c:v>胆振</c:v>
                </c:pt>
                <c:pt idx="11">
                  <c:v>留萌</c:v>
                </c:pt>
                <c:pt idx="12">
                  <c:v>渡島</c:v>
                </c:pt>
                <c:pt idx="13">
                  <c:v>檜山</c:v>
                </c:pt>
              </c:strCache>
            </c:strRef>
          </c:cat>
          <c:val>
            <c:numRef>
              <c:f>'グラフ表示用_データ連動 (振興局)'!$D$7:$D$20</c:f>
              <c:numCache>
                <c:formatCode>#,##0.0;[Red]\-#,##0.0</c:formatCode>
                <c:ptCount val="14"/>
                <c:pt idx="0">
                  <c:v>22.4</c:v>
                </c:pt>
                <c:pt idx="1">
                  <c:v>14.5</c:v>
                </c:pt>
                <c:pt idx="2">
                  <c:v>11.4</c:v>
                </c:pt>
                <c:pt idx="3">
                  <c:v>9.9</c:v>
                </c:pt>
                <c:pt idx="4">
                  <c:v>9.6</c:v>
                </c:pt>
                <c:pt idx="5">
                  <c:v>7.8</c:v>
                </c:pt>
                <c:pt idx="6">
                  <c:v>5.4</c:v>
                </c:pt>
                <c:pt idx="7">
                  <c:v>3.6</c:v>
                </c:pt>
                <c:pt idx="8">
                  <c:v>3.4</c:v>
                </c:pt>
                <c:pt idx="9">
                  <c:v>3</c:v>
                </c:pt>
                <c:pt idx="10">
                  <c:v>3</c:v>
                </c:pt>
                <c:pt idx="11">
                  <c:v>2.2000000000000002</c:v>
                </c:pt>
                <c:pt idx="12">
                  <c:v>2.1</c:v>
                </c:pt>
                <c:pt idx="13">
                  <c:v>1.7</c:v>
                </c:pt>
              </c:numCache>
            </c:numRef>
          </c:val>
          <c:extLst>
            <c:ext xmlns:c16="http://schemas.microsoft.com/office/drawing/2014/chart" uri="{C3380CC4-5D6E-409C-BE32-E72D297353CC}">
              <c16:uniqueId val="{00000000-1B3E-4F98-BDC2-3FD8F9C53BDD}"/>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4777917707419802"/>
          <c:y val="6.7085945019106294E-2"/>
          <c:w val="0.74188521689834319"/>
          <c:h val="0.86362510260980174"/>
        </c:manualLayout>
      </c:layout>
      <c:barChart>
        <c:barDir val="bar"/>
        <c:grouping val="clustered"/>
        <c:varyColors val="0"/>
        <c:ser>
          <c:idx val="0"/>
          <c:order val="0"/>
          <c:spPr>
            <a:solidFill>
              <a:srgbClr val="54823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(振興局)'!$C$7:$C$20</c:f>
              <c:strCache>
                <c:ptCount val="14"/>
                <c:pt idx="0">
                  <c:v>十勝</c:v>
                </c:pt>
                <c:pt idx="1">
                  <c:v>オホーツク</c:v>
                </c:pt>
                <c:pt idx="2">
                  <c:v>上川</c:v>
                </c:pt>
                <c:pt idx="3">
                  <c:v>空知</c:v>
                </c:pt>
                <c:pt idx="4">
                  <c:v>根室</c:v>
                </c:pt>
                <c:pt idx="5">
                  <c:v>釧路</c:v>
                </c:pt>
                <c:pt idx="6">
                  <c:v>宗谷</c:v>
                </c:pt>
                <c:pt idx="7">
                  <c:v>石狩</c:v>
                </c:pt>
                <c:pt idx="8">
                  <c:v>日高</c:v>
                </c:pt>
                <c:pt idx="9">
                  <c:v>後志</c:v>
                </c:pt>
                <c:pt idx="10">
                  <c:v>胆振</c:v>
                </c:pt>
                <c:pt idx="11">
                  <c:v>留萌</c:v>
                </c:pt>
                <c:pt idx="12">
                  <c:v>渡島</c:v>
                </c:pt>
                <c:pt idx="13">
                  <c:v>檜山</c:v>
                </c:pt>
              </c:strCache>
            </c:strRef>
          </c:cat>
          <c:val>
            <c:numRef>
              <c:f>'グラフ表示用_データ連動 (振興局)'!$E$7:$E$20</c:f>
              <c:numCache>
                <c:formatCode>#,##0_);[Red]\(#,##0\)</c:formatCode>
                <c:ptCount val="14"/>
                <c:pt idx="0">
                  <c:v>254400</c:v>
                </c:pt>
                <c:pt idx="1">
                  <c:v>165200</c:v>
                </c:pt>
                <c:pt idx="2">
                  <c:v>129800</c:v>
                </c:pt>
                <c:pt idx="3">
                  <c:v>113100</c:v>
                </c:pt>
                <c:pt idx="4">
                  <c:v>109800</c:v>
                </c:pt>
                <c:pt idx="5">
                  <c:v>88300</c:v>
                </c:pt>
                <c:pt idx="6">
                  <c:v>62000</c:v>
                </c:pt>
                <c:pt idx="7">
                  <c:v>40400</c:v>
                </c:pt>
                <c:pt idx="8">
                  <c:v>38500</c:v>
                </c:pt>
                <c:pt idx="9">
                  <c:v>34200</c:v>
                </c:pt>
                <c:pt idx="10">
                  <c:v>34000</c:v>
                </c:pt>
                <c:pt idx="11">
                  <c:v>25600</c:v>
                </c:pt>
                <c:pt idx="12">
                  <c:v>23800</c:v>
                </c:pt>
                <c:pt idx="13">
                  <c:v>18800</c:v>
                </c:pt>
              </c:numCache>
            </c:numRef>
          </c:val>
          <c:extLst>
            <c:ext xmlns:c16="http://schemas.microsoft.com/office/drawing/2014/chart" uri="{C3380CC4-5D6E-409C-BE32-E72D297353CC}">
              <c16:uniqueId val="{00000000-3B9B-40FB-81AE-B4B6997A8DF6}"/>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208531915426428"/>
          <c:y val="9.7063809821845912E-2"/>
          <c:w val="0.50376906897968066"/>
          <c:h val="0.86128671892896569"/>
        </c:manualLayout>
      </c:layout>
      <c:pieChart>
        <c:varyColors val="1"/>
        <c:dLbls>
          <c:dLblPos val="bestFit"/>
          <c:showLegendKey val="0"/>
          <c:showVal val="1"/>
          <c:showCatName val="0"/>
          <c:showSerName val="0"/>
          <c:showPercent val="0"/>
          <c:showBubbleSize val="0"/>
          <c:showLeaderLines val="0"/>
        </c:dLbls>
        <c:firstSliceAng val="0"/>
      </c:pieChart>
      <c:spPr>
        <a:noFill/>
        <a:ln>
          <a:noFill/>
        </a:ln>
        <a:effectLst/>
      </c:spPr>
    </c:plotArea>
    <c:plotVisOnly val="1"/>
    <c:dispBlanksAs val="gap"/>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6868920196582"/>
          <c:y val="6.7085945019106294E-2"/>
          <c:w val="0.71799564204581656"/>
          <c:h val="0.86362510260980174"/>
        </c:manualLayout>
      </c:layout>
      <c:barChart>
        <c:barDir val="bar"/>
        <c:grouping val="clustered"/>
        <c:varyColors val="0"/>
        <c:ser>
          <c:idx val="0"/>
          <c:order val="0"/>
          <c:spPr>
            <a:solidFill>
              <a:srgbClr val="548235"/>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(市町村)'!$C$5:$C$24</c:f>
              <c:strCache>
                <c:ptCount val="20"/>
                <c:pt idx="0">
                  <c:v>別海町</c:v>
                </c:pt>
                <c:pt idx="1">
                  <c:v>標茶町</c:v>
                </c:pt>
                <c:pt idx="2">
                  <c:v>中標津町</c:v>
                </c:pt>
                <c:pt idx="3">
                  <c:v>音更町</c:v>
                </c:pt>
                <c:pt idx="4">
                  <c:v>北見市</c:v>
                </c:pt>
                <c:pt idx="5">
                  <c:v>帯広市</c:v>
                </c:pt>
                <c:pt idx="6">
                  <c:v>幕別町</c:v>
                </c:pt>
                <c:pt idx="7">
                  <c:v>芽室町</c:v>
                </c:pt>
                <c:pt idx="8">
                  <c:v>岩見沢市</c:v>
                </c:pt>
                <c:pt idx="9">
                  <c:v>士別市</c:v>
                </c:pt>
                <c:pt idx="10">
                  <c:v>士幌町</c:v>
                </c:pt>
                <c:pt idx="11">
                  <c:v>清水町</c:v>
                </c:pt>
                <c:pt idx="12">
                  <c:v>稚内市</c:v>
                </c:pt>
                <c:pt idx="13">
                  <c:v>浜中町</c:v>
                </c:pt>
                <c:pt idx="14">
                  <c:v>大樹町</c:v>
                </c:pt>
                <c:pt idx="15">
                  <c:v>網走市</c:v>
                </c:pt>
                <c:pt idx="16">
                  <c:v>旭川市</c:v>
                </c:pt>
                <c:pt idx="17">
                  <c:v>大空町</c:v>
                </c:pt>
                <c:pt idx="18">
                  <c:v>足寄町</c:v>
                </c:pt>
                <c:pt idx="19">
                  <c:v>豊富町</c:v>
                </c:pt>
              </c:strCache>
            </c:strRef>
          </c:cat>
          <c:val>
            <c:numRef>
              <c:f>'グラフ表示用_データ連動 (市町村)'!$E$5:$E$24</c:f>
              <c:numCache>
                <c:formatCode>#,##0_);[Red]\(#,##0\)</c:formatCode>
                <c:ptCount val="20"/>
                <c:pt idx="0">
                  <c:v>63200</c:v>
                </c:pt>
                <c:pt idx="1">
                  <c:v>28900</c:v>
                </c:pt>
                <c:pt idx="2">
                  <c:v>24400</c:v>
                </c:pt>
                <c:pt idx="3">
                  <c:v>24300</c:v>
                </c:pt>
                <c:pt idx="4">
                  <c:v>23700</c:v>
                </c:pt>
                <c:pt idx="5">
                  <c:v>22900</c:v>
                </c:pt>
                <c:pt idx="6">
                  <c:v>22500</c:v>
                </c:pt>
                <c:pt idx="7">
                  <c:v>21400</c:v>
                </c:pt>
                <c:pt idx="8">
                  <c:v>19700</c:v>
                </c:pt>
                <c:pt idx="9">
                  <c:v>16500</c:v>
                </c:pt>
                <c:pt idx="10">
                  <c:v>15900</c:v>
                </c:pt>
                <c:pt idx="11">
                  <c:v>14900</c:v>
                </c:pt>
                <c:pt idx="12">
                  <c:v>14600</c:v>
                </c:pt>
                <c:pt idx="13">
                  <c:v>14600</c:v>
                </c:pt>
                <c:pt idx="14">
                  <c:v>14200</c:v>
                </c:pt>
                <c:pt idx="15">
                  <c:v>14000</c:v>
                </c:pt>
                <c:pt idx="16">
                  <c:v>13700</c:v>
                </c:pt>
                <c:pt idx="17">
                  <c:v>13600</c:v>
                </c:pt>
                <c:pt idx="18">
                  <c:v>13400</c:v>
                </c:pt>
                <c:pt idx="19">
                  <c:v>13200</c:v>
                </c:pt>
              </c:numCache>
            </c:numRef>
          </c:val>
          <c:extLst>
            <c:ext xmlns:c16="http://schemas.microsoft.com/office/drawing/2014/chart" uri="{C3380CC4-5D6E-409C-BE32-E72D297353CC}">
              <c16:uniqueId val="{00000000-D21F-4784-B76A-6827B6308E45}"/>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6868920196582"/>
          <c:y val="6.7085945019106294E-2"/>
          <c:w val="0.71799564204581656"/>
          <c:h val="0.86362510260980174"/>
        </c:manualLayout>
      </c:layout>
      <c:barChart>
        <c:barDir val="bar"/>
        <c:grouping val="clustered"/>
        <c:varyColors val="0"/>
        <c:ser>
          <c:idx val="0"/>
          <c:order val="0"/>
          <c:spPr>
            <a:solidFill>
              <a:srgbClr val="548235"/>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(市町村)'!$C$5:$C$24</c:f>
              <c:strCache>
                <c:ptCount val="20"/>
                <c:pt idx="0">
                  <c:v>別海町</c:v>
                </c:pt>
                <c:pt idx="1">
                  <c:v>標茶町</c:v>
                </c:pt>
                <c:pt idx="2">
                  <c:v>中標津町</c:v>
                </c:pt>
                <c:pt idx="3">
                  <c:v>音更町</c:v>
                </c:pt>
                <c:pt idx="4">
                  <c:v>北見市</c:v>
                </c:pt>
                <c:pt idx="5">
                  <c:v>帯広市</c:v>
                </c:pt>
                <c:pt idx="6">
                  <c:v>幕別町</c:v>
                </c:pt>
                <c:pt idx="7">
                  <c:v>芽室町</c:v>
                </c:pt>
                <c:pt idx="8">
                  <c:v>岩見沢市</c:v>
                </c:pt>
                <c:pt idx="9">
                  <c:v>士別市</c:v>
                </c:pt>
                <c:pt idx="10">
                  <c:v>士幌町</c:v>
                </c:pt>
                <c:pt idx="11">
                  <c:v>清水町</c:v>
                </c:pt>
                <c:pt idx="12">
                  <c:v>稚内市</c:v>
                </c:pt>
                <c:pt idx="13">
                  <c:v>浜中町</c:v>
                </c:pt>
                <c:pt idx="14">
                  <c:v>大樹町</c:v>
                </c:pt>
                <c:pt idx="15">
                  <c:v>網走市</c:v>
                </c:pt>
                <c:pt idx="16">
                  <c:v>旭川市</c:v>
                </c:pt>
                <c:pt idx="17">
                  <c:v>大空町</c:v>
                </c:pt>
                <c:pt idx="18">
                  <c:v>足寄町</c:v>
                </c:pt>
                <c:pt idx="19">
                  <c:v>豊富町</c:v>
                </c:pt>
              </c:strCache>
            </c:strRef>
          </c:cat>
          <c:val>
            <c:numRef>
              <c:f>'グラフ表示用_データ連動 (市町村)'!$E$5:$E$24</c:f>
              <c:numCache>
                <c:formatCode>#,##0_);[Red]\(#,##0\)</c:formatCode>
                <c:ptCount val="20"/>
                <c:pt idx="0">
                  <c:v>63200</c:v>
                </c:pt>
                <c:pt idx="1">
                  <c:v>28900</c:v>
                </c:pt>
                <c:pt idx="2">
                  <c:v>24400</c:v>
                </c:pt>
                <c:pt idx="3">
                  <c:v>24300</c:v>
                </c:pt>
                <c:pt idx="4">
                  <c:v>23700</c:v>
                </c:pt>
                <c:pt idx="5">
                  <c:v>22900</c:v>
                </c:pt>
                <c:pt idx="6">
                  <c:v>22500</c:v>
                </c:pt>
                <c:pt idx="7">
                  <c:v>21400</c:v>
                </c:pt>
                <c:pt idx="8">
                  <c:v>19700</c:v>
                </c:pt>
                <c:pt idx="9">
                  <c:v>16500</c:v>
                </c:pt>
                <c:pt idx="10">
                  <c:v>15900</c:v>
                </c:pt>
                <c:pt idx="11">
                  <c:v>14900</c:v>
                </c:pt>
                <c:pt idx="12">
                  <c:v>14600</c:v>
                </c:pt>
                <c:pt idx="13">
                  <c:v>14600</c:v>
                </c:pt>
                <c:pt idx="14">
                  <c:v>14200</c:v>
                </c:pt>
                <c:pt idx="15">
                  <c:v>14000</c:v>
                </c:pt>
                <c:pt idx="16">
                  <c:v>13700</c:v>
                </c:pt>
                <c:pt idx="17">
                  <c:v>13600</c:v>
                </c:pt>
                <c:pt idx="18">
                  <c:v>13400</c:v>
                </c:pt>
                <c:pt idx="19">
                  <c:v>13200</c:v>
                </c:pt>
              </c:numCache>
            </c:numRef>
          </c:val>
          <c:extLst>
            <c:ext xmlns:c16="http://schemas.microsoft.com/office/drawing/2014/chart" uri="{C3380CC4-5D6E-409C-BE32-E72D297353CC}">
              <c16:uniqueId val="{00000000-2F62-4C3D-A58F-7E7185FF76CA}"/>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6868920196582"/>
          <c:y val="6.7085945019106294E-2"/>
          <c:w val="0.71799564204581656"/>
          <c:h val="0.86362510260980174"/>
        </c:manualLayout>
      </c:layout>
      <c:barChart>
        <c:barDir val="bar"/>
        <c:grouping val="clustered"/>
        <c:varyColors val="0"/>
        <c:ser>
          <c:idx val="0"/>
          <c:order val="0"/>
          <c:spPr>
            <a:solidFill>
              <a:srgbClr val="548235"/>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(市町村)'!$C$5:$C$24</c:f>
              <c:strCache>
                <c:ptCount val="20"/>
                <c:pt idx="0">
                  <c:v>別海町</c:v>
                </c:pt>
                <c:pt idx="1">
                  <c:v>標茶町</c:v>
                </c:pt>
                <c:pt idx="2">
                  <c:v>中標津町</c:v>
                </c:pt>
                <c:pt idx="3">
                  <c:v>音更町</c:v>
                </c:pt>
                <c:pt idx="4">
                  <c:v>北見市</c:v>
                </c:pt>
                <c:pt idx="5">
                  <c:v>帯広市</c:v>
                </c:pt>
                <c:pt idx="6">
                  <c:v>幕別町</c:v>
                </c:pt>
                <c:pt idx="7">
                  <c:v>芽室町</c:v>
                </c:pt>
                <c:pt idx="8">
                  <c:v>岩見沢市</c:v>
                </c:pt>
                <c:pt idx="9">
                  <c:v>士別市</c:v>
                </c:pt>
                <c:pt idx="10">
                  <c:v>士幌町</c:v>
                </c:pt>
                <c:pt idx="11">
                  <c:v>清水町</c:v>
                </c:pt>
                <c:pt idx="12">
                  <c:v>稚内市</c:v>
                </c:pt>
                <c:pt idx="13">
                  <c:v>浜中町</c:v>
                </c:pt>
                <c:pt idx="14">
                  <c:v>大樹町</c:v>
                </c:pt>
                <c:pt idx="15">
                  <c:v>網走市</c:v>
                </c:pt>
                <c:pt idx="16">
                  <c:v>旭川市</c:v>
                </c:pt>
                <c:pt idx="17">
                  <c:v>大空町</c:v>
                </c:pt>
                <c:pt idx="18">
                  <c:v>足寄町</c:v>
                </c:pt>
                <c:pt idx="19">
                  <c:v>豊富町</c:v>
                </c:pt>
              </c:strCache>
            </c:strRef>
          </c:cat>
          <c:val>
            <c:numRef>
              <c:f>'グラフ表示用_データ連動 (市町村)'!$E$5:$E$24</c:f>
              <c:numCache>
                <c:formatCode>#,##0_);[Red]\(#,##0\)</c:formatCode>
                <c:ptCount val="20"/>
                <c:pt idx="0">
                  <c:v>63200</c:v>
                </c:pt>
                <c:pt idx="1">
                  <c:v>28900</c:v>
                </c:pt>
                <c:pt idx="2">
                  <c:v>24400</c:v>
                </c:pt>
                <c:pt idx="3">
                  <c:v>24300</c:v>
                </c:pt>
                <c:pt idx="4">
                  <c:v>23700</c:v>
                </c:pt>
                <c:pt idx="5">
                  <c:v>22900</c:v>
                </c:pt>
                <c:pt idx="6">
                  <c:v>22500</c:v>
                </c:pt>
                <c:pt idx="7">
                  <c:v>21400</c:v>
                </c:pt>
                <c:pt idx="8">
                  <c:v>19700</c:v>
                </c:pt>
                <c:pt idx="9">
                  <c:v>16500</c:v>
                </c:pt>
                <c:pt idx="10">
                  <c:v>15900</c:v>
                </c:pt>
                <c:pt idx="11">
                  <c:v>14900</c:v>
                </c:pt>
                <c:pt idx="12">
                  <c:v>14600</c:v>
                </c:pt>
                <c:pt idx="13">
                  <c:v>14600</c:v>
                </c:pt>
                <c:pt idx="14">
                  <c:v>14200</c:v>
                </c:pt>
                <c:pt idx="15">
                  <c:v>14000</c:v>
                </c:pt>
                <c:pt idx="16">
                  <c:v>13700</c:v>
                </c:pt>
                <c:pt idx="17">
                  <c:v>13600</c:v>
                </c:pt>
                <c:pt idx="18">
                  <c:v>13400</c:v>
                </c:pt>
                <c:pt idx="19">
                  <c:v>13200</c:v>
                </c:pt>
              </c:numCache>
            </c:numRef>
          </c:val>
          <c:extLst>
            <c:ext xmlns:c16="http://schemas.microsoft.com/office/drawing/2014/chart" uri="{C3380CC4-5D6E-409C-BE32-E72D297353CC}">
              <c16:uniqueId val="{00000000-D62F-4435-8E42-3E143FE09F90}"/>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7166868920196582"/>
          <c:y val="6.7085945019106294E-2"/>
          <c:w val="0.71799564204581656"/>
          <c:h val="0.86362510260980174"/>
        </c:manualLayout>
      </c:layout>
      <c:barChart>
        <c:barDir val="bar"/>
        <c:grouping val="clustered"/>
        <c:varyColors val="0"/>
        <c:ser>
          <c:idx val="0"/>
          <c:order val="0"/>
          <c:spPr>
            <a:solidFill>
              <a:srgbClr val="548235"/>
            </a:solidFill>
            <a:ln>
              <a:noFill/>
            </a:ln>
            <a:effectLst/>
          </c:spPr>
          <c:invertIfNegative val="0"/>
          <c:dLbls>
            <c:numFmt formatCode="#,##0_);[Red]\(#,##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ＭＳ Ｐゴシック" panose="020B0600070205080204" pitchFamily="50" charset="-128"/>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'グラフ表示用_データ連動 (市町村)'!$C$5:$C$24</c:f>
              <c:strCache>
                <c:ptCount val="20"/>
                <c:pt idx="0">
                  <c:v>別海町</c:v>
                </c:pt>
                <c:pt idx="1">
                  <c:v>標茶町</c:v>
                </c:pt>
                <c:pt idx="2">
                  <c:v>中標津町</c:v>
                </c:pt>
                <c:pt idx="3">
                  <c:v>音更町</c:v>
                </c:pt>
                <c:pt idx="4">
                  <c:v>北見市</c:v>
                </c:pt>
                <c:pt idx="5">
                  <c:v>帯広市</c:v>
                </c:pt>
                <c:pt idx="6">
                  <c:v>幕別町</c:v>
                </c:pt>
                <c:pt idx="7">
                  <c:v>芽室町</c:v>
                </c:pt>
                <c:pt idx="8">
                  <c:v>岩見沢市</c:v>
                </c:pt>
                <c:pt idx="9">
                  <c:v>士別市</c:v>
                </c:pt>
                <c:pt idx="10">
                  <c:v>士幌町</c:v>
                </c:pt>
                <c:pt idx="11">
                  <c:v>清水町</c:v>
                </c:pt>
                <c:pt idx="12">
                  <c:v>稚内市</c:v>
                </c:pt>
                <c:pt idx="13">
                  <c:v>浜中町</c:v>
                </c:pt>
                <c:pt idx="14">
                  <c:v>大樹町</c:v>
                </c:pt>
                <c:pt idx="15">
                  <c:v>網走市</c:v>
                </c:pt>
                <c:pt idx="16">
                  <c:v>旭川市</c:v>
                </c:pt>
                <c:pt idx="17">
                  <c:v>大空町</c:v>
                </c:pt>
                <c:pt idx="18">
                  <c:v>足寄町</c:v>
                </c:pt>
                <c:pt idx="19">
                  <c:v>豊富町</c:v>
                </c:pt>
              </c:strCache>
            </c:strRef>
          </c:cat>
          <c:val>
            <c:numRef>
              <c:f>'グラフ表示用_データ連動 (市町村)'!$E$5:$E$24</c:f>
              <c:numCache>
                <c:formatCode>#,##0_);[Red]\(#,##0\)</c:formatCode>
                <c:ptCount val="20"/>
                <c:pt idx="0">
                  <c:v>63200</c:v>
                </c:pt>
                <c:pt idx="1">
                  <c:v>28900</c:v>
                </c:pt>
                <c:pt idx="2">
                  <c:v>24400</c:v>
                </c:pt>
                <c:pt idx="3">
                  <c:v>24300</c:v>
                </c:pt>
                <c:pt idx="4">
                  <c:v>23700</c:v>
                </c:pt>
                <c:pt idx="5">
                  <c:v>22900</c:v>
                </c:pt>
                <c:pt idx="6">
                  <c:v>22500</c:v>
                </c:pt>
                <c:pt idx="7">
                  <c:v>21400</c:v>
                </c:pt>
                <c:pt idx="8">
                  <c:v>19700</c:v>
                </c:pt>
                <c:pt idx="9">
                  <c:v>16500</c:v>
                </c:pt>
                <c:pt idx="10">
                  <c:v>15900</c:v>
                </c:pt>
                <c:pt idx="11">
                  <c:v>14900</c:v>
                </c:pt>
                <c:pt idx="12">
                  <c:v>14600</c:v>
                </c:pt>
                <c:pt idx="13">
                  <c:v>14600</c:v>
                </c:pt>
                <c:pt idx="14">
                  <c:v>14200</c:v>
                </c:pt>
                <c:pt idx="15">
                  <c:v>14000</c:v>
                </c:pt>
                <c:pt idx="16">
                  <c:v>13700</c:v>
                </c:pt>
                <c:pt idx="17">
                  <c:v>13600</c:v>
                </c:pt>
                <c:pt idx="18">
                  <c:v>13400</c:v>
                </c:pt>
                <c:pt idx="19">
                  <c:v>13200</c:v>
                </c:pt>
              </c:numCache>
            </c:numRef>
          </c:val>
          <c:extLst>
            <c:ext xmlns:c16="http://schemas.microsoft.com/office/drawing/2014/chart" uri="{C3380CC4-5D6E-409C-BE32-E72D297353CC}">
              <c16:uniqueId val="{00000000-5A5E-4246-86DF-2F176426A176}"/>
            </c:ext>
          </c:extLst>
        </c:ser>
        <c:dLbls>
          <c:dLblPos val="outEnd"/>
          <c:showLegendKey val="0"/>
          <c:showVal val="1"/>
          <c:showCatName val="0"/>
          <c:showSerName val="0"/>
          <c:showPercent val="0"/>
          <c:showBubbleSize val="0"/>
        </c:dLbls>
        <c:gapWidth val="50"/>
        <c:axId val="1182551616"/>
        <c:axId val="941460160"/>
      </c:barChart>
      <c:catAx>
        <c:axId val="1182551616"/>
        <c:scaling>
          <c:orientation val="maxMin"/>
        </c:scaling>
        <c:delete val="0"/>
        <c:axPos val="l"/>
        <c:numFmt formatCode="General" sourceLinked="1"/>
        <c:majorTickMark val="none"/>
        <c:minorTickMark val="none"/>
        <c:tickLblPos val="nextTo"/>
        <c:spPr>
          <a:noFill/>
          <a:ln w="25400" cap="flat" cmpd="sng" algn="ctr">
            <a:solidFill>
              <a:schemeClr val="bg1">
                <a:lumMod val="50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941460160"/>
        <c:crosses val="autoZero"/>
        <c:auto val="1"/>
        <c:lblAlgn val="ctr"/>
        <c:lblOffset val="100"/>
        <c:noMultiLvlLbl val="0"/>
      </c:catAx>
      <c:valAx>
        <c:axId val="941460160"/>
        <c:scaling>
          <c:orientation val="minMax"/>
        </c:scaling>
        <c:delete val="0"/>
        <c:axPos val="t"/>
        <c:majorGridlines>
          <c:spPr>
            <a:ln w="9525" cap="flat" cmpd="sng" algn="ctr">
              <a:noFill/>
              <a:round/>
            </a:ln>
            <a:effectLst/>
          </c:spPr>
        </c:majorGridlines>
        <c:numFmt formatCode="#,##0_);[Red]\(#,##0\)" sourceLinked="0"/>
        <c:majorTickMark val="in"/>
        <c:minorTickMark val="none"/>
        <c:tickLblPos val="nextTo"/>
        <c:spPr>
          <a:noFill/>
          <a:ln w="25400">
            <a:solidFill>
              <a:schemeClr val="bg1">
                <a:lumMod val="50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ＭＳ Ｐゴシック" panose="020B0600070205080204" pitchFamily="50" charset="-128"/>
                <a:ea typeface="ＭＳ Ｐゴシック" panose="020B0600070205080204" pitchFamily="50" charset="-128"/>
                <a:cs typeface="+mn-cs"/>
              </a:defRPr>
            </a:pPr>
            <a:endParaRPr lang="ja-JP"/>
          </a:p>
        </c:txPr>
        <c:crossAx val="11825516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ja-JP"/>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withinLinear" id="19">
  <a:schemeClr val="accent6"/>
</cs:colorStyle>
</file>

<file path=xl/charts/colors27.xml><?xml version="1.0" encoding="utf-8"?>
<cs:colorStyle xmlns:cs="http://schemas.microsoft.com/office/drawing/2012/chartStyle" xmlns:a="http://schemas.openxmlformats.org/drawingml/2006/main" meth="withinLinear" id="19">
  <a:schemeClr val="accent6"/>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26" Type="http://schemas.openxmlformats.org/officeDocument/2006/relationships/chart" Target="../charts/chart26.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5" Type="http://schemas.openxmlformats.org/officeDocument/2006/relationships/chart" Target="../charts/chart25.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29" Type="http://schemas.openxmlformats.org/officeDocument/2006/relationships/chart" Target="../charts/chart29.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24" Type="http://schemas.openxmlformats.org/officeDocument/2006/relationships/chart" Target="../charts/chart24.xml"/><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28" Type="http://schemas.openxmlformats.org/officeDocument/2006/relationships/chart" Target="../charts/chart28.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 Id="rId27" Type="http://schemas.openxmlformats.org/officeDocument/2006/relationships/chart" Target="../charts/chart27.xml"/><Relationship Id="rId30" Type="http://schemas.openxmlformats.org/officeDocument/2006/relationships/chart" Target="../charts/chart30.xml"/></Relationships>
</file>

<file path=xl/drawings/_rels/drawing8.xml.rels><?xml version="1.0" encoding="UTF-8" standalone="yes"?>
<Relationships xmlns="http://schemas.openxmlformats.org/package/2006/relationships"><Relationship Id="rId3" Type="http://schemas.openxmlformats.org/officeDocument/2006/relationships/chart" Target="../charts/chart33.xml"/><Relationship Id="rId2" Type="http://schemas.openxmlformats.org/officeDocument/2006/relationships/chart" Target="../charts/chart32.xml"/><Relationship Id="rId1" Type="http://schemas.openxmlformats.org/officeDocument/2006/relationships/chart" Target="../charts/chart31.xml"/><Relationship Id="rId4" Type="http://schemas.openxmlformats.org/officeDocument/2006/relationships/chart" Target="../charts/chart34.xml"/></Relationships>
</file>

<file path=xl/drawings/_rels/drawing13.xml.rels><?xml version="1.0" encoding="UTF-8" standalone="yes"?>
<Relationships xmlns="http://schemas.openxmlformats.org/package/2006/relationships"><Relationship Id="rId8" Type="http://schemas.openxmlformats.org/officeDocument/2006/relationships/chart" Target="../charts/chart42.xml"/><Relationship Id="rId3" Type="http://schemas.openxmlformats.org/officeDocument/2006/relationships/chart" Target="../charts/chart37.xml"/><Relationship Id="rId7" Type="http://schemas.openxmlformats.org/officeDocument/2006/relationships/chart" Target="../charts/chart41.xml"/><Relationship Id="rId2" Type="http://schemas.openxmlformats.org/officeDocument/2006/relationships/chart" Target="../charts/chart36.xml"/><Relationship Id="rId1" Type="http://schemas.openxmlformats.org/officeDocument/2006/relationships/chart" Target="../charts/chart35.xml"/><Relationship Id="rId6" Type="http://schemas.openxmlformats.org/officeDocument/2006/relationships/chart" Target="../charts/chart40.xml"/><Relationship Id="rId5" Type="http://schemas.openxmlformats.org/officeDocument/2006/relationships/chart" Target="../charts/chart39.xml"/><Relationship Id="rId4" Type="http://schemas.openxmlformats.org/officeDocument/2006/relationships/chart" Target="../charts/chart38.xml"/></Relationships>
</file>

<file path=xl/drawings/_rels/drawing18.xml.rels><?xml version="1.0" encoding="UTF-8" standalone="yes"?>
<Relationships xmlns="http://schemas.openxmlformats.org/package/2006/relationships"><Relationship Id="rId3" Type="http://schemas.openxmlformats.org/officeDocument/2006/relationships/image" Target="../media/image9.emf"/><Relationship Id="rId2" Type="http://schemas.openxmlformats.org/officeDocument/2006/relationships/image" Target="../media/image8.emf"/><Relationship Id="rId1" Type="http://schemas.openxmlformats.org/officeDocument/2006/relationships/image" Target="../media/image7.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6105</xdr:colOff>
          <xdr:row>20</xdr:row>
          <xdr:rowOff>12158</xdr:rowOff>
        </xdr:from>
        <xdr:to>
          <xdr:col>10</xdr:col>
          <xdr:colOff>1139580</xdr:colOff>
          <xdr:row>41</xdr:row>
          <xdr:rowOff>130268</xdr:rowOff>
        </xdr:to>
        <xdr:pic>
          <xdr:nvPicPr>
            <xdr:cNvPr id="11" name="図 10">
              <a:extLst>
                <a:ext uri="{FF2B5EF4-FFF2-40B4-BE49-F238E27FC236}">
                  <a16:creationId xmlns:a16="http://schemas.microsoft.com/office/drawing/2014/main" id="{93F637A2-FD77-8A01-60EE-5C8C02E937F6}"/>
                </a:ext>
              </a:extLst>
            </xdr:cNvPr>
            <xdr:cNvPicPr>
              <a:picLocks noChangeAspect="1" noChangeArrowheads="1"/>
              <a:extLst>
                <a:ext uri="{84589F7E-364E-4C9E-8A38-B11213B215E9}">
                  <a14:cameraTool cellRange="判定_振興局" spid="_x0000_s228802"/>
                </a:ext>
              </a:extLst>
            </xdr:cNvPicPr>
          </xdr:nvPicPr>
          <xdr:blipFill>
            <a:blip xmlns:r="http://schemas.openxmlformats.org/officeDocument/2006/relationships" r:embed="rId1"/>
            <a:srcRect/>
            <a:stretch>
              <a:fillRect/>
            </a:stretch>
          </xdr:blipFill>
          <xdr:spPr bwMode="auto">
            <a:xfrm>
              <a:off x="4759080" y="4088858"/>
              <a:ext cx="4381500" cy="397573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xdr:from>
      <xdr:col>4</xdr:col>
      <xdr:colOff>74084</xdr:colOff>
      <xdr:row>3</xdr:row>
      <xdr:rowOff>230114</xdr:rowOff>
    </xdr:from>
    <xdr:to>
      <xdr:col>9</xdr:col>
      <xdr:colOff>926040</xdr:colOff>
      <xdr:row>5</xdr:row>
      <xdr:rowOff>13870</xdr:rowOff>
    </xdr:to>
    <xdr:grpSp>
      <xdr:nvGrpSpPr>
        <xdr:cNvPr id="5" name="グループ化 4">
          <a:extLst>
            <a:ext uri="{FF2B5EF4-FFF2-40B4-BE49-F238E27FC236}">
              <a16:creationId xmlns:a16="http://schemas.microsoft.com/office/drawing/2014/main" id="{E1488DBD-C8FC-F8E0-4DBE-B395DF59BD58}"/>
            </a:ext>
          </a:extLst>
        </xdr:cNvPr>
        <xdr:cNvGrpSpPr/>
      </xdr:nvGrpSpPr>
      <xdr:grpSpPr>
        <a:xfrm>
          <a:off x="3397912" y="944489"/>
          <a:ext cx="4265081" cy="359225"/>
          <a:chOff x="3915834" y="825500"/>
          <a:chExt cx="4174142" cy="285750"/>
        </a:xfrm>
      </xdr:grpSpPr>
      <xdr:sp macro="" textlink="">
        <xdr:nvSpPr>
          <xdr:cNvPr id="2" name="矢印: 左 1">
            <a:extLst>
              <a:ext uri="{FF2B5EF4-FFF2-40B4-BE49-F238E27FC236}">
                <a16:creationId xmlns:a16="http://schemas.microsoft.com/office/drawing/2014/main" id="{03460E00-3EA7-FCBA-FD2D-3E138C9C741E}"/>
              </a:ext>
            </a:extLst>
          </xdr:cNvPr>
          <xdr:cNvSpPr/>
        </xdr:nvSpPr>
        <xdr:spPr>
          <a:xfrm>
            <a:off x="3915834" y="825500"/>
            <a:ext cx="254000" cy="285750"/>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 name="テキスト ボックス 3">
            <a:extLst>
              <a:ext uri="{FF2B5EF4-FFF2-40B4-BE49-F238E27FC236}">
                <a16:creationId xmlns:a16="http://schemas.microsoft.com/office/drawing/2014/main" id="{EF512100-EDB4-3FAA-050B-0966A292FF2B}"/>
              </a:ext>
            </a:extLst>
          </xdr:cNvPr>
          <xdr:cNvSpPr txBox="1"/>
        </xdr:nvSpPr>
        <xdr:spPr>
          <a:xfrm>
            <a:off x="4142393" y="845561"/>
            <a:ext cx="3947583" cy="25453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ゴシック" panose="020B0609070205080204" pitchFamily="49" charset="-128"/>
                <a:ea typeface="ＭＳ ゴシック" panose="020B0609070205080204" pitchFamily="49" charset="-128"/>
              </a:rPr>
              <a:t>ご覧になる「品目名・データの種類」を選択してください。</a:t>
            </a:r>
          </a:p>
        </xdr:txBody>
      </xdr:sp>
    </xdr:grpSp>
    <xdr:clientData/>
  </xdr:twoCellAnchor>
  <xdr:oneCellAnchor>
    <xdr:from>
      <xdr:col>8</xdr:col>
      <xdr:colOff>485970</xdr:colOff>
      <xdr:row>28</xdr:row>
      <xdr:rowOff>0</xdr:rowOff>
    </xdr:from>
    <xdr:ext cx="184731" cy="264560"/>
    <xdr:sp macro="" textlink="">
      <xdr:nvSpPr>
        <xdr:cNvPr id="7" name="テキスト ボックス 6">
          <a:extLst>
            <a:ext uri="{FF2B5EF4-FFF2-40B4-BE49-F238E27FC236}">
              <a16:creationId xmlns:a16="http://schemas.microsoft.com/office/drawing/2014/main" id="{7425683C-3D9B-4781-81DA-F4C67362552D}"/>
            </a:ext>
          </a:extLst>
        </xdr:cNvPr>
        <xdr:cNvSpPr txBox="1"/>
      </xdr:nvSpPr>
      <xdr:spPr>
        <a:xfrm>
          <a:off x="10001445"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5</xdr:col>
          <xdr:colOff>109009</xdr:colOff>
          <xdr:row>41</xdr:row>
          <xdr:rowOff>14817</xdr:rowOff>
        </xdr:from>
        <xdr:to>
          <xdr:col>10</xdr:col>
          <xdr:colOff>1050079</xdr:colOff>
          <xdr:row>65</xdr:row>
          <xdr:rowOff>85725</xdr:rowOff>
        </xdr:to>
        <xdr:pic>
          <xdr:nvPicPr>
            <xdr:cNvPr id="9" name="図 8">
              <a:extLst>
                <a:ext uri="{FF2B5EF4-FFF2-40B4-BE49-F238E27FC236}">
                  <a16:creationId xmlns:a16="http://schemas.microsoft.com/office/drawing/2014/main" id="{8655F3C1-6176-14AE-F636-659711B40C3E}"/>
                </a:ext>
              </a:extLst>
            </xdr:cNvPr>
            <xdr:cNvPicPr>
              <a:picLocks noChangeAspect="1" noChangeArrowheads="1"/>
              <a:extLst>
                <a:ext uri="{84589F7E-364E-4C9E-8A38-B11213B215E9}">
                  <a14:cameraTool cellRange="判定_市町村" spid="_x0000_s228803"/>
                </a:ext>
              </a:extLst>
            </xdr:cNvPicPr>
          </xdr:nvPicPr>
          <xdr:blipFill>
            <a:blip xmlns:r="http://schemas.openxmlformats.org/officeDocument/2006/relationships" r:embed="rId2"/>
            <a:srcRect/>
            <a:stretch>
              <a:fillRect/>
            </a:stretch>
          </xdr:blipFill>
          <xdr:spPr bwMode="auto">
            <a:xfrm>
              <a:off x="4700059" y="7949142"/>
              <a:ext cx="4351020" cy="5023908"/>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123825</xdr:colOff>
          <xdr:row>6</xdr:row>
          <xdr:rowOff>26356</xdr:rowOff>
        </xdr:from>
        <xdr:to>
          <xdr:col>10</xdr:col>
          <xdr:colOff>1143000</xdr:colOff>
          <xdr:row>19</xdr:row>
          <xdr:rowOff>85328</xdr:rowOff>
        </xdr:to>
        <xdr:pic>
          <xdr:nvPicPr>
            <xdr:cNvPr id="24" name="図 23">
              <a:extLst>
                <a:ext uri="{FF2B5EF4-FFF2-40B4-BE49-F238E27FC236}">
                  <a16:creationId xmlns:a16="http://schemas.microsoft.com/office/drawing/2014/main" id="{D0738992-A093-94CF-4F3E-D2E1F507E983}"/>
                </a:ext>
              </a:extLst>
            </xdr:cNvPr>
            <xdr:cNvPicPr>
              <a:picLocks noChangeAspect="1" noChangeArrowheads="1"/>
              <a:extLst>
                <a:ext uri="{84589F7E-364E-4C9E-8A38-B11213B215E9}">
                  <a14:cameraTool cellRange="判定" spid="_x0000_s228804"/>
                </a:ext>
              </a:extLst>
            </xdr:cNvPicPr>
          </xdr:nvPicPr>
          <xdr:blipFill>
            <a:blip xmlns:r="http://schemas.openxmlformats.org/officeDocument/2006/relationships" r:embed="rId3"/>
            <a:srcRect/>
            <a:stretch>
              <a:fillRect/>
            </a:stretch>
          </xdr:blipFill>
          <xdr:spPr bwMode="auto">
            <a:xfrm>
              <a:off x="4876403" y="1504715"/>
              <a:ext cx="4273550" cy="2420379"/>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xdr:col>
      <xdr:colOff>28575</xdr:colOff>
      <xdr:row>2</xdr:row>
      <xdr:rowOff>257175</xdr:rowOff>
    </xdr:from>
    <xdr:to>
      <xdr:col>1</xdr:col>
      <xdr:colOff>304800</xdr:colOff>
      <xdr:row>2</xdr:row>
      <xdr:rowOff>533400</xdr:rowOff>
    </xdr:to>
    <xdr:sp macro="" textlink="">
      <xdr:nvSpPr>
        <xdr:cNvPr id="2" name="正方形/長方形 1">
          <a:extLst>
            <a:ext uri="{FF2B5EF4-FFF2-40B4-BE49-F238E27FC236}">
              <a16:creationId xmlns:a16="http://schemas.microsoft.com/office/drawing/2014/main" id="{7275D631-8BC0-0304-96BB-4A88E764601C}"/>
            </a:ext>
          </a:extLst>
        </xdr:cNvPr>
        <xdr:cNvSpPr/>
      </xdr:nvSpPr>
      <xdr:spPr>
        <a:xfrm>
          <a:off x="390525" y="733425"/>
          <a:ext cx="276225" cy="276225"/>
        </a:xfrm>
        <a:prstGeom prst="rect">
          <a:avLst/>
        </a:prstGeom>
        <a:solidFill>
          <a:schemeClr val="accent4">
            <a:lumMod val="20000"/>
            <a:lumOff val="80000"/>
          </a:schemeClr>
        </a:solidFill>
        <a:ln>
          <a:solidFill>
            <a:schemeClr val="accent4">
              <a:lumMod val="20000"/>
              <a:lumOff val="80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542925</xdr:colOff>
      <xdr:row>2</xdr:row>
      <xdr:rowOff>247650</xdr:rowOff>
    </xdr:from>
    <xdr:to>
      <xdr:col>1</xdr:col>
      <xdr:colOff>819150</xdr:colOff>
      <xdr:row>2</xdr:row>
      <xdr:rowOff>523875</xdr:rowOff>
    </xdr:to>
    <xdr:sp macro="" textlink="">
      <xdr:nvSpPr>
        <xdr:cNvPr id="3" name="正方形/長方形 2">
          <a:extLst>
            <a:ext uri="{FF2B5EF4-FFF2-40B4-BE49-F238E27FC236}">
              <a16:creationId xmlns:a16="http://schemas.microsoft.com/office/drawing/2014/main" id="{1BA86E68-7324-4903-A7D1-8219C1509639}"/>
            </a:ext>
          </a:extLst>
        </xdr:cNvPr>
        <xdr:cNvSpPr/>
      </xdr:nvSpPr>
      <xdr:spPr>
        <a:xfrm>
          <a:off x="904875" y="723900"/>
          <a:ext cx="276225" cy="276225"/>
        </a:xfrm>
        <a:prstGeom prst="rect">
          <a:avLst/>
        </a:prstGeom>
        <a:solidFill>
          <a:srgbClr val="FFC000"/>
        </a:solidFill>
        <a:ln>
          <a:solidFill>
            <a:srgbClr val="FFC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8</xdr:col>
      <xdr:colOff>485970</xdr:colOff>
      <xdr:row>1</xdr:row>
      <xdr:rowOff>0</xdr:rowOff>
    </xdr:from>
    <xdr:ext cx="184731" cy="264560"/>
    <xdr:sp macro="" textlink="">
      <xdr:nvSpPr>
        <xdr:cNvPr id="2" name="テキスト ボックス 1">
          <a:extLst>
            <a:ext uri="{FF2B5EF4-FFF2-40B4-BE49-F238E27FC236}">
              <a16:creationId xmlns:a16="http://schemas.microsoft.com/office/drawing/2014/main" id="{1F5DC934-B935-465B-A089-AA93B988CC84}"/>
            </a:ext>
          </a:extLst>
        </xdr:cNvPr>
        <xdr:cNvSpPr txBox="1"/>
      </xdr:nvSpPr>
      <xdr:spPr>
        <a:xfrm>
          <a:off x="9820470" y="15628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13</xdr:col>
      <xdr:colOff>485970</xdr:colOff>
      <xdr:row>17</xdr:row>
      <xdr:rowOff>0</xdr:rowOff>
    </xdr:from>
    <xdr:ext cx="184731" cy="264560"/>
    <xdr:sp macro="" textlink="">
      <xdr:nvSpPr>
        <xdr:cNvPr id="7" name="テキスト ボックス 6">
          <a:extLst>
            <a:ext uri="{FF2B5EF4-FFF2-40B4-BE49-F238E27FC236}">
              <a16:creationId xmlns:a16="http://schemas.microsoft.com/office/drawing/2014/main" id="{42431BB1-DBE5-4971-B062-9228D607F673}"/>
            </a:ext>
          </a:extLst>
        </xdr:cNvPr>
        <xdr:cNvSpPr txBox="1"/>
      </xdr:nvSpPr>
      <xdr:spPr>
        <a:xfrm>
          <a:off x="4945911" y="235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17</xdr:row>
      <xdr:rowOff>44388</xdr:rowOff>
    </xdr:from>
    <xdr:to>
      <xdr:col>15</xdr:col>
      <xdr:colOff>1100668</xdr:colOff>
      <xdr:row>29</xdr:row>
      <xdr:rowOff>179294</xdr:rowOff>
    </xdr:to>
    <xdr:graphicFrame macro="">
      <xdr:nvGraphicFramePr>
        <xdr:cNvPr id="8" name="グラフ 7">
          <a:extLst>
            <a:ext uri="{FF2B5EF4-FFF2-40B4-BE49-F238E27FC236}">
              <a16:creationId xmlns:a16="http://schemas.microsoft.com/office/drawing/2014/main" id="{6DFA979D-07B7-4DD3-A3C4-0E0BAFE4BD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13</xdr:col>
      <xdr:colOff>485970</xdr:colOff>
      <xdr:row>32</xdr:row>
      <xdr:rowOff>0</xdr:rowOff>
    </xdr:from>
    <xdr:ext cx="184731" cy="264560"/>
    <xdr:sp macro="" textlink="">
      <xdr:nvSpPr>
        <xdr:cNvPr id="9" name="テキスト ボックス 8">
          <a:extLst>
            <a:ext uri="{FF2B5EF4-FFF2-40B4-BE49-F238E27FC236}">
              <a16:creationId xmlns:a16="http://schemas.microsoft.com/office/drawing/2014/main" id="{589A3067-07CF-4801-BC99-C08C91EC7521}"/>
            </a:ext>
          </a:extLst>
        </xdr:cNvPr>
        <xdr:cNvSpPr txBox="1"/>
      </xdr:nvSpPr>
      <xdr:spPr>
        <a:xfrm>
          <a:off x="4945911" y="23532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32</xdr:row>
      <xdr:rowOff>44388</xdr:rowOff>
    </xdr:from>
    <xdr:to>
      <xdr:col>15</xdr:col>
      <xdr:colOff>1100668</xdr:colOff>
      <xdr:row>44</xdr:row>
      <xdr:rowOff>179294</xdr:rowOff>
    </xdr:to>
    <xdr:graphicFrame macro="">
      <xdr:nvGraphicFramePr>
        <xdr:cNvPr id="10" name="グラフ 9">
          <a:extLst>
            <a:ext uri="{FF2B5EF4-FFF2-40B4-BE49-F238E27FC236}">
              <a16:creationId xmlns:a16="http://schemas.microsoft.com/office/drawing/2014/main" id="{BFC6700B-66F1-4741-940A-ED41BA1A32F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13</xdr:col>
      <xdr:colOff>485970</xdr:colOff>
      <xdr:row>47</xdr:row>
      <xdr:rowOff>0</xdr:rowOff>
    </xdr:from>
    <xdr:ext cx="184731" cy="264560"/>
    <xdr:sp macro="" textlink="">
      <xdr:nvSpPr>
        <xdr:cNvPr id="11" name="テキスト ボックス 10">
          <a:extLst>
            <a:ext uri="{FF2B5EF4-FFF2-40B4-BE49-F238E27FC236}">
              <a16:creationId xmlns:a16="http://schemas.microsoft.com/office/drawing/2014/main" id="{0E5C6AFE-B5C5-4D1E-99A9-88927F56C678}"/>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13</xdr:col>
      <xdr:colOff>485970</xdr:colOff>
      <xdr:row>62</xdr:row>
      <xdr:rowOff>0</xdr:rowOff>
    </xdr:from>
    <xdr:ext cx="184731" cy="264560"/>
    <xdr:sp macro="" textlink="">
      <xdr:nvSpPr>
        <xdr:cNvPr id="13" name="テキスト ボックス 12">
          <a:extLst>
            <a:ext uri="{FF2B5EF4-FFF2-40B4-BE49-F238E27FC236}">
              <a16:creationId xmlns:a16="http://schemas.microsoft.com/office/drawing/2014/main" id="{D42546F5-8FD6-40AF-88AD-23902AD7B2B8}"/>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13</xdr:col>
      <xdr:colOff>485970</xdr:colOff>
      <xdr:row>77</xdr:row>
      <xdr:rowOff>0</xdr:rowOff>
    </xdr:from>
    <xdr:ext cx="184731" cy="264560"/>
    <xdr:sp macro="" textlink="">
      <xdr:nvSpPr>
        <xdr:cNvPr id="15" name="テキスト ボックス 14">
          <a:extLst>
            <a:ext uri="{FF2B5EF4-FFF2-40B4-BE49-F238E27FC236}">
              <a16:creationId xmlns:a16="http://schemas.microsoft.com/office/drawing/2014/main" id="{7B6DE069-1C3A-46B8-B78B-C2A1D9425C51}"/>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77</xdr:row>
      <xdr:rowOff>44388</xdr:rowOff>
    </xdr:from>
    <xdr:to>
      <xdr:col>15</xdr:col>
      <xdr:colOff>1100668</xdr:colOff>
      <xdr:row>89</xdr:row>
      <xdr:rowOff>179294</xdr:rowOff>
    </xdr:to>
    <xdr:graphicFrame macro="">
      <xdr:nvGraphicFramePr>
        <xdr:cNvPr id="16" name="グラフ 15">
          <a:extLst>
            <a:ext uri="{FF2B5EF4-FFF2-40B4-BE49-F238E27FC236}">
              <a16:creationId xmlns:a16="http://schemas.microsoft.com/office/drawing/2014/main" id="{F7CEA7EC-5E7F-4BAF-9891-1AFD4D18D13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13</xdr:col>
      <xdr:colOff>485970</xdr:colOff>
      <xdr:row>107</xdr:row>
      <xdr:rowOff>0</xdr:rowOff>
    </xdr:from>
    <xdr:ext cx="184731" cy="264560"/>
    <xdr:sp macro="" textlink="">
      <xdr:nvSpPr>
        <xdr:cNvPr id="19" name="テキスト ボックス 18">
          <a:extLst>
            <a:ext uri="{FF2B5EF4-FFF2-40B4-BE49-F238E27FC236}">
              <a16:creationId xmlns:a16="http://schemas.microsoft.com/office/drawing/2014/main" id="{CD5727F0-CCAD-4CF6-9159-4AAE18C22F15}"/>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107</xdr:row>
      <xdr:rowOff>130113</xdr:rowOff>
    </xdr:from>
    <xdr:to>
      <xdr:col>15</xdr:col>
      <xdr:colOff>1100668</xdr:colOff>
      <xdr:row>120</xdr:row>
      <xdr:rowOff>74519</xdr:rowOff>
    </xdr:to>
    <xdr:graphicFrame macro="">
      <xdr:nvGraphicFramePr>
        <xdr:cNvPr id="20" name="グラフ 19">
          <a:extLst>
            <a:ext uri="{FF2B5EF4-FFF2-40B4-BE49-F238E27FC236}">
              <a16:creationId xmlns:a16="http://schemas.microsoft.com/office/drawing/2014/main" id="{47DB50DF-2B97-4CC6-B2B2-1FD92194041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13</xdr:col>
      <xdr:colOff>485970</xdr:colOff>
      <xdr:row>122</xdr:row>
      <xdr:rowOff>0</xdr:rowOff>
    </xdr:from>
    <xdr:ext cx="184731" cy="264560"/>
    <xdr:sp macro="" textlink="">
      <xdr:nvSpPr>
        <xdr:cNvPr id="42" name="テキスト ボックス 41">
          <a:extLst>
            <a:ext uri="{FF2B5EF4-FFF2-40B4-BE49-F238E27FC236}">
              <a16:creationId xmlns:a16="http://schemas.microsoft.com/office/drawing/2014/main" id="{898B4770-F079-4F61-BC00-F64A6E082E15}"/>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122</xdr:row>
      <xdr:rowOff>44388</xdr:rowOff>
    </xdr:from>
    <xdr:to>
      <xdr:col>15</xdr:col>
      <xdr:colOff>1100668</xdr:colOff>
      <xdr:row>134</xdr:row>
      <xdr:rowOff>179294</xdr:rowOff>
    </xdr:to>
    <xdr:graphicFrame macro="">
      <xdr:nvGraphicFramePr>
        <xdr:cNvPr id="43" name="グラフ 42">
          <a:extLst>
            <a:ext uri="{FF2B5EF4-FFF2-40B4-BE49-F238E27FC236}">
              <a16:creationId xmlns:a16="http://schemas.microsoft.com/office/drawing/2014/main" id="{9F9554D5-EDBA-4E33-8EF5-71E550DA453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13</xdr:col>
      <xdr:colOff>485970</xdr:colOff>
      <xdr:row>137</xdr:row>
      <xdr:rowOff>0</xdr:rowOff>
    </xdr:from>
    <xdr:ext cx="184731" cy="264560"/>
    <xdr:sp macro="" textlink="">
      <xdr:nvSpPr>
        <xdr:cNvPr id="44" name="テキスト ボックス 43">
          <a:extLst>
            <a:ext uri="{FF2B5EF4-FFF2-40B4-BE49-F238E27FC236}">
              <a16:creationId xmlns:a16="http://schemas.microsoft.com/office/drawing/2014/main" id="{27849E0D-476F-43C1-9089-A3BEBE27063E}"/>
            </a:ext>
          </a:extLst>
        </xdr:cNvPr>
        <xdr:cNvSpPr txBox="1"/>
      </xdr:nvSpPr>
      <xdr:spPr>
        <a:xfrm>
          <a:off x="4953195"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169334</xdr:colOff>
      <xdr:row>137</xdr:row>
      <xdr:rowOff>44388</xdr:rowOff>
    </xdr:from>
    <xdr:to>
      <xdr:col>15</xdr:col>
      <xdr:colOff>1100668</xdr:colOff>
      <xdr:row>149</xdr:row>
      <xdr:rowOff>179294</xdr:rowOff>
    </xdr:to>
    <xdr:graphicFrame macro="">
      <xdr:nvGraphicFramePr>
        <xdr:cNvPr id="45" name="グラフ 44">
          <a:extLst>
            <a:ext uri="{FF2B5EF4-FFF2-40B4-BE49-F238E27FC236}">
              <a16:creationId xmlns:a16="http://schemas.microsoft.com/office/drawing/2014/main" id="{C9CFA53D-BA9D-4C83-98DE-73B94120398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oneCellAnchor>
    <xdr:from>
      <xdr:col>13</xdr:col>
      <xdr:colOff>485970</xdr:colOff>
      <xdr:row>2</xdr:row>
      <xdr:rowOff>0</xdr:rowOff>
    </xdr:from>
    <xdr:ext cx="184731" cy="264560"/>
    <xdr:sp macro="" textlink="">
      <xdr:nvSpPr>
        <xdr:cNvPr id="46" name="テキスト ボックス 45">
          <a:extLst>
            <a:ext uri="{FF2B5EF4-FFF2-40B4-BE49-F238E27FC236}">
              <a16:creationId xmlns:a16="http://schemas.microsoft.com/office/drawing/2014/main" id="{24DD079E-9049-4510-A452-921D797706B1}"/>
            </a:ext>
          </a:extLst>
        </xdr:cNvPr>
        <xdr:cNvSpPr txBox="1"/>
      </xdr:nvSpPr>
      <xdr:spPr>
        <a:xfrm>
          <a:off x="8982270" y="7000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xdr:col>
      <xdr:colOff>52914</xdr:colOff>
      <xdr:row>2</xdr:row>
      <xdr:rowOff>105045</xdr:rowOff>
    </xdr:from>
    <xdr:to>
      <xdr:col>5</xdr:col>
      <xdr:colOff>1100667</xdr:colOff>
      <xdr:row>14</xdr:row>
      <xdr:rowOff>74084</xdr:rowOff>
    </xdr:to>
    <xdr:graphicFrame macro="">
      <xdr:nvGraphicFramePr>
        <xdr:cNvPr id="48" name="グラフ 47">
          <a:extLst>
            <a:ext uri="{FF2B5EF4-FFF2-40B4-BE49-F238E27FC236}">
              <a16:creationId xmlns:a16="http://schemas.microsoft.com/office/drawing/2014/main" id="{5137A723-9EF2-4FD2-98B9-9F33E545ACF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52914</xdr:colOff>
      <xdr:row>2</xdr:row>
      <xdr:rowOff>105045</xdr:rowOff>
    </xdr:from>
    <xdr:to>
      <xdr:col>10</xdr:col>
      <xdr:colOff>1100732</xdr:colOff>
      <xdr:row>14</xdr:row>
      <xdr:rowOff>74122</xdr:rowOff>
    </xdr:to>
    <xdr:graphicFrame macro="">
      <xdr:nvGraphicFramePr>
        <xdr:cNvPr id="50" name="グラフ 49">
          <a:extLst>
            <a:ext uri="{FF2B5EF4-FFF2-40B4-BE49-F238E27FC236}">
              <a16:creationId xmlns:a16="http://schemas.microsoft.com/office/drawing/2014/main" id="{48E5F11A-3945-45E1-8799-F15BF5F8D70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52914</xdr:colOff>
      <xdr:row>2</xdr:row>
      <xdr:rowOff>105044</xdr:rowOff>
    </xdr:from>
    <xdr:to>
      <xdr:col>15</xdr:col>
      <xdr:colOff>1092073</xdr:colOff>
      <xdr:row>14</xdr:row>
      <xdr:rowOff>73326</xdr:rowOff>
    </xdr:to>
    <xdr:graphicFrame macro="">
      <xdr:nvGraphicFramePr>
        <xdr:cNvPr id="51" name="グラフ 50">
          <a:extLst>
            <a:ext uri="{FF2B5EF4-FFF2-40B4-BE49-F238E27FC236}">
              <a16:creationId xmlns:a16="http://schemas.microsoft.com/office/drawing/2014/main" id="{4D373721-1F76-4089-BD5A-BD690AB822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52914</xdr:colOff>
      <xdr:row>17</xdr:row>
      <xdr:rowOff>105045</xdr:rowOff>
    </xdr:from>
    <xdr:to>
      <xdr:col>10</xdr:col>
      <xdr:colOff>1100667</xdr:colOff>
      <xdr:row>29</xdr:row>
      <xdr:rowOff>74084</xdr:rowOff>
    </xdr:to>
    <xdr:graphicFrame macro="">
      <xdr:nvGraphicFramePr>
        <xdr:cNvPr id="53" name="グラフ 52">
          <a:extLst>
            <a:ext uri="{FF2B5EF4-FFF2-40B4-BE49-F238E27FC236}">
              <a16:creationId xmlns:a16="http://schemas.microsoft.com/office/drawing/2014/main" id="{45B56E94-F260-444B-BCE6-50DD318AD70B}"/>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xdr:col>
      <xdr:colOff>52914</xdr:colOff>
      <xdr:row>17</xdr:row>
      <xdr:rowOff>105045</xdr:rowOff>
    </xdr:from>
    <xdr:to>
      <xdr:col>5</xdr:col>
      <xdr:colOff>1100667</xdr:colOff>
      <xdr:row>29</xdr:row>
      <xdr:rowOff>74084</xdr:rowOff>
    </xdr:to>
    <xdr:graphicFrame macro="">
      <xdr:nvGraphicFramePr>
        <xdr:cNvPr id="54" name="グラフ 53">
          <a:extLst>
            <a:ext uri="{FF2B5EF4-FFF2-40B4-BE49-F238E27FC236}">
              <a16:creationId xmlns:a16="http://schemas.microsoft.com/office/drawing/2014/main" id="{AA7AC5EC-DB4E-4908-A7E5-E6DE4C49276B}"/>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xdr:col>
      <xdr:colOff>52914</xdr:colOff>
      <xdr:row>32</xdr:row>
      <xdr:rowOff>105045</xdr:rowOff>
    </xdr:from>
    <xdr:to>
      <xdr:col>5</xdr:col>
      <xdr:colOff>1100667</xdr:colOff>
      <xdr:row>44</xdr:row>
      <xdr:rowOff>74084</xdr:rowOff>
    </xdr:to>
    <xdr:graphicFrame macro="">
      <xdr:nvGraphicFramePr>
        <xdr:cNvPr id="55" name="グラフ 54">
          <a:extLst>
            <a:ext uri="{FF2B5EF4-FFF2-40B4-BE49-F238E27FC236}">
              <a16:creationId xmlns:a16="http://schemas.microsoft.com/office/drawing/2014/main" id="{2AE9BD13-AF7E-434C-827D-78529A130106}"/>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6</xdr:col>
      <xdr:colOff>52914</xdr:colOff>
      <xdr:row>32</xdr:row>
      <xdr:rowOff>105045</xdr:rowOff>
    </xdr:from>
    <xdr:to>
      <xdr:col>10</xdr:col>
      <xdr:colOff>1100667</xdr:colOff>
      <xdr:row>44</xdr:row>
      <xdr:rowOff>74084</xdr:rowOff>
    </xdr:to>
    <xdr:graphicFrame macro="">
      <xdr:nvGraphicFramePr>
        <xdr:cNvPr id="56" name="グラフ 55">
          <a:extLst>
            <a:ext uri="{FF2B5EF4-FFF2-40B4-BE49-F238E27FC236}">
              <a16:creationId xmlns:a16="http://schemas.microsoft.com/office/drawing/2014/main" id="{3C686E27-D51E-4EF4-991F-3D4E59F3E40B}"/>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xdr:col>
      <xdr:colOff>52914</xdr:colOff>
      <xdr:row>77</xdr:row>
      <xdr:rowOff>105045</xdr:rowOff>
    </xdr:from>
    <xdr:to>
      <xdr:col>5</xdr:col>
      <xdr:colOff>1100667</xdr:colOff>
      <xdr:row>89</xdr:row>
      <xdr:rowOff>74084</xdr:rowOff>
    </xdr:to>
    <xdr:graphicFrame macro="">
      <xdr:nvGraphicFramePr>
        <xdr:cNvPr id="107" name="グラフ 106">
          <a:extLst>
            <a:ext uri="{FF2B5EF4-FFF2-40B4-BE49-F238E27FC236}">
              <a16:creationId xmlns:a16="http://schemas.microsoft.com/office/drawing/2014/main" id="{E3B7B384-660D-42EE-ACD4-991783589442}"/>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6</xdr:col>
      <xdr:colOff>52914</xdr:colOff>
      <xdr:row>77</xdr:row>
      <xdr:rowOff>105045</xdr:rowOff>
    </xdr:from>
    <xdr:to>
      <xdr:col>10</xdr:col>
      <xdr:colOff>1100667</xdr:colOff>
      <xdr:row>89</xdr:row>
      <xdr:rowOff>74084</xdr:rowOff>
    </xdr:to>
    <xdr:graphicFrame macro="">
      <xdr:nvGraphicFramePr>
        <xdr:cNvPr id="108" name="グラフ 107">
          <a:extLst>
            <a:ext uri="{FF2B5EF4-FFF2-40B4-BE49-F238E27FC236}">
              <a16:creationId xmlns:a16="http://schemas.microsoft.com/office/drawing/2014/main" id="{179CC362-6EF6-48D5-AA7F-79B2D405D9E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1</xdr:col>
      <xdr:colOff>52914</xdr:colOff>
      <xdr:row>122</xdr:row>
      <xdr:rowOff>105045</xdr:rowOff>
    </xdr:from>
    <xdr:to>
      <xdr:col>5</xdr:col>
      <xdr:colOff>1100667</xdr:colOff>
      <xdr:row>134</xdr:row>
      <xdr:rowOff>74084</xdr:rowOff>
    </xdr:to>
    <xdr:graphicFrame macro="">
      <xdr:nvGraphicFramePr>
        <xdr:cNvPr id="112" name="グラフ 111">
          <a:extLst>
            <a:ext uri="{FF2B5EF4-FFF2-40B4-BE49-F238E27FC236}">
              <a16:creationId xmlns:a16="http://schemas.microsoft.com/office/drawing/2014/main" id="{C8DC15E6-B1A4-479E-ACB0-15846AFB5C70}"/>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6</xdr:col>
      <xdr:colOff>52914</xdr:colOff>
      <xdr:row>122</xdr:row>
      <xdr:rowOff>105045</xdr:rowOff>
    </xdr:from>
    <xdr:to>
      <xdr:col>10</xdr:col>
      <xdr:colOff>1100667</xdr:colOff>
      <xdr:row>134</xdr:row>
      <xdr:rowOff>74084</xdr:rowOff>
    </xdr:to>
    <xdr:graphicFrame macro="">
      <xdr:nvGraphicFramePr>
        <xdr:cNvPr id="114" name="グラフ 113">
          <a:extLst>
            <a:ext uri="{FF2B5EF4-FFF2-40B4-BE49-F238E27FC236}">
              <a16:creationId xmlns:a16="http://schemas.microsoft.com/office/drawing/2014/main" id="{77BCAF66-2BE6-4582-AF62-1E72CA65F9A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xdr:col>
      <xdr:colOff>52914</xdr:colOff>
      <xdr:row>137</xdr:row>
      <xdr:rowOff>105045</xdr:rowOff>
    </xdr:from>
    <xdr:to>
      <xdr:col>5</xdr:col>
      <xdr:colOff>1100667</xdr:colOff>
      <xdr:row>149</xdr:row>
      <xdr:rowOff>74084</xdr:rowOff>
    </xdr:to>
    <xdr:graphicFrame macro="">
      <xdr:nvGraphicFramePr>
        <xdr:cNvPr id="115" name="グラフ 114">
          <a:extLst>
            <a:ext uri="{FF2B5EF4-FFF2-40B4-BE49-F238E27FC236}">
              <a16:creationId xmlns:a16="http://schemas.microsoft.com/office/drawing/2014/main" id="{B087B2C9-C9B9-47D5-8112-815417B03F7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6</xdr:col>
      <xdr:colOff>52914</xdr:colOff>
      <xdr:row>137</xdr:row>
      <xdr:rowOff>105045</xdr:rowOff>
    </xdr:from>
    <xdr:to>
      <xdr:col>10</xdr:col>
      <xdr:colOff>1100667</xdr:colOff>
      <xdr:row>149</xdr:row>
      <xdr:rowOff>74084</xdr:rowOff>
    </xdr:to>
    <xdr:graphicFrame macro="">
      <xdr:nvGraphicFramePr>
        <xdr:cNvPr id="116" name="グラフ 115">
          <a:extLst>
            <a:ext uri="{FF2B5EF4-FFF2-40B4-BE49-F238E27FC236}">
              <a16:creationId xmlns:a16="http://schemas.microsoft.com/office/drawing/2014/main" id="{870B2E10-3550-4F0F-AC97-EC9A8B388C1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1</xdr:col>
      <xdr:colOff>25977</xdr:colOff>
      <xdr:row>47</xdr:row>
      <xdr:rowOff>25977</xdr:rowOff>
    </xdr:from>
    <xdr:to>
      <xdr:col>5</xdr:col>
      <xdr:colOff>1108363</xdr:colOff>
      <xdr:row>60</xdr:row>
      <xdr:rowOff>52159</xdr:rowOff>
    </xdr:to>
    <xdr:graphicFrame macro="">
      <xdr:nvGraphicFramePr>
        <xdr:cNvPr id="119" name="グラフ 118">
          <a:extLst>
            <a:ext uri="{FF2B5EF4-FFF2-40B4-BE49-F238E27FC236}">
              <a16:creationId xmlns:a16="http://schemas.microsoft.com/office/drawing/2014/main" id="{9D03F0B5-F931-4571-AD13-14BEAFC3EA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1</xdr:col>
      <xdr:colOff>25977</xdr:colOff>
      <xdr:row>62</xdr:row>
      <xdr:rowOff>25977</xdr:rowOff>
    </xdr:from>
    <xdr:to>
      <xdr:col>5</xdr:col>
      <xdr:colOff>1108363</xdr:colOff>
      <xdr:row>75</xdr:row>
      <xdr:rowOff>52159</xdr:rowOff>
    </xdr:to>
    <xdr:graphicFrame macro="">
      <xdr:nvGraphicFramePr>
        <xdr:cNvPr id="122" name="グラフ 121">
          <a:extLst>
            <a:ext uri="{FF2B5EF4-FFF2-40B4-BE49-F238E27FC236}">
              <a16:creationId xmlns:a16="http://schemas.microsoft.com/office/drawing/2014/main" id="{3CC6D6AD-FCBD-4491-A3C4-6398DCD827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6</xdr:col>
      <xdr:colOff>25977</xdr:colOff>
      <xdr:row>47</xdr:row>
      <xdr:rowOff>25977</xdr:rowOff>
    </xdr:from>
    <xdr:to>
      <xdr:col>10</xdr:col>
      <xdr:colOff>1108363</xdr:colOff>
      <xdr:row>60</xdr:row>
      <xdr:rowOff>52159</xdr:rowOff>
    </xdr:to>
    <xdr:graphicFrame macro="">
      <xdr:nvGraphicFramePr>
        <xdr:cNvPr id="123" name="グラフ 122">
          <a:extLst>
            <a:ext uri="{FF2B5EF4-FFF2-40B4-BE49-F238E27FC236}">
              <a16:creationId xmlns:a16="http://schemas.microsoft.com/office/drawing/2014/main" id="{34A50993-786B-4A0D-AE26-1237CCC49A6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6</xdr:col>
      <xdr:colOff>25977</xdr:colOff>
      <xdr:row>62</xdr:row>
      <xdr:rowOff>25977</xdr:rowOff>
    </xdr:from>
    <xdr:to>
      <xdr:col>10</xdr:col>
      <xdr:colOff>1108363</xdr:colOff>
      <xdr:row>75</xdr:row>
      <xdr:rowOff>52159</xdr:rowOff>
    </xdr:to>
    <xdr:graphicFrame macro="">
      <xdr:nvGraphicFramePr>
        <xdr:cNvPr id="125" name="グラフ 124">
          <a:extLst>
            <a:ext uri="{FF2B5EF4-FFF2-40B4-BE49-F238E27FC236}">
              <a16:creationId xmlns:a16="http://schemas.microsoft.com/office/drawing/2014/main" id="{DBBD79FA-A2B5-49AB-B4CD-BF0B5F26A7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11</xdr:col>
      <xdr:colOff>25977</xdr:colOff>
      <xdr:row>47</xdr:row>
      <xdr:rowOff>25977</xdr:rowOff>
    </xdr:from>
    <xdr:to>
      <xdr:col>15</xdr:col>
      <xdr:colOff>1108363</xdr:colOff>
      <xdr:row>60</xdr:row>
      <xdr:rowOff>52159</xdr:rowOff>
    </xdr:to>
    <xdr:graphicFrame macro="">
      <xdr:nvGraphicFramePr>
        <xdr:cNvPr id="126" name="グラフ 125">
          <a:extLst>
            <a:ext uri="{FF2B5EF4-FFF2-40B4-BE49-F238E27FC236}">
              <a16:creationId xmlns:a16="http://schemas.microsoft.com/office/drawing/2014/main" id="{1F04FF93-B4E4-43A6-9945-FC072284BA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oneCellAnchor>
    <xdr:from>
      <xdr:col>13</xdr:col>
      <xdr:colOff>485970</xdr:colOff>
      <xdr:row>62</xdr:row>
      <xdr:rowOff>0</xdr:rowOff>
    </xdr:from>
    <xdr:ext cx="184731" cy="264560"/>
    <xdr:sp macro="" textlink="">
      <xdr:nvSpPr>
        <xdr:cNvPr id="131" name="テキスト ボックス 130">
          <a:extLst>
            <a:ext uri="{FF2B5EF4-FFF2-40B4-BE49-F238E27FC236}">
              <a16:creationId xmlns:a16="http://schemas.microsoft.com/office/drawing/2014/main" id="{F07D898F-EAE2-4983-92CC-5FE0AFD107BF}"/>
            </a:ext>
          </a:extLst>
        </xdr:cNvPr>
        <xdr:cNvSpPr txBox="1"/>
      </xdr:nvSpPr>
      <xdr:spPr>
        <a:xfrm>
          <a:off x="9015175" y="1239115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25977</xdr:colOff>
      <xdr:row>62</xdr:row>
      <xdr:rowOff>25977</xdr:rowOff>
    </xdr:from>
    <xdr:to>
      <xdr:col>15</xdr:col>
      <xdr:colOff>1108363</xdr:colOff>
      <xdr:row>75</xdr:row>
      <xdr:rowOff>52159</xdr:rowOff>
    </xdr:to>
    <xdr:graphicFrame macro="">
      <xdr:nvGraphicFramePr>
        <xdr:cNvPr id="132" name="グラフ 131">
          <a:extLst>
            <a:ext uri="{FF2B5EF4-FFF2-40B4-BE49-F238E27FC236}">
              <a16:creationId xmlns:a16="http://schemas.microsoft.com/office/drawing/2014/main" id="{A28EF0A1-D4AC-4FFB-A5A5-202922D74EA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1</xdr:col>
      <xdr:colOff>17318</xdr:colOff>
      <xdr:row>92</xdr:row>
      <xdr:rowOff>51954</xdr:rowOff>
    </xdr:from>
    <xdr:to>
      <xdr:col>5</xdr:col>
      <xdr:colOff>1186295</xdr:colOff>
      <xdr:row>105</xdr:row>
      <xdr:rowOff>77931</xdr:rowOff>
    </xdr:to>
    <xdr:graphicFrame macro="">
      <xdr:nvGraphicFramePr>
        <xdr:cNvPr id="4" name="グラフ 3">
          <a:extLst>
            <a:ext uri="{FF2B5EF4-FFF2-40B4-BE49-F238E27FC236}">
              <a16:creationId xmlns:a16="http://schemas.microsoft.com/office/drawing/2014/main" id="{D8B126E1-9AFA-421F-9125-6172F62681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4</xdr:col>
      <xdr:colOff>696191</xdr:colOff>
      <xdr:row>97</xdr:row>
      <xdr:rowOff>51954</xdr:rowOff>
    </xdr:from>
    <xdr:to>
      <xdr:col>5</xdr:col>
      <xdr:colOff>167986</xdr:colOff>
      <xdr:row>98</xdr:row>
      <xdr:rowOff>181840</xdr:rowOff>
    </xdr:to>
    <xdr:sp macro="" textlink="">
      <xdr:nvSpPr>
        <xdr:cNvPr id="6" name="テキスト ボックス 5">
          <a:extLst>
            <a:ext uri="{FF2B5EF4-FFF2-40B4-BE49-F238E27FC236}">
              <a16:creationId xmlns:a16="http://schemas.microsoft.com/office/drawing/2014/main" id="{3D73E8B9-656D-3570-05F8-DCDF3B52721C}"/>
            </a:ext>
          </a:extLst>
        </xdr:cNvPr>
        <xdr:cNvSpPr txBox="1"/>
      </xdr:nvSpPr>
      <xdr:spPr>
        <a:xfrm>
          <a:off x="3429866" y="19206729"/>
          <a:ext cx="671945"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3</xdr:col>
      <xdr:colOff>427758</xdr:colOff>
      <xdr:row>99</xdr:row>
      <xdr:rowOff>86591</xdr:rowOff>
    </xdr:from>
    <xdr:to>
      <xdr:col>4</xdr:col>
      <xdr:colOff>46758</xdr:colOff>
      <xdr:row>101</xdr:row>
      <xdr:rowOff>8659</xdr:rowOff>
    </xdr:to>
    <xdr:sp macro="" textlink="">
      <xdr:nvSpPr>
        <xdr:cNvPr id="12" name="テキスト ボックス 11">
          <a:extLst>
            <a:ext uri="{FF2B5EF4-FFF2-40B4-BE49-F238E27FC236}">
              <a16:creationId xmlns:a16="http://schemas.microsoft.com/office/drawing/2014/main" id="{B1F8C33F-C6DB-4382-AE1A-796168C33A59}"/>
            </a:ext>
          </a:extLst>
        </xdr:cNvPr>
        <xdr:cNvSpPr txBox="1"/>
      </xdr:nvSpPr>
      <xdr:spPr>
        <a:xfrm>
          <a:off x="1961283" y="19622366"/>
          <a:ext cx="819150" cy="3125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2</xdr:col>
      <xdr:colOff>150669</xdr:colOff>
      <xdr:row>95</xdr:row>
      <xdr:rowOff>186171</xdr:rowOff>
    </xdr:from>
    <xdr:to>
      <xdr:col>3</xdr:col>
      <xdr:colOff>736023</xdr:colOff>
      <xdr:row>97</xdr:row>
      <xdr:rowOff>125557</xdr:rowOff>
    </xdr:to>
    <xdr:sp macro="" textlink="">
      <xdr:nvSpPr>
        <xdr:cNvPr id="14" name="テキスト ボックス 13">
          <a:extLst>
            <a:ext uri="{FF2B5EF4-FFF2-40B4-BE49-F238E27FC236}">
              <a16:creationId xmlns:a16="http://schemas.microsoft.com/office/drawing/2014/main" id="{C91AC9ED-63E8-4C42-A099-65BAD2FCCBF3}"/>
            </a:ext>
          </a:extLst>
        </xdr:cNvPr>
        <xdr:cNvSpPr txBox="1"/>
      </xdr:nvSpPr>
      <xdr:spPr>
        <a:xfrm>
          <a:off x="1255569" y="18959946"/>
          <a:ext cx="1013979"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3</xdr:col>
      <xdr:colOff>191364</xdr:colOff>
      <xdr:row>92</xdr:row>
      <xdr:rowOff>55418</xdr:rowOff>
    </xdr:from>
    <xdr:to>
      <xdr:col>3</xdr:col>
      <xdr:colOff>866773</xdr:colOff>
      <xdr:row>93</xdr:row>
      <xdr:rowOff>185304</xdr:rowOff>
    </xdr:to>
    <xdr:sp macro="" textlink="">
      <xdr:nvSpPr>
        <xdr:cNvPr id="18" name="テキスト ボックス 17">
          <a:extLst>
            <a:ext uri="{FF2B5EF4-FFF2-40B4-BE49-F238E27FC236}">
              <a16:creationId xmlns:a16="http://schemas.microsoft.com/office/drawing/2014/main" id="{864C4DC0-01EB-4987-B78E-B66703FAAABC}"/>
            </a:ext>
          </a:extLst>
        </xdr:cNvPr>
        <xdr:cNvSpPr txBox="1"/>
      </xdr:nvSpPr>
      <xdr:spPr>
        <a:xfrm>
          <a:off x="1724889" y="18257693"/>
          <a:ext cx="675409"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6</xdr:col>
      <xdr:colOff>17318</xdr:colOff>
      <xdr:row>92</xdr:row>
      <xdr:rowOff>51954</xdr:rowOff>
    </xdr:from>
    <xdr:to>
      <xdr:col>10</xdr:col>
      <xdr:colOff>1186295</xdr:colOff>
      <xdr:row>105</xdr:row>
      <xdr:rowOff>77931</xdr:rowOff>
    </xdr:to>
    <xdr:graphicFrame macro="">
      <xdr:nvGraphicFramePr>
        <xdr:cNvPr id="22" name="グラフ 21">
          <a:extLst>
            <a:ext uri="{FF2B5EF4-FFF2-40B4-BE49-F238E27FC236}">
              <a16:creationId xmlns:a16="http://schemas.microsoft.com/office/drawing/2014/main" id="{FD26A9B1-103F-4850-9245-0661F71BC7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9</xdr:col>
      <xdr:colOff>681471</xdr:colOff>
      <xdr:row>97</xdr:row>
      <xdr:rowOff>99579</xdr:rowOff>
    </xdr:from>
    <xdr:to>
      <xdr:col>10</xdr:col>
      <xdr:colOff>152399</xdr:colOff>
      <xdr:row>99</xdr:row>
      <xdr:rowOff>35502</xdr:rowOff>
    </xdr:to>
    <xdr:sp macro="" textlink="">
      <xdr:nvSpPr>
        <xdr:cNvPr id="23" name="テキスト ボックス 22">
          <a:extLst>
            <a:ext uri="{FF2B5EF4-FFF2-40B4-BE49-F238E27FC236}">
              <a16:creationId xmlns:a16="http://schemas.microsoft.com/office/drawing/2014/main" id="{55669887-305A-420B-825C-457F4ABE88C7}"/>
            </a:ext>
          </a:extLst>
        </xdr:cNvPr>
        <xdr:cNvSpPr txBox="1"/>
      </xdr:nvSpPr>
      <xdr:spPr>
        <a:xfrm>
          <a:off x="7787121" y="19254354"/>
          <a:ext cx="671078" cy="3169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十勝</a:t>
          </a:r>
        </a:p>
      </xdr:txBody>
    </xdr:sp>
    <xdr:clientData/>
  </xdr:twoCellAnchor>
  <xdr:twoCellAnchor>
    <xdr:from>
      <xdr:col>8</xdr:col>
      <xdr:colOff>361083</xdr:colOff>
      <xdr:row>98</xdr:row>
      <xdr:rowOff>161926</xdr:rowOff>
    </xdr:from>
    <xdr:to>
      <xdr:col>8</xdr:col>
      <xdr:colOff>1171575</xdr:colOff>
      <xdr:row>100</xdr:row>
      <xdr:rowOff>139412</xdr:rowOff>
    </xdr:to>
    <xdr:sp macro="" textlink="">
      <xdr:nvSpPr>
        <xdr:cNvPr id="24" name="テキスト ボックス 23">
          <a:extLst>
            <a:ext uri="{FF2B5EF4-FFF2-40B4-BE49-F238E27FC236}">
              <a16:creationId xmlns:a16="http://schemas.microsoft.com/office/drawing/2014/main" id="{A6277CFF-7085-4A88-83F7-3702D5BE6715}"/>
            </a:ext>
          </a:extLst>
        </xdr:cNvPr>
        <xdr:cNvSpPr txBox="1"/>
      </xdr:nvSpPr>
      <xdr:spPr>
        <a:xfrm>
          <a:off x="6276108" y="19507201"/>
          <a:ext cx="810492"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chemeClr val="bg1"/>
              </a:solidFill>
              <a:latin typeface="ＭＳ Ｐゴシック" panose="020B0600070205080204" pitchFamily="50" charset="-128"/>
              <a:ea typeface="ＭＳ Ｐゴシック" panose="020B0600070205080204" pitchFamily="50" charset="-128"/>
            </a:rPr>
            <a:t>オホーツク</a:t>
          </a:r>
        </a:p>
      </xdr:txBody>
    </xdr:sp>
    <xdr:clientData/>
  </xdr:twoCellAnchor>
  <xdr:twoCellAnchor>
    <xdr:from>
      <xdr:col>7</xdr:col>
      <xdr:colOff>185172</xdr:colOff>
      <xdr:row>95</xdr:row>
      <xdr:rowOff>145143</xdr:rowOff>
    </xdr:from>
    <xdr:to>
      <xdr:col>8</xdr:col>
      <xdr:colOff>770526</xdr:colOff>
      <xdr:row>97</xdr:row>
      <xdr:rowOff>84529</xdr:rowOff>
    </xdr:to>
    <xdr:sp macro="" textlink="">
      <xdr:nvSpPr>
        <xdr:cNvPr id="25" name="テキスト ボックス 24">
          <a:extLst>
            <a:ext uri="{FF2B5EF4-FFF2-40B4-BE49-F238E27FC236}">
              <a16:creationId xmlns:a16="http://schemas.microsoft.com/office/drawing/2014/main" id="{55B956DC-444D-44D6-BC17-E85EBBA822D9}"/>
            </a:ext>
          </a:extLst>
        </xdr:cNvPr>
        <xdr:cNvSpPr txBox="1"/>
      </xdr:nvSpPr>
      <xdr:spPr>
        <a:xfrm>
          <a:off x="5664272" y="19017106"/>
          <a:ext cx="1021546" cy="3221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上川</a:t>
          </a:r>
        </a:p>
      </xdr:txBody>
    </xdr:sp>
    <xdr:clientData/>
  </xdr:twoCellAnchor>
  <xdr:twoCellAnchor>
    <xdr:from>
      <xdr:col>8</xdr:col>
      <xdr:colOff>359351</xdr:colOff>
      <xdr:row>92</xdr:row>
      <xdr:rowOff>44161</xdr:rowOff>
    </xdr:from>
    <xdr:to>
      <xdr:col>8</xdr:col>
      <xdr:colOff>1026102</xdr:colOff>
      <xdr:row>93</xdr:row>
      <xdr:rowOff>174047</xdr:rowOff>
    </xdr:to>
    <xdr:sp macro="" textlink="">
      <xdr:nvSpPr>
        <xdr:cNvPr id="26" name="テキスト ボックス 25">
          <a:extLst>
            <a:ext uri="{FF2B5EF4-FFF2-40B4-BE49-F238E27FC236}">
              <a16:creationId xmlns:a16="http://schemas.microsoft.com/office/drawing/2014/main" id="{AF57BD38-6F5A-4DAA-A485-8205361A3B20}"/>
            </a:ext>
          </a:extLst>
        </xdr:cNvPr>
        <xdr:cNvSpPr txBox="1"/>
      </xdr:nvSpPr>
      <xdr:spPr>
        <a:xfrm>
          <a:off x="6274376" y="18246436"/>
          <a:ext cx="666751" cy="3203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xdr:col>
      <xdr:colOff>976838</xdr:colOff>
      <xdr:row>93</xdr:row>
      <xdr:rowOff>45745</xdr:rowOff>
    </xdr:from>
    <xdr:to>
      <xdr:col>9</xdr:col>
      <xdr:colOff>112568</xdr:colOff>
      <xdr:row>93</xdr:row>
      <xdr:rowOff>45745</xdr:rowOff>
    </xdr:to>
    <xdr:cxnSp macro="">
      <xdr:nvCxnSpPr>
        <xdr:cNvPr id="27" name="直線コネクタ 26">
          <a:extLst>
            <a:ext uri="{FF2B5EF4-FFF2-40B4-BE49-F238E27FC236}">
              <a16:creationId xmlns:a16="http://schemas.microsoft.com/office/drawing/2014/main" id="{905EFD97-87B4-84BF-06A5-AE674FC855F0}"/>
            </a:ext>
          </a:extLst>
        </xdr:cNvPr>
        <xdr:cNvCxnSpPr/>
      </xdr:nvCxnSpPr>
      <xdr:spPr>
        <a:xfrm>
          <a:off x="5462247" y="21554927"/>
          <a:ext cx="33068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110927</xdr:colOff>
      <xdr:row>93</xdr:row>
      <xdr:rowOff>49954</xdr:rowOff>
    </xdr:from>
    <xdr:to>
      <xdr:col>9</xdr:col>
      <xdr:colOff>110927</xdr:colOff>
      <xdr:row>93</xdr:row>
      <xdr:rowOff>175515</xdr:rowOff>
    </xdr:to>
    <xdr:cxnSp macro="">
      <xdr:nvCxnSpPr>
        <xdr:cNvPr id="30" name="直線コネクタ 29">
          <a:extLst>
            <a:ext uri="{FF2B5EF4-FFF2-40B4-BE49-F238E27FC236}">
              <a16:creationId xmlns:a16="http://schemas.microsoft.com/office/drawing/2014/main" id="{84FB426F-9704-8EF2-F706-E6EE6F142D58}"/>
            </a:ext>
          </a:extLst>
        </xdr:cNvPr>
        <xdr:cNvCxnSpPr/>
      </xdr:nvCxnSpPr>
      <xdr:spPr>
        <a:xfrm>
          <a:off x="7219070" y="18539136"/>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792306</xdr:colOff>
      <xdr:row>93</xdr:row>
      <xdr:rowOff>90054</xdr:rowOff>
    </xdr:from>
    <xdr:to>
      <xdr:col>3</xdr:col>
      <xdr:colOff>1119528</xdr:colOff>
      <xdr:row>93</xdr:row>
      <xdr:rowOff>90054</xdr:rowOff>
    </xdr:to>
    <xdr:cxnSp macro="">
      <xdr:nvCxnSpPr>
        <xdr:cNvPr id="31" name="直線コネクタ 30">
          <a:extLst>
            <a:ext uri="{FF2B5EF4-FFF2-40B4-BE49-F238E27FC236}">
              <a16:creationId xmlns:a16="http://schemas.microsoft.com/office/drawing/2014/main" id="{B327831C-6231-4AB3-9685-87DB7FD7717D}"/>
            </a:ext>
          </a:extLst>
        </xdr:cNvPr>
        <xdr:cNvCxnSpPr/>
      </xdr:nvCxnSpPr>
      <xdr:spPr>
        <a:xfrm>
          <a:off x="2325831" y="18482829"/>
          <a:ext cx="3272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1117887</xdr:colOff>
      <xdr:row>93</xdr:row>
      <xdr:rowOff>98714</xdr:rowOff>
    </xdr:from>
    <xdr:to>
      <xdr:col>3</xdr:col>
      <xdr:colOff>1117887</xdr:colOff>
      <xdr:row>94</xdr:row>
      <xdr:rowOff>33775</xdr:rowOff>
    </xdr:to>
    <xdr:cxnSp macro="">
      <xdr:nvCxnSpPr>
        <xdr:cNvPr id="32" name="直線コネクタ 31">
          <a:extLst>
            <a:ext uri="{FF2B5EF4-FFF2-40B4-BE49-F238E27FC236}">
              <a16:creationId xmlns:a16="http://schemas.microsoft.com/office/drawing/2014/main" id="{65A6923B-9D03-4991-9446-D438FB6158FC}"/>
            </a:ext>
          </a:extLst>
        </xdr:cNvPr>
        <xdr:cNvCxnSpPr/>
      </xdr:nvCxnSpPr>
      <xdr:spPr>
        <a:xfrm>
          <a:off x="2651412" y="18491489"/>
          <a:ext cx="0" cy="12556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9525</xdr:colOff>
      <xdr:row>6</xdr:row>
      <xdr:rowOff>19050</xdr:rowOff>
    </xdr:from>
    <xdr:to>
      <xdr:col>4</xdr:col>
      <xdr:colOff>652918</xdr:colOff>
      <xdr:row>7</xdr:row>
      <xdr:rowOff>138826</xdr:rowOff>
    </xdr:to>
    <xdr:grpSp>
      <xdr:nvGrpSpPr>
        <xdr:cNvPr id="61" name="グループ化 60">
          <a:extLst>
            <a:ext uri="{FF2B5EF4-FFF2-40B4-BE49-F238E27FC236}">
              <a16:creationId xmlns:a16="http://schemas.microsoft.com/office/drawing/2014/main" id="{98781A8E-A90D-42AE-82E7-6D861A940752}"/>
            </a:ext>
          </a:extLst>
        </xdr:cNvPr>
        <xdr:cNvGrpSpPr>
          <a:grpSpLocks noChangeAspect="1"/>
        </xdr:cNvGrpSpPr>
      </xdr:nvGrpSpPr>
      <xdr:grpSpPr>
        <a:xfrm>
          <a:off x="2743200" y="1257300"/>
          <a:ext cx="643393" cy="310276"/>
          <a:chOff x="2720139" y="5895922"/>
          <a:chExt cx="605624" cy="292062"/>
        </a:xfrm>
      </xdr:grpSpPr>
      <xdr:grpSp>
        <xdr:nvGrpSpPr>
          <xdr:cNvPr id="62" name="グループ化 61">
            <a:extLst>
              <a:ext uri="{FF2B5EF4-FFF2-40B4-BE49-F238E27FC236}">
                <a16:creationId xmlns:a16="http://schemas.microsoft.com/office/drawing/2014/main" id="{731F801D-67FA-2EB0-FE09-6DBCA016CAFA}"/>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65" name="角丸四角形 49">
              <a:extLst>
                <a:ext uri="{FF2B5EF4-FFF2-40B4-BE49-F238E27FC236}">
                  <a16:creationId xmlns:a16="http://schemas.microsoft.com/office/drawing/2014/main" id="{7A48EB66-C45F-199F-F1A0-9016BB676EB2}"/>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 name="角丸四角形 50">
              <a:extLst>
                <a:ext uri="{FF2B5EF4-FFF2-40B4-BE49-F238E27FC236}">
                  <a16:creationId xmlns:a16="http://schemas.microsoft.com/office/drawing/2014/main" id="{68E96F27-9449-673D-5FF0-CA8016CB63B8}"/>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63" name="角丸四角形 47">
            <a:extLst>
              <a:ext uri="{FF2B5EF4-FFF2-40B4-BE49-F238E27FC236}">
                <a16:creationId xmlns:a16="http://schemas.microsoft.com/office/drawing/2014/main" id="{066C56A1-AB39-570B-9CA8-EEED12DE2C54}"/>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 name="角丸四角形 48">
            <a:extLst>
              <a:ext uri="{FF2B5EF4-FFF2-40B4-BE49-F238E27FC236}">
                <a16:creationId xmlns:a16="http://schemas.microsoft.com/office/drawing/2014/main" id="{D46928AD-06E4-4AEA-05B1-3E7646D3DC54}"/>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476250</xdr:colOff>
      <xdr:row>9</xdr:row>
      <xdr:rowOff>4578</xdr:rowOff>
    </xdr:from>
    <xdr:to>
      <xdr:col>3</xdr:col>
      <xdr:colOff>1181100</xdr:colOff>
      <xdr:row>12</xdr:row>
      <xdr:rowOff>91957</xdr:rowOff>
    </xdr:to>
    <xdr:grpSp>
      <xdr:nvGrpSpPr>
        <xdr:cNvPr id="67" name="グループ化 66">
          <a:extLst>
            <a:ext uri="{FF2B5EF4-FFF2-40B4-BE49-F238E27FC236}">
              <a16:creationId xmlns:a16="http://schemas.microsoft.com/office/drawing/2014/main" id="{1469A514-3AE3-4A4E-B282-B3337365D8FA}"/>
            </a:ext>
          </a:extLst>
        </xdr:cNvPr>
        <xdr:cNvGrpSpPr>
          <a:grpSpLocks noChangeAspect="1"/>
        </xdr:cNvGrpSpPr>
      </xdr:nvGrpSpPr>
      <xdr:grpSpPr>
        <a:xfrm>
          <a:off x="2009775" y="1814328"/>
          <a:ext cx="704850" cy="668404"/>
          <a:chOff x="8980713" y="2694535"/>
          <a:chExt cx="610881" cy="565737"/>
        </a:xfrm>
        <a:solidFill>
          <a:schemeClr val="bg1"/>
        </a:solidFill>
      </xdr:grpSpPr>
      <xdr:sp macro="" textlink="">
        <xdr:nvSpPr>
          <xdr:cNvPr id="69" name="角丸四角形 10">
            <a:extLst>
              <a:ext uri="{FF2B5EF4-FFF2-40B4-BE49-F238E27FC236}">
                <a16:creationId xmlns:a16="http://schemas.microsoft.com/office/drawing/2014/main" id="{A1F7BC4B-3B83-C48E-FEC9-EB40AD77AD20}"/>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 name="角丸四角形 11">
            <a:extLst>
              <a:ext uri="{FF2B5EF4-FFF2-40B4-BE49-F238E27FC236}">
                <a16:creationId xmlns:a16="http://schemas.microsoft.com/office/drawing/2014/main" id="{C73EAD6E-88DD-7C9E-A55A-AB648CD09313}"/>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 name="角丸四角形 12">
            <a:extLst>
              <a:ext uri="{FF2B5EF4-FFF2-40B4-BE49-F238E27FC236}">
                <a16:creationId xmlns:a16="http://schemas.microsoft.com/office/drawing/2014/main" id="{63A1B477-220C-990A-F65A-3900A46827C9}"/>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 name="角丸四角形 13">
            <a:extLst>
              <a:ext uri="{FF2B5EF4-FFF2-40B4-BE49-F238E27FC236}">
                <a16:creationId xmlns:a16="http://schemas.microsoft.com/office/drawing/2014/main" id="{B8B34B70-741B-BEFA-6EF1-060B15EC4C7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 name="角丸四角形 14">
            <a:extLst>
              <a:ext uri="{FF2B5EF4-FFF2-40B4-BE49-F238E27FC236}">
                <a16:creationId xmlns:a16="http://schemas.microsoft.com/office/drawing/2014/main" id="{519CFD55-B780-70AA-D9B6-9E7EDF8F3749}"/>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533400</xdr:colOff>
      <xdr:row>9</xdr:row>
      <xdr:rowOff>19050</xdr:rowOff>
    </xdr:from>
    <xdr:to>
      <xdr:col>9</xdr:col>
      <xdr:colOff>72541</xdr:colOff>
      <xdr:row>12</xdr:row>
      <xdr:rowOff>130057</xdr:rowOff>
    </xdr:to>
    <xdr:grpSp>
      <xdr:nvGrpSpPr>
        <xdr:cNvPr id="74" name="グループ化 73">
          <a:extLst>
            <a:ext uri="{FF2B5EF4-FFF2-40B4-BE49-F238E27FC236}">
              <a16:creationId xmlns:a16="http://schemas.microsoft.com/office/drawing/2014/main" id="{98BEBE96-1F5B-4B55-BBC3-E716C713A1CC}"/>
            </a:ext>
          </a:extLst>
        </xdr:cNvPr>
        <xdr:cNvGrpSpPr>
          <a:grpSpLocks noChangeAspect="1"/>
        </xdr:cNvGrpSpPr>
      </xdr:nvGrpSpPr>
      <xdr:grpSpPr>
        <a:xfrm>
          <a:off x="6448425" y="1828800"/>
          <a:ext cx="729766" cy="692032"/>
          <a:chOff x="8980713" y="2694535"/>
          <a:chExt cx="610881" cy="565737"/>
        </a:xfrm>
        <a:solidFill>
          <a:schemeClr val="bg1"/>
        </a:solidFill>
      </xdr:grpSpPr>
      <xdr:sp macro="" textlink="">
        <xdr:nvSpPr>
          <xdr:cNvPr id="75" name="角丸四角形 10">
            <a:extLst>
              <a:ext uri="{FF2B5EF4-FFF2-40B4-BE49-F238E27FC236}">
                <a16:creationId xmlns:a16="http://schemas.microsoft.com/office/drawing/2014/main" id="{B060BF37-6782-D33B-BFD5-091382CFE04A}"/>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 name="角丸四角形 11">
            <a:extLst>
              <a:ext uri="{FF2B5EF4-FFF2-40B4-BE49-F238E27FC236}">
                <a16:creationId xmlns:a16="http://schemas.microsoft.com/office/drawing/2014/main" id="{AC0ED689-9BCE-F3E0-E7D9-AEB499D3372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 name="角丸四角形 12">
            <a:extLst>
              <a:ext uri="{FF2B5EF4-FFF2-40B4-BE49-F238E27FC236}">
                <a16:creationId xmlns:a16="http://schemas.microsoft.com/office/drawing/2014/main" id="{D2CFFA43-8E44-7A04-2750-C8E366B2549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 name="角丸四角形 13">
            <a:extLst>
              <a:ext uri="{FF2B5EF4-FFF2-40B4-BE49-F238E27FC236}">
                <a16:creationId xmlns:a16="http://schemas.microsoft.com/office/drawing/2014/main" id="{4621C9F4-EAE2-BF1E-B1F2-705425D11EA5}"/>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9" name="角丸四角形 14">
            <a:extLst>
              <a:ext uri="{FF2B5EF4-FFF2-40B4-BE49-F238E27FC236}">
                <a16:creationId xmlns:a16="http://schemas.microsoft.com/office/drawing/2014/main" id="{F1342778-9F11-8437-8743-82A2B304CBB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13</xdr:col>
      <xdr:colOff>276225</xdr:colOff>
      <xdr:row>7</xdr:row>
      <xdr:rowOff>161925</xdr:rowOff>
    </xdr:from>
    <xdr:to>
      <xdr:col>13</xdr:col>
      <xdr:colOff>1005991</xdr:colOff>
      <xdr:row>11</xdr:row>
      <xdr:rowOff>82432</xdr:rowOff>
    </xdr:to>
    <xdr:grpSp>
      <xdr:nvGrpSpPr>
        <xdr:cNvPr id="80" name="グループ化 79">
          <a:extLst>
            <a:ext uri="{FF2B5EF4-FFF2-40B4-BE49-F238E27FC236}">
              <a16:creationId xmlns:a16="http://schemas.microsoft.com/office/drawing/2014/main" id="{C2D4B47D-A02A-4932-B88B-51A9073F160D}"/>
            </a:ext>
          </a:extLst>
        </xdr:cNvPr>
        <xdr:cNvGrpSpPr>
          <a:grpSpLocks noChangeAspect="1"/>
        </xdr:cNvGrpSpPr>
      </xdr:nvGrpSpPr>
      <xdr:grpSpPr>
        <a:xfrm>
          <a:off x="10563225" y="1590675"/>
          <a:ext cx="729766" cy="692032"/>
          <a:chOff x="8980713" y="2694535"/>
          <a:chExt cx="610881" cy="565737"/>
        </a:xfrm>
        <a:solidFill>
          <a:schemeClr val="bg1"/>
        </a:solidFill>
      </xdr:grpSpPr>
      <xdr:sp macro="" textlink="">
        <xdr:nvSpPr>
          <xdr:cNvPr id="81" name="角丸四角形 10">
            <a:extLst>
              <a:ext uri="{FF2B5EF4-FFF2-40B4-BE49-F238E27FC236}">
                <a16:creationId xmlns:a16="http://schemas.microsoft.com/office/drawing/2014/main" id="{4B66D029-4FC9-6C24-8FB4-84F84683D17C}"/>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2" name="角丸四角形 11">
            <a:extLst>
              <a:ext uri="{FF2B5EF4-FFF2-40B4-BE49-F238E27FC236}">
                <a16:creationId xmlns:a16="http://schemas.microsoft.com/office/drawing/2014/main" id="{ACCFE1AC-6ADA-8E32-1F05-9F0668E16E5B}"/>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3" name="角丸四角形 12">
            <a:extLst>
              <a:ext uri="{FF2B5EF4-FFF2-40B4-BE49-F238E27FC236}">
                <a16:creationId xmlns:a16="http://schemas.microsoft.com/office/drawing/2014/main" id="{3F2CF548-40D9-FFB4-CEA4-28AFDCBA515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 name="角丸四角形 13">
            <a:extLst>
              <a:ext uri="{FF2B5EF4-FFF2-40B4-BE49-F238E27FC236}">
                <a16:creationId xmlns:a16="http://schemas.microsoft.com/office/drawing/2014/main" id="{5C431E16-6F23-C78F-B04B-7A4A205ACE20}"/>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 name="角丸四角形 14">
            <a:extLst>
              <a:ext uri="{FF2B5EF4-FFF2-40B4-BE49-F238E27FC236}">
                <a16:creationId xmlns:a16="http://schemas.microsoft.com/office/drawing/2014/main" id="{7BB34C70-B641-816A-D71D-504393118A23}"/>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361950</xdr:colOff>
      <xdr:row>4</xdr:row>
      <xdr:rowOff>123825</xdr:rowOff>
    </xdr:from>
    <xdr:to>
      <xdr:col>5</xdr:col>
      <xdr:colOff>165297</xdr:colOff>
      <xdr:row>4</xdr:row>
      <xdr:rowOff>123825</xdr:rowOff>
    </xdr:to>
    <xdr:cxnSp macro="">
      <xdr:nvCxnSpPr>
        <xdr:cNvPr id="86" name="直線コネクタ 85">
          <a:extLst>
            <a:ext uri="{FF2B5EF4-FFF2-40B4-BE49-F238E27FC236}">
              <a16:creationId xmlns:a16="http://schemas.microsoft.com/office/drawing/2014/main" id="{9B59CE73-7DEB-4325-A927-E424CB515942}"/>
            </a:ext>
          </a:extLst>
        </xdr:cNvPr>
        <xdr:cNvCxnSpPr/>
      </xdr:nvCxnSpPr>
      <xdr:spPr>
        <a:xfrm>
          <a:off x="3095625" y="9810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163656</xdr:colOff>
      <xdr:row>4</xdr:row>
      <xdr:rowOff>132485</xdr:rowOff>
    </xdr:from>
    <xdr:to>
      <xdr:col>5</xdr:col>
      <xdr:colOff>163656</xdr:colOff>
      <xdr:row>5</xdr:row>
      <xdr:rowOff>133350</xdr:rowOff>
    </xdr:to>
    <xdr:cxnSp macro="">
      <xdr:nvCxnSpPr>
        <xdr:cNvPr id="87" name="直線コネクタ 86">
          <a:extLst>
            <a:ext uri="{FF2B5EF4-FFF2-40B4-BE49-F238E27FC236}">
              <a16:creationId xmlns:a16="http://schemas.microsoft.com/office/drawing/2014/main" id="{F4DD34CF-83AC-493E-B85F-6C8B93FE9737}"/>
            </a:ext>
          </a:extLst>
        </xdr:cNvPr>
        <xdr:cNvCxnSpPr/>
      </xdr:nvCxnSpPr>
      <xdr:spPr>
        <a:xfrm>
          <a:off x="4097481" y="9897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247650</xdr:colOff>
      <xdr:row>4</xdr:row>
      <xdr:rowOff>28575</xdr:rowOff>
    </xdr:from>
    <xdr:to>
      <xdr:col>10</xdr:col>
      <xdr:colOff>50997</xdr:colOff>
      <xdr:row>4</xdr:row>
      <xdr:rowOff>28575</xdr:rowOff>
    </xdr:to>
    <xdr:cxnSp macro="">
      <xdr:nvCxnSpPr>
        <xdr:cNvPr id="92" name="直線コネクタ 91">
          <a:extLst>
            <a:ext uri="{FF2B5EF4-FFF2-40B4-BE49-F238E27FC236}">
              <a16:creationId xmlns:a16="http://schemas.microsoft.com/office/drawing/2014/main" id="{02C190B5-BCBD-438E-9C8B-A6A36CCEEF01}"/>
            </a:ext>
          </a:extLst>
        </xdr:cNvPr>
        <xdr:cNvCxnSpPr/>
      </xdr:nvCxnSpPr>
      <xdr:spPr>
        <a:xfrm>
          <a:off x="7353300" y="88582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49356</xdr:colOff>
      <xdr:row>4</xdr:row>
      <xdr:rowOff>37235</xdr:rowOff>
    </xdr:from>
    <xdr:to>
      <xdr:col>10</xdr:col>
      <xdr:colOff>49356</xdr:colOff>
      <xdr:row>5</xdr:row>
      <xdr:rowOff>38100</xdr:rowOff>
    </xdr:to>
    <xdr:cxnSp macro="">
      <xdr:nvCxnSpPr>
        <xdr:cNvPr id="93" name="直線コネクタ 92">
          <a:extLst>
            <a:ext uri="{FF2B5EF4-FFF2-40B4-BE49-F238E27FC236}">
              <a16:creationId xmlns:a16="http://schemas.microsoft.com/office/drawing/2014/main" id="{8F6AF2B9-14DA-435F-BE4A-086EFD6DEA02}"/>
            </a:ext>
          </a:extLst>
        </xdr:cNvPr>
        <xdr:cNvCxnSpPr/>
      </xdr:nvCxnSpPr>
      <xdr:spPr>
        <a:xfrm>
          <a:off x="8355156" y="8944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476250</xdr:colOff>
      <xdr:row>5</xdr:row>
      <xdr:rowOff>85725</xdr:rowOff>
    </xdr:from>
    <xdr:to>
      <xdr:col>15</xdr:col>
      <xdr:colOff>279597</xdr:colOff>
      <xdr:row>5</xdr:row>
      <xdr:rowOff>85725</xdr:rowOff>
    </xdr:to>
    <xdr:cxnSp macro="">
      <xdr:nvCxnSpPr>
        <xdr:cNvPr id="94" name="直線コネクタ 93">
          <a:extLst>
            <a:ext uri="{FF2B5EF4-FFF2-40B4-BE49-F238E27FC236}">
              <a16:creationId xmlns:a16="http://schemas.microsoft.com/office/drawing/2014/main" id="{D3A7C158-7FC9-4318-A29D-1F7CC5F42B88}"/>
            </a:ext>
          </a:extLst>
        </xdr:cNvPr>
        <xdr:cNvCxnSpPr/>
      </xdr:nvCxnSpPr>
      <xdr:spPr>
        <a:xfrm>
          <a:off x="11963400" y="1133475"/>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277956</xdr:colOff>
      <xdr:row>5</xdr:row>
      <xdr:rowOff>94385</xdr:rowOff>
    </xdr:from>
    <xdr:to>
      <xdr:col>15</xdr:col>
      <xdr:colOff>277956</xdr:colOff>
      <xdr:row>6</xdr:row>
      <xdr:rowOff>161925</xdr:rowOff>
    </xdr:to>
    <xdr:cxnSp macro="">
      <xdr:nvCxnSpPr>
        <xdr:cNvPr id="95" name="直線コネクタ 94">
          <a:extLst>
            <a:ext uri="{FF2B5EF4-FFF2-40B4-BE49-F238E27FC236}">
              <a16:creationId xmlns:a16="http://schemas.microsoft.com/office/drawing/2014/main" id="{E6E94BFA-318C-4F31-B1B0-C78C83DE7BBE}"/>
            </a:ext>
          </a:extLst>
        </xdr:cNvPr>
        <xdr:cNvCxnSpPr/>
      </xdr:nvCxnSpPr>
      <xdr:spPr>
        <a:xfrm>
          <a:off x="12965256" y="1142135"/>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180975</xdr:colOff>
      <xdr:row>19</xdr:row>
      <xdr:rowOff>161925</xdr:rowOff>
    </xdr:from>
    <xdr:to>
      <xdr:col>4</xdr:col>
      <xdr:colOff>1184472</xdr:colOff>
      <xdr:row>19</xdr:row>
      <xdr:rowOff>161925</xdr:rowOff>
    </xdr:to>
    <xdr:cxnSp macro="">
      <xdr:nvCxnSpPr>
        <xdr:cNvPr id="96" name="直線コネクタ 95">
          <a:extLst>
            <a:ext uri="{FF2B5EF4-FFF2-40B4-BE49-F238E27FC236}">
              <a16:creationId xmlns:a16="http://schemas.microsoft.com/office/drawing/2014/main" id="{3F404C3F-D42A-45C1-9759-36E561BC6824}"/>
            </a:ext>
          </a:extLst>
        </xdr:cNvPr>
        <xdr:cNvCxnSpPr/>
      </xdr:nvCxnSpPr>
      <xdr:spPr>
        <a:xfrm>
          <a:off x="2914650" y="3905250"/>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1182831</xdr:colOff>
      <xdr:row>19</xdr:row>
      <xdr:rowOff>170585</xdr:rowOff>
    </xdr:from>
    <xdr:to>
      <xdr:col>4</xdr:col>
      <xdr:colOff>1182831</xdr:colOff>
      <xdr:row>21</xdr:row>
      <xdr:rowOff>0</xdr:rowOff>
    </xdr:to>
    <xdr:cxnSp macro="">
      <xdr:nvCxnSpPr>
        <xdr:cNvPr id="97" name="直線コネクタ 96">
          <a:extLst>
            <a:ext uri="{FF2B5EF4-FFF2-40B4-BE49-F238E27FC236}">
              <a16:creationId xmlns:a16="http://schemas.microsoft.com/office/drawing/2014/main" id="{E4EF50D5-9269-4F53-A289-A3BBC3D7B408}"/>
            </a:ext>
          </a:extLst>
        </xdr:cNvPr>
        <xdr:cNvCxnSpPr/>
      </xdr:nvCxnSpPr>
      <xdr:spPr>
        <a:xfrm>
          <a:off x="3916506" y="3913910"/>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228600</xdr:colOff>
      <xdr:row>19</xdr:row>
      <xdr:rowOff>161925</xdr:rowOff>
    </xdr:from>
    <xdr:to>
      <xdr:col>10</xdr:col>
      <xdr:colOff>31947</xdr:colOff>
      <xdr:row>19</xdr:row>
      <xdr:rowOff>161925</xdr:rowOff>
    </xdr:to>
    <xdr:cxnSp macro="">
      <xdr:nvCxnSpPr>
        <xdr:cNvPr id="98" name="直線コネクタ 97">
          <a:extLst>
            <a:ext uri="{FF2B5EF4-FFF2-40B4-BE49-F238E27FC236}">
              <a16:creationId xmlns:a16="http://schemas.microsoft.com/office/drawing/2014/main" id="{1F862F2F-875B-4232-B440-9EEC5BC52B2D}"/>
            </a:ext>
          </a:extLst>
        </xdr:cNvPr>
        <xdr:cNvCxnSpPr/>
      </xdr:nvCxnSpPr>
      <xdr:spPr>
        <a:xfrm>
          <a:off x="7334250" y="3905250"/>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30306</xdr:colOff>
      <xdr:row>19</xdr:row>
      <xdr:rowOff>170585</xdr:rowOff>
    </xdr:from>
    <xdr:to>
      <xdr:col>10</xdr:col>
      <xdr:colOff>30306</xdr:colOff>
      <xdr:row>21</xdr:row>
      <xdr:rowOff>0</xdr:rowOff>
    </xdr:to>
    <xdr:cxnSp macro="">
      <xdr:nvCxnSpPr>
        <xdr:cNvPr id="100" name="直線コネクタ 99">
          <a:extLst>
            <a:ext uri="{FF2B5EF4-FFF2-40B4-BE49-F238E27FC236}">
              <a16:creationId xmlns:a16="http://schemas.microsoft.com/office/drawing/2014/main" id="{63C19F38-0DAE-4CB8-9CFF-6CEDBCBF99E7}"/>
            </a:ext>
          </a:extLst>
        </xdr:cNvPr>
        <xdr:cNvCxnSpPr/>
      </xdr:nvCxnSpPr>
      <xdr:spPr>
        <a:xfrm>
          <a:off x="8336106" y="3913910"/>
          <a:ext cx="0" cy="25804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657225</xdr:colOff>
      <xdr:row>36</xdr:row>
      <xdr:rowOff>133350</xdr:rowOff>
    </xdr:from>
    <xdr:to>
      <xdr:col>10</xdr:col>
      <xdr:colOff>251022</xdr:colOff>
      <xdr:row>36</xdr:row>
      <xdr:rowOff>133350</xdr:rowOff>
    </xdr:to>
    <xdr:cxnSp macro="">
      <xdr:nvCxnSpPr>
        <xdr:cNvPr id="101" name="直線コネクタ 100">
          <a:extLst>
            <a:ext uri="{FF2B5EF4-FFF2-40B4-BE49-F238E27FC236}">
              <a16:creationId xmlns:a16="http://schemas.microsoft.com/office/drawing/2014/main" id="{7EB8F12E-3AE7-4FD6-8E63-4DAE054EF505}"/>
            </a:ext>
          </a:extLst>
        </xdr:cNvPr>
        <xdr:cNvCxnSpPr/>
      </xdr:nvCxnSpPr>
      <xdr:spPr>
        <a:xfrm>
          <a:off x="7762875" y="7258050"/>
          <a:ext cx="79394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249381</xdr:colOff>
      <xdr:row>36</xdr:row>
      <xdr:rowOff>142010</xdr:rowOff>
    </xdr:from>
    <xdr:to>
      <xdr:col>10</xdr:col>
      <xdr:colOff>249381</xdr:colOff>
      <xdr:row>37</xdr:row>
      <xdr:rowOff>142875</xdr:rowOff>
    </xdr:to>
    <xdr:cxnSp macro="">
      <xdr:nvCxnSpPr>
        <xdr:cNvPr id="102" name="直線コネクタ 101">
          <a:extLst>
            <a:ext uri="{FF2B5EF4-FFF2-40B4-BE49-F238E27FC236}">
              <a16:creationId xmlns:a16="http://schemas.microsoft.com/office/drawing/2014/main" id="{6EA37199-C9B0-49F6-AA51-F9E5D640C747}"/>
            </a:ext>
          </a:extLst>
        </xdr:cNvPr>
        <xdr:cNvCxnSpPr/>
      </xdr:nvCxnSpPr>
      <xdr:spPr>
        <a:xfrm>
          <a:off x="8555181" y="726671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581025</xdr:colOff>
      <xdr:row>35</xdr:row>
      <xdr:rowOff>161925</xdr:rowOff>
    </xdr:from>
    <xdr:to>
      <xdr:col>5</xdr:col>
      <xdr:colOff>146247</xdr:colOff>
      <xdr:row>35</xdr:row>
      <xdr:rowOff>161925</xdr:rowOff>
    </xdr:to>
    <xdr:cxnSp macro="">
      <xdr:nvCxnSpPr>
        <xdr:cNvPr id="103" name="直線コネクタ 102">
          <a:extLst>
            <a:ext uri="{FF2B5EF4-FFF2-40B4-BE49-F238E27FC236}">
              <a16:creationId xmlns:a16="http://schemas.microsoft.com/office/drawing/2014/main" id="{A1249726-C4D0-4F96-84AA-B464FFD584F0}"/>
            </a:ext>
          </a:extLst>
        </xdr:cNvPr>
        <xdr:cNvCxnSpPr/>
      </xdr:nvCxnSpPr>
      <xdr:spPr>
        <a:xfrm>
          <a:off x="3314700" y="7096125"/>
          <a:ext cx="76537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144606</xdr:colOff>
      <xdr:row>35</xdr:row>
      <xdr:rowOff>170585</xdr:rowOff>
    </xdr:from>
    <xdr:to>
      <xdr:col>5</xdr:col>
      <xdr:colOff>144606</xdr:colOff>
      <xdr:row>36</xdr:row>
      <xdr:rowOff>171450</xdr:rowOff>
    </xdr:to>
    <xdr:cxnSp macro="">
      <xdr:nvCxnSpPr>
        <xdr:cNvPr id="104" name="直線コネクタ 103">
          <a:extLst>
            <a:ext uri="{FF2B5EF4-FFF2-40B4-BE49-F238E27FC236}">
              <a16:creationId xmlns:a16="http://schemas.microsoft.com/office/drawing/2014/main" id="{E5F6FE35-837E-4944-938A-8221BD53450B}"/>
            </a:ext>
          </a:extLst>
        </xdr:cNvPr>
        <xdr:cNvCxnSpPr/>
      </xdr:nvCxnSpPr>
      <xdr:spPr>
        <a:xfrm>
          <a:off x="4078431" y="710478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409575</xdr:colOff>
      <xdr:row>79</xdr:row>
      <xdr:rowOff>133350</xdr:rowOff>
    </xdr:from>
    <xdr:to>
      <xdr:col>10</xdr:col>
      <xdr:colOff>146247</xdr:colOff>
      <xdr:row>79</xdr:row>
      <xdr:rowOff>133350</xdr:rowOff>
    </xdr:to>
    <xdr:cxnSp macro="">
      <xdr:nvCxnSpPr>
        <xdr:cNvPr id="105" name="直線コネクタ 104">
          <a:extLst>
            <a:ext uri="{FF2B5EF4-FFF2-40B4-BE49-F238E27FC236}">
              <a16:creationId xmlns:a16="http://schemas.microsoft.com/office/drawing/2014/main" id="{B58725B3-1DCF-4FE4-BE76-9D705CD3618E}"/>
            </a:ext>
          </a:extLst>
        </xdr:cNvPr>
        <xdr:cNvCxnSpPr/>
      </xdr:nvCxnSpPr>
      <xdr:spPr>
        <a:xfrm>
          <a:off x="7515225" y="15763875"/>
          <a:ext cx="93682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144606</xdr:colOff>
      <xdr:row>79</xdr:row>
      <xdr:rowOff>142010</xdr:rowOff>
    </xdr:from>
    <xdr:to>
      <xdr:col>10</xdr:col>
      <xdr:colOff>144606</xdr:colOff>
      <xdr:row>80</xdr:row>
      <xdr:rowOff>142875</xdr:rowOff>
    </xdr:to>
    <xdr:cxnSp macro="">
      <xdr:nvCxnSpPr>
        <xdr:cNvPr id="106" name="直線コネクタ 105">
          <a:extLst>
            <a:ext uri="{FF2B5EF4-FFF2-40B4-BE49-F238E27FC236}">
              <a16:creationId xmlns:a16="http://schemas.microsoft.com/office/drawing/2014/main" id="{344DCE8C-29FC-45F2-B629-77A7EAACB78C}"/>
            </a:ext>
          </a:extLst>
        </xdr:cNvPr>
        <xdr:cNvCxnSpPr/>
      </xdr:nvCxnSpPr>
      <xdr:spPr>
        <a:xfrm>
          <a:off x="8450406" y="15772535"/>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352425</xdr:colOff>
      <xdr:row>79</xdr:row>
      <xdr:rowOff>66675</xdr:rowOff>
    </xdr:from>
    <xdr:to>
      <xdr:col>5</xdr:col>
      <xdr:colOff>155772</xdr:colOff>
      <xdr:row>79</xdr:row>
      <xdr:rowOff>66675</xdr:rowOff>
    </xdr:to>
    <xdr:cxnSp macro="">
      <xdr:nvCxnSpPr>
        <xdr:cNvPr id="110" name="直線コネクタ 109">
          <a:extLst>
            <a:ext uri="{FF2B5EF4-FFF2-40B4-BE49-F238E27FC236}">
              <a16:creationId xmlns:a16="http://schemas.microsoft.com/office/drawing/2014/main" id="{5AC78BEC-6106-4650-91BE-CF4F5BED30E7}"/>
            </a:ext>
          </a:extLst>
        </xdr:cNvPr>
        <xdr:cNvCxnSpPr/>
      </xdr:nvCxnSpPr>
      <xdr:spPr>
        <a:xfrm>
          <a:off x="3086100" y="15697200"/>
          <a:ext cx="100349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154131</xdr:colOff>
      <xdr:row>79</xdr:row>
      <xdr:rowOff>75335</xdr:rowOff>
    </xdr:from>
    <xdr:to>
      <xdr:col>5</xdr:col>
      <xdr:colOff>154131</xdr:colOff>
      <xdr:row>80</xdr:row>
      <xdr:rowOff>76200</xdr:rowOff>
    </xdr:to>
    <xdr:cxnSp macro="">
      <xdr:nvCxnSpPr>
        <xdr:cNvPr id="113" name="直線コネクタ 112">
          <a:extLst>
            <a:ext uri="{FF2B5EF4-FFF2-40B4-BE49-F238E27FC236}">
              <a16:creationId xmlns:a16="http://schemas.microsoft.com/office/drawing/2014/main" id="{9EDE1C73-7CA2-4798-B441-E2B9044DFC96}"/>
            </a:ext>
          </a:extLst>
        </xdr:cNvPr>
        <xdr:cNvCxnSpPr/>
      </xdr:nvCxnSpPr>
      <xdr:spPr>
        <a:xfrm>
          <a:off x="4087956" y="15705860"/>
          <a:ext cx="0" cy="19136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557699</xdr:colOff>
      <xdr:row>125</xdr:row>
      <xdr:rowOff>171450</xdr:rowOff>
    </xdr:from>
    <xdr:to>
      <xdr:col>5</xdr:col>
      <xdr:colOff>122921</xdr:colOff>
      <xdr:row>125</xdr:row>
      <xdr:rowOff>171450</xdr:rowOff>
    </xdr:to>
    <xdr:cxnSp macro="">
      <xdr:nvCxnSpPr>
        <xdr:cNvPr id="128" name="直線コネクタ 127">
          <a:extLst>
            <a:ext uri="{FF2B5EF4-FFF2-40B4-BE49-F238E27FC236}">
              <a16:creationId xmlns:a16="http://schemas.microsoft.com/office/drawing/2014/main" id="{8921BE92-5000-4B7C-9E70-CFC88A39618D}"/>
            </a:ext>
          </a:extLst>
        </xdr:cNvPr>
        <xdr:cNvCxnSpPr/>
      </xdr:nvCxnSpPr>
      <xdr:spPr>
        <a:xfrm>
          <a:off x="3279128" y="25364103"/>
          <a:ext cx="76070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121280</xdr:colOff>
      <xdr:row>125</xdr:row>
      <xdr:rowOff>180110</xdr:rowOff>
    </xdr:from>
    <xdr:to>
      <xdr:col>5</xdr:col>
      <xdr:colOff>121280</xdr:colOff>
      <xdr:row>126</xdr:row>
      <xdr:rowOff>180975</xdr:rowOff>
    </xdr:to>
    <xdr:cxnSp macro="">
      <xdr:nvCxnSpPr>
        <xdr:cNvPr id="129" name="直線コネクタ 128">
          <a:extLst>
            <a:ext uri="{FF2B5EF4-FFF2-40B4-BE49-F238E27FC236}">
              <a16:creationId xmlns:a16="http://schemas.microsoft.com/office/drawing/2014/main" id="{3E243608-BFFA-4CF4-A406-FCB752D155F4}"/>
            </a:ext>
          </a:extLst>
        </xdr:cNvPr>
        <xdr:cNvCxnSpPr/>
      </xdr:nvCxnSpPr>
      <xdr:spPr>
        <a:xfrm>
          <a:off x="4038193" y="25372763"/>
          <a:ext cx="0" cy="19525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452924</xdr:colOff>
      <xdr:row>126</xdr:row>
      <xdr:rowOff>104775</xdr:rowOff>
    </xdr:from>
    <xdr:to>
      <xdr:col>10</xdr:col>
      <xdr:colOff>97194</xdr:colOff>
      <xdr:row>126</xdr:row>
      <xdr:rowOff>104775</xdr:rowOff>
    </xdr:to>
    <xdr:cxnSp macro="">
      <xdr:nvCxnSpPr>
        <xdr:cNvPr id="134" name="直線コネクタ 133">
          <a:extLst>
            <a:ext uri="{FF2B5EF4-FFF2-40B4-BE49-F238E27FC236}">
              <a16:creationId xmlns:a16="http://schemas.microsoft.com/office/drawing/2014/main" id="{C1AE92DB-4673-4F98-8554-5B5CAB09D401}"/>
            </a:ext>
          </a:extLst>
        </xdr:cNvPr>
        <xdr:cNvCxnSpPr/>
      </xdr:nvCxnSpPr>
      <xdr:spPr>
        <a:xfrm>
          <a:off x="7538358" y="25491816"/>
          <a:ext cx="839754"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102230</xdr:colOff>
      <xdr:row>126</xdr:row>
      <xdr:rowOff>113435</xdr:rowOff>
    </xdr:from>
    <xdr:to>
      <xdr:col>10</xdr:col>
      <xdr:colOff>102230</xdr:colOff>
      <xdr:row>127</xdr:row>
      <xdr:rowOff>87474</xdr:rowOff>
    </xdr:to>
    <xdr:cxnSp macro="">
      <xdr:nvCxnSpPr>
        <xdr:cNvPr id="135" name="直線コネクタ 134">
          <a:extLst>
            <a:ext uri="{FF2B5EF4-FFF2-40B4-BE49-F238E27FC236}">
              <a16:creationId xmlns:a16="http://schemas.microsoft.com/office/drawing/2014/main" id="{F07EE6A0-1DFB-437E-A4B2-B0E87D4201F9}"/>
            </a:ext>
          </a:extLst>
        </xdr:cNvPr>
        <xdr:cNvCxnSpPr/>
      </xdr:nvCxnSpPr>
      <xdr:spPr>
        <a:xfrm>
          <a:off x="8383148" y="25500476"/>
          <a:ext cx="0" cy="16842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596576</xdr:colOff>
      <xdr:row>141</xdr:row>
      <xdr:rowOff>9719</xdr:rowOff>
    </xdr:from>
    <xdr:to>
      <xdr:col>10</xdr:col>
      <xdr:colOff>218948</xdr:colOff>
      <xdr:row>141</xdr:row>
      <xdr:rowOff>9719</xdr:rowOff>
    </xdr:to>
    <xdr:cxnSp macro="">
      <xdr:nvCxnSpPr>
        <xdr:cNvPr id="136" name="直線コネクタ 135">
          <a:extLst>
            <a:ext uri="{FF2B5EF4-FFF2-40B4-BE49-F238E27FC236}">
              <a16:creationId xmlns:a16="http://schemas.microsoft.com/office/drawing/2014/main" id="{F412B6AB-D3B3-4E2B-B6AC-B7BC95A85891}"/>
            </a:ext>
          </a:extLst>
        </xdr:cNvPr>
        <xdr:cNvCxnSpPr/>
      </xdr:nvCxnSpPr>
      <xdr:spPr>
        <a:xfrm>
          <a:off x="7682010" y="28419489"/>
          <a:ext cx="81785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217307</xdr:colOff>
      <xdr:row>141</xdr:row>
      <xdr:rowOff>18379</xdr:rowOff>
    </xdr:from>
    <xdr:to>
      <xdr:col>10</xdr:col>
      <xdr:colOff>217307</xdr:colOff>
      <xdr:row>142</xdr:row>
      <xdr:rowOff>19244</xdr:rowOff>
    </xdr:to>
    <xdr:cxnSp macro="">
      <xdr:nvCxnSpPr>
        <xdr:cNvPr id="137" name="直線コネクタ 136">
          <a:extLst>
            <a:ext uri="{FF2B5EF4-FFF2-40B4-BE49-F238E27FC236}">
              <a16:creationId xmlns:a16="http://schemas.microsoft.com/office/drawing/2014/main" id="{65539615-1879-4340-B0F5-A5B2708CDB44}"/>
            </a:ext>
          </a:extLst>
        </xdr:cNvPr>
        <xdr:cNvCxnSpPr/>
      </xdr:nvCxnSpPr>
      <xdr:spPr>
        <a:xfrm>
          <a:off x="8498225" y="28428149"/>
          <a:ext cx="0" cy="19525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625151</xdr:colOff>
      <xdr:row>141</xdr:row>
      <xdr:rowOff>47819</xdr:rowOff>
    </xdr:from>
    <xdr:to>
      <xdr:col>5</xdr:col>
      <xdr:colOff>171323</xdr:colOff>
      <xdr:row>141</xdr:row>
      <xdr:rowOff>47819</xdr:rowOff>
    </xdr:to>
    <xdr:cxnSp macro="">
      <xdr:nvCxnSpPr>
        <xdr:cNvPr id="140" name="直線コネクタ 139">
          <a:extLst>
            <a:ext uri="{FF2B5EF4-FFF2-40B4-BE49-F238E27FC236}">
              <a16:creationId xmlns:a16="http://schemas.microsoft.com/office/drawing/2014/main" id="{8C85D07F-9E9A-413A-A9FC-96799354784E}"/>
            </a:ext>
          </a:extLst>
        </xdr:cNvPr>
        <xdr:cNvCxnSpPr/>
      </xdr:nvCxnSpPr>
      <xdr:spPr>
        <a:xfrm>
          <a:off x="3346580" y="28457589"/>
          <a:ext cx="74165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169682</xdr:colOff>
      <xdr:row>141</xdr:row>
      <xdr:rowOff>56479</xdr:rowOff>
    </xdr:from>
    <xdr:to>
      <xdr:col>5</xdr:col>
      <xdr:colOff>169682</xdr:colOff>
      <xdr:row>142</xdr:row>
      <xdr:rowOff>57344</xdr:rowOff>
    </xdr:to>
    <xdr:cxnSp macro="">
      <xdr:nvCxnSpPr>
        <xdr:cNvPr id="141" name="直線コネクタ 140">
          <a:extLst>
            <a:ext uri="{FF2B5EF4-FFF2-40B4-BE49-F238E27FC236}">
              <a16:creationId xmlns:a16="http://schemas.microsoft.com/office/drawing/2014/main" id="{BCFB3CF1-030F-4A2B-A3D5-AAC0328B835F}"/>
            </a:ext>
          </a:extLst>
        </xdr:cNvPr>
        <xdr:cNvCxnSpPr/>
      </xdr:nvCxnSpPr>
      <xdr:spPr>
        <a:xfrm>
          <a:off x="4086595" y="28466249"/>
          <a:ext cx="0" cy="19525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466725</xdr:colOff>
      <xdr:row>24</xdr:row>
      <xdr:rowOff>9525</xdr:rowOff>
    </xdr:from>
    <xdr:to>
      <xdr:col>3</xdr:col>
      <xdr:colOff>1196491</xdr:colOff>
      <xdr:row>27</xdr:row>
      <xdr:rowOff>120532</xdr:rowOff>
    </xdr:to>
    <xdr:grpSp>
      <xdr:nvGrpSpPr>
        <xdr:cNvPr id="165" name="グループ化 164">
          <a:extLst>
            <a:ext uri="{FF2B5EF4-FFF2-40B4-BE49-F238E27FC236}">
              <a16:creationId xmlns:a16="http://schemas.microsoft.com/office/drawing/2014/main" id="{1EF4E637-B83C-4611-92EF-BAB22E90233D}"/>
            </a:ext>
          </a:extLst>
        </xdr:cNvPr>
        <xdr:cNvGrpSpPr>
          <a:grpSpLocks noChangeAspect="1"/>
        </xdr:cNvGrpSpPr>
      </xdr:nvGrpSpPr>
      <xdr:grpSpPr>
        <a:xfrm>
          <a:off x="2000250" y="4752975"/>
          <a:ext cx="729766" cy="682507"/>
          <a:chOff x="8980713" y="2694535"/>
          <a:chExt cx="610881" cy="565737"/>
        </a:xfrm>
        <a:solidFill>
          <a:schemeClr val="bg1"/>
        </a:solidFill>
      </xdr:grpSpPr>
      <xdr:sp macro="" textlink="">
        <xdr:nvSpPr>
          <xdr:cNvPr id="166" name="角丸四角形 10">
            <a:extLst>
              <a:ext uri="{FF2B5EF4-FFF2-40B4-BE49-F238E27FC236}">
                <a16:creationId xmlns:a16="http://schemas.microsoft.com/office/drawing/2014/main" id="{6885F9C7-896C-93C9-B4C3-0638DAA2A145}"/>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7" name="角丸四角形 11">
            <a:extLst>
              <a:ext uri="{FF2B5EF4-FFF2-40B4-BE49-F238E27FC236}">
                <a16:creationId xmlns:a16="http://schemas.microsoft.com/office/drawing/2014/main" id="{EB1D390F-AEB3-1204-1B5F-148A50ED453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8" name="角丸四角形 12">
            <a:extLst>
              <a:ext uri="{FF2B5EF4-FFF2-40B4-BE49-F238E27FC236}">
                <a16:creationId xmlns:a16="http://schemas.microsoft.com/office/drawing/2014/main" id="{F73BF0C9-2501-52AD-9C6E-F8DD4AC73B4D}"/>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69" name="角丸四角形 13">
            <a:extLst>
              <a:ext uri="{FF2B5EF4-FFF2-40B4-BE49-F238E27FC236}">
                <a16:creationId xmlns:a16="http://schemas.microsoft.com/office/drawing/2014/main" id="{449F8B7B-B45E-8F4F-D5DA-27F5342A6881}"/>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0" name="角丸四角形 14">
            <a:extLst>
              <a:ext uri="{FF2B5EF4-FFF2-40B4-BE49-F238E27FC236}">
                <a16:creationId xmlns:a16="http://schemas.microsoft.com/office/drawing/2014/main" id="{E1236C02-7FC6-9B3D-40D2-0CE4BACF384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485775</xdr:colOff>
      <xdr:row>24</xdr:row>
      <xdr:rowOff>19050</xdr:rowOff>
    </xdr:from>
    <xdr:to>
      <xdr:col>9</xdr:col>
      <xdr:colOff>24916</xdr:colOff>
      <xdr:row>27</xdr:row>
      <xdr:rowOff>130057</xdr:rowOff>
    </xdr:to>
    <xdr:grpSp>
      <xdr:nvGrpSpPr>
        <xdr:cNvPr id="171" name="グループ化 170">
          <a:extLst>
            <a:ext uri="{FF2B5EF4-FFF2-40B4-BE49-F238E27FC236}">
              <a16:creationId xmlns:a16="http://schemas.microsoft.com/office/drawing/2014/main" id="{6E73C1E7-CF1B-416D-B375-0F1691136B1D}"/>
            </a:ext>
          </a:extLst>
        </xdr:cNvPr>
        <xdr:cNvGrpSpPr>
          <a:grpSpLocks noChangeAspect="1"/>
        </xdr:cNvGrpSpPr>
      </xdr:nvGrpSpPr>
      <xdr:grpSpPr>
        <a:xfrm>
          <a:off x="6400800" y="4762500"/>
          <a:ext cx="729766" cy="682507"/>
          <a:chOff x="8980713" y="2694535"/>
          <a:chExt cx="610881" cy="565737"/>
        </a:xfrm>
        <a:solidFill>
          <a:schemeClr val="bg1"/>
        </a:solidFill>
      </xdr:grpSpPr>
      <xdr:sp macro="" textlink="">
        <xdr:nvSpPr>
          <xdr:cNvPr id="172" name="角丸四角形 10">
            <a:extLst>
              <a:ext uri="{FF2B5EF4-FFF2-40B4-BE49-F238E27FC236}">
                <a16:creationId xmlns:a16="http://schemas.microsoft.com/office/drawing/2014/main" id="{FF58103F-1A1E-9C2B-1DC0-4968CAE7BB53}"/>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3" name="角丸四角形 11">
            <a:extLst>
              <a:ext uri="{FF2B5EF4-FFF2-40B4-BE49-F238E27FC236}">
                <a16:creationId xmlns:a16="http://schemas.microsoft.com/office/drawing/2014/main" id="{774819E7-6B14-6897-6402-8E191015B3B5}"/>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4" name="角丸四角形 12">
            <a:extLst>
              <a:ext uri="{FF2B5EF4-FFF2-40B4-BE49-F238E27FC236}">
                <a16:creationId xmlns:a16="http://schemas.microsoft.com/office/drawing/2014/main" id="{7E5C310D-0708-A01E-6BB4-1A39D118B0C4}"/>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5" name="角丸四角形 13">
            <a:extLst>
              <a:ext uri="{FF2B5EF4-FFF2-40B4-BE49-F238E27FC236}">
                <a16:creationId xmlns:a16="http://schemas.microsoft.com/office/drawing/2014/main" id="{CAE118FC-75C2-5FD5-003E-4A68720B574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6" name="角丸四角形 14">
            <a:extLst>
              <a:ext uri="{FF2B5EF4-FFF2-40B4-BE49-F238E27FC236}">
                <a16:creationId xmlns:a16="http://schemas.microsoft.com/office/drawing/2014/main" id="{005F7CBD-695C-D52E-9DFD-8C879921DC3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209550</xdr:colOff>
      <xdr:row>36</xdr:row>
      <xdr:rowOff>114300</xdr:rowOff>
    </xdr:from>
    <xdr:to>
      <xdr:col>3</xdr:col>
      <xdr:colOff>939316</xdr:colOff>
      <xdr:row>40</xdr:row>
      <xdr:rowOff>82432</xdr:rowOff>
    </xdr:to>
    <xdr:grpSp>
      <xdr:nvGrpSpPr>
        <xdr:cNvPr id="177" name="グループ化 176">
          <a:extLst>
            <a:ext uri="{FF2B5EF4-FFF2-40B4-BE49-F238E27FC236}">
              <a16:creationId xmlns:a16="http://schemas.microsoft.com/office/drawing/2014/main" id="{BCFBD29C-2959-4AB2-AE3F-80D94752D47F}"/>
            </a:ext>
          </a:extLst>
        </xdr:cNvPr>
        <xdr:cNvGrpSpPr>
          <a:grpSpLocks noChangeAspect="1"/>
        </xdr:cNvGrpSpPr>
      </xdr:nvGrpSpPr>
      <xdr:grpSpPr>
        <a:xfrm>
          <a:off x="1743075" y="7239000"/>
          <a:ext cx="729766" cy="692032"/>
          <a:chOff x="8980713" y="2694535"/>
          <a:chExt cx="610881" cy="565737"/>
        </a:xfrm>
        <a:solidFill>
          <a:schemeClr val="bg1"/>
        </a:solidFill>
      </xdr:grpSpPr>
      <xdr:sp macro="" textlink="">
        <xdr:nvSpPr>
          <xdr:cNvPr id="178" name="角丸四角形 10">
            <a:extLst>
              <a:ext uri="{FF2B5EF4-FFF2-40B4-BE49-F238E27FC236}">
                <a16:creationId xmlns:a16="http://schemas.microsoft.com/office/drawing/2014/main" id="{DAE09089-30B5-B397-4235-8E22D8AB1440}"/>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79" name="角丸四角形 11">
            <a:extLst>
              <a:ext uri="{FF2B5EF4-FFF2-40B4-BE49-F238E27FC236}">
                <a16:creationId xmlns:a16="http://schemas.microsoft.com/office/drawing/2014/main" id="{C64D67A7-E144-E6C6-EB31-44400EAD0C88}"/>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0" name="角丸四角形 12">
            <a:extLst>
              <a:ext uri="{FF2B5EF4-FFF2-40B4-BE49-F238E27FC236}">
                <a16:creationId xmlns:a16="http://schemas.microsoft.com/office/drawing/2014/main" id="{E70F1062-0768-78FF-370E-56A67F3A6156}"/>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1" name="角丸四角形 13">
            <a:extLst>
              <a:ext uri="{FF2B5EF4-FFF2-40B4-BE49-F238E27FC236}">
                <a16:creationId xmlns:a16="http://schemas.microsoft.com/office/drawing/2014/main" id="{2C10DF60-A30F-CDE9-B816-A350F21ABE6D}"/>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2" name="角丸四角形 14">
            <a:extLst>
              <a:ext uri="{FF2B5EF4-FFF2-40B4-BE49-F238E27FC236}">
                <a16:creationId xmlns:a16="http://schemas.microsoft.com/office/drawing/2014/main" id="{81BF3E31-A963-86BA-AA9B-B2A6401435C0}"/>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209550</xdr:colOff>
      <xdr:row>36</xdr:row>
      <xdr:rowOff>38100</xdr:rowOff>
    </xdr:from>
    <xdr:to>
      <xdr:col>8</xdr:col>
      <xdr:colOff>939316</xdr:colOff>
      <xdr:row>40</xdr:row>
      <xdr:rowOff>6232</xdr:rowOff>
    </xdr:to>
    <xdr:grpSp>
      <xdr:nvGrpSpPr>
        <xdr:cNvPr id="183" name="グループ化 182">
          <a:extLst>
            <a:ext uri="{FF2B5EF4-FFF2-40B4-BE49-F238E27FC236}">
              <a16:creationId xmlns:a16="http://schemas.microsoft.com/office/drawing/2014/main" id="{412E850C-4D7D-4906-9EB3-C38C4D1FAE3E}"/>
            </a:ext>
          </a:extLst>
        </xdr:cNvPr>
        <xdr:cNvGrpSpPr>
          <a:grpSpLocks noChangeAspect="1"/>
        </xdr:cNvGrpSpPr>
      </xdr:nvGrpSpPr>
      <xdr:grpSpPr>
        <a:xfrm>
          <a:off x="6124575" y="7162800"/>
          <a:ext cx="729766" cy="692032"/>
          <a:chOff x="8980713" y="2694535"/>
          <a:chExt cx="610881" cy="565737"/>
        </a:xfrm>
        <a:solidFill>
          <a:schemeClr val="bg1"/>
        </a:solidFill>
      </xdr:grpSpPr>
      <xdr:sp macro="" textlink="">
        <xdr:nvSpPr>
          <xdr:cNvPr id="184" name="角丸四角形 10">
            <a:extLst>
              <a:ext uri="{FF2B5EF4-FFF2-40B4-BE49-F238E27FC236}">
                <a16:creationId xmlns:a16="http://schemas.microsoft.com/office/drawing/2014/main" id="{36F31FBB-4115-EFE0-3E86-FCF1E3C9BA5F}"/>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5" name="角丸四角形 11">
            <a:extLst>
              <a:ext uri="{FF2B5EF4-FFF2-40B4-BE49-F238E27FC236}">
                <a16:creationId xmlns:a16="http://schemas.microsoft.com/office/drawing/2014/main" id="{B5CC886C-4C3E-7319-E2BE-8588ADF18653}"/>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6" name="角丸四角形 12">
            <a:extLst>
              <a:ext uri="{FF2B5EF4-FFF2-40B4-BE49-F238E27FC236}">
                <a16:creationId xmlns:a16="http://schemas.microsoft.com/office/drawing/2014/main" id="{344C169C-5528-1509-00E3-48923265DD35}"/>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7" name="角丸四角形 13">
            <a:extLst>
              <a:ext uri="{FF2B5EF4-FFF2-40B4-BE49-F238E27FC236}">
                <a16:creationId xmlns:a16="http://schemas.microsoft.com/office/drawing/2014/main" id="{420485A5-3310-9875-3C17-18280E2A0419}"/>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88" name="角丸四角形 14">
            <a:extLst>
              <a:ext uri="{FF2B5EF4-FFF2-40B4-BE49-F238E27FC236}">
                <a16:creationId xmlns:a16="http://schemas.microsoft.com/office/drawing/2014/main" id="{92D5208B-0570-8EDC-8712-B584D23F2F2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285750</xdr:colOff>
      <xdr:row>82</xdr:row>
      <xdr:rowOff>152400</xdr:rowOff>
    </xdr:from>
    <xdr:to>
      <xdr:col>3</xdr:col>
      <xdr:colOff>1015516</xdr:colOff>
      <xdr:row>86</xdr:row>
      <xdr:rowOff>82432</xdr:rowOff>
    </xdr:to>
    <xdr:grpSp>
      <xdr:nvGrpSpPr>
        <xdr:cNvPr id="189" name="グループ化 188">
          <a:extLst>
            <a:ext uri="{FF2B5EF4-FFF2-40B4-BE49-F238E27FC236}">
              <a16:creationId xmlns:a16="http://schemas.microsoft.com/office/drawing/2014/main" id="{31F16A49-175F-4378-AAA5-41B32D1D80D1}"/>
            </a:ext>
          </a:extLst>
        </xdr:cNvPr>
        <xdr:cNvGrpSpPr>
          <a:grpSpLocks noChangeAspect="1"/>
        </xdr:cNvGrpSpPr>
      </xdr:nvGrpSpPr>
      <xdr:grpSpPr>
        <a:xfrm>
          <a:off x="1819275" y="16354425"/>
          <a:ext cx="729766" cy="692032"/>
          <a:chOff x="8980713" y="2694535"/>
          <a:chExt cx="610881" cy="565737"/>
        </a:xfrm>
        <a:solidFill>
          <a:schemeClr val="bg1"/>
        </a:solidFill>
      </xdr:grpSpPr>
      <xdr:sp macro="" textlink="">
        <xdr:nvSpPr>
          <xdr:cNvPr id="190" name="角丸四角形 10">
            <a:extLst>
              <a:ext uri="{FF2B5EF4-FFF2-40B4-BE49-F238E27FC236}">
                <a16:creationId xmlns:a16="http://schemas.microsoft.com/office/drawing/2014/main" id="{DEFC0FF1-F4AA-574F-DEEB-2C98A13167A9}"/>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1" name="角丸四角形 11">
            <a:extLst>
              <a:ext uri="{FF2B5EF4-FFF2-40B4-BE49-F238E27FC236}">
                <a16:creationId xmlns:a16="http://schemas.microsoft.com/office/drawing/2014/main" id="{06C88B95-59C1-5509-B5BE-2D8832D451C4}"/>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2" name="角丸四角形 12">
            <a:extLst>
              <a:ext uri="{FF2B5EF4-FFF2-40B4-BE49-F238E27FC236}">
                <a16:creationId xmlns:a16="http://schemas.microsoft.com/office/drawing/2014/main" id="{E2FBE0AB-4C34-1128-7CEE-0ECDC7562AE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3" name="角丸四角形 13">
            <a:extLst>
              <a:ext uri="{FF2B5EF4-FFF2-40B4-BE49-F238E27FC236}">
                <a16:creationId xmlns:a16="http://schemas.microsoft.com/office/drawing/2014/main" id="{B38AF0B3-B86A-BA40-67FC-37096416059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4" name="角丸四角形 14">
            <a:extLst>
              <a:ext uri="{FF2B5EF4-FFF2-40B4-BE49-F238E27FC236}">
                <a16:creationId xmlns:a16="http://schemas.microsoft.com/office/drawing/2014/main" id="{AC294470-003C-4FE5-C3A2-2CF4127048D4}"/>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266700</xdr:colOff>
      <xdr:row>82</xdr:row>
      <xdr:rowOff>133350</xdr:rowOff>
    </xdr:from>
    <xdr:to>
      <xdr:col>8</xdr:col>
      <xdr:colOff>996466</xdr:colOff>
      <xdr:row>86</xdr:row>
      <xdr:rowOff>63382</xdr:rowOff>
    </xdr:to>
    <xdr:grpSp>
      <xdr:nvGrpSpPr>
        <xdr:cNvPr id="195" name="グループ化 194">
          <a:extLst>
            <a:ext uri="{FF2B5EF4-FFF2-40B4-BE49-F238E27FC236}">
              <a16:creationId xmlns:a16="http://schemas.microsoft.com/office/drawing/2014/main" id="{9A255D63-03D8-476E-8A18-D0E496FE992E}"/>
            </a:ext>
          </a:extLst>
        </xdr:cNvPr>
        <xdr:cNvGrpSpPr>
          <a:grpSpLocks noChangeAspect="1"/>
        </xdr:cNvGrpSpPr>
      </xdr:nvGrpSpPr>
      <xdr:grpSpPr>
        <a:xfrm>
          <a:off x="6181725" y="16335375"/>
          <a:ext cx="729766" cy="692032"/>
          <a:chOff x="8980713" y="2694535"/>
          <a:chExt cx="610881" cy="565737"/>
        </a:xfrm>
        <a:solidFill>
          <a:schemeClr val="bg1"/>
        </a:solidFill>
      </xdr:grpSpPr>
      <xdr:sp macro="" textlink="">
        <xdr:nvSpPr>
          <xdr:cNvPr id="196" name="角丸四角形 10">
            <a:extLst>
              <a:ext uri="{FF2B5EF4-FFF2-40B4-BE49-F238E27FC236}">
                <a16:creationId xmlns:a16="http://schemas.microsoft.com/office/drawing/2014/main" id="{9015C75F-FD90-8EC3-89AE-298B4CCD746D}"/>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7" name="角丸四角形 11">
            <a:extLst>
              <a:ext uri="{FF2B5EF4-FFF2-40B4-BE49-F238E27FC236}">
                <a16:creationId xmlns:a16="http://schemas.microsoft.com/office/drawing/2014/main" id="{D5877993-A103-BA4A-03E7-198271179CE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8" name="角丸四角形 12">
            <a:extLst>
              <a:ext uri="{FF2B5EF4-FFF2-40B4-BE49-F238E27FC236}">
                <a16:creationId xmlns:a16="http://schemas.microsoft.com/office/drawing/2014/main" id="{9992CE55-181A-C843-7E9D-B018616F7393}"/>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99" name="角丸四角形 13">
            <a:extLst>
              <a:ext uri="{FF2B5EF4-FFF2-40B4-BE49-F238E27FC236}">
                <a16:creationId xmlns:a16="http://schemas.microsoft.com/office/drawing/2014/main" id="{57D73110-4DBF-FFE2-34C2-7A87CB295677}"/>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00" name="角丸四角形 14">
            <a:extLst>
              <a:ext uri="{FF2B5EF4-FFF2-40B4-BE49-F238E27FC236}">
                <a16:creationId xmlns:a16="http://schemas.microsoft.com/office/drawing/2014/main" id="{9CEE1D29-7FEF-D1AB-B895-E46F8184BACD}"/>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195749</xdr:colOff>
      <xdr:row>125</xdr:row>
      <xdr:rowOff>171450</xdr:rowOff>
    </xdr:from>
    <xdr:to>
      <xdr:col>3</xdr:col>
      <xdr:colOff>925515</xdr:colOff>
      <xdr:row>129</xdr:row>
      <xdr:rowOff>101482</xdr:rowOff>
    </xdr:to>
    <xdr:grpSp>
      <xdr:nvGrpSpPr>
        <xdr:cNvPr id="213" name="グループ化 212">
          <a:extLst>
            <a:ext uri="{FF2B5EF4-FFF2-40B4-BE49-F238E27FC236}">
              <a16:creationId xmlns:a16="http://schemas.microsoft.com/office/drawing/2014/main" id="{91B8A3FD-A205-4EA8-9588-DAC82F2E8FB6}"/>
            </a:ext>
          </a:extLst>
        </xdr:cNvPr>
        <xdr:cNvGrpSpPr>
          <a:grpSpLocks noChangeAspect="1"/>
        </xdr:cNvGrpSpPr>
      </xdr:nvGrpSpPr>
      <xdr:grpSpPr>
        <a:xfrm>
          <a:off x="1729274" y="24869775"/>
          <a:ext cx="729766" cy="692032"/>
          <a:chOff x="8980713" y="2694535"/>
          <a:chExt cx="610881" cy="565737"/>
        </a:xfrm>
        <a:solidFill>
          <a:schemeClr val="bg1"/>
        </a:solidFill>
      </xdr:grpSpPr>
      <xdr:sp macro="" textlink="">
        <xdr:nvSpPr>
          <xdr:cNvPr id="214" name="角丸四角形 10">
            <a:extLst>
              <a:ext uri="{FF2B5EF4-FFF2-40B4-BE49-F238E27FC236}">
                <a16:creationId xmlns:a16="http://schemas.microsoft.com/office/drawing/2014/main" id="{50AAF1E3-3EE4-F346-3FBC-72399E909C7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5" name="角丸四角形 11">
            <a:extLst>
              <a:ext uri="{FF2B5EF4-FFF2-40B4-BE49-F238E27FC236}">
                <a16:creationId xmlns:a16="http://schemas.microsoft.com/office/drawing/2014/main" id="{D9D6C636-88D0-F0D3-7DB2-33B4B633912F}"/>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6" name="角丸四角形 12">
            <a:extLst>
              <a:ext uri="{FF2B5EF4-FFF2-40B4-BE49-F238E27FC236}">
                <a16:creationId xmlns:a16="http://schemas.microsoft.com/office/drawing/2014/main" id="{D5F91A3A-20B2-6991-A621-968A138B4D01}"/>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7" name="角丸四角形 13">
            <a:extLst>
              <a:ext uri="{FF2B5EF4-FFF2-40B4-BE49-F238E27FC236}">
                <a16:creationId xmlns:a16="http://schemas.microsoft.com/office/drawing/2014/main" id="{53BB7ADD-CB58-F264-A18C-6E55DA4C88A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18" name="角丸四角形 14">
            <a:extLst>
              <a:ext uri="{FF2B5EF4-FFF2-40B4-BE49-F238E27FC236}">
                <a16:creationId xmlns:a16="http://schemas.microsoft.com/office/drawing/2014/main" id="{8F84A326-B14F-DBDE-ACB9-C5CA0ADF20F1}"/>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384852</xdr:colOff>
      <xdr:row>124</xdr:row>
      <xdr:rowOff>99356</xdr:rowOff>
    </xdr:from>
    <xdr:to>
      <xdr:col>8</xdr:col>
      <xdr:colOff>973139</xdr:colOff>
      <xdr:row>127</xdr:row>
      <xdr:rowOff>85725</xdr:rowOff>
    </xdr:to>
    <xdr:grpSp>
      <xdr:nvGrpSpPr>
        <xdr:cNvPr id="219" name="グループ化 218">
          <a:extLst>
            <a:ext uri="{FF2B5EF4-FFF2-40B4-BE49-F238E27FC236}">
              <a16:creationId xmlns:a16="http://schemas.microsoft.com/office/drawing/2014/main" id="{4EFBEFB8-B2FA-45E6-8220-1E5DEE7D74BB}"/>
            </a:ext>
          </a:extLst>
        </xdr:cNvPr>
        <xdr:cNvGrpSpPr>
          <a:grpSpLocks noChangeAspect="1"/>
        </xdr:cNvGrpSpPr>
      </xdr:nvGrpSpPr>
      <xdr:grpSpPr>
        <a:xfrm>
          <a:off x="6299877" y="24607181"/>
          <a:ext cx="588287" cy="557869"/>
          <a:chOff x="8980713" y="2694535"/>
          <a:chExt cx="610881" cy="565737"/>
        </a:xfrm>
        <a:solidFill>
          <a:schemeClr val="bg1"/>
        </a:solidFill>
      </xdr:grpSpPr>
      <xdr:sp macro="" textlink="">
        <xdr:nvSpPr>
          <xdr:cNvPr id="220" name="角丸四角形 10">
            <a:extLst>
              <a:ext uri="{FF2B5EF4-FFF2-40B4-BE49-F238E27FC236}">
                <a16:creationId xmlns:a16="http://schemas.microsoft.com/office/drawing/2014/main" id="{EE6CE90A-3B0F-CD2D-2E9F-D9BCDA9CCEAA}"/>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1" name="角丸四角形 11">
            <a:extLst>
              <a:ext uri="{FF2B5EF4-FFF2-40B4-BE49-F238E27FC236}">
                <a16:creationId xmlns:a16="http://schemas.microsoft.com/office/drawing/2014/main" id="{E250F7FE-6E13-91D0-B59C-B3E14912AD49}"/>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2" name="角丸四角形 12">
            <a:extLst>
              <a:ext uri="{FF2B5EF4-FFF2-40B4-BE49-F238E27FC236}">
                <a16:creationId xmlns:a16="http://schemas.microsoft.com/office/drawing/2014/main" id="{D056D0B0-030F-6D4A-108D-F0DBC6CBB0D2}"/>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3" name="角丸四角形 13">
            <a:extLst>
              <a:ext uri="{FF2B5EF4-FFF2-40B4-BE49-F238E27FC236}">
                <a16:creationId xmlns:a16="http://schemas.microsoft.com/office/drawing/2014/main" id="{01D82BE9-5A5F-7AD4-ECC9-7D3AB62F7231}"/>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4" name="角丸四角形 14">
            <a:extLst>
              <a:ext uri="{FF2B5EF4-FFF2-40B4-BE49-F238E27FC236}">
                <a16:creationId xmlns:a16="http://schemas.microsoft.com/office/drawing/2014/main" id="{549C6E0E-1474-E33A-22AB-CF904648B066}"/>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215576</xdr:colOff>
      <xdr:row>141</xdr:row>
      <xdr:rowOff>47819</xdr:rowOff>
    </xdr:from>
    <xdr:to>
      <xdr:col>3</xdr:col>
      <xdr:colOff>945342</xdr:colOff>
      <xdr:row>145</xdr:row>
      <xdr:rowOff>15951</xdr:rowOff>
    </xdr:to>
    <xdr:grpSp>
      <xdr:nvGrpSpPr>
        <xdr:cNvPr id="225" name="グループ化 224">
          <a:extLst>
            <a:ext uri="{FF2B5EF4-FFF2-40B4-BE49-F238E27FC236}">
              <a16:creationId xmlns:a16="http://schemas.microsoft.com/office/drawing/2014/main" id="{369B6D1B-84DC-4DFE-BC16-3131F9E75B52}"/>
            </a:ext>
          </a:extLst>
        </xdr:cNvPr>
        <xdr:cNvGrpSpPr>
          <a:grpSpLocks noChangeAspect="1"/>
        </xdr:cNvGrpSpPr>
      </xdr:nvGrpSpPr>
      <xdr:grpSpPr>
        <a:xfrm>
          <a:off x="1749101" y="27898919"/>
          <a:ext cx="729766" cy="692032"/>
          <a:chOff x="8980713" y="2694535"/>
          <a:chExt cx="610881" cy="565737"/>
        </a:xfrm>
        <a:solidFill>
          <a:schemeClr val="bg1"/>
        </a:solidFill>
      </xdr:grpSpPr>
      <xdr:sp macro="" textlink="">
        <xdr:nvSpPr>
          <xdr:cNvPr id="226" name="角丸四角形 10">
            <a:extLst>
              <a:ext uri="{FF2B5EF4-FFF2-40B4-BE49-F238E27FC236}">
                <a16:creationId xmlns:a16="http://schemas.microsoft.com/office/drawing/2014/main" id="{F2BEDE68-A143-2B57-0F3F-3AD4544C87FE}"/>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7" name="角丸四角形 11">
            <a:extLst>
              <a:ext uri="{FF2B5EF4-FFF2-40B4-BE49-F238E27FC236}">
                <a16:creationId xmlns:a16="http://schemas.microsoft.com/office/drawing/2014/main" id="{D4FEC85C-5F02-9018-C9EA-D36566319D52}"/>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8" name="角丸四角形 12">
            <a:extLst>
              <a:ext uri="{FF2B5EF4-FFF2-40B4-BE49-F238E27FC236}">
                <a16:creationId xmlns:a16="http://schemas.microsoft.com/office/drawing/2014/main" id="{63B8CEF3-B238-600E-C48D-F4B824CCF68C}"/>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29" name="角丸四角形 13">
            <a:extLst>
              <a:ext uri="{FF2B5EF4-FFF2-40B4-BE49-F238E27FC236}">
                <a16:creationId xmlns:a16="http://schemas.microsoft.com/office/drawing/2014/main" id="{FE2E8AB4-5AE0-59C1-A8D7-9032A0AD22B3}"/>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0" name="角丸四角形 14">
            <a:extLst>
              <a:ext uri="{FF2B5EF4-FFF2-40B4-BE49-F238E27FC236}">
                <a16:creationId xmlns:a16="http://schemas.microsoft.com/office/drawing/2014/main" id="{4D1FA181-B0A9-4AC2-61F2-1CD9211BAE6F}"/>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434651</xdr:colOff>
      <xdr:row>139</xdr:row>
      <xdr:rowOff>57344</xdr:rowOff>
    </xdr:from>
    <xdr:to>
      <xdr:col>8</xdr:col>
      <xdr:colOff>971862</xdr:colOff>
      <xdr:row>141</xdr:row>
      <xdr:rowOff>181169</xdr:rowOff>
    </xdr:to>
    <xdr:grpSp>
      <xdr:nvGrpSpPr>
        <xdr:cNvPr id="237" name="グループ化 236">
          <a:extLst>
            <a:ext uri="{FF2B5EF4-FFF2-40B4-BE49-F238E27FC236}">
              <a16:creationId xmlns:a16="http://schemas.microsoft.com/office/drawing/2014/main" id="{B1142CB7-7D15-4568-A2A8-9644CDC24DF4}"/>
            </a:ext>
          </a:extLst>
        </xdr:cNvPr>
        <xdr:cNvGrpSpPr>
          <a:grpSpLocks noChangeAspect="1"/>
        </xdr:cNvGrpSpPr>
      </xdr:nvGrpSpPr>
      <xdr:grpSpPr>
        <a:xfrm>
          <a:off x="6349676" y="27527444"/>
          <a:ext cx="537211" cy="504825"/>
          <a:chOff x="8980713" y="2694535"/>
          <a:chExt cx="610881" cy="565737"/>
        </a:xfrm>
        <a:solidFill>
          <a:schemeClr val="bg1"/>
        </a:solidFill>
      </xdr:grpSpPr>
      <xdr:sp macro="" textlink="">
        <xdr:nvSpPr>
          <xdr:cNvPr id="238" name="角丸四角形 10">
            <a:extLst>
              <a:ext uri="{FF2B5EF4-FFF2-40B4-BE49-F238E27FC236}">
                <a16:creationId xmlns:a16="http://schemas.microsoft.com/office/drawing/2014/main" id="{EDBDB7EB-6DB8-2E13-FE4F-A85E6637F388}"/>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9" name="角丸四角形 11">
            <a:extLst>
              <a:ext uri="{FF2B5EF4-FFF2-40B4-BE49-F238E27FC236}">
                <a16:creationId xmlns:a16="http://schemas.microsoft.com/office/drawing/2014/main" id="{9B5A2703-5F55-2432-6815-5006888C7A9D}"/>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0" name="角丸四角形 12">
            <a:extLst>
              <a:ext uri="{FF2B5EF4-FFF2-40B4-BE49-F238E27FC236}">
                <a16:creationId xmlns:a16="http://schemas.microsoft.com/office/drawing/2014/main" id="{55C2E0A1-692A-0B24-62C5-F65BF00CBA6B}"/>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1" name="角丸四角形 13">
            <a:extLst>
              <a:ext uri="{FF2B5EF4-FFF2-40B4-BE49-F238E27FC236}">
                <a16:creationId xmlns:a16="http://schemas.microsoft.com/office/drawing/2014/main" id="{9DD1CA18-7A59-25F5-3F79-DE39A91E3B2C}"/>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2" name="角丸四角形 14">
            <a:extLst>
              <a:ext uri="{FF2B5EF4-FFF2-40B4-BE49-F238E27FC236}">
                <a16:creationId xmlns:a16="http://schemas.microsoft.com/office/drawing/2014/main" id="{CB3B1EB3-A20C-1C7E-1755-3B1CE6A7E10E}"/>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1095375</xdr:colOff>
      <xdr:row>4</xdr:row>
      <xdr:rowOff>95250</xdr:rowOff>
    </xdr:from>
    <xdr:to>
      <xdr:col>9</xdr:col>
      <xdr:colOff>350631</xdr:colOff>
      <xdr:row>5</xdr:row>
      <xdr:rowOff>119776</xdr:rowOff>
    </xdr:to>
    <xdr:grpSp>
      <xdr:nvGrpSpPr>
        <xdr:cNvPr id="243" name="グループ化 242">
          <a:extLst>
            <a:ext uri="{FF2B5EF4-FFF2-40B4-BE49-F238E27FC236}">
              <a16:creationId xmlns:a16="http://schemas.microsoft.com/office/drawing/2014/main" id="{50EC14BD-F1A5-4B5A-BBDF-9590BE246449}"/>
            </a:ext>
          </a:extLst>
        </xdr:cNvPr>
        <xdr:cNvGrpSpPr>
          <a:grpSpLocks noChangeAspect="1"/>
        </xdr:cNvGrpSpPr>
      </xdr:nvGrpSpPr>
      <xdr:grpSpPr>
        <a:xfrm>
          <a:off x="7010400" y="952500"/>
          <a:ext cx="445881" cy="215026"/>
          <a:chOff x="2720139" y="5895922"/>
          <a:chExt cx="605624" cy="292062"/>
        </a:xfrm>
      </xdr:grpSpPr>
      <xdr:grpSp>
        <xdr:nvGrpSpPr>
          <xdr:cNvPr id="244" name="グループ化 243">
            <a:extLst>
              <a:ext uri="{FF2B5EF4-FFF2-40B4-BE49-F238E27FC236}">
                <a16:creationId xmlns:a16="http://schemas.microsoft.com/office/drawing/2014/main" id="{CCD9E035-5DEA-53D3-0504-43E9E22A7C9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47" name="角丸四角形 49">
              <a:extLst>
                <a:ext uri="{FF2B5EF4-FFF2-40B4-BE49-F238E27FC236}">
                  <a16:creationId xmlns:a16="http://schemas.microsoft.com/office/drawing/2014/main" id="{ADAC4AAC-6A87-A992-96CA-3C224425510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8" name="角丸四角形 50">
              <a:extLst>
                <a:ext uri="{FF2B5EF4-FFF2-40B4-BE49-F238E27FC236}">
                  <a16:creationId xmlns:a16="http://schemas.microsoft.com/office/drawing/2014/main" id="{32682B4A-10BB-D38E-71FA-3DAB48D8348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45" name="角丸四角形 47">
            <a:extLst>
              <a:ext uri="{FF2B5EF4-FFF2-40B4-BE49-F238E27FC236}">
                <a16:creationId xmlns:a16="http://schemas.microsoft.com/office/drawing/2014/main" id="{129FAC0C-0E79-02C8-22AB-AFA49B856CE1}"/>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46" name="角丸四角形 48">
            <a:extLst>
              <a:ext uri="{FF2B5EF4-FFF2-40B4-BE49-F238E27FC236}">
                <a16:creationId xmlns:a16="http://schemas.microsoft.com/office/drawing/2014/main" id="{1691ACA3-27E8-1921-2F14-39CADCEBDB13}"/>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14</xdr:col>
      <xdr:colOff>47625</xdr:colOff>
      <xdr:row>6</xdr:row>
      <xdr:rowOff>180975</xdr:rowOff>
    </xdr:from>
    <xdr:to>
      <xdr:col>14</xdr:col>
      <xdr:colOff>691018</xdr:colOff>
      <xdr:row>8</xdr:row>
      <xdr:rowOff>110251</xdr:rowOff>
    </xdr:to>
    <xdr:grpSp>
      <xdr:nvGrpSpPr>
        <xdr:cNvPr id="249" name="グループ化 248">
          <a:extLst>
            <a:ext uri="{FF2B5EF4-FFF2-40B4-BE49-F238E27FC236}">
              <a16:creationId xmlns:a16="http://schemas.microsoft.com/office/drawing/2014/main" id="{2E266F68-3EBB-4891-851B-480A0673C114}"/>
            </a:ext>
          </a:extLst>
        </xdr:cNvPr>
        <xdr:cNvGrpSpPr>
          <a:grpSpLocks noChangeAspect="1"/>
        </xdr:cNvGrpSpPr>
      </xdr:nvGrpSpPr>
      <xdr:grpSpPr>
        <a:xfrm>
          <a:off x="11534775" y="1419225"/>
          <a:ext cx="643393" cy="310276"/>
          <a:chOff x="2720139" y="5895922"/>
          <a:chExt cx="605624" cy="292062"/>
        </a:xfrm>
      </xdr:grpSpPr>
      <xdr:grpSp>
        <xdr:nvGrpSpPr>
          <xdr:cNvPr id="250" name="グループ化 249">
            <a:extLst>
              <a:ext uri="{FF2B5EF4-FFF2-40B4-BE49-F238E27FC236}">
                <a16:creationId xmlns:a16="http://schemas.microsoft.com/office/drawing/2014/main" id="{5C5A0F8E-1198-D5D5-D1DD-E59FDFA78C21}"/>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53" name="角丸四角形 49">
              <a:extLst>
                <a:ext uri="{FF2B5EF4-FFF2-40B4-BE49-F238E27FC236}">
                  <a16:creationId xmlns:a16="http://schemas.microsoft.com/office/drawing/2014/main" id="{997E1FD3-60A3-305B-D1D4-301C7040C62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4" name="角丸四角形 50">
              <a:extLst>
                <a:ext uri="{FF2B5EF4-FFF2-40B4-BE49-F238E27FC236}">
                  <a16:creationId xmlns:a16="http://schemas.microsoft.com/office/drawing/2014/main" id="{798C41F0-BF48-886C-2D35-AA1CE819151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51" name="角丸四角形 47">
            <a:extLst>
              <a:ext uri="{FF2B5EF4-FFF2-40B4-BE49-F238E27FC236}">
                <a16:creationId xmlns:a16="http://schemas.microsoft.com/office/drawing/2014/main" id="{C44C9937-7609-9FB2-FF41-25E2D33FCBE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2" name="角丸四角形 48">
            <a:extLst>
              <a:ext uri="{FF2B5EF4-FFF2-40B4-BE49-F238E27FC236}">
                <a16:creationId xmlns:a16="http://schemas.microsoft.com/office/drawing/2014/main" id="{7F3129DC-942F-40A7-048E-90EA88BA905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76200</xdr:colOff>
      <xdr:row>37</xdr:row>
      <xdr:rowOff>95250</xdr:rowOff>
    </xdr:from>
    <xdr:to>
      <xdr:col>4</xdr:col>
      <xdr:colOff>719593</xdr:colOff>
      <xdr:row>39</xdr:row>
      <xdr:rowOff>24526</xdr:rowOff>
    </xdr:to>
    <xdr:grpSp>
      <xdr:nvGrpSpPr>
        <xdr:cNvPr id="255" name="グループ化 254">
          <a:extLst>
            <a:ext uri="{FF2B5EF4-FFF2-40B4-BE49-F238E27FC236}">
              <a16:creationId xmlns:a16="http://schemas.microsoft.com/office/drawing/2014/main" id="{C499CFF2-9281-4CA3-84C9-A75C20964A21}"/>
            </a:ext>
          </a:extLst>
        </xdr:cNvPr>
        <xdr:cNvGrpSpPr>
          <a:grpSpLocks noChangeAspect="1"/>
        </xdr:cNvGrpSpPr>
      </xdr:nvGrpSpPr>
      <xdr:grpSpPr>
        <a:xfrm>
          <a:off x="2809875" y="7410450"/>
          <a:ext cx="643393" cy="310276"/>
          <a:chOff x="2720139" y="5895922"/>
          <a:chExt cx="605624" cy="292062"/>
        </a:xfrm>
      </xdr:grpSpPr>
      <xdr:grpSp>
        <xdr:nvGrpSpPr>
          <xdr:cNvPr id="256" name="グループ化 255">
            <a:extLst>
              <a:ext uri="{FF2B5EF4-FFF2-40B4-BE49-F238E27FC236}">
                <a16:creationId xmlns:a16="http://schemas.microsoft.com/office/drawing/2014/main" id="{971BEC9B-F8E5-659F-BD5B-2F4F4659B92E}"/>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59" name="角丸四角形 49">
              <a:extLst>
                <a:ext uri="{FF2B5EF4-FFF2-40B4-BE49-F238E27FC236}">
                  <a16:creationId xmlns:a16="http://schemas.microsoft.com/office/drawing/2014/main" id="{BB4671D3-927D-36AB-F75B-D0E145C2A49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0" name="角丸四角形 50">
              <a:extLst>
                <a:ext uri="{FF2B5EF4-FFF2-40B4-BE49-F238E27FC236}">
                  <a16:creationId xmlns:a16="http://schemas.microsoft.com/office/drawing/2014/main" id="{CB2EAA69-84B9-AD69-4D10-72EA5D8D3B56}"/>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57" name="角丸四角形 47">
            <a:extLst>
              <a:ext uri="{FF2B5EF4-FFF2-40B4-BE49-F238E27FC236}">
                <a16:creationId xmlns:a16="http://schemas.microsoft.com/office/drawing/2014/main" id="{5678CD00-4A07-E59A-606E-595891D02692}"/>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58" name="角丸四角形 48">
            <a:extLst>
              <a:ext uri="{FF2B5EF4-FFF2-40B4-BE49-F238E27FC236}">
                <a16:creationId xmlns:a16="http://schemas.microsoft.com/office/drawing/2014/main" id="{36A87AB8-92CA-D46D-6DEC-252A67410F10}"/>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85725</xdr:colOff>
      <xdr:row>37</xdr:row>
      <xdr:rowOff>133350</xdr:rowOff>
    </xdr:from>
    <xdr:to>
      <xdr:col>9</xdr:col>
      <xdr:colOff>729118</xdr:colOff>
      <xdr:row>39</xdr:row>
      <xdr:rowOff>62626</xdr:rowOff>
    </xdr:to>
    <xdr:grpSp>
      <xdr:nvGrpSpPr>
        <xdr:cNvPr id="261" name="グループ化 260">
          <a:extLst>
            <a:ext uri="{FF2B5EF4-FFF2-40B4-BE49-F238E27FC236}">
              <a16:creationId xmlns:a16="http://schemas.microsoft.com/office/drawing/2014/main" id="{CEFC97C3-ECA0-4FA1-81B7-765ADC65A328}"/>
            </a:ext>
          </a:extLst>
        </xdr:cNvPr>
        <xdr:cNvGrpSpPr>
          <a:grpSpLocks noChangeAspect="1"/>
        </xdr:cNvGrpSpPr>
      </xdr:nvGrpSpPr>
      <xdr:grpSpPr>
        <a:xfrm>
          <a:off x="7191375" y="7448550"/>
          <a:ext cx="643393" cy="310276"/>
          <a:chOff x="2720139" y="5895922"/>
          <a:chExt cx="605624" cy="292062"/>
        </a:xfrm>
      </xdr:grpSpPr>
      <xdr:grpSp>
        <xdr:nvGrpSpPr>
          <xdr:cNvPr id="262" name="グループ化 261">
            <a:extLst>
              <a:ext uri="{FF2B5EF4-FFF2-40B4-BE49-F238E27FC236}">
                <a16:creationId xmlns:a16="http://schemas.microsoft.com/office/drawing/2014/main" id="{F0357A82-77DC-9B84-D6BE-B4C3DBC4C6F7}"/>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65" name="角丸四角形 49">
              <a:extLst>
                <a:ext uri="{FF2B5EF4-FFF2-40B4-BE49-F238E27FC236}">
                  <a16:creationId xmlns:a16="http://schemas.microsoft.com/office/drawing/2014/main" id="{13BC6D23-4645-51CD-065F-65C20400612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6" name="角丸四角形 50">
              <a:extLst>
                <a:ext uri="{FF2B5EF4-FFF2-40B4-BE49-F238E27FC236}">
                  <a16:creationId xmlns:a16="http://schemas.microsoft.com/office/drawing/2014/main" id="{21417AA0-8980-33E9-FAC9-05B1A812541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63" name="角丸四角形 47">
            <a:extLst>
              <a:ext uri="{FF2B5EF4-FFF2-40B4-BE49-F238E27FC236}">
                <a16:creationId xmlns:a16="http://schemas.microsoft.com/office/drawing/2014/main" id="{BECFFA0E-A42E-5095-B82F-20D59C869CC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64" name="角丸四角形 48">
            <a:extLst>
              <a:ext uri="{FF2B5EF4-FFF2-40B4-BE49-F238E27FC236}">
                <a16:creationId xmlns:a16="http://schemas.microsoft.com/office/drawing/2014/main" id="{3EDF6943-DAAA-2D5A-FB38-99B4674632E5}"/>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14967</xdr:colOff>
      <xdr:row>80</xdr:row>
      <xdr:rowOff>191472</xdr:rowOff>
    </xdr:from>
    <xdr:to>
      <xdr:col>4</xdr:col>
      <xdr:colOff>653695</xdr:colOff>
      <xdr:row>82</xdr:row>
      <xdr:rowOff>120748</xdr:rowOff>
    </xdr:to>
    <xdr:grpSp>
      <xdr:nvGrpSpPr>
        <xdr:cNvPr id="267" name="グループ化 266">
          <a:extLst>
            <a:ext uri="{FF2B5EF4-FFF2-40B4-BE49-F238E27FC236}">
              <a16:creationId xmlns:a16="http://schemas.microsoft.com/office/drawing/2014/main" id="{E412FD3B-3B3A-4296-AD51-748A5F158797}"/>
            </a:ext>
          </a:extLst>
        </xdr:cNvPr>
        <xdr:cNvGrpSpPr>
          <a:grpSpLocks noChangeAspect="1"/>
        </xdr:cNvGrpSpPr>
      </xdr:nvGrpSpPr>
      <xdr:grpSpPr>
        <a:xfrm>
          <a:off x="2748642" y="16012497"/>
          <a:ext cx="638728" cy="310276"/>
          <a:chOff x="2720139" y="5895922"/>
          <a:chExt cx="605624" cy="292062"/>
        </a:xfrm>
      </xdr:grpSpPr>
      <xdr:grpSp>
        <xdr:nvGrpSpPr>
          <xdr:cNvPr id="268" name="グループ化 267">
            <a:extLst>
              <a:ext uri="{FF2B5EF4-FFF2-40B4-BE49-F238E27FC236}">
                <a16:creationId xmlns:a16="http://schemas.microsoft.com/office/drawing/2014/main" id="{67C804B7-2F95-BC99-6FD7-5421FFE1DBE3}"/>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71" name="角丸四角形 49">
              <a:extLst>
                <a:ext uri="{FF2B5EF4-FFF2-40B4-BE49-F238E27FC236}">
                  <a16:creationId xmlns:a16="http://schemas.microsoft.com/office/drawing/2014/main" id="{6D91F8E1-C3B9-860B-7CE4-3C93D920C8ED}"/>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2" name="角丸四角形 50">
              <a:extLst>
                <a:ext uri="{FF2B5EF4-FFF2-40B4-BE49-F238E27FC236}">
                  <a16:creationId xmlns:a16="http://schemas.microsoft.com/office/drawing/2014/main" id="{ED328F07-AFCE-97CE-77B6-C3E1D7A07A6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69" name="角丸四角形 47">
            <a:extLst>
              <a:ext uri="{FF2B5EF4-FFF2-40B4-BE49-F238E27FC236}">
                <a16:creationId xmlns:a16="http://schemas.microsoft.com/office/drawing/2014/main" id="{300184F8-5066-179A-B0A7-F7ECC134F31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0" name="角丸四角形 48">
            <a:extLst>
              <a:ext uri="{FF2B5EF4-FFF2-40B4-BE49-F238E27FC236}">
                <a16:creationId xmlns:a16="http://schemas.microsoft.com/office/drawing/2014/main" id="{3F85120E-84FB-8739-EB63-215FF63CADEB}"/>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38100</xdr:colOff>
      <xdr:row>81</xdr:row>
      <xdr:rowOff>104775</xdr:rowOff>
    </xdr:from>
    <xdr:to>
      <xdr:col>9</xdr:col>
      <xdr:colOff>681493</xdr:colOff>
      <xdr:row>83</xdr:row>
      <xdr:rowOff>34051</xdr:rowOff>
    </xdr:to>
    <xdr:grpSp>
      <xdr:nvGrpSpPr>
        <xdr:cNvPr id="273" name="グループ化 272">
          <a:extLst>
            <a:ext uri="{FF2B5EF4-FFF2-40B4-BE49-F238E27FC236}">
              <a16:creationId xmlns:a16="http://schemas.microsoft.com/office/drawing/2014/main" id="{F59654D7-E001-4CDC-AB7B-5BD9935F6AB9}"/>
            </a:ext>
          </a:extLst>
        </xdr:cNvPr>
        <xdr:cNvGrpSpPr>
          <a:grpSpLocks noChangeAspect="1"/>
        </xdr:cNvGrpSpPr>
      </xdr:nvGrpSpPr>
      <xdr:grpSpPr>
        <a:xfrm>
          <a:off x="7143750" y="16116300"/>
          <a:ext cx="643393" cy="310276"/>
          <a:chOff x="2720139" y="5895922"/>
          <a:chExt cx="605624" cy="292062"/>
        </a:xfrm>
      </xdr:grpSpPr>
      <xdr:grpSp>
        <xdr:nvGrpSpPr>
          <xdr:cNvPr id="274" name="グループ化 273">
            <a:extLst>
              <a:ext uri="{FF2B5EF4-FFF2-40B4-BE49-F238E27FC236}">
                <a16:creationId xmlns:a16="http://schemas.microsoft.com/office/drawing/2014/main" id="{141AF0FA-EAD4-46E1-B96E-E1AF6A590F46}"/>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277" name="角丸四角形 49">
              <a:extLst>
                <a:ext uri="{FF2B5EF4-FFF2-40B4-BE49-F238E27FC236}">
                  <a16:creationId xmlns:a16="http://schemas.microsoft.com/office/drawing/2014/main" id="{AB95079A-F360-CB70-76E3-526BA8E76C00}"/>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8" name="角丸四角形 50">
              <a:extLst>
                <a:ext uri="{FF2B5EF4-FFF2-40B4-BE49-F238E27FC236}">
                  <a16:creationId xmlns:a16="http://schemas.microsoft.com/office/drawing/2014/main" id="{ED1C9D98-CC56-8788-CA37-F86DB28924F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275" name="角丸四角形 47">
            <a:extLst>
              <a:ext uri="{FF2B5EF4-FFF2-40B4-BE49-F238E27FC236}">
                <a16:creationId xmlns:a16="http://schemas.microsoft.com/office/drawing/2014/main" id="{12835C9A-AA88-3EE2-C1DF-3B191F0B73FF}"/>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76" name="角丸四角形 48">
            <a:extLst>
              <a:ext uri="{FF2B5EF4-FFF2-40B4-BE49-F238E27FC236}">
                <a16:creationId xmlns:a16="http://schemas.microsoft.com/office/drawing/2014/main" id="{551DFD2A-93AD-FB96-E695-8648CB182F2E}"/>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43349</xdr:colOff>
      <xdr:row>128</xdr:row>
      <xdr:rowOff>19050</xdr:rowOff>
    </xdr:from>
    <xdr:to>
      <xdr:col>4</xdr:col>
      <xdr:colOff>686742</xdr:colOff>
      <xdr:row>129</xdr:row>
      <xdr:rowOff>138826</xdr:rowOff>
    </xdr:to>
    <xdr:grpSp>
      <xdr:nvGrpSpPr>
        <xdr:cNvPr id="309" name="グループ化 308">
          <a:extLst>
            <a:ext uri="{FF2B5EF4-FFF2-40B4-BE49-F238E27FC236}">
              <a16:creationId xmlns:a16="http://schemas.microsoft.com/office/drawing/2014/main" id="{4D4E778C-94A8-49AD-86A2-E805A3348E42}"/>
            </a:ext>
          </a:extLst>
        </xdr:cNvPr>
        <xdr:cNvGrpSpPr>
          <a:grpSpLocks noChangeAspect="1"/>
        </xdr:cNvGrpSpPr>
      </xdr:nvGrpSpPr>
      <xdr:grpSpPr>
        <a:xfrm>
          <a:off x="2777024" y="25288875"/>
          <a:ext cx="643393" cy="310276"/>
          <a:chOff x="2720139" y="5895922"/>
          <a:chExt cx="605624" cy="292062"/>
        </a:xfrm>
      </xdr:grpSpPr>
      <xdr:grpSp>
        <xdr:nvGrpSpPr>
          <xdr:cNvPr id="310" name="グループ化 309">
            <a:extLst>
              <a:ext uri="{FF2B5EF4-FFF2-40B4-BE49-F238E27FC236}">
                <a16:creationId xmlns:a16="http://schemas.microsoft.com/office/drawing/2014/main" id="{93B1693B-ABD5-E540-E267-08D1D7AF2A7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13" name="角丸四角形 49">
              <a:extLst>
                <a:ext uri="{FF2B5EF4-FFF2-40B4-BE49-F238E27FC236}">
                  <a16:creationId xmlns:a16="http://schemas.microsoft.com/office/drawing/2014/main" id="{0EEC21E2-D46D-2C7F-0AAF-170C2DB67F90}"/>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4" name="角丸四角形 50">
              <a:extLst>
                <a:ext uri="{FF2B5EF4-FFF2-40B4-BE49-F238E27FC236}">
                  <a16:creationId xmlns:a16="http://schemas.microsoft.com/office/drawing/2014/main" id="{9A42DEA0-8E13-763E-AAE1-816250003E3C}"/>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11" name="角丸四角形 47">
            <a:extLst>
              <a:ext uri="{FF2B5EF4-FFF2-40B4-BE49-F238E27FC236}">
                <a16:creationId xmlns:a16="http://schemas.microsoft.com/office/drawing/2014/main" id="{34729380-60FB-9F23-0BC6-7602F22AD4FB}"/>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2" name="角丸四角形 48">
            <a:extLst>
              <a:ext uri="{FF2B5EF4-FFF2-40B4-BE49-F238E27FC236}">
                <a16:creationId xmlns:a16="http://schemas.microsoft.com/office/drawing/2014/main" id="{F1C18F17-BEC0-E225-F7DB-87C8A38220DA}"/>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14774</xdr:colOff>
      <xdr:row>128</xdr:row>
      <xdr:rowOff>171450</xdr:rowOff>
    </xdr:from>
    <xdr:to>
      <xdr:col>9</xdr:col>
      <xdr:colOff>658167</xdr:colOff>
      <xdr:row>130</xdr:row>
      <xdr:rowOff>138826</xdr:rowOff>
    </xdr:to>
    <xdr:grpSp>
      <xdr:nvGrpSpPr>
        <xdr:cNvPr id="321" name="グループ化 320">
          <a:extLst>
            <a:ext uri="{FF2B5EF4-FFF2-40B4-BE49-F238E27FC236}">
              <a16:creationId xmlns:a16="http://schemas.microsoft.com/office/drawing/2014/main" id="{779B3D2E-F25D-43FD-9BDB-ACB933F96F3B}"/>
            </a:ext>
          </a:extLst>
        </xdr:cNvPr>
        <xdr:cNvGrpSpPr>
          <a:grpSpLocks noChangeAspect="1"/>
        </xdr:cNvGrpSpPr>
      </xdr:nvGrpSpPr>
      <xdr:grpSpPr>
        <a:xfrm>
          <a:off x="7120424" y="25441275"/>
          <a:ext cx="643393" cy="310276"/>
          <a:chOff x="2720139" y="5895922"/>
          <a:chExt cx="605624" cy="292062"/>
        </a:xfrm>
      </xdr:grpSpPr>
      <xdr:grpSp>
        <xdr:nvGrpSpPr>
          <xdr:cNvPr id="322" name="グループ化 321">
            <a:extLst>
              <a:ext uri="{FF2B5EF4-FFF2-40B4-BE49-F238E27FC236}">
                <a16:creationId xmlns:a16="http://schemas.microsoft.com/office/drawing/2014/main" id="{30A65C60-B43C-A05F-E60F-7437A595EB95}"/>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25" name="角丸四角形 49">
              <a:extLst>
                <a:ext uri="{FF2B5EF4-FFF2-40B4-BE49-F238E27FC236}">
                  <a16:creationId xmlns:a16="http://schemas.microsoft.com/office/drawing/2014/main" id="{C35C2F14-5DE4-6003-224D-066908CA0C1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6" name="角丸四角形 50">
              <a:extLst>
                <a:ext uri="{FF2B5EF4-FFF2-40B4-BE49-F238E27FC236}">
                  <a16:creationId xmlns:a16="http://schemas.microsoft.com/office/drawing/2014/main" id="{948DC50C-8A6E-DD16-EFDF-DBED6C3E036B}"/>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23" name="角丸四角形 47">
            <a:extLst>
              <a:ext uri="{FF2B5EF4-FFF2-40B4-BE49-F238E27FC236}">
                <a16:creationId xmlns:a16="http://schemas.microsoft.com/office/drawing/2014/main" id="{C61B434A-4CCE-AFFE-3794-BDE5BEE20415}"/>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4" name="角丸四角形 48">
            <a:extLst>
              <a:ext uri="{FF2B5EF4-FFF2-40B4-BE49-F238E27FC236}">
                <a16:creationId xmlns:a16="http://schemas.microsoft.com/office/drawing/2014/main" id="{4F960C69-1430-270F-A9B9-2B04A75EEC37}"/>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82226</xdr:colOff>
      <xdr:row>142</xdr:row>
      <xdr:rowOff>114494</xdr:rowOff>
    </xdr:from>
    <xdr:to>
      <xdr:col>4</xdr:col>
      <xdr:colOff>725619</xdr:colOff>
      <xdr:row>144</xdr:row>
      <xdr:rowOff>43770</xdr:rowOff>
    </xdr:to>
    <xdr:grpSp>
      <xdr:nvGrpSpPr>
        <xdr:cNvPr id="327" name="グループ化 326">
          <a:extLst>
            <a:ext uri="{FF2B5EF4-FFF2-40B4-BE49-F238E27FC236}">
              <a16:creationId xmlns:a16="http://schemas.microsoft.com/office/drawing/2014/main" id="{CAA9AA3B-C9B1-4E84-801B-7C251620E05C}"/>
            </a:ext>
          </a:extLst>
        </xdr:cNvPr>
        <xdr:cNvGrpSpPr>
          <a:grpSpLocks noChangeAspect="1"/>
        </xdr:cNvGrpSpPr>
      </xdr:nvGrpSpPr>
      <xdr:grpSpPr>
        <a:xfrm>
          <a:off x="2815901" y="28156094"/>
          <a:ext cx="643393" cy="310276"/>
          <a:chOff x="2720139" y="5895922"/>
          <a:chExt cx="605624" cy="292062"/>
        </a:xfrm>
      </xdr:grpSpPr>
      <xdr:grpSp>
        <xdr:nvGrpSpPr>
          <xdr:cNvPr id="328" name="グループ化 327">
            <a:extLst>
              <a:ext uri="{FF2B5EF4-FFF2-40B4-BE49-F238E27FC236}">
                <a16:creationId xmlns:a16="http://schemas.microsoft.com/office/drawing/2014/main" id="{14B9DDF2-2778-C1F2-E148-BE91B633359C}"/>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31" name="角丸四角形 49">
              <a:extLst>
                <a:ext uri="{FF2B5EF4-FFF2-40B4-BE49-F238E27FC236}">
                  <a16:creationId xmlns:a16="http://schemas.microsoft.com/office/drawing/2014/main" id="{2712309A-33B1-9843-7B5F-B4091397C202}"/>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2" name="角丸四角形 50">
              <a:extLst>
                <a:ext uri="{FF2B5EF4-FFF2-40B4-BE49-F238E27FC236}">
                  <a16:creationId xmlns:a16="http://schemas.microsoft.com/office/drawing/2014/main" id="{3C09AF1B-03EC-BFB6-9E98-0E94D108D8F3}"/>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29" name="角丸四角形 47">
            <a:extLst>
              <a:ext uri="{FF2B5EF4-FFF2-40B4-BE49-F238E27FC236}">
                <a16:creationId xmlns:a16="http://schemas.microsoft.com/office/drawing/2014/main" id="{DA47B1CD-9A69-F5F4-FCFF-BFCB1035D50E}"/>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0" name="角丸四角形 48">
            <a:extLst>
              <a:ext uri="{FF2B5EF4-FFF2-40B4-BE49-F238E27FC236}">
                <a16:creationId xmlns:a16="http://schemas.microsoft.com/office/drawing/2014/main" id="{1EAC8CEA-74A2-75B5-787A-D3A20FC762AF}"/>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9</xdr:col>
      <xdr:colOff>6026</xdr:colOff>
      <xdr:row>144</xdr:row>
      <xdr:rowOff>38294</xdr:rowOff>
    </xdr:from>
    <xdr:to>
      <xdr:col>9</xdr:col>
      <xdr:colOff>649419</xdr:colOff>
      <xdr:row>145</xdr:row>
      <xdr:rowOff>196170</xdr:rowOff>
    </xdr:to>
    <xdr:grpSp>
      <xdr:nvGrpSpPr>
        <xdr:cNvPr id="333" name="グループ化 332">
          <a:extLst>
            <a:ext uri="{FF2B5EF4-FFF2-40B4-BE49-F238E27FC236}">
              <a16:creationId xmlns:a16="http://schemas.microsoft.com/office/drawing/2014/main" id="{F9C1B6C9-8F30-4E5A-A0EF-E84D46C738AC}"/>
            </a:ext>
          </a:extLst>
        </xdr:cNvPr>
        <xdr:cNvGrpSpPr>
          <a:grpSpLocks noChangeAspect="1"/>
        </xdr:cNvGrpSpPr>
      </xdr:nvGrpSpPr>
      <xdr:grpSpPr>
        <a:xfrm>
          <a:off x="7111676" y="28460894"/>
          <a:ext cx="643393" cy="310276"/>
          <a:chOff x="2720139" y="5895922"/>
          <a:chExt cx="605624" cy="292062"/>
        </a:xfrm>
      </xdr:grpSpPr>
      <xdr:grpSp>
        <xdr:nvGrpSpPr>
          <xdr:cNvPr id="334" name="グループ化 333">
            <a:extLst>
              <a:ext uri="{FF2B5EF4-FFF2-40B4-BE49-F238E27FC236}">
                <a16:creationId xmlns:a16="http://schemas.microsoft.com/office/drawing/2014/main" id="{F6AD6CD4-EAFA-7775-966F-195CB1502A8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37" name="角丸四角形 49">
              <a:extLst>
                <a:ext uri="{FF2B5EF4-FFF2-40B4-BE49-F238E27FC236}">
                  <a16:creationId xmlns:a16="http://schemas.microsoft.com/office/drawing/2014/main" id="{6AE2551A-9A16-E835-CC1E-8E1AB1676EF3}"/>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8" name="角丸四角形 50">
              <a:extLst>
                <a:ext uri="{FF2B5EF4-FFF2-40B4-BE49-F238E27FC236}">
                  <a16:creationId xmlns:a16="http://schemas.microsoft.com/office/drawing/2014/main" id="{5B3DED44-40B0-3876-EF4C-DFC3402E8247}"/>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35" name="角丸四角形 47">
            <a:extLst>
              <a:ext uri="{FF2B5EF4-FFF2-40B4-BE49-F238E27FC236}">
                <a16:creationId xmlns:a16="http://schemas.microsoft.com/office/drawing/2014/main" id="{A59DFF46-7442-D6D3-10BF-274B5E6BCA07}"/>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6" name="角丸四角形 48">
            <a:extLst>
              <a:ext uri="{FF2B5EF4-FFF2-40B4-BE49-F238E27FC236}">
                <a16:creationId xmlns:a16="http://schemas.microsoft.com/office/drawing/2014/main" id="{C1552548-7362-DA75-B95E-6B0981359181}"/>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3</xdr:col>
      <xdr:colOff>1104900</xdr:colOff>
      <xdr:row>19</xdr:row>
      <xdr:rowOff>104775</xdr:rowOff>
    </xdr:from>
    <xdr:to>
      <xdr:col>4</xdr:col>
      <xdr:colOff>220769</xdr:colOff>
      <xdr:row>20</xdr:row>
      <xdr:rowOff>0</xdr:rowOff>
    </xdr:to>
    <xdr:grpSp>
      <xdr:nvGrpSpPr>
        <xdr:cNvPr id="345" name="グループ化 344">
          <a:extLst>
            <a:ext uri="{FF2B5EF4-FFF2-40B4-BE49-F238E27FC236}">
              <a16:creationId xmlns:a16="http://schemas.microsoft.com/office/drawing/2014/main" id="{9410B83E-8D7A-4082-9189-3AE4F57386B6}"/>
            </a:ext>
          </a:extLst>
        </xdr:cNvPr>
        <xdr:cNvGrpSpPr>
          <a:grpSpLocks noChangeAspect="1"/>
        </xdr:cNvGrpSpPr>
      </xdr:nvGrpSpPr>
      <xdr:grpSpPr>
        <a:xfrm>
          <a:off x="2638425" y="3848100"/>
          <a:ext cx="316019" cy="171450"/>
          <a:chOff x="2720139" y="5895922"/>
          <a:chExt cx="605624" cy="292062"/>
        </a:xfrm>
      </xdr:grpSpPr>
      <xdr:grpSp>
        <xdr:nvGrpSpPr>
          <xdr:cNvPr id="346" name="グループ化 345">
            <a:extLst>
              <a:ext uri="{FF2B5EF4-FFF2-40B4-BE49-F238E27FC236}">
                <a16:creationId xmlns:a16="http://schemas.microsoft.com/office/drawing/2014/main" id="{AB39FB9C-F31E-7A4F-1FD4-3888E70F3D5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49" name="角丸四角形 49">
              <a:extLst>
                <a:ext uri="{FF2B5EF4-FFF2-40B4-BE49-F238E27FC236}">
                  <a16:creationId xmlns:a16="http://schemas.microsoft.com/office/drawing/2014/main" id="{73E26547-CC94-2822-10AD-8C8871E4AE3B}"/>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0" name="角丸四角形 50">
              <a:extLst>
                <a:ext uri="{FF2B5EF4-FFF2-40B4-BE49-F238E27FC236}">
                  <a16:creationId xmlns:a16="http://schemas.microsoft.com/office/drawing/2014/main" id="{52D0E79F-F159-AF33-C8AD-E7AF41EB9FB5}"/>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47" name="角丸四角形 47">
            <a:extLst>
              <a:ext uri="{FF2B5EF4-FFF2-40B4-BE49-F238E27FC236}">
                <a16:creationId xmlns:a16="http://schemas.microsoft.com/office/drawing/2014/main" id="{AE6CAB0A-DDCE-FECF-D6D5-5692175BC1FC}"/>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8" name="角丸四角形 48">
            <a:extLst>
              <a:ext uri="{FF2B5EF4-FFF2-40B4-BE49-F238E27FC236}">
                <a16:creationId xmlns:a16="http://schemas.microsoft.com/office/drawing/2014/main" id="{02A1F6EF-C510-4440-9765-045A23EF2CB4}"/>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1076325</xdr:colOff>
      <xdr:row>19</xdr:row>
      <xdr:rowOff>123825</xdr:rowOff>
    </xdr:from>
    <xdr:to>
      <xdr:col>9</xdr:col>
      <xdr:colOff>260975</xdr:colOff>
      <xdr:row>20</xdr:row>
      <xdr:rowOff>28576</xdr:rowOff>
    </xdr:to>
    <xdr:grpSp>
      <xdr:nvGrpSpPr>
        <xdr:cNvPr id="351" name="グループ化 350">
          <a:extLst>
            <a:ext uri="{FF2B5EF4-FFF2-40B4-BE49-F238E27FC236}">
              <a16:creationId xmlns:a16="http://schemas.microsoft.com/office/drawing/2014/main" id="{510A8C90-1E3A-4780-A335-1CB614F3C9CB}"/>
            </a:ext>
          </a:extLst>
        </xdr:cNvPr>
        <xdr:cNvGrpSpPr>
          <a:grpSpLocks noChangeAspect="1"/>
        </xdr:cNvGrpSpPr>
      </xdr:nvGrpSpPr>
      <xdr:grpSpPr>
        <a:xfrm>
          <a:off x="6991350" y="3867150"/>
          <a:ext cx="375275" cy="180976"/>
          <a:chOff x="2720139" y="5895922"/>
          <a:chExt cx="605624" cy="292062"/>
        </a:xfrm>
      </xdr:grpSpPr>
      <xdr:grpSp>
        <xdr:nvGrpSpPr>
          <xdr:cNvPr id="352" name="グループ化 351">
            <a:extLst>
              <a:ext uri="{FF2B5EF4-FFF2-40B4-BE49-F238E27FC236}">
                <a16:creationId xmlns:a16="http://schemas.microsoft.com/office/drawing/2014/main" id="{47BE4D9E-CA18-DD40-8F06-DA34917A8108}"/>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355" name="角丸四角形 49">
              <a:extLst>
                <a:ext uri="{FF2B5EF4-FFF2-40B4-BE49-F238E27FC236}">
                  <a16:creationId xmlns:a16="http://schemas.microsoft.com/office/drawing/2014/main" id="{1E950423-BBBA-A84E-17BE-D84F27D65316}"/>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6" name="角丸四角形 50">
              <a:extLst>
                <a:ext uri="{FF2B5EF4-FFF2-40B4-BE49-F238E27FC236}">
                  <a16:creationId xmlns:a16="http://schemas.microsoft.com/office/drawing/2014/main" id="{CB41FD42-35C7-9F24-955A-C62AFC773BA1}"/>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353" name="角丸四角形 47">
            <a:extLst>
              <a:ext uri="{FF2B5EF4-FFF2-40B4-BE49-F238E27FC236}">
                <a16:creationId xmlns:a16="http://schemas.microsoft.com/office/drawing/2014/main" id="{E19978D6-AC9D-4C9C-2954-F484F668C13D}"/>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4" name="角丸四角形 48">
            <a:extLst>
              <a:ext uri="{FF2B5EF4-FFF2-40B4-BE49-F238E27FC236}">
                <a16:creationId xmlns:a16="http://schemas.microsoft.com/office/drawing/2014/main" id="{7FF25414-6803-39EC-413A-244F573A85F8}"/>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2</xdr:col>
      <xdr:colOff>114299</xdr:colOff>
      <xdr:row>58</xdr:row>
      <xdr:rowOff>0</xdr:rowOff>
    </xdr:from>
    <xdr:to>
      <xdr:col>2</xdr:col>
      <xdr:colOff>304800</xdr:colOff>
      <xdr:row>59</xdr:row>
      <xdr:rowOff>66675</xdr:rowOff>
    </xdr:to>
    <xdr:sp macro="" textlink="">
      <xdr:nvSpPr>
        <xdr:cNvPr id="357" name="テキスト ボックス 356">
          <a:extLst>
            <a:ext uri="{FF2B5EF4-FFF2-40B4-BE49-F238E27FC236}">
              <a16:creationId xmlns:a16="http://schemas.microsoft.com/office/drawing/2014/main" id="{DB4A4381-E8A7-8842-808F-C0CC2F56B751}"/>
            </a:ext>
          </a:extLst>
        </xdr:cNvPr>
        <xdr:cNvSpPr txBox="1"/>
      </xdr:nvSpPr>
      <xdr:spPr>
        <a:xfrm>
          <a:off x="1219199" y="11430000"/>
          <a:ext cx="190501" cy="257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a:latin typeface="ＭＳ Ｐゴシック" panose="020B0600070205080204" pitchFamily="50" charset="-128"/>
              <a:ea typeface="ＭＳ Ｐゴシック" panose="020B0600070205080204" pitchFamily="50" charset="-128"/>
            </a:rPr>
            <a:t>0</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twoCellAnchor>
  <xdr:twoCellAnchor>
    <xdr:from>
      <xdr:col>7</xdr:col>
      <xdr:colOff>304800</xdr:colOff>
      <xdr:row>57</xdr:row>
      <xdr:rowOff>1</xdr:rowOff>
    </xdr:from>
    <xdr:to>
      <xdr:col>10</xdr:col>
      <xdr:colOff>945905</xdr:colOff>
      <xdr:row>57</xdr:row>
      <xdr:rowOff>95251</xdr:rowOff>
    </xdr:to>
    <xdr:grpSp>
      <xdr:nvGrpSpPr>
        <xdr:cNvPr id="471" name="グループ化 470">
          <a:extLst>
            <a:ext uri="{FF2B5EF4-FFF2-40B4-BE49-F238E27FC236}">
              <a16:creationId xmlns:a16="http://schemas.microsoft.com/office/drawing/2014/main" id="{52CCD709-6736-409F-8EA6-A13C6ADAEF77}"/>
            </a:ext>
          </a:extLst>
        </xdr:cNvPr>
        <xdr:cNvGrpSpPr/>
      </xdr:nvGrpSpPr>
      <xdr:grpSpPr>
        <a:xfrm>
          <a:off x="5781675" y="11239501"/>
          <a:ext cx="3470030" cy="95250"/>
          <a:chOff x="5673976" y="975865"/>
          <a:chExt cx="3695896" cy="161088"/>
        </a:xfrm>
      </xdr:grpSpPr>
      <xdr:grpSp>
        <xdr:nvGrpSpPr>
          <xdr:cNvPr id="472" name="グループ化 471">
            <a:extLst>
              <a:ext uri="{FF2B5EF4-FFF2-40B4-BE49-F238E27FC236}">
                <a16:creationId xmlns:a16="http://schemas.microsoft.com/office/drawing/2014/main" id="{CFC97C3C-E787-496A-8CFE-CD218F21FF71}"/>
              </a:ext>
            </a:extLst>
          </xdr:cNvPr>
          <xdr:cNvGrpSpPr/>
        </xdr:nvGrpSpPr>
        <xdr:grpSpPr>
          <a:xfrm>
            <a:off x="5673976" y="975865"/>
            <a:ext cx="3695896" cy="161088"/>
            <a:chOff x="5673976" y="975865"/>
            <a:chExt cx="3695896" cy="161088"/>
          </a:xfrm>
        </xdr:grpSpPr>
        <xdr:grpSp>
          <xdr:nvGrpSpPr>
            <xdr:cNvPr id="490" name="グループ化 489">
              <a:extLst>
                <a:ext uri="{FF2B5EF4-FFF2-40B4-BE49-F238E27FC236}">
                  <a16:creationId xmlns:a16="http://schemas.microsoft.com/office/drawing/2014/main" id="{DD6AF5BC-0B93-61A6-32CE-65504ABC654D}"/>
                </a:ext>
              </a:extLst>
            </xdr:cNvPr>
            <xdr:cNvGrpSpPr/>
          </xdr:nvGrpSpPr>
          <xdr:grpSpPr>
            <a:xfrm>
              <a:off x="5673976" y="975865"/>
              <a:ext cx="3695896" cy="128941"/>
              <a:chOff x="1390650" y="962024"/>
              <a:chExt cx="7889630" cy="447675"/>
            </a:xfrm>
          </xdr:grpSpPr>
          <xdr:sp macro="" textlink="">
            <xdr:nvSpPr>
              <xdr:cNvPr id="508" name="波線 507">
                <a:extLst>
                  <a:ext uri="{FF2B5EF4-FFF2-40B4-BE49-F238E27FC236}">
                    <a16:creationId xmlns:a16="http://schemas.microsoft.com/office/drawing/2014/main" id="{74193974-482C-7BD0-28AA-CD615222C894}"/>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9" name="波線 508">
                <a:extLst>
                  <a:ext uri="{FF2B5EF4-FFF2-40B4-BE49-F238E27FC236}">
                    <a16:creationId xmlns:a16="http://schemas.microsoft.com/office/drawing/2014/main" id="{BAE5A99F-1479-0397-22CE-175E40035C1F}"/>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0" name="波線 509">
                <a:extLst>
                  <a:ext uri="{FF2B5EF4-FFF2-40B4-BE49-F238E27FC236}">
                    <a16:creationId xmlns:a16="http://schemas.microsoft.com/office/drawing/2014/main" id="{C4C0254F-5474-06B7-5CB5-7844829F4BC5}"/>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1" name="波線 510">
                <a:extLst>
                  <a:ext uri="{FF2B5EF4-FFF2-40B4-BE49-F238E27FC236}">
                    <a16:creationId xmlns:a16="http://schemas.microsoft.com/office/drawing/2014/main" id="{39B40243-6670-B7B8-2FEE-4E5FC43307C8}"/>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2" name="波線 511">
                <a:extLst>
                  <a:ext uri="{FF2B5EF4-FFF2-40B4-BE49-F238E27FC236}">
                    <a16:creationId xmlns:a16="http://schemas.microsoft.com/office/drawing/2014/main" id="{03AC9DA3-B828-FF24-DFF3-EFE0690F4621}"/>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3" name="波線 512">
                <a:extLst>
                  <a:ext uri="{FF2B5EF4-FFF2-40B4-BE49-F238E27FC236}">
                    <a16:creationId xmlns:a16="http://schemas.microsoft.com/office/drawing/2014/main" id="{9C90F300-DDF7-FD35-CCA9-87F8A4F047D9}"/>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4" name="波線 513">
                <a:extLst>
                  <a:ext uri="{FF2B5EF4-FFF2-40B4-BE49-F238E27FC236}">
                    <a16:creationId xmlns:a16="http://schemas.microsoft.com/office/drawing/2014/main" id="{537BE104-20F4-6A71-5580-8FB7308A009F}"/>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5" name="波線 514">
                <a:extLst>
                  <a:ext uri="{FF2B5EF4-FFF2-40B4-BE49-F238E27FC236}">
                    <a16:creationId xmlns:a16="http://schemas.microsoft.com/office/drawing/2014/main" id="{FBBA91C1-82A3-C277-E751-F6201CB6E02F}"/>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6" name="波線 515">
                <a:extLst>
                  <a:ext uri="{FF2B5EF4-FFF2-40B4-BE49-F238E27FC236}">
                    <a16:creationId xmlns:a16="http://schemas.microsoft.com/office/drawing/2014/main" id="{AAE40331-6066-3191-921A-DFE6E5673C60}"/>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7" name="波線 516">
                <a:extLst>
                  <a:ext uri="{FF2B5EF4-FFF2-40B4-BE49-F238E27FC236}">
                    <a16:creationId xmlns:a16="http://schemas.microsoft.com/office/drawing/2014/main" id="{6F52E7D5-365C-E6F1-C694-7C616A8859EA}"/>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8" name="波線 517">
                <a:extLst>
                  <a:ext uri="{FF2B5EF4-FFF2-40B4-BE49-F238E27FC236}">
                    <a16:creationId xmlns:a16="http://schemas.microsoft.com/office/drawing/2014/main" id="{F792690C-1842-DAE3-12F6-6D8895CCE42A}"/>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19" name="波線 518">
                <a:extLst>
                  <a:ext uri="{FF2B5EF4-FFF2-40B4-BE49-F238E27FC236}">
                    <a16:creationId xmlns:a16="http://schemas.microsoft.com/office/drawing/2014/main" id="{259B2E98-8877-D9C3-8E1D-1B39682C2631}"/>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0" name="波線 519">
                <a:extLst>
                  <a:ext uri="{FF2B5EF4-FFF2-40B4-BE49-F238E27FC236}">
                    <a16:creationId xmlns:a16="http://schemas.microsoft.com/office/drawing/2014/main" id="{9F3AFC68-05AB-53AC-991F-1A036A2DE539}"/>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1" name="波線 520">
                <a:extLst>
                  <a:ext uri="{FF2B5EF4-FFF2-40B4-BE49-F238E27FC236}">
                    <a16:creationId xmlns:a16="http://schemas.microsoft.com/office/drawing/2014/main" id="{2E73CE4D-F477-3BAA-CF21-FB982BA76195}"/>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2" name="波線 521">
                <a:extLst>
                  <a:ext uri="{FF2B5EF4-FFF2-40B4-BE49-F238E27FC236}">
                    <a16:creationId xmlns:a16="http://schemas.microsoft.com/office/drawing/2014/main" id="{09E54AEE-B615-1854-FF76-5909FB3E43F5}"/>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3" name="波線 522">
                <a:extLst>
                  <a:ext uri="{FF2B5EF4-FFF2-40B4-BE49-F238E27FC236}">
                    <a16:creationId xmlns:a16="http://schemas.microsoft.com/office/drawing/2014/main" id="{A4A41CBC-3F41-8653-2251-0869262A17FE}"/>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491" name="グループ化 490">
              <a:extLst>
                <a:ext uri="{FF2B5EF4-FFF2-40B4-BE49-F238E27FC236}">
                  <a16:creationId xmlns:a16="http://schemas.microsoft.com/office/drawing/2014/main" id="{01F61150-FCBE-2422-E15F-5A749A4A87CD}"/>
                </a:ext>
              </a:extLst>
            </xdr:cNvPr>
            <xdr:cNvGrpSpPr/>
          </xdr:nvGrpSpPr>
          <xdr:grpSpPr>
            <a:xfrm>
              <a:off x="5673976" y="1008012"/>
              <a:ext cx="3695896" cy="128941"/>
              <a:chOff x="1390650" y="962024"/>
              <a:chExt cx="7889630" cy="447675"/>
            </a:xfrm>
          </xdr:grpSpPr>
          <xdr:sp macro="" textlink="">
            <xdr:nvSpPr>
              <xdr:cNvPr id="492" name="波線 491">
                <a:extLst>
                  <a:ext uri="{FF2B5EF4-FFF2-40B4-BE49-F238E27FC236}">
                    <a16:creationId xmlns:a16="http://schemas.microsoft.com/office/drawing/2014/main" id="{A68196A9-8576-B151-9DD3-D65A90CB53ED}"/>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3" name="波線 492">
                <a:extLst>
                  <a:ext uri="{FF2B5EF4-FFF2-40B4-BE49-F238E27FC236}">
                    <a16:creationId xmlns:a16="http://schemas.microsoft.com/office/drawing/2014/main" id="{ED852AFE-8088-6AE0-951D-0631AF976046}"/>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4" name="波線 493">
                <a:extLst>
                  <a:ext uri="{FF2B5EF4-FFF2-40B4-BE49-F238E27FC236}">
                    <a16:creationId xmlns:a16="http://schemas.microsoft.com/office/drawing/2014/main" id="{F9A45152-3E2A-55A2-877A-0F67D3C500E4}"/>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5" name="波線 494">
                <a:extLst>
                  <a:ext uri="{FF2B5EF4-FFF2-40B4-BE49-F238E27FC236}">
                    <a16:creationId xmlns:a16="http://schemas.microsoft.com/office/drawing/2014/main" id="{95EF70E2-9F82-8149-933D-9920220C2CE1}"/>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6" name="波線 495">
                <a:extLst>
                  <a:ext uri="{FF2B5EF4-FFF2-40B4-BE49-F238E27FC236}">
                    <a16:creationId xmlns:a16="http://schemas.microsoft.com/office/drawing/2014/main" id="{8545CB14-218C-3C79-33E5-BC1311754D26}"/>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7" name="波線 496">
                <a:extLst>
                  <a:ext uri="{FF2B5EF4-FFF2-40B4-BE49-F238E27FC236}">
                    <a16:creationId xmlns:a16="http://schemas.microsoft.com/office/drawing/2014/main" id="{95A21EC4-F18E-F270-3D0D-6408060F7EB5}"/>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8" name="波線 497">
                <a:extLst>
                  <a:ext uri="{FF2B5EF4-FFF2-40B4-BE49-F238E27FC236}">
                    <a16:creationId xmlns:a16="http://schemas.microsoft.com/office/drawing/2014/main" id="{45887177-E6D0-787D-7749-C179861F3FDC}"/>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99" name="波線 498">
                <a:extLst>
                  <a:ext uri="{FF2B5EF4-FFF2-40B4-BE49-F238E27FC236}">
                    <a16:creationId xmlns:a16="http://schemas.microsoft.com/office/drawing/2014/main" id="{21A7938D-B927-257B-0BB4-EA608D68BEE2}"/>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0" name="波線 499">
                <a:extLst>
                  <a:ext uri="{FF2B5EF4-FFF2-40B4-BE49-F238E27FC236}">
                    <a16:creationId xmlns:a16="http://schemas.microsoft.com/office/drawing/2014/main" id="{C1743BBD-6872-F076-9CCB-2E807E48093E}"/>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1" name="波線 500">
                <a:extLst>
                  <a:ext uri="{FF2B5EF4-FFF2-40B4-BE49-F238E27FC236}">
                    <a16:creationId xmlns:a16="http://schemas.microsoft.com/office/drawing/2014/main" id="{BDA021FD-910C-4BCB-6632-4251D998E506}"/>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2" name="波線 501">
                <a:extLst>
                  <a:ext uri="{FF2B5EF4-FFF2-40B4-BE49-F238E27FC236}">
                    <a16:creationId xmlns:a16="http://schemas.microsoft.com/office/drawing/2014/main" id="{946A9B94-4F48-31C4-D199-1C3EF250887C}"/>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3" name="波線 502">
                <a:extLst>
                  <a:ext uri="{FF2B5EF4-FFF2-40B4-BE49-F238E27FC236}">
                    <a16:creationId xmlns:a16="http://schemas.microsoft.com/office/drawing/2014/main" id="{CD802E99-A374-8E39-EE85-F57C8B791965}"/>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4" name="波線 503">
                <a:extLst>
                  <a:ext uri="{FF2B5EF4-FFF2-40B4-BE49-F238E27FC236}">
                    <a16:creationId xmlns:a16="http://schemas.microsoft.com/office/drawing/2014/main" id="{60906B30-32B0-D5FD-5253-F91ED229F4E4}"/>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5" name="波線 504">
                <a:extLst>
                  <a:ext uri="{FF2B5EF4-FFF2-40B4-BE49-F238E27FC236}">
                    <a16:creationId xmlns:a16="http://schemas.microsoft.com/office/drawing/2014/main" id="{AB622D6E-DC71-E220-8304-C96E75CFE399}"/>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6" name="波線 505">
                <a:extLst>
                  <a:ext uri="{FF2B5EF4-FFF2-40B4-BE49-F238E27FC236}">
                    <a16:creationId xmlns:a16="http://schemas.microsoft.com/office/drawing/2014/main" id="{84FC0E5B-7EA3-9E0D-4216-43E30B9AB9B8}"/>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07" name="波線 506">
                <a:extLst>
                  <a:ext uri="{FF2B5EF4-FFF2-40B4-BE49-F238E27FC236}">
                    <a16:creationId xmlns:a16="http://schemas.microsoft.com/office/drawing/2014/main" id="{93A984E5-4521-8B32-673B-AF66857D2424}"/>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473" name="グループ化 472">
            <a:extLst>
              <a:ext uri="{FF2B5EF4-FFF2-40B4-BE49-F238E27FC236}">
                <a16:creationId xmlns:a16="http://schemas.microsoft.com/office/drawing/2014/main" id="{FFF4C2B7-21F3-6E60-1517-B076DC5CFEB4}"/>
              </a:ext>
            </a:extLst>
          </xdr:cNvPr>
          <xdr:cNvGrpSpPr/>
        </xdr:nvGrpSpPr>
        <xdr:grpSpPr>
          <a:xfrm>
            <a:off x="5673976" y="988853"/>
            <a:ext cx="3695896" cy="128941"/>
            <a:chOff x="1390650" y="962024"/>
            <a:chExt cx="7889630" cy="447675"/>
          </a:xfrm>
          <a:solidFill>
            <a:sysClr val="window" lastClr="FFFFFF"/>
          </a:solidFill>
        </xdr:grpSpPr>
        <xdr:sp macro="" textlink="">
          <xdr:nvSpPr>
            <xdr:cNvPr id="474" name="波線 473">
              <a:extLst>
                <a:ext uri="{FF2B5EF4-FFF2-40B4-BE49-F238E27FC236}">
                  <a16:creationId xmlns:a16="http://schemas.microsoft.com/office/drawing/2014/main" id="{7C8F9F8F-1FBD-E73F-66D1-A998E53E500C}"/>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5" name="波線 474">
              <a:extLst>
                <a:ext uri="{FF2B5EF4-FFF2-40B4-BE49-F238E27FC236}">
                  <a16:creationId xmlns:a16="http://schemas.microsoft.com/office/drawing/2014/main" id="{174E5488-C5F2-C815-CE6A-CAA6DF7AAB62}"/>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6" name="波線 475">
              <a:extLst>
                <a:ext uri="{FF2B5EF4-FFF2-40B4-BE49-F238E27FC236}">
                  <a16:creationId xmlns:a16="http://schemas.microsoft.com/office/drawing/2014/main" id="{BD88914E-B04C-31EB-A39A-8A9D123BF408}"/>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7" name="波線 476">
              <a:extLst>
                <a:ext uri="{FF2B5EF4-FFF2-40B4-BE49-F238E27FC236}">
                  <a16:creationId xmlns:a16="http://schemas.microsoft.com/office/drawing/2014/main" id="{736693F1-E931-106D-F7D7-B77E6BF6A49B}"/>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8" name="波線 477">
              <a:extLst>
                <a:ext uri="{FF2B5EF4-FFF2-40B4-BE49-F238E27FC236}">
                  <a16:creationId xmlns:a16="http://schemas.microsoft.com/office/drawing/2014/main" id="{1192AB03-B330-90F7-50E0-FD006A317B6D}"/>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9" name="波線 478">
              <a:extLst>
                <a:ext uri="{FF2B5EF4-FFF2-40B4-BE49-F238E27FC236}">
                  <a16:creationId xmlns:a16="http://schemas.microsoft.com/office/drawing/2014/main" id="{3CE067E6-AD87-7C9F-ABBD-A7901C69DED6}"/>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0" name="波線 479">
              <a:extLst>
                <a:ext uri="{FF2B5EF4-FFF2-40B4-BE49-F238E27FC236}">
                  <a16:creationId xmlns:a16="http://schemas.microsoft.com/office/drawing/2014/main" id="{69A5C827-F4C9-B37B-5843-813CBCBABB67}"/>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1" name="波線 480">
              <a:extLst>
                <a:ext uri="{FF2B5EF4-FFF2-40B4-BE49-F238E27FC236}">
                  <a16:creationId xmlns:a16="http://schemas.microsoft.com/office/drawing/2014/main" id="{EF1ABF2B-9720-029F-75D5-BB4DCE5819C0}"/>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2" name="波線 481">
              <a:extLst>
                <a:ext uri="{FF2B5EF4-FFF2-40B4-BE49-F238E27FC236}">
                  <a16:creationId xmlns:a16="http://schemas.microsoft.com/office/drawing/2014/main" id="{B3F7943A-149E-3584-A58F-149994630462}"/>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3" name="波線 482">
              <a:extLst>
                <a:ext uri="{FF2B5EF4-FFF2-40B4-BE49-F238E27FC236}">
                  <a16:creationId xmlns:a16="http://schemas.microsoft.com/office/drawing/2014/main" id="{C442A2BE-5E65-EF2A-32E6-A5D00AE2C870}"/>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4" name="波線 483">
              <a:extLst>
                <a:ext uri="{FF2B5EF4-FFF2-40B4-BE49-F238E27FC236}">
                  <a16:creationId xmlns:a16="http://schemas.microsoft.com/office/drawing/2014/main" id="{E67FC334-78A7-D705-D103-46BE8610990F}"/>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5" name="波線 484">
              <a:extLst>
                <a:ext uri="{FF2B5EF4-FFF2-40B4-BE49-F238E27FC236}">
                  <a16:creationId xmlns:a16="http://schemas.microsoft.com/office/drawing/2014/main" id="{7B419AA3-7917-1126-A863-B700C925C1BA}"/>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6" name="波線 485">
              <a:extLst>
                <a:ext uri="{FF2B5EF4-FFF2-40B4-BE49-F238E27FC236}">
                  <a16:creationId xmlns:a16="http://schemas.microsoft.com/office/drawing/2014/main" id="{2A328B84-4D1B-9E64-4122-6FE09E9868FB}"/>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7" name="波線 486">
              <a:extLst>
                <a:ext uri="{FF2B5EF4-FFF2-40B4-BE49-F238E27FC236}">
                  <a16:creationId xmlns:a16="http://schemas.microsoft.com/office/drawing/2014/main" id="{3508F5B4-33DF-A7E7-DDB2-919D4BB2498D}"/>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8" name="波線 487">
              <a:extLst>
                <a:ext uri="{FF2B5EF4-FFF2-40B4-BE49-F238E27FC236}">
                  <a16:creationId xmlns:a16="http://schemas.microsoft.com/office/drawing/2014/main" id="{A9FD28E4-14BD-573A-F45D-454778F66895}"/>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89" name="波線 488">
              <a:extLst>
                <a:ext uri="{FF2B5EF4-FFF2-40B4-BE49-F238E27FC236}">
                  <a16:creationId xmlns:a16="http://schemas.microsoft.com/office/drawing/2014/main" id="{E0AA0A2B-1F8A-19D7-EB0C-C2C4314BC8BC}"/>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16</xdr:col>
      <xdr:colOff>142875</xdr:colOff>
      <xdr:row>48</xdr:row>
      <xdr:rowOff>171450</xdr:rowOff>
    </xdr:from>
    <xdr:to>
      <xdr:col>19</xdr:col>
      <xdr:colOff>774455</xdr:colOff>
      <xdr:row>49</xdr:row>
      <xdr:rowOff>76200</xdr:rowOff>
    </xdr:to>
    <xdr:grpSp>
      <xdr:nvGrpSpPr>
        <xdr:cNvPr id="524" name="グループ化 523">
          <a:extLst>
            <a:ext uri="{FF2B5EF4-FFF2-40B4-BE49-F238E27FC236}">
              <a16:creationId xmlns:a16="http://schemas.microsoft.com/office/drawing/2014/main" id="{8ED8EF6E-7204-42D3-9156-08D9CB674C76}"/>
            </a:ext>
          </a:extLst>
        </xdr:cNvPr>
        <xdr:cNvGrpSpPr/>
      </xdr:nvGrpSpPr>
      <xdr:grpSpPr>
        <a:xfrm>
          <a:off x="14030325" y="9686925"/>
          <a:ext cx="3470030" cy="95250"/>
          <a:chOff x="5673976" y="975865"/>
          <a:chExt cx="3695896" cy="161088"/>
        </a:xfrm>
      </xdr:grpSpPr>
      <xdr:grpSp>
        <xdr:nvGrpSpPr>
          <xdr:cNvPr id="525" name="グループ化 524">
            <a:extLst>
              <a:ext uri="{FF2B5EF4-FFF2-40B4-BE49-F238E27FC236}">
                <a16:creationId xmlns:a16="http://schemas.microsoft.com/office/drawing/2014/main" id="{E0351C86-5765-C4A7-A384-1B05486DFD5F}"/>
              </a:ext>
            </a:extLst>
          </xdr:cNvPr>
          <xdr:cNvGrpSpPr/>
        </xdr:nvGrpSpPr>
        <xdr:grpSpPr>
          <a:xfrm>
            <a:off x="5673976" y="975865"/>
            <a:ext cx="3695896" cy="161088"/>
            <a:chOff x="5673976" y="975865"/>
            <a:chExt cx="3695896" cy="161088"/>
          </a:xfrm>
        </xdr:grpSpPr>
        <xdr:grpSp>
          <xdr:nvGrpSpPr>
            <xdr:cNvPr id="543" name="グループ化 542">
              <a:extLst>
                <a:ext uri="{FF2B5EF4-FFF2-40B4-BE49-F238E27FC236}">
                  <a16:creationId xmlns:a16="http://schemas.microsoft.com/office/drawing/2014/main" id="{41AAC8F8-A0CA-0122-4061-215F9381325A}"/>
                </a:ext>
              </a:extLst>
            </xdr:cNvPr>
            <xdr:cNvGrpSpPr/>
          </xdr:nvGrpSpPr>
          <xdr:grpSpPr>
            <a:xfrm>
              <a:off x="5673976" y="975865"/>
              <a:ext cx="3695896" cy="128941"/>
              <a:chOff x="1390650" y="962024"/>
              <a:chExt cx="7889630" cy="447675"/>
            </a:xfrm>
          </xdr:grpSpPr>
          <xdr:sp macro="" textlink="">
            <xdr:nvSpPr>
              <xdr:cNvPr id="561" name="波線 560">
                <a:extLst>
                  <a:ext uri="{FF2B5EF4-FFF2-40B4-BE49-F238E27FC236}">
                    <a16:creationId xmlns:a16="http://schemas.microsoft.com/office/drawing/2014/main" id="{3BEB106B-3A0F-A1D7-571D-A474BD906535}"/>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2" name="波線 561">
                <a:extLst>
                  <a:ext uri="{FF2B5EF4-FFF2-40B4-BE49-F238E27FC236}">
                    <a16:creationId xmlns:a16="http://schemas.microsoft.com/office/drawing/2014/main" id="{79F3F463-38EB-74A1-C5B6-0F637121FB87}"/>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3" name="波線 562">
                <a:extLst>
                  <a:ext uri="{FF2B5EF4-FFF2-40B4-BE49-F238E27FC236}">
                    <a16:creationId xmlns:a16="http://schemas.microsoft.com/office/drawing/2014/main" id="{131A3B4E-C5C7-443C-45BC-F327CC7D082E}"/>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4" name="波線 563">
                <a:extLst>
                  <a:ext uri="{FF2B5EF4-FFF2-40B4-BE49-F238E27FC236}">
                    <a16:creationId xmlns:a16="http://schemas.microsoft.com/office/drawing/2014/main" id="{85C58D8E-87F4-D190-7363-1051255CFCA1}"/>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5" name="波線 564">
                <a:extLst>
                  <a:ext uri="{FF2B5EF4-FFF2-40B4-BE49-F238E27FC236}">
                    <a16:creationId xmlns:a16="http://schemas.microsoft.com/office/drawing/2014/main" id="{CEA48C92-3FE1-52A2-A20E-2900A57792A6}"/>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6" name="波線 565">
                <a:extLst>
                  <a:ext uri="{FF2B5EF4-FFF2-40B4-BE49-F238E27FC236}">
                    <a16:creationId xmlns:a16="http://schemas.microsoft.com/office/drawing/2014/main" id="{9904E6B7-A9A6-8E6E-11D9-D34EAAF759CB}"/>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7" name="波線 566">
                <a:extLst>
                  <a:ext uri="{FF2B5EF4-FFF2-40B4-BE49-F238E27FC236}">
                    <a16:creationId xmlns:a16="http://schemas.microsoft.com/office/drawing/2014/main" id="{722CED71-29C9-2F05-0269-1B8B497D9748}"/>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8" name="波線 567">
                <a:extLst>
                  <a:ext uri="{FF2B5EF4-FFF2-40B4-BE49-F238E27FC236}">
                    <a16:creationId xmlns:a16="http://schemas.microsoft.com/office/drawing/2014/main" id="{4BC6E7B9-A0E7-3C21-5303-2C0634FC853C}"/>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9" name="波線 568">
                <a:extLst>
                  <a:ext uri="{FF2B5EF4-FFF2-40B4-BE49-F238E27FC236}">
                    <a16:creationId xmlns:a16="http://schemas.microsoft.com/office/drawing/2014/main" id="{1C17101F-79A2-D96B-6FCB-CBD787BC25F1}"/>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0" name="波線 569">
                <a:extLst>
                  <a:ext uri="{FF2B5EF4-FFF2-40B4-BE49-F238E27FC236}">
                    <a16:creationId xmlns:a16="http://schemas.microsoft.com/office/drawing/2014/main" id="{59CB3A45-B23E-6BA6-65BB-F96177108099}"/>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1" name="波線 570">
                <a:extLst>
                  <a:ext uri="{FF2B5EF4-FFF2-40B4-BE49-F238E27FC236}">
                    <a16:creationId xmlns:a16="http://schemas.microsoft.com/office/drawing/2014/main" id="{E2586C0D-44C5-8443-46EA-5500BC4E2DCE}"/>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2" name="波線 571">
                <a:extLst>
                  <a:ext uri="{FF2B5EF4-FFF2-40B4-BE49-F238E27FC236}">
                    <a16:creationId xmlns:a16="http://schemas.microsoft.com/office/drawing/2014/main" id="{1A9EA53C-C995-4DA5-A2D8-941D0FF6414D}"/>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3" name="波線 572">
                <a:extLst>
                  <a:ext uri="{FF2B5EF4-FFF2-40B4-BE49-F238E27FC236}">
                    <a16:creationId xmlns:a16="http://schemas.microsoft.com/office/drawing/2014/main" id="{B45DF9D9-81E3-1A06-BAD9-3D767338E801}"/>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4" name="波線 573">
                <a:extLst>
                  <a:ext uri="{FF2B5EF4-FFF2-40B4-BE49-F238E27FC236}">
                    <a16:creationId xmlns:a16="http://schemas.microsoft.com/office/drawing/2014/main" id="{60219085-97C8-F7B8-033F-91F85D342047}"/>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5" name="波線 574">
                <a:extLst>
                  <a:ext uri="{FF2B5EF4-FFF2-40B4-BE49-F238E27FC236}">
                    <a16:creationId xmlns:a16="http://schemas.microsoft.com/office/drawing/2014/main" id="{6EDF39E6-C552-E440-BA7D-0C26D0F92A18}"/>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76" name="波線 575">
                <a:extLst>
                  <a:ext uri="{FF2B5EF4-FFF2-40B4-BE49-F238E27FC236}">
                    <a16:creationId xmlns:a16="http://schemas.microsoft.com/office/drawing/2014/main" id="{9F1003C8-849A-17DA-9A36-43ADE9423915}"/>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544" name="グループ化 543">
              <a:extLst>
                <a:ext uri="{FF2B5EF4-FFF2-40B4-BE49-F238E27FC236}">
                  <a16:creationId xmlns:a16="http://schemas.microsoft.com/office/drawing/2014/main" id="{87B3A52D-483C-EFD1-E6C3-11A3B49B3F87}"/>
                </a:ext>
              </a:extLst>
            </xdr:cNvPr>
            <xdr:cNvGrpSpPr/>
          </xdr:nvGrpSpPr>
          <xdr:grpSpPr>
            <a:xfrm>
              <a:off x="5673976" y="1008012"/>
              <a:ext cx="3695896" cy="128941"/>
              <a:chOff x="1390650" y="962024"/>
              <a:chExt cx="7889630" cy="447675"/>
            </a:xfrm>
          </xdr:grpSpPr>
          <xdr:sp macro="" textlink="">
            <xdr:nvSpPr>
              <xdr:cNvPr id="545" name="波線 544">
                <a:extLst>
                  <a:ext uri="{FF2B5EF4-FFF2-40B4-BE49-F238E27FC236}">
                    <a16:creationId xmlns:a16="http://schemas.microsoft.com/office/drawing/2014/main" id="{4EE9A4D4-450B-DAFA-E064-93988A101B53}"/>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6" name="波線 545">
                <a:extLst>
                  <a:ext uri="{FF2B5EF4-FFF2-40B4-BE49-F238E27FC236}">
                    <a16:creationId xmlns:a16="http://schemas.microsoft.com/office/drawing/2014/main" id="{6C2F5C50-2289-B03D-70A8-E7690360D171}"/>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7" name="波線 546">
                <a:extLst>
                  <a:ext uri="{FF2B5EF4-FFF2-40B4-BE49-F238E27FC236}">
                    <a16:creationId xmlns:a16="http://schemas.microsoft.com/office/drawing/2014/main" id="{A2EEA160-737F-EB0F-D9D0-42A5EE5D6F97}"/>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8" name="波線 547">
                <a:extLst>
                  <a:ext uri="{FF2B5EF4-FFF2-40B4-BE49-F238E27FC236}">
                    <a16:creationId xmlns:a16="http://schemas.microsoft.com/office/drawing/2014/main" id="{629F09EE-265B-C3B4-D99C-EF18E55E1457}"/>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9" name="波線 548">
                <a:extLst>
                  <a:ext uri="{FF2B5EF4-FFF2-40B4-BE49-F238E27FC236}">
                    <a16:creationId xmlns:a16="http://schemas.microsoft.com/office/drawing/2014/main" id="{0379EB28-3B65-B953-7DD5-33EAC460E512}"/>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0" name="波線 549">
                <a:extLst>
                  <a:ext uri="{FF2B5EF4-FFF2-40B4-BE49-F238E27FC236}">
                    <a16:creationId xmlns:a16="http://schemas.microsoft.com/office/drawing/2014/main" id="{2DA1EC26-210D-91A9-13C1-07672C0701F4}"/>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1" name="波線 550">
                <a:extLst>
                  <a:ext uri="{FF2B5EF4-FFF2-40B4-BE49-F238E27FC236}">
                    <a16:creationId xmlns:a16="http://schemas.microsoft.com/office/drawing/2014/main" id="{61EFB2C8-1D50-9CB9-7F22-730275984D52}"/>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2" name="波線 551">
                <a:extLst>
                  <a:ext uri="{FF2B5EF4-FFF2-40B4-BE49-F238E27FC236}">
                    <a16:creationId xmlns:a16="http://schemas.microsoft.com/office/drawing/2014/main" id="{DB3EE46A-F191-AF0B-3452-71436B88BE8C}"/>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3" name="波線 552">
                <a:extLst>
                  <a:ext uri="{FF2B5EF4-FFF2-40B4-BE49-F238E27FC236}">
                    <a16:creationId xmlns:a16="http://schemas.microsoft.com/office/drawing/2014/main" id="{2896F16D-443C-349A-1537-1098F1452535}"/>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4" name="波線 553">
                <a:extLst>
                  <a:ext uri="{FF2B5EF4-FFF2-40B4-BE49-F238E27FC236}">
                    <a16:creationId xmlns:a16="http://schemas.microsoft.com/office/drawing/2014/main" id="{60DE40D0-666B-DD6B-0354-9F9C1AAD624A}"/>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5" name="波線 554">
                <a:extLst>
                  <a:ext uri="{FF2B5EF4-FFF2-40B4-BE49-F238E27FC236}">
                    <a16:creationId xmlns:a16="http://schemas.microsoft.com/office/drawing/2014/main" id="{FFCDC5D5-1B51-9417-6B49-D748B59E9B51}"/>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6" name="波線 555">
                <a:extLst>
                  <a:ext uri="{FF2B5EF4-FFF2-40B4-BE49-F238E27FC236}">
                    <a16:creationId xmlns:a16="http://schemas.microsoft.com/office/drawing/2014/main" id="{DC9A9AC6-DE12-AF24-DBD2-E37D34637DCE}"/>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7" name="波線 556">
                <a:extLst>
                  <a:ext uri="{FF2B5EF4-FFF2-40B4-BE49-F238E27FC236}">
                    <a16:creationId xmlns:a16="http://schemas.microsoft.com/office/drawing/2014/main" id="{6E58CD79-B21D-1697-28C7-841DDEB6FA3C}"/>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8" name="波線 557">
                <a:extLst>
                  <a:ext uri="{FF2B5EF4-FFF2-40B4-BE49-F238E27FC236}">
                    <a16:creationId xmlns:a16="http://schemas.microsoft.com/office/drawing/2014/main" id="{0B7DCEAA-FA44-E61E-DB18-7E1E0D90549B}"/>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59" name="波線 558">
                <a:extLst>
                  <a:ext uri="{FF2B5EF4-FFF2-40B4-BE49-F238E27FC236}">
                    <a16:creationId xmlns:a16="http://schemas.microsoft.com/office/drawing/2014/main" id="{A6525439-DC86-C087-12DE-F04F84F568E9}"/>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60" name="波線 559">
                <a:extLst>
                  <a:ext uri="{FF2B5EF4-FFF2-40B4-BE49-F238E27FC236}">
                    <a16:creationId xmlns:a16="http://schemas.microsoft.com/office/drawing/2014/main" id="{570F5674-4EA4-76EC-6C2E-13DDBDC6B3F7}"/>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526" name="グループ化 525">
            <a:extLst>
              <a:ext uri="{FF2B5EF4-FFF2-40B4-BE49-F238E27FC236}">
                <a16:creationId xmlns:a16="http://schemas.microsoft.com/office/drawing/2014/main" id="{B8034908-7054-CDF5-2A7E-A83810398AAC}"/>
              </a:ext>
            </a:extLst>
          </xdr:cNvPr>
          <xdr:cNvGrpSpPr/>
        </xdr:nvGrpSpPr>
        <xdr:grpSpPr>
          <a:xfrm>
            <a:off x="5673976" y="988853"/>
            <a:ext cx="3695896" cy="128941"/>
            <a:chOff x="1390650" y="962024"/>
            <a:chExt cx="7889630" cy="447675"/>
          </a:xfrm>
          <a:solidFill>
            <a:sysClr val="window" lastClr="FFFFFF"/>
          </a:solidFill>
        </xdr:grpSpPr>
        <xdr:sp macro="" textlink="">
          <xdr:nvSpPr>
            <xdr:cNvPr id="527" name="波線 526">
              <a:extLst>
                <a:ext uri="{FF2B5EF4-FFF2-40B4-BE49-F238E27FC236}">
                  <a16:creationId xmlns:a16="http://schemas.microsoft.com/office/drawing/2014/main" id="{2F2AA9E8-3433-3B25-3DA0-0644B7BE36AD}"/>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8" name="波線 527">
              <a:extLst>
                <a:ext uri="{FF2B5EF4-FFF2-40B4-BE49-F238E27FC236}">
                  <a16:creationId xmlns:a16="http://schemas.microsoft.com/office/drawing/2014/main" id="{C1CF50C5-E477-D72C-8ED6-DE4B75CA6FB5}"/>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9" name="波線 528">
              <a:extLst>
                <a:ext uri="{FF2B5EF4-FFF2-40B4-BE49-F238E27FC236}">
                  <a16:creationId xmlns:a16="http://schemas.microsoft.com/office/drawing/2014/main" id="{DE36AA4C-2D94-8F81-212D-9EF83EEAA08D}"/>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0" name="波線 529">
              <a:extLst>
                <a:ext uri="{FF2B5EF4-FFF2-40B4-BE49-F238E27FC236}">
                  <a16:creationId xmlns:a16="http://schemas.microsoft.com/office/drawing/2014/main" id="{ED91EBAD-8C9F-6412-7710-72195C6EB8EE}"/>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1" name="波線 530">
              <a:extLst>
                <a:ext uri="{FF2B5EF4-FFF2-40B4-BE49-F238E27FC236}">
                  <a16:creationId xmlns:a16="http://schemas.microsoft.com/office/drawing/2014/main" id="{4679AF97-5CA3-62DA-29EE-8D7D0F96FC63}"/>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2" name="波線 531">
              <a:extLst>
                <a:ext uri="{FF2B5EF4-FFF2-40B4-BE49-F238E27FC236}">
                  <a16:creationId xmlns:a16="http://schemas.microsoft.com/office/drawing/2014/main" id="{F84C24C0-E020-4F92-C723-415DE5E864FD}"/>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3" name="波線 532">
              <a:extLst>
                <a:ext uri="{FF2B5EF4-FFF2-40B4-BE49-F238E27FC236}">
                  <a16:creationId xmlns:a16="http://schemas.microsoft.com/office/drawing/2014/main" id="{5B706B3A-DA62-84E7-E387-B7211A7656D3}"/>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4" name="波線 533">
              <a:extLst>
                <a:ext uri="{FF2B5EF4-FFF2-40B4-BE49-F238E27FC236}">
                  <a16:creationId xmlns:a16="http://schemas.microsoft.com/office/drawing/2014/main" id="{73162B22-267C-930C-A0B4-0F1D8DA0FE2E}"/>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5" name="波線 534">
              <a:extLst>
                <a:ext uri="{FF2B5EF4-FFF2-40B4-BE49-F238E27FC236}">
                  <a16:creationId xmlns:a16="http://schemas.microsoft.com/office/drawing/2014/main" id="{C8921ED8-9C5D-D3A4-2E6E-D7FF645EFCFE}"/>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6" name="波線 535">
              <a:extLst>
                <a:ext uri="{FF2B5EF4-FFF2-40B4-BE49-F238E27FC236}">
                  <a16:creationId xmlns:a16="http://schemas.microsoft.com/office/drawing/2014/main" id="{82090C79-D0B0-14B8-98FE-A3E662C28C1B}"/>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7" name="波線 536">
              <a:extLst>
                <a:ext uri="{FF2B5EF4-FFF2-40B4-BE49-F238E27FC236}">
                  <a16:creationId xmlns:a16="http://schemas.microsoft.com/office/drawing/2014/main" id="{2FC4CDE5-A090-6A83-B1D8-6B5DF0570918}"/>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8" name="波線 537">
              <a:extLst>
                <a:ext uri="{FF2B5EF4-FFF2-40B4-BE49-F238E27FC236}">
                  <a16:creationId xmlns:a16="http://schemas.microsoft.com/office/drawing/2014/main" id="{E9D9E4FF-A443-56E1-C088-C5647A587DD4}"/>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39" name="波線 538">
              <a:extLst>
                <a:ext uri="{FF2B5EF4-FFF2-40B4-BE49-F238E27FC236}">
                  <a16:creationId xmlns:a16="http://schemas.microsoft.com/office/drawing/2014/main" id="{371937ED-FC9F-0D9D-EB45-FA0645FBFD54}"/>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0" name="波線 539">
              <a:extLst>
                <a:ext uri="{FF2B5EF4-FFF2-40B4-BE49-F238E27FC236}">
                  <a16:creationId xmlns:a16="http://schemas.microsoft.com/office/drawing/2014/main" id="{A3CB2992-3BFD-D4FA-6B6F-4ABE54447D01}"/>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1" name="波線 540">
              <a:extLst>
                <a:ext uri="{FF2B5EF4-FFF2-40B4-BE49-F238E27FC236}">
                  <a16:creationId xmlns:a16="http://schemas.microsoft.com/office/drawing/2014/main" id="{D6B67C1B-BFF6-0719-ADF7-5770C53FAFBF}"/>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42" name="波線 541">
              <a:extLst>
                <a:ext uri="{FF2B5EF4-FFF2-40B4-BE49-F238E27FC236}">
                  <a16:creationId xmlns:a16="http://schemas.microsoft.com/office/drawing/2014/main" id="{BDFD84F5-18BF-672B-798E-1EA2D1033A85}"/>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16</xdr:col>
      <xdr:colOff>209550</xdr:colOff>
      <xdr:row>51</xdr:row>
      <xdr:rowOff>19050</xdr:rowOff>
    </xdr:from>
    <xdr:to>
      <xdr:col>19</xdr:col>
      <xdr:colOff>841130</xdr:colOff>
      <xdr:row>51</xdr:row>
      <xdr:rowOff>114300</xdr:rowOff>
    </xdr:to>
    <xdr:grpSp>
      <xdr:nvGrpSpPr>
        <xdr:cNvPr id="630" name="グループ化 629">
          <a:extLst>
            <a:ext uri="{FF2B5EF4-FFF2-40B4-BE49-F238E27FC236}">
              <a16:creationId xmlns:a16="http://schemas.microsoft.com/office/drawing/2014/main" id="{C31FF527-4B2B-4F90-A988-74E310734980}"/>
            </a:ext>
          </a:extLst>
        </xdr:cNvPr>
        <xdr:cNvGrpSpPr/>
      </xdr:nvGrpSpPr>
      <xdr:grpSpPr>
        <a:xfrm>
          <a:off x="14097000" y="10106025"/>
          <a:ext cx="3470030" cy="95250"/>
          <a:chOff x="5673976" y="975865"/>
          <a:chExt cx="3695896" cy="161088"/>
        </a:xfrm>
      </xdr:grpSpPr>
      <xdr:grpSp>
        <xdr:nvGrpSpPr>
          <xdr:cNvPr id="631" name="グループ化 630">
            <a:extLst>
              <a:ext uri="{FF2B5EF4-FFF2-40B4-BE49-F238E27FC236}">
                <a16:creationId xmlns:a16="http://schemas.microsoft.com/office/drawing/2014/main" id="{5390AD59-CA8F-4075-719A-EB0B227A6C2D}"/>
              </a:ext>
            </a:extLst>
          </xdr:cNvPr>
          <xdr:cNvGrpSpPr/>
        </xdr:nvGrpSpPr>
        <xdr:grpSpPr>
          <a:xfrm>
            <a:off x="5673976" y="975865"/>
            <a:ext cx="3695896" cy="161088"/>
            <a:chOff x="5673976" y="975865"/>
            <a:chExt cx="3695896" cy="161088"/>
          </a:xfrm>
        </xdr:grpSpPr>
        <xdr:grpSp>
          <xdr:nvGrpSpPr>
            <xdr:cNvPr id="649" name="グループ化 648">
              <a:extLst>
                <a:ext uri="{FF2B5EF4-FFF2-40B4-BE49-F238E27FC236}">
                  <a16:creationId xmlns:a16="http://schemas.microsoft.com/office/drawing/2014/main" id="{7169F125-EC4C-DD9C-3D2A-1EB849D047DB}"/>
                </a:ext>
              </a:extLst>
            </xdr:cNvPr>
            <xdr:cNvGrpSpPr/>
          </xdr:nvGrpSpPr>
          <xdr:grpSpPr>
            <a:xfrm>
              <a:off x="5673976" y="975865"/>
              <a:ext cx="3695896" cy="128941"/>
              <a:chOff x="1390650" y="962024"/>
              <a:chExt cx="7889630" cy="447675"/>
            </a:xfrm>
          </xdr:grpSpPr>
          <xdr:sp macro="" textlink="">
            <xdr:nvSpPr>
              <xdr:cNvPr id="667" name="波線 666">
                <a:extLst>
                  <a:ext uri="{FF2B5EF4-FFF2-40B4-BE49-F238E27FC236}">
                    <a16:creationId xmlns:a16="http://schemas.microsoft.com/office/drawing/2014/main" id="{E03137EC-3171-9BD3-7B77-A44198DC37A4}"/>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8" name="波線 667">
                <a:extLst>
                  <a:ext uri="{FF2B5EF4-FFF2-40B4-BE49-F238E27FC236}">
                    <a16:creationId xmlns:a16="http://schemas.microsoft.com/office/drawing/2014/main" id="{9C6850A3-2938-9539-7D3D-BDB60545E21C}"/>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9" name="波線 668">
                <a:extLst>
                  <a:ext uri="{FF2B5EF4-FFF2-40B4-BE49-F238E27FC236}">
                    <a16:creationId xmlns:a16="http://schemas.microsoft.com/office/drawing/2014/main" id="{C0EE8533-1F54-9B81-AFC6-1EAC4B0F0F60}"/>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0" name="波線 669">
                <a:extLst>
                  <a:ext uri="{FF2B5EF4-FFF2-40B4-BE49-F238E27FC236}">
                    <a16:creationId xmlns:a16="http://schemas.microsoft.com/office/drawing/2014/main" id="{C99435ED-0150-1170-6A73-EF574146BFB5}"/>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1" name="波線 670">
                <a:extLst>
                  <a:ext uri="{FF2B5EF4-FFF2-40B4-BE49-F238E27FC236}">
                    <a16:creationId xmlns:a16="http://schemas.microsoft.com/office/drawing/2014/main" id="{0324743F-8669-8648-7429-3DCDD4EFCA9D}"/>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2" name="波線 671">
                <a:extLst>
                  <a:ext uri="{FF2B5EF4-FFF2-40B4-BE49-F238E27FC236}">
                    <a16:creationId xmlns:a16="http://schemas.microsoft.com/office/drawing/2014/main" id="{AC246F88-9960-0307-288F-C614182E77E0}"/>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3" name="波線 672">
                <a:extLst>
                  <a:ext uri="{FF2B5EF4-FFF2-40B4-BE49-F238E27FC236}">
                    <a16:creationId xmlns:a16="http://schemas.microsoft.com/office/drawing/2014/main" id="{9128DA30-B2BF-7F13-7DC3-0D64788E1CED}"/>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4" name="波線 673">
                <a:extLst>
                  <a:ext uri="{FF2B5EF4-FFF2-40B4-BE49-F238E27FC236}">
                    <a16:creationId xmlns:a16="http://schemas.microsoft.com/office/drawing/2014/main" id="{530870B8-6197-755C-CD2E-A3E16918DF99}"/>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5" name="波線 674">
                <a:extLst>
                  <a:ext uri="{FF2B5EF4-FFF2-40B4-BE49-F238E27FC236}">
                    <a16:creationId xmlns:a16="http://schemas.microsoft.com/office/drawing/2014/main" id="{FFFD535D-E64D-B498-FB39-F0CD4D375947}"/>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6" name="波線 675">
                <a:extLst>
                  <a:ext uri="{FF2B5EF4-FFF2-40B4-BE49-F238E27FC236}">
                    <a16:creationId xmlns:a16="http://schemas.microsoft.com/office/drawing/2014/main" id="{E03EB246-8C4E-2838-E680-1FED2C99E09F}"/>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7" name="波線 676">
                <a:extLst>
                  <a:ext uri="{FF2B5EF4-FFF2-40B4-BE49-F238E27FC236}">
                    <a16:creationId xmlns:a16="http://schemas.microsoft.com/office/drawing/2014/main" id="{81645323-D4DC-3419-5135-AF1AAF04AB4F}"/>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8" name="波線 677">
                <a:extLst>
                  <a:ext uri="{FF2B5EF4-FFF2-40B4-BE49-F238E27FC236}">
                    <a16:creationId xmlns:a16="http://schemas.microsoft.com/office/drawing/2014/main" id="{18132ACF-2CA4-ED21-E3C1-9331917C372E}"/>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79" name="波線 678">
                <a:extLst>
                  <a:ext uri="{FF2B5EF4-FFF2-40B4-BE49-F238E27FC236}">
                    <a16:creationId xmlns:a16="http://schemas.microsoft.com/office/drawing/2014/main" id="{8ABC0B8D-DA7B-FA2B-470C-E2B94580EF71}"/>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0" name="波線 679">
                <a:extLst>
                  <a:ext uri="{FF2B5EF4-FFF2-40B4-BE49-F238E27FC236}">
                    <a16:creationId xmlns:a16="http://schemas.microsoft.com/office/drawing/2014/main" id="{2C17E60A-1DE1-CB0F-338A-E66E3EA30CE8}"/>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1" name="波線 680">
                <a:extLst>
                  <a:ext uri="{FF2B5EF4-FFF2-40B4-BE49-F238E27FC236}">
                    <a16:creationId xmlns:a16="http://schemas.microsoft.com/office/drawing/2014/main" id="{4BA0F4BA-70E8-5FA1-8B43-1314D49F67E0}"/>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2" name="波線 681">
                <a:extLst>
                  <a:ext uri="{FF2B5EF4-FFF2-40B4-BE49-F238E27FC236}">
                    <a16:creationId xmlns:a16="http://schemas.microsoft.com/office/drawing/2014/main" id="{8196EC77-A0D3-F286-F882-8F076DFD6ADC}"/>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650" name="グループ化 649">
              <a:extLst>
                <a:ext uri="{FF2B5EF4-FFF2-40B4-BE49-F238E27FC236}">
                  <a16:creationId xmlns:a16="http://schemas.microsoft.com/office/drawing/2014/main" id="{E5B9ADDD-BD09-606E-D407-6934B3F6E0BF}"/>
                </a:ext>
              </a:extLst>
            </xdr:cNvPr>
            <xdr:cNvGrpSpPr/>
          </xdr:nvGrpSpPr>
          <xdr:grpSpPr>
            <a:xfrm>
              <a:off x="5673976" y="1008012"/>
              <a:ext cx="3695896" cy="128941"/>
              <a:chOff x="1390650" y="962024"/>
              <a:chExt cx="7889630" cy="447675"/>
            </a:xfrm>
          </xdr:grpSpPr>
          <xdr:sp macro="" textlink="">
            <xdr:nvSpPr>
              <xdr:cNvPr id="651" name="波線 650">
                <a:extLst>
                  <a:ext uri="{FF2B5EF4-FFF2-40B4-BE49-F238E27FC236}">
                    <a16:creationId xmlns:a16="http://schemas.microsoft.com/office/drawing/2014/main" id="{7292B4AF-994C-49BA-5813-C3FB610FD686}"/>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2" name="波線 651">
                <a:extLst>
                  <a:ext uri="{FF2B5EF4-FFF2-40B4-BE49-F238E27FC236}">
                    <a16:creationId xmlns:a16="http://schemas.microsoft.com/office/drawing/2014/main" id="{D23B3BC1-94BE-8AE4-502B-5A34015D8D73}"/>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3" name="波線 652">
                <a:extLst>
                  <a:ext uri="{FF2B5EF4-FFF2-40B4-BE49-F238E27FC236}">
                    <a16:creationId xmlns:a16="http://schemas.microsoft.com/office/drawing/2014/main" id="{AD2DC5D1-4AA5-2890-FEA7-D38558B30B29}"/>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4" name="波線 653">
                <a:extLst>
                  <a:ext uri="{FF2B5EF4-FFF2-40B4-BE49-F238E27FC236}">
                    <a16:creationId xmlns:a16="http://schemas.microsoft.com/office/drawing/2014/main" id="{EAB02512-26A7-3F06-4F4A-504ECD73C943}"/>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5" name="波線 654">
                <a:extLst>
                  <a:ext uri="{FF2B5EF4-FFF2-40B4-BE49-F238E27FC236}">
                    <a16:creationId xmlns:a16="http://schemas.microsoft.com/office/drawing/2014/main" id="{21D71C77-28CB-9DB9-655A-EBDE6E77359E}"/>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6" name="波線 655">
                <a:extLst>
                  <a:ext uri="{FF2B5EF4-FFF2-40B4-BE49-F238E27FC236}">
                    <a16:creationId xmlns:a16="http://schemas.microsoft.com/office/drawing/2014/main" id="{F948534F-893D-471F-1D02-B62087AECB49}"/>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7" name="波線 656">
                <a:extLst>
                  <a:ext uri="{FF2B5EF4-FFF2-40B4-BE49-F238E27FC236}">
                    <a16:creationId xmlns:a16="http://schemas.microsoft.com/office/drawing/2014/main" id="{E7D6BC4B-267C-33C0-F980-AF7978C32258}"/>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8" name="波線 657">
                <a:extLst>
                  <a:ext uri="{FF2B5EF4-FFF2-40B4-BE49-F238E27FC236}">
                    <a16:creationId xmlns:a16="http://schemas.microsoft.com/office/drawing/2014/main" id="{61E988BE-DE1C-252D-F8D3-4DA9DE200144}"/>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59" name="波線 658">
                <a:extLst>
                  <a:ext uri="{FF2B5EF4-FFF2-40B4-BE49-F238E27FC236}">
                    <a16:creationId xmlns:a16="http://schemas.microsoft.com/office/drawing/2014/main" id="{9EEB53FD-727B-2ED3-0826-26E2A44322F7}"/>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0" name="波線 659">
                <a:extLst>
                  <a:ext uri="{FF2B5EF4-FFF2-40B4-BE49-F238E27FC236}">
                    <a16:creationId xmlns:a16="http://schemas.microsoft.com/office/drawing/2014/main" id="{E77736A4-07D4-92B7-8ED9-0F425671EEAA}"/>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1" name="波線 660">
                <a:extLst>
                  <a:ext uri="{FF2B5EF4-FFF2-40B4-BE49-F238E27FC236}">
                    <a16:creationId xmlns:a16="http://schemas.microsoft.com/office/drawing/2014/main" id="{F7813887-EC80-F7F6-A22D-32055701F8B1}"/>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2" name="波線 661">
                <a:extLst>
                  <a:ext uri="{FF2B5EF4-FFF2-40B4-BE49-F238E27FC236}">
                    <a16:creationId xmlns:a16="http://schemas.microsoft.com/office/drawing/2014/main" id="{CD3CDA25-F2E9-E091-0A0E-32C4B524AA4B}"/>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3" name="波線 662">
                <a:extLst>
                  <a:ext uri="{FF2B5EF4-FFF2-40B4-BE49-F238E27FC236}">
                    <a16:creationId xmlns:a16="http://schemas.microsoft.com/office/drawing/2014/main" id="{CFADEF71-2F49-CF11-02F8-CE9627A7BAB3}"/>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4" name="波線 663">
                <a:extLst>
                  <a:ext uri="{FF2B5EF4-FFF2-40B4-BE49-F238E27FC236}">
                    <a16:creationId xmlns:a16="http://schemas.microsoft.com/office/drawing/2014/main" id="{643267E7-19BC-8477-ED59-904CE4FA501D}"/>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5" name="波線 664">
                <a:extLst>
                  <a:ext uri="{FF2B5EF4-FFF2-40B4-BE49-F238E27FC236}">
                    <a16:creationId xmlns:a16="http://schemas.microsoft.com/office/drawing/2014/main" id="{8743D652-4806-472D-0D3D-AA352333272C}"/>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66" name="波線 665">
                <a:extLst>
                  <a:ext uri="{FF2B5EF4-FFF2-40B4-BE49-F238E27FC236}">
                    <a16:creationId xmlns:a16="http://schemas.microsoft.com/office/drawing/2014/main" id="{70C21E89-315F-5BED-BB70-88E46B7EB378}"/>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632" name="グループ化 631">
            <a:extLst>
              <a:ext uri="{FF2B5EF4-FFF2-40B4-BE49-F238E27FC236}">
                <a16:creationId xmlns:a16="http://schemas.microsoft.com/office/drawing/2014/main" id="{E9A3AB59-D066-E44B-6F25-E695A180E982}"/>
              </a:ext>
            </a:extLst>
          </xdr:cNvPr>
          <xdr:cNvGrpSpPr/>
        </xdr:nvGrpSpPr>
        <xdr:grpSpPr>
          <a:xfrm>
            <a:off x="5673976" y="988853"/>
            <a:ext cx="3695896" cy="128941"/>
            <a:chOff x="1390650" y="962024"/>
            <a:chExt cx="7889630" cy="447675"/>
          </a:xfrm>
          <a:solidFill>
            <a:sysClr val="window" lastClr="FFFFFF"/>
          </a:solidFill>
        </xdr:grpSpPr>
        <xdr:sp macro="" textlink="">
          <xdr:nvSpPr>
            <xdr:cNvPr id="633" name="波線 632">
              <a:extLst>
                <a:ext uri="{FF2B5EF4-FFF2-40B4-BE49-F238E27FC236}">
                  <a16:creationId xmlns:a16="http://schemas.microsoft.com/office/drawing/2014/main" id="{5018F8BE-0DF1-F35E-4D23-281125CA6CDA}"/>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4" name="波線 633">
              <a:extLst>
                <a:ext uri="{FF2B5EF4-FFF2-40B4-BE49-F238E27FC236}">
                  <a16:creationId xmlns:a16="http://schemas.microsoft.com/office/drawing/2014/main" id="{DC9EE2CB-7D68-F978-7506-46848139EC16}"/>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5" name="波線 634">
              <a:extLst>
                <a:ext uri="{FF2B5EF4-FFF2-40B4-BE49-F238E27FC236}">
                  <a16:creationId xmlns:a16="http://schemas.microsoft.com/office/drawing/2014/main" id="{DF362284-6BE9-8158-17A2-C6BB3F623025}"/>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6" name="波線 635">
              <a:extLst>
                <a:ext uri="{FF2B5EF4-FFF2-40B4-BE49-F238E27FC236}">
                  <a16:creationId xmlns:a16="http://schemas.microsoft.com/office/drawing/2014/main" id="{9D075404-596D-52AC-4EF2-02C198AA3AA4}"/>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7" name="波線 636">
              <a:extLst>
                <a:ext uri="{FF2B5EF4-FFF2-40B4-BE49-F238E27FC236}">
                  <a16:creationId xmlns:a16="http://schemas.microsoft.com/office/drawing/2014/main" id="{1FAABA16-CD6E-DEE4-C647-13DE714E621D}"/>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8" name="波線 637">
              <a:extLst>
                <a:ext uri="{FF2B5EF4-FFF2-40B4-BE49-F238E27FC236}">
                  <a16:creationId xmlns:a16="http://schemas.microsoft.com/office/drawing/2014/main" id="{C80B28C4-DD28-B029-7256-DEFC89183000}"/>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39" name="波線 638">
              <a:extLst>
                <a:ext uri="{FF2B5EF4-FFF2-40B4-BE49-F238E27FC236}">
                  <a16:creationId xmlns:a16="http://schemas.microsoft.com/office/drawing/2014/main" id="{B812345A-5BC4-8728-979C-B39A3F4F0D43}"/>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0" name="波線 639">
              <a:extLst>
                <a:ext uri="{FF2B5EF4-FFF2-40B4-BE49-F238E27FC236}">
                  <a16:creationId xmlns:a16="http://schemas.microsoft.com/office/drawing/2014/main" id="{3FF67A1A-0C70-2B18-D7A1-EB4E8F44D078}"/>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1" name="波線 640">
              <a:extLst>
                <a:ext uri="{FF2B5EF4-FFF2-40B4-BE49-F238E27FC236}">
                  <a16:creationId xmlns:a16="http://schemas.microsoft.com/office/drawing/2014/main" id="{FE542004-3891-980C-0B2E-5A4CCD894C17}"/>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2" name="波線 641">
              <a:extLst>
                <a:ext uri="{FF2B5EF4-FFF2-40B4-BE49-F238E27FC236}">
                  <a16:creationId xmlns:a16="http://schemas.microsoft.com/office/drawing/2014/main" id="{51AC065A-56F7-CB48-5F0C-1ECD8B08E5B1}"/>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3" name="波線 642">
              <a:extLst>
                <a:ext uri="{FF2B5EF4-FFF2-40B4-BE49-F238E27FC236}">
                  <a16:creationId xmlns:a16="http://schemas.microsoft.com/office/drawing/2014/main" id="{F4E241B4-0518-3721-1F19-ECCE9A9AB827}"/>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4" name="波線 643">
              <a:extLst>
                <a:ext uri="{FF2B5EF4-FFF2-40B4-BE49-F238E27FC236}">
                  <a16:creationId xmlns:a16="http://schemas.microsoft.com/office/drawing/2014/main" id="{FA0824B7-4666-6ED1-150B-D6C2B8D9FFC3}"/>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5" name="波線 644">
              <a:extLst>
                <a:ext uri="{FF2B5EF4-FFF2-40B4-BE49-F238E27FC236}">
                  <a16:creationId xmlns:a16="http://schemas.microsoft.com/office/drawing/2014/main" id="{9F3FE560-32AE-5931-A0DF-5B08B25F1DE9}"/>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6" name="波線 645">
              <a:extLst>
                <a:ext uri="{FF2B5EF4-FFF2-40B4-BE49-F238E27FC236}">
                  <a16:creationId xmlns:a16="http://schemas.microsoft.com/office/drawing/2014/main" id="{B7792DB3-EF14-E2DB-6A45-A11A91137B49}"/>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7" name="波線 646">
              <a:extLst>
                <a:ext uri="{FF2B5EF4-FFF2-40B4-BE49-F238E27FC236}">
                  <a16:creationId xmlns:a16="http://schemas.microsoft.com/office/drawing/2014/main" id="{CE2398FE-AC67-867B-5CD4-5B486CF4F1E9}"/>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48" name="波線 647">
              <a:extLst>
                <a:ext uri="{FF2B5EF4-FFF2-40B4-BE49-F238E27FC236}">
                  <a16:creationId xmlns:a16="http://schemas.microsoft.com/office/drawing/2014/main" id="{E033E7C1-021A-EE11-9CBB-994BE3DD9C3F}"/>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xdr:col>
      <xdr:colOff>390525</xdr:colOff>
      <xdr:row>72</xdr:row>
      <xdr:rowOff>9525</xdr:rowOff>
    </xdr:from>
    <xdr:to>
      <xdr:col>5</xdr:col>
      <xdr:colOff>1031630</xdr:colOff>
      <xdr:row>72</xdr:row>
      <xdr:rowOff>104775</xdr:rowOff>
    </xdr:to>
    <xdr:grpSp>
      <xdr:nvGrpSpPr>
        <xdr:cNvPr id="683" name="グループ化 682">
          <a:extLst>
            <a:ext uri="{FF2B5EF4-FFF2-40B4-BE49-F238E27FC236}">
              <a16:creationId xmlns:a16="http://schemas.microsoft.com/office/drawing/2014/main" id="{EFFBE26B-B2D8-473D-9E7A-CB06E20760EE}"/>
            </a:ext>
          </a:extLst>
        </xdr:cNvPr>
        <xdr:cNvGrpSpPr/>
      </xdr:nvGrpSpPr>
      <xdr:grpSpPr>
        <a:xfrm>
          <a:off x="1104900" y="14211300"/>
          <a:ext cx="3860555" cy="95250"/>
          <a:chOff x="5673976" y="975865"/>
          <a:chExt cx="3695896" cy="161088"/>
        </a:xfrm>
      </xdr:grpSpPr>
      <xdr:grpSp>
        <xdr:nvGrpSpPr>
          <xdr:cNvPr id="684" name="グループ化 683">
            <a:extLst>
              <a:ext uri="{FF2B5EF4-FFF2-40B4-BE49-F238E27FC236}">
                <a16:creationId xmlns:a16="http://schemas.microsoft.com/office/drawing/2014/main" id="{FCF03990-153E-798C-61E9-168DDC0DCAB9}"/>
              </a:ext>
            </a:extLst>
          </xdr:cNvPr>
          <xdr:cNvGrpSpPr/>
        </xdr:nvGrpSpPr>
        <xdr:grpSpPr>
          <a:xfrm>
            <a:off x="5673976" y="975865"/>
            <a:ext cx="3695896" cy="161088"/>
            <a:chOff x="5673976" y="975865"/>
            <a:chExt cx="3695896" cy="161088"/>
          </a:xfrm>
        </xdr:grpSpPr>
        <xdr:grpSp>
          <xdr:nvGrpSpPr>
            <xdr:cNvPr id="702" name="グループ化 701">
              <a:extLst>
                <a:ext uri="{FF2B5EF4-FFF2-40B4-BE49-F238E27FC236}">
                  <a16:creationId xmlns:a16="http://schemas.microsoft.com/office/drawing/2014/main" id="{AA7D3A15-A28D-88BC-4667-678BAA63E957}"/>
                </a:ext>
              </a:extLst>
            </xdr:cNvPr>
            <xdr:cNvGrpSpPr/>
          </xdr:nvGrpSpPr>
          <xdr:grpSpPr>
            <a:xfrm>
              <a:off x="5673976" y="975865"/>
              <a:ext cx="3695896" cy="128941"/>
              <a:chOff x="1390650" y="962024"/>
              <a:chExt cx="7889630" cy="447675"/>
            </a:xfrm>
          </xdr:grpSpPr>
          <xdr:sp macro="" textlink="">
            <xdr:nvSpPr>
              <xdr:cNvPr id="720" name="波線 719">
                <a:extLst>
                  <a:ext uri="{FF2B5EF4-FFF2-40B4-BE49-F238E27FC236}">
                    <a16:creationId xmlns:a16="http://schemas.microsoft.com/office/drawing/2014/main" id="{03114862-2BDF-55EB-A348-CF2006645878}"/>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1" name="波線 720">
                <a:extLst>
                  <a:ext uri="{FF2B5EF4-FFF2-40B4-BE49-F238E27FC236}">
                    <a16:creationId xmlns:a16="http://schemas.microsoft.com/office/drawing/2014/main" id="{BCB935F9-DBEB-DEC9-1294-91B74C194322}"/>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2" name="波線 721">
                <a:extLst>
                  <a:ext uri="{FF2B5EF4-FFF2-40B4-BE49-F238E27FC236}">
                    <a16:creationId xmlns:a16="http://schemas.microsoft.com/office/drawing/2014/main" id="{862B1540-27FC-DF7D-7FD1-E33EAB50D1FD}"/>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3" name="波線 722">
                <a:extLst>
                  <a:ext uri="{FF2B5EF4-FFF2-40B4-BE49-F238E27FC236}">
                    <a16:creationId xmlns:a16="http://schemas.microsoft.com/office/drawing/2014/main" id="{50B669FE-DAB4-8292-CAFD-E21293E90405}"/>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4" name="波線 723">
                <a:extLst>
                  <a:ext uri="{FF2B5EF4-FFF2-40B4-BE49-F238E27FC236}">
                    <a16:creationId xmlns:a16="http://schemas.microsoft.com/office/drawing/2014/main" id="{EDFC71EC-9279-775E-EFE7-4E75B5F06908}"/>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5" name="波線 724">
                <a:extLst>
                  <a:ext uri="{FF2B5EF4-FFF2-40B4-BE49-F238E27FC236}">
                    <a16:creationId xmlns:a16="http://schemas.microsoft.com/office/drawing/2014/main" id="{B7D7AAF6-92B0-84E8-48FF-0969286086C3}"/>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6" name="波線 725">
                <a:extLst>
                  <a:ext uri="{FF2B5EF4-FFF2-40B4-BE49-F238E27FC236}">
                    <a16:creationId xmlns:a16="http://schemas.microsoft.com/office/drawing/2014/main" id="{38C88A64-14D0-9A81-54B0-2D54A6D32904}"/>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7" name="波線 726">
                <a:extLst>
                  <a:ext uri="{FF2B5EF4-FFF2-40B4-BE49-F238E27FC236}">
                    <a16:creationId xmlns:a16="http://schemas.microsoft.com/office/drawing/2014/main" id="{3E78636A-9C02-9B3D-5573-51D46BB31846}"/>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8" name="波線 727">
                <a:extLst>
                  <a:ext uri="{FF2B5EF4-FFF2-40B4-BE49-F238E27FC236}">
                    <a16:creationId xmlns:a16="http://schemas.microsoft.com/office/drawing/2014/main" id="{18DDAC31-6979-F3A3-0835-9FD9F4F74F37}"/>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29" name="波線 728">
                <a:extLst>
                  <a:ext uri="{FF2B5EF4-FFF2-40B4-BE49-F238E27FC236}">
                    <a16:creationId xmlns:a16="http://schemas.microsoft.com/office/drawing/2014/main" id="{F6E7F6DC-09F2-C8CA-75E7-490D2C42FBEE}"/>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0" name="波線 729">
                <a:extLst>
                  <a:ext uri="{FF2B5EF4-FFF2-40B4-BE49-F238E27FC236}">
                    <a16:creationId xmlns:a16="http://schemas.microsoft.com/office/drawing/2014/main" id="{207A7701-2B10-FC35-19FB-2DD983B753C9}"/>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1" name="波線 730">
                <a:extLst>
                  <a:ext uri="{FF2B5EF4-FFF2-40B4-BE49-F238E27FC236}">
                    <a16:creationId xmlns:a16="http://schemas.microsoft.com/office/drawing/2014/main" id="{41B3BD7B-8042-C792-7776-2010EB2D8A42}"/>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2" name="波線 731">
                <a:extLst>
                  <a:ext uri="{FF2B5EF4-FFF2-40B4-BE49-F238E27FC236}">
                    <a16:creationId xmlns:a16="http://schemas.microsoft.com/office/drawing/2014/main" id="{D950D425-9271-2EAE-7CDC-F76D880C2E8B}"/>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3" name="波線 732">
                <a:extLst>
                  <a:ext uri="{FF2B5EF4-FFF2-40B4-BE49-F238E27FC236}">
                    <a16:creationId xmlns:a16="http://schemas.microsoft.com/office/drawing/2014/main" id="{52B2D299-814D-B4FC-F47B-C28A7BC62F7B}"/>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4" name="波線 733">
                <a:extLst>
                  <a:ext uri="{FF2B5EF4-FFF2-40B4-BE49-F238E27FC236}">
                    <a16:creationId xmlns:a16="http://schemas.microsoft.com/office/drawing/2014/main" id="{1FFEA75C-0302-DBEF-C53F-BAC76C55FA9A}"/>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35" name="波線 734">
                <a:extLst>
                  <a:ext uri="{FF2B5EF4-FFF2-40B4-BE49-F238E27FC236}">
                    <a16:creationId xmlns:a16="http://schemas.microsoft.com/office/drawing/2014/main" id="{EBFD8E66-BE56-D03B-7E75-C913642170F0}"/>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703" name="グループ化 702">
              <a:extLst>
                <a:ext uri="{FF2B5EF4-FFF2-40B4-BE49-F238E27FC236}">
                  <a16:creationId xmlns:a16="http://schemas.microsoft.com/office/drawing/2014/main" id="{D5352B54-B5EE-F036-CDDD-24661E0B0687}"/>
                </a:ext>
              </a:extLst>
            </xdr:cNvPr>
            <xdr:cNvGrpSpPr/>
          </xdr:nvGrpSpPr>
          <xdr:grpSpPr>
            <a:xfrm>
              <a:off x="5673976" y="1008012"/>
              <a:ext cx="3695896" cy="128941"/>
              <a:chOff x="1390650" y="962024"/>
              <a:chExt cx="7889630" cy="447675"/>
            </a:xfrm>
          </xdr:grpSpPr>
          <xdr:sp macro="" textlink="">
            <xdr:nvSpPr>
              <xdr:cNvPr id="704" name="波線 703">
                <a:extLst>
                  <a:ext uri="{FF2B5EF4-FFF2-40B4-BE49-F238E27FC236}">
                    <a16:creationId xmlns:a16="http://schemas.microsoft.com/office/drawing/2014/main" id="{942B8D6D-FEAB-5A17-F83D-8AD229B057C1}"/>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5" name="波線 704">
                <a:extLst>
                  <a:ext uri="{FF2B5EF4-FFF2-40B4-BE49-F238E27FC236}">
                    <a16:creationId xmlns:a16="http://schemas.microsoft.com/office/drawing/2014/main" id="{51CB50FB-C64D-9ED5-9B75-88BDB0B8998A}"/>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6" name="波線 705">
                <a:extLst>
                  <a:ext uri="{FF2B5EF4-FFF2-40B4-BE49-F238E27FC236}">
                    <a16:creationId xmlns:a16="http://schemas.microsoft.com/office/drawing/2014/main" id="{C564267A-EE98-595C-3732-96B2550274A3}"/>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7" name="波線 706">
                <a:extLst>
                  <a:ext uri="{FF2B5EF4-FFF2-40B4-BE49-F238E27FC236}">
                    <a16:creationId xmlns:a16="http://schemas.microsoft.com/office/drawing/2014/main" id="{23D77BC5-D496-1E5C-42D8-60C2D7A00ED0}"/>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8" name="波線 707">
                <a:extLst>
                  <a:ext uri="{FF2B5EF4-FFF2-40B4-BE49-F238E27FC236}">
                    <a16:creationId xmlns:a16="http://schemas.microsoft.com/office/drawing/2014/main" id="{823856A5-DA86-6733-CFC3-67AA308157F6}"/>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9" name="波線 708">
                <a:extLst>
                  <a:ext uri="{FF2B5EF4-FFF2-40B4-BE49-F238E27FC236}">
                    <a16:creationId xmlns:a16="http://schemas.microsoft.com/office/drawing/2014/main" id="{EB81A6C5-D8A5-AA3F-0E15-B4AAF4CB4029}"/>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0" name="波線 709">
                <a:extLst>
                  <a:ext uri="{FF2B5EF4-FFF2-40B4-BE49-F238E27FC236}">
                    <a16:creationId xmlns:a16="http://schemas.microsoft.com/office/drawing/2014/main" id="{C9EA18DE-337B-D0CE-B6DA-AB0BECCED7E1}"/>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1" name="波線 710">
                <a:extLst>
                  <a:ext uri="{FF2B5EF4-FFF2-40B4-BE49-F238E27FC236}">
                    <a16:creationId xmlns:a16="http://schemas.microsoft.com/office/drawing/2014/main" id="{2B76F359-751A-7F76-F1E4-2692F43196F8}"/>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2" name="波線 711">
                <a:extLst>
                  <a:ext uri="{FF2B5EF4-FFF2-40B4-BE49-F238E27FC236}">
                    <a16:creationId xmlns:a16="http://schemas.microsoft.com/office/drawing/2014/main" id="{F8F931F4-F19C-3049-1B8F-504AD6DA6A41}"/>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3" name="波線 712">
                <a:extLst>
                  <a:ext uri="{FF2B5EF4-FFF2-40B4-BE49-F238E27FC236}">
                    <a16:creationId xmlns:a16="http://schemas.microsoft.com/office/drawing/2014/main" id="{EAF7EE1A-56EB-E89C-6B02-A04643DE7AB5}"/>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4" name="波線 713">
                <a:extLst>
                  <a:ext uri="{FF2B5EF4-FFF2-40B4-BE49-F238E27FC236}">
                    <a16:creationId xmlns:a16="http://schemas.microsoft.com/office/drawing/2014/main" id="{45A304ED-55F4-A7EF-FC20-ED3A82D78E1F}"/>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5" name="波線 714">
                <a:extLst>
                  <a:ext uri="{FF2B5EF4-FFF2-40B4-BE49-F238E27FC236}">
                    <a16:creationId xmlns:a16="http://schemas.microsoft.com/office/drawing/2014/main" id="{360D2E67-26C0-3A4C-4FAB-D74BC876ADD2}"/>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6" name="波線 715">
                <a:extLst>
                  <a:ext uri="{FF2B5EF4-FFF2-40B4-BE49-F238E27FC236}">
                    <a16:creationId xmlns:a16="http://schemas.microsoft.com/office/drawing/2014/main" id="{F79013F4-C9D6-D7BB-0444-C16EDB773A69}"/>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7" name="波線 716">
                <a:extLst>
                  <a:ext uri="{FF2B5EF4-FFF2-40B4-BE49-F238E27FC236}">
                    <a16:creationId xmlns:a16="http://schemas.microsoft.com/office/drawing/2014/main" id="{4D838E42-BAED-BD73-69EB-C11F2B1FCBC4}"/>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8" name="波線 717">
                <a:extLst>
                  <a:ext uri="{FF2B5EF4-FFF2-40B4-BE49-F238E27FC236}">
                    <a16:creationId xmlns:a16="http://schemas.microsoft.com/office/drawing/2014/main" id="{71B069E5-8987-9EC2-0C82-3B8A3E24311F}"/>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19" name="波線 718">
                <a:extLst>
                  <a:ext uri="{FF2B5EF4-FFF2-40B4-BE49-F238E27FC236}">
                    <a16:creationId xmlns:a16="http://schemas.microsoft.com/office/drawing/2014/main" id="{8B304378-E8E4-8260-9105-C71FFDFD9FC6}"/>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685" name="グループ化 684">
            <a:extLst>
              <a:ext uri="{FF2B5EF4-FFF2-40B4-BE49-F238E27FC236}">
                <a16:creationId xmlns:a16="http://schemas.microsoft.com/office/drawing/2014/main" id="{887D3C56-6CEC-557F-7A26-45E43DD33F00}"/>
              </a:ext>
            </a:extLst>
          </xdr:cNvPr>
          <xdr:cNvGrpSpPr/>
        </xdr:nvGrpSpPr>
        <xdr:grpSpPr>
          <a:xfrm>
            <a:off x="5673976" y="988853"/>
            <a:ext cx="3695896" cy="128941"/>
            <a:chOff x="1390650" y="962024"/>
            <a:chExt cx="7889630" cy="447675"/>
          </a:xfrm>
          <a:solidFill>
            <a:sysClr val="window" lastClr="FFFFFF"/>
          </a:solidFill>
        </xdr:grpSpPr>
        <xdr:sp macro="" textlink="">
          <xdr:nvSpPr>
            <xdr:cNvPr id="686" name="波線 685">
              <a:extLst>
                <a:ext uri="{FF2B5EF4-FFF2-40B4-BE49-F238E27FC236}">
                  <a16:creationId xmlns:a16="http://schemas.microsoft.com/office/drawing/2014/main" id="{F20313B5-3879-525C-79BF-1EF977AEF5EB}"/>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7" name="波線 686">
              <a:extLst>
                <a:ext uri="{FF2B5EF4-FFF2-40B4-BE49-F238E27FC236}">
                  <a16:creationId xmlns:a16="http://schemas.microsoft.com/office/drawing/2014/main" id="{CB07EC81-87C4-3CA9-4FF2-08A8E3900F0E}"/>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8" name="波線 687">
              <a:extLst>
                <a:ext uri="{FF2B5EF4-FFF2-40B4-BE49-F238E27FC236}">
                  <a16:creationId xmlns:a16="http://schemas.microsoft.com/office/drawing/2014/main" id="{59E4D7EF-076E-EC28-9B97-FDC9E3043223}"/>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89" name="波線 688">
              <a:extLst>
                <a:ext uri="{FF2B5EF4-FFF2-40B4-BE49-F238E27FC236}">
                  <a16:creationId xmlns:a16="http://schemas.microsoft.com/office/drawing/2014/main" id="{0C51874E-BADE-299D-7D52-007690F88798}"/>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0" name="波線 689">
              <a:extLst>
                <a:ext uri="{FF2B5EF4-FFF2-40B4-BE49-F238E27FC236}">
                  <a16:creationId xmlns:a16="http://schemas.microsoft.com/office/drawing/2014/main" id="{F46CDB31-3194-22B3-61A7-3814952827B7}"/>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1" name="波線 690">
              <a:extLst>
                <a:ext uri="{FF2B5EF4-FFF2-40B4-BE49-F238E27FC236}">
                  <a16:creationId xmlns:a16="http://schemas.microsoft.com/office/drawing/2014/main" id="{15739DB3-C0B9-E506-20D4-5A599A883ED8}"/>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2" name="波線 691">
              <a:extLst>
                <a:ext uri="{FF2B5EF4-FFF2-40B4-BE49-F238E27FC236}">
                  <a16:creationId xmlns:a16="http://schemas.microsoft.com/office/drawing/2014/main" id="{6B75C0B1-9E48-2EEE-47C7-EA9B859A9151}"/>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3" name="波線 692">
              <a:extLst>
                <a:ext uri="{FF2B5EF4-FFF2-40B4-BE49-F238E27FC236}">
                  <a16:creationId xmlns:a16="http://schemas.microsoft.com/office/drawing/2014/main" id="{5D67223C-65AA-0076-24B1-EC722A5D00D9}"/>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4" name="波線 693">
              <a:extLst>
                <a:ext uri="{FF2B5EF4-FFF2-40B4-BE49-F238E27FC236}">
                  <a16:creationId xmlns:a16="http://schemas.microsoft.com/office/drawing/2014/main" id="{4F481718-4BF8-A56A-3C69-1DAAD24FCCA4}"/>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5" name="波線 694">
              <a:extLst>
                <a:ext uri="{FF2B5EF4-FFF2-40B4-BE49-F238E27FC236}">
                  <a16:creationId xmlns:a16="http://schemas.microsoft.com/office/drawing/2014/main" id="{20531956-01AD-9CB8-4619-680A065AB55A}"/>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6" name="波線 695">
              <a:extLst>
                <a:ext uri="{FF2B5EF4-FFF2-40B4-BE49-F238E27FC236}">
                  <a16:creationId xmlns:a16="http://schemas.microsoft.com/office/drawing/2014/main" id="{FE190BE3-C3DE-EE56-17B3-A8E55208F620}"/>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7" name="波線 696">
              <a:extLst>
                <a:ext uri="{FF2B5EF4-FFF2-40B4-BE49-F238E27FC236}">
                  <a16:creationId xmlns:a16="http://schemas.microsoft.com/office/drawing/2014/main" id="{95705BDE-D036-73A0-927E-DB459AEE7DB6}"/>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8" name="波線 697">
              <a:extLst>
                <a:ext uri="{FF2B5EF4-FFF2-40B4-BE49-F238E27FC236}">
                  <a16:creationId xmlns:a16="http://schemas.microsoft.com/office/drawing/2014/main" id="{1290D8DD-ECBE-D56C-C33B-E83846CF1B06}"/>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99" name="波線 698">
              <a:extLst>
                <a:ext uri="{FF2B5EF4-FFF2-40B4-BE49-F238E27FC236}">
                  <a16:creationId xmlns:a16="http://schemas.microsoft.com/office/drawing/2014/main" id="{DF92DE52-E0D9-DA98-7632-B5479452A367}"/>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0" name="波線 699">
              <a:extLst>
                <a:ext uri="{FF2B5EF4-FFF2-40B4-BE49-F238E27FC236}">
                  <a16:creationId xmlns:a16="http://schemas.microsoft.com/office/drawing/2014/main" id="{9DD79F5A-7341-4B4F-6536-12D6A17D2787}"/>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01" name="波線 700">
              <a:extLst>
                <a:ext uri="{FF2B5EF4-FFF2-40B4-BE49-F238E27FC236}">
                  <a16:creationId xmlns:a16="http://schemas.microsoft.com/office/drawing/2014/main" id="{41645B41-ACCB-7979-9DFE-FCF86E920F01}"/>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xdr:col>
      <xdr:colOff>409575</xdr:colOff>
      <xdr:row>56</xdr:row>
      <xdr:rowOff>171451</xdr:rowOff>
    </xdr:from>
    <xdr:to>
      <xdr:col>5</xdr:col>
      <xdr:colOff>1050680</xdr:colOff>
      <xdr:row>57</xdr:row>
      <xdr:rowOff>76201</xdr:rowOff>
    </xdr:to>
    <xdr:grpSp>
      <xdr:nvGrpSpPr>
        <xdr:cNvPr id="736" name="グループ化 735">
          <a:extLst>
            <a:ext uri="{FF2B5EF4-FFF2-40B4-BE49-F238E27FC236}">
              <a16:creationId xmlns:a16="http://schemas.microsoft.com/office/drawing/2014/main" id="{DF963CA3-DFFE-BC06-4893-39460C8BB97E}"/>
            </a:ext>
          </a:extLst>
        </xdr:cNvPr>
        <xdr:cNvGrpSpPr/>
      </xdr:nvGrpSpPr>
      <xdr:grpSpPr>
        <a:xfrm>
          <a:off x="1104900" y="11220451"/>
          <a:ext cx="3879605" cy="95250"/>
          <a:chOff x="5673976" y="975865"/>
          <a:chExt cx="3695896" cy="161088"/>
        </a:xfrm>
      </xdr:grpSpPr>
      <xdr:grpSp>
        <xdr:nvGrpSpPr>
          <xdr:cNvPr id="737" name="グループ化 736">
            <a:extLst>
              <a:ext uri="{FF2B5EF4-FFF2-40B4-BE49-F238E27FC236}">
                <a16:creationId xmlns:a16="http://schemas.microsoft.com/office/drawing/2014/main" id="{47260076-9E50-B672-03B9-D6F239446C6C}"/>
              </a:ext>
            </a:extLst>
          </xdr:cNvPr>
          <xdr:cNvGrpSpPr/>
        </xdr:nvGrpSpPr>
        <xdr:grpSpPr>
          <a:xfrm>
            <a:off x="5673976" y="975865"/>
            <a:ext cx="3695896" cy="161088"/>
            <a:chOff x="5673976" y="975865"/>
            <a:chExt cx="3695896" cy="161088"/>
          </a:xfrm>
        </xdr:grpSpPr>
        <xdr:grpSp>
          <xdr:nvGrpSpPr>
            <xdr:cNvPr id="755" name="グループ化 754">
              <a:extLst>
                <a:ext uri="{FF2B5EF4-FFF2-40B4-BE49-F238E27FC236}">
                  <a16:creationId xmlns:a16="http://schemas.microsoft.com/office/drawing/2014/main" id="{1A980E58-1C92-8AA4-A716-67FA80F97CC8}"/>
                </a:ext>
              </a:extLst>
            </xdr:cNvPr>
            <xdr:cNvGrpSpPr/>
          </xdr:nvGrpSpPr>
          <xdr:grpSpPr>
            <a:xfrm>
              <a:off x="5673976" y="975865"/>
              <a:ext cx="3695896" cy="128941"/>
              <a:chOff x="1390650" y="962024"/>
              <a:chExt cx="7889630" cy="447675"/>
            </a:xfrm>
          </xdr:grpSpPr>
          <xdr:sp macro="" textlink="">
            <xdr:nvSpPr>
              <xdr:cNvPr id="773" name="波線 772">
                <a:extLst>
                  <a:ext uri="{FF2B5EF4-FFF2-40B4-BE49-F238E27FC236}">
                    <a16:creationId xmlns:a16="http://schemas.microsoft.com/office/drawing/2014/main" id="{C74B267A-B1B1-35A3-A530-9FDD8D8FA482}"/>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4" name="波線 773">
                <a:extLst>
                  <a:ext uri="{FF2B5EF4-FFF2-40B4-BE49-F238E27FC236}">
                    <a16:creationId xmlns:a16="http://schemas.microsoft.com/office/drawing/2014/main" id="{1C31EC8E-5908-4617-AB60-F86A7DA293F0}"/>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5" name="波線 774">
                <a:extLst>
                  <a:ext uri="{FF2B5EF4-FFF2-40B4-BE49-F238E27FC236}">
                    <a16:creationId xmlns:a16="http://schemas.microsoft.com/office/drawing/2014/main" id="{9391DEBB-47A8-569C-C33D-3098F0AD35B3}"/>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6" name="波線 775">
                <a:extLst>
                  <a:ext uri="{FF2B5EF4-FFF2-40B4-BE49-F238E27FC236}">
                    <a16:creationId xmlns:a16="http://schemas.microsoft.com/office/drawing/2014/main" id="{8DD1FEED-B50E-6840-DAEA-6C2AD7449A87}"/>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7" name="波線 776">
                <a:extLst>
                  <a:ext uri="{FF2B5EF4-FFF2-40B4-BE49-F238E27FC236}">
                    <a16:creationId xmlns:a16="http://schemas.microsoft.com/office/drawing/2014/main" id="{5B3FB97F-1BEE-29AF-6343-93BE639CE63F}"/>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8" name="波線 777">
                <a:extLst>
                  <a:ext uri="{FF2B5EF4-FFF2-40B4-BE49-F238E27FC236}">
                    <a16:creationId xmlns:a16="http://schemas.microsoft.com/office/drawing/2014/main" id="{B7972888-4A64-2D89-456D-AA762BF9F30D}"/>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9" name="波線 778">
                <a:extLst>
                  <a:ext uri="{FF2B5EF4-FFF2-40B4-BE49-F238E27FC236}">
                    <a16:creationId xmlns:a16="http://schemas.microsoft.com/office/drawing/2014/main" id="{9B03C2F8-BAE2-4892-B78D-F07C91BFB443}"/>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0" name="波線 779">
                <a:extLst>
                  <a:ext uri="{FF2B5EF4-FFF2-40B4-BE49-F238E27FC236}">
                    <a16:creationId xmlns:a16="http://schemas.microsoft.com/office/drawing/2014/main" id="{C76463C7-4E70-3A65-AD2F-F7C80AC6FB21}"/>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1" name="波線 780">
                <a:extLst>
                  <a:ext uri="{FF2B5EF4-FFF2-40B4-BE49-F238E27FC236}">
                    <a16:creationId xmlns:a16="http://schemas.microsoft.com/office/drawing/2014/main" id="{F94B8118-FFBE-E422-989A-8003CD7261C0}"/>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2" name="波線 781">
                <a:extLst>
                  <a:ext uri="{FF2B5EF4-FFF2-40B4-BE49-F238E27FC236}">
                    <a16:creationId xmlns:a16="http://schemas.microsoft.com/office/drawing/2014/main" id="{123A2D0D-4B28-0665-33D0-B9120DBFB2C3}"/>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3" name="波線 782">
                <a:extLst>
                  <a:ext uri="{FF2B5EF4-FFF2-40B4-BE49-F238E27FC236}">
                    <a16:creationId xmlns:a16="http://schemas.microsoft.com/office/drawing/2014/main" id="{A24DCE07-0C8D-E048-79B3-D984A43A6A0B}"/>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4" name="波線 783">
                <a:extLst>
                  <a:ext uri="{FF2B5EF4-FFF2-40B4-BE49-F238E27FC236}">
                    <a16:creationId xmlns:a16="http://schemas.microsoft.com/office/drawing/2014/main" id="{A56C2DC5-5101-19DA-7CAF-D58B139642DA}"/>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5" name="波線 784">
                <a:extLst>
                  <a:ext uri="{FF2B5EF4-FFF2-40B4-BE49-F238E27FC236}">
                    <a16:creationId xmlns:a16="http://schemas.microsoft.com/office/drawing/2014/main" id="{AE25138E-9DB1-7B99-F15E-333A6917B846}"/>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6" name="波線 785">
                <a:extLst>
                  <a:ext uri="{FF2B5EF4-FFF2-40B4-BE49-F238E27FC236}">
                    <a16:creationId xmlns:a16="http://schemas.microsoft.com/office/drawing/2014/main" id="{F62A3B00-5C68-C8F1-FEC0-E5EA567F3B07}"/>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7" name="波線 786">
                <a:extLst>
                  <a:ext uri="{FF2B5EF4-FFF2-40B4-BE49-F238E27FC236}">
                    <a16:creationId xmlns:a16="http://schemas.microsoft.com/office/drawing/2014/main" id="{23DD04A2-56BC-BC10-B9EF-E29383FB58C9}"/>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88" name="波線 787">
                <a:extLst>
                  <a:ext uri="{FF2B5EF4-FFF2-40B4-BE49-F238E27FC236}">
                    <a16:creationId xmlns:a16="http://schemas.microsoft.com/office/drawing/2014/main" id="{D5920563-4FA3-45AF-E422-4D8E9189625F}"/>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756" name="グループ化 755">
              <a:extLst>
                <a:ext uri="{FF2B5EF4-FFF2-40B4-BE49-F238E27FC236}">
                  <a16:creationId xmlns:a16="http://schemas.microsoft.com/office/drawing/2014/main" id="{E015A3E5-3B4E-8062-5021-AB3E6DE6B819}"/>
                </a:ext>
              </a:extLst>
            </xdr:cNvPr>
            <xdr:cNvGrpSpPr/>
          </xdr:nvGrpSpPr>
          <xdr:grpSpPr>
            <a:xfrm>
              <a:off x="5673976" y="1008012"/>
              <a:ext cx="3695896" cy="128941"/>
              <a:chOff x="1390650" y="962024"/>
              <a:chExt cx="7889630" cy="447675"/>
            </a:xfrm>
          </xdr:grpSpPr>
          <xdr:sp macro="" textlink="">
            <xdr:nvSpPr>
              <xdr:cNvPr id="757" name="波線 756">
                <a:extLst>
                  <a:ext uri="{FF2B5EF4-FFF2-40B4-BE49-F238E27FC236}">
                    <a16:creationId xmlns:a16="http://schemas.microsoft.com/office/drawing/2014/main" id="{F2B6559D-743D-2822-7E8F-8D15F6EF2FB6}"/>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8" name="波線 757">
                <a:extLst>
                  <a:ext uri="{FF2B5EF4-FFF2-40B4-BE49-F238E27FC236}">
                    <a16:creationId xmlns:a16="http://schemas.microsoft.com/office/drawing/2014/main" id="{921F1FFA-D62D-E875-3977-9022B9FB2C7F}"/>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9" name="波線 758">
                <a:extLst>
                  <a:ext uri="{FF2B5EF4-FFF2-40B4-BE49-F238E27FC236}">
                    <a16:creationId xmlns:a16="http://schemas.microsoft.com/office/drawing/2014/main" id="{EE8BF1C7-5840-560E-FF5A-454C445BDA7E}"/>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0" name="波線 759">
                <a:extLst>
                  <a:ext uri="{FF2B5EF4-FFF2-40B4-BE49-F238E27FC236}">
                    <a16:creationId xmlns:a16="http://schemas.microsoft.com/office/drawing/2014/main" id="{0CFCCAEE-DE96-ECA8-E327-82498736772B}"/>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1" name="波線 760">
                <a:extLst>
                  <a:ext uri="{FF2B5EF4-FFF2-40B4-BE49-F238E27FC236}">
                    <a16:creationId xmlns:a16="http://schemas.microsoft.com/office/drawing/2014/main" id="{FD16A04E-5C80-3397-C0C7-E828B102DBC0}"/>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2" name="波線 761">
                <a:extLst>
                  <a:ext uri="{FF2B5EF4-FFF2-40B4-BE49-F238E27FC236}">
                    <a16:creationId xmlns:a16="http://schemas.microsoft.com/office/drawing/2014/main" id="{CAAA9605-DF7C-59E3-2876-EE2198E30C68}"/>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3" name="波線 762">
                <a:extLst>
                  <a:ext uri="{FF2B5EF4-FFF2-40B4-BE49-F238E27FC236}">
                    <a16:creationId xmlns:a16="http://schemas.microsoft.com/office/drawing/2014/main" id="{A900C2C3-DD24-34DC-98EF-2CC1E09B5B6E}"/>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4" name="波線 763">
                <a:extLst>
                  <a:ext uri="{FF2B5EF4-FFF2-40B4-BE49-F238E27FC236}">
                    <a16:creationId xmlns:a16="http://schemas.microsoft.com/office/drawing/2014/main" id="{301D0759-D919-F490-4D82-3BCC732699C1}"/>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5" name="波線 764">
                <a:extLst>
                  <a:ext uri="{FF2B5EF4-FFF2-40B4-BE49-F238E27FC236}">
                    <a16:creationId xmlns:a16="http://schemas.microsoft.com/office/drawing/2014/main" id="{D342297D-6530-CB8B-C1E9-F57B8C225BD9}"/>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6" name="波線 765">
                <a:extLst>
                  <a:ext uri="{FF2B5EF4-FFF2-40B4-BE49-F238E27FC236}">
                    <a16:creationId xmlns:a16="http://schemas.microsoft.com/office/drawing/2014/main" id="{4EBE1BD1-7931-E51C-C96F-756D33360A12}"/>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7" name="波線 766">
                <a:extLst>
                  <a:ext uri="{FF2B5EF4-FFF2-40B4-BE49-F238E27FC236}">
                    <a16:creationId xmlns:a16="http://schemas.microsoft.com/office/drawing/2014/main" id="{4B1443D9-B2B4-72C8-D0C0-C81AB644CDCB}"/>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8" name="波線 767">
                <a:extLst>
                  <a:ext uri="{FF2B5EF4-FFF2-40B4-BE49-F238E27FC236}">
                    <a16:creationId xmlns:a16="http://schemas.microsoft.com/office/drawing/2014/main" id="{1A1358F0-5799-758E-F310-6811FBB39538}"/>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69" name="波線 768">
                <a:extLst>
                  <a:ext uri="{FF2B5EF4-FFF2-40B4-BE49-F238E27FC236}">
                    <a16:creationId xmlns:a16="http://schemas.microsoft.com/office/drawing/2014/main" id="{AFEEA3FD-A096-D316-287E-B425B9E7D06F}"/>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0" name="波線 769">
                <a:extLst>
                  <a:ext uri="{FF2B5EF4-FFF2-40B4-BE49-F238E27FC236}">
                    <a16:creationId xmlns:a16="http://schemas.microsoft.com/office/drawing/2014/main" id="{74A90574-A3E9-F304-3C1B-EE86EB482BC5}"/>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1" name="波線 770">
                <a:extLst>
                  <a:ext uri="{FF2B5EF4-FFF2-40B4-BE49-F238E27FC236}">
                    <a16:creationId xmlns:a16="http://schemas.microsoft.com/office/drawing/2014/main" id="{09151E52-E7CF-B02E-1289-CA92D80A996A}"/>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72" name="波線 771">
                <a:extLst>
                  <a:ext uri="{FF2B5EF4-FFF2-40B4-BE49-F238E27FC236}">
                    <a16:creationId xmlns:a16="http://schemas.microsoft.com/office/drawing/2014/main" id="{518EE801-B487-87E2-18F3-F5BBE0B247F6}"/>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738" name="グループ化 737">
            <a:extLst>
              <a:ext uri="{FF2B5EF4-FFF2-40B4-BE49-F238E27FC236}">
                <a16:creationId xmlns:a16="http://schemas.microsoft.com/office/drawing/2014/main" id="{8F5C7480-61F7-CC9D-E34B-30E9EA9DA17A}"/>
              </a:ext>
            </a:extLst>
          </xdr:cNvPr>
          <xdr:cNvGrpSpPr/>
        </xdr:nvGrpSpPr>
        <xdr:grpSpPr>
          <a:xfrm>
            <a:off x="5673976" y="988853"/>
            <a:ext cx="3695896" cy="128941"/>
            <a:chOff x="1390650" y="962024"/>
            <a:chExt cx="7889630" cy="447675"/>
          </a:xfrm>
          <a:solidFill>
            <a:sysClr val="window" lastClr="FFFFFF"/>
          </a:solidFill>
        </xdr:grpSpPr>
        <xdr:sp macro="" textlink="">
          <xdr:nvSpPr>
            <xdr:cNvPr id="739" name="波線 738">
              <a:extLst>
                <a:ext uri="{FF2B5EF4-FFF2-40B4-BE49-F238E27FC236}">
                  <a16:creationId xmlns:a16="http://schemas.microsoft.com/office/drawing/2014/main" id="{9AA14908-25A4-3BC8-395E-1890E01D35DC}"/>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0" name="波線 739">
              <a:extLst>
                <a:ext uri="{FF2B5EF4-FFF2-40B4-BE49-F238E27FC236}">
                  <a16:creationId xmlns:a16="http://schemas.microsoft.com/office/drawing/2014/main" id="{BB9D2C5A-5F4D-DBDA-9EC2-B6A49849E687}"/>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1" name="波線 740">
              <a:extLst>
                <a:ext uri="{FF2B5EF4-FFF2-40B4-BE49-F238E27FC236}">
                  <a16:creationId xmlns:a16="http://schemas.microsoft.com/office/drawing/2014/main" id="{C897E194-196D-E81D-2B7A-EED51A584E3B}"/>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2" name="波線 741">
              <a:extLst>
                <a:ext uri="{FF2B5EF4-FFF2-40B4-BE49-F238E27FC236}">
                  <a16:creationId xmlns:a16="http://schemas.microsoft.com/office/drawing/2014/main" id="{7E43FEAE-AD2F-80C6-8E26-A0668ECDB092}"/>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3" name="波線 742">
              <a:extLst>
                <a:ext uri="{FF2B5EF4-FFF2-40B4-BE49-F238E27FC236}">
                  <a16:creationId xmlns:a16="http://schemas.microsoft.com/office/drawing/2014/main" id="{749DF5A3-C9BE-AD91-60FB-5ED14D024FDD}"/>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4" name="波線 743">
              <a:extLst>
                <a:ext uri="{FF2B5EF4-FFF2-40B4-BE49-F238E27FC236}">
                  <a16:creationId xmlns:a16="http://schemas.microsoft.com/office/drawing/2014/main" id="{A000167E-2763-BAB5-D635-A62CF1A18281}"/>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5" name="波線 744">
              <a:extLst>
                <a:ext uri="{FF2B5EF4-FFF2-40B4-BE49-F238E27FC236}">
                  <a16:creationId xmlns:a16="http://schemas.microsoft.com/office/drawing/2014/main" id="{51F70C9B-7B6A-25A3-67D4-DD49849248C9}"/>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6" name="波線 745">
              <a:extLst>
                <a:ext uri="{FF2B5EF4-FFF2-40B4-BE49-F238E27FC236}">
                  <a16:creationId xmlns:a16="http://schemas.microsoft.com/office/drawing/2014/main" id="{110D6FCA-0089-3B3D-0FA1-597B2E93FD1A}"/>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7" name="波線 746">
              <a:extLst>
                <a:ext uri="{FF2B5EF4-FFF2-40B4-BE49-F238E27FC236}">
                  <a16:creationId xmlns:a16="http://schemas.microsoft.com/office/drawing/2014/main" id="{AF481CF4-033E-F714-3F53-6DEC099427AC}"/>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8" name="波線 747">
              <a:extLst>
                <a:ext uri="{FF2B5EF4-FFF2-40B4-BE49-F238E27FC236}">
                  <a16:creationId xmlns:a16="http://schemas.microsoft.com/office/drawing/2014/main" id="{E2E5E26A-5CBB-7843-4648-7921A4E55655}"/>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49" name="波線 748">
              <a:extLst>
                <a:ext uri="{FF2B5EF4-FFF2-40B4-BE49-F238E27FC236}">
                  <a16:creationId xmlns:a16="http://schemas.microsoft.com/office/drawing/2014/main" id="{02E1B9AB-6C70-406E-CB76-D5AE06563AF9}"/>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0" name="波線 749">
              <a:extLst>
                <a:ext uri="{FF2B5EF4-FFF2-40B4-BE49-F238E27FC236}">
                  <a16:creationId xmlns:a16="http://schemas.microsoft.com/office/drawing/2014/main" id="{B2DC9A22-251A-F7F5-B5D7-D06F33837F19}"/>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1" name="波線 750">
              <a:extLst>
                <a:ext uri="{FF2B5EF4-FFF2-40B4-BE49-F238E27FC236}">
                  <a16:creationId xmlns:a16="http://schemas.microsoft.com/office/drawing/2014/main" id="{CA7BF0CF-055D-3F44-A238-46EE90DC8F49}"/>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2" name="波線 751">
              <a:extLst>
                <a:ext uri="{FF2B5EF4-FFF2-40B4-BE49-F238E27FC236}">
                  <a16:creationId xmlns:a16="http://schemas.microsoft.com/office/drawing/2014/main" id="{D4F52FAF-CF05-C8B9-0344-227FA8594A62}"/>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3" name="波線 752">
              <a:extLst>
                <a:ext uri="{FF2B5EF4-FFF2-40B4-BE49-F238E27FC236}">
                  <a16:creationId xmlns:a16="http://schemas.microsoft.com/office/drawing/2014/main" id="{786B1C1C-344F-5152-70E6-B2FAE7B8CF3B}"/>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754" name="波線 753">
              <a:extLst>
                <a:ext uri="{FF2B5EF4-FFF2-40B4-BE49-F238E27FC236}">
                  <a16:creationId xmlns:a16="http://schemas.microsoft.com/office/drawing/2014/main" id="{7E911FF9-5D2C-0AC1-33A8-7F76783FF32E}"/>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16</xdr:col>
      <xdr:colOff>133350</xdr:colOff>
      <xdr:row>53</xdr:row>
      <xdr:rowOff>180975</xdr:rowOff>
    </xdr:from>
    <xdr:to>
      <xdr:col>19</xdr:col>
      <xdr:colOff>955430</xdr:colOff>
      <xdr:row>54</xdr:row>
      <xdr:rowOff>151563</xdr:rowOff>
    </xdr:to>
    <xdr:grpSp>
      <xdr:nvGrpSpPr>
        <xdr:cNvPr id="842" name="グループ化 841">
          <a:extLst>
            <a:ext uri="{FF2B5EF4-FFF2-40B4-BE49-F238E27FC236}">
              <a16:creationId xmlns:a16="http://schemas.microsoft.com/office/drawing/2014/main" id="{22CFD2DA-4DC5-4D23-BDB9-E62DBC9C65E8}"/>
            </a:ext>
          </a:extLst>
        </xdr:cNvPr>
        <xdr:cNvGrpSpPr/>
      </xdr:nvGrpSpPr>
      <xdr:grpSpPr>
        <a:xfrm>
          <a:off x="14020800" y="10648950"/>
          <a:ext cx="3660530" cy="161088"/>
          <a:chOff x="5673976" y="975865"/>
          <a:chExt cx="3695896" cy="161088"/>
        </a:xfrm>
      </xdr:grpSpPr>
      <xdr:grpSp>
        <xdr:nvGrpSpPr>
          <xdr:cNvPr id="843" name="グループ化 842">
            <a:extLst>
              <a:ext uri="{FF2B5EF4-FFF2-40B4-BE49-F238E27FC236}">
                <a16:creationId xmlns:a16="http://schemas.microsoft.com/office/drawing/2014/main" id="{303FAEB4-24B4-CCF9-BDCE-F3182974EF51}"/>
              </a:ext>
            </a:extLst>
          </xdr:cNvPr>
          <xdr:cNvGrpSpPr/>
        </xdr:nvGrpSpPr>
        <xdr:grpSpPr>
          <a:xfrm>
            <a:off x="5673976" y="975865"/>
            <a:ext cx="3695896" cy="161088"/>
            <a:chOff x="5673976" y="975865"/>
            <a:chExt cx="3695896" cy="161088"/>
          </a:xfrm>
        </xdr:grpSpPr>
        <xdr:grpSp>
          <xdr:nvGrpSpPr>
            <xdr:cNvPr id="861" name="グループ化 860">
              <a:extLst>
                <a:ext uri="{FF2B5EF4-FFF2-40B4-BE49-F238E27FC236}">
                  <a16:creationId xmlns:a16="http://schemas.microsoft.com/office/drawing/2014/main" id="{5C6CDE2D-5165-8B24-15B7-729F5D70065D}"/>
                </a:ext>
              </a:extLst>
            </xdr:cNvPr>
            <xdr:cNvGrpSpPr/>
          </xdr:nvGrpSpPr>
          <xdr:grpSpPr>
            <a:xfrm>
              <a:off x="5673976" y="975865"/>
              <a:ext cx="3695896" cy="128941"/>
              <a:chOff x="1390650" y="962024"/>
              <a:chExt cx="7889630" cy="447675"/>
            </a:xfrm>
          </xdr:grpSpPr>
          <xdr:sp macro="" textlink="">
            <xdr:nvSpPr>
              <xdr:cNvPr id="879" name="波線 878">
                <a:extLst>
                  <a:ext uri="{FF2B5EF4-FFF2-40B4-BE49-F238E27FC236}">
                    <a16:creationId xmlns:a16="http://schemas.microsoft.com/office/drawing/2014/main" id="{5CE91113-8D2C-556C-5B49-1B7A51B6ECF3}"/>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0" name="波線 879">
                <a:extLst>
                  <a:ext uri="{FF2B5EF4-FFF2-40B4-BE49-F238E27FC236}">
                    <a16:creationId xmlns:a16="http://schemas.microsoft.com/office/drawing/2014/main" id="{AF2FB248-6478-FCF4-3CDA-69581046E9D0}"/>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1" name="波線 880">
                <a:extLst>
                  <a:ext uri="{FF2B5EF4-FFF2-40B4-BE49-F238E27FC236}">
                    <a16:creationId xmlns:a16="http://schemas.microsoft.com/office/drawing/2014/main" id="{D27664C4-B8F6-AD1B-7A46-088255453055}"/>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2" name="波線 881">
                <a:extLst>
                  <a:ext uri="{FF2B5EF4-FFF2-40B4-BE49-F238E27FC236}">
                    <a16:creationId xmlns:a16="http://schemas.microsoft.com/office/drawing/2014/main" id="{5D075BBC-A42B-B9CA-1181-710FDA8CE575}"/>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3" name="波線 882">
                <a:extLst>
                  <a:ext uri="{FF2B5EF4-FFF2-40B4-BE49-F238E27FC236}">
                    <a16:creationId xmlns:a16="http://schemas.microsoft.com/office/drawing/2014/main" id="{D671A381-D358-BD33-FCBB-381367FAD33A}"/>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4" name="波線 883">
                <a:extLst>
                  <a:ext uri="{FF2B5EF4-FFF2-40B4-BE49-F238E27FC236}">
                    <a16:creationId xmlns:a16="http://schemas.microsoft.com/office/drawing/2014/main" id="{6EE78904-5801-9219-4F17-E7EB31C52952}"/>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5" name="波線 884">
                <a:extLst>
                  <a:ext uri="{FF2B5EF4-FFF2-40B4-BE49-F238E27FC236}">
                    <a16:creationId xmlns:a16="http://schemas.microsoft.com/office/drawing/2014/main" id="{0E817C3F-3B62-F663-E797-B8F90E4019B9}"/>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6" name="波線 885">
                <a:extLst>
                  <a:ext uri="{FF2B5EF4-FFF2-40B4-BE49-F238E27FC236}">
                    <a16:creationId xmlns:a16="http://schemas.microsoft.com/office/drawing/2014/main" id="{B65C6584-7EDA-305C-60B3-21913222274D}"/>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7" name="波線 886">
                <a:extLst>
                  <a:ext uri="{FF2B5EF4-FFF2-40B4-BE49-F238E27FC236}">
                    <a16:creationId xmlns:a16="http://schemas.microsoft.com/office/drawing/2014/main" id="{7A50DBF9-7EF9-64F6-E1BD-C74746D4A5E7}"/>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8" name="波線 887">
                <a:extLst>
                  <a:ext uri="{FF2B5EF4-FFF2-40B4-BE49-F238E27FC236}">
                    <a16:creationId xmlns:a16="http://schemas.microsoft.com/office/drawing/2014/main" id="{A3A440B9-A923-A129-7450-055FFDFBAF65}"/>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89" name="波線 888">
                <a:extLst>
                  <a:ext uri="{FF2B5EF4-FFF2-40B4-BE49-F238E27FC236}">
                    <a16:creationId xmlns:a16="http://schemas.microsoft.com/office/drawing/2014/main" id="{FC1C040F-E36D-3675-D91F-4CEC67B6DE2B}"/>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0" name="波線 889">
                <a:extLst>
                  <a:ext uri="{FF2B5EF4-FFF2-40B4-BE49-F238E27FC236}">
                    <a16:creationId xmlns:a16="http://schemas.microsoft.com/office/drawing/2014/main" id="{0FB2BA77-A199-C4FE-D90F-8373C7370AF3}"/>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1" name="波線 890">
                <a:extLst>
                  <a:ext uri="{FF2B5EF4-FFF2-40B4-BE49-F238E27FC236}">
                    <a16:creationId xmlns:a16="http://schemas.microsoft.com/office/drawing/2014/main" id="{CA39D1A3-7EE3-68B1-C4CF-7D382F1777E9}"/>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2" name="波線 891">
                <a:extLst>
                  <a:ext uri="{FF2B5EF4-FFF2-40B4-BE49-F238E27FC236}">
                    <a16:creationId xmlns:a16="http://schemas.microsoft.com/office/drawing/2014/main" id="{F0B14196-74AE-3048-130E-DFCE5E4AD13D}"/>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3" name="波線 892">
                <a:extLst>
                  <a:ext uri="{FF2B5EF4-FFF2-40B4-BE49-F238E27FC236}">
                    <a16:creationId xmlns:a16="http://schemas.microsoft.com/office/drawing/2014/main" id="{AB1E7E1F-9DBE-AE21-63E1-184B3C9794A2}"/>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94" name="波線 893">
                <a:extLst>
                  <a:ext uri="{FF2B5EF4-FFF2-40B4-BE49-F238E27FC236}">
                    <a16:creationId xmlns:a16="http://schemas.microsoft.com/office/drawing/2014/main" id="{23305726-65F8-9B43-FC30-430B7924C6BC}"/>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862" name="グループ化 861">
              <a:extLst>
                <a:ext uri="{FF2B5EF4-FFF2-40B4-BE49-F238E27FC236}">
                  <a16:creationId xmlns:a16="http://schemas.microsoft.com/office/drawing/2014/main" id="{74381107-902E-C1E4-4156-0CF47D4D60EE}"/>
                </a:ext>
              </a:extLst>
            </xdr:cNvPr>
            <xdr:cNvGrpSpPr/>
          </xdr:nvGrpSpPr>
          <xdr:grpSpPr>
            <a:xfrm>
              <a:off x="5673976" y="1008012"/>
              <a:ext cx="3695896" cy="128941"/>
              <a:chOff x="1390650" y="962024"/>
              <a:chExt cx="7889630" cy="447675"/>
            </a:xfrm>
          </xdr:grpSpPr>
          <xdr:sp macro="" textlink="">
            <xdr:nvSpPr>
              <xdr:cNvPr id="863" name="波線 862">
                <a:extLst>
                  <a:ext uri="{FF2B5EF4-FFF2-40B4-BE49-F238E27FC236}">
                    <a16:creationId xmlns:a16="http://schemas.microsoft.com/office/drawing/2014/main" id="{B9B06163-0793-1FB6-2468-700DD98DE7D9}"/>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4" name="波線 863">
                <a:extLst>
                  <a:ext uri="{FF2B5EF4-FFF2-40B4-BE49-F238E27FC236}">
                    <a16:creationId xmlns:a16="http://schemas.microsoft.com/office/drawing/2014/main" id="{3F862DAC-BF75-CD32-092C-116824214714}"/>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5" name="波線 864">
                <a:extLst>
                  <a:ext uri="{FF2B5EF4-FFF2-40B4-BE49-F238E27FC236}">
                    <a16:creationId xmlns:a16="http://schemas.microsoft.com/office/drawing/2014/main" id="{956A39E4-E29F-222A-89A0-053A0F109234}"/>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6" name="波線 865">
                <a:extLst>
                  <a:ext uri="{FF2B5EF4-FFF2-40B4-BE49-F238E27FC236}">
                    <a16:creationId xmlns:a16="http://schemas.microsoft.com/office/drawing/2014/main" id="{0CAC77D5-987D-F689-DF75-154C45402580}"/>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7" name="波線 866">
                <a:extLst>
                  <a:ext uri="{FF2B5EF4-FFF2-40B4-BE49-F238E27FC236}">
                    <a16:creationId xmlns:a16="http://schemas.microsoft.com/office/drawing/2014/main" id="{8976C59E-1912-0E58-6FA0-D87BA78B7A76}"/>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8" name="波線 867">
                <a:extLst>
                  <a:ext uri="{FF2B5EF4-FFF2-40B4-BE49-F238E27FC236}">
                    <a16:creationId xmlns:a16="http://schemas.microsoft.com/office/drawing/2014/main" id="{EFB1D76D-8531-1A21-E073-C6223A08EB4A}"/>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9" name="波線 868">
                <a:extLst>
                  <a:ext uri="{FF2B5EF4-FFF2-40B4-BE49-F238E27FC236}">
                    <a16:creationId xmlns:a16="http://schemas.microsoft.com/office/drawing/2014/main" id="{F00E338B-7D78-C154-CBA1-6C3168D98361}"/>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0" name="波線 869">
                <a:extLst>
                  <a:ext uri="{FF2B5EF4-FFF2-40B4-BE49-F238E27FC236}">
                    <a16:creationId xmlns:a16="http://schemas.microsoft.com/office/drawing/2014/main" id="{C484B221-68E7-BFB2-7F3E-90C0CC9E169C}"/>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1" name="波線 870">
                <a:extLst>
                  <a:ext uri="{FF2B5EF4-FFF2-40B4-BE49-F238E27FC236}">
                    <a16:creationId xmlns:a16="http://schemas.microsoft.com/office/drawing/2014/main" id="{1D4C147F-5EAD-EE3C-5FF7-BC20BD017D08}"/>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2" name="波線 871">
                <a:extLst>
                  <a:ext uri="{FF2B5EF4-FFF2-40B4-BE49-F238E27FC236}">
                    <a16:creationId xmlns:a16="http://schemas.microsoft.com/office/drawing/2014/main" id="{6E9E14ED-0F44-B236-6B9E-797266C86CDC}"/>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3" name="波線 872">
                <a:extLst>
                  <a:ext uri="{FF2B5EF4-FFF2-40B4-BE49-F238E27FC236}">
                    <a16:creationId xmlns:a16="http://schemas.microsoft.com/office/drawing/2014/main" id="{40A13348-7308-1A8B-78CF-C6AA8D221F84}"/>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4" name="波線 873">
                <a:extLst>
                  <a:ext uri="{FF2B5EF4-FFF2-40B4-BE49-F238E27FC236}">
                    <a16:creationId xmlns:a16="http://schemas.microsoft.com/office/drawing/2014/main" id="{F6E18C70-1E51-251F-3A6F-A37BC6B9A4A2}"/>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5" name="波線 874">
                <a:extLst>
                  <a:ext uri="{FF2B5EF4-FFF2-40B4-BE49-F238E27FC236}">
                    <a16:creationId xmlns:a16="http://schemas.microsoft.com/office/drawing/2014/main" id="{24E58CFD-550F-F049-A514-CC61B7DAE9BD}"/>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6" name="波線 875">
                <a:extLst>
                  <a:ext uri="{FF2B5EF4-FFF2-40B4-BE49-F238E27FC236}">
                    <a16:creationId xmlns:a16="http://schemas.microsoft.com/office/drawing/2014/main" id="{6DC90BA5-EEC1-81AD-B3E1-6B2272C9A94B}"/>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7" name="波線 876">
                <a:extLst>
                  <a:ext uri="{FF2B5EF4-FFF2-40B4-BE49-F238E27FC236}">
                    <a16:creationId xmlns:a16="http://schemas.microsoft.com/office/drawing/2014/main" id="{107B31A1-D500-3BF6-DCE5-317723737CF8}"/>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78" name="波線 877">
                <a:extLst>
                  <a:ext uri="{FF2B5EF4-FFF2-40B4-BE49-F238E27FC236}">
                    <a16:creationId xmlns:a16="http://schemas.microsoft.com/office/drawing/2014/main" id="{5C25B8DC-00F2-5A69-8CD1-60DAA8E00A51}"/>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844" name="グループ化 843">
            <a:extLst>
              <a:ext uri="{FF2B5EF4-FFF2-40B4-BE49-F238E27FC236}">
                <a16:creationId xmlns:a16="http://schemas.microsoft.com/office/drawing/2014/main" id="{F744B506-8729-1F48-7755-B4B691559BCE}"/>
              </a:ext>
            </a:extLst>
          </xdr:cNvPr>
          <xdr:cNvGrpSpPr/>
        </xdr:nvGrpSpPr>
        <xdr:grpSpPr>
          <a:xfrm>
            <a:off x="5673976" y="988853"/>
            <a:ext cx="3695896" cy="128941"/>
            <a:chOff x="1390650" y="962024"/>
            <a:chExt cx="7889630" cy="447675"/>
          </a:xfrm>
          <a:solidFill>
            <a:sysClr val="window" lastClr="FFFFFF"/>
          </a:solidFill>
        </xdr:grpSpPr>
        <xdr:sp macro="" textlink="">
          <xdr:nvSpPr>
            <xdr:cNvPr id="845" name="波線 844">
              <a:extLst>
                <a:ext uri="{FF2B5EF4-FFF2-40B4-BE49-F238E27FC236}">
                  <a16:creationId xmlns:a16="http://schemas.microsoft.com/office/drawing/2014/main" id="{78FC759A-F1B9-B594-221F-4C3900075906}"/>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6" name="波線 845">
              <a:extLst>
                <a:ext uri="{FF2B5EF4-FFF2-40B4-BE49-F238E27FC236}">
                  <a16:creationId xmlns:a16="http://schemas.microsoft.com/office/drawing/2014/main" id="{BEC25775-0103-7B1C-D099-FF6490E66D34}"/>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7" name="波線 846">
              <a:extLst>
                <a:ext uri="{FF2B5EF4-FFF2-40B4-BE49-F238E27FC236}">
                  <a16:creationId xmlns:a16="http://schemas.microsoft.com/office/drawing/2014/main" id="{6BA9E35C-5F70-A128-381A-E3CCB109AD51}"/>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8" name="波線 847">
              <a:extLst>
                <a:ext uri="{FF2B5EF4-FFF2-40B4-BE49-F238E27FC236}">
                  <a16:creationId xmlns:a16="http://schemas.microsoft.com/office/drawing/2014/main" id="{82F047BC-2BE6-2143-2871-1636F7426FB1}"/>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49" name="波線 848">
              <a:extLst>
                <a:ext uri="{FF2B5EF4-FFF2-40B4-BE49-F238E27FC236}">
                  <a16:creationId xmlns:a16="http://schemas.microsoft.com/office/drawing/2014/main" id="{B7CC0F80-A445-D931-E2A1-A8EB10DB532A}"/>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0" name="波線 849">
              <a:extLst>
                <a:ext uri="{FF2B5EF4-FFF2-40B4-BE49-F238E27FC236}">
                  <a16:creationId xmlns:a16="http://schemas.microsoft.com/office/drawing/2014/main" id="{A6A061F3-BD55-6232-A08F-6294D4216B6B}"/>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1" name="波線 850">
              <a:extLst>
                <a:ext uri="{FF2B5EF4-FFF2-40B4-BE49-F238E27FC236}">
                  <a16:creationId xmlns:a16="http://schemas.microsoft.com/office/drawing/2014/main" id="{5440B32B-4ACA-FD20-A18B-314EDEB58510}"/>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2" name="波線 851">
              <a:extLst>
                <a:ext uri="{FF2B5EF4-FFF2-40B4-BE49-F238E27FC236}">
                  <a16:creationId xmlns:a16="http://schemas.microsoft.com/office/drawing/2014/main" id="{07CCAABA-1851-558F-1F06-97482BEB6429}"/>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3" name="波線 852">
              <a:extLst>
                <a:ext uri="{FF2B5EF4-FFF2-40B4-BE49-F238E27FC236}">
                  <a16:creationId xmlns:a16="http://schemas.microsoft.com/office/drawing/2014/main" id="{18F1CDE0-ACF9-A752-1DC5-50DD252BA8D7}"/>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4" name="波線 853">
              <a:extLst>
                <a:ext uri="{FF2B5EF4-FFF2-40B4-BE49-F238E27FC236}">
                  <a16:creationId xmlns:a16="http://schemas.microsoft.com/office/drawing/2014/main" id="{91AF1188-CFE9-882D-459A-2FD716E98248}"/>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5" name="波線 854">
              <a:extLst>
                <a:ext uri="{FF2B5EF4-FFF2-40B4-BE49-F238E27FC236}">
                  <a16:creationId xmlns:a16="http://schemas.microsoft.com/office/drawing/2014/main" id="{1B806983-65C5-D480-51B4-1ECD70346A64}"/>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6" name="波線 855">
              <a:extLst>
                <a:ext uri="{FF2B5EF4-FFF2-40B4-BE49-F238E27FC236}">
                  <a16:creationId xmlns:a16="http://schemas.microsoft.com/office/drawing/2014/main" id="{ACD03F46-A5B6-0FA6-3303-60F6628CA084}"/>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7" name="波線 856">
              <a:extLst>
                <a:ext uri="{FF2B5EF4-FFF2-40B4-BE49-F238E27FC236}">
                  <a16:creationId xmlns:a16="http://schemas.microsoft.com/office/drawing/2014/main" id="{140DE13D-5CC8-D77E-7DC8-46129DDB33BE}"/>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8" name="波線 857">
              <a:extLst>
                <a:ext uri="{FF2B5EF4-FFF2-40B4-BE49-F238E27FC236}">
                  <a16:creationId xmlns:a16="http://schemas.microsoft.com/office/drawing/2014/main" id="{6B32C83D-0C21-9F01-DB2D-1EE736C124A7}"/>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59" name="波線 858">
              <a:extLst>
                <a:ext uri="{FF2B5EF4-FFF2-40B4-BE49-F238E27FC236}">
                  <a16:creationId xmlns:a16="http://schemas.microsoft.com/office/drawing/2014/main" id="{07312996-9F55-DD0E-1689-127412710707}"/>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860" name="波線 859">
              <a:extLst>
                <a:ext uri="{FF2B5EF4-FFF2-40B4-BE49-F238E27FC236}">
                  <a16:creationId xmlns:a16="http://schemas.microsoft.com/office/drawing/2014/main" id="{3B2F7E75-84D4-244D-D253-23B8A9E03370}"/>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17</xdr:col>
      <xdr:colOff>762000</xdr:colOff>
      <xdr:row>110</xdr:row>
      <xdr:rowOff>142875</xdr:rowOff>
    </xdr:from>
    <xdr:to>
      <xdr:col>19</xdr:col>
      <xdr:colOff>1143000</xdr:colOff>
      <xdr:row>111</xdr:row>
      <xdr:rowOff>57150</xdr:rowOff>
    </xdr:to>
    <xdr:grpSp>
      <xdr:nvGrpSpPr>
        <xdr:cNvPr id="895" name="グループ化 894">
          <a:extLst>
            <a:ext uri="{FF2B5EF4-FFF2-40B4-BE49-F238E27FC236}">
              <a16:creationId xmlns:a16="http://schemas.microsoft.com/office/drawing/2014/main" id="{C0E9C5C2-C3FE-4EEF-B6E9-4D46149E258A}"/>
            </a:ext>
          </a:extLst>
        </xdr:cNvPr>
        <xdr:cNvGrpSpPr/>
      </xdr:nvGrpSpPr>
      <xdr:grpSpPr>
        <a:xfrm>
          <a:off x="15087600" y="21878925"/>
          <a:ext cx="2781300" cy="104775"/>
          <a:chOff x="1396042" y="2679939"/>
          <a:chExt cx="9907952" cy="448933"/>
        </a:xfrm>
      </xdr:grpSpPr>
      <xdr:grpSp>
        <xdr:nvGrpSpPr>
          <xdr:cNvPr id="896" name="グループ化 895">
            <a:extLst>
              <a:ext uri="{FF2B5EF4-FFF2-40B4-BE49-F238E27FC236}">
                <a16:creationId xmlns:a16="http://schemas.microsoft.com/office/drawing/2014/main" id="{ABBCEAB8-37E9-4809-70CB-FC3D0AC8178E}"/>
              </a:ext>
            </a:extLst>
          </xdr:cNvPr>
          <xdr:cNvGrpSpPr/>
        </xdr:nvGrpSpPr>
        <xdr:grpSpPr>
          <a:xfrm>
            <a:off x="1396042" y="2733854"/>
            <a:ext cx="9907952" cy="395018"/>
            <a:chOff x="1503872" y="2949515"/>
            <a:chExt cx="9907952" cy="395018"/>
          </a:xfrm>
          <a:solidFill>
            <a:schemeClr val="tx1"/>
          </a:solidFill>
        </xdr:grpSpPr>
        <xdr:sp macro="" textlink="">
          <xdr:nvSpPr>
            <xdr:cNvPr id="934" name="波線 933">
              <a:extLst>
                <a:ext uri="{FF2B5EF4-FFF2-40B4-BE49-F238E27FC236}">
                  <a16:creationId xmlns:a16="http://schemas.microsoft.com/office/drawing/2014/main" id="{23A43C4D-CB67-6587-2250-B0BE93CCE527}"/>
                </a:ext>
              </a:extLst>
            </xdr:cNvPr>
            <xdr:cNvSpPr/>
          </xdr:nvSpPr>
          <xdr:spPr>
            <a:xfrm>
              <a:off x="4424273"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5" name="波線 934">
              <a:extLst>
                <a:ext uri="{FF2B5EF4-FFF2-40B4-BE49-F238E27FC236}">
                  <a16:creationId xmlns:a16="http://schemas.microsoft.com/office/drawing/2014/main" id="{DBAFEC6B-B8B8-F256-BB1F-EE03D230A946}"/>
                </a:ext>
              </a:extLst>
            </xdr:cNvPr>
            <xdr:cNvSpPr/>
          </xdr:nvSpPr>
          <xdr:spPr>
            <a:xfrm>
              <a:off x="5004758"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6" name="波線 935">
              <a:extLst>
                <a:ext uri="{FF2B5EF4-FFF2-40B4-BE49-F238E27FC236}">
                  <a16:creationId xmlns:a16="http://schemas.microsoft.com/office/drawing/2014/main" id="{DFA841C6-C61B-A0B8-BE68-FF0960ED93CB}"/>
                </a:ext>
              </a:extLst>
            </xdr:cNvPr>
            <xdr:cNvSpPr/>
          </xdr:nvSpPr>
          <xdr:spPr>
            <a:xfrm>
              <a:off x="558973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7" name="波線 936">
              <a:extLst>
                <a:ext uri="{FF2B5EF4-FFF2-40B4-BE49-F238E27FC236}">
                  <a16:creationId xmlns:a16="http://schemas.microsoft.com/office/drawing/2014/main" id="{66ADB3B6-6A59-D7B8-BD0B-17AE26DEEE20}"/>
                </a:ext>
              </a:extLst>
            </xdr:cNvPr>
            <xdr:cNvSpPr/>
          </xdr:nvSpPr>
          <xdr:spPr>
            <a:xfrm>
              <a:off x="617297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8" name="波線 937">
              <a:extLst>
                <a:ext uri="{FF2B5EF4-FFF2-40B4-BE49-F238E27FC236}">
                  <a16:creationId xmlns:a16="http://schemas.microsoft.com/office/drawing/2014/main" id="{62586EAC-A5A5-398B-CBC3-E9C1141A47E4}"/>
                </a:ext>
              </a:extLst>
            </xdr:cNvPr>
            <xdr:cNvSpPr/>
          </xdr:nvSpPr>
          <xdr:spPr>
            <a:xfrm>
              <a:off x="67534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9" name="波線 938">
              <a:extLst>
                <a:ext uri="{FF2B5EF4-FFF2-40B4-BE49-F238E27FC236}">
                  <a16:creationId xmlns:a16="http://schemas.microsoft.com/office/drawing/2014/main" id="{379E6CA5-924B-F38F-F2A5-73FA324BC762}"/>
                </a:ext>
              </a:extLst>
            </xdr:cNvPr>
            <xdr:cNvSpPr/>
          </xdr:nvSpPr>
          <xdr:spPr>
            <a:xfrm>
              <a:off x="73384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0" name="波線 939">
              <a:extLst>
                <a:ext uri="{FF2B5EF4-FFF2-40B4-BE49-F238E27FC236}">
                  <a16:creationId xmlns:a16="http://schemas.microsoft.com/office/drawing/2014/main" id="{520D2FF9-B54B-F341-E688-700B048A3001}"/>
                </a:ext>
              </a:extLst>
            </xdr:cNvPr>
            <xdr:cNvSpPr/>
          </xdr:nvSpPr>
          <xdr:spPr>
            <a:xfrm>
              <a:off x="7912683"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1" name="波線 940">
              <a:extLst>
                <a:ext uri="{FF2B5EF4-FFF2-40B4-BE49-F238E27FC236}">
                  <a16:creationId xmlns:a16="http://schemas.microsoft.com/office/drawing/2014/main" id="{6803D30B-592E-CB2D-329D-C931A88B40DB}"/>
                </a:ext>
              </a:extLst>
            </xdr:cNvPr>
            <xdr:cNvSpPr/>
          </xdr:nvSpPr>
          <xdr:spPr>
            <a:xfrm>
              <a:off x="849766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2" name="波線 941">
              <a:extLst>
                <a:ext uri="{FF2B5EF4-FFF2-40B4-BE49-F238E27FC236}">
                  <a16:creationId xmlns:a16="http://schemas.microsoft.com/office/drawing/2014/main" id="{3D351DDC-A09A-9CD4-C435-9EA699992485}"/>
                </a:ext>
              </a:extLst>
            </xdr:cNvPr>
            <xdr:cNvSpPr/>
          </xdr:nvSpPr>
          <xdr:spPr>
            <a:xfrm>
              <a:off x="907814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3" name="波線 942">
              <a:extLst>
                <a:ext uri="{FF2B5EF4-FFF2-40B4-BE49-F238E27FC236}">
                  <a16:creationId xmlns:a16="http://schemas.microsoft.com/office/drawing/2014/main" id="{1A38441E-35D7-E6DD-8D53-4AD12D95D4FE}"/>
                </a:ext>
              </a:extLst>
            </xdr:cNvPr>
            <xdr:cNvSpPr/>
          </xdr:nvSpPr>
          <xdr:spPr>
            <a:xfrm>
              <a:off x="9661381"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4" name="波線 943">
              <a:extLst>
                <a:ext uri="{FF2B5EF4-FFF2-40B4-BE49-F238E27FC236}">
                  <a16:creationId xmlns:a16="http://schemas.microsoft.com/office/drawing/2014/main" id="{9F86F5B3-407B-6A89-8958-06F28F7D986B}"/>
                </a:ext>
              </a:extLst>
            </xdr:cNvPr>
            <xdr:cNvSpPr/>
          </xdr:nvSpPr>
          <xdr:spPr>
            <a:xfrm>
              <a:off x="1024636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5" name="波線 944">
              <a:extLst>
                <a:ext uri="{FF2B5EF4-FFF2-40B4-BE49-F238E27FC236}">
                  <a16:creationId xmlns:a16="http://schemas.microsoft.com/office/drawing/2014/main" id="{C8371E3E-6980-B315-2A97-AF3FBE03AEA7}"/>
                </a:ext>
              </a:extLst>
            </xdr:cNvPr>
            <xdr:cNvSpPr/>
          </xdr:nvSpPr>
          <xdr:spPr>
            <a:xfrm>
              <a:off x="10826846"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6" name="波線 945">
              <a:extLst>
                <a:ext uri="{FF2B5EF4-FFF2-40B4-BE49-F238E27FC236}">
                  <a16:creationId xmlns:a16="http://schemas.microsoft.com/office/drawing/2014/main" id="{6D4B3360-DE73-1CAC-5C9B-194BF6E494E4}"/>
                </a:ext>
              </a:extLst>
            </xdr:cNvPr>
            <xdr:cNvSpPr/>
          </xdr:nvSpPr>
          <xdr:spPr>
            <a:xfrm>
              <a:off x="1503872"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7" name="波線 946">
              <a:extLst>
                <a:ext uri="{FF2B5EF4-FFF2-40B4-BE49-F238E27FC236}">
                  <a16:creationId xmlns:a16="http://schemas.microsoft.com/office/drawing/2014/main" id="{5298F910-B8F4-EB03-83EB-CAC53AE234AB}"/>
                </a:ext>
              </a:extLst>
            </xdr:cNvPr>
            <xdr:cNvSpPr/>
          </xdr:nvSpPr>
          <xdr:spPr>
            <a:xfrm>
              <a:off x="20843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8" name="波線 947">
              <a:extLst>
                <a:ext uri="{FF2B5EF4-FFF2-40B4-BE49-F238E27FC236}">
                  <a16:creationId xmlns:a16="http://schemas.microsoft.com/office/drawing/2014/main" id="{BBC053DC-25CD-7326-3EDE-9AECF7A44BE7}"/>
                </a:ext>
              </a:extLst>
            </xdr:cNvPr>
            <xdr:cNvSpPr/>
          </xdr:nvSpPr>
          <xdr:spPr>
            <a:xfrm>
              <a:off x="26693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49" name="波線 948">
              <a:extLst>
                <a:ext uri="{FF2B5EF4-FFF2-40B4-BE49-F238E27FC236}">
                  <a16:creationId xmlns:a16="http://schemas.microsoft.com/office/drawing/2014/main" id="{1AFE9410-6E06-80B9-C829-8FABDBE07106}"/>
                </a:ext>
              </a:extLst>
            </xdr:cNvPr>
            <xdr:cNvSpPr/>
          </xdr:nvSpPr>
          <xdr:spPr>
            <a:xfrm>
              <a:off x="325257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0" name="波線 949">
              <a:extLst>
                <a:ext uri="{FF2B5EF4-FFF2-40B4-BE49-F238E27FC236}">
                  <a16:creationId xmlns:a16="http://schemas.microsoft.com/office/drawing/2014/main" id="{52E87833-0F5D-CC86-3DB1-CF9238AA57FF}"/>
                </a:ext>
              </a:extLst>
            </xdr:cNvPr>
            <xdr:cNvSpPr/>
          </xdr:nvSpPr>
          <xdr:spPr>
            <a:xfrm>
              <a:off x="3833056"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897" name="グループ化 896">
            <a:extLst>
              <a:ext uri="{FF2B5EF4-FFF2-40B4-BE49-F238E27FC236}">
                <a16:creationId xmlns:a16="http://schemas.microsoft.com/office/drawing/2014/main" id="{6992354B-2B10-4419-B293-EFF80BAE964C}"/>
              </a:ext>
            </a:extLst>
          </xdr:cNvPr>
          <xdr:cNvGrpSpPr/>
        </xdr:nvGrpSpPr>
        <xdr:grpSpPr>
          <a:xfrm>
            <a:off x="1396042" y="2679939"/>
            <a:ext cx="9907952" cy="421976"/>
            <a:chOff x="1396042" y="3021402"/>
            <a:chExt cx="9907952" cy="421976"/>
          </a:xfrm>
        </xdr:grpSpPr>
        <xdr:grpSp>
          <xdr:nvGrpSpPr>
            <xdr:cNvPr id="898" name="グループ化 897">
              <a:extLst>
                <a:ext uri="{FF2B5EF4-FFF2-40B4-BE49-F238E27FC236}">
                  <a16:creationId xmlns:a16="http://schemas.microsoft.com/office/drawing/2014/main" id="{9365B615-F6D8-6640-8C86-FCCDF9BE78F5}"/>
                </a:ext>
              </a:extLst>
            </xdr:cNvPr>
            <xdr:cNvGrpSpPr/>
          </xdr:nvGrpSpPr>
          <xdr:grpSpPr>
            <a:xfrm>
              <a:off x="1396042" y="3021402"/>
              <a:ext cx="9907952" cy="395018"/>
              <a:chOff x="1503872" y="2949515"/>
              <a:chExt cx="9907952" cy="395018"/>
            </a:xfrm>
            <a:solidFill>
              <a:schemeClr val="tx1"/>
            </a:solidFill>
          </xdr:grpSpPr>
          <xdr:sp macro="" textlink="">
            <xdr:nvSpPr>
              <xdr:cNvPr id="917" name="波線 916">
                <a:extLst>
                  <a:ext uri="{FF2B5EF4-FFF2-40B4-BE49-F238E27FC236}">
                    <a16:creationId xmlns:a16="http://schemas.microsoft.com/office/drawing/2014/main" id="{AF5AFE7C-24D0-48F1-24A4-71747468C3E5}"/>
                  </a:ext>
                </a:extLst>
              </xdr:cNvPr>
              <xdr:cNvSpPr/>
            </xdr:nvSpPr>
            <xdr:spPr>
              <a:xfrm>
                <a:off x="4424273"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8" name="波線 917">
                <a:extLst>
                  <a:ext uri="{FF2B5EF4-FFF2-40B4-BE49-F238E27FC236}">
                    <a16:creationId xmlns:a16="http://schemas.microsoft.com/office/drawing/2014/main" id="{337A6628-F2E5-36BF-C317-9F04C1DFA3BF}"/>
                  </a:ext>
                </a:extLst>
              </xdr:cNvPr>
              <xdr:cNvSpPr/>
            </xdr:nvSpPr>
            <xdr:spPr>
              <a:xfrm>
                <a:off x="5004758"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9" name="波線 918">
                <a:extLst>
                  <a:ext uri="{FF2B5EF4-FFF2-40B4-BE49-F238E27FC236}">
                    <a16:creationId xmlns:a16="http://schemas.microsoft.com/office/drawing/2014/main" id="{B5BBECCE-0499-90DC-4919-DF2D5804867C}"/>
                  </a:ext>
                </a:extLst>
              </xdr:cNvPr>
              <xdr:cNvSpPr/>
            </xdr:nvSpPr>
            <xdr:spPr>
              <a:xfrm>
                <a:off x="558973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0" name="波線 919">
                <a:extLst>
                  <a:ext uri="{FF2B5EF4-FFF2-40B4-BE49-F238E27FC236}">
                    <a16:creationId xmlns:a16="http://schemas.microsoft.com/office/drawing/2014/main" id="{1B123264-1D44-45B1-3F01-0A35BABF4A80}"/>
                  </a:ext>
                </a:extLst>
              </xdr:cNvPr>
              <xdr:cNvSpPr/>
            </xdr:nvSpPr>
            <xdr:spPr>
              <a:xfrm>
                <a:off x="617297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1" name="波線 920">
                <a:extLst>
                  <a:ext uri="{FF2B5EF4-FFF2-40B4-BE49-F238E27FC236}">
                    <a16:creationId xmlns:a16="http://schemas.microsoft.com/office/drawing/2014/main" id="{73C2C883-3084-59BD-60AB-18737A570BA0}"/>
                  </a:ext>
                </a:extLst>
              </xdr:cNvPr>
              <xdr:cNvSpPr/>
            </xdr:nvSpPr>
            <xdr:spPr>
              <a:xfrm>
                <a:off x="67534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2" name="波線 921">
                <a:extLst>
                  <a:ext uri="{FF2B5EF4-FFF2-40B4-BE49-F238E27FC236}">
                    <a16:creationId xmlns:a16="http://schemas.microsoft.com/office/drawing/2014/main" id="{9CF374D7-B012-8829-D9E7-C6ACBC2C9502}"/>
                  </a:ext>
                </a:extLst>
              </xdr:cNvPr>
              <xdr:cNvSpPr/>
            </xdr:nvSpPr>
            <xdr:spPr>
              <a:xfrm>
                <a:off x="73384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3" name="波線 922">
                <a:extLst>
                  <a:ext uri="{FF2B5EF4-FFF2-40B4-BE49-F238E27FC236}">
                    <a16:creationId xmlns:a16="http://schemas.microsoft.com/office/drawing/2014/main" id="{DC13975E-8BF3-1C72-1017-D084927C78E4}"/>
                  </a:ext>
                </a:extLst>
              </xdr:cNvPr>
              <xdr:cNvSpPr/>
            </xdr:nvSpPr>
            <xdr:spPr>
              <a:xfrm>
                <a:off x="7912683"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4" name="波線 923">
                <a:extLst>
                  <a:ext uri="{FF2B5EF4-FFF2-40B4-BE49-F238E27FC236}">
                    <a16:creationId xmlns:a16="http://schemas.microsoft.com/office/drawing/2014/main" id="{6689BA9D-E3E0-9A73-401D-A673158330DE}"/>
                  </a:ext>
                </a:extLst>
              </xdr:cNvPr>
              <xdr:cNvSpPr/>
            </xdr:nvSpPr>
            <xdr:spPr>
              <a:xfrm>
                <a:off x="849766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5" name="波線 924">
                <a:extLst>
                  <a:ext uri="{FF2B5EF4-FFF2-40B4-BE49-F238E27FC236}">
                    <a16:creationId xmlns:a16="http://schemas.microsoft.com/office/drawing/2014/main" id="{858ABFBC-63F0-58F1-AB10-FDCE4776D447}"/>
                  </a:ext>
                </a:extLst>
              </xdr:cNvPr>
              <xdr:cNvSpPr/>
            </xdr:nvSpPr>
            <xdr:spPr>
              <a:xfrm>
                <a:off x="907814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6" name="波線 925">
                <a:extLst>
                  <a:ext uri="{FF2B5EF4-FFF2-40B4-BE49-F238E27FC236}">
                    <a16:creationId xmlns:a16="http://schemas.microsoft.com/office/drawing/2014/main" id="{6E50970A-41B1-3DD0-D1F6-1228B55C2DF3}"/>
                  </a:ext>
                </a:extLst>
              </xdr:cNvPr>
              <xdr:cNvSpPr/>
            </xdr:nvSpPr>
            <xdr:spPr>
              <a:xfrm>
                <a:off x="9661381"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7" name="波線 926">
                <a:extLst>
                  <a:ext uri="{FF2B5EF4-FFF2-40B4-BE49-F238E27FC236}">
                    <a16:creationId xmlns:a16="http://schemas.microsoft.com/office/drawing/2014/main" id="{31D4521D-842C-CB3E-0441-7B1ED7116968}"/>
                  </a:ext>
                </a:extLst>
              </xdr:cNvPr>
              <xdr:cNvSpPr/>
            </xdr:nvSpPr>
            <xdr:spPr>
              <a:xfrm>
                <a:off x="1024636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8" name="波線 927">
                <a:extLst>
                  <a:ext uri="{FF2B5EF4-FFF2-40B4-BE49-F238E27FC236}">
                    <a16:creationId xmlns:a16="http://schemas.microsoft.com/office/drawing/2014/main" id="{D8E12F4F-1DC0-D1BE-FE33-B50D2CB9338D}"/>
                  </a:ext>
                </a:extLst>
              </xdr:cNvPr>
              <xdr:cNvSpPr/>
            </xdr:nvSpPr>
            <xdr:spPr>
              <a:xfrm>
                <a:off x="10826846"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29" name="波線 928">
                <a:extLst>
                  <a:ext uri="{FF2B5EF4-FFF2-40B4-BE49-F238E27FC236}">
                    <a16:creationId xmlns:a16="http://schemas.microsoft.com/office/drawing/2014/main" id="{B41F8387-9B5E-B98B-BF64-D5F91E831340}"/>
                  </a:ext>
                </a:extLst>
              </xdr:cNvPr>
              <xdr:cNvSpPr/>
            </xdr:nvSpPr>
            <xdr:spPr>
              <a:xfrm>
                <a:off x="1503872"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0" name="波線 929">
                <a:extLst>
                  <a:ext uri="{FF2B5EF4-FFF2-40B4-BE49-F238E27FC236}">
                    <a16:creationId xmlns:a16="http://schemas.microsoft.com/office/drawing/2014/main" id="{02BED398-9FA3-C484-BD4F-BCDB645DDB3D}"/>
                  </a:ext>
                </a:extLst>
              </xdr:cNvPr>
              <xdr:cNvSpPr/>
            </xdr:nvSpPr>
            <xdr:spPr>
              <a:xfrm>
                <a:off x="20843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1" name="波線 930">
                <a:extLst>
                  <a:ext uri="{FF2B5EF4-FFF2-40B4-BE49-F238E27FC236}">
                    <a16:creationId xmlns:a16="http://schemas.microsoft.com/office/drawing/2014/main" id="{6C62C875-84D0-E9BF-72C6-D80B578AEA45}"/>
                  </a:ext>
                </a:extLst>
              </xdr:cNvPr>
              <xdr:cNvSpPr/>
            </xdr:nvSpPr>
            <xdr:spPr>
              <a:xfrm>
                <a:off x="26693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2" name="波線 931">
                <a:extLst>
                  <a:ext uri="{FF2B5EF4-FFF2-40B4-BE49-F238E27FC236}">
                    <a16:creationId xmlns:a16="http://schemas.microsoft.com/office/drawing/2014/main" id="{5BA33A33-376D-69DE-52B5-D588947A031F}"/>
                  </a:ext>
                </a:extLst>
              </xdr:cNvPr>
              <xdr:cNvSpPr/>
            </xdr:nvSpPr>
            <xdr:spPr>
              <a:xfrm>
                <a:off x="325257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33" name="波線 932">
                <a:extLst>
                  <a:ext uri="{FF2B5EF4-FFF2-40B4-BE49-F238E27FC236}">
                    <a16:creationId xmlns:a16="http://schemas.microsoft.com/office/drawing/2014/main" id="{19A601ED-155B-58DF-CE7F-1900C81C5180}"/>
                  </a:ext>
                </a:extLst>
              </xdr:cNvPr>
              <xdr:cNvSpPr/>
            </xdr:nvSpPr>
            <xdr:spPr>
              <a:xfrm>
                <a:off x="3833056"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899" name="グループ化 898">
              <a:extLst>
                <a:ext uri="{FF2B5EF4-FFF2-40B4-BE49-F238E27FC236}">
                  <a16:creationId xmlns:a16="http://schemas.microsoft.com/office/drawing/2014/main" id="{70127754-4CDA-380D-CD21-58A0157A0ECA}"/>
                </a:ext>
              </a:extLst>
            </xdr:cNvPr>
            <xdr:cNvGrpSpPr/>
          </xdr:nvGrpSpPr>
          <xdr:grpSpPr>
            <a:xfrm>
              <a:off x="1396042" y="3048360"/>
              <a:ext cx="9907952" cy="395018"/>
              <a:chOff x="1503872" y="2949515"/>
              <a:chExt cx="9907952" cy="395018"/>
            </a:xfrm>
            <a:solidFill>
              <a:schemeClr val="bg1"/>
            </a:solidFill>
          </xdr:grpSpPr>
          <xdr:sp macro="" textlink="">
            <xdr:nvSpPr>
              <xdr:cNvPr id="900" name="波線 899">
                <a:extLst>
                  <a:ext uri="{FF2B5EF4-FFF2-40B4-BE49-F238E27FC236}">
                    <a16:creationId xmlns:a16="http://schemas.microsoft.com/office/drawing/2014/main" id="{CB5E8B84-35FD-1232-7410-7E29C5AA0E36}"/>
                  </a:ext>
                </a:extLst>
              </xdr:cNvPr>
              <xdr:cNvSpPr/>
            </xdr:nvSpPr>
            <xdr:spPr>
              <a:xfrm>
                <a:off x="4424273"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1" name="波線 900">
                <a:extLst>
                  <a:ext uri="{FF2B5EF4-FFF2-40B4-BE49-F238E27FC236}">
                    <a16:creationId xmlns:a16="http://schemas.microsoft.com/office/drawing/2014/main" id="{9EDCC5B7-9019-3523-DF7E-CB5199CE074B}"/>
                  </a:ext>
                </a:extLst>
              </xdr:cNvPr>
              <xdr:cNvSpPr/>
            </xdr:nvSpPr>
            <xdr:spPr>
              <a:xfrm>
                <a:off x="5004758"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2" name="波線 901">
                <a:extLst>
                  <a:ext uri="{FF2B5EF4-FFF2-40B4-BE49-F238E27FC236}">
                    <a16:creationId xmlns:a16="http://schemas.microsoft.com/office/drawing/2014/main" id="{25DD9E14-DB67-5FDC-00B9-569775E42151}"/>
                  </a:ext>
                </a:extLst>
              </xdr:cNvPr>
              <xdr:cNvSpPr/>
            </xdr:nvSpPr>
            <xdr:spPr>
              <a:xfrm>
                <a:off x="558973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3" name="波線 902">
                <a:extLst>
                  <a:ext uri="{FF2B5EF4-FFF2-40B4-BE49-F238E27FC236}">
                    <a16:creationId xmlns:a16="http://schemas.microsoft.com/office/drawing/2014/main" id="{645B6F00-AFBF-8E67-278A-6E12D27D3666}"/>
                  </a:ext>
                </a:extLst>
              </xdr:cNvPr>
              <xdr:cNvSpPr/>
            </xdr:nvSpPr>
            <xdr:spPr>
              <a:xfrm>
                <a:off x="617297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4" name="波線 903">
                <a:extLst>
                  <a:ext uri="{FF2B5EF4-FFF2-40B4-BE49-F238E27FC236}">
                    <a16:creationId xmlns:a16="http://schemas.microsoft.com/office/drawing/2014/main" id="{1D63411B-DBDF-0737-46B4-67C731A18936}"/>
                  </a:ext>
                </a:extLst>
              </xdr:cNvPr>
              <xdr:cNvSpPr/>
            </xdr:nvSpPr>
            <xdr:spPr>
              <a:xfrm>
                <a:off x="67534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5" name="波線 904">
                <a:extLst>
                  <a:ext uri="{FF2B5EF4-FFF2-40B4-BE49-F238E27FC236}">
                    <a16:creationId xmlns:a16="http://schemas.microsoft.com/office/drawing/2014/main" id="{326926A7-7C0B-0A78-6494-2648C11B39F9}"/>
                  </a:ext>
                </a:extLst>
              </xdr:cNvPr>
              <xdr:cNvSpPr/>
            </xdr:nvSpPr>
            <xdr:spPr>
              <a:xfrm>
                <a:off x="73384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6" name="波線 905">
                <a:extLst>
                  <a:ext uri="{FF2B5EF4-FFF2-40B4-BE49-F238E27FC236}">
                    <a16:creationId xmlns:a16="http://schemas.microsoft.com/office/drawing/2014/main" id="{178E8E08-F3BE-9064-B4A7-AF93080AB612}"/>
                  </a:ext>
                </a:extLst>
              </xdr:cNvPr>
              <xdr:cNvSpPr/>
            </xdr:nvSpPr>
            <xdr:spPr>
              <a:xfrm>
                <a:off x="7912683"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7" name="波線 906">
                <a:extLst>
                  <a:ext uri="{FF2B5EF4-FFF2-40B4-BE49-F238E27FC236}">
                    <a16:creationId xmlns:a16="http://schemas.microsoft.com/office/drawing/2014/main" id="{33B0105E-70DE-3CDD-B5CF-F7E6D9AF51E2}"/>
                  </a:ext>
                </a:extLst>
              </xdr:cNvPr>
              <xdr:cNvSpPr/>
            </xdr:nvSpPr>
            <xdr:spPr>
              <a:xfrm>
                <a:off x="8497661"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8" name="波線 907">
                <a:extLst>
                  <a:ext uri="{FF2B5EF4-FFF2-40B4-BE49-F238E27FC236}">
                    <a16:creationId xmlns:a16="http://schemas.microsoft.com/office/drawing/2014/main" id="{B2942F62-3AB9-94A5-BE5D-C7825A7DFB07}"/>
                  </a:ext>
                </a:extLst>
              </xdr:cNvPr>
              <xdr:cNvSpPr/>
            </xdr:nvSpPr>
            <xdr:spPr>
              <a:xfrm>
                <a:off x="9078147"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09" name="波線 908">
                <a:extLst>
                  <a:ext uri="{FF2B5EF4-FFF2-40B4-BE49-F238E27FC236}">
                    <a16:creationId xmlns:a16="http://schemas.microsoft.com/office/drawing/2014/main" id="{65D98C01-E7DF-6AD5-28E7-BF75697D07FE}"/>
                  </a:ext>
                </a:extLst>
              </xdr:cNvPr>
              <xdr:cNvSpPr/>
            </xdr:nvSpPr>
            <xdr:spPr>
              <a:xfrm>
                <a:off x="9661381"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0" name="波線 909">
                <a:extLst>
                  <a:ext uri="{FF2B5EF4-FFF2-40B4-BE49-F238E27FC236}">
                    <a16:creationId xmlns:a16="http://schemas.microsoft.com/office/drawing/2014/main" id="{40D79BA7-88EA-70F0-E933-2CA747D0CB06}"/>
                  </a:ext>
                </a:extLst>
              </xdr:cNvPr>
              <xdr:cNvSpPr/>
            </xdr:nvSpPr>
            <xdr:spPr>
              <a:xfrm>
                <a:off x="1024636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1" name="波線 910">
                <a:extLst>
                  <a:ext uri="{FF2B5EF4-FFF2-40B4-BE49-F238E27FC236}">
                    <a16:creationId xmlns:a16="http://schemas.microsoft.com/office/drawing/2014/main" id="{8B7FAC3C-9A41-6DBF-BF7C-644341D7C098}"/>
                  </a:ext>
                </a:extLst>
              </xdr:cNvPr>
              <xdr:cNvSpPr/>
            </xdr:nvSpPr>
            <xdr:spPr>
              <a:xfrm>
                <a:off x="10826846" y="2949515"/>
                <a:ext cx="584978"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2" name="波線 911">
                <a:extLst>
                  <a:ext uri="{FF2B5EF4-FFF2-40B4-BE49-F238E27FC236}">
                    <a16:creationId xmlns:a16="http://schemas.microsoft.com/office/drawing/2014/main" id="{01EE69A7-A377-3EA3-BC89-21911F9C20FE}"/>
                  </a:ext>
                </a:extLst>
              </xdr:cNvPr>
              <xdr:cNvSpPr/>
            </xdr:nvSpPr>
            <xdr:spPr>
              <a:xfrm>
                <a:off x="1503872" y="2949515"/>
                <a:ext cx="580485"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3" name="波線 912">
                <a:extLst>
                  <a:ext uri="{FF2B5EF4-FFF2-40B4-BE49-F238E27FC236}">
                    <a16:creationId xmlns:a16="http://schemas.microsoft.com/office/drawing/2014/main" id="{BBE5D743-B4C1-DC1F-788D-BD4921098C4A}"/>
                  </a:ext>
                </a:extLst>
              </xdr:cNvPr>
              <xdr:cNvSpPr/>
            </xdr:nvSpPr>
            <xdr:spPr>
              <a:xfrm>
                <a:off x="2084357"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4" name="波線 913">
                <a:extLst>
                  <a:ext uri="{FF2B5EF4-FFF2-40B4-BE49-F238E27FC236}">
                    <a16:creationId xmlns:a16="http://schemas.microsoft.com/office/drawing/2014/main" id="{01CBAD0F-1FBE-8F6B-9086-69933007B3FF}"/>
                  </a:ext>
                </a:extLst>
              </xdr:cNvPr>
              <xdr:cNvSpPr/>
            </xdr:nvSpPr>
            <xdr:spPr>
              <a:xfrm>
                <a:off x="2669336"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5" name="波線 914">
                <a:extLst>
                  <a:ext uri="{FF2B5EF4-FFF2-40B4-BE49-F238E27FC236}">
                    <a16:creationId xmlns:a16="http://schemas.microsoft.com/office/drawing/2014/main" id="{AF391A17-1479-0BB7-4A48-7505950FC292}"/>
                  </a:ext>
                </a:extLst>
              </xdr:cNvPr>
              <xdr:cNvSpPr/>
            </xdr:nvSpPr>
            <xdr:spPr>
              <a:xfrm>
                <a:off x="3252570" y="2949515"/>
                <a:ext cx="580486"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16" name="波線 915">
                <a:extLst>
                  <a:ext uri="{FF2B5EF4-FFF2-40B4-BE49-F238E27FC236}">
                    <a16:creationId xmlns:a16="http://schemas.microsoft.com/office/drawing/2014/main" id="{890696EF-76B6-C41E-79CB-ED81F8349460}"/>
                  </a:ext>
                </a:extLst>
              </xdr:cNvPr>
              <xdr:cNvSpPr/>
            </xdr:nvSpPr>
            <xdr:spPr>
              <a:xfrm>
                <a:off x="3833056" y="2949515"/>
                <a:ext cx="584979" cy="395018"/>
              </a:xfrm>
              <a:prstGeom prst="wave">
                <a:avLst/>
              </a:prstGeom>
              <a:grpFill/>
              <a:ln w="38100">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clientData/>
  </xdr:twoCellAnchor>
  <xdr:oneCellAnchor>
    <xdr:from>
      <xdr:col>13</xdr:col>
      <xdr:colOff>485970</xdr:colOff>
      <xdr:row>92</xdr:row>
      <xdr:rowOff>0</xdr:rowOff>
    </xdr:from>
    <xdr:ext cx="184731" cy="264560"/>
    <xdr:sp macro="" textlink="">
      <xdr:nvSpPr>
        <xdr:cNvPr id="3" name="テキスト ボックス 2">
          <a:extLst>
            <a:ext uri="{FF2B5EF4-FFF2-40B4-BE49-F238E27FC236}">
              <a16:creationId xmlns:a16="http://schemas.microsoft.com/office/drawing/2014/main" id="{839AFEC6-43AA-4876-AE5D-6F321FA1569E}"/>
            </a:ext>
          </a:extLst>
        </xdr:cNvPr>
        <xdr:cNvSpPr txBox="1"/>
      </xdr:nvSpPr>
      <xdr:spPr>
        <a:xfrm>
          <a:off x="10772970" y="1228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13</xdr:col>
      <xdr:colOff>485970</xdr:colOff>
      <xdr:row>92</xdr:row>
      <xdr:rowOff>0</xdr:rowOff>
    </xdr:from>
    <xdr:ext cx="184731" cy="264560"/>
    <xdr:sp macro="" textlink="">
      <xdr:nvSpPr>
        <xdr:cNvPr id="5" name="テキスト ボックス 4">
          <a:extLst>
            <a:ext uri="{FF2B5EF4-FFF2-40B4-BE49-F238E27FC236}">
              <a16:creationId xmlns:a16="http://schemas.microsoft.com/office/drawing/2014/main" id="{F9F451AB-78C8-4F13-A558-D096B34AD750}"/>
            </a:ext>
          </a:extLst>
        </xdr:cNvPr>
        <xdr:cNvSpPr txBox="1"/>
      </xdr:nvSpPr>
      <xdr:spPr>
        <a:xfrm>
          <a:off x="10772970" y="1228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295275</xdr:colOff>
      <xdr:row>103</xdr:row>
      <xdr:rowOff>0</xdr:rowOff>
    </xdr:from>
    <xdr:to>
      <xdr:col>12</xdr:col>
      <xdr:colOff>209550</xdr:colOff>
      <xdr:row>104</xdr:row>
      <xdr:rowOff>28575</xdr:rowOff>
    </xdr:to>
    <xdr:sp macro="" textlink="">
      <xdr:nvSpPr>
        <xdr:cNvPr id="29" name="テキスト ボックス 28">
          <a:extLst>
            <a:ext uri="{FF2B5EF4-FFF2-40B4-BE49-F238E27FC236}">
              <a16:creationId xmlns:a16="http://schemas.microsoft.com/office/drawing/2014/main" id="{BEB6B848-911E-D6F8-24EF-F7A421303C0E}"/>
            </a:ext>
          </a:extLst>
        </xdr:cNvPr>
        <xdr:cNvSpPr txBox="1"/>
      </xdr:nvSpPr>
      <xdr:spPr>
        <a:xfrm>
          <a:off x="9801225" y="20307300"/>
          <a:ext cx="257175" cy="2190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13</xdr:col>
      <xdr:colOff>485970</xdr:colOff>
      <xdr:row>92</xdr:row>
      <xdr:rowOff>0</xdr:rowOff>
    </xdr:from>
    <xdr:ext cx="184731" cy="264560"/>
    <xdr:sp macro="" textlink="">
      <xdr:nvSpPr>
        <xdr:cNvPr id="607" name="テキスト ボックス 606">
          <a:extLst>
            <a:ext uri="{FF2B5EF4-FFF2-40B4-BE49-F238E27FC236}">
              <a16:creationId xmlns:a16="http://schemas.microsoft.com/office/drawing/2014/main" id="{C8C567B6-B9D4-4669-A5F9-A0A9B57A40C9}"/>
            </a:ext>
          </a:extLst>
        </xdr:cNvPr>
        <xdr:cNvSpPr txBox="1"/>
      </xdr:nvSpPr>
      <xdr:spPr>
        <a:xfrm>
          <a:off x="10772970" y="1228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13</xdr:col>
      <xdr:colOff>485970</xdr:colOff>
      <xdr:row>92</xdr:row>
      <xdr:rowOff>0</xdr:rowOff>
    </xdr:from>
    <xdr:ext cx="184731" cy="264560"/>
    <xdr:sp macro="" textlink="">
      <xdr:nvSpPr>
        <xdr:cNvPr id="608" name="テキスト ボックス 607">
          <a:extLst>
            <a:ext uri="{FF2B5EF4-FFF2-40B4-BE49-F238E27FC236}">
              <a16:creationId xmlns:a16="http://schemas.microsoft.com/office/drawing/2014/main" id="{04EBCF30-E503-4BFA-9A82-4DAFDA163E92}"/>
            </a:ext>
          </a:extLst>
        </xdr:cNvPr>
        <xdr:cNvSpPr txBox="1"/>
      </xdr:nvSpPr>
      <xdr:spPr>
        <a:xfrm>
          <a:off x="10772970" y="12287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11</xdr:col>
      <xdr:colOff>25977</xdr:colOff>
      <xdr:row>92</xdr:row>
      <xdr:rowOff>25977</xdr:rowOff>
    </xdr:from>
    <xdr:to>
      <xdr:col>15</xdr:col>
      <xdr:colOff>1108363</xdr:colOff>
      <xdr:row>105</xdr:row>
      <xdr:rowOff>52159</xdr:rowOff>
    </xdr:to>
    <xdr:graphicFrame macro="">
      <xdr:nvGraphicFramePr>
        <xdr:cNvPr id="609" name="グラフ 608">
          <a:extLst>
            <a:ext uri="{FF2B5EF4-FFF2-40B4-BE49-F238E27FC236}">
              <a16:creationId xmlns:a16="http://schemas.microsoft.com/office/drawing/2014/main" id="{8BBAD00E-B139-4B50-9CBE-51F4E41BD7D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xdr:from>
      <xdr:col>12</xdr:col>
      <xdr:colOff>295275</xdr:colOff>
      <xdr:row>101</xdr:row>
      <xdr:rowOff>180975</xdr:rowOff>
    </xdr:from>
    <xdr:to>
      <xdr:col>15</xdr:col>
      <xdr:colOff>926855</xdr:colOff>
      <xdr:row>102</xdr:row>
      <xdr:rowOff>85725</xdr:rowOff>
    </xdr:to>
    <xdr:grpSp>
      <xdr:nvGrpSpPr>
        <xdr:cNvPr id="610" name="グループ化 609">
          <a:extLst>
            <a:ext uri="{FF2B5EF4-FFF2-40B4-BE49-F238E27FC236}">
              <a16:creationId xmlns:a16="http://schemas.microsoft.com/office/drawing/2014/main" id="{5CB9BA5E-676E-4DE5-A041-B69CFCF934D8}"/>
            </a:ext>
          </a:extLst>
        </xdr:cNvPr>
        <xdr:cNvGrpSpPr/>
      </xdr:nvGrpSpPr>
      <xdr:grpSpPr>
        <a:xfrm>
          <a:off x="10144125" y="20107275"/>
          <a:ext cx="3470030" cy="95250"/>
          <a:chOff x="5673976" y="975865"/>
          <a:chExt cx="3695896" cy="161088"/>
        </a:xfrm>
      </xdr:grpSpPr>
      <xdr:grpSp>
        <xdr:nvGrpSpPr>
          <xdr:cNvPr id="611" name="グループ化 610">
            <a:extLst>
              <a:ext uri="{FF2B5EF4-FFF2-40B4-BE49-F238E27FC236}">
                <a16:creationId xmlns:a16="http://schemas.microsoft.com/office/drawing/2014/main" id="{2B0CDD4D-E85F-DC30-9E96-6C79F06391F7}"/>
              </a:ext>
            </a:extLst>
          </xdr:cNvPr>
          <xdr:cNvGrpSpPr/>
        </xdr:nvGrpSpPr>
        <xdr:grpSpPr>
          <a:xfrm>
            <a:off x="5673976" y="975865"/>
            <a:ext cx="3695896" cy="161088"/>
            <a:chOff x="5673976" y="975865"/>
            <a:chExt cx="3695896" cy="161088"/>
          </a:xfrm>
        </xdr:grpSpPr>
        <xdr:grpSp>
          <xdr:nvGrpSpPr>
            <xdr:cNvPr id="629" name="グループ化 628">
              <a:extLst>
                <a:ext uri="{FF2B5EF4-FFF2-40B4-BE49-F238E27FC236}">
                  <a16:creationId xmlns:a16="http://schemas.microsoft.com/office/drawing/2014/main" id="{29B85A35-2A1B-2312-6DA5-9A1D64D6D95A}"/>
                </a:ext>
              </a:extLst>
            </xdr:cNvPr>
            <xdr:cNvGrpSpPr/>
          </xdr:nvGrpSpPr>
          <xdr:grpSpPr>
            <a:xfrm>
              <a:off x="5673976" y="975865"/>
              <a:ext cx="3695896" cy="128941"/>
              <a:chOff x="1390650" y="962024"/>
              <a:chExt cx="7889630" cy="447675"/>
            </a:xfrm>
          </xdr:grpSpPr>
          <xdr:sp macro="" textlink="">
            <xdr:nvSpPr>
              <xdr:cNvPr id="968" name="波線 967">
                <a:extLst>
                  <a:ext uri="{FF2B5EF4-FFF2-40B4-BE49-F238E27FC236}">
                    <a16:creationId xmlns:a16="http://schemas.microsoft.com/office/drawing/2014/main" id="{4F325222-1156-69D1-C31C-27A44BEB5E89}"/>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9" name="波線 968">
                <a:extLst>
                  <a:ext uri="{FF2B5EF4-FFF2-40B4-BE49-F238E27FC236}">
                    <a16:creationId xmlns:a16="http://schemas.microsoft.com/office/drawing/2014/main" id="{9A32207F-4366-C7E9-7428-D8842477EDB3}"/>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0" name="波線 969">
                <a:extLst>
                  <a:ext uri="{FF2B5EF4-FFF2-40B4-BE49-F238E27FC236}">
                    <a16:creationId xmlns:a16="http://schemas.microsoft.com/office/drawing/2014/main" id="{28DDE8FC-E75A-FA3B-8BC1-599B75E8839F}"/>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1" name="波線 970">
                <a:extLst>
                  <a:ext uri="{FF2B5EF4-FFF2-40B4-BE49-F238E27FC236}">
                    <a16:creationId xmlns:a16="http://schemas.microsoft.com/office/drawing/2014/main" id="{ABB416FD-7BD9-2648-BF5E-BA0E16B1D8C2}"/>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2" name="波線 971">
                <a:extLst>
                  <a:ext uri="{FF2B5EF4-FFF2-40B4-BE49-F238E27FC236}">
                    <a16:creationId xmlns:a16="http://schemas.microsoft.com/office/drawing/2014/main" id="{223F24BD-9A12-72CA-27CD-BAE06296200A}"/>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3" name="波線 972">
                <a:extLst>
                  <a:ext uri="{FF2B5EF4-FFF2-40B4-BE49-F238E27FC236}">
                    <a16:creationId xmlns:a16="http://schemas.microsoft.com/office/drawing/2014/main" id="{16F739CB-F65B-0E18-EC74-9598A41F6B75}"/>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4" name="波線 973">
                <a:extLst>
                  <a:ext uri="{FF2B5EF4-FFF2-40B4-BE49-F238E27FC236}">
                    <a16:creationId xmlns:a16="http://schemas.microsoft.com/office/drawing/2014/main" id="{92B3AD1F-70EE-4EC7-C58C-2AFB2845FE79}"/>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5" name="波線 974">
                <a:extLst>
                  <a:ext uri="{FF2B5EF4-FFF2-40B4-BE49-F238E27FC236}">
                    <a16:creationId xmlns:a16="http://schemas.microsoft.com/office/drawing/2014/main" id="{7F0976A3-5132-7D3E-1052-98C39D9665BB}"/>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6" name="波線 975">
                <a:extLst>
                  <a:ext uri="{FF2B5EF4-FFF2-40B4-BE49-F238E27FC236}">
                    <a16:creationId xmlns:a16="http://schemas.microsoft.com/office/drawing/2014/main" id="{F258A966-E9F7-2F84-AD9B-BF05BEE7D776}"/>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7" name="波線 976">
                <a:extLst>
                  <a:ext uri="{FF2B5EF4-FFF2-40B4-BE49-F238E27FC236}">
                    <a16:creationId xmlns:a16="http://schemas.microsoft.com/office/drawing/2014/main" id="{36539A37-55FB-F53B-7F47-9DC419D662CD}"/>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8" name="波線 977">
                <a:extLst>
                  <a:ext uri="{FF2B5EF4-FFF2-40B4-BE49-F238E27FC236}">
                    <a16:creationId xmlns:a16="http://schemas.microsoft.com/office/drawing/2014/main" id="{1E92D181-8B26-9314-6344-500BEBD8D27D}"/>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79" name="波線 978">
                <a:extLst>
                  <a:ext uri="{FF2B5EF4-FFF2-40B4-BE49-F238E27FC236}">
                    <a16:creationId xmlns:a16="http://schemas.microsoft.com/office/drawing/2014/main" id="{155A32BB-61A6-17A6-C66B-90A90C47A9C7}"/>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80" name="波線 979">
                <a:extLst>
                  <a:ext uri="{FF2B5EF4-FFF2-40B4-BE49-F238E27FC236}">
                    <a16:creationId xmlns:a16="http://schemas.microsoft.com/office/drawing/2014/main" id="{2DBCA833-B9DB-6067-CEAB-6DCC9A2900E7}"/>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81" name="波線 980">
                <a:extLst>
                  <a:ext uri="{FF2B5EF4-FFF2-40B4-BE49-F238E27FC236}">
                    <a16:creationId xmlns:a16="http://schemas.microsoft.com/office/drawing/2014/main" id="{D31CD221-2B0D-EA44-39E0-DB8BB0429D76}"/>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82" name="波線 981">
                <a:extLst>
                  <a:ext uri="{FF2B5EF4-FFF2-40B4-BE49-F238E27FC236}">
                    <a16:creationId xmlns:a16="http://schemas.microsoft.com/office/drawing/2014/main" id="{0BBEF073-660A-E235-8750-9F5C53F54E47}"/>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83" name="波線 982">
                <a:extLst>
                  <a:ext uri="{FF2B5EF4-FFF2-40B4-BE49-F238E27FC236}">
                    <a16:creationId xmlns:a16="http://schemas.microsoft.com/office/drawing/2014/main" id="{C89A3C62-8F0A-DA41-3D35-07A429A9BE9E}"/>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951" name="グループ化 950">
              <a:extLst>
                <a:ext uri="{FF2B5EF4-FFF2-40B4-BE49-F238E27FC236}">
                  <a16:creationId xmlns:a16="http://schemas.microsoft.com/office/drawing/2014/main" id="{F6657287-D9E4-6346-C7B4-49AC2D344200}"/>
                </a:ext>
              </a:extLst>
            </xdr:cNvPr>
            <xdr:cNvGrpSpPr/>
          </xdr:nvGrpSpPr>
          <xdr:grpSpPr>
            <a:xfrm>
              <a:off x="5673976" y="1008012"/>
              <a:ext cx="3695896" cy="128941"/>
              <a:chOff x="1390650" y="962024"/>
              <a:chExt cx="7889630" cy="447675"/>
            </a:xfrm>
          </xdr:grpSpPr>
          <xdr:sp macro="" textlink="">
            <xdr:nvSpPr>
              <xdr:cNvPr id="952" name="波線 951">
                <a:extLst>
                  <a:ext uri="{FF2B5EF4-FFF2-40B4-BE49-F238E27FC236}">
                    <a16:creationId xmlns:a16="http://schemas.microsoft.com/office/drawing/2014/main" id="{7EC6C8D8-8FE6-5392-527A-9AF38C337AE2}"/>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3" name="波線 952">
                <a:extLst>
                  <a:ext uri="{FF2B5EF4-FFF2-40B4-BE49-F238E27FC236}">
                    <a16:creationId xmlns:a16="http://schemas.microsoft.com/office/drawing/2014/main" id="{908BF1B4-4694-79F7-AD7B-3087A732927F}"/>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4" name="波線 953">
                <a:extLst>
                  <a:ext uri="{FF2B5EF4-FFF2-40B4-BE49-F238E27FC236}">
                    <a16:creationId xmlns:a16="http://schemas.microsoft.com/office/drawing/2014/main" id="{3571DE63-56EA-CB09-B06F-32F3A9F95AB2}"/>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5" name="波線 954">
                <a:extLst>
                  <a:ext uri="{FF2B5EF4-FFF2-40B4-BE49-F238E27FC236}">
                    <a16:creationId xmlns:a16="http://schemas.microsoft.com/office/drawing/2014/main" id="{8501F276-CA49-0D01-DBFD-64F68D10B80C}"/>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6" name="波線 955">
                <a:extLst>
                  <a:ext uri="{FF2B5EF4-FFF2-40B4-BE49-F238E27FC236}">
                    <a16:creationId xmlns:a16="http://schemas.microsoft.com/office/drawing/2014/main" id="{2BBA76D5-0A36-83B9-BE21-48604BCCAD92}"/>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7" name="波線 956">
                <a:extLst>
                  <a:ext uri="{FF2B5EF4-FFF2-40B4-BE49-F238E27FC236}">
                    <a16:creationId xmlns:a16="http://schemas.microsoft.com/office/drawing/2014/main" id="{0D57FA1C-75FB-BAFD-9EE4-1BE72B1AC270}"/>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8" name="波線 957">
                <a:extLst>
                  <a:ext uri="{FF2B5EF4-FFF2-40B4-BE49-F238E27FC236}">
                    <a16:creationId xmlns:a16="http://schemas.microsoft.com/office/drawing/2014/main" id="{81FAA683-E688-CADF-A226-3136C8700EA7}"/>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59" name="波線 958">
                <a:extLst>
                  <a:ext uri="{FF2B5EF4-FFF2-40B4-BE49-F238E27FC236}">
                    <a16:creationId xmlns:a16="http://schemas.microsoft.com/office/drawing/2014/main" id="{12EF9970-9AD2-37DA-855A-2E7E2FCF94A2}"/>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0" name="波線 959">
                <a:extLst>
                  <a:ext uri="{FF2B5EF4-FFF2-40B4-BE49-F238E27FC236}">
                    <a16:creationId xmlns:a16="http://schemas.microsoft.com/office/drawing/2014/main" id="{669D2928-36D0-0BEC-12ED-38C865F778F5}"/>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1" name="波線 960">
                <a:extLst>
                  <a:ext uri="{FF2B5EF4-FFF2-40B4-BE49-F238E27FC236}">
                    <a16:creationId xmlns:a16="http://schemas.microsoft.com/office/drawing/2014/main" id="{719C31F7-9CA1-9754-8EBE-35A673E0F22A}"/>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2" name="波線 961">
                <a:extLst>
                  <a:ext uri="{FF2B5EF4-FFF2-40B4-BE49-F238E27FC236}">
                    <a16:creationId xmlns:a16="http://schemas.microsoft.com/office/drawing/2014/main" id="{C58F0A56-3382-2E42-9063-977BD22C3308}"/>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3" name="波線 962">
                <a:extLst>
                  <a:ext uri="{FF2B5EF4-FFF2-40B4-BE49-F238E27FC236}">
                    <a16:creationId xmlns:a16="http://schemas.microsoft.com/office/drawing/2014/main" id="{3A5E0643-2EDC-4A09-0DE0-1EF0F3AF9CB1}"/>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4" name="波線 963">
                <a:extLst>
                  <a:ext uri="{FF2B5EF4-FFF2-40B4-BE49-F238E27FC236}">
                    <a16:creationId xmlns:a16="http://schemas.microsoft.com/office/drawing/2014/main" id="{CFDF34A1-0794-E086-60F8-1ABD5514AFC4}"/>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5" name="波線 964">
                <a:extLst>
                  <a:ext uri="{FF2B5EF4-FFF2-40B4-BE49-F238E27FC236}">
                    <a16:creationId xmlns:a16="http://schemas.microsoft.com/office/drawing/2014/main" id="{46FC035D-5F67-C011-A889-95CCD13AA444}"/>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6" name="波線 965">
                <a:extLst>
                  <a:ext uri="{FF2B5EF4-FFF2-40B4-BE49-F238E27FC236}">
                    <a16:creationId xmlns:a16="http://schemas.microsoft.com/office/drawing/2014/main" id="{55BEACDC-B78A-4EA9-1FCD-D844AADDCED3}"/>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967" name="波線 966">
                <a:extLst>
                  <a:ext uri="{FF2B5EF4-FFF2-40B4-BE49-F238E27FC236}">
                    <a16:creationId xmlns:a16="http://schemas.microsoft.com/office/drawing/2014/main" id="{71652B54-AEEA-3084-9978-2DF22C3E7D24}"/>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612" name="グループ化 611">
            <a:extLst>
              <a:ext uri="{FF2B5EF4-FFF2-40B4-BE49-F238E27FC236}">
                <a16:creationId xmlns:a16="http://schemas.microsoft.com/office/drawing/2014/main" id="{D1F306DB-B789-3182-EE92-D251BFC8D88F}"/>
              </a:ext>
            </a:extLst>
          </xdr:cNvPr>
          <xdr:cNvGrpSpPr/>
        </xdr:nvGrpSpPr>
        <xdr:grpSpPr>
          <a:xfrm>
            <a:off x="5673976" y="988853"/>
            <a:ext cx="3695896" cy="128941"/>
            <a:chOff x="1390650" y="962024"/>
            <a:chExt cx="7889630" cy="447675"/>
          </a:xfrm>
          <a:solidFill>
            <a:sysClr val="window" lastClr="FFFFFF"/>
          </a:solidFill>
        </xdr:grpSpPr>
        <xdr:sp macro="" textlink="">
          <xdr:nvSpPr>
            <xdr:cNvPr id="613" name="波線 612">
              <a:extLst>
                <a:ext uri="{FF2B5EF4-FFF2-40B4-BE49-F238E27FC236}">
                  <a16:creationId xmlns:a16="http://schemas.microsoft.com/office/drawing/2014/main" id="{4F67CB30-8FF3-C77E-5CA5-77CDC87521FF}"/>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4" name="波線 613">
              <a:extLst>
                <a:ext uri="{FF2B5EF4-FFF2-40B4-BE49-F238E27FC236}">
                  <a16:creationId xmlns:a16="http://schemas.microsoft.com/office/drawing/2014/main" id="{4FA36F42-5BEC-6EB4-8C03-356036A8F78C}"/>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5" name="波線 614">
              <a:extLst>
                <a:ext uri="{FF2B5EF4-FFF2-40B4-BE49-F238E27FC236}">
                  <a16:creationId xmlns:a16="http://schemas.microsoft.com/office/drawing/2014/main" id="{FD22EFDF-6FCD-3F5A-3302-85B82C05819C}"/>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6" name="波線 615">
              <a:extLst>
                <a:ext uri="{FF2B5EF4-FFF2-40B4-BE49-F238E27FC236}">
                  <a16:creationId xmlns:a16="http://schemas.microsoft.com/office/drawing/2014/main" id="{E34E051C-0EED-205F-3DEE-5AE9536FEDAE}"/>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7" name="波線 616">
              <a:extLst>
                <a:ext uri="{FF2B5EF4-FFF2-40B4-BE49-F238E27FC236}">
                  <a16:creationId xmlns:a16="http://schemas.microsoft.com/office/drawing/2014/main" id="{BA76B455-B322-71F0-88B2-FF5D7D03652A}"/>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8" name="波線 617">
              <a:extLst>
                <a:ext uri="{FF2B5EF4-FFF2-40B4-BE49-F238E27FC236}">
                  <a16:creationId xmlns:a16="http://schemas.microsoft.com/office/drawing/2014/main" id="{040970DF-3114-CAC7-4AC8-89979784E9D6}"/>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19" name="波線 618">
              <a:extLst>
                <a:ext uri="{FF2B5EF4-FFF2-40B4-BE49-F238E27FC236}">
                  <a16:creationId xmlns:a16="http://schemas.microsoft.com/office/drawing/2014/main" id="{5B73ABA8-7CEC-AEC7-83EB-7D847D382D24}"/>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0" name="波線 619">
              <a:extLst>
                <a:ext uri="{FF2B5EF4-FFF2-40B4-BE49-F238E27FC236}">
                  <a16:creationId xmlns:a16="http://schemas.microsoft.com/office/drawing/2014/main" id="{A9DAD4E2-6591-E986-CE6F-5E6EF322B1C4}"/>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1" name="波線 620">
              <a:extLst>
                <a:ext uri="{FF2B5EF4-FFF2-40B4-BE49-F238E27FC236}">
                  <a16:creationId xmlns:a16="http://schemas.microsoft.com/office/drawing/2014/main" id="{B31B000E-5649-0426-5FCA-C5854FA1344F}"/>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2" name="波線 621">
              <a:extLst>
                <a:ext uri="{FF2B5EF4-FFF2-40B4-BE49-F238E27FC236}">
                  <a16:creationId xmlns:a16="http://schemas.microsoft.com/office/drawing/2014/main" id="{706B80BC-7B79-3DD0-7E33-2763BDB469B3}"/>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3" name="波線 622">
              <a:extLst>
                <a:ext uri="{FF2B5EF4-FFF2-40B4-BE49-F238E27FC236}">
                  <a16:creationId xmlns:a16="http://schemas.microsoft.com/office/drawing/2014/main" id="{8D40A14A-554F-5AD6-2DA8-DAC3150888F7}"/>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4" name="波線 623">
              <a:extLst>
                <a:ext uri="{FF2B5EF4-FFF2-40B4-BE49-F238E27FC236}">
                  <a16:creationId xmlns:a16="http://schemas.microsoft.com/office/drawing/2014/main" id="{9520DB66-BCBD-22B8-CDCB-FD7DBF76A16D}"/>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5" name="波線 624">
              <a:extLst>
                <a:ext uri="{FF2B5EF4-FFF2-40B4-BE49-F238E27FC236}">
                  <a16:creationId xmlns:a16="http://schemas.microsoft.com/office/drawing/2014/main" id="{9F6CF041-7E0B-A837-A8D9-A7D0C81F0F53}"/>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6" name="波線 625">
              <a:extLst>
                <a:ext uri="{FF2B5EF4-FFF2-40B4-BE49-F238E27FC236}">
                  <a16:creationId xmlns:a16="http://schemas.microsoft.com/office/drawing/2014/main" id="{66DDDED2-EDDC-1890-A087-94D078A1DDEB}"/>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7" name="波線 626">
              <a:extLst>
                <a:ext uri="{FF2B5EF4-FFF2-40B4-BE49-F238E27FC236}">
                  <a16:creationId xmlns:a16="http://schemas.microsoft.com/office/drawing/2014/main" id="{2A5FD883-65E3-D7CD-752F-0845E9A19317}"/>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628" name="波線 627">
              <a:extLst>
                <a:ext uri="{FF2B5EF4-FFF2-40B4-BE49-F238E27FC236}">
                  <a16:creationId xmlns:a16="http://schemas.microsoft.com/office/drawing/2014/main" id="{9BC8DA7E-8684-F326-BE8B-A09E62DA4AB6}"/>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11</xdr:col>
      <xdr:colOff>304800</xdr:colOff>
      <xdr:row>103</xdr:row>
      <xdr:rowOff>28575</xdr:rowOff>
    </xdr:from>
    <xdr:to>
      <xdr:col>12</xdr:col>
      <xdr:colOff>180975</xdr:colOff>
      <xdr:row>103</xdr:row>
      <xdr:rowOff>180975</xdr:rowOff>
    </xdr:to>
    <xdr:sp macro="" textlink="">
      <xdr:nvSpPr>
        <xdr:cNvPr id="984" name="正方形/長方形 983">
          <a:extLst>
            <a:ext uri="{FF2B5EF4-FFF2-40B4-BE49-F238E27FC236}">
              <a16:creationId xmlns:a16="http://schemas.microsoft.com/office/drawing/2014/main" id="{ABD7AB0E-0BD2-7647-E754-BD38A9E0F329}"/>
            </a:ext>
          </a:extLst>
        </xdr:cNvPr>
        <xdr:cNvSpPr/>
      </xdr:nvSpPr>
      <xdr:spPr>
        <a:xfrm>
          <a:off x="9810750" y="20335875"/>
          <a:ext cx="219075" cy="152400"/>
        </a:xfrm>
        <a:prstGeom prst="rect">
          <a:avLst/>
        </a:prstGeom>
        <a:solidFill>
          <a:schemeClr val="bg1"/>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152400</xdr:colOff>
      <xdr:row>117</xdr:row>
      <xdr:rowOff>20528</xdr:rowOff>
    </xdr:from>
    <xdr:to>
      <xdr:col>15</xdr:col>
      <xdr:colOff>695325</xdr:colOff>
      <xdr:row>117</xdr:row>
      <xdr:rowOff>85724</xdr:rowOff>
    </xdr:to>
    <xdr:grpSp>
      <xdr:nvGrpSpPr>
        <xdr:cNvPr id="164" name="グループ化 163">
          <a:extLst>
            <a:ext uri="{FF2B5EF4-FFF2-40B4-BE49-F238E27FC236}">
              <a16:creationId xmlns:a16="http://schemas.microsoft.com/office/drawing/2014/main" id="{0115C784-EF1B-4343-A758-4F98DE351965}"/>
            </a:ext>
          </a:extLst>
        </xdr:cNvPr>
        <xdr:cNvGrpSpPr/>
      </xdr:nvGrpSpPr>
      <xdr:grpSpPr>
        <a:xfrm>
          <a:off x="10001250" y="23099603"/>
          <a:ext cx="3381375" cy="65196"/>
          <a:chOff x="5673976" y="975865"/>
          <a:chExt cx="3695896" cy="161088"/>
        </a:xfrm>
      </xdr:grpSpPr>
      <xdr:grpSp>
        <xdr:nvGrpSpPr>
          <xdr:cNvPr id="231" name="グループ化 230">
            <a:extLst>
              <a:ext uri="{FF2B5EF4-FFF2-40B4-BE49-F238E27FC236}">
                <a16:creationId xmlns:a16="http://schemas.microsoft.com/office/drawing/2014/main" id="{63E54616-D002-3EB3-36D8-39DBE2EDA265}"/>
              </a:ext>
            </a:extLst>
          </xdr:cNvPr>
          <xdr:cNvGrpSpPr/>
        </xdr:nvGrpSpPr>
        <xdr:grpSpPr>
          <a:xfrm>
            <a:off x="5673976" y="975865"/>
            <a:ext cx="3695896" cy="161088"/>
            <a:chOff x="5673976" y="975865"/>
            <a:chExt cx="3695896" cy="161088"/>
          </a:xfrm>
        </xdr:grpSpPr>
        <xdr:grpSp>
          <xdr:nvGrpSpPr>
            <xdr:cNvPr id="303" name="グループ化 302">
              <a:extLst>
                <a:ext uri="{FF2B5EF4-FFF2-40B4-BE49-F238E27FC236}">
                  <a16:creationId xmlns:a16="http://schemas.microsoft.com/office/drawing/2014/main" id="{783D87FE-163A-4ACF-6439-E8D0014B250D}"/>
                </a:ext>
              </a:extLst>
            </xdr:cNvPr>
            <xdr:cNvGrpSpPr/>
          </xdr:nvGrpSpPr>
          <xdr:grpSpPr>
            <a:xfrm>
              <a:off x="5673976" y="975865"/>
              <a:ext cx="3695896" cy="128941"/>
              <a:chOff x="1390650" y="962024"/>
              <a:chExt cx="7889630" cy="447675"/>
            </a:xfrm>
          </xdr:grpSpPr>
          <xdr:sp macro="" textlink="">
            <xdr:nvSpPr>
              <xdr:cNvPr id="358" name="波線 357">
                <a:extLst>
                  <a:ext uri="{FF2B5EF4-FFF2-40B4-BE49-F238E27FC236}">
                    <a16:creationId xmlns:a16="http://schemas.microsoft.com/office/drawing/2014/main" id="{05E72DAE-B964-3D7B-E3E6-31A08E74788D}"/>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9" name="波線 358">
                <a:extLst>
                  <a:ext uri="{FF2B5EF4-FFF2-40B4-BE49-F238E27FC236}">
                    <a16:creationId xmlns:a16="http://schemas.microsoft.com/office/drawing/2014/main" id="{FBC53C5A-B16B-3151-39B5-3524801ABF41}"/>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0" name="波線 359">
                <a:extLst>
                  <a:ext uri="{FF2B5EF4-FFF2-40B4-BE49-F238E27FC236}">
                    <a16:creationId xmlns:a16="http://schemas.microsoft.com/office/drawing/2014/main" id="{6B03C5CE-A751-38A0-8629-6BC2DAB4875C}"/>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1" name="波線 360">
                <a:extLst>
                  <a:ext uri="{FF2B5EF4-FFF2-40B4-BE49-F238E27FC236}">
                    <a16:creationId xmlns:a16="http://schemas.microsoft.com/office/drawing/2014/main" id="{D4AA6A39-A71C-CF37-16FE-DE3326AAAAC5}"/>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2" name="波線 361">
                <a:extLst>
                  <a:ext uri="{FF2B5EF4-FFF2-40B4-BE49-F238E27FC236}">
                    <a16:creationId xmlns:a16="http://schemas.microsoft.com/office/drawing/2014/main" id="{C4843D9D-D867-B24B-12B8-F44F49EED57F}"/>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3" name="波線 362">
                <a:extLst>
                  <a:ext uri="{FF2B5EF4-FFF2-40B4-BE49-F238E27FC236}">
                    <a16:creationId xmlns:a16="http://schemas.microsoft.com/office/drawing/2014/main" id="{37100E67-ECA6-933C-3C33-16F6038E4457}"/>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4" name="波線 363">
                <a:extLst>
                  <a:ext uri="{FF2B5EF4-FFF2-40B4-BE49-F238E27FC236}">
                    <a16:creationId xmlns:a16="http://schemas.microsoft.com/office/drawing/2014/main" id="{5EAB2F1F-DCA5-FD1A-834F-4968111392A2}"/>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5" name="波線 364">
                <a:extLst>
                  <a:ext uri="{FF2B5EF4-FFF2-40B4-BE49-F238E27FC236}">
                    <a16:creationId xmlns:a16="http://schemas.microsoft.com/office/drawing/2014/main" id="{74F74377-4933-6A2D-6FE0-D24D898C8F37}"/>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6" name="波線 365">
                <a:extLst>
                  <a:ext uri="{FF2B5EF4-FFF2-40B4-BE49-F238E27FC236}">
                    <a16:creationId xmlns:a16="http://schemas.microsoft.com/office/drawing/2014/main" id="{049BB8F8-C098-7239-DA63-13E042991E7A}"/>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7" name="波線 366">
                <a:extLst>
                  <a:ext uri="{FF2B5EF4-FFF2-40B4-BE49-F238E27FC236}">
                    <a16:creationId xmlns:a16="http://schemas.microsoft.com/office/drawing/2014/main" id="{CBC7B39A-801C-0F9B-42CD-CC496555251A}"/>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8" name="波線 367">
                <a:extLst>
                  <a:ext uri="{FF2B5EF4-FFF2-40B4-BE49-F238E27FC236}">
                    <a16:creationId xmlns:a16="http://schemas.microsoft.com/office/drawing/2014/main" id="{B7B43088-6836-C92F-18E3-D9E80DB39E00}"/>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9" name="波線 368">
                <a:extLst>
                  <a:ext uri="{FF2B5EF4-FFF2-40B4-BE49-F238E27FC236}">
                    <a16:creationId xmlns:a16="http://schemas.microsoft.com/office/drawing/2014/main" id="{9BFE375F-E859-223C-E5F1-D91DC7366009}"/>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0" name="波線 369">
                <a:extLst>
                  <a:ext uri="{FF2B5EF4-FFF2-40B4-BE49-F238E27FC236}">
                    <a16:creationId xmlns:a16="http://schemas.microsoft.com/office/drawing/2014/main" id="{106CFC30-4F33-0CC7-2F50-F76E20604DC3}"/>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1" name="波線 370">
                <a:extLst>
                  <a:ext uri="{FF2B5EF4-FFF2-40B4-BE49-F238E27FC236}">
                    <a16:creationId xmlns:a16="http://schemas.microsoft.com/office/drawing/2014/main" id="{97B09E66-7185-9BD3-1210-242AFDC46369}"/>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2" name="波線 371">
                <a:extLst>
                  <a:ext uri="{FF2B5EF4-FFF2-40B4-BE49-F238E27FC236}">
                    <a16:creationId xmlns:a16="http://schemas.microsoft.com/office/drawing/2014/main" id="{957FA13B-C311-2CD9-734C-4F36344443A8}"/>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3" name="波線 372">
                <a:extLst>
                  <a:ext uri="{FF2B5EF4-FFF2-40B4-BE49-F238E27FC236}">
                    <a16:creationId xmlns:a16="http://schemas.microsoft.com/office/drawing/2014/main" id="{319FBA14-014E-9BF5-1ED4-C195925ECCE1}"/>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nvGrpSpPr>
            <xdr:cNvPr id="304" name="グループ化 303">
              <a:extLst>
                <a:ext uri="{FF2B5EF4-FFF2-40B4-BE49-F238E27FC236}">
                  <a16:creationId xmlns:a16="http://schemas.microsoft.com/office/drawing/2014/main" id="{5425576A-FC67-BF11-5392-1B7BED87CA67}"/>
                </a:ext>
              </a:extLst>
            </xdr:cNvPr>
            <xdr:cNvGrpSpPr/>
          </xdr:nvGrpSpPr>
          <xdr:grpSpPr>
            <a:xfrm>
              <a:off x="5673976" y="1008012"/>
              <a:ext cx="3695896" cy="128941"/>
              <a:chOff x="1390650" y="962024"/>
              <a:chExt cx="7889630" cy="447675"/>
            </a:xfrm>
          </xdr:grpSpPr>
          <xdr:sp macro="" textlink="">
            <xdr:nvSpPr>
              <xdr:cNvPr id="305" name="波線 304">
                <a:extLst>
                  <a:ext uri="{FF2B5EF4-FFF2-40B4-BE49-F238E27FC236}">
                    <a16:creationId xmlns:a16="http://schemas.microsoft.com/office/drawing/2014/main" id="{CDD29593-B0ED-8EBB-FB61-3B52C4CAEDF0}"/>
                  </a:ext>
                </a:extLst>
              </xdr:cNvPr>
              <xdr:cNvSpPr/>
            </xdr:nvSpPr>
            <xdr:spPr>
              <a:xfrm>
                <a:off x="336232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6" name="波線 305">
                <a:extLst>
                  <a:ext uri="{FF2B5EF4-FFF2-40B4-BE49-F238E27FC236}">
                    <a16:creationId xmlns:a16="http://schemas.microsoft.com/office/drawing/2014/main" id="{69F20D3C-A32F-7974-AA5D-2281311019C8}"/>
                  </a:ext>
                </a:extLst>
              </xdr:cNvPr>
              <xdr:cNvSpPr/>
            </xdr:nvSpPr>
            <xdr:spPr>
              <a:xfrm>
                <a:off x="3856367"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7" name="波線 306">
                <a:extLst>
                  <a:ext uri="{FF2B5EF4-FFF2-40B4-BE49-F238E27FC236}">
                    <a16:creationId xmlns:a16="http://schemas.microsoft.com/office/drawing/2014/main" id="{407EB8EF-B192-6078-1443-46EEBB555AEF}"/>
                  </a:ext>
                </a:extLst>
              </xdr:cNvPr>
              <xdr:cNvSpPr/>
            </xdr:nvSpPr>
            <xdr:spPr>
              <a:xfrm>
                <a:off x="433985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8" name="波線 307">
                <a:extLst>
                  <a:ext uri="{FF2B5EF4-FFF2-40B4-BE49-F238E27FC236}">
                    <a16:creationId xmlns:a16="http://schemas.microsoft.com/office/drawing/2014/main" id="{0B49C6D8-B15C-917F-DCB9-BB09D74D9660}"/>
                  </a:ext>
                </a:extLst>
              </xdr:cNvPr>
              <xdr:cNvSpPr/>
            </xdr:nvSpPr>
            <xdr:spPr>
              <a:xfrm>
                <a:off x="4833901"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5" name="波線 314">
                <a:extLst>
                  <a:ext uri="{FF2B5EF4-FFF2-40B4-BE49-F238E27FC236}">
                    <a16:creationId xmlns:a16="http://schemas.microsoft.com/office/drawing/2014/main" id="{0371BB19-AB55-886B-016A-ED26E562435A}"/>
                  </a:ext>
                </a:extLst>
              </xdr:cNvPr>
              <xdr:cNvSpPr/>
            </xdr:nvSpPr>
            <xdr:spPr>
              <a:xfrm>
                <a:off x="5322631"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6" name="波線 315">
                <a:extLst>
                  <a:ext uri="{FF2B5EF4-FFF2-40B4-BE49-F238E27FC236}">
                    <a16:creationId xmlns:a16="http://schemas.microsoft.com/office/drawing/2014/main" id="{590ECC99-30D7-1F74-F914-73474D8BE389}"/>
                  </a:ext>
                </a:extLst>
              </xdr:cNvPr>
              <xdr:cNvSpPr/>
            </xdr:nvSpPr>
            <xdr:spPr>
              <a:xfrm>
                <a:off x="581667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7" name="波線 316">
                <a:extLst>
                  <a:ext uri="{FF2B5EF4-FFF2-40B4-BE49-F238E27FC236}">
                    <a16:creationId xmlns:a16="http://schemas.microsoft.com/office/drawing/2014/main" id="{4B397160-6A9A-E160-941F-3A0FE941DBEF}"/>
                  </a:ext>
                </a:extLst>
              </xdr:cNvPr>
              <xdr:cNvSpPr/>
            </xdr:nvSpPr>
            <xdr:spPr>
              <a:xfrm>
                <a:off x="6318152"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8" name="波線 317">
                <a:extLst>
                  <a:ext uri="{FF2B5EF4-FFF2-40B4-BE49-F238E27FC236}">
                    <a16:creationId xmlns:a16="http://schemas.microsoft.com/office/drawing/2014/main" id="{4FA7AF0A-C938-71E7-B06F-7A4612D57F0C}"/>
                  </a:ext>
                </a:extLst>
              </xdr:cNvPr>
              <xdr:cNvSpPr/>
            </xdr:nvSpPr>
            <xdr:spPr>
              <a:xfrm>
                <a:off x="6812194"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19" name="波線 318">
                <a:extLst>
                  <a:ext uri="{FF2B5EF4-FFF2-40B4-BE49-F238E27FC236}">
                    <a16:creationId xmlns:a16="http://schemas.microsoft.com/office/drawing/2014/main" id="{5B3DC4CD-D9AB-4AF0-9C9F-F13118B5CF25}"/>
                  </a:ext>
                </a:extLst>
              </xdr:cNvPr>
              <xdr:cNvSpPr/>
            </xdr:nvSpPr>
            <xdr:spPr>
              <a:xfrm>
                <a:off x="7314735"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20" name="波線 319">
                <a:extLst>
                  <a:ext uri="{FF2B5EF4-FFF2-40B4-BE49-F238E27FC236}">
                    <a16:creationId xmlns:a16="http://schemas.microsoft.com/office/drawing/2014/main" id="{FD830714-0096-8938-598F-954101058448}"/>
                  </a:ext>
                </a:extLst>
              </xdr:cNvPr>
              <xdr:cNvSpPr/>
            </xdr:nvSpPr>
            <xdr:spPr>
              <a:xfrm>
                <a:off x="7808778"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39" name="波線 338">
                <a:extLst>
                  <a:ext uri="{FF2B5EF4-FFF2-40B4-BE49-F238E27FC236}">
                    <a16:creationId xmlns:a16="http://schemas.microsoft.com/office/drawing/2014/main" id="{00BD738C-7FC7-37B1-1582-C2C61FE5989E}"/>
                  </a:ext>
                </a:extLst>
              </xdr:cNvPr>
              <xdr:cNvSpPr/>
            </xdr:nvSpPr>
            <xdr:spPr>
              <a:xfrm>
                <a:off x="8297508"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0" name="波線 339">
                <a:extLst>
                  <a:ext uri="{FF2B5EF4-FFF2-40B4-BE49-F238E27FC236}">
                    <a16:creationId xmlns:a16="http://schemas.microsoft.com/office/drawing/2014/main" id="{163B834F-C297-B012-40E6-7132C9642AE7}"/>
                  </a:ext>
                </a:extLst>
              </xdr:cNvPr>
              <xdr:cNvSpPr/>
            </xdr:nvSpPr>
            <xdr:spPr>
              <a:xfrm>
                <a:off x="8791551"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1" name="波線 340">
                <a:extLst>
                  <a:ext uri="{FF2B5EF4-FFF2-40B4-BE49-F238E27FC236}">
                    <a16:creationId xmlns:a16="http://schemas.microsoft.com/office/drawing/2014/main" id="{5CADEE0D-8F03-6866-A68B-39057E5ED05C}"/>
                  </a:ext>
                </a:extLst>
              </xdr:cNvPr>
              <xdr:cNvSpPr/>
            </xdr:nvSpPr>
            <xdr:spPr>
              <a:xfrm>
                <a:off x="1390650"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2" name="波線 341">
                <a:extLst>
                  <a:ext uri="{FF2B5EF4-FFF2-40B4-BE49-F238E27FC236}">
                    <a16:creationId xmlns:a16="http://schemas.microsoft.com/office/drawing/2014/main" id="{4E68F663-D608-33E3-6989-BD81FCA679AC}"/>
                  </a:ext>
                </a:extLst>
              </xdr:cNvPr>
              <xdr:cNvSpPr/>
            </xdr:nvSpPr>
            <xdr:spPr>
              <a:xfrm>
                <a:off x="1884692" y="962024"/>
                <a:ext cx="488729"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3" name="波線 342">
                <a:extLst>
                  <a:ext uri="{FF2B5EF4-FFF2-40B4-BE49-F238E27FC236}">
                    <a16:creationId xmlns:a16="http://schemas.microsoft.com/office/drawing/2014/main" id="{5F0FBBEE-06B2-3ADE-41D6-CF868C9FE4F8}"/>
                  </a:ext>
                </a:extLst>
              </xdr:cNvPr>
              <xdr:cNvSpPr/>
            </xdr:nvSpPr>
            <xdr:spPr>
              <a:xfrm>
                <a:off x="2368183" y="962024"/>
                <a:ext cx="494042"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44" name="波線 343">
                <a:extLst>
                  <a:ext uri="{FF2B5EF4-FFF2-40B4-BE49-F238E27FC236}">
                    <a16:creationId xmlns:a16="http://schemas.microsoft.com/office/drawing/2014/main" id="{99637405-D3DB-FA6B-AA93-FFBAC4B4D3E4}"/>
                  </a:ext>
                </a:extLst>
              </xdr:cNvPr>
              <xdr:cNvSpPr/>
            </xdr:nvSpPr>
            <xdr:spPr>
              <a:xfrm>
                <a:off x="2862226" y="962024"/>
                <a:ext cx="488731" cy="447675"/>
              </a:xfrm>
              <a:prstGeom prst="wave">
                <a:avLst/>
              </a:prstGeom>
              <a:solidFill>
                <a:schemeClr val="tx1"/>
              </a:solid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grpSp>
        <xdr:nvGrpSpPr>
          <xdr:cNvPr id="232" name="グループ化 231">
            <a:extLst>
              <a:ext uri="{FF2B5EF4-FFF2-40B4-BE49-F238E27FC236}">
                <a16:creationId xmlns:a16="http://schemas.microsoft.com/office/drawing/2014/main" id="{EC14EEA9-29AF-031F-AC63-C8EE7115551B}"/>
              </a:ext>
            </a:extLst>
          </xdr:cNvPr>
          <xdr:cNvGrpSpPr/>
        </xdr:nvGrpSpPr>
        <xdr:grpSpPr>
          <a:xfrm>
            <a:off x="5673976" y="988853"/>
            <a:ext cx="3695896" cy="128941"/>
            <a:chOff x="1390650" y="962024"/>
            <a:chExt cx="7889630" cy="447675"/>
          </a:xfrm>
          <a:solidFill>
            <a:sysClr val="window" lastClr="FFFFFF"/>
          </a:solidFill>
        </xdr:grpSpPr>
        <xdr:sp macro="" textlink="">
          <xdr:nvSpPr>
            <xdr:cNvPr id="233" name="波線 232">
              <a:extLst>
                <a:ext uri="{FF2B5EF4-FFF2-40B4-BE49-F238E27FC236}">
                  <a16:creationId xmlns:a16="http://schemas.microsoft.com/office/drawing/2014/main" id="{0FD07C92-F113-62EE-2E4A-92B3601EFC3E}"/>
                </a:ext>
              </a:extLst>
            </xdr:cNvPr>
            <xdr:cNvSpPr/>
          </xdr:nvSpPr>
          <xdr:spPr>
            <a:xfrm>
              <a:off x="336232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4" name="波線 233">
              <a:extLst>
                <a:ext uri="{FF2B5EF4-FFF2-40B4-BE49-F238E27FC236}">
                  <a16:creationId xmlns:a16="http://schemas.microsoft.com/office/drawing/2014/main" id="{4F84A84E-83CD-F3AC-B980-43851B68A389}"/>
                </a:ext>
              </a:extLst>
            </xdr:cNvPr>
            <xdr:cNvSpPr/>
          </xdr:nvSpPr>
          <xdr:spPr>
            <a:xfrm>
              <a:off x="3856367"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5" name="波線 234">
              <a:extLst>
                <a:ext uri="{FF2B5EF4-FFF2-40B4-BE49-F238E27FC236}">
                  <a16:creationId xmlns:a16="http://schemas.microsoft.com/office/drawing/2014/main" id="{C6AEAF7A-BB25-2F79-65E7-254B9A6F0C11}"/>
                </a:ext>
              </a:extLst>
            </xdr:cNvPr>
            <xdr:cNvSpPr/>
          </xdr:nvSpPr>
          <xdr:spPr>
            <a:xfrm>
              <a:off x="433985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36" name="波線 235">
              <a:extLst>
                <a:ext uri="{FF2B5EF4-FFF2-40B4-BE49-F238E27FC236}">
                  <a16:creationId xmlns:a16="http://schemas.microsoft.com/office/drawing/2014/main" id="{9372785C-51C0-A2A2-698D-7627F819D24C}"/>
                </a:ext>
              </a:extLst>
            </xdr:cNvPr>
            <xdr:cNvSpPr/>
          </xdr:nvSpPr>
          <xdr:spPr>
            <a:xfrm>
              <a:off x="4833901"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1" name="波線 290">
              <a:extLst>
                <a:ext uri="{FF2B5EF4-FFF2-40B4-BE49-F238E27FC236}">
                  <a16:creationId xmlns:a16="http://schemas.microsoft.com/office/drawing/2014/main" id="{5690C8A0-66FB-8B06-F02E-F4E94D92CC1F}"/>
                </a:ext>
              </a:extLst>
            </xdr:cNvPr>
            <xdr:cNvSpPr/>
          </xdr:nvSpPr>
          <xdr:spPr>
            <a:xfrm>
              <a:off x="5322631"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2" name="波線 291">
              <a:extLst>
                <a:ext uri="{FF2B5EF4-FFF2-40B4-BE49-F238E27FC236}">
                  <a16:creationId xmlns:a16="http://schemas.microsoft.com/office/drawing/2014/main" id="{CC244013-A160-7C5B-8640-5DAC59A51E1A}"/>
                </a:ext>
              </a:extLst>
            </xdr:cNvPr>
            <xdr:cNvSpPr/>
          </xdr:nvSpPr>
          <xdr:spPr>
            <a:xfrm>
              <a:off x="581667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3" name="波線 292">
              <a:extLst>
                <a:ext uri="{FF2B5EF4-FFF2-40B4-BE49-F238E27FC236}">
                  <a16:creationId xmlns:a16="http://schemas.microsoft.com/office/drawing/2014/main" id="{DD1A56F7-2425-D8F8-91E0-0B960641F492}"/>
                </a:ext>
              </a:extLst>
            </xdr:cNvPr>
            <xdr:cNvSpPr/>
          </xdr:nvSpPr>
          <xdr:spPr>
            <a:xfrm>
              <a:off x="6318152"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4" name="波線 293">
              <a:extLst>
                <a:ext uri="{FF2B5EF4-FFF2-40B4-BE49-F238E27FC236}">
                  <a16:creationId xmlns:a16="http://schemas.microsoft.com/office/drawing/2014/main" id="{FC767A2E-7945-0528-3B4B-0AFA39C9D457}"/>
                </a:ext>
              </a:extLst>
            </xdr:cNvPr>
            <xdr:cNvSpPr/>
          </xdr:nvSpPr>
          <xdr:spPr>
            <a:xfrm>
              <a:off x="6812194"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5" name="波線 294">
              <a:extLst>
                <a:ext uri="{FF2B5EF4-FFF2-40B4-BE49-F238E27FC236}">
                  <a16:creationId xmlns:a16="http://schemas.microsoft.com/office/drawing/2014/main" id="{FA64A002-4F31-6E1E-726E-6EAD25E12D36}"/>
                </a:ext>
              </a:extLst>
            </xdr:cNvPr>
            <xdr:cNvSpPr/>
          </xdr:nvSpPr>
          <xdr:spPr>
            <a:xfrm>
              <a:off x="7314735"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6" name="波線 295">
              <a:extLst>
                <a:ext uri="{FF2B5EF4-FFF2-40B4-BE49-F238E27FC236}">
                  <a16:creationId xmlns:a16="http://schemas.microsoft.com/office/drawing/2014/main" id="{D5651C8D-41E0-5554-5432-F59FFF9BA1F2}"/>
                </a:ext>
              </a:extLst>
            </xdr:cNvPr>
            <xdr:cNvSpPr/>
          </xdr:nvSpPr>
          <xdr:spPr>
            <a:xfrm>
              <a:off x="7808778"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7" name="波線 296">
              <a:extLst>
                <a:ext uri="{FF2B5EF4-FFF2-40B4-BE49-F238E27FC236}">
                  <a16:creationId xmlns:a16="http://schemas.microsoft.com/office/drawing/2014/main" id="{836E57B1-A5DA-9CBF-6048-A901D48B88A7}"/>
                </a:ext>
              </a:extLst>
            </xdr:cNvPr>
            <xdr:cNvSpPr/>
          </xdr:nvSpPr>
          <xdr:spPr>
            <a:xfrm>
              <a:off x="8297508"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8" name="波線 297">
              <a:extLst>
                <a:ext uri="{FF2B5EF4-FFF2-40B4-BE49-F238E27FC236}">
                  <a16:creationId xmlns:a16="http://schemas.microsoft.com/office/drawing/2014/main" id="{DF4F4754-5B0C-0613-12DA-DBDFB2D483BA}"/>
                </a:ext>
              </a:extLst>
            </xdr:cNvPr>
            <xdr:cNvSpPr/>
          </xdr:nvSpPr>
          <xdr:spPr>
            <a:xfrm>
              <a:off x="8791551"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299" name="波線 298">
              <a:extLst>
                <a:ext uri="{FF2B5EF4-FFF2-40B4-BE49-F238E27FC236}">
                  <a16:creationId xmlns:a16="http://schemas.microsoft.com/office/drawing/2014/main" id="{A8A77E5E-F31B-9598-36EF-E62D9DB44788}"/>
                </a:ext>
              </a:extLst>
            </xdr:cNvPr>
            <xdr:cNvSpPr/>
          </xdr:nvSpPr>
          <xdr:spPr>
            <a:xfrm>
              <a:off x="1390650"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0" name="波線 299">
              <a:extLst>
                <a:ext uri="{FF2B5EF4-FFF2-40B4-BE49-F238E27FC236}">
                  <a16:creationId xmlns:a16="http://schemas.microsoft.com/office/drawing/2014/main" id="{8458BC3C-646C-C927-5B1E-250EA5F4ECD9}"/>
                </a:ext>
              </a:extLst>
            </xdr:cNvPr>
            <xdr:cNvSpPr/>
          </xdr:nvSpPr>
          <xdr:spPr>
            <a:xfrm>
              <a:off x="1884692" y="962024"/>
              <a:ext cx="488729"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1" name="波線 300">
              <a:extLst>
                <a:ext uri="{FF2B5EF4-FFF2-40B4-BE49-F238E27FC236}">
                  <a16:creationId xmlns:a16="http://schemas.microsoft.com/office/drawing/2014/main" id="{F5E709C9-B24E-7854-0DEF-D66F20064255}"/>
                </a:ext>
              </a:extLst>
            </xdr:cNvPr>
            <xdr:cNvSpPr/>
          </xdr:nvSpPr>
          <xdr:spPr>
            <a:xfrm>
              <a:off x="2368183" y="962024"/>
              <a:ext cx="494042"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02" name="波線 301">
              <a:extLst>
                <a:ext uri="{FF2B5EF4-FFF2-40B4-BE49-F238E27FC236}">
                  <a16:creationId xmlns:a16="http://schemas.microsoft.com/office/drawing/2014/main" id="{C83A5A4C-4760-7032-769A-5581CBAA5798}"/>
                </a:ext>
              </a:extLst>
            </xdr:cNvPr>
            <xdr:cNvSpPr/>
          </xdr:nvSpPr>
          <xdr:spPr>
            <a:xfrm>
              <a:off x="2862226" y="962024"/>
              <a:ext cx="488731" cy="447675"/>
            </a:xfrm>
            <a:prstGeom prst="wave">
              <a:avLst/>
            </a:prstGeom>
            <a:grpFill/>
            <a:ln>
              <a:solidFill>
                <a:schemeClr val="bg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grpSp>
    <xdr:clientData/>
  </xdr:twoCellAnchor>
  <xdr:twoCellAnchor>
    <xdr:from>
      <xdr:col>1</xdr:col>
      <xdr:colOff>52914</xdr:colOff>
      <xdr:row>107</xdr:row>
      <xdr:rowOff>105045</xdr:rowOff>
    </xdr:from>
    <xdr:to>
      <xdr:col>5</xdr:col>
      <xdr:colOff>1100667</xdr:colOff>
      <xdr:row>119</xdr:row>
      <xdr:rowOff>74084</xdr:rowOff>
    </xdr:to>
    <xdr:graphicFrame macro="">
      <xdr:nvGraphicFramePr>
        <xdr:cNvPr id="17" name="グラフ 16">
          <a:extLst>
            <a:ext uri="{FF2B5EF4-FFF2-40B4-BE49-F238E27FC236}">
              <a16:creationId xmlns:a16="http://schemas.microsoft.com/office/drawing/2014/main" id="{9EBC8DEF-1ADD-421A-94CC-19118B68F51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9"/>
        </a:graphicData>
      </a:graphic>
    </xdr:graphicFrame>
    <xdr:clientData/>
  </xdr:twoCellAnchor>
  <xdr:twoCellAnchor>
    <xdr:from>
      <xdr:col>4</xdr:col>
      <xdr:colOff>557699</xdr:colOff>
      <xdr:row>110</xdr:row>
      <xdr:rowOff>171450</xdr:rowOff>
    </xdr:from>
    <xdr:to>
      <xdr:col>5</xdr:col>
      <xdr:colOff>122921</xdr:colOff>
      <xdr:row>110</xdr:row>
      <xdr:rowOff>171450</xdr:rowOff>
    </xdr:to>
    <xdr:cxnSp macro="">
      <xdr:nvCxnSpPr>
        <xdr:cNvPr id="21" name="直線コネクタ 20">
          <a:extLst>
            <a:ext uri="{FF2B5EF4-FFF2-40B4-BE49-F238E27FC236}">
              <a16:creationId xmlns:a16="http://schemas.microsoft.com/office/drawing/2014/main" id="{0179FC71-C8ED-4E77-BEA9-4F295A8BE707}"/>
            </a:ext>
          </a:extLst>
        </xdr:cNvPr>
        <xdr:cNvCxnSpPr/>
      </xdr:nvCxnSpPr>
      <xdr:spPr>
        <a:xfrm>
          <a:off x="3287632" y="24562254"/>
          <a:ext cx="76435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121280</xdr:colOff>
      <xdr:row>110</xdr:row>
      <xdr:rowOff>180110</xdr:rowOff>
    </xdr:from>
    <xdr:to>
      <xdr:col>5</xdr:col>
      <xdr:colOff>121280</xdr:colOff>
      <xdr:row>111</xdr:row>
      <xdr:rowOff>180975</xdr:rowOff>
    </xdr:to>
    <xdr:cxnSp macro="">
      <xdr:nvCxnSpPr>
        <xdr:cNvPr id="28" name="直線コネクタ 27">
          <a:extLst>
            <a:ext uri="{FF2B5EF4-FFF2-40B4-BE49-F238E27FC236}">
              <a16:creationId xmlns:a16="http://schemas.microsoft.com/office/drawing/2014/main" id="{BD610080-AAC9-4684-94B7-EC75E3A4F24F}"/>
            </a:ext>
          </a:extLst>
        </xdr:cNvPr>
        <xdr:cNvCxnSpPr/>
      </xdr:nvCxnSpPr>
      <xdr:spPr>
        <a:xfrm>
          <a:off x="4050343" y="24570914"/>
          <a:ext cx="0" cy="18796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272290</xdr:colOff>
      <xdr:row>112</xdr:row>
      <xdr:rowOff>128928</xdr:rowOff>
    </xdr:from>
    <xdr:to>
      <xdr:col>3</xdr:col>
      <xdr:colOff>1002056</xdr:colOff>
      <xdr:row>116</xdr:row>
      <xdr:rowOff>41951</xdr:rowOff>
    </xdr:to>
    <xdr:grpSp>
      <xdr:nvGrpSpPr>
        <xdr:cNvPr id="33" name="グループ化 32">
          <a:extLst>
            <a:ext uri="{FF2B5EF4-FFF2-40B4-BE49-F238E27FC236}">
              <a16:creationId xmlns:a16="http://schemas.microsoft.com/office/drawing/2014/main" id="{A56BEDA5-01C5-4CA8-A3DD-441FF3398006}"/>
            </a:ext>
          </a:extLst>
        </xdr:cNvPr>
        <xdr:cNvGrpSpPr>
          <a:grpSpLocks noChangeAspect="1"/>
        </xdr:cNvGrpSpPr>
      </xdr:nvGrpSpPr>
      <xdr:grpSpPr>
        <a:xfrm>
          <a:off x="1805815" y="22245978"/>
          <a:ext cx="729766" cy="684548"/>
          <a:chOff x="8980713" y="2694535"/>
          <a:chExt cx="610881" cy="565737"/>
        </a:xfrm>
        <a:solidFill>
          <a:schemeClr val="bg1"/>
        </a:solidFill>
      </xdr:grpSpPr>
      <xdr:sp macro="" textlink="">
        <xdr:nvSpPr>
          <xdr:cNvPr id="34" name="角丸四角形 10">
            <a:extLst>
              <a:ext uri="{FF2B5EF4-FFF2-40B4-BE49-F238E27FC236}">
                <a16:creationId xmlns:a16="http://schemas.microsoft.com/office/drawing/2014/main" id="{6F1F7731-9476-CD93-22B2-AB02D44F0030}"/>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5" name="角丸四角形 11">
            <a:extLst>
              <a:ext uri="{FF2B5EF4-FFF2-40B4-BE49-F238E27FC236}">
                <a16:creationId xmlns:a16="http://schemas.microsoft.com/office/drawing/2014/main" id="{200EAE0E-920D-1801-DCEA-881D5F602031}"/>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6" name="角丸四角形 12">
            <a:extLst>
              <a:ext uri="{FF2B5EF4-FFF2-40B4-BE49-F238E27FC236}">
                <a16:creationId xmlns:a16="http://schemas.microsoft.com/office/drawing/2014/main" id="{620B40DB-5BEF-934B-14EF-5FFCF0F43BEA}"/>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7" name="角丸四角形 13">
            <a:extLst>
              <a:ext uri="{FF2B5EF4-FFF2-40B4-BE49-F238E27FC236}">
                <a16:creationId xmlns:a16="http://schemas.microsoft.com/office/drawing/2014/main" id="{192E3DDE-DDA4-6FDD-0DEE-83543C9C8444}"/>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38" name="角丸四角形 14">
            <a:extLst>
              <a:ext uri="{FF2B5EF4-FFF2-40B4-BE49-F238E27FC236}">
                <a16:creationId xmlns:a16="http://schemas.microsoft.com/office/drawing/2014/main" id="{71CF2FFA-47BC-7EC5-9BEB-AF8CE7E84007}"/>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4</xdr:col>
      <xdr:colOff>43349</xdr:colOff>
      <xdr:row>111</xdr:row>
      <xdr:rowOff>172131</xdr:rowOff>
    </xdr:from>
    <xdr:to>
      <xdr:col>4</xdr:col>
      <xdr:colOff>686742</xdr:colOff>
      <xdr:row>113</xdr:row>
      <xdr:rowOff>104808</xdr:rowOff>
    </xdr:to>
    <xdr:grpSp>
      <xdr:nvGrpSpPr>
        <xdr:cNvPr id="39" name="グループ化 38">
          <a:extLst>
            <a:ext uri="{FF2B5EF4-FFF2-40B4-BE49-F238E27FC236}">
              <a16:creationId xmlns:a16="http://schemas.microsoft.com/office/drawing/2014/main" id="{76253166-5AD2-42FE-A70F-EED9ED0BFFA9}"/>
            </a:ext>
          </a:extLst>
        </xdr:cNvPr>
        <xdr:cNvGrpSpPr>
          <a:grpSpLocks noChangeAspect="1"/>
        </xdr:cNvGrpSpPr>
      </xdr:nvGrpSpPr>
      <xdr:grpSpPr>
        <a:xfrm>
          <a:off x="2777024" y="22098681"/>
          <a:ext cx="643393" cy="313677"/>
          <a:chOff x="2720139" y="5895922"/>
          <a:chExt cx="605624" cy="292062"/>
        </a:xfrm>
      </xdr:grpSpPr>
      <xdr:grpSp>
        <xdr:nvGrpSpPr>
          <xdr:cNvPr id="40" name="グループ化 39">
            <a:extLst>
              <a:ext uri="{FF2B5EF4-FFF2-40B4-BE49-F238E27FC236}">
                <a16:creationId xmlns:a16="http://schemas.microsoft.com/office/drawing/2014/main" id="{75F33006-A0D5-0189-2F21-EE3882DC11A4}"/>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49" name="角丸四角形 49">
              <a:extLst>
                <a:ext uri="{FF2B5EF4-FFF2-40B4-BE49-F238E27FC236}">
                  <a16:creationId xmlns:a16="http://schemas.microsoft.com/office/drawing/2014/main" id="{EACFE6CA-0754-7B31-EDC9-4BF0828F57BC}"/>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52" name="角丸四角形 50">
              <a:extLst>
                <a:ext uri="{FF2B5EF4-FFF2-40B4-BE49-F238E27FC236}">
                  <a16:creationId xmlns:a16="http://schemas.microsoft.com/office/drawing/2014/main" id="{E35F5152-9CBF-99C1-9610-50097C5C9330}"/>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41" name="角丸四角形 47">
            <a:extLst>
              <a:ext uri="{FF2B5EF4-FFF2-40B4-BE49-F238E27FC236}">
                <a16:creationId xmlns:a16="http://schemas.microsoft.com/office/drawing/2014/main" id="{2AE8F5C2-8A7D-B40A-8671-BDBE1154E228}"/>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47" name="角丸四角形 48">
            <a:extLst>
              <a:ext uri="{FF2B5EF4-FFF2-40B4-BE49-F238E27FC236}">
                <a16:creationId xmlns:a16="http://schemas.microsoft.com/office/drawing/2014/main" id="{A3F2F1BA-F13D-20E8-DDD5-53C12197D08E}"/>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6</xdr:col>
      <xdr:colOff>52914</xdr:colOff>
      <xdr:row>107</xdr:row>
      <xdr:rowOff>105045</xdr:rowOff>
    </xdr:from>
    <xdr:to>
      <xdr:col>10</xdr:col>
      <xdr:colOff>1100667</xdr:colOff>
      <xdr:row>119</xdr:row>
      <xdr:rowOff>74084</xdr:rowOff>
    </xdr:to>
    <xdr:graphicFrame macro="">
      <xdr:nvGraphicFramePr>
        <xdr:cNvPr id="57" name="グラフ 56">
          <a:extLst>
            <a:ext uri="{FF2B5EF4-FFF2-40B4-BE49-F238E27FC236}">
              <a16:creationId xmlns:a16="http://schemas.microsoft.com/office/drawing/2014/main" id="{09DD3EE5-8E88-4A1A-8C1A-A64F7AB81C88}"/>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xdr:from>
      <xdr:col>9</xdr:col>
      <xdr:colOff>452924</xdr:colOff>
      <xdr:row>111</xdr:row>
      <xdr:rowOff>104775</xdr:rowOff>
    </xdr:from>
    <xdr:to>
      <xdr:col>10</xdr:col>
      <xdr:colOff>97194</xdr:colOff>
      <xdr:row>111</xdr:row>
      <xdr:rowOff>104775</xdr:rowOff>
    </xdr:to>
    <xdr:cxnSp macro="">
      <xdr:nvCxnSpPr>
        <xdr:cNvPr id="58" name="直線コネクタ 57">
          <a:extLst>
            <a:ext uri="{FF2B5EF4-FFF2-40B4-BE49-F238E27FC236}">
              <a16:creationId xmlns:a16="http://schemas.microsoft.com/office/drawing/2014/main" id="{31DABE7B-311D-4C1F-B387-BB290B66CF1E}"/>
            </a:ext>
          </a:extLst>
        </xdr:cNvPr>
        <xdr:cNvCxnSpPr/>
      </xdr:nvCxnSpPr>
      <xdr:spPr>
        <a:xfrm>
          <a:off x="7554152" y="24682677"/>
          <a:ext cx="843399"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102230</xdr:colOff>
      <xdr:row>111</xdr:row>
      <xdr:rowOff>113435</xdr:rowOff>
    </xdr:from>
    <xdr:to>
      <xdr:col>10</xdr:col>
      <xdr:colOff>102230</xdr:colOff>
      <xdr:row>112</xdr:row>
      <xdr:rowOff>87474</xdr:rowOff>
    </xdr:to>
    <xdr:cxnSp macro="">
      <xdr:nvCxnSpPr>
        <xdr:cNvPr id="59" name="直線コネクタ 58">
          <a:extLst>
            <a:ext uri="{FF2B5EF4-FFF2-40B4-BE49-F238E27FC236}">
              <a16:creationId xmlns:a16="http://schemas.microsoft.com/office/drawing/2014/main" id="{793B3132-E200-4AAD-9E64-C12D07771BC5}"/>
            </a:ext>
          </a:extLst>
        </xdr:cNvPr>
        <xdr:cNvCxnSpPr/>
      </xdr:nvCxnSpPr>
      <xdr:spPr>
        <a:xfrm>
          <a:off x="8402587" y="24691337"/>
          <a:ext cx="0" cy="1611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48792</xdr:colOff>
      <xdr:row>112</xdr:row>
      <xdr:rowOff>18370</xdr:rowOff>
    </xdr:from>
    <xdr:to>
      <xdr:col>9</xdr:col>
      <xdr:colOff>692185</xdr:colOff>
      <xdr:row>113</xdr:row>
      <xdr:rowOff>138825</xdr:rowOff>
    </xdr:to>
    <xdr:grpSp>
      <xdr:nvGrpSpPr>
        <xdr:cNvPr id="99" name="グループ化 98">
          <a:extLst>
            <a:ext uri="{FF2B5EF4-FFF2-40B4-BE49-F238E27FC236}">
              <a16:creationId xmlns:a16="http://schemas.microsoft.com/office/drawing/2014/main" id="{E3C2C183-8C30-4F13-88AB-E2E9ECA5E79C}"/>
            </a:ext>
          </a:extLst>
        </xdr:cNvPr>
        <xdr:cNvGrpSpPr>
          <a:grpSpLocks noChangeAspect="1"/>
        </xdr:cNvGrpSpPr>
      </xdr:nvGrpSpPr>
      <xdr:grpSpPr>
        <a:xfrm>
          <a:off x="7154442" y="22135420"/>
          <a:ext cx="643393" cy="310955"/>
          <a:chOff x="2720139" y="5895922"/>
          <a:chExt cx="605624" cy="292062"/>
        </a:xfrm>
      </xdr:grpSpPr>
      <xdr:grpSp>
        <xdr:nvGrpSpPr>
          <xdr:cNvPr id="109" name="グループ化 108">
            <a:extLst>
              <a:ext uri="{FF2B5EF4-FFF2-40B4-BE49-F238E27FC236}">
                <a16:creationId xmlns:a16="http://schemas.microsoft.com/office/drawing/2014/main" id="{56720711-EAC9-19B3-E8D2-418DD2978169}"/>
              </a:ext>
            </a:extLst>
          </xdr:cNvPr>
          <xdr:cNvGrpSpPr>
            <a:grpSpLocks noChangeAspect="1"/>
          </xdr:cNvGrpSpPr>
        </xdr:nvGrpSpPr>
        <xdr:grpSpPr>
          <a:xfrm>
            <a:off x="2720139" y="5895922"/>
            <a:ext cx="385633" cy="292062"/>
            <a:chOff x="8948944" y="1953921"/>
            <a:chExt cx="348832" cy="248141"/>
          </a:xfrm>
          <a:solidFill>
            <a:schemeClr val="bg1"/>
          </a:solidFill>
        </xdr:grpSpPr>
        <xdr:sp macro="" textlink="">
          <xdr:nvSpPr>
            <xdr:cNvPr id="118" name="角丸四角形 49">
              <a:extLst>
                <a:ext uri="{FF2B5EF4-FFF2-40B4-BE49-F238E27FC236}">
                  <a16:creationId xmlns:a16="http://schemas.microsoft.com/office/drawing/2014/main" id="{105AA7AB-2C06-3A6D-77EB-C38191406F7F}"/>
                </a:ext>
              </a:extLst>
            </xdr:cNvPr>
            <xdr:cNvSpPr/>
          </xdr:nvSpPr>
          <xdr:spPr>
            <a:xfrm rot="19121484">
              <a:off x="9054661" y="1953921"/>
              <a:ext cx="243115" cy="24781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0" name="角丸四角形 50">
              <a:extLst>
                <a:ext uri="{FF2B5EF4-FFF2-40B4-BE49-F238E27FC236}">
                  <a16:creationId xmlns:a16="http://schemas.microsoft.com/office/drawing/2014/main" id="{8B10BA8C-D40A-62F7-6CCA-7AC956C0C9E6}"/>
                </a:ext>
              </a:extLst>
            </xdr:cNvPr>
            <xdr:cNvSpPr/>
          </xdr:nvSpPr>
          <xdr:spPr>
            <a:xfrm>
              <a:off x="8948944" y="2039413"/>
              <a:ext cx="71680" cy="162649"/>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sp macro="" textlink="">
        <xdr:nvSpPr>
          <xdr:cNvPr id="111" name="角丸四角形 47">
            <a:extLst>
              <a:ext uri="{FF2B5EF4-FFF2-40B4-BE49-F238E27FC236}">
                <a16:creationId xmlns:a16="http://schemas.microsoft.com/office/drawing/2014/main" id="{B9FF095D-695B-E662-CAB5-873ED6972CF4}"/>
              </a:ext>
            </a:extLst>
          </xdr:cNvPr>
          <xdr:cNvSpPr/>
        </xdr:nvSpPr>
        <xdr:spPr>
          <a:xfrm>
            <a:off x="2743318" y="5997101"/>
            <a:ext cx="209631" cy="87086"/>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17" name="角丸四角形 48">
            <a:extLst>
              <a:ext uri="{FF2B5EF4-FFF2-40B4-BE49-F238E27FC236}">
                <a16:creationId xmlns:a16="http://schemas.microsoft.com/office/drawing/2014/main" id="{8E8E3CBB-F3A6-C49A-1006-BCBE853A4D02}"/>
              </a:ext>
            </a:extLst>
          </xdr:cNvPr>
          <xdr:cNvSpPr/>
        </xdr:nvSpPr>
        <xdr:spPr>
          <a:xfrm rot="20938592">
            <a:off x="3186889" y="5949043"/>
            <a:ext cx="138874" cy="59871"/>
          </a:xfrm>
          <a:prstGeom prst="round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xdr:from>
      <xdr:col>8</xdr:col>
      <xdr:colOff>246629</xdr:colOff>
      <xdr:row>112</xdr:row>
      <xdr:rowOff>85045</xdr:rowOff>
    </xdr:from>
    <xdr:to>
      <xdr:col>8</xdr:col>
      <xdr:colOff>976395</xdr:colOff>
      <xdr:row>115</xdr:row>
      <xdr:rowOff>236193</xdr:rowOff>
    </xdr:to>
    <xdr:grpSp>
      <xdr:nvGrpSpPr>
        <xdr:cNvPr id="121" name="グループ化 120">
          <a:extLst>
            <a:ext uri="{FF2B5EF4-FFF2-40B4-BE49-F238E27FC236}">
              <a16:creationId xmlns:a16="http://schemas.microsoft.com/office/drawing/2014/main" id="{0BBC52BB-0B99-4A28-9A5A-FFFBCC6EF9D7}"/>
            </a:ext>
          </a:extLst>
        </xdr:cNvPr>
        <xdr:cNvGrpSpPr>
          <a:grpSpLocks noChangeAspect="1"/>
        </xdr:cNvGrpSpPr>
      </xdr:nvGrpSpPr>
      <xdr:grpSpPr>
        <a:xfrm>
          <a:off x="6161654" y="22202095"/>
          <a:ext cx="729766" cy="684548"/>
          <a:chOff x="8980713" y="2694535"/>
          <a:chExt cx="610881" cy="565737"/>
        </a:xfrm>
        <a:solidFill>
          <a:schemeClr val="bg1"/>
        </a:solidFill>
      </xdr:grpSpPr>
      <xdr:sp macro="" textlink="">
        <xdr:nvSpPr>
          <xdr:cNvPr id="124" name="角丸四角形 10">
            <a:extLst>
              <a:ext uri="{FF2B5EF4-FFF2-40B4-BE49-F238E27FC236}">
                <a16:creationId xmlns:a16="http://schemas.microsoft.com/office/drawing/2014/main" id="{5E57B80E-4025-3300-2236-8A7688ABA47B}"/>
              </a:ext>
            </a:extLst>
          </xdr:cNvPr>
          <xdr:cNvSpPr/>
        </xdr:nvSpPr>
        <xdr:spPr>
          <a:xfrm>
            <a:off x="9412300" y="2694535"/>
            <a:ext cx="179294" cy="414617"/>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27" name="角丸四角形 11">
            <a:extLst>
              <a:ext uri="{FF2B5EF4-FFF2-40B4-BE49-F238E27FC236}">
                <a16:creationId xmlns:a16="http://schemas.microsoft.com/office/drawing/2014/main" id="{E4C8D0D6-78B2-9F0C-760B-9C5EC31D50F6}"/>
              </a:ext>
            </a:extLst>
          </xdr:cNvPr>
          <xdr:cNvSpPr/>
        </xdr:nvSpPr>
        <xdr:spPr>
          <a:xfrm>
            <a:off x="9152324" y="2914171"/>
            <a:ext cx="412376" cy="194981"/>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0" name="角丸四角形 12">
            <a:extLst>
              <a:ext uri="{FF2B5EF4-FFF2-40B4-BE49-F238E27FC236}">
                <a16:creationId xmlns:a16="http://schemas.microsoft.com/office/drawing/2014/main" id="{37F7F07A-0307-C7F9-082A-F9C63BC03B18}"/>
              </a:ext>
            </a:extLst>
          </xdr:cNvPr>
          <xdr:cNvSpPr/>
        </xdr:nvSpPr>
        <xdr:spPr>
          <a:xfrm>
            <a:off x="9154667" y="3029706"/>
            <a:ext cx="113186" cy="83153"/>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3" name="角丸四角形 13">
            <a:extLst>
              <a:ext uri="{FF2B5EF4-FFF2-40B4-BE49-F238E27FC236}">
                <a16:creationId xmlns:a16="http://schemas.microsoft.com/office/drawing/2014/main" id="{4126658C-47CE-76B4-9635-8802E58B5D06}"/>
              </a:ext>
            </a:extLst>
          </xdr:cNvPr>
          <xdr:cNvSpPr/>
        </xdr:nvSpPr>
        <xdr:spPr>
          <a:xfrm>
            <a:off x="9017415" y="2949361"/>
            <a:ext cx="108858" cy="153068"/>
          </a:xfrm>
          <a:prstGeom prst="roundRect">
            <a:avLst/>
          </a:prstGeom>
          <a:grpFill/>
          <a:ln>
            <a:solidFill>
              <a:srgbClr val="BEB8A6"/>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sp macro="" textlink="">
        <xdr:nvSpPr>
          <xdr:cNvPr id="138" name="角丸四角形 14">
            <a:extLst>
              <a:ext uri="{FF2B5EF4-FFF2-40B4-BE49-F238E27FC236}">
                <a16:creationId xmlns:a16="http://schemas.microsoft.com/office/drawing/2014/main" id="{21D680C9-B80F-74DD-91C5-D12D6AAE407A}"/>
              </a:ext>
            </a:extLst>
          </xdr:cNvPr>
          <xdr:cNvSpPr/>
        </xdr:nvSpPr>
        <xdr:spPr>
          <a:xfrm>
            <a:off x="8980713" y="3150747"/>
            <a:ext cx="54430" cy="109525"/>
          </a:xfrm>
          <a:prstGeom prst="roundRect">
            <a:avLst/>
          </a:prstGeom>
          <a:gr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wsDr>
</file>

<file path=xl/drawings/drawing4.xml><?xml version="1.0" encoding="utf-8"?>
<c:userShapes xmlns:c="http://schemas.openxmlformats.org/drawingml/2006/chart">
  <cdr:relSizeAnchor xmlns:cdr="http://schemas.openxmlformats.org/drawingml/2006/chartDrawing">
    <cdr:from>
      <cdr:x>0.09822</cdr:x>
      <cdr:y>0.82402</cdr:y>
    </cdr:from>
    <cdr:to>
      <cdr:x>0.14449</cdr:x>
      <cdr:y>0.92639</cdr:y>
    </cdr:to>
    <cdr:sp macro="" textlink="">
      <cdr:nvSpPr>
        <cdr:cNvPr id="4" name="テキスト ボックス 356">
          <a:extLst xmlns:a="http://schemas.openxmlformats.org/drawingml/2006/main">
            <a:ext uri="{FF2B5EF4-FFF2-40B4-BE49-F238E27FC236}">
              <a16:creationId xmlns:a16="http://schemas.microsoft.com/office/drawing/2014/main" id="{DB4A4381-E8A7-8842-808F-C0CC2F56B751}"/>
            </a:ext>
          </a:extLst>
        </cdr:cNvPr>
        <cdr:cNvSpPr txBox="1"/>
      </cdr:nvSpPr>
      <cdr:spPr>
        <a:xfrm xmlns:a="http://schemas.openxmlformats.org/drawingml/2006/main">
          <a:off x="384175" y="2070100"/>
          <a:ext cx="180975" cy="257175"/>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kumimoji="1" lang="en-US" altLang="ja-JP" sz="900">
              <a:latin typeface="ＭＳ Ｐゴシック" panose="020B0600070205080204" pitchFamily="50" charset="-128"/>
              <a:ea typeface="ＭＳ Ｐゴシック" panose="020B0600070205080204" pitchFamily="50" charset="-128"/>
            </a:rPr>
            <a:t>0</a:t>
          </a:r>
          <a:endParaRPr kumimoji="1" lang="ja-JP" altLang="en-US" sz="900">
            <a:latin typeface="ＭＳ Ｐゴシック" panose="020B0600070205080204" pitchFamily="50" charset="-128"/>
            <a:ea typeface="ＭＳ Ｐゴシック" panose="020B0600070205080204" pitchFamily="50"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0.10007</cdr:x>
      <cdr:y>0.8316</cdr:y>
    </cdr:from>
    <cdr:to>
      <cdr:x>0.14634</cdr:x>
      <cdr:y>0.93397</cdr:y>
    </cdr:to>
    <cdr:sp macro="" textlink="">
      <cdr:nvSpPr>
        <cdr:cNvPr id="5" name="テキスト ボックス 356">
          <a:extLst xmlns:a="http://schemas.openxmlformats.org/drawingml/2006/main">
            <a:ext uri="{FF2B5EF4-FFF2-40B4-BE49-F238E27FC236}">
              <a16:creationId xmlns:a16="http://schemas.microsoft.com/office/drawing/2014/main" id="{DB4A4381-E8A7-8842-808F-C0CC2F56B751}"/>
            </a:ext>
          </a:extLst>
        </cdr:cNvPr>
        <cdr:cNvSpPr txBox="1"/>
      </cdr:nvSpPr>
      <cdr:spPr>
        <a:xfrm xmlns:a="http://schemas.openxmlformats.org/drawingml/2006/main">
          <a:off x="425706" y="2089151"/>
          <a:ext cx="196842" cy="257175"/>
        </a:xfrm>
        <a:prstGeom xmlns:a="http://schemas.openxmlformats.org/drawingml/2006/main" prst="rect">
          <a:avLst/>
        </a:prstGeom>
        <a:solidFill xmlns:a="http://schemas.openxmlformats.org/drawingml/2006/main">
          <a:schemeClr val="lt1"/>
        </a:solidFill>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square" rtlCol="0" anchor="t"/>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r>
            <a:rPr kumimoji="1" lang="en-US" altLang="ja-JP" sz="900">
              <a:latin typeface="ＭＳ Ｐゴシック" panose="020B0600070205080204" pitchFamily="50" charset="-128"/>
              <a:ea typeface="ＭＳ Ｐゴシック" panose="020B0600070205080204" pitchFamily="50" charset="-128"/>
            </a:rPr>
            <a:t>0</a:t>
          </a:r>
          <a:endParaRPr kumimoji="1" lang="ja-JP" altLang="en-US" sz="900">
            <a:latin typeface="ＭＳ Ｐゴシック" panose="020B0600070205080204" pitchFamily="50" charset="-128"/>
            <a:ea typeface="ＭＳ Ｐゴシック" panose="020B0600070205080204" pitchFamily="50"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570277" y="808616"/>
          <a:ext cx="907032" cy="879907"/>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0.1598</cdr:x>
      <cdr:y>0.22434</cdr:y>
    </cdr:from>
    <cdr:to>
      <cdr:x>0.34704</cdr:x>
      <cdr:y>0.22434</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693648" y="563543"/>
          <a:ext cx="812772"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0.1611</cdr:x>
      <cdr:y>0.22282</cdr:y>
    </cdr:from>
    <cdr:to>
      <cdr:x>0.1611</cdr:x>
      <cdr:y>0.27265</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699621" y="560160"/>
          <a:ext cx="0" cy="125268"/>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7.xml><?xml version="1.0" encoding="utf-8"?>
<c:userShapes xmlns:c="http://schemas.openxmlformats.org/drawingml/2006/chart">
  <cdr:relSizeAnchor xmlns:cdr="http://schemas.openxmlformats.org/drawingml/2006/chartDrawing">
    <cdr:from>
      <cdr:x>0.39167</cdr:x>
      <cdr:y>0.32091</cdr:y>
    </cdr:from>
    <cdr:to>
      <cdr:x>0.61791</cdr:x>
      <cdr:y>0.6701</cdr:y>
    </cdr:to>
    <cdr:sp macro="" textlink="">
      <cdr:nvSpPr>
        <cdr:cNvPr id="2" name="テキスト ボックス 1"/>
        <cdr:cNvSpPr txBox="1"/>
      </cdr:nvSpPr>
      <cdr:spPr>
        <a:xfrm xmlns:a="http://schemas.openxmlformats.org/drawingml/2006/main">
          <a:off x="1699736" y="811480"/>
          <a:ext cx="981818" cy="882993"/>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marL="0" marR="0" lvl="0" indent="0" algn="ctr" defTabSz="914400" eaLnBrk="1" fontAlgn="auto" latinLnBrk="0" hangingPunct="1">
            <a:lnSpc>
              <a:spcPct val="100000"/>
            </a:lnSpc>
            <a:spcBef>
              <a:spcPts val="0"/>
            </a:spcBef>
            <a:spcAft>
              <a:spcPts val="0"/>
            </a:spcAft>
            <a:buClrTx/>
            <a:buSzTx/>
            <a:buFontTx/>
            <a:buNone/>
            <a:tabLst/>
            <a:defRPr/>
          </a:pPr>
          <a:r>
            <a:rPr lang="ja-JP" altLang="ja-JP" sz="1000">
              <a:effectLst/>
              <a:latin typeface="ＭＳ Ｐゴシック" panose="020B0600070205080204" pitchFamily="50" charset="-128"/>
              <a:ea typeface="ＭＳ Ｐゴシック" panose="020B0600070205080204" pitchFamily="50" charset="-128"/>
              <a:cs typeface="+mn-cs"/>
            </a:rPr>
            <a:t>北海道</a:t>
          </a:r>
          <a:endParaRPr lang="ja-JP" altLang="ja-JP" sz="1000">
            <a:effectLst/>
            <a:latin typeface="ＭＳ Ｐゴシック" panose="020B0600070205080204" pitchFamily="50" charset="-128"/>
            <a:ea typeface="ＭＳ Ｐゴシック" panose="020B0600070205080204" pitchFamily="50" charset="-128"/>
          </a:endParaRPr>
        </a:p>
        <a:p xmlns:a="http://schemas.openxmlformats.org/drawingml/2006/main">
          <a:pPr algn="ctr"/>
          <a:r>
            <a:rPr lang="en-US" altLang="ja-JP" sz="2000">
              <a:latin typeface="ＭＳ Ｐゴシック" panose="020B0600070205080204" pitchFamily="50" charset="-128"/>
              <a:ea typeface="ＭＳ Ｐゴシック" panose="020B0600070205080204" pitchFamily="50" charset="-128"/>
            </a:rPr>
            <a:t>100%</a:t>
          </a:r>
        </a:p>
      </cdr:txBody>
    </cdr:sp>
  </cdr:relSizeAnchor>
  <cdr:relSizeAnchor xmlns:cdr="http://schemas.openxmlformats.org/drawingml/2006/chartDrawing">
    <cdr:from>
      <cdr:x>0.17256</cdr:x>
      <cdr:y>0.22583</cdr:y>
    </cdr:from>
    <cdr:to>
      <cdr:x>0.3598</cdr:x>
      <cdr:y>0.22583</cdr:y>
    </cdr:to>
    <cdr:cxnSp macro="">
      <cdr:nvCxnSpPr>
        <cdr:cNvPr id="4" name="直線コネクタ 3">
          <a:extLst xmlns:a="http://schemas.openxmlformats.org/drawingml/2006/main">
            <a:ext uri="{FF2B5EF4-FFF2-40B4-BE49-F238E27FC236}">
              <a16:creationId xmlns:a16="http://schemas.microsoft.com/office/drawing/2014/main" id="{3EC3889D-7BAB-E452-8FF4-77FE7AE9FBF6}"/>
            </a:ext>
          </a:extLst>
        </cdr:cNvPr>
        <cdr:cNvCxnSpPr/>
      </cdr:nvCxnSpPr>
      <cdr:spPr>
        <a:xfrm xmlns:a="http://schemas.openxmlformats.org/drawingml/2006/main">
          <a:off x="749337" y="569755"/>
          <a:ext cx="813088" cy="0"/>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0.17256</cdr:x>
      <cdr:y>0.22583</cdr:y>
    </cdr:from>
    <cdr:to>
      <cdr:x>0.17256</cdr:x>
      <cdr:y>0.27566</cdr:y>
    </cdr:to>
    <cdr:cxnSp macro="">
      <cdr:nvCxnSpPr>
        <cdr:cNvPr id="13" name="直線コネクタ 12">
          <a:extLst xmlns:a="http://schemas.openxmlformats.org/drawingml/2006/main">
            <a:ext uri="{FF2B5EF4-FFF2-40B4-BE49-F238E27FC236}">
              <a16:creationId xmlns:a16="http://schemas.microsoft.com/office/drawing/2014/main" id="{3DA0C993-34A3-3379-D4EF-CC04980270B6}"/>
            </a:ext>
          </a:extLst>
        </cdr:cNvPr>
        <cdr:cNvCxnSpPr/>
      </cdr:nvCxnSpPr>
      <cdr:spPr>
        <a:xfrm xmlns:a="http://schemas.openxmlformats.org/drawingml/2006/main">
          <a:off x="749337" y="569755"/>
          <a:ext cx="0" cy="125719"/>
        </a:xfrm>
        <a:prstGeom xmlns:a="http://schemas.openxmlformats.org/drawingml/2006/main" prst="line">
          <a:avLst/>
        </a:prstGeom>
        <a:ln xmlns:a="http://schemas.openxmlformats.org/drawingml/2006/main">
          <a:solidFill>
            <a:sysClr val="windowText" lastClr="000000"/>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8.xml><?xml version="1.0" encoding="utf-8"?>
<xdr:wsDr xmlns:xdr="http://schemas.openxmlformats.org/drawingml/2006/spreadsheetDrawing" xmlns:a="http://schemas.openxmlformats.org/drawingml/2006/main">
  <xdr:oneCellAnchor>
    <xdr:from>
      <xdr:col>7</xdr:col>
      <xdr:colOff>485970</xdr:colOff>
      <xdr:row>68</xdr:row>
      <xdr:rowOff>0</xdr:rowOff>
    </xdr:from>
    <xdr:ext cx="184731" cy="264560"/>
    <xdr:sp macro="" textlink="">
      <xdr:nvSpPr>
        <xdr:cNvPr id="2" name="テキスト ボックス 1">
          <a:extLst>
            <a:ext uri="{FF2B5EF4-FFF2-40B4-BE49-F238E27FC236}">
              <a16:creationId xmlns:a16="http://schemas.microsoft.com/office/drawing/2014/main" id="{68D6FE46-F6A2-46D5-BBBD-0186D88CDEC5}"/>
            </a:ext>
          </a:extLst>
        </xdr:cNvPr>
        <xdr:cNvSpPr txBox="1"/>
      </xdr:nvSpPr>
      <xdr:spPr>
        <a:xfrm>
          <a:off x="495319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3" name="テキスト ボックス 2">
          <a:extLst>
            <a:ext uri="{FF2B5EF4-FFF2-40B4-BE49-F238E27FC236}">
              <a16:creationId xmlns:a16="http://schemas.microsoft.com/office/drawing/2014/main" id="{2D159027-47E8-491C-880E-5F18471EF5E9}"/>
            </a:ext>
          </a:extLst>
        </xdr:cNvPr>
        <xdr:cNvSpPr txBox="1"/>
      </xdr:nvSpPr>
      <xdr:spPr>
        <a:xfrm>
          <a:off x="8982270" y="3438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5" name="テキスト ボックス 4">
          <a:extLst>
            <a:ext uri="{FF2B5EF4-FFF2-40B4-BE49-F238E27FC236}">
              <a16:creationId xmlns:a16="http://schemas.microsoft.com/office/drawing/2014/main" id="{92DF51D5-2FF1-4483-9589-C7A29E085CD2}"/>
            </a:ext>
          </a:extLst>
        </xdr:cNvPr>
        <xdr:cNvSpPr txBox="1"/>
      </xdr:nvSpPr>
      <xdr:spPr>
        <a:xfrm>
          <a:off x="8982270" y="6400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 name="テキスト ボックス 6">
          <a:extLst>
            <a:ext uri="{FF2B5EF4-FFF2-40B4-BE49-F238E27FC236}">
              <a16:creationId xmlns:a16="http://schemas.microsoft.com/office/drawing/2014/main" id="{ABE410B8-CA61-405B-89B9-6863016BCE71}"/>
            </a:ext>
          </a:extLst>
        </xdr:cNvPr>
        <xdr:cNvSpPr txBox="1"/>
      </xdr:nvSpPr>
      <xdr:spPr>
        <a:xfrm>
          <a:off x="8982270" y="936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8" name="テキスト ボックス 7">
          <a:extLst>
            <a:ext uri="{FF2B5EF4-FFF2-40B4-BE49-F238E27FC236}">
              <a16:creationId xmlns:a16="http://schemas.microsoft.com/office/drawing/2014/main" id="{2D398828-B909-45B0-A89C-0A345B3BADD8}"/>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9" name="テキスト ボックス 8">
          <a:extLst>
            <a:ext uri="{FF2B5EF4-FFF2-40B4-BE49-F238E27FC236}">
              <a16:creationId xmlns:a16="http://schemas.microsoft.com/office/drawing/2014/main" id="{73C695F7-5AF9-48E2-AA29-A0FBBBD636A4}"/>
            </a:ext>
          </a:extLst>
        </xdr:cNvPr>
        <xdr:cNvSpPr txBox="1"/>
      </xdr:nvSpPr>
      <xdr:spPr>
        <a:xfrm>
          <a:off x="8982270" y="15287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11" name="テキスト ボックス 10">
          <a:extLst>
            <a:ext uri="{FF2B5EF4-FFF2-40B4-BE49-F238E27FC236}">
              <a16:creationId xmlns:a16="http://schemas.microsoft.com/office/drawing/2014/main" id="{6D5290EB-64A0-479B-A3B8-4DEFE9570423}"/>
            </a:ext>
          </a:extLst>
        </xdr:cNvPr>
        <xdr:cNvSpPr txBox="1"/>
      </xdr:nvSpPr>
      <xdr:spPr>
        <a:xfrm>
          <a:off x="8982270" y="2120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13" name="テキスト ボックス 12">
          <a:extLst>
            <a:ext uri="{FF2B5EF4-FFF2-40B4-BE49-F238E27FC236}">
              <a16:creationId xmlns:a16="http://schemas.microsoft.com/office/drawing/2014/main" id="{9852AD1B-CBCD-4BFE-871E-D26FDC8BC722}"/>
            </a:ext>
          </a:extLst>
        </xdr:cNvPr>
        <xdr:cNvSpPr txBox="1"/>
      </xdr:nvSpPr>
      <xdr:spPr>
        <a:xfrm>
          <a:off x="8982270" y="2416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15" name="テキスト ボックス 14">
          <a:extLst>
            <a:ext uri="{FF2B5EF4-FFF2-40B4-BE49-F238E27FC236}">
              <a16:creationId xmlns:a16="http://schemas.microsoft.com/office/drawing/2014/main" id="{2329CA30-C0D5-46BF-90F9-6CB427C508F4}"/>
            </a:ext>
          </a:extLst>
        </xdr:cNvPr>
        <xdr:cNvSpPr txBox="1"/>
      </xdr:nvSpPr>
      <xdr:spPr>
        <a:xfrm>
          <a:off x="8982270" y="271272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17" name="テキスト ボックス 16">
          <a:extLst>
            <a:ext uri="{FF2B5EF4-FFF2-40B4-BE49-F238E27FC236}">
              <a16:creationId xmlns:a16="http://schemas.microsoft.com/office/drawing/2014/main" id="{DD1EB30C-589C-4C74-9150-4143675DAE8E}"/>
            </a:ext>
          </a:extLst>
        </xdr:cNvPr>
        <xdr:cNvSpPr txBox="1"/>
      </xdr:nvSpPr>
      <xdr:spPr>
        <a:xfrm>
          <a:off x="8982270" y="476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40" name="テキスト ボックス 39">
          <a:extLst>
            <a:ext uri="{FF2B5EF4-FFF2-40B4-BE49-F238E27FC236}">
              <a16:creationId xmlns:a16="http://schemas.microsoft.com/office/drawing/2014/main" id="{2262B2C2-7762-4214-BC0F-CEE7FE9D9A9F}"/>
            </a:ext>
          </a:extLst>
        </xdr:cNvPr>
        <xdr:cNvSpPr txBox="1"/>
      </xdr:nvSpPr>
      <xdr:spPr>
        <a:xfrm>
          <a:off x="898227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695" name="テキスト ボックス 694">
          <a:extLst>
            <a:ext uri="{FF2B5EF4-FFF2-40B4-BE49-F238E27FC236}">
              <a16:creationId xmlns:a16="http://schemas.microsoft.com/office/drawing/2014/main" id="{06AD8F75-E84E-4740-BB7E-7C6975D4D8AE}"/>
            </a:ext>
          </a:extLst>
        </xdr:cNvPr>
        <xdr:cNvSpPr txBox="1"/>
      </xdr:nvSpPr>
      <xdr:spPr>
        <a:xfrm>
          <a:off x="8982270" y="721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696" name="テキスト ボックス 695">
          <a:extLst>
            <a:ext uri="{FF2B5EF4-FFF2-40B4-BE49-F238E27FC236}">
              <a16:creationId xmlns:a16="http://schemas.microsoft.com/office/drawing/2014/main" id="{0BB00527-2E62-4ECD-9403-5197C1161075}"/>
            </a:ext>
          </a:extLst>
        </xdr:cNvPr>
        <xdr:cNvSpPr txBox="1"/>
      </xdr:nvSpPr>
      <xdr:spPr>
        <a:xfrm>
          <a:off x="8982270" y="571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698" name="テキスト ボックス 697">
          <a:extLst>
            <a:ext uri="{FF2B5EF4-FFF2-40B4-BE49-F238E27FC236}">
              <a16:creationId xmlns:a16="http://schemas.microsoft.com/office/drawing/2014/main" id="{F12B64CF-107E-4D78-86C4-F2C77E52BCBB}"/>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699" name="テキスト ボックス 698">
          <a:extLst>
            <a:ext uri="{FF2B5EF4-FFF2-40B4-BE49-F238E27FC236}">
              <a16:creationId xmlns:a16="http://schemas.microsoft.com/office/drawing/2014/main" id="{3C611CE0-DFFA-4304-8281-67296778FCA0}"/>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01" name="テキスト ボックス 700">
          <a:extLst>
            <a:ext uri="{FF2B5EF4-FFF2-40B4-BE49-F238E27FC236}">
              <a16:creationId xmlns:a16="http://schemas.microsoft.com/office/drawing/2014/main" id="{CEC9BE43-BA29-4FE7-B620-34E67E4D5B4D}"/>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02" name="テキスト ボックス 701">
          <a:extLst>
            <a:ext uri="{FF2B5EF4-FFF2-40B4-BE49-F238E27FC236}">
              <a16:creationId xmlns:a16="http://schemas.microsoft.com/office/drawing/2014/main" id="{2BA32133-F7B4-4A25-AE26-F9F7B2F62AD8}"/>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04" name="テキスト ボックス 703">
          <a:extLst>
            <a:ext uri="{FF2B5EF4-FFF2-40B4-BE49-F238E27FC236}">
              <a16:creationId xmlns:a16="http://schemas.microsoft.com/office/drawing/2014/main" id="{A0ECE619-D82E-4376-A631-41D79686BA64}"/>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05" name="テキスト ボックス 704">
          <a:extLst>
            <a:ext uri="{FF2B5EF4-FFF2-40B4-BE49-F238E27FC236}">
              <a16:creationId xmlns:a16="http://schemas.microsoft.com/office/drawing/2014/main" id="{F7C16E76-FDE7-4E5F-A680-6326EA36EB88}"/>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10" name="テキスト ボックス 709">
          <a:extLst>
            <a:ext uri="{FF2B5EF4-FFF2-40B4-BE49-F238E27FC236}">
              <a16:creationId xmlns:a16="http://schemas.microsoft.com/office/drawing/2014/main" id="{11D430BF-454B-4622-AD5B-AF810FEA0CBC}"/>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11" name="テキスト ボックス 710">
          <a:extLst>
            <a:ext uri="{FF2B5EF4-FFF2-40B4-BE49-F238E27FC236}">
              <a16:creationId xmlns:a16="http://schemas.microsoft.com/office/drawing/2014/main" id="{401AEDA9-2942-4964-AEEF-9F8D9C461C06}"/>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13" name="テキスト ボックス 712">
          <a:extLst>
            <a:ext uri="{FF2B5EF4-FFF2-40B4-BE49-F238E27FC236}">
              <a16:creationId xmlns:a16="http://schemas.microsoft.com/office/drawing/2014/main" id="{034C74E5-2A86-4178-ADC6-D5779F6B1A56}"/>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14" name="テキスト ボックス 713">
          <a:extLst>
            <a:ext uri="{FF2B5EF4-FFF2-40B4-BE49-F238E27FC236}">
              <a16:creationId xmlns:a16="http://schemas.microsoft.com/office/drawing/2014/main" id="{86811EB9-F880-4DC3-8C8C-26F40F268901}"/>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19" name="テキスト ボックス 718">
          <a:extLst>
            <a:ext uri="{FF2B5EF4-FFF2-40B4-BE49-F238E27FC236}">
              <a16:creationId xmlns:a16="http://schemas.microsoft.com/office/drawing/2014/main" id="{788395E4-A21F-4C95-A195-59208063351F}"/>
            </a:ext>
          </a:extLst>
        </xdr:cNvPr>
        <xdr:cNvSpPr txBox="1"/>
      </xdr:nvSpPr>
      <xdr:spPr>
        <a:xfrm>
          <a:off x="8982270"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20" name="テキスト ボックス 719">
          <a:extLst>
            <a:ext uri="{FF2B5EF4-FFF2-40B4-BE49-F238E27FC236}">
              <a16:creationId xmlns:a16="http://schemas.microsoft.com/office/drawing/2014/main" id="{C359782F-127C-4355-B06C-241B97F4AB92}"/>
            </a:ext>
          </a:extLst>
        </xdr:cNvPr>
        <xdr:cNvSpPr txBox="1"/>
      </xdr:nvSpPr>
      <xdr:spPr>
        <a:xfrm>
          <a:off x="8982270"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25" name="テキスト ボックス 724">
          <a:extLst>
            <a:ext uri="{FF2B5EF4-FFF2-40B4-BE49-F238E27FC236}">
              <a16:creationId xmlns:a16="http://schemas.microsoft.com/office/drawing/2014/main" id="{B322543A-593F-4999-A6D2-8D2491E27E5D}"/>
            </a:ext>
          </a:extLst>
        </xdr:cNvPr>
        <xdr:cNvSpPr txBox="1"/>
      </xdr:nvSpPr>
      <xdr:spPr>
        <a:xfrm>
          <a:off x="8982270" y="3288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26" name="テキスト ボックス 725">
          <a:extLst>
            <a:ext uri="{FF2B5EF4-FFF2-40B4-BE49-F238E27FC236}">
              <a16:creationId xmlns:a16="http://schemas.microsoft.com/office/drawing/2014/main" id="{298A48BA-63EA-4B9A-B523-845ACCE071B4}"/>
            </a:ext>
          </a:extLst>
        </xdr:cNvPr>
        <xdr:cNvSpPr txBox="1"/>
      </xdr:nvSpPr>
      <xdr:spPr>
        <a:xfrm>
          <a:off x="8982270" y="3137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28" name="テキスト ボックス 727">
          <a:extLst>
            <a:ext uri="{FF2B5EF4-FFF2-40B4-BE49-F238E27FC236}">
              <a16:creationId xmlns:a16="http://schemas.microsoft.com/office/drawing/2014/main" id="{5AC49B39-DF4E-4EC5-BE63-4761D2893D16}"/>
            </a:ext>
          </a:extLst>
        </xdr:cNvPr>
        <xdr:cNvSpPr txBox="1"/>
      </xdr:nvSpPr>
      <xdr:spPr>
        <a:xfrm>
          <a:off x="8982270" y="3732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29" name="テキスト ボックス 728">
          <a:extLst>
            <a:ext uri="{FF2B5EF4-FFF2-40B4-BE49-F238E27FC236}">
              <a16:creationId xmlns:a16="http://schemas.microsoft.com/office/drawing/2014/main" id="{C045696A-1A70-444B-A7E4-577F535D536F}"/>
            </a:ext>
          </a:extLst>
        </xdr:cNvPr>
        <xdr:cNvSpPr txBox="1"/>
      </xdr:nvSpPr>
      <xdr:spPr>
        <a:xfrm>
          <a:off x="8982270" y="3582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31" name="テキスト ボックス 730">
          <a:extLst>
            <a:ext uri="{FF2B5EF4-FFF2-40B4-BE49-F238E27FC236}">
              <a16:creationId xmlns:a16="http://schemas.microsoft.com/office/drawing/2014/main" id="{4E893736-60BE-4F6E-8EC8-D0F89465CA85}"/>
            </a:ext>
          </a:extLst>
        </xdr:cNvPr>
        <xdr:cNvSpPr txBox="1"/>
      </xdr:nvSpPr>
      <xdr:spPr>
        <a:xfrm>
          <a:off x="8982270" y="4177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68</xdr:row>
      <xdr:rowOff>0</xdr:rowOff>
    </xdr:from>
    <xdr:ext cx="184731" cy="264560"/>
    <xdr:sp macro="" textlink="">
      <xdr:nvSpPr>
        <xdr:cNvPr id="732" name="テキスト ボックス 731">
          <a:extLst>
            <a:ext uri="{FF2B5EF4-FFF2-40B4-BE49-F238E27FC236}">
              <a16:creationId xmlns:a16="http://schemas.microsoft.com/office/drawing/2014/main" id="{DAF0A511-5AE8-4754-A868-01AC587D2256}"/>
            </a:ext>
          </a:extLst>
        </xdr:cNvPr>
        <xdr:cNvSpPr txBox="1"/>
      </xdr:nvSpPr>
      <xdr:spPr>
        <a:xfrm>
          <a:off x="8982270" y="4027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22</xdr:row>
      <xdr:rowOff>0</xdr:rowOff>
    </xdr:from>
    <xdr:ext cx="184731" cy="264560"/>
    <xdr:sp macro="" textlink="">
      <xdr:nvSpPr>
        <xdr:cNvPr id="4" name="テキスト ボックス 3">
          <a:extLst>
            <a:ext uri="{FF2B5EF4-FFF2-40B4-BE49-F238E27FC236}">
              <a16:creationId xmlns:a16="http://schemas.microsoft.com/office/drawing/2014/main" id="{A4503414-6896-4C06-BFBC-06AE6E9D080F}"/>
            </a:ext>
          </a:extLst>
        </xdr:cNvPr>
        <xdr:cNvSpPr txBox="1"/>
      </xdr:nvSpPr>
      <xdr:spPr>
        <a:xfrm>
          <a:off x="5629470" y="571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30</xdr:row>
      <xdr:rowOff>0</xdr:rowOff>
    </xdr:from>
    <xdr:ext cx="184731" cy="264560"/>
    <xdr:sp macro="" textlink="">
      <xdr:nvSpPr>
        <xdr:cNvPr id="6" name="テキスト ボックス 5">
          <a:extLst>
            <a:ext uri="{FF2B5EF4-FFF2-40B4-BE49-F238E27FC236}">
              <a16:creationId xmlns:a16="http://schemas.microsoft.com/office/drawing/2014/main" id="{FB2A7C7E-90B6-4BBE-B7A6-9C10BF067BC7}"/>
            </a:ext>
          </a:extLst>
        </xdr:cNvPr>
        <xdr:cNvSpPr txBox="1"/>
      </xdr:nvSpPr>
      <xdr:spPr>
        <a:xfrm>
          <a:off x="10001445" y="7219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22</xdr:row>
      <xdr:rowOff>0</xdr:rowOff>
    </xdr:from>
    <xdr:ext cx="184731" cy="264560"/>
    <xdr:sp macro="" textlink="">
      <xdr:nvSpPr>
        <xdr:cNvPr id="10" name="テキスト ボックス 9">
          <a:extLst>
            <a:ext uri="{FF2B5EF4-FFF2-40B4-BE49-F238E27FC236}">
              <a16:creationId xmlns:a16="http://schemas.microsoft.com/office/drawing/2014/main" id="{8D9ED3F6-8507-471A-B81E-C1BFFCF133E0}"/>
            </a:ext>
          </a:extLst>
        </xdr:cNvPr>
        <xdr:cNvSpPr txBox="1"/>
      </xdr:nvSpPr>
      <xdr:spPr>
        <a:xfrm>
          <a:off x="10001445" y="571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53</xdr:row>
      <xdr:rowOff>0</xdr:rowOff>
    </xdr:from>
    <xdr:ext cx="184731" cy="264560"/>
    <xdr:sp macro="" textlink="">
      <xdr:nvSpPr>
        <xdr:cNvPr id="14" name="テキスト ボックス 13">
          <a:extLst>
            <a:ext uri="{FF2B5EF4-FFF2-40B4-BE49-F238E27FC236}">
              <a16:creationId xmlns:a16="http://schemas.microsoft.com/office/drawing/2014/main" id="{A919C767-31CC-4308-A0A6-66D847ABCD8C}"/>
            </a:ext>
          </a:extLst>
        </xdr:cNvPr>
        <xdr:cNvSpPr txBox="1"/>
      </xdr:nvSpPr>
      <xdr:spPr>
        <a:xfrm>
          <a:off x="10001445" y="174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45</xdr:row>
      <xdr:rowOff>0</xdr:rowOff>
    </xdr:from>
    <xdr:ext cx="184731" cy="264560"/>
    <xdr:sp macro="" textlink="">
      <xdr:nvSpPr>
        <xdr:cNvPr id="16" name="テキスト ボックス 15">
          <a:extLst>
            <a:ext uri="{FF2B5EF4-FFF2-40B4-BE49-F238E27FC236}">
              <a16:creationId xmlns:a16="http://schemas.microsoft.com/office/drawing/2014/main" id="{39CF1847-1F24-4424-9D8D-67A3493D658A}"/>
            </a:ext>
          </a:extLst>
        </xdr:cNvPr>
        <xdr:cNvSpPr txBox="1"/>
      </xdr:nvSpPr>
      <xdr:spPr>
        <a:xfrm>
          <a:off x="1000144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66675</xdr:colOff>
      <xdr:row>46</xdr:row>
      <xdr:rowOff>104775</xdr:rowOff>
    </xdr:from>
    <xdr:to>
      <xdr:col>4</xdr:col>
      <xdr:colOff>1138238</xdr:colOff>
      <xdr:row>67</xdr:row>
      <xdr:rowOff>9525</xdr:rowOff>
    </xdr:to>
    <xdr:graphicFrame macro="">
      <xdr:nvGraphicFramePr>
        <xdr:cNvPr id="19" name="グラフ 18">
          <a:extLst>
            <a:ext uri="{FF2B5EF4-FFF2-40B4-BE49-F238E27FC236}">
              <a16:creationId xmlns:a16="http://schemas.microsoft.com/office/drawing/2014/main" id="{A6E21F31-0771-445E-9249-894287BE35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12</xdr:col>
      <xdr:colOff>485970</xdr:colOff>
      <xdr:row>53</xdr:row>
      <xdr:rowOff>0</xdr:rowOff>
    </xdr:from>
    <xdr:ext cx="184731" cy="264560"/>
    <xdr:sp macro="" textlink="">
      <xdr:nvSpPr>
        <xdr:cNvPr id="25" name="テキスト ボックス 24">
          <a:extLst>
            <a:ext uri="{FF2B5EF4-FFF2-40B4-BE49-F238E27FC236}">
              <a16:creationId xmlns:a16="http://schemas.microsoft.com/office/drawing/2014/main" id="{8FC91A8A-F0D3-4F5C-8C4C-A207605B40C7}"/>
            </a:ext>
          </a:extLst>
        </xdr:cNvPr>
        <xdr:cNvSpPr txBox="1"/>
      </xdr:nvSpPr>
      <xdr:spPr>
        <a:xfrm>
          <a:off x="10001445" y="1508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45</xdr:row>
      <xdr:rowOff>0</xdr:rowOff>
    </xdr:from>
    <xdr:ext cx="184731" cy="264560"/>
    <xdr:sp macro="" textlink="">
      <xdr:nvSpPr>
        <xdr:cNvPr id="26" name="テキスト ボックス 25">
          <a:extLst>
            <a:ext uri="{FF2B5EF4-FFF2-40B4-BE49-F238E27FC236}">
              <a16:creationId xmlns:a16="http://schemas.microsoft.com/office/drawing/2014/main" id="{826193BB-5AAC-40E1-A07C-175046978BB3}"/>
            </a:ext>
          </a:extLst>
        </xdr:cNvPr>
        <xdr:cNvSpPr txBox="1"/>
      </xdr:nvSpPr>
      <xdr:spPr>
        <a:xfrm>
          <a:off x="10001445" y="1358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66675</xdr:colOff>
      <xdr:row>46</xdr:row>
      <xdr:rowOff>104775</xdr:rowOff>
    </xdr:from>
    <xdr:to>
      <xdr:col>9</xdr:col>
      <xdr:colOff>1138238</xdr:colOff>
      <xdr:row>67</xdr:row>
      <xdr:rowOff>9525</xdr:rowOff>
    </xdr:to>
    <xdr:graphicFrame macro="">
      <xdr:nvGraphicFramePr>
        <xdr:cNvPr id="18" name="グラフ 17">
          <a:extLst>
            <a:ext uri="{FF2B5EF4-FFF2-40B4-BE49-F238E27FC236}">
              <a16:creationId xmlns:a16="http://schemas.microsoft.com/office/drawing/2014/main" id="{4827C267-9B01-427D-B348-49EBBD9D67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10</xdr:col>
      <xdr:colOff>66675</xdr:colOff>
      <xdr:row>46</xdr:row>
      <xdr:rowOff>104775</xdr:rowOff>
    </xdr:from>
    <xdr:to>
      <xdr:col>14</xdr:col>
      <xdr:colOff>1138238</xdr:colOff>
      <xdr:row>67</xdr:row>
      <xdr:rowOff>9525</xdr:rowOff>
    </xdr:to>
    <xdr:graphicFrame macro="">
      <xdr:nvGraphicFramePr>
        <xdr:cNvPr id="20" name="グラフ 19">
          <a:extLst>
            <a:ext uri="{FF2B5EF4-FFF2-40B4-BE49-F238E27FC236}">
              <a16:creationId xmlns:a16="http://schemas.microsoft.com/office/drawing/2014/main" id="{B7DCCD86-938D-413E-BDCF-773D3C1BF19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66675</xdr:colOff>
      <xdr:row>23</xdr:row>
      <xdr:rowOff>104775</xdr:rowOff>
    </xdr:from>
    <xdr:to>
      <xdr:col>4</xdr:col>
      <xdr:colOff>1138238</xdr:colOff>
      <xdr:row>44</xdr:row>
      <xdr:rowOff>9525</xdr:rowOff>
    </xdr:to>
    <xdr:graphicFrame macro="">
      <xdr:nvGraphicFramePr>
        <xdr:cNvPr id="22" name="グラフ 21">
          <a:extLst>
            <a:ext uri="{FF2B5EF4-FFF2-40B4-BE49-F238E27FC236}">
              <a16:creationId xmlns:a16="http://schemas.microsoft.com/office/drawing/2014/main" id="{7C767E6E-5510-4D44-A8FD-A9D1CBAC28B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790575</xdr:colOff>
      <xdr:row>46</xdr:row>
      <xdr:rowOff>114300</xdr:rowOff>
    </xdr:from>
    <xdr:to>
      <xdr:col>5</xdr:col>
      <xdr:colOff>4749</xdr:colOff>
      <xdr:row>47</xdr:row>
      <xdr:rowOff>196873</xdr:rowOff>
    </xdr:to>
    <xdr:sp macro="" textlink="">
      <xdr:nvSpPr>
        <xdr:cNvPr id="24" name="テキスト ボックス 1">
          <a:extLst>
            <a:ext uri="{FF2B5EF4-FFF2-40B4-BE49-F238E27FC236}">
              <a16:creationId xmlns:a16="http://schemas.microsoft.com/office/drawing/2014/main" id="{7448C7A1-D45D-A261-7F79-1D4503132466}"/>
            </a:ext>
          </a:extLst>
        </xdr:cNvPr>
        <xdr:cNvSpPr txBox="1"/>
      </xdr:nvSpPr>
      <xdr:spPr>
        <a:xfrm>
          <a:off x="3962400" y="10039350"/>
          <a:ext cx="414324" cy="273073"/>
        </a:xfrm>
        <a:prstGeom prst="rect">
          <a:avLst/>
        </a:prstGeom>
      </xdr:spPr>
      <xdr:txBody>
        <a:bodyPr wrap="square" rtlCol="0"/>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9.xml><?xml version="1.0" encoding="utf-8"?>
<c:userShapes xmlns:c="http://schemas.openxmlformats.org/drawingml/2006/chart">
  <cdr:relSizeAnchor xmlns:cdr="http://schemas.openxmlformats.org/drawingml/2006/chartDrawing">
    <cdr:from>
      <cdr:x>0</cdr:x>
      <cdr:y>0</cdr:y>
    </cdr:from>
    <cdr:to>
      <cdr:x>0.15403</cdr:x>
      <cdr:y>0.07044</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0" y="0"/>
          <a:ext cx="653609" cy="2730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（振興局）</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cdr:x>
      <cdr:y>0</cdr:y>
    </cdr:from>
    <cdr:to>
      <cdr:x>0.15403</cdr:x>
      <cdr:y>0.07044</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0" y="0"/>
          <a:ext cx="653609" cy="2730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（振興局）</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0.91788</cdr:x>
      <cdr:y>0</cdr:y>
    </cdr:from>
    <cdr:to>
      <cdr:x>1</cdr:x>
      <cdr:y>0.07044</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86199" y="0"/>
          <a:ext cx="347663" cy="2730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t</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cdr:x>
      <cdr:y>0</cdr:y>
    </cdr:from>
    <cdr:to>
      <cdr:x>0.15403</cdr:x>
      <cdr:y>0.07044</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0" y="0"/>
          <a:ext cx="653609" cy="2730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（振興局）</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0.90011</cdr:x>
      <cdr:y>0</cdr:y>
    </cdr:from>
    <cdr:to>
      <cdr:x>1</cdr:x>
      <cdr:y>0.07044</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19525" y="0"/>
          <a:ext cx="423863" cy="2730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kg</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cdr:x>
      <cdr:y>0</cdr:y>
    </cdr:from>
    <cdr:to>
      <cdr:x>0.15403</cdr:x>
      <cdr:y>0.07044</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0" y="0"/>
          <a:ext cx="653609" cy="273073"/>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（振興局）</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0.90236</cdr:x>
      <cdr:y>0</cdr:y>
    </cdr:from>
    <cdr:to>
      <cdr:x>1</cdr:x>
      <cdr:y>0.07044</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29050" y="0"/>
          <a:ext cx="414338" cy="273073"/>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3.xml><?xml version="1.0" encoding="utf-8"?>
<xdr:wsDr xmlns:xdr="http://schemas.openxmlformats.org/drawingml/2006/spreadsheetDrawing" xmlns:a="http://schemas.openxmlformats.org/drawingml/2006/main">
  <xdr:oneCellAnchor>
    <xdr:from>
      <xdr:col>7</xdr:col>
      <xdr:colOff>485970</xdr:colOff>
      <xdr:row>26</xdr:row>
      <xdr:rowOff>0</xdr:rowOff>
    </xdr:from>
    <xdr:ext cx="184731" cy="264560"/>
    <xdr:sp macro="" textlink="">
      <xdr:nvSpPr>
        <xdr:cNvPr id="2" name="テキスト ボックス 1">
          <a:extLst>
            <a:ext uri="{FF2B5EF4-FFF2-40B4-BE49-F238E27FC236}">
              <a16:creationId xmlns:a16="http://schemas.microsoft.com/office/drawing/2014/main" id="{1474AD51-0565-4E87-8F84-79FD1D6BE702}"/>
            </a:ext>
          </a:extLst>
        </xdr:cNvPr>
        <xdr:cNvSpPr txBox="1"/>
      </xdr:nvSpPr>
      <xdr:spPr>
        <a:xfrm>
          <a:off x="5629470"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 name="テキスト ボックス 2">
          <a:extLst>
            <a:ext uri="{FF2B5EF4-FFF2-40B4-BE49-F238E27FC236}">
              <a16:creationId xmlns:a16="http://schemas.microsoft.com/office/drawing/2014/main" id="{91232FC2-900A-42D8-B61F-FEF71F53DD03}"/>
            </a:ext>
          </a:extLst>
        </xdr:cNvPr>
        <xdr:cNvSpPr txBox="1"/>
      </xdr:nvSpPr>
      <xdr:spPr>
        <a:xfrm>
          <a:off x="10001445"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 name="テキスト ボックス 3">
          <a:extLst>
            <a:ext uri="{FF2B5EF4-FFF2-40B4-BE49-F238E27FC236}">
              <a16:creationId xmlns:a16="http://schemas.microsoft.com/office/drawing/2014/main" id="{C522D10A-92FC-4CCF-BF83-8F52BDC38655}"/>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 name="テキスト ボックス 4">
          <a:extLst>
            <a:ext uri="{FF2B5EF4-FFF2-40B4-BE49-F238E27FC236}">
              <a16:creationId xmlns:a16="http://schemas.microsoft.com/office/drawing/2014/main" id="{C409FBB4-2D8C-4527-BC12-520D28052747}"/>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6" name="テキスト ボックス 5">
          <a:extLst>
            <a:ext uri="{FF2B5EF4-FFF2-40B4-BE49-F238E27FC236}">
              <a16:creationId xmlns:a16="http://schemas.microsoft.com/office/drawing/2014/main" id="{4DE6B0BF-9E03-4C2C-B397-721C00C07924}"/>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7" name="テキスト ボックス 6">
          <a:extLst>
            <a:ext uri="{FF2B5EF4-FFF2-40B4-BE49-F238E27FC236}">
              <a16:creationId xmlns:a16="http://schemas.microsoft.com/office/drawing/2014/main" id="{09790709-920C-4554-9691-5BE44CFA6B33}"/>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8" name="テキスト ボックス 7">
          <a:extLst>
            <a:ext uri="{FF2B5EF4-FFF2-40B4-BE49-F238E27FC236}">
              <a16:creationId xmlns:a16="http://schemas.microsoft.com/office/drawing/2014/main" id="{BB601E7B-3373-4563-893F-381D2363138C}"/>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9" name="テキスト ボックス 8">
          <a:extLst>
            <a:ext uri="{FF2B5EF4-FFF2-40B4-BE49-F238E27FC236}">
              <a16:creationId xmlns:a16="http://schemas.microsoft.com/office/drawing/2014/main" id="{256C38A0-E02A-43DF-A4A9-493C71F17AA9}"/>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0" name="テキスト ボックス 9">
          <a:extLst>
            <a:ext uri="{FF2B5EF4-FFF2-40B4-BE49-F238E27FC236}">
              <a16:creationId xmlns:a16="http://schemas.microsoft.com/office/drawing/2014/main" id="{D9DE5218-6451-4FA6-8AD1-6E5435049F14}"/>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1" name="テキスト ボックス 10">
          <a:extLst>
            <a:ext uri="{FF2B5EF4-FFF2-40B4-BE49-F238E27FC236}">
              <a16:creationId xmlns:a16="http://schemas.microsoft.com/office/drawing/2014/main" id="{CE05E43D-6616-40B7-B033-099E19C244DC}"/>
            </a:ext>
          </a:extLst>
        </xdr:cNvPr>
        <xdr:cNvSpPr txBox="1"/>
      </xdr:nvSpPr>
      <xdr:spPr>
        <a:xfrm>
          <a:off x="10001445"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3" name="テキスト ボックス 12">
          <a:extLst>
            <a:ext uri="{FF2B5EF4-FFF2-40B4-BE49-F238E27FC236}">
              <a16:creationId xmlns:a16="http://schemas.microsoft.com/office/drawing/2014/main" id="{F9A8A5F1-4805-4539-A0E1-588549732D98}"/>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4" name="テキスト ボックス 13">
          <a:extLst>
            <a:ext uri="{FF2B5EF4-FFF2-40B4-BE49-F238E27FC236}">
              <a16:creationId xmlns:a16="http://schemas.microsoft.com/office/drawing/2014/main" id="{9FA387EC-3C0C-49C8-B990-E98BC284DBCB}"/>
            </a:ext>
          </a:extLst>
        </xdr:cNvPr>
        <xdr:cNvSpPr txBox="1"/>
      </xdr:nvSpPr>
      <xdr:spPr>
        <a:xfrm>
          <a:off x="10001445" y="1743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26</xdr:row>
      <xdr:rowOff>0</xdr:rowOff>
    </xdr:from>
    <xdr:ext cx="184731" cy="264560"/>
    <xdr:sp macro="" textlink="">
      <xdr:nvSpPr>
        <xdr:cNvPr id="15" name="テキスト ボックス 14">
          <a:extLst>
            <a:ext uri="{FF2B5EF4-FFF2-40B4-BE49-F238E27FC236}">
              <a16:creationId xmlns:a16="http://schemas.microsoft.com/office/drawing/2014/main" id="{6CBEFC5A-03A5-4F0C-92CB-CB40BCFA4E0F}"/>
            </a:ext>
          </a:extLst>
        </xdr:cNvPr>
        <xdr:cNvSpPr txBox="1"/>
      </xdr:nvSpPr>
      <xdr:spPr>
        <a:xfrm>
          <a:off x="10001445" y="238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6" name="テキスト ボックス 15">
          <a:extLst>
            <a:ext uri="{FF2B5EF4-FFF2-40B4-BE49-F238E27FC236}">
              <a16:creationId xmlns:a16="http://schemas.microsoft.com/office/drawing/2014/main" id="{9C8833FC-A5CF-4244-A8FE-CF02451A6705}"/>
            </a:ext>
          </a:extLst>
        </xdr:cNvPr>
        <xdr:cNvSpPr txBox="1"/>
      </xdr:nvSpPr>
      <xdr:spPr>
        <a:xfrm>
          <a:off x="10001445" y="1063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7" name="テキスト ボックス 16">
          <a:extLst>
            <a:ext uri="{FF2B5EF4-FFF2-40B4-BE49-F238E27FC236}">
              <a16:creationId xmlns:a16="http://schemas.microsoft.com/office/drawing/2014/main" id="{A0818518-BCF1-4AAC-9529-261711BBC3E0}"/>
            </a:ext>
          </a:extLst>
        </xdr:cNvPr>
        <xdr:cNvSpPr txBox="1"/>
      </xdr:nvSpPr>
      <xdr:spPr>
        <a:xfrm>
          <a:off x="10001445" y="913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19" name="テキスト ボックス 18">
          <a:extLst>
            <a:ext uri="{FF2B5EF4-FFF2-40B4-BE49-F238E27FC236}">
              <a16:creationId xmlns:a16="http://schemas.microsoft.com/office/drawing/2014/main" id="{F3E744BE-C3CF-40D4-8139-5F8FDEB1C825}"/>
            </a:ext>
          </a:extLst>
        </xdr:cNvPr>
        <xdr:cNvSpPr txBox="1"/>
      </xdr:nvSpPr>
      <xdr:spPr>
        <a:xfrm>
          <a:off x="10001445" y="15087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0" name="テキスト ボックス 19">
          <a:extLst>
            <a:ext uri="{FF2B5EF4-FFF2-40B4-BE49-F238E27FC236}">
              <a16:creationId xmlns:a16="http://schemas.microsoft.com/office/drawing/2014/main" id="{0E23725A-6BFD-42D3-B3CF-2BE722ACEF4E}"/>
            </a:ext>
          </a:extLst>
        </xdr:cNvPr>
        <xdr:cNvSpPr txBox="1"/>
      </xdr:nvSpPr>
      <xdr:spPr>
        <a:xfrm>
          <a:off x="10001445" y="13582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2" name="テキスト ボックス 21">
          <a:extLst>
            <a:ext uri="{FF2B5EF4-FFF2-40B4-BE49-F238E27FC236}">
              <a16:creationId xmlns:a16="http://schemas.microsoft.com/office/drawing/2014/main" id="{A44E2402-5335-47A6-B502-A48861366DA7}"/>
            </a:ext>
          </a:extLst>
        </xdr:cNvPr>
        <xdr:cNvSpPr txBox="1"/>
      </xdr:nvSpPr>
      <xdr:spPr>
        <a:xfrm>
          <a:off x="10001445" y="19535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3" name="テキスト ボックス 22">
          <a:extLst>
            <a:ext uri="{FF2B5EF4-FFF2-40B4-BE49-F238E27FC236}">
              <a16:creationId xmlns:a16="http://schemas.microsoft.com/office/drawing/2014/main" id="{D0ADA8A5-F662-4534-884D-C2BF0EA70FD4}"/>
            </a:ext>
          </a:extLst>
        </xdr:cNvPr>
        <xdr:cNvSpPr txBox="1"/>
      </xdr:nvSpPr>
      <xdr:spPr>
        <a:xfrm>
          <a:off x="10001445" y="18030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5" name="テキスト ボックス 24">
          <a:extLst>
            <a:ext uri="{FF2B5EF4-FFF2-40B4-BE49-F238E27FC236}">
              <a16:creationId xmlns:a16="http://schemas.microsoft.com/office/drawing/2014/main" id="{8004F170-CC01-42A2-85D3-F65CF92BADB3}"/>
            </a:ext>
          </a:extLst>
        </xdr:cNvPr>
        <xdr:cNvSpPr txBox="1"/>
      </xdr:nvSpPr>
      <xdr:spPr>
        <a:xfrm>
          <a:off x="10001445" y="2398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6" name="テキスト ボックス 25">
          <a:extLst>
            <a:ext uri="{FF2B5EF4-FFF2-40B4-BE49-F238E27FC236}">
              <a16:creationId xmlns:a16="http://schemas.microsoft.com/office/drawing/2014/main" id="{A63E8240-B445-4441-B5C5-8E438EE9B5BD}"/>
            </a:ext>
          </a:extLst>
        </xdr:cNvPr>
        <xdr:cNvSpPr txBox="1"/>
      </xdr:nvSpPr>
      <xdr:spPr>
        <a:xfrm>
          <a:off x="10001445" y="22479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8" name="テキスト ボックス 27">
          <a:extLst>
            <a:ext uri="{FF2B5EF4-FFF2-40B4-BE49-F238E27FC236}">
              <a16:creationId xmlns:a16="http://schemas.microsoft.com/office/drawing/2014/main" id="{4EA9840A-501C-4722-BB00-264CEAD1FAD1}"/>
            </a:ext>
          </a:extLst>
        </xdr:cNvPr>
        <xdr:cNvSpPr txBox="1"/>
      </xdr:nvSpPr>
      <xdr:spPr>
        <a:xfrm>
          <a:off x="10001445" y="28432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29" name="テキスト ボックス 28">
          <a:extLst>
            <a:ext uri="{FF2B5EF4-FFF2-40B4-BE49-F238E27FC236}">
              <a16:creationId xmlns:a16="http://schemas.microsoft.com/office/drawing/2014/main" id="{2193B9AD-8085-4C0D-B4E8-777BFBA7C4D3}"/>
            </a:ext>
          </a:extLst>
        </xdr:cNvPr>
        <xdr:cNvSpPr txBox="1"/>
      </xdr:nvSpPr>
      <xdr:spPr>
        <a:xfrm>
          <a:off x="10001445" y="26927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1" name="テキスト ボックス 30">
          <a:extLst>
            <a:ext uri="{FF2B5EF4-FFF2-40B4-BE49-F238E27FC236}">
              <a16:creationId xmlns:a16="http://schemas.microsoft.com/office/drawing/2014/main" id="{BAE9B0F8-E96C-434E-B4CF-EEFC6AE864F8}"/>
            </a:ext>
          </a:extLst>
        </xdr:cNvPr>
        <xdr:cNvSpPr txBox="1"/>
      </xdr:nvSpPr>
      <xdr:spPr>
        <a:xfrm>
          <a:off x="10001445" y="32880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2" name="テキスト ボックス 31">
          <a:extLst>
            <a:ext uri="{FF2B5EF4-FFF2-40B4-BE49-F238E27FC236}">
              <a16:creationId xmlns:a16="http://schemas.microsoft.com/office/drawing/2014/main" id="{EFA92CD0-0038-4D04-9841-75E2EEC044D1}"/>
            </a:ext>
          </a:extLst>
        </xdr:cNvPr>
        <xdr:cNvSpPr txBox="1"/>
      </xdr:nvSpPr>
      <xdr:spPr>
        <a:xfrm>
          <a:off x="10001445" y="3137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4" name="テキスト ボックス 33">
          <a:extLst>
            <a:ext uri="{FF2B5EF4-FFF2-40B4-BE49-F238E27FC236}">
              <a16:creationId xmlns:a16="http://schemas.microsoft.com/office/drawing/2014/main" id="{A97E9C56-A111-42BE-81F2-7459197510A0}"/>
            </a:ext>
          </a:extLst>
        </xdr:cNvPr>
        <xdr:cNvSpPr txBox="1"/>
      </xdr:nvSpPr>
      <xdr:spPr>
        <a:xfrm>
          <a:off x="10001445" y="37328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5" name="テキスト ボックス 34">
          <a:extLst>
            <a:ext uri="{FF2B5EF4-FFF2-40B4-BE49-F238E27FC236}">
              <a16:creationId xmlns:a16="http://schemas.microsoft.com/office/drawing/2014/main" id="{ED28FDD0-A748-42B0-A281-420D8F916AB0}"/>
            </a:ext>
          </a:extLst>
        </xdr:cNvPr>
        <xdr:cNvSpPr txBox="1"/>
      </xdr:nvSpPr>
      <xdr:spPr>
        <a:xfrm>
          <a:off x="10001445" y="35823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7" name="テキスト ボックス 36">
          <a:extLst>
            <a:ext uri="{FF2B5EF4-FFF2-40B4-BE49-F238E27FC236}">
              <a16:creationId xmlns:a16="http://schemas.microsoft.com/office/drawing/2014/main" id="{261E1AE2-AA52-4F14-A66D-AFBFD408BEEF}"/>
            </a:ext>
          </a:extLst>
        </xdr:cNvPr>
        <xdr:cNvSpPr txBox="1"/>
      </xdr:nvSpPr>
      <xdr:spPr>
        <a:xfrm>
          <a:off x="10001445" y="41776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38" name="テキスト ボックス 37">
          <a:extLst>
            <a:ext uri="{FF2B5EF4-FFF2-40B4-BE49-F238E27FC236}">
              <a16:creationId xmlns:a16="http://schemas.microsoft.com/office/drawing/2014/main" id="{60C8B4C7-4DA4-4E38-86B4-21CD504785CD}"/>
            </a:ext>
          </a:extLst>
        </xdr:cNvPr>
        <xdr:cNvSpPr txBox="1"/>
      </xdr:nvSpPr>
      <xdr:spPr>
        <a:xfrm>
          <a:off x="10001445" y="402717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0" name="テキスト ボックス 39">
          <a:extLst>
            <a:ext uri="{FF2B5EF4-FFF2-40B4-BE49-F238E27FC236}">
              <a16:creationId xmlns:a16="http://schemas.microsoft.com/office/drawing/2014/main" id="{465ABF99-F828-4A3A-A1B8-2155B76192D3}"/>
            </a:ext>
          </a:extLst>
        </xdr:cNvPr>
        <xdr:cNvSpPr txBox="1"/>
      </xdr:nvSpPr>
      <xdr:spPr>
        <a:xfrm>
          <a:off x="10001445" y="46224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1" name="テキスト ボックス 40">
          <a:extLst>
            <a:ext uri="{FF2B5EF4-FFF2-40B4-BE49-F238E27FC236}">
              <a16:creationId xmlns:a16="http://schemas.microsoft.com/office/drawing/2014/main" id="{F8391361-E2DF-4EAD-A657-DDA0D0C1377A}"/>
            </a:ext>
          </a:extLst>
        </xdr:cNvPr>
        <xdr:cNvSpPr txBox="1"/>
      </xdr:nvSpPr>
      <xdr:spPr>
        <a:xfrm>
          <a:off x="10001445" y="44719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3" name="テキスト ボックス 42">
          <a:extLst>
            <a:ext uri="{FF2B5EF4-FFF2-40B4-BE49-F238E27FC236}">
              <a16:creationId xmlns:a16="http://schemas.microsoft.com/office/drawing/2014/main" id="{8B431DA1-84F8-4332-91D2-17111C399D23}"/>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7" name="テキスト ボックス 46">
          <a:extLst>
            <a:ext uri="{FF2B5EF4-FFF2-40B4-BE49-F238E27FC236}">
              <a16:creationId xmlns:a16="http://schemas.microsoft.com/office/drawing/2014/main" id="{806F46AF-7D64-492E-A591-312A448CB1CB}"/>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8" name="テキスト ボックス 47">
          <a:extLst>
            <a:ext uri="{FF2B5EF4-FFF2-40B4-BE49-F238E27FC236}">
              <a16:creationId xmlns:a16="http://schemas.microsoft.com/office/drawing/2014/main" id="{63103598-D704-44AD-826D-2CBD3ECABE20}"/>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49" name="テキスト ボックス 48">
          <a:extLst>
            <a:ext uri="{FF2B5EF4-FFF2-40B4-BE49-F238E27FC236}">
              <a16:creationId xmlns:a16="http://schemas.microsoft.com/office/drawing/2014/main" id="{34517E17-3D11-49E0-86CA-888AAEB348C4}"/>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0" name="テキスト ボックス 49">
          <a:extLst>
            <a:ext uri="{FF2B5EF4-FFF2-40B4-BE49-F238E27FC236}">
              <a16:creationId xmlns:a16="http://schemas.microsoft.com/office/drawing/2014/main" id="{A4F83992-68D0-42DC-8DF4-EF259A99F81E}"/>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1" name="テキスト ボックス 50">
          <a:extLst>
            <a:ext uri="{FF2B5EF4-FFF2-40B4-BE49-F238E27FC236}">
              <a16:creationId xmlns:a16="http://schemas.microsoft.com/office/drawing/2014/main" id="{ECC17926-DF45-4560-8DD7-0AF631B1BA09}"/>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2" name="テキスト ボックス 51">
          <a:extLst>
            <a:ext uri="{FF2B5EF4-FFF2-40B4-BE49-F238E27FC236}">
              <a16:creationId xmlns:a16="http://schemas.microsoft.com/office/drawing/2014/main" id="{CB4E26E3-01B8-4FDA-92A8-1820A3B6CB35}"/>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3" name="テキスト ボックス 52">
          <a:extLst>
            <a:ext uri="{FF2B5EF4-FFF2-40B4-BE49-F238E27FC236}">
              <a16:creationId xmlns:a16="http://schemas.microsoft.com/office/drawing/2014/main" id="{67B5A1C4-C458-4522-AC2F-1A7DA9520332}"/>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4" name="テキスト ボックス 53">
          <a:extLst>
            <a:ext uri="{FF2B5EF4-FFF2-40B4-BE49-F238E27FC236}">
              <a16:creationId xmlns:a16="http://schemas.microsoft.com/office/drawing/2014/main" id="{8581190C-A802-4ABE-ABE9-63FD9B33E740}"/>
            </a:ext>
          </a:extLst>
        </xdr:cNvPr>
        <xdr:cNvSpPr txBox="1"/>
      </xdr:nvSpPr>
      <xdr:spPr>
        <a:xfrm>
          <a:off x="10001445" y="15440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86</xdr:row>
      <xdr:rowOff>0</xdr:rowOff>
    </xdr:from>
    <xdr:ext cx="184731" cy="264560"/>
    <xdr:sp macro="" textlink="">
      <xdr:nvSpPr>
        <xdr:cNvPr id="55" name="テキスト ボックス 54">
          <a:extLst>
            <a:ext uri="{FF2B5EF4-FFF2-40B4-BE49-F238E27FC236}">
              <a16:creationId xmlns:a16="http://schemas.microsoft.com/office/drawing/2014/main" id="{0F7D7D81-5708-44BC-98A5-10999E96833A}"/>
            </a:ext>
          </a:extLst>
        </xdr:cNvPr>
        <xdr:cNvSpPr txBox="1"/>
      </xdr:nvSpPr>
      <xdr:spPr>
        <a:xfrm>
          <a:off x="10001445" y="1393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84" name="テキスト ボックス 283">
          <a:extLst>
            <a:ext uri="{FF2B5EF4-FFF2-40B4-BE49-F238E27FC236}">
              <a16:creationId xmlns:a16="http://schemas.microsoft.com/office/drawing/2014/main" id="{F2DFA5C7-044A-40D2-ACAF-A6AB3C82B40F}"/>
            </a:ext>
          </a:extLst>
        </xdr:cNvPr>
        <xdr:cNvSpPr txBox="1"/>
      </xdr:nvSpPr>
      <xdr:spPr>
        <a:xfrm>
          <a:off x="10001445"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85" name="テキスト ボックス 284">
          <a:extLst>
            <a:ext uri="{FF2B5EF4-FFF2-40B4-BE49-F238E27FC236}">
              <a16:creationId xmlns:a16="http://schemas.microsoft.com/office/drawing/2014/main" id="{91908070-71D2-42E1-B715-0A96707C63B4}"/>
            </a:ext>
          </a:extLst>
        </xdr:cNvPr>
        <xdr:cNvSpPr txBox="1"/>
      </xdr:nvSpPr>
      <xdr:spPr>
        <a:xfrm>
          <a:off x="10001445"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87" name="テキスト ボックス 286">
          <a:extLst>
            <a:ext uri="{FF2B5EF4-FFF2-40B4-BE49-F238E27FC236}">
              <a16:creationId xmlns:a16="http://schemas.microsoft.com/office/drawing/2014/main" id="{B957F264-4D6E-49B9-986B-7064FE3BDFAE}"/>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88" name="テキスト ボックス 287">
          <a:extLst>
            <a:ext uri="{FF2B5EF4-FFF2-40B4-BE49-F238E27FC236}">
              <a16:creationId xmlns:a16="http://schemas.microsoft.com/office/drawing/2014/main" id="{2C6E07C6-B878-4C8B-B6F7-70C0AA4CD0A9}"/>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89" name="テキスト ボックス 288">
          <a:extLst>
            <a:ext uri="{FF2B5EF4-FFF2-40B4-BE49-F238E27FC236}">
              <a16:creationId xmlns:a16="http://schemas.microsoft.com/office/drawing/2014/main" id="{C4F109CB-28E7-49D4-879B-BE8BF1B90EB7}"/>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0" name="テキスト ボックス 289">
          <a:extLst>
            <a:ext uri="{FF2B5EF4-FFF2-40B4-BE49-F238E27FC236}">
              <a16:creationId xmlns:a16="http://schemas.microsoft.com/office/drawing/2014/main" id="{1B964A01-80A8-49BA-A204-F1C3BF888288}"/>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1" name="テキスト ボックス 290">
          <a:extLst>
            <a:ext uri="{FF2B5EF4-FFF2-40B4-BE49-F238E27FC236}">
              <a16:creationId xmlns:a16="http://schemas.microsoft.com/office/drawing/2014/main" id="{E32E5CDD-784F-4AAD-B33D-EF9D4295BE01}"/>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2" name="テキスト ボックス 291">
          <a:extLst>
            <a:ext uri="{FF2B5EF4-FFF2-40B4-BE49-F238E27FC236}">
              <a16:creationId xmlns:a16="http://schemas.microsoft.com/office/drawing/2014/main" id="{3955FC3B-7057-4069-A5E5-A87D795DA0C7}"/>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3" name="テキスト ボックス 292">
          <a:extLst>
            <a:ext uri="{FF2B5EF4-FFF2-40B4-BE49-F238E27FC236}">
              <a16:creationId xmlns:a16="http://schemas.microsoft.com/office/drawing/2014/main" id="{C198725B-4FBB-4BFB-940F-6993D5F36AF2}"/>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4" name="テキスト ボックス 293">
          <a:extLst>
            <a:ext uri="{FF2B5EF4-FFF2-40B4-BE49-F238E27FC236}">
              <a16:creationId xmlns:a16="http://schemas.microsoft.com/office/drawing/2014/main" id="{A6AE5FC0-211A-4044-98F9-CA7517499DCC}"/>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5" name="テキスト ボックス 294">
          <a:extLst>
            <a:ext uri="{FF2B5EF4-FFF2-40B4-BE49-F238E27FC236}">
              <a16:creationId xmlns:a16="http://schemas.microsoft.com/office/drawing/2014/main" id="{A1FAFE71-88F1-4FAF-8B40-DEF6E41EEE32}"/>
            </a:ext>
          </a:extLst>
        </xdr:cNvPr>
        <xdr:cNvSpPr txBox="1"/>
      </xdr:nvSpPr>
      <xdr:spPr>
        <a:xfrm>
          <a:off x="10001445" y="927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86</xdr:row>
      <xdr:rowOff>0</xdr:rowOff>
    </xdr:from>
    <xdr:ext cx="184731" cy="264560"/>
    <xdr:sp macro="" textlink="">
      <xdr:nvSpPr>
        <xdr:cNvPr id="296" name="テキスト ボックス 295">
          <a:extLst>
            <a:ext uri="{FF2B5EF4-FFF2-40B4-BE49-F238E27FC236}">
              <a16:creationId xmlns:a16="http://schemas.microsoft.com/office/drawing/2014/main" id="{B7C59181-B822-4CCB-A7E8-4FAAB3FF5C07}"/>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24" name="テキスト ボックス 523">
          <a:extLst>
            <a:ext uri="{FF2B5EF4-FFF2-40B4-BE49-F238E27FC236}">
              <a16:creationId xmlns:a16="http://schemas.microsoft.com/office/drawing/2014/main" id="{3D12A7DE-AF29-4B08-B31F-19A5D98A49A5}"/>
            </a:ext>
          </a:extLst>
        </xdr:cNvPr>
        <xdr:cNvSpPr txBox="1"/>
      </xdr:nvSpPr>
      <xdr:spPr>
        <a:xfrm>
          <a:off x="10001445" y="619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25" name="テキスト ボックス 524">
          <a:extLst>
            <a:ext uri="{FF2B5EF4-FFF2-40B4-BE49-F238E27FC236}">
              <a16:creationId xmlns:a16="http://schemas.microsoft.com/office/drawing/2014/main" id="{5B7BBF39-390A-424A-9670-A013AC0DE1AB}"/>
            </a:ext>
          </a:extLst>
        </xdr:cNvPr>
        <xdr:cNvSpPr txBox="1"/>
      </xdr:nvSpPr>
      <xdr:spPr>
        <a:xfrm>
          <a:off x="10001445" y="468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27" name="テキスト ボックス 526">
          <a:extLst>
            <a:ext uri="{FF2B5EF4-FFF2-40B4-BE49-F238E27FC236}">
              <a16:creationId xmlns:a16="http://schemas.microsoft.com/office/drawing/2014/main" id="{5E7FB643-E767-4C5E-AFE6-84104786EE09}"/>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28" name="テキスト ボックス 527">
          <a:extLst>
            <a:ext uri="{FF2B5EF4-FFF2-40B4-BE49-F238E27FC236}">
              <a16:creationId xmlns:a16="http://schemas.microsoft.com/office/drawing/2014/main" id="{F8B478F4-6982-49DD-8827-6BE37ACE2AD0}"/>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29" name="テキスト ボックス 528">
          <a:extLst>
            <a:ext uri="{FF2B5EF4-FFF2-40B4-BE49-F238E27FC236}">
              <a16:creationId xmlns:a16="http://schemas.microsoft.com/office/drawing/2014/main" id="{305AFEC5-5259-4EF2-9EB9-254DA151FFC0}"/>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0" name="テキスト ボックス 529">
          <a:extLst>
            <a:ext uri="{FF2B5EF4-FFF2-40B4-BE49-F238E27FC236}">
              <a16:creationId xmlns:a16="http://schemas.microsoft.com/office/drawing/2014/main" id="{987624F2-A0CF-441A-B251-6A49E4774AEB}"/>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1" name="テキスト ボックス 530">
          <a:extLst>
            <a:ext uri="{FF2B5EF4-FFF2-40B4-BE49-F238E27FC236}">
              <a16:creationId xmlns:a16="http://schemas.microsoft.com/office/drawing/2014/main" id="{E9579F20-1C65-4F8F-BBDA-25C6349207E2}"/>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2" name="テキスト ボックス 531">
          <a:extLst>
            <a:ext uri="{FF2B5EF4-FFF2-40B4-BE49-F238E27FC236}">
              <a16:creationId xmlns:a16="http://schemas.microsoft.com/office/drawing/2014/main" id="{FC340485-1176-46E9-AC51-5CAE2DB20473}"/>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3" name="テキスト ボックス 532">
          <a:extLst>
            <a:ext uri="{FF2B5EF4-FFF2-40B4-BE49-F238E27FC236}">
              <a16:creationId xmlns:a16="http://schemas.microsoft.com/office/drawing/2014/main" id="{543F526C-3107-41BA-995E-F4F2D186D1D9}"/>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4" name="テキスト ボックス 533">
          <a:extLst>
            <a:ext uri="{FF2B5EF4-FFF2-40B4-BE49-F238E27FC236}">
              <a16:creationId xmlns:a16="http://schemas.microsoft.com/office/drawing/2014/main" id="{57565999-08E9-4808-BCCB-056D5F6D6093}"/>
            </a:ext>
          </a:extLst>
        </xdr:cNvPr>
        <xdr:cNvSpPr txBox="1"/>
      </xdr:nvSpPr>
      <xdr:spPr>
        <a:xfrm>
          <a:off x="10001445" y="8667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86</xdr:row>
      <xdr:rowOff>0</xdr:rowOff>
    </xdr:from>
    <xdr:ext cx="184731" cy="264560"/>
    <xdr:sp macro="" textlink="">
      <xdr:nvSpPr>
        <xdr:cNvPr id="535" name="テキスト ボックス 534">
          <a:extLst>
            <a:ext uri="{FF2B5EF4-FFF2-40B4-BE49-F238E27FC236}">
              <a16:creationId xmlns:a16="http://schemas.microsoft.com/office/drawing/2014/main" id="{B735FAE7-DCFA-4EE4-986B-E2F13A99168E}"/>
            </a:ext>
          </a:extLst>
        </xdr:cNvPr>
        <xdr:cNvSpPr txBox="1"/>
      </xdr:nvSpPr>
      <xdr:spPr>
        <a:xfrm>
          <a:off x="10001445" y="9277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34</xdr:row>
      <xdr:rowOff>0</xdr:rowOff>
    </xdr:from>
    <xdr:ext cx="184731" cy="264560"/>
    <xdr:sp macro="" textlink="">
      <xdr:nvSpPr>
        <xdr:cNvPr id="44" name="テキスト ボックス 43">
          <a:extLst>
            <a:ext uri="{FF2B5EF4-FFF2-40B4-BE49-F238E27FC236}">
              <a16:creationId xmlns:a16="http://schemas.microsoft.com/office/drawing/2014/main" id="{C1C193C2-6684-4F50-BAA2-8A69F3F28686}"/>
            </a:ext>
          </a:extLst>
        </xdr:cNvPr>
        <xdr:cNvSpPr txBox="1"/>
      </xdr:nvSpPr>
      <xdr:spPr>
        <a:xfrm>
          <a:off x="10001445" y="1898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26</xdr:row>
      <xdr:rowOff>0</xdr:rowOff>
    </xdr:from>
    <xdr:ext cx="184731" cy="264560"/>
    <xdr:sp macro="" textlink="">
      <xdr:nvSpPr>
        <xdr:cNvPr id="45" name="テキスト ボックス 44">
          <a:extLst>
            <a:ext uri="{FF2B5EF4-FFF2-40B4-BE49-F238E27FC236}">
              <a16:creationId xmlns:a16="http://schemas.microsoft.com/office/drawing/2014/main" id="{7EFFB31F-EC7F-462B-9C4F-245DE1A0198F}"/>
            </a:ext>
          </a:extLst>
        </xdr:cNvPr>
        <xdr:cNvSpPr txBox="1"/>
      </xdr:nvSpPr>
      <xdr:spPr>
        <a:xfrm>
          <a:off x="10001445" y="1747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52914</xdr:colOff>
      <xdr:row>34</xdr:row>
      <xdr:rowOff>105045</xdr:rowOff>
    </xdr:from>
    <xdr:to>
      <xdr:col>9</xdr:col>
      <xdr:colOff>1100667</xdr:colOff>
      <xdr:row>47</xdr:row>
      <xdr:rowOff>0</xdr:rowOff>
    </xdr:to>
    <xdr:graphicFrame macro="">
      <xdr:nvGraphicFramePr>
        <xdr:cNvPr id="57" name="グラフ 56">
          <a:extLst>
            <a:ext uri="{FF2B5EF4-FFF2-40B4-BE49-F238E27FC236}">
              <a16:creationId xmlns:a16="http://schemas.microsoft.com/office/drawing/2014/main" id="{CF68D5B1-D662-412D-A398-67E9B2E03035}"/>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12</xdr:col>
      <xdr:colOff>485970</xdr:colOff>
      <xdr:row>47</xdr:row>
      <xdr:rowOff>0</xdr:rowOff>
    </xdr:from>
    <xdr:ext cx="184731" cy="264560"/>
    <xdr:sp macro="" textlink="">
      <xdr:nvSpPr>
        <xdr:cNvPr id="59" name="テキスト ボックス 58">
          <a:extLst>
            <a:ext uri="{FF2B5EF4-FFF2-40B4-BE49-F238E27FC236}">
              <a16:creationId xmlns:a16="http://schemas.microsoft.com/office/drawing/2014/main" id="{29CC6807-647F-4B45-8444-D64BAF53AB30}"/>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0" name="テキスト ボックス 59">
          <a:extLst>
            <a:ext uri="{FF2B5EF4-FFF2-40B4-BE49-F238E27FC236}">
              <a16:creationId xmlns:a16="http://schemas.microsoft.com/office/drawing/2014/main" id="{735E45C2-8F57-4A6D-80AB-D77657478EF8}"/>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1" name="テキスト ボックス 60">
          <a:extLst>
            <a:ext uri="{FF2B5EF4-FFF2-40B4-BE49-F238E27FC236}">
              <a16:creationId xmlns:a16="http://schemas.microsoft.com/office/drawing/2014/main" id="{3FD505EF-FA11-47F3-832A-4C9EADAD3E1B}"/>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2" name="テキスト ボックス 61">
          <a:extLst>
            <a:ext uri="{FF2B5EF4-FFF2-40B4-BE49-F238E27FC236}">
              <a16:creationId xmlns:a16="http://schemas.microsoft.com/office/drawing/2014/main" id="{6728E128-0876-41BD-9A7A-6BBD5FABFAFA}"/>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3" name="テキスト ボックス 62">
          <a:extLst>
            <a:ext uri="{FF2B5EF4-FFF2-40B4-BE49-F238E27FC236}">
              <a16:creationId xmlns:a16="http://schemas.microsoft.com/office/drawing/2014/main" id="{03F8B53F-5B27-4859-B312-413B2AB4A545}"/>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4" name="テキスト ボックス 63">
          <a:extLst>
            <a:ext uri="{FF2B5EF4-FFF2-40B4-BE49-F238E27FC236}">
              <a16:creationId xmlns:a16="http://schemas.microsoft.com/office/drawing/2014/main" id="{18F39864-53F4-4AE0-85DD-0606EF8BAA14}"/>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5" name="テキスト ボックス 64">
          <a:extLst>
            <a:ext uri="{FF2B5EF4-FFF2-40B4-BE49-F238E27FC236}">
              <a16:creationId xmlns:a16="http://schemas.microsoft.com/office/drawing/2014/main" id="{4AB18CB2-A23D-42EB-B700-E375F3BC729E}"/>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6" name="テキスト ボックス 65">
          <a:extLst>
            <a:ext uri="{FF2B5EF4-FFF2-40B4-BE49-F238E27FC236}">
              <a16:creationId xmlns:a16="http://schemas.microsoft.com/office/drawing/2014/main" id="{0EDB51F9-BC2A-4013-B060-31F3BEBCF4DE}"/>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51</xdr:row>
      <xdr:rowOff>0</xdr:rowOff>
    </xdr:from>
    <xdr:ext cx="184731" cy="264560"/>
    <xdr:sp macro="" textlink="">
      <xdr:nvSpPr>
        <xdr:cNvPr id="67" name="テキスト ボックス 66">
          <a:extLst>
            <a:ext uri="{FF2B5EF4-FFF2-40B4-BE49-F238E27FC236}">
              <a16:creationId xmlns:a16="http://schemas.microsoft.com/office/drawing/2014/main" id="{1AB92075-BB83-44E6-A13B-5F14DF9703FA}"/>
            </a:ext>
          </a:extLst>
        </xdr:cNvPr>
        <xdr:cNvSpPr txBox="1"/>
      </xdr:nvSpPr>
      <xdr:spPr>
        <a:xfrm>
          <a:off x="10001445" y="220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68" name="テキスト ボックス 67">
          <a:extLst>
            <a:ext uri="{FF2B5EF4-FFF2-40B4-BE49-F238E27FC236}">
              <a16:creationId xmlns:a16="http://schemas.microsoft.com/office/drawing/2014/main" id="{15DB913A-614A-402E-B85C-FDB6AAE29EFB}"/>
            </a:ext>
          </a:extLst>
        </xdr:cNvPr>
        <xdr:cNvSpPr txBox="1"/>
      </xdr:nvSpPr>
      <xdr:spPr>
        <a:xfrm>
          <a:off x="1000144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52914</xdr:colOff>
      <xdr:row>51</xdr:row>
      <xdr:rowOff>0</xdr:rowOff>
    </xdr:from>
    <xdr:to>
      <xdr:col>9</xdr:col>
      <xdr:colOff>1100667</xdr:colOff>
      <xdr:row>54</xdr:row>
      <xdr:rowOff>74084</xdr:rowOff>
    </xdr:to>
    <xdr:graphicFrame macro="">
      <xdr:nvGraphicFramePr>
        <xdr:cNvPr id="69" name="グラフ 68">
          <a:extLst>
            <a:ext uri="{FF2B5EF4-FFF2-40B4-BE49-F238E27FC236}">
              <a16:creationId xmlns:a16="http://schemas.microsoft.com/office/drawing/2014/main" id="{56C78D15-EFEC-451D-9AE8-0E2367CBE16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7</xdr:col>
      <xdr:colOff>485970</xdr:colOff>
      <xdr:row>34</xdr:row>
      <xdr:rowOff>0</xdr:rowOff>
    </xdr:from>
    <xdr:ext cx="184731" cy="264560"/>
    <xdr:sp macro="" textlink="">
      <xdr:nvSpPr>
        <xdr:cNvPr id="232" name="テキスト ボックス 231">
          <a:extLst>
            <a:ext uri="{FF2B5EF4-FFF2-40B4-BE49-F238E27FC236}">
              <a16:creationId xmlns:a16="http://schemas.microsoft.com/office/drawing/2014/main" id="{CB97EA89-F1AB-4965-BAD4-206F9AA86E18}"/>
            </a:ext>
          </a:extLst>
        </xdr:cNvPr>
        <xdr:cNvSpPr txBox="1"/>
      </xdr:nvSpPr>
      <xdr:spPr>
        <a:xfrm>
          <a:off x="5629470" y="1898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26</xdr:row>
      <xdr:rowOff>0</xdr:rowOff>
    </xdr:from>
    <xdr:ext cx="184731" cy="264560"/>
    <xdr:sp macro="" textlink="">
      <xdr:nvSpPr>
        <xdr:cNvPr id="233" name="テキスト ボックス 232">
          <a:extLst>
            <a:ext uri="{FF2B5EF4-FFF2-40B4-BE49-F238E27FC236}">
              <a16:creationId xmlns:a16="http://schemas.microsoft.com/office/drawing/2014/main" id="{FB632A21-95A2-4A8D-B0A9-413B52281FB6}"/>
            </a:ext>
          </a:extLst>
        </xdr:cNvPr>
        <xdr:cNvSpPr txBox="1"/>
      </xdr:nvSpPr>
      <xdr:spPr>
        <a:xfrm>
          <a:off x="5629470" y="1747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35" name="テキスト ボックス 234">
          <a:extLst>
            <a:ext uri="{FF2B5EF4-FFF2-40B4-BE49-F238E27FC236}">
              <a16:creationId xmlns:a16="http://schemas.microsoft.com/office/drawing/2014/main" id="{52D6A193-48EF-43A4-ABBB-637037F83E92}"/>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36" name="テキスト ボックス 235">
          <a:extLst>
            <a:ext uri="{FF2B5EF4-FFF2-40B4-BE49-F238E27FC236}">
              <a16:creationId xmlns:a16="http://schemas.microsoft.com/office/drawing/2014/main" id="{27753AD9-F41C-40D5-9E6C-31C542CE817A}"/>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37" name="テキスト ボックス 236">
          <a:extLst>
            <a:ext uri="{FF2B5EF4-FFF2-40B4-BE49-F238E27FC236}">
              <a16:creationId xmlns:a16="http://schemas.microsoft.com/office/drawing/2014/main" id="{0D43FCA9-694C-460C-965F-5ED0ADAD5838}"/>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38" name="テキスト ボックス 237">
          <a:extLst>
            <a:ext uri="{FF2B5EF4-FFF2-40B4-BE49-F238E27FC236}">
              <a16:creationId xmlns:a16="http://schemas.microsoft.com/office/drawing/2014/main" id="{9D425480-14A1-444D-854C-A1E1E5D24EE5}"/>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39" name="テキスト ボックス 238">
          <a:extLst>
            <a:ext uri="{FF2B5EF4-FFF2-40B4-BE49-F238E27FC236}">
              <a16:creationId xmlns:a16="http://schemas.microsoft.com/office/drawing/2014/main" id="{D7EEF014-C473-4735-814C-9BB20E376CA6}"/>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40" name="テキスト ボックス 239">
          <a:extLst>
            <a:ext uri="{FF2B5EF4-FFF2-40B4-BE49-F238E27FC236}">
              <a16:creationId xmlns:a16="http://schemas.microsoft.com/office/drawing/2014/main" id="{4AD79418-DD9E-4076-A057-451420CCC988}"/>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41" name="テキスト ボックス 240">
          <a:extLst>
            <a:ext uri="{FF2B5EF4-FFF2-40B4-BE49-F238E27FC236}">
              <a16:creationId xmlns:a16="http://schemas.microsoft.com/office/drawing/2014/main" id="{D7C66F80-DCE3-4C56-A98A-3136C5EB67BF}"/>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42" name="テキスト ボックス 241">
          <a:extLst>
            <a:ext uri="{FF2B5EF4-FFF2-40B4-BE49-F238E27FC236}">
              <a16:creationId xmlns:a16="http://schemas.microsoft.com/office/drawing/2014/main" id="{543AAF9D-DADE-4933-9061-CD3800CB386B}"/>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51</xdr:row>
      <xdr:rowOff>0</xdr:rowOff>
    </xdr:from>
    <xdr:ext cx="184731" cy="264560"/>
    <xdr:sp macro="" textlink="">
      <xdr:nvSpPr>
        <xdr:cNvPr id="243" name="テキスト ボックス 242">
          <a:extLst>
            <a:ext uri="{FF2B5EF4-FFF2-40B4-BE49-F238E27FC236}">
              <a16:creationId xmlns:a16="http://schemas.microsoft.com/office/drawing/2014/main" id="{3EAE7618-CE1D-488E-9DBF-7BA2E17E466C}"/>
            </a:ext>
          </a:extLst>
        </xdr:cNvPr>
        <xdr:cNvSpPr txBox="1"/>
      </xdr:nvSpPr>
      <xdr:spPr>
        <a:xfrm>
          <a:off x="5629470" y="220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244" name="テキスト ボックス 243">
          <a:extLst>
            <a:ext uri="{FF2B5EF4-FFF2-40B4-BE49-F238E27FC236}">
              <a16:creationId xmlns:a16="http://schemas.microsoft.com/office/drawing/2014/main" id="{4CF45B85-042C-454B-AC39-623AE75F1C82}"/>
            </a:ext>
          </a:extLst>
        </xdr:cNvPr>
        <xdr:cNvSpPr txBox="1"/>
      </xdr:nvSpPr>
      <xdr:spPr>
        <a:xfrm>
          <a:off x="5629470"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34</xdr:row>
      <xdr:rowOff>0</xdr:rowOff>
    </xdr:from>
    <xdr:ext cx="184731" cy="264560"/>
    <xdr:sp macro="" textlink="">
      <xdr:nvSpPr>
        <xdr:cNvPr id="245" name="テキスト ボックス 244">
          <a:extLst>
            <a:ext uri="{FF2B5EF4-FFF2-40B4-BE49-F238E27FC236}">
              <a16:creationId xmlns:a16="http://schemas.microsoft.com/office/drawing/2014/main" id="{22A3934E-39A2-422C-BBD2-6A37FE2A3481}"/>
            </a:ext>
          </a:extLst>
        </xdr:cNvPr>
        <xdr:cNvSpPr txBox="1"/>
      </xdr:nvSpPr>
      <xdr:spPr>
        <a:xfrm>
          <a:off x="1257495" y="18983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26</xdr:row>
      <xdr:rowOff>0</xdr:rowOff>
    </xdr:from>
    <xdr:ext cx="184731" cy="264560"/>
    <xdr:sp macro="" textlink="">
      <xdr:nvSpPr>
        <xdr:cNvPr id="246" name="テキスト ボックス 245">
          <a:extLst>
            <a:ext uri="{FF2B5EF4-FFF2-40B4-BE49-F238E27FC236}">
              <a16:creationId xmlns:a16="http://schemas.microsoft.com/office/drawing/2014/main" id="{E8E6A9E0-B2CB-4408-81FD-F6A5B9279D25}"/>
            </a:ext>
          </a:extLst>
        </xdr:cNvPr>
        <xdr:cNvSpPr txBox="1"/>
      </xdr:nvSpPr>
      <xdr:spPr>
        <a:xfrm>
          <a:off x="1257495" y="174783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48" name="テキスト ボックス 247">
          <a:extLst>
            <a:ext uri="{FF2B5EF4-FFF2-40B4-BE49-F238E27FC236}">
              <a16:creationId xmlns:a16="http://schemas.microsoft.com/office/drawing/2014/main" id="{0722E12F-337B-4E89-87CE-804AAD51DA3B}"/>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49" name="テキスト ボックス 248">
          <a:extLst>
            <a:ext uri="{FF2B5EF4-FFF2-40B4-BE49-F238E27FC236}">
              <a16:creationId xmlns:a16="http://schemas.microsoft.com/office/drawing/2014/main" id="{7E4ABAE3-54F7-4663-822D-09E460F45D7A}"/>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0" name="テキスト ボックス 249">
          <a:extLst>
            <a:ext uri="{FF2B5EF4-FFF2-40B4-BE49-F238E27FC236}">
              <a16:creationId xmlns:a16="http://schemas.microsoft.com/office/drawing/2014/main" id="{E4F92432-403C-499C-86FB-1414A9EDAD79}"/>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1" name="テキスト ボックス 250">
          <a:extLst>
            <a:ext uri="{FF2B5EF4-FFF2-40B4-BE49-F238E27FC236}">
              <a16:creationId xmlns:a16="http://schemas.microsoft.com/office/drawing/2014/main" id="{A3ED465A-D356-48CF-B423-3EF000E25D83}"/>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2" name="テキスト ボックス 251">
          <a:extLst>
            <a:ext uri="{FF2B5EF4-FFF2-40B4-BE49-F238E27FC236}">
              <a16:creationId xmlns:a16="http://schemas.microsoft.com/office/drawing/2014/main" id="{0C77B093-BD29-4302-8A6D-4D9291A08EC0}"/>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3" name="テキスト ボックス 252">
          <a:extLst>
            <a:ext uri="{FF2B5EF4-FFF2-40B4-BE49-F238E27FC236}">
              <a16:creationId xmlns:a16="http://schemas.microsoft.com/office/drawing/2014/main" id="{B0308E1F-0161-4950-847A-9441F08CCBBE}"/>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4" name="テキスト ボックス 253">
          <a:extLst>
            <a:ext uri="{FF2B5EF4-FFF2-40B4-BE49-F238E27FC236}">
              <a16:creationId xmlns:a16="http://schemas.microsoft.com/office/drawing/2014/main" id="{059AC5C6-BF50-49D0-B6A7-38400959160C}"/>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255" name="テキスト ボックス 254">
          <a:extLst>
            <a:ext uri="{FF2B5EF4-FFF2-40B4-BE49-F238E27FC236}">
              <a16:creationId xmlns:a16="http://schemas.microsoft.com/office/drawing/2014/main" id="{8C80299B-1293-4451-8CE3-7364867379A9}"/>
            </a:ext>
          </a:extLst>
        </xdr:cNvPr>
        <xdr:cNvSpPr txBox="1"/>
      </xdr:nvSpPr>
      <xdr:spPr>
        <a:xfrm>
          <a:off x="1257495" y="21459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51</xdr:row>
      <xdr:rowOff>0</xdr:rowOff>
    </xdr:from>
    <xdr:ext cx="184731" cy="264560"/>
    <xdr:sp macro="" textlink="">
      <xdr:nvSpPr>
        <xdr:cNvPr id="256" name="テキスト ボックス 255">
          <a:extLst>
            <a:ext uri="{FF2B5EF4-FFF2-40B4-BE49-F238E27FC236}">
              <a16:creationId xmlns:a16="http://schemas.microsoft.com/office/drawing/2014/main" id="{3BA6C4C1-D3C1-4B3A-BB19-229C97DC4ED7}"/>
            </a:ext>
          </a:extLst>
        </xdr:cNvPr>
        <xdr:cNvSpPr txBox="1"/>
      </xdr:nvSpPr>
      <xdr:spPr>
        <a:xfrm>
          <a:off x="1257495" y="220694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66" name="テキスト ボックス 265">
          <a:extLst>
            <a:ext uri="{FF2B5EF4-FFF2-40B4-BE49-F238E27FC236}">
              <a16:creationId xmlns:a16="http://schemas.microsoft.com/office/drawing/2014/main" id="{0B25A17E-4534-432B-A3DF-DB78A90DF508}"/>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67" name="テキスト ボックス 266">
          <a:extLst>
            <a:ext uri="{FF2B5EF4-FFF2-40B4-BE49-F238E27FC236}">
              <a16:creationId xmlns:a16="http://schemas.microsoft.com/office/drawing/2014/main" id="{6C2F09D2-7BEB-4634-863A-41D0AFDC74BE}"/>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68" name="テキスト ボックス 267">
          <a:extLst>
            <a:ext uri="{FF2B5EF4-FFF2-40B4-BE49-F238E27FC236}">
              <a16:creationId xmlns:a16="http://schemas.microsoft.com/office/drawing/2014/main" id="{DBA73AB3-AA78-4907-9996-2D3A175D9072}"/>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69" name="テキスト ボックス 268">
          <a:extLst>
            <a:ext uri="{FF2B5EF4-FFF2-40B4-BE49-F238E27FC236}">
              <a16:creationId xmlns:a16="http://schemas.microsoft.com/office/drawing/2014/main" id="{742CE92B-DA8C-401F-9C3D-791A9C239927}"/>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70" name="テキスト ボックス 269">
          <a:extLst>
            <a:ext uri="{FF2B5EF4-FFF2-40B4-BE49-F238E27FC236}">
              <a16:creationId xmlns:a16="http://schemas.microsoft.com/office/drawing/2014/main" id="{76F7AF02-2E06-4B84-BFB9-DD5469DC4A5A}"/>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71" name="テキスト ボックス 270">
          <a:extLst>
            <a:ext uri="{FF2B5EF4-FFF2-40B4-BE49-F238E27FC236}">
              <a16:creationId xmlns:a16="http://schemas.microsoft.com/office/drawing/2014/main" id="{BEC878E5-4E38-4B04-B059-2A0D8487DF5B}"/>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72" name="テキスト ボックス 271">
          <a:extLst>
            <a:ext uri="{FF2B5EF4-FFF2-40B4-BE49-F238E27FC236}">
              <a16:creationId xmlns:a16="http://schemas.microsoft.com/office/drawing/2014/main" id="{AED40345-9BBC-496B-8430-49C125453D5F}"/>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73" name="テキスト ボックス 272">
          <a:extLst>
            <a:ext uri="{FF2B5EF4-FFF2-40B4-BE49-F238E27FC236}">
              <a16:creationId xmlns:a16="http://schemas.microsoft.com/office/drawing/2014/main" id="{C34213DF-0831-46CC-83A1-597CBC3369CE}"/>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274" name="テキスト ボックス 273">
          <a:extLst>
            <a:ext uri="{FF2B5EF4-FFF2-40B4-BE49-F238E27FC236}">
              <a16:creationId xmlns:a16="http://schemas.microsoft.com/office/drawing/2014/main" id="{0C4CC261-E34D-4C95-A8D8-767EEF6C831C}"/>
            </a:ext>
          </a:extLst>
        </xdr:cNvPr>
        <xdr:cNvSpPr txBox="1"/>
      </xdr:nvSpPr>
      <xdr:spPr>
        <a:xfrm>
          <a:off x="10001445" y="21593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34</xdr:row>
      <xdr:rowOff>0</xdr:rowOff>
    </xdr:from>
    <xdr:ext cx="184731" cy="264560"/>
    <xdr:sp macro="" textlink="">
      <xdr:nvSpPr>
        <xdr:cNvPr id="300" name="テキスト ボックス 299">
          <a:extLst>
            <a:ext uri="{FF2B5EF4-FFF2-40B4-BE49-F238E27FC236}">
              <a16:creationId xmlns:a16="http://schemas.microsoft.com/office/drawing/2014/main" id="{6EE426BC-70C6-45AE-B561-789B13EE6932}"/>
            </a:ext>
          </a:extLst>
        </xdr:cNvPr>
        <xdr:cNvSpPr txBox="1"/>
      </xdr:nvSpPr>
      <xdr:spPr>
        <a:xfrm>
          <a:off x="1257495"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26</xdr:row>
      <xdr:rowOff>0</xdr:rowOff>
    </xdr:from>
    <xdr:ext cx="184731" cy="264560"/>
    <xdr:sp macro="" textlink="">
      <xdr:nvSpPr>
        <xdr:cNvPr id="301" name="テキスト ボックス 300">
          <a:extLst>
            <a:ext uri="{FF2B5EF4-FFF2-40B4-BE49-F238E27FC236}">
              <a16:creationId xmlns:a16="http://schemas.microsoft.com/office/drawing/2014/main" id="{DCDCCE17-7EBC-4B39-A1B2-529E2D4056ED}"/>
            </a:ext>
          </a:extLst>
        </xdr:cNvPr>
        <xdr:cNvSpPr txBox="1"/>
      </xdr:nvSpPr>
      <xdr:spPr>
        <a:xfrm>
          <a:off x="125749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3" name="テキスト ボックス 302">
          <a:extLst>
            <a:ext uri="{FF2B5EF4-FFF2-40B4-BE49-F238E27FC236}">
              <a16:creationId xmlns:a16="http://schemas.microsoft.com/office/drawing/2014/main" id="{FC63971B-97DD-4B0D-9877-00A0A00BA77F}"/>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4" name="テキスト ボックス 303">
          <a:extLst>
            <a:ext uri="{FF2B5EF4-FFF2-40B4-BE49-F238E27FC236}">
              <a16:creationId xmlns:a16="http://schemas.microsoft.com/office/drawing/2014/main" id="{CD129D71-1A61-4C1E-B9FF-9A9CCE41D780}"/>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5" name="テキスト ボックス 304">
          <a:extLst>
            <a:ext uri="{FF2B5EF4-FFF2-40B4-BE49-F238E27FC236}">
              <a16:creationId xmlns:a16="http://schemas.microsoft.com/office/drawing/2014/main" id="{9F02A6DC-C30D-4701-97D9-B1ED38326449}"/>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6" name="テキスト ボックス 305">
          <a:extLst>
            <a:ext uri="{FF2B5EF4-FFF2-40B4-BE49-F238E27FC236}">
              <a16:creationId xmlns:a16="http://schemas.microsoft.com/office/drawing/2014/main" id="{20510E1C-BBA8-4936-A72B-1A14DA13E5B7}"/>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7" name="テキスト ボックス 306">
          <a:extLst>
            <a:ext uri="{FF2B5EF4-FFF2-40B4-BE49-F238E27FC236}">
              <a16:creationId xmlns:a16="http://schemas.microsoft.com/office/drawing/2014/main" id="{611B0A3C-DE67-442C-933C-C53395899A4A}"/>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8" name="テキスト ボックス 307">
          <a:extLst>
            <a:ext uri="{FF2B5EF4-FFF2-40B4-BE49-F238E27FC236}">
              <a16:creationId xmlns:a16="http://schemas.microsoft.com/office/drawing/2014/main" id="{47024D49-8875-4F57-A975-7893642DA053}"/>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09" name="テキスト ボックス 308">
          <a:extLst>
            <a:ext uri="{FF2B5EF4-FFF2-40B4-BE49-F238E27FC236}">
              <a16:creationId xmlns:a16="http://schemas.microsoft.com/office/drawing/2014/main" id="{1F944AAA-A6E7-4260-91E0-5206A81DBBDC}"/>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310" name="テキスト ボックス 309">
          <a:extLst>
            <a:ext uri="{FF2B5EF4-FFF2-40B4-BE49-F238E27FC236}">
              <a16:creationId xmlns:a16="http://schemas.microsoft.com/office/drawing/2014/main" id="{D07C03A2-D957-4EB5-8704-0AA8A94D420B}"/>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51</xdr:row>
      <xdr:rowOff>0</xdr:rowOff>
    </xdr:from>
    <xdr:ext cx="184731" cy="264560"/>
    <xdr:sp macro="" textlink="">
      <xdr:nvSpPr>
        <xdr:cNvPr id="311" name="テキスト ボックス 310">
          <a:extLst>
            <a:ext uri="{FF2B5EF4-FFF2-40B4-BE49-F238E27FC236}">
              <a16:creationId xmlns:a16="http://schemas.microsoft.com/office/drawing/2014/main" id="{5037B0BC-075E-4CD7-B910-050CFCC84F89}"/>
            </a:ext>
          </a:extLst>
        </xdr:cNvPr>
        <xdr:cNvSpPr txBox="1"/>
      </xdr:nvSpPr>
      <xdr:spPr>
        <a:xfrm>
          <a:off x="1257495"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34</xdr:row>
      <xdr:rowOff>0</xdr:rowOff>
    </xdr:from>
    <xdr:ext cx="184731" cy="264560"/>
    <xdr:sp macro="" textlink="">
      <xdr:nvSpPr>
        <xdr:cNvPr id="312" name="テキスト ボックス 311">
          <a:extLst>
            <a:ext uri="{FF2B5EF4-FFF2-40B4-BE49-F238E27FC236}">
              <a16:creationId xmlns:a16="http://schemas.microsoft.com/office/drawing/2014/main" id="{3C976AEF-BAF7-4D04-930E-2486740AEBEC}"/>
            </a:ext>
          </a:extLst>
        </xdr:cNvPr>
        <xdr:cNvSpPr txBox="1"/>
      </xdr:nvSpPr>
      <xdr:spPr>
        <a:xfrm>
          <a:off x="1257495"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26</xdr:row>
      <xdr:rowOff>0</xdr:rowOff>
    </xdr:from>
    <xdr:ext cx="184731" cy="264560"/>
    <xdr:sp macro="" textlink="">
      <xdr:nvSpPr>
        <xdr:cNvPr id="313" name="テキスト ボックス 312">
          <a:extLst>
            <a:ext uri="{FF2B5EF4-FFF2-40B4-BE49-F238E27FC236}">
              <a16:creationId xmlns:a16="http://schemas.microsoft.com/office/drawing/2014/main" id="{6FA8FFB7-5718-4212-BD31-62759813C549}"/>
            </a:ext>
          </a:extLst>
        </xdr:cNvPr>
        <xdr:cNvSpPr txBox="1"/>
      </xdr:nvSpPr>
      <xdr:spPr>
        <a:xfrm>
          <a:off x="125749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315" name="テキスト ボックス 314">
          <a:extLst>
            <a:ext uri="{FF2B5EF4-FFF2-40B4-BE49-F238E27FC236}">
              <a16:creationId xmlns:a16="http://schemas.microsoft.com/office/drawing/2014/main" id="{95D5B691-899C-4555-BF0A-276F03640A40}"/>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316" name="テキスト ボックス 315">
          <a:extLst>
            <a:ext uri="{FF2B5EF4-FFF2-40B4-BE49-F238E27FC236}">
              <a16:creationId xmlns:a16="http://schemas.microsoft.com/office/drawing/2014/main" id="{4C9EA28F-9699-4FF2-8D01-5BAA8F531831}"/>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317" name="テキスト ボックス 316">
          <a:extLst>
            <a:ext uri="{FF2B5EF4-FFF2-40B4-BE49-F238E27FC236}">
              <a16:creationId xmlns:a16="http://schemas.microsoft.com/office/drawing/2014/main" id="{F5B2A2AA-6C04-4CAE-8A40-AF1F835234B2}"/>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318" name="テキスト ボックス 317">
          <a:extLst>
            <a:ext uri="{FF2B5EF4-FFF2-40B4-BE49-F238E27FC236}">
              <a16:creationId xmlns:a16="http://schemas.microsoft.com/office/drawing/2014/main" id="{EB708D63-3E63-4836-82DF-AB3108D0FF9A}"/>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319" name="テキスト ボックス 318">
          <a:extLst>
            <a:ext uri="{FF2B5EF4-FFF2-40B4-BE49-F238E27FC236}">
              <a16:creationId xmlns:a16="http://schemas.microsoft.com/office/drawing/2014/main" id="{4E3B8FE6-5393-482E-B913-A6110762C11C}"/>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576" name="テキスト ボックス 575">
          <a:extLst>
            <a:ext uri="{FF2B5EF4-FFF2-40B4-BE49-F238E27FC236}">
              <a16:creationId xmlns:a16="http://schemas.microsoft.com/office/drawing/2014/main" id="{EABAC3AB-244B-4395-AB5E-511AE8A6BB3F}"/>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577" name="テキスト ボックス 576">
          <a:extLst>
            <a:ext uri="{FF2B5EF4-FFF2-40B4-BE49-F238E27FC236}">
              <a16:creationId xmlns:a16="http://schemas.microsoft.com/office/drawing/2014/main" id="{F56946FF-10BB-4809-913A-F12D683D9876}"/>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578" name="テキスト ボックス 577">
          <a:extLst>
            <a:ext uri="{FF2B5EF4-FFF2-40B4-BE49-F238E27FC236}">
              <a16:creationId xmlns:a16="http://schemas.microsoft.com/office/drawing/2014/main" id="{191D08BF-C715-47A3-89FC-DA1FC2A1A4B3}"/>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51</xdr:row>
      <xdr:rowOff>0</xdr:rowOff>
    </xdr:from>
    <xdr:ext cx="184731" cy="264560"/>
    <xdr:sp macro="" textlink="">
      <xdr:nvSpPr>
        <xdr:cNvPr id="579" name="テキスト ボックス 578">
          <a:extLst>
            <a:ext uri="{FF2B5EF4-FFF2-40B4-BE49-F238E27FC236}">
              <a16:creationId xmlns:a16="http://schemas.microsoft.com/office/drawing/2014/main" id="{E395BE40-47F1-4BFA-B6C3-A04B7895D7E9}"/>
            </a:ext>
          </a:extLst>
        </xdr:cNvPr>
        <xdr:cNvSpPr txBox="1"/>
      </xdr:nvSpPr>
      <xdr:spPr>
        <a:xfrm>
          <a:off x="1257495"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56</xdr:row>
      <xdr:rowOff>0</xdr:rowOff>
    </xdr:from>
    <xdr:ext cx="184731" cy="264560"/>
    <xdr:sp macro="" textlink="">
      <xdr:nvSpPr>
        <xdr:cNvPr id="796" name="テキスト ボックス 795">
          <a:extLst>
            <a:ext uri="{FF2B5EF4-FFF2-40B4-BE49-F238E27FC236}">
              <a16:creationId xmlns:a16="http://schemas.microsoft.com/office/drawing/2014/main" id="{0E298D4E-693A-43FC-B325-355C9F8CA88A}"/>
            </a:ext>
          </a:extLst>
        </xdr:cNvPr>
        <xdr:cNvSpPr txBox="1"/>
      </xdr:nvSpPr>
      <xdr:spPr>
        <a:xfrm>
          <a:off x="5629470"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797" name="テキスト ボックス 796">
          <a:extLst>
            <a:ext uri="{FF2B5EF4-FFF2-40B4-BE49-F238E27FC236}">
              <a16:creationId xmlns:a16="http://schemas.microsoft.com/office/drawing/2014/main" id="{38B88AE4-B1D2-4678-AEF8-565966FDE99C}"/>
            </a:ext>
          </a:extLst>
        </xdr:cNvPr>
        <xdr:cNvSpPr txBox="1"/>
      </xdr:nvSpPr>
      <xdr:spPr>
        <a:xfrm>
          <a:off x="1000144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64</xdr:row>
      <xdr:rowOff>0</xdr:rowOff>
    </xdr:from>
    <xdr:ext cx="184731" cy="264560"/>
    <xdr:sp macro="" textlink="">
      <xdr:nvSpPr>
        <xdr:cNvPr id="798" name="テキスト ボックス 797">
          <a:extLst>
            <a:ext uri="{FF2B5EF4-FFF2-40B4-BE49-F238E27FC236}">
              <a16:creationId xmlns:a16="http://schemas.microsoft.com/office/drawing/2014/main" id="{7B6513A9-A190-4765-912C-B28B267652E3}"/>
            </a:ext>
          </a:extLst>
        </xdr:cNvPr>
        <xdr:cNvSpPr txBox="1"/>
      </xdr:nvSpPr>
      <xdr:spPr>
        <a:xfrm>
          <a:off x="10001445"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799" name="テキスト ボックス 798">
          <a:extLst>
            <a:ext uri="{FF2B5EF4-FFF2-40B4-BE49-F238E27FC236}">
              <a16:creationId xmlns:a16="http://schemas.microsoft.com/office/drawing/2014/main" id="{3255935D-0F1B-4C42-BD9B-280A3624D247}"/>
            </a:ext>
          </a:extLst>
        </xdr:cNvPr>
        <xdr:cNvSpPr txBox="1"/>
      </xdr:nvSpPr>
      <xdr:spPr>
        <a:xfrm>
          <a:off x="1000144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52914</xdr:colOff>
      <xdr:row>64</xdr:row>
      <xdr:rowOff>105045</xdr:rowOff>
    </xdr:from>
    <xdr:to>
      <xdr:col>9</xdr:col>
      <xdr:colOff>1100667</xdr:colOff>
      <xdr:row>77</xdr:row>
      <xdr:rowOff>0</xdr:rowOff>
    </xdr:to>
    <xdr:graphicFrame macro="">
      <xdr:nvGraphicFramePr>
        <xdr:cNvPr id="800" name="グラフ 799">
          <a:extLst>
            <a:ext uri="{FF2B5EF4-FFF2-40B4-BE49-F238E27FC236}">
              <a16:creationId xmlns:a16="http://schemas.microsoft.com/office/drawing/2014/main" id="{AF253A34-3293-43C0-B426-035735907854}"/>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12</xdr:col>
      <xdr:colOff>485970</xdr:colOff>
      <xdr:row>77</xdr:row>
      <xdr:rowOff>0</xdr:rowOff>
    </xdr:from>
    <xdr:ext cx="184731" cy="264560"/>
    <xdr:sp macro="" textlink="">
      <xdr:nvSpPr>
        <xdr:cNvPr id="801" name="テキスト ボックス 800">
          <a:extLst>
            <a:ext uri="{FF2B5EF4-FFF2-40B4-BE49-F238E27FC236}">
              <a16:creationId xmlns:a16="http://schemas.microsoft.com/office/drawing/2014/main" id="{81849D0E-FF5B-48F6-979D-863C92B89665}"/>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2" name="テキスト ボックス 801">
          <a:extLst>
            <a:ext uri="{FF2B5EF4-FFF2-40B4-BE49-F238E27FC236}">
              <a16:creationId xmlns:a16="http://schemas.microsoft.com/office/drawing/2014/main" id="{6BE5AC98-DCDE-4688-887B-00784F4FA8F3}"/>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3" name="テキスト ボックス 802">
          <a:extLst>
            <a:ext uri="{FF2B5EF4-FFF2-40B4-BE49-F238E27FC236}">
              <a16:creationId xmlns:a16="http://schemas.microsoft.com/office/drawing/2014/main" id="{DFA1F87C-3AB2-4E15-9B24-E8E2E6424708}"/>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4" name="テキスト ボックス 803">
          <a:extLst>
            <a:ext uri="{FF2B5EF4-FFF2-40B4-BE49-F238E27FC236}">
              <a16:creationId xmlns:a16="http://schemas.microsoft.com/office/drawing/2014/main" id="{CBBC3916-20D2-4C31-8C62-5ABB4934D1B6}"/>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5" name="テキスト ボックス 804">
          <a:extLst>
            <a:ext uri="{FF2B5EF4-FFF2-40B4-BE49-F238E27FC236}">
              <a16:creationId xmlns:a16="http://schemas.microsoft.com/office/drawing/2014/main" id="{B655B93E-0E1D-44DA-A5F0-8E78AC0E82B7}"/>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6" name="テキスト ボックス 805">
          <a:extLst>
            <a:ext uri="{FF2B5EF4-FFF2-40B4-BE49-F238E27FC236}">
              <a16:creationId xmlns:a16="http://schemas.microsoft.com/office/drawing/2014/main" id="{66FD1083-DC36-462F-AEE1-ECE2157C3184}"/>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7" name="テキスト ボックス 806">
          <a:extLst>
            <a:ext uri="{FF2B5EF4-FFF2-40B4-BE49-F238E27FC236}">
              <a16:creationId xmlns:a16="http://schemas.microsoft.com/office/drawing/2014/main" id="{21DD7876-8134-4012-90DC-3A0941E8FC10}"/>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08" name="テキスト ボックス 807">
          <a:extLst>
            <a:ext uri="{FF2B5EF4-FFF2-40B4-BE49-F238E27FC236}">
              <a16:creationId xmlns:a16="http://schemas.microsoft.com/office/drawing/2014/main" id="{3CDF0825-F59F-4F40-9DD2-8103B7BF1E9D}"/>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81</xdr:row>
      <xdr:rowOff>0</xdr:rowOff>
    </xdr:from>
    <xdr:ext cx="184731" cy="264560"/>
    <xdr:sp macro="" textlink="">
      <xdr:nvSpPr>
        <xdr:cNvPr id="809" name="テキスト ボックス 808">
          <a:extLst>
            <a:ext uri="{FF2B5EF4-FFF2-40B4-BE49-F238E27FC236}">
              <a16:creationId xmlns:a16="http://schemas.microsoft.com/office/drawing/2014/main" id="{DF90AD9E-9E29-42F0-8AD2-C23D2A53CF84}"/>
            </a:ext>
          </a:extLst>
        </xdr:cNvPr>
        <xdr:cNvSpPr txBox="1"/>
      </xdr:nvSpPr>
      <xdr:spPr>
        <a:xfrm>
          <a:off x="10001445"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10" name="テキスト ボックス 809">
          <a:extLst>
            <a:ext uri="{FF2B5EF4-FFF2-40B4-BE49-F238E27FC236}">
              <a16:creationId xmlns:a16="http://schemas.microsoft.com/office/drawing/2014/main" id="{5B2553B0-BE1E-4F5B-B254-744A29CF93D5}"/>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52914</xdr:colOff>
      <xdr:row>81</xdr:row>
      <xdr:rowOff>0</xdr:rowOff>
    </xdr:from>
    <xdr:to>
      <xdr:col>9</xdr:col>
      <xdr:colOff>1100667</xdr:colOff>
      <xdr:row>84</xdr:row>
      <xdr:rowOff>74084</xdr:rowOff>
    </xdr:to>
    <xdr:graphicFrame macro="">
      <xdr:nvGraphicFramePr>
        <xdr:cNvPr id="811" name="グラフ 810">
          <a:extLst>
            <a:ext uri="{FF2B5EF4-FFF2-40B4-BE49-F238E27FC236}">
              <a16:creationId xmlns:a16="http://schemas.microsoft.com/office/drawing/2014/main" id="{74B89E99-F1C9-4C58-AD14-5E60F006A02D}"/>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oneCellAnchor>
    <xdr:from>
      <xdr:col>7</xdr:col>
      <xdr:colOff>485970</xdr:colOff>
      <xdr:row>64</xdr:row>
      <xdr:rowOff>0</xdr:rowOff>
    </xdr:from>
    <xdr:ext cx="184731" cy="264560"/>
    <xdr:sp macro="" textlink="">
      <xdr:nvSpPr>
        <xdr:cNvPr id="812" name="テキスト ボックス 811">
          <a:extLst>
            <a:ext uri="{FF2B5EF4-FFF2-40B4-BE49-F238E27FC236}">
              <a16:creationId xmlns:a16="http://schemas.microsoft.com/office/drawing/2014/main" id="{2EA21E7F-72AB-4BD4-ADF7-7732EF11094A}"/>
            </a:ext>
          </a:extLst>
        </xdr:cNvPr>
        <xdr:cNvSpPr txBox="1"/>
      </xdr:nvSpPr>
      <xdr:spPr>
        <a:xfrm>
          <a:off x="5629470"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56</xdr:row>
      <xdr:rowOff>0</xdr:rowOff>
    </xdr:from>
    <xdr:ext cx="184731" cy="264560"/>
    <xdr:sp macro="" textlink="">
      <xdr:nvSpPr>
        <xdr:cNvPr id="813" name="テキスト ボックス 812">
          <a:extLst>
            <a:ext uri="{FF2B5EF4-FFF2-40B4-BE49-F238E27FC236}">
              <a16:creationId xmlns:a16="http://schemas.microsoft.com/office/drawing/2014/main" id="{7F6DD79F-7404-47B9-8D6D-85B9E3997B02}"/>
            </a:ext>
          </a:extLst>
        </xdr:cNvPr>
        <xdr:cNvSpPr txBox="1"/>
      </xdr:nvSpPr>
      <xdr:spPr>
        <a:xfrm>
          <a:off x="5629470"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4" name="テキスト ボックス 813">
          <a:extLst>
            <a:ext uri="{FF2B5EF4-FFF2-40B4-BE49-F238E27FC236}">
              <a16:creationId xmlns:a16="http://schemas.microsoft.com/office/drawing/2014/main" id="{7AC7AFB1-2C2B-42AD-9584-C2981696EE19}"/>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5" name="テキスト ボックス 814">
          <a:extLst>
            <a:ext uri="{FF2B5EF4-FFF2-40B4-BE49-F238E27FC236}">
              <a16:creationId xmlns:a16="http://schemas.microsoft.com/office/drawing/2014/main" id="{83A76152-94DA-4568-9A27-3A77AAD4892A}"/>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6" name="テキスト ボックス 815">
          <a:extLst>
            <a:ext uri="{FF2B5EF4-FFF2-40B4-BE49-F238E27FC236}">
              <a16:creationId xmlns:a16="http://schemas.microsoft.com/office/drawing/2014/main" id="{7D5AB5B9-1A0D-4FF8-846B-33D8FB26AA22}"/>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7" name="テキスト ボックス 816">
          <a:extLst>
            <a:ext uri="{FF2B5EF4-FFF2-40B4-BE49-F238E27FC236}">
              <a16:creationId xmlns:a16="http://schemas.microsoft.com/office/drawing/2014/main" id="{404526A5-1458-4363-A14E-369121227E42}"/>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8" name="テキスト ボックス 817">
          <a:extLst>
            <a:ext uri="{FF2B5EF4-FFF2-40B4-BE49-F238E27FC236}">
              <a16:creationId xmlns:a16="http://schemas.microsoft.com/office/drawing/2014/main" id="{EBA760DD-307E-4EF6-B072-9811A2F26DF1}"/>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19" name="テキスト ボックス 818">
          <a:extLst>
            <a:ext uri="{FF2B5EF4-FFF2-40B4-BE49-F238E27FC236}">
              <a16:creationId xmlns:a16="http://schemas.microsoft.com/office/drawing/2014/main" id="{2133E37A-E986-4CC3-98CE-4FC2B0E26C7D}"/>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20" name="テキスト ボックス 819">
          <a:extLst>
            <a:ext uri="{FF2B5EF4-FFF2-40B4-BE49-F238E27FC236}">
              <a16:creationId xmlns:a16="http://schemas.microsoft.com/office/drawing/2014/main" id="{EC3877ED-5626-447E-97CB-264AC494686A}"/>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21" name="テキスト ボックス 820">
          <a:extLst>
            <a:ext uri="{FF2B5EF4-FFF2-40B4-BE49-F238E27FC236}">
              <a16:creationId xmlns:a16="http://schemas.microsoft.com/office/drawing/2014/main" id="{629D7A71-EDE6-4610-A942-DDBC0C1E0ADF}"/>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81</xdr:row>
      <xdr:rowOff>0</xdr:rowOff>
    </xdr:from>
    <xdr:ext cx="184731" cy="264560"/>
    <xdr:sp macro="" textlink="">
      <xdr:nvSpPr>
        <xdr:cNvPr id="822" name="テキスト ボックス 821">
          <a:extLst>
            <a:ext uri="{FF2B5EF4-FFF2-40B4-BE49-F238E27FC236}">
              <a16:creationId xmlns:a16="http://schemas.microsoft.com/office/drawing/2014/main" id="{CC250017-0E7D-4AFD-80FC-87BAF16CF97A}"/>
            </a:ext>
          </a:extLst>
        </xdr:cNvPr>
        <xdr:cNvSpPr txBox="1"/>
      </xdr:nvSpPr>
      <xdr:spPr>
        <a:xfrm>
          <a:off x="5629470"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23" name="テキスト ボックス 822">
          <a:extLst>
            <a:ext uri="{FF2B5EF4-FFF2-40B4-BE49-F238E27FC236}">
              <a16:creationId xmlns:a16="http://schemas.microsoft.com/office/drawing/2014/main" id="{822305C1-0B86-44FD-A7B6-759F0A0FAD8E}"/>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64</xdr:row>
      <xdr:rowOff>0</xdr:rowOff>
    </xdr:from>
    <xdr:ext cx="184731" cy="264560"/>
    <xdr:sp macro="" textlink="">
      <xdr:nvSpPr>
        <xdr:cNvPr id="824" name="テキスト ボックス 823">
          <a:extLst>
            <a:ext uri="{FF2B5EF4-FFF2-40B4-BE49-F238E27FC236}">
              <a16:creationId xmlns:a16="http://schemas.microsoft.com/office/drawing/2014/main" id="{5FEA8F48-3A6B-49A7-BCFF-6FC2A5D2BAAB}"/>
            </a:ext>
          </a:extLst>
        </xdr:cNvPr>
        <xdr:cNvSpPr txBox="1"/>
      </xdr:nvSpPr>
      <xdr:spPr>
        <a:xfrm>
          <a:off x="1257495"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56</xdr:row>
      <xdr:rowOff>0</xdr:rowOff>
    </xdr:from>
    <xdr:ext cx="184731" cy="264560"/>
    <xdr:sp macro="" textlink="">
      <xdr:nvSpPr>
        <xdr:cNvPr id="825" name="テキスト ボックス 824">
          <a:extLst>
            <a:ext uri="{FF2B5EF4-FFF2-40B4-BE49-F238E27FC236}">
              <a16:creationId xmlns:a16="http://schemas.microsoft.com/office/drawing/2014/main" id="{29E4BA91-CE03-482A-AD1B-A9FBDD7396F8}"/>
            </a:ext>
          </a:extLst>
        </xdr:cNvPr>
        <xdr:cNvSpPr txBox="1"/>
      </xdr:nvSpPr>
      <xdr:spPr>
        <a:xfrm>
          <a:off x="125749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47625</xdr:colOff>
      <xdr:row>57</xdr:row>
      <xdr:rowOff>142875</xdr:rowOff>
    </xdr:from>
    <xdr:to>
      <xdr:col>4</xdr:col>
      <xdr:colOff>1119188</xdr:colOff>
      <xdr:row>85</xdr:row>
      <xdr:rowOff>47625</xdr:rowOff>
    </xdr:to>
    <xdr:graphicFrame macro="">
      <xdr:nvGraphicFramePr>
        <xdr:cNvPr id="826" name="グラフ 825">
          <a:extLst>
            <a:ext uri="{FF2B5EF4-FFF2-40B4-BE49-F238E27FC236}">
              <a16:creationId xmlns:a16="http://schemas.microsoft.com/office/drawing/2014/main" id="{74B57F3D-FB34-490E-9215-88DA6D80E2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oneCellAnchor>
    <xdr:from>
      <xdr:col>2</xdr:col>
      <xdr:colOff>485970</xdr:colOff>
      <xdr:row>77</xdr:row>
      <xdr:rowOff>0</xdr:rowOff>
    </xdr:from>
    <xdr:ext cx="184731" cy="264560"/>
    <xdr:sp macro="" textlink="">
      <xdr:nvSpPr>
        <xdr:cNvPr id="827" name="テキスト ボックス 826">
          <a:extLst>
            <a:ext uri="{FF2B5EF4-FFF2-40B4-BE49-F238E27FC236}">
              <a16:creationId xmlns:a16="http://schemas.microsoft.com/office/drawing/2014/main" id="{DE68E476-027A-4BCE-8935-ECFCDDB08493}"/>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28" name="テキスト ボックス 827">
          <a:extLst>
            <a:ext uri="{FF2B5EF4-FFF2-40B4-BE49-F238E27FC236}">
              <a16:creationId xmlns:a16="http://schemas.microsoft.com/office/drawing/2014/main" id="{C09AF5D3-8DBD-4AA2-BC9D-4D28335270E6}"/>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29" name="テキスト ボックス 828">
          <a:extLst>
            <a:ext uri="{FF2B5EF4-FFF2-40B4-BE49-F238E27FC236}">
              <a16:creationId xmlns:a16="http://schemas.microsoft.com/office/drawing/2014/main" id="{301CC843-882D-4922-BAAB-4AEF0D5FDF1C}"/>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30" name="テキスト ボックス 829">
          <a:extLst>
            <a:ext uri="{FF2B5EF4-FFF2-40B4-BE49-F238E27FC236}">
              <a16:creationId xmlns:a16="http://schemas.microsoft.com/office/drawing/2014/main" id="{953E09EC-2A1A-4A15-ACE9-85521261F51B}"/>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31" name="テキスト ボックス 830">
          <a:extLst>
            <a:ext uri="{FF2B5EF4-FFF2-40B4-BE49-F238E27FC236}">
              <a16:creationId xmlns:a16="http://schemas.microsoft.com/office/drawing/2014/main" id="{0982E9F7-4EB7-43A8-A89D-F0604BDDD63A}"/>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32" name="テキスト ボックス 831">
          <a:extLst>
            <a:ext uri="{FF2B5EF4-FFF2-40B4-BE49-F238E27FC236}">
              <a16:creationId xmlns:a16="http://schemas.microsoft.com/office/drawing/2014/main" id="{58222E61-5F97-4B40-9BA3-6F3F9A1505F9}"/>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33" name="テキスト ボックス 832">
          <a:extLst>
            <a:ext uri="{FF2B5EF4-FFF2-40B4-BE49-F238E27FC236}">
              <a16:creationId xmlns:a16="http://schemas.microsoft.com/office/drawing/2014/main" id="{40539526-11C4-4CDC-A495-764BE473F0E2}"/>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77</xdr:row>
      <xdr:rowOff>0</xdr:rowOff>
    </xdr:from>
    <xdr:ext cx="184731" cy="264560"/>
    <xdr:sp macro="" textlink="">
      <xdr:nvSpPr>
        <xdr:cNvPr id="834" name="テキスト ボックス 833">
          <a:extLst>
            <a:ext uri="{FF2B5EF4-FFF2-40B4-BE49-F238E27FC236}">
              <a16:creationId xmlns:a16="http://schemas.microsoft.com/office/drawing/2014/main" id="{77E6C60A-BC19-488B-BD81-B40191C793FF}"/>
            </a:ext>
          </a:extLst>
        </xdr:cNvPr>
        <xdr:cNvSpPr txBox="1"/>
      </xdr:nvSpPr>
      <xdr:spPr>
        <a:xfrm>
          <a:off x="125749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81</xdr:row>
      <xdr:rowOff>0</xdr:rowOff>
    </xdr:from>
    <xdr:ext cx="184731" cy="264560"/>
    <xdr:sp macro="" textlink="">
      <xdr:nvSpPr>
        <xdr:cNvPr id="835" name="テキスト ボックス 834">
          <a:extLst>
            <a:ext uri="{FF2B5EF4-FFF2-40B4-BE49-F238E27FC236}">
              <a16:creationId xmlns:a16="http://schemas.microsoft.com/office/drawing/2014/main" id="{D1A0DBE9-585E-4990-8B9A-AB53D20C6095}"/>
            </a:ext>
          </a:extLst>
        </xdr:cNvPr>
        <xdr:cNvSpPr txBox="1"/>
      </xdr:nvSpPr>
      <xdr:spPr>
        <a:xfrm>
          <a:off x="1257495"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64</xdr:row>
      <xdr:rowOff>0</xdr:rowOff>
    </xdr:from>
    <xdr:ext cx="184731" cy="264560"/>
    <xdr:sp macro="" textlink="">
      <xdr:nvSpPr>
        <xdr:cNvPr id="836" name="テキスト ボックス 835">
          <a:extLst>
            <a:ext uri="{FF2B5EF4-FFF2-40B4-BE49-F238E27FC236}">
              <a16:creationId xmlns:a16="http://schemas.microsoft.com/office/drawing/2014/main" id="{29A4DF5E-8CAD-4A23-8193-286E25F552E6}"/>
            </a:ext>
          </a:extLst>
        </xdr:cNvPr>
        <xdr:cNvSpPr txBox="1"/>
      </xdr:nvSpPr>
      <xdr:spPr>
        <a:xfrm>
          <a:off x="5629470"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56</xdr:row>
      <xdr:rowOff>0</xdr:rowOff>
    </xdr:from>
    <xdr:ext cx="184731" cy="264560"/>
    <xdr:sp macro="" textlink="">
      <xdr:nvSpPr>
        <xdr:cNvPr id="837" name="テキスト ボックス 836">
          <a:extLst>
            <a:ext uri="{FF2B5EF4-FFF2-40B4-BE49-F238E27FC236}">
              <a16:creationId xmlns:a16="http://schemas.microsoft.com/office/drawing/2014/main" id="{CCECDE31-BF54-43B5-AA3C-80ECC2DD83B8}"/>
            </a:ext>
          </a:extLst>
        </xdr:cNvPr>
        <xdr:cNvSpPr txBox="1"/>
      </xdr:nvSpPr>
      <xdr:spPr>
        <a:xfrm>
          <a:off x="5629470"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39" name="テキスト ボックス 838">
          <a:extLst>
            <a:ext uri="{FF2B5EF4-FFF2-40B4-BE49-F238E27FC236}">
              <a16:creationId xmlns:a16="http://schemas.microsoft.com/office/drawing/2014/main" id="{D2E30E0F-F164-44B7-B57A-4EE8135DA17F}"/>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0" name="テキスト ボックス 839">
          <a:extLst>
            <a:ext uri="{FF2B5EF4-FFF2-40B4-BE49-F238E27FC236}">
              <a16:creationId xmlns:a16="http://schemas.microsoft.com/office/drawing/2014/main" id="{9A3AD525-FA15-4323-B3D5-01E203026AD5}"/>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1" name="テキスト ボックス 840">
          <a:extLst>
            <a:ext uri="{FF2B5EF4-FFF2-40B4-BE49-F238E27FC236}">
              <a16:creationId xmlns:a16="http://schemas.microsoft.com/office/drawing/2014/main" id="{B864BC1C-CE1D-4699-8150-700B49FC7AD4}"/>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2" name="テキスト ボックス 841">
          <a:extLst>
            <a:ext uri="{FF2B5EF4-FFF2-40B4-BE49-F238E27FC236}">
              <a16:creationId xmlns:a16="http://schemas.microsoft.com/office/drawing/2014/main" id="{4BD134EC-BAAB-429B-80DE-96DF033989E4}"/>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3" name="テキスト ボックス 842">
          <a:extLst>
            <a:ext uri="{FF2B5EF4-FFF2-40B4-BE49-F238E27FC236}">
              <a16:creationId xmlns:a16="http://schemas.microsoft.com/office/drawing/2014/main" id="{C2144D6C-0869-4F70-97BD-3FC43B10CA6F}"/>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4" name="テキスト ボックス 843">
          <a:extLst>
            <a:ext uri="{FF2B5EF4-FFF2-40B4-BE49-F238E27FC236}">
              <a16:creationId xmlns:a16="http://schemas.microsoft.com/office/drawing/2014/main" id="{5D8B5BF6-B273-4BF9-B1F4-10B74B910B1F}"/>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5" name="テキスト ボックス 844">
          <a:extLst>
            <a:ext uri="{FF2B5EF4-FFF2-40B4-BE49-F238E27FC236}">
              <a16:creationId xmlns:a16="http://schemas.microsoft.com/office/drawing/2014/main" id="{24893A6E-D119-4122-807D-762E10FF4883}"/>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46" name="テキスト ボックス 845">
          <a:extLst>
            <a:ext uri="{FF2B5EF4-FFF2-40B4-BE49-F238E27FC236}">
              <a16:creationId xmlns:a16="http://schemas.microsoft.com/office/drawing/2014/main" id="{86EDA2B5-15DA-44DE-A41D-5140C564635C}"/>
            </a:ext>
          </a:extLst>
        </xdr:cNvPr>
        <xdr:cNvSpPr txBox="1"/>
      </xdr:nvSpPr>
      <xdr:spPr>
        <a:xfrm>
          <a:off x="5629470"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81</xdr:row>
      <xdr:rowOff>0</xdr:rowOff>
    </xdr:from>
    <xdr:ext cx="184731" cy="264560"/>
    <xdr:sp macro="" textlink="">
      <xdr:nvSpPr>
        <xdr:cNvPr id="847" name="テキスト ボックス 846">
          <a:extLst>
            <a:ext uri="{FF2B5EF4-FFF2-40B4-BE49-F238E27FC236}">
              <a16:creationId xmlns:a16="http://schemas.microsoft.com/office/drawing/2014/main" id="{6F08653A-D3CA-4EFD-9872-08A76C91C0D3}"/>
            </a:ext>
          </a:extLst>
        </xdr:cNvPr>
        <xdr:cNvSpPr txBox="1"/>
      </xdr:nvSpPr>
      <xdr:spPr>
        <a:xfrm>
          <a:off x="5629470"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64</xdr:row>
      <xdr:rowOff>0</xdr:rowOff>
    </xdr:from>
    <xdr:ext cx="184731" cy="264560"/>
    <xdr:sp macro="" textlink="">
      <xdr:nvSpPr>
        <xdr:cNvPr id="848" name="テキスト ボックス 847">
          <a:extLst>
            <a:ext uri="{FF2B5EF4-FFF2-40B4-BE49-F238E27FC236}">
              <a16:creationId xmlns:a16="http://schemas.microsoft.com/office/drawing/2014/main" id="{F2AA74AB-BB98-416E-9D6E-74821B7D4378}"/>
            </a:ext>
          </a:extLst>
        </xdr:cNvPr>
        <xdr:cNvSpPr txBox="1"/>
      </xdr:nvSpPr>
      <xdr:spPr>
        <a:xfrm>
          <a:off x="10001445" y="7629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49" name="テキスト ボックス 848">
          <a:extLst>
            <a:ext uri="{FF2B5EF4-FFF2-40B4-BE49-F238E27FC236}">
              <a16:creationId xmlns:a16="http://schemas.microsoft.com/office/drawing/2014/main" id="{99B829B3-621C-4479-BDDA-CAA526E75BF3}"/>
            </a:ext>
          </a:extLst>
        </xdr:cNvPr>
        <xdr:cNvSpPr txBox="1"/>
      </xdr:nvSpPr>
      <xdr:spPr>
        <a:xfrm>
          <a:off x="10001445" y="61245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1" name="テキスト ボックス 850">
          <a:extLst>
            <a:ext uri="{FF2B5EF4-FFF2-40B4-BE49-F238E27FC236}">
              <a16:creationId xmlns:a16="http://schemas.microsoft.com/office/drawing/2014/main" id="{3AC67912-5349-40A0-B585-F05D9C3931C7}"/>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2" name="テキスト ボックス 851">
          <a:extLst>
            <a:ext uri="{FF2B5EF4-FFF2-40B4-BE49-F238E27FC236}">
              <a16:creationId xmlns:a16="http://schemas.microsoft.com/office/drawing/2014/main" id="{85DF99DF-00EF-408A-AAD4-59A632FF6BB6}"/>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3" name="テキスト ボックス 852">
          <a:extLst>
            <a:ext uri="{FF2B5EF4-FFF2-40B4-BE49-F238E27FC236}">
              <a16:creationId xmlns:a16="http://schemas.microsoft.com/office/drawing/2014/main" id="{69B53ED0-89E9-4DBA-847A-90A1245AD939}"/>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4" name="テキスト ボックス 853">
          <a:extLst>
            <a:ext uri="{FF2B5EF4-FFF2-40B4-BE49-F238E27FC236}">
              <a16:creationId xmlns:a16="http://schemas.microsoft.com/office/drawing/2014/main" id="{CDCE8EE5-150F-4EC6-B9D2-42EC1525BAD9}"/>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5" name="テキスト ボックス 854">
          <a:extLst>
            <a:ext uri="{FF2B5EF4-FFF2-40B4-BE49-F238E27FC236}">
              <a16:creationId xmlns:a16="http://schemas.microsoft.com/office/drawing/2014/main" id="{DF761452-0B9E-47F3-AD24-42950C5E212D}"/>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6" name="テキスト ボックス 855">
          <a:extLst>
            <a:ext uri="{FF2B5EF4-FFF2-40B4-BE49-F238E27FC236}">
              <a16:creationId xmlns:a16="http://schemas.microsoft.com/office/drawing/2014/main" id="{0BF4F832-1170-4476-BA99-18E15B40C0FF}"/>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7" name="テキスト ボックス 856">
          <a:extLst>
            <a:ext uri="{FF2B5EF4-FFF2-40B4-BE49-F238E27FC236}">
              <a16:creationId xmlns:a16="http://schemas.microsoft.com/office/drawing/2014/main" id="{669A8145-FFA9-4C31-845F-52E88D25E713}"/>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858" name="テキスト ボックス 857">
          <a:extLst>
            <a:ext uri="{FF2B5EF4-FFF2-40B4-BE49-F238E27FC236}">
              <a16:creationId xmlns:a16="http://schemas.microsoft.com/office/drawing/2014/main" id="{90E65B92-CA7C-48D1-BDAB-1E429489167E}"/>
            </a:ext>
          </a:extLst>
        </xdr:cNvPr>
        <xdr:cNvSpPr txBox="1"/>
      </xdr:nvSpPr>
      <xdr:spPr>
        <a:xfrm>
          <a:off x="10001445" y="10106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81</xdr:row>
      <xdr:rowOff>0</xdr:rowOff>
    </xdr:from>
    <xdr:ext cx="184731" cy="264560"/>
    <xdr:sp macro="" textlink="">
      <xdr:nvSpPr>
        <xdr:cNvPr id="859" name="テキスト ボックス 858">
          <a:extLst>
            <a:ext uri="{FF2B5EF4-FFF2-40B4-BE49-F238E27FC236}">
              <a16:creationId xmlns:a16="http://schemas.microsoft.com/office/drawing/2014/main" id="{CF136CC5-1ACE-48A7-A45D-C284327EE605}"/>
            </a:ext>
          </a:extLst>
        </xdr:cNvPr>
        <xdr:cNvSpPr txBox="1"/>
      </xdr:nvSpPr>
      <xdr:spPr>
        <a:xfrm>
          <a:off x="10001445" y="10715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0" name="テキスト ボックス 859">
          <a:extLst>
            <a:ext uri="{FF2B5EF4-FFF2-40B4-BE49-F238E27FC236}">
              <a16:creationId xmlns:a16="http://schemas.microsoft.com/office/drawing/2014/main" id="{A52CBD20-ADF0-4AC6-86D6-561465221275}"/>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1" name="テキスト ボックス 860">
          <a:extLst>
            <a:ext uri="{FF2B5EF4-FFF2-40B4-BE49-F238E27FC236}">
              <a16:creationId xmlns:a16="http://schemas.microsoft.com/office/drawing/2014/main" id="{F46FB5E9-9A47-41E3-9C25-5D0F253B01DC}"/>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2" name="テキスト ボックス 861">
          <a:extLst>
            <a:ext uri="{FF2B5EF4-FFF2-40B4-BE49-F238E27FC236}">
              <a16:creationId xmlns:a16="http://schemas.microsoft.com/office/drawing/2014/main" id="{B5B30F2B-4106-4E01-B07A-C05F5CB463C6}"/>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3" name="テキスト ボックス 862">
          <a:extLst>
            <a:ext uri="{FF2B5EF4-FFF2-40B4-BE49-F238E27FC236}">
              <a16:creationId xmlns:a16="http://schemas.microsoft.com/office/drawing/2014/main" id="{9F4E8113-AAD2-4D3B-BD55-CFAEE55A93E5}"/>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4" name="テキスト ボックス 863">
          <a:extLst>
            <a:ext uri="{FF2B5EF4-FFF2-40B4-BE49-F238E27FC236}">
              <a16:creationId xmlns:a16="http://schemas.microsoft.com/office/drawing/2014/main" id="{E11866B3-12EF-4B83-B0E5-C4A8651A02E9}"/>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5" name="テキスト ボックス 864">
          <a:extLst>
            <a:ext uri="{FF2B5EF4-FFF2-40B4-BE49-F238E27FC236}">
              <a16:creationId xmlns:a16="http://schemas.microsoft.com/office/drawing/2014/main" id="{580534A4-9573-46F4-9E88-3DF88D38E3B8}"/>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6" name="テキスト ボックス 865">
          <a:extLst>
            <a:ext uri="{FF2B5EF4-FFF2-40B4-BE49-F238E27FC236}">
              <a16:creationId xmlns:a16="http://schemas.microsoft.com/office/drawing/2014/main" id="{16EE1601-0035-4F9F-BB68-A880E8A4F088}"/>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7" name="テキスト ボックス 866">
          <a:extLst>
            <a:ext uri="{FF2B5EF4-FFF2-40B4-BE49-F238E27FC236}">
              <a16:creationId xmlns:a16="http://schemas.microsoft.com/office/drawing/2014/main" id="{5127DAF6-6286-427E-B886-28A979C22F21}"/>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868" name="テキスト ボックス 867">
          <a:extLst>
            <a:ext uri="{FF2B5EF4-FFF2-40B4-BE49-F238E27FC236}">
              <a16:creationId xmlns:a16="http://schemas.microsoft.com/office/drawing/2014/main" id="{A97CA89E-6F99-4301-8F9F-BDCD79F3057A}"/>
            </a:ext>
          </a:extLst>
        </xdr:cNvPr>
        <xdr:cNvSpPr txBox="1"/>
      </xdr:nvSpPr>
      <xdr:spPr>
        <a:xfrm>
          <a:off x="1000144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64</xdr:row>
      <xdr:rowOff>0</xdr:rowOff>
    </xdr:from>
    <xdr:ext cx="184731" cy="264560"/>
    <xdr:sp macro="" textlink="">
      <xdr:nvSpPr>
        <xdr:cNvPr id="893" name="テキスト ボックス 892">
          <a:extLst>
            <a:ext uri="{FF2B5EF4-FFF2-40B4-BE49-F238E27FC236}">
              <a16:creationId xmlns:a16="http://schemas.microsoft.com/office/drawing/2014/main" id="{7F1AD6C5-FAE8-4EF9-AC66-B99AEFD1566D}"/>
            </a:ext>
          </a:extLst>
        </xdr:cNvPr>
        <xdr:cNvSpPr txBox="1"/>
      </xdr:nvSpPr>
      <xdr:spPr>
        <a:xfrm>
          <a:off x="1257495" y="132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56</xdr:row>
      <xdr:rowOff>0</xdr:rowOff>
    </xdr:from>
    <xdr:ext cx="184731" cy="264560"/>
    <xdr:sp macro="" textlink="">
      <xdr:nvSpPr>
        <xdr:cNvPr id="894" name="テキスト ボックス 893">
          <a:extLst>
            <a:ext uri="{FF2B5EF4-FFF2-40B4-BE49-F238E27FC236}">
              <a16:creationId xmlns:a16="http://schemas.microsoft.com/office/drawing/2014/main" id="{3444DB36-8C0E-41FF-B1EF-E64D87F3A345}"/>
            </a:ext>
          </a:extLst>
        </xdr:cNvPr>
        <xdr:cNvSpPr txBox="1"/>
      </xdr:nvSpPr>
      <xdr:spPr>
        <a:xfrm>
          <a:off x="125749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5</xdr:col>
      <xdr:colOff>47625</xdr:colOff>
      <xdr:row>57</xdr:row>
      <xdr:rowOff>142875</xdr:rowOff>
    </xdr:from>
    <xdr:to>
      <xdr:col>9</xdr:col>
      <xdr:colOff>1119188</xdr:colOff>
      <xdr:row>85</xdr:row>
      <xdr:rowOff>47625</xdr:rowOff>
    </xdr:to>
    <xdr:graphicFrame macro="">
      <xdr:nvGraphicFramePr>
        <xdr:cNvPr id="895" name="グラフ 894">
          <a:extLst>
            <a:ext uri="{FF2B5EF4-FFF2-40B4-BE49-F238E27FC236}">
              <a16:creationId xmlns:a16="http://schemas.microsoft.com/office/drawing/2014/main" id="{B6DF4480-F6C1-43AA-8284-F96A9E9CBE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oneCellAnchor>
    <xdr:from>
      <xdr:col>7</xdr:col>
      <xdr:colOff>485970</xdr:colOff>
      <xdr:row>77</xdr:row>
      <xdr:rowOff>0</xdr:rowOff>
    </xdr:from>
    <xdr:ext cx="184731" cy="264560"/>
    <xdr:sp macro="" textlink="">
      <xdr:nvSpPr>
        <xdr:cNvPr id="896" name="テキスト ボックス 895">
          <a:extLst>
            <a:ext uri="{FF2B5EF4-FFF2-40B4-BE49-F238E27FC236}">
              <a16:creationId xmlns:a16="http://schemas.microsoft.com/office/drawing/2014/main" id="{53CAF7D1-4B96-4C3A-9C13-531F07CCA543}"/>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97" name="テキスト ボックス 896">
          <a:extLst>
            <a:ext uri="{FF2B5EF4-FFF2-40B4-BE49-F238E27FC236}">
              <a16:creationId xmlns:a16="http://schemas.microsoft.com/office/drawing/2014/main" id="{3B6A7232-E8BB-4CCD-ADA6-46C31FA1555F}"/>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98" name="テキスト ボックス 897">
          <a:extLst>
            <a:ext uri="{FF2B5EF4-FFF2-40B4-BE49-F238E27FC236}">
              <a16:creationId xmlns:a16="http://schemas.microsoft.com/office/drawing/2014/main" id="{8D090615-07C3-4B90-AAB9-F24E02F0D8CC}"/>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899" name="テキスト ボックス 898">
          <a:extLst>
            <a:ext uri="{FF2B5EF4-FFF2-40B4-BE49-F238E27FC236}">
              <a16:creationId xmlns:a16="http://schemas.microsoft.com/office/drawing/2014/main" id="{D8A2DB68-B7FD-414C-8FFB-97F80EE3058C}"/>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900" name="テキスト ボックス 899">
          <a:extLst>
            <a:ext uri="{FF2B5EF4-FFF2-40B4-BE49-F238E27FC236}">
              <a16:creationId xmlns:a16="http://schemas.microsoft.com/office/drawing/2014/main" id="{AC324D1F-153F-458D-ABD7-8EF6D16E96D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901" name="テキスト ボックス 900">
          <a:extLst>
            <a:ext uri="{FF2B5EF4-FFF2-40B4-BE49-F238E27FC236}">
              <a16:creationId xmlns:a16="http://schemas.microsoft.com/office/drawing/2014/main" id="{6DF56C74-076C-4221-80F8-BCFEE48BA394}"/>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902" name="テキスト ボックス 901">
          <a:extLst>
            <a:ext uri="{FF2B5EF4-FFF2-40B4-BE49-F238E27FC236}">
              <a16:creationId xmlns:a16="http://schemas.microsoft.com/office/drawing/2014/main" id="{15C38807-D87E-41E4-B5D0-7363164CC0B6}"/>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77</xdr:row>
      <xdr:rowOff>0</xdr:rowOff>
    </xdr:from>
    <xdr:ext cx="184731" cy="264560"/>
    <xdr:sp macro="" textlink="">
      <xdr:nvSpPr>
        <xdr:cNvPr id="903" name="テキスト ボックス 902">
          <a:extLst>
            <a:ext uri="{FF2B5EF4-FFF2-40B4-BE49-F238E27FC236}">
              <a16:creationId xmlns:a16="http://schemas.microsoft.com/office/drawing/2014/main" id="{DA4C437D-E309-4085-A6AF-D5A2FDB64F6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81</xdr:row>
      <xdr:rowOff>0</xdr:rowOff>
    </xdr:from>
    <xdr:ext cx="184731" cy="264560"/>
    <xdr:sp macro="" textlink="">
      <xdr:nvSpPr>
        <xdr:cNvPr id="904" name="テキスト ボックス 903">
          <a:extLst>
            <a:ext uri="{FF2B5EF4-FFF2-40B4-BE49-F238E27FC236}">
              <a16:creationId xmlns:a16="http://schemas.microsoft.com/office/drawing/2014/main" id="{545D133D-7848-4737-8793-5DB470200109}"/>
            </a:ext>
          </a:extLst>
        </xdr:cNvPr>
        <xdr:cNvSpPr txBox="1"/>
      </xdr:nvSpPr>
      <xdr:spPr>
        <a:xfrm>
          <a:off x="1257495" y="1634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64</xdr:row>
      <xdr:rowOff>0</xdr:rowOff>
    </xdr:from>
    <xdr:ext cx="184731" cy="264560"/>
    <xdr:sp macro="" textlink="">
      <xdr:nvSpPr>
        <xdr:cNvPr id="905" name="テキスト ボックス 904">
          <a:extLst>
            <a:ext uri="{FF2B5EF4-FFF2-40B4-BE49-F238E27FC236}">
              <a16:creationId xmlns:a16="http://schemas.microsoft.com/office/drawing/2014/main" id="{BC6FDEE1-9A8E-4404-9E00-7765FE637029}"/>
            </a:ext>
          </a:extLst>
        </xdr:cNvPr>
        <xdr:cNvSpPr txBox="1"/>
      </xdr:nvSpPr>
      <xdr:spPr>
        <a:xfrm>
          <a:off x="1257495" y="132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56</xdr:row>
      <xdr:rowOff>0</xdr:rowOff>
    </xdr:from>
    <xdr:ext cx="184731" cy="264560"/>
    <xdr:sp macro="" textlink="">
      <xdr:nvSpPr>
        <xdr:cNvPr id="906" name="テキスト ボックス 905">
          <a:extLst>
            <a:ext uri="{FF2B5EF4-FFF2-40B4-BE49-F238E27FC236}">
              <a16:creationId xmlns:a16="http://schemas.microsoft.com/office/drawing/2014/main" id="{753318B3-444F-4D8A-BFDC-2384FE455551}"/>
            </a:ext>
          </a:extLst>
        </xdr:cNvPr>
        <xdr:cNvSpPr txBox="1"/>
      </xdr:nvSpPr>
      <xdr:spPr>
        <a:xfrm>
          <a:off x="125749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10</xdr:col>
      <xdr:colOff>47625</xdr:colOff>
      <xdr:row>57</xdr:row>
      <xdr:rowOff>142875</xdr:rowOff>
    </xdr:from>
    <xdr:to>
      <xdr:col>14</xdr:col>
      <xdr:colOff>1119188</xdr:colOff>
      <xdr:row>85</xdr:row>
      <xdr:rowOff>47625</xdr:rowOff>
    </xdr:to>
    <xdr:graphicFrame macro="">
      <xdr:nvGraphicFramePr>
        <xdr:cNvPr id="907" name="グラフ 906">
          <a:extLst>
            <a:ext uri="{FF2B5EF4-FFF2-40B4-BE49-F238E27FC236}">
              <a16:creationId xmlns:a16="http://schemas.microsoft.com/office/drawing/2014/main" id="{2C915059-B226-422C-9AB3-724CF5E2A8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oneCellAnchor>
    <xdr:from>
      <xdr:col>12</xdr:col>
      <xdr:colOff>485970</xdr:colOff>
      <xdr:row>77</xdr:row>
      <xdr:rowOff>0</xdr:rowOff>
    </xdr:from>
    <xdr:ext cx="184731" cy="264560"/>
    <xdr:sp macro="" textlink="">
      <xdr:nvSpPr>
        <xdr:cNvPr id="908" name="テキスト ボックス 907">
          <a:extLst>
            <a:ext uri="{FF2B5EF4-FFF2-40B4-BE49-F238E27FC236}">
              <a16:creationId xmlns:a16="http://schemas.microsoft.com/office/drawing/2014/main" id="{8E7677DD-29B6-42E7-93A9-3CF09AEF0BC6}"/>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09" name="テキスト ボックス 908">
          <a:extLst>
            <a:ext uri="{FF2B5EF4-FFF2-40B4-BE49-F238E27FC236}">
              <a16:creationId xmlns:a16="http://schemas.microsoft.com/office/drawing/2014/main" id="{595C9700-F1E6-4545-880E-C145621BACF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0" name="テキスト ボックス 909">
          <a:extLst>
            <a:ext uri="{FF2B5EF4-FFF2-40B4-BE49-F238E27FC236}">
              <a16:creationId xmlns:a16="http://schemas.microsoft.com/office/drawing/2014/main" id="{2DCB34D6-16EF-44A9-9041-F9C784A5B186}"/>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1" name="テキスト ボックス 910">
          <a:extLst>
            <a:ext uri="{FF2B5EF4-FFF2-40B4-BE49-F238E27FC236}">
              <a16:creationId xmlns:a16="http://schemas.microsoft.com/office/drawing/2014/main" id="{6CE83772-5432-4633-80E6-E2D65A24199F}"/>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2" name="テキスト ボックス 911">
          <a:extLst>
            <a:ext uri="{FF2B5EF4-FFF2-40B4-BE49-F238E27FC236}">
              <a16:creationId xmlns:a16="http://schemas.microsoft.com/office/drawing/2014/main" id="{58A15E6F-CEF0-4AEF-89E7-4C8FECA76EA1}"/>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3" name="テキスト ボックス 912">
          <a:extLst>
            <a:ext uri="{FF2B5EF4-FFF2-40B4-BE49-F238E27FC236}">
              <a16:creationId xmlns:a16="http://schemas.microsoft.com/office/drawing/2014/main" id="{61B861D9-A71A-4B4B-9FA5-F5FFB1BF5663}"/>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4" name="テキスト ボックス 913">
          <a:extLst>
            <a:ext uri="{FF2B5EF4-FFF2-40B4-BE49-F238E27FC236}">
              <a16:creationId xmlns:a16="http://schemas.microsoft.com/office/drawing/2014/main" id="{984BF7D1-10D1-4067-8F3B-BD0139ADDBAA}"/>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77</xdr:row>
      <xdr:rowOff>0</xdr:rowOff>
    </xdr:from>
    <xdr:ext cx="184731" cy="264560"/>
    <xdr:sp macro="" textlink="">
      <xdr:nvSpPr>
        <xdr:cNvPr id="915" name="テキスト ボックス 914">
          <a:extLst>
            <a:ext uri="{FF2B5EF4-FFF2-40B4-BE49-F238E27FC236}">
              <a16:creationId xmlns:a16="http://schemas.microsoft.com/office/drawing/2014/main" id="{9562BC1A-E899-42D1-9565-BC469A762003}"/>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81</xdr:row>
      <xdr:rowOff>0</xdr:rowOff>
    </xdr:from>
    <xdr:ext cx="184731" cy="264560"/>
    <xdr:sp macro="" textlink="">
      <xdr:nvSpPr>
        <xdr:cNvPr id="916" name="テキスト ボックス 915">
          <a:extLst>
            <a:ext uri="{FF2B5EF4-FFF2-40B4-BE49-F238E27FC236}">
              <a16:creationId xmlns:a16="http://schemas.microsoft.com/office/drawing/2014/main" id="{4C88E260-AD65-423A-B129-E03D3FC7A135}"/>
            </a:ext>
          </a:extLst>
        </xdr:cNvPr>
        <xdr:cNvSpPr txBox="1"/>
      </xdr:nvSpPr>
      <xdr:spPr>
        <a:xfrm>
          <a:off x="1257495" y="1634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34</xdr:row>
      <xdr:rowOff>0</xdr:rowOff>
    </xdr:from>
    <xdr:ext cx="184731" cy="264560"/>
    <xdr:sp macro="" textlink="">
      <xdr:nvSpPr>
        <xdr:cNvPr id="917" name="テキスト ボックス 916">
          <a:extLst>
            <a:ext uri="{FF2B5EF4-FFF2-40B4-BE49-F238E27FC236}">
              <a16:creationId xmlns:a16="http://schemas.microsoft.com/office/drawing/2014/main" id="{73E4CB84-AB30-4EFF-974F-68DEC6B28EE9}"/>
            </a:ext>
          </a:extLst>
        </xdr:cNvPr>
        <xdr:cNvSpPr txBox="1"/>
      </xdr:nvSpPr>
      <xdr:spPr>
        <a:xfrm>
          <a:off x="1257495" y="132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26</xdr:row>
      <xdr:rowOff>0</xdr:rowOff>
    </xdr:from>
    <xdr:ext cx="184731" cy="264560"/>
    <xdr:sp macro="" textlink="">
      <xdr:nvSpPr>
        <xdr:cNvPr id="918" name="テキスト ボックス 917">
          <a:extLst>
            <a:ext uri="{FF2B5EF4-FFF2-40B4-BE49-F238E27FC236}">
              <a16:creationId xmlns:a16="http://schemas.microsoft.com/office/drawing/2014/main" id="{0852E85A-FA98-4BFB-B56E-B2824DE1E1CA}"/>
            </a:ext>
          </a:extLst>
        </xdr:cNvPr>
        <xdr:cNvSpPr txBox="1"/>
      </xdr:nvSpPr>
      <xdr:spPr>
        <a:xfrm>
          <a:off x="125749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xdr:from>
      <xdr:col>0</xdr:col>
      <xdr:colOff>47625</xdr:colOff>
      <xdr:row>27</xdr:row>
      <xdr:rowOff>142875</xdr:rowOff>
    </xdr:from>
    <xdr:to>
      <xdr:col>4</xdr:col>
      <xdr:colOff>1119188</xdr:colOff>
      <xdr:row>55</xdr:row>
      <xdr:rowOff>47625</xdr:rowOff>
    </xdr:to>
    <xdr:graphicFrame macro="">
      <xdr:nvGraphicFramePr>
        <xdr:cNvPr id="919" name="グラフ 918">
          <a:extLst>
            <a:ext uri="{FF2B5EF4-FFF2-40B4-BE49-F238E27FC236}">
              <a16:creationId xmlns:a16="http://schemas.microsoft.com/office/drawing/2014/main" id="{BC072AC8-466C-4AFF-B334-9C5D48475B3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oneCellAnchor>
    <xdr:from>
      <xdr:col>2</xdr:col>
      <xdr:colOff>485970</xdr:colOff>
      <xdr:row>47</xdr:row>
      <xdr:rowOff>0</xdr:rowOff>
    </xdr:from>
    <xdr:ext cx="184731" cy="264560"/>
    <xdr:sp macro="" textlink="">
      <xdr:nvSpPr>
        <xdr:cNvPr id="920" name="テキスト ボックス 919">
          <a:extLst>
            <a:ext uri="{FF2B5EF4-FFF2-40B4-BE49-F238E27FC236}">
              <a16:creationId xmlns:a16="http://schemas.microsoft.com/office/drawing/2014/main" id="{F1AB5BAB-F6FE-45CC-AB82-14BE5DBFBE9F}"/>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1" name="テキスト ボックス 920">
          <a:extLst>
            <a:ext uri="{FF2B5EF4-FFF2-40B4-BE49-F238E27FC236}">
              <a16:creationId xmlns:a16="http://schemas.microsoft.com/office/drawing/2014/main" id="{F81FFD19-6B6A-4598-B6F1-80CC0604A529}"/>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2" name="テキスト ボックス 921">
          <a:extLst>
            <a:ext uri="{FF2B5EF4-FFF2-40B4-BE49-F238E27FC236}">
              <a16:creationId xmlns:a16="http://schemas.microsoft.com/office/drawing/2014/main" id="{956C7DC7-3323-48E3-AF99-5A8A033E76BD}"/>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3" name="テキスト ボックス 922">
          <a:extLst>
            <a:ext uri="{FF2B5EF4-FFF2-40B4-BE49-F238E27FC236}">
              <a16:creationId xmlns:a16="http://schemas.microsoft.com/office/drawing/2014/main" id="{916BB5E4-DD07-4226-A709-762612EDDAC8}"/>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4" name="テキスト ボックス 923">
          <a:extLst>
            <a:ext uri="{FF2B5EF4-FFF2-40B4-BE49-F238E27FC236}">
              <a16:creationId xmlns:a16="http://schemas.microsoft.com/office/drawing/2014/main" id="{73C364FD-220F-4E58-A8DD-D87866DDA0A6}"/>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5" name="テキスト ボックス 924">
          <a:extLst>
            <a:ext uri="{FF2B5EF4-FFF2-40B4-BE49-F238E27FC236}">
              <a16:creationId xmlns:a16="http://schemas.microsoft.com/office/drawing/2014/main" id="{EBB7515F-037D-47AD-8E83-BA6D32C12869}"/>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6" name="テキスト ボックス 925">
          <a:extLst>
            <a:ext uri="{FF2B5EF4-FFF2-40B4-BE49-F238E27FC236}">
              <a16:creationId xmlns:a16="http://schemas.microsoft.com/office/drawing/2014/main" id="{2062648A-D5B8-4500-886A-A8ABE8A29B33}"/>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47</xdr:row>
      <xdr:rowOff>0</xdr:rowOff>
    </xdr:from>
    <xdr:ext cx="184731" cy="264560"/>
    <xdr:sp macro="" textlink="">
      <xdr:nvSpPr>
        <xdr:cNvPr id="927" name="テキスト ボックス 926">
          <a:extLst>
            <a:ext uri="{FF2B5EF4-FFF2-40B4-BE49-F238E27FC236}">
              <a16:creationId xmlns:a16="http://schemas.microsoft.com/office/drawing/2014/main" id="{80B1CCAB-2982-4957-8464-CE3AE83B06D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xdr:col>
      <xdr:colOff>485970</xdr:colOff>
      <xdr:row>51</xdr:row>
      <xdr:rowOff>0</xdr:rowOff>
    </xdr:from>
    <xdr:ext cx="184731" cy="264560"/>
    <xdr:sp macro="" textlink="">
      <xdr:nvSpPr>
        <xdr:cNvPr id="928" name="テキスト ボックス 927">
          <a:extLst>
            <a:ext uri="{FF2B5EF4-FFF2-40B4-BE49-F238E27FC236}">
              <a16:creationId xmlns:a16="http://schemas.microsoft.com/office/drawing/2014/main" id="{2E271640-4BDF-4239-B311-3E7B75116882}"/>
            </a:ext>
          </a:extLst>
        </xdr:cNvPr>
        <xdr:cNvSpPr txBox="1"/>
      </xdr:nvSpPr>
      <xdr:spPr>
        <a:xfrm>
          <a:off x="1257495" y="1634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34</xdr:row>
      <xdr:rowOff>0</xdr:rowOff>
    </xdr:from>
    <xdr:ext cx="184731" cy="264560"/>
    <xdr:sp macro="" textlink="">
      <xdr:nvSpPr>
        <xdr:cNvPr id="929" name="テキスト ボックス 928">
          <a:extLst>
            <a:ext uri="{FF2B5EF4-FFF2-40B4-BE49-F238E27FC236}">
              <a16:creationId xmlns:a16="http://schemas.microsoft.com/office/drawing/2014/main" id="{7C8062CA-8157-4287-AC6B-A1F189045137}"/>
            </a:ext>
          </a:extLst>
        </xdr:cNvPr>
        <xdr:cNvSpPr txBox="1"/>
      </xdr:nvSpPr>
      <xdr:spPr>
        <a:xfrm>
          <a:off x="1257495" y="132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26</xdr:row>
      <xdr:rowOff>0</xdr:rowOff>
    </xdr:from>
    <xdr:ext cx="184731" cy="264560"/>
    <xdr:sp macro="" textlink="">
      <xdr:nvSpPr>
        <xdr:cNvPr id="930" name="テキスト ボックス 929">
          <a:extLst>
            <a:ext uri="{FF2B5EF4-FFF2-40B4-BE49-F238E27FC236}">
              <a16:creationId xmlns:a16="http://schemas.microsoft.com/office/drawing/2014/main" id="{49AAE41A-2448-4964-BB7D-654BBBD5CCC0}"/>
            </a:ext>
          </a:extLst>
        </xdr:cNvPr>
        <xdr:cNvSpPr txBox="1"/>
      </xdr:nvSpPr>
      <xdr:spPr>
        <a:xfrm>
          <a:off x="1257495" y="11753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2" name="テキスト ボックス 931">
          <a:extLst>
            <a:ext uri="{FF2B5EF4-FFF2-40B4-BE49-F238E27FC236}">
              <a16:creationId xmlns:a16="http://schemas.microsoft.com/office/drawing/2014/main" id="{AC76A929-0FD1-4C19-BFD6-2816FBA690FD}"/>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3" name="テキスト ボックス 932">
          <a:extLst>
            <a:ext uri="{FF2B5EF4-FFF2-40B4-BE49-F238E27FC236}">
              <a16:creationId xmlns:a16="http://schemas.microsoft.com/office/drawing/2014/main" id="{7C298BBB-1697-460E-909D-E30AA9488061}"/>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4" name="テキスト ボックス 933">
          <a:extLst>
            <a:ext uri="{FF2B5EF4-FFF2-40B4-BE49-F238E27FC236}">
              <a16:creationId xmlns:a16="http://schemas.microsoft.com/office/drawing/2014/main" id="{75E580C4-03E9-4FBA-9FD4-084D7AA344EE}"/>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5" name="テキスト ボックス 934">
          <a:extLst>
            <a:ext uri="{FF2B5EF4-FFF2-40B4-BE49-F238E27FC236}">
              <a16:creationId xmlns:a16="http://schemas.microsoft.com/office/drawing/2014/main" id="{6FE7E193-8BC5-4674-BFDA-26BD3D66572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6" name="テキスト ボックス 935">
          <a:extLst>
            <a:ext uri="{FF2B5EF4-FFF2-40B4-BE49-F238E27FC236}">
              <a16:creationId xmlns:a16="http://schemas.microsoft.com/office/drawing/2014/main" id="{7EA6F40E-4854-4045-BACA-6F994DCAAE31}"/>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7" name="テキスト ボックス 936">
          <a:extLst>
            <a:ext uri="{FF2B5EF4-FFF2-40B4-BE49-F238E27FC236}">
              <a16:creationId xmlns:a16="http://schemas.microsoft.com/office/drawing/2014/main" id="{09DD5209-2F0E-40A9-A7D4-AA9765E8969F}"/>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8" name="テキスト ボックス 937">
          <a:extLst>
            <a:ext uri="{FF2B5EF4-FFF2-40B4-BE49-F238E27FC236}">
              <a16:creationId xmlns:a16="http://schemas.microsoft.com/office/drawing/2014/main" id="{0ABA9F8A-65FA-4B8D-8E77-9419C13DB6C7}"/>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47</xdr:row>
      <xdr:rowOff>0</xdr:rowOff>
    </xdr:from>
    <xdr:ext cx="184731" cy="264560"/>
    <xdr:sp macro="" textlink="">
      <xdr:nvSpPr>
        <xdr:cNvPr id="939" name="テキスト ボックス 938">
          <a:extLst>
            <a:ext uri="{FF2B5EF4-FFF2-40B4-BE49-F238E27FC236}">
              <a16:creationId xmlns:a16="http://schemas.microsoft.com/office/drawing/2014/main" id="{7872AB6D-64F8-4715-97D8-261C48CD79A0}"/>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7</xdr:col>
      <xdr:colOff>485970</xdr:colOff>
      <xdr:row>51</xdr:row>
      <xdr:rowOff>0</xdr:rowOff>
    </xdr:from>
    <xdr:ext cx="184731" cy="264560"/>
    <xdr:sp macro="" textlink="">
      <xdr:nvSpPr>
        <xdr:cNvPr id="940" name="テキスト ボックス 939">
          <a:extLst>
            <a:ext uri="{FF2B5EF4-FFF2-40B4-BE49-F238E27FC236}">
              <a16:creationId xmlns:a16="http://schemas.microsoft.com/office/drawing/2014/main" id="{5856C3B8-E2AE-46DB-968B-A4C3712D9C0C}"/>
            </a:ext>
          </a:extLst>
        </xdr:cNvPr>
        <xdr:cNvSpPr txBox="1"/>
      </xdr:nvSpPr>
      <xdr:spPr>
        <a:xfrm>
          <a:off x="1257495" y="1634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34</xdr:row>
      <xdr:rowOff>0</xdr:rowOff>
    </xdr:from>
    <xdr:ext cx="184731" cy="264560"/>
    <xdr:sp macro="" textlink="">
      <xdr:nvSpPr>
        <xdr:cNvPr id="941" name="テキスト ボックス 940">
          <a:extLst>
            <a:ext uri="{FF2B5EF4-FFF2-40B4-BE49-F238E27FC236}">
              <a16:creationId xmlns:a16="http://schemas.microsoft.com/office/drawing/2014/main" id="{F3856930-75E4-49CC-8D41-C9129AB21A48}"/>
            </a:ext>
          </a:extLst>
        </xdr:cNvPr>
        <xdr:cNvSpPr txBox="1"/>
      </xdr:nvSpPr>
      <xdr:spPr>
        <a:xfrm>
          <a:off x="1257495" y="13258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4" name="テキスト ボックス 943">
          <a:extLst>
            <a:ext uri="{FF2B5EF4-FFF2-40B4-BE49-F238E27FC236}">
              <a16:creationId xmlns:a16="http://schemas.microsoft.com/office/drawing/2014/main" id="{E4AB0C87-D1D1-4F53-8B73-75022AE4B9D8}"/>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5" name="テキスト ボックス 944">
          <a:extLst>
            <a:ext uri="{FF2B5EF4-FFF2-40B4-BE49-F238E27FC236}">
              <a16:creationId xmlns:a16="http://schemas.microsoft.com/office/drawing/2014/main" id="{5882AE9B-168C-42CA-99C8-0EABB36DB55C}"/>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6" name="テキスト ボックス 945">
          <a:extLst>
            <a:ext uri="{FF2B5EF4-FFF2-40B4-BE49-F238E27FC236}">
              <a16:creationId xmlns:a16="http://schemas.microsoft.com/office/drawing/2014/main" id="{D8F48D16-42A8-4A83-9EA6-ABECDA26EB71}"/>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7" name="テキスト ボックス 946">
          <a:extLst>
            <a:ext uri="{FF2B5EF4-FFF2-40B4-BE49-F238E27FC236}">
              <a16:creationId xmlns:a16="http://schemas.microsoft.com/office/drawing/2014/main" id="{F73941C4-2F91-4198-BBAC-F660CCE1E9C7}"/>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8" name="テキスト ボックス 947">
          <a:extLst>
            <a:ext uri="{FF2B5EF4-FFF2-40B4-BE49-F238E27FC236}">
              <a16:creationId xmlns:a16="http://schemas.microsoft.com/office/drawing/2014/main" id="{1980F939-107B-4291-82B5-A47E06DF79E2}"/>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49" name="テキスト ボックス 948">
          <a:extLst>
            <a:ext uri="{FF2B5EF4-FFF2-40B4-BE49-F238E27FC236}">
              <a16:creationId xmlns:a16="http://schemas.microsoft.com/office/drawing/2014/main" id="{C071F97F-8914-4A94-BD19-212AAB938B67}"/>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50" name="テキスト ボックス 949">
          <a:extLst>
            <a:ext uri="{FF2B5EF4-FFF2-40B4-BE49-F238E27FC236}">
              <a16:creationId xmlns:a16="http://schemas.microsoft.com/office/drawing/2014/main" id="{D1A9AB49-BDBA-45C5-9263-444FBDA56F63}"/>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47</xdr:row>
      <xdr:rowOff>0</xdr:rowOff>
    </xdr:from>
    <xdr:ext cx="184731" cy="264560"/>
    <xdr:sp macro="" textlink="">
      <xdr:nvSpPr>
        <xdr:cNvPr id="951" name="テキスト ボックス 950">
          <a:extLst>
            <a:ext uri="{FF2B5EF4-FFF2-40B4-BE49-F238E27FC236}">
              <a16:creationId xmlns:a16="http://schemas.microsoft.com/office/drawing/2014/main" id="{4B0A8049-4E6C-4149-BF6B-F95830F1CC41}"/>
            </a:ext>
          </a:extLst>
        </xdr:cNvPr>
        <xdr:cNvSpPr txBox="1"/>
      </xdr:nvSpPr>
      <xdr:spPr>
        <a:xfrm>
          <a:off x="1257495" y="15735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12</xdr:col>
      <xdr:colOff>485970</xdr:colOff>
      <xdr:row>51</xdr:row>
      <xdr:rowOff>0</xdr:rowOff>
    </xdr:from>
    <xdr:ext cx="184731" cy="264560"/>
    <xdr:sp macro="" textlink="">
      <xdr:nvSpPr>
        <xdr:cNvPr id="952" name="テキスト ボックス 951">
          <a:extLst>
            <a:ext uri="{FF2B5EF4-FFF2-40B4-BE49-F238E27FC236}">
              <a16:creationId xmlns:a16="http://schemas.microsoft.com/office/drawing/2014/main" id="{3292CF81-A0A9-4844-A2E8-86CD1A476659}"/>
            </a:ext>
          </a:extLst>
        </xdr:cNvPr>
        <xdr:cNvSpPr txBox="1"/>
      </xdr:nvSpPr>
      <xdr:spPr>
        <a:xfrm>
          <a:off x="1257495" y="1634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drawings/drawing14.xml><?xml version="1.0" encoding="utf-8"?>
<c:userShapes xmlns:c="http://schemas.openxmlformats.org/drawingml/2006/chart">
  <cdr:relSizeAnchor xmlns:cdr="http://schemas.openxmlformats.org/drawingml/2006/chartDrawing">
    <cdr:from>
      <cdr:x>0.0048</cdr:x>
      <cdr:y>0.01652</cdr:y>
    </cdr:from>
    <cdr:to>
      <cdr:x>0.15883</cdr:x>
      <cdr:y>0.08696</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20431" y="83538"/>
          <a:ext cx="655076" cy="35627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（市町村）</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0.89787</cdr:x>
      <cdr:y>0.01808</cdr:y>
    </cdr:from>
    <cdr:to>
      <cdr:x>0.99439</cdr:x>
      <cdr:y>0.08852</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10000" y="91445"/>
          <a:ext cx="409583" cy="3562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5.xml><?xml version="1.0" encoding="utf-8"?>
<c:userShapes xmlns:c="http://schemas.openxmlformats.org/drawingml/2006/chart">
  <cdr:relSizeAnchor xmlns:cdr="http://schemas.openxmlformats.org/drawingml/2006/chartDrawing">
    <cdr:from>
      <cdr:x>0.0048</cdr:x>
      <cdr:y>0.01652</cdr:y>
    </cdr:from>
    <cdr:to>
      <cdr:x>0.15883</cdr:x>
      <cdr:y>0.08696</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20431" y="83538"/>
          <a:ext cx="655076" cy="35627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（市町村）</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0.90214</cdr:x>
      <cdr:y>0.01808</cdr:y>
    </cdr:from>
    <cdr:to>
      <cdr:x>0.99439</cdr:x>
      <cdr:y>0.08852</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19537" y="91445"/>
          <a:ext cx="390574" cy="3562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t</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6.xml><?xml version="1.0" encoding="utf-8"?>
<c:userShapes xmlns:c="http://schemas.openxmlformats.org/drawingml/2006/chart">
  <cdr:relSizeAnchor xmlns:cdr="http://schemas.openxmlformats.org/drawingml/2006/chartDrawing">
    <cdr:from>
      <cdr:x>0.0048</cdr:x>
      <cdr:y>0.01652</cdr:y>
    </cdr:from>
    <cdr:to>
      <cdr:x>0.15883</cdr:x>
      <cdr:y>0.08696</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20431" y="83538"/>
          <a:ext cx="655076" cy="35627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（市町村）</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0.8981</cdr:x>
      <cdr:y>0.01808</cdr:y>
    </cdr:from>
    <cdr:to>
      <cdr:x>0.99439</cdr:x>
      <cdr:y>0.08852</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19525" y="91445"/>
          <a:ext cx="409529" cy="3562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kg</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7.xml><?xml version="1.0" encoding="utf-8"?>
<c:userShapes xmlns:c="http://schemas.openxmlformats.org/drawingml/2006/chart">
  <cdr:relSizeAnchor xmlns:cdr="http://schemas.openxmlformats.org/drawingml/2006/chartDrawing">
    <cdr:from>
      <cdr:x>0.0048</cdr:x>
      <cdr:y>0.01652</cdr:y>
    </cdr:from>
    <cdr:to>
      <cdr:x>0.15883</cdr:x>
      <cdr:y>0.08696</cdr:y>
    </cdr:to>
    <cdr:sp macro="" textlink="">
      <cdr:nvSpPr>
        <cdr:cNvPr id="2" name="テキスト ボックス 1">
          <a:extLst xmlns:a="http://schemas.openxmlformats.org/drawingml/2006/main">
            <a:ext uri="{FF2B5EF4-FFF2-40B4-BE49-F238E27FC236}">
              <a16:creationId xmlns:a16="http://schemas.microsoft.com/office/drawing/2014/main" id="{E70DBB69-2713-281B-1152-B2D539B6621C}"/>
            </a:ext>
          </a:extLst>
        </cdr:cNvPr>
        <cdr:cNvSpPr txBox="1"/>
      </cdr:nvSpPr>
      <cdr:spPr>
        <a:xfrm xmlns:a="http://schemas.openxmlformats.org/drawingml/2006/main">
          <a:off x="20431" y="83538"/>
          <a:ext cx="655076" cy="35627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ja-JP" altLang="en-US" sz="900">
              <a:latin typeface="ＭＳ Ｐゴシック" panose="020B0600070205080204" pitchFamily="50" charset="-128"/>
              <a:ea typeface="ＭＳ Ｐゴシック" panose="020B0600070205080204" pitchFamily="50" charset="-128"/>
            </a:rPr>
            <a:t>（市町村）</a:t>
          </a:r>
          <a:endParaRPr lang="en-US" altLang="ja-JP" sz="900">
            <a:latin typeface="ＭＳ Ｐゴシック" panose="020B0600070205080204" pitchFamily="50" charset="-128"/>
            <a:ea typeface="ＭＳ Ｐゴシック" panose="020B0600070205080204" pitchFamily="50" charset="-128"/>
          </a:endParaRPr>
        </a:p>
      </cdr:txBody>
    </cdr:sp>
  </cdr:relSizeAnchor>
  <cdr:relSizeAnchor xmlns:cdr="http://schemas.openxmlformats.org/drawingml/2006/chartDrawing">
    <cdr:from>
      <cdr:x>0.89787</cdr:x>
      <cdr:y>0.01808</cdr:y>
    </cdr:from>
    <cdr:to>
      <cdr:x>0.99439</cdr:x>
      <cdr:y>0.08852</cdr:y>
    </cdr:to>
    <cdr:sp macro="" textlink="">
      <cdr:nvSpPr>
        <cdr:cNvPr id="3" name="テキスト ボックス 1">
          <a:extLst xmlns:a="http://schemas.openxmlformats.org/drawingml/2006/main">
            <a:ext uri="{FF2B5EF4-FFF2-40B4-BE49-F238E27FC236}">
              <a16:creationId xmlns:a16="http://schemas.microsoft.com/office/drawing/2014/main" id="{625AAED2-6BFF-E17E-19C2-8B31897C9C2A}"/>
            </a:ext>
          </a:extLst>
        </cdr:cNvPr>
        <cdr:cNvSpPr txBox="1"/>
      </cdr:nvSpPr>
      <cdr:spPr>
        <a:xfrm xmlns:a="http://schemas.openxmlformats.org/drawingml/2006/main">
          <a:off x="3810000" y="91445"/>
          <a:ext cx="409583" cy="356269"/>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endParaRPr lang="en-US" altLang="ja-JP" sz="900">
            <a:latin typeface="ＭＳ Ｐゴシック" panose="020B0600070205080204" pitchFamily="50" charset="-128"/>
            <a:ea typeface="ＭＳ Ｐゴシック" panose="020B0600070205080204" pitchFamily="50" charset="-128"/>
          </a:endParaRPr>
        </a:p>
      </cdr:txBody>
    </cdr:sp>
  </cdr:relSizeAnchor>
</c:userShapes>
</file>

<file path=xl/drawings/drawing18.xml><?xml version="1.0" encoding="utf-8"?>
<xdr:wsDr xmlns:xdr="http://schemas.openxmlformats.org/drawingml/2006/spreadsheetDrawing" xmlns:a="http://schemas.openxmlformats.org/drawingml/2006/main">
  <xdr:oneCellAnchor>
    <xdr:from>
      <xdr:col>32</xdr:col>
      <xdr:colOff>0</xdr:colOff>
      <xdr:row>328</xdr:row>
      <xdr:rowOff>42945</xdr:rowOff>
    </xdr:from>
    <xdr:ext cx="7697498" cy="3097765"/>
    <xdr:pic>
      <xdr:nvPicPr>
        <xdr:cNvPr id="5" name="図 8">
          <a:extLst>
            <a:ext uri="{FF2B5EF4-FFF2-40B4-BE49-F238E27FC236}">
              <a16:creationId xmlns:a16="http://schemas.microsoft.com/office/drawing/2014/main" id="{CF1C8F1F-1852-4558-ADFE-A69A4611036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47675" y="59326545"/>
          <a:ext cx="7697498" cy="3097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32</xdr:col>
      <xdr:colOff>0</xdr:colOff>
      <xdr:row>345</xdr:row>
      <xdr:rowOff>76200</xdr:rowOff>
    </xdr:from>
    <xdr:ext cx="7611221" cy="1120347"/>
    <xdr:pic>
      <xdr:nvPicPr>
        <xdr:cNvPr id="10" name="図 6">
          <a:extLst>
            <a:ext uri="{FF2B5EF4-FFF2-40B4-BE49-F238E27FC236}">
              <a16:creationId xmlns:a16="http://schemas.microsoft.com/office/drawing/2014/main" id="{A9C57C55-4153-42EE-8B6C-C9073300D80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7199" y="62979300"/>
          <a:ext cx="7611221" cy="11203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32</xdr:col>
      <xdr:colOff>0</xdr:colOff>
      <xdr:row>366</xdr:row>
      <xdr:rowOff>9525</xdr:rowOff>
    </xdr:from>
    <xdr:ext cx="1222535" cy="1212301"/>
    <xdr:pic>
      <xdr:nvPicPr>
        <xdr:cNvPr id="15" name="図 14">
          <a:extLst>
            <a:ext uri="{FF2B5EF4-FFF2-40B4-BE49-F238E27FC236}">
              <a16:creationId xmlns:a16="http://schemas.microsoft.com/office/drawing/2014/main" id="{B6201567-B07E-4199-A441-46EEA98FAE8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755606" y="67179825"/>
          <a:ext cx="1222535" cy="1212301"/>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19.xml><?xml version="1.0" encoding="utf-8"?>
<xdr:wsDr xmlns:xdr="http://schemas.openxmlformats.org/drawingml/2006/spreadsheetDrawing" xmlns:a="http://schemas.openxmlformats.org/drawingml/2006/main">
  <xdr:oneCellAnchor>
    <xdr:from>
      <xdr:col>11</xdr:col>
      <xdr:colOff>0</xdr:colOff>
      <xdr:row>168</xdr:row>
      <xdr:rowOff>236220</xdr:rowOff>
    </xdr:from>
    <xdr:ext cx="7779173" cy="3942080"/>
    <xdr:sp macro="" textlink="">
      <xdr:nvSpPr>
        <xdr:cNvPr id="10" name="AutoShape 1412">
          <a:extLst>
            <a:ext uri="{FF2B5EF4-FFF2-40B4-BE49-F238E27FC236}">
              <a16:creationId xmlns:a16="http://schemas.microsoft.com/office/drawing/2014/main" id="{834E1636-C824-468E-B78C-231338764F57}"/>
            </a:ext>
          </a:extLst>
        </xdr:cNvPr>
        <xdr:cNvSpPr>
          <a:spLocks noChangeAspect="1" noChangeArrowheads="1"/>
        </xdr:cNvSpPr>
      </xdr:nvSpPr>
      <xdr:spPr bwMode="auto">
        <a:xfrm>
          <a:off x="171450" y="41298495"/>
          <a:ext cx="7779173" cy="39420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テーマ">
  <a:themeElements>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2.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3.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4.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5.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6.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7.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theme/themeOverride8.xml><?xml version="1.0" encoding="utf-8"?>
<a:themeOverride xmlns:a="http://schemas.openxmlformats.org/drawingml/2006/main">
  <a:clrScheme name="ユーザー定義 3">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375623"/>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AB11E-0C8A-4217-827E-93D7C2BDB9CF}">
  <dimension ref="A1:B2"/>
  <sheetViews>
    <sheetView workbookViewId="0">
      <selection activeCell="P12" sqref="P12"/>
    </sheetView>
  </sheetViews>
  <sheetFormatPr defaultColWidth="8.875" defaultRowHeight="13.5"/>
  <cols>
    <col min="1" max="2" width="3.75" style="15" customWidth="1"/>
    <col min="3" max="16384" width="8.875" style="15"/>
  </cols>
  <sheetData>
    <row r="1" spans="1:2">
      <c r="A1" s="15" t="s">
        <v>0</v>
      </c>
    </row>
    <row r="2" spans="1:2">
      <c r="A2" s="252"/>
      <c r="B2" s="15" t="s">
        <v>1</v>
      </c>
    </row>
  </sheetData>
  <phoneticPr fontId="4"/>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70CB5-F75A-47E4-B53A-04A971596070}">
  <sheetPr>
    <tabColor theme="7"/>
    <pageSetUpPr autoPageBreaks="0" fitToPage="1"/>
  </sheetPr>
  <dimension ref="A1:AI225"/>
  <sheetViews>
    <sheetView showGridLines="0" tabSelected="1" zoomScale="96" zoomScaleNormal="96" zoomScaleSheetLayoutView="100" workbookViewId="0">
      <selection sqref="A1:K2"/>
    </sheetView>
  </sheetViews>
  <sheetFormatPr defaultColWidth="10" defaultRowHeight="18.75" customHeight="1"/>
  <cols>
    <col min="1" max="2" width="5.625" style="21" customWidth="1"/>
    <col min="3" max="3" width="15.75" style="22" customWidth="1"/>
    <col min="4" max="4" width="16.625" style="22" customWidth="1"/>
    <col min="5" max="5" width="16.625" style="20" customWidth="1"/>
    <col min="6" max="6" width="2.125" style="20" customWidth="1"/>
    <col min="7" max="7" width="4.5" style="20" customWidth="1"/>
    <col min="8" max="8" width="5.75" style="20" customWidth="1"/>
    <col min="9" max="9" width="15.75" style="20" customWidth="1"/>
    <col min="10" max="11" width="16.625" style="20" customWidth="1"/>
    <col min="12" max="12" width="10" style="20"/>
    <col min="13" max="13" width="24" style="20" bestFit="1" customWidth="1"/>
    <col min="14" max="15" width="10" style="20"/>
    <col min="16" max="16" width="3.375" style="20" customWidth="1"/>
    <col min="17" max="16384" width="10" style="20"/>
  </cols>
  <sheetData>
    <row r="1" spans="1:14" ht="18.75" customHeight="1">
      <c r="A1" s="1082" t="s">
        <v>2</v>
      </c>
      <c r="B1" s="1082"/>
      <c r="C1" s="1083"/>
      <c r="D1" s="1083"/>
      <c r="E1" s="1083"/>
      <c r="F1" s="1083"/>
      <c r="G1" s="1083"/>
      <c r="H1" s="1083"/>
      <c r="I1" s="1083"/>
      <c r="J1" s="1083"/>
      <c r="K1" s="1083"/>
      <c r="L1" s="92"/>
    </row>
    <row r="2" spans="1:14" ht="18.75" customHeight="1">
      <c r="A2" s="1083"/>
      <c r="B2" s="1083"/>
      <c r="C2" s="1083"/>
      <c r="D2" s="1083"/>
      <c r="E2" s="1083"/>
      <c r="F2" s="1083"/>
      <c r="G2" s="1083"/>
      <c r="H2" s="1083"/>
      <c r="I2" s="1083"/>
      <c r="J2" s="1083"/>
      <c r="K2" s="1083"/>
      <c r="L2" s="92"/>
    </row>
    <row r="3" spans="1:14" ht="18.75" customHeight="1">
      <c r="A3" s="249" t="s">
        <v>3</v>
      </c>
      <c r="B3" s="249"/>
      <c r="C3" s="249"/>
      <c r="D3" s="249"/>
      <c r="E3" s="249"/>
      <c r="F3" s="249"/>
      <c r="G3" s="249"/>
      <c r="H3" s="249"/>
      <c r="I3" s="251"/>
      <c r="J3" s="250"/>
      <c r="K3" s="251"/>
      <c r="M3" s="23"/>
      <c r="N3" s="24"/>
    </row>
    <row r="4" spans="1:14" ht="22.5" customHeight="1" thickBot="1">
      <c r="A4" s="20"/>
      <c r="B4" s="20"/>
      <c r="C4" s="231" t="s">
        <v>4</v>
      </c>
      <c r="D4" s="231" t="s">
        <v>5</v>
      </c>
      <c r="G4" s="93"/>
      <c r="H4" s="93"/>
      <c r="I4" s="93"/>
      <c r="K4" s="1084" t="str">
        <f>IFERROR(_xlfn.XLOOKUP('計算用シート（当年）'!$C$1,'計算用シート（当年）'!$D$4:$AG$4,'計算用シート（当年）'!$D5:$AG5),"-")</f>
        <v>令和６年</v>
      </c>
      <c r="M4" s="22"/>
    </row>
    <row r="5" spans="1:14" s="23" customFormat="1" ht="22.5" customHeight="1" thickBot="1">
      <c r="C5" s="545" t="s">
        <v>1294</v>
      </c>
      <c r="D5" s="544" t="s">
        <v>480</v>
      </c>
      <c r="E5" s="212"/>
      <c r="F5" s="212"/>
      <c r="G5" s="239"/>
      <c r="H5" s="239"/>
      <c r="I5" s="239"/>
      <c r="J5" s="212"/>
      <c r="K5" s="1085"/>
      <c r="M5" s="25"/>
    </row>
    <row r="6" spans="1:14" ht="15" customHeight="1">
      <c r="A6" s="20"/>
      <c r="B6" s="20"/>
      <c r="C6" s="20"/>
      <c r="D6" s="20"/>
      <c r="G6" s="93"/>
      <c r="H6" s="93"/>
      <c r="I6" s="93"/>
    </row>
    <row r="7" spans="1:14" ht="18" customHeight="1">
      <c r="A7" s="248"/>
      <c r="B7" s="248"/>
      <c r="C7" s="1087" t="str">
        <f>IFERROR(_xlfn.XLOOKUP('計算用シート（当年）'!$C$1,'計算用シート（当年）'!$D$4:$AG$4,'計算用シート（当年）'!$D$12:$AG$12),"-")</f>
        <v>全国トップ５とシェア</v>
      </c>
      <c r="D7" s="1087"/>
      <c r="E7" s="247"/>
      <c r="H7" s="220"/>
      <c r="I7" s="1086" t="str">
        <f>IFERROR(_xlfn.XLOOKUP('計算用シート（当年）'!$C$1,'計算用シート（当年）'!$D$4:$AG$4,'計算用シート（当年）'!$D$114:$AG$114),"-")</f>
        <v>全国における北海道のシェア</v>
      </c>
      <c r="J7" s="1086"/>
      <c r="K7" s="225"/>
    </row>
    <row r="8" spans="1:14" ht="9" customHeight="1" thickBot="1">
      <c r="A8" s="26"/>
      <c r="B8" s="26"/>
      <c r="C8" s="26"/>
      <c r="D8" s="26"/>
      <c r="E8" s="26"/>
      <c r="H8" s="220"/>
      <c r="I8" s="465"/>
      <c r="J8" s="466"/>
      <c r="K8" s="225"/>
    </row>
    <row r="9" spans="1:14" ht="22.15" customHeight="1" thickTop="1">
      <c r="A9" s="843" t="str">
        <f>IF(OR($C$5="秋まき小麦",$C$5="春まき小麦",AND($C$5="てんさい",$D$5="10a当たり収量")),"","順位")</f>
        <v>順位</v>
      </c>
      <c r="B9" s="844" t="str">
        <f>IF(OR($C$5="秋まき小麦",$C$5="春まき小麦",AND($C$5="てんさい",$D$5="10a当たり収量")),"","（前年）")</f>
        <v>（前年）</v>
      </c>
      <c r="C9" s="226" t="str">
        <f>IF(OR($C$5="秋まき小麦",$C$5="春まき小麦",AND($C$5="てんさい",$D$5="10a当たり収量")),"年　　　産","都 道 府 県 名")</f>
        <v>都 道 府 県 名</v>
      </c>
      <c r="D9" s="256" t="str">
        <f>IFERROR(_xlfn.XLOOKUP('計算用シート（当年）'!$C$1,'計算用シート（当年）'!$D$4:$AG$4,'計算用シート（当年）'!$D$6:$AG$6),"-")</f>
        <v>シェア</v>
      </c>
      <c r="E9" s="845" t="str">
        <f>IFERROR(IF(OR($C$5="秋まき小麦",$C$5="春まき小麦",$D$5="10a当たり収量"),"",_xlfn.XLOOKUP('計算用シート（当年）'!$C$1,'計算用シート（当年）'!$D$4:$AG$4,'計算用シート（当年）'!$D$8:$AG$8)),"-")</f>
        <v>面積</v>
      </c>
      <c r="H9" s="220"/>
      <c r="I9" s="465"/>
      <c r="J9" s="466"/>
      <c r="K9" s="225"/>
      <c r="M9" s="27"/>
    </row>
    <row r="10" spans="1:14" ht="12" customHeight="1">
      <c r="A10" s="227"/>
      <c r="B10" s="227"/>
      <c r="C10" s="228"/>
      <c r="D10" s="218" t="str">
        <f>IFERROR(_xlfn.XLOOKUP('計算用シート（当年）'!$C$1,'計算用シート（当年）'!$D$4:$AG$4,'計算用シート（当年）'!$D$9:$AG$9),"")</f>
        <v>%</v>
      </c>
      <c r="E10" s="218" t="str">
        <f>IFERROR(IF(OR($C$5="秋まき小麦",$C$5="春まき小麦",$D$5="10a当たり収量"),"",_xlfn.XLOOKUP('計算用シート（当年）'!$C$1,'計算用シート（当年）'!$D$4:$AG$4,'計算用シート（当年）'!$D$11:$AG$11)),"")</f>
        <v>ha</v>
      </c>
      <c r="H10" s="220"/>
      <c r="I10" s="465"/>
      <c r="J10" s="466"/>
      <c r="K10" s="225"/>
      <c r="M10" s="28"/>
    </row>
    <row r="11" spans="1:14" ht="15" customHeight="1">
      <c r="A11" s="227"/>
      <c r="B11" s="227"/>
      <c r="C11" s="221" t="str">
        <f>IF(OR($C$5="秋まき小麦",$C$5="春まき小麦",AND($C$5="てんさい",$D$5="10a当たり収量")),"","全国")</f>
        <v>全国</v>
      </c>
      <c r="D11" s="456">
        <f>IF(OR($C$5="秋まき小麦",$C$5="春まき小麦",AND($C$5="てんさい",$D$5="10a当たり収量")),"",IF($D$5="10a当たり収量",_xlfn.XLOOKUP('計算用シート（当年）'!$C$1,'計算用シート（当年）'!$D$4:$AG$4,'計算用シート（当年）'!$D60:$AG60),100))</f>
        <v>100</v>
      </c>
      <c r="E11" s="255">
        <f>IFERROR(IF(OR($C$5="秋まき小麦",$C$5="春まき小麦",$D$5="10a当たり収量"),"",_xlfn.XLOOKUP('計算用シート（当年）'!$C$1,'計算用シート（当年）'!$D$4:$AG$4,'計算用シート（当年）'!$D60:$AG60)),"-")</f>
        <v>4272000</v>
      </c>
      <c r="H11" s="220"/>
      <c r="I11" s="465"/>
      <c r="J11" s="466"/>
      <c r="K11" s="225"/>
    </row>
    <row r="12" spans="1:14" ht="6" customHeight="1">
      <c r="A12" s="227"/>
      <c r="B12" s="227"/>
      <c r="C12" s="221"/>
      <c r="D12" s="459"/>
      <c r="E12" s="223"/>
      <c r="H12" s="220"/>
      <c r="I12" s="465"/>
      <c r="J12" s="466"/>
      <c r="K12" s="225"/>
    </row>
    <row r="13" spans="1:14" s="23" customFormat="1" ht="15" customHeight="1">
      <c r="A13" s="554">
        <f>IFERROR(IF(OR($C$5="秋まき小麦",$C$5="春まき小麦",AND($C$5="てんさい",$D$5="10a当たり収量")),"",_xlfn.XLOOKUP('計算用シート（当年）'!$C$1,'計算用シート（当年）'!$D$4:$AG$4,'計算用シート（当年）'!$D108:$AG108)),"-")</f>
        <v>1</v>
      </c>
      <c r="B13" s="220" t="str">
        <f>IF(OR(A13="",C13="-"),"","("&amp;VLOOKUP(C13,'前年順位整理（自動更新）'!$B$3:$CN$486,MATCH('前年順位整理（自動更新）'!$D$1,'前年順位整理（自動更新）'!$B$3:$CN$3,0),)&amp;")")</f>
        <v>(1)</v>
      </c>
      <c r="C13" s="229" t="str">
        <f>IFERROR(_xlfn.XLOOKUP('計算用シート（当年）'!$C$1,'計算用シート（当年）'!$D$4:$AG$4,'計算用シート（当年）'!$D13:$AG13),"-")</f>
        <v>北海道</v>
      </c>
      <c r="D13" s="460">
        <f>IFERROR(IF(OR($C$5="秋まき小麦",$C$5="春まき小麦",$D$5="10a当たり収量"),_xlfn.XLOOKUP('計算用シート（当年）'!$C$1,'計算用シート（当年）'!$D$4:$AG$4,'計算用シート（当年）'!$D61:$AG61),ROUND(E13/$E$11*100,1)),"-")</f>
        <v>26.6</v>
      </c>
      <c r="E13" s="225">
        <f>IFERROR(IF(OR($C$5="秋まき小麦",$C$5="春まき小麦",$D$5="10a当たり収量"),"",_xlfn.XLOOKUP('計算用シート（当年）'!$C$1,'計算用シート（当年）'!$D$4:$AG$4,'計算用シート（当年）'!$D61:$AG61)),"-")</f>
        <v>1138000</v>
      </c>
      <c r="H13" s="220"/>
      <c r="I13" s="465"/>
      <c r="J13" s="466"/>
      <c r="K13" s="225"/>
    </row>
    <row r="14" spans="1:14" s="23" customFormat="1" ht="15" customHeight="1">
      <c r="A14" s="554">
        <f>IFERROR(IF(OR($C$5="秋まき小麦",$C$5="春まき小麦",AND($C$5="てんさい",$D$5="10a当たり収量")),"",_xlfn.XLOOKUP('計算用シート（当年）'!$C$1,'計算用シート（当年）'!$D$4:$AG$4,'計算用シート（当年）'!$D109:$AG109)),"-")</f>
        <v>2</v>
      </c>
      <c r="B14" s="529" t="str">
        <f>IF(OR(A14="",C14="-"),"","("&amp;VLOOKUP(C14,'前年順位整理（自動更新）'!$B$3:$CN$486,MATCH('前年順位整理（自動更新）'!$D$1,'前年順位整理（自動更新）'!$B$3:$CN$3,0),)&amp;")")</f>
        <v>(2)</v>
      </c>
      <c r="C14" s="229" t="str">
        <f>IFERROR(_xlfn.XLOOKUP('計算用シート（当年）'!$C$1,'計算用シート（当年）'!$D$4:$AG$4,'計算用シート（当年）'!$D14:$AG14),"-")</f>
        <v>新潟</v>
      </c>
      <c r="D14" s="460">
        <f>IFERROR(IF(OR($C$5="秋まき小麦",$C$5="春まき小麦",$D$5="10a当たり収量"),_xlfn.XLOOKUP('計算用シート（当年）'!$C$1,'計算用シート（当年）'!$D$4:$AG$4,'計算用シート（当年）'!$D62:$AG62),ROUND(E14/$E$11*100,1)),"-")</f>
        <v>3.9</v>
      </c>
      <c r="E14" s="225">
        <f>IFERROR(IF(OR($C$5="秋まき小麦",$C$5="春まき小麦",$D$5="10a当たり収量"),"",_xlfn.XLOOKUP('計算用シート（当年）'!$C$1,'計算用シート（当年）'!$D$4:$AG$4,'計算用シート（当年）'!$D62:$AG62)),"-")</f>
        <v>166500</v>
      </c>
      <c r="H14" s="220"/>
      <c r="I14" s="465"/>
      <c r="J14" s="466"/>
      <c r="K14" s="225"/>
    </row>
    <row r="15" spans="1:14" s="23" customFormat="1" ht="15" customHeight="1">
      <c r="A15" s="554">
        <f>IFERROR(IF(OR($C$5="秋まき小麦",$C$5="春まき小麦",AND($C$5="てんさい",$D$5="10a当たり収量")),"",_xlfn.XLOOKUP('計算用シート（当年）'!$C$1,'計算用シート（当年）'!$D$4:$AG$4,'計算用シート（当年）'!$D110:$AG110)),"-")</f>
        <v>3</v>
      </c>
      <c r="B15" s="529" t="str">
        <f>IF(OR(A15="",C15="-"),"","("&amp;VLOOKUP(C15,'前年順位整理（自動更新）'!$B$3:$CN$486,MATCH('前年順位整理（自動更新）'!$D$1,'前年順位整理（自動更新）'!$B$3:$CN$3,0),)&amp;")")</f>
        <v>(3)</v>
      </c>
      <c r="C15" s="229" t="str">
        <f>IFERROR(_xlfn.XLOOKUP('計算用シート（当年）'!$C$1,'計算用シート（当年）'!$D$4:$AG$4,'計算用シート（当年）'!$D15:$AG15),"-")</f>
        <v>茨城</v>
      </c>
      <c r="D15" s="460">
        <f>IFERROR(IF(OR($C$5="秋まき小麦",$C$5="春まき小麦",$D$5="10a当たり収量"),_xlfn.XLOOKUP('計算用シート（当年）'!$C$1,'計算用シート（当年）'!$D$4:$AG$4,'計算用シート（当年）'!$D63:$AG63),ROUND(E15/$E$11*100,1)),"-")</f>
        <v>3.7</v>
      </c>
      <c r="E15" s="225">
        <f>IFERROR(IF(OR($C$5="秋まき小麦",$C$5="春まき小麦",$D$5="10a当たり収量"),"",_xlfn.XLOOKUP('計算用シート（当年）'!$C$1,'計算用シート（当年）'!$D$4:$AG$4,'計算用シート（当年）'!$D63:$AG63)),"-")</f>
        <v>158300</v>
      </c>
      <c r="H15" s="220"/>
      <c r="I15" s="465"/>
      <c r="J15" s="466"/>
      <c r="K15" s="225"/>
    </row>
    <row r="16" spans="1:14" s="23" customFormat="1" ht="15" customHeight="1">
      <c r="A16" s="554">
        <f>IFERROR(IF(OR($C$5="秋まき小麦",$C$5="春まき小麦",AND($C$5="てんさい",$D$5="10a当たり収量")),"",_xlfn.XLOOKUP('計算用シート（当年）'!$C$1,'計算用シート（当年）'!$D$4:$AG$4,'計算用シート（当年）'!$D111:$AG111)),"-")</f>
        <v>4</v>
      </c>
      <c r="B16" s="529" t="str">
        <f>IF(OR(A16="",C16="-"),"","("&amp;VLOOKUP(C16,'前年順位整理（自動更新）'!$B$3:$CN$486,MATCH('前年順位整理（自動更新）'!$D$1,'前年順位整理（自動更新）'!$B$3:$CN$3,0),)&amp;")")</f>
        <v>(4)</v>
      </c>
      <c r="C16" s="229" t="str">
        <f>IFERROR(_xlfn.XLOOKUP('計算用シート（当年）'!$C$1,'計算用シート（当年）'!$D$4:$AG$4,'計算用シート（当年）'!$D16:$AG16),"-")</f>
        <v>青森</v>
      </c>
      <c r="D16" s="460">
        <f>IFERROR(IF(OR($C$5="秋まき小麦",$C$5="春まき小麦",$D$5="10a当たり収量"),_xlfn.XLOOKUP('計算用シート（当年）'!$C$1,'計算用シート（当年）'!$D$4:$AG$4,'計算用シート（当年）'!$D64:$AG64),ROUND(E16/$E$11*100,1)),"-")</f>
        <v>3.4</v>
      </c>
      <c r="E16" s="225">
        <f>IFERROR(IF(OR($C$5="秋まき小麦",$C$5="春まき小麦",$D$5="10a当たり収量"),"",_xlfn.XLOOKUP('計算用シート（当年）'!$C$1,'計算用シート（当年）'!$D$4:$AG$4,'計算用シート（当年）'!$D64:$AG64)),"-")</f>
        <v>147300</v>
      </c>
      <c r="H16" s="220"/>
      <c r="I16" s="465"/>
      <c r="J16" s="466"/>
      <c r="K16" s="225"/>
    </row>
    <row r="17" spans="1:14" s="23" customFormat="1" ht="15" customHeight="1">
      <c r="A17" s="554">
        <f>IFERROR(IF(OR($C$5="秋まき小麦",$C$5="春まき小麦",AND($C$5="てんさい",$D$5="10a当たり収量")),"",_xlfn.XLOOKUP('計算用シート（当年）'!$C$1,'計算用シート（当年）'!$D$4:$AG$4,'計算用シート（当年）'!$D112:$AG112)),"-")</f>
        <v>5</v>
      </c>
      <c r="B17" s="529" t="str">
        <f>IF(OR(A17="",C17="-"),"","("&amp;VLOOKUP(C17,'前年順位整理（自動更新）'!$B$3:$CN$486,MATCH('前年順位整理（自動更新）'!$D$1,'前年順位整理（自動更新）'!$B$3:$CN$3,0),)&amp;")")</f>
        <v>(5)</v>
      </c>
      <c r="C17" s="229" t="str">
        <f>IFERROR(_xlfn.XLOOKUP('計算用シート（当年）'!$C$1,'計算用シート（当年）'!$D$4:$AG$4,'計算用シート（当年）'!$D17:$AG17),"-")</f>
        <v>岩手</v>
      </c>
      <c r="D17" s="846">
        <f>IFERROR(IF(OR($C$5="秋まき小麦",$C$5="春まき小麦",$D$5="10a当たり収量"),_xlfn.XLOOKUP('計算用シート（当年）'!$C$1,'計算用シート（当年）'!$D$4:$AG$4,'計算用シート（当年）'!$D65:$AG65),ROUND(E17/$E$11*100,1)),"-")</f>
        <v>3.4</v>
      </c>
      <c r="E17" s="847">
        <f>IFERROR(IF(OR($C$5="秋まき小麦",$C$5="春まき小麦",$D$5="10a当たり収量"),"",_xlfn.XLOOKUP('計算用シート（当年）'!$C$1,'計算用シート（当年）'!$D$4:$AG$4,'計算用シート（当年）'!$D65:$AG65)),"-")</f>
        <v>146000</v>
      </c>
      <c r="H17" s="220"/>
      <c r="I17" s="465"/>
      <c r="J17" s="466"/>
      <c r="K17" s="225"/>
    </row>
    <row r="18" spans="1:14" s="23" customFormat="1" ht="15" customHeight="1">
      <c r="A18" s="454" t="str">
        <f>IF(OR($C$5="秋まき小麦",$C$5="春まき小麦"),"",IF(C18="北海道",_xlfn.XLOOKUP('計算用シート（当年）'!$C$1,'計算用シート（当年）'!$D$4:$AG$4,'計算用シート（当年）'!$D113:$AG113),""))</f>
        <v/>
      </c>
      <c r="B18" s="541" t="str">
        <f>IF(C18="北海道","("&amp;VLOOKUP(C18,'前年順位整理（自動更新）'!$B$3:$CN$486,MATCH('前年順位整理（自動更新）'!$D$1,'前年順位整理（自動更新）'!$B$3:$CN$3,0),)&amp;")","")</f>
        <v/>
      </c>
      <c r="C18" s="453" t="str">
        <f>IF($C$13="-","",IF(OR(C5="秋まき小麦",C5="春まき小麦",C5="てんさい",C13="北海道",C14="北海道",C15="北海道",C16="北海道",C17="北海道"),"","北海道"))</f>
        <v/>
      </c>
      <c r="D18" s="539" t="str">
        <f>IF(C18="北海道",IF(OR($C$5="秋まき小麦",$C$5="春まき小麦",$D$5="10a当たり収量"),_xlfn.XLOOKUP('計算用シート（当年）'!$C$1,'計算用シート（当年）'!$D$4:$AG$4,'計算用シート（当年）'!$D$136:$AG$136),ROUND(E18/$E$11*100,1)),"")</f>
        <v/>
      </c>
      <c r="E18" s="455" t="str">
        <f>IF(OR($C$5="秋まき小麦",$C$5="春まき小麦",$D$5="10a当たり収量"),"",IF(C18="北海道",_xlfn.XLOOKUP('計算用シート（当年）'!$C$1,'計算用シート（当年）'!$D$4:$AG$4,'計算用シート（当年）'!$D$136:$AG$136),""))</f>
        <v/>
      </c>
      <c r="H18" s="220"/>
      <c r="I18" s="465"/>
      <c r="J18" s="466"/>
      <c r="K18" s="225"/>
    </row>
    <row r="19" spans="1:14" s="23" customFormat="1" ht="15" customHeight="1">
      <c r="A19" s="461"/>
      <c r="B19" s="461"/>
      <c r="C19" s="538"/>
      <c r="D19" s="230"/>
      <c r="E19" s="225"/>
      <c r="H19" s="220"/>
      <c r="I19" s="465"/>
      <c r="J19" s="466"/>
      <c r="K19" s="225"/>
    </row>
    <row r="20" spans="1:14" ht="18" customHeight="1">
      <c r="A20" s="246"/>
      <c r="B20" s="246"/>
      <c r="C20" s="1088" t="s">
        <v>8</v>
      </c>
      <c r="D20" s="1088"/>
      <c r="E20" s="247"/>
      <c r="H20" s="220"/>
      <c r="I20" s="1086" t="s">
        <v>9</v>
      </c>
      <c r="J20" s="1086"/>
      <c r="K20" s="225"/>
      <c r="M20" s="546"/>
    </row>
    <row r="21" spans="1:14" ht="9" customHeight="1" thickBot="1">
      <c r="A21" s="26"/>
      <c r="B21" s="26"/>
      <c r="C21" s="26"/>
      <c r="D21" s="26"/>
      <c r="E21" s="26"/>
      <c r="H21" s="220"/>
      <c r="K21" s="225"/>
      <c r="M21" s="23"/>
    </row>
    <row r="22" spans="1:14" ht="21.75" customHeight="1" thickTop="1">
      <c r="A22" s="725" t="s">
        <v>10</v>
      </c>
      <c r="B22" s="726" t="s">
        <v>11</v>
      </c>
      <c r="C22" s="216" t="s">
        <v>12</v>
      </c>
      <c r="D22" s="256" t="str">
        <f>IFERROR(_xlfn.XLOOKUP('計算用シート（当年）'!$C$1,'計算用シート（当年）'!$D$4:$AG$4,'計算用シート（当年）'!$D$7:$AG$7),"-")</f>
        <v>シェア</v>
      </c>
      <c r="E22" s="727" t="str">
        <f>IFERROR(IF($D$5="10a当たり収量","",_xlfn.XLOOKUP('計算用シート（当年）'!$C$1,'計算用シート（当年）'!$D$4:$AG$4,'計算用シート（当年）'!$D$8:$AG$8)),"-")</f>
        <v>面積</v>
      </c>
      <c r="H22" s="533"/>
      <c r="I22" s="533"/>
      <c r="J22" s="533"/>
      <c r="K22" s="533"/>
      <c r="M22" s="23"/>
    </row>
    <row r="23" spans="1:14" ht="12" customHeight="1">
      <c r="A23" s="215"/>
      <c r="B23" s="215"/>
      <c r="C23" s="217"/>
      <c r="D23" s="543" t="str">
        <f>IFERROR(_xlfn.XLOOKUP('計算用シート（当年）'!$C$1,'計算用シート（当年）'!$D$4:$AG$4,'計算用シート（当年）'!$D$10:$AG$10),"")</f>
        <v>%</v>
      </c>
      <c r="E23" s="219" t="str">
        <f>IFERROR(IF($D$5="10a当たり収量","",_xlfn.XLOOKUP('計算用シート（当年）'!$C$1,'計算用シート（当年）'!$D$4:$AG$4,'計算用シート（当年）'!$D$11:$AG$11)),"")</f>
        <v>ha</v>
      </c>
      <c r="H23" s="533"/>
      <c r="I23" s="533"/>
      <c r="J23" s="533"/>
      <c r="K23" s="533"/>
    </row>
    <row r="24" spans="1:14" ht="15" customHeight="1">
      <c r="A24" s="220"/>
      <c r="B24" s="220"/>
      <c r="C24" s="221" t="s">
        <v>13</v>
      </c>
      <c r="D24" s="456">
        <f>IFERROR(IF($D$5="10a当たり収量",_xlfn.XLOOKUP('計算用シート（当年）'!$C$1,'計算用シート（当年）'!$D$4:$AG$4,'計算用シート（当年）'!$D136:$AG136),100),"")</f>
        <v>100</v>
      </c>
      <c r="E24" s="222">
        <f>IFERROR(IF($D$5="10a当たり収量","",_xlfn.XLOOKUP('計算用シート（当年）'!$C$1,'計算用シート（当年）'!$D$4:$AG$4,'計算用シート（当年）'!$D136:$AG136)),"-")</f>
        <v>1138000</v>
      </c>
      <c r="H24" s="533"/>
      <c r="I24" s="533"/>
      <c r="J24" s="533"/>
      <c r="K24" s="533"/>
    </row>
    <row r="25" spans="1:14" ht="6" customHeight="1">
      <c r="A25" s="220"/>
      <c r="B25" s="220"/>
      <c r="C25" s="221"/>
      <c r="D25" s="457"/>
      <c r="E25" s="223"/>
      <c r="H25" s="533"/>
      <c r="I25" s="533"/>
      <c r="J25" s="533"/>
      <c r="K25" s="533"/>
    </row>
    <row r="26" spans="1:14" ht="15" customHeight="1">
      <c r="A26" s="220">
        <f t="shared" ref="A26:A39" si="0">IFERROR(IF($D$5="10a当たり収量",RANK(D26,$D$26:$D$39,0),RANK(E26,$E$26:$E$39,0)),"-")</f>
        <v>1</v>
      </c>
      <c r="B26" s="528" t="str">
        <f>IFERROR(IF($C$13="-","",IF(E26="-","(-)","("&amp;VLOOKUP(C26,'前年順位整理（自動更新）'!$B$3:$CN$486,MATCH('前年順位整理（自動更新）'!$D$1,'前年順位整理（自動更新）'!$B$3:$CN$3,0),)&amp;")")),"(-)")</f>
        <v>(1)</v>
      </c>
      <c r="C26" s="224" t="str">
        <f>IF(E26="-","-",IFERROR(_xlfn.XLOOKUP('計算用シート（当年）'!$C$1,'計算用シート（当年）'!$D$4:$AG$4,'計算用シート（当年）'!$D122:$AG122),"-"))</f>
        <v>十勝</v>
      </c>
      <c r="D26" s="458">
        <f>IFERROR(IF($D$5="10a当たり収量",_xlfn.XLOOKUP('計算用シート（当年）'!$C$1,'計算用シート（当年）'!$D$4:$AG$4,'計算用シート（当年）'!$D137:$AG137),ROUND(E26/$E$24*100,1)),"-")</f>
        <v>22.4</v>
      </c>
      <c r="E26" s="225">
        <f>IFERROR(IF($D$5="10a当たり収量","",_xlfn.XLOOKUP('計算用シート（当年）'!$C$1,'計算用シート（当年）'!$D$4:$AG$4,'計算用シート（当年）'!$D137:$AG137)),"-")</f>
        <v>254400</v>
      </c>
      <c r="H26" s="533"/>
      <c r="I26" s="533"/>
      <c r="J26" s="533"/>
      <c r="K26" s="533"/>
    </row>
    <row r="27" spans="1:14" ht="15" customHeight="1">
      <c r="A27" s="220">
        <f t="shared" si="0"/>
        <v>2</v>
      </c>
      <c r="B27" s="528" t="str">
        <f>IFERROR(IF($C$13="-","",IF(E27="-","(-)","("&amp;VLOOKUP(C27,'前年順位整理（自動更新）'!$B$3:$CN$486,MATCH('前年順位整理（自動更新）'!$D$1,'前年順位整理（自動更新）'!$B$3:$CN$3,0),)&amp;")")),"(-)")</f>
        <v>(2)</v>
      </c>
      <c r="C27" s="224" t="str">
        <f>IF(E27="-","-",IFERROR(_xlfn.XLOOKUP('計算用シート（当年）'!$C$1,'計算用シート（当年）'!$D$4:$AG$4,'計算用シート（当年）'!$D123:$AG123),"-"))</f>
        <v>オホーツク</v>
      </c>
      <c r="D27" s="458">
        <f>IFERROR(IF($D$5="10a当たり収量",_xlfn.XLOOKUP('計算用シート（当年）'!$C$1,'計算用シート（当年）'!$D$4:$AG$4,'計算用シート（当年）'!$D138:$AG138),ROUND(E27/$E$24*100,1)),"-")</f>
        <v>14.5</v>
      </c>
      <c r="E27" s="225">
        <f>IFERROR(IF($D$5="10a当たり収量","",_xlfn.XLOOKUP('計算用シート（当年）'!$C$1,'計算用シート（当年）'!$D$4:$AG$4,'計算用シート（当年）'!$D138:$AG138)),"-")</f>
        <v>165200</v>
      </c>
      <c r="H27" s="533"/>
      <c r="I27" s="533"/>
      <c r="J27" s="533"/>
      <c r="K27" s="533"/>
    </row>
    <row r="28" spans="1:14" ht="15" customHeight="1">
      <c r="A28" s="220">
        <f t="shared" si="0"/>
        <v>3</v>
      </c>
      <c r="B28" s="528" t="str">
        <f>IFERROR(IF($C$13="-","",IF(E28="-","(-)","("&amp;VLOOKUP(C28,'前年順位整理（自動更新）'!$B$3:$CN$486,MATCH('前年順位整理（自動更新）'!$D$1,'前年順位整理（自動更新）'!$B$3:$CN$3,0),)&amp;")")),"(-)")</f>
        <v>(3)</v>
      </c>
      <c r="C28" s="224" t="str">
        <f>IF(E28="-","-",IFERROR(_xlfn.XLOOKUP('計算用シート（当年）'!$C$1,'計算用シート（当年）'!$D$4:$AG$4,'計算用シート（当年）'!$D124:$AG124),"-"))</f>
        <v>上川</v>
      </c>
      <c r="D28" s="458">
        <f>IFERROR(IF($D$5="10a当たり収量",_xlfn.XLOOKUP('計算用シート（当年）'!$C$1,'計算用シート（当年）'!$D$4:$AG$4,'計算用シート（当年）'!$D139:$AG139),ROUND(E28/$E$24*100,1)),"-")</f>
        <v>11.4</v>
      </c>
      <c r="E28" s="225">
        <f>IFERROR(IF($D$5="10a当たり収量","",_xlfn.XLOOKUP('計算用シート（当年）'!$C$1,'計算用シート（当年）'!$D$4:$AG$4,'計算用シート（当年）'!$D139:$AG139)),"-")</f>
        <v>129800</v>
      </c>
      <c r="H28" s="533"/>
      <c r="I28" s="533"/>
      <c r="J28" s="533"/>
      <c r="K28" s="533"/>
    </row>
    <row r="29" spans="1:14" ht="15" customHeight="1">
      <c r="A29" s="220">
        <f t="shared" si="0"/>
        <v>4</v>
      </c>
      <c r="B29" s="528" t="str">
        <f>IFERROR(IF($C$13="-","",IF(E29="-","(-)","("&amp;VLOOKUP(C29,'前年順位整理（自動更新）'!$B$3:$CN$486,MATCH('前年順位整理（自動更新）'!$D$1,'前年順位整理（自動更新）'!$B$3:$CN$3,0),)&amp;")")),"(-)")</f>
        <v>(4)</v>
      </c>
      <c r="C29" s="224" t="str">
        <f>IF(E29="-","-",IFERROR(_xlfn.XLOOKUP('計算用シート（当年）'!$C$1,'計算用シート（当年）'!$D$4:$AG$4,'計算用シート（当年）'!$D125:$AG125),"-"))</f>
        <v>空知</v>
      </c>
      <c r="D29" s="458">
        <f>IFERROR(IF($D$5="10a当たり収量",_xlfn.XLOOKUP('計算用シート（当年）'!$C$1,'計算用シート（当年）'!$D$4:$AG$4,'計算用シート（当年）'!$D140:$AG140),ROUND(E29/$E$24*100,1)),"-")</f>
        <v>9.9</v>
      </c>
      <c r="E29" s="225">
        <f>IFERROR(IF($D$5="10a当たり収量","",_xlfn.XLOOKUP('計算用シート（当年）'!$C$1,'計算用シート（当年）'!$D$4:$AG$4,'計算用シート（当年）'!$D140:$AG140)),"-")</f>
        <v>113100</v>
      </c>
      <c r="F29" s="29"/>
      <c r="H29" s="533"/>
      <c r="I29" s="533"/>
      <c r="J29" s="533"/>
      <c r="K29" s="533"/>
      <c r="N29" s="468"/>
    </row>
    <row r="30" spans="1:14" ht="15" customHeight="1">
      <c r="A30" s="220">
        <f t="shared" si="0"/>
        <v>5</v>
      </c>
      <c r="B30" s="528" t="str">
        <f>IFERROR(IF($C$13="-","",IF(E30="-","(-)","("&amp;VLOOKUP(C30,'前年順位整理（自動更新）'!$B$3:$CN$486,MATCH('前年順位整理（自動更新）'!$D$1,'前年順位整理（自動更新）'!$B$3:$CN$3,0),)&amp;")")),"(-)")</f>
        <v>(5)</v>
      </c>
      <c r="C30" s="224" t="str">
        <f>IF(E30="-","-",IFERROR(_xlfn.XLOOKUP('計算用シート（当年）'!$C$1,'計算用シート（当年）'!$D$4:$AG$4,'計算用シート（当年）'!$D126:$AG126),"-"))</f>
        <v>根室</v>
      </c>
      <c r="D30" s="458">
        <f>IFERROR(IF($D$5="10a当たり収量",_xlfn.XLOOKUP('計算用シート（当年）'!$C$1,'計算用シート（当年）'!$D$4:$AG$4,'計算用シート（当年）'!$D141:$AG141),ROUND(E30/$E$24*100,1)),"-")</f>
        <v>9.6</v>
      </c>
      <c r="E30" s="225">
        <f>IFERROR(IF($D$5="10a当たり収量","",_xlfn.XLOOKUP('計算用シート（当年）'!$C$1,'計算用シート（当年）'!$D$4:$AG$4,'計算用シート（当年）'!$D141:$AG141)),"-")</f>
        <v>109800</v>
      </c>
      <c r="F30" s="29"/>
      <c r="H30" s="533"/>
      <c r="I30" s="533"/>
      <c r="J30" s="533"/>
      <c r="K30" s="533"/>
    </row>
    <row r="31" spans="1:14" ht="15" customHeight="1">
      <c r="A31" s="220">
        <f t="shared" si="0"/>
        <v>6</v>
      </c>
      <c r="B31" s="528" t="str">
        <f>IFERROR(IF($C$13="-","",IF(E31="-","(-)","("&amp;VLOOKUP(C31,'前年順位整理（自動更新）'!$B$3:$CN$486,MATCH('前年順位整理（自動更新）'!$D$1,'前年順位整理（自動更新）'!$B$3:$CN$3,0),)&amp;")")),"(-)")</f>
        <v>(6)</v>
      </c>
      <c r="C31" s="224" t="str">
        <f>IF(E31="-","-",IFERROR(_xlfn.XLOOKUP('計算用シート（当年）'!$C$1,'計算用シート（当年）'!$D$4:$AG$4,'計算用シート（当年）'!$D127:$AG127),"-"))</f>
        <v>釧路</v>
      </c>
      <c r="D31" s="458">
        <f>IFERROR(IF($D$5="10a当たり収量",_xlfn.XLOOKUP('計算用シート（当年）'!$C$1,'計算用シート（当年）'!$D$4:$AG$4,'計算用シート（当年）'!$D142:$AG142),ROUND(E31/$E$24*100,1)),"-")</f>
        <v>7.8</v>
      </c>
      <c r="E31" s="225">
        <f>IFERROR(IF($D$5="10a当たり収量","",_xlfn.XLOOKUP('計算用シート（当年）'!$C$1,'計算用シート（当年）'!$D$4:$AG$4,'計算用シート（当年）'!$D142:$AG142)),"-")</f>
        <v>88300</v>
      </c>
      <c r="F31" s="29"/>
      <c r="H31" s="533"/>
      <c r="I31" s="533"/>
      <c r="J31" s="533"/>
      <c r="K31" s="533"/>
    </row>
    <row r="32" spans="1:14" ht="15" customHeight="1">
      <c r="A32" s="220">
        <f t="shared" si="0"/>
        <v>7</v>
      </c>
      <c r="B32" s="528" t="str">
        <f>IFERROR(IF($C$13="-","",IF(E32="-","(-)","("&amp;VLOOKUP(C32,'前年順位整理（自動更新）'!$B$3:$CN$486,MATCH('前年順位整理（自動更新）'!$D$1,'前年順位整理（自動更新）'!$B$3:$CN$3,0),)&amp;")")),"(-)")</f>
        <v>(7)</v>
      </c>
      <c r="C32" s="224" t="str">
        <f>IF(E32="-","-",IFERROR(_xlfn.XLOOKUP('計算用シート（当年）'!$C$1,'計算用シート（当年）'!$D$4:$AG$4,'計算用シート（当年）'!$D128:$AG128),"-"))</f>
        <v>宗谷</v>
      </c>
      <c r="D32" s="458">
        <f>IFERROR(IF($D$5="10a当たり収量",_xlfn.XLOOKUP('計算用シート（当年）'!$C$1,'計算用シート（当年）'!$D$4:$AG$4,'計算用シート（当年）'!$D143:$AG143),ROUND(E32/$E$24*100,1)),"-")</f>
        <v>5.4</v>
      </c>
      <c r="E32" s="225">
        <f>IFERROR(IF($D$5="10a当たり収量","",_xlfn.XLOOKUP('計算用シート（当年）'!$C$1,'計算用シート（当年）'!$D$4:$AG$4,'計算用シート（当年）'!$D143:$AG143)),"-")</f>
        <v>62000</v>
      </c>
      <c r="F32" s="29"/>
      <c r="H32" s="533"/>
      <c r="I32" s="533"/>
      <c r="J32" s="533"/>
      <c r="K32" s="533"/>
    </row>
    <row r="33" spans="1:16" ht="15" customHeight="1">
      <c r="A33" s="220">
        <f t="shared" si="0"/>
        <v>8</v>
      </c>
      <c r="B33" s="528" t="str">
        <f>IFERROR(IF($C$13="-","",IF(E33="-","(-)","("&amp;VLOOKUP(C33,'前年順位整理（自動更新）'!$B$3:$CN$486,MATCH('前年順位整理（自動更新）'!$D$1,'前年順位整理（自動更新）'!$B$3:$CN$3,0),)&amp;")")),"(-)")</f>
        <v>(8)</v>
      </c>
      <c r="C33" s="224" t="str">
        <f>IF(E33="-","-",IFERROR(_xlfn.XLOOKUP('計算用シート（当年）'!$C$1,'計算用シート（当年）'!$D$4:$AG$4,'計算用シート（当年）'!$D129:$AG129),"-"))</f>
        <v>石狩</v>
      </c>
      <c r="D33" s="458">
        <f>IFERROR(IF($D$5="10a当たり収量",_xlfn.XLOOKUP('計算用シート（当年）'!$C$1,'計算用シート（当年）'!$D$4:$AG$4,'計算用シート（当年）'!$D144:$AG144),ROUND(E33/$E$24*100,1)),"-")</f>
        <v>3.6</v>
      </c>
      <c r="E33" s="225">
        <f>IFERROR(IF($D$5="10a当たり収量","",_xlfn.XLOOKUP('計算用シート（当年）'!$C$1,'計算用シート（当年）'!$D$4:$AG$4,'計算用シート（当年）'!$D144:$AG144)),"-")</f>
        <v>40400</v>
      </c>
      <c r="F33" s="29"/>
      <c r="H33" s="533"/>
      <c r="I33" s="533"/>
      <c r="J33" s="533"/>
      <c r="K33" s="533"/>
    </row>
    <row r="34" spans="1:16" ht="15" customHeight="1">
      <c r="A34" s="220">
        <f t="shared" si="0"/>
        <v>9</v>
      </c>
      <c r="B34" s="528" t="str">
        <f>IFERROR(IF($C$13="-","",IF(E34="-","(-)","("&amp;VLOOKUP(C34,'前年順位整理（自動更新）'!$B$3:$CN$486,MATCH('前年順位整理（自動更新）'!$D$1,'前年順位整理（自動更新）'!$B$3:$CN$3,0),)&amp;")")),"(-)")</f>
        <v>(9)</v>
      </c>
      <c r="C34" s="224" t="str">
        <f>IF(E34="-","-",IFERROR(_xlfn.XLOOKUP('計算用シート（当年）'!$C$1,'計算用シート（当年）'!$D$4:$AG$4,'計算用シート（当年）'!$D130:$AG130),"-"))</f>
        <v>日高</v>
      </c>
      <c r="D34" s="458">
        <f>IFERROR(IF($D$5="10a当たり収量",_xlfn.XLOOKUP('計算用シート（当年）'!$C$1,'計算用シート（当年）'!$D$4:$AG$4,'計算用シート（当年）'!$D145:$AG145),ROUND(E34/$E$24*100,1)),"-")</f>
        <v>3.4</v>
      </c>
      <c r="E34" s="225">
        <f>IFERROR(IF($D$5="10a当たり収量","",_xlfn.XLOOKUP('計算用シート（当年）'!$C$1,'計算用シート（当年）'!$D$4:$AG$4,'計算用シート（当年）'!$D145:$AG145)),"-")</f>
        <v>38500</v>
      </c>
      <c r="F34" s="29"/>
      <c r="H34" s="533"/>
      <c r="I34" s="533"/>
      <c r="J34" s="533"/>
      <c r="K34" s="533"/>
    </row>
    <row r="35" spans="1:16" ht="15" customHeight="1">
      <c r="A35" s="220">
        <f t="shared" si="0"/>
        <v>10</v>
      </c>
      <c r="B35" s="528" t="str">
        <f>IFERROR(IF($C$13="-","",IF(E35="-","(-)","("&amp;VLOOKUP(C35,'前年順位整理（自動更新）'!$B$3:$CN$486,MATCH('前年順位整理（自動更新）'!$D$1,'前年順位整理（自動更新）'!$B$3:$CN$3,0),)&amp;")")),"(-)")</f>
        <v>(10)</v>
      </c>
      <c r="C35" s="224" t="str">
        <f>IF(E35="-","-",IFERROR(_xlfn.XLOOKUP('計算用シート（当年）'!$C$1,'計算用シート（当年）'!$D$4:$AG$4,'計算用シート（当年）'!$D131:$AG131),"-"))</f>
        <v>後志</v>
      </c>
      <c r="D35" s="458">
        <f>IFERROR(IF($D$5="10a当たり収量",_xlfn.XLOOKUP('計算用シート（当年）'!$C$1,'計算用シート（当年）'!$D$4:$AG$4,'計算用シート（当年）'!$D146:$AG146),ROUND(E35/$E$24*100,1)),"-")</f>
        <v>3</v>
      </c>
      <c r="E35" s="225">
        <f>IFERROR(IF($D$5="10a当たり収量","",_xlfn.XLOOKUP('計算用シート（当年）'!$C$1,'計算用シート（当年）'!$D$4:$AG$4,'計算用シート（当年）'!$D146:$AG146)),"-")</f>
        <v>34200</v>
      </c>
      <c r="H35" s="533"/>
      <c r="I35" s="533"/>
      <c r="J35" s="533"/>
      <c r="K35" s="533"/>
    </row>
    <row r="36" spans="1:16" ht="15" customHeight="1">
      <c r="A36" s="220">
        <f t="shared" si="0"/>
        <v>11</v>
      </c>
      <c r="B36" s="528" t="str">
        <f>IFERROR(IF($C$13="-","",IF(E36="-","(-)","("&amp;VLOOKUP(C36,'前年順位整理（自動更新）'!$B$3:$CN$486,MATCH('前年順位整理（自動更新）'!$D$1,'前年順位整理（自動更新）'!$B$3:$CN$3,0),)&amp;")")),"(-)")</f>
        <v>(11)</v>
      </c>
      <c r="C36" s="224" t="str">
        <f>IF(E36="-","-",IFERROR(_xlfn.XLOOKUP('計算用シート（当年）'!$C$1,'計算用シート（当年）'!$D$4:$AG$4,'計算用シート（当年）'!$D132:$AG132),"-"))</f>
        <v>胆振</v>
      </c>
      <c r="D36" s="458">
        <f>IFERROR(IF($D$5="10a当たり収量",_xlfn.XLOOKUP('計算用シート（当年）'!$C$1,'計算用シート（当年）'!$D$4:$AG$4,'計算用シート（当年）'!$D147:$AG147),ROUND(E36/$E$24*100,1)),"-")</f>
        <v>3</v>
      </c>
      <c r="E36" s="225">
        <f>IFERROR(IF($D$5="10a当たり収量","",_xlfn.XLOOKUP('計算用シート（当年）'!$C$1,'計算用シート（当年）'!$D$4:$AG$4,'計算用シート（当年）'!$D147:$AG147)),"-")</f>
        <v>34000</v>
      </c>
      <c r="H36" s="533"/>
      <c r="I36" s="533"/>
      <c r="J36" s="533"/>
      <c r="K36" s="533"/>
    </row>
    <row r="37" spans="1:16" ht="15" customHeight="1">
      <c r="A37" s="220">
        <f t="shared" si="0"/>
        <v>12</v>
      </c>
      <c r="B37" s="528" t="str">
        <f>IFERROR(IF($C$13="-","",IF(E37="-","(-)","("&amp;VLOOKUP(C37,'前年順位整理（自動更新）'!$B$3:$CN$486,MATCH('前年順位整理（自動更新）'!$D$1,'前年順位整理（自動更新）'!$B$3:$CN$3,0),)&amp;")")),"(-)")</f>
        <v>(12)</v>
      </c>
      <c r="C37" s="224" t="str">
        <f>IF(E37="-","-",IFERROR(_xlfn.XLOOKUP('計算用シート（当年）'!$C$1,'計算用シート（当年）'!$D$4:$AG$4,'計算用シート（当年）'!$D133:$AG133),"-"))</f>
        <v>留萌</v>
      </c>
      <c r="D37" s="458">
        <f>IFERROR(IF($D$5="10a当たり収量",_xlfn.XLOOKUP('計算用シート（当年）'!$C$1,'計算用シート（当年）'!$D$4:$AG$4,'計算用シート（当年）'!$D148:$AG148),ROUND(E37/$E$24*100,1)),"-")</f>
        <v>2.2000000000000002</v>
      </c>
      <c r="E37" s="225">
        <f>IFERROR(IF($D$5="10a当たり収量","",_xlfn.XLOOKUP('計算用シート（当年）'!$C$1,'計算用シート（当年）'!$D$4:$AG$4,'計算用シート（当年）'!$D148:$AG148)),"-")</f>
        <v>25600</v>
      </c>
      <c r="H37" s="533"/>
      <c r="I37" s="533"/>
      <c r="J37" s="533"/>
      <c r="K37" s="533"/>
    </row>
    <row r="38" spans="1:16" ht="15" customHeight="1">
      <c r="A38" s="220">
        <f t="shared" si="0"/>
        <v>13</v>
      </c>
      <c r="B38" s="528" t="str">
        <f>IFERROR(IF($C$13="-","",IF(E38="-","(-)","("&amp;VLOOKUP(C38,'前年順位整理（自動更新）'!$B$3:$CN$486,MATCH('前年順位整理（自動更新）'!$D$1,'前年順位整理（自動更新）'!$B$3:$CN$3,0),)&amp;")")),"(-)")</f>
        <v>(13)</v>
      </c>
      <c r="C38" s="224" t="str">
        <f>IF(E38="-","-",IFERROR(_xlfn.XLOOKUP('計算用シート（当年）'!$C$1,'計算用シート（当年）'!$D$4:$AG$4,'計算用シート（当年）'!$D134:$AG134),"-"))</f>
        <v>渡島</v>
      </c>
      <c r="D38" s="458">
        <f>IFERROR(IF($D$5="10a当たり収量",_xlfn.XLOOKUP('計算用シート（当年）'!$C$1,'計算用シート（当年）'!$D$4:$AG$4,'計算用シート（当年）'!$D149:$AG149),ROUND(E38/$E$24*100,1)),"-")</f>
        <v>2.1</v>
      </c>
      <c r="E38" s="225">
        <f>IFERROR(IF($D$5="10a当たり収量","",_xlfn.XLOOKUP('計算用シート（当年）'!$C$1,'計算用シート（当年）'!$D$4:$AG$4,'計算用シート（当年）'!$D149:$AG149)),"-")</f>
        <v>23800</v>
      </c>
      <c r="H38" s="533"/>
      <c r="I38" s="533"/>
      <c r="J38" s="533"/>
      <c r="K38" s="533"/>
    </row>
    <row r="39" spans="1:16" ht="15" customHeight="1">
      <c r="A39" s="700">
        <f t="shared" si="0"/>
        <v>14</v>
      </c>
      <c r="B39" s="528" t="str">
        <f>IFERROR(IF($C$13="-","",IF(E39="-","(-)","("&amp;VLOOKUP(C39,'前年順位整理（自動更新）'!$B$3:$CN$486,MATCH('前年順位整理（自動更新）'!$D$1,'前年順位整理（自動更新）'!$B$3:$CN$3,0),)&amp;")")),"(-)")</f>
        <v>(14)</v>
      </c>
      <c r="C39" s="728" t="str">
        <f>IF(E39="-","-",IFERROR(_xlfn.XLOOKUP('計算用シート（当年）'!$C$1,'計算用シート（当年）'!$D$4:$AG$4,'計算用シート（当年）'!$D135:$AG135),"-"))</f>
        <v>檜山</v>
      </c>
      <c r="D39" s="701">
        <f>IFERROR(IF($D$5="10a当たり収量",_xlfn.XLOOKUP('計算用シート（当年）'!$C$1,'計算用シート（当年）'!$D$4:$AG$4,'計算用シート（当年）'!$D150:$AG150),ROUND(E39/$E$24*100,1)),"-")</f>
        <v>1.7</v>
      </c>
      <c r="E39" s="225">
        <f>IFERROR(IF($D$5="10a当たり収量","",_xlfn.XLOOKUP('計算用シート（当年）'!$C$1,'計算用シート（当年）'!$D$4:$AG$4,'計算用シート（当年）'!$D150:$AG150)),"-")</f>
        <v>18800</v>
      </c>
      <c r="H39" s="533"/>
      <c r="I39" s="533"/>
      <c r="J39" s="533"/>
      <c r="K39" s="533"/>
    </row>
    <row r="40" spans="1:16" ht="15" customHeight="1">
      <c r="A40" s="220"/>
      <c r="B40" s="555"/>
      <c r="C40" s="465"/>
      <c r="D40" s="540"/>
      <c r="E40" s="455"/>
      <c r="H40" s="533"/>
      <c r="I40" s="533"/>
      <c r="J40" s="533"/>
      <c r="K40" s="533"/>
    </row>
    <row r="41" spans="1:16" ht="15" customHeight="1">
      <c r="A41" s="464"/>
      <c r="B41" s="464"/>
      <c r="C41" s="464"/>
      <c r="D41" s="464"/>
      <c r="E41" s="464"/>
      <c r="H41" s="533"/>
      <c r="I41" s="533"/>
      <c r="J41" s="533"/>
      <c r="K41" s="533"/>
    </row>
    <row r="42" spans="1:16" ht="18" customHeight="1">
      <c r="A42" s="247"/>
      <c r="B42" s="247"/>
      <c r="C42" s="467" t="str">
        <f>("市町村ランキング（1位～"&amp;MAX($A$46:$A$224)&amp;"位）")</f>
        <v>市町村ランキング（1位～179位）</v>
      </c>
      <c r="D42" s="245"/>
      <c r="E42" s="469"/>
      <c r="H42" s="533"/>
      <c r="I42" s="1081" t="str">
        <f>"市町村別トップ20"</f>
        <v>市町村別トップ20</v>
      </c>
      <c r="J42" s="1081"/>
      <c r="K42" s="533"/>
      <c r="L42" s="468"/>
      <c r="M42" s="542"/>
      <c r="N42" s="542"/>
      <c r="O42" s="542"/>
      <c r="P42" s="542"/>
    </row>
    <row r="43" spans="1:16" ht="9" customHeight="1" thickBot="1">
      <c r="A43" s="20"/>
      <c r="B43" s="20"/>
      <c r="C43" s="20"/>
      <c r="D43" s="20"/>
      <c r="E43" s="94"/>
      <c r="H43" s="533"/>
      <c r="I43" s="533"/>
      <c r="J43" s="533"/>
      <c r="K43" s="533"/>
      <c r="L43" s="468"/>
      <c r="M43" s="542"/>
      <c r="N43" s="542"/>
      <c r="O43" s="542"/>
      <c r="P43" s="542"/>
    </row>
    <row r="44" spans="1:16" ht="22.15" customHeight="1" thickTop="1">
      <c r="A44" s="725" t="s">
        <v>10</v>
      </c>
      <c r="B44" s="726" t="s">
        <v>11</v>
      </c>
      <c r="C44" s="216" t="s">
        <v>14</v>
      </c>
      <c r="D44" s="216" t="s">
        <v>12</v>
      </c>
      <c r="E44" s="729" t="str">
        <f>IFERROR(_xlfn.XLOOKUP('計算用シート（当年）'!$C$1,'計算用シート（当年）'!$D$4:$AG$4,'計算用シート（当年）'!$D$8:$AG$8),"-")</f>
        <v>面積</v>
      </c>
      <c r="F44" s="231"/>
      <c r="G44" s="231"/>
      <c r="H44" s="231"/>
      <c r="I44" s="231"/>
      <c r="J44" s="231"/>
      <c r="K44" s="231"/>
      <c r="L44" s="468"/>
      <c r="M44" s="542"/>
      <c r="N44" s="542"/>
      <c r="O44" s="542"/>
      <c r="P44" s="542"/>
    </row>
    <row r="45" spans="1:16" ht="10.5" customHeight="1">
      <c r="A45" s="470"/>
      <c r="B45" s="232"/>
      <c r="C45" s="233"/>
      <c r="D45" s="233"/>
      <c r="E45" s="218" t="str">
        <f>IFERROR(_xlfn.XLOOKUP('計算用シート（当年）'!$C$1,'計算用シート（当年）'!$D$4:$AG$4,'計算用シート（当年）'!$D$11:$AG$11),"-")</f>
        <v>ha</v>
      </c>
      <c r="F45" s="234"/>
      <c r="G45" s="234"/>
      <c r="H45" s="231"/>
      <c r="I45" s="231"/>
      <c r="J45" s="231"/>
      <c r="K45" s="231"/>
      <c r="L45" s="468"/>
      <c r="M45" s="542"/>
      <c r="N45" s="542"/>
      <c r="O45" s="542"/>
      <c r="P45" s="542"/>
    </row>
    <row r="46" spans="1:16" ht="16.149999999999999" customHeight="1">
      <c r="A46" s="462">
        <f t="shared" ref="A46:A77" si="1">IFERROR(RANK(E46,($E$46:$E$224),0),"-")</f>
        <v>1</v>
      </c>
      <c r="B46" s="558" t="str">
        <f>IFERROR(IF($C$13="-","",IF(E46="-","(-)","("&amp;VLOOKUP(C46,'前年順位整理（自動更新）'!$B$3:$CN$486,MATCH('前年順位整理（自動更新）'!$D$1,'前年順位整理（自動更新）'!$B$3:$CN$3,0),)&amp;")")),"(-)")</f>
        <v>(1)</v>
      </c>
      <c r="C46" s="463" t="str">
        <f>IFERROR(_xlfn.XLOOKUP('計算用シート（当年）'!$C$1,'計算用シート（当年）'!$D$4:$AG$4,'計算用シート（当年）'!$D151:$AG151),"-")</f>
        <v>別海町</v>
      </c>
      <c r="D46" s="235" t="str">
        <f>IFERROR(_xlfn.XLOOKUP(C46,市町村振興局拠点対応版!$D$6:$D$184,市町村振興局拠点対応版!$E$6:$E$184),"-")</f>
        <v>根室</v>
      </c>
      <c r="E46" s="236">
        <f>IFERROR(_xlfn.XLOOKUP('計算用シート（当年）'!$C$1,'計算用シート（当年）'!$D$4:$AG$4,'計算用シート（当年）'!$D330:$AG330),"-")</f>
        <v>63200</v>
      </c>
      <c r="F46" s="237"/>
      <c r="G46" s="237"/>
      <c r="H46" s="231"/>
      <c r="I46" s="231"/>
      <c r="J46" s="231"/>
      <c r="K46" s="231"/>
      <c r="L46" s="468"/>
      <c r="M46" s="542"/>
      <c r="N46" s="542"/>
      <c r="O46" s="542"/>
      <c r="P46" s="542"/>
    </row>
    <row r="47" spans="1:16" ht="16.149999999999999" customHeight="1">
      <c r="A47" s="462">
        <f t="shared" si="1"/>
        <v>2</v>
      </c>
      <c r="B47" s="559" t="str">
        <f>IFERROR(IF($C$13="-","",IF(E47="-","(-)","("&amp;VLOOKUP(C47,'前年順位整理（自動更新）'!$B$3:$CN$486,MATCH('前年順位整理（自動更新）'!$D$1,'前年順位整理（自動更新）'!$B$3:$CN$3,0),)&amp;")")),"(-)")</f>
        <v>(2)</v>
      </c>
      <c r="C47" s="235" t="str">
        <f>IFERROR(_xlfn.XLOOKUP('計算用シート（当年）'!$C$1,'計算用シート（当年）'!$D$4:$AG$4,'計算用シート（当年）'!$D152:$AG152),"-")</f>
        <v>標茶町</v>
      </c>
      <c r="D47" s="235" t="str">
        <f>IFERROR(_xlfn.XLOOKUP(C47,市町村振興局拠点対応版!$D$6:$D$184,市町村振興局拠点対応版!$E$6:$E$184),"-")</f>
        <v>釧路</v>
      </c>
      <c r="E47" s="236">
        <f>IFERROR(_xlfn.XLOOKUP('計算用シート（当年）'!$C$1,'計算用シート（当年）'!$D$4:$AG$4,'計算用シート（当年）'!$D331:$AG331),"-")</f>
        <v>28900</v>
      </c>
      <c r="F47" s="237"/>
      <c r="G47" s="237"/>
      <c r="H47" s="231"/>
      <c r="I47" s="231"/>
      <c r="J47" s="231"/>
      <c r="K47" s="231"/>
      <c r="L47" s="468"/>
      <c r="M47" s="542"/>
      <c r="N47" s="542"/>
      <c r="O47" s="542"/>
      <c r="P47" s="542"/>
    </row>
    <row r="48" spans="1:16" ht="16.149999999999999" customHeight="1">
      <c r="A48" s="462">
        <f t="shared" si="1"/>
        <v>3</v>
      </c>
      <c r="B48" s="558" t="str">
        <f>IFERROR(IF($C$13="-","",IF(E48="-","(-)","("&amp;VLOOKUP(C48,'前年順位整理（自動更新）'!$B$3:$CN$486,MATCH('前年順位整理（自動更新）'!$D$1,'前年順位整理（自動更新）'!$B$3:$CN$3,0),)&amp;")")),"(-)")</f>
        <v>(3)</v>
      </c>
      <c r="C48" s="463" t="str">
        <f>IFERROR(_xlfn.XLOOKUP('計算用シート（当年）'!$C$1,'計算用シート（当年）'!$D$4:$AG$4,'計算用シート（当年）'!$D153:$AG153),"-")</f>
        <v>中標津町</v>
      </c>
      <c r="D48" s="235" t="str">
        <f>IFERROR(_xlfn.XLOOKUP(C48,市町村振興局拠点対応版!$D$6:$D$184,市町村振興局拠点対応版!$E$6:$E$184),"-")</f>
        <v>根室</v>
      </c>
      <c r="E48" s="236">
        <f>IFERROR(_xlfn.XLOOKUP('計算用シート（当年）'!$C$1,'計算用シート（当年）'!$D$4:$AG$4,'計算用シート（当年）'!$D332:$AG332),"-")</f>
        <v>24400</v>
      </c>
      <c r="F48" s="237"/>
      <c r="G48" s="237"/>
      <c r="H48" s="231"/>
      <c r="I48" s="231"/>
      <c r="J48" s="231"/>
      <c r="K48" s="231"/>
      <c r="L48" s="468"/>
      <c r="M48" s="542"/>
      <c r="N48" s="542"/>
      <c r="O48" s="542"/>
      <c r="P48" s="542"/>
    </row>
    <row r="49" spans="1:35" ht="16.149999999999999" customHeight="1">
      <c r="A49" s="462">
        <f t="shared" si="1"/>
        <v>4</v>
      </c>
      <c r="B49" s="558" t="str">
        <f>IFERROR(IF($C$13="-","",IF(E49="-","(-)","("&amp;VLOOKUP(C49,'前年順位整理（自動更新）'!$B$3:$CN$486,MATCH('前年順位整理（自動更新）'!$D$1,'前年順位整理（自動更新）'!$B$3:$CN$3,0),)&amp;")")),"(-)")</f>
        <v>(4)</v>
      </c>
      <c r="C49" s="463" t="str">
        <f>IFERROR(_xlfn.XLOOKUP('計算用シート（当年）'!$C$1,'計算用シート（当年）'!$D$4:$AG$4,'計算用シート（当年）'!$D154:$AG154),"-")</f>
        <v>音更町</v>
      </c>
      <c r="D49" s="235" t="str">
        <f>IFERROR(_xlfn.XLOOKUP(C49,市町村振興局拠点対応版!$D$6:$D$184,市町村振興局拠点対応版!$E$6:$E$184),"-")</f>
        <v>十勝</v>
      </c>
      <c r="E49" s="236">
        <f>IFERROR(_xlfn.XLOOKUP('計算用シート（当年）'!$C$1,'計算用シート（当年）'!$D$4:$AG$4,'計算用シート（当年）'!$D333:$AG333),"-")</f>
        <v>24300</v>
      </c>
      <c r="F49" s="237"/>
      <c r="G49" s="237"/>
      <c r="H49" s="231"/>
      <c r="I49" s="231"/>
      <c r="J49" s="231"/>
      <c r="K49" s="231"/>
      <c r="L49" s="468"/>
      <c r="M49" s="542"/>
      <c r="N49" s="542"/>
      <c r="O49" s="542"/>
      <c r="P49" s="542"/>
    </row>
    <row r="50" spans="1:35" ht="16.149999999999999" customHeight="1">
      <c r="A50" s="462">
        <f t="shared" si="1"/>
        <v>5</v>
      </c>
      <c r="B50" s="559" t="str">
        <f>IFERROR(IF($C$13="-","",IF(E50="-","(-)","("&amp;VLOOKUP(C50,'前年順位整理（自動更新）'!$B$3:$CN$486,MATCH('前年順位整理（自動更新）'!$D$1,'前年順位整理（自動更新）'!$B$3:$CN$3,0),)&amp;")")),"(-)")</f>
        <v>(5)</v>
      </c>
      <c r="C50" s="235" t="str">
        <f>IFERROR(_xlfn.XLOOKUP('計算用シート（当年）'!$C$1,'計算用シート（当年）'!$D$4:$AG$4,'計算用シート（当年）'!$D155:$AG155),"-")</f>
        <v>北見市</v>
      </c>
      <c r="D50" s="235" t="str">
        <f>IFERROR(_xlfn.XLOOKUP(C50,市町村振興局拠点対応版!$D$6:$D$184,市町村振興局拠点対応版!$E$6:$E$184),"-")</f>
        <v>オホーツク</v>
      </c>
      <c r="E50" s="236">
        <f>IFERROR(_xlfn.XLOOKUP('計算用シート（当年）'!$C$1,'計算用シート（当年）'!$D$4:$AG$4,'計算用シート（当年）'!$D334:$AG334),"-")</f>
        <v>23700</v>
      </c>
      <c r="F50" s="237"/>
      <c r="G50" s="237"/>
      <c r="H50" s="231"/>
      <c r="I50" s="231"/>
      <c r="J50" s="231"/>
      <c r="K50" s="231"/>
      <c r="L50" s="468"/>
      <c r="M50" s="542"/>
      <c r="N50" s="542"/>
      <c r="O50" s="542"/>
      <c r="P50" s="542"/>
    </row>
    <row r="51" spans="1:35" ht="16.149999999999999" customHeight="1">
      <c r="A51" s="462">
        <f t="shared" si="1"/>
        <v>6</v>
      </c>
      <c r="B51" s="559" t="str">
        <f>IFERROR(IF($C$13="-","",IF(E51="-","(-)","("&amp;VLOOKUP(C51,'前年順位整理（自動更新）'!$B$3:$CN$486,MATCH('前年順位整理（自動更新）'!$D$1,'前年順位整理（自動更新）'!$B$3:$CN$3,0),)&amp;")")),"(-)")</f>
        <v>(6)</v>
      </c>
      <c r="C51" s="235" t="str">
        <f>IFERROR(_xlfn.XLOOKUP('計算用シート（当年）'!$C$1,'計算用シート（当年）'!$D$4:$AG$4,'計算用シート（当年）'!$D156:$AG156),"-")</f>
        <v>帯広市</v>
      </c>
      <c r="D51" s="235" t="str">
        <f>IFERROR(_xlfn.XLOOKUP(C51,市町村振興局拠点対応版!$D$6:$D$184,市町村振興局拠点対応版!$E$6:$E$184),"-")</f>
        <v>十勝</v>
      </c>
      <c r="E51" s="236">
        <f>IFERROR(_xlfn.XLOOKUP('計算用シート（当年）'!$C$1,'計算用シート（当年）'!$D$4:$AG$4,'計算用シート（当年）'!$D335:$AG335),"-")</f>
        <v>22900</v>
      </c>
      <c r="F51" s="237"/>
      <c r="G51" s="237"/>
      <c r="H51" s="231"/>
      <c r="I51" s="231"/>
      <c r="J51" s="231"/>
      <c r="K51" s="231"/>
      <c r="L51" s="468"/>
      <c r="M51" s="542"/>
      <c r="N51" s="542"/>
      <c r="O51" s="542"/>
      <c r="P51" s="542"/>
    </row>
    <row r="52" spans="1:35" ht="16.149999999999999" customHeight="1">
      <c r="A52" s="462">
        <f t="shared" si="1"/>
        <v>7</v>
      </c>
      <c r="B52" s="559" t="str">
        <f>IFERROR(IF($C$13="-","",IF(E52="-","(-)","("&amp;VLOOKUP(C52,'前年順位整理（自動更新）'!$B$3:$CN$486,MATCH('前年順位整理（自動更新）'!$D$1,'前年順位整理（自動更新）'!$B$3:$CN$3,0),)&amp;")")),"(-)")</f>
        <v>(7)</v>
      </c>
      <c r="C52" s="235" t="str">
        <f>IFERROR(_xlfn.XLOOKUP('計算用シート（当年）'!$C$1,'計算用シート（当年）'!$D$4:$AG$4,'計算用シート（当年）'!$D157:$AG157),"-")</f>
        <v>幕別町</v>
      </c>
      <c r="D52" s="235" t="str">
        <f>IFERROR(_xlfn.XLOOKUP(C52,市町村振興局拠点対応版!$D$6:$D$184,市町村振興局拠点対応版!$E$6:$E$184),"-")</f>
        <v>十勝</v>
      </c>
      <c r="E52" s="236">
        <f>IFERROR(_xlfn.XLOOKUP('計算用シート（当年）'!$C$1,'計算用シート（当年）'!$D$4:$AG$4,'計算用シート（当年）'!$D336:$AG336),"-")</f>
        <v>22500</v>
      </c>
      <c r="F52" s="237"/>
      <c r="G52" s="237"/>
      <c r="H52" s="231"/>
      <c r="I52" s="231"/>
      <c r="J52" s="231"/>
      <c r="K52" s="231"/>
      <c r="L52" s="468"/>
      <c r="M52" s="542"/>
      <c r="N52" s="542"/>
      <c r="O52" s="542"/>
      <c r="P52" s="542"/>
      <c r="AI52" s="20" t="s">
        <v>15</v>
      </c>
    </row>
    <row r="53" spans="1:35" ht="16.149999999999999" customHeight="1">
      <c r="A53" s="462">
        <f t="shared" si="1"/>
        <v>8</v>
      </c>
      <c r="B53" s="559" t="str">
        <f>IFERROR(IF($C$13="-","",IF(E53="-","(-)","("&amp;VLOOKUP(C53,'前年順位整理（自動更新）'!$B$3:$CN$486,MATCH('前年順位整理（自動更新）'!$D$1,'前年順位整理（自動更新）'!$B$3:$CN$3,0),)&amp;")")),"(-)")</f>
        <v>(8)</v>
      </c>
      <c r="C53" s="235" t="str">
        <f>IFERROR(_xlfn.XLOOKUP('計算用シート（当年）'!$C$1,'計算用シート（当年）'!$D$4:$AG$4,'計算用シート（当年）'!$D158:$AG158),"-")</f>
        <v>芽室町</v>
      </c>
      <c r="D53" s="235" t="str">
        <f>IFERROR(_xlfn.XLOOKUP(C53,市町村振興局拠点対応版!$D$6:$D$184,市町村振興局拠点対応版!$E$6:$E$184),"-")</f>
        <v>十勝</v>
      </c>
      <c r="E53" s="236">
        <f>IFERROR(_xlfn.XLOOKUP('計算用シート（当年）'!$C$1,'計算用シート（当年）'!$D$4:$AG$4,'計算用シート（当年）'!$D337:$AG337),"-")</f>
        <v>21400</v>
      </c>
      <c r="F53" s="237"/>
      <c r="G53" s="237"/>
      <c r="H53" s="231"/>
      <c r="I53" s="231"/>
      <c r="J53" s="231"/>
      <c r="K53" s="231"/>
      <c r="L53" s="468"/>
      <c r="M53" s="542"/>
      <c r="N53" s="542"/>
      <c r="O53" s="542"/>
      <c r="P53" s="542"/>
    </row>
    <row r="54" spans="1:35" ht="16.149999999999999" customHeight="1">
      <c r="A54" s="462">
        <f t="shared" si="1"/>
        <v>9</v>
      </c>
      <c r="B54" s="559" t="str">
        <f>IFERROR(IF($C$13="-","",IF(E54="-","(-)","("&amp;VLOOKUP(C54,'前年順位整理（自動更新）'!$B$3:$CN$486,MATCH('前年順位整理（自動更新）'!$D$1,'前年順位整理（自動更新）'!$B$3:$CN$3,0),)&amp;")")),"(-)")</f>
        <v>(9)</v>
      </c>
      <c r="C54" s="235" t="str">
        <f>IFERROR(_xlfn.XLOOKUP('計算用シート（当年）'!$C$1,'計算用シート（当年）'!$D$4:$AG$4,'計算用シート（当年）'!$D159:$AG159),"-")</f>
        <v>岩見沢市</v>
      </c>
      <c r="D54" s="235" t="str">
        <f>IFERROR(_xlfn.XLOOKUP(C54,市町村振興局拠点対応版!$D$6:$D$184,市町村振興局拠点対応版!$E$6:$E$184),"-")</f>
        <v>空知</v>
      </c>
      <c r="E54" s="236">
        <f>IFERROR(_xlfn.XLOOKUP('計算用シート（当年）'!$C$1,'計算用シート（当年）'!$D$4:$AG$4,'計算用シート（当年）'!$D338:$AG338),"-")</f>
        <v>19700</v>
      </c>
      <c r="F54" s="237"/>
      <c r="G54" s="237"/>
      <c r="H54" s="231"/>
      <c r="I54" s="231"/>
      <c r="J54" s="231"/>
      <c r="K54" s="231"/>
      <c r="L54" s="468"/>
      <c r="M54" s="542"/>
      <c r="N54" s="542"/>
      <c r="O54" s="542"/>
      <c r="P54" s="542"/>
    </row>
    <row r="55" spans="1:35" ht="16.149999999999999" customHeight="1">
      <c r="A55" s="462">
        <f t="shared" si="1"/>
        <v>10</v>
      </c>
      <c r="B55" s="559" t="str">
        <f>IFERROR(IF($C$13="-","",IF(E55="-","(-)","("&amp;VLOOKUP(C55,'前年順位整理（自動更新）'!$B$3:$CN$486,MATCH('前年順位整理（自動更新）'!$D$1,'前年順位整理（自動更新）'!$B$3:$CN$3,0),)&amp;")")),"(-)")</f>
        <v>(10)</v>
      </c>
      <c r="C55" s="235" t="str">
        <f>IFERROR(_xlfn.XLOOKUP('計算用シート（当年）'!$C$1,'計算用シート（当年）'!$D$4:$AG$4,'計算用シート（当年）'!$D160:$AG160),"-")</f>
        <v>士別市</v>
      </c>
      <c r="D55" s="235" t="str">
        <f>IFERROR(_xlfn.XLOOKUP(C55,市町村振興局拠点対応版!$D$6:$D$184,市町村振興局拠点対応版!$E$6:$E$184),"-")</f>
        <v>上川</v>
      </c>
      <c r="E55" s="236">
        <f>IFERROR(_xlfn.XLOOKUP('計算用シート（当年）'!$C$1,'計算用シート（当年）'!$D$4:$AG$4,'計算用シート（当年）'!$D339:$AG339),"-")</f>
        <v>16500</v>
      </c>
      <c r="F55" s="237"/>
      <c r="G55" s="237"/>
      <c r="H55" s="231"/>
      <c r="I55" s="231"/>
      <c r="J55" s="231"/>
      <c r="K55" s="231"/>
      <c r="L55" s="468"/>
      <c r="M55" s="542"/>
      <c r="N55" s="542"/>
      <c r="O55" s="542"/>
      <c r="P55" s="542"/>
    </row>
    <row r="56" spans="1:35" ht="31.5" customHeight="1">
      <c r="A56" s="462">
        <f t="shared" si="1"/>
        <v>11</v>
      </c>
      <c r="B56" s="559" t="str">
        <f>IFERROR(IF($C$13="-","",IF(E56="-","(-)","("&amp;VLOOKUP(C56,'前年順位整理（自動更新）'!$B$3:$CN$486,MATCH('前年順位整理（自動更新）'!$D$1,'前年順位整理（自動更新）'!$B$3:$CN$3,0),)&amp;")")),"(-)")</f>
        <v>(11)</v>
      </c>
      <c r="C56" s="235" t="str">
        <f>IFERROR(_xlfn.XLOOKUP('計算用シート（当年）'!$C$1,'計算用シート（当年）'!$D$4:$AG$4,'計算用シート（当年）'!$D161:$AG161),"-")</f>
        <v>士幌町</v>
      </c>
      <c r="D56" s="235" t="str">
        <f>IFERROR(_xlfn.XLOOKUP(C56,市町村振興局拠点対応版!$D$6:$D$184,市町村振興局拠点対応版!$E$6:$E$184),"-")</f>
        <v>十勝</v>
      </c>
      <c r="E56" s="236">
        <f>IFERROR(_xlfn.XLOOKUP('計算用シート（当年）'!$C$1,'計算用シート（当年）'!$D$4:$AG$4,'計算用シート（当年）'!$D340:$AG340),"-")</f>
        <v>15900</v>
      </c>
      <c r="F56" s="237"/>
      <c r="G56" s="237"/>
      <c r="H56" s="231"/>
      <c r="I56" s="231"/>
      <c r="J56" s="231"/>
      <c r="K56" s="231"/>
      <c r="L56" s="468"/>
      <c r="M56" s="542"/>
      <c r="N56" s="542"/>
      <c r="O56" s="542"/>
      <c r="P56" s="542"/>
    </row>
    <row r="57" spans="1:35" ht="16.149999999999999" customHeight="1">
      <c r="A57" s="462">
        <f t="shared" si="1"/>
        <v>12</v>
      </c>
      <c r="B57" s="559" t="str">
        <f>IFERROR(IF($C$13="-","",IF(E57="-","(-)","("&amp;VLOOKUP(C57,'前年順位整理（自動更新）'!$B$3:$CN$486,MATCH('前年順位整理（自動更新）'!$D$1,'前年順位整理（自動更新）'!$B$3:$CN$3,0),)&amp;")")),"(-)")</f>
        <v>(12)</v>
      </c>
      <c r="C57" s="235" t="str">
        <f>IFERROR(_xlfn.XLOOKUP('計算用シート（当年）'!$C$1,'計算用シート（当年）'!$D$4:$AG$4,'計算用シート（当年）'!$D162:$AG162),"-")</f>
        <v>清水町</v>
      </c>
      <c r="D57" s="235" t="str">
        <f>IFERROR(_xlfn.XLOOKUP(C57,市町村振興局拠点対応版!$D$6:$D$184,市町村振興局拠点対応版!$E$6:$E$184),"-")</f>
        <v>十勝</v>
      </c>
      <c r="E57" s="236">
        <f>IFERROR(_xlfn.XLOOKUP('計算用シート（当年）'!$C$1,'計算用シート（当年）'!$D$4:$AG$4,'計算用シート（当年）'!$D341:$AG341),"-")</f>
        <v>14900</v>
      </c>
      <c r="F57" s="237"/>
      <c r="G57" s="237"/>
      <c r="H57" s="231"/>
      <c r="I57" s="231"/>
      <c r="J57" s="231"/>
      <c r="K57" s="231"/>
      <c r="L57" s="468"/>
      <c r="M57" s="542"/>
      <c r="N57" s="542"/>
      <c r="O57" s="542"/>
      <c r="P57" s="542"/>
    </row>
    <row r="58" spans="1:35" ht="16.149999999999999" customHeight="1">
      <c r="A58" s="462">
        <f t="shared" si="1"/>
        <v>13</v>
      </c>
      <c r="B58" s="559" t="str">
        <f>IFERROR(IF($C$13="-","",IF(E58="-","(-)","("&amp;VLOOKUP(C58,'前年順位整理（自動更新）'!$B$3:$CN$486,MATCH('前年順位整理（自動更新）'!$D$1,'前年順位整理（自動更新）'!$B$3:$CN$3,0),)&amp;")")),"(-)")</f>
        <v>(13)</v>
      </c>
      <c r="C58" s="235" t="str">
        <f>IFERROR(_xlfn.XLOOKUP('計算用シート（当年）'!$C$1,'計算用シート（当年）'!$D$4:$AG$4,'計算用シート（当年）'!$D163:$AG163),"-")</f>
        <v>稚内市</v>
      </c>
      <c r="D58" s="235" t="str">
        <f>IFERROR(_xlfn.XLOOKUP(C58,市町村振興局拠点対応版!$D$6:$D$184,市町村振興局拠点対応版!$E$6:$E$184),"-")</f>
        <v>宗谷</v>
      </c>
      <c r="E58" s="236">
        <f>IFERROR(_xlfn.XLOOKUP('計算用シート（当年）'!$C$1,'計算用シート（当年）'!$D$4:$AG$4,'計算用シート（当年）'!$D342:$AG342),"-")</f>
        <v>14600</v>
      </c>
      <c r="F58" s="237"/>
      <c r="G58" s="237"/>
      <c r="H58" s="231"/>
      <c r="I58" s="231"/>
      <c r="J58" s="231"/>
      <c r="K58" s="231"/>
      <c r="L58" s="468"/>
      <c r="M58" s="542"/>
      <c r="N58" s="542"/>
      <c r="O58" s="542"/>
      <c r="P58" s="542"/>
    </row>
    <row r="59" spans="1:35" ht="16.149999999999999" customHeight="1">
      <c r="A59" s="462">
        <f t="shared" si="1"/>
        <v>13</v>
      </c>
      <c r="B59" s="559" t="str">
        <f>IFERROR(IF($C$13="-","",IF(E59="-","(-)","("&amp;VLOOKUP(C59,'前年順位整理（自動更新）'!$B$3:$CN$486,MATCH('前年順位整理（自動更新）'!$D$1,'前年順位整理（自動更新）'!$B$3:$CN$3,0),)&amp;")")),"(-)")</f>
        <v>(13)</v>
      </c>
      <c r="C59" s="235" t="str">
        <f>IFERROR(_xlfn.XLOOKUP('計算用シート（当年）'!$C$1,'計算用シート（当年）'!$D$4:$AG$4,'計算用シート（当年）'!$D164:$AG164),"-")</f>
        <v>浜中町</v>
      </c>
      <c r="D59" s="235" t="str">
        <f>IFERROR(_xlfn.XLOOKUP(C59,市町村振興局拠点対応版!$D$6:$D$184,市町村振興局拠点対応版!$E$6:$E$184),"-")</f>
        <v>釧路</v>
      </c>
      <c r="E59" s="236">
        <f>IFERROR(_xlfn.XLOOKUP('計算用シート（当年）'!$C$1,'計算用シート（当年）'!$D$4:$AG$4,'計算用シート（当年）'!$D343:$AG343),"-")</f>
        <v>14600</v>
      </c>
      <c r="F59" s="237"/>
      <c r="G59" s="237"/>
      <c r="H59" s="231"/>
      <c r="I59" s="231"/>
      <c r="J59" s="231"/>
      <c r="K59" s="231"/>
      <c r="L59" s="468"/>
      <c r="M59" s="542"/>
      <c r="N59" s="542"/>
      <c r="O59" s="542"/>
      <c r="P59" s="542"/>
    </row>
    <row r="60" spans="1:35" ht="16.149999999999999" customHeight="1">
      <c r="A60" s="462">
        <f t="shared" si="1"/>
        <v>15</v>
      </c>
      <c r="B60" s="559" t="str">
        <f>IFERROR(IF($C$13="-","",IF(E60="-","(-)","("&amp;VLOOKUP(C60,'前年順位整理（自動更新）'!$B$3:$CN$486,MATCH('前年順位整理（自動更新）'!$D$1,'前年順位整理（自動更新）'!$B$3:$CN$3,0),)&amp;")")),"(-)")</f>
        <v>(15)</v>
      </c>
      <c r="C60" s="235" t="str">
        <f>IFERROR(_xlfn.XLOOKUP('計算用シート（当年）'!$C$1,'計算用シート（当年）'!$D$4:$AG$4,'計算用シート（当年）'!$D165:$AG165),"-")</f>
        <v>大樹町</v>
      </c>
      <c r="D60" s="235" t="str">
        <f>IFERROR(_xlfn.XLOOKUP(C60,市町村振興局拠点対応版!$D$6:$D$184,市町村振興局拠点対応版!$E$6:$E$184),"-")</f>
        <v>十勝</v>
      </c>
      <c r="E60" s="236">
        <f>IFERROR(_xlfn.XLOOKUP('計算用シート（当年）'!$C$1,'計算用シート（当年）'!$D$4:$AG$4,'計算用シート（当年）'!$D344:$AG344),"-")</f>
        <v>14200</v>
      </c>
      <c r="F60" s="237"/>
      <c r="G60" s="237"/>
      <c r="H60" s="231"/>
      <c r="I60" s="231"/>
      <c r="J60" s="231"/>
      <c r="K60" s="231"/>
      <c r="L60" s="468"/>
      <c r="M60" s="542"/>
      <c r="N60" s="542"/>
      <c r="O60" s="542"/>
      <c r="P60" s="542"/>
    </row>
    <row r="61" spans="1:35" ht="16.149999999999999" customHeight="1">
      <c r="A61" s="462">
        <f t="shared" si="1"/>
        <v>16</v>
      </c>
      <c r="B61" s="559" t="str">
        <f>IFERROR(IF($C$13="-","",IF(E61="-","(-)","("&amp;VLOOKUP(C61,'前年順位整理（自動更新）'!$B$3:$CN$486,MATCH('前年順位整理（自動更新）'!$D$1,'前年順位整理（自動更新）'!$B$3:$CN$3,0),)&amp;")")),"(-)")</f>
        <v>(16)</v>
      </c>
      <c r="C61" s="235" t="str">
        <f>IFERROR(_xlfn.XLOOKUP('計算用シート（当年）'!$C$1,'計算用シート（当年）'!$D$4:$AG$4,'計算用シート（当年）'!$D166:$AG166),"-")</f>
        <v>網走市</v>
      </c>
      <c r="D61" s="235" t="str">
        <f>IFERROR(_xlfn.XLOOKUP(C61,市町村振興局拠点対応版!$D$6:$D$184,市町村振興局拠点対応版!$E$6:$E$184),"-")</f>
        <v>オホーツク</v>
      </c>
      <c r="E61" s="236">
        <f>IFERROR(_xlfn.XLOOKUP('計算用シート（当年）'!$C$1,'計算用シート（当年）'!$D$4:$AG$4,'計算用シート（当年）'!$D345:$AG345),"-")</f>
        <v>14000</v>
      </c>
      <c r="F61" s="237"/>
      <c r="G61" s="237"/>
      <c r="H61" s="231"/>
      <c r="I61" s="231"/>
      <c r="J61" s="231"/>
      <c r="K61" s="231"/>
      <c r="L61" s="468"/>
      <c r="M61" s="542"/>
      <c r="N61" s="542"/>
      <c r="O61" s="542"/>
      <c r="P61" s="542"/>
    </row>
    <row r="62" spans="1:35" ht="16.149999999999999" customHeight="1">
      <c r="A62" s="462">
        <f t="shared" si="1"/>
        <v>17</v>
      </c>
      <c r="B62" s="559" t="str">
        <f>IFERROR(IF($C$13="-","",IF(E62="-","(-)","("&amp;VLOOKUP(C62,'前年順位整理（自動更新）'!$B$3:$CN$486,MATCH('前年順位整理（自動更新）'!$D$1,'前年順位整理（自動更新）'!$B$3:$CN$3,0),)&amp;")")),"(-)")</f>
        <v>(17)</v>
      </c>
      <c r="C62" s="235" t="str">
        <f>IFERROR(_xlfn.XLOOKUP('計算用シート（当年）'!$C$1,'計算用シート（当年）'!$D$4:$AG$4,'計算用シート（当年）'!$D167:$AG167),"-")</f>
        <v>旭川市</v>
      </c>
      <c r="D62" s="235" t="str">
        <f>IFERROR(_xlfn.XLOOKUP(C62,市町村振興局拠点対応版!$D$6:$D$184,市町村振興局拠点対応版!$E$6:$E$184),"-")</f>
        <v>上川</v>
      </c>
      <c r="E62" s="236">
        <f>IFERROR(_xlfn.XLOOKUP('計算用シート（当年）'!$C$1,'計算用シート（当年）'!$D$4:$AG$4,'計算用シート（当年）'!$D346:$AG346),"-")</f>
        <v>13700</v>
      </c>
      <c r="F62" s="237"/>
      <c r="G62" s="237"/>
      <c r="H62" s="231"/>
      <c r="I62" s="231"/>
      <c r="J62" s="231"/>
      <c r="K62" s="231"/>
      <c r="L62" s="468"/>
      <c r="M62" s="542"/>
      <c r="N62" s="542"/>
      <c r="O62" s="542"/>
      <c r="P62" s="542"/>
    </row>
    <row r="63" spans="1:35" ht="16.149999999999999" customHeight="1">
      <c r="A63" s="462">
        <f t="shared" si="1"/>
        <v>18</v>
      </c>
      <c r="B63" s="559" t="str">
        <f>IFERROR(IF($C$13="-","",IF(E63="-","(-)","("&amp;VLOOKUP(C63,'前年順位整理（自動更新）'!$B$3:$CN$486,MATCH('前年順位整理（自動更新）'!$D$1,'前年順位整理（自動更新）'!$B$3:$CN$3,0),)&amp;")")),"(-)")</f>
        <v>(18)</v>
      </c>
      <c r="C63" s="235" t="str">
        <f>IFERROR(_xlfn.XLOOKUP('計算用シート（当年）'!$C$1,'計算用シート（当年）'!$D$4:$AG$4,'計算用シート（当年）'!$D168:$AG168),"-")</f>
        <v>大空町</v>
      </c>
      <c r="D63" s="235" t="str">
        <f>IFERROR(_xlfn.XLOOKUP(C63,市町村振興局拠点対応版!$D$6:$D$184,市町村振興局拠点対応版!$E$6:$E$184),"-")</f>
        <v>オホーツク</v>
      </c>
      <c r="E63" s="236">
        <f>IFERROR(_xlfn.XLOOKUP('計算用シート（当年）'!$C$1,'計算用シート（当年）'!$D$4:$AG$4,'計算用シート（当年）'!$D347:$AG347),"-")</f>
        <v>13600</v>
      </c>
      <c r="F63" s="237"/>
      <c r="G63" s="237"/>
      <c r="H63" s="231"/>
      <c r="I63" s="231"/>
      <c r="J63" s="231"/>
      <c r="K63" s="231"/>
      <c r="L63" s="468"/>
      <c r="M63" s="542"/>
      <c r="N63" s="542"/>
      <c r="O63" s="542"/>
      <c r="P63" s="542"/>
    </row>
    <row r="64" spans="1:35" ht="16.149999999999999" customHeight="1">
      <c r="A64" s="462">
        <f t="shared" si="1"/>
        <v>19</v>
      </c>
      <c r="B64" s="559" t="str">
        <f>IFERROR(IF($C$13="-","",IF(E64="-","(-)","("&amp;VLOOKUP(C64,'前年順位整理（自動更新）'!$B$3:$CN$486,MATCH('前年順位整理（自動更新）'!$D$1,'前年順位整理（自動更新）'!$B$3:$CN$3,0),)&amp;")")),"(-)")</f>
        <v>(19)</v>
      </c>
      <c r="C64" s="235" t="str">
        <f>IFERROR(_xlfn.XLOOKUP('計算用シート（当年）'!$C$1,'計算用シート（当年）'!$D$4:$AG$4,'計算用シート（当年）'!$D169:$AG169),"-")</f>
        <v>足寄町</v>
      </c>
      <c r="D64" s="235" t="str">
        <f>IFERROR(_xlfn.XLOOKUP(C64,市町村振興局拠点対応版!$D$6:$D$184,市町村振興局拠点対応版!$E$6:$E$184),"-")</f>
        <v>十勝</v>
      </c>
      <c r="E64" s="236">
        <f>IFERROR(_xlfn.XLOOKUP('計算用シート（当年）'!$C$1,'計算用シート（当年）'!$D$4:$AG$4,'計算用シート（当年）'!$D348:$AG348),"-")</f>
        <v>13400</v>
      </c>
      <c r="F64" s="237"/>
      <c r="G64" s="237"/>
      <c r="H64" s="231"/>
      <c r="I64" s="231"/>
      <c r="J64" s="231"/>
      <c r="K64" s="231"/>
      <c r="L64" s="468"/>
      <c r="M64" s="542"/>
      <c r="N64" s="542"/>
      <c r="O64" s="542"/>
      <c r="P64" s="542"/>
    </row>
    <row r="65" spans="1:16" ht="16.149999999999999" customHeight="1">
      <c r="A65" s="462">
        <f t="shared" si="1"/>
        <v>20</v>
      </c>
      <c r="B65" s="559" t="str">
        <f>IFERROR(IF($C$13="-","",IF(E65="-","(-)","("&amp;VLOOKUP(C65,'前年順位整理（自動更新）'!$B$3:$CN$486,MATCH('前年順位整理（自動更新）'!$D$1,'前年順位整理（自動更新）'!$B$3:$CN$3,0),)&amp;")")),"(-)")</f>
        <v>(20)</v>
      </c>
      <c r="C65" s="235" t="str">
        <f>IFERROR(_xlfn.XLOOKUP('計算用シート（当年）'!$C$1,'計算用シート（当年）'!$D$4:$AG$4,'計算用シート（当年）'!$D170:$AG170),"-")</f>
        <v>豊富町</v>
      </c>
      <c r="D65" s="235" t="str">
        <f>IFERROR(_xlfn.XLOOKUP(C65,市町村振興局拠点対応版!$D$6:$D$184,市町村振興局拠点対応版!$E$6:$E$184),"-")</f>
        <v>宗谷</v>
      </c>
      <c r="E65" s="236">
        <f>IFERROR(_xlfn.XLOOKUP('計算用シート（当年）'!$C$1,'計算用シート（当年）'!$D$4:$AG$4,'計算用シート（当年）'!$D349:$AG349),"-")</f>
        <v>13200</v>
      </c>
      <c r="F65" s="237"/>
      <c r="G65" s="237"/>
      <c r="H65" s="231"/>
      <c r="I65" s="231"/>
      <c r="J65" s="231"/>
      <c r="K65" s="231"/>
      <c r="L65" s="468"/>
      <c r="M65" s="542"/>
      <c r="N65" s="542"/>
      <c r="O65" s="542"/>
      <c r="P65" s="542"/>
    </row>
    <row r="66" spans="1:16" ht="31.5" customHeight="1">
      <c r="A66" s="462">
        <f t="shared" si="1"/>
        <v>21</v>
      </c>
      <c r="B66" s="559" t="str">
        <f>IFERROR(IF($C$13="-","",IF(E66="-","(-)","("&amp;VLOOKUP(C66,'前年順位整理（自動更新）'!$B$3:$CN$486,MATCH('前年順位整理（自動更新）'!$D$1,'前年順位整理（自動更新）'!$B$3:$CN$3,0),)&amp;")")),"(-)")</f>
        <v>(21)</v>
      </c>
      <c r="C66" s="235" t="str">
        <f>IFERROR(_xlfn.XLOOKUP('計算用シート（当年）'!$C$1,'計算用シート（当年）'!$D$4:$AG$4,'計算用シート（当年）'!$D171:$AG171),"-")</f>
        <v>美瑛町</v>
      </c>
      <c r="D66" s="235" t="str">
        <f>IFERROR(_xlfn.XLOOKUP(C66,市町村振興局拠点対応版!$D$6:$D$184,市町村振興局拠点対応版!$E$6:$E$184),"-")</f>
        <v>上川</v>
      </c>
      <c r="E66" s="236">
        <f>IFERROR(_xlfn.XLOOKUP('計算用シート（当年）'!$C$1,'計算用シート（当年）'!$D$4:$AG$4,'計算用シート（当年）'!$D350:$AG350),"-")</f>
        <v>12600</v>
      </c>
      <c r="F66" s="237"/>
      <c r="G66" s="237"/>
      <c r="H66" s="231"/>
      <c r="I66" s="231"/>
      <c r="J66" s="231"/>
      <c r="K66" s="231"/>
      <c r="L66" s="468"/>
      <c r="M66" s="542"/>
      <c r="N66" s="542"/>
      <c r="O66" s="542"/>
      <c r="P66" s="542"/>
    </row>
    <row r="67" spans="1:16" ht="16.149999999999999" customHeight="1">
      <c r="A67" s="462">
        <f t="shared" si="1"/>
        <v>22</v>
      </c>
      <c r="B67" s="559" t="str">
        <f>IFERROR(IF($C$13="-","",IF(E67="-","(-)","("&amp;VLOOKUP(C67,'前年順位整理（自動更新）'!$B$3:$CN$486,MATCH('前年順位整理（自動更新）'!$D$1,'前年順位整理（自動更新）'!$B$3:$CN$3,0),)&amp;")")),"(-)")</f>
        <v>(22)</v>
      </c>
      <c r="C67" s="235" t="str">
        <f>IFERROR(_xlfn.XLOOKUP('計算用シート（当年）'!$C$1,'計算用シート（当年）'!$D$4:$AG$4,'計算用シート（当年）'!$D172:$AG172),"-")</f>
        <v>鹿追町</v>
      </c>
      <c r="D67" s="235" t="str">
        <f>IFERROR(_xlfn.XLOOKUP(C67,市町村振興局拠点対応版!$D$6:$D$184,市町村振興局拠点対応版!$E$6:$E$184),"-")</f>
        <v>十勝</v>
      </c>
      <c r="E67" s="236">
        <f>IFERROR(_xlfn.XLOOKUP('計算用シート（当年）'!$C$1,'計算用シート（当年）'!$D$4:$AG$4,'計算用シート（当年）'!$D351:$AG351),"-")</f>
        <v>12200</v>
      </c>
      <c r="F67" s="237"/>
      <c r="G67" s="237"/>
      <c r="H67" s="231"/>
      <c r="I67" s="231"/>
      <c r="J67" s="231"/>
      <c r="K67" s="231"/>
      <c r="L67" s="468"/>
      <c r="M67" s="542"/>
      <c r="N67" s="542"/>
      <c r="O67" s="542"/>
      <c r="P67" s="542"/>
    </row>
    <row r="68" spans="1:16" ht="16.149999999999999" customHeight="1">
      <c r="A68" s="462">
        <f t="shared" si="1"/>
        <v>23</v>
      </c>
      <c r="B68" s="559" t="str">
        <f>IFERROR(IF($C$13="-","",IF(E68="-","(-)","("&amp;VLOOKUP(C68,'前年順位整理（自動更新）'!$B$3:$CN$486,MATCH('前年順位整理（自動更新）'!$D$1,'前年順位整理（自動更新）'!$B$3:$CN$3,0),)&amp;")")),"(-)")</f>
        <v>(23)</v>
      </c>
      <c r="C68" s="235" t="str">
        <f>IFERROR(_xlfn.XLOOKUP('計算用シート（当年）'!$C$1,'計算用シート（当年）'!$D$4:$AG$4,'計算用シート（当年）'!$D173:$AG173),"-")</f>
        <v>標津町</v>
      </c>
      <c r="D68" s="235" t="str">
        <f>IFERROR(_xlfn.XLOOKUP(C68,市町村振興局拠点対応版!$D$6:$D$184,市町村振興局拠点対応版!$E$6:$E$184),"-")</f>
        <v>根室</v>
      </c>
      <c r="E68" s="236">
        <f>IFERROR(_xlfn.XLOOKUP('計算用シート（当年）'!$C$1,'計算用シート（当年）'!$D$4:$AG$4,'計算用シート（当年）'!$D352:$AG352),"-")</f>
        <v>12100</v>
      </c>
      <c r="F68" s="237"/>
      <c r="G68" s="237"/>
      <c r="H68" s="231"/>
      <c r="I68" s="231"/>
      <c r="J68" s="231"/>
      <c r="K68" s="231"/>
      <c r="L68" s="468"/>
      <c r="M68" s="542"/>
      <c r="N68" s="542"/>
      <c r="O68" s="542"/>
      <c r="P68" s="542"/>
    </row>
    <row r="69" spans="1:16" ht="16.149999999999999" customHeight="1">
      <c r="A69" s="462">
        <f t="shared" si="1"/>
        <v>24</v>
      </c>
      <c r="B69" s="559" t="str">
        <f>IFERROR(IF($C$13="-","",IF(E69="-","(-)","("&amp;VLOOKUP(C69,'前年順位整理（自動更新）'!$B$3:$CN$486,MATCH('前年順位整理（自動更新）'!$D$1,'前年順位整理（自動更新）'!$B$3:$CN$3,0),)&amp;")")),"(-)")</f>
        <v>(23)</v>
      </c>
      <c r="C69" s="235" t="str">
        <f>IFERROR(_xlfn.XLOOKUP('計算用シート（当年）'!$C$1,'計算用シート（当年）'!$D$4:$AG$4,'計算用シート（当年）'!$D174:$AG174),"-")</f>
        <v>本別町</v>
      </c>
      <c r="D69" s="235" t="str">
        <f>IFERROR(_xlfn.XLOOKUP(C69,市町村振興局拠点対応版!$D$6:$D$184,市町村振興局拠点対応版!$E$6:$E$184),"-")</f>
        <v>十勝</v>
      </c>
      <c r="E69" s="236">
        <f>IFERROR(_xlfn.XLOOKUP('計算用シート（当年）'!$C$1,'計算用シート（当年）'!$D$4:$AG$4,'計算用シート（当年）'!$D353:$AG353),"-")</f>
        <v>12000</v>
      </c>
      <c r="F69" s="237"/>
      <c r="G69" s="237"/>
      <c r="H69" s="231"/>
      <c r="I69" s="231"/>
      <c r="J69" s="231"/>
      <c r="K69" s="231"/>
      <c r="L69" s="468"/>
      <c r="M69" s="542"/>
      <c r="N69" s="542"/>
      <c r="O69" s="542"/>
      <c r="P69" s="542"/>
    </row>
    <row r="70" spans="1:16" ht="16.149999999999999" customHeight="1">
      <c r="A70" s="462">
        <f t="shared" si="1"/>
        <v>25</v>
      </c>
      <c r="B70" s="559" t="str">
        <f>IFERROR(IF($C$13="-","",IF(E70="-","(-)","("&amp;VLOOKUP(C70,'前年順位整理（自動更新）'!$B$3:$CN$486,MATCH('前年順位整理（自動更新）'!$D$1,'前年順位整理（自動更新）'!$B$3:$CN$3,0),)&amp;")")),"(-)")</f>
        <v>(25)</v>
      </c>
      <c r="C70" s="235" t="str">
        <f>IFERROR(_xlfn.XLOOKUP('計算用シート（当年）'!$C$1,'計算用シート（当年）'!$D$4:$AG$4,'計算用シート（当年）'!$D175:$AG175),"-")</f>
        <v>深川市</v>
      </c>
      <c r="D70" s="235" t="str">
        <f>IFERROR(_xlfn.XLOOKUP(C70,市町村振興局拠点対応版!$D$6:$D$184,市町村振興局拠点対応版!$E$6:$E$184),"-")</f>
        <v>空知</v>
      </c>
      <c r="E70" s="236">
        <f>IFERROR(_xlfn.XLOOKUP('計算用シート（当年）'!$C$1,'計算用シート（当年）'!$D$4:$AG$4,'計算用シート（当年）'!$D354:$AG354),"-")</f>
        <v>11500</v>
      </c>
      <c r="F70" s="237"/>
      <c r="G70" s="237"/>
      <c r="H70" s="231"/>
      <c r="I70" s="231"/>
      <c r="J70" s="231"/>
      <c r="K70" s="231"/>
      <c r="L70" s="468"/>
    </row>
    <row r="71" spans="1:16" ht="16.149999999999999" customHeight="1">
      <c r="A71" s="462">
        <f t="shared" si="1"/>
        <v>25</v>
      </c>
      <c r="B71" s="559" t="str">
        <f>IFERROR(IF($C$13="-","",IF(E71="-","(-)","("&amp;VLOOKUP(C71,'前年順位整理（自動更新）'!$B$3:$CN$486,MATCH('前年順位整理（自動更新）'!$D$1,'前年順位整理（自動更新）'!$B$3:$CN$3,0),)&amp;")")),"(-)")</f>
        <v>(25)</v>
      </c>
      <c r="C71" s="235" t="str">
        <f>IFERROR(_xlfn.XLOOKUP('計算用シート（当年）'!$C$1,'計算用シート（当年）'!$D$4:$AG$4,'計算用シート（当年）'!$D176:$AG176),"-")</f>
        <v>更別村</v>
      </c>
      <c r="D71" s="235" t="str">
        <f>IFERROR(_xlfn.XLOOKUP(C71,市町村振興局拠点対応版!$D$6:$D$184,市町村振興局拠点対応版!$E$6:$E$184),"-")</f>
        <v>十勝</v>
      </c>
      <c r="E71" s="236">
        <f>IFERROR(_xlfn.XLOOKUP('計算用シート（当年）'!$C$1,'計算用シート（当年）'!$D$4:$AG$4,'計算用シート（当年）'!$D355:$AG355),"-")</f>
        <v>11500</v>
      </c>
      <c r="F71" s="237"/>
      <c r="G71" s="237"/>
      <c r="H71" s="231"/>
      <c r="I71" s="231"/>
      <c r="J71" s="231"/>
      <c r="K71" s="231"/>
      <c r="L71" s="468"/>
    </row>
    <row r="72" spans="1:16" ht="16.149999999999999" customHeight="1">
      <c r="A72" s="462">
        <f t="shared" si="1"/>
        <v>25</v>
      </c>
      <c r="B72" s="559" t="str">
        <f>IFERROR(IF($C$13="-","",IF(E72="-","(-)","("&amp;VLOOKUP(C72,'前年順位整理（自動更新）'!$B$3:$CN$486,MATCH('前年順位整理（自動更新）'!$D$1,'前年順位整理（自動更新）'!$B$3:$CN$3,0),)&amp;")")),"(-)")</f>
        <v>(25)</v>
      </c>
      <c r="C72" s="235" t="str">
        <f>IFERROR(_xlfn.XLOOKUP('計算用シート（当年）'!$C$1,'計算用シート（当年）'!$D$4:$AG$4,'計算用シート（当年）'!$D177:$AG177),"-")</f>
        <v>豊頃町</v>
      </c>
      <c r="D72" s="235" t="str">
        <f>IFERROR(_xlfn.XLOOKUP(C72,市町村振興局拠点対応版!$D$6:$D$184,市町村振興局拠点対応版!$E$6:$E$184),"-")</f>
        <v>十勝</v>
      </c>
      <c r="E72" s="236">
        <f>IFERROR(_xlfn.XLOOKUP('計算用シート（当年）'!$C$1,'計算用シート（当年）'!$D$4:$AG$4,'計算用シート（当年）'!$D356:$AG356),"-")</f>
        <v>11500</v>
      </c>
      <c r="F72" s="237"/>
      <c r="G72" s="237"/>
      <c r="H72" s="231"/>
      <c r="I72" s="231"/>
      <c r="J72" s="231"/>
      <c r="K72" s="231"/>
      <c r="L72" s="468"/>
    </row>
    <row r="73" spans="1:16" ht="16.149999999999999" customHeight="1">
      <c r="A73" s="462">
        <f t="shared" si="1"/>
        <v>28</v>
      </c>
      <c r="B73" s="559" t="str">
        <f>IFERROR(IF($C$13="-","",IF(E73="-","(-)","("&amp;VLOOKUP(C73,'前年順位整理（自動更新）'!$B$3:$CN$486,MATCH('前年順位整理（自動更新）'!$D$1,'前年順位整理（自動更新）'!$B$3:$CN$3,0),)&amp;")")),"(-)")</f>
        <v>(28)</v>
      </c>
      <c r="C73" s="235" t="str">
        <f>IFERROR(_xlfn.XLOOKUP('計算用シート（当年）'!$C$1,'計算用シート（当年）'!$D$4:$AG$4,'計算用シート（当年）'!$D178:$AG178),"-")</f>
        <v>浦幌町</v>
      </c>
      <c r="D73" s="235" t="str">
        <f>IFERROR(_xlfn.XLOOKUP(C73,市町村振興局拠点対応版!$D$6:$D$184,市町村振興局拠点対応版!$E$6:$E$184),"-")</f>
        <v>十勝</v>
      </c>
      <c r="E73" s="236">
        <f>IFERROR(_xlfn.XLOOKUP('計算用シート（当年）'!$C$1,'計算用シート（当年）'!$D$4:$AG$4,'計算用シート（当年）'!$D357:$AG357),"-")</f>
        <v>11300</v>
      </c>
      <c r="F73" s="237"/>
      <c r="G73" s="237"/>
      <c r="H73" s="231"/>
      <c r="I73" s="231"/>
      <c r="J73" s="231"/>
      <c r="K73" s="231"/>
      <c r="L73" s="468"/>
    </row>
    <row r="74" spans="1:16" ht="16.149999999999999" customHeight="1">
      <c r="A74" s="462">
        <f t="shared" si="1"/>
        <v>29</v>
      </c>
      <c r="B74" s="559" t="str">
        <f>IFERROR(IF($C$13="-","",IF(E74="-","(-)","("&amp;VLOOKUP(C74,'前年順位整理（自動更新）'!$B$3:$CN$486,MATCH('前年順位整理（自動更新）'!$D$1,'前年順位整理（自動更新）'!$B$3:$CN$3,0),)&amp;")")),"(-)")</f>
        <v>(29)</v>
      </c>
      <c r="C74" s="235" t="str">
        <f>IFERROR(_xlfn.XLOOKUP('計算用シート（当年）'!$C$1,'計算用シート（当年）'!$D$4:$AG$4,'計算用シート（当年）'!$D179:$AG179),"-")</f>
        <v>上士幌町</v>
      </c>
      <c r="D74" s="235" t="str">
        <f>IFERROR(_xlfn.XLOOKUP(C74,市町村振興局拠点対応版!$D$6:$D$184,市町村振興局拠点対応版!$E$6:$E$184),"-")</f>
        <v>十勝</v>
      </c>
      <c r="E74" s="236">
        <f>IFERROR(_xlfn.XLOOKUP('計算用シート（当年）'!$C$1,'計算用シート（当年）'!$D$4:$AG$4,'計算用シート（当年）'!$D358:$AG358),"-")</f>
        <v>11100</v>
      </c>
      <c r="F74" s="237"/>
      <c r="G74" s="237"/>
      <c r="H74" s="231"/>
      <c r="I74" s="231"/>
      <c r="J74" s="231"/>
      <c r="K74" s="231"/>
      <c r="L74" s="468"/>
    </row>
    <row r="75" spans="1:16" ht="16.149999999999999" customHeight="1">
      <c r="A75" s="462">
        <f t="shared" si="1"/>
        <v>30</v>
      </c>
      <c r="B75" s="559" t="str">
        <f>IFERROR(IF($C$13="-","",IF(E75="-","(-)","("&amp;VLOOKUP(C75,'前年順位整理（自動更新）'!$B$3:$CN$486,MATCH('前年順位整理（自動更新）'!$D$1,'前年順位整理（自動更新）'!$B$3:$CN$3,0),)&amp;")")),"(-)")</f>
        <v>(29)</v>
      </c>
      <c r="C75" s="235" t="str">
        <f>IFERROR(_xlfn.XLOOKUP('計算用シート（当年）'!$C$1,'計算用シート（当年）'!$D$4:$AG$4,'計算用シート（当年）'!$D180:$AG180),"-")</f>
        <v>長沼町</v>
      </c>
      <c r="D75" s="235" t="str">
        <f>IFERROR(_xlfn.XLOOKUP(C75,市町村振興局拠点対応版!$D$6:$D$184,市町村振興局拠点対応版!$E$6:$E$184),"-")</f>
        <v>空知</v>
      </c>
      <c r="E75" s="238">
        <f>IFERROR(_xlfn.XLOOKUP('計算用シート（当年）'!$C$1,'計算用シート（当年）'!$D$4:$AG$4,'計算用シート（当年）'!$D359:$AG359),"-")</f>
        <v>11000</v>
      </c>
      <c r="F75" s="237"/>
      <c r="G75" s="237"/>
      <c r="H75" s="231"/>
      <c r="I75" s="231"/>
      <c r="J75" s="231"/>
      <c r="K75" s="231"/>
      <c r="L75" s="468"/>
    </row>
    <row r="76" spans="1:16" ht="31.5" customHeight="1">
      <c r="A76" s="462">
        <f t="shared" si="1"/>
        <v>31</v>
      </c>
      <c r="B76" s="559" t="str">
        <f>IFERROR(IF($C$13="-","",IF(E76="-","(-)","("&amp;VLOOKUP(C76,'前年順位整理（自動更新）'!$B$3:$CN$486,MATCH('前年順位整理（自動更新）'!$D$1,'前年順位整理（自動更新）'!$B$3:$CN$3,0),)&amp;")")),"(-)")</f>
        <v>(31)</v>
      </c>
      <c r="C76" s="235" t="str">
        <f>IFERROR(_xlfn.XLOOKUP('計算用シート（当年）'!$C$1,'計算用シート（当年）'!$D$4:$AG$4,'計算用シート（当年）'!$D181:$AG181),"-")</f>
        <v>枝幸町</v>
      </c>
      <c r="D76" s="235" t="str">
        <f>IFERROR(_xlfn.XLOOKUP(C76,市町村振興局拠点対応版!$D$6:$D$184,市町村振興局拠点対応版!$E$6:$E$184),"-")</f>
        <v>宗谷</v>
      </c>
      <c r="E76" s="238">
        <f>IFERROR(_xlfn.XLOOKUP('計算用シート（当年）'!$C$1,'計算用シート（当年）'!$D$4:$AG$4,'計算用シート（当年）'!$D360:$AG360),"-")</f>
        <v>10900</v>
      </c>
      <c r="H76" s="231"/>
      <c r="I76" s="231"/>
      <c r="J76" s="231"/>
      <c r="K76" s="231"/>
      <c r="L76" s="468"/>
    </row>
    <row r="77" spans="1:16" ht="15.75" customHeight="1">
      <c r="A77" s="462">
        <f t="shared" si="1"/>
        <v>32</v>
      </c>
      <c r="B77" s="559" t="str">
        <f>IFERROR(IF($C$13="-","",IF(E77="-","(-)","("&amp;VLOOKUP(C77,'前年順位整理（自動更新）'!$B$3:$CN$486,MATCH('前年順位整理（自動更新）'!$D$1,'前年順位整理（自動更新）'!$B$3:$CN$3,0),)&amp;")")),"(-)")</f>
        <v>(33)</v>
      </c>
      <c r="C77" s="235" t="str">
        <f>IFERROR(_xlfn.XLOOKUP('計算用シート（当年）'!$C$1,'計算用シート（当年）'!$D$4:$AG$4,'計算用シート（当年）'!$D182:$AG182),"-")</f>
        <v>美幌町</v>
      </c>
      <c r="D77" s="235" t="str">
        <f>IFERROR(_xlfn.XLOOKUP(C77,市町村振興局拠点対応版!$D$6:$D$184,市町村振興局拠点対応版!$E$6:$E$184),"-")</f>
        <v>オホーツク</v>
      </c>
      <c r="E77" s="236">
        <f>IFERROR(_xlfn.XLOOKUP('計算用シート（当年）'!$C$1,'計算用シート（当年）'!$D$4:$AG$4,'計算用シート（当年）'!$D361:$AG361),"-")</f>
        <v>10700</v>
      </c>
      <c r="F77" s="231"/>
      <c r="G77" s="231"/>
      <c r="H77" s="231"/>
      <c r="I77" s="231"/>
      <c r="J77" s="231"/>
      <c r="K77" s="231"/>
      <c r="L77" s="468"/>
    </row>
    <row r="78" spans="1:16" ht="15.75" customHeight="1">
      <c r="A78" s="462">
        <f t="shared" ref="A78:A109" si="2">IFERROR(RANK(E78,($E$46:$E$224),0),"-")</f>
        <v>33</v>
      </c>
      <c r="B78" s="559" t="str">
        <f>IFERROR(IF($C$13="-","",IF(E78="-","(-)","("&amp;VLOOKUP(C78,'前年順位整理（自動更新）'!$B$3:$CN$486,MATCH('前年順位整理（自動更新）'!$D$1,'前年順位整理（自動更新）'!$B$3:$CN$3,0),)&amp;")")),"(-)")</f>
        <v>(33)</v>
      </c>
      <c r="C78" s="235" t="str">
        <f>IFERROR(_xlfn.XLOOKUP('計算用シート（当年）'!$C$1,'計算用シート（当年）'!$D$4:$AG$4,'計算用シート（当年）'!$D183:$AG183),"-")</f>
        <v>斜里町</v>
      </c>
      <c r="D78" s="235" t="str">
        <f>IFERROR(_xlfn.XLOOKUP(C78,市町村振興局拠点対応版!$D$6:$D$184,市町村振興局拠点対応版!$E$6:$E$184),"-")</f>
        <v>オホーツク</v>
      </c>
      <c r="E78" s="238">
        <f>IFERROR(_xlfn.XLOOKUP('計算用シート（当年）'!$C$1,'計算用シート（当年）'!$D$4:$AG$4,'計算用シート（当年）'!$D362:$AG362),"-")</f>
        <v>10600</v>
      </c>
      <c r="F78" s="234"/>
      <c r="G78" s="234"/>
      <c r="H78" s="231"/>
      <c r="I78" s="231"/>
      <c r="J78" s="231"/>
      <c r="K78" s="231"/>
      <c r="L78" s="468"/>
    </row>
    <row r="79" spans="1:16" ht="16.149999999999999" customHeight="1">
      <c r="A79" s="462">
        <f t="shared" si="2"/>
        <v>33</v>
      </c>
      <c r="B79" s="559" t="str">
        <f>IFERROR(IF($C$13="-","",IF(E79="-","(-)","("&amp;VLOOKUP(C79,'前年順位整理（自動更新）'!$B$3:$CN$486,MATCH('前年順位整理（自動更新）'!$D$1,'前年順位整理（自動更新）'!$B$3:$CN$3,0),)&amp;")")),"(-)")</f>
        <v>(32)</v>
      </c>
      <c r="C79" s="235" t="str">
        <f>IFERROR(_xlfn.XLOOKUP('計算用シート（当年）'!$C$1,'計算用シート（当年）'!$D$4:$AG$4,'計算用シート（当年）'!$D184:$AG184),"-")</f>
        <v>湧別町</v>
      </c>
      <c r="D79" s="235" t="str">
        <f>IFERROR(_xlfn.XLOOKUP(C79,市町村振興局拠点対応版!$D$6:$D$184,市町村振興局拠点対応版!$E$6:$E$184),"-")</f>
        <v>オホーツク</v>
      </c>
      <c r="E79" s="238">
        <f>IFERROR(_xlfn.XLOOKUP('計算用シート（当年）'!$C$1,'計算用シート（当年）'!$D$4:$AG$4,'計算用シート（当年）'!$D363:$AG363),"-")</f>
        <v>10600</v>
      </c>
      <c r="F79" s="237"/>
      <c r="G79" s="237"/>
      <c r="H79" s="231"/>
      <c r="I79" s="231"/>
      <c r="J79" s="231"/>
      <c r="K79" s="231"/>
      <c r="L79" s="468"/>
    </row>
    <row r="80" spans="1:16" ht="16.149999999999999" customHeight="1">
      <c r="A80" s="462">
        <f t="shared" si="2"/>
        <v>35</v>
      </c>
      <c r="B80" s="559" t="str">
        <f>IFERROR(IF($C$13="-","",IF(E80="-","(-)","("&amp;VLOOKUP(C80,'前年順位整理（自動更新）'!$B$3:$CN$486,MATCH('前年順位整理（自動更新）'!$D$1,'前年順位整理（自動更新）'!$B$3:$CN$3,0),)&amp;")")),"(-)")</f>
        <v>(35)</v>
      </c>
      <c r="C80" s="235" t="str">
        <f>IFERROR(_xlfn.XLOOKUP('計算用シート（当年）'!$C$1,'計算用シート（当年）'!$D$4:$AG$4,'計算用シート（当年）'!$D185:$AG185),"-")</f>
        <v>富良野市</v>
      </c>
      <c r="D80" s="235" t="str">
        <f>IFERROR(_xlfn.XLOOKUP(C80,市町村振興局拠点対応版!$D$6:$D$184,市町村振興局拠点対応版!$E$6:$E$184),"-")</f>
        <v>上川</v>
      </c>
      <c r="E80" s="238">
        <f>IFERROR(_xlfn.XLOOKUP('計算用シート（当年）'!$C$1,'計算用シート（当年）'!$D$4:$AG$4,'計算用シート（当年）'!$D364:$AG364),"-")</f>
        <v>10500</v>
      </c>
      <c r="F80" s="237"/>
      <c r="G80" s="237"/>
      <c r="H80" s="231"/>
      <c r="I80" s="231"/>
      <c r="J80" s="231"/>
      <c r="K80" s="231"/>
      <c r="L80" s="468"/>
    </row>
    <row r="81" spans="1:35" ht="16.149999999999999" customHeight="1">
      <c r="A81" s="462">
        <f t="shared" si="2"/>
        <v>36</v>
      </c>
      <c r="B81" s="559" t="str">
        <f>IFERROR(IF($C$13="-","",IF(E81="-","(-)","("&amp;VLOOKUP(C81,'前年順位整理（自動更新）'!$B$3:$CN$486,MATCH('前年順位整理（自動更新）'!$D$1,'前年順位整理（自動更新）'!$B$3:$CN$3,0),)&amp;")")),"(-)")</f>
        <v>(35)</v>
      </c>
      <c r="C81" s="235" t="str">
        <f>IFERROR(_xlfn.XLOOKUP('計算用シート（当年）'!$C$1,'計算用シート（当年）'!$D$4:$AG$4,'計算用シート（当年）'!$D186:$AG186),"-")</f>
        <v>釧路市</v>
      </c>
      <c r="D81" s="235" t="str">
        <f>IFERROR(_xlfn.XLOOKUP(C81,市町村振興局拠点対応版!$D$6:$D$184,市町村振興局拠点対応版!$E$6:$E$184),"-")</f>
        <v>釧路</v>
      </c>
      <c r="E81" s="238">
        <f>IFERROR(_xlfn.XLOOKUP('計算用シート（当年）'!$C$1,'計算用シート（当年）'!$D$4:$AG$4,'計算用シート（当年）'!$D365:$AG365),"-")</f>
        <v>10400</v>
      </c>
      <c r="F81" s="237"/>
      <c r="G81" s="237"/>
      <c r="H81" s="231"/>
      <c r="I81" s="231"/>
      <c r="J81" s="231"/>
      <c r="K81" s="231"/>
      <c r="L81" s="468"/>
    </row>
    <row r="82" spans="1:35" ht="16.149999999999999" customHeight="1">
      <c r="A82" s="462">
        <f t="shared" si="2"/>
        <v>36</v>
      </c>
      <c r="B82" s="559" t="str">
        <f>IFERROR(IF($C$13="-","",IF(E82="-","(-)","("&amp;VLOOKUP(C82,'前年順位整理（自動更新）'!$B$3:$CN$486,MATCH('前年順位整理（自動更新）'!$D$1,'前年順位整理（自動更新）'!$B$3:$CN$3,0),)&amp;")")),"(-)")</f>
        <v>(37)</v>
      </c>
      <c r="C82" s="235" t="str">
        <f>IFERROR(_xlfn.XLOOKUP('計算用シート（当年）'!$C$1,'計算用シート（当年）'!$D$4:$AG$4,'計算用シート（当年）'!$D187:$AG187),"-")</f>
        <v>小清水町</v>
      </c>
      <c r="D82" s="235" t="str">
        <f>IFERROR(_xlfn.XLOOKUP(C82,市町村振興局拠点対応版!$D$6:$D$184,市町村振興局拠点対応版!$E$6:$E$184),"-")</f>
        <v>オホーツク</v>
      </c>
      <c r="E82" s="238">
        <f>IFERROR(_xlfn.XLOOKUP('計算用シート（当年）'!$C$1,'計算用シート（当年）'!$D$4:$AG$4,'計算用シート（当年）'!$D366:$AG366),"-")</f>
        <v>10400</v>
      </c>
      <c r="F82" s="237"/>
      <c r="G82" s="237"/>
      <c r="H82" s="231"/>
      <c r="I82" s="231"/>
      <c r="J82" s="231"/>
      <c r="K82" s="231"/>
      <c r="L82" s="468"/>
    </row>
    <row r="83" spans="1:35" ht="16.149999999999999" customHeight="1">
      <c r="A83" s="462">
        <f t="shared" si="2"/>
        <v>38</v>
      </c>
      <c r="B83" s="559" t="str">
        <f>IFERROR(IF($C$13="-","",IF(E83="-","(-)","("&amp;VLOOKUP(C83,'前年順位整理（自動更新）'!$B$3:$CN$486,MATCH('前年順位整理（自動更新）'!$D$1,'前年順位整理（自動更新）'!$B$3:$CN$3,0),)&amp;")")),"(-)")</f>
        <v>(38)</v>
      </c>
      <c r="C83" s="235" t="str">
        <f>IFERROR(_xlfn.XLOOKUP('計算用シート（当年）'!$C$1,'計算用シート（当年）'!$D$4:$AG$4,'計算用シート（当年）'!$D188:$AG188),"-")</f>
        <v>名寄市</v>
      </c>
      <c r="D83" s="235" t="str">
        <f>IFERROR(_xlfn.XLOOKUP(C83,市町村振興局拠点対応版!$D$6:$D$184,市町村振興局拠点対応版!$E$6:$E$184),"-")</f>
        <v>上川</v>
      </c>
      <c r="E83" s="238">
        <f>IFERROR(_xlfn.XLOOKUP('計算用シート（当年）'!$C$1,'計算用シート（当年）'!$D$4:$AG$4,'計算用シート（当年）'!$D367:$AG367),"-")</f>
        <v>10300</v>
      </c>
      <c r="F83" s="237"/>
      <c r="G83" s="237"/>
      <c r="H83" s="231"/>
      <c r="I83" s="231"/>
      <c r="J83" s="231"/>
      <c r="K83" s="231"/>
      <c r="L83" s="468"/>
    </row>
    <row r="84" spans="1:35" ht="16.149999999999999" customHeight="1">
      <c r="A84" s="462">
        <f t="shared" si="2"/>
        <v>39</v>
      </c>
      <c r="B84" s="559" t="str">
        <f>IFERROR(IF($C$13="-","",IF(E84="-","(-)","("&amp;VLOOKUP(C84,'前年順位整理（自動更新）'!$B$3:$CN$486,MATCH('前年順位整理（自動更新）'!$D$1,'前年順位整理（自動更新）'!$B$3:$CN$3,0),)&amp;")")),"(-)")</f>
        <v>(39)</v>
      </c>
      <c r="C84" s="235" t="str">
        <f>IFERROR(_xlfn.XLOOKUP('計算用シート（当年）'!$C$1,'計算用シート（当年）'!$D$4:$AG$4,'計算用シート（当年）'!$D189:$AG189),"-")</f>
        <v>弟子屈町</v>
      </c>
      <c r="D84" s="235" t="str">
        <f>IFERROR(_xlfn.XLOOKUP(C84,市町村振興局拠点対応版!$D$6:$D$184,市町村振興局拠点対応版!$E$6:$E$184),"-")</f>
        <v>釧路</v>
      </c>
      <c r="E84" s="238">
        <f>IFERROR(_xlfn.XLOOKUP('計算用シート（当年）'!$C$1,'計算用シート（当年）'!$D$4:$AG$4,'計算用シート（当年）'!$D368:$AG368),"-")</f>
        <v>10200</v>
      </c>
      <c r="F84" s="237"/>
      <c r="G84" s="237"/>
      <c r="H84" s="231"/>
      <c r="I84" s="231"/>
      <c r="J84" s="231"/>
      <c r="K84" s="231"/>
      <c r="L84" s="468"/>
    </row>
    <row r="85" spans="1:35" ht="16.149999999999999" customHeight="1">
      <c r="A85" s="462">
        <f t="shared" si="2"/>
        <v>40</v>
      </c>
      <c r="B85" s="559" t="str">
        <f>IFERROR(IF($C$13="-","",IF(E85="-","(-)","("&amp;VLOOKUP(C85,'前年順位整理（自動更新）'!$B$3:$CN$486,MATCH('前年順位整理（自動更新）'!$D$1,'前年順位整理（自動更新）'!$B$3:$CN$3,0),)&amp;")")),"(-)")</f>
        <v>(41)</v>
      </c>
      <c r="C85" s="235" t="str">
        <f>IFERROR(_xlfn.XLOOKUP('計算用シート（当年）'!$C$1,'計算用シート（当年）'!$D$4:$AG$4,'計算用シート（当年）'!$D190:$AG190),"-")</f>
        <v>雄武町</v>
      </c>
      <c r="D85" s="235" t="str">
        <f>IFERROR(_xlfn.XLOOKUP(C85,市町村振興局拠点対応版!$D$6:$D$184,市町村振興局拠点対応版!$E$6:$E$184),"-")</f>
        <v>オホーツク</v>
      </c>
      <c r="E85" s="238">
        <f>IFERROR(_xlfn.XLOOKUP('計算用シート（当年）'!$C$1,'計算用シート（当年）'!$D$4:$AG$4,'計算用シート（当年）'!$D369:$AG369),"-")</f>
        <v>9970</v>
      </c>
      <c r="F85" s="237"/>
      <c r="G85" s="237"/>
      <c r="H85" s="231"/>
      <c r="I85" s="231"/>
      <c r="J85" s="231"/>
      <c r="K85" s="231"/>
      <c r="L85" s="468"/>
      <c r="AI85" s="20" t="s">
        <v>15</v>
      </c>
    </row>
    <row r="86" spans="1:35" ht="31.5" customHeight="1">
      <c r="A86" s="462">
        <f t="shared" si="2"/>
        <v>41</v>
      </c>
      <c r="B86" s="559" t="str">
        <f>IFERROR(IF($C$13="-","",IF(E86="-","(-)","("&amp;VLOOKUP(C86,'前年順位整理（自動更新）'!$B$3:$CN$486,MATCH('前年順位整理（自動更新）'!$D$1,'前年順位整理（自動更新）'!$B$3:$CN$3,0),)&amp;")")),"(-)")</f>
        <v>(40)</v>
      </c>
      <c r="C86" s="235" t="str">
        <f>IFERROR(_xlfn.XLOOKUP('計算用シート（当年）'!$C$1,'計算用シート（当年）'!$D$4:$AG$4,'計算用シート（当年）'!$D191:$AG191),"-")</f>
        <v>天塩町</v>
      </c>
      <c r="D86" s="235" t="str">
        <f>IFERROR(_xlfn.XLOOKUP(C86,市町村振興局拠点対応版!$D$6:$D$184,市町村振興局拠点対応版!$E$6:$E$184),"-")</f>
        <v>留萌</v>
      </c>
      <c r="E86" s="238">
        <f>IFERROR(_xlfn.XLOOKUP('計算用シート（当年）'!$C$1,'計算用シート（当年）'!$D$4:$AG$4,'計算用シート（当年）'!$D370:$AG370),"-")</f>
        <v>9910</v>
      </c>
      <c r="F86" s="237"/>
      <c r="G86" s="237"/>
      <c r="H86" s="231"/>
      <c r="I86" s="231"/>
      <c r="J86" s="231"/>
      <c r="K86" s="231"/>
      <c r="L86" s="468"/>
    </row>
    <row r="87" spans="1:35" ht="15.75" customHeight="1">
      <c r="A87" s="462">
        <f t="shared" si="2"/>
        <v>42</v>
      </c>
      <c r="B87" s="559" t="str">
        <f>IFERROR(IF($C$13="-","",IF(E87="-","(-)","("&amp;VLOOKUP(C87,'前年順位整理（自動更新）'!$B$3:$CN$486,MATCH('前年順位整理（自動更新）'!$D$1,'前年順位整理（自動更新）'!$B$3:$CN$3,0),)&amp;")")),"(-)")</f>
        <v>(43)</v>
      </c>
      <c r="C87" s="235" t="str">
        <f>IFERROR(_xlfn.XLOOKUP('計算用シート（当年）'!$C$1,'計算用シート（当年）'!$D$4:$AG$4,'計算用シート（当年）'!$D192:$AG192),"-")</f>
        <v>池田町</v>
      </c>
      <c r="D87" s="235" t="str">
        <f>IFERROR(_xlfn.XLOOKUP(C87,市町村振興局拠点対応版!$D$6:$D$184,市町村振興局拠点対応版!$E$6:$E$184),"-")</f>
        <v>十勝</v>
      </c>
      <c r="E87" s="238">
        <f>IFERROR(_xlfn.XLOOKUP('計算用シート（当年）'!$C$1,'計算用シート（当年）'!$D$4:$AG$4,'計算用シート（当年）'!$D371:$AG371),"-")</f>
        <v>9510</v>
      </c>
      <c r="F87" s="237"/>
      <c r="G87" s="237"/>
      <c r="H87" s="231"/>
      <c r="I87" s="231"/>
      <c r="J87" s="231"/>
      <c r="K87" s="231"/>
      <c r="L87" s="468"/>
    </row>
    <row r="88" spans="1:35" ht="15.75" customHeight="1">
      <c r="A88" s="462">
        <f t="shared" si="2"/>
        <v>43</v>
      </c>
      <c r="B88" s="559" t="str">
        <f>IFERROR(IF($C$13="-","",IF(E88="-","(-)","("&amp;VLOOKUP(C88,'前年順位整理（自動更新）'!$B$3:$CN$486,MATCH('前年順位整理（自動更新）'!$D$1,'前年順位整理（自動更新）'!$B$3:$CN$3,0),)&amp;")")),"(-)")</f>
        <v>(45)</v>
      </c>
      <c r="C88" s="235" t="str">
        <f>IFERROR(_xlfn.XLOOKUP('計算用シート（当年）'!$C$1,'計算用シート（当年）'!$D$4:$AG$4,'計算用シート（当年）'!$D193:$AG193),"-")</f>
        <v>日高町</v>
      </c>
      <c r="D88" s="235" t="str">
        <f>IFERROR(_xlfn.XLOOKUP(C88,市町村振興局拠点対応版!$D$6:$D$184,市町村振興局拠点対応版!$E$6:$E$184),"-")</f>
        <v>日高</v>
      </c>
      <c r="E88" s="238">
        <f>IFERROR(_xlfn.XLOOKUP('計算用シート（当年）'!$C$1,'計算用シート（当年）'!$D$4:$AG$4,'計算用シート（当年）'!$D372:$AG372),"-")</f>
        <v>9430</v>
      </c>
      <c r="F88" s="237"/>
      <c r="G88" s="237"/>
      <c r="H88" s="231"/>
      <c r="I88" s="231"/>
      <c r="J88" s="231"/>
      <c r="K88" s="231"/>
      <c r="L88" s="468"/>
    </row>
    <row r="89" spans="1:35" ht="15.75" customHeight="1">
      <c r="A89" s="462">
        <f t="shared" si="2"/>
        <v>44</v>
      </c>
      <c r="B89" s="559" t="str">
        <f>IFERROR(IF($C$13="-","",IF(E89="-","(-)","("&amp;VLOOKUP(C89,'前年順位整理（自動更新）'!$B$3:$CN$486,MATCH('前年順位整理（自動更新）'!$D$1,'前年順位整理（自動更新）'!$B$3:$CN$3,0),)&amp;")")),"(-)")</f>
        <v>(42)</v>
      </c>
      <c r="C89" s="235" t="str">
        <f>IFERROR(_xlfn.XLOOKUP('計算用シート（当年）'!$C$1,'計算用シート（当年）'!$D$4:$AG$4,'計算用シート（当年）'!$D194:$AG194),"-")</f>
        <v>根室市</v>
      </c>
      <c r="D89" s="235" t="str">
        <f>IFERROR(_xlfn.XLOOKUP(C89,市町村振興局拠点対応版!$D$6:$D$184,市町村振興局拠点対応版!$E$6:$E$184),"-")</f>
        <v>根室</v>
      </c>
      <c r="E89" s="238">
        <f>IFERROR(_xlfn.XLOOKUP('計算用シート（当年）'!$C$1,'計算用シート（当年）'!$D$4:$AG$4,'計算用シート（当年）'!$D373:$AG373),"-")</f>
        <v>9370</v>
      </c>
      <c r="F89" s="237"/>
      <c r="G89" s="237"/>
      <c r="H89" s="231"/>
      <c r="I89" s="231"/>
      <c r="J89" s="231"/>
      <c r="K89" s="231"/>
      <c r="L89" s="468"/>
    </row>
    <row r="90" spans="1:35" ht="15.75" customHeight="1">
      <c r="A90" s="462">
        <f t="shared" si="2"/>
        <v>45</v>
      </c>
      <c r="B90" s="559" t="str">
        <f>IFERROR(IF($C$13="-","",IF(E90="-","(-)","("&amp;VLOOKUP(C90,'前年順位整理（自動更新）'!$B$3:$CN$486,MATCH('前年順位整理（自動更新）'!$D$1,'前年順位整理（自動更新）'!$B$3:$CN$3,0),)&amp;")")),"(-)")</f>
        <v>(44)</v>
      </c>
      <c r="C90" s="235" t="str">
        <f>IFERROR(_xlfn.XLOOKUP('計算用シート（当年）'!$C$1,'計算用シート（当年）'!$D$4:$AG$4,'計算用シート（当年）'!$D195:$AG195),"-")</f>
        <v>鶴居村</v>
      </c>
      <c r="D90" s="235" t="str">
        <f>IFERROR(_xlfn.XLOOKUP(C90,市町村振興局拠点対応版!$D$6:$D$184,市町村振興局拠点対応版!$E$6:$E$184),"-")</f>
        <v>釧路</v>
      </c>
      <c r="E90" s="238">
        <f>IFERROR(_xlfn.XLOOKUP('計算用シート（当年）'!$C$1,'計算用シート（当年）'!$D$4:$AG$4,'計算用シート（当年）'!$D374:$AG374),"-")</f>
        <v>9360</v>
      </c>
      <c r="F90" s="237"/>
      <c r="G90" s="237"/>
      <c r="H90" s="231"/>
      <c r="I90" s="231"/>
      <c r="J90" s="231"/>
      <c r="K90" s="231"/>
      <c r="L90" s="468"/>
    </row>
    <row r="91" spans="1:35" ht="15.75" customHeight="1">
      <c r="A91" s="462">
        <f t="shared" si="2"/>
        <v>46</v>
      </c>
      <c r="B91" s="559" t="str">
        <f>IFERROR(IF($C$13="-","",IF(E91="-","(-)","("&amp;VLOOKUP(C91,'前年順位整理（自動更新）'!$B$3:$CN$486,MATCH('前年順位整理（自動更新）'!$D$1,'前年順位整理（自動更新）'!$B$3:$CN$3,0),)&amp;")")),"(-)")</f>
        <v>(46)</v>
      </c>
      <c r="C91" s="235" t="str">
        <f>IFERROR(_xlfn.XLOOKUP('計算用シート（当年）'!$C$1,'計算用シート（当年）'!$D$4:$AG$4,'計算用シート（当年）'!$D196:$AG196),"-")</f>
        <v>美唄市</v>
      </c>
      <c r="D91" s="235" t="str">
        <f>IFERROR(_xlfn.XLOOKUP(C91,市町村振興局拠点対応版!$D$6:$D$184,市町村振興局拠点対応版!$E$6:$E$184),"-")</f>
        <v>空知</v>
      </c>
      <c r="E91" s="238">
        <f>IFERROR(_xlfn.XLOOKUP('計算用シート（当年）'!$C$1,'計算用シート（当年）'!$D$4:$AG$4,'計算用シート（当年）'!$D375:$AG375),"-")</f>
        <v>9350</v>
      </c>
      <c r="F91" s="237"/>
      <c r="G91" s="237"/>
      <c r="H91" s="231"/>
      <c r="I91" s="231"/>
      <c r="J91" s="231"/>
      <c r="K91" s="231"/>
      <c r="L91" s="468"/>
    </row>
    <row r="92" spans="1:35" ht="15.75" customHeight="1">
      <c r="A92" s="462">
        <f t="shared" si="2"/>
        <v>47</v>
      </c>
      <c r="B92" s="559" t="str">
        <f>IFERROR(IF($C$13="-","",IF(E92="-","(-)","("&amp;VLOOKUP(C92,'前年順位整理（自動更新）'!$B$3:$CN$486,MATCH('前年順位整理（自動更新）'!$D$1,'前年順位整理（自動更新）'!$B$3:$CN$3,0),)&amp;")")),"(-)")</f>
        <v>(47)</v>
      </c>
      <c r="C92" s="235" t="str">
        <f>IFERROR(_xlfn.XLOOKUP('計算用シート（当年）'!$C$1,'計算用シート（当年）'!$D$4:$AG$4,'計算用シート（当年）'!$D197:$AG197),"-")</f>
        <v>新ひだか町</v>
      </c>
      <c r="D92" s="235" t="str">
        <f>IFERROR(_xlfn.XLOOKUP(C92,市町村振興局拠点対応版!$D$6:$D$184,市町村振興局拠点対応版!$E$6:$E$184),"-")</f>
        <v>日高</v>
      </c>
      <c r="E92" s="238">
        <f>IFERROR(_xlfn.XLOOKUP('計算用シート（当年）'!$C$1,'計算用シート（当年）'!$D$4:$AG$4,'計算用シート（当年）'!$D376:$AG376),"-")</f>
        <v>9160</v>
      </c>
      <c r="F92" s="237"/>
      <c r="G92" s="237"/>
      <c r="H92" s="231"/>
      <c r="I92" s="231"/>
      <c r="J92" s="231"/>
      <c r="K92" s="231"/>
      <c r="L92" s="468"/>
    </row>
    <row r="93" spans="1:35" ht="15.75" customHeight="1">
      <c r="A93" s="462">
        <f t="shared" si="2"/>
        <v>48</v>
      </c>
      <c r="B93" s="559" t="str">
        <f>IFERROR(IF($C$13="-","",IF(E93="-","(-)","("&amp;VLOOKUP(C93,'前年順位整理（自動更新）'!$B$3:$CN$486,MATCH('前年順位整理（自動更新）'!$D$1,'前年順位整理（自動更新）'!$B$3:$CN$3,0),)&amp;")")),"(-)")</f>
        <v>(48)</v>
      </c>
      <c r="C93" s="235" t="str">
        <f>IFERROR(_xlfn.XLOOKUP('計算用シート（当年）'!$C$1,'計算用シート（当年）'!$D$4:$AG$4,'計算用シート（当年）'!$D198:$AG198),"-")</f>
        <v>清里町</v>
      </c>
      <c r="D93" s="235" t="str">
        <f>IFERROR(_xlfn.XLOOKUP(C93,市町村振興局拠点対応版!$D$6:$D$184,市町村振興局拠点対応版!$E$6:$E$184),"-")</f>
        <v>オホーツク</v>
      </c>
      <c r="E93" s="238">
        <f>IFERROR(_xlfn.XLOOKUP('計算用シート（当年）'!$C$1,'計算用シート（当年）'!$D$4:$AG$4,'計算用シート（当年）'!$D377:$AG377),"-")</f>
        <v>8980</v>
      </c>
      <c r="F93" s="237"/>
      <c r="G93" s="237"/>
      <c r="H93" s="231"/>
      <c r="I93" s="231"/>
      <c r="J93" s="231"/>
      <c r="K93" s="231"/>
      <c r="L93" s="468"/>
    </row>
    <row r="94" spans="1:35" ht="15.75" customHeight="1">
      <c r="A94" s="462">
        <f t="shared" si="2"/>
        <v>48</v>
      </c>
      <c r="B94" s="559" t="str">
        <f>IFERROR(IF($C$13="-","",IF(E94="-","(-)","("&amp;VLOOKUP(C94,'前年順位整理（自動更新）'!$B$3:$CN$486,MATCH('前年順位整理（自動更新）'!$D$1,'前年順位整理（自動更新）'!$B$3:$CN$3,0),)&amp;")")),"(-)")</f>
        <v>(48)</v>
      </c>
      <c r="C94" s="235" t="str">
        <f>IFERROR(_xlfn.XLOOKUP('計算用シート（当年）'!$C$1,'計算用シート（当年）'!$D$4:$AG$4,'計算用シート（当年）'!$D199:$AG199),"-")</f>
        <v>厚岸町</v>
      </c>
      <c r="D94" s="235" t="str">
        <f>IFERROR(_xlfn.XLOOKUP(C94,市町村振興局拠点対応版!$D$6:$D$184,市町村振興局拠点対応版!$E$6:$E$184),"-")</f>
        <v>釧路</v>
      </c>
      <c r="E94" s="238">
        <f>IFERROR(_xlfn.XLOOKUP('計算用シート（当年）'!$C$1,'計算用シート（当年）'!$D$4:$AG$4,'計算用シート（当年）'!$D378:$AG378),"-")</f>
        <v>8980</v>
      </c>
      <c r="F94" s="237"/>
      <c r="G94" s="237"/>
      <c r="H94" s="231"/>
      <c r="I94" s="231"/>
      <c r="J94" s="231"/>
      <c r="K94" s="231"/>
      <c r="L94" s="468"/>
    </row>
    <row r="95" spans="1:35" ht="15.75" customHeight="1">
      <c r="A95" s="462">
        <f t="shared" si="2"/>
        <v>50</v>
      </c>
      <c r="B95" s="559" t="str">
        <f>IFERROR(IF($C$13="-","",IF(E95="-","(-)","("&amp;VLOOKUP(C95,'前年順位整理（自動更新）'!$B$3:$CN$486,MATCH('前年順位整理（自動更新）'!$D$1,'前年順位整理（自動更新）'!$B$3:$CN$3,0),)&amp;")")),"(-)")</f>
        <v>(51)</v>
      </c>
      <c r="C95" s="235" t="str">
        <f>IFERROR(_xlfn.XLOOKUP('計算用シート（当年）'!$C$1,'計算用シート（当年）'!$D$4:$AG$4,'計算用シート（当年）'!$D200:$AG200),"-")</f>
        <v>紋別市</v>
      </c>
      <c r="D95" s="235" t="str">
        <f>IFERROR(_xlfn.XLOOKUP(C95,市町村振興局拠点対応版!$D$6:$D$184,市町村振興局拠点対応版!$E$6:$E$184),"-")</f>
        <v>オホーツク</v>
      </c>
      <c r="E95" s="238">
        <f>IFERROR(_xlfn.XLOOKUP('計算用シート（当年）'!$C$1,'計算用シート（当年）'!$D$4:$AG$4,'計算用シート（当年）'!$D379:$AG379),"-")</f>
        <v>8420</v>
      </c>
      <c r="F95" s="237"/>
      <c r="G95" s="237"/>
      <c r="H95" s="231"/>
      <c r="I95" s="231"/>
      <c r="J95" s="231"/>
      <c r="K95" s="231"/>
      <c r="L95" s="468"/>
    </row>
    <row r="96" spans="1:35" ht="31.5" customHeight="1">
      <c r="A96" s="462">
        <f t="shared" si="2"/>
        <v>50</v>
      </c>
      <c r="B96" s="559" t="str">
        <f>IFERROR(IF($C$13="-","",IF(E96="-","(-)","("&amp;VLOOKUP(C96,'前年順位整理（自動更新）'!$B$3:$CN$486,MATCH('前年順位整理（自動更新）'!$D$1,'前年順位整理（自動更新）'!$B$3:$CN$3,0),)&amp;")")),"(-)")</f>
        <v>(50)</v>
      </c>
      <c r="C96" s="235" t="str">
        <f>IFERROR(_xlfn.XLOOKUP('計算用シート（当年）'!$C$1,'計算用シート（当年）'!$D$4:$AG$4,'計算用シート（当年）'!$D201:$AG201),"-")</f>
        <v>当別町</v>
      </c>
      <c r="D96" s="235" t="str">
        <f>IFERROR(_xlfn.XLOOKUP(C96,市町村振興局拠点対応版!$D$6:$D$184,市町村振興局拠点対応版!$E$6:$E$184),"-")</f>
        <v>石狩</v>
      </c>
      <c r="E96" s="238">
        <f>IFERROR(_xlfn.XLOOKUP('計算用シート（当年）'!$C$1,'計算用シート（当年）'!$D$4:$AG$4,'計算用シート（当年）'!$D380:$AG380),"-")</f>
        <v>8420</v>
      </c>
      <c r="F96" s="237"/>
      <c r="G96" s="237"/>
      <c r="H96" s="231"/>
      <c r="I96" s="231"/>
      <c r="J96" s="231"/>
      <c r="K96" s="231"/>
      <c r="L96" s="468"/>
    </row>
    <row r="97" spans="1:12" ht="16.149999999999999" customHeight="1">
      <c r="A97" s="462">
        <f t="shared" si="2"/>
        <v>52</v>
      </c>
      <c r="B97" s="559" t="str">
        <f>IFERROR(IF($C$13="-","",IF(E97="-","(-)","("&amp;VLOOKUP(C97,'前年順位整理（自動更新）'!$B$3:$CN$486,MATCH('前年順位整理（自動更新）'!$D$1,'前年順位整理（自動更新）'!$B$3:$CN$3,0),)&amp;")")),"(-)")</f>
        <v>(52)</v>
      </c>
      <c r="C97" s="235" t="str">
        <f>IFERROR(_xlfn.XLOOKUP('計算用シート（当年）'!$C$1,'計算用シート（当年）'!$D$4:$AG$4,'計算用シート（当年）'!$D202:$AG202),"-")</f>
        <v>幌延町</v>
      </c>
      <c r="D97" s="235" t="str">
        <f>IFERROR(_xlfn.XLOOKUP(C97,市町村振興局拠点対応版!$D$6:$D$184,市町村振興局拠点対応版!$E$6:$E$184),"-")</f>
        <v>宗谷</v>
      </c>
      <c r="E97" s="238">
        <f>IFERROR(_xlfn.XLOOKUP('計算用シート（当年）'!$C$1,'計算用シート（当年）'!$D$4:$AG$4,'計算用シート（当年）'!$D381:$AG381),"-")</f>
        <v>8110</v>
      </c>
      <c r="F97" s="237"/>
      <c r="G97" s="237"/>
      <c r="H97" s="231"/>
      <c r="I97" s="231"/>
      <c r="J97" s="231"/>
      <c r="K97" s="231"/>
      <c r="L97" s="468"/>
    </row>
    <row r="98" spans="1:12" ht="16.149999999999999" customHeight="1">
      <c r="A98" s="462">
        <f t="shared" si="2"/>
        <v>53</v>
      </c>
      <c r="B98" s="559" t="str">
        <f>IFERROR(IF($C$13="-","",IF(E98="-","(-)","("&amp;VLOOKUP(C98,'前年順位整理（自動更新）'!$B$3:$CN$486,MATCH('前年順位整理（自動更新）'!$D$1,'前年順位整理（自動更新）'!$B$3:$CN$3,0),)&amp;")")),"(-)")</f>
        <v>(53)</v>
      </c>
      <c r="C98" s="235" t="str">
        <f>IFERROR(_xlfn.XLOOKUP('計算用シート（当年）'!$C$1,'計算用シート（当年）'!$D$4:$AG$4,'計算用シート（当年）'!$D203:$AG203),"-")</f>
        <v>遠軽町</v>
      </c>
      <c r="D98" s="235" t="str">
        <f>IFERROR(_xlfn.XLOOKUP(C98,市町村振興局拠点対応版!$D$6:$D$184,市町村振興局拠点対応版!$E$6:$E$184),"-")</f>
        <v>オホーツク</v>
      </c>
      <c r="E98" s="238">
        <f>IFERROR(_xlfn.XLOOKUP('計算用シート（当年）'!$C$1,'計算用シート（当年）'!$D$4:$AG$4,'計算用シート（当年）'!$D382:$AG382),"-")</f>
        <v>7690</v>
      </c>
      <c r="F98" s="237"/>
      <c r="G98" s="237"/>
      <c r="H98" s="231"/>
      <c r="I98" s="231"/>
      <c r="J98" s="231"/>
      <c r="K98" s="231"/>
      <c r="L98" s="468"/>
    </row>
    <row r="99" spans="1:12" ht="15.75" customHeight="1">
      <c r="A99" s="462">
        <f t="shared" si="2"/>
        <v>54</v>
      </c>
      <c r="B99" s="559" t="str">
        <f>IFERROR(IF($C$13="-","",IF(E99="-","(-)","("&amp;VLOOKUP(C99,'前年順位整理（自動更新）'!$B$3:$CN$486,MATCH('前年順位整理（自動更新）'!$D$1,'前年順位整理（自動更新）'!$B$3:$CN$3,0),)&amp;")")),"(-)")</f>
        <v>(54)</v>
      </c>
      <c r="C99" s="235" t="str">
        <f>IFERROR(_xlfn.XLOOKUP('計算用シート（当年）'!$C$1,'計算用シート（当年）'!$D$4:$AG$4,'計算用シート（当年）'!$D204:$AG204),"-")</f>
        <v>佐呂間町</v>
      </c>
      <c r="D99" s="235" t="str">
        <f>IFERROR(_xlfn.XLOOKUP(C99,市町村振興局拠点対応版!$D$6:$D$184,市町村振興局拠点対応版!$E$6:$E$184),"-")</f>
        <v>オホーツク</v>
      </c>
      <c r="E99" s="238">
        <f>IFERROR(_xlfn.XLOOKUP('計算用シート（当年）'!$C$1,'計算用シート（当年）'!$D$4:$AG$4,'計算用シート（当年）'!$D383:$AG383),"-")</f>
        <v>7470</v>
      </c>
      <c r="F99" s="237"/>
      <c r="G99" s="237"/>
      <c r="H99" s="231"/>
      <c r="I99" s="231"/>
      <c r="J99" s="231"/>
      <c r="K99" s="231"/>
      <c r="L99" s="468"/>
    </row>
    <row r="100" spans="1:12" ht="15.75" customHeight="1">
      <c r="A100" s="462">
        <f t="shared" si="2"/>
        <v>55</v>
      </c>
      <c r="B100" s="559" t="str">
        <f>IFERROR(IF($C$13="-","",IF(E100="-","(-)","("&amp;VLOOKUP(C100,'前年順位整理（自動更新）'!$B$3:$CN$486,MATCH('前年順位整理（自動更新）'!$D$1,'前年順位整理（自動更新）'!$B$3:$CN$3,0),)&amp;")")),"(-)")</f>
        <v>(55)</v>
      </c>
      <c r="C100" s="235" t="str">
        <f>IFERROR(_xlfn.XLOOKUP('計算用シート（当年）'!$C$1,'計算用シート（当年）'!$D$4:$AG$4,'計算用シート（当年）'!$D205:$AG205),"-")</f>
        <v>安平町</v>
      </c>
      <c r="D100" s="235" t="str">
        <f>IFERROR(_xlfn.XLOOKUP(C100,市町村振興局拠点対応版!$D$6:$D$184,市町村振興局拠点対応版!$E$6:$E$184),"-")</f>
        <v>胆振</v>
      </c>
      <c r="E100" s="238">
        <f>IFERROR(_xlfn.XLOOKUP('計算用シート（当年）'!$C$1,'計算用シート（当年）'!$D$4:$AG$4,'計算用シート（当年）'!$D384:$AG384),"-")</f>
        <v>7420</v>
      </c>
      <c r="F100" s="237"/>
      <c r="G100" s="237"/>
      <c r="H100" s="231"/>
      <c r="I100" s="231"/>
      <c r="J100" s="231"/>
      <c r="K100" s="231"/>
      <c r="L100" s="468"/>
    </row>
    <row r="101" spans="1:12" ht="15.75" customHeight="1">
      <c r="A101" s="462">
        <f t="shared" si="2"/>
        <v>56</v>
      </c>
      <c r="B101" s="559" t="str">
        <f>IFERROR(IF($C$13="-","",IF(E101="-","(-)","("&amp;VLOOKUP(C101,'前年順位整理（自動更新）'!$B$3:$CN$486,MATCH('前年順位整理（自動更新）'!$D$1,'前年順位整理（自動更新）'!$B$3:$CN$3,0),)&amp;")")),"(-)")</f>
        <v>(57)</v>
      </c>
      <c r="C101" s="235" t="str">
        <f>IFERROR(_xlfn.XLOOKUP('計算用シート（当年）'!$C$1,'計算用シート（当年）'!$D$4:$AG$4,'計算用シート（当年）'!$D206:$AG206),"-")</f>
        <v>中札内村</v>
      </c>
      <c r="D101" s="235" t="str">
        <f>IFERROR(_xlfn.XLOOKUP(C101,市町村振興局拠点対応版!$D$6:$D$184,市町村振興局拠点対応版!$E$6:$E$184),"-")</f>
        <v>十勝</v>
      </c>
      <c r="E101" s="238">
        <f>IFERROR(_xlfn.XLOOKUP('計算用シート（当年）'!$C$1,'計算用シート（当年）'!$D$4:$AG$4,'計算用シート（当年）'!$D385:$AG385),"-")</f>
        <v>7110</v>
      </c>
      <c r="F101" s="237"/>
      <c r="G101" s="237"/>
      <c r="H101" s="231"/>
      <c r="I101" s="231"/>
      <c r="J101" s="231"/>
      <c r="K101" s="231"/>
      <c r="L101" s="468"/>
    </row>
    <row r="102" spans="1:12" ht="15.75" customHeight="1">
      <c r="A102" s="462">
        <f t="shared" si="2"/>
        <v>57</v>
      </c>
      <c r="B102" s="559" t="str">
        <f>IFERROR(IF($C$13="-","",IF(E102="-","(-)","("&amp;VLOOKUP(C102,'前年順位整理（自動更新）'!$B$3:$CN$486,MATCH('前年順位整理（自動更新）'!$D$1,'前年順位整理（自動更新）'!$B$3:$CN$3,0),)&amp;")")),"(-)")</f>
        <v>(58)</v>
      </c>
      <c r="C102" s="235" t="str">
        <f>IFERROR(_xlfn.XLOOKUP('計算用シート（当年）'!$C$1,'計算用シート（当年）'!$D$4:$AG$4,'計算用シート（当年）'!$D207:$AG207),"-")</f>
        <v>訓子府町</v>
      </c>
      <c r="D102" s="235" t="str">
        <f>IFERROR(_xlfn.XLOOKUP(C102,市町村振興局拠点対応版!$D$6:$D$184,市町村振興局拠点対応版!$E$6:$E$184),"-")</f>
        <v>オホーツク</v>
      </c>
      <c r="E102" s="238">
        <f>IFERROR(_xlfn.XLOOKUP('計算用シート（当年）'!$C$1,'計算用シート（当年）'!$D$4:$AG$4,'計算用シート（当年）'!$D386:$AG386),"-")</f>
        <v>7040</v>
      </c>
      <c r="F102" s="237"/>
      <c r="G102" s="237"/>
      <c r="H102" s="231"/>
      <c r="I102" s="231"/>
      <c r="J102" s="231"/>
      <c r="K102" s="231"/>
      <c r="L102" s="468"/>
    </row>
    <row r="103" spans="1:12" ht="15.75" customHeight="1">
      <c r="A103" s="462">
        <f t="shared" si="2"/>
        <v>58</v>
      </c>
      <c r="B103" s="559" t="str">
        <f>IFERROR(IF($C$13="-","",IF(E103="-","(-)","("&amp;VLOOKUP(C103,'前年順位整理（自動更新）'!$B$3:$CN$486,MATCH('前年順位整理（自動更新）'!$D$1,'前年順位整理（自動更新）'!$B$3:$CN$3,0),)&amp;")")),"(-)")</f>
        <v>(59)</v>
      </c>
      <c r="C103" s="235" t="str">
        <f>IFERROR(_xlfn.XLOOKUP('計算用シート（当年）'!$C$1,'計算用シート（当年）'!$D$4:$AG$4,'計算用シート（当年）'!$D208:$AG208),"-")</f>
        <v>江別市</v>
      </c>
      <c r="D103" s="235" t="str">
        <f>IFERROR(_xlfn.XLOOKUP(C103,市町村振興局拠点対応版!$D$6:$D$184,市町村振興局拠点対応版!$E$6:$E$184),"-")</f>
        <v>石狩</v>
      </c>
      <c r="E103" s="238">
        <f>IFERROR(_xlfn.XLOOKUP('計算用シート（当年）'!$C$1,'計算用シート（当年）'!$D$4:$AG$4,'計算用シート（当年）'!$D387:$AG387),"-")</f>
        <v>6980</v>
      </c>
      <c r="F103" s="237"/>
      <c r="G103" s="237"/>
      <c r="H103" s="231"/>
      <c r="I103" s="231"/>
      <c r="J103" s="231"/>
      <c r="K103" s="231"/>
      <c r="L103" s="468"/>
    </row>
    <row r="104" spans="1:12" ht="15.75" customHeight="1">
      <c r="A104" s="462">
        <f t="shared" si="2"/>
        <v>59</v>
      </c>
      <c r="B104" s="559" t="str">
        <f>IFERROR(IF($C$13="-","",IF(E104="-","(-)","("&amp;VLOOKUP(C104,'前年順位整理（自動更新）'!$B$3:$CN$486,MATCH('前年順位整理（自動更新）'!$D$1,'前年順位整理（自動更新）'!$B$3:$CN$3,0),)&amp;")")),"(-)")</f>
        <v>(56)</v>
      </c>
      <c r="C104" s="235" t="str">
        <f>IFERROR(_xlfn.XLOOKUP('計算用シート（当年）'!$C$1,'計算用シート（当年）'!$D$4:$AG$4,'計算用シート（当年）'!$D209:$AG209),"-")</f>
        <v>新冠町</v>
      </c>
      <c r="D104" s="235" t="str">
        <f>IFERROR(_xlfn.XLOOKUP(C104,市町村振興局拠点対応版!$D$6:$D$184,市町村振興局拠点対応版!$E$6:$E$184),"-")</f>
        <v>日高</v>
      </c>
      <c r="E104" s="238">
        <f>IFERROR(_xlfn.XLOOKUP('計算用シート（当年）'!$C$1,'計算用シート（当年）'!$D$4:$AG$4,'計算用シート（当年）'!$D388:$AG388),"-")</f>
        <v>6960</v>
      </c>
      <c r="F104" s="237"/>
      <c r="G104" s="237"/>
      <c r="H104" s="231"/>
      <c r="I104" s="231"/>
      <c r="J104" s="231"/>
      <c r="K104" s="231"/>
      <c r="L104" s="468"/>
    </row>
    <row r="105" spans="1:12" ht="15.75" customHeight="1">
      <c r="A105" s="462">
        <f t="shared" si="2"/>
        <v>60</v>
      </c>
      <c r="B105" s="559" t="str">
        <f>IFERROR(IF($C$13="-","",IF(E105="-","(-)","("&amp;VLOOKUP(C105,'前年順位整理（自動更新）'!$B$3:$CN$486,MATCH('前年順位整理（自動更新）'!$D$1,'前年順位整理（自動更新）'!$B$3:$CN$3,0),)&amp;")")),"(-)")</f>
        <v>(60)</v>
      </c>
      <c r="C105" s="235" t="str">
        <f>IFERROR(_xlfn.XLOOKUP('計算用シート（当年）'!$C$1,'計算用シート（当年）'!$D$4:$AG$4,'計算用シート（当年）'!$D210:$AG210),"-")</f>
        <v>むかわ町</v>
      </c>
      <c r="D105" s="235" t="str">
        <f>IFERROR(_xlfn.XLOOKUP(C105,市町村振興局拠点対応版!$D$6:$D$184,市町村振興局拠点対応版!$E$6:$E$184),"-")</f>
        <v>胆振</v>
      </c>
      <c r="E105" s="238">
        <f>IFERROR(_xlfn.XLOOKUP('計算用シート（当年）'!$C$1,'計算用シート（当年）'!$D$4:$AG$4,'計算用シート（当年）'!$D389:$AG389),"-")</f>
        <v>6610</v>
      </c>
      <c r="F105" s="237"/>
      <c r="G105" s="237"/>
      <c r="H105" s="231"/>
      <c r="I105" s="231"/>
      <c r="J105" s="231"/>
      <c r="K105" s="231"/>
      <c r="L105" s="468"/>
    </row>
    <row r="106" spans="1:12" ht="31.5" customHeight="1">
      <c r="A106" s="462">
        <f t="shared" si="2"/>
        <v>61</v>
      </c>
      <c r="B106" s="559" t="str">
        <f>IFERROR(IF($C$13="-","",IF(E106="-","(-)","("&amp;VLOOKUP(C106,'前年順位整理（自動更新）'!$B$3:$CN$486,MATCH('前年順位整理（自動更新）'!$D$1,'前年順位整理（自動更新）'!$B$3:$CN$3,0),)&amp;")")),"(-)")</f>
        <v>(62)</v>
      </c>
      <c r="C106" s="235" t="str">
        <f>IFERROR(_xlfn.XLOOKUP('計算用シート（当年）'!$C$1,'計算用シート（当年）'!$D$4:$AG$4,'計算用シート（当年）'!$D211:$AG211),"-")</f>
        <v>新得町</v>
      </c>
      <c r="D106" s="235" t="str">
        <f>IFERROR(_xlfn.XLOOKUP(C106,市町村振興局拠点対応版!$D$6:$D$184,市町村振興局拠点対応版!$E$6:$E$184),"-")</f>
        <v>十勝</v>
      </c>
      <c r="E106" s="238">
        <f>IFERROR(_xlfn.XLOOKUP('計算用シート（当年）'!$C$1,'計算用シート（当年）'!$D$4:$AG$4,'計算用シート（当年）'!$D390:$AG390),"-")</f>
        <v>6540</v>
      </c>
      <c r="F106" s="237"/>
      <c r="G106" s="237"/>
      <c r="H106" s="231"/>
      <c r="I106" s="231"/>
      <c r="J106" s="231"/>
      <c r="K106" s="231"/>
      <c r="L106" s="468"/>
    </row>
    <row r="107" spans="1:12" ht="16.149999999999999" customHeight="1">
      <c r="A107" s="462">
        <f t="shared" si="2"/>
        <v>62</v>
      </c>
      <c r="B107" s="559" t="str">
        <f>IFERROR(IF($C$13="-","",IF(E107="-","(-)","("&amp;VLOOKUP(C107,'前年順位整理（自動更新）'!$B$3:$CN$486,MATCH('前年順位整理（自動更新）'!$D$1,'前年順位整理（自動更新）'!$B$3:$CN$3,0),)&amp;")")),"(-)")</f>
        <v>(61)</v>
      </c>
      <c r="C107" s="235" t="str">
        <f>IFERROR(_xlfn.XLOOKUP('計算用シート（当年）'!$C$1,'計算用シート（当年）'!$D$4:$AG$4,'計算用シート（当年）'!$D212:$AG212),"-")</f>
        <v>八雲町</v>
      </c>
      <c r="D107" s="235" t="str">
        <f>IFERROR(_xlfn.XLOOKUP(C107,市町村振興局拠点対応版!$D$6:$D$184,市町村振興局拠点対応版!$E$6:$E$184),"-")</f>
        <v>渡島</v>
      </c>
      <c r="E107" s="238">
        <f>IFERROR(_xlfn.XLOOKUP('計算用シート（当年）'!$C$1,'計算用シート（当年）'!$D$4:$AG$4,'計算用シート（当年）'!$D391:$AG391),"-")</f>
        <v>6530</v>
      </c>
      <c r="F107" s="237"/>
      <c r="G107" s="237"/>
      <c r="H107" s="231"/>
      <c r="I107" s="231"/>
      <c r="J107" s="231"/>
      <c r="K107" s="231"/>
      <c r="L107" s="468"/>
    </row>
    <row r="108" spans="1:12" ht="16.149999999999999" customHeight="1">
      <c r="A108" s="462">
        <f t="shared" si="2"/>
        <v>63</v>
      </c>
      <c r="B108" s="559" t="str">
        <f>IFERROR(IF($C$13="-","",IF(E108="-","(-)","("&amp;VLOOKUP(C108,'前年順位整理（自動更新）'!$B$3:$CN$486,MATCH('前年順位整理（自動更新）'!$D$1,'前年順位整理（自動更新）'!$B$3:$CN$3,0),)&amp;")")),"(-)")</f>
        <v>(63)</v>
      </c>
      <c r="C108" s="235" t="str">
        <f>IFERROR(_xlfn.XLOOKUP('計算用シート（当年）'!$C$1,'計算用シート（当年）'!$D$4:$AG$4,'計算用シート（当年）'!$D213:$AG213),"-")</f>
        <v>剣淵町</v>
      </c>
      <c r="D108" s="235" t="str">
        <f>IFERROR(_xlfn.XLOOKUP(C108,市町村振興局拠点対応版!$D$6:$D$184,市町村振興局拠点対応版!$E$6:$E$184),"-")</f>
        <v>上川</v>
      </c>
      <c r="E108" s="238">
        <f>IFERROR(_xlfn.XLOOKUP('計算用シート（当年）'!$C$1,'計算用シート（当年）'!$D$4:$AG$4,'計算用シート（当年）'!$D392:$AG392),"-")</f>
        <v>6440</v>
      </c>
      <c r="F108" s="237"/>
      <c r="G108" s="237"/>
      <c r="H108" s="231"/>
      <c r="I108" s="231"/>
      <c r="J108" s="231"/>
      <c r="K108" s="231"/>
      <c r="L108" s="468"/>
    </row>
    <row r="109" spans="1:12" ht="15" customHeight="1">
      <c r="A109" s="462">
        <f t="shared" si="2"/>
        <v>64</v>
      </c>
      <c r="B109" s="559" t="str">
        <f>IFERROR(IF($C$13="-","",IF(E109="-","(-)","("&amp;VLOOKUP(C109,'前年順位整理（自動更新）'!$B$3:$CN$486,MATCH('前年順位整理（自動更新）'!$D$1,'前年順位整理（自動更新）'!$B$3:$CN$3,0),)&amp;")")),"(-)")</f>
        <v>(64)</v>
      </c>
      <c r="C109" s="235" t="str">
        <f>IFERROR(_xlfn.XLOOKUP('計算用シート（当年）'!$C$1,'計算用シート（当年）'!$D$4:$AG$4,'計算用シート（当年）'!$D214:$AG214),"-")</f>
        <v>上富良野町</v>
      </c>
      <c r="D109" s="235" t="str">
        <f>IFERROR(_xlfn.XLOOKUP(C109,市町村振興局拠点対応版!$D$6:$D$184,市町村振興局拠点対応版!$E$6:$E$184),"-")</f>
        <v>上川</v>
      </c>
      <c r="E109" s="238">
        <f>IFERROR(_xlfn.XLOOKUP('計算用シート（当年）'!$C$1,'計算用シート（当年）'!$D$4:$AG$4,'計算用シート（当年）'!$D393:$AG393),"-")</f>
        <v>6350</v>
      </c>
      <c r="H109" s="231"/>
      <c r="I109" s="231"/>
      <c r="J109" s="231"/>
      <c r="K109" s="231"/>
      <c r="L109" s="468"/>
    </row>
    <row r="110" spans="1:12" ht="15" customHeight="1">
      <c r="A110" s="462">
        <f t="shared" ref="A110:A141" si="3">IFERROR(RANK(E110,($E$46:$E$224),0),"-")</f>
        <v>65</v>
      </c>
      <c r="B110" s="559" t="str">
        <f>IFERROR(IF($C$13="-","",IF(E110="-","(-)","("&amp;VLOOKUP(C110,'前年順位整理（自動更新）'!$B$3:$CN$486,MATCH('前年順位整理（自動更新）'!$D$1,'前年順位整理（自動更新）'!$B$3:$CN$3,0),)&amp;")")),"(-)")</f>
        <v>(65)</v>
      </c>
      <c r="C110" s="235" t="str">
        <f>IFERROR(_xlfn.XLOOKUP('計算用シート（当年）'!$C$1,'計算用シート（当年）'!$D$4:$AG$4,'計算用シート（当年）'!$D215:$AG215),"-")</f>
        <v>興部町</v>
      </c>
      <c r="D110" s="235" t="str">
        <f>IFERROR(_xlfn.XLOOKUP(C110,市町村振興局拠点対応版!$D$6:$D$184,市町村振興局拠点対応版!$E$6:$E$184),"-")</f>
        <v>オホーツク</v>
      </c>
      <c r="E110" s="238">
        <f>IFERROR(_xlfn.XLOOKUP('計算用シート（当年）'!$C$1,'計算用シート（当年）'!$D$4:$AG$4,'計算用シート（当年）'!$D394:$AG394),"-")</f>
        <v>6310</v>
      </c>
      <c r="H110" s="231"/>
      <c r="I110" s="231"/>
      <c r="J110" s="231"/>
      <c r="K110" s="231"/>
      <c r="L110" s="468"/>
    </row>
    <row r="111" spans="1:12" ht="18" customHeight="1">
      <c r="A111" s="462">
        <f t="shared" si="3"/>
        <v>66</v>
      </c>
      <c r="B111" s="559" t="str">
        <f>IFERROR(IF($C$13="-","",IF(E111="-","(-)","("&amp;VLOOKUP(C111,'前年順位整理（自動更新）'!$B$3:$CN$486,MATCH('前年順位整理（自動更新）'!$D$1,'前年順位整理（自動更新）'!$B$3:$CN$3,0),)&amp;")")),"(-)")</f>
        <v>(66)</v>
      </c>
      <c r="C111" s="235" t="str">
        <f>IFERROR(_xlfn.XLOOKUP('計算用シート（当年）'!$C$1,'計算用シート（当年）'!$D$4:$AG$4,'計算用シート（当年）'!$D216:$AG216),"-")</f>
        <v>広尾町</v>
      </c>
      <c r="D111" s="235" t="str">
        <f>IFERROR(_xlfn.XLOOKUP(C111,市町村振興局拠点対応版!$D$6:$D$184,市町村振興局拠点対応版!$E$6:$E$184),"-")</f>
        <v>十勝</v>
      </c>
      <c r="E111" s="238">
        <f>IFERROR(_xlfn.XLOOKUP('計算用シート（当年）'!$C$1,'計算用シート（当年）'!$D$4:$AG$4,'計算用シート（当年）'!$D395:$AG395),"-")</f>
        <v>6190</v>
      </c>
      <c r="F111" s="231"/>
      <c r="G111" s="231"/>
      <c r="H111" s="231"/>
      <c r="I111" s="231"/>
      <c r="J111" s="231"/>
      <c r="K111" s="231"/>
      <c r="L111" s="468"/>
    </row>
    <row r="112" spans="1:12" ht="15.75" customHeight="1">
      <c r="A112" s="462">
        <f t="shared" si="3"/>
        <v>67</v>
      </c>
      <c r="B112" s="559" t="str">
        <f>IFERROR(IF($C$13="-","",IF(E112="-","(-)","("&amp;VLOOKUP(C112,'前年順位整理（自動更新）'!$B$3:$CN$486,MATCH('前年順位整理（自動更新）'!$D$1,'前年順位整理（自動更新）'!$B$3:$CN$3,0),)&amp;")")),"(-)")</f>
        <v>(67)</v>
      </c>
      <c r="C112" s="235" t="str">
        <f>IFERROR(_xlfn.XLOOKUP('計算用シート（当年）'!$C$1,'計算用シート（当年）'!$D$4:$AG$4,'計算用シート（当年）'!$D217:$AG217),"-")</f>
        <v>陸別町</v>
      </c>
      <c r="D112" s="235" t="str">
        <f>IFERROR(_xlfn.XLOOKUP(C112,市町村振興局拠点対応版!$D$6:$D$184,市町村振興局拠点対応版!$E$6:$E$184),"-")</f>
        <v>十勝</v>
      </c>
      <c r="E112" s="238">
        <f>IFERROR(_xlfn.XLOOKUP('計算用シート（当年）'!$C$1,'計算用シート（当年）'!$D$4:$AG$4,'計算用シート（当年）'!$D396:$AG396),"-")</f>
        <v>6060</v>
      </c>
      <c r="F112" s="30"/>
      <c r="G112" s="30"/>
      <c r="H112" s="231"/>
      <c r="I112" s="231"/>
      <c r="J112" s="231"/>
      <c r="K112" s="231"/>
      <c r="L112" s="468"/>
    </row>
    <row r="113" spans="1:12" ht="15.75" customHeight="1">
      <c r="A113" s="462">
        <f t="shared" si="3"/>
        <v>68</v>
      </c>
      <c r="B113" s="559" t="str">
        <f>IFERROR(IF($C$13="-","",IF(E113="-","(-)","("&amp;VLOOKUP(C113,'前年順位整理（自動更新）'!$B$3:$CN$486,MATCH('前年順位整理（自動更新）'!$D$1,'前年順位整理（自動更新）'!$B$3:$CN$3,0),)&amp;")")),"(-)")</f>
        <v>(69)</v>
      </c>
      <c r="C113" s="235" t="str">
        <f>IFERROR(_xlfn.XLOOKUP('計算用シート（当年）'!$C$1,'計算用シート（当年）'!$D$4:$AG$4,'計算用シート（当年）'!$D218:$AG218),"-")</f>
        <v>せたな町</v>
      </c>
      <c r="D113" s="235" t="str">
        <f>IFERROR(_xlfn.XLOOKUP(C113,市町村振興局拠点対応版!$D$6:$D$184,市町村振興局拠点対応版!$E$6:$E$184),"-")</f>
        <v>檜山</v>
      </c>
      <c r="E113" s="238">
        <f>IFERROR(_xlfn.XLOOKUP('計算用シート（当年）'!$C$1,'計算用シート（当年）'!$D$4:$AG$4,'計算用シート（当年）'!$D397:$AG397),"-")</f>
        <v>5900</v>
      </c>
      <c r="F113" s="231"/>
      <c r="G113" s="231"/>
      <c r="H113" s="231"/>
      <c r="I113" s="231"/>
      <c r="J113" s="231"/>
      <c r="K113" s="231"/>
      <c r="L113" s="468"/>
    </row>
    <row r="114" spans="1:12" ht="15.75" customHeight="1">
      <c r="A114" s="462">
        <f t="shared" si="3"/>
        <v>69</v>
      </c>
      <c r="B114" s="559" t="str">
        <f>IFERROR(IF($C$13="-","",IF(E114="-","(-)","("&amp;VLOOKUP(C114,'前年順位整理（自動更新）'!$B$3:$CN$486,MATCH('前年順位整理（自動更新）'!$D$1,'前年順位整理（自動更新）'!$B$3:$CN$3,0),)&amp;")")),"(-)")</f>
        <v>(68)</v>
      </c>
      <c r="C114" s="235" t="str">
        <f>IFERROR(_xlfn.XLOOKUP('計算用シート（当年）'!$C$1,'計算用シート（当年）'!$D$4:$AG$4,'計算用シート（当年）'!$D219:$AG219),"-")</f>
        <v>栗山町</v>
      </c>
      <c r="D114" s="235" t="str">
        <f>IFERROR(_xlfn.XLOOKUP(C114,市町村振興局拠点対応版!$D$6:$D$184,市町村振興局拠点対応版!$E$6:$E$184),"-")</f>
        <v>空知</v>
      </c>
      <c r="E114" s="238">
        <f>IFERROR(_xlfn.XLOOKUP('計算用シート（当年）'!$C$1,'計算用シート（当年）'!$D$4:$AG$4,'計算用シート（当年）'!$D398:$AG398),"-")</f>
        <v>5880</v>
      </c>
      <c r="F114" s="234"/>
      <c r="G114" s="234"/>
      <c r="H114" s="231"/>
      <c r="I114" s="231"/>
      <c r="J114" s="231"/>
      <c r="K114" s="231"/>
      <c r="L114" s="468"/>
    </row>
    <row r="115" spans="1:12" ht="15.75" customHeight="1">
      <c r="A115" s="462">
        <f t="shared" si="3"/>
        <v>69</v>
      </c>
      <c r="B115" s="559" t="str">
        <f>IFERROR(IF($C$13="-","",IF(E115="-","(-)","("&amp;VLOOKUP(C115,'前年順位整理（自動更新）'!$B$3:$CN$486,MATCH('前年順位整理（自動更新）'!$D$1,'前年順位整理（自動更新）'!$B$3:$CN$3,0),)&amp;")")),"(-)")</f>
        <v>(69)</v>
      </c>
      <c r="C115" s="235" t="str">
        <f>IFERROR(_xlfn.XLOOKUP('計算用シート（当年）'!$C$1,'計算用シート（当年）'!$D$4:$AG$4,'計算用シート（当年）'!$D220:$AG220),"-")</f>
        <v>浜頓別町</v>
      </c>
      <c r="D115" s="235" t="str">
        <f>IFERROR(_xlfn.XLOOKUP(C115,市町村振興局拠点対応版!$D$6:$D$184,市町村振興局拠点対応版!$E$6:$E$184),"-")</f>
        <v>宗谷</v>
      </c>
      <c r="E115" s="238">
        <f>IFERROR(_xlfn.XLOOKUP('計算用シート（当年）'!$C$1,'計算用シート（当年）'!$D$4:$AG$4,'計算用シート（当年）'!$D399:$AG399),"-")</f>
        <v>5880</v>
      </c>
      <c r="F115" s="240"/>
      <c r="G115" s="240"/>
      <c r="H115" s="231"/>
      <c r="I115" s="231"/>
      <c r="J115" s="231"/>
      <c r="K115" s="231"/>
      <c r="L115" s="468"/>
    </row>
    <row r="116" spans="1:12" ht="31.5" customHeight="1">
      <c r="A116" s="462">
        <f t="shared" si="3"/>
        <v>71</v>
      </c>
      <c r="B116" s="559" t="str">
        <f>IFERROR(IF($C$13="-","",IF(E116="-","(-)","("&amp;VLOOKUP(C116,'前年順位整理（自動更新）'!$B$3:$CN$486,MATCH('前年順位整理（自動更新）'!$D$1,'前年順位整理（自動更新）'!$B$3:$CN$3,0),)&amp;")")),"(-)")</f>
        <v>(71)</v>
      </c>
      <c r="C116" s="235" t="str">
        <f>IFERROR(_xlfn.XLOOKUP('計算用シート（当年）'!$C$1,'計算用シート（当年）'!$D$4:$AG$4,'計算用シート（当年）'!$D221:$AG221),"-")</f>
        <v>由仁町</v>
      </c>
      <c r="D116" s="235" t="str">
        <f>IFERROR(_xlfn.XLOOKUP(C116,市町村振興局拠点対応版!$D$6:$D$184,市町村振興局拠点対応版!$E$6:$E$184),"-")</f>
        <v>空知</v>
      </c>
      <c r="E116" s="238">
        <f>IFERROR(_xlfn.XLOOKUP('計算用シート（当年）'!$C$1,'計算用シート（当年）'!$D$4:$AG$4,'計算用シート（当年）'!$D400:$AG400),"-")</f>
        <v>5840</v>
      </c>
      <c r="F116" s="240"/>
      <c r="G116" s="241"/>
      <c r="H116" s="231"/>
      <c r="I116" s="231"/>
      <c r="J116" s="231"/>
      <c r="K116" s="231"/>
      <c r="L116" s="468"/>
    </row>
    <row r="117" spans="1:12" ht="15.75" customHeight="1">
      <c r="A117" s="462">
        <f t="shared" si="3"/>
        <v>72</v>
      </c>
      <c r="B117" s="559" t="str">
        <f>IFERROR(IF($C$13="-","",IF(E117="-","(-)","("&amp;VLOOKUP(C117,'前年順位整理（自動更新）'!$B$3:$CN$486,MATCH('前年順位整理（自動更新）'!$D$1,'前年順位整理（自動更新）'!$B$3:$CN$3,0),)&amp;")")),"(-)")</f>
        <v>(71)</v>
      </c>
      <c r="C117" s="235" t="str">
        <f>IFERROR(_xlfn.XLOOKUP('計算用シート（当年）'!$C$1,'計算用シート（当年）'!$D$4:$AG$4,'計算用シート（当年）'!$D222:$AG222),"-")</f>
        <v>千歳市</v>
      </c>
      <c r="D117" s="235" t="str">
        <f>IFERROR(_xlfn.XLOOKUP(C117,市町村振興局拠点対応版!$D$6:$D$184,市町村振興局拠点対応版!$E$6:$E$184),"-")</f>
        <v>石狩</v>
      </c>
      <c r="E117" s="238">
        <f>IFERROR(_xlfn.XLOOKUP('計算用シート（当年）'!$C$1,'計算用シート（当年）'!$D$4:$AG$4,'計算用シート（当年）'!$D401:$AG401),"-")</f>
        <v>5830</v>
      </c>
      <c r="F117" s="240"/>
      <c r="G117" s="240"/>
      <c r="H117" s="231"/>
      <c r="I117" s="231"/>
      <c r="J117" s="231"/>
      <c r="K117" s="231"/>
      <c r="L117" s="468"/>
    </row>
    <row r="118" spans="1:12" ht="15.75" customHeight="1">
      <c r="A118" s="462">
        <f t="shared" si="3"/>
        <v>73</v>
      </c>
      <c r="B118" s="559" t="str">
        <f>IFERROR(IF($C$13="-","",IF(E118="-","(-)","("&amp;VLOOKUP(C118,'前年順位整理（自動更新）'!$B$3:$CN$486,MATCH('前年順位整理（自動更新）'!$D$1,'前年順位整理（自動更新）'!$B$3:$CN$3,0),)&amp;")")),"(-)")</f>
        <v>(73)</v>
      </c>
      <c r="C118" s="235" t="str">
        <f>IFERROR(_xlfn.XLOOKUP('計算用シート（当年）'!$C$1,'計算用シート（当年）'!$D$4:$AG$4,'計算用シート（当年）'!$D223:$AG223),"-")</f>
        <v>津別町</v>
      </c>
      <c r="D118" s="235" t="str">
        <f>IFERROR(_xlfn.XLOOKUP(C118,市町村振興局拠点対応版!$D$6:$D$184,市町村振興局拠点対応版!$E$6:$E$184),"-")</f>
        <v>オホーツク</v>
      </c>
      <c r="E118" s="238">
        <f>IFERROR(_xlfn.XLOOKUP('計算用シート（当年）'!$C$1,'計算用シート（当年）'!$D$4:$AG$4,'計算用シート（当年）'!$D402:$AG402),"-")</f>
        <v>5690</v>
      </c>
      <c r="F118" s="240"/>
      <c r="G118" s="241"/>
      <c r="H118" s="231"/>
      <c r="I118" s="231"/>
      <c r="J118" s="231"/>
      <c r="K118" s="231"/>
      <c r="L118" s="468"/>
    </row>
    <row r="119" spans="1:12" ht="15.75" customHeight="1">
      <c r="A119" s="462">
        <f t="shared" si="3"/>
        <v>74</v>
      </c>
      <c r="B119" s="559" t="str">
        <f>IFERROR(IF($C$13="-","",IF(E119="-","(-)","("&amp;VLOOKUP(C119,'前年順位整理（自動更新）'!$B$3:$CN$486,MATCH('前年順位整理（自動更新）'!$D$1,'前年順位整理（自動更新）'!$B$3:$CN$3,0),)&amp;")")),"(-)")</f>
        <v>(74)</v>
      </c>
      <c r="C119" s="235" t="str">
        <f>IFERROR(_xlfn.XLOOKUP('計算用シート（当年）'!$C$1,'計算用シート（当年）'!$D$4:$AG$4,'計算用シート（当年）'!$D224:$AG224),"-")</f>
        <v>猿払村</v>
      </c>
      <c r="D119" s="235" t="str">
        <f>IFERROR(_xlfn.XLOOKUP(C119,市町村振興局拠点対応版!$D$6:$D$184,市町村振興局拠点対応版!$E$6:$E$184),"-")</f>
        <v>宗谷</v>
      </c>
      <c r="E119" s="238">
        <f>IFERROR(_xlfn.XLOOKUP('計算用シート（当年）'!$C$1,'計算用シート（当年）'!$D$4:$AG$4,'計算用シート（当年）'!$D403:$AG403),"-")</f>
        <v>5630</v>
      </c>
      <c r="F119" s="240"/>
      <c r="G119" s="241"/>
      <c r="H119" s="231"/>
      <c r="I119" s="231"/>
      <c r="J119" s="231"/>
      <c r="K119" s="231"/>
      <c r="L119" s="468"/>
    </row>
    <row r="120" spans="1:12" ht="15.75" customHeight="1">
      <c r="A120" s="462">
        <f t="shared" si="3"/>
        <v>75</v>
      </c>
      <c r="B120" s="559" t="str">
        <f>IFERROR(IF($C$13="-","",IF(E120="-","(-)","("&amp;VLOOKUP(C120,'前年順位整理（自動更新）'!$B$3:$CN$486,MATCH('前年順位整理（自動更新）'!$D$1,'前年順位整理（自動更新）'!$B$3:$CN$3,0),)&amp;")")),"(-)")</f>
        <v>(75)</v>
      </c>
      <c r="C120" s="235" t="str">
        <f>IFERROR(_xlfn.XLOOKUP('計算用シート（当年）'!$C$1,'計算用シート（当年）'!$D$4:$AG$4,'計算用シート（当年）'!$D225:$AG225),"-")</f>
        <v>今金町</v>
      </c>
      <c r="D120" s="235" t="str">
        <f>IFERROR(_xlfn.XLOOKUP(C120,市町村振興局拠点対応版!$D$6:$D$184,市町村振興局拠点対応版!$E$6:$E$184),"-")</f>
        <v>檜山</v>
      </c>
      <c r="E120" s="238">
        <f>IFERROR(_xlfn.XLOOKUP('計算用シート（当年）'!$C$1,'計算用シート（当年）'!$D$4:$AG$4,'計算用シート（当年）'!$D404:$AG404),"-")</f>
        <v>5610</v>
      </c>
      <c r="F120" s="240"/>
      <c r="G120" s="241"/>
      <c r="H120" s="231"/>
      <c r="I120" s="231"/>
      <c r="J120" s="231"/>
      <c r="K120" s="231"/>
      <c r="L120" s="468"/>
    </row>
    <row r="121" spans="1:12" ht="15.75" customHeight="1">
      <c r="A121" s="462">
        <f t="shared" si="3"/>
        <v>76</v>
      </c>
      <c r="B121" s="559" t="str">
        <f>IFERROR(IF($C$13="-","",IF(E121="-","(-)","("&amp;VLOOKUP(C121,'前年順位整理（自動更新）'!$B$3:$CN$486,MATCH('前年順位整理（自動更新）'!$D$1,'前年順位整理（自動更新）'!$B$3:$CN$3,0),)&amp;")")),"(-)")</f>
        <v>(76)</v>
      </c>
      <c r="C121" s="235" t="str">
        <f>IFERROR(_xlfn.XLOOKUP('計算用シート（当年）'!$C$1,'計算用シート（当年）'!$D$4:$AG$4,'計算用シート（当年）'!$D226:$AG226),"-")</f>
        <v>南幌町</v>
      </c>
      <c r="D121" s="235" t="str">
        <f>IFERROR(_xlfn.XLOOKUP(C121,市町村振興局拠点対応版!$D$6:$D$184,市町村振興局拠点対応版!$E$6:$E$184),"-")</f>
        <v>空知</v>
      </c>
      <c r="E121" s="238">
        <f>IFERROR(_xlfn.XLOOKUP('計算用シート（当年）'!$C$1,'計算用シート（当年）'!$D$4:$AG$4,'計算用シート（当年）'!$D405:$AG405),"-")</f>
        <v>5570</v>
      </c>
      <c r="F121" s="240"/>
      <c r="G121" s="241"/>
      <c r="H121" s="231"/>
      <c r="I121" s="231"/>
      <c r="J121" s="231"/>
      <c r="K121" s="231"/>
      <c r="L121" s="468"/>
    </row>
    <row r="122" spans="1:12" ht="15.75" customHeight="1">
      <c r="A122" s="462">
        <f t="shared" si="3"/>
        <v>76</v>
      </c>
      <c r="B122" s="559" t="str">
        <f>IFERROR(IF($C$13="-","",IF(E122="-","(-)","("&amp;VLOOKUP(C122,'前年順位整理（自動更新）'!$B$3:$CN$486,MATCH('前年順位整理（自動更新）'!$D$1,'前年順位整理（自動更新）'!$B$3:$CN$3,0),)&amp;")")),"(-)")</f>
        <v>(76)</v>
      </c>
      <c r="C122" s="235" t="str">
        <f>IFERROR(_xlfn.XLOOKUP('計算用シート（当年）'!$C$1,'計算用シート（当年）'!$D$4:$AG$4,'計算用シート（当年）'!$D227:$AG227),"-")</f>
        <v>厚真町</v>
      </c>
      <c r="D122" s="235" t="str">
        <f>IFERROR(_xlfn.XLOOKUP(C122,市町村振興局拠点対応版!$D$6:$D$184,市町村振興局拠点対応版!$E$6:$E$184),"-")</f>
        <v>胆振</v>
      </c>
      <c r="E122" s="238">
        <f>IFERROR(_xlfn.XLOOKUP('計算用シート（当年）'!$C$1,'計算用シート（当年）'!$D$4:$AG$4,'計算用シート（当年）'!$D406:$AG406),"-")</f>
        <v>5570</v>
      </c>
      <c r="F122" s="240"/>
      <c r="G122" s="241"/>
      <c r="H122" s="231"/>
      <c r="I122" s="231"/>
      <c r="J122" s="231"/>
      <c r="K122" s="231"/>
      <c r="L122" s="468"/>
    </row>
    <row r="123" spans="1:12" ht="15.75" customHeight="1">
      <c r="A123" s="462">
        <f t="shared" si="3"/>
        <v>78</v>
      </c>
      <c r="B123" s="559" t="str">
        <f>IFERROR(IF($C$13="-","",IF(E123="-","(-)","("&amp;VLOOKUP(C123,'前年順位整理（自動更新）'!$B$3:$CN$486,MATCH('前年順位整理（自動更新）'!$D$1,'前年順位整理（自動更新）'!$B$3:$CN$3,0),)&amp;")")),"(-)")</f>
        <v>(78)</v>
      </c>
      <c r="C123" s="235" t="str">
        <f>IFERROR(_xlfn.XLOOKUP('計算用シート（当年）'!$C$1,'計算用シート（当年）'!$D$4:$AG$4,'計算用シート（当年）'!$D228:$AG228),"-")</f>
        <v>石狩市</v>
      </c>
      <c r="D123" s="235" t="str">
        <f>IFERROR(_xlfn.XLOOKUP(C123,市町村振興局拠点対応版!$D$6:$D$184,市町村振興局拠点対応版!$E$6:$E$184),"-")</f>
        <v>石狩</v>
      </c>
      <c r="E123" s="238">
        <f>IFERROR(_xlfn.XLOOKUP('計算用シート（当年）'!$C$1,'計算用シート（当年）'!$D$4:$AG$4,'計算用シート（当年）'!$D407:$AG407),"-")</f>
        <v>5480</v>
      </c>
      <c r="F123" s="240"/>
      <c r="G123" s="241"/>
      <c r="H123" s="231"/>
      <c r="I123" s="231"/>
      <c r="J123" s="231"/>
      <c r="K123" s="231"/>
      <c r="L123" s="468"/>
    </row>
    <row r="124" spans="1:12" ht="15.75" customHeight="1">
      <c r="A124" s="462">
        <f t="shared" si="3"/>
        <v>79</v>
      </c>
      <c r="B124" s="559" t="str">
        <f>IFERROR(IF($C$13="-","",IF(E124="-","(-)","("&amp;VLOOKUP(C124,'前年順位整理（自動更新）'!$B$3:$CN$486,MATCH('前年順位整理（自動更新）'!$D$1,'前年順位整理（自動更新）'!$B$3:$CN$3,0),)&amp;")")),"(-)")</f>
        <v>(79)</v>
      </c>
      <c r="C124" s="235" t="str">
        <f>IFERROR(_xlfn.XLOOKUP('計算用シート（当年）'!$C$1,'計算用シート（当年）'!$D$4:$AG$4,'計算用シート（当年）'!$D229:$AG229),"-")</f>
        <v>浦河町</v>
      </c>
      <c r="D124" s="235" t="str">
        <f>IFERROR(_xlfn.XLOOKUP(C124,市町村振興局拠点対応版!$D$6:$D$184,市町村振興局拠点対応版!$E$6:$E$184),"-")</f>
        <v>日高</v>
      </c>
      <c r="E124" s="238">
        <f>IFERROR(_xlfn.XLOOKUP('計算用シート（当年）'!$C$1,'計算用シート（当年）'!$D$4:$AG$4,'計算用シート（当年）'!$D408:$AG408),"-")</f>
        <v>5420</v>
      </c>
      <c r="F124" s="240"/>
      <c r="G124" s="241"/>
      <c r="H124" s="231"/>
      <c r="I124" s="231"/>
      <c r="J124" s="231"/>
      <c r="K124" s="231"/>
      <c r="L124" s="468"/>
    </row>
    <row r="125" spans="1:12" ht="15.75" customHeight="1">
      <c r="A125" s="462">
        <f t="shared" si="3"/>
        <v>80</v>
      </c>
      <c r="B125" s="559" t="str">
        <f>IFERROR(IF($C$13="-","",IF(E125="-","(-)","("&amp;VLOOKUP(C125,'前年順位整理（自動更新）'!$B$3:$CN$486,MATCH('前年順位整理（自動更新）'!$D$1,'前年順位整理（自動更新）'!$B$3:$CN$3,0),)&amp;")")),"(-)")</f>
        <v>(80)</v>
      </c>
      <c r="C125" s="235" t="str">
        <f>IFERROR(_xlfn.XLOOKUP('計算用シート（当年）'!$C$1,'計算用シート（当年）'!$D$4:$AG$4,'計算用シート（当年）'!$D230:$AG230),"-")</f>
        <v>新十津川町</v>
      </c>
      <c r="D125" s="235" t="str">
        <f>IFERROR(_xlfn.XLOOKUP(C125,市町村振興局拠点対応版!$D$6:$D$184,市町村振興局拠点対応版!$E$6:$E$184),"-")</f>
        <v>空知</v>
      </c>
      <c r="E125" s="238">
        <f>IFERROR(_xlfn.XLOOKUP('計算用シート（当年）'!$C$1,'計算用シート（当年）'!$D$4:$AG$4,'計算用シート（当年）'!$D409:$AG409),"-")</f>
        <v>5380</v>
      </c>
      <c r="F125" s="240"/>
      <c r="G125" s="241"/>
      <c r="H125" s="231"/>
      <c r="I125" s="231"/>
      <c r="J125" s="231"/>
      <c r="K125" s="231"/>
      <c r="L125" s="468"/>
    </row>
    <row r="126" spans="1:12" ht="31.5" customHeight="1">
      <c r="A126" s="462">
        <f t="shared" si="3"/>
        <v>81</v>
      </c>
      <c r="B126" s="559" t="str">
        <f>IFERROR(IF($C$13="-","",IF(E126="-","(-)","("&amp;VLOOKUP(C126,'前年順位整理（自動更新）'!$B$3:$CN$486,MATCH('前年順位整理（自動更新）'!$D$1,'前年順位整理（自動更新）'!$B$3:$CN$3,0),)&amp;")")),"(-)")</f>
        <v>(81)</v>
      </c>
      <c r="C126" s="235" t="str">
        <f>IFERROR(_xlfn.XLOOKUP('計算用シート（当年）'!$C$1,'計算用シート（当年）'!$D$4:$AG$4,'計算用シート（当年）'!$D231:$AG231),"-")</f>
        <v>新篠津村</v>
      </c>
      <c r="D126" s="235" t="str">
        <f>IFERROR(_xlfn.XLOOKUP(C126,市町村振興局拠点対応版!$D$6:$D$184,市町村振興局拠点対応版!$E$6:$E$184),"-")</f>
        <v>石狩</v>
      </c>
      <c r="E126" s="238">
        <f>IFERROR(_xlfn.XLOOKUP('計算用シート（当年）'!$C$1,'計算用シート（当年）'!$D$4:$AG$4,'計算用シート（当年）'!$D410:$AG410),"-")</f>
        <v>5110</v>
      </c>
      <c r="F126" s="240"/>
      <c r="G126" s="241"/>
      <c r="H126" s="231"/>
      <c r="I126" s="231"/>
      <c r="J126" s="231"/>
      <c r="K126" s="231"/>
      <c r="L126" s="468"/>
    </row>
    <row r="127" spans="1:12" ht="15.75" customHeight="1">
      <c r="A127" s="462">
        <f t="shared" si="3"/>
        <v>82</v>
      </c>
      <c r="B127" s="559" t="str">
        <f>IFERROR(IF($C$13="-","",IF(E127="-","(-)","("&amp;VLOOKUP(C127,'前年順位整理（自動更新）'!$B$3:$CN$486,MATCH('前年順位整理（自動更新）'!$D$1,'前年順位整理（自動更新）'!$B$3:$CN$3,0),)&amp;")")),"(-)")</f>
        <v>(83)</v>
      </c>
      <c r="C127" s="235" t="str">
        <f>IFERROR(_xlfn.XLOOKUP('計算用シート（当年）'!$C$1,'計算用シート（当年）'!$D$4:$AG$4,'計算用シート（当年）'!$D232:$AG232),"-")</f>
        <v>滝川市</v>
      </c>
      <c r="D127" s="235" t="str">
        <f>IFERROR(_xlfn.XLOOKUP(C127,市町村振興局拠点対応版!$D$6:$D$184,市町村振興局拠点対応版!$E$6:$E$184),"-")</f>
        <v>空知</v>
      </c>
      <c r="E127" s="238">
        <f>IFERROR(_xlfn.XLOOKUP('計算用シート（当年）'!$C$1,'計算用シート（当年）'!$D$4:$AG$4,'計算用シート（当年）'!$D411:$AG411),"-")</f>
        <v>5080</v>
      </c>
      <c r="F127" s="240"/>
      <c r="G127" s="241"/>
      <c r="H127" s="231"/>
      <c r="I127" s="231"/>
      <c r="J127" s="231"/>
      <c r="K127" s="231"/>
      <c r="L127" s="468"/>
    </row>
    <row r="128" spans="1:12" ht="15.75" customHeight="1">
      <c r="A128" s="462">
        <f t="shared" si="3"/>
        <v>82</v>
      </c>
      <c r="B128" s="559" t="str">
        <f>IFERROR(IF($C$13="-","",IF(E128="-","(-)","("&amp;VLOOKUP(C128,'前年順位整理（自動更新）'!$B$3:$CN$486,MATCH('前年順位整理（自動更新）'!$D$1,'前年順位整理（自動更新）'!$B$3:$CN$3,0),)&amp;")")),"(-)")</f>
        <v>(82)</v>
      </c>
      <c r="C128" s="235" t="str">
        <f>IFERROR(_xlfn.XLOOKUP('計算用シート（当年）'!$C$1,'計算用シート（当年）'!$D$4:$AG$4,'計算用シート（当年）'!$D233:$AG233),"-")</f>
        <v>共和町</v>
      </c>
      <c r="D128" s="235" t="str">
        <f>IFERROR(_xlfn.XLOOKUP(C128,市町村振興局拠点対応版!$D$6:$D$184,市町村振興局拠点対応版!$E$6:$E$184),"-")</f>
        <v>後志</v>
      </c>
      <c r="E128" s="238">
        <f>IFERROR(_xlfn.XLOOKUP('計算用シート（当年）'!$C$1,'計算用シート（当年）'!$D$4:$AG$4,'計算用シート（当年）'!$D412:$AG412),"-")</f>
        <v>5080</v>
      </c>
      <c r="F128" s="240"/>
      <c r="G128" s="241"/>
      <c r="H128" s="231"/>
      <c r="I128" s="231"/>
      <c r="J128" s="231"/>
      <c r="K128" s="231"/>
      <c r="L128" s="468"/>
    </row>
    <row r="129" spans="1:12" ht="15.75" customHeight="1">
      <c r="A129" s="462">
        <f t="shared" si="3"/>
        <v>84</v>
      </c>
      <c r="B129" s="559" t="str">
        <f>IFERROR(IF($C$13="-","",IF(E129="-","(-)","("&amp;VLOOKUP(C129,'前年順位整理（自動更新）'!$B$3:$CN$486,MATCH('前年順位整理（自動更新）'!$D$1,'前年順位整理（自動更新）'!$B$3:$CN$3,0),)&amp;")")),"(-)")</f>
        <v>(84)</v>
      </c>
      <c r="C129" s="235" t="str">
        <f>IFERROR(_xlfn.XLOOKUP('計算用シート（当年）'!$C$1,'計算用シート（当年）'!$D$4:$AG$4,'計算用シート（当年）'!$D234:$AG234),"-")</f>
        <v>美深町</v>
      </c>
      <c r="D129" s="235" t="str">
        <f>IFERROR(_xlfn.XLOOKUP(C129,市町村振興局拠点対応版!$D$6:$D$184,市町村振興局拠点対応版!$E$6:$E$184),"-")</f>
        <v>上川</v>
      </c>
      <c r="E129" s="238">
        <f>IFERROR(_xlfn.XLOOKUP('計算用シート（当年）'!$C$1,'計算用シート（当年）'!$D$4:$AG$4,'計算用シート（当年）'!$D413:$AG413),"-")</f>
        <v>4980</v>
      </c>
      <c r="F129" s="240"/>
      <c r="G129" s="241"/>
      <c r="H129" s="231"/>
      <c r="I129" s="231"/>
      <c r="J129" s="231"/>
      <c r="K129" s="231"/>
      <c r="L129" s="468"/>
    </row>
    <row r="130" spans="1:12" ht="15.75" customHeight="1">
      <c r="A130" s="462">
        <f t="shared" si="3"/>
        <v>85</v>
      </c>
      <c r="B130" s="559" t="str">
        <f>IFERROR(IF($C$13="-","",IF(E130="-","(-)","("&amp;VLOOKUP(C130,'前年順位整理（自動更新）'!$B$3:$CN$486,MATCH('前年順位整理（自動更新）'!$D$1,'前年順位整理（自動更新）'!$B$3:$CN$3,0),)&amp;")")),"(-)")</f>
        <v>(86)</v>
      </c>
      <c r="C130" s="235" t="str">
        <f>IFERROR(_xlfn.XLOOKUP('計算用シート（当年）'!$C$1,'計算用シート（当年）'!$D$4:$AG$4,'計算用シート（当年）'!$D235:$AG235),"-")</f>
        <v>伊達市</v>
      </c>
      <c r="D130" s="235" t="str">
        <f>IFERROR(_xlfn.XLOOKUP(C130,市町村振興局拠点対応版!$D$6:$D$184,市町村振興局拠点対応版!$E$6:$E$184),"-")</f>
        <v>胆振</v>
      </c>
      <c r="E130" s="238">
        <f>IFERROR(_xlfn.XLOOKUP('計算用シート（当年）'!$C$1,'計算用シート（当年）'!$D$4:$AG$4,'計算用シート（当年）'!$D414:$AG414),"-")</f>
        <v>4810</v>
      </c>
      <c r="F130" s="240"/>
      <c r="G130" s="241"/>
      <c r="H130" s="231"/>
      <c r="I130" s="231"/>
      <c r="J130" s="231"/>
      <c r="K130" s="231"/>
      <c r="L130" s="468"/>
    </row>
    <row r="131" spans="1:12" ht="15.75" customHeight="1">
      <c r="A131" s="462">
        <f t="shared" si="3"/>
        <v>85</v>
      </c>
      <c r="B131" s="559" t="str">
        <f>IFERROR(IF($C$13="-","",IF(E131="-","(-)","("&amp;VLOOKUP(C131,'前年順位整理（自動更新）'!$B$3:$CN$486,MATCH('前年順位整理（自動更新）'!$D$1,'前年順位整理（自動更新）'!$B$3:$CN$3,0),)&amp;")")),"(-)")</f>
        <v>(85)</v>
      </c>
      <c r="C131" s="235" t="str">
        <f>IFERROR(_xlfn.XLOOKUP('計算用シート（当年）'!$C$1,'計算用シート（当年）'!$D$4:$AG$4,'計算用シート（当年）'!$D236:$AG236),"-")</f>
        <v>中富良野町</v>
      </c>
      <c r="D131" s="235" t="str">
        <f>IFERROR(_xlfn.XLOOKUP(C131,市町村振興局拠点対応版!$D$6:$D$184,市町村振興局拠点対応版!$E$6:$E$184),"-")</f>
        <v>上川</v>
      </c>
      <c r="E131" s="238">
        <f>IFERROR(_xlfn.XLOOKUP('計算用シート（当年）'!$C$1,'計算用シート（当年）'!$D$4:$AG$4,'計算用シート（当年）'!$D415:$AG415),"-")</f>
        <v>4810</v>
      </c>
      <c r="F131" s="240"/>
      <c r="G131" s="241"/>
      <c r="H131" s="231"/>
      <c r="I131" s="231"/>
      <c r="J131" s="231"/>
      <c r="K131" s="231"/>
      <c r="L131" s="468"/>
    </row>
    <row r="132" spans="1:12" ht="15.75" customHeight="1">
      <c r="A132" s="462">
        <f t="shared" si="3"/>
        <v>87</v>
      </c>
      <c r="B132" s="559" t="str">
        <f>IFERROR(IF($C$13="-","",IF(E132="-","(-)","("&amp;VLOOKUP(C132,'前年順位整理（自動更新）'!$B$3:$CN$486,MATCH('前年順位整理（自動更新）'!$D$1,'前年順位整理（自動更新）'!$B$3:$CN$3,0),)&amp;")")),"(-)")</f>
        <v>(87)</v>
      </c>
      <c r="C132" s="235" t="str">
        <f>IFERROR(_xlfn.XLOOKUP('計算用シート（当年）'!$C$1,'計算用シート（当年）'!$D$4:$AG$4,'計算用シート（当年）'!$D237:$AG237),"-")</f>
        <v>置戸町</v>
      </c>
      <c r="D132" s="235" t="str">
        <f>IFERROR(_xlfn.XLOOKUP(C132,市町村振興局拠点対応版!$D$6:$D$184,市町村振興局拠点対応版!$E$6:$E$184),"-")</f>
        <v>オホーツク</v>
      </c>
      <c r="E132" s="238">
        <f>IFERROR(_xlfn.XLOOKUP('計算用シート（当年）'!$C$1,'計算用シート（当年）'!$D$4:$AG$4,'計算用シート（当年）'!$D416:$AG416),"-")</f>
        <v>4790</v>
      </c>
      <c r="F132" s="240"/>
      <c r="G132" s="241"/>
      <c r="H132" s="231"/>
      <c r="I132" s="231"/>
      <c r="J132" s="231"/>
      <c r="K132" s="231"/>
      <c r="L132" s="468"/>
    </row>
    <row r="133" spans="1:12" ht="15.75" customHeight="1">
      <c r="A133" s="462">
        <f t="shared" si="3"/>
        <v>87</v>
      </c>
      <c r="B133" s="559" t="str">
        <f>IFERROR(IF($C$13="-","",IF(E133="-","(-)","("&amp;VLOOKUP(C133,'前年順位整理（自動更新）'!$B$3:$CN$486,MATCH('前年順位整理（自動更新）'!$D$1,'前年順位整理（自動更新）'!$B$3:$CN$3,0),)&amp;")")),"(-)")</f>
        <v>(87)</v>
      </c>
      <c r="C133" s="235" t="str">
        <f>IFERROR(_xlfn.XLOOKUP('計算用シート（当年）'!$C$1,'計算用シート（当年）'!$D$4:$AG$4,'計算用シート（当年）'!$D238:$AG238),"-")</f>
        <v>白糠町</v>
      </c>
      <c r="D133" s="235" t="str">
        <f>IFERROR(_xlfn.XLOOKUP(C133,市町村振興局拠点対応版!$D$6:$D$184,市町村振興局拠点対応版!$E$6:$E$184),"-")</f>
        <v>釧路</v>
      </c>
      <c r="E133" s="238">
        <f>IFERROR(_xlfn.XLOOKUP('計算用シート（当年）'!$C$1,'計算用シート（当年）'!$D$4:$AG$4,'計算用シート（当年）'!$D417:$AG417),"-")</f>
        <v>4790</v>
      </c>
      <c r="F133" s="240"/>
      <c r="G133" s="241"/>
      <c r="H133" s="231"/>
      <c r="I133" s="231"/>
      <c r="J133" s="231"/>
      <c r="K133" s="231"/>
      <c r="L133" s="468"/>
    </row>
    <row r="134" spans="1:12" ht="15.75" customHeight="1">
      <c r="A134" s="462">
        <f t="shared" si="3"/>
        <v>89</v>
      </c>
      <c r="B134" s="559" t="str">
        <f>IFERROR(IF($C$13="-","",IF(E134="-","(-)","("&amp;VLOOKUP(C134,'前年順位整理（自動更新）'!$B$3:$CN$486,MATCH('前年順位整理（自動更新）'!$D$1,'前年順位整理（自動更新）'!$B$3:$CN$3,0),)&amp;")")),"(-)")</f>
        <v>(89)</v>
      </c>
      <c r="C134" s="235" t="str">
        <f>IFERROR(_xlfn.XLOOKUP('計算用シート（当年）'!$C$1,'計算用シート（当年）'!$D$4:$AG$4,'計算用シート（当年）'!$D239:$AG239),"-")</f>
        <v>平取町</v>
      </c>
      <c r="D134" s="235" t="str">
        <f>IFERROR(_xlfn.XLOOKUP(C134,市町村振興局拠点対応版!$D$6:$D$184,市町村振興局拠点対応版!$E$6:$E$184),"-")</f>
        <v>日高</v>
      </c>
      <c r="E134" s="238">
        <f>IFERROR(_xlfn.XLOOKUP('計算用シート（当年）'!$C$1,'計算用シート（当年）'!$D$4:$AG$4,'計算用シート（当年）'!$D418:$AG418),"-")</f>
        <v>4660</v>
      </c>
      <c r="F134" s="240"/>
      <c r="G134" s="241"/>
      <c r="H134" s="231"/>
      <c r="I134" s="231"/>
      <c r="J134" s="231"/>
      <c r="K134" s="231"/>
      <c r="L134" s="468"/>
    </row>
    <row r="135" spans="1:12" ht="15.75" customHeight="1">
      <c r="A135" s="462">
        <f t="shared" si="3"/>
        <v>90</v>
      </c>
      <c r="B135" s="559" t="str">
        <f>IFERROR(IF($C$13="-","",IF(E135="-","(-)","("&amp;VLOOKUP(C135,'前年順位整理（自動更新）'!$B$3:$CN$486,MATCH('前年順位整理（自動更新）'!$D$1,'前年順位整理（自動更新）'!$B$3:$CN$3,0),)&amp;")")),"(-)")</f>
        <v>(90)</v>
      </c>
      <c r="C135" s="235" t="str">
        <f>IFERROR(_xlfn.XLOOKUP('計算用シート（当年）'!$C$1,'計算用シート（当年）'!$D$4:$AG$4,'計算用シート（当年）'!$D240:$AG240),"-")</f>
        <v>和寒町</v>
      </c>
      <c r="D135" s="235" t="str">
        <f>IFERROR(_xlfn.XLOOKUP(C135,市町村振興局拠点対応版!$D$6:$D$184,市町村振興局拠点対応版!$E$6:$E$184),"-")</f>
        <v>上川</v>
      </c>
      <c r="E135" s="238">
        <f>IFERROR(_xlfn.XLOOKUP('計算用シート（当年）'!$C$1,'計算用シート（当年）'!$D$4:$AG$4,'計算用シート（当年）'!$D419:$AG419),"-")</f>
        <v>4600</v>
      </c>
      <c r="F135" s="240"/>
      <c r="G135" s="241"/>
      <c r="H135" s="231"/>
      <c r="I135" s="231"/>
      <c r="J135" s="231"/>
      <c r="K135" s="231"/>
      <c r="L135" s="468"/>
    </row>
    <row r="136" spans="1:12" ht="31.5" customHeight="1">
      <c r="A136" s="462">
        <f t="shared" si="3"/>
        <v>91</v>
      </c>
      <c r="B136" s="559" t="str">
        <f>IFERROR(IF($C$13="-","",IF(E136="-","(-)","("&amp;VLOOKUP(C136,'前年順位整理（自動更新）'!$B$3:$CN$486,MATCH('前年順位整理（自動更新）'!$D$1,'前年順位整理（自動更新）'!$B$3:$CN$3,0),)&amp;")")),"(-)")</f>
        <v>(91)</v>
      </c>
      <c r="C136" s="235" t="str">
        <f>IFERROR(_xlfn.XLOOKUP('計算用シート（当年）'!$C$1,'計算用シート（当年）'!$D$4:$AG$4,'計算用シート（当年）'!$D241:$AG241),"-")</f>
        <v>幌加内町</v>
      </c>
      <c r="D136" s="235" t="str">
        <f>IFERROR(_xlfn.XLOOKUP(C136,市町村振興局拠点対応版!$D$6:$D$184,市町村振興局拠点対応版!$E$6:$E$184),"-")</f>
        <v>上川</v>
      </c>
      <c r="E136" s="238">
        <f>IFERROR(_xlfn.XLOOKUP('計算用シート（当年）'!$C$1,'計算用シート（当年）'!$D$4:$AG$4,'計算用シート（当年）'!$D420:$AG420),"-")</f>
        <v>4550</v>
      </c>
      <c r="F136" s="240"/>
      <c r="G136" s="241"/>
      <c r="H136" s="231"/>
      <c r="I136" s="231"/>
      <c r="J136" s="231"/>
      <c r="K136" s="231"/>
      <c r="L136" s="468"/>
    </row>
    <row r="137" spans="1:12" ht="15.75" customHeight="1">
      <c r="A137" s="462">
        <f t="shared" si="3"/>
        <v>92</v>
      </c>
      <c r="B137" s="559" t="str">
        <f>IFERROR(IF($C$13="-","",IF(E137="-","(-)","("&amp;VLOOKUP(C137,'前年順位整理（自動更新）'!$B$3:$CN$486,MATCH('前年順位整理（自動更新）'!$D$1,'前年順位整理（自動更新）'!$B$3:$CN$3,0),)&amp;")")),"(-)")</f>
        <v>(92)</v>
      </c>
      <c r="C137" s="235" t="str">
        <f>IFERROR(_xlfn.XLOOKUP('計算用シート（当年）'!$C$1,'計算用シート（当年）'!$D$4:$AG$4,'計算用シート（当年）'!$D242:$AG242),"-")</f>
        <v>倶知安町</v>
      </c>
      <c r="D137" s="235" t="str">
        <f>IFERROR(_xlfn.XLOOKUP(C137,市町村振興局拠点対応版!$D$6:$D$184,市町村振興局拠点対応版!$E$6:$E$184),"-")</f>
        <v>後志</v>
      </c>
      <c r="E137" s="238">
        <f>IFERROR(_xlfn.XLOOKUP('計算用シート（当年）'!$C$1,'計算用シート（当年）'!$D$4:$AG$4,'計算用シート（当年）'!$D421:$AG421),"-")</f>
        <v>4530</v>
      </c>
      <c r="F137" s="240"/>
      <c r="G137" s="241"/>
      <c r="H137" s="231"/>
      <c r="I137" s="231"/>
      <c r="J137" s="231"/>
      <c r="K137" s="231"/>
      <c r="L137" s="468"/>
    </row>
    <row r="138" spans="1:12" ht="15.75" customHeight="1">
      <c r="A138" s="462">
        <f t="shared" si="3"/>
        <v>93</v>
      </c>
      <c r="B138" s="559" t="str">
        <f>IFERROR(IF($C$13="-","",IF(E138="-","(-)","("&amp;VLOOKUP(C138,'前年順位整理（自動更新）'!$B$3:$CN$486,MATCH('前年順位整理（自動更新）'!$D$1,'前年順位整理（自動更新）'!$B$3:$CN$3,0),)&amp;")")),"(-)")</f>
        <v>(93)</v>
      </c>
      <c r="C138" s="235" t="str">
        <f>IFERROR(_xlfn.XLOOKUP('計算用シート（当年）'!$C$1,'計算用シート（当年）'!$D$4:$AG$4,'計算用シート（当年）'!$D243:$AG243),"-")</f>
        <v>当麻町</v>
      </c>
      <c r="D138" s="235" t="str">
        <f>IFERROR(_xlfn.XLOOKUP(C138,市町村振興局拠点対応版!$D$6:$D$184,市町村振興局拠点対応版!$E$6:$E$184),"-")</f>
        <v>上川</v>
      </c>
      <c r="E138" s="238">
        <f>IFERROR(_xlfn.XLOOKUP('計算用シート（当年）'!$C$1,'計算用シート（当年）'!$D$4:$AG$4,'計算用シート（当年）'!$D422:$AG422),"-")</f>
        <v>4350</v>
      </c>
      <c r="F138" s="240"/>
      <c r="G138" s="241"/>
      <c r="H138" s="231"/>
      <c r="I138" s="231"/>
      <c r="J138" s="231"/>
      <c r="K138" s="231"/>
      <c r="L138" s="468"/>
    </row>
    <row r="139" spans="1:12" ht="15.75" customHeight="1">
      <c r="A139" s="462">
        <f t="shared" si="3"/>
        <v>94</v>
      </c>
      <c r="B139" s="559" t="str">
        <f>IFERROR(IF($C$13="-","",IF(E139="-","(-)","("&amp;VLOOKUP(C139,'前年順位整理（自動更新）'!$B$3:$CN$486,MATCH('前年順位整理（自動更新）'!$D$1,'前年順位整理（自動更新）'!$B$3:$CN$3,0),)&amp;")")),"(-)")</f>
        <v>(94)</v>
      </c>
      <c r="C139" s="235" t="str">
        <f>IFERROR(_xlfn.XLOOKUP('計算用シート（当年）'!$C$1,'計算用シート（当年）'!$D$4:$AG$4,'計算用シート（当年）'!$D244:$AG244),"-")</f>
        <v>鷹栖町</v>
      </c>
      <c r="D139" s="235" t="str">
        <f>IFERROR(_xlfn.XLOOKUP(C139,市町村振興局拠点対応版!$D$6:$D$184,市町村振興局拠点対応版!$E$6:$E$184),"-")</f>
        <v>上川</v>
      </c>
      <c r="E139" s="238">
        <f>IFERROR(_xlfn.XLOOKUP('計算用シート（当年）'!$C$1,'計算用シート（当年）'!$D$4:$AG$4,'計算用シート（当年）'!$D423:$AG423),"-")</f>
        <v>4300</v>
      </c>
      <c r="F139" s="240"/>
      <c r="G139" s="241"/>
      <c r="H139" s="231"/>
      <c r="I139" s="231"/>
      <c r="J139" s="231"/>
      <c r="K139" s="231"/>
      <c r="L139" s="468"/>
    </row>
    <row r="140" spans="1:12" ht="15.75" customHeight="1">
      <c r="A140" s="462">
        <f t="shared" si="3"/>
        <v>95</v>
      </c>
      <c r="B140" s="559" t="str">
        <f>IFERROR(IF($C$13="-","",IF(E140="-","(-)","("&amp;VLOOKUP(C140,'前年順位整理（自動更新）'!$B$3:$CN$486,MATCH('前年順位整理（自動更新）'!$D$1,'前年順位整理（自動更新）'!$B$3:$CN$3,0),)&amp;")")),"(-)")</f>
        <v>(95)</v>
      </c>
      <c r="C140" s="235" t="str">
        <f>IFERROR(_xlfn.XLOOKUP('計算用シート（当年）'!$C$1,'計算用シート（当年）'!$D$4:$AG$4,'計算用シート（当年）'!$D245:$AG245),"-")</f>
        <v>恵庭市</v>
      </c>
      <c r="D140" s="235" t="str">
        <f>IFERROR(_xlfn.XLOOKUP(C140,市町村振興局拠点対応版!$D$6:$D$184,市町村振興局拠点対応版!$E$6:$E$184),"-")</f>
        <v>石狩</v>
      </c>
      <c r="E140" s="238">
        <f>IFERROR(_xlfn.XLOOKUP('計算用シート（当年）'!$C$1,'計算用シート（当年）'!$D$4:$AG$4,'計算用シート（当年）'!$D424:$AG424),"-")</f>
        <v>4230</v>
      </c>
      <c r="F140" s="240"/>
      <c r="G140" s="241"/>
      <c r="H140" s="231"/>
      <c r="I140" s="231"/>
      <c r="J140" s="231"/>
      <c r="K140" s="231"/>
      <c r="L140" s="468"/>
    </row>
    <row r="141" spans="1:12" ht="15.75" customHeight="1">
      <c r="A141" s="462">
        <f t="shared" si="3"/>
        <v>96</v>
      </c>
      <c r="B141" s="559" t="str">
        <f>IFERROR(IF($C$13="-","",IF(E141="-","(-)","("&amp;VLOOKUP(C141,'前年順位整理（自動更新）'!$B$3:$CN$486,MATCH('前年順位整理（自動更新）'!$D$1,'前年順位整理（自動更新）'!$B$3:$CN$3,0),)&amp;")")),"(-)")</f>
        <v>(96)</v>
      </c>
      <c r="C141" s="235" t="str">
        <f>IFERROR(_xlfn.XLOOKUP('計算用シート（当年）'!$C$1,'計算用シート（当年）'!$D$4:$AG$4,'計算用シート（当年）'!$D246:$AG246),"-")</f>
        <v>北斗市</v>
      </c>
      <c r="D141" s="235" t="str">
        <f>IFERROR(_xlfn.XLOOKUP(C141,市町村振興局拠点対応版!$D$6:$D$184,市町村振興局拠点対応版!$E$6:$E$184),"-")</f>
        <v>渡島</v>
      </c>
      <c r="E141" s="238">
        <f>IFERROR(_xlfn.XLOOKUP('計算用シート（当年）'!$C$1,'計算用シート（当年）'!$D$4:$AG$4,'計算用シート（当年）'!$D425:$AG425),"-")</f>
        <v>4200</v>
      </c>
      <c r="F141" s="241"/>
      <c r="G141" s="241"/>
      <c r="H141" s="231"/>
      <c r="I141" s="231"/>
      <c r="J141" s="231"/>
      <c r="K141" s="231"/>
      <c r="L141" s="468"/>
    </row>
    <row r="142" spans="1:12" ht="15.75" customHeight="1">
      <c r="A142" s="462">
        <f t="shared" ref="A142:A173" si="4">IFERROR(RANK(E142,($E$46:$E$224),0),"-")</f>
        <v>97</v>
      </c>
      <c r="B142" s="559" t="str">
        <f>IFERROR(IF($C$13="-","",IF(E142="-","(-)","("&amp;VLOOKUP(C142,'前年順位整理（自動更新）'!$B$3:$CN$486,MATCH('前年順位整理（自動更新）'!$D$1,'前年順位整理（自動更新）'!$B$3:$CN$3,0),)&amp;")")),"(-)")</f>
        <v>(97)</v>
      </c>
      <c r="C142" s="235" t="str">
        <f>IFERROR(_xlfn.XLOOKUP('計算用シート（当年）'!$C$1,'計算用シート（当年）'!$D$4:$AG$4,'計算用シート（当年）'!$D247:$AG247),"-")</f>
        <v>沼田町</v>
      </c>
      <c r="D142" s="235" t="str">
        <f>IFERROR(_xlfn.XLOOKUP(C142,市町村振興局拠点対応版!$D$6:$D$184,市町村振興局拠点対応版!$E$6:$E$184),"-")</f>
        <v>空知</v>
      </c>
      <c r="E142" s="238">
        <f>IFERROR(_xlfn.XLOOKUP('計算用シート（当年）'!$C$1,'計算用シート（当年）'!$D$4:$AG$4,'計算用シート（当年）'!$D426:$AG426),"-")</f>
        <v>4130</v>
      </c>
      <c r="F142" s="241"/>
      <c r="G142" s="241"/>
      <c r="H142" s="231"/>
      <c r="I142" s="231"/>
      <c r="J142" s="231"/>
      <c r="K142" s="231"/>
      <c r="L142" s="468"/>
    </row>
    <row r="143" spans="1:12" ht="15.75" customHeight="1">
      <c r="A143" s="462">
        <f t="shared" si="4"/>
        <v>98</v>
      </c>
      <c r="B143" s="559" t="str">
        <f>IFERROR(IF($C$13="-","",IF(E143="-","(-)","("&amp;VLOOKUP(C143,'前年順位整理（自動更新）'!$B$3:$CN$486,MATCH('前年順位整理（自動更新）'!$D$1,'前年順位整理（自動更新）'!$B$3:$CN$3,0),)&amp;")")),"(-)")</f>
        <v>(99)</v>
      </c>
      <c r="C143" s="235" t="str">
        <f>IFERROR(_xlfn.XLOOKUP('計算用シート（当年）'!$C$1,'計算用シート（当年）'!$D$4:$AG$4,'計算用シート（当年）'!$D248:$AG248),"-")</f>
        <v>厚沢部町</v>
      </c>
      <c r="D143" s="235" t="str">
        <f>IFERROR(_xlfn.XLOOKUP(C143,市町村振興局拠点対応版!$D$6:$D$184,市町村振興局拠点対応版!$E$6:$E$184),"-")</f>
        <v>檜山</v>
      </c>
      <c r="E143" s="238">
        <f>IFERROR(_xlfn.XLOOKUP('計算用シート（当年）'!$C$1,'計算用シート（当年）'!$D$4:$AG$4,'計算用シート（当年）'!$D427:$AG427),"-")</f>
        <v>3940</v>
      </c>
      <c r="F143" s="240"/>
      <c r="G143" s="241"/>
      <c r="H143" s="231"/>
      <c r="I143" s="231"/>
      <c r="J143" s="231"/>
      <c r="K143" s="231"/>
      <c r="L143" s="468"/>
    </row>
    <row r="144" spans="1:12" ht="15.75" customHeight="1">
      <c r="A144" s="462">
        <f t="shared" si="4"/>
        <v>99</v>
      </c>
      <c r="B144" s="559" t="str">
        <f>IFERROR(IF($C$13="-","",IF(E144="-","(-)","("&amp;VLOOKUP(C144,'前年順位整理（自動更新）'!$B$3:$CN$486,MATCH('前年順位整理（自動更新）'!$D$1,'前年順位整理（自動更新）'!$B$3:$CN$3,0),)&amp;")")),"(-)")</f>
        <v>(98)</v>
      </c>
      <c r="C144" s="235" t="str">
        <f>IFERROR(_xlfn.XLOOKUP('計算用シート（当年）'!$C$1,'計算用シート（当年）'!$D$4:$AG$4,'計算用シート（当年）'!$D249:$AG249),"-")</f>
        <v>蘭越町</v>
      </c>
      <c r="D144" s="235" t="str">
        <f>IFERROR(_xlfn.XLOOKUP(C144,市町村振興局拠点対応版!$D$6:$D$184,市町村振興局拠点対応版!$E$6:$E$184),"-")</f>
        <v>後志</v>
      </c>
      <c r="E144" s="238">
        <f>IFERROR(_xlfn.XLOOKUP('計算用シート（当年）'!$C$1,'計算用シート（当年）'!$D$4:$AG$4,'計算用シート（当年）'!$D428:$AG428),"-")</f>
        <v>3930</v>
      </c>
      <c r="F144" s="240"/>
      <c r="G144" s="241"/>
      <c r="H144" s="231"/>
      <c r="I144" s="231"/>
      <c r="J144" s="231"/>
      <c r="K144" s="231"/>
      <c r="L144" s="468"/>
    </row>
    <row r="145" spans="1:12" ht="15.75" customHeight="1">
      <c r="A145" s="462">
        <f t="shared" si="4"/>
        <v>100</v>
      </c>
      <c r="B145" s="559" t="str">
        <f>IFERROR(IF($C$13="-","",IF(E145="-","(-)","("&amp;VLOOKUP(C145,'前年順位整理（自動更新）'!$B$3:$CN$486,MATCH('前年順位整理（自動更新）'!$D$1,'前年順位整理（自動更新）'!$B$3:$CN$3,0),)&amp;")")),"(-)")</f>
        <v>(100)</v>
      </c>
      <c r="C145" s="235" t="str">
        <f>IFERROR(_xlfn.XLOOKUP('計算用シート（当年）'!$C$1,'計算用シート（当年）'!$D$4:$AG$4,'計算用シート（当年）'!$D250:$AG250),"-")</f>
        <v>遠別町</v>
      </c>
      <c r="D145" s="235" t="str">
        <f>IFERROR(_xlfn.XLOOKUP(C145,市町村振興局拠点対応版!$D$6:$D$184,市町村振興局拠点対応版!$E$6:$E$184),"-")</f>
        <v>留萌</v>
      </c>
      <c r="E145" s="238">
        <f>IFERROR(_xlfn.XLOOKUP('計算用シート（当年）'!$C$1,'計算用シート（当年）'!$D$4:$AG$4,'計算用シート（当年）'!$D429:$AG429),"-")</f>
        <v>3880</v>
      </c>
      <c r="F145" s="240"/>
      <c r="G145" s="241"/>
      <c r="H145" s="231"/>
      <c r="I145" s="231"/>
      <c r="J145" s="231"/>
      <c r="K145" s="231"/>
      <c r="L145" s="468"/>
    </row>
    <row r="146" spans="1:12" ht="31.5" customHeight="1">
      <c r="A146" s="462">
        <f t="shared" si="4"/>
        <v>101</v>
      </c>
      <c r="B146" s="559" t="str">
        <f>IFERROR(IF($C$13="-","",IF(E146="-","(-)","("&amp;VLOOKUP(C146,'前年順位整理（自動更新）'!$B$3:$CN$486,MATCH('前年順位整理（自動更新）'!$D$1,'前年順位整理（自動更新）'!$B$3:$CN$3,0),)&amp;")")),"(-)")</f>
        <v>(101)</v>
      </c>
      <c r="C146" s="235" t="str">
        <f>IFERROR(_xlfn.XLOOKUP('計算用シート（当年）'!$C$1,'計算用シート（当年）'!$D$4:$AG$4,'計算用シート（当年）'!$D251:$AG251),"-")</f>
        <v>中頓別町</v>
      </c>
      <c r="D146" s="235" t="str">
        <f>IFERROR(_xlfn.XLOOKUP(C146,市町村振興局拠点対応版!$D$6:$D$184,市町村振興局拠点対応版!$E$6:$E$184),"-")</f>
        <v>宗谷</v>
      </c>
      <c r="E146" s="238">
        <f>IFERROR(_xlfn.XLOOKUP('計算用シート（当年）'!$C$1,'計算用シート（当年）'!$D$4:$AG$4,'計算用シート（当年）'!$D430:$AG430),"-")</f>
        <v>3680</v>
      </c>
      <c r="F146" s="240"/>
      <c r="G146" s="241"/>
      <c r="H146" s="231"/>
      <c r="I146" s="231"/>
      <c r="J146" s="231"/>
      <c r="K146" s="231"/>
      <c r="L146" s="468"/>
    </row>
    <row r="147" spans="1:12" ht="15.75" customHeight="1">
      <c r="A147" s="462">
        <f t="shared" si="4"/>
        <v>102</v>
      </c>
      <c r="B147" s="559" t="str">
        <f>IFERROR(IF($C$13="-","",IF(E147="-","(-)","("&amp;VLOOKUP(C147,'前年順位整理（自動更新）'!$B$3:$CN$486,MATCH('前年順位整理（自動更新）'!$D$1,'前年順位整理（自動更新）'!$B$3:$CN$3,0),)&amp;")")),"(-)")</f>
        <v>(102)</v>
      </c>
      <c r="C147" s="235" t="str">
        <f>IFERROR(_xlfn.XLOOKUP('計算用シート（当年）'!$C$1,'計算用シート（当年）'!$D$4:$AG$4,'計算用シート（当年）'!$D252:$AG252),"-")</f>
        <v>滝上町</v>
      </c>
      <c r="D147" s="235" t="str">
        <f>IFERROR(_xlfn.XLOOKUP(C147,市町村振興局拠点対応版!$D$6:$D$184,市町村振興局拠点対応版!$E$6:$E$184),"-")</f>
        <v>オホーツク</v>
      </c>
      <c r="E147" s="238">
        <f>IFERROR(_xlfn.XLOOKUP('計算用シート（当年）'!$C$1,'計算用シート（当年）'!$D$4:$AG$4,'計算用シート（当年）'!$D431:$AG431),"-")</f>
        <v>3640</v>
      </c>
      <c r="F147" s="242"/>
      <c r="G147" s="242"/>
      <c r="H147" s="231"/>
      <c r="I147" s="231"/>
      <c r="J147" s="231"/>
      <c r="K147" s="231"/>
      <c r="L147" s="468"/>
    </row>
    <row r="148" spans="1:12" ht="15.75" customHeight="1">
      <c r="A148" s="462">
        <f t="shared" si="4"/>
        <v>103</v>
      </c>
      <c r="B148" s="559" t="str">
        <f>IFERROR(IF($C$13="-","",IF(E148="-","(-)","("&amp;VLOOKUP(C148,'前年順位整理（自動更新）'!$B$3:$CN$486,MATCH('前年順位整理（自動更新）'!$D$1,'前年順位整理（自動更新）'!$B$3:$CN$3,0),)&amp;")")),"(-)")</f>
        <v>(103)</v>
      </c>
      <c r="C148" s="235" t="str">
        <f>IFERROR(_xlfn.XLOOKUP('計算用シート（当年）'!$C$1,'計算用シート（当年）'!$D$4:$AG$4,'計算用シート（当年）'!$D253:$AG253),"-")</f>
        <v>下川町</v>
      </c>
      <c r="D148" s="235" t="str">
        <f>IFERROR(_xlfn.XLOOKUP(C148,市町村振興局拠点対応版!$D$6:$D$184,市町村振興局拠点対応版!$E$6:$E$184),"-")</f>
        <v>上川</v>
      </c>
      <c r="E148" s="238">
        <f>IFERROR(_xlfn.XLOOKUP('計算用シート（当年）'!$C$1,'計算用シート（当年）'!$D$4:$AG$4,'計算用シート（当年）'!$D432:$AG432),"-")</f>
        <v>3590</v>
      </c>
      <c r="F148" s="243"/>
      <c r="G148" s="244"/>
      <c r="H148" s="231"/>
      <c r="I148" s="231"/>
      <c r="J148" s="231"/>
      <c r="K148" s="231"/>
      <c r="L148" s="468"/>
    </row>
    <row r="149" spans="1:12" ht="15.75" customHeight="1">
      <c r="A149" s="462">
        <f t="shared" si="4"/>
        <v>104</v>
      </c>
      <c r="B149" s="559" t="str">
        <f>IFERROR(IF($C$13="-","",IF(E149="-","(-)","("&amp;VLOOKUP(C149,'前年順位整理（自動更新）'!$B$3:$CN$486,MATCH('前年順位整理（自動更新）'!$D$1,'前年順位整理（自動更新）'!$B$3:$CN$3,0),)&amp;")")),"(-)")</f>
        <v>(104)</v>
      </c>
      <c r="C149" s="235" t="str">
        <f>IFERROR(_xlfn.XLOOKUP('計算用シート（当年）'!$C$1,'計算用シート（当年）'!$D$4:$AG$4,'計算用シート（当年）'!$D254:$AG254),"-")</f>
        <v>東川町</v>
      </c>
      <c r="D149" s="235" t="str">
        <f>IFERROR(_xlfn.XLOOKUP(C149,市町村振興局拠点対応版!$D$6:$D$184,市町村振興局拠点対応版!$E$6:$E$184),"-")</f>
        <v>上川</v>
      </c>
      <c r="E149" s="238">
        <f>IFERROR(_xlfn.XLOOKUP('計算用シート（当年）'!$C$1,'計算用シート（当年）'!$D$4:$AG$4,'計算用シート（当年）'!$D433:$AG433),"-")</f>
        <v>3550</v>
      </c>
      <c r="F149" s="242"/>
      <c r="G149" s="244"/>
      <c r="H149" s="231"/>
      <c r="I149" s="231"/>
      <c r="J149" s="231"/>
      <c r="K149" s="231"/>
      <c r="L149" s="468"/>
    </row>
    <row r="150" spans="1:12" ht="15.75" customHeight="1">
      <c r="A150" s="462">
        <f t="shared" si="4"/>
        <v>105</v>
      </c>
      <c r="B150" s="559" t="str">
        <f>IFERROR(IF($C$13="-","",IF(E150="-","(-)","("&amp;VLOOKUP(C150,'前年順位整理（自動更新）'!$B$3:$CN$486,MATCH('前年順位整理（自動更新）'!$D$1,'前年順位整理（自動更新）'!$B$3:$CN$3,0),)&amp;")")),"(-)")</f>
        <v>(104)</v>
      </c>
      <c r="C150" s="235" t="str">
        <f>IFERROR(_xlfn.XLOOKUP('計算用シート（当年）'!$C$1,'計算用シート（当年）'!$D$4:$AG$4,'計算用シート（当年）'!$D255:$AG255),"-")</f>
        <v>中川町</v>
      </c>
      <c r="D150" s="235" t="str">
        <f>IFERROR(_xlfn.XLOOKUP(C150,市町村振興局拠点対応版!$D$6:$D$184,市町村振興局拠点対応版!$E$6:$E$184),"-")</f>
        <v>上川</v>
      </c>
      <c r="E150" s="238">
        <f>IFERROR(_xlfn.XLOOKUP('計算用シート（当年）'!$C$1,'計算用シート（当年）'!$D$4:$AG$4,'計算用シート（当年）'!$D434:$AG434),"-")</f>
        <v>3540</v>
      </c>
      <c r="F150" s="242"/>
      <c r="G150" s="244"/>
      <c r="H150" s="231"/>
      <c r="I150" s="231"/>
      <c r="J150" s="231"/>
      <c r="K150" s="231"/>
      <c r="L150" s="468"/>
    </row>
    <row r="151" spans="1:12" ht="15.75" customHeight="1">
      <c r="A151" s="462">
        <f t="shared" si="4"/>
        <v>106</v>
      </c>
      <c r="B151" s="559" t="str">
        <f>IFERROR(IF($C$13="-","",IF(E151="-","(-)","("&amp;VLOOKUP(C151,'前年順位整理（自動更新）'!$B$3:$CN$486,MATCH('前年順位整理（自動更新）'!$D$1,'前年順位整理（自動更新）'!$B$3:$CN$3,0),)&amp;")")),"(-)")</f>
        <v>(106)</v>
      </c>
      <c r="C151" s="235" t="str">
        <f>IFERROR(_xlfn.XLOOKUP('計算用シート（当年）'!$C$1,'計算用シート（当年）'!$D$4:$AG$4,'計算用シート（当年）'!$D256:$AG256),"-")</f>
        <v>雨竜町</v>
      </c>
      <c r="D151" s="235" t="str">
        <f>IFERROR(_xlfn.XLOOKUP(C151,市町村振興局拠点対応版!$D$6:$D$184,市町村振興局拠点対応版!$E$6:$E$184),"-")</f>
        <v>空知</v>
      </c>
      <c r="E151" s="238">
        <f>IFERROR(_xlfn.XLOOKUP('計算用シート（当年）'!$C$1,'計算用シート（当年）'!$D$4:$AG$4,'計算用シート（当年）'!$D435:$AG435),"-")</f>
        <v>3520</v>
      </c>
      <c r="F151" s="242"/>
      <c r="G151" s="244"/>
      <c r="H151" s="231"/>
      <c r="I151" s="231"/>
      <c r="J151" s="231"/>
      <c r="K151" s="231"/>
      <c r="L151" s="468"/>
    </row>
    <row r="152" spans="1:12" ht="15.75" customHeight="1">
      <c r="A152" s="462">
        <f t="shared" si="4"/>
        <v>107</v>
      </c>
      <c r="B152" s="559" t="str">
        <f>IFERROR(IF($C$13="-","",IF(E152="-","(-)","("&amp;VLOOKUP(C152,'前年順位整理（自動更新）'!$B$3:$CN$486,MATCH('前年順位整理（自動更新）'!$D$1,'前年順位整理（自動更新）'!$B$3:$CN$3,0),)&amp;")")),"(-)")</f>
        <v>(106)</v>
      </c>
      <c r="C152" s="235" t="str">
        <f>IFERROR(_xlfn.XLOOKUP('計算用シート（当年）'!$C$1,'計算用シート（当年）'!$D$4:$AG$4,'計算用シート（当年）'!$D257:$AG257),"-")</f>
        <v>芦別市</v>
      </c>
      <c r="D152" s="235" t="str">
        <f>IFERROR(_xlfn.XLOOKUP(C152,市町村振興局拠点対応版!$D$6:$D$184,市町村振興局拠点対応版!$E$6:$E$184),"-")</f>
        <v>空知</v>
      </c>
      <c r="E152" s="238">
        <f>IFERROR(_xlfn.XLOOKUP('計算用シート（当年）'!$C$1,'計算用シート（当年）'!$D$4:$AG$4,'計算用シート（当年）'!$D436:$AG436),"-")</f>
        <v>3510</v>
      </c>
      <c r="F152" s="242"/>
      <c r="G152" s="244"/>
      <c r="H152" s="231"/>
      <c r="I152" s="231"/>
      <c r="J152" s="231"/>
      <c r="K152" s="231"/>
      <c r="L152" s="468"/>
    </row>
    <row r="153" spans="1:12" ht="15.75" customHeight="1">
      <c r="A153" s="462">
        <f t="shared" si="4"/>
        <v>108</v>
      </c>
      <c r="B153" s="559" t="str">
        <f>IFERROR(IF($C$13="-","",IF(E153="-","(-)","("&amp;VLOOKUP(C153,'前年順位整理（自動更新）'!$B$3:$CN$486,MATCH('前年順位整理（自動更新）'!$D$1,'前年順位整理（自動更新）'!$B$3:$CN$3,0),)&amp;")")),"(-)")</f>
        <v>(108)</v>
      </c>
      <c r="C153" s="235" t="str">
        <f>IFERROR(_xlfn.XLOOKUP('計算用シート（当年）'!$C$1,'計算用シート（当年）'!$D$4:$AG$4,'計算用シート（当年）'!$D258:$AG258),"-")</f>
        <v>浦臼町</v>
      </c>
      <c r="D153" s="235" t="str">
        <f>IFERROR(_xlfn.XLOOKUP(C153,市町村振興局拠点対応版!$D$6:$D$184,市町村振興局拠点対応版!$E$6:$E$184),"-")</f>
        <v>空知</v>
      </c>
      <c r="E153" s="238">
        <f>IFERROR(_xlfn.XLOOKUP('計算用シート（当年）'!$C$1,'計算用シート（当年）'!$D$4:$AG$4,'計算用シート（当年）'!$D437:$AG437),"-")</f>
        <v>3460</v>
      </c>
      <c r="F153" s="242"/>
      <c r="G153" s="244"/>
      <c r="H153" s="231"/>
      <c r="I153" s="231"/>
      <c r="J153" s="231"/>
      <c r="K153" s="231"/>
      <c r="L153" s="468"/>
    </row>
    <row r="154" spans="1:12" ht="15.75" customHeight="1">
      <c r="A154" s="462">
        <f t="shared" si="4"/>
        <v>109</v>
      </c>
      <c r="B154" s="559" t="str">
        <f>IFERROR(IF($C$13="-","",IF(E154="-","(-)","("&amp;VLOOKUP(C154,'前年順位整理（自動更新）'!$B$3:$CN$486,MATCH('前年順位整理（自動更新）'!$D$1,'前年順位整理（自動更新）'!$B$3:$CN$3,0),)&amp;")")),"(-)")</f>
        <v>(109)</v>
      </c>
      <c r="C154" s="235" t="str">
        <f>IFERROR(_xlfn.XLOOKUP('計算用シート（当年）'!$C$1,'計算用シート（当年）'!$D$4:$AG$4,'計算用シート（当年）'!$D259:$AG259),"-")</f>
        <v>妹背牛町</v>
      </c>
      <c r="D154" s="235" t="str">
        <f>IFERROR(_xlfn.XLOOKUP(C154,市町村振興局拠点対応版!$D$6:$D$184,市町村振興局拠点対応版!$E$6:$E$184),"-")</f>
        <v>空知</v>
      </c>
      <c r="E154" s="238">
        <f>IFERROR(_xlfn.XLOOKUP('計算用シート（当年）'!$C$1,'計算用シート（当年）'!$D$4:$AG$4,'計算用シート（当年）'!$D438:$AG438),"-")</f>
        <v>3430</v>
      </c>
      <c r="F154" s="242"/>
      <c r="G154" s="244"/>
      <c r="H154" s="231"/>
      <c r="I154" s="231"/>
      <c r="J154" s="231"/>
      <c r="K154" s="231"/>
      <c r="L154" s="468"/>
    </row>
    <row r="155" spans="1:12" ht="15.75" customHeight="1">
      <c r="A155" s="462">
        <f t="shared" si="4"/>
        <v>110</v>
      </c>
      <c r="B155" s="559" t="str">
        <f>IFERROR(IF($C$13="-","",IF(E155="-","(-)","("&amp;VLOOKUP(C155,'前年順位整理（自動更新）'!$B$3:$CN$486,MATCH('前年順位整理（自動更新）'!$D$1,'前年順位整理（自動更新）'!$B$3:$CN$3,0),)&amp;")")),"(-)")</f>
        <v>(110)</v>
      </c>
      <c r="C155" s="235" t="str">
        <f>IFERROR(_xlfn.XLOOKUP('計算用シート（当年）'!$C$1,'計算用シート（当年）'!$D$4:$AG$4,'計算用シート（当年）'!$D260:$AG260),"-")</f>
        <v>黒松内町</v>
      </c>
      <c r="D155" s="235" t="str">
        <f>IFERROR(_xlfn.XLOOKUP(C155,市町村振興局拠点対応版!$D$6:$D$184,市町村振興局拠点対応版!$E$6:$E$184),"-")</f>
        <v>後志</v>
      </c>
      <c r="E155" s="238">
        <f>IFERROR(_xlfn.XLOOKUP('計算用シート（当年）'!$C$1,'計算用シート（当年）'!$D$4:$AG$4,'計算用シート（当年）'!$D439:$AG439),"-")</f>
        <v>3370</v>
      </c>
      <c r="F155" s="242"/>
      <c r="G155" s="244"/>
      <c r="H155" s="231"/>
      <c r="I155" s="231"/>
      <c r="J155" s="231"/>
      <c r="K155" s="231"/>
      <c r="L155" s="468"/>
    </row>
    <row r="156" spans="1:12" ht="31.5" customHeight="1">
      <c r="A156" s="462">
        <f t="shared" si="4"/>
        <v>111</v>
      </c>
      <c r="B156" s="559" t="str">
        <f>IFERROR(IF($C$13="-","",IF(E156="-","(-)","("&amp;VLOOKUP(C156,'前年順位整理（自動更新）'!$B$3:$CN$486,MATCH('前年順位整理（自動更新）'!$D$1,'前年順位整理（自動更新）'!$B$3:$CN$3,0),)&amp;")")),"(-)")</f>
        <v>(111)</v>
      </c>
      <c r="C156" s="235" t="str">
        <f>IFERROR(_xlfn.XLOOKUP('計算用シート（当年）'!$C$1,'計算用シート（当年）'!$D$4:$AG$4,'計算用シート（当年）'!$D261:$AG261),"-")</f>
        <v>東神楽町</v>
      </c>
      <c r="D156" s="235" t="str">
        <f>IFERROR(_xlfn.XLOOKUP(C156,市町村振興局拠点対応版!$D$6:$D$184,市町村振興局拠点対応版!$E$6:$E$184),"-")</f>
        <v>上川</v>
      </c>
      <c r="E156" s="238">
        <f>IFERROR(_xlfn.XLOOKUP('計算用シート（当年）'!$C$1,'計算用シート（当年）'!$D$4:$AG$4,'計算用シート（当年）'!$D440:$AG440),"-")</f>
        <v>3210</v>
      </c>
      <c r="F156" s="242"/>
      <c r="G156" s="244"/>
      <c r="H156" s="231"/>
      <c r="I156" s="231"/>
      <c r="J156" s="231"/>
      <c r="K156" s="231"/>
      <c r="L156" s="468"/>
    </row>
    <row r="157" spans="1:12" ht="15.75" customHeight="1">
      <c r="A157" s="462">
        <f t="shared" si="4"/>
        <v>112</v>
      </c>
      <c r="B157" s="559" t="str">
        <f>IFERROR(IF($C$13="-","",IF(E157="-","(-)","("&amp;VLOOKUP(C157,'前年順位整理（自動更新）'!$B$3:$CN$486,MATCH('前年順位整理（自動更新）'!$D$1,'前年順位整理（自動更新）'!$B$3:$CN$3,0),)&amp;")")),"(-)")</f>
        <v>(112)</v>
      </c>
      <c r="C157" s="235" t="str">
        <f>IFERROR(_xlfn.XLOOKUP('計算用シート（当年）'!$C$1,'計算用シート（当年）'!$D$4:$AG$4,'計算用シート（当年）'!$D262:$AG262),"-")</f>
        <v>苫前町</v>
      </c>
      <c r="D157" s="235" t="str">
        <f>IFERROR(_xlfn.XLOOKUP(C157,市町村振興局拠点対応版!$D$6:$D$184,市町村振興局拠点対応版!$E$6:$E$184),"-")</f>
        <v>留萌</v>
      </c>
      <c r="E157" s="238">
        <f>IFERROR(_xlfn.XLOOKUP('計算用シート（当年）'!$C$1,'計算用シート（当年）'!$D$4:$AG$4,'計算用シート（当年）'!$D441:$AG441),"-")</f>
        <v>3200</v>
      </c>
      <c r="F157" s="242"/>
      <c r="G157" s="244"/>
      <c r="H157" s="231"/>
      <c r="I157" s="231"/>
      <c r="J157" s="231"/>
      <c r="K157" s="231"/>
      <c r="L157" s="468"/>
    </row>
    <row r="158" spans="1:12" ht="15.75" customHeight="1">
      <c r="A158" s="462">
        <f t="shared" si="4"/>
        <v>113</v>
      </c>
      <c r="B158" s="559" t="str">
        <f>IFERROR(IF($C$13="-","",IF(E158="-","(-)","("&amp;VLOOKUP(C158,'前年順位整理（自動更新）'!$B$3:$CN$486,MATCH('前年順位整理（自動更新）'!$D$1,'前年順位整理（自動更新）'!$B$3:$CN$3,0),)&amp;")")),"(-)")</f>
        <v>(113)</v>
      </c>
      <c r="C158" s="235" t="str">
        <f>IFERROR(_xlfn.XLOOKUP('計算用シート（当年）'!$C$1,'計算用シート（当年）'!$D$4:$AG$4,'計算用シート（当年）'!$D263:$AG263),"-")</f>
        <v>北竜町</v>
      </c>
      <c r="D158" s="235" t="str">
        <f>IFERROR(_xlfn.XLOOKUP(C158,市町村振興局拠点対応版!$D$6:$D$184,市町村振興局拠点対応版!$E$6:$E$184),"-")</f>
        <v>空知</v>
      </c>
      <c r="E158" s="238">
        <f>IFERROR(_xlfn.XLOOKUP('計算用シート（当年）'!$C$1,'計算用シート（当年）'!$D$4:$AG$4,'計算用シート（当年）'!$D442:$AG442),"-")</f>
        <v>3190</v>
      </c>
      <c r="F158" s="242"/>
      <c r="G158" s="244"/>
      <c r="H158" s="231"/>
      <c r="I158" s="231"/>
      <c r="J158" s="231"/>
      <c r="K158" s="231"/>
      <c r="L158" s="468"/>
    </row>
    <row r="159" spans="1:12" ht="15.75" customHeight="1">
      <c r="A159" s="462">
        <f t="shared" si="4"/>
        <v>114</v>
      </c>
      <c r="B159" s="559" t="str">
        <f>IFERROR(IF($C$13="-","",IF(E159="-","(-)","("&amp;VLOOKUP(C159,'前年順位整理（自動更新）'!$B$3:$CN$486,MATCH('前年順位整理（自動更新）'!$D$1,'前年順位整理（自動更新）'!$B$3:$CN$3,0),)&amp;")")),"(-)")</f>
        <v>(114)</v>
      </c>
      <c r="C159" s="235" t="str">
        <f>IFERROR(_xlfn.XLOOKUP('計算用シート（当年）'!$C$1,'計算用シート（当年）'!$D$4:$AG$4,'計算用シート（当年）'!$D264:$AG264),"-")</f>
        <v>月形町</v>
      </c>
      <c r="D159" s="235" t="str">
        <f>IFERROR(_xlfn.XLOOKUP(C159,市町村振興局拠点対応版!$D$6:$D$184,市町村振興局拠点対応版!$E$6:$E$184),"-")</f>
        <v>空知</v>
      </c>
      <c r="E159" s="238">
        <f>IFERROR(_xlfn.XLOOKUP('計算用シート（当年）'!$C$1,'計算用シート（当年）'!$D$4:$AG$4,'計算用シート（当年）'!$D443:$AG443),"-")</f>
        <v>3110</v>
      </c>
      <c r="F159" s="242"/>
      <c r="G159" s="244"/>
      <c r="H159" s="231"/>
      <c r="I159" s="231"/>
      <c r="J159" s="231"/>
      <c r="K159" s="231"/>
      <c r="L159" s="468"/>
    </row>
    <row r="160" spans="1:12" ht="15.75" customHeight="1">
      <c r="A160" s="462">
        <f t="shared" si="4"/>
        <v>115</v>
      </c>
      <c r="B160" s="559" t="str">
        <f>IFERROR(IF($C$13="-","",IF(E160="-","(-)","("&amp;VLOOKUP(C160,'前年順位整理（自動更新）'!$B$3:$CN$486,MATCH('前年順位整理（自動更新）'!$D$1,'前年順位整理（自動更新）'!$B$3:$CN$3,0),)&amp;")")),"(-)")</f>
        <v>(115)</v>
      </c>
      <c r="C160" s="235" t="str">
        <f>IFERROR(_xlfn.XLOOKUP('計算用シート（当年）'!$C$1,'計算用シート（当年）'!$D$4:$AG$4,'計算用シート（当年）'!$D265:$AG265),"-")</f>
        <v>秩父別町</v>
      </c>
      <c r="D160" s="235" t="str">
        <f>IFERROR(_xlfn.XLOOKUP(C160,市町村振興局拠点対応版!$D$6:$D$184,市町村振興局拠点対応版!$E$6:$E$184),"-")</f>
        <v>空知</v>
      </c>
      <c r="E160" s="238">
        <f>IFERROR(_xlfn.XLOOKUP('計算用シート（当年）'!$C$1,'計算用シート（当年）'!$D$4:$AG$4,'計算用シート（当年）'!$D444:$AG444),"-")</f>
        <v>3090</v>
      </c>
      <c r="F160" s="242"/>
      <c r="G160" s="244"/>
      <c r="H160" s="231"/>
      <c r="I160" s="231"/>
      <c r="J160" s="231"/>
      <c r="K160" s="231"/>
      <c r="L160" s="468"/>
    </row>
    <row r="161" spans="1:12" ht="15.75" customHeight="1">
      <c r="A161" s="462">
        <f t="shared" si="4"/>
        <v>116</v>
      </c>
      <c r="B161" s="559" t="str">
        <f>IFERROR(IF($C$13="-","",IF(E161="-","(-)","("&amp;VLOOKUP(C161,'前年順位整理（自動更新）'!$B$3:$CN$486,MATCH('前年順位整理（自動更新）'!$D$1,'前年順位整理（自動更新）'!$B$3:$CN$3,0),)&amp;")")),"(-)")</f>
        <v>(116)</v>
      </c>
      <c r="C161" s="235" t="str">
        <f>IFERROR(_xlfn.XLOOKUP('計算用シート（当年）'!$C$1,'計算用シート（当年）'!$D$4:$AG$4,'計算用シート（当年）'!$D266:$AG266),"-")</f>
        <v>真狩村</v>
      </c>
      <c r="D161" s="235" t="str">
        <f>IFERROR(_xlfn.XLOOKUP(C161,市町村振興局拠点対応版!$D$6:$D$184,市町村振興局拠点対応版!$E$6:$E$184),"-")</f>
        <v>後志</v>
      </c>
      <c r="E161" s="238">
        <f>IFERROR(_xlfn.XLOOKUP('計算用シート（当年）'!$C$1,'計算用シート（当年）'!$D$4:$AG$4,'計算用シート（当年）'!$D445:$AG445),"-")</f>
        <v>3000</v>
      </c>
      <c r="F161" s="242"/>
      <c r="G161" s="244"/>
      <c r="H161" s="231"/>
      <c r="I161" s="231"/>
      <c r="J161" s="231"/>
      <c r="K161" s="231"/>
      <c r="L161" s="468"/>
    </row>
    <row r="162" spans="1:12" ht="15.75" customHeight="1">
      <c r="A162" s="462">
        <f t="shared" si="4"/>
        <v>117</v>
      </c>
      <c r="B162" s="559" t="str">
        <f>IFERROR(IF($C$13="-","",IF(E162="-","(-)","("&amp;VLOOKUP(C162,'前年順位整理（自動更新）'!$B$3:$CN$486,MATCH('前年順位整理（自動更新）'!$D$1,'前年順位整理（自動更新）'!$B$3:$CN$3,0),)&amp;")")),"(-)")</f>
        <v>(117)</v>
      </c>
      <c r="C162" s="235" t="str">
        <f>IFERROR(_xlfn.XLOOKUP('計算用シート（当年）'!$C$1,'計算用シート（当年）'!$D$4:$AG$4,'計算用シート（当年）'!$D267:$AG267),"-")</f>
        <v>七飯町</v>
      </c>
      <c r="D162" s="235" t="str">
        <f>IFERROR(_xlfn.XLOOKUP(C162,市町村振興局拠点対応版!$D$6:$D$184,市町村振興局拠点対応版!$E$6:$E$184),"-")</f>
        <v>渡島</v>
      </c>
      <c r="E162" s="238">
        <f>IFERROR(_xlfn.XLOOKUP('計算用シート（当年）'!$C$1,'計算用シート（当年）'!$D$4:$AG$4,'計算用シート（当年）'!$D446:$AG446),"-")</f>
        <v>2980</v>
      </c>
      <c r="F162" s="242"/>
      <c r="G162" s="244"/>
      <c r="H162" s="231"/>
      <c r="I162" s="231"/>
      <c r="J162" s="231"/>
      <c r="K162" s="231"/>
      <c r="L162" s="468"/>
    </row>
    <row r="163" spans="1:12" ht="15.75" customHeight="1">
      <c r="A163" s="462">
        <f t="shared" si="4"/>
        <v>118</v>
      </c>
      <c r="B163" s="559" t="str">
        <f>IFERROR(IF($C$13="-","",IF(E163="-","(-)","("&amp;VLOOKUP(C163,'前年順位整理（自動更新）'!$B$3:$CN$486,MATCH('前年順位整理（自動更新）'!$D$1,'前年順位整理（自動更新）'!$B$3:$CN$3,0),)&amp;")")),"(-)")</f>
        <v>(118)</v>
      </c>
      <c r="C163" s="235" t="str">
        <f>IFERROR(_xlfn.XLOOKUP('計算用シート（当年）'!$C$1,'計算用シート（当年）'!$D$4:$AG$4,'計算用シート（当年）'!$D268:$AG268),"-")</f>
        <v>南富良野町</v>
      </c>
      <c r="D163" s="235" t="str">
        <f>IFERROR(_xlfn.XLOOKUP(C163,市町村振興局拠点対応版!$D$6:$D$184,市町村振興局拠点対応版!$E$6:$E$184),"-")</f>
        <v>上川</v>
      </c>
      <c r="E163" s="238">
        <f>IFERROR(_xlfn.XLOOKUP('計算用シート（当年）'!$C$1,'計算用シート（当年）'!$D$4:$AG$4,'計算用シート（当年）'!$D447:$AG447),"-")</f>
        <v>2870</v>
      </c>
      <c r="F163" s="242"/>
      <c r="G163" s="244"/>
      <c r="H163" s="231"/>
      <c r="I163" s="231"/>
      <c r="J163" s="231"/>
      <c r="K163" s="231"/>
      <c r="L163" s="468"/>
    </row>
    <row r="164" spans="1:12" ht="15.75" customHeight="1">
      <c r="A164" s="462">
        <f t="shared" si="4"/>
        <v>119</v>
      </c>
      <c r="B164" s="559" t="str">
        <f>IFERROR(IF($C$13="-","",IF(E164="-","(-)","("&amp;VLOOKUP(C164,'前年順位整理（自動更新）'!$B$3:$CN$486,MATCH('前年順位整理（自動更新）'!$D$1,'前年順位整理（自動更新）'!$B$3:$CN$3,0),)&amp;")")),"(-)")</f>
        <v>(119)</v>
      </c>
      <c r="C164" s="235" t="str">
        <f>IFERROR(_xlfn.XLOOKUP('計算用シート（当年）'!$C$1,'計算用シート（当年）'!$D$4:$AG$4,'計算用シート（当年）'!$D269:$AG269),"-")</f>
        <v>羽幌町</v>
      </c>
      <c r="D164" s="235" t="str">
        <f>IFERROR(_xlfn.XLOOKUP(C164,市町村振興局拠点対応版!$D$6:$D$184,市町村振興局拠点対応版!$E$6:$E$184),"-")</f>
        <v>留萌</v>
      </c>
      <c r="E164" s="238">
        <f>IFERROR(_xlfn.XLOOKUP('計算用シート（当年）'!$C$1,'計算用シート（当年）'!$D$4:$AG$4,'計算用シート（当年）'!$D448:$AG448),"-")</f>
        <v>2800</v>
      </c>
      <c r="F164" s="242"/>
      <c r="G164" s="244"/>
      <c r="H164" s="231"/>
      <c r="I164" s="231"/>
      <c r="J164" s="231"/>
      <c r="K164" s="231"/>
      <c r="L164" s="468"/>
    </row>
    <row r="165" spans="1:12" ht="15.75" customHeight="1">
      <c r="A165" s="462">
        <f t="shared" si="4"/>
        <v>120</v>
      </c>
      <c r="B165" s="559" t="str">
        <f>IFERROR(IF($C$13="-","",IF(E165="-","(-)","("&amp;VLOOKUP(C165,'前年順位整理（自動更新）'!$B$3:$CN$486,MATCH('前年順位整理（自動更新）'!$D$1,'前年順位整理（自動更新）'!$B$3:$CN$3,0),)&amp;")")),"(-)")</f>
        <v>(120)</v>
      </c>
      <c r="C165" s="235" t="str">
        <f>IFERROR(_xlfn.XLOOKUP('計算用シート（当年）'!$C$1,'計算用シート（当年）'!$D$4:$AG$4,'計算用シート（当年）'!$D270:$AG270),"-")</f>
        <v>ニセコ町</v>
      </c>
      <c r="D165" s="235" t="str">
        <f>IFERROR(_xlfn.XLOOKUP(C165,市町村振興局拠点対応版!$D$6:$D$184,市町村振興局拠点対応版!$E$6:$E$184),"-")</f>
        <v>後志</v>
      </c>
      <c r="E165" s="238">
        <f>IFERROR(_xlfn.XLOOKUP('計算用シート（当年）'!$C$1,'計算用シート（当年）'!$D$4:$AG$4,'計算用シート（当年）'!$D449:$AG449),"-")</f>
        <v>2650</v>
      </c>
      <c r="F165" s="242"/>
      <c r="G165" s="244"/>
      <c r="H165" s="231"/>
      <c r="I165" s="231"/>
      <c r="J165" s="231"/>
      <c r="K165" s="231"/>
      <c r="L165" s="468"/>
    </row>
    <row r="166" spans="1:12" ht="31.5" customHeight="1">
      <c r="A166" s="462">
        <f t="shared" si="4"/>
        <v>121</v>
      </c>
      <c r="B166" s="559" t="str">
        <f>IFERROR(IF($C$13="-","",IF(E166="-","(-)","("&amp;VLOOKUP(C166,'前年順位整理（自動更新）'!$B$3:$CN$486,MATCH('前年順位整理（自動更新）'!$D$1,'前年順位整理（自動更新）'!$B$3:$CN$3,0),)&amp;")")),"(-)")</f>
        <v>(121)</v>
      </c>
      <c r="C166" s="235" t="str">
        <f>IFERROR(_xlfn.XLOOKUP('計算用シート（当年）'!$C$1,'計算用シート（当年）'!$D$4:$AG$4,'計算用シート（当年）'!$D271:$AG271),"-")</f>
        <v>森町</v>
      </c>
      <c r="D166" s="235" t="str">
        <f>IFERROR(_xlfn.XLOOKUP(C166,市町村振興局拠点対応版!$D$6:$D$184,市町村振興局拠点対応版!$E$6:$E$184),"-")</f>
        <v>渡島</v>
      </c>
      <c r="E166" s="238">
        <f>IFERROR(_xlfn.XLOOKUP('計算用シート（当年）'!$C$1,'計算用シート（当年）'!$D$4:$AG$4,'計算用シート（当年）'!$D450:$AG450),"-")</f>
        <v>2610</v>
      </c>
      <c r="F166" s="242"/>
      <c r="G166" s="244"/>
      <c r="H166" s="231"/>
      <c r="I166" s="231"/>
      <c r="J166" s="231"/>
      <c r="K166" s="231"/>
      <c r="L166" s="468"/>
    </row>
    <row r="167" spans="1:12" ht="15.75" customHeight="1">
      <c r="A167" s="462">
        <f t="shared" si="4"/>
        <v>122</v>
      </c>
      <c r="B167" s="559" t="str">
        <f>IFERROR(IF($C$13="-","",IF(E167="-","(-)","("&amp;VLOOKUP(C167,'前年順位整理（自動更新）'!$B$3:$CN$486,MATCH('前年順位整理（自動更新）'!$D$1,'前年順位整理（自動更新）'!$B$3:$CN$3,0),)&amp;")")),"(-)")</f>
        <v>(122)</v>
      </c>
      <c r="C167" s="235" t="str">
        <f>IFERROR(_xlfn.XLOOKUP('計算用シート（当年）'!$C$1,'計算用シート（当年）'!$D$4:$AG$4,'計算用シート（当年）'!$D272:$AG272),"-")</f>
        <v>比布町</v>
      </c>
      <c r="D167" s="235" t="str">
        <f>IFERROR(_xlfn.XLOOKUP(C167,市町村振興局拠点対応版!$D$6:$D$184,市町村振興局拠点対応版!$E$6:$E$184),"-")</f>
        <v>上川</v>
      </c>
      <c r="E167" s="238">
        <f>IFERROR(_xlfn.XLOOKUP('計算用シート（当年）'!$C$1,'計算用シート（当年）'!$D$4:$AG$4,'計算用シート（当年）'!$D451:$AG451),"-")</f>
        <v>2560</v>
      </c>
      <c r="F167" s="242"/>
      <c r="G167" s="244"/>
      <c r="H167" s="231"/>
      <c r="I167" s="231"/>
      <c r="J167" s="231"/>
      <c r="K167" s="231"/>
      <c r="L167" s="468"/>
    </row>
    <row r="168" spans="1:12" ht="15.75" customHeight="1">
      <c r="A168" s="462">
        <f t="shared" si="4"/>
        <v>123</v>
      </c>
      <c r="B168" s="559" t="str">
        <f>IFERROR(IF($C$13="-","",IF(E168="-","(-)","("&amp;VLOOKUP(C168,'前年順位整理（自動更新）'!$B$3:$CN$486,MATCH('前年順位整理（自動更新）'!$D$1,'前年順位整理（自動更新）'!$B$3:$CN$3,0),)&amp;")")),"(-)")</f>
        <v>(123)</v>
      </c>
      <c r="C168" s="235" t="str">
        <f>IFERROR(_xlfn.XLOOKUP('計算用シート（当年）'!$C$1,'計算用シート（当年）'!$D$4:$AG$4,'計算用シート（当年）'!$D273:$AG273),"-")</f>
        <v>洞爺湖町</v>
      </c>
      <c r="D168" s="235" t="str">
        <f>IFERROR(_xlfn.XLOOKUP(C168,市町村振興局拠点対応版!$D$6:$D$184,市町村振興局拠点対応版!$E$6:$E$184),"-")</f>
        <v>胆振</v>
      </c>
      <c r="E168" s="238">
        <f>IFERROR(_xlfn.XLOOKUP('計算用シート（当年）'!$C$1,'計算用シート（当年）'!$D$4:$AG$4,'計算用シート（当年）'!$D452:$AG452),"-")</f>
        <v>2540</v>
      </c>
      <c r="F168" s="242"/>
      <c r="G168" s="244"/>
      <c r="H168" s="231"/>
      <c r="I168" s="231"/>
      <c r="J168" s="231"/>
      <c r="K168" s="231"/>
      <c r="L168" s="468"/>
    </row>
    <row r="169" spans="1:12" ht="15.75" customHeight="1">
      <c r="A169" s="462">
        <f t="shared" si="4"/>
        <v>124</v>
      </c>
      <c r="B169" s="559" t="str">
        <f>IFERROR(IF($C$13="-","",IF(E169="-","(-)","("&amp;VLOOKUP(C169,'前年順位整理（自動更新）'!$B$3:$CN$486,MATCH('前年順位整理（自動更新）'!$D$1,'前年順位整理（自動更新）'!$B$3:$CN$3,0),)&amp;")")),"(-)")</f>
        <v>(125)</v>
      </c>
      <c r="C169" s="235" t="str">
        <f>IFERROR(_xlfn.XLOOKUP('計算用シート（当年）'!$C$1,'計算用シート（当年）'!$D$4:$AG$4,'計算用シート（当年）'!$D274:$AG274),"-")</f>
        <v>札幌市</v>
      </c>
      <c r="D169" s="235" t="str">
        <f>IFERROR(_xlfn.XLOOKUP(C169,市町村振興局拠点対応版!$D$6:$D$184,市町村振興局拠点対応版!$E$6:$E$184),"-")</f>
        <v>石狩</v>
      </c>
      <c r="E169" s="238">
        <f>IFERROR(_xlfn.XLOOKUP('計算用シート（当年）'!$C$1,'計算用シート（当年）'!$D$4:$AG$4,'計算用シート（当年）'!$D453:$AG453),"-")</f>
        <v>2490</v>
      </c>
      <c r="F169" s="242"/>
      <c r="G169" s="244"/>
      <c r="H169" s="231"/>
      <c r="I169" s="231"/>
      <c r="J169" s="231"/>
      <c r="K169" s="231"/>
      <c r="L169" s="468"/>
    </row>
    <row r="170" spans="1:12" ht="15.75" customHeight="1">
      <c r="A170" s="462">
        <f t="shared" si="4"/>
        <v>125</v>
      </c>
      <c r="B170" s="559" t="str">
        <f>IFERROR(IF($C$13="-","",IF(E170="-","(-)","("&amp;VLOOKUP(C170,'前年順位整理（自動更新）'!$B$3:$CN$486,MATCH('前年順位整理（自動更新）'!$D$1,'前年順位整理（自動更新）'!$B$3:$CN$3,0),)&amp;")")),"(-)")</f>
        <v>(124)</v>
      </c>
      <c r="C170" s="235" t="str">
        <f>IFERROR(_xlfn.XLOOKUP('計算用シート（当年）'!$C$1,'計算用シート（当年）'!$D$4:$AG$4,'計算用シート（当年）'!$D275:$AG275),"-")</f>
        <v>京極町</v>
      </c>
      <c r="D170" s="235" t="str">
        <f>IFERROR(_xlfn.XLOOKUP(C170,市町村振興局拠点対応版!$D$6:$D$184,市町村振興局拠点対応版!$E$6:$E$184),"-")</f>
        <v>後志</v>
      </c>
      <c r="E170" s="238">
        <f>IFERROR(_xlfn.XLOOKUP('計算用シート（当年）'!$C$1,'計算用シート（当年）'!$D$4:$AG$4,'計算用シート（当年）'!$D454:$AG454),"-")</f>
        <v>2480</v>
      </c>
      <c r="F170" s="242"/>
      <c r="G170" s="244"/>
      <c r="H170" s="231"/>
      <c r="I170" s="231"/>
      <c r="J170" s="231"/>
      <c r="K170" s="231"/>
      <c r="L170" s="468"/>
    </row>
    <row r="171" spans="1:12" ht="15.75" customHeight="1">
      <c r="A171" s="462">
        <f t="shared" si="4"/>
        <v>126</v>
      </c>
      <c r="B171" s="559" t="str">
        <f>IFERROR(IF($C$13="-","",IF(E171="-","(-)","("&amp;VLOOKUP(C171,'前年順位整理（自動更新）'!$B$3:$CN$486,MATCH('前年順位整理（自動更新）'!$D$1,'前年順位整理（自動更新）'!$B$3:$CN$3,0),)&amp;")")),"(-)")</f>
        <v>(127)</v>
      </c>
      <c r="C171" s="235" t="str">
        <f>IFERROR(_xlfn.XLOOKUP('計算用シート（当年）'!$C$1,'計算用シート（当年）'!$D$4:$AG$4,'計算用シート（当年）'!$D276:$AG276),"-")</f>
        <v>留寿都村</v>
      </c>
      <c r="D171" s="235" t="str">
        <f>IFERROR(_xlfn.XLOOKUP(C171,市町村振興局拠点対応版!$D$6:$D$184,市町村振興局拠点対応版!$E$6:$E$184),"-")</f>
        <v>後志</v>
      </c>
      <c r="E171" s="238">
        <f>IFERROR(_xlfn.XLOOKUP('計算用シート（当年）'!$C$1,'計算用シート（当年）'!$D$4:$AG$4,'計算用シート（当年）'!$D455:$AG455),"-")</f>
        <v>2390</v>
      </c>
      <c r="F171" s="242"/>
      <c r="G171" s="244"/>
      <c r="H171" s="231"/>
      <c r="I171" s="231"/>
      <c r="J171" s="231"/>
      <c r="K171" s="231"/>
      <c r="L171" s="468"/>
    </row>
    <row r="172" spans="1:12" ht="15.75" customHeight="1">
      <c r="A172" s="462">
        <f t="shared" si="4"/>
        <v>127</v>
      </c>
      <c r="B172" s="559" t="str">
        <f>IFERROR(IF($C$13="-","",IF(E172="-","(-)","("&amp;VLOOKUP(C172,'前年順位整理（自動更新）'!$B$3:$CN$486,MATCH('前年順位整理（自動更新）'!$D$1,'前年順位整理（自動更新）'!$B$3:$CN$3,0),)&amp;")")),"(-)")</f>
        <v>(126)</v>
      </c>
      <c r="C172" s="235" t="str">
        <f>IFERROR(_xlfn.XLOOKUP('計算用シート（当年）'!$C$1,'計算用シート（当年）'!$D$4:$AG$4,'計算用シート（当年）'!$D277:$AG277),"-")</f>
        <v>長万部町</v>
      </c>
      <c r="D172" s="235" t="str">
        <f>IFERROR(_xlfn.XLOOKUP(C172,市町村振興局拠点対応版!$D$6:$D$184,市町村振興局拠点対応版!$E$6:$E$184),"-")</f>
        <v>渡島</v>
      </c>
      <c r="E172" s="238">
        <f>IFERROR(_xlfn.XLOOKUP('計算用シート（当年）'!$C$1,'計算用シート（当年）'!$D$4:$AG$4,'計算用シート（当年）'!$D456:$AG456),"-")</f>
        <v>2350</v>
      </c>
      <c r="F172" s="242"/>
      <c r="G172" s="244"/>
      <c r="H172" s="231"/>
      <c r="I172" s="231"/>
      <c r="J172" s="231"/>
      <c r="K172" s="231"/>
      <c r="L172" s="468"/>
    </row>
    <row r="173" spans="1:12" ht="15.75" customHeight="1">
      <c r="A173" s="462">
        <f t="shared" si="4"/>
        <v>128</v>
      </c>
      <c r="B173" s="559" t="str">
        <f>IFERROR(IF($C$13="-","",IF(E173="-","(-)","("&amp;VLOOKUP(C173,'前年順位整理（自動更新）'!$B$3:$CN$486,MATCH('前年順位整理（自動更新）'!$D$1,'前年順位整理（自動更新）'!$B$3:$CN$3,0),)&amp;")")),"(-)")</f>
        <v>(128)</v>
      </c>
      <c r="C173" s="235" t="str">
        <f>IFERROR(_xlfn.XLOOKUP('計算用シート（当年）'!$C$1,'計算用シート（当年）'!$D$4:$AG$4,'計算用シート（当年）'!$D278:$AG278),"-")</f>
        <v>上川町</v>
      </c>
      <c r="D173" s="235" t="str">
        <f>IFERROR(_xlfn.XLOOKUP(C173,市町村振興局拠点対応版!$D$6:$D$184,市町村振興局拠点対応版!$E$6:$E$184),"-")</f>
        <v>上川</v>
      </c>
      <c r="E173" s="238">
        <f>IFERROR(_xlfn.XLOOKUP('計算用シート（当年）'!$C$1,'計算用シート（当年）'!$D$4:$AG$4,'計算用シート（当年）'!$D457:$AG457),"-")</f>
        <v>2300</v>
      </c>
      <c r="F173" s="242"/>
      <c r="G173" s="244"/>
      <c r="H173" s="231"/>
      <c r="I173" s="231"/>
      <c r="J173" s="231"/>
      <c r="K173" s="231"/>
      <c r="L173" s="468"/>
    </row>
    <row r="174" spans="1:12" ht="15.75" customHeight="1">
      <c r="A174" s="462">
        <f t="shared" ref="A174:A205" si="5">IFERROR(RANK(E174,($E$46:$E$224),0),"-")</f>
        <v>129</v>
      </c>
      <c r="B174" s="559" t="str">
        <f>IFERROR(IF($C$13="-","",IF(E174="-","(-)","("&amp;VLOOKUP(C174,'前年順位整理（自動更新）'!$B$3:$CN$486,MATCH('前年順位整理（自動更新）'!$D$1,'前年順位整理（自動更新）'!$B$3:$CN$3,0),)&amp;")")),"(-)")</f>
        <v>(129)</v>
      </c>
      <c r="C174" s="235" t="str">
        <f>IFERROR(_xlfn.XLOOKUP('計算用シート（当年）'!$C$1,'計算用シート（当年）'!$D$4:$AG$4,'計算用シート（当年）'!$D279:$AG279),"-")</f>
        <v>小平町</v>
      </c>
      <c r="D174" s="235" t="str">
        <f>IFERROR(_xlfn.XLOOKUP(C174,市町村振興局拠点対応版!$D$6:$D$184,市町村振興局拠点対応版!$E$6:$E$184),"-")</f>
        <v>留萌</v>
      </c>
      <c r="E174" s="238">
        <f>IFERROR(_xlfn.XLOOKUP('計算用シート（当年）'!$C$1,'計算用シート（当年）'!$D$4:$AG$4,'計算用シート（当年）'!$D458:$AG458),"-")</f>
        <v>2230</v>
      </c>
      <c r="F174" s="242"/>
      <c r="G174" s="244"/>
      <c r="H174" s="231"/>
      <c r="I174" s="231"/>
      <c r="J174" s="231"/>
      <c r="K174" s="231"/>
      <c r="L174" s="468"/>
    </row>
    <row r="175" spans="1:12" ht="18.75" customHeight="1">
      <c r="A175" s="462">
        <f t="shared" si="5"/>
        <v>130</v>
      </c>
      <c r="B175" s="559" t="str">
        <f>IFERROR(IF($C$13="-","",IF(E175="-","(-)","("&amp;VLOOKUP(C175,'前年順位整理（自動更新）'!$B$3:$CN$486,MATCH('前年順位整理（自動更新）'!$D$1,'前年順位整理（自動更新）'!$B$3:$CN$3,0),)&amp;")")),"(-)")</f>
        <v>(130)</v>
      </c>
      <c r="C175" s="235" t="str">
        <f>IFERROR(_xlfn.XLOOKUP('計算用シート（当年）'!$C$1,'計算用シート（当年）'!$D$4:$AG$4,'計算用シート（当年）'!$D280:$AG280),"-")</f>
        <v>奈井江町</v>
      </c>
      <c r="D175" s="235" t="str">
        <f>IFERROR(_xlfn.XLOOKUP(C175,市町村振興局拠点対応版!$D$6:$D$184,市町村振興局拠点対応版!$E$6:$E$184),"-")</f>
        <v>空知</v>
      </c>
      <c r="E175" s="238">
        <f>IFERROR(_xlfn.XLOOKUP('計算用シート（当年）'!$C$1,'計算用シート（当年）'!$D$4:$AG$4,'計算用シート（当年）'!$D459:$AG459),"-")</f>
        <v>2020</v>
      </c>
      <c r="F175" s="31"/>
      <c r="G175" s="31"/>
      <c r="H175" s="231"/>
      <c r="I175" s="231"/>
      <c r="J175" s="231"/>
      <c r="K175" s="231"/>
      <c r="L175" s="468"/>
    </row>
    <row r="176" spans="1:12" ht="31.5" customHeight="1">
      <c r="A176" s="462">
        <f t="shared" si="5"/>
        <v>131</v>
      </c>
      <c r="B176" s="559" t="str">
        <f>IFERROR(IF($C$13="-","",IF(E176="-","(-)","("&amp;VLOOKUP(C176,'前年順位整理（自動更新）'!$B$3:$CN$486,MATCH('前年順位整理（自動更新）'!$D$1,'前年順位整理（自動更新）'!$B$3:$CN$3,0),)&amp;")")),"(-)")</f>
        <v>(131)</v>
      </c>
      <c r="C176" s="235" t="str">
        <f>IFERROR(_xlfn.XLOOKUP('計算用シート（当年）'!$C$1,'計算用シート（当年）'!$D$4:$AG$4,'計算用シート（当年）'!$D281:$AG281),"-")</f>
        <v>函館市</v>
      </c>
      <c r="D176" s="235" t="str">
        <f>IFERROR(_xlfn.XLOOKUP(C176,市町村振興局拠点対応版!$D$6:$D$184,市町村振興局拠点対応版!$E$6:$E$184),"-")</f>
        <v>渡島</v>
      </c>
      <c r="E176" s="238">
        <f>IFERROR(_xlfn.XLOOKUP('計算用シート（当年）'!$C$1,'計算用シート（当年）'!$D$4:$AG$4,'計算用シート（当年）'!$D460:$AG460),"-")</f>
        <v>1930</v>
      </c>
      <c r="H176" s="231"/>
      <c r="I176" s="231"/>
      <c r="J176" s="231"/>
      <c r="K176" s="231"/>
      <c r="L176" s="468"/>
    </row>
    <row r="177" spans="1:12" ht="15.75" customHeight="1">
      <c r="A177" s="462">
        <f t="shared" si="5"/>
        <v>132</v>
      </c>
      <c r="B177" s="559" t="str">
        <f>IFERROR(IF($C$13="-","",IF(E177="-","(-)","("&amp;VLOOKUP(C177,'前年順位整理（自動更新）'!$B$3:$CN$486,MATCH('前年順位整理（自動更新）'!$D$1,'前年順位整理（自動更新）'!$B$3:$CN$3,0),)&amp;")")),"(-)")</f>
        <v>(133)</v>
      </c>
      <c r="C177" s="235" t="str">
        <f>IFERROR(_xlfn.XLOOKUP('計算用シート（当年）'!$C$1,'計算用シート（当年）'!$D$4:$AG$4,'計算用シート（当年）'!$D282:$AG282),"-")</f>
        <v>豊浦町</v>
      </c>
      <c r="D177" s="235" t="str">
        <f>IFERROR(_xlfn.XLOOKUP(C177,市町村振興局拠点対応版!$D$6:$D$184,市町村振興局拠点対応版!$E$6:$E$184),"-")</f>
        <v>胆振</v>
      </c>
      <c r="E177" s="238">
        <f>IFERROR(_xlfn.XLOOKUP('計算用シート（当年）'!$C$1,'計算用シート（当年）'!$D$4:$AG$4,'計算用シート（当年）'!$D461:$AG461),"-")</f>
        <v>1900</v>
      </c>
      <c r="H177" s="231"/>
      <c r="I177" s="231"/>
      <c r="J177" s="231"/>
      <c r="K177" s="231"/>
      <c r="L177" s="468"/>
    </row>
    <row r="178" spans="1:12" ht="15.75" customHeight="1">
      <c r="A178" s="462">
        <f t="shared" si="5"/>
        <v>133</v>
      </c>
      <c r="B178" s="559" t="str">
        <f>IFERROR(IF($C$13="-","",IF(E178="-","(-)","("&amp;VLOOKUP(C178,'前年順位整理（自動更新）'!$B$3:$CN$486,MATCH('前年順位整理（自動更新）'!$D$1,'前年順位整理（自動更新）'!$B$3:$CN$3,0),)&amp;")")),"(-)")</f>
        <v>(131)</v>
      </c>
      <c r="C178" s="235" t="str">
        <f>IFERROR(_xlfn.XLOOKUP('計算用シート（当年）'!$C$1,'計算用シート（当年）'!$D$4:$AG$4,'計算用シート（当年）'!$D283:$AG283),"-")</f>
        <v>北広島市</v>
      </c>
      <c r="D178" s="235" t="str">
        <f>IFERROR(_xlfn.XLOOKUP(C178,市町村振興局拠点対応版!$D$6:$D$184,市町村振興局拠点対応版!$E$6:$E$184),"-")</f>
        <v>石狩</v>
      </c>
      <c r="E178" s="238">
        <f>IFERROR(_xlfn.XLOOKUP('計算用シート（当年）'!$C$1,'計算用シート（当年）'!$D$4:$AG$4,'計算用シート（当年）'!$D462:$AG462),"-")</f>
        <v>1890</v>
      </c>
      <c r="H178" s="231"/>
      <c r="I178" s="231"/>
      <c r="J178" s="231"/>
      <c r="K178" s="231"/>
      <c r="L178" s="468"/>
    </row>
    <row r="179" spans="1:12" ht="15.75" customHeight="1">
      <c r="A179" s="462">
        <f t="shared" si="5"/>
        <v>134</v>
      </c>
      <c r="B179" s="559" t="str">
        <f>IFERROR(IF($C$13="-","",IF(E179="-","(-)","("&amp;VLOOKUP(C179,'前年順位整理（自動更新）'!$B$3:$CN$486,MATCH('前年順位整理（自動更新）'!$D$1,'前年順位整理（自動更新）'!$B$3:$CN$3,0),)&amp;")")),"(-)")</f>
        <v>(134)</v>
      </c>
      <c r="C179" s="235" t="str">
        <f>IFERROR(_xlfn.XLOOKUP('計算用シート（当年）'!$C$1,'計算用シート（当年）'!$D$4:$AG$4,'計算用シート（当年）'!$D284:$AG284),"-")</f>
        <v>愛別町</v>
      </c>
      <c r="D179" s="235" t="str">
        <f>IFERROR(_xlfn.XLOOKUP(C179,市町村振興局拠点対応版!$D$6:$D$184,市町村振興局拠点対応版!$E$6:$E$184),"-")</f>
        <v>上川</v>
      </c>
      <c r="E179" s="238">
        <f>IFERROR(_xlfn.XLOOKUP('計算用シート（当年）'!$C$1,'計算用シート（当年）'!$D$4:$AG$4,'計算用シート（当年）'!$D463:$AG463),"-")</f>
        <v>1830</v>
      </c>
      <c r="H179" s="231"/>
      <c r="I179" s="231"/>
      <c r="J179" s="231"/>
      <c r="K179" s="231"/>
      <c r="L179" s="468"/>
    </row>
    <row r="180" spans="1:12" ht="15.75" customHeight="1">
      <c r="A180" s="462">
        <f t="shared" si="5"/>
        <v>134</v>
      </c>
      <c r="B180" s="559" t="str">
        <f>IFERROR(IF($C$13="-","",IF(E180="-","(-)","("&amp;VLOOKUP(C180,'前年順位整理（自動更新）'!$B$3:$CN$486,MATCH('前年順位整理（自動更新）'!$D$1,'前年順位整理（自動更新）'!$B$3:$CN$3,0),)&amp;")")),"(-)")</f>
        <v>(134)</v>
      </c>
      <c r="C180" s="235" t="str">
        <f>IFERROR(_xlfn.XLOOKUP('計算用シート（当年）'!$C$1,'計算用シート（当年）'!$D$4:$AG$4,'計算用シート（当年）'!$D285:$AG285),"-")</f>
        <v>えりも町</v>
      </c>
      <c r="D180" s="235" t="str">
        <f>IFERROR(_xlfn.XLOOKUP(C180,市町村振興局拠点対応版!$D$6:$D$184,市町村振興局拠点対応版!$E$6:$E$184),"-")</f>
        <v>日高</v>
      </c>
      <c r="E180" s="238">
        <f>IFERROR(_xlfn.XLOOKUP('計算用シート（当年）'!$C$1,'計算用シート（当年）'!$D$4:$AG$4,'計算用シート（当年）'!$D464:$AG464),"-")</f>
        <v>1830</v>
      </c>
      <c r="H180" s="231"/>
      <c r="I180" s="231"/>
      <c r="J180" s="231"/>
      <c r="K180" s="231"/>
      <c r="L180" s="468"/>
    </row>
    <row r="181" spans="1:12" ht="15.75" customHeight="1">
      <c r="A181" s="462">
        <f t="shared" si="5"/>
        <v>136</v>
      </c>
      <c r="B181" s="559" t="str">
        <f>IFERROR(IF($C$13="-","",IF(E181="-","(-)","("&amp;VLOOKUP(C181,'前年順位整理（自動更新）'!$B$3:$CN$486,MATCH('前年順位整理（自動更新）'!$D$1,'前年順位整理（自動更新）'!$B$3:$CN$3,0),)&amp;")")),"(-)")</f>
        <v>(136)</v>
      </c>
      <c r="C181" s="235" t="str">
        <f>IFERROR(_xlfn.XLOOKUP('計算用シート（当年）'!$C$1,'計算用シート（当年）'!$D$4:$AG$4,'計算用シート（当年）'!$D286:$AG286),"-")</f>
        <v>初山別村</v>
      </c>
      <c r="D181" s="235" t="str">
        <f>IFERROR(_xlfn.XLOOKUP(C181,市町村振興局拠点対応版!$D$6:$D$184,市町村振興局拠点対応版!$E$6:$E$184),"-")</f>
        <v>留萌</v>
      </c>
      <c r="E181" s="238">
        <f>IFERROR(_xlfn.XLOOKUP('計算用シート（当年）'!$C$1,'計算用シート（当年）'!$D$4:$AG$4,'計算用シート（当年）'!$D465:$AG465),"-")</f>
        <v>1740</v>
      </c>
      <c r="H181" s="231"/>
      <c r="I181" s="231"/>
      <c r="J181" s="231"/>
      <c r="K181" s="231"/>
      <c r="L181" s="468"/>
    </row>
    <row r="182" spans="1:12" ht="15.75" customHeight="1">
      <c r="A182" s="462">
        <f t="shared" si="5"/>
        <v>137</v>
      </c>
      <c r="B182" s="559" t="str">
        <f>IFERROR(IF($C$13="-","",IF(E182="-","(-)","("&amp;VLOOKUP(C182,'前年順位整理（自動更新）'!$B$3:$CN$486,MATCH('前年順位整理（自動更新）'!$D$1,'前年順位整理（自動更新）'!$B$3:$CN$3,0),)&amp;")")),"(-)")</f>
        <v>(137)</v>
      </c>
      <c r="C182" s="235" t="str">
        <f>IFERROR(_xlfn.XLOOKUP('計算用シート（当年）'!$C$1,'計算用シート（当年）'!$D$4:$AG$4,'計算用シート（当年）'!$D287:$AG287),"-")</f>
        <v>音威子府村</v>
      </c>
      <c r="D182" s="235" t="str">
        <f>IFERROR(_xlfn.XLOOKUP(C182,市町村振興局拠点対応版!$D$6:$D$184,市町村振興局拠点対応版!$E$6:$E$184),"-")</f>
        <v>上川</v>
      </c>
      <c r="E182" s="238">
        <f>IFERROR(_xlfn.XLOOKUP('計算用シート（当年）'!$C$1,'計算用シート（当年）'!$D$4:$AG$4,'計算用シート（当年）'!$D466:$AG466),"-")</f>
        <v>1710</v>
      </c>
      <c r="H182" s="231"/>
      <c r="I182" s="231"/>
      <c r="J182" s="231"/>
      <c r="K182" s="231"/>
      <c r="L182" s="468"/>
    </row>
    <row r="183" spans="1:12" ht="15.75" customHeight="1">
      <c r="A183" s="462">
        <f t="shared" si="5"/>
        <v>138</v>
      </c>
      <c r="B183" s="559" t="str">
        <f>IFERROR(IF($C$13="-","",IF(E183="-","(-)","("&amp;VLOOKUP(C183,'前年順位整理（自動更新）'!$B$3:$CN$486,MATCH('前年順位整理（自動更新）'!$D$1,'前年順位整理（自動更新）'!$B$3:$CN$3,0),)&amp;")")),"(-)")</f>
        <v>(138)</v>
      </c>
      <c r="C183" s="235" t="str">
        <f>IFERROR(_xlfn.XLOOKUP('計算用シート（当年）'!$C$1,'計算用シート（当年）'!$D$4:$AG$4,'計算用シート（当年）'!$D288:$AG288),"-")</f>
        <v>西興部村</v>
      </c>
      <c r="D183" s="235" t="str">
        <f>IFERROR(_xlfn.XLOOKUP(C183,市町村振興局拠点対応版!$D$6:$D$184,市町村振興局拠点対応版!$E$6:$E$184),"-")</f>
        <v>オホーツク</v>
      </c>
      <c r="E183" s="238">
        <f>IFERROR(_xlfn.XLOOKUP('計算用シート（当年）'!$C$1,'計算用シート（当年）'!$D$4:$AG$4,'計算用シート（当年）'!$D467:$AG467),"-")</f>
        <v>1620</v>
      </c>
      <c r="H183" s="231"/>
      <c r="I183" s="231"/>
      <c r="J183" s="231"/>
      <c r="K183" s="231"/>
      <c r="L183" s="468"/>
    </row>
    <row r="184" spans="1:12" ht="15.75" customHeight="1">
      <c r="A184" s="462">
        <f t="shared" si="5"/>
        <v>139</v>
      </c>
      <c r="B184" s="559" t="str">
        <f>IFERROR(IF($C$13="-","",IF(E184="-","(-)","("&amp;VLOOKUP(C184,'前年順位整理（自動更新）'!$B$3:$CN$486,MATCH('前年順位整理（自動更新）'!$D$1,'前年順位整理（自動更新）'!$B$3:$CN$3,0),)&amp;")")),"(-)")</f>
        <v>(139)</v>
      </c>
      <c r="C184" s="235" t="str">
        <f>IFERROR(_xlfn.XLOOKUP('計算用シート（当年）'!$C$1,'計算用シート（当年）'!$D$4:$AG$4,'計算用シート（当年）'!$D289:$AG289),"-")</f>
        <v>知内町</v>
      </c>
      <c r="D184" s="235" t="str">
        <f>IFERROR(_xlfn.XLOOKUP(C184,市町村振興局拠点対応版!$D$6:$D$184,市町村振興局拠点対応版!$E$6:$E$184),"-")</f>
        <v>渡島</v>
      </c>
      <c r="E184" s="238">
        <f>IFERROR(_xlfn.XLOOKUP('計算用シート（当年）'!$C$1,'計算用シート（当年）'!$D$4:$AG$4,'計算用シート（当年）'!$D468:$AG468),"-")</f>
        <v>1530</v>
      </c>
      <c r="H184" s="231"/>
      <c r="I184" s="231"/>
      <c r="J184" s="231"/>
      <c r="K184" s="231"/>
      <c r="L184" s="468"/>
    </row>
    <row r="185" spans="1:12" ht="15.75" customHeight="1">
      <c r="A185" s="462">
        <f t="shared" si="5"/>
        <v>140</v>
      </c>
      <c r="B185" s="559" t="str">
        <f>IFERROR(IF($C$13="-","",IF(E185="-","(-)","("&amp;VLOOKUP(C185,'前年順位整理（自動更新）'!$B$3:$CN$486,MATCH('前年順位整理（自動更新）'!$D$1,'前年順位整理（自動更新）'!$B$3:$CN$3,0),)&amp;")")),"(-)")</f>
        <v>(140)</v>
      </c>
      <c r="C185" s="235" t="str">
        <f>IFERROR(_xlfn.XLOOKUP('計算用シート（当年）'!$C$1,'計算用シート（当年）'!$D$4:$AG$4,'計算用シート（当年）'!$D290:$AG290),"-")</f>
        <v>砂川市</v>
      </c>
      <c r="D185" s="235" t="str">
        <f>IFERROR(_xlfn.XLOOKUP(C185,市町村振興局拠点対応版!$D$6:$D$184,市町村振興局拠点対応版!$E$6:$E$184),"-")</f>
        <v>空知</v>
      </c>
      <c r="E185" s="238">
        <f>IFERROR(_xlfn.XLOOKUP('計算用シート（当年）'!$C$1,'計算用シート（当年）'!$D$4:$AG$4,'計算用シート（当年）'!$D469:$AG469),"-")</f>
        <v>1500</v>
      </c>
      <c r="H185" s="231"/>
      <c r="I185" s="231"/>
      <c r="J185" s="231"/>
      <c r="K185" s="231"/>
      <c r="L185" s="468"/>
    </row>
    <row r="186" spans="1:12" ht="31.5" customHeight="1">
      <c r="A186" s="462">
        <f t="shared" si="5"/>
        <v>141</v>
      </c>
      <c r="B186" s="559" t="str">
        <f>IFERROR(IF($C$13="-","",IF(E186="-","(-)","("&amp;VLOOKUP(C186,'前年順位整理（自動更新）'!$B$3:$CN$486,MATCH('前年順位整理（自動更新）'!$D$1,'前年順位整理（自動更新）'!$B$3:$CN$3,0),)&amp;")")),"(-)")</f>
        <v>(141)</v>
      </c>
      <c r="C186" s="235" t="str">
        <f>IFERROR(_xlfn.XLOOKUP('計算用シート（当年）'!$C$1,'計算用シート（当年）'!$D$4:$AG$4,'計算用シート（当年）'!$D291:$AG291),"-")</f>
        <v>壮瞥町</v>
      </c>
      <c r="D186" s="235" t="str">
        <f>IFERROR(_xlfn.XLOOKUP(C186,市町村振興局拠点対応版!$D$6:$D$184,市町村振興局拠点対応版!$E$6:$E$184),"-")</f>
        <v>胆振</v>
      </c>
      <c r="E186" s="238">
        <f>IFERROR(_xlfn.XLOOKUP('計算用シート（当年）'!$C$1,'計算用シート（当年）'!$D$4:$AG$4,'計算用シート（当年）'!$D470:$AG470),"-")</f>
        <v>1480</v>
      </c>
      <c r="H186" s="231"/>
      <c r="I186" s="231"/>
      <c r="J186" s="231"/>
      <c r="K186" s="231"/>
      <c r="L186" s="468"/>
    </row>
    <row r="187" spans="1:12" ht="15.75" customHeight="1">
      <c r="A187" s="462">
        <f t="shared" si="5"/>
        <v>142</v>
      </c>
      <c r="B187" s="559" t="str">
        <f>IFERROR(IF($C$13="-","",IF(E187="-","(-)","("&amp;VLOOKUP(C187,'前年順位整理（自動更新）'!$B$3:$CN$486,MATCH('前年順位整理（自動更新）'!$D$1,'前年順位整理（自動更新）'!$B$3:$CN$3,0),)&amp;")")),"(-)")</f>
        <v>(142)</v>
      </c>
      <c r="C187" s="235" t="str">
        <f>IFERROR(_xlfn.XLOOKUP('計算用シート（当年）'!$C$1,'計算用シート（当年）'!$D$4:$AG$4,'計算用シート（当年）'!$D292:$AG292),"-")</f>
        <v>仁木町</v>
      </c>
      <c r="D187" s="235" t="str">
        <f>IFERROR(_xlfn.XLOOKUP(C187,市町村振興局拠点対応版!$D$6:$D$184,市町村振興局拠点対応版!$E$6:$E$184),"-")</f>
        <v>後志</v>
      </c>
      <c r="E187" s="238">
        <f>IFERROR(_xlfn.XLOOKUP('計算用シート（当年）'!$C$1,'計算用シート（当年）'!$D$4:$AG$4,'計算用シート（当年）'!$D471:$AG471),"-")</f>
        <v>1460</v>
      </c>
      <c r="H187" s="231"/>
      <c r="I187" s="231"/>
      <c r="J187" s="231"/>
      <c r="K187" s="231"/>
      <c r="L187" s="468"/>
    </row>
    <row r="188" spans="1:12" ht="15.75" customHeight="1">
      <c r="A188" s="462">
        <f t="shared" si="5"/>
        <v>143</v>
      </c>
      <c r="B188" s="559" t="str">
        <f>IFERROR(IF($C$13="-","",IF(E188="-","(-)","("&amp;VLOOKUP(C188,'前年順位整理（自動更新）'!$B$3:$CN$486,MATCH('前年順位整理（自動更新）'!$D$1,'前年順位整理（自動更新）'!$B$3:$CN$3,0),)&amp;")")),"(-)")</f>
        <v>(143)</v>
      </c>
      <c r="C188" s="235" t="str">
        <f>IFERROR(_xlfn.XLOOKUP('計算用シート（当年）'!$C$1,'計算用シート（当年）'!$D$4:$AG$4,'計算用シート（当年）'!$D293:$AG293),"-")</f>
        <v>余市町</v>
      </c>
      <c r="D188" s="235" t="str">
        <f>IFERROR(_xlfn.XLOOKUP(C188,市町村振興局拠点対応版!$D$6:$D$184,市町村振興局拠点対応版!$E$6:$E$184),"-")</f>
        <v>後志</v>
      </c>
      <c r="E188" s="238">
        <f>IFERROR(_xlfn.XLOOKUP('計算用シート（当年）'!$C$1,'計算用シート（当年）'!$D$4:$AG$4,'計算用シート（当年）'!$D472:$AG472),"-")</f>
        <v>1420</v>
      </c>
      <c r="H188" s="231"/>
      <c r="I188" s="231"/>
      <c r="J188" s="231"/>
      <c r="K188" s="231"/>
      <c r="L188" s="468"/>
    </row>
    <row r="189" spans="1:12" ht="15.75" customHeight="1">
      <c r="A189" s="462">
        <f t="shared" si="5"/>
        <v>144</v>
      </c>
      <c r="B189" s="559" t="str">
        <f>IFERROR(IF($C$13="-","",IF(E189="-","(-)","("&amp;VLOOKUP(C189,'前年順位整理（自動更新）'!$B$3:$CN$486,MATCH('前年順位整理（自動更新）'!$D$1,'前年順位整理（自動更新）'!$B$3:$CN$3,0),)&amp;")")),"(-)")</f>
        <v>(144)</v>
      </c>
      <c r="C189" s="235" t="str">
        <f>IFERROR(_xlfn.XLOOKUP('計算用シート（当年）'!$C$1,'計算用シート（当年）'!$D$4:$AG$4,'計算用シート（当年）'!$D294:$AG294),"-")</f>
        <v>三笠市</v>
      </c>
      <c r="D189" s="235" t="str">
        <f>IFERROR(_xlfn.XLOOKUP(C189,市町村振興局拠点対応版!$D$6:$D$184,市町村振興局拠点対応版!$E$6:$E$184),"-")</f>
        <v>空知</v>
      </c>
      <c r="E189" s="238">
        <f>IFERROR(_xlfn.XLOOKUP('計算用シート（当年）'!$C$1,'計算用シート（当年）'!$D$4:$AG$4,'計算用シート（当年）'!$D473:$AG473),"-")</f>
        <v>1300</v>
      </c>
      <c r="H189" s="231"/>
      <c r="I189" s="231"/>
      <c r="J189" s="231"/>
      <c r="K189" s="231"/>
      <c r="L189" s="468"/>
    </row>
    <row r="190" spans="1:12" ht="15.75" customHeight="1">
      <c r="A190" s="462">
        <f t="shared" si="5"/>
        <v>145</v>
      </c>
      <c r="B190" s="559" t="str">
        <f>IFERROR(IF($C$13="-","",IF(E190="-","(-)","("&amp;VLOOKUP(C190,'前年順位整理（自動更新）'!$B$3:$CN$486,MATCH('前年順位整理（自動更新）'!$D$1,'前年順位整理（自動更新）'!$B$3:$CN$3,0),)&amp;")")),"(-)")</f>
        <v>(145)</v>
      </c>
      <c r="C190" s="235" t="str">
        <f>IFERROR(_xlfn.XLOOKUP('計算用シート（当年）'!$C$1,'計算用シート（当年）'!$D$4:$AG$4,'計算用シート（当年）'!$D295:$AG295),"-")</f>
        <v>苫小牧市</v>
      </c>
      <c r="D190" s="235" t="str">
        <f>IFERROR(_xlfn.XLOOKUP(C190,市町村振興局拠点対応版!$D$6:$D$184,市町村振興局拠点対応版!$E$6:$E$184),"-")</f>
        <v>胆振</v>
      </c>
      <c r="E190" s="238">
        <f>IFERROR(_xlfn.XLOOKUP('計算用シート（当年）'!$C$1,'計算用シート（当年）'!$D$4:$AG$4,'計算用シート（当年）'!$D474:$AG474),"-")</f>
        <v>1230</v>
      </c>
      <c r="H190" s="231"/>
      <c r="I190" s="231"/>
      <c r="J190" s="231"/>
      <c r="K190" s="231"/>
      <c r="L190" s="468"/>
    </row>
    <row r="191" spans="1:12" ht="15.75" customHeight="1">
      <c r="A191" s="462">
        <f t="shared" si="5"/>
        <v>146</v>
      </c>
      <c r="B191" s="559" t="str">
        <f>IFERROR(IF($C$13="-","",IF(E191="-","(-)","("&amp;VLOOKUP(C191,'前年順位整理（自動更新）'!$B$3:$CN$486,MATCH('前年順位整理（自動更新）'!$D$1,'前年順位整理（自動更新）'!$B$3:$CN$3,0),)&amp;")")),"(-)")</f>
        <v>(146)</v>
      </c>
      <c r="C191" s="235" t="str">
        <f>IFERROR(_xlfn.XLOOKUP('計算用シート（当年）'!$C$1,'計算用シート（当年）'!$D$4:$AG$4,'計算用シート（当年）'!$D296:$AG296),"-")</f>
        <v>喜茂別町</v>
      </c>
      <c r="D191" s="235" t="str">
        <f>IFERROR(_xlfn.XLOOKUP(C191,市町村振興局拠点対応版!$D$6:$D$184,市町村振興局拠点対応版!$E$6:$E$184),"-")</f>
        <v>後志</v>
      </c>
      <c r="E191" s="238">
        <f>IFERROR(_xlfn.XLOOKUP('計算用シート（当年）'!$C$1,'計算用シート（当年）'!$D$4:$AG$4,'計算用シート（当年）'!$D475:$AG475),"-")</f>
        <v>1220</v>
      </c>
      <c r="H191" s="231"/>
      <c r="I191" s="231"/>
      <c r="J191" s="231"/>
      <c r="K191" s="231"/>
      <c r="L191" s="468"/>
    </row>
    <row r="192" spans="1:12" ht="15.75" customHeight="1">
      <c r="A192" s="462">
        <f t="shared" si="5"/>
        <v>146</v>
      </c>
      <c r="B192" s="559" t="str">
        <f>IFERROR(IF($C$13="-","",IF(E192="-","(-)","("&amp;VLOOKUP(C192,'前年順位整理（自動更新）'!$B$3:$CN$486,MATCH('前年順位整理（自動更新）'!$D$1,'前年順位整理（自動更新）'!$B$3:$CN$3,0),)&amp;")")),"(-)")</f>
        <v>(147)</v>
      </c>
      <c r="C192" s="235" t="str">
        <f>IFERROR(_xlfn.XLOOKUP('計算用シート（当年）'!$C$1,'計算用シート（当年）'!$D$4:$AG$4,'計算用シート（当年）'!$D297:$AG297),"-")</f>
        <v>白老町</v>
      </c>
      <c r="D192" s="235" t="str">
        <f>IFERROR(_xlfn.XLOOKUP(C192,市町村振興局拠点対応版!$D$6:$D$184,市町村振興局拠点対応版!$E$6:$E$184),"-")</f>
        <v>胆振</v>
      </c>
      <c r="E192" s="238">
        <f>IFERROR(_xlfn.XLOOKUP('計算用シート（当年）'!$C$1,'計算用シート（当年）'!$D$4:$AG$4,'計算用シート（当年）'!$D476:$AG476),"-")</f>
        <v>1220</v>
      </c>
      <c r="H192" s="231"/>
      <c r="I192" s="231"/>
      <c r="J192" s="231"/>
      <c r="K192" s="231"/>
      <c r="L192" s="468"/>
    </row>
    <row r="193" spans="1:12" ht="15.75" customHeight="1">
      <c r="A193" s="462">
        <f t="shared" si="5"/>
        <v>148</v>
      </c>
      <c r="B193" s="559" t="str">
        <f>IFERROR(IF($C$13="-","",IF(E193="-","(-)","("&amp;VLOOKUP(C193,'前年順位整理（自動更新）'!$B$3:$CN$486,MATCH('前年順位整理（自動更新）'!$D$1,'前年順位整理（自動更新）'!$B$3:$CN$3,0),)&amp;")")),"(-)")</f>
        <v>(148)</v>
      </c>
      <c r="C193" s="235" t="str">
        <f>IFERROR(_xlfn.XLOOKUP('計算用シート（当年）'!$C$1,'計算用シート（当年）'!$D$4:$AG$4,'計算用シート（当年）'!$D298:$AG298),"-")</f>
        <v>江差町</v>
      </c>
      <c r="D193" s="235" t="str">
        <f>IFERROR(_xlfn.XLOOKUP(C193,市町村振興局拠点対応版!$D$6:$D$184,市町村振興局拠点対応版!$E$6:$E$184),"-")</f>
        <v>檜山</v>
      </c>
      <c r="E193" s="238">
        <f>IFERROR(_xlfn.XLOOKUP('計算用シート（当年）'!$C$1,'計算用シート（当年）'!$D$4:$AG$4,'計算用シート（当年）'!$D477:$AG477),"-")</f>
        <v>1080</v>
      </c>
      <c r="H193" s="231"/>
      <c r="I193" s="231"/>
      <c r="J193" s="231"/>
      <c r="K193" s="231"/>
      <c r="L193" s="468"/>
    </row>
    <row r="194" spans="1:12" ht="15.75" customHeight="1">
      <c r="A194" s="462">
        <f t="shared" si="5"/>
        <v>149</v>
      </c>
      <c r="B194" s="559" t="str">
        <f>IFERROR(IF($C$13="-","",IF(E194="-","(-)","("&amp;VLOOKUP(C194,'前年順位整理（自動更新）'!$B$3:$CN$486,MATCH('前年順位整理（自動更新）'!$D$1,'前年順位整理（自動更新）'!$B$3:$CN$3,0),)&amp;")")),"(-)")</f>
        <v>(149)</v>
      </c>
      <c r="C194" s="235" t="str">
        <f>IFERROR(_xlfn.XLOOKUP('計算用シート（当年）'!$C$1,'計算用シート（当年）'!$D$4:$AG$4,'計算用シート（当年）'!$D299:$AG299),"-")</f>
        <v>留萌市</v>
      </c>
      <c r="D194" s="235" t="str">
        <f>IFERROR(_xlfn.XLOOKUP(C194,市町村振興局拠点対応版!$D$6:$D$184,市町村振興局拠点対応版!$E$6:$E$184),"-")</f>
        <v>留萌</v>
      </c>
      <c r="E194" s="238">
        <f>IFERROR(_xlfn.XLOOKUP('計算用シート（当年）'!$C$1,'計算用シート（当年）'!$D$4:$AG$4,'計算用シート（当年）'!$D478:$AG478),"-")</f>
        <v>1060</v>
      </c>
      <c r="H194" s="231"/>
      <c r="I194" s="231"/>
      <c r="J194" s="231"/>
      <c r="K194" s="231"/>
      <c r="L194" s="468"/>
    </row>
    <row r="195" spans="1:12" ht="15.75" customHeight="1">
      <c r="A195" s="462">
        <f t="shared" si="5"/>
        <v>150</v>
      </c>
      <c r="B195" s="559" t="str">
        <f>IFERROR(IF($C$13="-","",IF(E195="-","(-)","("&amp;VLOOKUP(C195,'前年順位整理（自動更新）'!$B$3:$CN$486,MATCH('前年順位整理（自動更新）'!$D$1,'前年順位整理（自動更新）'!$B$3:$CN$3,0),)&amp;")")),"(-)")</f>
        <v>(150)</v>
      </c>
      <c r="C195" s="235" t="str">
        <f>IFERROR(_xlfn.XLOOKUP('計算用シート（当年）'!$C$1,'計算用シート（当年）'!$D$4:$AG$4,'計算用シート（当年）'!$D300:$AG300),"-")</f>
        <v>登別市</v>
      </c>
      <c r="D195" s="235" t="str">
        <f>IFERROR(_xlfn.XLOOKUP(C195,市町村振興局拠点対応版!$D$6:$D$184,市町村振興局拠点対応版!$E$6:$E$184),"-")</f>
        <v>胆振</v>
      </c>
      <c r="E195" s="238">
        <f>IFERROR(_xlfn.XLOOKUP('計算用シート（当年）'!$C$1,'計算用シート（当年）'!$D$4:$AG$4,'計算用シート（当年）'!$D479:$AG479),"-")</f>
        <v>1030</v>
      </c>
      <c r="H195" s="231"/>
      <c r="I195" s="231"/>
      <c r="J195" s="231"/>
      <c r="K195" s="231"/>
      <c r="L195" s="468"/>
    </row>
    <row r="196" spans="1:12" ht="31.5" customHeight="1">
      <c r="A196" s="462">
        <f t="shared" si="5"/>
        <v>150</v>
      </c>
      <c r="B196" s="559" t="str">
        <f>IFERROR(IF($C$13="-","",IF(E196="-","(-)","("&amp;VLOOKUP(C196,'前年順位整理（自動更新）'!$B$3:$CN$486,MATCH('前年順位整理（自動更新）'!$D$1,'前年順位整理（自動更新）'!$B$3:$CN$3,0),)&amp;")")),"(-)")</f>
        <v>(150)</v>
      </c>
      <c r="C196" s="235" t="str">
        <f>IFERROR(_xlfn.XLOOKUP('計算用シート（当年）'!$C$1,'計算用シート（当年）'!$D$4:$AG$4,'計算用シート（当年）'!$D301:$AG301),"-")</f>
        <v>様似町</v>
      </c>
      <c r="D196" s="235" t="str">
        <f>IFERROR(_xlfn.XLOOKUP(C196,市町村振興局拠点対応版!$D$6:$D$184,市町村振興局拠点対応版!$E$6:$E$184),"-")</f>
        <v>日高</v>
      </c>
      <c r="E196" s="238">
        <f>IFERROR(_xlfn.XLOOKUP('計算用シート（当年）'!$C$1,'計算用シート（当年）'!$D$4:$AG$4,'計算用シート（当年）'!$D480:$AG480),"-")</f>
        <v>1030</v>
      </c>
      <c r="H196" s="231"/>
      <c r="I196" s="231"/>
      <c r="J196" s="231"/>
      <c r="K196" s="231"/>
      <c r="L196" s="468"/>
    </row>
    <row r="197" spans="1:12" ht="15.75" customHeight="1">
      <c r="A197" s="462">
        <f t="shared" si="5"/>
        <v>152</v>
      </c>
      <c r="B197" s="559" t="str">
        <f>IFERROR(IF($C$13="-","",IF(E197="-","(-)","("&amp;VLOOKUP(C197,'前年順位整理（自動更新）'!$B$3:$CN$486,MATCH('前年順位整理（自動更新）'!$D$1,'前年順位整理（自動更新）'!$B$3:$CN$3,0),)&amp;")")),"(-)")</f>
        <v>(152)</v>
      </c>
      <c r="C197" s="235" t="str">
        <f>IFERROR(_xlfn.XLOOKUP('計算用シート（当年）'!$C$1,'計算用シート（当年）'!$D$4:$AG$4,'計算用シート（当年）'!$D302:$AG302),"-")</f>
        <v>木古内町</v>
      </c>
      <c r="D197" s="235" t="str">
        <f>IFERROR(_xlfn.XLOOKUP(C197,市町村振興局拠点対応版!$D$6:$D$184,市町村振興局拠点対応版!$E$6:$E$184),"-")</f>
        <v>渡島</v>
      </c>
      <c r="E197" s="238">
        <f>IFERROR(_xlfn.XLOOKUP('計算用シート（当年）'!$C$1,'計算用シート（当年）'!$D$4:$AG$4,'計算用シート（当年）'!$D481:$AG481),"-")</f>
        <v>939</v>
      </c>
      <c r="H197" s="231"/>
      <c r="I197" s="231"/>
      <c r="J197" s="231"/>
      <c r="K197" s="231"/>
      <c r="L197" s="468"/>
    </row>
    <row r="198" spans="1:12" ht="15.75" customHeight="1">
      <c r="A198" s="462">
        <f t="shared" si="5"/>
        <v>153</v>
      </c>
      <c r="B198" s="559" t="str">
        <f>IFERROR(IF($C$13="-","",IF(E198="-","(-)","("&amp;VLOOKUP(C198,'前年順位整理（自動更新）'!$B$3:$CN$486,MATCH('前年順位整理（自動更新）'!$D$1,'前年順位整理（自動更新）'!$B$3:$CN$3,0),)&amp;")")),"(-)")</f>
        <v>(153)</v>
      </c>
      <c r="C198" s="235" t="str">
        <f>IFERROR(_xlfn.XLOOKUP('計算用シート（当年）'!$C$1,'計算用シート（当年）'!$D$4:$AG$4,'計算用シート（当年）'!$D303:$AG303),"-")</f>
        <v>釧路町</v>
      </c>
      <c r="D198" s="235" t="str">
        <f>IFERROR(_xlfn.XLOOKUP(C198,市町村振興局拠点対応版!$D$6:$D$184,市町村振興局拠点対応版!$E$6:$E$184),"-")</f>
        <v>釧路</v>
      </c>
      <c r="E198" s="238">
        <f>IFERROR(_xlfn.XLOOKUP('計算用シート（当年）'!$C$1,'計算用シート（当年）'!$D$4:$AG$4,'計算用シート（当年）'!$D482:$AG482),"-")</f>
        <v>923</v>
      </c>
      <c r="H198" s="231"/>
      <c r="I198" s="231"/>
      <c r="J198" s="231"/>
      <c r="K198" s="231"/>
      <c r="L198" s="468"/>
    </row>
    <row r="199" spans="1:12" ht="15.75" customHeight="1">
      <c r="A199" s="462">
        <f t="shared" si="5"/>
        <v>154</v>
      </c>
      <c r="B199" s="559" t="str">
        <f>IFERROR(IF($C$13="-","",IF(E199="-","(-)","("&amp;VLOOKUP(C199,'前年順位整理（自動更新）'!$B$3:$CN$486,MATCH('前年順位整理（自動更新）'!$D$1,'前年順位整理（自動更新）'!$B$3:$CN$3,0),)&amp;")")),"(-)")</f>
        <v>(154)</v>
      </c>
      <c r="C199" s="235" t="str">
        <f>IFERROR(_xlfn.XLOOKUP('計算用シート（当年）'!$C$1,'計算用シート（当年）'!$D$4:$AG$4,'計算用シート（当年）'!$D304:$AG304),"-")</f>
        <v>上ノ国町</v>
      </c>
      <c r="D199" s="235" t="str">
        <f>IFERROR(_xlfn.XLOOKUP(C199,市町村振興局拠点対応版!$D$6:$D$184,市町村振興局拠点対応版!$E$6:$E$184),"-")</f>
        <v>檜山</v>
      </c>
      <c r="E199" s="238">
        <f>IFERROR(_xlfn.XLOOKUP('計算用シート（当年）'!$C$1,'計算用シート（当年）'!$D$4:$AG$4,'計算用シート（当年）'!$D483:$AG483),"-")</f>
        <v>870</v>
      </c>
      <c r="H199" s="231"/>
      <c r="I199" s="231"/>
      <c r="J199" s="231"/>
      <c r="K199" s="231"/>
      <c r="L199" s="468"/>
    </row>
    <row r="200" spans="1:12" ht="15.75" customHeight="1">
      <c r="A200" s="462">
        <f t="shared" si="5"/>
        <v>155</v>
      </c>
      <c r="B200" s="559" t="str">
        <f>IFERROR(IF($C$13="-","",IF(E200="-","(-)","("&amp;VLOOKUP(C200,'前年順位整理（自動更新）'!$B$3:$CN$486,MATCH('前年順位整理（自動更新）'!$D$1,'前年順位整理（自動更新）'!$B$3:$CN$3,0),)&amp;")")),"(-)")</f>
        <v>(155)</v>
      </c>
      <c r="C200" s="235" t="str">
        <f>IFERROR(_xlfn.XLOOKUP('計算用シート（当年）'!$C$1,'計算用シート（当年）'!$D$4:$AG$4,'計算用シート（当年）'!$D305:$AG305),"-")</f>
        <v>赤平市</v>
      </c>
      <c r="D200" s="235" t="str">
        <f>IFERROR(_xlfn.XLOOKUP(C200,市町村振興局拠点対応版!$D$6:$D$184,市町村振興局拠点対応版!$E$6:$E$184),"-")</f>
        <v>空知</v>
      </c>
      <c r="E200" s="238">
        <f>IFERROR(_xlfn.XLOOKUP('計算用シート（当年）'!$C$1,'計算用シート（当年）'!$D$4:$AG$4,'計算用シート（当年）'!$D484:$AG484),"-")</f>
        <v>836</v>
      </c>
      <c r="H200" s="231"/>
      <c r="I200" s="231"/>
      <c r="J200" s="231"/>
      <c r="K200" s="231"/>
      <c r="L200" s="468"/>
    </row>
    <row r="201" spans="1:12" ht="15.75" customHeight="1">
      <c r="A201" s="462">
        <f t="shared" si="5"/>
        <v>156</v>
      </c>
      <c r="B201" s="559" t="str">
        <f>IFERROR(IF($C$13="-","",IF(E201="-","(-)","("&amp;VLOOKUP(C201,'前年順位整理（自動更新）'!$B$3:$CN$486,MATCH('前年順位整理（自動更新）'!$D$1,'前年順位整理（自動更新）'!$B$3:$CN$3,0),)&amp;")")),"(-)")</f>
        <v>(156)</v>
      </c>
      <c r="C201" s="235" t="str">
        <f>IFERROR(_xlfn.XLOOKUP('計算用シート（当年）'!$C$1,'計算用シート（当年）'!$D$4:$AG$4,'計算用シート（当年）'!$D306:$AG306),"-")</f>
        <v>乙部町</v>
      </c>
      <c r="D201" s="235" t="str">
        <f>IFERROR(_xlfn.XLOOKUP(C201,市町村振興局拠点対応版!$D$6:$D$184,市町村振興局拠点対応版!$E$6:$E$184),"-")</f>
        <v>檜山</v>
      </c>
      <c r="E201" s="238">
        <f>IFERROR(_xlfn.XLOOKUP('計算用シート（当年）'!$C$1,'計算用シート（当年）'!$D$4:$AG$4,'計算用シート（当年）'!$D485:$AG485),"-")</f>
        <v>831</v>
      </c>
      <c r="H201" s="231"/>
      <c r="I201" s="231"/>
      <c r="J201" s="231"/>
      <c r="K201" s="231"/>
      <c r="L201" s="468"/>
    </row>
    <row r="202" spans="1:12" ht="15.75" customHeight="1">
      <c r="A202" s="462">
        <f t="shared" si="5"/>
        <v>157</v>
      </c>
      <c r="B202" s="559" t="str">
        <f>IFERROR(IF($C$13="-","",IF(E202="-","(-)","("&amp;VLOOKUP(C202,'前年順位整理（自動更新）'!$B$3:$CN$486,MATCH('前年順位整理（自動更新）'!$D$1,'前年順位整理（自動更新）'!$B$3:$CN$3,0),)&amp;")")),"(-)")</f>
        <v>(157)</v>
      </c>
      <c r="C202" s="235" t="str">
        <f>IFERROR(_xlfn.XLOOKUP('計算用シート（当年）'!$C$1,'計算用シート（当年）'!$D$4:$AG$4,'計算用シート（当年）'!$D307:$AG307),"-")</f>
        <v>積丹町</v>
      </c>
      <c r="D202" s="235" t="str">
        <f>IFERROR(_xlfn.XLOOKUP(C202,市町村振興局拠点対応版!$D$6:$D$184,市町村振興局拠点対応版!$E$6:$E$184),"-")</f>
        <v>後志</v>
      </c>
      <c r="E202" s="238">
        <f>IFERROR(_xlfn.XLOOKUP('計算用シート（当年）'!$C$1,'計算用シート（当年）'!$D$4:$AG$4,'計算用シート（当年）'!$D486:$AG486),"-")</f>
        <v>814</v>
      </c>
      <c r="H202" s="231"/>
      <c r="I202" s="231"/>
      <c r="J202" s="231"/>
      <c r="K202" s="231"/>
      <c r="L202" s="468"/>
    </row>
    <row r="203" spans="1:12" ht="15.75" customHeight="1">
      <c r="A203" s="462">
        <f t="shared" si="5"/>
        <v>158</v>
      </c>
      <c r="B203" s="559" t="str">
        <f>IFERROR(IF($C$13="-","",IF(E203="-","(-)","("&amp;VLOOKUP(C203,'前年順位整理（自動更新）'!$B$3:$CN$486,MATCH('前年順位整理（自動更新）'!$D$1,'前年順位整理（自動更新）'!$B$3:$CN$3,0),)&amp;")")),"(-)")</f>
        <v>(158)</v>
      </c>
      <c r="C203" s="235" t="str">
        <f>IFERROR(_xlfn.XLOOKUP('計算用シート（当年）'!$C$1,'計算用シート（当年）'!$D$4:$AG$4,'計算用シート（当年）'!$D308:$AG308),"-")</f>
        <v>赤井川村</v>
      </c>
      <c r="D203" s="235" t="str">
        <f>IFERROR(_xlfn.XLOOKUP(C203,市町村振興局拠点対応版!$D$6:$D$184,市町村振興局拠点対応版!$E$6:$E$184),"-")</f>
        <v>後志</v>
      </c>
      <c r="E203" s="238">
        <f>IFERROR(_xlfn.XLOOKUP('計算用シート（当年）'!$C$1,'計算用シート（当年）'!$D$4:$AG$4,'計算用シート（当年）'!$D487:$AG487),"-")</f>
        <v>779</v>
      </c>
      <c r="H203" s="231"/>
      <c r="I203" s="231"/>
      <c r="J203" s="231"/>
      <c r="K203" s="231"/>
      <c r="L203" s="468"/>
    </row>
    <row r="204" spans="1:12" ht="15.75" customHeight="1">
      <c r="A204" s="462">
        <f t="shared" si="5"/>
        <v>159</v>
      </c>
      <c r="B204" s="559" t="str">
        <f>IFERROR(IF($C$13="-","",IF(E204="-","(-)","("&amp;VLOOKUP(C204,'前年順位整理（自動更新）'!$B$3:$CN$486,MATCH('前年順位整理（自動更新）'!$D$1,'前年順位整理（自動更新）'!$B$3:$CN$3,0),)&amp;")")),"(-)")</f>
        <v>(159)</v>
      </c>
      <c r="C204" s="235" t="str">
        <f>IFERROR(_xlfn.XLOOKUP('計算用シート（当年）'!$C$1,'計算用シート（当年）'!$D$4:$AG$4,'計算用シート（当年）'!$D309:$AG309),"-")</f>
        <v>増毛町</v>
      </c>
      <c r="D204" s="235" t="str">
        <f>IFERROR(_xlfn.XLOOKUP(C204,市町村振興局拠点対応版!$D$6:$D$184,市町村振興局拠点対応版!$E$6:$E$184),"-")</f>
        <v>留萌</v>
      </c>
      <c r="E204" s="238">
        <f>IFERROR(_xlfn.XLOOKUP('計算用シート（当年）'!$C$1,'計算用シート（当年）'!$D$4:$AG$4,'計算用シート（当年）'!$D488:$AG488),"-")</f>
        <v>764</v>
      </c>
      <c r="H204" s="231"/>
      <c r="I204" s="231"/>
      <c r="J204" s="231"/>
      <c r="K204" s="231"/>
      <c r="L204" s="468"/>
    </row>
    <row r="205" spans="1:12" ht="15.75" customHeight="1">
      <c r="A205" s="462">
        <f t="shared" si="5"/>
        <v>160</v>
      </c>
      <c r="B205" s="559" t="str">
        <f>IFERROR(IF($C$13="-","",IF(E205="-","(-)","("&amp;VLOOKUP(C205,'前年順位整理（自動更新）'!$B$3:$CN$486,MATCH('前年順位整理（自動更新）'!$D$1,'前年順位整理（自動更新）'!$B$3:$CN$3,0),)&amp;")")),"(-)")</f>
        <v>(160)</v>
      </c>
      <c r="C205" s="235" t="str">
        <f>IFERROR(_xlfn.XLOOKUP('計算用シート（当年）'!$C$1,'計算用シート（当年）'!$D$4:$AG$4,'計算用シート（当年）'!$D310:$AG310),"-")</f>
        <v>羅臼町</v>
      </c>
      <c r="D205" s="235" t="str">
        <f>IFERROR(_xlfn.XLOOKUP(C205,市町村振興局拠点対応版!$D$6:$D$184,市町村振興局拠点対応版!$E$6:$E$184),"-")</f>
        <v>根室</v>
      </c>
      <c r="E205" s="238">
        <f>IFERROR(_xlfn.XLOOKUP('計算用シート（当年）'!$C$1,'計算用シート（当年）'!$D$4:$AG$4,'計算用シート（当年）'!$D489:$AG489),"-")</f>
        <v>722</v>
      </c>
      <c r="H205" s="231"/>
      <c r="I205" s="231"/>
      <c r="J205" s="231"/>
      <c r="K205" s="231"/>
      <c r="L205" s="468"/>
    </row>
    <row r="206" spans="1:12" ht="31.5" customHeight="1">
      <c r="A206" s="462">
        <f t="shared" ref="A206:A224" si="6">IFERROR(RANK(E206,($E$46:$E$224),0),"-")</f>
        <v>161</v>
      </c>
      <c r="B206" s="559" t="str">
        <f>IFERROR(IF($C$13="-","",IF(E206="-","(-)","("&amp;VLOOKUP(C206,'前年順位整理（自動更新）'!$B$3:$CN$486,MATCH('前年順位整理（自動更新）'!$D$1,'前年順位整理（自動更新）'!$B$3:$CN$3,0),)&amp;")")),"(-)")</f>
        <v>(161)</v>
      </c>
      <c r="C206" s="235" t="str">
        <f>IFERROR(_xlfn.XLOOKUP('計算用シート（当年）'!$C$1,'計算用シート（当年）'!$D$4:$AG$4,'計算用シート（当年）'!$D311:$AG311),"-")</f>
        <v>夕張市</v>
      </c>
      <c r="D206" s="235" t="str">
        <f>IFERROR(_xlfn.XLOOKUP(C206,市町村振興局拠点対応版!$D$6:$D$184,市町村振興局拠点対応版!$E$6:$E$184),"-")</f>
        <v>空知</v>
      </c>
      <c r="E206" s="238">
        <f>IFERROR(_xlfn.XLOOKUP('計算用シート（当年）'!$C$1,'計算用シート（当年）'!$D$4:$AG$4,'計算用シート（当年）'!$D490:$AG490),"-")</f>
        <v>713</v>
      </c>
      <c r="H206" s="231"/>
      <c r="I206" s="231"/>
      <c r="J206" s="231"/>
      <c r="K206" s="231"/>
      <c r="L206" s="468"/>
    </row>
    <row r="207" spans="1:12" ht="15.75" customHeight="1">
      <c r="A207" s="462">
        <f t="shared" si="6"/>
        <v>162</v>
      </c>
      <c r="B207" s="559" t="str">
        <f>IFERROR(IF($C$13="-","",IF(E207="-","(-)","("&amp;VLOOKUP(C207,'前年順位整理（自動更新）'!$B$3:$CN$486,MATCH('前年順位整理（自動更新）'!$D$1,'前年順位整理（自動更新）'!$B$3:$CN$3,0),)&amp;")")),"(-)")</f>
        <v>(162)</v>
      </c>
      <c r="C207" s="235" t="str">
        <f>IFERROR(_xlfn.XLOOKUP('計算用シート（当年）'!$C$1,'計算用シート（当年）'!$D$4:$AG$4,'計算用シート（当年）'!$D312:$AG312),"-")</f>
        <v>占冠村</v>
      </c>
      <c r="D207" s="235" t="str">
        <f>IFERROR(_xlfn.XLOOKUP(C207,市町村振興局拠点対応版!$D$6:$D$184,市町村振興局拠点対応版!$E$6:$E$184),"-")</f>
        <v>上川</v>
      </c>
      <c r="E207" s="238">
        <f>IFERROR(_xlfn.XLOOKUP('計算用シート（当年）'!$C$1,'計算用シート（当年）'!$D$4:$AG$4,'計算用シート（当年）'!$D491:$AG491),"-")</f>
        <v>712</v>
      </c>
      <c r="H207" s="231"/>
      <c r="I207" s="231"/>
      <c r="J207" s="231"/>
      <c r="K207" s="231"/>
      <c r="L207" s="468"/>
    </row>
    <row r="208" spans="1:12" ht="15.75" customHeight="1">
      <c r="A208" s="462">
        <f t="shared" si="6"/>
        <v>163</v>
      </c>
      <c r="B208" s="559" t="str">
        <f>IFERROR(IF($C$13="-","",IF(E208="-","(-)","("&amp;VLOOKUP(C208,'前年順位整理（自動更新）'!$B$3:$CN$486,MATCH('前年順位整理（自動更新）'!$D$1,'前年順位整理（自動更新）'!$B$3:$CN$3,0),)&amp;")")),"(-)")</f>
        <v>(163)</v>
      </c>
      <c r="C208" s="235" t="str">
        <f>IFERROR(_xlfn.XLOOKUP('計算用シート（当年）'!$C$1,'計算用シート（当年）'!$D$4:$AG$4,'計算用シート（当年）'!$D313:$AG313),"-")</f>
        <v>奥尻町</v>
      </c>
      <c r="D208" s="235" t="str">
        <f>IFERROR(_xlfn.XLOOKUP(C208,市町村振興局拠点対応版!$D$6:$D$184,市町村振興局拠点対応版!$E$6:$E$184),"-")</f>
        <v>檜山</v>
      </c>
      <c r="E208" s="238">
        <f>IFERROR(_xlfn.XLOOKUP('計算用シート（当年）'!$C$1,'計算用シート（当年）'!$D$4:$AG$4,'計算用シート（当年）'!$D492:$AG492),"-")</f>
        <v>536</v>
      </c>
      <c r="H208" s="231"/>
      <c r="I208" s="231"/>
      <c r="J208" s="231"/>
      <c r="K208" s="231"/>
      <c r="L208" s="468"/>
    </row>
    <row r="209" spans="1:12" ht="15.75" customHeight="1">
      <c r="A209" s="462">
        <f t="shared" si="6"/>
        <v>164</v>
      </c>
      <c r="B209" s="559" t="str">
        <f>IFERROR(IF($C$13="-","",IF(E209="-","(-)","("&amp;VLOOKUP(C209,'前年順位整理（自動更新）'!$B$3:$CN$486,MATCH('前年順位整理（自動更新）'!$D$1,'前年順位整理（自動更新）'!$B$3:$CN$3,0),)&amp;")")),"(-)")</f>
        <v>(164)</v>
      </c>
      <c r="C209" s="235" t="str">
        <f>IFERROR(_xlfn.XLOOKUP('計算用シート（当年）'!$C$1,'計算用シート（当年）'!$D$4:$AG$4,'計算用シート（当年）'!$D314:$AG314),"-")</f>
        <v>松前町</v>
      </c>
      <c r="D209" s="235" t="str">
        <f>IFERROR(_xlfn.XLOOKUP(C209,市町村振興局拠点対応版!$D$6:$D$184,市町村振興局拠点対応版!$E$6:$E$184),"-")</f>
        <v>渡島</v>
      </c>
      <c r="E209" s="238">
        <f>IFERROR(_xlfn.XLOOKUP('計算用シート（当年）'!$C$1,'計算用シート（当年）'!$D$4:$AG$4,'計算用シート（当年）'!$D493:$AG493),"-")</f>
        <v>416</v>
      </c>
      <c r="H209" s="231"/>
      <c r="I209" s="231"/>
      <c r="J209" s="231"/>
      <c r="K209" s="231"/>
      <c r="L209" s="468"/>
    </row>
    <row r="210" spans="1:12" ht="15.75" customHeight="1">
      <c r="A210" s="462">
        <f t="shared" si="6"/>
        <v>165</v>
      </c>
      <c r="B210" s="559" t="str">
        <f>IFERROR(IF($C$13="-","",IF(E210="-","(-)","("&amp;VLOOKUP(C210,'前年順位整理（自動更新）'!$B$3:$CN$486,MATCH('前年順位整理（自動更新）'!$D$1,'前年順位整理（自動更新）'!$B$3:$CN$3,0),)&amp;")")),"(-)")</f>
        <v>(165)</v>
      </c>
      <c r="C210" s="235" t="str">
        <f>IFERROR(_xlfn.XLOOKUP('計算用シート（当年）'!$C$1,'計算用シート（当年）'!$D$4:$AG$4,'計算用シート（当年）'!$D315:$AG315),"-")</f>
        <v>岩内町</v>
      </c>
      <c r="D210" s="235" t="str">
        <f>IFERROR(_xlfn.XLOOKUP(C210,市町村振興局拠点対応版!$D$6:$D$184,市町村振興局拠点対応版!$E$6:$E$184),"-")</f>
        <v>後志</v>
      </c>
      <c r="E210" s="238">
        <f>IFERROR(_xlfn.XLOOKUP('計算用シート（当年）'!$C$1,'計算用シート（当年）'!$D$4:$AG$4,'計算用シート（当年）'!$D494:$AG494),"-")</f>
        <v>340</v>
      </c>
      <c r="H210" s="231"/>
      <c r="I210" s="231"/>
      <c r="J210" s="231"/>
      <c r="K210" s="231"/>
      <c r="L210" s="468"/>
    </row>
    <row r="211" spans="1:12" ht="15.75" customHeight="1">
      <c r="A211" s="462">
        <f t="shared" si="6"/>
        <v>166</v>
      </c>
      <c r="B211" s="559" t="str">
        <f>IFERROR(IF($C$13="-","",IF(E211="-","(-)","("&amp;VLOOKUP(C211,'前年順位整理（自動更新）'!$B$3:$CN$486,MATCH('前年順位整理（自動更新）'!$D$1,'前年順位整理（自動更新）'!$B$3:$CN$3,0),)&amp;")")),"(-)")</f>
        <v>(166)</v>
      </c>
      <c r="C211" s="235" t="str">
        <f>IFERROR(_xlfn.XLOOKUP('計算用シート（当年）'!$C$1,'計算用シート（当年）'!$D$4:$AG$4,'計算用シート（当年）'!$D316:$AG316),"-")</f>
        <v>島牧村</v>
      </c>
      <c r="D211" s="235" t="str">
        <f>IFERROR(_xlfn.XLOOKUP(C211,市町村振興局拠点対応版!$D$6:$D$184,市町村振興局拠点対応版!$E$6:$E$184),"-")</f>
        <v>後志</v>
      </c>
      <c r="E211" s="238">
        <f>IFERROR(_xlfn.XLOOKUP('計算用シート（当年）'!$C$1,'計算用シート（当年）'!$D$4:$AG$4,'計算用シート（当年）'!$D495:$AG495),"-")</f>
        <v>287</v>
      </c>
      <c r="H211" s="231"/>
      <c r="I211" s="231"/>
      <c r="J211" s="231"/>
      <c r="K211" s="231"/>
      <c r="L211" s="468"/>
    </row>
    <row r="212" spans="1:12" ht="15.75" customHeight="1">
      <c r="A212" s="462">
        <f t="shared" si="6"/>
        <v>167</v>
      </c>
      <c r="B212" s="559" t="str">
        <f>IFERROR(IF($C$13="-","",IF(E212="-","(-)","("&amp;VLOOKUP(C212,'前年順位整理（自動更新）'!$B$3:$CN$486,MATCH('前年順位整理（自動更新）'!$D$1,'前年順位整理（自動更新）'!$B$3:$CN$3,0),)&amp;")")),"(-)")</f>
        <v>(167)</v>
      </c>
      <c r="C212" s="235" t="str">
        <f>IFERROR(_xlfn.XLOOKUP('計算用シート（当年）'!$C$1,'計算用シート（当年）'!$D$4:$AG$4,'計算用シート（当年）'!$D317:$AG317),"-")</f>
        <v>寿都町</v>
      </c>
      <c r="D212" s="235" t="str">
        <f>IFERROR(_xlfn.XLOOKUP(C212,市町村振興局拠点対応版!$D$6:$D$184,市町村振興局拠点対応版!$E$6:$E$184),"-")</f>
        <v>後志</v>
      </c>
      <c r="E212" s="238">
        <f>IFERROR(_xlfn.XLOOKUP('計算用シート（当年）'!$C$1,'計算用シート（当年）'!$D$4:$AG$4,'計算用シート（当年）'!$D496:$AG496),"-")</f>
        <v>246</v>
      </c>
      <c r="H212" s="231"/>
      <c r="I212" s="231"/>
      <c r="J212" s="231"/>
      <c r="K212" s="231"/>
      <c r="L212" s="468"/>
    </row>
    <row r="213" spans="1:12" ht="15.75" customHeight="1">
      <c r="A213" s="462">
        <f t="shared" si="6"/>
        <v>168</v>
      </c>
      <c r="B213" s="559" t="str">
        <f>IFERROR(IF($C$13="-","",IF(E213="-","(-)","("&amp;VLOOKUP(C213,'前年順位整理（自動更新）'!$B$3:$CN$486,MATCH('前年順位整理（自動更新）'!$D$1,'前年順位整理（自動更新）'!$B$3:$CN$3,0),)&amp;")")),"(-)")</f>
        <v>(169)</v>
      </c>
      <c r="C213" s="235" t="str">
        <f>IFERROR(_xlfn.XLOOKUP('計算用シート（当年）'!$C$1,'計算用シート（当年）'!$D$4:$AG$4,'計算用シート（当年）'!$D318:$AG318),"-")</f>
        <v>室蘭市</v>
      </c>
      <c r="D213" s="235" t="str">
        <f>IFERROR(_xlfn.XLOOKUP(C213,市町村振興局拠点対応版!$D$6:$D$184,市町村振興局拠点対応版!$E$6:$E$184),"-")</f>
        <v>胆振</v>
      </c>
      <c r="E213" s="238">
        <f>IFERROR(_xlfn.XLOOKUP('計算用シート（当年）'!$C$1,'計算用シート（当年）'!$D$4:$AG$4,'計算用シート（当年）'!$D497:$AG497),"-")</f>
        <v>227</v>
      </c>
      <c r="H213" s="231"/>
      <c r="I213" s="231"/>
      <c r="J213" s="231"/>
      <c r="K213" s="231"/>
      <c r="L213" s="468"/>
    </row>
    <row r="214" spans="1:12" ht="15.75" customHeight="1">
      <c r="A214" s="462">
        <f t="shared" si="6"/>
        <v>169</v>
      </c>
      <c r="B214" s="559" t="str">
        <f>IFERROR(IF($C$13="-","",IF(E214="-","(-)","("&amp;VLOOKUP(C214,'前年順位整理（自動更新）'!$B$3:$CN$486,MATCH('前年順位整理（自動更新）'!$D$1,'前年順位整理（自動更新）'!$B$3:$CN$3,0),)&amp;")")),"(-)")</f>
        <v>(168)</v>
      </c>
      <c r="C214" s="235" t="str">
        <f>IFERROR(_xlfn.XLOOKUP('計算用シート（当年）'!$C$1,'計算用シート（当年）'!$D$4:$AG$4,'計算用シート（当年）'!$D319:$AG319),"-")</f>
        <v>鹿部町</v>
      </c>
      <c r="D214" s="235" t="str">
        <f>IFERROR(_xlfn.XLOOKUP(C214,市町村振興局拠点対応版!$D$6:$D$184,市町村振興局拠点対応版!$E$6:$E$184),"-")</f>
        <v>渡島</v>
      </c>
      <c r="E214" s="238">
        <f>IFERROR(_xlfn.XLOOKUP('計算用シート（当年）'!$C$1,'計算用シート（当年）'!$D$4:$AG$4,'計算用シート（当年）'!$D498:$AG498),"-")</f>
        <v>200</v>
      </c>
      <c r="H214" s="231"/>
      <c r="I214" s="231"/>
      <c r="J214" s="231"/>
      <c r="K214" s="231"/>
      <c r="L214" s="468"/>
    </row>
    <row r="215" spans="1:12" ht="15.75" customHeight="1">
      <c r="A215" s="462">
        <f t="shared" si="6"/>
        <v>170</v>
      </c>
      <c r="B215" s="559" t="str">
        <f>IFERROR(IF($C$13="-","",IF(E215="-","(-)","("&amp;VLOOKUP(C215,'前年順位整理（自動更新）'!$B$3:$CN$486,MATCH('前年順位整理（自動更新）'!$D$1,'前年順位整理（自動更新）'!$B$3:$CN$3,0),)&amp;")")),"(-)")</f>
        <v>(170)</v>
      </c>
      <c r="C215" s="235" t="str">
        <f>IFERROR(_xlfn.XLOOKUP('計算用シート（当年）'!$C$1,'計算用シート（当年）'!$D$4:$AG$4,'計算用シート（当年）'!$D320:$AG320),"-")</f>
        <v>小樽市</v>
      </c>
      <c r="D215" s="235" t="str">
        <f>IFERROR(_xlfn.XLOOKUP(C215,市町村振興局拠点対応版!$D$6:$D$184,市町村振興局拠点対応版!$E$6:$E$184),"-")</f>
        <v>後志</v>
      </c>
      <c r="E215" s="238">
        <f>IFERROR(_xlfn.XLOOKUP('計算用シート（当年）'!$C$1,'計算用シート（当年）'!$D$4:$AG$4,'計算用シート（当年）'!$D499:$AG499),"-")</f>
        <v>171</v>
      </c>
      <c r="H215" s="231"/>
      <c r="I215" s="231"/>
      <c r="J215" s="231"/>
      <c r="K215" s="231"/>
      <c r="L215" s="468"/>
    </row>
    <row r="216" spans="1:12" ht="31.5" customHeight="1">
      <c r="A216" s="462">
        <f t="shared" si="6"/>
        <v>171</v>
      </c>
      <c r="B216" s="559" t="str">
        <f>IFERROR(IF($C$13="-","",IF(E216="-","(-)","("&amp;VLOOKUP(C216,'前年順位整理（自動更新）'!$B$3:$CN$486,MATCH('前年順位整理（自動更新）'!$D$1,'前年順位整理（自動更新）'!$B$3:$CN$3,0),)&amp;")")),"(-)")</f>
        <v>(171)</v>
      </c>
      <c r="C216" s="235" t="str">
        <f>IFERROR(_xlfn.XLOOKUP('計算用シート（当年）'!$C$1,'計算用シート（当年）'!$D$4:$AG$4,'計算用シート（当年）'!$D321:$AG321),"-")</f>
        <v>福島町</v>
      </c>
      <c r="D216" s="235" t="str">
        <f>IFERROR(_xlfn.XLOOKUP(C216,市町村振興局拠点対応版!$D$6:$D$184,市町村振興局拠点対応版!$E$6:$E$184),"-")</f>
        <v>渡島</v>
      </c>
      <c r="E216" s="238">
        <f>IFERROR(_xlfn.XLOOKUP('計算用シート（当年）'!$C$1,'計算用シート（当年）'!$D$4:$AG$4,'計算用シート（当年）'!$D500:$AG500),"-")</f>
        <v>106</v>
      </c>
      <c r="H216" s="231"/>
      <c r="I216" s="231"/>
      <c r="J216" s="231"/>
      <c r="K216" s="231"/>
      <c r="L216" s="468"/>
    </row>
    <row r="217" spans="1:12" ht="15.75" customHeight="1">
      <c r="A217" s="462">
        <f t="shared" si="6"/>
        <v>172</v>
      </c>
      <c r="B217" s="559" t="str">
        <f>IFERROR(IF($C$13="-","",IF(E217="-","(-)","("&amp;VLOOKUP(C217,'前年順位整理（自動更新）'!$B$3:$CN$486,MATCH('前年順位整理（自動更新）'!$D$1,'前年順位整理（自動更新）'!$B$3:$CN$3,0),)&amp;")")),"(-)")</f>
        <v>(172)</v>
      </c>
      <c r="C217" s="235" t="str">
        <f>IFERROR(_xlfn.XLOOKUP('計算用シート（当年）'!$C$1,'計算用シート（当年）'!$D$4:$AG$4,'計算用シート（当年）'!$D322:$AG322),"-")</f>
        <v>古平町</v>
      </c>
      <c r="D217" s="235" t="str">
        <f>IFERROR(_xlfn.XLOOKUP(C217,市町村振興局拠点対応版!$D$6:$D$184,市町村振興局拠点対応版!$E$6:$E$184),"-")</f>
        <v>後志</v>
      </c>
      <c r="E217" s="238">
        <f>IFERROR(_xlfn.XLOOKUP('計算用シート（当年）'!$C$1,'計算用シート（当年）'!$D$4:$AG$4,'計算用シート（当年）'!$D501:$AG501),"-")</f>
        <v>77</v>
      </c>
      <c r="H217" s="231"/>
      <c r="I217" s="231"/>
      <c r="J217" s="231"/>
      <c r="K217" s="231"/>
      <c r="L217" s="468"/>
    </row>
    <row r="218" spans="1:12" ht="15.75" customHeight="1">
      <c r="A218" s="462">
        <f t="shared" si="6"/>
        <v>173</v>
      </c>
      <c r="B218" s="559" t="str">
        <f>IFERROR(IF($C$13="-","",IF(E218="-","(-)","("&amp;VLOOKUP(C218,'前年順位整理（自動更新）'!$B$3:$CN$486,MATCH('前年順位整理（自動更新）'!$D$1,'前年順位整理（自動更新）'!$B$3:$CN$3,0),)&amp;")")),"(-)")</f>
        <v>(173)</v>
      </c>
      <c r="C218" s="235" t="str">
        <f>IFERROR(_xlfn.XLOOKUP('計算用シート（当年）'!$C$1,'計算用シート（当年）'!$D$4:$AG$4,'計算用シート（当年）'!$D323:$AG323),"-")</f>
        <v>歌志内市</v>
      </c>
      <c r="D218" s="235" t="str">
        <f>IFERROR(_xlfn.XLOOKUP(C218,市町村振興局拠点対応版!$D$6:$D$184,市町村振興局拠点対応版!$E$6:$E$184),"-")</f>
        <v>空知</v>
      </c>
      <c r="E218" s="238">
        <f>IFERROR(_xlfn.XLOOKUP('計算用シート（当年）'!$C$1,'計算用シート（当年）'!$D$4:$AG$4,'計算用シート（当年）'!$D502:$AG502),"-")</f>
        <v>12</v>
      </c>
      <c r="H218" s="231"/>
      <c r="I218" s="231"/>
      <c r="J218" s="231"/>
      <c r="K218" s="231"/>
      <c r="L218" s="468"/>
    </row>
    <row r="219" spans="1:12" ht="15.75" customHeight="1">
      <c r="A219" s="462">
        <f t="shared" si="6"/>
        <v>174</v>
      </c>
      <c r="B219" s="559" t="str">
        <f>IFERROR(IF($C$13="-","",IF(E219="-","(-)","("&amp;VLOOKUP(C219,'前年順位整理（自動更新）'!$B$3:$CN$486,MATCH('前年順位整理（自動更新）'!$D$1,'前年順位整理（自動更新）'!$B$3:$CN$3,0),)&amp;")")),"(-)")</f>
        <v>(174)</v>
      </c>
      <c r="C219" s="235" t="str">
        <f>IFERROR(_xlfn.XLOOKUP('計算用シート（当年）'!$C$1,'計算用シート（当年）'!$D$4:$AG$4,'計算用シート（当年）'!$D324:$AG324),"-")</f>
        <v>礼文町</v>
      </c>
      <c r="D219" s="235" t="str">
        <f>IFERROR(_xlfn.XLOOKUP(C219,市町村振興局拠点対応版!$D$6:$D$184,市町村振興局拠点対応版!$E$6:$E$184),"-")</f>
        <v>宗谷</v>
      </c>
      <c r="E219" s="238">
        <f>IFERROR(_xlfn.XLOOKUP('計算用シート（当年）'!$C$1,'計算用シート（当年）'!$D$4:$AG$4,'計算用シート（当年）'!$D503:$AG503),"-")</f>
        <v>6</v>
      </c>
      <c r="H219" s="231"/>
      <c r="I219" s="231"/>
      <c r="J219" s="231"/>
      <c r="K219" s="231"/>
      <c r="L219" s="468"/>
    </row>
    <row r="220" spans="1:12" ht="15.75" customHeight="1">
      <c r="A220" s="462">
        <f t="shared" si="6"/>
        <v>175</v>
      </c>
      <c r="B220" s="559" t="str">
        <f>IFERROR(IF($C$13="-","",IF(E220="-","(-)","("&amp;VLOOKUP(C220,'前年順位整理（自動更新）'!$B$3:$CN$486,MATCH('前年順位整理（自動更新）'!$D$1,'前年順位整理（自動更新）'!$B$3:$CN$3,0),)&amp;")")),"(-)")</f>
        <v>(175)</v>
      </c>
      <c r="C220" s="235" t="str">
        <f>IFERROR(_xlfn.XLOOKUP('計算用シート（当年）'!$C$1,'計算用シート（当年）'!$D$4:$AG$4,'計算用シート（当年）'!$D325:$AG325),"-")</f>
        <v>利尻町</v>
      </c>
      <c r="D220" s="235" t="str">
        <f>IFERROR(_xlfn.XLOOKUP(C220,市町村振興局拠点対応版!$D$6:$D$184,市町村振興局拠点対応版!$E$6:$E$184),"-")</f>
        <v>宗谷</v>
      </c>
      <c r="E220" s="238">
        <f>IFERROR(_xlfn.XLOOKUP('計算用シート（当年）'!$C$1,'計算用シート（当年）'!$D$4:$AG$4,'計算用シート（当年）'!$D504:$AG504),"-")</f>
        <v>3</v>
      </c>
      <c r="H220" s="231"/>
      <c r="I220" s="231"/>
      <c r="J220" s="231"/>
      <c r="K220" s="231"/>
      <c r="L220" s="468"/>
    </row>
    <row r="221" spans="1:12" ht="15.75" customHeight="1">
      <c r="A221" s="462">
        <f t="shared" si="6"/>
        <v>175</v>
      </c>
      <c r="B221" s="559" t="str">
        <f>IFERROR(IF($C$13="-","",IF(E221="-","(-)","("&amp;VLOOKUP(C221,'前年順位整理（自動更新）'!$B$3:$CN$486,MATCH('前年順位整理（自動更新）'!$D$1,'前年順位整理（自動更新）'!$B$3:$CN$3,0),)&amp;")")),"(-)")</f>
        <v>(175)</v>
      </c>
      <c r="C221" s="235" t="str">
        <f>IFERROR(_xlfn.XLOOKUP('計算用シート（当年）'!$C$1,'計算用シート（当年）'!$D$4:$AG$4,'計算用シート（当年）'!$D326:$AG326),"-")</f>
        <v>利尻富士町</v>
      </c>
      <c r="D221" s="235" t="str">
        <f>IFERROR(_xlfn.XLOOKUP(C221,市町村振興局拠点対応版!$D$6:$D$184,市町村振興局拠点対応版!$E$6:$E$184),"-")</f>
        <v>宗谷</v>
      </c>
      <c r="E221" s="238">
        <f>IFERROR(_xlfn.XLOOKUP('計算用シート（当年）'!$C$1,'計算用シート（当年）'!$D$4:$AG$4,'計算用シート（当年）'!$D505:$AG505),"-")</f>
        <v>3</v>
      </c>
      <c r="H221" s="231"/>
      <c r="I221" s="231"/>
      <c r="J221" s="231"/>
      <c r="K221" s="231"/>
      <c r="L221" s="468"/>
    </row>
    <row r="222" spans="1:12" ht="15.75" customHeight="1">
      <c r="A222" s="462">
        <f t="shared" si="6"/>
        <v>177</v>
      </c>
      <c r="B222" s="559" t="str">
        <f>IFERROR(IF($C$13="-","",IF(E222="-","(-)","("&amp;VLOOKUP(C222,'前年順位整理（自動更新）'!$B$3:$CN$486,MATCH('前年順位整理（自動更新）'!$D$1,'前年順位整理（自動更新）'!$B$3:$CN$3,0),)&amp;")")),"(-)")</f>
        <v>(177)</v>
      </c>
      <c r="C222" s="235" t="str">
        <f>IFERROR(_xlfn.XLOOKUP('計算用シート（当年）'!$C$1,'計算用シート（当年）'!$D$4:$AG$4,'計算用シート（当年）'!$D327:$AG327),"-")</f>
        <v>神恵内村</v>
      </c>
      <c r="D222" s="235" t="str">
        <f>IFERROR(_xlfn.XLOOKUP(C222,市町村振興局拠点対応版!$D$6:$D$184,市町村振興局拠点対応版!$E$6:$E$184),"-")</f>
        <v>後志</v>
      </c>
      <c r="E222" s="238">
        <f>IFERROR(_xlfn.XLOOKUP('計算用シート（当年）'!$C$1,'計算用シート（当年）'!$D$4:$AG$4,'計算用シート（当年）'!$D506:$AG506),"-")</f>
        <v>2</v>
      </c>
      <c r="H222" s="231"/>
      <c r="I222" s="231"/>
      <c r="J222" s="231"/>
      <c r="K222" s="231"/>
      <c r="L222" s="468"/>
    </row>
    <row r="223" spans="1:12" ht="15.75" customHeight="1">
      <c r="A223" s="462">
        <f t="shared" si="6"/>
        <v>178</v>
      </c>
      <c r="B223" s="559" t="str">
        <f>IFERROR(IF($C$13="-","",IF(E223="-","(-)","("&amp;VLOOKUP(C223,'前年順位整理（自動更新）'!$B$3:$CN$486,MATCH('前年順位整理（自動更新）'!$D$1,'前年順位整理（自動更新）'!$B$3:$CN$3,0),)&amp;")")),"(-)")</f>
        <v>(178)</v>
      </c>
      <c r="C223" s="235" t="str">
        <f>IFERROR(_xlfn.XLOOKUP('計算用シート（当年）'!$C$1,'計算用シート（当年）'!$D$4:$AG$4,'計算用シート（当年）'!$D328:$AG328),"-")</f>
        <v>上砂川町</v>
      </c>
      <c r="D223" s="235" t="str">
        <f>IFERROR(_xlfn.XLOOKUP(C223,市町村振興局拠点対応版!$D$6:$D$184,市町村振興局拠点対応版!$E$6:$E$184),"-")</f>
        <v>空知</v>
      </c>
      <c r="E223" s="238">
        <f>IFERROR(_xlfn.XLOOKUP('計算用シート（当年）'!$C$1,'計算用シート（当年）'!$D$4:$AG$4,'計算用シート（当年）'!$D507:$AG507),"-")</f>
        <v>1</v>
      </c>
      <c r="H223" s="231"/>
      <c r="I223" s="231"/>
      <c r="J223" s="231"/>
      <c r="K223" s="231"/>
      <c r="L223" s="468"/>
    </row>
    <row r="224" spans="1:12" ht="15.75" customHeight="1">
      <c r="A224" s="702">
        <f t="shared" si="6"/>
        <v>179</v>
      </c>
      <c r="B224" s="730" t="str">
        <f>IFERROR(IF($C$13="-","",IF(E224="-","(-)","("&amp;VLOOKUP(C224,'前年順位整理（自動更新）'!$B$3:$CN$486,MATCH('前年順位整理（自動更新）'!$D$1,'前年順位整理（自動更新）'!$B$3:$CN$3,0),)&amp;")")),"(-)")</f>
        <v>(179)</v>
      </c>
      <c r="C224" s="703" t="str">
        <f>IFERROR(_xlfn.XLOOKUP('計算用シート（当年）'!$C$1,'計算用シート（当年）'!$D$4:$AG$4,'計算用シート（当年）'!$D329:$AG329),"-")</f>
        <v>泊村</v>
      </c>
      <c r="D224" s="703" t="str">
        <f>IFERROR(_xlfn.XLOOKUP(C224,市町村振興局拠点対応版!$D$6:$D$184,市町村振興局拠点対応版!$E$6:$E$184),"-")</f>
        <v>後志</v>
      </c>
      <c r="E224" s="704">
        <f>IFERROR(_xlfn.XLOOKUP('計算用シート（当年）'!$C$1,'計算用シート（当年）'!$D$4:$AG$4,'計算用シート（当年）'!$D508:$AG508),"-")</f>
        <v>0</v>
      </c>
      <c r="H224" s="231"/>
      <c r="I224" s="231"/>
      <c r="J224" s="231"/>
      <c r="K224" s="231"/>
      <c r="L224" s="468"/>
    </row>
    <row r="225" spans="12:12" ht="18.75" customHeight="1">
      <c r="L225" s="468"/>
    </row>
  </sheetData>
  <sheetProtection algorithmName="SHA-512" hashValue="I4Ot8T0y5ASYqqVjms5Qlu3X9gzEEiFZeX7QfrXsxd2FFiPa1jlSCwDTnn3zYtIQW0vVmIIXQk4HsVqOw8Zssg==" saltValue="+fy26LkLl2gveIX4IlQNHQ==" spinCount="100000" sheet="1" autoFilter="0"/>
  <autoFilter ref="C45:D224" xr:uid="{85170CB5-F75A-47E4-B53A-04A971596070}"/>
  <mergeCells count="7">
    <mergeCell ref="I42:J42"/>
    <mergeCell ref="A1:K2"/>
    <mergeCell ref="K4:K5"/>
    <mergeCell ref="I7:J7"/>
    <mergeCell ref="C7:D7"/>
    <mergeCell ref="C20:D20"/>
    <mergeCell ref="I20:J20"/>
  </mergeCells>
  <phoneticPr fontId="4"/>
  <conditionalFormatting sqref="A9:B19">
    <cfRule type="expression" dxfId="32" priority="15">
      <formula>OR($C$5="秋まき小麦",$C$5="春まき小麦",AND($C$5="てんさい",$D$5="10a当たり収量"))</formula>
    </cfRule>
  </conditionalFormatting>
  <conditionalFormatting sqref="A18:D18">
    <cfRule type="expression" dxfId="31" priority="2">
      <formula>AND($C$18="北海道",$A$18=6)</formula>
    </cfRule>
    <cfRule type="expression" dxfId="30" priority="5">
      <formula>AND($C$18="北海道",$A$18&gt;6)</formula>
    </cfRule>
  </conditionalFormatting>
  <conditionalFormatting sqref="A13:E13 A14:B17">
    <cfRule type="expression" dxfId="29" priority="12">
      <formula>$C$5="てんさい"</formula>
    </cfRule>
  </conditionalFormatting>
  <conditionalFormatting sqref="A13:E13">
    <cfRule type="expression" dxfId="28" priority="7">
      <formula>AND($C$5="てんさい",OR($D$5="収穫量",$D$5="作付面積"))</formula>
    </cfRule>
    <cfRule type="expression" dxfId="27" priority="28">
      <formula>$C$13="北海道"</formula>
    </cfRule>
  </conditionalFormatting>
  <conditionalFormatting sqref="A14:E14">
    <cfRule type="expression" dxfId="26" priority="22">
      <formula>$C$14="北海道"</formula>
    </cfRule>
  </conditionalFormatting>
  <conditionalFormatting sqref="A14:E18">
    <cfRule type="expression" dxfId="25" priority="13">
      <formula>AND($C$5="てんさい",OR($D$5="収穫量",$D$5="作付面積"))</formula>
    </cfRule>
  </conditionalFormatting>
  <conditionalFormatting sqref="A16:E16">
    <cfRule type="expression" dxfId="24" priority="30">
      <formula>$C$16="北海道"</formula>
    </cfRule>
  </conditionalFormatting>
  <conditionalFormatting sqref="A17:E19">
    <cfRule type="expression" dxfId="23" priority="25">
      <formula>$C$17="北海道"</formula>
    </cfRule>
  </conditionalFormatting>
  <conditionalFormatting sqref="C13">
    <cfRule type="expression" dxfId="22" priority="3">
      <formula>AND($C$5="てんさい",OR($D$5="作付面積",$D$5="収穫量"))</formula>
    </cfRule>
  </conditionalFormatting>
  <conditionalFormatting sqref="C18">
    <cfRule type="expression" dxfId="21" priority="4">
      <formula>$C$18="北海道"</formula>
    </cfRule>
  </conditionalFormatting>
  <conditionalFormatting sqref="C5:D5">
    <cfRule type="expression" dxfId="20" priority="23">
      <formula>$K$4="-"</formula>
    </cfRule>
  </conditionalFormatting>
  <conditionalFormatting sqref="D11:D18 J22:J28">
    <cfRule type="expression" dxfId="19" priority="10">
      <formula>$D$5="10a当たり収量"</formula>
    </cfRule>
  </conditionalFormatting>
  <conditionalFormatting sqref="D12:D19 E12">
    <cfRule type="expression" dxfId="18" priority="32">
      <formula>$D$5="10a当たり収量"</formula>
    </cfRule>
  </conditionalFormatting>
  <conditionalFormatting sqref="D13:D18">
    <cfRule type="expression" dxfId="17" priority="14">
      <formula>OR($C$5="秋まき小麦",$C$5="春まき小麦")</formula>
    </cfRule>
  </conditionalFormatting>
  <conditionalFormatting sqref="D24:D40">
    <cfRule type="expression" dxfId="16" priority="9">
      <formula>$D$5="10a当たり収量"</formula>
    </cfRule>
  </conditionalFormatting>
  <conditionalFormatting sqref="E9:E19">
    <cfRule type="expression" dxfId="15" priority="34">
      <formula>OR($D$5="10a当たり収量",$C$5="秋まき小麦",$C$5="春まき小麦")</formula>
    </cfRule>
  </conditionalFormatting>
  <conditionalFormatting sqref="E11">
    <cfRule type="expression" dxfId="14" priority="1">
      <formula>$E$11="準備中"</formula>
    </cfRule>
  </conditionalFormatting>
  <conditionalFormatting sqref="E13">
    <cfRule type="expression" dxfId="13" priority="6">
      <formula>$E$11=""</formula>
    </cfRule>
    <cfRule type="expression" dxfId="12" priority="11">
      <formula>$D$5="10a当たり収量"</formula>
    </cfRule>
  </conditionalFormatting>
  <conditionalFormatting sqref="E13:E14 B13:B17 A15:E15">
    <cfRule type="expression" dxfId="11" priority="27">
      <formula>$C$15="北海道"</formula>
    </cfRule>
  </conditionalFormatting>
  <conditionalFormatting sqref="E22:E40">
    <cfRule type="expression" dxfId="10" priority="8">
      <formula>$D$5="10a当たり収量"</formula>
    </cfRule>
  </conditionalFormatting>
  <conditionalFormatting sqref="J8:J20">
    <cfRule type="expression" dxfId="9" priority="31">
      <formula>$D$5="10a当たり収量"</formula>
    </cfRule>
  </conditionalFormatting>
  <conditionalFormatting sqref="K7:K28">
    <cfRule type="expression" dxfId="8" priority="18">
      <formula>$D$5="10a当たり収量"</formula>
    </cfRule>
  </conditionalFormatting>
  <dataValidations count="2">
    <dataValidation type="list" allowBlank="1" showInputMessage="1" showErrorMessage="1" sqref="C5" xr:uid="{0D132314-411A-4E24-A081-384C34C2C086}">
      <formula1>品目名</formula1>
    </dataValidation>
    <dataValidation type="list" showInputMessage="1" showErrorMessage="1" sqref="D5" xr:uid="{14753AE2-405F-41D2-BF4F-C260A460B974}">
      <formula1>INDIRECT($C$5)</formula1>
    </dataValidation>
  </dataValidations>
  <printOptions horizontalCentered="1"/>
  <pageMargins left="0.19685039370078741" right="0.19685039370078741" top="0.19685039370078741" bottom="0.19685039370078741" header="0.19685039370078741" footer="0.19685039370078741"/>
  <pageSetup paperSize="9" scale="75" fitToHeight="0" orientation="portrait" r:id="rId1"/>
  <headerFooter alignWithMargins="0"/>
  <rowBreaks count="3" manualBreakCount="3">
    <brk id="65" max="10" man="1"/>
    <brk id="125" max="10" man="1"/>
    <brk id="185" max="10" man="1"/>
  </rowBreaks>
  <colBreaks count="1" manualBreakCount="1">
    <brk id="11" max="76" man="1"/>
  </col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0B7474-EEE7-40FF-88B2-18020E30620C}">
  <sheetPr>
    <tabColor rgb="FFFFFF00"/>
  </sheetPr>
  <dimension ref="A1:AH508"/>
  <sheetViews>
    <sheetView workbookViewId="0">
      <pane xSplit="3" ySplit="4" topLeftCell="D265" activePane="bottomRight" state="frozen"/>
      <selection activeCell="F284" sqref="F284"/>
      <selection pane="topRight" activeCell="F284" sqref="F284"/>
      <selection pane="bottomLeft" activeCell="F284" sqref="F284"/>
      <selection pane="bottomRight" activeCell="F284" sqref="F284"/>
    </sheetView>
  </sheetViews>
  <sheetFormatPr defaultRowHeight="18.75"/>
  <cols>
    <col min="1" max="1" width="4.75" customWidth="1"/>
    <col min="2" max="2" width="17.25" customWidth="1"/>
    <col min="3" max="3" width="18.375" customWidth="1"/>
    <col min="4" max="4" width="18.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4" width="18.375" bestFit="1" customWidth="1"/>
    <col min="15" max="15" width="25.75" bestFit="1" customWidth="1"/>
    <col min="16" max="16" width="20.375" bestFit="1" customWidth="1"/>
    <col min="17" max="17" width="18.375" bestFit="1" customWidth="1"/>
    <col min="18" max="18" width="25.75" bestFit="1" customWidth="1"/>
    <col min="19" max="19" width="14.125" bestFit="1" customWidth="1"/>
    <col min="20" max="20" width="12.125" bestFit="1" customWidth="1"/>
    <col min="21" max="21" width="19.5" bestFit="1" customWidth="1"/>
    <col min="22" max="22" width="18.375" bestFit="1" customWidth="1"/>
    <col min="23" max="23" width="17.25" customWidth="1"/>
    <col min="24" max="24" width="23.75" bestFit="1" customWidth="1"/>
    <col min="25" max="25" width="14.125" bestFit="1" customWidth="1"/>
    <col min="26" max="26" width="12.125" bestFit="1" customWidth="1"/>
    <col min="27" max="27" width="19.5" bestFit="1" customWidth="1"/>
    <col min="28" max="28" width="20.375" bestFit="1" customWidth="1"/>
    <col min="29" max="29" width="18.37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16</v>
      </c>
      <c r="C1" s="451" t="str">
        <f>なんばんBOOK!C5&amp;"_"&amp;なんばんBOOK!D5</f>
        <v>耕地面積_計</v>
      </c>
      <c r="E1" s="95" t="s">
        <v>17</v>
      </c>
      <c r="F1" s="537" t="str">
        <f>"グラフ_"&amp;C1</f>
        <v>グラフ_耕地面積_計</v>
      </c>
      <c r="I1" s="95" t="s">
        <v>18</v>
      </c>
      <c r="J1" t="str">
        <f>IF(なんばんBOOK!$C$5="耕地面積","グラフ_耕地面積_振興局","グラフ_"&amp;なんばんBOOK!$D$5&amp;"_振興局")</f>
        <v>グラフ_耕地面積_振興局</v>
      </c>
      <c r="N1" s="95" t="s">
        <v>19</v>
      </c>
      <c r="O1" t="b">
        <f>IF(なんばんBOOK!D5="10a当たり収量",_xlfn.XLOOKUP($C$1,$D$4:$AG$4,$D17:$AG17))</f>
        <v>0</v>
      </c>
      <c r="P1" t="b">
        <f>IF(なんばんBOOK!D5="10a当たり収量",_xlfn.XLOOKUP($C$1,$D$4:$AG$4,$D16:$AG16))</f>
        <v>0</v>
      </c>
      <c r="Q1" t="b">
        <f>IF(なんばんBOOK!D5="10a当たり収量",_xlfn.XLOOKUP($C$1,$D$4:$AG$4,$D15:$AG15))</f>
        <v>0</v>
      </c>
      <c r="R1" t="b">
        <f>IF(なんばんBOOK!D5="10a当たり収量",_xlfn.XLOOKUP($C$1,$D$4:$AG$4,$D14:$AG14))</f>
        <v>0</v>
      </c>
      <c r="S1" t="b">
        <f>IF(なんばんBOOK!D5="10a当たり収量",_xlfn.XLOOKUP($C$1,$D$4:$AG$4,$D13:$AG13))</f>
        <v>0</v>
      </c>
      <c r="U1" s="530" t="s">
        <v>20</v>
      </c>
      <c r="V1" t="str">
        <f>_xlfn.XLOOKUP($U$1,$D$4:$AG$4,$D122:$AG122)</f>
        <v>十勝</v>
      </c>
      <c r="W1" t="str">
        <f>_xlfn.XLOOKUP($U$1,$D$4:$AG$4,$D123:$AG123)</f>
        <v>オホーツク</v>
      </c>
      <c r="X1" t="str">
        <f>_xlfn.XLOOKUP($U$1,$D$4:$AG$4,$D124:$AG124)</f>
        <v>上川</v>
      </c>
      <c r="Y1" t="s">
        <v>21</v>
      </c>
      <c r="AA1" s="530" t="s">
        <v>22</v>
      </c>
      <c r="AB1" t="str">
        <f>_xlfn.XLOOKUP($AA$1,$D$4:$AG$4,$D122:$AG122)</f>
        <v>十勝</v>
      </c>
      <c r="AC1" t="str">
        <f>_xlfn.XLOOKUP($AA$1,$D$4:$AG$4,$D123:$AG123)</f>
        <v>オホーツク</v>
      </c>
      <c r="AD1" t="str">
        <f>_xlfn.XLOOKUP($AA$1,$D$4:$AG$4,$D124:$AG124)</f>
        <v>上川</v>
      </c>
      <c r="AE1" t="s">
        <v>21</v>
      </c>
    </row>
    <row r="2" spans="1:34">
      <c r="I2" s="95" t="s">
        <v>23</v>
      </c>
      <c r="J2" t="str">
        <f>IF(なんばんBOOK!$C$5="耕地面積","グラフ_耕地面積_市町村","グラフ_"&amp;なんばんBOOK!$D$5&amp;"_市町村")</f>
        <v>グラフ_耕地面積_市町村</v>
      </c>
      <c r="O2" s="535" t="b">
        <f>IF(なんばんBOOK!D5="10a当たり収量",_xlfn.XLOOKUP($C$1,$D$4:$AG$4,$D121:$AG121))</f>
        <v>0</v>
      </c>
      <c r="P2" s="535" t="b">
        <f>IF(なんばんBOOK!D5="10a当たり収量",_xlfn.XLOOKUP($C$1,$D$4:$AG$4,$D120:$AG120))</f>
        <v>0</v>
      </c>
      <c r="Q2" s="535" t="b">
        <f>IF(なんばんBOOK!D5="10a当たり収量",_xlfn.XLOOKUP($C$1,$D$4:$AG$4,$D119:$AG119))</f>
        <v>0</v>
      </c>
      <c r="R2" s="535" t="b">
        <f>IF(なんばんBOOK!D5="10a当たり収量",_xlfn.XLOOKUP($C$1,$D$4:$AG$4,$D118:$AG118))</f>
        <v>0</v>
      </c>
      <c r="S2" s="535" t="b">
        <f>IF(なんばんBOOK!D5="10a当たり収量",_xlfn.XLOOKUP($C$1,$D$4:$AG$4,$D117:$AG117))</f>
        <v>0</v>
      </c>
      <c r="U2" s="95" t="s">
        <v>24</v>
      </c>
      <c r="V2" s="536">
        <f>V137/$V$136</f>
        <v>0.44171779141104295</v>
      </c>
      <c r="W2" s="536">
        <f>V138/$V$136</f>
        <v>0.40695296523517382</v>
      </c>
      <c r="X2" s="536">
        <f>V139/$V$136</f>
        <v>5.8895705521472393E-2</v>
      </c>
      <c r="Y2" s="536">
        <f>100%-V2-W2-X2</f>
        <v>9.2433537832310841E-2</v>
      </c>
      <c r="AA2" s="95" t="s">
        <v>24</v>
      </c>
      <c r="AB2" s="536">
        <f>$W137/$W$136</f>
        <v>0.45509325681492108</v>
      </c>
      <c r="AC2" s="536">
        <f>$W138/$W$136</f>
        <v>0.39971305595408896</v>
      </c>
      <c r="AD2" s="536">
        <f>$W139/$W$136</f>
        <v>5.9971305595408898E-2</v>
      </c>
      <c r="AE2" s="536">
        <f>100%-AB2-AC2-AD2</f>
        <v>8.5222381635581074E-2</v>
      </c>
    </row>
    <row r="3" spans="1:34" s="265" customFormat="1" ht="51" customHeight="1">
      <c r="A3" s="1089" t="s">
        <v>25</v>
      </c>
      <c r="B3" s="1089"/>
      <c r="C3" s="449" t="s">
        <v>26</v>
      </c>
      <c r="D3" s="448" t="s">
        <v>27</v>
      </c>
      <c r="E3" s="448" t="s">
        <v>27</v>
      </c>
      <c r="F3" s="448" t="s">
        <v>27</v>
      </c>
      <c r="G3" s="448" t="s">
        <v>27</v>
      </c>
      <c r="H3" s="448" t="s">
        <v>27</v>
      </c>
      <c r="I3" s="448" t="s">
        <v>27</v>
      </c>
      <c r="J3" s="448" t="s">
        <v>27</v>
      </c>
      <c r="K3" s="448" t="s">
        <v>27</v>
      </c>
      <c r="L3" s="448" t="s">
        <v>27</v>
      </c>
      <c r="M3" s="448" t="s">
        <v>27</v>
      </c>
      <c r="N3" s="448" t="s">
        <v>27</v>
      </c>
      <c r="O3" s="448" t="s">
        <v>27</v>
      </c>
      <c r="P3" s="448" t="s">
        <v>27</v>
      </c>
      <c r="Q3" s="448" t="s">
        <v>27</v>
      </c>
      <c r="R3" s="448" t="s">
        <v>27</v>
      </c>
      <c r="S3" s="448" t="s">
        <v>28</v>
      </c>
      <c r="T3" s="448" t="s">
        <v>28</v>
      </c>
      <c r="U3" s="448" t="s">
        <v>28</v>
      </c>
      <c r="V3" s="448" t="s">
        <v>28</v>
      </c>
      <c r="W3" s="448" t="s">
        <v>28</v>
      </c>
      <c r="X3" s="448" t="s">
        <v>28</v>
      </c>
      <c r="Y3" s="448" t="s">
        <v>28</v>
      </c>
      <c r="Z3" s="448" t="s">
        <v>28</v>
      </c>
      <c r="AA3" s="448" t="s">
        <v>28</v>
      </c>
      <c r="AB3" s="448" t="s">
        <v>28</v>
      </c>
      <c r="AC3" s="448" t="s">
        <v>28</v>
      </c>
      <c r="AD3" s="448" t="s">
        <v>28</v>
      </c>
      <c r="AE3" s="448" t="s">
        <v>28</v>
      </c>
      <c r="AF3" s="448" t="s">
        <v>28</v>
      </c>
      <c r="AG3" s="448" t="s">
        <v>28</v>
      </c>
      <c r="AH3" s="266" t="s">
        <v>29</v>
      </c>
    </row>
    <row r="4" spans="1:34">
      <c r="A4" s="1090" t="s">
        <v>30</v>
      </c>
      <c r="B4" s="1090"/>
      <c r="D4" t="s">
        <v>31</v>
      </c>
      <c r="E4" t="s">
        <v>32</v>
      </c>
      <c r="F4" t="s">
        <v>33</v>
      </c>
      <c r="G4" t="s">
        <v>34</v>
      </c>
      <c r="H4" t="s">
        <v>35</v>
      </c>
      <c r="I4" t="s">
        <v>36</v>
      </c>
      <c r="J4" t="s">
        <v>37</v>
      </c>
      <c r="K4" t="s">
        <v>38</v>
      </c>
      <c r="L4" t="s">
        <v>39</v>
      </c>
      <c r="M4" t="s">
        <v>40</v>
      </c>
      <c r="N4" t="s">
        <v>41</v>
      </c>
      <c r="O4" t="s">
        <v>42</v>
      </c>
      <c r="P4" t="s">
        <v>43</v>
      </c>
      <c r="Q4" t="s">
        <v>44</v>
      </c>
      <c r="R4" t="s">
        <v>45</v>
      </c>
      <c r="S4" t="s">
        <v>46</v>
      </c>
      <c r="T4" t="s">
        <v>47</v>
      </c>
      <c r="U4" t="s">
        <v>48</v>
      </c>
      <c r="V4" t="s">
        <v>49</v>
      </c>
      <c r="W4" t="s">
        <v>50</v>
      </c>
      <c r="X4" t="s">
        <v>51</v>
      </c>
      <c r="Y4" t="s">
        <v>52</v>
      </c>
      <c r="Z4" t="s">
        <v>53</v>
      </c>
      <c r="AA4" t="s">
        <v>54</v>
      </c>
      <c r="AB4" t="s">
        <v>55</v>
      </c>
      <c r="AC4" t="s">
        <v>56</v>
      </c>
      <c r="AD4" t="s">
        <v>57</v>
      </c>
      <c r="AE4" t="s">
        <v>58</v>
      </c>
      <c r="AF4" t="s">
        <v>59</v>
      </c>
      <c r="AG4" t="s">
        <v>60</v>
      </c>
    </row>
    <row r="5" spans="1:34">
      <c r="B5" t="s">
        <v>61</v>
      </c>
      <c r="D5" s="368" t="s">
        <v>62</v>
      </c>
      <c r="E5" s="368" t="s">
        <v>62</v>
      </c>
      <c r="F5" s="368" t="s">
        <v>62</v>
      </c>
      <c r="G5" s="368" t="s">
        <v>63</v>
      </c>
      <c r="H5" s="368" t="s">
        <v>63</v>
      </c>
      <c r="I5" s="368" t="s">
        <v>64</v>
      </c>
      <c r="J5" s="368" t="s">
        <v>64</v>
      </c>
      <c r="K5" s="368" t="s">
        <v>64</v>
      </c>
      <c r="L5" s="368" t="s">
        <v>64</v>
      </c>
      <c r="M5" s="368" t="s">
        <v>64</v>
      </c>
      <c r="N5" s="368" t="s">
        <v>64</v>
      </c>
      <c r="O5" s="368" t="s">
        <v>64</v>
      </c>
      <c r="P5" s="368" t="s">
        <v>64</v>
      </c>
      <c r="Q5" s="368" t="s">
        <v>64</v>
      </c>
      <c r="R5" s="368" t="s">
        <v>64</v>
      </c>
      <c r="S5" s="368" t="s">
        <v>64</v>
      </c>
      <c r="T5" s="368" t="s">
        <v>64</v>
      </c>
      <c r="U5" s="368" t="s">
        <v>64</v>
      </c>
      <c r="V5" s="368" t="s">
        <v>64</v>
      </c>
      <c r="W5" s="368" t="s">
        <v>64</v>
      </c>
      <c r="X5" s="368" t="s">
        <v>64</v>
      </c>
      <c r="Y5" s="368" t="s">
        <v>64</v>
      </c>
      <c r="Z5" s="368" t="s">
        <v>64</v>
      </c>
      <c r="AA5" s="368" t="s">
        <v>64</v>
      </c>
      <c r="AB5" s="368" t="s">
        <v>66</v>
      </c>
      <c r="AC5" s="368" t="s">
        <v>66</v>
      </c>
      <c r="AD5" s="368" t="s">
        <v>66</v>
      </c>
      <c r="AE5" s="368" t="s">
        <v>64</v>
      </c>
      <c r="AF5" s="368" t="s">
        <v>64</v>
      </c>
      <c r="AG5" s="368" t="s">
        <v>64</v>
      </c>
    </row>
    <row r="6" spans="1:34">
      <c r="D6" s="253" t="s">
        <v>67</v>
      </c>
      <c r="E6" s="253" t="s">
        <v>67</v>
      </c>
      <c r="F6" s="253" t="s">
        <v>67</v>
      </c>
      <c r="G6" s="253" t="s">
        <v>67</v>
      </c>
      <c r="H6" s="253" t="s">
        <v>67</v>
      </c>
      <c r="I6" s="253" t="s">
        <v>68</v>
      </c>
      <c r="J6" s="253" t="s">
        <v>67</v>
      </c>
      <c r="K6" s="253" t="s">
        <v>67</v>
      </c>
      <c r="L6" s="253" t="s">
        <v>69</v>
      </c>
      <c r="M6" s="253" t="s">
        <v>70</v>
      </c>
      <c r="N6" s="253" t="s">
        <v>7</v>
      </c>
      <c r="O6" s="253" t="s">
        <v>68</v>
      </c>
      <c r="P6" s="253" t="s">
        <v>70</v>
      </c>
      <c r="Q6" s="253" t="s">
        <v>7</v>
      </c>
      <c r="R6" s="253" t="s">
        <v>68</v>
      </c>
      <c r="S6" s="253" t="s">
        <v>67</v>
      </c>
      <c r="T6" s="253" t="s">
        <v>67</v>
      </c>
      <c r="U6" s="253" t="s">
        <v>68</v>
      </c>
      <c r="V6" s="253" t="s">
        <v>67</v>
      </c>
      <c r="W6" s="253" t="s">
        <v>67</v>
      </c>
      <c r="X6" s="253" t="s">
        <v>68</v>
      </c>
      <c r="Y6" s="253" t="s">
        <v>67</v>
      </c>
      <c r="Z6" s="253" t="s">
        <v>67</v>
      </c>
      <c r="AA6" s="253" t="s">
        <v>68</v>
      </c>
      <c r="AB6" s="253" t="s">
        <v>67</v>
      </c>
      <c r="AC6" s="253" t="s">
        <v>67</v>
      </c>
      <c r="AD6" s="253" t="s">
        <v>68</v>
      </c>
      <c r="AE6" s="253" t="s">
        <v>67</v>
      </c>
      <c r="AF6" s="253" t="s">
        <v>67</v>
      </c>
      <c r="AG6" s="253" t="s">
        <v>68</v>
      </c>
    </row>
    <row r="7" spans="1:34">
      <c r="D7" s="253" t="s">
        <v>67</v>
      </c>
      <c r="E7" s="253" t="s">
        <v>67</v>
      </c>
      <c r="F7" s="253" t="s">
        <v>67</v>
      </c>
      <c r="G7" s="253" t="s">
        <v>67</v>
      </c>
      <c r="H7" s="253" t="s">
        <v>67</v>
      </c>
      <c r="I7" s="253" t="s">
        <v>68</v>
      </c>
      <c r="J7" s="253" t="s">
        <v>67</v>
      </c>
      <c r="K7" s="253" t="s">
        <v>67</v>
      </c>
      <c r="L7" s="253" t="s">
        <v>69</v>
      </c>
      <c r="M7" s="253" t="s">
        <v>67</v>
      </c>
      <c r="N7" s="253" t="s">
        <v>67</v>
      </c>
      <c r="O7" s="253" t="s">
        <v>68</v>
      </c>
      <c r="P7" s="253" t="s">
        <v>67</v>
      </c>
      <c r="Q7" s="253" t="s">
        <v>67</v>
      </c>
      <c r="R7" s="253" t="s">
        <v>68</v>
      </c>
      <c r="S7" s="253" t="s">
        <v>67</v>
      </c>
      <c r="T7" s="253" t="s">
        <v>67</v>
      </c>
      <c r="U7" s="253" t="s">
        <v>68</v>
      </c>
      <c r="V7" s="253" t="s">
        <v>67</v>
      </c>
      <c r="W7" s="253" t="s">
        <v>67</v>
      </c>
      <c r="X7" s="253" t="s">
        <v>68</v>
      </c>
      <c r="Y7" s="253" t="s">
        <v>67</v>
      </c>
      <c r="Z7" s="253" t="s">
        <v>67</v>
      </c>
      <c r="AA7" s="253" t="s">
        <v>68</v>
      </c>
      <c r="AB7" s="253" t="s">
        <v>67</v>
      </c>
      <c r="AC7" s="253" t="s">
        <v>67</v>
      </c>
      <c r="AD7" s="253" t="s">
        <v>68</v>
      </c>
      <c r="AE7" s="253" t="s">
        <v>67</v>
      </c>
      <c r="AF7" s="253" t="s">
        <v>67</v>
      </c>
      <c r="AG7" s="253" t="s">
        <v>68</v>
      </c>
    </row>
    <row r="8" spans="1:34">
      <c r="D8" s="253" t="s">
        <v>70</v>
      </c>
      <c r="E8" s="253" t="s">
        <v>70</v>
      </c>
      <c r="F8" s="253" t="s">
        <v>70</v>
      </c>
      <c r="G8" s="253" t="s">
        <v>70</v>
      </c>
      <c r="H8" s="253" t="s">
        <v>7</v>
      </c>
      <c r="I8" s="253" t="s">
        <v>71</v>
      </c>
      <c r="J8" s="253" t="s">
        <v>70</v>
      </c>
      <c r="K8" s="253" t="s">
        <v>7</v>
      </c>
      <c r="L8" s="253" t="s">
        <v>69</v>
      </c>
      <c r="M8" s="253" t="s">
        <v>70</v>
      </c>
      <c r="N8" s="253" t="s">
        <v>7</v>
      </c>
      <c r="O8" s="253" t="s">
        <v>71</v>
      </c>
      <c r="P8" s="253" t="s">
        <v>70</v>
      </c>
      <c r="Q8" s="253" t="s">
        <v>7</v>
      </c>
      <c r="R8" s="253" t="s">
        <v>71</v>
      </c>
      <c r="S8" s="253" t="s">
        <v>70</v>
      </c>
      <c r="T8" s="253" t="s">
        <v>7</v>
      </c>
      <c r="U8" s="253" t="s">
        <v>71</v>
      </c>
      <c r="V8" s="253" t="s">
        <v>70</v>
      </c>
      <c r="W8" s="253" t="s">
        <v>7</v>
      </c>
      <c r="X8" s="253" t="s">
        <v>71</v>
      </c>
      <c r="Y8" s="253" t="s">
        <v>70</v>
      </c>
      <c r="Z8" s="253" t="s">
        <v>7</v>
      </c>
      <c r="AA8" s="253" t="s">
        <v>71</v>
      </c>
      <c r="AB8" s="253" t="s">
        <v>70</v>
      </c>
      <c r="AC8" s="253" t="s">
        <v>7</v>
      </c>
      <c r="AD8" s="253" t="s">
        <v>71</v>
      </c>
      <c r="AE8" s="253" t="s">
        <v>70</v>
      </c>
      <c r="AF8" s="253" t="s">
        <v>7</v>
      </c>
      <c r="AG8" s="253" t="s">
        <v>71</v>
      </c>
    </row>
    <row r="9" spans="1:34">
      <c r="B9" t="s">
        <v>72</v>
      </c>
      <c r="D9" s="253" t="s">
        <v>73</v>
      </c>
      <c r="E9" s="253" t="s">
        <v>73</v>
      </c>
      <c r="F9" s="253" t="s">
        <v>73</v>
      </c>
      <c r="G9" s="253" t="s">
        <v>73</v>
      </c>
      <c r="H9" s="253" t="s">
        <v>73</v>
      </c>
      <c r="I9" s="253" t="s">
        <v>74</v>
      </c>
      <c r="J9" s="253" t="s">
        <v>73</v>
      </c>
      <c r="K9" s="253" t="s">
        <v>73</v>
      </c>
      <c r="L9" s="253" t="s">
        <v>74</v>
      </c>
      <c r="M9" s="253" t="s">
        <v>75</v>
      </c>
      <c r="N9" s="253" t="s">
        <v>76</v>
      </c>
      <c r="O9" s="253" t="s">
        <v>74</v>
      </c>
      <c r="P9" s="253" t="s">
        <v>75</v>
      </c>
      <c r="Q9" s="253" t="s">
        <v>76</v>
      </c>
      <c r="R9" s="253" t="s">
        <v>74</v>
      </c>
      <c r="S9" s="253" t="s">
        <v>73</v>
      </c>
      <c r="T9" s="253" t="s">
        <v>73</v>
      </c>
      <c r="U9" s="253" t="s">
        <v>74</v>
      </c>
      <c r="V9" s="253" t="s">
        <v>73</v>
      </c>
      <c r="W9" s="253" t="s">
        <v>73</v>
      </c>
      <c r="X9" s="253" t="s">
        <v>74</v>
      </c>
      <c r="Y9" s="253" t="s">
        <v>73</v>
      </c>
      <c r="Z9" s="253" t="s">
        <v>73</v>
      </c>
      <c r="AA9" s="253" t="s">
        <v>74</v>
      </c>
      <c r="AB9" s="253" t="s">
        <v>73</v>
      </c>
      <c r="AC9" s="253" t="s">
        <v>73</v>
      </c>
      <c r="AD9" s="253" t="s">
        <v>74</v>
      </c>
      <c r="AE9" s="253" t="s">
        <v>73</v>
      </c>
      <c r="AF9" s="253" t="s">
        <v>73</v>
      </c>
      <c r="AG9" s="253" t="s">
        <v>74</v>
      </c>
    </row>
    <row r="10" spans="1:34">
      <c r="D10" s="253" t="s">
        <v>73</v>
      </c>
      <c r="E10" s="253" t="s">
        <v>73</v>
      </c>
      <c r="F10" s="253" t="s">
        <v>73</v>
      </c>
      <c r="G10" s="253" t="s">
        <v>73</v>
      </c>
      <c r="H10" s="253" t="s">
        <v>73</v>
      </c>
      <c r="I10" s="253" t="s">
        <v>74</v>
      </c>
      <c r="J10" s="253" t="s">
        <v>73</v>
      </c>
      <c r="K10" s="253" t="s">
        <v>73</v>
      </c>
      <c r="L10" s="253" t="s">
        <v>74</v>
      </c>
      <c r="M10" s="253" t="s">
        <v>73</v>
      </c>
      <c r="N10" s="253" t="s">
        <v>73</v>
      </c>
      <c r="O10" s="253" t="s">
        <v>74</v>
      </c>
      <c r="P10" s="253" t="s">
        <v>73</v>
      </c>
      <c r="Q10" s="253" t="s">
        <v>73</v>
      </c>
      <c r="R10" s="253" t="s">
        <v>74</v>
      </c>
      <c r="S10" s="253" t="s">
        <v>73</v>
      </c>
      <c r="T10" s="253" t="s">
        <v>73</v>
      </c>
      <c r="U10" s="253" t="s">
        <v>74</v>
      </c>
      <c r="V10" s="253" t="s">
        <v>73</v>
      </c>
      <c r="W10" s="253" t="s">
        <v>73</v>
      </c>
      <c r="X10" s="253" t="s">
        <v>74</v>
      </c>
      <c r="Y10" s="253" t="s">
        <v>73</v>
      </c>
      <c r="Z10" s="253" t="s">
        <v>73</v>
      </c>
      <c r="AA10" s="253" t="s">
        <v>74</v>
      </c>
      <c r="AB10" s="253" t="s">
        <v>73</v>
      </c>
      <c r="AC10" s="253" t="s">
        <v>73</v>
      </c>
      <c r="AD10" s="253" t="s">
        <v>74</v>
      </c>
      <c r="AE10" s="253" t="s">
        <v>73</v>
      </c>
      <c r="AF10" s="253" t="s">
        <v>73</v>
      </c>
      <c r="AG10" s="253" t="s">
        <v>74</v>
      </c>
    </row>
    <row r="11" spans="1:34">
      <c r="D11" s="253" t="s">
        <v>75</v>
      </c>
      <c r="E11" s="253" t="s">
        <v>75</v>
      </c>
      <c r="F11" s="253" t="s">
        <v>75</v>
      </c>
      <c r="G11" s="253" t="s">
        <v>75</v>
      </c>
      <c r="H11" s="253" t="s">
        <v>76</v>
      </c>
      <c r="I11" s="253" t="s">
        <v>74</v>
      </c>
      <c r="J11" s="253" t="s">
        <v>75</v>
      </c>
      <c r="K11" s="253" t="s">
        <v>76</v>
      </c>
      <c r="L11" s="253" t="s">
        <v>74</v>
      </c>
      <c r="M11" s="253" t="s">
        <v>75</v>
      </c>
      <c r="N11" s="253" t="s">
        <v>76</v>
      </c>
      <c r="O11" s="253" t="s">
        <v>74</v>
      </c>
      <c r="P11" s="253" t="s">
        <v>75</v>
      </c>
      <c r="Q11" s="253" t="s">
        <v>76</v>
      </c>
      <c r="R11" s="253" t="s">
        <v>74</v>
      </c>
      <c r="S11" s="253" t="s">
        <v>75</v>
      </c>
      <c r="T11" s="253" t="s">
        <v>76</v>
      </c>
      <c r="U11" s="253" t="s">
        <v>74</v>
      </c>
      <c r="V11" s="253" t="s">
        <v>75</v>
      </c>
      <c r="W11" s="253" t="s">
        <v>76</v>
      </c>
      <c r="X11" s="253" t="s">
        <v>74</v>
      </c>
      <c r="Y11" s="253" t="s">
        <v>75</v>
      </c>
      <c r="Z11" s="253" t="s">
        <v>76</v>
      </c>
      <c r="AA11" s="253" t="s">
        <v>74</v>
      </c>
      <c r="AB11" s="253" t="s">
        <v>75</v>
      </c>
      <c r="AC11" s="253" t="s">
        <v>76</v>
      </c>
      <c r="AD11" s="253" t="s">
        <v>74</v>
      </c>
      <c r="AE11" s="253" t="s">
        <v>75</v>
      </c>
      <c r="AF11" s="253" t="s">
        <v>76</v>
      </c>
      <c r="AG11" s="253" t="s">
        <v>74</v>
      </c>
    </row>
    <row r="12" spans="1:34">
      <c r="B12" t="s">
        <v>77</v>
      </c>
      <c r="C12" s="95" t="s">
        <v>78</v>
      </c>
      <c r="D12" s="253" t="s">
        <v>79</v>
      </c>
      <c r="E12" s="253" t="s">
        <v>79</v>
      </c>
      <c r="F12" s="253" t="s">
        <v>79</v>
      </c>
      <c r="G12" s="253" t="s">
        <v>79</v>
      </c>
      <c r="H12" s="253" t="s">
        <v>79</v>
      </c>
      <c r="I12" s="253" t="s">
        <v>80</v>
      </c>
      <c r="J12" s="253" t="s">
        <v>79</v>
      </c>
      <c r="K12" s="253" t="s">
        <v>79</v>
      </c>
      <c r="L12" s="253" t="s">
        <v>80</v>
      </c>
      <c r="M12" s="253" t="s">
        <v>81</v>
      </c>
      <c r="N12" s="253" t="s">
        <v>82</v>
      </c>
      <c r="O12" s="253" t="s">
        <v>83</v>
      </c>
      <c r="P12" s="253" t="s">
        <v>81</v>
      </c>
      <c r="Q12" s="253" t="s">
        <v>82</v>
      </c>
      <c r="R12" s="253" t="s">
        <v>83</v>
      </c>
      <c r="S12" s="253" t="s">
        <v>79</v>
      </c>
      <c r="T12" s="253" t="s">
        <v>79</v>
      </c>
      <c r="U12" s="253" t="s">
        <v>80</v>
      </c>
      <c r="V12" s="253" t="s">
        <v>84</v>
      </c>
      <c r="W12" s="253" t="s">
        <v>84</v>
      </c>
      <c r="X12" s="253" t="s">
        <v>85</v>
      </c>
      <c r="Y12" s="253" t="s">
        <v>79</v>
      </c>
      <c r="Z12" s="253" t="s">
        <v>79</v>
      </c>
      <c r="AA12" s="253" t="s">
        <v>86</v>
      </c>
      <c r="AB12" s="253" t="s">
        <v>79</v>
      </c>
      <c r="AC12" s="253" t="s">
        <v>79</v>
      </c>
      <c r="AD12" s="253" t="s">
        <v>80</v>
      </c>
      <c r="AE12" s="253" t="s">
        <v>79</v>
      </c>
      <c r="AF12" s="253" t="s">
        <v>79</v>
      </c>
      <c r="AG12" s="253" t="s">
        <v>80</v>
      </c>
    </row>
    <row r="13" spans="1:34">
      <c r="C13" s="95" t="s">
        <v>87</v>
      </c>
      <c r="D13" t="str">
        <f>IFERROR(INDEX('貼_耕地面積(全国・e-stat)'!$N$24:$N$70,MATCH('貼_耕地面積(全国・e-stat)'!M24,'貼_耕地面積(全国・e-stat)'!$P$24:$P$70,0)),"-")</f>
        <v>北海道</v>
      </c>
      <c r="E13" t="str">
        <f>IFERROR(INDEX('貼_耕地面積(全国・e-stat)'!$N$24:$N$70,MATCH('貼_耕地面積(全国・e-stat)'!M24,'貼_耕地面積(全国・e-stat)'!$W$24:$W$70,0)),"-")</f>
        <v>北海道</v>
      </c>
      <c r="F13" t="str">
        <f>IFERROR(INDEX('貼_耕地面積(全国・e-stat)'!$N$24:$N$70,MATCH('貼_耕地面積(全国・e-stat)'!M24,'貼_耕地面積(全国・e-stat)'!$AD$24:$AD$70,0)),"-")</f>
        <v>北海道</v>
      </c>
      <c r="G13" t="str">
        <f>IFERROR(INDEX('貼_水稲(全国・e-stat)'!$Y$12:$Y$58,MATCH('貼_水稲(全国・e-stat)'!$X12,'貼_水稲(全国・e-stat)'!$AA$12:$AA$58,0)),"-")</f>
        <v>新潟</v>
      </c>
      <c r="H13" t="str">
        <f>IFERROR(INDEX('貼_水稲(全国・e-stat)'!$Y$12:$Y$58,MATCH('貼_水稲(全国・e-stat)'!$X12,'貼_水稲(全国・e-stat)'!$AG$12:$AG$58,0)),"-")</f>
        <v>新潟</v>
      </c>
      <c r="I13" t="str">
        <f>IFERROR(INDEX('貼_水稲(全国・e-stat)'!$Y$12:$Y$58,MATCH('貼_水稲(全国・e-stat)'!$X12,'貼_水稲(全国・e-stat)'!$AM$12:$AM$58,0)),"-")</f>
        <v>青森</v>
      </c>
      <c r="J13" t="str">
        <f>IFERROR(INDEX('貼_小麦(全国・e-stat)'!$N$10:$N$56,MATCH('貼_小麦(全国・e-stat)'!$M10,'貼_小麦(全国・e-stat)'!P$10:P$56,0)),"-")</f>
        <v>北海道</v>
      </c>
      <c r="K13" t="str">
        <f>IFERROR(INDEX('貼_小麦(全国・e-stat)'!$N$10:$N$56,MATCH('貼_小麦(全国・e-stat)'!$M10,'貼_小麦(全国・e-stat)'!V$10:V$56,0)),"-")</f>
        <v>北海道</v>
      </c>
      <c r="L13" t="str">
        <f>IFERROR(INDEX('貼_小麦(全国・e-stat)'!$N$10:$N$56,MATCH('貼_小麦(全国・e-stat)'!$M10,'貼_小麦(全国・e-stat)'!AB$10:AB$56,0)),"-")</f>
        <v>北海道</v>
      </c>
      <c r="M13" s="368" t="s">
        <v>88</v>
      </c>
      <c r="N13" s="368" t="s">
        <v>88</v>
      </c>
      <c r="O13" s="368" t="s">
        <v>88</v>
      </c>
      <c r="P13" s="368" t="s">
        <v>88</v>
      </c>
      <c r="Q13" s="368" t="s">
        <v>88</v>
      </c>
      <c r="R13" s="368" t="s">
        <v>88</v>
      </c>
      <c r="S13" s="842" t="str">
        <f>IFERROR(INDEX('貼_大豆(全国・e-stat)'!$N$9:$N$55,MATCH('貼_大豆(全国・e-stat)'!$M9,'貼_大豆(全国・e-stat)'!P$9:P$55,0)),"-")</f>
        <v>北海道</v>
      </c>
      <c r="T13" s="842" t="str">
        <f>IFERROR(INDEX('貼_大豆(全国・e-stat)'!$N$9:$N$55,MATCH('貼_大豆(全国・e-stat)'!$M9,'貼_大豆(全国・e-stat)'!V$9:V$55,0)),"-")</f>
        <v>北海道</v>
      </c>
      <c r="U13" s="842" t="str">
        <f>IFERROR(INDEX('貼_大豆(全国・e-stat)'!$N$9:$N$55,MATCH('貼_大豆(全国・e-stat)'!$M9,'貼_大豆(全国・e-stat)'!AB$9:AB$55,0)),"-")</f>
        <v>北海道</v>
      </c>
      <c r="V13" t="str">
        <f>'貼_てんさい(全国・e-stat)'!A10</f>
        <v>北海道</v>
      </c>
      <c r="W13" t="str">
        <f>'貼_てんさい(全国・e-stat)'!A10</f>
        <v>北海道</v>
      </c>
      <c r="X13" s="368" t="s">
        <v>88</v>
      </c>
      <c r="Y13" s="842" t="str">
        <f>IFERROR(INDEX('貼_そば(全国・e-stat)'!$J$10:$J$56,MATCH('貼_そば(全国・e-stat)'!$I10,'貼_そば(全国・e-stat)'!L$10:L$56,0)),"-")</f>
        <v>北海道</v>
      </c>
      <c r="Z13" s="842" t="str">
        <f>IFERROR(INDEX('貼_そば(全国・e-stat)'!$J$10:$J$56,MATCH('貼_そば(全国・e-stat)'!$I10,'貼_そば(全国・e-stat)'!R$10:R$56,0)),"-")</f>
        <v>北海道</v>
      </c>
      <c r="AA13" s="842" t="str">
        <f>IFERROR(INDEX('貼_そば(全国・e-stat)'!$J$10:$J$56,MATCH('貼_そば(全国・e-stat)'!$I10,'貼_そば(全国・e-stat)'!X$10:X$56,0)),"-")</f>
        <v>群馬</v>
      </c>
      <c r="AB13" s="842" t="str">
        <f>IFERROR(INDEX('貼_ばれいしょ(全国・e-stat)'!$N$15:$N$61,MATCH('貼_ばれいしょ(全国・e-stat)'!$M15,'貼_ばれいしょ(全国・e-stat)'!P$15:P$61,0)),"-")</f>
        <v>北海道</v>
      </c>
      <c r="AC13" s="842" t="str">
        <f>IFERROR(INDEX('貼_ばれいしょ(全国・e-stat)'!$N$15:$N$61,MATCH('貼_ばれいしょ(全国・e-stat)'!$M15,'貼_ばれいしょ(全国・e-stat)'!V$15:V$61,0)),"-")</f>
        <v>北海道</v>
      </c>
      <c r="AD13" s="842" t="str">
        <f>IFERROR(INDEX('貼_ばれいしょ(全国・e-stat)'!$N$15:$N$61,MATCH('貼_ばれいしょ(全国・e-stat)'!$M15,'貼_ばれいしょ(全国・e-stat)'!AB$15:AB$61,0)),"-")</f>
        <v>北海道</v>
      </c>
      <c r="AE13" s="842" t="str">
        <f>IFERROR(INDEX('貼_なたね(全国・e-stat)'!$N$11:$N$57,MATCH('貼_なたね(全国・e-stat)'!$M11,'貼_なたね(全国・e-stat)'!P$11:P$57,0)),"-")</f>
        <v>北海道</v>
      </c>
      <c r="AF13" s="842" t="str">
        <f>IFERROR(INDEX('貼_なたね(全国・e-stat)'!$N$11:$N$57,MATCH('貼_なたね(全国・e-stat)'!$M11,'貼_なたね(全国・e-stat)'!V$11:V$57,0)),"-")</f>
        <v>北海道</v>
      </c>
      <c r="AG13" s="842" t="str">
        <f>IFERROR(INDEX('貼_なたね(全国・e-stat)'!$N$11:$N$57,MATCH('貼_なたね(全国・e-stat)'!$M11,'貼_なたね(全国・e-stat)'!AB$11:AB$57,0)),"-")</f>
        <v>北海道</v>
      </c>
    </row>
    <row r="14" spans="1:34">
      <c r="C14" s="95">
        <v>2</v>
      </c>
      <c r="D14" t="str">
        <f>IFERROR(INDEX('貼_耕地面積(全国・e-stat)'!$N$24:$N$70,MATCH('貼_耕地面積(全国・e-stat)'!M25,'貼_耕地面積(全国・e-stat)'!$P$24:$P$70,0)),"-")</f>
        <v>新潟</v>
      </c>
      <c r="E14" t="str">
        <f>IFERROR(INDEX('貼_耕地面積(全国・e-stat)'!$N$24:$N$70,MATCH('貼_耕地面積(全国・e-stat)'!M25,'貼_耕地面積(全国・e-stat)'!$W$24:$W$70,0)),"-")</f>
        <v>新潟</v>
      </c>
      <c r="F14" t="str">
        <f>IFERROR(INDEX('貼_耕地面積(全国・e-stat)'!$N$24:$N$70,MATCH('貼_耕地面積(全国・e-stat)'!M25,'貼_耕地面積(全国・e-stat)'!$AD$24:$AD$70,0)),"-")</f>
        <v>鹿児島</v>
      </c>
      <c r="G14" t="str">
        <f>IFERROR(INDEX('貼_水稲(全国・e-stat)'!$Y$12:$Y$58,MATCH('貼_水稲(全国・e-stat)'!X13,'貼_水稲(全国・e-stat)'!$AA$12:$AA$58,0)),"-")</f>
        <v>北海道</v>
      </c>
      <c r="H14" t="str">
        <f>IFERROR(INDEX('貼_水稲(全国・e-stat)'!$Y$12:$Y$58,MATCH('貼_水稲(全国・e-stat)'!$X13,'貼_水稲(全国・e-stat)'!$AG$12:$AG$58,0)),"-")</f>
        <v>北海道</v>
      </c>
      <c r="I14" t="str">
        <f>IFERROR(INDEX('貼_水稲(全国・e-stat)'!$Y$12:$Y$58,MATCH('貼_水稲(全国・e-stat)'!$X13,'貼_水稲(全国・e-stat)'!$AM$12:$AM$58,0)),"-")</f>
        <v>長野</v>
      </c>
      <c r="J14" t="str">
        <f>IFERROR(INDEX('貼_小麦(全国・e-stat)'!$N$10:$N$56,MATCH('貼_小麦(全国・e-stat)'!$M11,'貼_小麦(全国・e-stat)'!P$10:P$56,0)),"-")</f>
        <v>福岡</v>
      </c>
      <c r="K14" t="str">
        <f>IFERROR(INDEX('貼_小麦(全国・e-stat)'!$N$10:$N$56,MATCH('貼_小麦(全国・e-stat)'!$M11,'貼_小麦(全国・e-stat)'!V$10:V$56,0)),"-")</f>
        <v>福岡</v>
      </c>
      <c r="L14" t="str">
        <f>IFERROR(INDEX('貼_小麦(全国・e-stat)'!$N$10:$N$56,MATCH('貼_小麦(全国・e-stat)'!$M11,'貼_小麦(全国・e-stat)'!AB$10:AB$56,0)),"-")</f>
        <v>愛知</v>
      </c>
      <c r="M14" s="560">
        <v>3</v>
      </c>
      <c r="N14" s="560">
        <v>3</v>
      </c>
      <c r="O14" s="560">
        <v>3</v>
      </c>
      <c r="P14" s="560">
        <v>3</v>
      </c>
      <c r="Q14" s="560">
        <v>3</v>
      </c>
      <c r="R14" s="560">
        <v>3</v>
      </c>
      <c r="S14" s="842" t="str">
        <f>IFERROR(INDEX('貼_大豆(全国・e-stat)'!$N$9:$N$55,MATCH('貼_大豆(全国・e-stat)'!$M10,'貼_大豆(全国・e-stat)'!P$9:P$55,0)),"-")</f>
        <v>宮城</v>
      </c>
      <c r="T14" s="842" t="str">
        <f>IFERROR(INDEX('貼_大豆(全国・e-stat)'!$N$9:$N$55,MATCH('貼_大豆(全国・e-stat)'!$M10,'貼_大豆(全国・e-stat)'!V$9:V$55,0)),"-")</f>
        <v>宮城</v>
      </c>
      <c r="U14" s="842" t="str">
        <f>IFERROR(INDEX('貼_大豆(全国・e-stat)'!$N$9:$N$55,MATCH('貼_大豆(全国・e-stat)'!$M10,'貼_大豆(全国・e-stat)'!AB$9:AB$55,0)),"-")</f>
        <v>宮城</v>
      </c>
      <c r="V14" t="e">
        <f>NA()</f>
        <v>#N/A</v>
      </c>
      <c r="W14" t="e">
        <f>NA()</f>
        <v>#N/A</v>
      </c>
      <c r="X14" s="560">
        <v>3</v>
      </c>
      <c r="Y14" s="842" t="str">
        <f>IFERROR(INDEX('貼_そば(全国・e-stat)'!$J$10:$J$56,MATCH('貼_そば(全国・e-stat)'!$I11,'貼_そば(全国・e-stat)'!L$10:L$56,0)),"-")</f>
        <v>山形</v>
      </c>
      <c r="Z14" s="842" t="str">
        <f>IFERROR(INDEX('貼_そば(全国・e-stat)'!$J$10:$J$56,MATCH('貼_そば(全国・e-stat)'!$I11,'貼_そば(全国・e-stat)'!R$10:R$56,0)),"-")</f>
        <v>長野</v>
      </c>
      <c r="AA14" s="842" t="str">
        <f>IFERROR(INDEX('貼_そば(全国・e-stat)'!$J$10:$J$56,MATCH('貼_そば(全国・e-stat)'!$I11,'貼_そば(全国・e-stat)'!X$10:X$56,0)),"-")</f>
        <v>千葉</v>
      </c>
      <c r="AB14" s="842" t="str">
        <f>IFERROR(INDEX('貼_ばれいしょ(全国・e-stat)'!$N$15:$N$61,MATCH('貼_ばれいしょ(全国・e-stat)'!$M16,'貼_ばれいしょ(全国・e-stat)'!P$15:P$61,0)),"-")</f>
        <v>鹿児島</v>
      </c>
      <c r="AC14" s="842" t="str">
        <f>IFERROR(INDEX('貼_ばれいしょ(全国・e-stat)'!$N$15:$N$61,MATCH('貼_ばれいしょ(全国・e-stat)'!$M16,'貼_ばれいしょ(全国・e-stat)'!V$15:V$61,0)),"-")</f>
        <v>長崎</v>
      </c>
      <c r="AD14" s="842" t="str">
        <f>IFERROR(INDEX('貼_ばれいしょ(全国・e-stat)'!$N$15:$N$61,MATCH('貼_ばれいしょ(全国・e-stat)'!$M16,'貼_ばれいしょ(全国・e-stat)'!AB$15:AB$61,0)),"-")</f>
        <v>茨城</v>
      </c>
      <c r="AE14" s="842" t="str">
        <f>IFERROR(INDEX('貼_なたね(全国・e-stat)'!$N$11:$N$57,MATCH('貼_なたね(全国・e-stat)'!$M12,'貼_なたね(全国・e-stat)'!P$11:P$57,0)),"-")</f>
        <v>福島</v>
      </c>
      <c r="AF14" s="842" t="str">
        <f>IFERROR(INDEX('貼_なたね(全国・e-stat)'!$N$11:$N$57,MATCH('貼_なたね(全国・e-stat)'!$M12,'貼_なたね(全国・e-stat)'!V$11:V$57,0)),"-")</f>
        <v>青森</v>
      </c>
      <c r="AG14" s="842" t="str">
        <f>IFERROR(INDEX('貼_なたね(全国・e-stat)'!$N$11:$N$57,MATCH('貼_なたね(全国・e-stat)'!$M12,'貼_なたね(全国・e-stat)'!AB$11:AB$57,0)),"-")</f>
        <v>青森</v>
      </c>
    </row>
    <row r="15" spans="1:34">
      <c r="C15" s="95">
        <v>3</v>
      </c>
      <c r="D15" t="str">
        <f>IFERROR(INDEX('貼_耕地面積(全国・e-stat)'!$N$24:$N$70,MATCH('貼_耕地面積(全国・e-stat)'!M26,'貼_耕地面積(全国・e-stat)'!$P$24:$P$70,0)),"-")</f>
        <v>茨城</v>
      </c>
      <c r="E15" t="str">
        <f>IFERROR(INDEX('貼_耕地面積(全国・e-stat)'!$N$24:$N$70,MATCH('貼_耕地面積(全国・e-stat)'!M26,'貼_耕地面積(全国・e-stat)'!$W$24:$W$70,0)),"-")</f>
        <v>秋田</v>
      </c>
      <c r="F15" t="str">
        <f>IFERROR(INDEX('貼_耕地面積(全国・e-stat)'!$N$24:$N$70,MATCH('貼_耕地面積(全国・e-stat)'!M26,'貼_耕地面積(全国・e-stat)'!$AD$24:$AD$70,0)),"-")</f>
        <v>青森</v>
      </c>
      <c r="G15" t="str">
        <f>IFERROR(INDEX('貼_水稲(全国・e-stat)'!$Y$12:$Y$58,MATCH('貼_水稲(全国・e-stat)'!X14,'貼_水稲(全国・e-stat)'!$AA$12:$AA$58,0)),"-")</f>
        <v>秋田</v>
      </c>
      <c r="H15" t="str">
        <f>IFERROR(INDEX('貼_水稲(全国・e-stat)'!$Y$12:$Y$58,MATCH('貼_水稲(全国・e-stat)'!$X14,'貼_水稲(全国・e-stat)'!$AG$12:$AG$58,0)),"-")</f>
        <v>秋田</v>
      </c>
      <c r="I15" t="str">
        <f>IFERROR(INDEX('貼_水稲(全国・e-stat)'!$Y$12:$Y$58,MATCH('貼_水稲(全国・e-stat)'!$X14,'貼_水稲(全国・e-stat)'!$AM$12:$AM$58,0)),"-")</f>
        <v>北海道</v>
      </c>
      <c r="J15" t="str">
        <f>IFERROR(INDEX('貼_小麦(全国・e-stat)'!$N$10:$N$56,MATCH('貼_小麦(全国・e-stat)'!$M12,'貼_小麦(全国・e-stat)'!P$10:P$56,0)),"-")</f>
        <v>佐賀</v>
      </c>
      <c r="K15" t="str">
        <f>IFERROR(INDEX('貼_小麦(全国・e-stat)'!$N$10:$N$56,MATCH('貼_小麦(全国・e-stat)'!$M12,'貼_小麦(全国・e-stat)'!V$10:V$56,0)),"-")</f>
        <v>佐賀</v>
      </c>
      <c r="L15" t="str">
        <f>IFERROR(INDEX('貼_小麦(全国・e-stat)'!$N$10:$N$56,MATCH('貼_小麦(全国・e-stat)'!$M12,'貼_小麦(全国・e-stat)'!AB$10:AB$56,0)),"-")</f>
        <v>宮城</v>
      </c>
      <c r="M15" s="368">
        <v>4</v>
      </c>
      <c r="N15" s="368">
        <v>4</v>
      </c>
      <c r="O15" s="368">
        <v>4</v>
      </c>
      <c r="P15" s="368">
        <v>4</v>
      </c>
      <c r="Q15" s="368">
        <v>4</v>
      </c>
      <c r="R15" s="368">
        <v>4</v>
      </c>
      <c r="S15" s="842" t="str">
        <f>IFERROR(INDEX('貼_大豆(全国・e-stat)'!$N$9:$N$55,MATCH('貼_大豆(全国・e-stat)'!$M11,'貼_大豆(全国・e-stat)'!P$9:P$55,0)),"-")</f>
        <v>秋田</v>
      </c>
      <c r="T15" s="842" t="str">
        <f>IFERROR(INDEX('貼_大豆(全国・e-stat)'!$N$9:$N$55,MATCH('貼_大豆(全国・e-stat)'!$M11,'貼_大豆(全国・e-stat)'!V$9:V$55,0)),"-")</f>
        <v>秋田</v>
      </c>
      <c r="U15" s="842" t="str">
        <f>IFERROR(INDEX('貼_大豆(全国・e-stat)'!$N$9:$N$55,MATCH('貼_大豆(全国・e-stat)'!$M11,'貼_大豆(全国・e-stat)'!AB$9:AB$55,0)),"-")</f>
        <v>新潟</v>
      </c>
      <c r="V15" t="e">
        <f>NA()</f>
        <v>#N/A</v>
      </c>
      <c r="W15" t="e">
        <f>NA()</f>
        <v>#N/A</v>
      </c>
      <c r="X15" s="368">
        <v>4</v>
      </c>
      <c r="Y15" s="842" t="str">
        <f>IFERROR(INDEX('貼_そば(全国・e-stat)'!$J$10:$J$56,MATCH('貼_そば(全国・e-stat)'!$I12,'貼_そば(全国・e-stat)'!L$10:L$56,0)),"-")</f>
        <v>秋田</v>
      </c>
      <c r="Z15" s="842" t="str">
        <f>IFERROR(INDEX('貼_そば(全国・e-stat)'!$J$10:$J$56,MATCH('貼_そば(全国・e-stat)'!$I12,'貼_そば(全国・e-stat)'!R$10:R$56,0)),"-")</f>
        <v>茨城</v>
      </c>
      <c r="AA15" s="842" t="str">
        <f>IFERROR(INDEX('貼_そば(全国・e-stat)'!$J$10:$J$56,MATCH('貼_そば(全国・e-stat)'!$I12,'貼_そば(全国・e-stat)'!X$10:X$56,0)),"-")</f>
        <v>大阪</v>
      </c>
      <c r="AB15" s="842" t="str">
        <f>IFERROR(INDEX('貼_ばれいしょ(全国・e-stat)'!$N$15:$N$61,MATCH('貼_ばれいしょ(全国・e-stat)'!$M17,'貼_ばれいしょ(全国・e-stat)'!P$15:P$61,0)),"-")</f>
        <v>長崎</v>
      </c>
      <c r="AC15" s="842" t="str">
        <f>IFERROR(INDEX('貼_ばれいしょ(全国・e-stat)'!$N$15:$N$61,MATCH('貼_ばれいしょ(全国・e-stat)'!$M17,'貼_ばれいしょ(全国・e-stat)'!V$15:V$61,0)),"-")</f>
        <v>鹿児島</v>
      </c>
      <c r="AD15" s="842" t="str">
        <f>IFERROR(INDEX('貼_ばれいしょ(全国・e-stat)'!$N$15:$N$61,MATCH('貼_ばれいしょ(全国・e-stat)'!$M17,'貼_ばれいしょ(全国・e-stat)'!AB$15:AB$61,0)),"-")</f>
        <v>長崎</v>
      </c>
      <c r="AE15" s="842" t="str">
        <f>IFERROR(INDEX('貼_なたね(全国・e-stat)'!$N$11:$N$57,MATCH('貼_なたね(全国・e-stat)'!$M13,'貼_なたね(全国・e-stat)'!P$11:P$57,0)),"-")</f>
        <v>青森</v>
      </c>
      <c r="AF15" s="842" t="str">
        <f>IFERROR(INDEX('貼_なたね(全国・e-stat)'!$N$11:$N$57,MATCH('貼_なたね(全国・e-stat)'!$M13,'貼_なたね(全国・e-stat)'!V$11:V$57,0)),"-")</f>
        <v>福島</v>
      </c>
      <c r="AG15" s="842" t="str">
        <f>IFERROR(INDEX('貼_なたね(全国・e-stat)'!$N$11:$N$57,MATCH('貼_なたね(全国・e-stat)'!$M13,'貼_なたね(全国・e-stat)'!AB$11:AB$57,0)),"-")</f>
        <v>茨城</v>
      </c>
    </row>
    <row r="16" spans="1:34">
      <c r="C16" s="95">
        <v>4</v>
      </c>
      <c r="D16" t="str">
        <f>IFERROR(INDEX('貼_耕地面積(全国・e-stat)'!$N$24:$N$70,MATCH('貼_耕地面積(全国・e-stat)'!M27,'貼_耕地面積(全国・e-stat)'!$P$24:$P$70,0)),"-")</f>
        <v>青森</v>
      </c>
      <c r="E16" t="str">
        <f>IFERROR(INDEX('貼_耕地面積(全国・e-stat)'!$N$24:$N$70,MATCH('貼_耕地面積(全国・e-stat)'!M27,'貼_耕地面積(全国・e-stat)'!$W$24:$W$70,0)),"-")</f>
        <v>宮城</v>
      </c>
      <c r="F16" t="str">
        <f>IFERROR(INDEX('貼_耕地面積(全国・e-stat)'!$N$24:$N$70,MATCH('貼_耕地面積(全国・e-stat)'!M27,'貼_耕地面積(全国・e-stat)'!$AD$24:$AD$70,0)),"-")</f>
        <v>茨城</v>
      </c>
      <c r="G16" t="str">
        <f>IFERROR(INDEX('貼_水稲(全国・e-stat)'!$Y$12:$Y$58,MATCH('貼_水稲(全国・e-stat)'!X15,'貼_水稲(全国・e-stat)'!$AA$12:$AA$58,0)),"-")</f>
        <v>宮城</v>
      </c>
      <c r="H16" t="str">
        <f>IFERROR(INDEX('貼_水稲(全国・e-stat)'!$Y$12:$Y$58,MATCH('貼_水稲(全国・e-stat)'!$X15,'貼_水稲(全国・e-stat)'!$AG$12:$AG$58,0)),"-")</f>
        <v>宮城</v>
      </c>
      <c r="I16" t="str">
        <f>IFERROR(INDEX('貼_水稲(全国・e-stat)'!$Y$12:$Y$58,MATCH('貼_水稲(全国・e-stat)'!$X15,'貼_水稲(全国・e-stat)'!$AM$12:$AM$58,0)),"-")</f>
        <v>宮城</v>
      </c>
      <c r="J16" t="str">
        <f>IFERROR(INDEX('貼_小麦(全国・e-stat)'!$N$10:$N$56,MATCH('貼_小麦(全国・e-stat)'!$M13,'貼_小麦(全国・e-stat)'!P$10:P$56,0)),"-")</f>
        <v>三重</v>
      </c>
      <c r="K16" t="str">
        <f>IFERROR(INDEX('貼_小麦(全国・e-stat)'!$N$10:$N$56,MATCH('貼_小麦(全国・e-stat)'!$M13,'貼_小麦(全国・e-stat)'!V$10:V$56,0)),"-")</f>
        <v>愛知</v>
      </c>
      <c r="L16" t="str">
        <f>IFERROR(INDEX('貼_小麦(全国・e-stat)'!$N$10:$N$56,MATCH('貼_小麦(全国・e-stat)'!$M13,'貼_小麦(全国・e-stat)'!AB$10:AB$56,0)),"-")</f>
        <v>群馬</v>
      </c>
      <c r="M16" s="368">
        <v>5</v>
      </c>
      <c r="N16" s="368">
        <v>5</v>
      </c>
      <c r="O16" s="368">
        <v>5</v>
      </c>
      <c r="P16" s="368">
        <v>5</v>
      </c>
      <c r="Q16" s="368">
        <v>5</v>
      </c>
      <c r="R16" s="368">
        <v>5</v>
      </c>
      <c r="S16" s="842" t="str">
        <f>IFERROR(INDEX('貼_大豆(全国・e-stat)'!$N$9:$N$55,MATCH('貼_大豆(全国・e-stat)'!$M12,'貼_大豆(全国・e-stat)'!P$9:P$55,0)),"-")</f>
        <v>福岡</v>
      </c>
      <c r="T16" s="842" t="str">
        <f>IFERROR(INDEX('貼_大豆(全国・e-stat)'!$N$9:$N$55,MATCH('貼_大豆(全国・e-stat)'!$M12,'貼_大豆(全国・e-stat)'!V$9:V$55,0)),"-")</f>
        <v>佐賀</v>
      </c>
      <c r="U16" s="842" t="str">
        <f>IFERROR(INDEX('貼_大豆(全国・e-stat)'!$N$9:$N$55,MATCH('貼_大豆(全国・e-stat)'!$M12,'貼_大豆(全国・e-stat)'!AB$9:AB$55,0)),"-")</f>
        <v>千葉</v>
      </c>
      <c r="V16" t="e">
        <f>NA()</f>
        <v>#N/A</v>
      </c>
      <c r="W16" t="e">
        <f>NA()</f>
        <v>#N/A</v>
      </c>
      <c r="X16" s="368">
        <v>5</v>
      </c>
      <c r="Y16" s="842" t="str">
        <f>IFERROR(INDEX('貼_そば(全国・e-stat)'!$J$10:$J$56,MATCH('貼_そば(全国・e-stat)'!$I13,'貼_そば(全国・e-stat)'!L$10:L$56,0)),"-")</f>
        <v>長野</v>
      </c>
      <c r="Z16" s="842" t="str">
        <f>IFERROR(INDEX('貼_そば(全国・e-stat)'!$J$10:$J$56,MATCH('貼_そば(全国・e-stat)'!$I13,'貼_そば(全国・e-stat)'!R$10:R$56,0)),"-")</f>
        <v>福井</v>
      </c>
      <c r="AA16" s="842" t="str">
        <f>IFERROR(INDEX('貼_そば(全国・e-stat)'!$J$10:$J$56,MATCH('貼_そば(全国・e-stat)'!$I13,'貼_そば(全国・e-stat)'!X$10:X$56,0)),"-")</f>
        <v>茨城</v>
      </c>
      <c r="AB16" s="842" t="str">
        <f>IFERROR(INDEX('貼_ばれいしょ(全国・e-stat)'!$N$15:$N$61,MATCH('貼_ばれいしょ(全国・e-stat)'!$M18,'貼_ばれいしょ(全国・e-stat)'!P$15:P$61,0)),"-")</f>
        <v>茨城</v>
      </c>
      <c r="AC16" s="842" t="str">
        <f>IFERROR(INDEX('貼_ばれいしょ(全国・e-stat)'!$N$15:$N$61,MATCH('貼_ばれいしょ(全国・e-stat)'!$M18,'貼_ばれいしょ(全国・e-stat)'!V$15:V$61,0)),"-")</f>
        <v>茨城</v>
      </c>
      <c r="AD16" s="842" t="str">
        <f>IFERROR(INDEX('貼_ばれいしょ(全国・e-stat)'!$N$15:$N$61,MATCH('貼_ばれいしょ(全国・e-stat)'!$M18,'貼_ばれいしょ(全国・e-stat)'!AB$15:AB$61,0)),"-")</f>
        <v>千葉</v>
      </c>
      <c r="AE16" s="842" t="str">
        <f>IFERROR(INDEX('貼_なたね(全国・e-stat)'!$N$11:$N$57,MATCH('貼_なたね(全国・e-stat)'!$M14,'貼_なたね(全国・e-stat)'!P$11:P$57,0)),"-")</f>
        <v>佐賀</v>
      </c>
      <c r="AF16" s="842" t="str">
        <f>IFERROR(INDEX('貼_なたね(全国・e-stat)'!$N$11:$N$57,MATCH('貼_なたね(全国・e-stat)'!$M14,'貼_なたね(全国・e-stat)'!V$11:V$57,0)),"-")</f>
        <v>佐賀</v>
      </c>
      <c r="AG16" s="842" t="str">
        <f>IFERROR(INDEX('貼_なたね(全国・e-stat)'!$N$11:$N$57,MATCH('貼_なたね(全国・e-stat)'!$M14,'貼_なたね(全国・e-stat)'!AB$11:AB$57,0)),"-")</f>
        <v>長野</v>
      </c>
    </row>
    <row r="17" spans="3:33">
      <c r="C17" s="95">
        <v>5</v>
      </c>
      <c r="D17" t="str">
        <f>IFERROR(INDEX('貼_耕地面積(全国・e-stat)'!$N$24:$N$70,MATCH('貼_耕地面積(全国・e-stat)'!M28,'貼_耕地面積(全国・e-stat)'!$P$24:$P$70,0)),"-")</f>
        <v>岩手</v>
      </c>
      <c r="E17" t="str">
        <f>IFERROR(INDEX('貼_耕地面積(全国・e-stat)'!$N$24:$N$70,MATCH('貼_耕地面積(全国・e-stat)'!M28,'貼_耕地面積(全国・e-stat)'!$W$24:$W$70,0)),"-")</f>
        <v>福島</v>
      </c>
      <c r="F17" t="str">
        <f>IFERROR(INDEX('貼_耕地面積(全国・e-stat)'!$N$24:$N$70,MATCH('貼_耕地面積(全国・e-stat)'!M28,'貼_耕地面積(全国・e-stat)'!$AD$24:$AD$70,0)),"-")</f>
        <v>岩手</v>
      </c>
      <c r="G17" t="str">
        <f>IFERROR(INDEX('貼_水稲(全国・e-stat)'!$Y$12:$Y$58,MATCH('貼_水稲(全国・e-stat)'!X16,'貼_水稲(全国・e-stat)'!$AA$12:$AA$58,0)),"-")</f>
        <v>福島</v>
      </c>
      <c r="H17" t="str">
        <f>IFERROR(INDEX('貼_水稲(全国・e-stat)'!$Y$12:$Y$58,MATCH('貼_水稲(全国・e-stat)'!$X16,'貼_水稲(全国・e-stat)'!$AG$12:$AG$58,0)),"-")</f>
        <v>福島</v>
      </c>
      <c r="I17" t="str">
        <f>IFERROR(INDEX('貼_水稲(全国・e-stat)'!$Y$12:$Y$58,MATCH('貼_水稲(全国・e-stat)'!$X16,'貼_水稲(全国・e-stat)'!$AM$12:$AM$58,0)),"-")</f>
        <v>山形</v>
      </c>
      <c r="J17" t="str">
        <f>IFERROR(INDEX('貼_小麦(全国・e-stat)'!$N$10:$N$56,MATCH('貼_小麦(全国・e-stat)'!$M14,'貼_小麦(全国・e-stat)'!P$10:P$56,0)),"-")</f>
        <v>滋賀</v>
      </c>
      <c r="K17" t="str">
        <f>IFERROR(INDEX('貼_小麦(全国・e-stat)'!$N$10:$N$56,MATCH('貼_小麦(全国・e-stat)'!$M14,'貼_小麦(全国・e-stat)'!V$10:V$56,0)),"-")</f>
        <v>群馬</v>
      </c>
      <c r="L17" t="str">
        <f>IFERROR(INDEX('貼_小麦(全国・e-stat)'!$N$10:$N$56,MATCH('貼_小麦(全国・e-stat)'!$M14,'貼_小麦(全国・e-stat)'!AB$10:AB$56,0)),"-")</f>
        <v>埼玉</v>
      </c>
      <c r="M17" s="368">
        <v>6</v>
      </c>
      <c r="N17" s="368">
        <v>6</v>
      </c>
      <c r="O17" s="368">
        <v>6</v>
      </c>
      <c r="P17" s="368">
        <v>6</v>
      </c>
      <c r="Q17" s="368">
        <v>6</v>
      </c>
      <c r="R17" s="368">
        <v>6</v>
      </c>
      <c r="S17" s="842" t="str">
        <f>IFERROR(INDEX('貼_大豆(全国・e-stat)'!$N$9:$N$55,MATCH('貼_大豆(全国・e-stat)'!$M13,'貼_大豆(全国・e-stat)'!P$9:P$55,0)),"-")</f>
        <v>滋賀</v>
      </c>
      <c r="T17" s="842" t="str">
        <f>IFERROR(INDEX('貼_大豆(全国・e-stat)'!$N$9:$N$55,MATCH('貼_大豆(全国・e-stat)'!$M13,'貼_大豆(全国・e-stat)'!V$9:V$55,0)),"-")</f>
        <v>福岡</v>
      </c>
      <c r="U17" s="842" t="str">
        <f>IFERROR(INDEX('貼_大豆(全国・e-stat)'!$N$9:$N$55,MATCH('貼_大豆(全国・e-stat)'!$M13,'貼_大豆(全国・e-stat)'!AB$9:AB$55,0)),"-")</f>
        <v>長野</v>
      </c>
      <c r="V17" t="e">
        <f>NA()</f>
        <v>#N/A</v>
      </c>
      <c r="W17" t="e">
        <f>NA()</f>
        <v>#N/A</v>
      </c>
      <c r="X17" s="368">
        <v>6</v>
      </c>
      <c r="Y17" s="842" t="str">
        <f>IFERROR(INDEX('貼_そば(全国・e-stat)'!$J$10:$J$56,MATCH('貼_そば(全国・e-stat)'!$I14,'貼_そば(全国・e-stat)'!L$10:L$56,0)),"-")</f>
        <v>福島</v>
      </c>
      <c r="Z17" s="842" t="str">
        <f>IFERROR(INDEX('貼_そば(全国・e-stat)'!$J$10:$J$56,MATCH('貼_そば(全国・e-stat)'!$I14,'貼_そば(全国・e-stat)'!R$10:R$56,0)),"-")</f>
        <v>山形</v>
      </c>
      <c r="AA17" s="842" t="str">
        <f>IFERROR(INDEX('貼_そば(全国・e-stat)'!$J$10:$J$56,MATCH('貼_そば(全国・e-stat)'!$I14,'貼_そば(全国・e-stat)'!X$10:X$56,0)),"-")</f>
        <v>長崎</v>
      </c>
      <c r="AB17" s="842" t="str">
        <f>IFERROR(INDEX('貼_ばれいしょ(全国・e-stat)'!$N$15:$N$61,MATCH('貼_ばれいしょ(全国・e-stat)'!$M19,'貼_ばれいしょ(全国・e-stat)'!P$15:P$61,0)),"-")</f>
        <v>千葉</v>
      </c>
      <c r="AC17" s="842" t="str">
        <f>IFERROR(INDEX('貼_ばれいしょ(全国・e-stat)'!$N$15:$N$61,MATCH('貼_ばれいしょ(全国・e-stat)'!$M19,'貼_ばれいしょ(全国・e-stat)'!V$15:V$61,0)),"-")</f>
        <v>千葉</v>
      </c>
      <c r="AD17" s="842" t="str">
        <f>IFERROR(INDEX('貼_ばれいしょ(全国・e-stat)'!$N$15:$N$61,MATCH('貼_ばれいしょ(全国・e-stat)'!$M19,'貼_ばれいしょ(全国・e-stat)'!AB$15:AB$61,0)),"-")</f>
        <v>熊本</v>
      </c>
      <c r="AE17" s="842" t="str">
        <f>IFERROR(INDEX('貼_なたね(全国・e-stat)'!$N$11:$N$57,MATCH('貼_なたね(全国・e-stat)'!$M15,'貼_なたね(全国・e-stat)'!P$11:P$57,0)),"-")</f>
        <v>滋賀</v>
      </c>
      <c r="AF17" s="842" t="str">
        <f>IFERROR(INDEX('貼_なたね(全国・e-stat)'!$N$11:$N$57,MATCH('貼_なたね(全国・e-stat)'!$M15,'貼_なたね(全国・e-stat)'!V$11:V$57,0)),"-")</f>
        <v>愛知</v>
      </c>
      <c r="AG17" s="842" t="str">
        <f>IFERROR(INDEX('貼_なたね(全国・e-stat)'!$N$11:$N$57,MATCH('貼_なたね(全国・e-stat)'!$M15,'貼_なたね(全国・e-stat)'!AB$11:AB$57,0)),"-")</f>
        <v>福岡</v>
      </c>
    </row>
    <row r="18" spans="3:33" s="522" customFormat="1">
      <c r="D18" t="str">
        <f>IFERROR(INDEX('貼_耕地面積(全国・e-stat)'!$N$24:$N$70,MATCH('貼_耕地面積(全国・e-stat)'!M29,'貼_耕地面積(全国・e-stat)'!$P$24:$P$70,0)),"-")</f>
        <v>秋田</v>
      </c>
      <c r="E18" t="str">
        <f>IFERROR(INDEX('貼_耕地面積(全国・e-stat)'!$N$24:$N$70,MATCH('貼_耕地面積(全国・e-stat)'!M29,'貼_耕地面積(全国・e-stat)'!$W$24:$W$70,0)),"-")</f>
        <v>茨城</v>
      </c>
      <c r="F18" t="str">
        <f>IFERROR(INDEX('貼_耕地面積(全国・e-stat)'!$N$24:$N$70,MATCH('貼_耕地面積(全国・e-stat)'!M29,'貼_耕地面積(全国・e-stat)'!$AD$24:$AD$70,0)),"-")</f>
        <v>長野</v>
      </c>
      <c r="G18" t="str">
        <f>IFERROR(INDEX('貼_水稲(全国・e-stat)'!$Y$12:$Y$58,MATCH('貼_水稲(全国・e-stat)'!X17,'貼_水稲(全国・e-stat)'!$AA$12:$AA$58,0)),"-")</f>
        <v>茨城</v>
      </c>
      <c r="H18" t="str">
        <f>IFERROR(INDEX('貼_水稲(全国・e-stat)'!$Y$12:$Y$58,MATCH('貼_水稲(全国・e-stat)'!$X17,'貼_水稲(全国・e-stat)'!$AG$12:$AG$58,0)),"-")</f>
        <v>山形</v>
      </c>
      <c r="I18" t="str">
        <f>IFERROR(INDEX('貼_水稲(全国・e-stat)'!$Y$12:$Y$58,MATCH('貼_水稲(全国・e-stat)'!$X17,'貼_水稲(全国・e-stat)'!$AM$12:$AM$58,0)),"-")</f>
        <v>秋田</v>
      </c>
      <c r="J18" t="str">
        <f>IFERROR(INDEX('貼_小麦(全国・e-stat)'!$N$10:$N$56,MATCH('貼_小麦(全国・e-stat)'!$M15,'貼_小麦(全国・e-stat)'!P$10:P$56,0)),"-")</f>
        <v>愛知</v>
      </c>
      <c r="K18" t="str">
        <f>IFERROR(INDEX('貼_小麦(全国・e-stat)'!$N$10:$N$56,MATCH('貼_小麦(全国・e-stat)'!$M15,'貼_小麦(全国・e-stat)'!V$10:V$56,0)),"-")</f>
        <v>埼玉</v>
      </c>
      <c r="L18" t="str">
        <f>IFERROR(INDEX('貼_小麦(全国・e-stat)'!$N$10:$N$56,MATCH('貼_小麦(全国・e-stat)'!$M15,'貼_小麦(全国・e-stat)'!AB$10:AB$56,0)),"-")</f>
        <v>愛媛</v>
      </c>
      <c r="S18" s="842" t="str">
        <f>IFERROR(INDEX('貼_大豆(全国・e-stat)'!$N$9:$N$55,MATCH('貼_大豆(全国・e-stat)'!$M14,'貼_大豆(全国・e-stat)'!P$9:P$55,0)),"-")</f>
        <v>佐賀</v>
      </c>
      <c r="T18" s="842" t="str">
        <f>IFERROR(INDEX('貼_大豆(全国・e-stat)'!$N$9:$N$55,MATCH('貼_大豆(全国・e-stat)'!$M14,'貼_大豆(全国・e-stat)'!V$9:V$55,0)),"-")</f>
        <v>青森</v>
      </c>
      <c r="U18" s="842" t="str">
        <f>IFERROR(INDEX('貼_大豆(全国・e-stat)'!$N$9:$N$55,MATCH('貼_大豆(全国・e-stat)'!$M14,'貼_大豆(全国・e-stat)'!AB$9:AB$55,0)),"-")</f>
        <v>青森</v>
      </c>
      <c r="V18"/>
      <c r="W18"/>
      <c r="X18"/>
      <c r="Y18" s="842" t="str">
        <f>IFERROR(INDEX('貼_そば(全国・e-stat)'!$J$10:$J$56,MATCH('貼_そば(全国・e-stat)'!$I15,'貼_そば(全国・e-stat)'!L$10:L$56,0)),"-")</f>
        <v>福井</v>
      </c>
      <c r="Z18" s="842" t="str">
        <f>IFERROR(INDEX('貼_そば(全国・e-stat)'!$J$10:$J$56,MATCH('貼_そば(全国・e-stat)'!$I15,'貼_そば(全国・e-stat)'!R$10:R$56,0)),"-")</f>
        <v>福島</v>
      </c>
      <c r="AA18" s="842" t="str">
        <f>IFERROR(INDEX('貼_そば(全国・e-stat)'!$J$10:$J$56,MATCH('貼_そば(全国・e-stat)'!$I15,'貼_そば(全国・e-stat)'!X$10:X$56,0)),"-")</f>
        <v>北海道</v>
      </c>
      <c r="AB18" s="842" t="str">
        <f>IFERROR(INDEX('貼_ばれいしょ(全国・e-stat)'!$N$15:$N$61,MATCH('貼_ばれいしょ(全国・e-stat)'!$M20,'貼_ばれいしょ(全国・e-stat)'!P$15:P$61,0)),"-")</f>
        <v>福島</v>
      </c>
      <c r="AC18" s="842" t="str">
        <f>IFERROR(INDEX('貼_ばれいしょ(全国・e-stat)'!$N$15:$N$61,MATCH('貼_ばれいしょ(全国・e-stat)'!$M20,'貼_ばれいしょ(全国・e-stat)'!V$15:V$61,0)),"-")</f>
        <v>熊本</v>
      </c>
      <c r="AD18" s="842" t="str">
        <f>IFERROR(INDEX('貼_ばれいしょ(全国・e-stat)'!$N$15:$N$61,MATCH('貼_ばれいしょ(全国・e-stat)'!$M20,'貼_ばれいしょ(全国・e-stat)'!AB$15:AB$61,0)),"-")</f>
        <v>静岡</v>
      </c>
      <c r="AE18" s="842" t="str">
        <f>IFERROR(INDEX('貼_なたね(全国・e-stat)'!$N$11:$N$57,MATCH('貼_なたね(全国・e-stat)'!$M16,'貼_なたね(全国・e-stat)'!P$11:P$57,0)),"-")</f>
        <v>熊本</v>
      </c>
      <c r="AF18" s="842" t="str">
        <f>IFERROR(INDEX('貼_なたね(全国・e-stat)'!$N$11:$N$57,MATCH('貼_なたね(全国・e-stat)'!$M16,'貼_なたね(全国・e-stat)'!V$11:V$57,0)),"-")</f>
        <v>福岡</v>
      </c>
      <c r="AG18" s="842" t="str">
        <f>IFERROR(INDEX('貼_なたね(全国・e-stat)'!$N$11:$N$57,MATCH('貼_なたね(全国・e-stat)'!$M16,'貼_なたね(全国・e-stat)'!AB$11:AB$57,0)),"-")</f>
        <v>群馬</v>
      </c>
    </row>
    <row r="19" spans="3:33" s="522" customFormat="1">
      <c r="D19" t="str">
        <f>IFERROR(INDEX('貼_耕地面積(全国・e-stat)'!$N$24:$N$70,MATCH('貼_耕地面積(全国・e-stat)'!M30,'貼_耕地面積(全国・e-stat)'!$P$24:$P$70,0)),"-")</f>
        <v>福島</v>
      </c>
      <c r="E19" t="str">
        <f>IFERROR(INDEX('貼_耕地面積(全国・e-stat)'!$N$24:$N$70,MATCH('貼_耕地面積(全国・e-stat)'!M30,'貼_耕地面積(全国・e-stat)'!$W$24:$W$70,0)),"-")</f>
        <v>栃木</v>
      </c>
      <c r="F19" t="str">
        <f>IFERROR(INDEX('貼_耕地面積(全国・e-stat)'!$N$24:$N$70,MATCH('貼_耕地面積(全国・e-stat)'!M30,'貼_耕地面積(全国・e-stat)'!$AD$24:$AD$70,0)),"-")</f>
        <v>千葉</v>
      </c>
      <c r="G19" t="str">
        <f>IFERROR(INDEX('貼_水稲(全国・e-stat)'!$Y$12:$Y$58,MATCH('貼_水稲(全国・e-stat)'!X18,'貼_水稲(全国・e-stat)'!$AA$12:$AA$58,0)),"-")</f>
        <v>山形</v>
      </c>
      <c r="H19" t="str">
        <f>IFERROR(INDEX('貼_水稲(全国・e-stat)'!$Y$12:$Y$58,MATCH('貼_水稲(全国・e-stat)'!$X18,'貼_水稲(全国・e-stat)'!$AG$12:$AG$58,0)),"-")</f>
        <v>茨城</v>
      </c>
      <c r="I19" t="str">
        <f>IFERROR(INDEX('貼_水稲(全国・e-stat)'!$Y$12:$Y$58,MATCH('貼_水稲(全国・e-stat)'!$X18,'貼_水稲(全国・e-stat)'!$AM$12:$AM$58,0)),"-")</f>
        <v>岩手</v>
      </c>
      <c r="J19" t="str">
        <f>IFERROR(INDEX('貼_小麦(全国・e-stat)'!$N$10:$N$56,MATCH('貼_小麦(全国・e-stat)'!$M16,'貼_小麦(全国・e-stat)'!P$10:P$56,0)),"-")</f>
        <v>埼玉</v>
      </c>
      <c r="K19" t="str">
        <f>IFERROR(INDEX('貼_小麦(全国・e-stat)'!$N$10:$N$56,MATCH('貼_小麦(全国・e-stat)'!$M16,'貼_小麦(全国・e-stat)'!V$10:V$56,0)),"-")</f>
        <v>滋賀</v>
      </c>
      <c r="L19" t="str">
        <f>IFERROR(INDEX('貼_小麦(全国・e-stat)'!$N$10:$N$56,MATCH('貼_小麦(全国・e-stat)'!$M16,'貼_小麦(全国・e-stat)'!AB$10:AB$56,0)),"-")</f>
        <v>栃木</v>
      </c>
      <c r="S19" s="842" t="str">
        <f>IFERROR(INDEX('貼_大豆(全国・e-stat)'!$N$9:$N$55,MATCH('貼_大豆(全国・e-stat)'!$M15,'貼_大豆(全国・e-stat)'!P$9:P$55,0)),"-")</f>
        <v>青森</v>
      </c>
      <c r="T19" s="842" t="str">
        <f>IFERROR(INDEX('貼_大豆(全国・e-stat)'!$N$9:$N$55,MATCH('貼_大豆(全国・e-stat)'!$M15,'貼_大豆(全国・e-stat)'!V$9:V$55,0)),"-")</f>
        <v>新潟</v>
      </c>
      <c r="U19" s="842" t="str">
        <f>IFERROR(INDEX('貼_大豆(全国・e-stat)'!$N$9:$N$55,MATCH('貼_大豆(全国・e-stat)'!$M15,'貼_大豆(全国・e-stat)'!AB$9:AB$55,0)),"-")</f>
        <v>山形</v>
      </c>
      <c r="Y19" s="842" t="str">
        <f>IFERROR(INDEX('貼_そば(全国・e-stat)'!$J$10:$J$56,MATCH('貼_そば(全国・e-stat)'!$I16,'貼_そば(全国・e-stat)'!L$10:L$56,0)),"-")</f>
        <v>茨城</v>
      </c>
      <c r="Z19" s="842" t="str">
        <f>IFERROR(INDEX('貼_そば(全国・e-stat)'!$J$10:$J$56,MATCH('貼_そば(全国・e-stat)'!$I16,'貼_そば(全国・e-stat)'!R$10:R$56,0)),"-")</f>
        <v>秋田</v>
      </c>
      <c r="AA19" s="842" t="str">
        <f>IFERROR(INDEX('貼_そば(全国・e-stat)'!$J$10:$J$56,MATCH('貼_そば(全国・e-stat)'!$I16,'貼_そば(全国・e-stat)'!X$10:X$56,0)),"-")</f>
        <v>福井</v>
      </c>
      <c r="AB19" s="842" t="str">
        <f>IFERROR(INDEX('貼_ばれいしょ(全国・e-stat)'!$N$15:$N$61,MATCH('貼_ばれいしょ(全国・e-stat)'!$M21,'貼_ばれいしょ(全国・e-stat)'!P$15:P$61,0)),"-")</f>
        <v>長野</v>
      </c>
      <c r="AC19" s="842" t="str">
        <f>IFERROR(INDEX('貼_ばれいしょ(全国・e-stat)'!$N$15:$N$61,MATCH('貼_ばれいしょ(全国・e-stat)'!$M21,'貼_ばれいしょ(全国・e-stat)'!V$15:V$61,0)),"-")</f>
        <v>福島</v>
      </c>
      <c r="AD19" s="842" t="str">
        <f>IFERROR(INDEX('貼_ばれいしょ(全国・e-stat)'!$N$15:$N$61,MATCH('貼_ばれいしょ(全国・e-stat)'!$M21,'貼_ばれいしょ(全国・e-stat)'!AB$15:AB$61,0)),"-")</f>
        <v>青森</v>
      </c>
      <c r="AE19" s="842" t="str">
        <f>IFERROR(INDEX('貼_なたね(全国・e-stat)'!$N$11:$N$57,MATCH('貼_なたね(全国・e-stat)'!$M17,'貼_なたね(全国・e-stat)'!P$11:P$57,0)),"-")</f>
        <v>愛知</v>
      </c>
      <c r="AF19" s="842" t="str">
        <f>IFERROR(INDEX('貼_なたね(全国・e-stat)'!$N$11:$N$57,MATCH('貼_なたね(全国・e-stat)'!$M17,'貼_なたね(全国・e-stat)'!V$11:V$57,0)),"-")</f>
        <v>滋賀</v>
      </c>
      <c r="AG19" s="842" t="str">
        <f>IFERROR(INDEX('貼_なたね(全国・e-stat)'!$N$11:$N$57,MATCH('貼_なたね(全国・e-stat)'!$M17,'貼_なたね(全国・e-stat)'!AB$11:AB$57,0)),"-")</f>
        <v>愛知</v>
      </c>
    </row>
    <row r="20" spans="3:33" s="522" customFormat="1">
      <c r="D20" t="str">
        <f>IFERROR(INDEX('貼_耕地面積(全国・e-stat)'!$N$24:$N$70,MATCH('貼_耕地面積(全国・e-stat)'!M31,'貼_耕地面積(全国・e-stat)'!$P$24:$P$70,0)),"-")</f>
        <v>宮城</v>
      </c>
      <c r="E20" t="str">
        <f>IFERROR(INDEX('貼_耕地面積(全国・e-stat)'!$N$24:$N$70,MATCH('貼_耕地面積(全国・e-stat)'!M31,'貼_耕地面積(全国・e-stat)'!$W$24:$W$70,0)),"-")</f>
        <v>岩手</v>
      </c>
      <c r="F20" t="str">
        <f>IFERROR(INDEX('貼_耕地面積(全国・e-stat)'!$N$24:$N$70,MATCH('貼_耕地面積(全国・e-stat)'!M31,'貼_耕地面積(全国・e-stat)'!$AD$24:$AD$70,0)),"-")</f>
        <v>群馬</v>
      </c>
      <c r="G20" t="str">
        <f>IFERROR(INDEX('貼_水稲(全国・e-stat)'!$Y$12:$Y$58,MATCH('貼_水稲(全国・e-stat)'!X19,'貼_水稲(全国・e-stat)'!$AA$12:$AA$58,0)),"-")</f>
        <v>栃木</v>
      </c>
      <c r="H20" t="str">
        <f>IFERROR(INDEX('貼_水稲(全国・e-stat)'!$Y$12:$Y$58,MATCH('貼_水稲(全国・e-stat)'!$X19,'貼_水稲(全国・e-stat)'!$AG$12:$AG$58,0)),"-")</f>
        <v>千葉</v>
      </c>
      <c r="I20" t="str">
        <f>IFERROR(INDEX('貼_水稲(全国・e-stat)'!$Y$12:$Y$58,MATCH('貼_水稲(全国・e-stat)'!$X19,'貼_水稲(全国・e-stat)'!$AM$12:$AM$58,0)),"-")</f>
        <v>福島</v>
      </c>
      <c r="J20" t="str">
        <f>IFERROR(INDEX('貼_小麦(全国・e-stat)'!$N$10:$N$56,MATCH('貼_小麦(全国・e-stat)'!$M17,'貼_小麦(全国・e-stat)'!P$10:P$56,0)),"-")</f>
        <v>熊本</v>
      </c>
      <c r="K20" t="str">
        <f>IFERROR(INDEX('貼_小麦(全国・e-stat)'!$N$10:$N$56,MATCH('貼_小麦(全国・e-stat)'!$M17,'貼_小麦(全国・e-stat)'!V$10:V$56,0)),"-")</f>
        <v>三重</v>
      </c>
      <c r="L20" t="str">
        <f>IFERROR(INDEX('貼_小麦(全国・e-stat)'!$N$10:$N$56,MATCH('貼_小麦(全国・e-stat)'!$M17,'貼_小麦(全国・e-stat)'!AB$10:AB$56,0)),"-")</f>
        <v>岡山</v>
      </c>
      <c r="S20" s="842" t="str">
        <f>IFERROR(INDEX('貼_大豆(全国・e-stat)'!$N$9:$N$55,MATCH('貼_大豆(全国・e-stat)'!$M16,'貼_大豆(全国・e-stat)'!P$9:P$55,0)),"-")</f>
        <v>山形</v>
      </c>
      <c r="T20" s="842" t="str">
        <f>IFERROR(INDEX('貼_大豆(全国・e-stat)'!$N$9:$N$55,MATCH('貼_大豆(全国・e-stat)'!$M16,'貼_大豆(全国・e-stat)'!V$9:V$55,0)),"-")</f>
        <v>山形</v>
      </c>
      <c r="U20" s="842" t="str">
        <f>IFERROR(INDEX('貼_大豆(全国・e-stat)'!$N$9:$N$55,MATCH('貼_大豆(全国・e-stat)'!$M16,'貼_大豆(全国・e-stat)'!AB$9:AB$55,0)),"-")</f>
        <v>栃木</v>
      </c>
      <c r="Y20" s="842" t="str">
        <f>IFERROR(INDEX('貼_そば(全国・e-stat)'!$J$10:$J$56,MATCH('貼_そば(全国・e-stat)'!$I17,'貼_そば(全国・e-stat)'!L$10:L$56,0)),"-")</f>
        <v>栃木</v>
      </c>
      <c r="Z20" s="842" t="str">
        <f>IFERROR(INDEX('貼_そば(全国・e-stat)'!$J$10:$J$56,MATCH('貼_そば(全国・e-stat)'!$I17,'貼_そば(全国・e-stat)'!R$10:R$56,0)),"-")</f>
        <v>栃木</v>
      </c>
      <c r="AA20" s="842" t="str">
        <f>IFERROR(INDEX('貼_そば(全国・e-stat)'!$J$10:$J$56,MATCH('貼_そば(全国・e-stat)'!$I17,'貼_そば(全国・e-stat)'!X$10:X$56,0)),"-")</f>
        <v>埼玉</v>
      </c>
      <c r="AB20" s="842" t="str">
        <f>IFERROR(INDEX('貼_ばれいしょ(全国・e-stat)'!$N$15:$N$61,MATCH('貼_ばれいしょ(全国・e-stat)'!$M22,'貼_ばれいしょ(全国・e-stat)'!P$15:P$61,0)),"-")</f>
        <v>熊本</v>
      </c>
      <c r="AC20" s="842" t="str">
        <f>IFERROR(INDEX('貼_ばれいしょ(全国・e-stat)'!$N$15:$N$61,MATCH('貼_ばれいしょ(全国・e-stat)'!$M22,'貼_ばれいしょ(全国・e-stat)'!V$15:V$61,0)),"-")</f>
        <v>青森</v>
      </c>
      <c r="AD20" s="842" t="str">
        <f>IFERROR(INDEX('貼_ばれいしょ(全国・e-stat)'!$N$15:$N$61,MATCH('貼_ばれいしょ(全国・e-stat)'!$M22,'貼_ばれいしょ(全国・e-stat)'!AB$15:AB$61,0)),"-")</f>
        <v>宮崎</v>
      </c>
      <c r="AE20" s="842" t="str">
        <f>IFERROR(INDEX('貼_なたね(全国・e-stat)'!$N$11:$N$57,MATCH('貼_なたね(全国・e-stat)'!$M18,'貼_なたね(全国・e-stat)'!P$11:P$57,0)),"-")</f>
        <v>岩手</v>
      </c>
      <c r="AF20" s="842" t="str">
        <f>IFERROR(INDEX('貼_なたね(全国・e-stat)'!$N$11:$N$57,MATCH('貼_なたね(全国・e-stat)'!$M18,'貼_なたね(全国・e-stat)'!V$11:V$57,0)),"-")</f>
        <v>熊本</v>
      </c>
      <c r="AG20" s="842" t="str">
        <f>IFERROR(INDEX('貼_なたね(全国・e-stat)'!$N$11:$N$57,MATCH('貼_なたね(全国・e-stat)'!$M18,'貼_なたね(全国・e-stat)'!AB$11:AB$57,0)),"-")</f>
        <v>三重</v>
      </c>
    </row>
    <row r="21" spans="3:33" s="522" customFormat="1">
      <c r="D21" t="str">
        <f>IFERROR(INDEX('貼_耕地面積(全国・e-stat)'!$N$24:$N$70,MATCH('貼_耕地面積(全国・e-stat)'!M32,'貼_耕地面積(全国・e-stat)'!$P$24:$P$70,0)),"-")</f>
        <v>栃木</v>
      </c>
      <c r="E21" t="str">
        <f>IFERROR(INDEX('貼_耕地面積(全国・e-stat)'!$N$24:$N$70,MATCH('貼_耕地面積(全国・e-stat)'!M32,'貼_耕地面積(全国・e-stat)'!$W$24:$W$70,0)),"-")</f>
        <v>山形</v>
      </c>
      <c r="F21" t="str">
        <f>IFERROR(INDEX('貼_耕地面積(全国・e-stat)'!$N$24:$N$70,MATCH('貼_耕地面積(全国・e-stat)'!M32,'貼_耕地面積(全国・e-stat)'!$AD$24:$AD$70,0)),"-")</f>
        <v>熊本</v>
      </c>
      <c r="G21" t="str">
        <f>IFERROR(INDEX('貼_水稲(全国・e-stat)'!$Y$12:$Y$58,MATCH('貼_水稲(全国・e-stat)'!X20,'貼_水稲(全国・e-stat)'!$AA$12:$AA$58,0)),"-")</f>
        <v>千葉</v>
      </c>
      <c r="H21" t="str">
        <f>IFERROR(INDEX('貼_水稲(全国・e-stat)'!$Y$12:$Y$58,MATCH('貼_水稲(全国・e-stat)'!$X20,'貼_水稲(全国・e-stat)'!$AG$12:$AG$58,0)),"-")</f>
        <v>栃木</v>
      </c>
      <c r="I21" t="str">
        <f>IFERROR(INDEX('貼_水稲(全国・e-stat)'!$Y$12:$Y$58,MATCH('貼_水稲(全国・e-stat)'!$X20,'貼_水稲(全国・e-stat)'!$AM$12:$AM$58,0)),"-")</f>
        <v>千葉</v>
      </c>
      <c r="J21" t="str">
        <f>IFERROR(INDEX('貼_小麦(全国・e-stat)'!$N$10:$N$56,MATCH('貼_小麦(全国・e-stat)'!$M18,'貼_小麦(全国・e-stat)'!P$10:P$56,0)),"-")</f>
        <v>群馬</v>
      </c>
      <c r="K21" t="str">
        <f>IFERROR(INDEX('貼_小麦(全国・e-stat)'!$N$10:$N$56,MATCH('貼_小麦(全国・e-stat)'!$M18,'貼_小麦(全国・e-stat)'!V$10:V$56,0)),"-")</f>
        <v>茨城</v>
      </c>
      <c r="L21" t="str">
        <f>IFERROR(INDEX('貼_小麦(全国・e-stat)'!$N$10:$N$56,MATCH('貼_小麦(全国・e-stat)'!$M18,'貼_小麦(全国・e-stat)'!AB$10:AB$56,0)),"-")</f>
        <v>秋田</v>
      </c>
      <c r="S21" s="842" t="str">
        <f>IFERROR(INDEX('貼_大豆(全国・e-stat)'!$N$9:$N$55,MATCH('貼_大豆(全国・e-stat)'!$M17,'貼_大豆(全国・e-stat)'!P$9:P$55,0)),"-")</f>
        <v>岩手</v>
      </c>
      <c r="T21" s="842" t="str">
        <f>IFERROR(INDEX('貼_大豆(全国・e-stat)'!$N$9:$N$55,MATCH('貼_大豆(全国・e-stat)'!$M17,'貼_大豆(全国・e-stat)'!V$9:V$55,0)),"-")</f>
        <v>岩手</v>
      </c>
      <c r="U21" s="842" t="str">
        <f>IFERROR(INDEX('貼_大豆(全国・e-stat)'!$N$9:$N$55,MATCH('貼_大豆(全国・e-stat)'!$M17,'貼_大豆(全国・e-stat)'!AB$9:AB$55,0)),"-")</f>
        <v>佐賀</v>
      </c>
      <c r="Y21" s="842" t="str">
        <f>IFERROR(INDEX('貼_そば(全国・e-stat)'!$J$10:$J$56,MATCH('貼_そば(全国・e-stat)'!$I18,'貼_そば(全国・e-stat)'!L$10:L$56,0)),"-")</f>
        <v>青森</v>
      </c>
      <c r="Z21" s="842" t="str">
        <f>IFERROR(INDEX('貼_そば(全国・e-stat)'!$J$10:$J$56,MATCH('貼_そば(全国・e-stat)'!$I18,'貼_そば(全国・e-stat)'!R$10:R$56,0)),"-")</f>
        <v>岩手</v>
      </c>
      <c r="AA21" s="842" t="str">
        <f>IFERROR(INDEX('貼_そば(全国・e-stat)'!$J$10:$J$56,MATCH('貼_そば(全国・e-stat)'!$I18,'貼_そば(全国・e-stat)'!X$10:X$56,0)),"-")</f>
        <v>滋賀</v>
      </c>
      <c r="AB21" s="842" t="str">
        <f>IFERROR(INDEX('貼_ばれいしょ(全国・e-stat)'!$N$15:$N$61,MATCH('貼_ばれいしょ(全国・e-stat)'!$M23,'貼_ばれいしょ(全国・e-stat)'!P$15:P$61,0)),"-")</f>
        <v>青森</v>
      </c>
      <c r="AC21" s="842" t="str">
        <f>IFERROR(INDEX('貼_ばれいしょ(全国・e-stat)'!$N$15:$N$61,MATCH('貼_ばれいしょ(全国・e-stat)'!$M23,'貼_ばれいしょ(全国・e-stat)'!V$15:V$61,0)),"-")</f>
        <v>長野</v>
      </c>
      <c r="AD21" s="842" t="str">
        <f>IFERROR(INDEX('貼_ばれいしょ(全国・e-stat)'!$N$15:$N$61,MATCH('貼_ばれいしょ(全国・e-stat)'!$M23,'貼_ばれいしょ(全国・e-stat)'!AB$15:AB$61,0)),"-")</f>
        <v>佐賀</v>
      </c>
      <c r="AE21" s="842" t="str">
        <f>IFERROR(INDEX('貼_なたね(全国・e-stat)'!$N$11:$N$57,MATCH('貼_なたね(全国・e-stat)'!$M19,'貼_なたね(全国・e-stat)'!P$11:P$57,0)),"-")</f>
        <v>三重</v>
      </c>
      <c r="AF21" s="842" t="str">
        <f>IFERROR(INDEX('貼_なたね(全国・e-stat)'!$N$11:$N$57,MATCH('貼_なたね(全国・e-stat)'!$M19,'貼_なたね(全国・e-stat)'!V$11:V$57,0)),"-")</f>
        <v>岩手</v>
      </c>
      <c r="AG21" s="842" t="str">
        <f>IFERROR(INDEX('貼_なたね(全国・e-stat)'!$N$11:$N$57,MATCH('貼_なたね(全国・e-stat)'!$M19,'貼_なたね(全国・e-stat)'!AB$11:AB$57,0)),"-")</f>
        <v>佐賀</v>
      </c>
    </row>
    <row r="22" spans="3:33" s="522" customFormat="1">
      <c r="D22" t="str">
        <f>IFERROR(INDEX('貼_耕地面積(全国・e-stat)'!$N$24:$N$70,MATCH('貼_耕地面積(全国・e-stat)'!M33,'貼_耕地面積(全国・e-stat)'!$P$24:$P$70,0)),"-")</f>
        <v>千葉</v>
      </c>
      <c r="E22" t="str">
        <f>IFERROR(INDEX('貼_耕地面積(全国・e-stat)'!$N$24:$N$70,MATCH('貼_耕地面積(全国・e-stat)'!M33,'貼_耕地面積(全国・e-stat)'!$W$24:$W$70,0)),"-")</f>
        <v>青森</v>
      </c>
      <c r="F22" t="str">
        <f>IFERROR(INDEX('貼_耕地面積(全国・e-stat)'!$N$24:$N$70,MATCH('貼_耕地面積(全国・e-stat)'!M33,'貼_耕地面積(全国・e-stat)'!$AD$24:$AD$70,0)),"-")</f>
        <v>福島</v>
      </c>
      <c r="G22" t="str">
        <f>IFERROR(INDEX('貼_水稲(全国・e-stat)'!$Y$12:$Y$58,MATCH('貼_水稲(全国・e-stat)'!X21,'貼_水稲(全国・e-stat)'!$AA$12:$AA$58,0)),"-")</f>
        <v>岩手</v>
      </c>
      <c r="H22" t="str">
        <f>IFERROR(INDEX('貼_水稲(全国・e-stat)'!$Y$12:$Y$58,MATCH('貼_水稲(全国・e-stat)'!$X21,'貼_水稲(全国・e-stat)'!$AG$12:$AG$58,0)),"-")</f>
        <v>青森</v>
      </c>
      <c r="I22" t="str">
        <f>IFERROR(INDEX('貼_水稲(全国・e-stat)'!$Y$12:$Y$58,MATCH('貼_水稲(全国・e-stat)'!$X21,'貼_水稲(全国・e-stat)'!$AM$12:$AM$58,0)),"-")</f>
        <v>茨城</v>
      </c>
      <c r="J22" t="str">
        <f>IFERROR(INDEX('貼_小麦(全国・e-stat)'!$N$10:$N$56,MATCH('貼_小麦(全国・e-stat)'!$M19,'貼_小麦(全国・e-stat)'!P$10:P$56,0)),"-")</f>
        <v>茨城</v>
      </c>
      <c r="K22" t="str">
        <f>IFERROR(INDEX('貼_小麦(全国・e-stat)'!$N$10:$N$56,MATCH('貼_小麦(全国・e-stat)'!$M19,'貼_小麦(全国・e-stat)'!V$10:V$56,0)),"-")</f>
        <v>熊本</v>
      </c>
      <c r="L22" t="str">
        <f>IFERROR(INDEX('貼_小麦(全国・e-stat)'!$N$10:$N$56,MATCH('貼_小麦(全国・e-stat)'!$M19,'貼_小麦(全国・e-stat)'!AB$10:AB$56,0)),"-")</f>
        <v>長野</v>
      </c>
      <c r="S22" s="842" t="str">
        <f>IFERROR(INDEX('貼_大豆(全国・e-stat)'!$N$9:$N$55,MATCH('貼_大豆(全国・e-stat)'!$M18,'貼_大豆(全国・e-stat)'!P$9:P$55,0)),"-")</f>
        <v>富山</v>
      </c>
      <c r="T22" s="842" t="str">
        <f>IFERROR(INDEX('貼_大豆(全国・e-stat)'!$N$9:$N$55,MATCH('貼_大豆(全国・e-stat)'!$M18,'貼_大豆(全国・e-stat)'!V$9:V$55,0)),"-")</f>
        <v>滋賀</v>
      </c>
      <c r="U22" s="842" t="str">
        <f>IFERROR(INDEX('貼_大豆(全国・e-stat)'!$N$9:$N$55,MATCH('貼_大豆(全国・e-stat)'!$M18,'貼_大豆(全国・e-stat)'!AB$9:AB$55,0)),"-")</f>
        <v>秋田</v>
      </c>
      <c r="Y22" s="842" t="str">
        <f>IFERROR(INDEX('貼_そば(全国・e-stat)'!$J$10:$J$56,MATCH('貼_そば(全国・e-stat)'!$I19,'貼_そば(全国・e-stat)'!L$10:L$56,0)),"-")</f>
        <v>岩手</v>
      </c>
      <c r="Z22" s="842" t="str">
        <f>IFERROR(INDEX('貼_そば(全国・e-stat)'!$J$10:$J$56,MATCH('貼_そば(全国・e-stat)'!$I19,'貼_そば(全国・e-stat)'!R$10:R$56,0)),"-")</f>
        <v>青森</v>
      </c>
      <c r="AA22" s="842" t="str">
        <f>IFERROR(INDEX('貼_そば(全国・e-stat)'!$J$10:$J$56,MATCH('貼_そば(全国・e-stat)'!$I19,'貼_そば(全国・e-stat)'!X$10:X$56,0)),"-")</f>
        <v>長野</v>
      </c>
      <c r="AB22" s="842" t="str">
        <f>IFERROR(INDEX('貼_ばれいしょ(全国・e-stat)'!$N$15:$N$61,MATCH('貼_ばれいしょ(全国・e-stat)'!$M24,'貼_ばれいしょ(全国・e-stat)'!P$15:P$61,0)),"-")</f>
        <v>広島</v>
      </c>
      <c r="AC22" s="842" t="str">
        <f>IFERROR(INDEX('貼_ばれいしょ(全国・e-stat)'!$N$15:$N$61,MATCH('貼_ばれいしょ(全国・e-stat)'!$M24,'貼_ばれいしょ(全国・e-stat)'!V$15:V$61,0)),"-")</f>
        <v>静岡</v>
      </c>
      <c r="AD22" s="842" t="str">
        <f>IFERROR(INDEX('貼_ばれいしょ(全国・e-stat)'!$N$15:$N$61,MATCH('貼_ばれいしょ(全国・e-stat)'!$M24,'貼_ばれいしょ(全国・e-stat)'!AB$15:AB$61,0)),"-")</f>
        <v>鹿児島</v>
      </c>
      <c r="AE22" s="842" t="str">
        <f>IFERROR(INDEX('貼_なたね(全国・e-stat)'!$N$11:$N$57,MATCH('貼_なたね(全国・e-stat)'!$M20,'貼_なたね(全国・e-stat)'!P$11:P$57,0)),"-")</f>
        <v>大分</v>
      </c>
      <c r="AF22" s="842" t="str">
        <f>IFERROR(INDEX('貼_なたね(全国・e-stat)'!$N$11:$N$57,MATCH('貼_なたね(全国・e-stat)'!$M20,'貼_なたね(全国・e-stat)'!V$11:V$57,0)),"-")</f>
        <v>長野</v>
      </c>
      <c r="AG22" s="842" t="str">
        <f>IFERROR(INDEX('貼_なたね(全国・e-stat)'!$N$11:$N$57,MATCH('貼_なたね(全国・e-stat)'!$M20,'貼_なたね(全国・e-stat)'!AB$11:AB$57,0)),"-")</f>
        <v>岩手</v>
      </c>
    </row>
    <row r="23" spans="3:33" s="522" customFormat="1">
      <c r="D23" t="str">
        <f>IFERROR(INDEX('貼_耕地面積(全国・e-stat)'!$N$24:$N$70,MATCH('貼_耕地面積(全国・e-stat)'!M34,'貼_耕地面積(全国・e-stat)'!$P$24:$P$70,0)),"-")</f>
        <v>山形</v>
      </c>
      <c r="E23" t="str">
        <f>IFERROR(INDEX('貼_耕地面積(全国・e-stat)'!$N$24:$N$70,MATCH('貼_耕地面積(全国・e-stat)'!M34,'貼_耕地面積(全国・e-stat)'!$W$24:$W$70,0)),"-")</f>
        <v>千葉</v>
      </c>
      <c r="F23" t="str">
        <f>IFERROR(INDEX('貼_耕地面積(全国・e-stat)'!$N$24:$N$70,MATCH('貼_耕地面積(全国・e-stat)'!M34,'貼_耕地面積(全国・e-stat)'!$AD$24:$AD$70,0)),"-")</f>
        <v>静岡</v>
      </c>
      <c r="G23" t="str">
        <f>IFERROR(INDEX('貼_水稲(全国・e-stat)'!$Y$12:$Y$58,MATCH('貼_水稲(全国・e-stat)'!X22,'貼_水稲(全国・e-stat)'!$AA$12:$AA$58,0)),"-")</f>
        <v>青森</v>
      </c>
      <c r="H23" t="str">
        <f>IFERROR(INDEX('貼_水稲(全国・e-stat)'!$Y$12:$Y$58,MATCH('貼_水稲(全国・e-stat)'!$X22,'貼_水稲(全国・e-stat)'!$AG$12:$AG$58,0)),"-")</f>
        <v>岩手</v>
      </c>
      <c r="I23" t="str">
        <f>IFERROR(INDEX('貼_水稲(全国・e-stat)'!$Y$12:$Y$58,MATCH('貼_水稲(全国・e-stat)'!$X22,'貼_水稲(全国・e-stat)'!$AM$12:$AM$58,0)),"-")</f>
        <v>栃木</v>
      </c>
      <c r="J23" t="str">
        <f>IFERROR(INDEX('貼_小麦(全国・e-stat)'!$N$10:$N$56,MATCH('貼_小麦(全国・e-stat)'!$M20,'貼_小麦(全国・e-stat)'!P$10:P$56,0)),"-")</f>
        <v>岩手</v>
      </c>
      <c r="K23" t="str">
        <f>IFERROR(INDEX('貼_小麦(全国・e-stat)'!$N$10:$N$56,MATCH('貼_小麦(全国・e-stat)'!$M20,'貼_小麦(全国・e-stat)'!V$10:V$56,0)),"-")</f>
        <v>岐阜</v>
      </c>
      <c r="L23" t="str">
        <f>IFERROR(INDEX('貼_小麦(全国・e-stat)'!$N$10:$N$56,MATCH('貼_小麦(全国・e-stat)'!$M20,'貼_小麦(全国・e-stat)'!AB$10:AB$56,0)),"-")</f>
        <v>千葉</v>
      </c>
      <c r="S23" s="842" t="str">
        <f>IFERROR(INDEX('貼_大豆(全国・e-stat)'!$N$9:$N$55,MATCH('貼_大豆(全国・e-stat)'!$M19,'貼_大豆(全国・e-stat)'!P$9:P$55,0)),"-")</f>
        <v>三重</v>
      </c>
      <c r="T23" s="842" t="str">
        <f>IFERROR(INDEX('貼_大豆(全国・e-stat)'!$N$9:$N$55,MATCH('貼_大豆(全国・e-stat)'!$M19,'貼_大豆(全国・e-stat)'!V$9:V$55,0)),"-")</f>
        <v>富山</v>
      </c>
      <c r="U23" s="842" t="str">
        <f>IFERROR(INDEX('貼_大豆(全国・e-stat)'!$N$9:$N$55,MATCH('貼_大豆(全国・e-stat)'!$M19,'貼_大豆(全国・e-stat)'!AB$9:AB$55,0)),"-")</f>
        <v>東京</v>
      </c>
      <c r="Y23" s="842" t="str">
        <f>IFERROR(INDEX('貼_そば(全国・e-stat)'!$J$10:$J$56,MATCH('貼_そば(全国・e-stat)'!$I20,'貼_そば(全国・e-stat)'!L$10:L$56,0)),"-")</f>
        <v>新潟</v>
      </c>
      <c r="Z23" s="842" t="str">
        <f>IFERROR(INDEX('貼_そば(全国・e-stat)'!$J$10:$J$56,MATCH('貼_そば(全国・e-stat)'!$I20,'貼_そば(全国・e-stat)'!R$10:R$56,0)),"-")</f>
        <v>鹿児島</v>
      </c>
      <c r="AA23" s="842" t="str">
        <f>IFERROR(INDEX('貼_そば(全国・e-stat)'!$J$10:$J$56,MATCH('貼_そば(全国・e-stat)'!$I20,'貼_そば(全国・e-stat)'!X$10:X$56,0)),"-")</f>
        <v>宮崎</v>
      </c>
      <c r="AB23" s="842" t="str">
        <f>IFERROR(INDEX('貼_ばれいしょ(全国・e-stat)'!$N$15:$N$61,MATCH('貼_ばれいしょ(全国・e-stat)'!$M25,'貼_ばれいしょ(全国・e-stat)'!P$15:P$61,0)),"-")</f>
        <v>宮城</v>
      </c>
      <c r="AC23" s="842" t="str">
        <f>IFERROR(INDEX('貼_ばれいしょ(全国・e-stat)'!$N$15:$N$61,MATCH('貼_ばれいしょ(全国・e-stat)'!$M25,'貼_ばれいしょ(全国・e-stat)'!V$15:V$61,0)),"-")</f>
        <v>宮崎</v>
      </c>
      <c r="AD23" s="842" t="str">
        <f>IFERROR(INDEX('貼_ばれいしょ(全国・e-stat)'!$N$15:$N$61,MATCH('貼_ばれいしょ(全国・e-stat)'!$M25,'貼_ばれいしょ(全国・e-stat)'!AB$15:AB$61,0)),"-")</f>
        <v>長野</v>
      </c>
      <c r="AE23" s="842" t="str">
        <f>IFERROR(INDEX('貼_なたね(全国・e-stat)'!$N$11:$N$57,MATCH('貼_なたね(全国・e-stat)'!$M21,'貼_なたね(全国・e-stat)'!P$11:P$57,0)),"-")</f>
        <v>埼玉</v>
      </c>
      <c r="AF23" s="842" t="str">
        <f>IFERROR(INDEX('貼_なたね(全国・e-stat)'!$N$11:$N$57,MATCH('貼_なたね(全国・e-stat)'!$M21,'貼_なたね(全国・e-stat)'!V$11:V$57,0)),"-")</f>
        <v>三重</v>
      </c>
      <c r="AG23" s="842" t="str">
        <f>IFERROR(INDEX('貼_なたね(全国・e-stat)'!$N$11:$N$57,MATCH('貼_なたね(全国・e-stat)'!$M21,'貼_なたね(全国・e-stat)'!AB$11:AB$57,0)),"-")</f>
        <v>熊本</v>
      </c>
    </row>
    <row r="24" spans="3:33" s="522" customFormat="1">
      <c r="D24" t="str">
        <f>IFERROR(INDEX('貼_耕地面積(全国・e-stat)'!$N$24:$N$70,MATCH('貼_耕地面積(全国・e-stat)'!M35,'貼_耕地面積(全国・e-stat)'!$P$24:$P$70,0)),"-")</f>
        <v>鹿児島</v>
      </c>
      <c r="E24" t="str">
        <f>IFERROR(INDEX('貼_耕地面積(全国・e-stat)'!$N$24:$N$70,MATCH('貼_耕地面積(全国・e-stat)'!M35,'貼_耕地面積(全国・e-stat)'!$W$24:$W$70,0)),"-")</f>
        <v>兵庫</v>
      </c>
      <c r="F24" t="str">
        <f>IFERROR(INDEX('貼_耕地面積(全国・e-stat)'!$N$24:$N$70,MATCH('貼_耕地面積(全国・e-stat)'!M35,'貼_耕地面積(全国・e-stat)'!$AD$24:$AD$70,0)),"-")</f>
        <v>沖縄</v>
      </c>
      <c r="G24" t="str">
        <f>IFERROR(INDEX('貼_水稲(全国・e-stat)'!$Y$12:$Y$58,MATCH('貼_水稲(全国・e-stat)'!X23,'貼_水稲(全国・e-stat)'!$AA$12:$AA$58,0)),"-")</f>
        <v>富山</v>
      </c>
      <c r="H24" t="str">
        <f>IFERROR(INDEX('貼_水稲(全国・e-stat)'!$Y$12:$Y$58,MATCH('貼_水稲(全国・e-stat)'!$X23,'貼_水稲(全国・e-stat)'!$AG$12:$AG$58,0)),"-")</f>
        <v>富山</v>
      </c>
      <c r="I24" t="str">
        <f>IFERROR(INDEX('貼_水稲(全国・e-stat)'!$Y$12:$Y$58,MATCH('貼_水稲(全国・e-stat)'!$X23,'貼_水稲(全国・e-stat)'!$AM$12:$AM$58,0)),"-")</f>
        <v>富山</v>
      </c>
      <c r="J24" t="str">
        <f>IFERROR(INDEX('貼_小麦(全国・e-stat)'!$N$10:$N$56,MATCH('貼_小麦(全国・e-stat)'!$M21,'貼_小麦(全国・e-stat)'!P$10:P$56,0)),"-")</f>
        <v>岐阜</v>
      </c>
      <c r="K24" t="str">
        <f>IFERROR(INDEX('貼_小麦(全国・e-stat)'!$N$10:$N$56,MATCH('貼_小麦(全国・e-stat)'!$M21,'貼_小麦(全国・e-stat)'!V$10:V$56,0)),"-")</f>
        <v>岩手</v>
      </c>
      <c r="L24" t="str">
        <f>IFERROR(INDEX('貼_小麦(全国・e-stat)'!$N$10:$N$56,MATCH('貼_小麦(全国・e-stat)'!$M21,'貼_小麦(全国・e-stat)'!AB$10:AB$56,0)),"-")</f>
        <v>新潟</v>
      </c>
      <c r="S24" s="842" t="str">
        <f>IFERROR(INDEX('貼_大豆(全国・e-stat)'!$N$9:$N$55,MATCH('貼_大豆(全国・e-stat)'!$M20,'貼_大豆(全国・e-stat)'!P$9:P$55,0)),"-")</f>
        <v>新潟</v>
      </c>
      <c r="T24" s="842" t="str">
        <f>IFERROR(INDEX('貼_大豆(全国・e-stat)'!$N$9:$N$55,MATCH('貼_大豆(全国・e-stat)'!$M20,'貼_大豆(全国・e-stat)'!V$9:V$55,0)),"-")</f>
        <v>愛知</v>
      </c>
      <c r="U24" s="842" t="str">
        <f>IFERROR(INDEX('貼_大豆(全国・e-stat)'!$N$9:$N$55,MATCH('貼_大豆(全国・e-stat)'!$M20,'貼_大豆(全国・e-stat)'!AB$9:AB$55,0)),"-")</f>
        <v>茨城</v>
      </c>
      <c r="Y24" s="842" t="str">
        <f>IFERROR(INDEX('貼_そば(全国・e-stat)'!$J$10:$J$56,MATCH('貼_そば(全国・e-stat)'!$I21,'貼_そば(全国・e-stat)'!L$10:L$56,0)),"-")</f>
        <v>鹿児島</v>
      </c>
      <c r="Z24" s="842" t="str">
        <f>IFERROR(INDEX('貼_そば(全国・e-stat)'!$J$10:$J$56,MATCH('貼_そば(全国・e-stat)'!$I21,'貼_そば(全国・e-stat)'!R$10:R$56,0)),"-")</f>
        <v>新潟</v>
      </c>
      <c r="AA24" s="842" t="str">
        <f>IFERROR(INDEX('貼_そば(全国・e-stat)'!$J$10:$J$56,MATCH('貼_そば(全国・e-stat)'!$I21,'貼_そば(全国・e-stat)'!X$10:X$56,0)),"-")</f>
        <v>岩手</v>
      </c>
      <c r="AB24" s="842" t="str">
        <f>IFERROR(INDEX('貼_ばれいしょ(全国・e-stat)'!$N$15:$N$61,MATCH('貼_ばれいしょ(全国・e-stat)'!$M26,'貼_ばれいしょ(全国・e-stat)'!P$15:P$61,0)),"-")</f>
        <v>静岡</v>
      </c>
      <c r="AC24" s="842" t="str">
        <f>IFERROR(INDEX('貼_ばれいしょ(全国・e-stat)'!$N$15:$N$61,MATCH('貼_ばれいしょ(全国・e-stat)'!$M26,'貼_ばれいしょ(全国・e-stat)'!V$15:V$61,0)),"-")</f>
        <v>広島</v>
      </c>
      <c r="AD24" s="842" t="str">
        <f>IFERROR(INDEX('貼_ばれいしょ(全国・e-stat)'!$N$15:$N$61,MATCH('貼_ばれいしょ(全国・e-stat)'!$M26,'貼_ばれいしょ(全国・e-stat)'!AB$15:AB$61,0)),"-")</f>
        <v>福島</v>
      </c>
      <c r="AE24" s="842" t="str">
        <f>IFERROR(INDEX('貼_なたね(全国・e-stat)'!$N$11:$N$57,MATCH('貼_なたね(全国・e-stat)'!$M22,'貼_なたね(全国・e-stat)'!P$11:P$57,0)),"-")</f>
        <v>富山</v>
      </c>
      <c r="AF24" s="842" t="str">
        <f>IFERROR(INDEX('貼_なたね(全国・e-stat)'!$N$11:$N$57,MATCH('貼_なたね(全国・e-stat)'!$M22,'貼_なたね(全国・e-stat)'!V$11:V$57,0)),"-")</f>
        <v>茨城</v>
      </c>
      <c r="AG24" s="842" t="str">
        <f>IFERROR(INDEX('貼_なたね(全国・e-stat)'!$N$11:$N$57,MATCH('貼_なたね(全国・e-stat)'!$M22,'貼_なたね(全国・e-stat)'!AB$11:AB$57,0)),"-")</f>
        <v>滋賀</v>
      </c>
    </row>
    <row r="25" spans="3:33" s="522" customFormat="1">
      <c r="D25" t="str">
        <f>IFERROR(INDEX('貼_耕地面積(全国・e-stat)'!$N$24:$N$70,MATCH('貼_耕地面積(全国・e-stat)'!M36,'貼_耕地面積(全国・e-stat)'!$P$24:$P$70,0)),"-")</f>
        <v>長野</v>
      </c>
      <c r="E25" t="str">
        <f>IFERROR(INDEX('貼_耕地面積(全国・e-stat)'!$N$24:$N$70,MATCH('貼_耕地面積(全国・e-stat)'!M36,'貼_耕地面積(全国・e-stat)'!$W$24:$W$70,0)),"-")</f>
        <v>熊本</v>
      </c>
      <c r="F25" t="str">
        <f>IFERROR(INDEX('貼_耕地面積(全国・e-stat)'!$N$24:$N$70,MATCH('貼_耕地面積(全国・e-stat)'!M36,'貼_耕地面積(全国・e-stat)'!$AD$24:$AD$70,0)),"-")</f>
        <v>埼玉</v>
      </c>
      <c r="G25" t="str">
        <f>IFERROR(INDEX('貼_水稲(全国・e-stat)'!$Y$12:$Y$58,MATCH('貼_水稲(全国・e-stat)'!X24,'貼_水稲(全国・e-stat)'!$AA$12:$AA$58,0)),"-")</f>
        <v>兵庫</v>
      </c>
      <c r="H25" t="str">
        <f>IFERROR(INDEX('貼_水稲(全国・e-stat)'!$Y$12:$Y$58,MATCH('貼_水稲(全国・e-stat)'!$X24,'貼_水稲(全国・e-stat)'!$AG$12:$AG$58,0)),"-")</f>
        <v>長野</v>
      </c>
      <c r="I25" t="str">
        <f>IFERROR(INDEX('貼_水稲(全国・e-stat)'!$Y$12:$Y$58,MATCH('貼_水稲(全国・e-stat)'!$X24,'貼_水稲(全国・e-stat)'!$AM$12:$AM$58,0)),"-")</f>
        <v>新潟</v>
      </c>
      <c r="J25" t="str">
        <f>IFERROR(INDEX('貼_小麦(全国・e-stat)'!$N$10:$N$56,MATCH('貼_小麦(全国・e-stat)'!$M22,'貼_小麦(全国・e-stat)'!P$10:P$56,0)),"-")</f>
        <v>大分</v>
      </c>
      <c r="K25" t="str">
        <f>IFERROR(INDEX('貼_小麦(全国・e-stat)'!$N$10:$N$56,MATCH('貼_小麦(全国・e-stat)'!$M22,'貼_小麦(全国・e-stat)'!V$10:V$56,0)),"-")</f>
        <v>栃木</v>
      </c>
      <c r="L25" t="str">
        <f>IFERROR(INDEX('貼_小麦(全国・e-stat)'!$N$10:$N$56,MATCH('貼_小麦(全国・e-stat)'!$M22,'貼_小麦(全国・e-stat)'!AB$10:AB$56,0)),"-")</f>
        <v>福岡</v>
      </c>
      <c r="S25" s="842" t="str">
        <f>IFERROR(INDEX('貼_大豆(全国・e-stat)'!$N$9:$N$55,MATCH('貼_大豆(全国・e-stat)'!$M21,'貼_大豆(全国・e-stat)'!P$9:P$55,0)),"-")</f>
        <v>愛知</v>
      </c>
      <c r="T25" s="842" t="str">
        <f>IFERROR(INDEX('貼_大豆(全国・e-stat)'!$N$9:$N$55,MATCH('貼_大豆(全国・e-stat)'!$M21,'貼_大豆(全国・e-stat)'!V$9:V$55,0)),"-")</f>
        <v>茨城</v>
      </c>
      <c r="U25" s="842" t="str">
        <f>IFERROR(INDEX('貼_大豆(全国・e-stat)'!$N$9:$N$55,MATCH('貼_大豆(全国・e-stat)'!$M21,'貼_大豆(全国・e-stat)'!AB$9:AB$55,0)),"-")</f>
        <v>愛知</v>
      </c>
      <c r="Y25" s="842" t="str">
        <f>IFERROR(INDEX('貼_そば(全国・e-stat)'!$J$10:$J$56,MATCH('貼_そば(全国・e-stat)'!$I22,'貼_そば(全国・e-stat)'!L$10:L$56,0)),"-")</f>
        <v>熊本</v>
      </c>
      <c r="Z25" s="842" t="str">
        <f>IFERROR(INDEX('貼_そば(全国・e-stat)'!$J$10:$J$56,MATCH('貼_そば(全国・e-stat)'!$I22,'貼_そば(全国・e-stat)'!R$10:R$56,0)),"-")</f>
        <v>群馬</v>
      </c>
      <c r="AA25" s="842" t="str">
        <f>IFERROR(INDEX('貼_そば(全国・e-stat)'!$J$10:$J$56,MATCH('貼_そば(全国・e-stat)'!$I22,'貼_そば(全国・e-stat)'!X$10:X$56,0)),"-")</f>
        <v>山梨</v>
      </c>
      <c r="AB25" s="842" t="str">
        <f>IFERROR(INDEX('貼_ばれいしょ(全国・e-stat)'!$N$15:$N$61,MATCH('貼_ばれいしょ(全国・e-stat)'!$M27,'貼_ばれいしょ(全国・e-stat)'!P$15:P$61,0)),"-")</f>
        <v>宮崎</v>
      </c>
      <c r="AC25" s="842" t="str">
        <f>IFERROR(INDEX('貼_ばれいしょ(全国・e-stat)'!$N$15:$N$61,MATCH('貼_ばれいしょ(全国・e-stat)'!$M27,'貼_ばれいしょ(全国・e-stat)'!V$15:V$61,0)),"-")</f>
        <v>宮城</v>
      </c>
      <c r="AD25" s="842" t="str">
        <f>IFERROR(INDEX('貼_ばれいしょ(全国・e-stat)'!$N$15:$N$61,MATCH('貼_ばれいしょ(全国・e-stat)'!$M27,'貼_ばれいしょ(全国・e-stat)'!AB$15:AB$61,0)),"-")</f>
        <v>宮城</v>
      </c>
      <c r="AE25" s="842" t="str">
        <f>IFERROR(INDEX('貼_なたね(全国・e-stat)'!$N$11:$N$57,MATCH('貼_なたね(全国・e-stat)'!$M23,'貼_なたね(全国・e-stat)'!P$11:P$57,0)),"-")</f>
        <v>福岡</v>
      </c>
      <c r="AF25" s="842" t="str">
        <f>IFERROR(INDEX('貼_なたね(全国・e-stat)'!$N$11:$N$57,MATCH('貼_なたね(全国・e-stat)'!$M23,'貼_なたね(全国・e-stat)'!V$11:V$57,0)),"-")</f>
        <v>大分</v>
      </c>
      <c r="AG25" s="842" t="str">
        <f>IFERROR(INDEX('貼_なたね(全国・e-stat)'!$N$11:$N$57,MATCH('貼_なたね(全国・e-stat)'!$M23,'貼_なたね(全国・e-stat)'!AB$11:AB$57,0)),"-")</f>
        <v>山形</v>
      </c>
    </row>
    <row r="26" spans="3:33" s="522" customFormat="1">
      <c r="D26" t="str">
        <f>IFERROR(INDEX('貼_耕地面積(全国・e-stat)'!$N$24:$N$70,MATCH('貼_耕地面積(全国・e-stat)'!M37,'貼_耕地面積(全国・e-stat)'!$P$24:$P$70,0)),"-")</f>
        <v>熊本</v>
      </c>
      <c r="E26" t="str">
        <f>IFERROR(INDEX('貼_耕地面積(全国・e-stat)'!$N$24:$N$70,MATCH('貼_耕地面積(全国・e-stat)'!M37,'貼_耕地面積(全国・e-stat)'!$W$24:$W$70,0)),"-")</f>
        <v>福岡</v>
      </c>
      <c r="F26" t="str">
        <f>IFERROR(INDEX('貼_耕地面積(全国・e-stat)'!$N$24:$N$70,MATCH('貼_耕地面積(全国・e-stat)'!M37,'貼_耕地面積(全国・e-stat)'!$AD$24:$AD$70,0)),"-")</f>
        <v>愛知</v>
      </c>
      <c r="G26" t="str">
        <f>IFERROR(INDEX('貼_水稲(全国・e-stat)'!$Y$12:$Y$58,MATCH('貼_水稲(全国・e-stat)'!X25,'貼_水稲(全国・e-stat)'!$AA$12:$AA$58,0)),"-")</f>
        <v>福岡</v>
      </c>
      <c r="H26" t="str">
        <f>IFERROR(INDEX('貼_水稲(全国・e-stat)'!$Y$12:$Y$58,MATCH('貼_水稲(全国・e-stat)'!$X25,'貼_水稲(全国・e-stat)'!$AG$12:$AG$58,0)),"-")</f>
        <v>兵庫</v>
      </c>
      <c r="I26" t="str">
        <f>IFERROR(INDEX('貼_水稲(全国・e-stat)'!$Y$12:$Y$58,MATCH('貼_水稲(全国・e-stat)'!$X25,'貼_水稲(全国・e-stat)'!$AM$12:$AM$58,0)),"-")</f>
        <v>山梨</v>
      </c>
      <c r="J26" t="str">
        <f>IFERROR(INDEX('貼_小麦(全国・e-stat)'!$N$10:$N$56,MATCH('貼_小麦(全国・e-stat)'!$M23,'貼_小麦(全国・e-stat)'!P$10:P$56,0)),"-")</f>
        <v>栃木</v>
      </c>
      <c r="K26" t="str">
        <f>IFERROR(INDEX('貼_小麦(全国・e-stat)'!$N$10:$N$56,MATCH('貼_小麦(全国・e-stat)'!$M23,'貼_小麦(全国・e-stat)'!V$10:V$56,0)),"-")</f>
        <v>長野</v>
      </c>
      <c r="L26" t="str">
        <f>IFERROR(INDEX('貼_小麦(全国・e-stat)'!$N$10:$N$56,MATCH('貼_小麦(全国・e-stat)'!$M23,'貼_小麦(全国・e-stat)'!AB$10:AB$56,0)),"-")</f>
        <v>茨城</v>
      </c>
      <c r="S26" s="842" t="str">
        <f>IFERROR(INDEX('貼_大豆(全国・e-stat)'!$N$9:$N$55,MATCH('貼_大豆(全国・e-stat)'!$M22,'貼_大豆(全国・e-stat)'!P$9:P$55,0)),"-")</f>
        <v>茨城</v>
      </c>
      <c r="T26" s="842" t="str">
        <f>IFERROR(INDEX('貼_大豆(全国・e-stat)'!$N$9:$N$55,MATCH('貼_大豆(全国・e-stat)'!$M22,'貼_大豆(全国・e-stat)'!V$9:V$55,0)),"-")</f>
        <v>栃木</v>
      </c>
      <c r="U26" s="842" t="str">
        <f>IFERROR(INDEX('貼_大豆(全国・e-stat)'!$N$9:$N$55,MATCH('貼_大豆(全国・e-stat)'!$M22,'貼_大豆(全国・e-stat)'!AB$9:AB$55,0)),"-")</f>
        <v>福岡</v>
      </c>
      <c r="Y26" s="842" t="str">
        <f>IFERROR(INDEX('貼_そば(全国・e-stat)'!$J$10:$J$56,MATCH('貼_そば(全国・e-stat)'!$I23,'貼_そば(全国・e-stat)'!L$10:L$56,0)),"-")</f>
        <v>島根</v>
      </c>
      <c r="Z26" s="842" t="str">
        <f>IFERROR(INDEX('貼_そば(全国・e-stat)'!$J$10:$J$56,MATCH('貼_そば(全国・e-stat)'!$I23,'貼_そば(全国・e-stat)'!R$10:R$56,0)),"-")</f>
        <v>滋賀</v>
      </c>
      <c r="AA26" s="842" t="str">
        <f>IFERROR(INDEX('貼_そば(全国・e-stat)'!$J$10:$J$56,MATCH('貼_そば(全国・e-stat)'!$I23,'貼_そば(全国・e-stat)'!X$10:X$56,0)),"-")</f>
        <v>三重</v>
      </c>
      <c r="AB26" s="842" t="str">
        <f>IFERROR(INDEX('貼_ばれいしょ(全国・e-stat)'!$N$15:$N$61,MATCH('貼_ばれいしょ(全国・e-stat)'!$M28,'貼_ばれいしょ(全国・e-stat)'!P$15:P$61,0)),"-")</f>
        <v>三重</v>
      </c>
      <c r="AC26" s="842" t="str">
        <f>IFERROR(INDEX('貼_ばれいしょ(全国・e-stat)'!$N$15:$N$61,MATCH('貼_ばれいしょ(全国・e-stat)'!$M28,'貼_ばれいしょ(全国・e-stat)'!V$15:V$61,0)),"-")</f>
        <v>佐賀</v>
      </c>
      <c r="AD26" s="842" t="str">
        <f>IFERROR(INDEX('貼_ばれいしょ(全国・e-stat)'!$N$15:$N$61,MATCH('貼_ばれいしょ(全国・e-stat)'!$M28,'貼_ばれいしょ(全国・e-stat)'!AB$15:AB$61,0)),"-")</f>
        <v>広島</v>
      </c>
      <c r="AE26" s="842" t="str">
        <f>IFERROR(INDEX('貼_なたね(全国・e-stat)'!$N$11:$N$57,MATCH('貼_なたね(全国・e-stat)'!$M24,'貼_なたね(全国・e-stat)'!P$11:P$57,0)),"-")</f>
        <v>兵庫</v>
      </c>
      <c r="AF26" s="842" t="str">
        <f>IFERROR(INDEX('貼_なたね(全国・e-stat)'!$N$11:$N$57,MATCH('貼_なたね(全国・e-stat)'!$M24,'貼_なたね(全国・e-stat)'!V$11:V$57,0)),"-")</f>
        <v>群馬</v>
      </c>
      <c r="AG26" s="842" t="str">
        <f>IFERROR(INDEX('貼_なたね(全国・e-stat)'!$N$11:$N$57,MATCH('貼_なたね(全国・e-stat)'!$M24,'貼_なたね(全国・e-stat)'!AB$11:AB$57,0)),"-")</f>
        <v>鳥取</v>
      </c>
    </row>
    <row r="27" spans="3:33" s="522" customFormat="1">
      <c r="D27" t="str">
        <f>IFERROR(INDEX('貼_耕地面積(全国・e-stat)'!$N$24:$N$70,MATCH('貼_耕地面積(全国・e-stat)'!M38,'貼_耕地面積(全国・e-stat)'!$P$24:$P$70,0)),"-")</f>
        <v>福岡</v>
      </c>
      <c r="E27" t="str">
        <f>IFERROR(INDEX('貼_耕地面積(全国・e-stat)'!$N$24:$N$70,MATCH('貼_耕地面積(全国・e-stat)'!M38,'貼_耕地面積(全国・e-stat)'!$W$24:$W$70,0)),"-")</f>
        <v>富山</v>
      </c>
      <c r="F27" t="str">
        <f>IFERROR(INDEX('貼_耕地面積(全国・e-stat)'!$N$24:$N$70,MATCH('貼_耕地面積(全国・e-stat)'!M38,'貼_耕地面積(全国・e-stat)'!$AD$24:$AD$70,0)),"-")</f>
        <v>宮崎</v>
      </c>
      <c r="G27" t="str">
        <f>IFERROR(INDEX('貼_水稲(全国・e-stat)'!$Y$12:$Y$58,MATCH('貼_水稲(全国・e-stat)'!X26,'貼_水稲(全国・e-stat)'!$AA$12:$AA$58,0)),"-")</f>
        <v>長野</v>
      </c>
      <c r="H27" t="str">
        <f>IFERROR(INDEX('貼_水稲(全国・e-stat)'!$Y$12:$Y$58,MATCH('貼_水稲(全国・e-stat)'!$X26,'貼_水稲(全国・e-stat)'!$AG$12:$AG$58,0)),"-")</f>
        <v>熊本</v>
      </c>
      <c r="I27" t="str">
        <f>IFERROR(INDEX('貼_水稲(全国・e-stat)'!$Y$12:$Y$58,MATCH('貼_水稲(全国・e-stat)'!$X26,'貼_水稲(全国・e-stat)'!$AM$12:$AM$58,0)),"-")</f>
        <v>福井</v>
      </c>
      <c r="J27" t="str">
        <f>IFERROR(INDEX('貼_小麦(全国・e-stat)'!$N$10:$N$56,MATCH('貼_小麦(全国・e-stat)'!$M24,'貼_小麦(全国・e-stat)'!P$10:P$56,0)),"-")</f>
        <v>香川</v>
      </c>
      <c r="K27" t="str">
        <f>IFERROR(INDEX('貼_小麦(全国・e-stat)'!$N$10:$N$56,MATCH('貼_小麦(全国・e-stat)'!$M24,'貼_小麦(全国・e-stat)'!V$10:V$56,0)),"-")</f>
        <v>香川</v>
      </c>
      <c r="L27" t="str">
        <f>IFERROR(INDEX('貼_小麦(全国・e-stat)'!$N$10:$N$56,MATCH('貼_小麦(全国・e-stat)'!$M24,'貼_小麦(全国・e-stat)'!AB$10:AB$56,0)),"-")</f>
        <v>滋賀</v>
      </c>
      <c r="S27" s="842" t="str">
        <f>IFERROR(INDEX('貼_大豆(全国・e-stat)'!$N$9:$N$55,MATCH('貼_大豆(全国・e-stat)'!$M23,'貼_大豆(全国・e-stat)'!P$9:P$55,0)),"-")</f>
        <v>岐阜</v>
      </c>
      <c r="T27" s="842" t="str">
        <f>IFERROR(INDEX('貼_大豆(全国・e-stat)'!$N$9:$N$55,MATCH('貼_大豆(全国・e-stat)'!$M23,'貼_大豆(全国・e-stat)'!V$9:V$55,0)),"-")</f>
        <v>長野</v>
      </c>
      <c r="U27" s="842" t="str">
        <f>IFERROR(INDEX('貼_大豆(全国・e-stat)'!$N$9:$N$55,MATCH('貼_大豆(全国・e-stat)'!$M23,'貼_大豆(全国・e-stat)'!AB$9:AB$55,0)),"-")</f>
        <v>岩手</v>
      </c>
      <c r="Y27" s="842" t="str">
        <f>IFERROR(INDEX('貼_そば(全国・e-stat)'!$J$10:$J$56,MATCH('貼_そば(全国・e-stat)'!$I24,'貼_そば(全国・e-stat)'!L$10:L$56,0)),"-")</f>
        <v>宮城</v>
      </c>
      <c r="Z27" s="842" t="str">
        <f>IFERROR(INDEX('貼_そば(全国・e-stat)'!$J$10:$J$56,MATCH('貼_そば(全国・e-stat)'!$I24,'貼_そば(全国・e-stat)'!R$10:R$56,0)),"-")</f>
        <v>熊本</v>
      </c>
      <c r="AA27" s="842" t="str">
        <f>IFERROR(INDEX('貼_そば(全国・e-stat)'!$J$10:$J$56,MATCH('貼_そば(全国・e-stat)'!$I24,'貼_そば(全国・e-stat)'!X$10:X$56,0)),"-")</f>
        <v>福島</v>
      </c>
      <c r="AB27" s="842" t="str">
        <f>IFERROR(INDEX('貼_ばれいしょ(全国・e-stat)'!$N$15:$N$61,MATCH('貼_ばれいしょ(全国・e-stat)'!$M29,'貼_ばれいしょ(全国・e-stat)'!P$15:P$61,0)),"-")</f>
        <v>岡山</v>
      </c>
      <c r="AC27" s="842" t="str">
        <f>IFERROR(INDEX('貼_ばれいしょ(全国・e-stat)'!$N$15:$N$61,MATCH('貼_ばれいしょ(全国・e-stat)'!$M29,'貼_ばれいしょ(全国・e-stat)'!V$15:V$61,0)),"-")</f>
        <v>三重</v>
      </c>
      <c r="AD27" s="842" t="str">
        <f>IFERROR(INDEX('貼_ばれいしょ(全国・e-stat)'!$N$15:$N$61,MATCH('貼_ばれいしょ(全国・e-stat)'!$M29,'貼_ばれいしょ(全国・e-stat)'!AB$15:AB$61,0)),"-")</f>
        <v>岡山</v>
      </c>
      <c r="AE27" s="842" t="str">
        <f>IFERROR(INDEX('貼_なたね(全国・e-stat)'!$N$11:$N$57,MATCH('貼_なたね(全国・e-stat)'!$M25,'貼_なたね(全国・e-stat)'!P$11:P$57,0)),"-")</f>
        <v>秋田</v>
      </c>
      <c r="AF27" s="842" t="str">
        <f>IFERROR(INDEX('貼_なたね(全国・e-stat)'!$N$11:$N$57,MATCH('貼_なたね(全国・e-stat)'!$M25,'貼_なたね(全国・e-stat)'!V$11:V$57,0)),"-")</f>
        <v>埼玉</v>
      </c>
      <c r="AG27" s="842" t="str">
        <f>IFERROR(INDEX('貼_なたね(全国・e-stat)'!$N$11:$N$57,MATCH('貼_なたね(全国・e-stat)'!$M25,'貼_なたね(全国・e-stat)'!AB$11:AB$57,0)),"-")</f>
        <v>島根</v>
      </c>
    </row>
    <row r="28" spans="3:33" s="522" customFormat="1">
      <c r="D28" t="str">
        <f>IFERROR(INDEX('貼_耕地面積(全国・e-stat)'!$N$24:$N$70,MATCH('貼_耕地面積(全国・e-stat)'!M39,'貼_耕地面積(全国・e-stat)'!$P$24:$P$70,0)),"-")</f>
        <v>埼玉</v>
      </c>
      <c r="E28" t="str">
        <f>IFERROR(INDEX('貼_耕地面積(全国・e-stat)'!$N$24:$N$70,MATCH('貼_耕地面積(全国・e-stat)'!M39,'貼_耕地面積(全国・e-stat)'!$W$24:$W$70,0)),"-")</f>
        <v>長野</v>
      </c>
      <c r="F28" t="str">
        <f>IFERROR(INDEX('貼_耕地面積(全国・e-stat)'!$N$24:$N$70,MATCH('貼_耕地面積(全国・e-stat)'!M39,'貼_耕地面積(全国・e-stat)'!$AD$24:$AD$70,0)),"-")</f>
        <v>栃木</v>
      </c>
      <c r="G28" t="str">
        <f>IFERROR(INDEX('貼_水稲(全国・e-stat)'!$Y$12:$Y$58,MATCH('貼_水稲(全国・e-stat)'!X27,'貼_水稲(全国・e-stat)'!$AA$12:$AA$58,0)),"-")</f>
        <v>熊本</v>
      </c>
      <c r="H28" t="str">
        <f>IFERROR(INDEX('貼_水稲(全国・e-stat)'!$Y$12:$Y$58,MATCH('貼_水稲(全国・e-stat)'!$X27,'貼_水稲(全国・e-stat)'!$AG$12:$AG$58,0)),"-")</f>
        <v>福岡</v>
      </c>
      <c r="I28" t="str">
        <f>IFERROR(INDEX('貼_水稲(全国・e-stat)'!$Y$12:$Y$58,MATCH('貼_水稲(全国・e-stat)'!$X27,'貼_水稲(全国・e-stat)'!$AM$12:$AM$58,0)),"-")</f>
        <v>京都</v>
      </c>
      <c r="J28" t="str">
        <f>IFERROR(INDEX('貼_小麦(全国・e-stat)'!$N$10:$N$56,MATCH('貼_小麦(全国・e-stat)'!$M25,'貼_小麦(全国・e-stat)'!P$10:P$56,0)),"-")</f>
        <v>長野</v>
      </c>
      <c r="K28" t="str">
        <f>IFERROR(INDEX('貼_小麦(全国・e-stat)'!$N$10:$N$56,MATCH('貼_小麦(全国・e-stat)'!$M25,'貼_小麦(全国・e-stat)'!V$10:V$56,0)),"-")</f>
        <v>大分</v>
      </c>
      <c r="L28" t="str">
        <f>IFERROR(INDEX('貼_小麦(全国・e-stat)'!$N$10:$N$56,MATCH('貼_小麦(全国・e-stat)'!$M25,'貼_小麦(全国・e-stat)'!AB$10:AB$56,0)),"-")</f>
        <v>佐賀</v>
      </c>
      <c r="S28" s="842" t="str">
        <f>IFERROR(INDEX('貼_大豆(全国・e-stat)'!$N$9:$N$55,MATCH('貼_大豆(全国・e-stat)'!$M24,'貼_大豆(全国・e-stat)'!P$9:P$55,0)),"-")</f>
        <v>栃木</v>
      </c>
      <c r="T28" s="842" t="str">
        <f>IFERROR(INDEX('貼_大豆(全国・e-stat)'!$N$9:$N$55,MATCH('貼_大豆(全国・e-stat)'!$M24,'貼_大豆(全国・e-stat)'!V$9:V$55,0)),"-")</f>
        <v>三重</v>
      </c>
      <c r="U28" s="842" t="str">
        <f>IFERROR(INDEX('貼_大豆(全国・e-stat)'!$N$9:$N$55,MATCH('貼_大豆(全国・e-stat)'!$M24,'貼_大豆(全国・e-stat)'!AB$9:AB$55,0)),"-")</f>
        <v>富山</v>
      </c>
      <c r="Y28" s="842" t="str">
        <f>IFERROR(INDEX('貼_そば(全国・e-stat)'!$J$10:$J$56,MATCH('貼_そば(全国・e-stat)'!$I25,'貼_そば(全国・e-stat)'!L$10:L$56,0)),"-")</f>
        <v>富山</v>
      </c>
      <c r="Z28" s="842" t="str">
        <f>IFERROR(INDEX('貼_そば(全国・e-stat)'!$J$10:$J$56,MATCH('貼_そば(全国・e-stat)'!$I25,'貼_そば(全国・e-stat)'!R$10:R$56,0)),"-")</f>
        <v>富山</v>
      </c>
      <c r="AA28" s="842" t="str">
        <f>IFERROR(INDEX('貼_そば(全国・e-stat)'!$J$10:$J$56,MATCH('貼_そば(全国・e-stat)'!$I25,'貼_そば(全国・e-stat)'!X$10:X$56,0)),"-")</f>
        <v>岐阜</v>
      </c>
      <c r="AB28" s="842" t="str">
        <f>IFERROR(INDEX('貼_ばれいしょ(全国・e-stat)'!$N$15:$N$61,MATCH('貼_ばれいしょ(全国・e-stat)'!$M30,'貼_ばれいしょ(全国・e-stat)'!P$15:P$61,0)),"-")</f>
        <v>佐賀</v>
      </c>
      <c r="AC28" s="842" t="str">
        <f>IFERROR(INDEX('貼_ばれいしょ(全国・e-stat)'!$N$15:$N$61,MATCH('貼_ばれいしょ(全国・e-stat)'!$M30,'貼_ばれいしょ(全国・e-stat)'!V$15:V$61,0)),"-")</f>
        <v>岡山</v>
      </c>
      <c r="AD28" s="842" t="str">
        <f>IFERROR(INDEX('貼_ばれいしょ(全国・e-stat)'!$N$15:$N$61,MATCH('貼_ばれいしょ(全国・e-stat)'!$M30,'貼_ばれいしょ(全国・e-stat)'!AB$15:AB$61,0)),"-")</f>
        <v>三重</v>
      </c>
      <c r="AE28" s="842" t="str">
        <f>IFERROR(INDEX('貼_なたね(全国・e-stat)'!$N$11:$N$57,MATCH('貼_なたね(全国・e-stat)'!$M26,'貼_なたね(全国・e-stat)'!P$11:P$57,0)),"-")</f>
        <v>長野</v>
      </c>
      <c r="AF28" s="842" t="str">
        <f>IFERROR(INDEX('貼_なたね(全国・e-stat)'!$N$11:$N$57,MATCH('貼_なたね(全国・e-stat)'!$M26,'貼_なたね(全国・e-stat)'!V$11:V$57,0)),"-")</f>
        <v>富山</v>
      </c>
      <c r="AG28" s="842" t="str">
        <f>IFERROR(INDEX('貼_なたね(全国・e-stat)'!$N$11:$N$57,MATCH('貼_なたね(全国・e-stat)'!$M26,'貼_なたね(全国・e-stat)'!AB$11:AB$57,0)),"-")</f>
        <v>長崎</v>
      </c>
    </row>
    <row r="29" spans="3:33" s="522" customFormat="1">
      <c r="D29" t="str">
        <f>IFERROR(INDEX('貼_耕地面積(全国・e-stat)'!$N$24:$N$70,MATCH('貼_耕地面積(全国・e-stat)'!M40,'貼_耕地面積(全国・e-stat)'!$P$24:$P$70,0)),"-")</f>
        <v>愛知</v>
      </c>
      <c r="E29" t="str">
        <f>IFERROR(INDEX('貼_耕地面積(全国・e-stat)'!$N$24:$N$70,MATCH('貼_耕地面積(全国・e-stat)'!M40,'貼_耕地面積(全国・e-stat)'!$W$24:$W$70,0)),"-")</f>
        <v>岡山</v>
      </c>
      <c r="F29" t="str">
        <f>IFERROR(INDEX('貼_耕地面積(全国・e-stat)'!$N$24:$N$70,MATCH('貼_耕地面積(全国・e-stat)'!M40,'貼_耕地面積(全国・e-stat)'!$AD$24:$AD$70,0)),"-")</f>
        <v>長崎</v>
      </c>
      <c r="G29" t="str">
        <f>IFERROR(INDEX('貼_水稲(全国・e-stat)'!$Y$12:$Y$58,MATCH('貼_水稲(全国・e-stat)'!X28,'貼_水稲(全国・e-stat)'!$AA$12:$AA$58,0)),"-")</f>
        <v>埼玉</v>
      </c>
      <c r="H29" t="str">
        <f>IFERROR(INDEX('貼_水稲(全国・e-stat)'!$Y$12:$Y$58,MATCH('貼_水稲(全国・e-stat)'!$X28,'貼_水稲(全国・e-stat)'!$AG$12:$AG$58,0)),"-")</f>
        <v>滋賀</v>
      </c>
      <c r="I29" t="str">
        <f>IFERROR(INDEX('貼_水稲(全国・e-stat)'!$Y$12:$Y$58,MATCH('貼_水稲(全国・e-stat)'!$X28,'貼_水稲(全国・e-stat)'!$AM$12:$AM$58,0)),"-")</f>
        <v>奈良</v>
      </c>
      <c r="J29" t="str">
        <f>IFERROR(INDEX('貼_小麦(全国・e-stat)'!$N$10:$N$56,MATCH('貼_小麦(全国・e-stat)'!$M26,'貼_小麦(全国・e-stat)'!P$10:P$56,0)),"-")</f>
        <v>兵庫</v>
      </c>
      <c r="K29" t="str">
        <f>IFERROR(INDEX('貼_小麦(全国・e-stat)'!$N$10:$N$56,MATCH('貼_小麦(全国・e-stat)'!$M26,'貼_小麦(全国・e-stat)'!V$10:V$56,0)),"-")</f>
        <v>宮城</v>
      </c>
      <c r="L29" t="str">
        <f>IFERROR(INDEX('貼_小麦(全国・e-stat)'!$N$10:$N$56,MATCH('貼_小麦(全国・e-stat)'!$M26,'貼_小麦(全国・e-stat)'!AB$10:AB$56,0)),"-")</f>
        <v>岐阜</v>
      </c>
      <c r="S29" s="842" t="str">
        <f>IFERROR(INDEX('貼_大豆(全国・e-stat)'!$N$9:$N$55,MATCH('貼_大豆(全国・e-stat)'!$M25,'貼_大豆(全国・e-stat)'!P$9:P$55,0)),"-")</f>
        <v>熊本</v>
      </c>
      <c r="T29" s="842" t="str">
        <f>IFERROR(INDEX('貼_大豆(全国・e-stat)'!$N$9:$N$55,MATCH('貼_大豆(全国・e-stat)'!$M25,'貼_大豆(全国・e-stat)'!V$9:V$55,0)),"-")</f>
        <v>熊本</v>
      </c>
      <c r="U29" s="842" t="str">
        <f>IFERROR(INDEX('貼_大豆(全国・e-stat)'!$N$9:$N$55,MATCH('貼_大豆(全国・e-stat)'!$M25,'貼_大豆(全国・e-stat)'!AB$9:AB$55,0)),"-")</f>
        <v>福井</v>
      </c>
      <c r="Y29" s="842" t="str">
        <f>IFERROR(INDEX('貼_そば(全国・e-stat)'!$J$10:$J$56,MATCH('貼_そば(全国・e-stat)'!$I26,'貼_そば(全国・e-stat)'!L$10:L$56,0)),"-")</f>
        <v>滋賀</v>
      </c>
      <c r="Z29" s="842" t="str">
        <f>IFERROR(INDEX('貼_そば(全国・e-stat)'!$J$10:$J$56,MATCH('貼_そば(全国・e-stat)'!$I26,'貼_そば(全国・e-stat)'!R$10:R$56,0)),"-")</f>
        <v>千葉</v>
      </c>
      <c r="AA29" s="842" t="str">
        <f>IFERROR(INDEX('貼_そば(全国・e-stat)'!$J$10:$J$56,MATCH('貼_そば(全国・e-stat)'!$I26,'貼_そば(全国・e-stat)'!X$10:X$56,0)),"-")</f>
        <v>熊本</v>
      </c>
      <c r="AB29" s="842" t="str">
        <f>IFERROR(INDEX('貼_ばれいしょ(全国・e-stat)'!$N$15:$N$61,MATCH('貼_ばれいしょ(全国・e-stat)'!$M31,'貼_ばれいしょ(全国・e-stat)'!P$15:P$61,0)),"-")</f>
        <v>-</v>
      </c>
      <c r="AC29" s="842" t="str">
        <f>IFERROR(INDEX('貼_ばれいしょ(全国・e-stat)'!$N$15:$N$61,MATCH('貼_ばれいしょ(全国・e-stat)'!$M31,'貼_ばれいしょ(全国・e-stat)'!V$15:V$61,0)),"-")</f>
        <v>-</v>
      </c>
      <c r="AD29" s="842" t="str">
        <f>IFERROR(INDEX('貼_ばれいしょ(全国・e-stat)'!$N$15:$N$61,MATCH('貼_ばれいしょ(全国・e-stat)'!$M31,'貼_ばれいしょ(全国・e-stat)'!AB$15:AB$61,0)),"-")</f>
        <v>-</v>
      </c>
      <c r="AE29" s="842" t="str">
        <f>IFERROR(INDEX('貼_なたね(全国・e-stat)'!$N$11:$N$57,MATCH('貼_なたね(全国・e-stat)'!$M27,'貼_なたね(全国・e-stat)'!P$11:P$57,0)),"-")</f>
        <v>鹿児島</v>
      </c>
      <c r="AF29" s="842" t="str">
        <f>IFERROR(INDEX('貼_なたね(全国・e-stat)'!$N$11:$N$57,MATCH('貼_なたね(全国・e-stat)'!$M27,'貼_なたね(全国・e-stat)'!V$11:V$57,0)),"-")</f>
        <v>秋田</v>
      </c>
      <c r="AG29" s="842" t="str">
        <f>IFERROR(INDEX('貼_なたね(全国・e-stat)'!$N$11:$N$57,MATCH('貼_なたね(全国・e-stat)'!$M27,'貼_なたね(全国・e-stat)'!AB$11:AB$57,0)),"-")</f>
        <v>奈良</v>
      </c>
    </row>
    <row r="30" spans="3:33" s="522" customFormat="1">
      <c r="D30" t="str">
        <f>IFERROR(INDEX('貼_耕地面積(全国・e-stat)'!$N$24:$N$70,MATCH('貼_耕地面積(全国・e-stat)'!M41,'貼_耕地面積(全国・e-stat)'!$P$24:$P$70,0)),"-")</f>
        <v>兵庫</v>
      </c>
      <c r="E30" t="str">
        <f>IFERROR(INDEX('貼_耕地面積(全国・e-stat)'!$N$24:$N$70,MATCH('貼_耕地面積(全国・e-stat)'!M41,'貼_耕地面積(全国・e-stat)'!$W$24:$W$70,0)),"-")</f>
        <v>滋賀</v>
      </c>
      <c r="F30" t="str">
        <f>IFERROR(INDEX('貼_耕地面積(全国・e-stat)'!$N$24:$N$70,MATCH('貼_耕地面積(全国・e-stat)'!M41,'貼_耕地面積(全国・e-stat)'!$AD$24:$AD$70,0)),"-")</f>
        <v>山形</v>
      </c>
      <c r="G30" t="str">
        <f>IFERROR(INDEX('貼_水稲(全国・e-stat)'!$Y$12:$Y$58,MATCH('貼_水稲(全国・e-stat)'!X29,'貼_水稲(全国・e-stat)'!$AA$12:$AA$58,0)),"-")</f>
        <v>滋賀</v>
      </c>
      <c r="H30" t="str">
        <f>IFERROR(INDEX('貼_水稲(全国・e-stat)'!$Y$12:$Y$58,MATCH('貼_水稲(全国・e-stat)'!$X29,'貼_水稲(全国・e-stat)'!$AG$12:$AG$58,0)),"-")</f>
        <v>岡山</v>
      </c>
      <c r="I30" t="str">
        <f>IFERROR(INDEX('貼_水稲(全国・e-stat)'!$Y$12:$Y$58,MATCH('貼_水稲(全国・e-stat)'!$X29,'貼_水稲(全国・e-stat)'!$AM$12:$AM$58,0)),"-")</f>
        <v>広島</v>
      </c>
      <c r="J30" t="str">
        <f>IFERROR(INDEX('貼_小麦(全国・e-stat)'!$N$10:$N$56,MATCH('貼_小麦(全国・e-stat)'!$M27,'貼_小麦(全国・e-stat)'!P$10:P$56,0)),"-")</f>
        <v>山口</v>
      </c>
      <c r="K30" t="str">
        <f>IFERROR(INDEX('貼_小麦(全国・e-stat)'!$N$10:$N$56,MATCH('貼_小麦(全国・e-stat)'!$M27,'貼_小麦(全国・e-stat)'!V$10:V$56,0)),"-")</f>
        <v>山口</v>
      </c>
      <c r="L30" t="str">
        <f>IFERROR(INDEX('貼_小麦(全国・e-stat)'!$N$10:$N$56,MATCH('貼_小麦(全国・e-stat)'!$M27,'貼_小麦(全国・e-stat)'!AB$10:AB$56,0)),"-")</f>
        <v>山梨</v>
      </c>
      <c r="S30" s="842" t="str">
        <f>IFERROR(INDEX('貼_大豆(全国・e-stat)'!$N$9:$N$55,MATCH('貼_大豆(全国・e-stat)'!$M26,'貼_大豆(全国・e-stat)'!P$9:P$55,0)),"-")</f>
        <v>兵庫</v>
      </c>
      <c r="T30" s="842" t="str">
        <f>IFERROR(INDEX('貼_大豆(全国・e-stat)'!$N$9:$N$55,MATCH('貼_大豆(全国・e-stat)'!$M26,'貼_大豆(全国・e-stat)'!V$9:V$55,0)),"-")</f>
        <v>岐阜</v>
      </c>
      <c r="U30" s="842" t="str">
        <f>IFERROR(INDEX('貼_大豆(全国・e-stat)'!$N$9:$N$55,MATCH('貼_大豆(全国・e-stat)'!$M26,'貼_大豆(全国・e-stat)'!AB$9:AB$55,0)),"-")</f>
        <v>福島</v>
      </c>
      <c r="Y30" s="842" t="str">
        <f>IFERROR(INDEX('貼_そば(全国・e-stat)'!$J$10:$J$56,MATCH('貼_そば(全国・e-stat)'!$I27,'貼_そば(全国・e-stat)'!L$10:L$56,0)),"-")</f>
        <v>群馬</v>
      </c>
      <c r="Z30" s="842" t="str">
        <f>IFERROR(INDEX('貼_そば(全国・e-stat)'!$J$10:$J$56,MATCH('貼_そば(全国・e-stat)'!$I27,'貼_そば(全国・e-stat)'!R$10:R$56,0)),"-")</f>
        <v>埼玉</v>
      </c>
      <c r="AA30" s="842" t="str">
        <f>IFERROR(INDEX('貼_そば(全国・e-stat)'!$J$10:$J$56,MATCH('貼_そば(全国・e-stat)'!$I27,'貼_そば(全国・e-stat)'!X$10:X$56,0)),"-")</f>
        <v>栃木</v>
      </c>
      <c r="AB30" s="842" t="str">
        <f>IFERROR(INDEX('貼_ばれいしょ(全国・e-stat)'!$N$15:$N$61,MATCH('貼_ばれいしょ(全国・e-stat)'!$M32,'貼_ばれいしょ(全国・e-stat)'!P$15:P$61,0)),"-")</f>
        <v>-</v>
      </c>
      <c r="AC30" s="842" t="str">
        <f>IFERROR(INDEX('貼_ばれいしょ(全国・e-stat)'!$N$15:$N$61,MATCH('貼_ばれいしょ(全国・e-stat)'!$M32,'貼_ばれいしょ(全国・e-stat)'!V$15:V$61,0)),"-")</f>
        <v>-</v>
      </c>
      <c r="AD30" s="842" t="str">
        <f>IFERROR(INDEX('貼_ばれいしょ(全国・e-stat)'!$N$15:$N$61,MATCH('貼_ばれいしょ(全国・e-stat)'!$M32,'貼_ばれいしょ(全国・e-stat)'!AB$15:AB$61,0)),"-")</f>
        <v>-</v>
      </c>
      <c r="AE30" s="842" t="str">
        <f>IFERROR(INDEX('貼_なたね(全国・e-stat)'!$N$11:$N$57,MATCH('貼_なたね(全国・e-stat)'!$M28,'貼_なたね(全国・e-stat)'!P$11:P$57,0)),"-")</f>
        <v>群馬</v>
      </c>
      <c r="AF30" s="842" t="str">
        <f>IFERROR(INDEX('貼_なたね(全国・e-stat)'!$N$11:$N$57,MATCH('貼_なたね(全国・e-stat)'!$M28,'貼_なたね(全国・e-stat)'!V$11:V$57,0)),"-")</f>
        <v>兵庫</v>
      </c>
      <c r="AG30" s="842" t="str">
        <f>IFERROR(INDEX('貼_なたね(全国・e-stat)'!$N$11:$N$57,MATCH('貼_なたね(全国・e-stat)'!$M28,'貼_なたね(全国・e-stat)'!AB$11:AB$57,0)),"-")</f>
        <v>大分</v>
      </c>
    </row>
    <row r="31" spans="3:33" s="522" customFormat="1">
      <c r="D31" t="str">
        <f>IFERROR(INDEX('貼_耕地面積(全国・e-stat)'!$N$24:$N$70,MATCH('貼_耕地面積(全国・e-stat)'!M42,'貼_耕地面積(全国・e-stat)'!$P$24:$P$70,0)),"-")</f>
        <v>群馬</v>
      </c>
      <c r="E31" t="str">
        <f>IFERROR(INDEX('貼_耕地面積(全国・e-stat)'!$N$24:$N$70,MATCH('貼_耕地面積(全国・e-stat)'!M42,'貼_耕地面積(全国・e-stat)'!$W$24:$W$70,0)),"-")</f>
        <v>三重</v>
      </c>
      <c r="F31" t="str">
        <f>IFERROR(INDEX('貼_耕地面積(全国・e-stat)'!$N$24:$N$70,MATCH('貼_耕地面積(全国・e-stat)'!M42,'貼_耕地面積(全国・e-stat)'!$AD$24:$AD$70,0)),"-")</f>
        <v>愛媛</v>
      </c>
      <c r="G31" t="str">
        <f>IFERROR(INDEX('貼_水稲(全国・e-stat)'!$Y$12:$Y$58,MATCH('貼_水稲(全国・e-stat)'!X30,'貼_水稲(全国・e-stat)'!$AA$12:$AA$58,0)),"-")</f>
        <v>岡山</v>
      </c>
      <c r="H31" t="str">
        <f>IFERROR(INDEX('貼_水稲(全国・e-stat)'!$Y$12:$Y$58,MATCH('貼_水稲(全国・e-stat)'!$X30,'貼_水稲(全国・e-stat)'!$AG$12:$AG$58,0)),"-")</f>
        <v>埼玉</v>
      </c>
      <c r="I31" t="str">
        <f>IFERROR(INDEX('貼_水稲(全国・e-stat)'!$Y$12:$Y$58,MATCH('貼_水稲(全国・e-stat)'!$X30,'貼_水稲(全国・e-stat)'!$AM$12:$AM$58,0)),"-")</f>
        <v>石川</v>
      </c>
      <c r="J31" t="str">
        <f>IFERROR(INDEX('貼_小麦(全国・e-stat)'!$N$10:$N$56,MATCH('貼_小麦(全国・e-stat)'!$M28,'貼_小麦(全国・e-stat)'!P$10:P$56,0)),"-")</f>
        <v>宮城</v>
      </c>
      <c r="K31" t="str">
        <f>IFERROR(INDEX('貼_小麦(全国・e-stat)'!$N$10:$N$56,MATCH('貼_小麦(全国・e-stat)'!$M28,'貼_小麦(全国・e-stat)'!V$10:V$56,0)),"-")</f>
        <v>兵庫</v>
      </c>
      <c r="L31" t="str">
        <f>IFERROR(INDEX('貼_小麦(全国・e-stat)'!$N$10:$N$56,MATCH('貼_小麦(全国・e-stat)'!$M28,'貼_小麦(全国・e-stat)'!AB$10:AB$56,0)),"-")</f>
        <v>福島</v>
      </c>
      <c r="S31" s="842" t="str">
        <f>IFERROR(INDEX('貼_大豆(全国・e-stat)'!$N$9:$N$55,MATCH('貼_大豆(全国・e-stat)'!$M27,'貼_大豆(全国・e-stat)'!P$9:P$55,0)),"-")</f>
        <v>長野</v>
      </c>
      <c r="T31" s="842" t="str">
        <f>IFERROR(INDEX('貼_大豆(全国・e-stat)'!$N$9:$N$55,MATCH('貼_大豆(全国・e-stat)'!$M27,'貼_大豆(全国・e-stat)'!V$9:V$55,0)),"-")</f>
        <v>福井</v>
      </c>
      <c r="U31" s="842" t="str">
        <f>IFERROR(INDEX('貼_大豆(全国・e-stat)'!$N$9:$N$55,MATCH('貼_大豆(全国・e-stat)'!$M27,'貼_大豆(全国・e-stat)'!AB$9:AB$55,0)),"-")</f>
        <v>石川</v>
      </c>
      <c r="Y31" s="842" t="str">
        <f>IFERROR(INDEX('貼_そば(全国・e-stat)'!$J$10:$J$56,MATCH('貼_そば(全国・e-stat)'!$I28,'貼_そば(全国・e-stat)'!L$10:L$56,0)),"-")</f>
        <v>石川</v>
      </c>
      <c r="Z31" s="842" t="str">
        <f>IFERROR(INDEX('貼_そば(全国・e-stat)'!$J$10:$J$56,MATCH('貼_そば(全国・e-stat)'!$I28,'貼_そば(全国・e-stat)'!R$10:R$56,0)),"-")</f>
        <v>岐阜</v>
      </c>
      <c r="AA31" s="842" t="str">
        <f>IFERROR(INDEX('貼_そば(全国・e-stat)'!$J$10:$J$56,MATCH('貼_そば(全国・e-stat)'!$I28,'貼_そば(全国・e-stat)'!X$10:X$56,0)),"-")</f>
        <v>岡山</v>
      </c>
      <c r="AB31" s="842" t="str">
        <f>IFERROR(INDEX('貼_ばれいしょ(全国・e-stat)'!$N$15:$N$61,MATCH('貼_ばれいしょ(全国・e-stat)'!$M33,'貼_ばれいしょ(全国・e-stat)'!P$15:P$61,0)),"-")</f>
        <v>-</v>
      </c>
      <c r="AC31" s="842" t="str">
        <f>IFERROR(INDEX('貼_ばれいしょ(全国・e-stat)'!$N$15:$N$61,MATCH('貼_ばれいしょ(全国・e-stat)'!$M33,'貼_ばれいしょ(全国・e-stat)'!V$15:V$61,0)),"-")</f>
        <v>-</v>
      </c>
      <c r="AD31" s="842" t="str">
        <f>IFERROR(INDEX('貼_ばれいしょ(全国・e-stat)'!$N$15:$N$61,MATCH('貼_ばれいしょ(全国・e-stat)'!$M33,'貼_ばれいしょ(全国・e-stat)'!AB$15:AB$61,0)),"-")</f>
        <v>-</v>
      </c>
      <c r="AE31" s="842" t="str">
        <f>IFERROR(INDEX('貼_なたね(全国・e-stat)'!$N$11:$N$57,MATCH('貼_なたね(全国・e-stat)'!$M29,'貼_なたね(全国・e-stat)'!P$11:P$57,0)),"-")</f>
        <v>島根</v>
      </c>
      <c r="AF31" s="842" t="str">
        <f>IFERROR(INDEX('貼_なたね(全国・e-stat)'!$N$11:$N$57,MATCH('貼_なたね(全国・e-stat)'!$M29,'貼_なたね(全国・e-stat)'!V$11:V$57,0)),"-")</f>
        <v>島根</v>
      </c>
      <c r="AG31" s="842" t="str">
        <f>IFERROR(INDEX('貼_なたね(全国・e-stat)'!$N$11:$N$57,MATCH('貼_なたね(全国・e-stat)'!$M29,'貼_なたね(全国・e-stat)'!AB$11:AB$57,0)),"-")</f>
        <v>埼玉</v>
      </c>
    </row>
    <row r="32" spans="3:33" s="522" customFormat="1">
      <c r="D32" t="str">
        <f>IFERROR(INDEX('貼_耕地面積(全国・e-stat)'!$N$24:$N$70,MATCH('貼_耕地面積(全国・e-stat)'!M43,'貼_耕地面積(全国・e-stat)'!$P$24:$P$70,0)),"-")</f>
        <v>宮崎</v>
      </c>
      <c r="E32" t="str">
        <f>IFERROR(INDEX('貼_耕地面積(全国・e-stat)'!$N$24:$N$70,MATCH('貼_耕地面積(全国・e-stat)'!M43,'貼_耕地面積(全国・e-stat)'!$W$24:$W$70,0)),"-")</f>
        <v>佐賀</v>
      </c>
      <c r="F32" t="str">
        <f>IFERROR(INDEX('貼_耕地面積(全国・e-stat)'!$N$24:$N$70,MATCH('貼_耕地面積(全国・e-stat)'!M43,'貼_耕地面積(全国・e-stat)'!$AD$24:$AD$70,0)),"-")</f>
        <v>宮城</v>
      </c>
      <c r="G32" t="str">
        <f>IFERROR(INDEX('貼_水稲(全国・e-stat)'!$Y$12:$Y$58,MATCH('貼_水稲(全国・e-stat)'!X31,'貼_水稲(全国・e-stat)'!$AA$12:$AA$58,0)),"-")</f>
        <v>愛知</v>
      </c>
      <c r="H32" t="str">
        <f>IFERROR(INDEX('貼_水稲(全国・e-stat)'!$Y$12:$Y$58,MATCH('貼_水稲(全国・e-stat)'!$X31,'貼_水稲(全国・e-stat)'!$AG$12:$AG$58,0)),"-")</f>
        <v>愛知</v>
      </c>
      <c r="I32" t="str">
        <f>IFERROR(INDEX('貼_水稲(全国・e-stat)'!$Y$12:$Y$58,MATCH('貼_水稲(全国・e-stat)'!$X31,'貼_水稲(全国・e-stat)'!$AM$12:$AM$58,0)),"-")</f>
        <v>滋賀</v>
      </c>
      <c r="J32" t="str">
        <f>IFERROR(INDEX('貼_小麦(全国・e-stat)'!$N$10:$N$56,MATCH('貼_小麦(全国・e-stat)'!$M29,'貼_小麦(全国・e-stat)'!P$10:P$56,0)),"-")</f>
        <v>岡山</v>
      </c>
      <c r="K32" t="str">
        <f>IFERROR(INDEX('貼_小麦(全国・e-stat)'!$N$10:$N$56,MATCH('貼_小麦(全国・e-stat)'!$M29,'貼_小麦(全国・e-stat)'!V$10:V$56,0)),"-")</f>
        <v>岡山</v>
      </c>
      <c r="L32" t="str">
        <f>IFERROR(INDEX('貼_小麦(全国・e-stat)'!$N$10:$N$56,MATCH('貼_小麦(全国・e-stat)'!$M29,'貼_小麦(全国・e-stat)'!AB$10:AB$56,0)),"-")</f>
        <v>鳥取</v>
      </c>
      <c r="S32" s="842" t="str">
        <f>IFERROR(INDEX('貼_大豆(全国・e-stat)'!$N$9:$N$55,MATCH('貼_大豆(全国・e-stat)'!$M28,'貼_大豆(全国・e-stat)'!P$9:P$55,0)),"-")</f>
        <v>福井</v>
      </c>
      <c r="T32" s="842" t="str">
        <f>IFERROR(INDEX('貼_大豆(全国・e-stat)'!$N$9:$N$55,MATCH('貼_大豆(全国・e-stat)'!$M28,'貼_大豆(全国・e-stat)'!V$9:V$55,0)),"-")</f>
        <v>石川</v>
      </c>
      <c r="U32" s="842" t="str">
        <f>IFERROR(INDEX('貼_大豆(全国・e-stat)'!$N$9:$N$55,MATCH('貼_大豆(全国・e-stat)'!$M28,'貼_大豆(全国・e-stat)'!AB$9:AB$55,0)),"-")</f>
        <v>神奈川</v>
      </c>
      <c r="Y32" s="842" t="str">
        <f>IFERROR(INDEX('貼_そば(全国・e-stat)'!$J$10:$J$56,MATCH('貼_そば(全国・e-stat)'!$I29,'貼_そば(全国・e-stat)'!L$10:L$56,0)),"-")</f>
        <v>鳥取</v>
      </c>
      <c r="Z32" s="842" t="str">
        <f>IFERROR(INDEX('貼_そば(全国・e-stat)'!$J$10:$J$56,MATCH('貼_そば(全国・e-stat)'!$I29,'貼_そば(全国・e-stat)'!R$10:R$56,0)),"-")</f>
        <v>宮城</v>
      </c>
      <c r="AA32" s="842" t="str">
        <f>IFERROR(INDEX('貼_そば(全国・e-stat)'!$J$10:$J$56,MATCH('貼_そば(全国・e-stat)'!$I29,'貼_そば(全国・e-stat)'!X$10:X$56,0)),"-")</f>
        <v>青森</v>
      </c>
      <c r="AB32" s="842" t="str">
        <f>IFERROR(INDEX('貼_ばれいしょ(全国・e-stat)'!$N$15:$N$61,MATCH('貼_ばれいしょ(全国・e-stat)'!$M34,'貼_ばれいしょ(全国・e-stat)'!P$15:P$61,0)),"-")</f>
        <v>-</v>
      </c>
      <c r="AC32" s="842" t="str">
        <f>IFERROR(INDEX('貼_ばれいしょ(全国・e-stat)'!$N$15:$N$61,MATCH('貼_ばれいしょ(全国・e-stat)'!$M34,'貼_ばれいしょ(全国・e-stat)'!V$15:V$61,0)),"-")</f>
        <v>-</v>
      </c>
      <c r="AD32" s="842" t="str">
        <f>IFERROR(INDEX('貼_ばれいしょ(全国・e-stat)'!$N$15:$N$61,MATCH('貼_ばれいしょ(全国・e-stat)'!$M34,'貼_ばれいしょ(全国・e-stat)'!AB$15:AB$61,0)),"-")</f>
        <v>-</v>
      </c>
      <c r="AE32" s="842" t="str">
        <f>IFERROR(INDEX('貼_なたね(全国・e-stat)'!$N$11:$N$57,MATCH('貼_なたね(全国・e-stat)'!$M30,'貼_なたね(全国・e-stat)'!P$11:P$57,0)),"-")</f>
        <v>岡山</v>
      </c>
      <c r="AF32" s="842" t="str">
        <f>IFERROR(INDEX('貼_なたね(全国・e-stat)'!$N$11:$N$57,MATCH('貼_なたね(全国・e-stat)'!$M30,'貼_なたね(全国・e-stat)'!V$11:V$57,0)),"-")</f>
        <v>鹿児島</v>
      </c>
      <c r="AG32" s="842" t="str">
        <f>IFERROR(INDEX('貼_なたね(全国・e-stat)'!$N$11:$N$57,MATCH('貼_なたね(全国・e-stat)'!$M30,'貼_なたね(全国・e-stat)'!AB$11:AB$57,0)),"-")</f>
        <v>福島</v>
      </c>
    </row>
    <row r="33" spans="4:33" s="522" customFormat="1">
      <c r="D33" t="str">
        <f>IFERROR(INDEX('貼_耕地面積(全国・e-stat)'!$N$24:$N$70,MATCH('貼_耕地面積(全国・e-stat)'!M44,'貼_耕地面積(全国・e-stat)'!$P$24:$P$70,0)),"-")</f>
        <v>岡山</v>
      </c>
      <c r="E33" t="str">
        <f>IFERROR(INDEX('貼_耕地面積(全国・e-stat)'!$N$24:$N$70,MATCH('貼_耕地面積(全国・e-stat)'!M44,'貼_耕地面積(全国・e-stat)'!$W$24:$W$70,0)),"-")</f>
        <v>岐阜</v>
      </c>
      <c r="F33" t="str">
        <f>IFERROR(INDEX('貼_耕地面積(全国・e-stat)'!$N$24:$N$70,MATCH('貼_耕地面積(全国・e-stat)'!M44,'貼_耕地面積(全国・e-stat)'!$AD$24:$AD$70,0)),"-")</f>
        <v>和歌山</v>
      </c>
      <c r="G33" t="str">
        <f>IFERROR(INDEX('貼_水稲(全国・e-stat)'!$Y$12:$Y$58,MATCH('貼_水稲(全国・e-stat)'!X32,'貼_水稲(全国・e-stat)'!$AA$12:$AA$58,0)),"-")</f>
        <v>三重</v>
      </c>
      <c r="H33" t="str">
        <f>IFERROR(INDEX('貼_水稲(全国・e-stat)'!$Y$12:$Y$58,MATCH('貼_水稲(全国・e-stat)'!$X32,'貼_水稲(全国・e-stat)'!$AG$12:$AG$58,0)),"-")</f>
        <v>福井</v>
      </c>
      <c r="I33" t="str">
        <f>IFERROR(INDEX('貼_水稲(全国・e-stat)'!$Y$12:$Y$58,MATCH('貼_水稲(全国・e-stat)'!$X32,'貼_水稲(全国・e-stat)'!$AM$12:$AM$58,0)),"-")</f>
        <v>熊本</v>
      </c>
      <c r="J33" t="str">
        <f>IFERROR(INDEX('貼_小麦(全国・e-stat)'!$N$10:$N$56,MATCH('貼_小麦(全国・e-stat)'!$M30,'貼_小麦(全国・e-stat)'!P$10:P$56,0)),"-")</f>
        <v>千葉</v>
      </c>
      <c r="K33" t="str">
        <f>IFERROR(INDEX('貼_小麦(全国・e-stat)'!$N$10:$N$56,MATCH('貼_小麦(全国・e-stat)'!$M30,'貼_小麦(全国・e-stat)'!V$10:V$56,0)),"-")</f>
        <v>千葉</v>
      </c>
      <c r="L33" t="str">
        <f>IFERROR(INDEX('貼_小麦(全国・e-stat)'!$N$10:$N$56,MATCH('貼_小麦(全国・e-stat)'!$M30,'貼_小麦(全国・e-stat)'!AB$10:AB$56,0)),"-")</f>
        <v>青森</v>
      </c>
      <c r="S33" s="842" t="str">
        <f>IFERROR(INDEX('貼_大豆(全国・e-stat)'!$N$9:$N$55,MATCH('貼_大豆(全国・e-stat)'!$M29,'貼_大豆(全国・e-stat)'!P$9:P$55,0)),"-")</f>
        <v>石川</v>
      </c>
      <c r="T33" s="842" t="str">
        <f>IFERROR(INDEX('貼_大豆(全国・e-stat)'!$N$9:$N$55,MATCH('貼_大豆(全国・e-stat)'!$M29,'貼_大豆(全国・e-stat)'!V$9:V$55,0)),"-")</f>
        <v>福島</v>
      </c>
      <c r="U33" s="842" t="str">
        <f>IFERROR(INDEX('貼_大豆(全国・e-stat)'!$N$9:$N$55,MATCH('貼_大豆(全国・e-stat)'!$M29,'貼_大豆(全国・e-stat)'!AB$9:AB$55,0)),"-")</f>
        <v>熊本</v>
      </c>
      <c r="Y33" s="842" t="str">
        <f>IFERROR(INDEX('貼_そば(全国・e-stat)'!$J$10:$J$56,MATCH('貼_そば(全国・e-stat)'!$I30,'貼_そば(全国・e-stat)'!L$10:L$56,0)),"-")</f>
        <v>岐阜</v>
      </c>
      <c r="Z33" s="842" t="str">
        <f>IFERROR(INDEX('貼_そば(全国・e-stat)'!$J$10:$J$56,MATCH('貼_そば(全国・e-stat)'!$I30,'貼_そば(全国・e-stat)'!R$10:R$56,0)),"-")</f>
        <v>島根</v>
      </c>
      <c r="AA33" s="842" t="str">
        <f>IFERROR(INDEX('貼_そば(全国・e-stat)'!$J$10:$J$56,MATCH('貼_そば(全国・e-stat)'!$I30,'貼_そば(全国・e-stat)'!X$10:X$56,0)),"-")</f>
        <v>佐賀</v>
      </c>
      <c r="AB33" s="842" t="str">
        <f>IFERROR(INDEX('貼_ばれいしょ(全国・e-stat)'!$N$15:$N$61,MATCH('貼_ばれいしょ(全国・e-stat)'!$M35,'貼_ばれいしょ(全国・e-stat)'!P$15:P$61,0)),"-")</f>
        <v>-</v>
      </c>
      <c r="AC33" s="842" t="str">
        <f>IFERROR(INDEX('貼_ばれいしょ(全国・e-stat)'!$N$15:$N$61,MATCH('貼_ばれいしょ(全国・e-stat)'!$M35,'貼_ばれいしょ(全国・e-stat)'!V$15:V$61,0)),"-")</f>
        <v>-</v>
      </c>
      <c r="AD33" s="842" t="str">
        <f>IFERROR(INDEX('貼_ばれいしょ(全国・e-stat)'!$N$15:$N$61,MATCH('貼_ばれいしょ(全国・e-stat)'!$M35,'貼_ばれいしょ(全国・e-stat)'!AB$15:AB$61,0)),"-")</f>
        <v>-</v>
      </c>
      <c r="AE33" s="842" t="str">
        <f>IFERROR(INDEX('貼_なたね(全国・e-stat)'!$N$11:$N$57,MATCH('貼_なたね(全国・e-stat)'!$M31,'貼_なたね(全国・e-stat)'!P$11:P$57,0)),"-")</f>
        <v>茨城</v>
      </c>
      <c r="AF33" s="842" t="str">
        <f>IFERROR(INDEX('貼_なたね(全国・e-stat)'!$N$11:$N$57,MATCH('貼_なたね(全国・e-stat)'!$M31,'貼_なたね(全国・e-stat)'!V$11:V$57,0)),"-")</f>
        <v>長崎</v>
      </c>
      <c r="AG33" s="842" t="str">
        <f>IFERROR(INDEX('貼_なたね(全国・e-stat)'!$N$11:$N$57,MATCH('貼_なたね(全国・e-stat)'!$M31,'貼_なたね(全国・e-stat)'!AB$11:AB$57,0)),"-")</f>
        <v>宮崎</v>
      </c>
    </row>
    <row r="34" spans="4:33" s="522" customFormat="1">
      <c r="D34" t="str">
        <f>IFERROR(INDEX('貼_耕地面積(全国・e-stat)'!$N$24:$N$70,MATCH('貼_耕地面積(全国・e-stat)'!M45,'貼_耕地面積(全国・e-stat)'!$P$24:$P$70,0)),"-")</f>
        <v>静岡</v>
      </c>
      <c r="E34" t="str">
        <f>IFERROR(INDEX('貼_耕地面積(全国・e-stat)'!$N$24:$N$70,MATCH('貼_耕地面積(全国・e-stat)'!M45,'貼_耕地面積(全国・e-stat)'!$W$24:$W$70,0)),"-")</f>
        <v>愛知</v>
      </c>
      <c r="F34" t="str">
        <f>IFERROR(INDEX('貼_耕地面積(全国・e-stat)'!$N$24:$N$70,MATCH('貼_耕地面積(全国・e-stat)'!M45,'貼_耕地面積(全国・e-stat)'!$AD$24:$AD$70,0)),"-")</f>
        <v>新潟</v>
      </c>
      <c r="G34" t="str">
        <f>IFERROR(INDEX('貼_水稲(全国・e-stat)'!$Y$12:$Y$58,MATCH('貼_水稲(全国・e-stat)'!X33,'貼_水稲(全国・e-stat)'!$AA$12:$AA$58,0)),"-")</f>
        <v>福井</v>
      </c>
      <c r="H34" t="str">
        <f>IFERROR(INDEX('貼_水稲(全国・e-stat)'!$Y$12:$Y$58,MATCH('貼_水稲(全国・e-stat)'!$X33,'貼_水稲(全国・e-stat)'!$AG$12:$AG$58,0)),"-")</f>
        <v>三重</v>
      </c>
      <c r="I34" t="str">
        <f>IFERROR(INDEX('貼_水稲(全国・e-stat)'!$Y$12:$Y$58,MATCH('貼_水稲(全国・e-stat)'!$X33,'貼_水稲(全国・e-stat)'!$AM$12:$AM$58,0)),"-")</f>
        <v>山口</v>
      </c>
      <c r="J34" t="str">
        <f>IFERROR(INDEX('貼_小麦(全国・e-stat)'!$N$10:$N$56,MATCH('貼_小麦(全国・e-stat)'!$M31,'貼_小麦(全国・e-stat)'!P$10:P$56,0)),"-")</f>
        <v>青森</v>
      </c>
      <c r="K34" t="str">
        <f>IFERROR(INDEX('貼_小麦(全国・e-stat)'!$N$10:$N$56,MATCH('貼_小麦(全国・e-stat)'!$M31,'貼_小麦(全国・e-stat)'!V$10:V$56,0)),"-")</f>
        <v>青森</v>
      </c>
      <c r="L34" t="str">
        <f>IFERROR(INDEX('貼_小麦(全国・e-stat)'!$N$10:$N$56,MATCH('貼_小麦(全国・e-stat)'!$M31,'貼_小麦(全国・e-stat)'!AB$10:AB$56,0)),"-")</f>
        <v>和歌山</v>
      </c>
      <c r="S34" s="842" t="str">
        <f>IFERROR(INDEX('貼_大豆(全国・e-stat)'!$N$9:$N$55,MATCH('貼_大豆(全国・e-stat)'!$M30,'貼_大豆(全国・e-stat)'!P$9:P$55,0)),"-")</f>
        <v>福島</v>
      </c>
      <c r="T34" s="842" t="str">
        <f>IFERROR(INDEX('貼_大豆(全国・e-stat)'!$N$9:$N$55,MATCH('貼_大豆(全国・e-stat)'!$M30,'貼_大豆(全国・e-stat)'!V$9:V$55,0)),"-")</f>
        <v>兵庫</v>
      </c>
      <c r="U34" s="842" t="str">
        <f>IFERROR(INDEX('貼_大豆(全国・e-stat)'!$N$9:$N$55,MATCH('貼_大豆(全国・e-stat)'!$M30,'貼_大豆(全国・e-stat)'!AB$9:AB$55,0)),"-")</f>
        <v>山梨</v>
      </c>
      <c r="Y34" s="842" t="str">
        <f>IFERROR(INDEX('貼_そば(全国・e-stat)'!$J$10:$J$56,MATCH('貼_そば(全国・e-stat)'!$I31,'貼_そば(全国・e-stat)'!L$10:L$56,0)),"-")</f>
        <v>広島</v>
      </c>
      <c r="Z34" s="842" t="str">
        <f>IFERROR(INDEX('貼_そば(全国・e-stat)'!$J$10:$J$56,MATCH('貼_そば(全国・e-stat)'!$I31,'貼_そば(全国・e-stat)'!R$10:R$56,0)),"-")</f>
        <v>宮崎</v>
      </c>
      <c r="AA34" s="842" t="str">
        <f>IFERROR(INDEX('貼_そば(全国・e-stat)'!$J$10:$J$56,MATCH('貼_そば(全国・e-stat)'!$I31,'貼_そば(全国・e-stat)'!X$10:X$56,0)),"-")</f>
        <v>鹿児島</v>
      </c>
      <c r="AB34" s="842" t="str">
        <f>IFERROR(INDEX('貼_ばれいしょ(全国・e-stat)'!$N$15:$N$61,MATCH('貼_ばれいしょ(全国・e-stat)'!$M36,'貼_ばれいしょ(全国・e-stat)'!P$15:P$61,0)),"-")</f>
        <v>-</v>
      </c>
      <c r="AC34" s="842" t="str">
        <f>IFERROR(INDEX('貼_ばれいしょ(全国・e-stat)'!$N$15:$N$61,MATCH('貼_ばれいしょ(全国・e-stat)'!$M36,'貼_ばれいしょ(全国・e-stat)'!V$15:V$61,0)),"-")</f>
        <v>-</v>
      </c>
      <c r="AD34" s="842" t="str">
        <f>IFERROR(INDEX('貼_ばれいしょ(全国・e-stat)'!$N$15:$N$61,MATCH('貼_ばれいしょ(全国・e-stat)'!$M36,'貼_ばれいしょ(全国・e-stat)'!AB$15:AB$61,0)),"-")</f>
        <v>-</v>
      </c>
      <c r="AE34" s="842" t="str">
        <f>IFERROR(INDEX('貼_なたね(全国・e-stat)'!$N$11:$N$57,MATCH('貼_なたね(全国・e-stat)'!$M32,'貼_なたね(全国・e-stat)'!P$11:P$57,0)),"-")</f>
        <v>栃木</v>
      </c>
      <c r="AF34" s="842" t="str">
        <f>IFERROR(INDEX('貼_なたね(全国・e-stat)'!$N$11:$N$57,MATCH('貼_なたね(全国・e-stat)'!$M32,'貼_なたね(全国・e-stat)'!V$11:V$57,0)),"-")</f>
        <v>山形</v>
      </c>
      <c r="AG34" s="842" t="str">
        <f>IFERROR(INDEX('貼_なたね(全国・e-stat)'!$N$11:$N$57,MATCH('貼_なたね(全国・e-stat)'!$M32,'貼_なたね(全国・e-stat)'!AB$11:AB$57,0)),"-")</f>
        <v>鹿児島</v>
      </c>
    </row>
    <row r="35" spans="4:33" s="522" customFormat="1">
      <c r="D35" t="str">
        <f>IFERROR(INDEX('貼_耕地面積(全国・e-stat)'!$N$24:$N$70,MATCH('貼_耕地面積(全国・e-stat)'!M46,'貼_耕地面積(全国・e-stat)'!$P$24:$P$70,0)),"-")</f>
        <v>富山</v>
      </c>
      <c r="E35" t="str">
        <f>IFERROR(INDEX('貼_耕地面積(全国・e-stat)'!$N$24:$N$70,MATCH('貼_耕地面積(全国・e-stat)'!M46,'貼_耕地面積(全国・e-stat)'!$W$24:$W$70,0)),"-")</f>
        <v>埼玉</v>
      </c>
      <c r="F35" t="str">
        <f>IFERROR(INDEX('貼_耕地面積(全国・e-stat)'!$N$24:$N$70,MATCH('貼_耕地面積(全国・e-stat)'!M46,'貼_耕地面積(全国・e-stat)'!$AD$24:$AD$70,0)),"-")</f>
        <v>秋田</v>
      </c>
      <c r="G35" t="str">
        <f>IFERROR(INDEX('貼_水稲(全国・e-stat)'!$Y$12:$Y$58,MATCH('貼_水稲(全国・e-stat)'!X34,'貼_水稲(全国・e-stat)'!$AA$12:$AA$58,0)),"-")</f>
        <v>佐賀</v>
      </c>
      <c r="H35" t="str">
        <f>IFERROR(INDEX('貼_水稲(全国・e-stat)'!$Y$12:$Y$58,MATCH('貼_水稲(全国・e-stat)'!$X34,'貼_水稲(全国・e-stat)'!$AG$12:$AG$58,0)),"-")</f>
        <v>石川</v>
      </c>
      <c r="I35" t="str">
        <f>IFERROR(INDEX('貼_水稲(全国・e-stat)'!$Y$12:$Y$58,MATCH('貼_水稲(全国・e-stat)'!$X34,'貼_水稲(全国・e-stat)'!$AM$12:$AM$58,0)),"-")</f>
        <v>岡山</v>
      </c>
      <c r="J35" t="str">
        <f>IFERROR(INDEX('貼_小麦(全国・e-stat)'!$N$10:$N$56,MATCH('貼_小麦(全国・e-stat)'!$M32,'貼_小麦(全国・e-stat)'!P$10:P$56,0)),"-")</f>
        <v>長崎</v>
      </c>
      <c r="K35" t="str">
        <f>IFERROR(INDEX('貼_小麦(全国・e-stat)'!$N$10:$N$56,MATCH('貼_小麦(全国・e-stat)'!$M32,'貼_小麦(全国・e-stat)'!V$10:V$56,0)),"-")</f>
        <v>長崎</v>
      </c>
      <c r="L35" t="str">
        <f>IFERROR(INDEX('貼_小麦(全国・e-stat)'!$N$10:$N$56,MATCH('貼_小麦(全国・e-stat)'!$M32,'貼_小麦(全国・e-stat)'!AB$10:AB$56,0)),"-")</f>
        <v>徳島</v>
      </c>
      <c r="S35" s="842" t="str">
        <f>IFERROR(INDEX('貼_大豆(全国・e-stat)'!$N$9:$N$55,MATCH('貼_大豆(全国・e-stat)'!$M31,'貼_大豆(全国・e-stat)'!P$9:P$55,0)),"-")</f>
        <v>岡山</v>
      </c>
      <c r="T35" s="842" t="str">
        <f>IFERROR(INDEX('貼_大豆(全国・e-stat)'!$N$9:$N$55,MATCH('貼_大豆(全国・e-stat)'!$M31,'貼_大豆(全国・e-stat)'!V$9:V$55,0)),"-")</f>
        <v>千葉</v>
      </c>
      <c r="U35" s="842" t="str">
        <f>IFERROR(INDEX('貼_大豆(全国・e-stat)'!$N$9:$N$55,MATCH('貼_大豆(全国・e-stat)'!$M31,'貼_大豆(全国・e-stat)'!AB$9:AB$55,0)),"-")</f>
        <v>鳥取</v>
      </c>
      <c r="Y35" s="842" t="str">
        <f>IFERROR(INDEX('貼_そば(全国・e-stat)'!$J$10:$J$56,MATCH('貼_そば(全国・e-stat)'!$I32,'貼_そば(全国・e-stat)'!L$10:L$56,0)),"-")</f>
        <v>埼玉</v>
      </c>
      <c r="Z35" s="842" t="str">
        <f>IFERROR(INDEX('貼_そば(全国・e-stat)'!$J$10:$J$56,MATCH('貼_そば(全国・e-stat)'!$I32,'貼_そば(全国・e-stat)'!R$10:R$56,0)),"-")</f>
        <v>広島</v>
      </c>
      <c r="AA35" s="842" t="str">
        <f>IFERROR(INDEX('貼_そば(全国・e-stat)'!$J$10:$J$56,MATCH('貼_そば(全国・e-stat)'!$I32,'貼_そば(全国・e-stat)'!X$10:X$56,0)),"-")</f>
        <v>神奈川</v>
      </c>
      <c r="AB35" s="842" t="str">
        <f>IFERROR(INDEX('貼_ばれいしょ(全国・e-stat)'!$N$15:$N$61,MATCH('貼_ばれいしょ(全国・e-stat)'!$M37,'貼_ばれいしょ(全国・e-stat)'!P$15:P$61,0)),"-")</f>
        <v>-</v>
      </c>
      <c r="AC35" s="842" t="str">
        <f>IFERROR(INDEX('貼_ばれいしょ(全国・e-stat)'!$N$15:$N$61,MATCH('貼_ばれいしょ(全国・e-stat)'!$M37,'貼_ばれいしょ(全国・e-stat)'!V$15:V$61,0)),"-")</f>
        <v>-</v>
      </c>
      <c r="AD35" s="842" t="str">
        <f>IFERROR(INDEX('貼_ばれいしょ(全国・e-stat)'!$N$15:$N$61,MATCH('貼_ばれいしょ(全国・e-stat)'!$M37,'貼_ばれいしょ(全国・e-stat)'!AB$15:AB$61,0)),"-")</f>
        <v>-</v>
      </c>
      <c r="AE35" s="842" t="str">
        <f>IFERROR(INDEX('貼_なたね(全国・e-stat)'!$N$11:$N$57,MATCH('貼_なたね(全国・e-stat)'!$M33,'貼_なたね(全国・e-stat)'!P$11:P$57,0)),"-")</f>
        <v>長崎</v>
      </c>
      <c r="AF35" s="842" t="str">
        <f>IFERROR(INDEX('貼_なたね(全国・e-stat)'!$N$11:$N$57,MATCH('貼_なたね(全国・e-stat)'!$M33,'貼_なたね(全国・e-stat)'!V$11:V$57,0)),"-")</f>
        <v>栃木</v>
      </c>
      <c r="AG35" s="842" t="str">
        <f>IFERROR(INDEX('貼_なたね(全国・e-stat)'!$N$11:$N$57,MATCH('貼_なたね(全国・e-stat)'!$M33,'貼_なたね(全国・e-stat)'!AB$11:AB$57,0)),"-")</f>
        <v>秋田</v>
      </c>
    </row>
    <row r="36" spans="4:33" s="522" customFormat="1">
      <c r="D36" t="str">
        <f>IFERROR(INDEX('貼_耕地面積(全国・e-stat)'!$N$24:$N$70,MATCH('貼_耕地面積(全国・e-stat)'!M47,'貼_耕地面積(全国・e-stat)'!$P$24:$P$70,0)),"-")</f>
        <v>三重</v>
      </c>
      <c r="E36" t="str">
        <f>IFERROR(INDEX('貼_耕地面積(全国・e-stat)'!$N$24:$N$70,MATCH('貼_耕地面積(全国・e-stat)'!M47,'貼_耕地面積(全国・e-stat)'!$W$24:$W$70,0)),"-")</f>
        <v>広島</v>
      </c>
      <c r="F36" t="str">
        <f>IFERROR(INDEX('貼_耕地面積(全国・e-stat)'!$N$24:$N$70,MATCH('貼_耕地面積(全国・e-stat)'!M47,'貼_耕地面積(全国・e-stat)'!$AD$24:$AD$70,0)),"-")</f>
        <v>大分</v>
      </c>
      <c r="G36" t="str">
        <f>IFERROR(INDEX('貼_水稲(全国・e-stat)'!$Y$12:$Y$58,MATCH('貼_水稲(全国・e-stat)'!X35,'貼_水稲(全国・e-stat)'!$AA$12:$AA$58,0)),"-")</f>
        <v>石川</v>
      </c>
      <c r="H36" t="str">
        <f>IFERROR(INDEX('貼_水稲(全国・e-stat)'!$Y$12:$Y$58,MATCH('貼_水稲(全国・e-stat)'!$X35,'貼_水稲(全国・e-stat)'!$AG$12:$AG$58,0)),"-")</f>
        <v>佐賀</v>
      </c>
      <c r="I36" t="str">
        <f>IFERROR(INDEX('貼_水稲(全国・e-stat)'!$Y$12:$Y$58,MATCH('貼_水稲(全国・e-stat)'!$X35,'貼_水稲(全国・e-stat)'!$AM$12:$AM$58,0)),"-")</f>
        <v>和歌山</v>
      </c>
      <c r="J36" t="str">
        <f>IFERROR(INDEX('貼_小麦(全国・e-stat)'!$N$10:$N$56,MATCH('貼_小麦(全国・e-stat)'!$M33,'貼_小麦(全国・e-stat)'!P$10:P$56,0)),"-")</f>
        <v>静岡</v>
      </c>
      <c r="K36" t="str">
        <f>IFERROR(INDEX('貼_小麦(全国・e-stat)'!$N$10:$N$56,MATCH('貼_小麦(全国・e-stat)'!$M33,'貼_小麦(全国・e-stat)'!V$10:V$56,0)),"-")</f>
        <v>福島</v>
      </c>
      <c r="L36" t="str">
        <f>IFERROR(INDEX('貼_小麦(全国・e-stat)'!$N$10:$N$56,MATCH('貼_小麦(全国・e-stat)'!$M33,'貼_小麦(全国・e-stat)'!AB$10:AB$56,0)),"-")</f>
        <v>山口</v>
      </c>
      <c r="S36" s="842" t="str">
        <f>IFERROR(INDEX('貼_大豆(全国・e-stat)'!$N$9:$N$55,MATCH('貼_大豆(全国・e-stat)'!$M32,'貼_大豆(全国・e-stat)'!P$9:P$55,0)),"-")</f>
        <v>大分</v>
      </c>
      <c r="T36" s="842" t="str">
        <f>IFERROR(INDEX('貼_大豆(全国・e-stat)'!$N$9:$N$55,MATCH('貼_大豆(全国・e-stat)'!$M32,'貼_大豆(全国・e-stat)'!V$9:V$55,0)),"-")</f>
        <v>大分</v>
      </c>
      <c r="U36" s="842" t="str">
        <f>IFERROR(INDEX('貼_大豆(全国・e-stat)'!$N$9:$N$55,MATCH('貼_大豆(全国・e-stat)'!$M32,'貼_大豆(全国・e-stat)'!AB$9:AB$55,0)),"-")</f>
        <v>愛媛</v>
      </c>
      <c r="Y36" s="842" t="str">
        <f>IFERROR(INDEX('貼_そば(全国・e-stat)'!$J$10:$J$56,MATCH('貼_そば(全国・e-stat)'!$I33,'貼_そば(全国・e-stat)'!L$10:L$56,0)),"-")</f>
        <v>千葉</v>
      </c>
      <c r="Z36" s="842" t="str">
        <f>IFERROR(INDEX('貼_そば(全国・e-stat)'!$J$10:$J$56,MATCH('貼_そば(全国・e-stat)'!$I33,'貼_そば(全国・e-stat)'!R$10:R$56,0)),"-")</f>
        <v>石川</v>
      </c>
      <c r="AA36" s="842" t="str">
        <f>IFERROR(INDEX('貼_そば(全国・e-stat)'!$J$10:$J$56,MATCH('貼_そば(全国・e-stat)'!$I33,'貼_そば(全国・e-stat)'!X$10:X$56,0)),"-")</f>
        <v>沖縄</v>
      </c>
      <c r="AB36" s="842" t="str">
        <f>IFERROR(INDEX('貼_ばれいしょ(全国・e-stat)'!$N$15:$N$61,MATCH('貼_ばれいしょ(全国・e-stat)'!$M38,'貼_ばれいしょ(全国・e-stat)'!P$15:P$61,0)),"-")</f>
        <v>-</v>
      </c>
      <c r="AC36" s="842" t="str">
        <f>IFERROR(INDEX('貼_ばれいしょ(全国・e-stat)'!$N$15:$N$61,MATCH('貼_ばれいしょ(全国・e-stat)'!$M38,'貼_ばれいしょ(全国・e-stat)'!V$15:V$61,0)),"-")</f>
        <v>-</v>
      </c>
      <c r="AD36" s="842" t="str">
        <f>IFERROR(INDEX('貼_ばれいしょ(全国・e-stat)'!$N$15:$N$61,MATCH('貼_ばれいしょ(全国・e-stat)'!$M38,'貼_ばれいしょ(全国・e-stat)'!AB$15:AB$61,0)),"-")</f>
        <v>-</v>
      </c>
      <c r="AE36" s="842" t="str">
        <f>IFERROR(INDEX('貼_なたね(全国・e-stat)'!$N$11:$N$57,MATCH('貼_なたね(全国・e-stat)'!$M34,'貼_なたね(全国・e-stat)'!P$11:P$57,0)),"-")</f>
        <v>山形</v>
      </c>
      <c r="AF36" s="842" t="str">
        <f>IFERROR(INDEX('貼_なたね(全国・e-stat)'!$N$11:$N$57,MATCH('貼_なたね(全国・e-stat)'!$M34,'貼_なたね(全国・e-stat)'!V$11:V$57,0)),"-")</f>
        <v>鳥取</v>
      </c>
      <c r="AG36" s="842" t="str">
        <f>IFERROR(INDEX('貼_なたね(全国・e-stat)'!$N$11:$N$57,MATCH('貼_なたね(全国・e-stat)'!$M34,'貼_なたね(全国・e-stat)'!AB$11:AB$57,0)),"-")</f>
        <v>兵庫</v>
      </c>
    </row>
    <row r="37" spans="4:33" s="522" customFormat="1">
      <c r="D37" t="str">
        <f>IFERROR(INDEX('貼_耕地面積(全国・e-stat)'!$N$24:$N$70,MATCH('貼_耕地面積(全国・e-stat)'!M48,'貼_耕地面積(全国・e-stat)'!$P$24:$P$70,0)),"-")</f>
        <v>岐阜</v>
      </c>
      <c r="E37" t="str">
        <f>IFERROR(INDEX('貼_耕地面積(全国・e-stat)'!$N$24:$N$70,MATCH('貼_耕地面積(全国・e-stat)'!M48,'貼_耕地面積(全国・e-stat)'!$W$24:$W$70,0)),"-")</f>
        <v>大分</v>
      </c>
      <c r="F37" t="str">
        <f>IFERROR(INDEX('貼_耕地面積(全国・e-stat)'!$N$24:$N$70,MATCH('貼_耕地面積(全国・e-stat)'!M48,'貼_耕地面積(全国・e-stat)'!$AD$24:$AD$70,0)),"-")</f>
        <v>山梨</v>
      </c>
      <c r="G37" t="str">
        <f>IFERROR(INDEX('貼_水稲(全国・e-stat)'!$Y$12:$Y$58,MATCH('貼_水稲(全国・e-stat)'!X36,'貼_水稲(全国・e-stat)'!$AA$12:$AA$58,0)),"-")</f>
        <v>岐阜</v>
      </c>
      <c r="H37" t="str">
        <f>IFERROR(INDEX('貼_水稲(全国・e-stat)'!$Y$12:$Y$58,MATCH('貼_水稲(全国・e-stat)'!$X36,'貼_水稲(全国・e-stat)'!$AG$12:$AG$58,0)),"-")</f>
        <v>広島</v>
      </c>
      <c r="I37" t="str">
        <f>IFERROR(INDEX('貼_水稲(全国・e-stat)'!$Y$12:$Y$58,MATCH('貼_水稲(全国・e-stat)'!$X36,'貼_水稲(全国・e-stat)'!$AM$12:$AM$58,0)),"-")</f>
        <v>島根</v>
      </c>
      <c r="J37" t="str">
        <f>IFERROR(INDEX('貼_小麦(全国・e-stat)'!$N$10:$N$56,MATCH('貼_小麦(全国・e-stat)'!$M34,'貼_小麦(全国・e-stat)'!P$10:P$56,0)),"-")</f>
        <v>福島</v>
      </c>
      <c r="K37" t="str">
        <f>IFERROR(INDEX('貼_小麦(全国・e-stat)'!$N$10:$N$56,MATCH('貼_小麦(全国・e-stat)'!$M34,'貼_小麦(全国・e-stat)'!V$10:V$56,0)),"-")</f>
        <v>愛媛</v>
      </c>
      <c r="L37" t="str">
        <f>IFERROR(INDEX('貼_小麦(全国・e-stat)'!$N$10:$N$56,MATCH('貼_小麦(全国・e-stat)'!$M34,'貼_小麦(全国・e-stat)'!AB$10:AB$56,0)),"-")</f>
        <v>福井</v>
      </c>
      <c r="S37" s="842" t="str">
        <f>IFERROR(INDEX('貼_大豆(全国・e-stat)'!$N$9:$N$55,MATCH('貼_大豆(全国・e-stat)'!$M33,'貼_大豆(全国・e-stat)'!P$9:P$55,0)),"-")</f>
        <v>山口</v>
      </c>
      <c r="T37" s="842" t="str">
        <f>IFERROR(INDEX('貼_大豆(全国・e-stat)'!$N$9:$N$55,MATCH('貼_大豆(全国・e-stat)'!$M33,'貼_大豆(全国・e-stat)'!V$9:V$55,0)),"-")</f>
        <v>島根</v>
      </c>
      <c r="U37" s="842" t="str">
        <f>IFERROR(INDEX('貼_大豆(全国・e-stat)'!$N$9:$N$55,MATCH('貼_大豆(全国・e-stat)'!$M33,'貼_大豆(全国・e-stat)'!AB$9:AB$55,0)),"-")</f>
        <v>島根</v>
      </c>
      <c r="Y37" s="842" t="str">
        <f>IFERROR(INDEX('貼_そば(全国・e-stat)'!$J$10:$J$56,MATCH('貼_そば(全国・e-stat)'!$I34,'貼_そば(全国・e-stat)'!L$10:L$56,0)),"-")</f>
        <v>宮崎</v>
      </c>
      <c r="Z37" s="842" t="str">
        <f>IFERROR(INDEX('貼_そば(全国・e-stat)'!$J$10:$J$56,MATCH('貼_そば(全国・e-stat)'!$I34,'貼_そば(全国・e-stat)'!R$10:R$56,0)),"-")</f>
        <v>鳥取</v>
      </c>
      <c r="AA37" s="842" t="str">
        <f>IFERROR(INDEX('貼_そば(全国・e-stat)'!$J$10:$J$56,MATCH('貼_そば(全国・e-stat)'!$I34,'貼_そば(全国・e-stat)'!X$10:X$56,0)),"-")</f>
        <v>秋田</v>
      </c>
      <c r="AB37" s="842" t="str">
        <f>IFERROR(INDEX('貼_ばれいしょ(全国・e-stat)'!$N$15:$N$61,MATCH('貼_ばれいしょ(全国・e-stat)'!$M39,'貼_ばれいしょ(全国・e-stat)'!P$15:P$61,0)),"-")</f>
        <v>-</v>
      </c>
      <c r="AC37" s="842" t="str">
        <f>IFERROR(INDEX('貼_ばれいしょ(全国・e-stat)'!$N$15:$N$61,MATCH('貼_ばれいしょ(全国・e-stat)'!$M39,'貼_ばれいしょ(全国・e-stat)'!V$15:V$61,0)),"-")</f>
        <v>-</v>
      </c>
      <c r="AD37" s="842" t="str">
        <f>IFERROR(INDEX('貼_ばれいしょ(全国・e-stat)'!$N$15:$N$61,MATCH('貼_ばれいしょ(全国・e-stat)'!$M39,'貼_ばれいしょ(全国・e-stat)'!AB$15:AB$61,0)),"-")</f>
        <v>-</v>
      </c>
      <c r="AE37" s="842" t="str">
        <f>IFERROR(INDEX('貼_なたね(全国・e-stat)'!$N$11:$N$57,MATCH('貼_なたね(全国・e-stat)'!$M35,'貼_なたね(全国・e-stat)'!P$11:P$57,0)),"-")</f>
        <v>鳥取</v>
      </c>
      <c r="AF37" s="842" t="str">
        <f>IFERROR(INDEX('貼_なたね(全国・e-stat)'!$N$11:$N$57,MATCH('貼_なたね(全国・e-stat)'!$M35,'貼_なたね(全国・e-stat)'!V$11:V$57,0)),"-")</f>
        <v>宮崎</v>
      </c>
      <c r="AG37" s="842" t="str">
        <f>IFERROR(INDEX('貼_なたね(全国・e-stat)'!$N$11:$N$57,MATCH('貼_なたね(全国・e-stat)'!$M35,'貼_なたね(全国・e-stat)'!AB$11:AB$57,0)),"-")</f>
        <v>栃木</v>
      </c>
    </row>
    <row r="38" spans="4:33" s="522" customFormat="1">
      <c r="D38" t="str">
        <f>IFERROR(INDEX('貼_耕地面積(全国・e-stat)'!$N$24:$N$70,MATCH('貼_耕地面積(全国・e-stat)'!M49,'貼_耕地面積(全国・e-stat)'!$P$24:$P$70,0)),"-")</f>
        <v>大分</v>
      </c>
      <c r="E38" t="str">
        <f>IFERROR(INDEX('貼_耕地面積(全国・e-stat)'!$N$24:$N$70,MATCH('貼_耕地面積(全国・e-stat)'!M49,'貼_耕地面積(全国・e-stat)'!$W$24:$W$70,0)),"-")</f>
        <v>山口</v>
      </c>
      <c r="F38" t="str">
        <f>IFERROR(INDEX('貼_耕地面積(全国・e-stat)'!$N$24:$N$70,MATCH('貼_耕地面積(全国・e-stat)'!M49,'貼_耕地面積(全国・e-stat)'!$AD$24:$AD$70,0)),"-")</f>
        <v>福岡</v>
      </c>
      <c r="G38" t="str">
        <f>IFERROR(INDEX('貼_水稲(全国・e-stat)'!$Y$12:$Y$58,MATCH('貼_水稲(全国・e-stat)'!X37,'貼_水稲(全国・e-stat)'!$AA$12:$AA$58,0)),"-")</f>
        <v>広島</v>
      </c>
      <c r="H38" t="str">
        <f>IFERROR(INDEX('貼_水稲(全国・e-stat)'!$Y$12:$Y$58,MATCH('貼_水稲(全国・e-stat)'!$X37,'貼_水稲(全国・e-stat)'!$AG$12:$AG$58,0)),"-")</f>
        <v>岐阜</v>
      </c>
      <c r="I38" t="str">
        <f>IFERROR(INDEX('貼_水稲(全国・e-stat)'!$Y$12:$Y$58,MATCH('貼_水稲(全国・e-stat)'!$X37,'貼_水稲(全国・e-stat)'!$AM$12:$AM$58,0)),"-")</f>
        <v>佐賀</v>
      </c>
      <c r="J38" t="str">
        <f>IFERROR(INDEX('貼_小麦(全国・e-stat)'!$N$10:$N$56,MATCH('貼_小麦(全国・e-stat)'!$M35,'貼_小麦(全国・e-stat)'!P$10:P$56,0)),"-")</f>
        <v>愛媛</v>
      </c>
      <c r="K38" t="str">
        <f>IFERROR(INDEX('貼_小麦(全国・e-stat)'!$N$10:$N$56,MATCH('貼_小麦(全国・e-stat)'!$M35,'貼_小麦(全国・e-stat)'!V$10:V$56,0)),"-")</f>
        <v>静岡</v>
      </c>
      <c r="L38" t="str">
        <f>IFERROR(INDEX('貼_小麦(全国・e-stat)'!$N$10:$N$56,MATCH('貼_小麦(全国・e-stat)'!$M35,'貼_小麦(全国・e-stat)'!AB$10:AB$56,0)),"-")</f>
        <v>香川</v>
      </c>
      <c r="S38" s="842" t="str">
        <f>IFERROR(INDEX('貼_大豆(全国・e-stat)'!$N$9:$N$55,MATCH('貼_大豆(全国・e-stat)'!$M34,'貼_大豆(全国・e-stat)'!P$9:P$55,0)),"-")</f>
        <v>千葉</v>
      </c>
      <c r="T38" s="842" t="str">
        <f>IFERROR(INDEX('貼_大豆(全国・e-stat)'!$N$9:$N$55,MATCH('貼_大豆(全国・e-stat)'!$M34,'貼_大豆(全国・e-stat)'!V$9:V$55,0)),"-")</f>
        <v>山口</v>
      </c>
      <c r="U38" s="842" t="str">
        <f>IFERROR(INDEX('貼_大豆(全国・e-stat)'!$N$9:$N$55,MATCH('貼_大豆(全国・e-stat)'!$M34,'貼_大豆(全国・e-stat)'!AB$9:AB$55,0)),"-")</f>
        <v>群馬</v>
      </c>
      <c r="Y38" s="842" t="str">
        <f>IFERROR(INDEX('貼_そば(全国・e-stat)'!$J$10:$J$56,MATCH('貼_そば(全国・e-stat)'!$I35,'貼_そば(全国・e-stat)'!L$10:L$56,0)),"-")</f>
        <v>大分</v>
      </c>
      <c r="Z38" s="842" t="str">
        <f>IFERROR(INDEX('貼_そば(全国・e-stat)'!$J$10:$J$56,MATCH('貼_そば(全国・e-stat)'!$I35,'貼_そば(全国・e-stat)'!R$10:R$56,0)),"-")</f>
        <v>長崎</v>
      </c>
      <c r="AA38" s="842" t="str">
        <f>IFERROR(INDEX('貼_そば(全国・e-stat)'!$J$10:$J$56,MATCH('貼_そば(全国・e-stat)'!$I35,'貼_そば(全国・e-stat)'!X$10:X$56,0)),"-")</f>
        <v>東京</v>
      </c>
      <c r="AB38" s="842" t="str">
        <f>IFERROR(INDEX('貼_ばれいしょ(全国・e-stat)'!$N$15:$N$61,MATCH('貼_ばれいしょ(全国・e-stat)'!$M40,'貼_ばれいしょ(全国・e-stat)'!P$15:P$61,0)),"-")</f>
        <v>-</v>
      </c>
      <c r="AC38" s="842" t="str">
        <f>IFERROR(INDEX('貼_ばれいしょ(全国・e-stat)'!$N$15:$N$61,MATCH('貼_ばれいしょ(全国・e-stat)'!$M40,'貼_ばれいしょ(全国・e-stat)'!V$15:V$61,0)),"-")</f>
        <v>-</v>
      </c>
      <c r="AD38" s="842" t="str">
        <f>IFERROR(INDEX('貼_ばれいしょ(全国・e-stat)'!$N$15:$N$61,MATCH('貼_ばれいしょ(全国・e-stat)'!$M40,'貼_ばれいしょ(全国・e-stat)'!AB$15:AB$61,0)),"-")</f>
        <v>-</v>
      </c>
      <c r="AE38" s="842" t="str">
        <f>IFERROR(INDEX('貼_なたね(全国・e-stat)'!$N$11:$N$57,MATCH('貼_なたね(全国・e-stat)'!$M36,'貼_なたね(全国・e-stat)'!P$11:P$57,0)),"-")</f>
        <v>静岡</v>
      </c>
      <c r="AF38" s="842" t="str">
        <f>IFERROR(INDEX('貼_なたね(全国・e-stat)'!$N$11:$N$57,MATCH('貼_なたね(全国・e-stat)'!$M36,'貼_なたね(全国・e-stat)'!V$11:V$57,0)),"-")</f>
        <v>宮城</v>
      </c>
      <c r="AG38" s="842" t="str">
        <f>IFERROR(INDEX('貼_なたね(全国・e-stat)'!$N$11:$N$57,MATCH('貼_なたね(全国・e-stat)'!$M36,'貼_なたね(全国・e-stat)'!AB$11:AB$57,0)),"-")</f>
        <v>富山</v>
      </c>
    </row>
    <row r="39" spans="4:33" s="522" customFormat="1">
      <c r="D39" t="str">
        <f>IFERROR(INDEX('貼_耕地面積(全国・e-stat)'!$N$24:$N$70,MATCH('貼_耕地面積(全国・e-stat)'!M50,'貼_耕地面積(全国・e-stat)'!$P$24:$P$70,0)),"-")</f>
        <v>広島</v>
      </c>
      <c r="E39" t="str">
        <f>IFERROR(INDEX('貼_耕地面積(全国・e-stat)'!$N$24:$N$70,MATCH('貼_耕地面積(全国・e-stat)'!M50,'貼_耕地面積(全国・e-stat)'!$W$24:$W$70,0)),"-")</f>
        <v>福井</v>
      </c>
      <c r="F39" t="str">
        <f>IFERROR(INDEX('貼_耕地面積(全国・e-stat)'!$N$24:$N$70,MATCH('貼_耕地面積(全国・e-stat)'!M50,'貼_耕地面積(全国・e-stat)'!$AD$24:$AD$70,0)),"-")</f>
        <v>神奈川</v>
      </c>
      <c r="G39" t="str">
        <f>IFERROR(INDEX('貼_水稲(全国・e-stat)'!$Y$12:$Y$58,MATCH('貼_水稲(全国・e-stat)'!X38,'貼_水稲(全国・e-stat)'!$AA$12:$AA$58,0)),"-")</f>
        <v>大分</v>
      </c>
      <c r="H39" t="str">
        <f>IFERROR(INDEX('貼_水稲(全国・e-stat)'!$Y$12:$Y$58,MATCH('貼_水稲(全国・e-stat)'!$X38,'貼_水稲(全国・e-stat)'!$AG$12:$AG$58,0)),"-")</f>
        <v>大分</v>
      </c>
      <c r="I39" t="str">
        <f>IFERROR(INDEX('貼_水稲(全国・e-stat)'!$Y$12:$Y$58,MATCH('貼_水稲(全国・e-stat)'!$X38,'貼_水稲(全国・e-stat)'!$AM$12:$AM$58,0)),"-")</f>
        <v>鳥取</v>
      </c>
      <c r="J39" t="str">
        <f>IFERROR(INDEX('貼_小麦(全国・e-stat)'!$N$10:$N$56,MATCH('貼_小麦(全国・e-stat)'!$M36,'貼_小麦(全国・e-stat)'!P$10:P$56,0)),"-")</f>
        <v>秋田</v>
      </c>
      <c r="K39" t="str">
        <f>IFERROR(INDEX('貼_小麦(全国・e-stat)'!$N$10:$N$56,MATCH('貼_小麦(全国・e-stat)'!$M36,'貼_小麦(全国・e-stat)'!V$10:V$56,0)),"-")</f>
        <v>秋田</v>
      </c>
      <c r="L39" t="str">
        <f>IFERROR(INDEX('貼_小麦(全国・e-stat)'!$N$10:$N$56,MATCH('貼_小麦(全国・e-stat)'!$M36,'貼_小麦(全国・e-stat)'!AB$10:AB$56,0)),"-")</f>
        <v>奈良</v>
      </c>
      <c r="S39" s="842" t="str">
        <f>IFERROR(INDEX('貼_大豆(全国・e-stat)'!$N$9:$N$55,MATCH('貼_大豆(全国・e-stat)'!$M35,'貼_大豆(全国・e-stat)'!P$9:P$55,0)),"-")</f>
        <v>島根</v>
      </c>
      <c r="T39" s="842" t="str">
        <f>IFERROR(INDEX('貼_大豆(全国・e-stat)'!$N$9:$N$55,MATCH('貼_大豆(全国・e-stat)'!$M35,'貼_大豆(全国・e-stat)'!V$9:V$55,0)),"-")</f>
        <v>鳥取</v>
      </c>
      <c r="U39" s="842" t="str">
        <f>IFERROR(INDEX('貼_大豆(全国・e-stat)'!$N$9:$N$55,MATCH('貼_大豆(全国・e-stat)'!$M35,'貼_大豆(全国・e-stat)'!AB$9:AB$55,0)),"-")</f>
        <v>広島</v>
      </c>
      <c r="Y39" s="842" t="str">
        <f>IFERROR(INDEX('貼_そば(全国・e-stat)'!$J$10:$J$56,MATCH('貼_そば(全国・e-stat)'!$I36,'貼_そば(全国・e-stat)'!L$10:L$56,0)),"-")</f>
        <v>山梨</v>
      </c>
      <c r="Z39" s="842" t="str">
        <f>IFERROR(INDEX('貼_そば(全国・e-stat)'!$J$10:$J$56,MATCH('貼_そば(全国・e-stat)'!$I36,'貼_そば(全国・e-stat)'!R$10:R$56,0)),"-")</f>
        <v>山梨</v>
      </c>
      <c r="AA39" s="842" t="str">
        <f>IFERROR(INDEX('貼_そば(全国・e-stat)'!$J$10:$J$56,MATCH('貼_そば(全国・e-stat)'!$I36,'貼_そば(全国・e-stat)'!X$10:X$56,0)),"-")</f>
        <v>福岡</v>
      </c>
      <c r="AB39" s="842" t="str">
        <f>IFERROR(INDEX('貼_ばれいしょ(全国・e-stat)'!$N$15:$N$61,MATCH('貼_ばれいしょ(全国・e-stat)'!$M41,'貼_ばれいしょ(全国・e-stat)'!P$15:P$61,0)),"-")</f>
        <v>-</v>
      </c>
      <c r="AC39" s="842" t="str">
        <f>IFERROR(INDEX('貼_ばれいしょ(全国・e-stat)'!$N$15:$N$61,MATCH('貼_ばれいしょ(全国・e-stat)'!$M41,'貼_ばれいしょ(全国・e-stat)'!V$15:V$61,0)),"-")</f>
        <v>-</v>
      </c>
      <c r="AD39" s="842" t="str">
        <f>IFERROR(INDEX('貼_ばれいしょ(全国・e-stat)'!$N$15:$N$61,MATCH('貼_ばれいしょ(全国・e-stat)'!$M41,'貼_ばれいしょ(全国・e-stat)'!AB$15:AB$61,0)),"-")</f>
        <v>-</v>
      </c>
      <c r="AE39" s="842" t="str">
        <f>IFERROR(INDEX('貼_なたね(全国・e-stat)'!$N$11:$N$57,MATCH('貼_なたね(全国・e-stat)'!$M37,'貼_なたね(全国・e-stat)'!P$11:P$57,0)),"-")</f>
        <v>宮城</v>
      </c>
      <c r="AF39" s="842" t="str">
        <f>IFERROR(INDEX('貼_なたね(全国・e-stat)'!$N$11:$N$57,MATCH('貼_なたね(全国・e-stat)'!$M37,'貼_なたね(全国・e-stat)'!V$11:V$57,0)),"-")</f>
        <v>静岡</v>
      </c>
      <c r="AG39" s="842" t="str">
        <f>IFERROR(INDEX('貼_なたね(全国・e-stat)'!$N$11:$N$57,MATCH('貼_なたね(全国・e-stat)'!$M37,'貼_なたね(全国・e-stat)'!AB$11:AB$57,0)),"-")</f>
        <v>宮城</v>
      </c>
    </row>
    <row r="40" spans="4:33" s="522" customFormat="1">
      <c r="D40" t="str">
        <f>IFERROR(INDEX('貼_耕地面積(全国・e-stat)'!$N$24:$N$70,MATCH('貼_耕地面積(全国・e-stat)'!M51,'貼_耕地面積(全国・e-stat)'!$P$24:$P$70,0)),"-")</f>
        <v>滋賀</v>
      </c>
      <c r="E40" t="str">
        <f>IFERROR(INDEX('貼_耕地面積(全国・e-stat)'!$N$24:$N$70,MATCH('貼_耕地面積(全国・e-stat)'!M51,'貼_耕地面積(全国・e-stat)'!$W$24:$W$70,0)),"-")</f>
        <v>鹿児島</v>
      </c>
      <c r="F40" t="str">
        <f>IFERROR(INDEX('貼_耕地面積(全国・e-stat)'!$N$24:$N$70,MATCH('貼_耕地面積(全国・e-stat)'!M51,'貼_耕地面積(全国・e-stat)'!$AD$24:$AD$70,0)),"-")</f>
        <v>岡山</v>
      </c>
      <c r="G40" t="str">
        <f>IFERROR(INDEX('貼_水稲(全国・e-stat)'!$Y$12:$Y$58,MATCH('貼_水稲(全国・e-stat)'!X39,'貼_水稲(全国・e-stat)'!$AA$12:$AA$58,0)),"-")</f>
        <v>鹿児島</v>
      </c>
      <c r="H40" t="str">
        <f>IFERROR(INDEX('貼_水稲(全国・e-stat)'!$Y$12:$Y$58,MATCH('貼_水稲(全国・e-stat)'!$X39,'貼_水稲(全国・e-stat)'!$AG$12:$AG$58,0)),"-")</f>
        <v>山口</v>
      </c>
      <c r="I40" t="str">
        <f>IFERROR(INDEX('貼_水稲(全国・e-stat)'!$Y$12:$Y$58,MATCH('貼_水稲(全国・e-stat)'!$X39,'貼_水稲(全国・e-stat)'!$AM$12:$AM$58,0)),"-")</f>
        <v>愛媛</v>
      </c>
      <c r="J40" t="str">
        <f>IFERROR(INDEX('貼_小麦(全国・e-stat)'!$N$10:$N$56,MATCH('貼_小麦(全国・e-stat)'!$M37,'貼_小麦(全国・e-stat)'!P$10:P$56,0)),"-")</f>
        <v>福井</v>
      </c>
      <c r="K40" t="str">
        <f>IFERROR(INDEX('貼_小麦(全国・e-stat)'!$N$10:$N$56,MATCH('貼_小麦(全国・e-stat)'!$M37,'貼_小麦(全国・e-stat)'!V$10:V$56,0)),"-")</f>
        <v>福井</v>
      </c>
      <c r="L40" t="str">
        <f>IFERROR(INDEX('貼_小麦(全国・e-stat)'!$N$10:$N$56,MATCH('貼_小麦(全国・e-stat)'!$M37,'貼_小麦(全国・e-stat)'!AB$10:AB$56,0)),"-")</f>
        <v>長崎</v>
      </c>
      <c r="S40" s="842" t="str">
        <f>IFERROR(INDEX('貼_大豆(全国・e-stat)'!$N$9:$N$55,MATCH('貼_大豆(全国・e-stat)'!$M36,'貼_大豆(全国・e-stat)'!P$9:P$55,0)),"-")</f>
        <v>鳥取</v>
      </c>
      <c r="T40" s="842" t="str">
        <f>IFERROR(INDEX('貼_大豆(全国・e-stat)'!$N$9:$N$55,MATCH('貼_大豆(全国・e-stat)'!$M36,'貼_大豆(全国・e-stat)'!V$9:V$55,0)),"-")</f>
        <v>埼玉</v>
      </c>
      <c r="U40" s="842" t="str">
        <f>IFERROR(INDEX('貼_大豆(全国・e-stat)'!$N$9:$N$55,MATCH('貼_大豆(全国・e-stat)'!$M36,'貼_大豆(全国・e-stat)'!AB$9:AB$55,0)),"-")</f>
        <v>埼玉</v>
      </c>
      <c r="Y40" s="842" t="str">
        <f>IFERROR(INDEX('貼_そば(全国・e-stat)'!$J$10:$J$56,MATCH('貼_そば(全国・e-stat)'!$I37,'貼_そば(全国・e-stat)'!L$10:L$56,0)),"-")</f>
        <v>兵庫</v>
      </c>
      <c r="Z40" s="842" t="str">
        <f>IFERROR(INDEX('貼_そば(全国・e-stat)'!$J$10:$J$56,MATCH('貼_そば(全国・e-stat)'!$I37,'貼_そば(全国・e-stat)'!R$10:R$56,0)),"-")</f>
        <v>岡山</v>
      </c>
      <c r="AA40" s="842" t="str">
        <f>IFERROR(INDEX('貼_そば(全国・e-stat)'!$J$10:$J$56,MATCH('貼_そば(全国・e-stat)'!$I37,'貼_そば(全国・e-stat)'!X$10:X$56,0)),"-")</f>
        <v>山形</v>
      </c>
      <c r="AB40" s="842" t="str">
        <f>IFERROR(INDEX('貼_ばれいしょ(全国・e-stat)'!$N$15:$N$61,MATCH('貼_ばれいしょ(全国・e-stat)'!$M42,'貼_ばれいしょ(全国・e-stat)'!P$15:P$61,0)),"-")</f>
        <v>-</v>
      </c>
      <c r="AC40" s="842" t="str">
        <f>IFERROR(INDEX('貼_ばれいしょ(全国・e-stat)'!$N$15:$N$61,MATCH('貼_ばれいしょ(全国・e-stat)'!$M42,'貼_ばれいしょ(全国・e-stat)'!V$15:V$61,0)),"-")</f>
        <v>-</v>
      </c>
      <c r="AD40" s="842" t="str">
        <f>IFERROR(INDEX('貼_ばれいしょ(全国・e-stat)'!$N$15:$N$61,MATCH('貼_ばれいしょ(全国・e-stat)'!$M42,'貼_ばれいしょ(全国・e-stat)'!AB$15:AB$61,0)),"-")</f>
        <v>-</v>
      </c>
      <c r="AE40" s="842" t="str">
        <f>IFERROR(INDEX('貼_なたね(全国・e-stat)'!$N$11:$N$57,MATCH('貼_なたね(全国・e-stat)'!$M38,'貼_なたね(全国・e-stat)'!P$11:P$57,0)),"-")</f>
        <v>宮崎</v>
      </c>
      <c r="AF40" s="842" t="str">
        <f>IFERROR(INDEX('貼_なたね(全国・e-stat)'!$N$11:$N$57,MATCH('貼_なたね(全国・e-stat)'!$M38,'貼_なたね(全国・e-stat)'!V$11:V$57,0)),"-")</f>
        <v>奈良</v>
      </c>
      <c r="AG40" s="842" t="str">
        <f>IFERROR(INDEX('貼_なたね(全国・e-stat)'!$N$11:$N$57,MATCH('貼_なたね(全国・e-stat)'!$M38,'貼_なたね(全国・e-stat)'!AB$11:AB$57,0)),"-")</f>
        <v>静岡</v>
      </c>
    </row>
    <row r="41" spans="4:33" s="522" customFormat="1">
      <c r="D41" t="str">
        <f>IFERROR(INDEX('貼_耕地面積(全国・e-stat)'!$N$24:$N$70,MATCH('貼_耕地面積(全国・e-stat)'!M52,'貼_耕地面積(全国・e-stat)'!$P$24:$P$70,0)),"-")</f>
        <v>佐賀</v>
      </c>
      <c r="E41" t="str">
        <f>IFERROR(INDEX('貼_耕地面積(全国・e-stat)'!$N$24:$N$70,MATCH('貼_耕地面積(全国・e-stat)'!M52,'貼_耕地面積(全国・e-stat)'!$W$24:$W$70,0)),"-")</f>
        <v>宮崎</v>
      </c>
      <c r="F41" t="str">
        <f>IFERROR(INDEX('貼_耕地面積(全国・e-stat)'!$N$24:$N$70,MATCH('貼_耕地面積(全国・e-stat)'!M52,'貼_耕地面積(全国・e-stat)'!$AD$24:$AD$70,0)),"-")</f>
        <v>三重</v>
      </c>
      <c r="G41" t="str">
        <f>IFERROR(INDEX('貼_水稲(全国・e-stat)'!$Y$12:$Y$58,MATCH('貼_水稲(全国・e-stat)'!X40,'貼_水稲(全国・e-stat)'!$AA$12:$AA$58,0)),"-")</f>
        <v>山口</v>
      </c>
      <c r="H41" t="str">
        <f>IFERROR(INDEX('貼_水稲(全国・e-stat)'!$Y$12:$Y$58,MATCH('貼_水稲(全国・e-stat)'!$X40,'貼_水稲(全国・e-stat)'!$AG$12:$AG$58,0)),"-")</f>
        <v>鹿児島</v>
      </c>
      <c r="I41" t="str">
        <f>IFERROR(INDEX('貼_水稲(全国・e-stat)'!$Y$12:$Y$58,MATCH('貼_水稲(全国・e-stat)'!$X40,'貼_水稲(全国・e-stat)'!$AM$12:$AM$58,0)),"-")</f>
        <v>群馬</v>
      </c>
      <c r="J41" t="str">
        <f>IFERROR(INDEX('貼_小麦(全国・e-stat)'!$N$10:$N$56,MATCH('貼_小麦(全国・e-stat)'!$M38,'貼_小麦(全国・e-stat)'!P$10:P$56,0)),"-")</f>
        <v>広島</v>
      </c>
      <c r="K41" t="str">
        <f>IFERROR(INDEX('貼_小麦(全国・e-stat)'!$N$10:$N$56,MATCH('貼_小麦(全国・e-stat)'!$M38,'貼_小麦(全国・e-stat)'!V$10:V$56,0)),"-")</f>
        <v>新潟</v>
      </c>
      <c r="L41" t="str">
        <f>IFERROR(INDEX('貼_小麦(全国・e-stat)'!$N$10:$N$56,MATCH('貼_小麦(全国・e-stat)'!$M38,'貼_小麦(全国・e-stat)'!AB$10:AB$56,0)),"-")</f>
        <v>岩手</v>
      </c>
      <c r="S41" s="842" t="str">
        <f>IFERROR(INDEX('貼_大豆(全国・e-stat)'!$N$9:$N$55,MATCH('貼_大豆(全国・e-stat)'!$M37,'貼_大豆(全国・e-stat)'!P$9:P$55,0)),"-")</f>
        <v>埼玉</v>
      </c>
      <c r="T41" s="842" t="str">
        <f>IFERROR(INDEX('貼_大豆(全国・e-stat)'!$N$9:$N$55,MATCH('貼_大豆(全国・e-stat)'!$M37,'貼_大豆(全国・e-stat)'!V$9:V$55,0)),"-")</f>
        <v>岡山</v>
      </c>
      <c r="U41" s="842" t="str">
        <f>IFERROR(INDEX('貼_大豆(全国・e-stat)'!$N$9:$N$55,MATCH('貼_大豆(全国・e-stat)'!$M37,'貼_大豆(全国・e-stat)'!AB$9:AB$55,0)),"-")</f>
        <v>山口</v>
      </c>
      <c r="Y41" s="842" t="str">
        <f>IFERROR(INDEX('貼_そば(全国・e-stat)'!$J$10:$J$56,MATCH('貼_そば(全国・e-stat)'!$I38,'貼_そば(全国・e-stat)'!L$10:L$56,0)),"-")</f>
        <v>岡山</v>
      </c>
      <c r="Z41" s="842" t="str">
        <f>IFERROR(INDEX('貼_そば(全国・e-stat)'!$J$10:$J$56,MATCH('貼_そば(全国・e-stat)'!$I38,'貼_そば(全国・e-stat)'!R$10:R$56,0)),"-")</f>
        <v>兵庫</v>
      </c>
      <c r="AA41" s="842" t="str">
        <f>IFERROR(INDEX('貼_そば(全国・e-stat)'!$J$10:$J$56,MATCH('貼_そば(全国・e-stat)'!$I38,'貼_そば(全国・e-stat)'!X$10:X$56,0)),"-")</f>
        <v>広島</v>
      </c>
      <c r="AB41" s="842" t="str">
        <f>IFERROR(INDEX('貼_ばれいしょ(全国・e-stat)'!$N$15:$N$61,MATCH('貼_ばれいしょ(全国・e-stat)'!$M43,'貼_ばれいしょ(全国・e-stat)'!P$15:P$61,0)),"-")</f>
        <v>-</v>
      </c>
      <c r="AC41" s="842" t="str">
        <f>IFERROR(INDEX('貼_ばれいしょ(全国・e-stat)'!$N$15:$N$61,MATCH('貼_ばれいしょ(全国・e-stat)'!$M43,'貼_ばれいしょ(全国・e-stat)'!V$15:V$61,0)),"-")</f>
        <v>-</v>
      </c>
      <c r="AD41" s="842" t="str">
        <f>IFERROR(INDEX('貼_ばれいしょ(全国・e-stat)'!$N$15:$N$61,MATCH('貼_ばれいしょ(全国・e-stat)'!$M43,'貼_ばれいしょ(全国・e-stat)'!AB$15:AB$61,0)),"-")</f>
        <v>-</v>
      </c>
      <c r="AE41" s="842" t="str">
        <f>IFERROR(INDEX('貼_なたね(全国・e-stat)'!$N$11:$N$57,MATCH('貼_なたね(全国・e-stat)'!$M39,'貼_なたね(全国・e-stat)'!P$11:P$57,0)),"-")</f>
        <v>奈良</v>
      </c>
      <c r="AF41" s="842" t="str">
        <f>IFERROR(INDEX('貼_なたね(全国・e-stat)'!$N$11:$N$57,MATCH('貼_なたね(全国・e-stat)'!$M39,'貼_なたね(全国・e-stat)'!V$11:V$57,0)),"-")</f>
        <v>岡山</v>
      </c>
      <c r="AG41" s="842" t="str">
        <f>IFERROR(INDEX('貼_なたね(全国・e-stat)'!$N$11:$N$57,MATCH('貼_なたね(全国・e-stat)'!$M39,'貼_なたね(全国・e-stat)'!AB$11:AB$57,0)),"-")</f>
        <v>岡山</v>
      </c>
    </row>
    <row r="42" spans="4:33" s="522" customFormat="1">
      <c r="D42" t="str">
        <f>IFERROR(INDEX('貼_耕地面積(全国・e-stat)'!$N$24:$N$70,MATCH('貼_耕地面積(全国・e-stat)'!M53,'貼_耕地面積(全国・e-stat)'!$P$24:$P$70,0)),"-")</f>
        <v>長崎</v>
      </c>
      <c r="E42" t="str">
        <f>IFERROR(INDEX('貼_耕地面積(全国・e-stat)'!$N$24:$N$70,MATCH('貼_耕地面積(全国・e-stat)'!M53,'貼_耕地面積(全国・e-stat)'!$W$24:$W$70,0)),"-")</f>
        <v>石川</v>
      </c>
      <c r="F42" t="str">
        <f>IFERROR(INDEX('貼_耕地面積(全国・e-stat)'!$N$24:$N$70,MATCH('貼_耕地面積(全国・e-stat)'!M53,'貼_耕地面積(全国・e-stat)'!$AD$24:$AD$70,0)),"-")</f>
        <v>岐阜</v>
      </c>
      <c r="G42" t="str">
        <f>IFERROR(INDEX('貼_水稲(全国・e-stat)'!$Y$12:$Y$58,MATCH('貼_水稲(全国・e-stat)'!X41,'貼_水稲(全国・e-stat)'!$AA$12:$AA$58,0)),"-")</f>
        <v>島根</v>
      </c>
      <c r="H42" t="str">
        <f>IFERROR(INDEX('貼_水稲(全国・e-stat)'!$Y$12:$Y$58,MATCH('貼_水稲(全国・e-stat)'!$X41,'貼_水稲(全国・e-stat)'!$AG$12:$AG$58,0)),"-")</f>
        <v>島根</v>
      </c>
      <c r="I42" t="str">
        <f>IFERROR(INDEX('貼_水稲(全国・e-stat)'!$Y$12:$Y$58,MATCH('貼_水稲(全国・e-stat)'!$X41,'貼_水稲(全国・e-stat)'!$AM$12:$AM$58,0)),"-")</f>
        <v>愛知</v>
      </c>
      <c r="J42" t="str">
        <f>IFERROR(INDEX('貼_小麦(全国・e-stat)'!$N$10:$N$56,MATCH('貼_小麦(全国・e-stat)'!$M39,'貼_小麦(全国・e-stat)'!P$10:P$56,0)),"-")</f>
        <v>京都</v>
      </c>
      <c r="K42" t="str">
        <f>IFERROR(INDEX('貼_小麦(全国・e-stat)'!$N$10:$N$56,MATCH('貼_小麦(全国・e-stat)'!$M39,'貼_小麦(全国・e-stat)'!V$10:V$56,0)),"-")</f>
        <v>広島</v>
      </c>
      <c r="L42" t="str">
        <f>IFERROR(INDEX('貼_小麦(全国・e-stat)'!$N$10:$N$56,MATCH('貼_小麦(全国・e-stat)'!$M39,'貼_小麦(全国・e-stat)'!AB$10:AB$56,0)),"-")</f>
        <v>三重</v>
      </c>
      <c r="S42" s="842" t="str">
        <f>IFERROR(INDEX('貼_大豆(全国・e-stat)'!$N$9:$N$55,MATCH('貼_大豆(全国・e-stat)'!$M38,'貼_大豆(全国・e-stat)'!P$9:P$55,0)),"-")</f>
        <v>広島</v>
      </c>
      <c r="T42" s="842" t="str">
        <f>IFERROR(INDEX('貼_大豆(全国・e-stat)'!$N$9:$N$55,MATCH('貼_大豆(全国・e-stat)'!$M38,'貼_大豆(全国・e-stat)'!V$9:V$55,0)),"-")</f>
        <v>広島</v>
      </c>
      <c r="U42" s="842" t="str">
        <f>IFERROR(INDEX('貼_大豆(全国・e-stat)'!$N$9:$N$55,MATCH('貼_大豆(全国・e-stat)'!$M38,'貼_大豆(全国・e-stat)'!AB$9:AB$55,0)),"-")</f>
        <v>香川</v>
      </c>
      <c r="Y42" s="842" t="str">
        <f>IFERROR(INDEX('貼_そば(全国・e-stat)'!$J$10:$J$56,MATCH('貼_そば(全国・e-stat)'!$I39,'貼_そば(全国・e-stat)'!L$10:L$56,0)),"-")</f>
        <v>京都</v>
      </c>
      <c r="Z42" s="842" t="str">
        <f>IFERROR(INDEX('貼_そば(全国・e-stat)'!$J$10:$J$56,MATCH('貼_そば(全国・e-stat)'!$I39,'貼_そば(全国・e-stat)'!R$10:R$56,0)),"-")</f>
        <v>京都</v>
      </c>
      <c r="AA42" s="842" t="str">
        <f>IFERROR(INDEX('貼_そば(全国・e-stat)'!$J$10:$J$56,MATCH('貼_そば(全国・e-stat)'!$I39,'貼_そば(全国・e-stat)'!X$10:X$56,0)),"-")</f>
        <v>徳島</v>
      </c>
      <c r="AB42" s="842" t="str">
        <f>IFERROR(INDEX('貼_ばれいしょ(全国・e-stat)'!$N$15:$N$61,MATCH('貼_ばれいしょ(全国・e-stat)'!$M44,'貼_ばれいしょ(全国・e-stat)'!P$15:P$61,0)),"-")</f>
        <v>-</v>
      </c>
      <c r="AC42" s="842" t="str">
        <f>IFERROR(INDEX('貼_ばれいしょ(全国・e-stat)'!$N$15:$N$61,MATCH('貼_ばれいしょ(全国・e-stat)'!$M44,'貼_ばれいしょ(全国・e-stat)'!V$15:V$61,0)),"-")</f>
        <v>-</v>
      </c>
      <c r="AD42" s="842" t="str">
        <f>IFERROR(INDEX('貼_ばれいしょ(全国・e-stat)'!$N$15:$N$61,MATCH('貼_ばれいしょ(全国・e-stat)'!$M44,'貼_ばれいしょ(全国・e-stat)'!AB$15:AB$61,0)),"-")</f>
        <v>-</v>
      </c>
      <c r="AE42" s="842" t="str">
        <f>IFERROR(INDEX('貼_なたね(全国・e-stat)'!$N$11:$N$57,MATCH('貼_なたね(全国・e-stat)'!$M40,'貼_なたね(全国・e-stat)'!P$11:P$57,0)),"-")</f>
        <v>-</v>
      </c>
      <c r="AF42" s="842" t="str">
        <f>IFERROR(INDEX('貼_なたね(全国・e-stat)'!$N$11:$N$57,MATCH('貼_なたね(全国・e-stat)'!$M40,'貼_なたね(全国・e-stat)'!V$11:V$57,0)),"-")</f>
        <v>-</v>
      </c>
      <c r="AG42" s="842" t="str">
        <f>IFERROR(INDEX('貼_なたね(全国・e-stat)'!$N$11:$N$57,MATCH('貼_なたね(全国・e-stat)'!$M40,'貼_なたね(全国・e-stat)'!AB$11:AB$57,0)),"-")</f>
        <v>-</v>
      </c>
    </row>
    <row r="43" spans="4:33" s="522" customFormat="1">
      <c r="D43" t="str">
        <f>IFERROR(INDEX('貼_耕地面積(全国・e-stat)'!$N$24:$N$70,MATCH('貼_耕地面積(全国・e-stat)'!M54,'貼_耕地面積(全国・e-stat)'!$P$24:$P$70,0)),"-")</f>
        <v>愛媛</v>
      </c>
      <c r="E43" t="str">
        <f>IFERROR(INDEX('貼_耕地面積(全国・e-stat)'!$N$24:$N$70,MATCH('貼_耕地面積(全国・e-stat)'!M54,'貼_耕地面積(全国・e-stat)'!$W$24:$W$70,0)),"-")</f>
        <v>島根</v>
      </c>
      <c r="F43" t="str">
        <f>IFERROR(INDEX('貼_耕地面積(全国・e-stat)'!$N$24:$N$70,MATCH('貼_耕地面積(全国・e-stat)'!M54,'貼_耕地面積(全国・e-stat)'!$AD$24:$AD$70,0)),"-")</f>
        <v>広島</v>
      </c>
      <c r="G43" t="str">
        <f>IFERROR(INDEX('貼_水稲(全国・e-stat)'!$Y$12:$Y$58,MATCH('貼_水稲(全国・e-stat)'!X42,'貼_水稲(全国・e-stat)'!$AA$12:$AA$58,0)),"-")</f>
        <v>静岡</v>
      </c>
      <c r="H43" t="str">
        <f>IFERROR(INDEX('貼_水稲(全国・e-stat)'!$Y$12:$Y$58,MATCH('貼_水稲(全国・e-stat)'!$X42,'貼_水稲(全国・e-stat)'!$AG$12:$AG$58,0)),"-")</f>
        <v>京都</v>
      </c>
      <c r="I43" t="str">
        <f>IFERROR(INDEX('貼_水稲(全国・e-stat)'!$Y$12:$Y$58,MATCH('貼_水稲(全国・e-stat)'!$X42,'貼_水稲(全国・e-stat)'!$AM$12:$AM$58,0)),"-")</f>
        <v>兵庫</v>
      </c>
      <c r="J43" t="str">
        <f>IFERROR(INDEX('貼_小麦(全国・e-stat)'!$N$10:$N$56,MATCH('貼_小麦(全国・e-stat)'!$M40,'貼_小麦(全国・e-stat)'!P$10:P$56,0)),"-")</f>
        <v>新潟</v>
      </c>
      <c r="K43" t="str">
        <f>IFERROR(INDEX('貼_小麦(全国・e-stat)'!$N$10:$N$56,MATCH('貼_小麦(全国・e-stat)'!$M40,'貼_小麦(全国・e-stat)'!V$10:V$56,0)),"-")</f>
        <v>奈良</v>
      </c>
      <c r="L43" t="str">
        <f>IFERROR(INDEX('貼_小麦(全国・e-stat)'!$N$10:$N$56,MATCH('貼_小麦(全国・e-stat)'!$M40,'貼_小麦(全国・e-stat)'!AB$10:AB$56,0)),"-")</f>
        <v>神奈川</v>
      </c>
      <c r="S43" s="842" t="str">
        <f>IFERROR(INDEX('貼_大豆(全国・e-stat)'!$N$9:$N$55,MATCH('貼_大豆(全国・e-stat)'!$M39,'貼_大豆(全国・e-stat)'!P$9:P$55,0)),"-")</f>
        <v>愛媛</v>
      </c>
      <c r="T43" s="842" t="str">
        <f>IFERROR(INDEX('貼_大豆(全国・e-stat)'!$N$9:$N$55,MATCH('貼_大豆(全国・e-stat)'!$M39,'貼_大豆(全国・e-stat)'!V$9:V$55,0)),"-")</f>
        <v>愛媛</v>
      </c>
      <c r="U43" s="842" t="str">
        <f>IFERROR(INDEX('貼_大豆(全国・e-stat)'!$N$9:$N$55,MATCH('貼_大豆(全国・e-stat)'!$M39,'貼_大豆(全国・e-stat)'!AB$9:AB$55,0)),"-")</f>
        <v>滋賀</v>
      </c>
      <c r="Y43" s="842" t="str">
        <f>IFERROR(INDEX('貼_そば(全国・e-stat)'!$J$10:$J$56,MATCH('貼_そば(全国・e-stat)'!$I40,'貼_そば(全国・e-stat)'!L$10:L$56,0)),"-")</f>
        <v>長崎</v>
      </c>
      <c r="Z43" s="842" t="str">
        <f>IFERROR(INDEX('貼_そば(全国・e-stat)'!$J$10:$J$56,MATCH('貼_そば(全国・e-stat)'!$I40,'貼_そば(全国・e-stat)'!R$10:R$56,0)),"-")</f>
        <v>大分</v>
      </c>
      <c r="AA43" s="842" t="str">
        <f>IFERROR(INDEX('貼_そば(全国・e-stat)'!$J$10:$J$56,MATCH('貼_そば(全国・e-stat)'!$I40,'貼_そば(全国・e-stat)'!X$10:X$56,0)),"-")</f>
        <v>新潟</v>
      </c>
      <c r="AB43" s="842" t="str">
        <f>IFERROR(INDEX('貼_ばれいしょ(全国・e-stat)'!$N$15:$N$61,MATCH('貼_ばれいしょ(全国・e-stat)'!$M45,'貼_ばれいしょ(全国・e-stat)'!P$15:P$61,0)),"-")</f>
        <v>-</v>
      </c>
      <c r="AC43" s="842" t="str">
        <f>IFERROR(INDEX('貼_ばれいしょ(全国・e-stat)'!$N$15:$N$61,MATCH('貼_ばれいしょ(全国・e-stat)'!$M45,'貼_ばれいしょ(全国・e-stat)'!V$15:V$61,0)),"-")</f>
        <v>-</v>
      </c>
      <c r="AD43" s="842" t="str">
        <f>IFERROR(INDEX('貼_ばれいしょ(全国・e-stat)'!$N$15:$N$61,MATCH('貼_ばれいしょ(全国・e-stat)'!$M45,'貼_ばれいしょ(全国・e-stat)'!AB$15:AB$61,0)),"-")</f>
        <v>-</v>
      </c>
      <c r="AE43" s="842" t="str">
        <f>IFERROR(INDEX('貼_なたね(全国・e-stat)'!$N$11:$N$57,MATCH('貼_なたね(全国・e-stat)'!$M41,'貼_なたね(全国・e-stat)'!P$11:P$57,0)),"-")</f>
        <v>-</v>
      </c>
      <c r="AF43" s="842" t="str">
        <f>IFERROR(INDEX('貼_なたね(全国・e-stat)'!$N$11:$N$57,MATCH('貼_なたね(全国・e-stat)'!$M41,'貼_なたね(全国・e-stat)'!V$11:V$57,0)),"-")</f>
        <v>-</v>
      </c>
      <c r="AG43" s="842" t="str">
        <f>IFERROR(INDEX('貼_なたね(全国・e-stat)'!$N$11:$N$57,MATCH('貼_なたね(全国・e-stat)'!$M41,'貼_なたね(全国・e-stat)'!AB$11:AB$57,0)),"-")</f>
        <v>-</v>
      </c>
    </row>
    <row r="44" spans="4:33" s="522" customFormat="1">
      <c r="D44" t="str">
        <f>IFERROR(INDEX('貼_耕地面積(全国・e-stat)'!$N$24:$N$70,MATCH('貼_耕地面積(全国・e-stat)'!M55,'貼_耕地面積(全国・e-stat)'!$P$24:$P$70,0)),"-")</f>
        <v>山口</v>
      </c>
      <c r="E44" t="str">
        <f>IFERROR(INDEX('貼_耕地面積(全国・e-stat)'!$N$24:$N$70,MATCH('貼_耕地面積(全国・e-stat)'!M55,'貼_耕地面積(全国・e-stat)'!$W$24:$W$70,0)),"-")</f>
        <v>群馬</v>
      </c>
      <c r="F44" t="str">
        <f>IFERROR(INDEX('貼_耕地面積(全国・e-stat)'!$N$24:$N$70,MATCH('貼_耕地面積(全国・e-stat)'!M55,'貼_耕地面積(全国・e-stat)'!$AD$24:$AD$70,0)),"-")</f>
        <v>鳥取</v>
      </c>
      <c r="G44" t="str">
        <f>IFERROR(INDEX('貼_水稲(全国・e-stat)'!$Y$12:$Y$58,MATCH('貼_水稲(全国・e-stat)'!X43,'貼_水稲(全国・e-stat)'!$AA$12:$AA$58,0)),"-")</f>
        <v>宮崎</v>
      </c>
      <c r="H44" t="str">
        <f>IFERROR(INDEX('貼_水稲(全国・e-stat)'!$Y$12:$Y$58,MATCH('貼_水稲(全国・e-stat)'!$X43,'貼_水稲(全国・e-stat)'!$AG$12:$AG$58,0)),"-")</f>
        <v>群馬</v>
      </c>
      <c r="I44" t="str">
        <f>IFERROR(INDEX('貼_水稲(全国・e-stat)'!$Y$12:$Y$58,MATCH('貼_水稲(全国・e-stat)'!$X43,'貼_水稲(全国・e-stat)'!$AM$12:$AM$58,0)),"-")</f>
        <v>香川</v>
      </c>
      <c r="J44" t="str">
        <f>IFERROR(INDEX('貼_小麦(全国・e-stat)'!$N$10:$N$56,MATCH('貼_小麦(全国・e-stat)'!$M41,'貼_小麦(全国・e-stat)'!P$10:P$56,0)),"-")</f>
        <v>奈良</v>
      </c>
      <c r="K44" t="str">
        <f>IFERROR(INDEX('貼_小麦(全国・e-stat)'!$N$10:$N$56,MATCH('貼_小麦(全国・e-stat)'!$M41,'貼_小麦(全国・e-stat)'!V$10:V$56,0)),"-")</f>
        <v>京都</v>
      </c>
      <c r="L44" t="str">
        <f>IFERROR(INDEX('貼_小麦(全国・e-stat)'!$N$10:$N$56,MATCH('貼_小麦(全国・e-stat)'!$M41,'貼_小麦(全国・e-stat)'!AB$10:AB$56,0)),"-")</f>
        <v>熊本</v>
      </c>
      <c r="S44" s="842" t="str">
        <f>IFERROR(INDEX('貼_大豆(全国・e-stat)'!$N$9:$N$55,MATCH('貼_大豆(全国・e-stat)'!$M40,'貼_大豆(全国・e-stat)'!P$9:P$55,0)),"-")</f>
        <v>長崎</v>
      </c>
      <c r="T44" s="842" t="str">
        <f>IFERROR(INDEX('貼_大豆(全国・e-stat)'!$N$9:$N$55,MATCH('貼_大豆(全国・e-stat)'!$M40,'貼_大豆(全国・e-stat)'!V$9:V$55,0)),"-")</f>
        <v>群馬</v>
      </c>
      <c r="U44" s="842" t="str">
        <f>IFERROR(INDEX('貼_大豆(全国・e-stat)'!$N$9:$N$55,MATCH('貼_大豆(全国・e-stat)'!$M40,'貼_大豆(全国・e-stat)'!AB$9:AB$55,0)),"-")</f>
        <v>鹿児島</v>
      </c>
      <c r="Y44" s="842" t="str">
        <f>IFERROR(INDEX('貼_そば(全国・e-stat)'!$J$10:$J$56,MATCH('貼_そば(全国・e-stat)'!$I41,'貼_そば(全国・e-stat)'!L$10:L$56,0)),"-")</f>
        <v>福岡</v>
      </c>
      <c r="Z44" s="842" t="str">
        <f>IFERROR(INDEX('貼_そば(全国・e-stat)'!$J$10:$J$56,MATCH('貼_そば(全国・e-stat)'!$I41,'貼_そば(全国・e-stat)'!R$10:R$56,0)),"-")</f>
        <v>福岡</v>
      </c>
      <c r="AA44" s="842" t="str">
        <f>IFERROR(INDEX('貼_そば(全国・e-stat)'!$J$10:$J$56,MATCH('貼_そば(全国・e-stat)'!$I41,'貼_そば(全国・e-stat)'!X$10:X$56,0)),"-")</f>
        <v>富山</v>
      </c>
      <c r="AB44" s="842" t="str">
        <f>IFERROR(INDEX('貼_ばれいしょ(全国・e-stat)'!$N$15:$N$61,MATCH('貼_ばれいしょ(全国・e-stat)'!$M46,'貼_ばれいしょ(全国・e-stat)'!P$15:P$61,0)),"-")</f>
        <v>-</v>
      </c>
      <c r="AC44" s="842" t="str">
        <f>IFERROR(INDEX('貼_ばれいしょ(全国・e-stat)'!$N$15:$N$61,MATCH('貼_ばれいしょ(全国・e-stat)'!$M46,'貼_ばれいしょ(全国・e-stat)'!V$15:V$61,0)),"-")</f>
        <v>-</v>
      </c>
      <c r="AD44" s="842" t="str">
        <f>IFERROR(INDEX('貼_ばれいしょ(全国・e-stat)'!$N$15:$N$61,MATCH('貼_ばれいしょ(全国・e-stat)'!$M46,'貼_ばれいしょ(全国・e-stat)'!AB$15:AB$61,0)),"-")</f>
        <v>-</v>
      </c>
      <c r="AE44" s="842" t="str">
        <f>IFERROR(INDEX('貼_なたね(全国・e-stat)'!$N$11:$N$57,MATCH('貼_なたね(全国・e-stat)'!$M42,'貼_なたね(全国・e-stat)'!P$11:P$57,0)),"-")</f>
        <v>-</v>
      </c>
      <c r="AF44" s="842" t="str">
        <f>IFERROR(INDEX('貼_なたね(全国・e-stat)'!$N$11:$N$57,MATCH('貼_なたね(全国・e-stat)'!$M42,'貼_なたね(全国・e-stat)'!V$11:V$57,0)),"-")</f>
        <v>-</v>
      </c>
      <c r="AG44" s="842" t="str">
        <f>IFERROR(INDEX('貼_なたね(全国・e-stat)'!$N$11:$N$57,MATCH('貼_なたね(全国・e-stat)'!$M42,'貼_なたね(全国・e-stat)'!AB$11:AB$57,0)),"-")</f>
        <v>-</v>
      </c>
    </row>
    <row r="45" spans="4:33" s="522" customFormat="1">
      <c r="D45" t="str">
        <f>IFERROR(INDEX('貼_耕地面積(全国・e-stat)'!$N$24:$N$70,MATCH('貼_耕地面積(全国・e-stat)'!M56,'貼_耕地面積(全国・e-stat)'!$P$24:$P$70,0)),"-")</f>
        <v>石川</v>
      </c>
      <c r="E45" t="str">
        <f>IFERROR(INDEX('貼_耕地面積(全国・e-stat)'!$N$24:$N$70,MATCH('貼_耕地面積(全国・e-stat)'!M56,'貼_耕地面積(全国・e-stat)'!$W$24:$W$70,0)),"-")</f>
        <v>香川</v>
      </c>
      <c r="F45" t="str">
        <f>IFERROR(INDEX('貼_耕地面積(全国・e-stat)'!$N$24:$N$70,MATCH('貼_耕地面積(全国・e-stat)'!M56,'貼_耕地面積(全国・e-stat)'!$AD$24:$AD$70,0)),"-")</f>
        <v>徳島</v>
      </c>
      <c r="G45" t="str">
        <f>IFERROR(INDEX('貼_水稲(全国・e-stat)'!$Y$12:$Y$58,MATCH('貼_水稲(全国・e-stat)'!X44,'貼_水稲(全国・e-stat)'!$AA$12:$AA$58,0)),"-")</f>
        <v>群馬</v>
      </c>
      <c r="H45" t="str">
        <f>IFERROR(INDEX('貼_水稲(全国・e-stat)'!$Y$12:$Y$58,MATCH('貼_水稲(全国・e-stat)'!$X44,'貼_水稲(全国・e-stat)'!$AG$12:$AG$58,0)),"-")</f>
        <v>静岡</v>
      </c>
      <c r="I45" t="str">
        <f>IFERROR(INDEX('貼_水稲(全国・e-stat)'!$Y$12:$Y$58,MATCH('貼_水稲(全国・e-stat)'!$X44,'貼_水稲(全国・e-stat)'!$AM$12:$AM$58,0)),"-")</f>
        <v>大分</v>
      </c>
      <c r="J45" t="str">
        <f>IFERROR(INDEX('貼_小麦(全国・e-stat)'!$N$10:$N$56,MATCH('貼_小麦(全国・e-stat)'!$M42,'貼_小麦(全国・e-stat)'!P$10:P$56,0)),"-")</f>
        <v>山形</v>
      </c>
      <c r="K45" t="str">
        <f>IFERROR(INDEX('貼_小麦(全国・e-stat)'!$N$10:$N$56,MATCH('貼_小麦(全国・e-stat)'!$M42,'貼_小麦(全国・e-stat)'!V$10:V$56,0)),"-")</f>
        <v>鳥取</v>
      </c>
      <c r="L45" t="str">
        <f>IFERROR(INDEX('貼_小麦(全国・e-stat)'!$N$10:$N$56,MATCH('貼_小麦(全国・e-stat)'!$M42,'貼_小麦(全国・e-stat)'!AB$10:AB$56,0)),"-")</f>
        <v>兵庫</v>
      </c>
      <c r="S45" s="842" t="str">
        <f>IFERROR(INDEX('貼_大豆(全国・e-stat)'!$N$9:$N$55,MATCH('貼_大豆(全国・e-stat)'!$M41,'貼_大豆(全国・e-stat)'!P$9:P$55,0)),"-")</f>
        <v>鹿児島</v>
      </c>
      <c r="T45" s="842" t="str">
        <f>IFERROR(INDEX('貼_大豆(全国・e-stat)'!$N$9:$N$55,MATCH('貼_大豆(全国・e-stat)'!$M41,'貼_大豆(全国・e-stat)'!V$9:V$55,0)),"-")</f>
        <v>鹿児島</v>
      </c>
      <c r="U45" s="842" t="str">
        <f>IFERROR(INDEX('貼_大豆(全国・e-stat)'!$N$9:$N$55,MATCH('貼_大豆(全国・e-stat)'!$M41,'貼_大豆(全国・e-stat)'!AB$9:AB$55,0)),"-")</f>
        <v>岐阜</v>
      </c>
      <c r="Y45" s="842" t="str">
        <f>IFERROR(INDEX('貼_そば(全国・e-stat)'!$J$10:$J$56,MATCH('貼_そば(全国・e-stat)'!$I42,'貼_そば(全国・e-stat)'!L$10:L$56,0)),"-")</f>
        <v>山口</v>
      </c>
      <c r="Z45" s="842" t="str">
        <f>IFERROR(INDEX('貼_そば(全国・e-stat)'!$J$10:$J$56,MATCH('貼_そば(全国・e-stat)'!$I42,'貼_そば(全国・e-stat)'!R$10:R$56,0)),"-")</f>
        <v>三重</v>
      </c>
      <c r="AA45" s="842" t="str">
        <f>IFERROR(INDEX('貼_そば(全国・e-stat)'!$J$10:$J$56,MATCH('貼_そば(全国・e-stat)'!$I42,'貼_そば(全国・e-stat)'!X$10:X$56,0)),"-")</f>
        <v>静岡</v>
      </c>
      <c r="AB45" s="842" t="str">
        <f>IFERROR(INDEX('貼_ばれいしょ(全国・e-stat)'!$N$15:$N$61,MATCH('貼_ばれいしょ(全国・e-stat)'!$M47,'貼_ばれいしょ(全国・e-stat)'!P$15:P$61,0)),"-")</f>
        <v>-</v>
      </c>
      <c r="AC45" s="842" t="str">
        <f>IFERROR(INDEX('貼_ばれいしょ(全国・e-stat)'!$N$15:$N$61,MATCH('貼_ばれいしょ(全国・e-stat)'!$M47,'貼_ばれいしょ(全国・e-stat)'!V$15:V$61,0)),"-")</f>
        <v>-</v>
      </c>
      <c r="AD45" s="842" t="str">
        <f>IFERROR(INDEX('貼_ばれいしょ(全国・e-stat)'!$N$15:$N$61,MATCH('貼_ばれいしょ(全国・e-stat)'!$M47,'貼_ばれいしょ(全国・e-stat)'!AB$15:AB$61,0)),"-")</f>
        <v>-</v>
      </c>
      <c r="AE45" s="842" t="str">
        <f>IFERROR(INDEX('貼_なたね(全国・e-stat)'!$N$11:$N$57,MATCH('貼_なたね(全国・e-stat)'!$M43,'貼_なたね(全国・e-stat)'!P$11:P$57,0)),"-")</f>
        <v>-</v>
      </c>
      <c r="AF45" s="842" t="str">
        <f>IFERROR(INDEX('貼_なたね(全国・e-stat)'!$N$11:$N$57,MATCH('貼_なたね(全国・e-stat)'!$M43,'貼_なたね(全国・e-stat)'!V$11:V$57,0)),"-")</f>
        <v>-</v>
      </c>
      <c r="AG45" s="842" t="str">
        <f>IFERROR(INDEX('貼_なたね(全国・e-stat)'!$N$11:$N$57,MATCH('貼_なたね(全国・e-stat)'!$M43,'貼_なたね(全国・e-stat)'!AB$11:AB$57,0)),"-")</f>
        <v>-</v>
      </c>
    </row>
    <row r="46" spans="4:33" s="522" customFormat="1">
      <c r="D46" t="str">
        <f>IFERROR(INDEX('貼_耕地面積(全国・e-stat)'!$N$24:$N$70,MATCH('貼_耕地面積(全国・e-stat)'!M57,'貼_耕地面積(全国・e-stat)'!$P$24:$P$70,0)),"-")</f>
        <v>福井</v>
      </c>
      <c r="E46" t="str">
        <f>IFERROR(INDEX('貼_耕地面積(全国・e-stat)'!$N$24:$N$70,MATCH('貼_耕地面積(全国・e-stat)'!M57,'貼_耕地面積(全国・e-stat)'!$W$24:$W$70,0)),"-")</f>
        <v>京都</v>
      </c>
      <c r="F46" t="str">
        <f>IFERROR(INDEX('貼_耕地面積(全国・e-stat)'!$N$24:$N$70,MATCH('貼_耕地面積(全国・e-stat)'!M57,'貼_耕地面積(全国・e-stat)'!$AD$24:$AD$70,0)),"-")</f>
        <v>佐賀</v>
      </c>
      <c r="G46" t="str">
        <f>IFERROR(INDEX('貼_水稲(全国・e-stat)'!$Y$12:$Y$58,MATCH('貼_水稲(全国・e-stat)'!X45,'貼_水稲(全国・e-stat)'!$AA$12:$AA$58,0)),"-")</f>
        <v>京都</v>
      </c>
      <c r="H46" t="str">
        <f>IFERROR(INDEX('貼_水稲(全国・e-stat)'!$Y$12:$Y$58,MATCH('貼_水稲(全国・e-stat)'!$X45,'貼_水稲(全国・e-stat)'!$AG$12:$AG$58,0)),"-")</f>
        <v>宮崎</v>
      </c>
      <c r="I46" t="str">
        <f>IFERROR(INDEX('貼_水稲(全国・e-stat)'!$Y$12:$Y$58,MATCH('貼_水稲(全国・e-stat)'!$X45,'貼_水稲(全国・e-stat)'!$AM$12:$AM$58,0)),"-")</f>
        <v>長崎</v>
      </c>
      <c r="J46" t="str">
        <f>IFERROR(INDEX('貼_小麦(全国・e-stat)'!$N$10:$N$56,MATCH('貼_小麦(全国・e-stat)'!$M43,'貼_小麦(全国・e-stat)'!P$10:P$56,0)),"-")</f>
        <v>島根</v>
      </c>
      <c r="K46" t="str">
        <f>IFERROR(INDEX('貼_小麦(全国・e-stat)'!$N$10:$N$56,MATCH('貼_小麦(全国・e-stat)'!$M43,'貼_小麦(全国・e-stat)'!V$10:V$56,0)),"-")</f>
        <v>山形</v>
      </c>
      <c r="L46" t="str">
        <f>IFERROR(INDEX('貼_小麦(全国・e-stat)'!$N$10:$N$56,MATCH('貼_小麦(全国・e-stat)'!$M43,'貼_小麦(全国・e-stat)'!AB$10:AB$56,0)),"-")</f>
        <v>東京</v>
      </c>
      <c r="S46" s="842" t="str">
        <f>IFERROR(INDEX('貼_大豆(全国・e-stat)'!$N$9:$N$55,MATCH('貼_大豆(全国・e-stat)'!$M42,'貼_大豆(全国・e-stat)'!P$9:P$55,0)),"-")</f>
        <v>京都</v>
      </c>
      <c r="T46" s="842" t="str">
        <f>IFERROR(INDEX('貼_大豆(全国・e-stat)'!$N$9:$N$55,MATCH('貼_大豆(全国・e-stat)'!$M42,'貼_大豆(全国・e-stat)'!V$9:V$55,0)),"-")</f>
        <v>長崎</v>
      </c>
      <c r="U46" s="842" t="str">
        <f>IFERROR(INDEX('貼_大豆(全国・e-stat)'!$N$9:$N$55,MATCH('貼_大豆(全国・e-stat)'!$M42,'貼_大豆(全国・e-stat)'!AB$9:AB$55,0)),"-")</f>
        <v>和歌山</v>
      </c>
      <c r="Y46" s="842" t="str">
        <f>IFERROR(INDEX('貼_そば(全国・e-stat)'!$J$10:$J$56,MATCH('貼_そば(全国・e-stat)'!$I43,'貼_そば(全国・e-stat)'!L$10:L$56,0)),"-")</f>
        <v>佐賀</v>
      </c>
      <c r="Z46" s="842" t="str">
        <f>IFERROR(INDEX('貼_そば(全国・e-stat)'!$J$10:$J$56,MATCH('貼_そば(全国・e-stat)'!$I43,'貼_そば(全国・e-stat)'!R$10:R$56,0)),"-")</f>
        <v>佐賀</v>
      </c>
      <c r="AA46" s="842" t="str">
        <f>IFERROR(INDEX('貼_そば(全国・e-stat)'!$J$10:$J$56,MATCH('貼_そば(全国・e-stat)'!$I43,'貼_そば(全国・e-stat)'!X$10:X$56,0)),"-")</f>
        <v>京都</v>
      </c>
      <c r="AB46" s="842" t="str">
        <f>IFERROR(INDEX('貼_ばれいしょ(全国・e-stat)'!$N$15:$N$61,MATCH('貼_ばれいしょ(全国・e-stat)'!$M48,'貼_ばれいしょ(全国・e-stat)'!P$15:P$61,0)),"-")</f>
        <v>-</v>
      </c>
      <c r="AC46" s="842" t="str">
        <f>IFERROR(INDEX('貼_ばれいしょ(全国・e-stat)'!$N$15:$N$61,MATCH('貼_ばれいしょ(全国・e-stat)'!$M48,'貼_ばれいしょ(全国・e-stat)'!V$15:V$61,0)),"-")</f>
        <v>-</v>
      </c>
      <c r="AD46" s="842" t="str">
        <f>IFERROR(INDEX('貼_ばれいしょ(全国・e-stat)'!$N$15:$N$61,MATCH('貼_ばれいしょ(全国・e-stat)'!$M48,'貼_ばれいしょ(全国・e-stat)'!AB$15:AB$61,0)),"-")</f>
        <v>-</v>
      </c>
      <c r="AE46" s="842" t="str">
        <f>IFERROR(INDEX('貼_なたね(全国・e-stat)'!$N$11:$N$57,MATCH('貼_なたね(全国・e-stat)'!$M44,'貼_なたね(全国・e-stat)'!P$11:P$57,0)),"-")</f>
        <v>-</v>
      </c>
      <c r="AF46" s="842" t="str">
        <f>IFERROR(INDEX('貼_なたね(全国・e-stat)'!$N$11:$N$57,MATCH('貼_なたね(全国・e-stat)'!$M44,'貼_なたね(全国・e-stat)'!V$11:V$57,0)),"-")</f>
        <v>-</v>
      </c>
      <c r="AG46" s="842" t="str">
        <f>IFERROR(INDEX('貼_なたね(全国・e-stat)'!$N$11:$N$57,MATCH('貼_なたね(全国・e-stat)'!$M44,'貼_なたね(全国・e-stat)'!AB$11:AB$57,0)),"-")</f>
        <v>-</v>
      </c>
    </row>
    <row r="47" spans="4:33" s="522" customFormat="1">
      <c r="D47" t="str">
        <f>IFERROR(INDEX('貼_耕地面積(全国・e-stat)'!$N$24:$N$70,MATCH('貼_耕地面積(全国・e-stat)'!M58,'貼_耕地面積(全国・e-stat)'!$P$24:$P$70,0)),"-")</f>
        <v>沖縄</v>
      </c>
      <c r="E47" t="str">
        <f>IFERROR(INDEX('貼_耕地面積(全国・e-stat)'!$N$24:$N$70,MATCH('貼_耕地面積(全国・e-stat)'!M58,'貼_耕地面積(全国・e-stat)'!$W$24:$W$70,0)),"-")</f>
        <v>鳥取</v>
      </c>
      <c r="F47" t="str">
        <f>IFERROR(INDEX('貼_耕地面積(全国・e-stat)'!$N$24:$N$70,MATCH('貼_耕地面積(全国・e-stat)'!M58,'貼_耕地面積(全国・e-stat)'!$AD$24:$AD$70,0)),"-")</f>
        <v>島根</v>
      </c>
      <c r="G47" t="str">
        <f>IFERROR(INDEX('貼_水稲(全国・e-stat)'!$Y$12:$Y$58,MATCH('貼_水稲(全国・e-stat)'!X46,'貼_水稲(全国・e-stat)'!$AA$12:$AA$58,0)),"-")</f>
        <v>愛媛</v>
      </c>
      <c r="H47" t="str">
        <f>IFERROR(INDEX('貼_水稲(全国・e-stat)'!$Y$12:$Y$58,MATCH('貼_水稲(全国・e-stat)'!$X46,'貼_水稲(全国・e-stat)'!$AG$12:$AG$58,0)),"-")</f>
        <v>愛媛</v>
      </c>
      <c r="I47" t="str">
        <f>IFERROR(INDEX('貼_水稲(全国・e-stat)'!$Y$12:$Y$58,MATCH('貼_水稲(全国・e-stat)'!$X46,'貼_水稲(全国・e-stat)'!$AM$12:$AM$58,0)),"-")</f>
        <v>三重</v>
      </c>
      <c r="J47" t="str">
        <f>IFERROR(INDEX('貼_小麦(全国・e-stat)'!$N$10:$N$56,MATCH('貼_小麦(全国・e-stat)'!$M44,'貼_小麦(全国・e-stat)'!P$10:P$56,0)),"-")</f>
        <v>宮崎</v>
      </c>
      <c r="K47" t="str">
        <f>IFERROR(INDEX('貼_小麦(全国・e-stat)'!$N$10:$N$56,MATCH('貼_小麦(全国・e-stat)'!$M44,'貼_小麦(全国・e-stat)'!V$10:V$56,0)),"-")</f>
        <v>山梨</v>
      </c>
      <c r="L47" t="str">
        <f>IFERROR(INDEX('貼_小麦(全国・e-stat)'!$N$10:$N$56,MATCH('貼_小麦(全国・e-stat)'!$M44,'貼_小麦(全国・e-stat)'!AB$10:AB$56,0)),"-")</f>
        <v>山形</v>
      </c>
      <c r="S47" s="842" t="str">
        <f>IFERROR(INDEX('貼_大豆(全国・e-stat)'!$N$9:$N$55,MATCH('貼_大豆(全国・e-stat)'!$M43,'貼_大豆(全国・e-stat)'!P$9:P$55,0)),"-")</f>
        <v>群馬</v>
      </c>
      <c r="T47" s="842" t="str">
        <f>IFERROR(INDEX('貼_大豆(全国・e-stat)'!$N$9:$N$55,MATCH('貼_大豆(全国・e-stat)'!$M43,'貼_大豆(全国・e-stat)'!V$9:V$55,0)),"-")</f>
        <v>山梨</v>
      </c>
      <c r="U47" s="842" t="str">
        <f>IFERROR(INDEX('貼_大豆(全国・e-stat)'!$N$9:$N$55,MATCH('貼_大豆(全国・e-stat)'!$M43,'貼_大豆(全国・e-stat)'!AB$9:AB$55,0)),"-")</f>
        <v>長崎</v>
      </c>
      <c r="Y47" s="842" t="str">
        <f>IFERROR(INDEX('貼_そば(全国・e-stat)'!$J$10:$J$56,MATCH('貼_そば(全国・e-stat)'!$I44,'貼_そば(全国・e-stat)'!L$10:L$56,0)),"-")</f>
        <v>静岡</v>
      </c>
      <c r="Z47" s="842" t="str">
        <f>IFERROR(INDEX('貼_そば(全国・e-stat)'!$J$10:$J$56,MATCH('貼_そば(全国・e-stat)'!$I44,'貼_そば(全国・e-stat)'!R$10:R$56,0)),"-")</f>
        <v>山口</v>
      </c>
      <c r="AA47" s="842" t="str">
        <f>IFERROR(INDEX('貼_そば(全国・e-stat)'!$J$10:$J$56,MATCH('貼_そば(全国・e-stat)'!$I44,'貼_そば(全国・e-stat)'!X$10:X$56,0)),"-")</f>
        <v>兵庫</v>
      </c>
      <c r="AB47" s="842" t="str">
        <f>IFERROR(INDEX('貼_ばれいしょ(全国・e-stat)'!$N$15:$N$61,MATCH('貼_ばれいしょ(全国・e-stat)'!$M49,'貼_ばれいしょ(全国・e-stat)'!P$15:P$61,0)),"-")</f>
        <v>-</v>
      </c>
      <c r="AC47" s="842" t="str">
        <f>IFERROR(INDEX('貼_ばれいしょ(全国・e-stat)'!$N$15:$N$61,MATCH('貼_ばれいしょ(全国・e-stat)'!$M49,'貼_ばれいしょ(全国・e-stat)'!V$15:V$61,0)),"-")</f>
        <v>-</v>
      </c>
      <c r="AD47" s="842" t="str">
        <f>IFERROR(INDEX('貼_ばれいしょ(全国・e-stat)'!$N$15:$N$61,MATCH('貼_ばれいしょ(全国・e-stat)'!$M49,'貼_ばれいしょ(全国・e-stat)'!AB$15:AB$61,0)),"-")</f>
        <v>-</v>
      </c>
      <c r="AE47" s="842" t="str">
        <f>IFERROR(INDEX('貼_なたね(全国・e-stat)'!$N$11:$N$57,MATCH('貼_なたね(全国・e-stat)'!$M45,'貼_なたね(全国・e-stat)'!P$11:P$57,0)),"-")</f>
        <v>-</v>
      </c>
      <c r="AF47" s="842" t="str">
        <f>IFERROR(INDEX('貼_なたね(全国・e-stat)'!$N$11:$N$57,MATCH('貼_なたね(全国・e-stat)'!$M45,'貼_なたね(全国・e-stat)'!V$11:V$57,0)),"-")</f>
        <v>-</v>
      </c>
      <c r="AG47" s="842" t="str">
        <f>IFERROR(INDEX('貼_なたね(全国・e-stat)'!$N$11:$N$57,MATCH('貼_なたね(全国・e-stat)'!$M45,'貼_なたね(全国・e-stat)'!AB$11:AB$57,0)),"-")</f>
        <v>-</v>
      </c>
    </row>
    <row r="48" spans="4:33" s="522" customFormat="1">
      <c r="D48" t="str">
        <f>IFERROR(INDEX('貼_耕地面積(全国・e-stat)'!$N$24:$N$70,MATCH('貼_耕地面積(全国・e-stat)'!M59,'貼_耕地面積(全国・e-stat)'!$P$24:$P$70,0)),"-")</f>
        <v>島根</v>
      </c>
      <c r="E48" t="str">
        <f>IFERROR(INDEX('貼_耕地面積(全国・e-stat)'!$N$24:$N$70,MATCH('貼_耕地面積(全国・e-stat)'!M59,'貼_耕地面積(全国・e-stat)'!$W$24:$W$70,0)),"-")</f>
        <v>静岡</v>
      </c>
      <c r="F48" t="str">
        <f>IFERROR(INDEX('貼_耕地面積(全国・e-stat)'!$N$24:$N$70,MATCH('貼_耕地面積(全国・e-stat)'!M59,'貼_耕地面積(全国・e-stat)'!$AD$24:$AD$70,0)),"-")</f>
        <v>山口</v>
      </c>
      <c r="G48" t="str">
        <f>IFERROR(INDEX('貼_水稲(全国・e-stat)'!$Y$12:$Y$58,MATCH('貼_水稲(全国・e-stat)'!X47,'貼_水稲(全国・e-stat)'!$AA$12:$AA$58,0)),"-")</f>
        <v>鳥取</v>
      </c>
      <c r="H48" t="str">
        <f>IFERROR(INDEX('貼_水稲(全国・e-stat)'!$Y$12:$Y$58,MATCH('貼_水稲(全国・e-stat)'!$X47,'貼_水稲(全国・e-stat)'!$AG$12:$AG$58,0)),"-")</f>
        <v>鳥取</v>
      </c>
      <c r="I48" t="str">
        <f>IFERROR(INDEX('貼_水稲(全国・e-stat)'!$Y$12:$Y$58,MATCH('貼_水稲(全国・e-stat)'!$X47,'貼_水稲(全国・e-stat)'!$AM$12:$AM$58,0)),"-")</f>
        <v>静岡</v>
      </c>
      <c r="J48" t="str">
        <f>IFERROR(INDEX('貼_小麦(全国・e-stat)'!$N$10:$N$56,MATCH('貼_小麦(全国・e-stat)'!$M45,'貼_小麦(全国・e-stat)'!P$10:P$56,0)),"-")</f>
        <v>石川</v>
      </c>
      <c r="K48" t="str">
        <f>IFERROR(INDEX('貼_小麦(全国・e-stat)'!$N$10:$N$56,MATCH('貼_小麦(全国・e-stat)'!$M45,'貼_小麦(全国・e-stat)'!V$10:V$56,0)),"-")</f>
        <v>徳島</v>
      </c>
      <c r="L48" t="str">
        <f>IFERROR(INDEX('貼_小麦(全国・e-stat)'!$N$10:$N$56,MATCH('貼_小麦(全国・e-stat)'!$M45,'貼_小麦(全国・e-stat)'!AB$10:AB$56,0)),"-")</f>
        <v>富山</v>
      </c>
      <c r="S48" s="842" t="str">
        <f>IFERROR(INDEX('貼_大豆(全国・e-stat)'!$N$9:$N$55,MATCH('貼_大豆(全国・e-stat)'!$M44,'貼_大豆(全国・e-stat)'!P$9:P$55,0)),"-")</f>
        <v>宮崎</v>
      </c>
      <c r="T48" s="842" t="str">
        <f>IFERROR(INDEX('貼_大豆(全国・e-stat)'!$N$9:$N$55,MATCH('貼_大豆(全国・e-stat)'!$M44,'貼_大豆(全国・e-stat)'!V$9:V$55,0)),"-")</f>
        <v>宮崎</v>
      </c>
      <c r="U48" s="842" t="str">
        <f>IFERROR(INDEX('貼_大豆(全国・e-stat)'!$N$9:$N$55,MATCH('貼_大豆(全国・e-stat)'!$M44,'貼_大豆(全国・e-stat)'!AB$9:AB$55,0)),"-")</f>
        <v>奈良</v>
      </c>
      <c r="Y48" s="842" t="str">
        <f>IFERROR(INDEX('貼_そば(全国・e-stat)'!$J$10:$J$56,MATCH('貼_そば(全国・e-stat)'!$I45,'貼_そば(全国・e-stat)'!L$10:L$56,0)),"-")</f>
        <v>三重</v>
      </c>
      <c r="Z48" s="842" t="str">
        <f>IFERROR(INDEX('貼_そば(全国・e-stat)'!$J$10:$J$56,MATCH('貼_そば(全国・e-stat)'!$I45,'貼_そば(全国・e-stat)'!R$10:R$56,0)),"-")</f>
        <v>静岡</v>
      </c>
      <c r="AA48" s="842" t="str">
        <f>IFERROR(INDEX('貼_そば(全国・e-stat)'!$J$10:$J$56,MATCH('貼_そば(全国・e-stat)'!$I45,'貼_そば(全国・e-stat)'!X$10:X$56,0)),"-")</f>
        <v>鳥取</v>
      </c>
      <c r="AB48" s="842" t="str">
        <f>IFERROR(INDEX('貼_ばれいしょ(全国・e-stat)'!$N$15:$N$61,MATCH('貼_ばれいしょ(全国・e-stat)'!$M50,'貼_ばれいしょ(全国・e-stat)'!P$15:P$61,0)),"-")</f>
        <v>-</v>
      </c>
      <c r="AC48" s="842" t="str">
        <f>IFERROR(INDEX('貼_ばれいしょ(全国・e-stat)'!$N$15:$N$61,MATCH('貼_ばれいしょ(全国・e-stat)'!$M50,'貼_ばれいしょ(全国・e-stat)'!V$15:V$61,0)),"-")</f>
        <v>-</v>
      </c>
      <c r="AD48" s="842" t="str">
        <f>IFERROR(INDEX('貼_ばれいしょ(全国・e-stat)'!$N$15:$N$61,MATCH('貼_ばれいしょ(全国・e-stat)'!$M50,'貼_ばれいしょ(全国・e-stat)'!AB$15:AB$61,0)),"-")</f>
        <v>-</v>
      </c>
      <c r="AE48" s="842" t="str">
        <f>IFERROR(INDEX('貼_なたね(全国・e-stat)'!$N$11:$N$57,MATCH('貼_なたね(全国・e-stat)'!$M46,'貼_なたね(全国・e-stat)'!P$11:P$57,0)),"-")</f>
        <v>-</v>
      </c>
      <c r="AF48" s="842" t="str">
        <f>IFERROR(INDEX('貼_なたね(全国・e-stat)'!$N$11:$N$57,MATCH('貼_なたね(全国・e-stat)'!$M46,'貼_なたね(全国・e-stat)'!V$11:V$57,0)),"-")</f>
        <v>-</v>
      </c>
      <c r="AG48" s="842" t="str">
        <f>IFERROR(INDEX('貼_なたね(全国・e-stat)'!$N$11:$N$57,MATCH('貼_なたね(全国・e-stat)'!$M46,'貼_なたね(全国・e-stat)'!AB$11:AB$57,0)),"-")</f>
        <v>-</v>
      </c>
    </row>
    <row r="49" spans="2:33" s="522" customFormat="1">
      <c r="D49" t="str">
        <f>IFERROR(INDEX('貼_耕地面積(全国・e-stat)'!$N$24:$N$70,MATCH('貼_耕地面積(全国・e-stat)'!M60,'貼_耕地面積(全国・e-stat)'!$P$24:$P$70,0)),"-")</f>
        <v>鳥取</v>
      </c>
      <c r="E49" t="str">
        <f>IFERROR(INDEX('貼_耕地面積(全国・e-stat)'!$N$24:$N$70,MATCH('貼_耕地面積(全国・e-stat)'!M60,'貼_耕地面積(全国・e-stat)'!$W$24:$W$70,0)),"-")</f>
        <v>愛媛</v>
      </c>
      <c r="F49" t="str">
        <f>IFERROR(INDEX('貼_耕地面積(全国・e-stat)'!$N$24:$N$70,MATCH('貼_耕地面積(全国・e-stat)'!M60,'貼_耕地面積(全国・e-stat)'!$AD$24:$AD$70,0)),"-")</f>
        <v>石川</v>
      </c>
      <c r="G49" t="str">
        <f>IFERROR(INDEX('貼_水稲(全国・e-stat)'!$Y$12:$Y$58,MATCH('貼_水稲(全国・e-stat)'!X48,'貼_水稲(全国・e-stat)'!$AA$12:$AA$58,0)),"-")</f>
        <v>高知</v>
      </c>
      <c r="H49" t="str">
        <f>IFERROR(INDEX('貼_水稲(全国・e-stat)'!$Y$12:$Y$58,MATCH('貼_水稲(全国・e-stat)'!$X48,'貼_水稲(全国・e-stat)'!$AG$12:$AG$58,0)),"-")</f>
        <v>香川</v>
      </c>
      <c r="I49" t="str">
        <f>IFERROR(INDEX('貼_水稲(全国・e-stat)'!$Y$12:$Y$58,MATCH('貼_水稲(全国・e-stat)'!$X48,'貼_水稲(全国・e-stat)'!$AM$12:$AM$58,0)),"-")</f>
        <v>岐阜</v>
      </c>
      <c r="J49" t="str">
        <f>IFERROR(INDEX('貼_小麦(全国・e-stat)'!$N$10:$N$56,MATCH('貼_小麦(全国・e-stat)'!$M46,'貼_小麦(全国・e-stat)'!P$10:P$56,0)),"-")</f>
        <v>鳥取</v>
      </c>
      <c r="K49" t="str">
        <f>IFERROR(INDEX('貼_小麦(全国・e-stat)'!$N$10:$N$56,MATCH('貼_小麦(全国・e-stat)'!$M46,'貼_小麦(全国・e-stat)'!V$10:V$56,0)),"-")</f>
        <v>島根</v>
      </c>
      <c r="L49" t="str">
        <f>IFERROR(INDEX('貼_小麦(全国・e-stat)'!$N$10:$N$56,MATCH('貼_小麦(全国・e-stat)'!$M46,'貼_小麦(全国・e-stat)'!AB$10:AB$56,0)),"-")</f>
        <v>大分</v>
      </c>
      <c r="S49" s="842" t="str">
        <f>IFERROR(INDEX('貼_大豆(全国・e-stat)'!$N$9:$N$55,MATCH('貼_大豆(全国・e-stat)'!$M45,'貼_大豆(全国・e-stat)'!P$9:P$55,0)),"-")</f>
        <v>山梨</v>
      </c>
      <c r="T49" s="842" t="str">
        <f>IFERROR(INDEX('貼_大豆(全国・e-stat)'!$N$9:$N$55,MATCH('貼_大豆(全国・e-stat)'!$M45,'貼_大豆(全国・e-stat)'!V$9:V$55,0)),"-")</f>
        <v>京都</v>
      </c>
      <c r="U49" s="842" t="str">
        <f>IFERROR(INDEX('貼_大豆(全国・e-stat)'!$N$9:$N$55,MATCH('貼_大豆(全国・e-stat)'!$M45,'貼_大豆(全国・e-stat)'!AB$9:AB$55,0)),"-")</f>
        <v>宮崎</v>
      </c>
      <c r="Y49" s="842" t="str">
        <f>IFERROR(INDEX('貼_そば(全国・e-stat)'!$J$10:$J$56,MATCH('貼_そば(全国・e-stat)'!$I46,'貼_そば(全国・e-stat)'!L$10:L$56,0)),"-")</f>
        <v>徳島</v>
      </c>
      <c r="Z49" s="842" t="str">
        <f>IFERROR(INDEX('貼_そば(全国・e-stat)'!$J$10:$J$56,MATCH('貼_そば(全国・e-stat)'!$I46,'貼_そば(全国・e-stat)'!R$10:R$56,0)),"-")</f>
        <v>沖縄</v>
      </c>
      <c r="AA49" s="842" t="str">
        <f>IFERROR(INDEX('貼_そば(全国・e-stat)'!$J$10:$J$56,MATCH('貼_そば(全国・e-stat)'!$I46,'貼_そば(全国・e-stat)'!X$10:X$56,0)),"-")</f>
        <v>石川</v>
      </c>
      <c r="AB49" s="842" t="str">
        <f>IFERROR(INDEX('貼_ばれいしょ(全国・e-stat)'!$N$15:$N$61,MATCH('貼_ばれいしょ(全国・e-stat)'!$M51,'貼_ばれいしょ(全国・e-stat)'!P$15:P$61,0)),"-")</f>
        <v>-</v>
      </c>
      <c r="AC49" s="842" t="str">
        <f>IFERROR(INDEX('貼_ばれいしょ(全国・e-stat)'!$N$15:$N$61,MATCH('貼_ばれいしょ(全国・e-stat)'!$M51,'貼_ばれいしょ(全国・e-stat)'!V$15:V$61,0)),"-")</f>
        <v>-</v>
      </c>
      <c r="AD49" s="842" t="str">
        <f>IFERROR(INDEX('貼_ばれいしょ(全国・e-stat)'!$N$15:$N$61,MATCH('貼_ばれいしょ(全国・e-stat)'!$M51,'貼_ばれいしょ(全国・e-stat)'!AB$15:AB$61,0)),"-")</f>
        <v>-</v>
      </c>
      <c r="AE49" s="842" t="str">
        <f>IFERROR(INDEX('貼_なたね(全国・e-stat)'!$N$11:$N$57,MATCH('貼_なたね(全国・e-stat)'!$M47,'貼_なたね(全国・e-stat)'!P$11:P$57,0)),"-")</f>
        <v>-</v>
      </c>
      <c r="AF49" s="842" t="str">
        <f>IFERROR(INDEX('貼_なたね(全国・e-stat)'!$N$11:$N$57,MATCH('貼_なたね(全国・e-stat)'!$M47,'貼_なたね(全国・e-stat)'!V$11:V$57,0)),"-")</f>
        <v>-</v>
      </c>
      <c r="AG49" s="842" t="str">
        <f>IFERROR(INDEX('貼_なたね(全国・e-stat)'!$N$11:$N$57,MATCH('貼_なたね(全国・e-stat)'!$M47,'貼_なたね(全国・e-stat)'!AB$11:AB$57,0)),"-")</f>
        <v>-</v>
      </c>
    </row>
    <row r="50" spans="2:33" s="522" customFormat="1">
      <c r="D50" t="str">
        <f>IFERROR(INDEX('貼_耕地面積(全国・e-stat)'!$N$24:$N$70,MATCH('貼_耕地面積(全国・e-stat)'!M61,'貼_耕地面積(全国・e-stat)'!$P$24:$P$70,0)),"-")</f>
        <v>和歌山</v>
      </c>
      <c r="E50" t="str">
        <f>IFERROR(INDEX('貼_耕地面積(全国・e-stat)'!$N$24:$N$70,MATCH('貼_耕地面積(全国・e-stat)'!M61,'貼_耕地面積(全国・e-stat)'!$W$24:$W$70,0)),"-")</f>
        <v>長崎</v>
      </c>
      <c r="F50" t="str">
        <f>IFERROR(INDEX('貼_耕地面積(全国・e-stat)'!$N$24:$N$70,MATCH('貼_耕地面積(全国・e-stat)'!M61,'貼_耕地面積(全国・e-stat)'!$AD$24:$AD$70,0)),"-")</f>
        <v>京都</v>
      </c>
      <c r="G50" t="str">
        <f>IFERROR(INDEX('貼_水稲(全国・e-stat)'!$Y$12:$Y$58,MATCH('貼_水稲(全国・e-stat)'!X49,'貼_水稲(全国・e-stat)'!$AA$12:$AA$58,0)),"-")</f>
        <v>徳島</v>
      </c>
      <c r="H50" t="str">
        <f>IFERROR(INDEX('貼_水稲(全国・e-stat)'!$Y$12:$Y$58,MATCH('貼_水稲(全国・e-stat)'!$X49,'貼_水稲(全国・e-stat)'!$AG$12:$AG$58,0)),"-")</f>
        <v>高知</v>
      </c>
      <c r="I50" t="str">
        <f>IFERROR(INDEX('貼_水稲(全国・e-stat)'!$Y$12:$Y$58,MATCH('貼_水稲(全国・e-stat)'!$X49,'貼_水稲(全国・e-stat)'!$AM$12:$AM$58,0)),"-")</f>
        <v>大阪</v>
      </c>
      <c r="J50" t="str">
        <f>IFERROR(INDEX('貼_小麦(全国・e-stat)'!$N$10:$N$56,MATCH('貼_小麦(全国・e-stat)'!$M47,'貼_小麦(全国・e-stat)'!P$10:P$56,0)),"-")</f>
        <v>山梨</v>
      </c>
      <c r="K50" t="str">
        <f>IFERROR(INDEX('貼_小麦(全国・e-stat)'!$N$10:$N$56,MATCH('貼_小麦(全国・e-stat)'!$M47,'貼_小麦(全国・e-stat)'!V$10:V$56,0)),"-")</f>
        <v>石川</v>
      </c>
      <c r="L50" t="str">
        <f>IFERROR(INDEX('貼_小麦(全国・e-stat)'!$N$10:$N$56,MATCH('貼_小麦(全国・e-stat)'!$M47,'貼_小麦(全国・e-stat)'!AB$10:AB$56,0)),"-")</f>
        <v>静岡</v>
      </c>
      <c r="S50" s="842" t="str">
        <f>IFERROR(INDEX('貼_大豆(全国・e-stat)'!$N$9:$N$55,MATCH('貼_大豆(全国・e-stat)'!$M46,'貼_大豆(全国・e-stat)'!P$9:P$55,0)),"-")</f>
        <v>静岡</v>
      </c>
      <c r="T50" s="842" t="str">
        <f>IFERROR(INDEX('貼_大豆(全国・e-stat)'!$N$9:$N$55,MATCH('貼_大豆(全国・e-stat)'!$M46,'貼_大豆(全国・e-stat)'!V$9:V$55,0)),"-")</f>
        <v>静岡</v>
      </c>
      <c r="U50" s="842" t="str">
        <f>IFERROR(INDEX('貼_大豆(全国・e-stat)'!$N$9:$N$55,MATCH('貼_大豆(全国・e-stat)'!$M46,'貼_大豆(全国・e-stat)'!AB$9:AB$55,0)),"-")</f>
        <v>三重</v>
      </c>
      <c r="Y50" s="842" t="s">
        <v>89</v>
      </c>
      <c r="Z50" s="842" t="str">
        <f>IFERROR(INDEX('貼_そば(全国・e-stat)'!$J$10:$J$56,MATCH('貼_そば(全国・e-stat)'!$I47,'貼_そば(全国・e-stat)'!R$10:R$56,0)),"-")</f>
        <v>神奈川</v>
      </c>
      <c r="AA50" s="842" t="str">
        <f>IFERROR(INDEX('貼_そば(全国・e-stat)'!$J$10:$J$56,MATCH('貼_そば(全国・e-stat)'!$I47,'貼_そば(全国・e-stat)'!X$10:X$56,0)),"-")</f>
        <v>山口</v>
      </c>
      <c r="AB50" s="842" t="str">
        <f>IFERROR(INDEX('貼_ばれいしょ(全国・e-stat)'!$N$15:$N$61,MATCH('貼_ばれいしょ(全国・e-stat)'!$M52,'貼_ばれいしょ(全国・e-stat)'!P$15:P$61,0)),"-")</f>
        <v>-</v>
      </c>
      <c r="AC50" s="842" t="str">
        <f>IFERROR(INDEX('貼_ばれいしょ(全国・e-stat)'!$N$15:$N$61,MATCH('貼_ばれいしょ(全国・e-stat)'!$M52,'貼_ばれいしょ(全国・e-stat)'!V$15:V$61,0)),"-")</f>
        <v>-</v>
      </c>
      <c r="AD50" s="842" t="str">
        <f>IFERROR(INDEX('貼_ばれいしょ(全国・e-stat)'!$N$15:$N$61,MATCH('貼_ばれいしょ(全国・e-stat)'!$M52,'貼_ばれいしょ(全国・e-stat)'!AB$15:AB$61,0)),"-")</f>
        <v>-</v>
      </c>
      <c r="AE50" s="842" t="str">
        <f>IFERROR(INDEX('貼_なたね(全国・e-stat)'!$N$11:$N$57,MATCH('貼_なたね(全国・e-stat)'!$M48,'貼_なたね(全国・e-stat)'!P$11:P$57,0)),"-")</f>
        <v>-</v>
      </c>
      <c r="AF50" s="842" t="str">
        <f>IFERROR(INDEX('貼_なたね(全国・e-stat)'!$N$11:$N$57,MATCH('貼_なたね(全国・e-stat)'!$M48,'貼_なたね(全国・e-stat)'!V$11:V$57,0)),"-")</f>
        <v>-</v>
      </c>
      <c r="AG50" s="842" t="str">
        <f>IFERROR(INDEX('貼_なたね(全国・e-stat)'!$N$11:$N$57,MATCH('貼_なたね(全国・e-stat)'!$M48,'貼_なたね(全国・e-stat)'!AB$11:AB$57,0)),"-")</f>
        <v>-</v>
      </c>
    </row>
    <row r="51" spans="2:33" s="522" customFormat="1">
      <c r="D51" t="str">
        <f>IFERROR(INDEX('貼_耕地面積(全国・e-stat)'!$N$24:$N$70,MATCH('貼_耕地面積(全国・e-stat)'!M62,'貼_耕地面積(全国・e-stat)'!$P$24:$P$70,0)),"-")</f>
        <v>京都</v>
      </c>
      <c r="E51" t="str">
        <f>IFERROR(INDEX('貼_耕地面積(全国・e-stat)'!$N$24:$N$70,MATCH('貼_耕地面積(全国・e-stat)'!M62,'貼_耕地面積(全国・e-stat)'!$W$24:$W$70,0)),"-")</f>
        <v>徳島</v>
      </c>
      <c r="F51" t="str">
        <f>IFERROR(INDEX('貼_耕地面積(全国・e-stat)'!$N$24:$N$70,MATCH('貼_耕地面積(全国・e-stat)'!M62,'貼_耕地面積(全国・e-stat)'!$AD$24:$AD$70,0)),"-")</f>
        <v>高知</v>
      </c>
      <c r="G51" t="str">
        <f>IFERROR(INDEX('貼_水稲(全国・e-stat)'!$Y$12:$Y$58,MATCH('貼_水稲(全国・e-stat)'!X50,'貼_水稲(全国・e-stat)'!$AA$12:$AA$58,0)),"-")</f>
        <v>香川</v>
      </c>
      <c r="H51" t="str">
        <f>IFERROR(INDEX('貼_水稲(全国・e-stat)'!$Y$12:$Y$58,MATCH('貼_水稲(全国・e-stat)'!$X50,'貼_水稲(全国・e-stat)'!$AG$12:$AG$58,0)),"-")</f>
        <v>徳島</v>
      </c>
      <c r="I51" t="str">
        <f>IFERROR(INDEX('貼_水稲(全国・e-stat)'!$Y$12:$Y$58,MATCH('貼_水稲(全国・e-stat)'!$X50,'貼_水稲(全国・e-stat)'!$AM$12:$AM$58,0)),"-")</f>
        <v>神奈川</v>
      </c>
      <c r="J51" t="str">
        <f>IFERROR(INDEX('貼_小麦(全国・e-stat)'!$N$10:$N$56,MATCH('貼_小麦(全国・e-stat)'!$M48,'貼_小麦(全国・e-stat)'!P$10:P$56,0)),"-")</f>
        <v>徳島</v>
      </c>
      <c r="K51" t="str">
        <f>IFERROR(INDEX('貼_小麦(全国・e-stat)'!$N$10:$N$56,MATCH('貼_小麦(全国・e-stat)'!$M48,'貼_小麦(全国・e-stat)'!V$10:V$56,0)),"-")</f>
        <v>宮崎</v>
      </c>
      <c r="L51" t="str">
        <f>IFERROR(INDEX('貼_小麦(全国・e-stat)'!$N$10:$N$56,MATCH('貼_小麦(全国・e-stat)'!$M48,'貼_小麦(全国・e-stat)'!AB$10:AB$56,0)),"-")</f>
        <v>広島</v>
      </c>
      <c r="S51" s="842" t="str">
        <f>IFERROR(INDEX('貼_大豆(全国・e-stat)'!$N$9:$N$55,MATCH('貼_大豆(全国・e-stat)'!$M47,'貼_大豆(全国・e-stat)'!P$9:P$55,0)),"-")</f>
        <v>奈良</v>
      </c>
      <c r="T51" s="842" t="str">
        <f>IFERROR(INDEX('貼_大豆(全国・e-stat)'!$N$9:$N$55,MATCH('貼_大豆(全国・e-stat)'!$M47,'貼_大豆(全国・e-stat)'!V$9:V$55,0)),"-")</f>
        <v>奈良</v>
      </c>
      <c r="U51" s="842" t="str">
        <f>IFERROR(INDEX('貼_大豆(全国・e-stat)'!$N$9:$N$55,MATCH('貼_大豆(全国・e-stat)'!$M47,'貼_大豆(全国・e-stat)'!AB$9:AB$55,0)),"-")</f>
        <v>兵庫</v>
      </c>
      <c r="Y51" s="842" t="s">
        <v>90</v>
      </c>
      <c r="Z51" s="842" t="str">
        <f>IFERROR(INDEX('貼_そば(全国・e-stat)'!$J$10:$J$56,MATCH('貼_そば(全国・e-stat)'!$I48,'貼_そば(全国・e-stat)'!R$10:R$56,0)),"-")</f>
        <v>徳島</v>
      </c>
      <c r="AA51" s="842" t="str">
        <f>IFERROR(INDEX('貼_そば(全国・e-stat)'!$J$10:$J$56,MATCH('貼_そば(全国・e-stat)'!$I48,'貼_そば(全国・e-stat)'!X$10:X$56,0)),"-")</f>
        <v>香川</v>
      </c>
      <c r="AB51" s="842" t="str">
        <f>IFERROR(INDEX('貼_ばれいしょ(全国・e-stat)'!$N$15:$N$61,MATCH('貼_ばれいしょ(全国・e-stat)'!$M53,'貼_ばれいしょ(全国・e-stat)'!P$15:P$61,0)),"-")</f>
        <v>-</v>
      </c>
      <c r="AC51" s="842" t="str">
        <f>IFERROR(INDEX('貼_ばれいしょ(全国・e-stat)'!$N$15:$N$61,MATCH('貼_ばれいしょ(全国・e-stat)'!$M53,'貼_ばれいしょ(全国・e-stat)'!V$15:V$61,0)),"-")</f>
        <v>-</v>
      </c>
      <c r="AD51" s="842" t="str">
        <f>IFERROR(INDEX('貼_ばれいしょ(全国・e-stat)'!$N$15:$N$61,MATCH('貼_ばれいしょ(全国・e-stat)'!$M53,'貼_ばれいしょ(全国・e-stat)'!AB$15:AB$61,0)),"-")</f>
        <v>-</v>
      </c>
      <c r="AE51" s="842" t="str">
        <f>IFERROR(INDEX('貼_なたね(全国・e-stat)'!$N$11:$N$57,MATCH('貼_なたね(全国・e-stat)'!$M49,'貼_なたね(全国・e-stat)'!P$11:P$57,0)),"-")</f>
        <v>-</v>
      </c>
      <c r="AF51" s="842" t="str">
        <f>IFERROR(INDEX('貼_なたね(全国・e-stat)'!$N$11:$N$57,MATCH('貼_なたね(全国・e-stat)'!$M49,'貼_なたね(全国・e-stat)'!V$11:V$57,0)),"-")</f>
        <v>-</v>
      </c>
      <c r="AG51" s="842" t="str">
        <f>IFERROR(INDEX('貼_なたね(全国・e-stat)'!$N$11:$N$57,MATCH('貼_なたね(全国・e-stat)'!$M49,'貼_なたね(全国・e-stat)'!AB$11:AB$57,0)),"-")</f>
        <v>-</v>
      </c>
    </row>
    <row r="52" spans="2:33" s="522" customFormat="1">
      <c r="D52" t="str">
        <f>IFERROR(INDEX('貼_耕地面積(全国・e-stat)'!$N$24:$N$70,MATCH('貼_耕地面積(全国・e-stat)'!M63,'貼_耕地面積(全国・e-stat)'!$P$24:$P$70,0)),"-")</f>
        <v>香川</v>
      </c>
      <c r="E52" t="str">
        <f>IFERROR(INDEX('貼_耕地面積(全国・e-stat)'!$N$24:$N$70,MATCH('貼_耕地面積(全国・e-stat)'!M63,'貼_耕地面積(全国・e-stat)'!$W$24:$W$70,0)),"-")</f>
        <v>高知</v>
      </c>
      <c r="F52" t="str">
        <f>IFERROR(INDEX('貼_耕地面積(全国・e-stat)'!$N$24:$N$70,MATCH('貼_耕地面積(全国・e-stat)'!M63,'貼_耕地面積(全国・e-stat)'!$AD$24:$AD$70,0)),"-")</f>
        <v>兵庫</v>
      </c>
      <c r="G52" t="str">
        <f>IFERROR(INDEX('貼_水稲(全国・e-stat)'!$Y$12:$Y$58,MATCH('貼_水稲(全国・e-stat)'!X51,'貼_水稲(全国・e-stat)'!$AA$12:$AA$58,0)),"-")</f>
        <v>長崎</v>
      </c>
      <c r="H52" t="str">
        <f>IFERROR(INDEX('貼_水稲(全国・e-stat)'!$Y$12:$Y$58,MATCH('貼_水稲(全国・e-stat)'!$X51,'貼_水稲(全国・e-stat)'!$AG$12:$AG$58,0)),"-")</f>
        <v>長崎</v>
      </c>
      <c r="I52" t="str">
        <f>IFERROR(INDEX('貼_水稲(全国・e-stat)'!$Y$12:$Y$58,MATCH('貼_水稲(全国・e-stat)'!$X51,'貼_水稲(全国・e-stat)'!$AM$12:$AM$58,0)),"-")</f>
        <v>宮崎</v>
      </c>
      <c r="J52" t="str">
        <f>IFERROR(INDEX('貼_小麦(全国・e-stat)'!$N$10:$N$56,MATCH('貼_小麦(全国・e-stat)'!$M49,'貼_小麦(全国・e-stat)'!P$10:P$56,0)),"-")</f>
        <v>鹿児島</v>
      </c>
      <c r="K52" t="str">
        <f>IFERROR(INDEX('貼_小麦(全国・e-stat)'!$N$10:$N$56,MATCH('貼_小麦(全国・e-stat)'!$M49,'貼_小麦(全国・e-stat)'!V$10:V$56,0)),"-")</f>
        <v>富山</v>
      </c>
      <c r="L52" t="str">
        <f>IFERROR(INDEX('貼_小麦(全国・e-stat)'!$N$10:$N$56,MATCH('貼_小麦(全国・e-stat)'!$M49,'貼_小麦(全国・e-stat)'!AB$10:AB$56,0)),"-")</f>
        <v>島根</v>
      </c>
      <c r="S52" s="842" t="str">
        <f>IFERROR(INDEX('貼_大豆(全国・e-stat)'!$N$9:$N$55,MATCH('貼_大豆(全国・e-stat)'!$M48,'貼_大豆(全国・e-stat)'!P$9:P$55,0)),"-")</f>
        <v>高知</v>
      </c>
      <c r="T52" s="842" t="str">
        <f>IFERROR(INDEX('貼_大豆(全国・e-stat)'!$N$9:$N$55,MATCH('貼_大豆(全国・e-stat)'!$M48,'貼_大豆(全国・e-stat)'!V$9:V$55,0)),"-")</f>
        <v>神奈川</v>
      </c>
      <c r="U52" s="842" t="str">
        <f>IFERROR(INDEX('貼_大豆(全国・e-stat)'!$N$9:$N$55,MATCH('貼_大豆(全国・e-stat)'!$M48,'貼_大豆(全国・e-stat)'!AB$9:AB$55,0)),"-")</f>
        <v>大阪</v>
      </c>
      <c r="Y52" s="842" t="str">
        <f>IFERROR(INDEX('貼_そば(全国・e-stat)'!$J$10:$J$56,MATCH('貼_そば(全国・e-stat)'!$I49,'貼_そば(全国・e-stat)'!L$10:L$56,0)),"-")</f>
        <v>奈良</v>
      </c>
      <c r="Z52" s="842" t="str">
        <f>IFERROR(INDEX('貼_そば(全国・e-stat)'!$J$10:$J$56,MATCH('貼_そば(全国・e-stat)'!$I49,'貼_そば(全国・e-stat)'!R$10:R$56,0)),"-")</f>
        <v>香川</v>
      </c>
      <c r="AA52" s="842" t="str">
        <f>IFERROR(INDEX('貼_そば(全国・e-stat)'!$J$10:$J$56,MATCH('貼_そば(全国・e-stat)'!$I49,'貼_そば(全国・e-stat)'!X$10:X$56,0)),"-")</f>
        <v>宮城</v>
      </c>
      <c r="AB52" s="842" t="str">
        <f>IFERROR(INDEX('貼_ばれいしょ(全国・e-stat)'!$N$15:$N$61,MATCH('貼_ばれいしょ(全国・e-stat)'!$M54,'貼_ばれいしょ(全国・e-stat)'!P$15:P$61,0)),"-")</f>
        <v>-</v>
      </c>
      <c r="AC52" s="842" t="str">
        <f>IFERROR(INDEX('貼_ばれいしょ(全国・e-stat)'!$N$15:$N$61,MATCH('貼_ばれいしょ(全国・e-stat)'!$M54,'貼_ばれいしょ(全国・e-stat)'!V$15:V$61,0)),"-")</f>
        <v>-</v>
      </c>
      <c r="AD52" s="842" t="str">
        <f>IFERROR(INDEX('貼_ばれいしょ(全国・e-stat)'!$N$15:$N$61,MATCH('貼_ばれいしょ(全国・e-stat)'!$M54,'貼_ばれいしょ(全国・e-stat)'!AB$15:AB$61,0)),"-")</f>
        <v>-</v>
      </c>
      <c r="AE52" s="842" t="str">
        <f>IFERROR(INDEX('貼_なたね(全国・e-stat)'!$N$11:$N$57,MATCH('貼_なたね(全国・e-stat)'!$M50,'貼_なたね(全国・e-stat)'!P$11:P$57,0)),"-")</f>
        <v>-</v>
      </c>
      <c r="AF52" s="842" t="str">
        <f>IFERROR(INDEX('貼_なたね(全国・e-stat)'!$N$11:$N$57,MATCH('貼_なたね(全国・e-stat)'!$M50,'貼_なたね(全国・e-stat)'!V$11:V$57,0)),"-")</f>
        <v>-</v>
      </c>
      <c r="AG52" s="842" t="str">
        <f>IFERROR(INDEX('貼_なたね(全国・e-stat)'!$N$11:$N$57,MATCH('貼_なたね(全国・e-stat)'!$M50,'貼_なたね(全国・e-stat)'!AB$11:AB$57,0)),"-")</f>
        <v>-</v>
      </c>
    </row>
    <row r="53" spans="2:33" s="522" customFormat="1">
      <c r="D53" t="str">
        <f>IFERROR(INDEX('貼_耕地面積(全国・e-stat)'!$N$24:$N$70,MATCH('貼_耕地面積(全国・e-stat)'!M64,'貼_耕地面積(全国・e-stat)'!$P$24:$P$70,0)),"-")</f>
        <v>徳島</v>
      </c>
      <c r="E53" t="str">
        <f>IFERROR(INDEX('貼_耕地面積(全国・e-stat)'!$N$24:$N$70,MATCH('貼_耕地面積(全国・e-stat)'!M64,'貼_耕地面積(全国・e-stat)'!$W$24:$W$70,0)),"-")</f>
        <v>奈良</v>
      </c>
      <c r="F53" t="str">
        <f>IFERROR(INDEX('貼_耕地面積(全国・e-stat)'!$N$24:$N$70,MATCH('貼_耕地面積(全国・e-stat)'!M64,'貼_耕地面積(全国・e-stat)'!$AD$24:$AD$70,0)),"-")</f>
        <v>東京</v>
      </c>
      <c r="G53" t="str">
        <f>IFERROR(INDEX('貼_水稲(全国・e-stat)'!$Y$12:$Y$58,MATCH('貼_水稲(全国・e-stat)'!X52,'貼_水稲(全国・e-stat)'!$AA$12:$AA$58,0)),"-")</f>
        <v>奈良</v>
      </c>
      <c r="H53" t="str">
        <f>IFERROR(INDEX('貼_水稲(全国・e-stat)'!$Y$12:$Y$58,MATCH('貼_水稲(全国・e-stat)'!$X52,'貼_水稲(全国・e-stat)'!$AG$12:$AG$58,0)),"-")</f>
        <v>奈良</v>
      </c>
      <c r="I53" t="str">
        <f>IFERROR(INDEX('貼_水稲(全国・e-stat)'!$Y$12:$Y$58,MATCH('貼_水稲(全国・e-stat)'!$X52,'貼_水稲(全国・e-stat)'!$AM$12:$AM$58,0)),"-")</f>
        <v>埼玉</v>
      </c>
      <c r="J53" t="str">
        <f>IFERROR(INDEX('貼_小麦(全国・e-stat)'!$N$10:$N$56,MATCH('貼_小麦(全国・e-stat)'!$M50,'貼_小麦(全国・e-stat)'!P$10:P$56,0)),"-")</f>
        <v>富山</v>
      </c>
      <c r="K53" t="str">
        <f>IFERROR(INDEX('貼_小麦(全国・e-stat)'!$N$10:$N$56,MATCH('貼_小麦(全国・e-stat)'!$M50,'貼_小麦(全国・e-stat)'!V$10:V$56,0)),"-")</f>
        <v>神奈川</v>
      </c>
      <c r="L53" t="str">
        <f>IFERROR(INDEX('貼_小麦(全国・e-stat)'!$N$10:$N$56,MATCH('貼_小麦(全国・e-stat)'!$M50,'貼_小麦(全国・e-stat)'!AB$10:AB$56,0)),"-")</f>
        <v>石川</v>
      </c>
      <c r="S53" s="842" t="str">
        <f>IFERROR(INDEX('貼_大豆(全国・e-stat)'!$N$9:$N$55,MATCH('貼_大豆(全国・e-stat)'!$M49,'貼_大豆(全国・e-stat)'!P$9:P$55,0)),"-")</f>
        <v>香川</v>
      </c>
      <c r="T53" s="842" t="str">
        <f>IFERROR(INDEX('貼_大豆(全国・e-stat)'!$N$9:$N$55,MATCH('貼_大豆(全国・e-stat)'!$M49,'貼_大豆(全国・e-stat)'!V$9:V$55,0)),"-")</f>
        <v>香川</v>
      </c>
      <c r="U53" s="842" t="str">
        <f>IFERROR(INDEX('貼_大豆(全国・e-stat)'!$N$9:$N$55,MATCH('貼_大豆(全国・e-stat)'!$M49,'貼_大豆(全国・e-stat)'!AB$9:AB$55,0)),"-")</f>
        <v>大分</v>
      </c>
      <c r="Y53" s="842" t="s">
        <v>91</v>
      </c>
      <c r="Z53" s="842" t="str">
        <f>IFERROR(INDEX('貼_そば(全国・e-stat)'!$J$10:$J$56,MATCH('貼_そば(全国・e-stat)'!$I50,'貼_そば(全国・e-stat)'!R$10:R$56,0)),"-")</f>
        <v>愛媛</v>
      </c>
      <c r="AA53" s="842" t="str">
        <f>IFERROR(INDEX('貼_そば(全国・e-stat)'!$J$10:$J$56,MATCH('貼_そば(全国・e-stat)'!$I50,'貼_そば(全国・e-stat)'!X$10:X$56,0)),"-")</f>
        <v>愛知</v>
      </c>
      <c r="AB53" s="842" t="str">
        <f>IFERROR(INDEX('貼_ばれいしょ(全国・e-stat)'!$N$15:$N$61,MATCH('貼_ばれいしょ(全国・e-stat)'!$M55,'貼_ばれいしょ(全国・e-stat)'!P$15:P$61,0)),"-")</f>
        <v>-</v>
      </c>
      <c r="AC53" s="842" t="str">
        <f>IFERROR(INDEX('貼_ばれいしょ(全国・e-stat)'!$N$15:$N$61,MATCH('貼_ばれいしょ(全国・e-stat)'!$M55,'貼_ばれいしょ(全国・e-stat)'!V$15:V$61,0)),"-")</f>
        <v>-</v>
      </c>
      <c r="AD53" s="842" t="str">
        <f>IFERROR(INDEX('貼_ばれいしょ(全国・e-stat)'!$N$15:$N$61,MATCH('貼_ばれいしょ(全国・e-stat)'!$M55,'貼_ばれいしょ(全国・e-stat)'!AB$15:AB$61,0)),"-")</f>
        <v>-</v>
      </c>
      <c r="AE53" s="842" t="str">
        <f>IFERROR(INDEX('貼_なたね(全国・e-stat)'!$N$11:$N$57,MATCH('貼_なたね(全国・e-stat)'!$M51,'貼_なたね(全国・e-stat)'!P$11:P$57,0)),"-")</f>
        <v>-</v>
      </c>
      <c r="AF53" s="842" t="str">
        <f>IFERROR(INDEX('貼_なたね(全国・e-stat)'!$N$11:$N$57,MATCH('貼_なたね(全国・e-stat)'!$M51,'貼_なたね(全国・e-stat)'!V$11:V$57,0)),"-")</f>
        <v>-</v>
      </c>
      <c r="AG53" s="842" t="str">
        <f>IFERROR(INDEX('貼_なたね(全国・e-stat)'!$N$11:$N$57,MATCH('貼_なたね(全国・e-stat)'!$M51,'貼_なたね(全国・e-stat)'!AB$11:AB$57,0)),"-")</f>
        <v>-</v>
      </c>
    </row>
    <row r="54" spans="2:33" s="522" customFormat="1">
      <c r="D54" t="str">
        <f>IFERROR(INDEX('貼_耕地面積(全国・e-stat)'!$N$24:$N$70,MATCH('貼_耕地面積(全国・e-stat)'!M65,'貼_耕地面積(全国・e-stat)'!$P$24:$P$70,0)),"-")</f>
        <v>高知</v>
      </c>
      <c r="E54" t="str">
        <f>IFERROR(INDEX('貼_耕地面積(全国・e-stat)'!$N$24:$N$70,MATCH('貼_耕地面積(全国・e-stat)'!M65,'貼_耕地面積(全国・e-stat)'!$W$24:$W$70,0)),"-")</f>
        <v>和歌山</v>
      </c>
      <c r="F54" t="str">
        <f>IFERROR(INDEX('貼_耕地面積(全国・e-stat)'!$N$24:$N$70,MATCH('貼_耕地面積(全国・e-stat)'!M65,'貼_耕地面積(全国・e-stat)'!$AD$24:$AD$70,0)),"-")</f>
        <v>奈良</v>
      </c>
      <c r="G54" t="str">
        <f>IFERROR(INDEX('貼_水稲(全国・e-stat)'!$Y$12:$Y$58,MATCH('貼_水稲(全国・e-stat)'!X53,'貼_水稲(全国・e-stat)'!$AA$12:$AA$58,0)),"-")</f>
        <v>和歌山</v>
      </c>
      <c r="H54" t="str">
        <f>IFERROR(INDEX('貼_水稲(全国・e-stat)'!$Y$12:$Y$58,MATCH('貼_水稲(全国・e-stat)'!$X53,'貼_水稲(全国・e-stat)'!$AG$12:$AG$58,0)),"-")</f>
        <v>和歌山</v>
      </c>
      <c r="I54" t="str">
        <f>IFERROR(INDEX('貼_水稲(全国・e-stat)'!$Y$12:$Y$58,MATCH('貼_水稲(全国・e-stat)'!$X53,'貼_水稲(全国・e-stat)'!$AM$12:$AM$58,0)),"-")</f>
        <v>徳島</v>
      </c>
      <c r="J54" t="str">
        <f>IFERROR(INDEX('貼_小麦(全国・e-stat)'!$N$10:$N$56,MATCH('貼_小麦(全国・e-stat)'!$M51,'貼_小麦(全国・e-stat)'!P$10:P$56,0)),"-")</f>
        <v>神奈川</v>
      </c>
      <c r="K54" t="str">
        <f>IFERROR(INDEX('貼_小麦(全国・e-stat)'!$N$10:$N$56,MATCH('貼_小麦(全国・e-stat)'!$M51,'貼_小麦(全国・e-stat)'!V$10:V$56,0)),"-")</f>
        <v>鹿児島</v>
      </c>
      <c r="L54" t="str">
        <f>IFERROR(INDEX('貼_小麦(全国・e-stat)'!$N$10:$N$56,MATCH('貼_小麦(全国・e-stat)'!$M51,'貼_小麦(全国・e-stat)'!AB$10:AB$56,0)),"-")</f>
        <v>京都</v>
      </c>
      <c r="S54" s="842" t="str">
        <f>IFERROR(INDEX('貼_大豆(全国・e-stat)'!$N$9:$N$55,MATCH('貼_大豆(全国・e-stat)'!$M50,'貼_大豆(全国・e-stat)'!P$9:P$55,0)),"-")</f>
        <v>神奈川</v>
      </c>
      <c r="T54" s="842" t="str">
        <f>IFERROR(INDEX('貼_大豆(全国・e-stat)'!$N$9:$N$55,MATCH('貼_大豆(全国・e-stat)'!$M50,'貼_大豆(全国・e-stat)'!V$9:V$55,0)),"-")</f>
        <v>高知</v>
      </c>
      <c r="U54" s="842" t="str">
        <f>IFERROR(INDEX('貼_大豆(全国・e-stat)'!$N$9:$N$55,MATCH('貼_大豆(全国・e-stat)'!$M50,'貼_大豆(全国・e-stat)'!AB$9:AB$55,0)),"-")</f>
        <v>高知</v>
      </c>
      <c r="Y54" s="842" t="str">
        <f>IFERROR(INDEX('貼_そば(全国・e-stat)'!$J$10:$J$56,MATCH('貼_そば(全国・e-stat)'!$I51,'貼_そば(全国・e-stat)'!L$10:L$56,0)),"-")</f>
        <v>神奈川</v>
      </c>
      <c r="Z54" s="842" t="str">
        <f>IFERROR(INDEX('貼_そば(全国・e-stat)'!$J$10:$J$56,MATCH('貼_そば(全国・e-stat)'!$I51,'貼_そば(全国・e-stat)'!R$10:R$56,0)),"-")</f>
        <v>奈良</v>
      </c>
      <c r="AA54" s="842" t="str">
        <f>IFERROR(INDEX('貼_そば(全国・e-stat)'!$J$10:$J$56,MATCH('貼_そば(全国・e-stat)'!$I51,'貼_そば(全国・e-stat)'!X$10:X$56,0)),"-")</f>
        <v>島根</v>
      </c>
      <c r="AB54" s="842" t="str">
        <f>IFERROR(INDEX('貼_ばれいしょ(全国・e-stat)'!$N$15:$N$61,MATCH('貼_ばれいしょ(全国・e-stat)'!$M56,'貼_ばれいしょ(全国・e-stat)'!P$15:P$61,0)),"-")</f>
        <v>-</v>
      </c>
      <c r="AC54" s="842" t="str">
        <f>IFERROR(INDEX('貼_ばれいしょ(全国・e-stat)'!$N$15:$N$61,MATCH('貼_ばれいしょ(全国・e-stat)'!$M56,'貼_ばれいしょ(全国・e-stat)'!V$15:V$61,0)),"-")</f>
        <v>-</v>
      </c>
      <c r="AD54" s="842" t="str">
        <f>IFERROR(INDEX('貼_ばれいしょ(全国・e-stat)'!$N$15:$N$61,MATCH('貼_ばれいしょ(全国・e-stat)'!$M56,'貼_ばれいしょ(全国・e-stat)'!AB$15:AB$61,0)),"-")</f>
        <v>-</v>
      </c>
      <c r="AE54" s="842" t="str">
        <f>IFERROR(INDEX('貼_なたね(全国・e-stat)'!$N$11:$N$57,MATCH('貼_なたね(全国・e-stat)'!$M52,'貼_なたね(全国・e-stat)'!P$11:P$57,0)),"-")</f>
        <v>-</v>
      </c>
      <c r="AF54" s="842" t="str">
        <f>IFERROR(INDEX('貼_なたね(全国・e-stat)'!$N$11:$N$57,MATCH('貼_なたね(全国・e-stat)'!$M52,'貼_なたね(全国・e-stat)'!V$11:V$57,0)),"-")</f>
        <v>-</v>
      </c>
      <c r="AG54" s="842" t="str">
        <f>IFERROR(INDEX('貼_なたね(全国・e-stat)'!$N$11:$N$57,MATCH('貼_なたね(全国・e-stat)'!$M52,'貼_なたね(全国・e-stat)'!AB$11:AB$57,0)),"-")</f>
        <v>-</v>
      </c>
    </row>
    <row r="55" spans="2:33" s="522" customFormat="1">
      <c r="D55" t="str">
        <f>IFERROR(INDEX('貼_耕地面積(全国・e-stat)'!$N$24:$N$70,MATCH('貼_耕地面積(全国・e-stat)'!M66,'貼_耕地面積(全国・e-stat)'!$P$24:$P$70,0)),"-")</f>
        <v>山梨</v>
      </c>
      <c r="E55" t="str">
        <f>IFERROR(INDEX('貼_耕地面積(全国・e-stat)'!$N$24:$N$70,MATCH('貼_耕地面積(全国・e-stat)'!M66,'貼_耕地面積(全国・e-stat)'!$W$24:$W$70,0)),"-")</f>
        <v>大阪</v>
      </c>
      <c r="F55" t="str">
        <f>IFERROR(INDEX('貼_耕地面積(全国・e-stat)'!$N$24:$N$70,MATCH('貼_耕地面積(全国・e-stat)'!M66,'貼_耕地面積(全国・e-stat)'!$AD$24:$AD$70,0)),"-")</f>
        <v>香川</v>
      </c>
      <c r="G55" t="str">
        <f>IFERROR(INDEX('貼_水稲(全国・e-stat)'!$Y$12:$Y$58,MATCH('貼_水稲(全国・e-stat)'!X54,'貼_水稲(全国・e-stat)'!$AA$12:$AA$58,0)),"-")</f>
        <v>山梨</v>
      </c>
      <c r="H55" t="str">
        <f>IFERROR(INDEX('貼_水稲(全国・e-stat)'!$Y$12:$Y$58,MATCH('貼_水稲(全国・e-stat)'!$X54,'貼_水稲(全国・e-stat)'!$AG$12:$AG$58,0)),"-")</f>
        <v>山梨</v>
      </c>
      <c r="I55" t="str">
        <f>IFERROR(INDEX('貼_水稲(全国・e-stat)'!$Y$12:$Y$58,MATCH('貼_水稲(全国・e-stat)'!$X54,'貼_水稲(全国・e-stat)'!$AM$12:$AM$58,0)),"-")</f>
        <v>鹿児島</v>
      </c>
      <c r="J55" t="str">
        <f>IFERROR(INDEX('貼_小麦(全国・e-stat)'!$N$10:$N$56,MATCH('貼_小麦(全国・e-stat)'!$M52,'貼_小麦(全国・e-stat)'!P$10:P$56,0)),"-")</f>
        <v>和歌山</v>
      </c>
      <c r="K55" t="str">
        <f>IFERROR(INDEX('貼_小麦(全国・e-stat)'!$N$10:$N$56,MATCH('貼_小麦(全国・e-stat)'!$M52,'貼_小麦(全国・e-stat)'!V$10:V$56,0)),"-")</f>
        <v>和歌山</v>
      </c>
      <c r="L55" t="str">
        <f>IFERROR(INDEX('貼_小麦(全国・e-stat)'!$N$10:$N$56,MATCH('貼_小麦(全国・e-stat)'!$M52,'貼_小麦(全国・e-stat)'!AB$10:AB$56,0)),"-")</f>
        <v>大阪</v>
      </c>
      <c r="S55" s="842" t="str">
        <f>IFERROR(INDEX('貼_大豆(全国・e-stat)'!$N$9:$N$55,MATCH('貼_大豆(全国・e-stat)'!$M51,'貼_大豆(全国・e-stat)'!P$9:P$55,0)),"-")</f>
        <v>和歌山</v>
      </c>
      <c r="T55" s="842" t="str">
        <f>IFERROR(INDEX('貼_大豆(全国・e-stat)'!$N$9:$N$55,MATCH('貼_大豆(全国・e-stat)'!$M51,'貼_大豆(全国・e-stat)'!V$9:V$55,0)),"-")</f>
        <v>和歌山</v>
      </c>
      <c r="U55" s="842" t="str">
        <f>IFERROR(INDEX('貼_大豆(全国・e-stat)'!$N$9:$N$55,MATCH('貼_大豆(全国・e-stat)'!$M51,'貼_大豆(全国・e-stat)'!AB$9:AB$55,0)),"-")</f>
        <v>静岡</v>
      </c>
      <c r="Y55" s="842" t="str">
        <f>IFERROR(INDEX('貼_そば(全国・e-stat)'!$J$10:$J$56,MATCH('貼_そば(全国・e-stat)'!$I52,'貼_そば(全国・e-stat)'!L$10:L$56,0)),"-")</f>
        <v>愛知</v>
      </c>
      <c r="Z55" s="842" t="str">
        <f>IFERROR(INDEX('貼_そば(全国・e-stat)'!$J$10:$J$56,MATCH('貼_そば(全国・e-stat)'!$I52,'貼_そば(全国・e-stat)'!R$10:R$56,0)),"-")</f>
        <v>愛知</v>
      </c>
      <c r="AA55" s="842" t="str">
        <f>IFERROR(INDEX('貼_そば(全国・e-stat)'!$J$10:$J$56,MATCH('貼_そば(全国・e-stat)'!$I52,'貼_そば(全国・e-stat)'!X$10:X$56,0)),"-")</f>
        <v>愛媛</v>
      </c>
      <c r="AB55" s="842" t="str">
        <f>IFERROR(INDEX('貼_ばれいしょ(全国・e-stat)'!$N$15:$N$61,MATCH('貼_ばれいしょ(全国・e-stat)'!$M57,'貼_ばれいしょ(全国・e-stat)'!P$15:P$61,0)),"-")</f>
        <v>-</v>
      </c>
      <c r="AC55" s="842" t="str">
        <f>IFERROR(INDEX('貼_ばれいしょ(全国・e-stat)'!$N$15:$N$61,MATCH('貼_ばれいしょ(全国・e-stat)'!$M57,'貼_ばれいしょ(全国・e-stat)'!V$15:V$61,0)),"-")</f>
        <v>-</v>
      </c>
      <c r="AD55" s="842" t="str">
        <f>IFERROR(INDEX('貼_ばれいしょ(全国・e-stat)'!$N$15:$N$61,MATCH('貼_ばれいしょ(全国・e-stat)'!$M57,'貼_ばれいしょ(全国・e-stat)'!AB$15:AB$61,0)),"-")</f>
        <v>-</v>
      </c>
      <c r="AE55" s="842" t="str">
        <f>IFERROR(INDEX('貼_なたね(全国・e-stat)'!$N$11:$N$57,MATCH('貼_なたね(全国・e-stat)'!$M53,'貼_なたね(全国・e-stat)'!P$11:P$57,0)),"-")</f>
        <v>-</v>
      </c>
      <c r="AF55" s="842" t="str">
        <f>IFERROR(INDEX('貼_なたね(全国・e-stat)'!$N$11:$N$57,MATCH('貼_なたね(全国・e-stat)'!$M53,'貼_なたね(全国・e-stat)'!V$11:V$57,0)),"-")</f>
        <v>-</v>
      </c>
      <c r="AG55" s="842" t="str">
        <f>IFERROR(INDEX('貼_なたね(全国・e-stat)'!$N$11:$N$57,MATCH('貼_なたね(全国・e-stat)'!$M53,'貼_なたね(全国・e-stat)'!AB$11:AB$57,0)),"-")</f>
        <v>-</v>
      </c>
    </row>
    <row r="56" spans="2:33" s="522" customFormat="1">
      <c r="D56" t="str">
        <f>IFERROR(INDEX('貼_耕地面積(全国・e-stat)'!$N$24:$N$70,MATCH('貼_耕地面積(全国・e-stat)'!M67,'貼_耕地面積(全国・e-stat)'!$P$24:$P$70,0)),"-")</f>
        <v>奈良</v>
      </c>
      <c r="E56" t="str">
        <f>IFERROR(INDEX('貼_耕地面積(全国・e-stat)'!$N$24:$N$70,MATCH('貼_耕地面積(全国・e-stat)'!M67,'貼_耕地面積(全国・e-stat)'!$W$24:$W$70,0)),"-")</f>
        <v>山梨</v>
      </c>
      <c r="F56" t="str">
        <f>IFERROR(INDEX('貼_耕地面積(全国・e-stat)'!$N$24:$N$70,MATCH('貼_耕地面積(全国・e-stat)'!M67,'貼_耕地面積(全国・e-stat)'!$AD$24:$AD$70,0)),"-")</f>
        <v>大阪</v>
      </c>
      <c r="G56" t="str">
        <f>IFERROR(INDEX('貼_水稲(全国・e-stat)'!$Y$12:$Y$58,MATCH('貼_水稲(全国・e-stat)'!X55,'貼_水稲(全国・e-stat)'!$AA$12:$AA$58,0)),"-")</f>
        <v>大阪</v>
      </c>
      <c r="H56" t="str">
        <f>IFERROR(INDEX('貼_水稲(全国・e-stat)'!$Y$12:$Y$58,MATCH('貼_水稲(全国・e-stat)'!$X55,'貼_水稲(全国・e-stat)'!$AG$12:$AG$58,0)),"-")</f>
        <v>大阪</v>
      </c>
      <c r="I56" t="str">
        <f>IFERROR(INDEX('貼_水稲(全国・e-stat)'!$Y$12:$Y$58,MATCH('貼_水稲(全国・e-stat)'!$X55,'貼_水稲(全国・e-stat)'!$AM$12:$AM$58,0)),"-")</f>
        <v>福岡</v>
      </c>
      <c r="J56" t="str">
        <f>IFERROR(INDEX('貼_小麦(全国・e-stat)'!$N$10:$N$56,MATCH('貼_小麦(全国・e-stat)'!$M53,'貼_小麦(全国・e-stat)'!P$10:P$56,0)),"-")</f>
        <v>東京</v>
      </c>
      <c r="K56" t="str">
        <f>IFERROR(INDEX('貼_小麦(全国・e-stat)'!$N$10:$N$56,MATCH('貼_小麦(全国・e-stat)'!$M53,'貼_小麦(全国・e-stat)'!V$10:V$56,0)),"-")</f>
        <v>東京</v>
      </c>
      <c r="L56" t="str">
        <f>IFERROR(INDEX('貼_小麦(全国・e-stat)'!$N$10:$N$56,MATCH('貼_小麦(全国・e-stat)'!$M53,'貼_小麦(全国・e-stat)'!AB$10:AB$56,0)),"-")</f>
        <v>沖縄</v>
      </c>
      <c r="S56" s="842" t="str">
        <f>IFERROR(INDEX('貼_大豆(全国・e-stat)'!$N$9:$N$55,MATCH('貼_大豆(全国・e-stat)'!$M52,'貼_大豆(全国・e-stat)'!P$9:P$55,0)),"-")</f>
        <v>大阪</v>
      </c>
      <c r="T56" s="842" t="str">
        <f>IFERROR(INDEX('貼_大豆(全国・e-stat)'!$N$9:$N$55,MATCH('貼_大豆(全国・e-stat)'!$M52,'貼_大豆(全国・e-stat)'!V$9:V$55,0)),"-")</f>
        <v>大阪</v>
      </c>
      <c r="U56" s="842" t="str">
        <f>IFERROR(INDEX('貼_大豆(全国・e-stat)'!$N$9:$N$55,MATCH('貼_大豆(全国・e-stat)'!$M52,'貼_大豆(全国・e-stat)'!AB$9:AB$55,0)),"-")</f>
        <v>京都</v>
      </c>
      <c r="Y56" s="842" t="str">
        <f>IFERROR(INDEX('貼_そば(全国・e-stat)'!$J$10:$J$56,MATCH('貼_そば(全国・e-stat)'!$I53,'貼_そば(全国・e-stat)'!L$10:L$56,0)),"-")</f>
        <v>東京</v>
      </c>
      <c r="Z56" s="842" t="str">
        <f>IFERROR(INDEX('貼_そば(全国・e-stat)'!$J$10:$J$56,MATCH('貼_そば(全国・e-stat)'!$I53,'貼_そば(全国・e-stat)'!R$10:R$56,0)),"-")</f>
        <v>東京</v>
      </c>
      <c r="AA56" s="842" t="str">
        <f>IFERROR(INDEX('貼_そば(全国・e-stat)'!$J$10:$J$56,MATCH('貼_そば(全国・e-stat)'!$I53,'貼_そば(全国・e-stat)'!X$10:X$56,0)),"-")</f>
        <v>大分</v>
      </c>
      <c r="AB56" s="842" t="str">
        <f>IFERROR(INDEX('貼_ばれいしょ(全国・e-stat)'!$N$15:$N$61,MATCH('貼_ばれいしょ(全国・e-stat)'!$M58,'貼_ばれいしょ(全国・e-stat)'!P$15:P$61,0)),"-")</f>
        <v>-</v>
      </c>
      <c r="AC56" s="842" t="str">
        <f>IFERROR(INDEX('貼_ばれいしょ(全国・e-stat)'!$N$15:$N$61,MATCH('貼_ばれいしょ(全国・e-stat)'!$M58,'貼_ばれいしょ(全国・e-stat)'!V$15:V$61,0)),"-")</f>
        <v>-</v>
      </c>
      <c r="AD56" s="842" t="str">
        <f>IFERROR(INDEX('貼_ばれいしょ(全国・e-stat)'!$N$15:$N$61,MATCH('貼_ばれいしょ(全国・e-stat)'!$M58,'貼_ばれいしょ(全国・e-stat)'!AB$15:AB$61,0)),"-")</f>
        <v>-</v>
      </c>
      <c r="AE56" s="842" t="str">
        <f>IFERROR(INDEX('貼_なたね(全国・e-stat)'!$N$11:$N$57,MATCH('貼_なたね(全国・e-stat)'!$M54,'貼_なたね(全国・e-stat)'!P$11:P$57,0)),"-")</f>
        <v>-</v>
      </c>
      <c r="AF56" s="842" t="str">
        <f>IFERROR(INDEX('貼_なたね(全国・e-stat)'!$N$11:$N$57,MATCH('貼_なたね(全国・e-stat)'!$M54,'貼_なたね(全国・e-stat)'!V$11:V$57,0)),"-")</f>
        <v>-</v>
      </c>
      <c r="AG56" s="842" t="str">
        <f>IFERROR(INDEX('貼_なたね(全国・e-stat)'!$N$11:$N$57,MATCH('貼_なたね(全国・e-stat)'!$M54,'貼_なたね(全国・e-stat)'!AB$11:AB$57,0)),"-")</f>
        <v>-</v>
      </c>
    </row>
    <row r="57" spans="2:33" s="522" customFormat="1">
      <c r="D57" t="str">
        <f>IFERROR(INDEX('貼_耕地面積(全国・e-stat)'!$N$24:$N$70,MATCH('貼_耕地面積(全国・e-stat)'!M68,'貼_耕地面積(全国・e-stat)'!$P$24:$P$70,0)),"-")</f>
        <v>神奈川</v>
      </c>
      <c r="E57" t="str">
        <f>IFERROR(INDEX('貼_耕地面積(全国・e-stat)'!$N$24:$N$70,MATCH('貼_耕地面積(全国・e-stat)'!M68,'貼_耕地面積(全国・e-stat)'!$W$24:$W$70,0)),"-")</f>
        <v>神奈川</v>
      </c>
      <c r="F57" t="str">
        <f>IFERROR(INDEX('貼_耕地面積(全国・e-stat)'!$N$24:$N$70,MATCH('貼_耕地面積(全国・e-stat)'!M68,'貼_耕地面積(全国・e-stat)'!$AD$24:$AD$70,0)),"-")</f>
        <v>福井</v>
      </c>
      <c r="G57" t="str">
        <f>IFERROR(INDEX('貼_水稲(全国・e-stat)'!$Y$12:$Y$58,MATCH('貼_水稲(全国・e-stat)'!X56,'貼_水稲(全国・e-stat)'!$AA$12:$AA$58,0)),"-")</f>
        <v>神奈川</v>
      </c>
      <c r="H57" t="str">
        <f>IFERROR(INDEX('貼_水稲(全国・e-stat)'!$Y$12:$Y$58,MATCH('貼_水稲(全国・e-stat)'!$X56,'貼_水稲(全国・e-stat)'!$AG$12:$AG$58,0)),"-")</f>
        <v>神奈川</v>
      </c>
      <c r="I57" t="str">
        <f>IFERROR(INDEX('貼_水稲(全国・e-stat)'!$Y$12:$Y$58,MATCH('貼_水稲(全国・e-stat)'!$X56,'貼_水稲(全国・e-stat)'!$AM$12:$AM$58,0)),"-")</f>
        <v>高知</v>
      </c>
      <c r="J57" t="s">
        <v>91</v>
      </c>
      <c r="K57" t="str">
        <f>IFERROR(INDEX('貼_小麦(全国・e-stat)'!$N$10:$N$56,MATCH('貼_小麦(全国・e-stat)'!$M54,'貼_小麦(全国・e-stat)'!V$10:V$56,0)),"-")</f>
        <v>沖縄</v>
      </c>
      <c r="L57" t="str">
        <f>IFERROR(INDEX('貼_小麦(全国・e-stat)'!$N$10:$N$56,MATCH('貼_小麦(全国・e-stat)'!$M54,'貼_小麦(全国・e-stat)'!AB$10:AB$56,0)),"-")</f>
        <v>宮崎</v>
      </c>
      <c r="S57" s="842" t="str">
        <f>IFERROR(INDEX('貼_大豆(全国・e-stat)'!$N$9:$N$55,MATCH('貼_大豆(全国・e-stat)'!$M53,'貼_大豆(全国・e-stat)'!P$9:P$55,0)),"-")</f>
        <v>徳島</v>
      </c>
      <c r="T57" s="842" t="str">
        <f>IFERROR(INDEX('貼_大豆(全国・e-stat)'!$N$9:$N$55,MATCH('貼_大豆(全国・e-stat)'!$M53,'貼_大豆(全国・e-stat)'!V$9:V$55,0)),"-")</f>
        <v>東京</v>
      </c>
      <c r="U57" s="842" t="str">
        <f>IFERROR(INDEX('貼_大豆(全国・e-stat)'!$N$9:$N$55,MATCH('貼_大豆(全国・e-stat)'!$M53,'貼_大豆(全国・e-stat)'!AB$9:AB$55,0)),"-")</f>
        <v>岡山</v>
      </c>
      <c r="Y57" s="842" t="s">
        <v>92</v>
      </c>
      <c r="Z57" s="842" t="s">
        <v>92</v>
      </c>
      <c r="AA57" s="842" t="str">
        <f>IFERROR(INDEX('貼_そば(全国・e-stat)'!$J$10:$J$56,MATCH('貼_そば(全国・e-stat)'!$I54,'貼_そば(全国・e-stat)'!X$10:X$56,0)),"-")</f>
        <v>和歌山</v>
      </c>
      <c r="AB57" s="842" t="str">
        <f>IFERROR(INDEX('貼_ばれいしょ(全国・e-stat)'!$N$15:$N$61,MATCH('貼_ばれいしょ(全国・e-stat)'!$M59,'貼_ばれいしょ(全国・e-stat)'!P$15:P$61,0)),"-")</f>
        <v>-</v>
      </c>
      <c r="AC57" s="842" t="str">
        <f>IFERROR(INDEX('貼_ばれいしょ(全国・e-stat)'!$N$15:$N$61,MATCH('貼_ばれいしょ(全国・e-stat)'!$M59,'貼_ばれいしょ(全国・e-stat)'!V$15:V$61,0)),"-")</f>
        <v>-</v>
      </c>
      <c r="AD57" s="842" t="str">
        <f>IFERROR(INDEX('貼_ばれいしょ(全国・e-stat)'!$N$15:$N$61,MATCH('貼_ばれいしょ(全国・e-stat)'!$M59,'貼_ばれいしょ(全国・e-stat)'!AB$15:AB$61,0)),"-")</f>
        <v>-</v>
      </c>
      <c r="AE57" s="842" t="str">
        <f>IFERROR(INDEX('貼_なたね(全国・e-stat)'!$N$11:$N$57,MATCH('貼_なたね(全国・e-stat)'!$M55,'貼_なたね(全国・e-stat)'!P$11:P$57,0)),"-")</f>
        <v>-</v>
      </c>
      <c r="AF57" s="842" t="str">
        <f>IFERROR(INDEX('貼_なたね(全国・e-stat)'!$N$11:$N$57,MATCH('貼_なたね(全国・e-stat)'!$M55,'貼_なたね(全国・e-stat)'!V$11:V$57,0)),"-")</f>
        <v>-</v>
      </c>
      <c r="AG57" s="842" t="str">
        <f>IFERROR(INDEX('貼_なたね(全国・e-stat)'!$N$11:$N$57,MATCH('貼_なたね(全国・e-stat)'!$M55,'貼_なたね(全国・e-stat)'!AB$11:AB$57,0)),"-")</f>
        <v>-</v>
      </c>
    </row>
    <row r="58" spans="2:33" s="522" customFormat="1">
      <c r="D58" t="str">
        <f>IFERROR(INDEX('貼_耕地面積(全国・e-stat)'!$N$24:$N$70,MATCH('貼_耕地面積(全国・e-stat)'!M69,'貼_耕地面積(全国・e-stat)'!$P$24:$P$70,0)),"-")</f>
        <v>大阪</v>
      </c>
      <c r="E58" t="str">
        <f>IFERROR(INDEX('貼_耕地面積(全国・e-stat)'!$N$24:$N$70,MATCH('貼_耕地面積(全国・e-stat)'!M69,'貼_耕地面積(全国・e-stat)'!$W$24:$W$70,0)),"-")</f>
        <v>沖縄</v>
      </c>
      <c r="F58" t="str">
        <f>IFERROR(INDEX('貼_耕地面積(全国・e-stat)'!$N$24:$N$70,MATCH('貼_耕地面積(全国・e-stat)'!M69,'貼_耕地面積(全国・e-stat)'!$AD$24:$AD$70,0)),"-")</f>
        <v>滋賀</v>
      </c>
      <c r="G58" t="str">
        <f>IFERROR(INDEX('貼_水稲(全国・e-stat)'!$Y$12:$Y$58,MATCH('貼_水稲(全国・e-stat)'!X57,'貼_水稲(全国・e-stat)'!$AA$12:$AA$58,0)),"-")</f>
        <v>沖縄</v>
      </c>
      <c r="H58" t="str">
        <f>IFERROR(INDEX('貼_水稲(全国・e-stat)'!$Y$12:$Y$58,MATCH('貼_水稲(全国・e-stat)'!$X57,'貼_水稲(全国・e-stat)'!$AG$12:$AG$58,0)),"-")</f>
        <v>沖縄</v>
      </c>
      <c r="I58" t="str">
        <f>IFERROR(INDEX('貼_水稲(全国・e-stat)'!$Y$12:$Y$58,MATCH('貼_水稲(全国・e-stat)'!$X57,'貼_水稲(全国・e-stat)'!$AM$12:$AM$58,0)),"-")</f>
        <v>東京</v>
      </c>
      <c r="J58" t="str">
        <f>IFERROR(INDEX('貼_小麦(全国・e-stat)'!$N$10:$N$56,MATCH('貼_小麦(全国・e-stat)'!$M55,'貼_小麦(全国・e-stat)'!P$10:P$56,0)),"-")</f>
        <v>高知</v>
      </c>
      <c r="K58" t="str">
        <f>IFERROR(INDEX('貼_小麦(全国・e-stat)'!$N$10:$N$56,MATCH('貼_小麦(全国・e-stat)'!$M55,'貼_小麦(全国・e-stat)'!V$10:V$56,0)),"-")</f>
        <v>高知</v>
      </c>
      <c r="L58" t="str">
        <f>IFERROR(INDEX('貼_小麦(全国・e-stat)'!$N$10:$N$56,MATCH('貼_小麦(全国・e-stat)'!$M55,'貼_小麦(全国・e-stat)'!AB$10:AB$56,0)),"-")</f>
        <v>高知</v>
      </c>
      <c r="S58" s="842" t="str">
        <f>IFERROR(INDEX('貼_大豆(全国・e-stat)'!$N$9:$N$55,MATCH('貼_大豆(全国・e-stat)'!$M54,'貼_大豆(全国・e-stat)'!P$9:P$55,0)),"-")</f>
        <v>東京</v>
      </c>
      <c r="T58" s="842" t="str">
        <f>IFERROR(INDEX('貼_大豆(全国・e-stat)'!$N$9:$N$55,MATCH('貼_大豆(全国・e-stat)'!$M54,'貼_大豆(全国・e-stat)'!V$9:V$55,0)),"-")</f>
        <v>徳島</v>
      </c>
      <c r="U58" s="842" t="str">
        <f>IFERROR(INDEX('貼_大豆(全国・e-stat)'!$N$9:$N$55,MATCH('貼_大豆(全国・e-stat)'!$M54,'貼_大豆(全国・e-stat)'!AB$9:AB$55,0)),"-")</f>
        <v>徳島</v>
      </c>
      <c r="Y58" s="842" t="s">
        <v>93</v>
      </c>
      <c r="Z58" s="842" t="s">
        <v>93</v>
      </c>
      <c r="AA58" s="842" t="str">
        <f>IFERROR(INDEX('貼_そば(全国・e-stat)'!$J$10:$J$56,MATCH('貼_そば(全国・e-stat)'!$I55,'貼_そば(全国・e-stat)'!X$10:X$56,0)),"-")</f>
        <v>高知</v>
      </c>
      <c r="AB58" s="842" t="str">
        <f>IFERROR(INDEX('貼_ばれいしょ(全国・e-stat)'!$N$15:$N$61,MATCH('貼_ばれいしょ(全国・e-stat)'!$M60,'貼_ばれいしょ(全国・e-stat)'!P$15:P$61,0)),"-")</f>
        <v>-</v>
      </c>
      <c r="AC58" s="842" t="str">
        <f>IFERROR(INDEX('貼_ばれいしょ(全国・e-stat)'!$N$15:$N$61,MATCH('貼_ばれいしょ(全国・e-stat)'!$M60,'貼_ばれいしょ(全国・e-stat)'!V$15:V$61,0)),"-")</f>
        <v>-</v>
      </c>
      <c r="AD58" s="842" t="str">
        <f>IFERROR(INDEX('貼_ばれいしょ(全国・e-stat)'!$N$15:$N$61,MATCH('貼_ばれいしょ(全国・e-stat)'!$M60,'貼_ばれいしょ(全国・e-stat)'!AB$15:AB$61,0)),"-")</f>
        <v>-</v>
      </c>
      <c r="AE58" s="842" t="str">
        <f>IFERROR(INDEX('貼_なたね(全国・e-stat)'!$N$11:$N$57,MATCH('貼_なたね(全国・e-stat)'!$M56,'貼_なたね(全国・e-stat)'!P$11:P$57,0)),"-")</f>
        <v>-</v>
      </c>
      <c r="AF58" s="842" t="str">
        <f>IFERROR(INDEX('貼_なたね(全国・e-stat)'!$N$11:$N$57,MATCH('貼_なたね(全国・e-stat)'!$M56,'貼_なたね(全国・e-stat)'!V$11:V$57,0)),"-")</f>
        <v>-</v>
      </c>
      <c r="AG58" s="842" t="str">
        <f>IFERROR(INDEX('貼_なたね(全国・e-stat)'!$N$11:$N$57,MATCH('貼_なたね(全国・e-stat)'!$M56,'貼_なたね(全国・e-stat)'!AB$11:AB$57,0)),"-")</f>
        <v>-</v>
      </c>
    </row>
    <row r="59" spans="2:33" s="522" customFormat="1">
      <c r="D59" t="str">
        <f>IFERROR(INDEX('貼_耕地面積(全国・e-stat)'!$N$24:$N$70,MATCH('貼_耕地面積(全国・e-stat)'!M70,'貼_耕地面積(全国・e-stat)'!$P$24:$P$70,0)),"-")</f>
        <v>東京</v>
      </c>
      <c r="E59" t="str">
        <f>IFERROR(INDEX('貼_耕地面積(全国・e-stat)'!$N$24:$N$70,MATCH('貼_耕地面積(全国・e-stat)'!M70,'貼_耕地面積(全国・e-stat)'!$W$24:$W$70,0)),"-")</f>
        <v>東京</v>
      </c>
      <c r="F59" t="str">
        <f>IFERROR(INDEX('貼_耕地面積(全国・e-stat)'!$N$24:$N$70,MATCH('貼_耕地面積(全国・e-stat)'!M70,'貼_耕地面積(全国・e-stat)'!$AD$24:$AD$70,0)),"-")</f>
        <v>富山</v>
      </c>
      <c r="G59" t="str">
        <f>IFERROR(INDEX('貼_水稲(全国・e-stat)'!$Y$12:$Y$58,MATCH('貼_水稲(全国・e-stat)'!X58,'貼_水稲(全国・e-stat)'!$AA$12:$AA$58,0)),"-")</f>
        <v>東京</v>
      </c>
      <c r="H59" t="str">
        <f>IFERROR(INDEX('貼_水稲(全国・e-stat)'!$Y$12:$Y$58,MATCH('貼_水稲(全国・e-stat)'!$X58,'貼_水稲(全国・e-stat)'!$AG$12:$AG$58,0)),"-")</f>
        <v>東京</v>
      </c>
      <c r="I59" t="str">
        <f>IFERROR(INDEX('貼_水稲(全国・e-stat)'!$Y$12:$Y$58,MATCH('貼_水稲(全国・e-stat)'!$X58,'貼_水稲(全国・e-stat)'!$AM$12:$AM$58,0)),"-")</f>
        <v>沖縄</v>
      </c>
      <c r="J59" t="str">
        <f>IFERROR(INDEX('貼_小麦(全国・e-stat)'!$N$10:$N$56,MATCH('貼_小麦(全国・e-stat)'!$M56,'貼_小麦(全国・e-stat)'!P$10:P$56,0)),"-")</f>
        <v>大阪</v>
      </c>
      <c r="K59" t="str">
        <f>IFERROR(INDEX('貼_小麦(全国・e-stat)'!$N$10:$N$56,MATCH('貼_小麦(全国・e-stat)'!$M56,'貼_小麦(全国・e-stat)'!V$10:V$56,0)),"-")</f>
        <v>大阪</v>
      </c>
      <c r="L59" t="str">
        <f>IFERROR(INDEX('貼_小麦(全国・e-stat)'!$N$10:$N$56,MATCH('貼_小麦(全国・e-stat)'!$M56,'貼_小麦(全国・e-stat)'!AB$10:AB$56,0)),"-")</f>
        <v>鹿児島</v>
      </c>
      <c r="S59" s="842" t="str">
        <f>IFERROR(INDEX('貼_大豆(全国・e-stat)'!$N$9:$N$55,MATCH('貼_大豆(全国・e-stat)'!$M55,'貼_大豆(全国・e-stat)'!P$9:P$55,0)),"-")</f>
        <v>-</v>
      </c>
      <c r="T59" s="842" t="str">
        <f>IFERROR(INDEX('貼_大豆(全国・e-stat)'!$N$9:$N$55,MATCH('貼_大豆(全国・e-stat)'!$M55,'貼_大豆(全国・e-stat)'!V$9:V$55,0)),"-")</f>
        <v>-</v>
      </c>
      <c r="U59" s="842" t="str">
        <f>IFERROR(INDEX('貼_大豆(全国・e-stat)'!$N$9:$N$55,MATCH('貼_大豆(全国・e-stat)'!$M55,'貼_大豆(全国・e-stat)'!AB$9:AB$55,0)),"-")</f>
        <v>-</v>
      </c>
      <c r="Y59" s="842" t="str">
        <f>IFERROR(INDEX('貼_そば(全国・e-stat)'!$J$10:$J$56,MATCH('貼_そば(全国・e-stat)'!$I56,'貼_そば(全国・e-stat)'!L$10:L$56,0)),"-")</f>
        <v>-</v>
      </c>
      <c r="Z59" s="842" t="str">
        <f>IFERROR(INDEX('貼_そば(全国・e-stat)'!$J$10:$J$56,MATCH('貼_そば(全国・e-stat)'!$I56,'貼_そば(全国・e-stat)'!R$10:R$56,0)),"-")</f>
        <v>-</v>
      </c>
      <c r="AA59" s="842" t="str">
        <f>IFERROR(INDEX('貼_そば(全国・e-stat)'!$J$10:$J$56,MATCH('貼_そば(全国・e-stat)'!$I56,'貼_そば(全国・e-stat)'!X$10:X$56,0)),"-")</f>
        <v>奈良</v>
      </c>
      <c r="AB59" s="842" t="str">
        <f>IFERROR(INDEX('貼_ばれいしょ(全国・e-stat)'!$N$15:$N$61,MATCH('貼_ばれいしょ(全国・e-stat)'!$M61,'貼_ばれいしょ(全国・e-stat)'!P$15:P$61,0)),"-")</f>
        <v>-</v>
      </c>
      <c r="AC59" s="842" t="str">
        <f>IFERROR(INDEX('貼_ばれいしょ(全国・e-stat)'!$N$15:$N$61,MATCH('貼_ばれいしょ(全国・e-stat)'!$M61,'貼_ばれいしょ(全国・e-stat)'!V$15:V$61,0)),"-")</f>
        <v>-</v>
      </c>
      <c r="AD59" s="842" t="str">
        <f>IFERROR(INDEX('貼_ばれいしょ(全国・e-stat)'!$N$15:$N$61,MATCH('貼_ばれいしょ(全国・e-stat)'!$M61,'貼_ばれいしょ(全国・e-stat)'!AB$15:AB$61,0)),"-")</f>
        <v>-</v>
      </c>
      <c r="AE59" s="842" t="str">
        <f>IFERROR(INDEX('貼_なたね(全国・e-stat)'!$N$11:$N$57,MATCH('貼_なたね(全国・e-stat)'!$M57,'貼_なたね(全国・e-stat)'!P$11:P$57,0)),"-")</f>
        <v>-</v>
      </c>
      <c r="AF59" s="842" t="str">
        <f>IFERROR(INDEX('貼_なたね(全国・e-stat)'!$N$11:$N$57,MATCH('貼_なたね(全国・e-stat)'!$M57,'貼_なたね(全国・e-stat)'!V$11:V$57,0)),"-")</f>
        <v>-</v>
      </c>
      <c r="AG59" s="842" t="str">
        <f>IFERROR(INDEX('貼_なたね(全国・e-stat)'!$N$11:$N$57,MATCH('貼_なたね(全国・e-stat)'!$M57,'貼_なたね(全国・e-stat)'!AB$11:AB$57,0)),"-")</f>
        <v>-</v>
      </c>
    </row>
    <row r="60" spans="2:33" ht="47.25">
      <c r="B60" s="563" t="s">
        <v>94</v>
      </c>
      <c r="C60" s="95" t="s">
        <v>95</v>
      </c>
      <c r="D60">
        <f>'貼_耕地面積(全国・e-stat)'!F10</f>
        <v>4272000</v>
      </c>
      <c r="E60">
        <f>'貼_耕地面積(全国・e-stat)'!G10</f>
        <v>2319000</v>
      </c>
      <c r="F60">
        <f>'貼_耕地面積(全国・e-stat)'!H10</f>
        <v>1952000</v>
      </c>
      <c r="G60" s="96">
        <f>'貼_水稲(全国・e-stat)'!D12</f>
        <v>1359000</v>
      </c>
      <c r="H60" s="96">
        <f>'貼_水稲(全国・e-stat)'!F12</f>
        <v>7345000</v>
      </c>
      <c r="I60" s="96">
        <f>'貼_水稲(全国・e-stat)'!E12</f>
        <v>540</v>
      </c>
      <c r="J60">
        <f>'貼_小麦(全国・e-stat)'!B10</f>
        <v>231800</v>
      </c>
      <c r="K60">
        <f>'貼_小麦(全国・e-stat)'!D10</f>
        <v>1029000</v>
      </c>
      <c r="L60">
        <f>'貼_小麦(全国・e-stat)'!C10</f>
        <v>444</v>
      </c>
      <c r="S60">
        <f>'貼_大豆(全国・e-stat)'!B9</f>
        <v>153900</v>
      </c>
      <c r="T60">
        <f>'貼_大豆(全国・e-stat)'!D9</f>
        <v>252400</v>
      </c>
      <c r="U60">
        <f>'貼_大豆(全国・e-stat)'!C9</f>
        <v>164</v>
      </c>
      <c r="V60">
        <f>'貼_てんさい(全国・e-stat)'!B10</f>
        <v>48900</v>
      </c>
      <c r="W60">
        <f>'貼_てんさい(全国・e-stat)'!D10</f>
        <v>3485000</v>
      </c>
      <c r="Y60">
        <f>'貼_そば(全国・e-stat)'!C10</f>
        <v>69000</v>
      </c>
      <c r="Z60">
        <f>'貼_そば(全国・e-stat)'!G10</f>
        <v>40400</v>
      </c>
      <c r="AA60">
        <f>'貼_そば(全国・e-stat)'!F10</f>
        <v>59</v>
      </c>
      <c r="AB60" s="261">
        <f>'貼_ばれいしょ(全国・e-stat)'!C15</f>
        <v>71200</v>
      </c>
      <c r="AC60" s="261">
        <f>'貼_ばれいしょ(全国・e-stat)'!E15</f>
        <v>2364000</v>
      </c>
      <c r="AD60" s="261">
        <f>'貼_ばれいしょ(全国・e-stat)'!D15</f>
        <v>3320</v>
      </c>
      <c r="AE60">
        <f>'貼_なたね(全国・e-stat)'!B10</f>
        <v>1680</v>
      </c>
      <c r="AF60">
        <f>'貼_なたね(全国・e-stat)'!D10</f>
        <v>3140</v>
      </c>
      <c r="AG60">
        <f>'貼_なたね(全国・e-stat)'!C10</f>
        <v>187</v>
      </c>
    </row>
    <row r="61" spans="2:33">
      <c r="B61" t="s">
        <v>96</v>
      </c>
      <c r="C61">
        <v>2</v>
      </c>
      <c r="D61">
        <f>IFERROR(LARGE('貼_耕地面積(全国・e-stat)'!F$24:F$70,'貼_耕地面積(全国・e-stat)'!$M24),"-")</f>
        <v>1138000</v>
      </c>
      <c r="E61">
        <f>IFERROR(LARGE('貼_耕地面積(全国・e-stat)'!G$24:G$70,'貼_耕地面積(全国・e-stat)'!$M24),"-")</f>
        <v>220700</v>
      </c>
      <c r="F61">
        <f>IFERROR(LARGE('貼_耕地面積(全国・e-stat)'!H$24:H$70,'貼_耕地面積(全国・e-stat)'!$M24),"-")</f>
        <v>917300</v>
      </c>
      <c r="G61">
        <f>IFERROR(LARGE('貼_水稲(全国・e-stat)'!$Z$12:$Z$58,'貼_水稲(全国・e-stat)'!$X12),"-")</f>
        <v>116200</v>
      </c>
      <c r="H61">
        <f>IFERROR(LARGE('貼_水稲(全国・e-stat)'!$AF$12:$AF$58,'貼_水稲(全国・e-stat)'!$X12),"-")</f>
        <v>622800</v>
      </c>
      <c r="I61">
        <f>IFERROR(LARGE('貼_水稲(全国・e-stat)'!$AL$12:$AL$58,'貼_水稲(全国・e-stat)'!$X12),"-")</f>
        <v>623</v>
      </c>
      <c r="J61">
        <f>IFERROR(LARGE('貼_小麦(全国・e-stat)'!O$10:O$56,'貼_小麦(全国・e-stat)'!$M10),"-")</f>
        <v>132000</v>
      </c>
      <c r="K61">
        <f>IFERROR(LARGE('貼_小麦(全国・e-stat)'!U$10:U$56,'貼_小麦(全国・e-stat)'!$M10),"-")</f>
        <v>714200</v>
      </c>
      <c r="L61">
        <f>IFERROR(LARGE('貼_小麦(全国・e-stat)'!AA$10:AA$56,'貼_小麦(全国・e-stat)'!$M10),"-")</f>
        <v>541</v>
      </c>
      <c r="M61" s="369">
        <v>105400</v>
      </c>
      <c r="N61" s="368">
        <v>569200</v>
      </c>
      <c r="O61" s="368">
        <v>540</v>
      </c>
      <c r="P61" s="368">
        <v>16800</v>
      </c>
      <c r="Q61" s="368">
        <v>60700</v>
      </c>
      <c r="R61" s="368">
        <v>361</v>
      </c>
      <c r="S61">
        <f>IFERROR(LARGE('貼_大豆(全国・e-stat)'!$O$9:$O$55,'貼_大豆(全国・e-stat)'!$M9),"-")</f>
        <v>46800</v>
      </c>
      <c r="T61">
        <f>IFERROR(LARGE('貼_大豆(全国・e-stat)'!$U$9:$U$55,'貼_大豆(全国・e-stat)'!$M9),"-")</f>
        <v>132400</v>
      </c>
      <c r="U61">
        <f>IFERROR(LARGE('貼_大豆(全国・e-stat)'!$AA$9:$AA$55,'貼_大豆(全国・e-stat)'!$M9),"-")</f>
        <v>283</v>
      </c>
      <c r="V61">
        <f>'貼_てんさい(全国・e-stat)'!B10</f>
        <v>48900</v>
      </c>
      <c r="W61">
        <f>'貼_てんさい(全国・e-stat)'!D10</f>
        <v>3485000</v>
      </c>
      <c r="X61" s="556">
        <v>6890</v>
      </c>
      <c r="Y61">
        <f>IFERROR(LARGE('貼_そば(全国・e-stat)'!K$10:K$56,'貼_そば(全国・e-stat)'!$I10),"-")</f>
        <v>26100</v>
      </c>
      <c r="Z61">
        <f>IFERROR(LARGE('貼_そば(全国・e-stat)'!Q$10:Q$56,'貼_そば(全国・e-stat)'!$I10),"-")</f>
        <v>17900</v>
      </c>
      <c r="AA61">
        <f>IFERROR(LARGE('貼_そば(全国・e-stat)'!W$10:W$56,'貼_そば(全国・e-stat)'!$I10),"-")</f>
        <v>83</v>
      </c>
      <c r="AB61">
        <f>IFERROR(LARGE('貼_ばれいしょ(全国・e-stat)'!O$15:O$61,'貼_ばれいしょ(全国・e-stat)'!$M15),"-")</f>
        <v>48500</v>
      </c>
      <c r="AC61">
        <f>IFERROR(LARGE('貼_ばれいしょ(全国・e-stat)'!U$15:U$61,'貼_ばれいしょ(全国・e-stat)'!$M15),"-")</f>
        <v>1916000</v>
      </c>
      <c r="AD61">
        <f>IFERROR(LARGE('貼_ばれいしょ(全国・e-stat)'!AA$15:AA$61,'貼_ばれいしょ(全国・e-stat)'!$M15),"-")</f>
        <v>3950</v>
      </c>
      <c r="AE61">
        <f>IFERROR(LARGE('貼_なたね(全国・e-stat)'!O$11:O$57,'貼_なたね(全国・e-stat)'!$M11),"-")</f>
        <v>993</v>
      </c>
      <c r="AF61">
        <f>IFERROR(LARGE('貼_なたね(全国・e-stat)'!U$11:U$57,'貼_なたね(全国・e-stat)'!$M11),"-")</f>
        <v>2550</v>
      </c>
      <c r="AG61">
        <f>IFERROR(LARGE('貼_なたね(全国・e-stat)'!AA$11:AA$57,'貼_なたね(全国・e-stat)'!$M11),"-")</f>
        <v>257</v>
      </c>
    </row>
    <row r="62" spans="2:33">
      <c r="B62" t="s">
        <v>97</v>
      </c>
      <c r="C62">
        <v>3</v>
      </c>
      <c r="D62">
        <f>IFERROR(LARGE('貼_耕地面積(全国・e-stat)'!F$24:F$70,'貼_耕地面積(全国・e-stat)'!$M25),"-")</f>
        <v>166500</v>
      </c>
      <c r="E62">
        <f>IFERROR(LARGE('貼_耕地面積(全国・e-stat)'!G$24:G$70,'貼_耕地面積(全国・e-stat)'!$M25),"-")</f>
        <v>147800</v>
      </c>
      <c r="F62">
        <f>IFERROR(LARGE('貼_耕地面積(全国・e-stat)'!H$24:H$70,'貼_耕地面積(全国・e-stat)'!$M25),"-")</f>
        <v>76900</v>
      </c>
      <c r="G62">
        <f>IFERROR(LARGE('貼_水稲(全国・e-stat)'!$Z$12:$Z$58,'貼_水稲(全国・e-stat)'!$X13),"-")</f>
        <v>95000</v>
      </c>
      <c r="H62">
        <f>IFERROR(LARGE('貼_水稲(全国・e-stat)'!$AF$12:$AF$58,'貼_水稲(全国・e-stat)'!$X13),"-")</f>
        <v>562400</v>
      </c>
      <c r="I62">
        <f>IFERROR(LARGE('貼_水稲(全国・e-stat)'!$AL$12:$AL$58,'貼_水稲(全国・e-stat)'!$X13),"-")</f>
        <v>620</v>
      </c>
      <c r="J62">
        <f>IFERROR(LARGE('貼_小麦(全国・e-stat)'!O$10:O$56,'貼_小麦(全国・e-stat)'!$M11),"-")</f>
        <v>16400</v>
      </c>
      <c r="K62">
        <f>IFERROR(LARGE('貼_小麦(全国・e-stat)'!U$10:U$56,'貼_小麦(全国・e-stat)'!$M11),"-")</f>
        <v>52800</v>
      </c>
      <c r="L62">
        <f>IFERROR(LARGE('貼_小麦(全国・e-stat)'!AA$10:AA$56,'貼_小麦(全国・e-stat)'!$M11),"-")</f>
        <v>473</v>
      </c>
      <c r="M62" s="369">
        <v>108500</v>
      </c>
      <c r="N62" s="368">
        <v>664000</v>
      </c>
      <c r="O62" s="368">
        <v>612</v>
      </c>
      <c r="P62" s="368">
        <v>17600</v>
      </c>
      <c r="Q62" s="368">
        <v>64400</v>
      </c>
      <c r="R62" s="368">
        <v>366</v>
      </c>
      <c r="S62">
        <f>IFERROR(LARGE('貼_大豆(全国・e-stat)'!$O$9:$O$55,'貼_大豆(全国・e-stat)'!$M10),"-")</f>
        <v>11600</v>
      </c>
      <c r="T62">
        <f>IFERROR(LARGE('貼_大豆(全国・e-stat)'!$U$9:$U$55,'貼_大豆(全国・e-stat)'!$M10),"-")</f>
        <v>18900</v>
      </c>
      <c r="U62">
        <f>IFERROR(LARGE('貼_大豆(全国・e-stat)'!$AA$9:$AA$55,'貼_大豆(全国・e-stat)'!$M10),"-")</f>
        <v>163</v>
      </c>
      <c r="X62" s="556">
        <v>7040</v>
      </c>
      <c r="Y62">
        <f>IFERROR(LARGE('貼_そば(全国・e-stat)'!K$10:K$56,'貼_そば(全国・e-stat)'!$I11),"-")</f>
        <v>5900</v>
      </c>
      <c r="Z62">
        <f>IFERROR(LARGE('貼_そば(全国・e-stat)'!Q$10:Q$56,'貼_そば(全国・e-stat)'!$I11),"-")</f>
        <v>2680</v>
      </c>
      <c r="AA62">
        <f>IFERROR(LARGE('貼_そば(全国・e-stat)'!W$10:W$56,'貼_そば(全国・e-stat)'!$I11),"-")</f>
        <v>80</v>
      </c>
      <c r="AB62">
        <f>IFERROR(LARGE('貼_ばれいしょ(全国・e-stat)'!O$15:O$61,'貼_ばれいしょ(全国・e-stat)'!$M16),"-")</f>
        <v>4410</v>
      </c>
      <c r="AC62">
        <f>IFERROR(LARGE('貼_ばれいしょ(全国・e-stat)'!U$15:U$61,'貼_ばれいしょ(全国・e-stat)'!$M16),"-")</f>
        <v>85000</v>
      </c>
      <c r="AD62">
        <f>IFERROR(LARGE('貼_ばれいしょ(全国・e-stat)'!AA$15:AA$61,'貼_ばれいしょ(全国・e-stat)'!$M16),"-")</f>
        <v>2810</v>
      </c>
      <c r="AE62">
        <f>IFERROR(LARGE('貼_なたね(全国・e-stat)'!O$11:O$57,'貼_なたね(全国・e-stat)'!$M12),"-")</f>
        <v>147</v>
      </c>
      <c r="AF62">
        <f>IFERROR(LARGE('貼_なたね(全国・e-stat)'!U$11:U$57,'貼_なたね(全国・e-stat)'!$M12),"-")</f>
        <v>298</v>
      </c>
      <c r="AG62">
        <f>IFERROR(LARGE('貼_なたね(全国・e-stat)'!AA$11:AA$57,'貼_なたね(全国・e-stat)'!$M12),"-")</f>
        <v>221</v>
      </c>
    </row>
    <row r="63" spans="2:33">
      <c r="B63" t="s">
        <v>98</v>
      </c>
      <c r="C63">
        <v>4</v>
      </c>
      <c r="D63">
        <f>IFERROR(LARGE('貼_耕地面積(全国・e-stat)'!F$24:F$70,'貼_耕地面積(全国・e-stat)'!$M26),"-")</f>
        <v>158300</v>
      </c>
      <c r="E63">
        <f>IFERROR(LARGE('貼_耕地面積(全国・e-stat)'!G$24:G$70,'貼_耕地面積(全国・e-stat)'!$M26),"-")</f>
        <v>127700</v>
      </c>
      <c r="F63">
        <f>IFERROR(LARGE('貼_耕地面積(全国・e-stat)'!H$24:H$70,'貼_耕地面積(全国・e-stat)'!$M26),"-")</f>
        <v>69800</v>
      </c>
      <c r="G63">
        <f>IFERROR(LARGE('貼_水稲(全国・e-stat)'!$Z$12:$Z$58,'貼_水稲(全国・e-stat)'!$X14),"-")</f>
        <v>84200</v>
      </c>
      <c r="H63">
        <f>IFERROR(LARGE('貼_水稲(全国・e-stat)'!$AF$12:$AF$58,'貼_水稲(全国・e-stat)'!$X14),"-")</f>
        <v>490000</v>
      </c>
      <c r="I63">
        <f>IFERROR(LARGE('貼_水稲(全国・e-stat)'!$AL$12:$AL$58,'貼_水稲(全国・e-stat)'!$X14),"-")</f>
        <v>592</v>
      </c>
      <c r="J63">
        <f>IFERROR(LARGE('貼_小麦(全国・e-stat)'!O$10:O$56,'貼_小麦(全国・e-stat)'!$M12),"-")</f>
        <v>11900</v>
      </c>
      <c r="K63">
        <f>IFERROR(LARGE('貼_小麦(全国・e-stat)'!U$10:U$56,'貼_小麦(全国・e-stat)'!$M12),"-")</f>
        <v>36200</v>
      </c>
      <c r="L63">
        <f>IFERROR(LARGE('貼_小麦(全国・e-stat)'!AA$10:AA$56,'貼_小麦(全国・e-stat)'!$M12),"-")</f>
        <v>443</v>
      </c>
      <c r="M63" s="369">
        <v>112000</v>
      </c>
      <c r="N63" s="368">
        <v>560000</v>
      </c>
      <c r="O63" s="368">
        <v>500</v>
      </c>
      <c r="P63" s="368">
        <v>18600</v>
      </c>
      <c r="Q63" s="368">
        <v>54200</v>
      </c>
      <c r="R63" s="368">
        <v>291</v>
      </c>
      <c r="S63">
        <f>IFERROR(LARGE('貼_大豆(全国・e-stat)'!$O$9:$O$55,'貼_大豆(全国・e-stat)'!$M11),"-")</f>
        <v>9260</v>
      </c>
      <c r="T63">
        <f>IFERROR(LARGE('貼_大豆(全国・e-stat)'!$U$9:$U$55,'貼_大豆(全国・e-stat)'!$M11),"-")</f>
        <v>11300</v>
      </c>
      <c r="U63">
        <f>IFERROR(LARGE('貼_大豆(全国・e-stat)'!$AA$9:$AA$55,'貼_大豆(全国・e-stat)'!$M11),"-")</f>
        <v>162</v>
      </c>
      <c r="X63" s="556">
        <v>6400</v>
      </c>
      <c r="Y63">
        <f>IFERROR(LARGE('貼_そば(全国・e-stat)'!K$10:K$56,'貼_そば(全国・e-stat)'!$I12),"-")</f>
        <v>4720</v>
      </c>
      <c r="Z63">
        <f>IFERROR(LARGE('貼_そば(全国・e-stat)'!Q$10:Q$56,'貼_そば(全国・e-stat)'!$I12),"-")</f>
        <v>2670</v>
      </c>
      <c r="AA63">
        <f>IFERROR(LARGE('貼_そば(全国・e-stat)'!W$10:W$56,'貼_そば(全国・e-stat)'!$I12),"-")</f>
        <v>77</v>
      </c>
      <c r="AB63">
        <f>IFERROR(LARGE('貼_ばれいしょ(全国・e-stat)'!O$15:O$61,'貼_ばれいしょ(全国・e-stat)'!$M17),"-")</f>
        <v>3070</v>
      </c>
      <c r="AC63">
        <f>IFERROR(LARGE('貼_ばれいしょ(全国・e-stat)'!U$15:U$61,'貼_ばれいしょ(全国・e-stat)'!$M17),"-")</f>
        <v>83900</v>
      </c>
      <c r="AD63">
        <f>IFERROR(LARGE('貼_ばれいしょ(全国・e-stat)'!AA$15:AA$61,'貼_ばれいしょ(全国・e-stat)'!$M17),"-")</f>
        <v>2770</v>
      </c>
      <c r="AE63">
        <f>IFERROR(LARGE('貼_なたね(全国・e-stat)'!O$11:O$57,'貼_なたね(全国・e-stat)'!$M13),"-")</f>
        <v>135</v>
      </c>
      <c r="AF63">
        <f>IFERROR(LARGE('貼_なたね(全国・e-stat)'!U$11:U$57,'貼_なたね(全国・e-stat)'!$M13),"-")</f>
        <v>56</v>
      </c>
      <c r="AG63">
        <f>IFERROR(LARGE('貼_なたね(全国・e-stat)'!AA$11:AA$57,'貼_なたね(全国・e-stat)'!$M13),"-")</f>
        <v>152</v>
      </c>
    </row>
    <row r="64" spans="2:33">
      <c r="B64" t="s">
        <v>99</v>
      </c>
      <c r="C64">
        <v>5</v>
      </c>
      <c r="D64">
        <f>IFERROR(LARGE('貼_耕地面積(全国・e-stat)'!F$24:F$70,'貼_耕地面積(全国・e-stat)'!$M27),"-")</f>
        <v>147300</v>
      </c>
      <c r="E64">
        <f>IFERROR(LARGE('貼_耕地面積(全国・e-stat)'!G$24:G$70,'貼_耕地面積(全国・e-stat)'!$M27),"-")</f>
        <v>101700</v>
      </c>
      <c r="F64">
        <f>IFERROR(LARGE('貼_耕地面積(全国・e-stat)'!H$24:H$70,'貼_耕地面積(全国・e-stat)'!$M27),"-")</f>
        <v>64500</v>
      </c>
      <c r="G64">
        <f>IFERROR(LARGE('貼_水稲(全国・e-stat)'!$Z$12:$Z$58,'貼_水稲(全国・e-stat)'!$X15),"-")</f>
        <v>62800</v>
      </c>
      <c r="H64">
        <f>IFERROR(LARGE('貼_水稲(全国・e-stat)'!$AF$12:$AF$58,'貼_水稲(全国・e-stat)'!$X15),"-")</f>
        <v>366100</v>
      </c>
      <c r="I64">
        <f>IFERROR(LARGE('貼_水稲(全国・e-stat)'!$AL$12:$AL$58,'貼_水稲(全国・e-stat)'!$X15),"-")</f>
        <v>583</v>
      </c>
      <c r="J64">
        <f>IFERROR(LARGE('貼_小麦(全国・e-stat)'!O$10:O$56,'貼_小麦(全国・e-stat)'!$M13),"-")</f>
        <v>7570</v>
      </c>
      <c r="K64">
        <f>IFERROR(LARGE('貼_小麦(全国・e-stat)'!U$10:U$56,'貼_小麦(全国・e-stat)'!$M13),"-")</f>
        <v>28900</v>
      </c>
      <c r="L64">
        <f>IFERROR(LARGE('貼_小麦(全国・e-stat)'!AA$10:AA$56,'貼_小麦(全国・e-stat)'!$M13),"-")</f>
        <v>439</v>
      </c>
      <c r="M64" s="369">
        <v>113700</v>
      </c>
      <c r="N64" s="368">
        <v>654300</v>
      </c>
      <c r="O64" s="368">
        <v>575</v>
      </c>
      <c r="P64" s="368">
        <v>18500</v>
      </c>
      <c r="Q64" s="368">
        <v>62800</v>
      </c>
      <c r="R64" s="368">
        <v>339</v>
      </c>
      <c r="S64">
        <f>IFERROR(LARGE('貼_大豆(全国・e-stat)'!$O$9:$O$55,'貼_大豆(全国・e-stat)'!$M12),"-")</f>
        <v>8040</v>
      </c>
      <c r="T64">
        <f>IFERROR(LARGE('貼_大豆(全国・e-stat)'!$U$9:$U$55,'貼_大豆(全国・e-stat)'!$M12),"-")</f>
        <v>9090</v>
      </c>
      <c r="U64">
        <f>IFERROR(LARGE('貼_大豆(全国・e-stat)'!$AA$9:$AA$55,'貼_大豆(全国・e-stat)'!$M12),"-")</f>
        <v>144</v>
      </c>
      <c r="X64" s="556">
        <v>6650</v>
      </c>
      <c r="Y64">
        <f>IFERROR(LARGE('貼_そば(全国・e-stat)'!K$10:K$56,'貼_そば(全国・e-stat)'!$I13),"-")</f>
        <v>4470</v>
      </c>
      <c r="Z64">
        <f>IFERROR(LARGE('貼_そば(全国・e-stat)'!Q$10:Q$56,'貼_そば(全国・e-stat)'!$I13),"-")</f>
        <v>2440</v>
      </c>
      <c r="AA64">
        <f>IFERROR(LARGE('貼_そば(全国・e-stat)'!W$10:W$56,'貼_そば(全国・e-stat)'!$I13),"-")</f>
        <v>75</v>
      </c>
      <c r="AB64">
        <f>IFERROR(LARGE('貼_ばれいしょ(全国・e-stat)'!O$15:O$61,'貼_ばれいしょ(全国・e-stat)'!$M18),"-")</f>
        <v>1590</v>
      </c>
      <c r="AC64">
        <f>IFERROR(LARGE('貼_ばれいしょ(全国・e-stat)'!U$15:U$61,'貼_ばれいしょ(全国・e-stat)'!$M18),"-")</f>
        <v>44600</v>
      </c>
      <c r="AD64">
        <f>IFERROR(LARGE('貼_ばれいしょ(全国・e-stat)'!AA$15:AA$61,'貼_ばれいしょ(全国・e-stat)'!$M18),"-")</f>
        <v>2620</v>
      </c>
      <c r="AE64">
        <f>IFERROR(LARGE('貼_なたね(全国・e-stat)'!O$11:O$57,'貼_なたね(全国・e-stat)'!$M14),"-")</f>
        <v>43</v>
      </c>
      <c r="AF64">
        <f>IFERROR(LARGE('貼_なたね(全国・e-stat)'!U$11:U$57,'貼_なたね(全国・e-stat)'!$M14),"-")</f>
        <v>26</v>
      </c>
      <c r="AG64">
        <f>IFERROR(LARGE('貼_なたね(全国・e-stat)'!AA$11:AA$57,'貼_なたね(全国・e-stat)'!$M14),"-")</f>
        <v>137</v>
      </c>
    </row>
    <row r="65" spans="2:33">
      <c r="B65" t="s">
        <v>100</v>
      </c>
      <c r="C65" s="95">
        <v>6</v>
      </c>
      <c r="D65">
        <f>IFERROR(LARGE('貼_耕地面積(全国・e-stat)'!F$24:F$70,'貼_耕地面積(全国・e-stat)'!$M28),"-")</f>
        <v>146000</v>
      </c>
      <c r="E65">
        <f>IFERROR(LARGE('貼_耕地面積(全国・e-stat)'!G$24:G$70,'貼_耕地面積(全国・e-stat)'!$M28),"-")</f>
        <v>94800</v>
      </c>
      <c r="F65">
        <f>IFERROR(LARGE('貼_耕地面積(全国・e-stat)'!H$24:H$70,'貼_耕地面積(全国・e-stat)'!$M28),"-")</f>
        <v>54500</v>
      </c>
      <c r="G65">
        <f>IFERROR(LARGE('貼_水稲(全国・e-stat)'!$Z$12:$Z$58,'貼_水稲(全国・e-stat)'!$X16),"-")</f>
        <v>62700</v>
      </c>
      <c r="H65">
        <f>IFERROR(LARGE('貼_水稲(全国・e-stat)'!$AF$12:$AF$58,'貼_水稲(全国・e-stat)'!$X16),"-")</f>
        <v>356800</v>
      </c>
      <c r="I65">
        <f>IFERROR(LARGE('貼_水稲(全国・e-stat)'!$AL$12:$AL$58,'貼_水稲(全国・e-stat)'!$X16),"-")</f>
        <v>583</v>
      </c>
      <c r="J65">
        <f>IFERROR(LARGE('貼_小麦(全国・e-stat)'!O$10:O$56,'貼_小麦(全国・e-stat)'!$M14),"-")</f>
        <v>7030</v>
      </c>
      <c r="K65">
        <f>IFERROR(LARGE('貼_小麦(全国・e-stat)'!U$10:U$56,'貼_小麦(全国・e-stat)'!$M14),"-")</f>
        <v>23300</v>
      </c>
      <c r="L65">
        <f>IFERROR(LARGE('貼_小麦(全国・e-stat)'!AA$10:AA$56,'貼_小麦(全国・e-stat)'!$M14),"-")</f>
        <v>395</v>
      </c>
      <c r="M65" s="264">
        <f>'貼_秋まき春まき小麦(北海道・e-stat)'!B10</f>
        <v>113200</v>
      </c>
      <c r="N65">
        <f>'貼_秋まき春まき小麦(北海道・e-stat)'!D10</f>
        <v>642000</v>
      </c>
      <c r="O65">
        <f>'貼_秋まき春まき小麦(北海道・e-stat)'!C10</f>
        <v>567</v>
      </c>
      <c r="P65">
        <f>'貼_秋まき春まき小麦(北海道・e-stat)'!B11</f>
        <v>18700</v>
      </c>
      <c r="Q65">
        <f>'貼_秋まき春まき小麦(北海道・e-stat)'!D11</f>
        <v>72200</v>
      </c>
      <c r="R65">
        <f>'貼_秋まき春まき小麦(北海道・e-stat)'!C11</f>
        <v>386</v>
      </c>
      <c r="S65">
        <f>IFERROR(LARGE('貼_大豆(全国・e-stat)'!$O$9:$O$55,'貼_大豆(全国・e-stat)'!$M13),"-")</f>
        <v>7350</v>
      </c>
      <c r="T65">
        <f>IFERROR(LARGE('貼_大豆(全国・e-stat)'!$U$9:$U$55,'貼_大豆(全国・e-stat)'!$M13),"-")</f>
        <v>8920</v>
      </c>
      <c r="U65">
        <f>IFERROR(LARGE('貼_大豆(全国・e-stat)'!$AA$9:$AA$55,'貼_大豆(全国・e-stat)'!$M13),"-")</f>
        <v>142</v>
      </c>
      <c r="X65">
        <f>'貼_てんさい(全国・e-stat)'!C10</f>
        <v>7130</v>
      </c>
      <c r="Y65">
        <f>IFERROR(LARGE('貼_そば(全国・e-stat)'!K$10:K$56,'貼_そば(全国・e-stat)'!$I14),"-")</f>
        <v>3980</v>
      </c>
      <c r="Z65">
        <f>IFERROR(LARGE('貼_そば(全国・e-stat)'!Q$10:Q$56,'貼_そば(全国・e-stat)'!$I14),"-")</f>
        <v>2360</v>
      </c>
      <c r="AA65">
        <f>IFERROR(LARGE('貼_そば(全国・e-stat)'!W$10:W$56,'貼_そば(全国・e-stat)'!$I14),"-")</f>
        <v>74</v>
      </c>
      <c r="AB65">
        <f>IFERROR(LARGE('貼_ばれいしょ(全国・e-stat)'!O$15:O$61,'貼_ばれいしょ(全国・e-stat)'!$M19),"-")</f>
        <v>1080</v>
      </c>
      <c r="AC65">
        <f>IFERROR(LARGE('貼_ばれいしょ(全国・e-stat)'!U$15:U$61,'貼_ばれいしょ(全国・e-stat)'!$M19),"-")</f>
        <v>28300</v>
      </c>
      <c r="AD65">
        <f>IFERROR(LARGE('貼_ばれいしょ(全国・e-stat)'!AA$15:AA$61,'貼_ばれいしょ(全国・e-stat)'!$M19),"-")</f>
        <v>2500</v>
      </c>
      <c r="AE65">
        <f>IFERROR(LARGE('貼_なたね(全国・e-stat)'!O$11:O$57,'貼_なたね(全国・e-stat)'!$M15),"-")</f>
        <v>36</v>
      </c>
      <c r="AF65">
        <f>IFERROR(LARGE('貼_なたね(全国・e-stat)'!U$11:U$57,'貼_なたね(全国・e-stat)'!$M15),"-")</f>
        <v>25</v>
      </c>
      <c r="AG65">
        <f>IFERROR(LARGE('貼_なたね(全国・e-stat)'!AA$11:AA$57,'貼_なたね(全国・e-stat)'!$M15),"-")</f>
        <v>122</v>
      </c>
    </row>
    <row r="66" spans="2:33" s="522" customFormat="1">
      <c r="D66">
        <f>IFERROR(LARGE('貼_耕地面積(全国・e-stat)'!F$24:F$70,'貼_耕地面積(全国・e-stat)'!$M29),"-")</f>
        <v>145600</v>
      </c>
      <c r="E66">
        <f>IFERROR(LARGE('貼_耕地面積(全国・e-stat)'!G$24:G$70,'貼_耕地面積(全国・e-stat)'!$M29),"-")</f>
        <v>93900</v>
      </c>
      <c r="F66">
        <f>IFERROR(LARGE('貼_耕地面積(全国・e-stat)'!H$24:H$70,'貼_耕地面積(全国・e-stat)'!$M29),"-")</f>
        <v>53100</v>
      </c>
      <c r="G66">
        <f>IFERROR(LARGE('貼_水稲(全国・e-stat)'!$Z$12:$Z$58,'貼_水稲(全国・e-stat)'!$X17),"-")</f>
        <v>62500</v>
      </c>
      <c r="H66">
        <f>IFERROR(LARGE('貼_水稲(全国・e-stat)'!$AF$12:$AF$58,'貼_水稲(全国・e-stat)'!$X17),"-")</f>
        <v>354500</v>
      </c>
      <c r="I66">
        <f>IFERROR(LARGE('貼_水稲(全国・e-stat)'!$AL$12:$AL$58,'貼_水稲(全国・e-stat)'!$X17),"-")</f>
        <v>582</v>
      </c>
      <c r="J66">
        <f>IFERROR(LARGE('貼_小麦(全国・e-stat)'!O$10:O$56,'貼_小麦(全国・e-stat)'!$M15),"-")</f>
        <v>6100</v>
      </c>
      <c r="K66">
        <f>IFERROR(LARGE('貼_小麦(全国・e-stat)'!U$10:U$56,'貼_小麦(全国・e-stat)'!$M15),"-")</f>
        <v>21900</v>
      </c>
      <c r="L66">
        <f>IFERROR(LARGE('貼_小麦(全国・e-stat)'!AA$10:AA$56,'貼_小麦(全国・e-stat)'!$M15),"-")</f>
        <v>348</v>
      </c>
      <c r="S66">
        <f>IFERROR(LARGE('貼_大豆(全国・e-stat)'!$O$9:$O$55,'貼_大豆(全国・e-stat)'!$M14),"-")</f>
        <v>7270</v>
      </c>
      <c r="T66">
        <f>IFERROR(LARGE('貼_大豆(全国・e-stat)'!$U$9:$U$55,'貼_大豆(全国・e-stat)'!$M14),"-")</f>
        <v>7730</v>
      </c>
      <c r="U66">
        <f>IFERROR(LARGE('貼_大豆(全国・e-stat)'!$AA$9:$AA$55,'貼_大豆(全国・e-stat)'!$M14),"-")</f>
        <v>137</v>
      </c>
      <c r="Y66">
        <f>IFERROR(LARGE('貼_そば(全国・e-stat)'!K$10:K$56,'貼_そば(全国・e-stat)'!$I15),"-")</f>
        <v>3690</v>
      </c>
      <c r="Z66">
        <f>IFERROR(LARGE('貼_そば(全国・e-stat)'!Q$10:Q$56,'貼_そば(全国・e-stat)'!$I15),"-")</f>
        <v>2150</v>
      </c>
      <c r="AA66">
        <f>IFERROR(LARGE('貼_そば(全国・e-stat)'!W$10:W$56,'貼_そば(全国・e-stat)'!$I15),"-")</f>
        <v>69</v>
      </c>
      <c r="AB66">
        <f>IFERROR(LARGE('貼_ばれいしょ(全国・e-stat)'!O$15:O$61,'貼_ばれいしょ(全国・e-stat)'!$M20),"-")</f>
        <v>884</v>
      </c>
      <c r="AC66">
        <f>IFERROR(LARGE('貼_ばれいしょ(全国・e-stat)'!U$15:U$61,'貼_ばれいしょ(全国・e-stat)'!$M20),"-")</f>
        <v>16300</v>
      </c>
      <c r="AD66">
        <f>IFERROR(LARGE('貼_ばれいしょ(全国・e-stat)'!AA$15:AA$61,'貼_ばれいしょ(全国・e-stat)'!$M20),"-")</f>
        <v>2470</v>
      </c>
      <c r="AE66">
        <f>IFERROR(LARGE('貼_なたね(全国・e-stat)'!O$11:O$57,'貼_なたね(全国・e-stat)'!$M16),"-")</f>
        <v>33</v>
      </c>
      <c r="AF66">
        <f>IFERROR(LARGE('貼_なたね(全国・e-stat)'!U$11:U$57,'貼_なたね(全国・e-stat)'!$M16),"-")</f>
        <v>22</v>
      </c>
      <c r="AG66">
        <f>IFERROR(LARGE('貼_なたね(全国・e-stat)'!AA$11:AA$57,'貼_なたね(全国・e-stat)'!$M16),"-")</f>
        <v>85</v>
      </c>
    </row>
    <row r="67" spans="2:33" s="522" customFormat="1">
      <c r="D67">
        <f>IFERROR(LARGE('貼_耕地面積(全国・e-stat)'!F$24:F$70,'貼_耕地面積(全国・e-stat)'!$M30),"-")</f>
        <v>133700</v>
      </c>
      <c r="E67">
        <f>IFERROR(LARGE('貼_耕地面積(全国・e-stat)'!G$24:G$70,'貼_耕地面積(全国・e-stat)'!$M30),"-")</f>
        <v>93600</v>
      </c>
      <c r="F67">
        <f>IFERROR(LARGE('貼_耕地面積(全国・e-stat)'!H$24:H$70,'貼_耕地面積(全国・e-stat)'!$M30),"-")</f>
        <v>48700</v>
      </c>
      <c r="G67">
        <f>IFERROR(LARGE('貼_水稲(全国・e-stat)'!$Z$12:$Z$58,'貼_水稲(全国・e-stat)'!$X18),"-")</f>
        <v>60800</v>
      </c>
      <c r="H67">
        <f>IFERROR(LARGE('貼_水稲(全国・e-stat)'!$AF$12:$AF$58,'貼_水稲(全国・e-stat)'!$X18),"-")</f>
        <v>338800</v>
      </c>
      <c r="I67">
        <f>IFERROR(LARGE('貼_水稲(全国・e-stat)'!$AL$12:$AL$58,'貼_水稲(全国・e-stat)'!$X18),"-")</f>
        <v>569</v>
      </c>
      <c r="J67">
        <f>IFERROR(LARGE('貼_小麦(全国・e-stat)'!O$10:O$56,'貼_小麦(全国・e-stat)'!$M16),"-")</f>
        <v>5550</v>
      </c>
      <c r="K67">
        <f>IFERROR(LARGE('貼_小麦(全国・e-stat)'!U$10:U$56,'貼_小麦(全国・e-stat)'!$M16),"-")</f>
        <v>21800</v>
      </c>
      <c r="L67">
        <f>IFERROR(LARGE('貼_小麦(全国・e-stat)'!AA$10:AA$56,'貼_小麦(全国・e-stat)'!$M16),"-")</f>
        <v>346</v>
      </c>
      <c r="S67">
        <f>IFERROR(LARGE('貼_大豆(全国・e-stat)'!$O$9:$O$55,'貼_大豆(全国・e-stat)'!$M15),"-")</f>
        <v>5640</v>
      </c>
      <c r="T67">
        <f>IFERROR(LARGE('貼_大豆(全国・e-stat)'!$U$9:$U$55,'貼_大豆(全国・e-stat)'!$M15),"-")</f>
        <v>6850</v>
      </c>
      <c r="U67">
        <f>IFERROR(LARGE('貼_大豆(全国・e-stat)'!$AA$9:$AA$55,'貼_大豆(全国・e-stat)'!$M15),"-")</f>
        <v>130</v>
      </c>
      <c r="Y67">
        <f>IFERROR(LARGE('貼_そば(全国・e-stat)'!K$10:K$56,'貼_そば(全国・e-stat)'!$I16),"-")</f>
        <v>3560</v>
      </c>
      <c r="Z67">
        <f>IFERROR(LARGE('貼_そば(全国・e-stat)'!Q$10:Q$56,'貼_そば(全国・e-stat)'!$I16),"-")</f>
        <v>2030</v>
      </c>
      <c r="AA67">
        <f>IFERROR(LARGE('貼_そば(全国・e-stat)'!W$10:W$56,'貼_そば(全国・e-stat)'!$I16),"-")</f>
        <v>66</v>
      </c>
      <c r="AB67">
        <f>IFERROR(LARGE('貼_ばれいしょ(全国・e-stat)'!O$15:O$61,'貼_ばれいしょ(全国・e-stat)'!$M21),"-")</f>
        <v>758</v>
      </c>
      <c r="AC67">
        <f>IFERROR(LARGE('貼_ばれいしょ(全国・e-stat)'!U$15:U$61,'貼_ばれいしょ(全国・e-stat)'!$M21),"-")</f>
        <v>14400</v>
      </c>
      <c r="AD67">
        <f>IFERROR(LARGE('貼_ばれいしょ(全国・e-stat)'!AA$15:AA$61,'貼_ばれいしょ(全国・e-stat)'!$M21),"-")</f>
        <v>2420</v>
      </c>
      <c r="AE67">
        <f>IFERROR(LARGE('貼_なたね(全国・e-stat)'!O$11:O$57,'貼_なたね(全国・e-stat)'!$M17),"-")</f>
        <v>31</v>
      </c>
      <c r="AF67">
        <f>IFERROR(LARGE('貼_なたね(全国・e-stat)'!U$11:U$57,'貼_なたね(全国・e-stat)'!$M17),"-")</f>
        <v>19</v>
      </c>
      <c r="AG67">
        <f>IFERROR(LARGE('貼_なたね(全国・e-stat)'!AA$11:AA$57,'貼_なたね(全国・e-stat)'!$M17),"-")</f>
        <v>82</v>
      </c>
    </row>
    <row r="68" spans="2:33" s="522" customFormat="1">
      <c r="D68">
        <f>IFERROR(LARGE('貼_耕地面積(全国・e-stat)'!F$24:F$70,'貼_耕地面積(全国・e-stat)'!$M31),"-")</f>
        <v>123900</v>
      </c>
      <c r="E68">
        <f>IFERROR(LARGE('貼_耕地面積(全国・e-stat)'!G$24:G$70,'貼_耕地面積(全国・e-stat)'!$M31),"-")</f>
        <v>91500</v>
      </c>
      <c r="F68">
        <f>IFERROR(LARGE('貼_耕地面積(全国・e-stat)'!H$24:H$70,'貼_耕地面積(全国・e-stat)'!$M31),"-")</f>
        <v>39700</v>
      </c>
      <c r="G68">
        <f>IFERROR(LARGE('貼_水稲(全国・e-stat)'!$Z$12:$Z$58,'貼_水稲(全国・e-stat)'!$X19),"-")</f>
        <v>53000</v>
      </c>
      <c r="H68">
        <f>IFERROR(LARGE('貼_水稲(全国・e-stat)'!$AF$12:$AF$58,'貼_水稲(全国・e-stat)'!$X19),"-")</f>
        <v>287900</v>
      </c>
      <c r="I68">
        <f>IFERROR(LARGE('貼_水稲(全国・e-stat)'!$AL$12:$AL$58,'貼_水稲(全国・e-stat)'!$X19),"-")</f>
        <v>569</v>
      </c>
      <c r="J68">
        <f>IFERROR(LARGE('貼_小麦(全国・e-stat)'!O$10:O$56,'貼_小麦(全国・e-stat)'!$M17),"-")</f>
        <v>5440</v>
      </c>
      <c r="K68">
        <f>IFERROR(LARGE('貼_小麦(全国・e-stat)'!U$10:U$56,'貼_小麦(全国・e-stat)'!$M17),"-")</f>
        <v>18800</v>
      </c>
      <c r="L68">
        <f>IFERROR(LARGE('貼_小麦(全国・e-stat)'!AA$10:AA$56,'貼_小麦(全国・e-stat)'!$M17),"-")</f>
        <v>341</v>
      </c>
      <c r="S68">
        <f>IFERROR(LARGE('貼_大豆(全国・e-stat)'!$O$9:$O$55,'貼_大豆(全国・e-stat)'!$M16),"-")</f>
        <v>4900</v>
      </c>
      <c r="T68">
        <f>IFERROR(LARGE('貼_大豆(全国・e-stat)'!$U$9:$U$55,'貼_大豆(全国・e-stat)'!$M16),"-")</f>
        <v>6370</v>
      </c>
      <c r="U68">
        <f>IFERROR(LARGE('貼_大豆(全国・e-stat)'!$AA$9:$AA$55,'貼_大豆(全国・e-stat)'!$M16),"-")</f>
        <v>126</v>
      </c>
      <c r="Y68">
        <f>IFERROR(LARGE('貼_そば(全国・e-stat)'!K$10:K$56,'貼_そば(全国・e-stat)'!$I17),"-")</f>
        <v>3430</v>
      </c>
      <c r="Z68">
        <f>IFERROR(LARGE('貼_そば(全国・e-stat)'!Q$10:Q$56,'貼_そば(全国・e-stat)'!$I17),"-")</f>
        <v>1820</v>
      </c>
      <c r="AA68">
        <f>IFERROR(LARGE('貼_そば(全国・e-stat)'!W$10:W$56,'貼_そば(全国・e-stat)'!$I17),"-")</f>
        <v>65</v>
      </c>
      <c r="AB68">
        <f>IFERROR(LARGE('貼_ばれいしょ(全国・e-stat)'!O$15:O$61,'貼_ばれいしょ(全国・e-stat)'!$M22),"-")</f>
        <v>651</v>
      </c>
      <c r="AC68">
        <f>IFERROR(LARGE('貼_ばれいしょ(全国・e-stat)'!U$15:U$61,'貼_ばれいしょ(全国・e-stat)'!$M22),"-")</f>
        <v>13000</v>
      </c>
      <c r="AD68">
        <f>IFERROR(LARGE('貼_ばれいしょ(全国・e-stat)'!AA$15:AA$61,'貼_ばれいしょ(全国・e-stat)'!$M22),"-")</f>
        <v>2410</v>
      </c>
      <c r="AE68">
        <f>IFERROR(LARGE('貼_なたね(全国・e-stat)'!O$11:O$57,'貼_なたね(全国・e-stat)'!$M18),"-")</f>
        <v>27</v>
      </c>
      <c r="AF68">
        <f>IFERROR(LARGE('貼_なたね(全国・e-stat)'!U$11:U$57,'貼_なたね(全国・e-stat)'!$M18),"-")</f>
        <v>19</v>
      </c>
      <c r="AG68">
        <f>IFERROR(LARGE('貼_なたね(全国・e-stat)'!AA$11:AA$57,'貼_なたね(全国・e-stat)'!$M18),"-")</f>
        <v>60</v>
      </c>
    </row>
    <row r="69" spans="2:33" s="522" customFormat="1">
      <c r="D69">
        <f>IFERROR(LARGE('貼_耕地面積(全国・e-stat)'!F$24:F$70,'貼_耕地面積(全国・e-stat)'!$M32),"-")</f>
        <v>120400</v>
      </c>
      <c r="E69">
        <f>IFERROR(LARGE('貼_耕地面積(全国・e-stat)'!G$24:G$70,'貼_耕地面積(全国・e-stat)'!$M32),"-")</f>
        <v>89800</v>
      </c>
      <c r="F69">
        <f>IFERROR(LARGE('貼_耕地面積(全国・e-stat)'!H$24:H$70,'貼_耕地面積(全国・e-stat)'!$M32),"-")</f>
        <v>39500</v>
      </c>
      <c r="G69">
        <f>IFERROR(LARGE('貼_水稲(全国・e-stat)'!$Z$12:$Z$58,'貼_水稲(全国・e-stat)'!$X20),"-")</f>
        <v>50600</v>
      </c>
      <c r="H69">
        <f>IFERROR(LARGE('貼_水稲(全国・e-stat)'!$AF$12:$AF$58,'貼_水稲(全国・e-stat)'!$X20),"-")</f>
        <v>286200</v>
      </c>
      <c r="I69">
        <f>IFERROR(LARGE('貼_水稲(全国・e-stat)'!$AL$12:$AL$58,'貼_水稲(全国・e-stat)'!$X20),"-")</f>
        <v>569</v>
      </c>
      <c r="J69">
        <f>IFERROR(LARGE('貼_小麦(全国・e-stat)'!O$10:O$56,'貼_小麦(全国・e-stat)'!$M18),"-")</f>
        <v>5300</v>
      </c>
      <c r="K69">
        <f>IFERROR(LARGE('貼_小麦(全国・e-stat)'!U$10:U$56,'貼_小麦(全国・e-stat)'!$M18),"-")</f>
        <v>15200</v>
      </c>
      <c r="L69">
        <f>IFERROR(LARGE('貼_小麦(全国・e-stat)'!AA$10:AA$56,'貼_小麦(全国・e-stat)'!$M18),"-")</f>
        <v>338</v>
      </c>
      <c r="S69">
        <f>IFERROR(LARGE('貼_大豆(全国・e-stat)'!$O$9:$O$55,'貼_大豆(全国・e-stat)'!$M17),"-")</f>
        <v>4830</v>
      </c>
      <c r="T69">
        <f>IFERROR(LARGE('貼_大豆(全国・e-stat)'!$U$9:$U$55,'貼_大豆(全国・e-stat)'!$M17),"-")</f>
        <v>5310</v>
      </c>
      <c r="U69">
        <f>IFERROR(LARGE('貼_大豆(全国・e-stat)'!$AA$9:$AA$55,'貼_大豆(全国・e-stat)'!$M17),"-")</f>
        <v>125</v>
      </c>
      <c r="Y69">
        <f>IFERROR(LARGE('貼_そば(全国・e-stat)'!K$10:K$56,'貼_そば(全国・e-stat)'!$I18),"-")</f>
        <v>1740</v>
      </c>
      <c r="Z69">
        <f>IFERROR(LARGE('貼_そば(全国・e-stat)'!Q$10:Q$56,'貼_そば(全国・e-stat)'!$I18),"-")</f>
        <v>968</v>
      </c>
      <c r="AA69">
        <f>IFERROR(LARGE('貼_そば(全国・e-stat)'!W$10:W$56,'貼_そば(全国・e-stat)'!$I18),"-")</f>
        <v>61</v>
      </c>
      <c r="AB69">
        <f>IFERROR(LARGE('貼_ばれいしょ(全国・e-stat)'!O$15:O$61,'貼_ばれいしょ(全国・e-stat)'!$M23),"-")</f>
        <v>537</v>
      </c>
      <c r="AC69">
        <f>IFERROR(LARGE('貼_ばれいしょ(全国・e-stat)'!U$15:U$61,'貼_ばれいしょ(全国・e-stat)'!$M23),"-")</f>
        <v>13000</v>
      </c>
      <c r="AD69">
        <f>IFERROR(LARGE('貼_ばれいしょ(全国・e-stat)'!AA$15:AA$61,'貼_ばれいしょ(全国・e-stat)'!$M23),"-")</f>
        <v>2170</v>
      </c>
      <c r="AE69">
        <f>IFERROR(LARGE('貼_なたね(全国・e-stat)'!O$11:O$57,'貼_なたね(全国・e-stat)'!$M19),"-")</f>
        <v>26</v>
      </c>
      <c r="AF69">
        <f>IFERROR(LARGE('貼_なたね(全国・e-stat)'!U$11:U$57,'貼_なたね(全国・e-stat)'!$M19),"-")</f>
        <v>16</v>
      </c>
      <c r="AG69">
        <f>IFERROR(LARGE('貼_なたね(全国・e-stat)'!AA$11:AA$57,'貼_なたね(全国・e-stat)'!$M19),"-")</f>
        <v>60</v>
      </c>
    </row>
    <row r="70" spans="2:33" s="522" customFormat="1">
      <c r="D70">
        <f>IFERROR(LARGE('貼_耕地面積(全国・e-stat)'!F$24:F$70,'貼_耕地面積(全国・e-stat)'!$M33),"-")</f>
        <v>119500</v>
      </c>
      <c r="E70">
        <f>IFERROR(LARGE('貼_耕地面積(全国・e-stat)'!G$24:G$70,'貼_耕地面積(全国・e-stat)'!$M33),"-")</f>
        <v>77500</v>
      </c>
      <c r="F70">
        <f>IFERROR(LARGE('貼_耕地面積(全国・e-stat)'!H$24:H$70,'貼_耕地面積(全国・e-stat)'!$M33),"-")</f>
        <v>38900</v>
      </c>
      <c r="G70">
        <f>IFERROR(LARGE('貼_水稲(全国・e-stat)'!$Z$12:$Z$58,'貼_水稲(全国・e-stat)'!$X21),"-")</f>
        <v>45500</v>
      </c>
      <c r="H70">
        <f>IFERROR(LARGE('貼_水稲(全国・e-stat)'!$AF$12:$AF$58,'貼_水稲(全国・e-stat)'!$X21),"-")</f>
        <v>264200</v>
      </c>
      <c r="I70">
        <f>IFERROR(LARGE('貼_水稲(全国・e-stat)'!$AL$12:$AL$58,'貼_水稲(全国・e-stat)'!$X21),"-")</f>
        <v>542</v>
      </c>
      <c r="J70">
        <f>IFERROR(LARGE('貼_小麦(全国・e-stat)'!O$10:O$56,'貼_小麦(全国・e-stat)'!$M19),"-")</f>
        <v>4770</v>
      </c>
      <c r="K70">
        <f>IFERROR(LARGE('貼_小麦(全国・e-stat)'!U$10:U$56,'貼_小麦(全国・e-stat)'!$M19),"-")</f>
        <v>12600</v>
      </c>
      <c r="L70">
        <f>IFERROR(LARGE('貼_小麦(全国・e-stat)'!AA$10:AA$56,'貼_小麦(全国・e-stat)'!$M19),"-")</f>
        <v>335</v>
      </c>
      <c r="S70">
        <f>IFERROR(LARGE('貼_大豆(全国・e-stat)'!$O$9:$O$55,'貼_大豆(全国・e-stat)'!$M18),"-")</f>
        <v>4550</v>
      </c>
      <c r="T70">
        <f>IFERROR(LARGE('貼_大豆(全国・e-stat)'!$U$9:$U$55,'貼_大豆(全国・e-stat)'!$M18),"-")</f>
        <v>5220</v>
      </c>
      <c r="U70">
        <f>IFERROR(LARGE('貼_大豆(全国・e-stat)'!$AA$9:$AA$55,'貼_大豆(全国・e-stat)'!$M18),"-")</f>
        <v>122</v>
      </c>
      <c r="Y70">
        <f>IFERROR(LARGE('貼_そば(全国・e-stat)'!K$10:K$56,'貼_そば(全国・e-stat)'!$I19),"-")</f>
        <v>1640</v>
      </c>
      <c r="Z70">
        <f>IFERROR(LARGE('貼_そば(全国・e-stat)'!Q$10:Q$56,'貼_そば(全国・e-stat)'!$I19),"-")</f>
        <v>835</v>
      </c>
      <c r="AA70">
        <f>IFERROR(LARGE('貼_そば(全国・e-stat)'!W$10:W$56,'貼_そば(全国・e-stat)'!$I19),"-")</f>
        <v>60</v>
      </c>
      <c r="AB70">
        <f>IFERROR(LARGE('貼_ばれいしょ(全国・e-stat)'!O$15:O$61,'貼_ばれいしょ(全国・e-stat)'!$M24),"-")</f>
        <v>506</v>
      </c>
      <c r="AC70">
        <f>IFERROR(LARGE('貼_ばれいしょ(全国・e-stat)'!U$15:U$61,'貼_ばれいしょ(全国・e-stat)'!$M24),"-")</f>
        <v>11700</v>
      </c>
      <c r="AD70">
        <f>IFERROR(LARGE('貼_ばれいしょ(全国・e-stat)'!AA$15:AA$61,'貼_ばれいしょ(全国・e-stat)'!$M24),"-")</f>
        <v>1900</v>
      </c>
      <c r="AE70">
        <f>IFERROR(LARGE('貼_なたね(全国・e-stat)'!O$11:O$57,'貼_なたね(全国・e-stat)'!$M20),"-")</f>
        <v>26</v>
      </c>
      <c r="AF70">
        <f>IFERROR(LARGE('貼_なたね(全国・e-stat)'!U$11:U$57,'貼_なたね(全国・e-stat)'!$M20),"-")</f>
        <v>16</v>
      </c>
      <c r="AG70">
        <f>IFERROR(LARGE('貼_なたね(全国・e-stat)'!AA$11:AA$57,'貼_なたね(全国・e-stat)'!$M20),"-")</f>
        <v>58</v>
      </c>
    </row>
    <row r="71" spans="2:33" s="522" customFormat="1">
      <c r="D71">
        <f>IFERROR(LARGE('貼_耕地面積(全国・e-stat)'!F$24:F$70,'貼_耕地面積(全国・e-stat)'!$M34),"-")</f>
        <v>113200</v>
      </c>
      <c r="E71">
        <f>IFERROR(LARGE('貼_耕地面積(全国・e-stat)'!G$24:G$70,'貼_耕地面積(全国・e-stat)'!$M34),"-")</f>
        <v>70900</v>
      </c>
      <c r="F71">
        <f>IFERROR(LARGE('貼_耕地面積(全国・e-stat)'!H$24:H$70,'貼_耕地面積(全国・e-stat)'!$M34),"-")</f>
        <v>37200</v>
      </c>
      <c r="G71">
        <f>IFERROR(LARGE('貼_水稲(全国・e-stat)'!$Z$12:$Z$58,'貼_水稲(全国・e-stat)'!$X22),"-")</f>
        <v>42400</v>
      </c>
      <c r="H71">
        <f>IFERROR(LARGE('貼_水稲(全国・e-stat)'!$AF$12:$AF$58,'貼_水稲(全国・e-stat)'!$X22),"-")</f>
        <v>258900</v>
      </c>
      <c r="I71">
        <f>IFERROR(LARGE('貼_水稲(全国・e-stat)'!$AL$12:$AL$58,'貼_水稲(全国・e-stat)'!$X22),"-")</f>
        <v>540</v>
      </c>
      <c r="J71">
        <f>IFERROR(LARGE('貼_小麦(全国・e-stat)'!O$10:O$56,'貼_小麦(全国・e-stat)'!$M20),"-")</f>
        <v>3880</v>
      </c>
      <c r="K71">
        <f>IFERROR(LARGE('貼_小麦(全国・e-stat)'!U$10:U$56,'貼_小麦(全国・e-stat)'!$M20),"-")</f>
        <v>10900</v>
      </c>
      <c r="L71">
        <f>IFERROR(LARGE('貼_小麦(全国・e-stat)'!AA$10:AA$56,'貼_小麦(全国・e-stat)'!$M20),"-")</f>
        <v>329</v>
      </c>
      <c r="S71">
        <f>IFERROR(LARGE('貼_大豆(全国・e-stat)'!$O$9:$O$55,'貼_大豆(全国・e-stat)'!$M19),"-")</f>
        <v>4510</v>
      </c>
      <c r="T71">
        <f>IFERROR(LARGE('貼_大豆(全国・e-stat)'!$U$9:$U$55,'貼_大豆(全国・e-stat)'!$M19),"-")</f>
        <v>4870</v>
      </c>
      <c r="U71">
        <f>IFERROR(LARGE('貼_大豆(全国・e-stat)'!$AA$9:$AA$55,'貼_大豆(全国・e-stat)'!$M19),"-")</f>
        <v>120</v>
      </c>
      <c r="Y71">
        <f>IFERROR(LARGE('貼_そば(全国・e-stat)'!K$10:K$56,'貼_そば(全国・e-stat)'!$I20),"-")</f>
        <v>1300</v>
      </c>
      <c r="Z71">
        <f>IFERROR(LARGE('貼_そば(全国・e-stat)'!Q$10:Q$56,'貼_そば(全国・e-stat)'!$I20),"-")</f>
        <v>545</v>
      </c>
      <c r="AA71">
        <f>IFERROR(LARGE('貼_そば(全国・e-stat)'!W$10:W$56,'貼_そば(全国・e-stat)'!$I20),"-")</f>
        <v>60</v>
      </c>
      <c r="AB71">
        <f>IFERROR(LARGE('貼_ばれいしょ(全国・e-stat)'!O$15:O$61,'貼_ばれいしょ(全国・e-stat)'!$M25),"-")</f>
        <v>474</v>
      </c>
      <c r="AC71">
        <f>IFERROR(LARGE('貼_ばれいしょ(全国・e-stat)'!U$15:U$61,'貼_ばれいしょ(全国・e-stat)'!$M25),"-")</f>
        <v>9620</v>
      </c>
      <c r="AD71">
        <f>IFERROR(LARGE('貼_ばれいしょ(全国・e-stat)'!AA$15:AA$61,'貼_ばれいしょ(全国・e-stat)'!$M25),"-")</f>
        <v>1710</v>
      </c>
      <c r="AE71">
        <f>IFERROR(LARGE('貼_なたね(全国・e-stat)'!O$11:O$57,'貼_なたね(全国・e-stat)'!$M21),"-")</f>
        <v>19</v>
      </c>
      <c r="AF71">
        <f>IFERROR(LARGE('貼_なたね(全国・e-stat)'!U$11:U$57,'貼_なたね(全国・e-stat)'!$M21),"-")</f>
        <v>16</v>
      </c>
      <c r="AG71">
        <f>IFERROR(LARGE('貼_なたね(全国・e-stat)'!AA$11:AA$57,'貼_なたね(全国・e-stat)'!$M21),"-")</f>
        <v>58</v>
      </c>
    </row>
    <row r="72" spans="2:33" s="522" customFormat="1">
      <c r="D72">
        <f>IFERROR(LARGE('貼_耕地面積(全国・e-stat)'!F$24:F$70,'貼_耕地面積(全国・e-stat)'!$M35),"-")</f>
        <v>110400</v>
      </c>
      <c r="E72">
        <f>IFERROR(LARGE('貼_耕地面積(全国・e-stat)'!G$24:G$70,'貼_耕地面積(全国・e-stat)'!$M35),"-")</f>
        <v>65200</v>
      </c>
      <c r="F72">
        <f>IFERROR(LARGE('貼_耕地面積(全国・e-stat)'!H$24:H$70,'貼_耕地面積(全国・e-stat)'!$M35),"-")</f>
        <v>35200</v>
      </c>
      <c r="G72">
        <f>IFERROR(LARGE('貼_水稲(全国・e-stat)'!$Z$12:$Z$58,'貼_水稲(全国・e-stat)'!$X23),"-")</f>
        <v>35000</v>
      </c>
      <c r="H72">
        <f>IFERROR(LARGE('貼_水稲(全国・e-stat)'!$AF$12:$AF$58,'貼_水稲(全国・e-stat)'!$X23),"-")</f>
        <v>189000</v>
      </c>
      <c r="I72">
        <f>IFERROR(LARGE('貼_水稲(全国・e-stat)'!$AL$12:$AL$58,'貼_水稲(全国・e-stat)'!$X23),"-")</f>
        <v>540</v>
      </c>
      <c r="J72">
        <f>IFERROR(LARGE('貼_小麦(全国・e-stat)'!O$10:O$56,'貼_小麦(全国・e-stat)'!$M21),"-")</f>
        <v>3680</v>
      </c>
      <c r="K72">
        <f>IFERROR(LARGE('貼_小麦(全国・e-stat)'!U$10:U$56,'貼_小麦(全国・e-stat)'!$M21),"-")</f>
        <v>9660</v>
      </c>
      <c r="L72">
        <f>IFERROR(LARGE('貼_小麦(全国・e-stat)'!AA$10:AA$56,'貼_小麦(全国・e-stat)'!$M21),"-")</f>
        <v>329</v>
      </c>
      <c r="S72">
        <f>IFERROR(LARGE('貼_大豆(全国・e-stat)'!$O$9:$O$55,'貼_大豆(全国・e-stat)'!$M20),"-")</f>
        <v>4230</v>
      </c>
      <c r="T72">
        <f>IFERROR(LARGE('貼_大豆(全国・e-stat)'!$U$9:$U$55,'貼_大豆(全国・e-stat)'!$M20),"-")</f>
        <v>4680</v>
      </c>
      <c r="U72">
        <f>IFERROR(LARGE('貼_大豆(全国・e-stat)'!$AA$9:$AA$55,'貼_大豆(全国・e-stat)'!$M20),"-")</f>
        <v>113</v>
      </c>
      <c r="Y72">
        <f>IFERROR(LARGE('貼_そば(全国・e-stat)'!K$10:K$56,'貼_そば(全国・e-stat)'!$I21),"-")</f>
        <v>1160</v>
      </c>
      <c r="Z72">
        <f>IFERROR(LARGE('貼_そば(全国・e-stat)'!Q$10:Q$56,'貼_そば(全国・e-stat)'!$I21),"-")</f>
        <v>494</v>
      </c>
      <c r="AA72">
        <f>IFERROR(LARGE('貼_そば(全国・e-stat)'!W$10:W$56,'貼_そば(全国・e-stat)'!$I21),"-")</f>
        <v>59</v>
      </c>
      <c r="AB72">
        <f>IFERROR(LARGE('貼_ばれいしょ(全国・e-stat)'!O$15:O$61,'貼_ばれいしょ(全国・e-stat)'!$M26),"-")</f>
        <v>474</v>
      </c>
      <c r="AC72">
        <f>IFERROR(LARGE('貼_ばれいしょ(全国・e-stat)'!U$15:U$61,'貼_ばれいしょ(全国・e-stat)'!$M26),"-")</f>
        <v>6440</v>
      </c>
      <c r="AD72">
        <f>IFERROR(LARGE('貼_ばれいしょ(全国・e-stat)'!AA$15:AA$61,'貼_ばれいしょ(全国・e-stat)'!$M26),"-")</f>
        <v>1630</v>
      </c>
      <c r="AE72">
        <f>IFERROR(LARGE('貼_なたね(全国・e-stat)'!O$11:O$57,'貼_なたね(全国・e-stat)'!$M22),"-")</f>
        <v>19</v>
      </c>
      <c r="AF72">
        <f>IFERROR(LARGE('貼_なたね(全国・e-stat)'!U$11:U$57,'貼_なたね(全国・e-stat)'!$M22),"-")</f>
        <v>11</v>
      </c>
      <c r="AG72">
        <f>IFERROR(LARGE('貼_なたね(全国・e-stat)'!AA$11:AA$57,'貼_なたね(全国・e-stat)'!$M22),"-")</f>
        <v>53</v>
      </c>
    </row>
    <row r="73" spans="2:33" s="522" customFormat="1">
      <c r="D73">
        <f>IFERROR(LARGE('貼_耕地面積(全国・e-stat)'!F$24:F$70,'貼_耕地面積(全国・e-stat)'!$M36),"-")</f>
        <v>103800</v>
      </c>
      <c r="E73">
        <f>IFERROR(LARGE('貼_耕地面積(全国・e-stat)'!G$24:G$70,'貼_耕地面積(全国・e-stat)'!$M36),"-")</f>
        <v>63800</v>
      </c>
      <c r="F73">
        <f>IFERROR(LARGE('貼_耕地面積(全国・e-stat)'!H$24:H$70,'貼_耕地面積(全国・e-stat)'!$M36),"-")</f>
        <v>32100</v>
      </c>
      <c r="G73">
        <f>IFERROR(LARGE('貼_水稲(全国・e-stat)'!$Z$12:$Z$58,'貼_水稲(全国・e-stat)'!$X24),"-")</f>
        <v>34000</v>
      </c>
      <c r="H73">
        <f>IFERROR(LARGE('貼_水稲(全国・e-stat)'!$AF$12:$AF$58,'貼_水稲(全国・e-stat)'!$X24),"-")</f>
        <v>187900</v>
      </c>
      <c r="I73">
        <f>IFERROR(LARGE('貼_水稲(全国・e-stat)'!$AL$12:$AL$58,'貼_水稲(全国・e-stat)'!$X24),"-")</f>
        <v>536</v>
      </c>
      <c r="J73">
        <f>IFERROR(LARGE('貼_小麦(全国・e-stat)'!O$10:O$56,'貼_小麦(全国・e-stat)'!$M22),"-")</f>
        <v>2920</v>
      </c>
      <c r="K73">
        <f>IFERROR(LARGE('貼_小麦(全国・e-stat)'!U$10:U$56,'貼_小麦(全国・e-stat)'!$M22),"-")</f>
        <v>9030</v>
      </c>
      <c r="L73">
        <f>IFERROR(LARGE('貼_小麦(全国・e-stat)'!AA$10:AA$56,'貼_小麦(全国・e-stat)'!$M22),"-")</f>
        <v>322</v>
      </c>
      <c r="S73">
        <f>IFERROR(LARGE('貼_大豆(全国・e-stat)'!$O$9:$O$55,'貼_大豆(全国・e-stat)'!$M21),"-")</f>
        <v>4220</v>
      </c>
      <c r="T73">
        <f>IFERROR(LARGE('貼_大豆(全国・e-stat)'!$U$9:$U$55,'貼_大豆(全国・e-stat)'!$M21),"-")</f>
        <v>3730</v>
      </c>
      <c r="U73">
        <f>IFERROR(LARGE('貼_大豆(全国・e-stat)'!$AA$9:$AA$55,'貼_大豆(全国・e-stat)'!$M21),"-")</f>
        <v>111</v>
      </c>
      <c r="Y73">
        <f>IFERROR(LARGE('貼_そば(全国・e-stat)'!K$10:K$56,'貼_そば(全国・e-stat)'!$I22),"-")</f>
        <v>651</v>
      </c>
      <c r="Z73">
        <f>IFERROR(LARGE('貼_そば(全国・e-stat)'!Q$10:Q$56,'貼_そば(全国・e-stat)'!$I22),"-")</f>
        <v>476</v>
      </c>
      <c r="AA73">
        <f>IFERROR(LARGE('貼_そば(全国・e-stat)'!W$10:W$56,'貼_そば(全国・e-stat)'!$I22),"-")</f>
        <v>58</v>
      </c>
      <c r="AB73">
        <f>IFERROR(LARGE('貼_ばれいしょ(全国・e-stat)'!O$15:O$61,'貼_ばれいしょ(全国・e-stat)'!$M27),"-")</f>
        <v>400</v>
      </c>
      <c r="AC73">
        <f>IFERROR(LARGE('貼_ばれいしょ(全国・e-stat)'!U$15:U$61,'貼_ばれいしょ(全国・e-stat)'!$M27),"-")</f>
        <v>6160</v>
      </c>
      <c r="AD73">
        <f>IFERROR(LARGE('貼_ばれいしょ(全国・e-stat)'!AA$15:AA$61,'貼_ばれいしょ(全国・e-stat)'!$M27),"-")</f>
        <v>1300</v>
      </c>
      <c r="AE73">
        <f>IFERROR(LARGE('貼_なたね(全国・e-stat)'!O$11:O$57,'貼_なたね(全国・e-stat)'!$M23),"-")</f>
        <v>18</v>
      </c>
      <c r="AF73">
        <f>IFERROR(LARGE('貼_なたね(全国・e-stat)'!U$11:U$57,'貼_なたね(全国・e-stat)'!$M23),"-")</f>
        <v>11</v>
      </c>
      <c r="AG73">
        <f>IFERROR(LARGE('貼_なたね(全国・e-stat)'!AA$11:AA$57,'貼_なたね(全国・e-stat)'!$M23),"-")</f>
        <v>50</v>
      </c>
    </row>
    <row r="74" spans="2:33" s="522" customFormat="1">
      <c r="D74">
        <f>IFERROR(LARGE('貼_耕地面積(全国・e-stat)'!F$24:F$70,'貼_耕地面積(全国・e-stat)'!$M37),"-")</f>
        <v>103300</v>
      </c>
      <c r="E74">
        <f>IFERROR(LARGE('貼_耕地面積(全国・e-stat)'!G$24:G$70,'貼_耕地面積(全国・e-stat)'!$M37),"-")</f>
        <v>63300</v>
      </c>
      <c r="F74">
        <f>IFERROR(LARGE('貼_耕地面積(全国・e-stat)'!H$24:H$70,'貼_耕地面積(全国・e-stat)'!$M37),"-")</f>
        <v>31200</v>
      </c>
      <c r="G74">
        <f>IFERROR(LARGE('貼_水稲(全国・e-stat)'!$Z$12:$Z$58,'貼_水稲(全国・e-stat)'!$X25),"-")</f>
        <v>32600</v>
      </c>
      <c r="H74">
        <f>IFERROR(LARGE('貼_水稲(全国・e-stat)'!$AF$12:$AF$58,'貼_水稲(全国・e-stat)'!$X25),"-")</f>
        <v>166900</v>
      </c>
      <c r="I74">
        <f>IFERROR(LARGE('貼_水稲(全国・e-stat)'!$AL$12:$AL$58,'貼_水稲(全国・e-stat)'!$X25),"-")</f>
        <v>534</v>
      </c>
      <c r="J74">
        <f>IFERROR(LARGE('貼_小麦(全国・e-stat)'!O$10:O$56,'貼_小麦(全国・e-stat)'!$M23),"-")</f>
        <v>2610</v>
      </c>
      <c r="K74">
        <f>IFERROR(LARGE('貼_小麦(全国・e-stat)'!U$10:U$56,'貼_小麦(全国・e-stat)'!$M23),"-")</f>
        <v>7600</v>
      </c>
      <c r="L74">
        <f>IFERROR(LARGE('貼_小麦(全国・e-stat)'!AA$10:AA$56,'貼_小麦(全国・e-stat)'!$M23),"-")</f>
        <v>318</v>
      </c>
      <c r="S74">
        <f>IFERROR(LARGE('貼_大豆(全国・e-stat)'!$O$9:$O$55,'貼_大豆(全国・e-stat)'!$M22),"-")</f>
        <v>3300</v>
      </c>
      <c r="T74">
        <f>IFERROR(LARGE('貼_大豆(全国・e-stat)'!$U$9:$U$55,'貼_大豆(全国・e-stat)'!$M22),"-")</f>
        <v>3310</v>
      </c>
      <c r="U74">
        <f>IFERROR(LARGE('貼_大豆(全国・e-stat)'!$AA$9:$AA$55,'貼_大豆(全国・e-stat)'!$M22),"-")</f>
        <v>111</v>
      </c>
      <c r="Y74">
        <f>IFERROR(LARGE('貼_そば(全国・e-stat)'!K$10:K$56,'貼_そば(全国・e-stat)'!$I23),"-")</f>
        <v>614</v>
      </c>
      <c r="Z74">
        <f>IFERROR(LARGE('貼_そば(全国・e-stat)'!Q$10:Q$56,'貼_そば(全国・e-stat)'!$I23),"-")</f>
        <v>361</v>
      </c>
      <c r="AA74">
        <f>IFERROR(LARGE('貼_そば(全国・e-stat)'!W$10:W$56,'貼_そば(全国・e-stat)'!$I23),"-")</f>
        <v>58</v>
      </c>
      <c r="AB74">
        <f>IFERROR(LARGE('貼_ばれいしょ(全国・e-stat)'!O$15:O$61,'貼_ばれいしょ(全国・e-stat)'!$M28),"-")</f>
        <v>187</v>
      </c>
      <c r="AC74">
        <f>IFERROR(LARGE('貼_ばれいしょ(全国・e-stat)'!U$15:U$61,'貼_ばれいしょ(全国・e-stat)'!$M28),"-")</f>
        <v>3360</v>
      </c>
      <c r="AD74">
        <f>IFERROR(LARGE('貼_ばれいしょ(全国・e-stat)'!AA$15:AA$61,'貼_ばれいしょ(全国・e-stat)'!$M28),"-")</f>
        <v>1270</v>
      </c>
      <c r="AE74">
        <f>IFERROR(LARGE('貼_なたね(全国・e-stat)'!O$11:O$57,'貼_なたね(全国・e-stat)'!$M24),"-")</f>
        <v>14</v>
      </c>
      <c r="AF74">
        <f>IFERROR(LARGE('貼_なたね(全国・e-stat)'!U$11:U$57,'貼_なたね(全国・e-stat)'!$M24),"-")</f>
        <v>8</v>
      </c>
      <c r="AG74">
        <f>IFERROR(LARGE('貼_なたね(全国・e-stat)'!AA$11:AA$57,'貼_なたね(全国・e-stat)'!$M24),"-")</f>
        <v>50</v>
      </c>
    </row>
    <row r="75" spans="2:33" s="522" customFormat="1">
      <c r="D75">
        <f>IFERROR(LARGE('貼_耕地面積(全国・e-stat)'!F$24:F$70,'貼_耕地面積(全国・e-stat)'!$M38),"-")</f>
        <v>78000</v>
      </c>
      <c r="E75">
        <f>IFERROR(LARGE('貼_耕地面積(全国・e-stat)'!G$24:G$70,'貼_耕地面積(全国・e-stat)'!$M38),"-")</f>
        <v>54700</v>
      </c>
      <c r="F75">
        <f>IFERROR(LARGE('貼_耕地面積(全国・e-stat)'!H$24:H$70,'貼_耕地面積(全国・e-stat)'!$M38),"-")</f>
        <v>29000</v>
      </c>
      <c r="G75">
        <f>IFERROR(LARGE('貼_水稲(全国・e-stat)'!$Z$12:$Z$58,'貼_水稲(全国・e-stat)'!$X26),"-")</f>
        <v>30300</v>
      </c>
      <c r="H75">
        <f>IFERROR(LARGE('貼_水稲(全国・e-stat)'!$AF$12:$AF$58,'貼_水稲(全国・e-stat)'!$X26),"-")</f>
        <v>153300</v>
      </c>
      <c r="I75">
        <f>IFERROR(LARGE('貼_水稲(全国・e-stat)'!$AL$12:$AL$58,'貼_水稲(全国・e-stat)'!$X26),"-")</f>
        <v>531</v>
      </c>
      <c r="J75">
        <f>IFERROR(LARGE('貼_小麦(全国・e-stat)'!O$10:O$56,'貼_小麦(全国・e-stat)'!$M24),"-")</f>
        <v>2550</v>
      </c>
      <c r="K75">
        <f>IFERROR(LARGE('貼_小麦(全国・e-stat)'!U$10:U$56,'貼_小麦(全国・e-stat)'!$M24),"-")</f>
        <v>6680</v>
      </c>
      <c r="L75">
        <f>IFERROR(LARGE('貼_小麦(全国・e-stat)'!AA$10:AA$56,'貼_小麦(全国・e-stat)'!$M24),"-")</f>
        <v>310</v>
      </c>
      <c r="S75">
        <f>IFERROR(LARGE('貼_大豆(全国・e-stat)'!$O$9:$O$55,'貼_大豆(全国・e-stat)'!$M23),"-")</f>
        <v>3050</v>
      </c>
      <c r="T75">
        <f>IFERROR(LARGE('貼_大豆(全国・e-stat)'!$U$9:$U$55,'貼_大豆(全国・e-stat)'!$M23),"-")</f>
        <v>3150</v>
      </c>
      <c r="U75">
        <f>IFERROR(LARGE('貼_大豆(全国・e-stat)'!$AA$9:$AA$55,'貼_大豆(全国・e-stat)'!$M23),"-")</f>
        <v>110</v>
      </c>
      <c r="Y75">
        <f>IFERROR(LARGE('貼_そば(全国・e-stat)'!K$10:K$56,'貼_そば(全国・e-stat)'!$I24),"-")</f>
        <v>598</v>
      </c>
      <c r="Z75">
        <f>IFERROR(LARGE('貼_そば(全国・e-stat)'!Q$10:Q$56,'貼_そば(全国・e-stat)'!$I24),"-")</f>
        <v>352</v>
      </c>
      <c r="AA75">
        <f>IFERROR(LARGE('貼_そば(全国・e-stat)'!W$10:W$56,'貼_そば(全国・e-stat)'!$I24),"-")</f>
        <v>54</v>
      </c>
      <c r="AB75">
        <f>IFERROR(LARGE('貼_ばれいしょ(全国・e-stat)'!O$15:O$61,'貼_ばれいしょ(全国・e-stat)'!$M29),"-")</f>
        <v>158</v>
      </c>
      <c r="AC75">
        <f>IFERROR(LARGE('貼_ばれいしょ(全国・e-stat)'!U$15:U$61,'貼_ばれいしょ(全国・e-stat)'!$M29),"-")</f>
        <v>2010</v>
      </c>
      <c r="AD75">
        <f>IFERROR(LARGE('貼_ばれいしょ(全国・e-stat)'!AA$15:AA$61,'貼_ばれいしょ(全国・e-stat)'!$M29),"-")</f>
        <v>1210</v>
      </c>
      <c r="AE75">
        <f>IFERROR(LARGE('貼_なたね(全国・e-stat)'!O$11:O$57,'貼_なたね(全国・e-stat)'!$M25),"-")</f>
        <v>13</v>
      </c>
      <c r="AF75">
        <f>IFERROR(LARGE('貼_なたね(全国・e-stat)'!U$11:U$57,'貼_なたね(全国・e-stat)'!$M25),"-")</f>
        <v>8</v>
      </c>
      <c r="AG75">
        <f>IFERROR(LARGE('貼_なたね(全国・e-stat)'!AA$11:AA$57,'貼_なたね(全国・e-stat)'!$M25),"-")</f>
        <v>49</v>
      </c>
    </row>
    <row r="76" spans="2:33" s="522" customFormat="1">
      <c r="D76">
        <f>IFERROR(LARGE('貼_耕地面積(全国・e-stat)'!F$24:F$70,'貼_耕地面積(全国・e-stat)'!$M39),"-")</f>
        <v>72700</v>
      </c>
      <c r="E76">
        <f>IFERROR(LARGE('貼_耕地面積(全国・e-stat)'!G$24:G$70,'貼_耕地面積(全国・e-stat)'!$M39),"-")</f>
        <v>50700</v>
      </c>
      <c r="F76">
        <f>IFERROR(LARGE('貼_耕地面積(全国・e-stat)'!H$24:H$70,'貼_耕地面積(全国・e-stat)'!$M39),"-")</f>
        <v>26800</v>
      </c>
      <c r="G76">
        <f>IFERROR(LARGE('貼_水稲(全国・e-stat)'!$Z$12:$Z$58,'貼_水稲(全国・e-stat)'!$X27),"-")</f>
        <v>29700</v>
      </c>
      <c r="H76">
        <f>IFERROR(LARGE('貼_水稲(全国・e-stat)'!$AF$12:$AF$58,'貼_水稲(全国・e-stat)'!$X27),"-")</f>
        <v>152200</v>
      </c>
      <c r="I76">
        <f>IFERROR(LARGE('貼_水稲(全国・e-stat)'!$AL$12:$AL$58,'貼_水稲(全国・e-stat)'!$X27),"-")</f>
        <v>527</v>
      </c>
      <c r="J76">
        <f>IFERROR(LARGE('貼_小麦(全国・e-stat)'!O$10:O$56,'貼_小麦(全国・e-stat)'!$M25),"-")</f>
        <v>2270</v>
      </c>
      <c r="K76">
        <f>IFERROR(LARGE('貼_小麦(全国・e-stat)'!U$10:U$56,'貼_小麦(全国・e-stat)'!$M25),"-")</f>
        <v>5930</v>
      </c>
      <c r="L76">
        <f>IFERROR(LARGE('貼_小麦(全国・e-stat)'!AA$10:AA$56,'貼_小麦(全国・e-stat)'!$M25),"-")</f>
        <v>304</v>
      </c>
      <c r="S76">
        <f>IFERROR(LARGE('貼_大豆(全国・e-stat)'!$O$9:$O$55,'貼_大豆(全国・e-stat)'!$M24),"-")</f>
        <v>2630</v>
      </c>
      <c r="T76">
        <f>IFERROR(LARGE('貼_大豆(全国・e-stat)'!$U$9:$U$55,'貼_大豆(全国・e-stat)'!$M24),"-")</f>
        <v>2620</v>
      </c>
      <c r="U76">
        <f>IFERROR(LARGE('貼_大豆(全国・e-stat)'!$AA$9:$AA$55,'貼_大豆(全国・e-stat)'!$M24),"-")</f>
        <v>107</v>
      </c>
      <c r="Y76">
        <f>IFERROR(LARGE('貼_そば(全国・e-stat)'!K$10:K$56,'貼_そば(全国・e-stat)'!$I25),"-")</f>
        <v>592</v>
      </c>
      <c r="Z76">
        <f>IFERROR(LARGE('貼_そば(全国・e-stat)'!Q$10:Q$56,'貼_そば(全国・e-stat)'!$I25),"-")</f>
        <v>225</v>
      </c>
      <c r="AA76">
        <f>IFERROR(LARGE('貼_そば(全国・e-stat)'!W$10:W$56,'貼_そば(全国・e-stat)'!$I25),"-")</f>
        <v>54</v>
      </c>
      <c r="AB76">
        <f>IFERROR(LARGE('貼_ばれいしょ(全国・e-stat)'!O$15:O$61,'貼_ばれいしょ(全国・e-stat)'!$M30),"-")</f>
        <v>155</v>
      </c>
      <c r="AC76">
        <f>IFERROR(LARGE('貼_ばれいしょ(全国・e-stat)'!U$15:U$61,'貼_ばれいしょ(全国・e-stat)'!$M30),"-")</f>
        <v>1910</v>
      </c>
      <c r="AD76">
        <f>IFERROR(LARGE('貼_ばれいしょ(全国・e-stat)'!AA$15:AA$61,'貼_ばれいしょ(全国・e-stat)'!$M30),"-")</f>
        <v>1070</v>
      </c>
      <c r="AE76">
        <f>IFERROR(LARGE('貼_なたね(全国・e-stat)'!O$11:O$57,'貼_なたね(全国・e-stat)'!$M26),"-")</f>
        <v>12</v>
      </c>
      <c r="AF76">
        <f>IFERROR(LARGE('貼_なたね(全国・e-stat)'!U$11:U$57,'貼_なたね(全国・e-stat)'!$M26),"-")</f>
        <v>5</v>
      </c>
      <c r="AG76">
        <f>IFERROR(LARGE('貼_なたね(全国・e-stat)'!AA$11:AA$57,'貼_なたね(全国・e-stat)'!$M26),"-")</f>
        <v>48</v>
      </c>
    </row>
    <row r="77" spans="2:33" s="522" customFormat="1">
      <c r="D77">
        <f>IFERROR(LARGE('貼_耕地面積(全国・e-stat)'!F$24:F$70,'貼_耕地面積(全国・e-stat)'!$M40),"-")</f>
        <v>72000</v>
      </c>
      <c r="E77">
        <f>IFERROR(LARGE('貼_耕地面積(全国・e-stat)'!G$24:G$70,'貼_耕地面積(全国・e-stat)'!$M40),"-")</f>
        <v>48500</v>
      </c>
      <c r="F77">
        <f>IFERROR(LARGE('貼_耕地面積(全国・e-stat)'!H$24:H$70,'貼_耕地面積(全国・e-stat)'!$M40),"-")</f>
        <v>24400</v>
      </c>
      <c r="G77">
        <f>IFERROR(LARGE('貼_水稲(全国・e-stat)'!$Z$12:$Z$58,'貼_水稲(全国・e-stat)'!$X28),"-")</f>
        <v>29600</v>
      </c>
      <c r="H77">
        <f>IFERROR(LARGE('貼_水稲(全国・e-stat)'!$AF$12:$AF$58,'貼_水稲(全国・e-stat)'!$X28),"-")</f>
        <v>146800</v>
      </c>
      <c r="I77">
        <f>IFERROR(LARGE('貼_水稲(全国・e-stat)'!$AL$12:$AL$58,'貼_水稲(全国・e-stat)'!$X28),"-")</f>
        <v>526</v>
      </c>
      <c r="J77">
        <f>IFERROR(LARGE('貼_小麦(全国・e-stat)'!O$10:O$56,'貼_小麦(全国・e-stat)'!$M26),"-")</f>
        <v>1790</v>
      </c>
      <c r="K77">
        <f>IFERROR(LARGE('貼_小麦(全国・e-stat)'!U$10:U$56,'貼_小麦(全国・e-stat)'!$M26),"-")</f>
        <v>5230</v>
      </c>
      <c r="L77">
        <f>IFERROR(LARGE('貼_小麦(全国・e-stat)'!AA$10:AA$56,'貼_小麦(全国・e-stat)'!$M26),"-")</f>
        <v>296</v>
      </c>
      <c r="S77">
        <f>IFERROR(LARGE('貼_大豆(全国・e-stat)'!$O$9:$O$55,'貼_大豆(全国・e-stat)'!$M25),"-")</f>
        <v>2600</v>
      </c>
      <c r="T77">
        <f>IFERROR(LARGE('貼_大豆(全国・e-stat)'!$U$9:$U$55,'貼_大豆(全国・e-stat)'!$M25),"-")</f>
        <v>2600</v>
      </c>
      <c r="U77">
        <f>IFERROR(LARGE('貼_大豆(全国・e-stat)'!$AA$9:$AA$55,'貼_大豆(全国・e-stat)'!$M25),"-")</f>
        <v>104</v>
      </c>
      <c r="Y77">
        <f>IFERROR(LARGE('貼_そば(全国・e-stat)'!K$10:K$56,'貼_そば(全国・e-stat)'!$I26),"-")</f>
        <v>591</v>
      </c>
      <c r="Z77">
        <f>IFERROR(LARGE('貼_そば(全国・e-stat)'!Q$10:Q$56,'貼_そば(全国・e-stat)'!$I26),"-")</f>
        <v>208</v>
      </c>
      <c r="AA77">
        <f>IFERROR(LARGE('貼_そば(全国・e-stat)'!W$10:W$56,'貼_そば(全国・e-stat)'!$I26),"-")</f>
        <v>54</v>
      </c>
      <c r="AB77" t="str">
        <f>IFERROR(LARGE('貼_ばれいしょ(全国・e-stat)'!O$15:O$61,'貼_ばれいしょ(全国・e-stat)'!$M31),"-")</f>
        <v>-</v>
      </c>
      <c r="AC77" t="str">
        <f>IFERROR(LARGE('貼_ばれいしょ(全国・e-stat)'!U$15:U$61,'貼_ばれいしょ(全国・e-stat)'!$M31),"-")</f>
        <v>-</v>
      </c>
      <c r="AD77" t="str">
        <f>IFERROR(LARGE('貼_ばれいしょ(全国・e-stat)'!AA$15:AA$61,'貼_ばれいしょ(全国・e-stat)'!$M31),"-")</f>
        <v>-</v>
      </c>
      <c r="AE77">
        <f>IFERROR(LARGE('貼_なたね(全国・e-stat)'!O$11:O$57,'貼_なたね(全国・e-stat)'!$M27),"-")</f>
        <v>12</v>
      </c>
      <c r="AF77">
        <f>IFERROR(LARGE('貼_なたね(全国・e-stat)'!U$11:U$57,'貼_なたね(全国・e-stat)'!$M27),"-")</f>
        <v>4</v>
      </c>
      <c r="AG77">
        <f>IFERROR(LARGE('貼_なたね(全国・e-stat)'!AA$11:AA$57,'貼_なたね(全国・e-stat)'!$M27),"-")</f>
        <v>46</v>
      </c>
    </row>
    <row r="78" spans="2:33" s="522" customFormat="1">
      <c r="D78">
        <f>IFERROR(LARGE('貼_耕地面積(全国・e-stat)'!F$24:F$70,'貼_耕地面積(全国・e-stat)'!$M41),"-")</f>
        <v>71300</v>
      </c>
      <c r="E78">
        <f>IFERROR(LARGE('貼_耕地面積(全国・e-stat)'!G$24:G$70,'貼_耕地面積(全国・e-stat)'!$M41),"-")</f>
        <v>46200</v>
      </c>
      <c r="F78">
        <f>IFERROR(LARGE('貼_耕地面積(全国・e-stat)'!H$24:H$70,'貼_耕地面積(全国・e-stat)'!$M41),"-")</f>
        <v>23300</v>
      </c>
      <c r="G78">
        <f>IFERROR(LARGE('貼_水稲(全国・e-stat)'!$Z$12:$Z$58,'貼_水稲(全国・e-stat)'!$X29),"-")</f>
        <v>28400</v>
      </c>
      <c r="H78">
        <f>IFERROR(LARGE('貼_水稲(全国・e-stat)'!$AF$12:$AF$58,'貼_水稲(全国・e-stat)'!$X29),"-")</f>
        <v>142800</v>
      </c>
      <c r="I78">
        <f>IFERROR(LARGE('貼_水稲(全国・e-stat)'!$AL$12:$AL$58,'貼_水稲(全国・e-stat)'!$X29),"-")</f>
        <v>526</v>
      </c>
      <c r="J78">
        <f>IFERROR(LARGE('貼_小麦(全国・e-stat)'!O$10:O$56,'貼_小麦(全国・e-stat)'!$M27),"-")</f>
        <v>1640</v>
      </c>
      <c r="K78">
        <f>IFERROR(LARGE('貼_小麦(全国・e-stat)'!U$10:U$56,'貼_小麦(全国・e-stat)'!$M27),"-")</f>
        <v>4480</v>
      </c>
      <c r="L78">
        <f>IFERROR(LARGE('貼_小麦(全国・e-stat)'!AA$10:AA$56,'貼_小麦(全国・e-stat)'!$M27),"-")</f>
        <v>288</v>
      </c>
      <c r="S78">
        <f>IFERROR(LARGE('貼_大豆(全国・e-stat)'!$O$9:$O$55,'貼_大豆(全国・e-stat)'!$M26),"-")</f>
        <v>2260</v>
      </c>
      <c r="T78">
        <f>IFERROR(LARGE('貼_大豆(全国・e-stat)'!$U$9:$U$55,'貼_大豆(全国・e-stat)'!$M26),"-")</f>
        <v>2040</v>
      </c>
      <c r="U78">
        <f>IFERROR(LARGE('貼_大豆(全国・e-stat)'!$AA$9:$AA$55,'貼_大豆(全国・e-stat)'!$M26),"-")</f>
        <v>102</v>
      </c>
      <c r="Y78">
        <f>IFERROR(LARGE('貼_そば(全国・e-stat)'!K$10:K$56,'貼_そば(全国・e-stat)'!$I27),"-")</f>
        <v>574</v>
      </c>
      <c r="Z78">
        <f>IFERROR(LARGE('貼_そば(全国・e-stat)'!Q$10:Q$56,'貼_そば(全国・e-stat)'!$I27),"-")</f>
        <v>196</v>
      </c>
      <c r="AA78">
        <f>IFERROR(LARGE('貼_そば(全国・e-stat)'!W$10:W$56,'貼_そば(全国・e-stat)'!$I27),"-")</f>
        <v>53</v>
      </c>
      <c r="AB78" t="str">
        <f>IFERROR(LARGE('貼_ばれいしょ(全国・e-stat)'!O$15:O$61,'貼_ばれいしょ(全国・e-stat)'!$M32),"-")</f>
        <v>-</v>
      </c>
      <c r="AC78" t="str">
        <f>IFERROR(LARGE('貼_ばれいしょ(全国・e-stat)'!U$15:U$61,'貼_ばれいしょ(全国・e-stat)'!$M32),"-")</f>
        <v>-</v>
      </c>
      <c r="AD78" t="str">
        <f>IFERROR(LARGE('貼_ばれいしょ(全国・e-stat)'!AA$15:AA$61,'貼_ばれいしょ(全国・e-stat)'!$M32),"-")</f>
        <v>-</v>
      </c>
      <c r="AE78">
        <f>IFERROR(LARGE('貼_なたね(全国・e-stat)'!O$11:O$57,'貼_なたね(全国・e-stat)'!$M28),"-")</f>
        <v>9</v>
      </c>
      <c r="AF78">
        <f>IFERROR(LARGE('貼_なたね(全国・e-stat)'!U$11:U$57,'貼_なたね(全国・e-stat)'!$M28),"-")</f>
        <v>4</v>
      </c>
      <c r="AG78">
        <f>IFERROR(LARGE('貼_なたね(全国・e-stat)'!AA$11:AA$57,'貼_なたね(全国・e-stat)'!$M28),"-")</f>
        <v>43</v>
      </c>
    </row>
    <row r="79" spans="2:33" s="522" customFormat="1">
      <c r="D79">
        <f>IFERROR(LARGE('貼_耕地面積(全国・e-stat)'!F$24:F$70,'貼_耕地面積(全国・e-stat)'!$M42),"-")</f>
        <v>63200</v>
      </c>
      <c r="E79">
        <f>IFERROR(LARGE('貼_耕地面積(全国・e-stat)'!G$24:G$70,'貼_耕地面積(全国・e-stat)'!$M42),"-")</f>
        <v>42600</v>
      </c>
      <c r="F79">
        <f>IFERROR(LARGE('貼_耕地面積(全国・e-stat)'!H$24:H$70,'貼_耕地面積(全国・e-stat)'!$M42),"-")</f>
        <v>23000</v>
      </c>
      <c r="G79">
        <f>IFERROR(LARGE('貼_水稲(全国・e-stat)'!$Z$12:$Z$58,'貼_水稲(全国・e-stat)'!$X30),"-")</f>
        <v>28000</v>
      </c>
      <c r="H79">
        <f>IFERROR(LARGE('貼_水稲(全国・e-stat)'!$AF$12:$AF$58,'貼_水稲(全国・e-stat)'!$X30),"-")</f>
        <v>140900</v>
      </c>
      <c r="I79">
        <f>IFERROR(LARGE('貼_水稲(全国・e-stat)'!$AL$12:$AL$58,'貼_水稲(全国・e-stat)'!$X30),"-")</f>
        <v>521</v>
      </c>
      <c r="J79">
        <f>IFERROR(LARGE('貼_小麦(全国・e-stat)'!O$10:O$56,'貼_小麦(全国・e-stat)'!$M28),"-")</f>
        <v>1180</v>
      </c>
      <c r="K79">
        <f>IFERROR(LARGE('貼_小麦(全国・e-stat)'!U$10:U$56,'貼_小麦(全国・e-stat)'!$M28),"-")</f>
        <v>3990</v>
      </c>
      <c r="L79">
        <f>IFERROR(LARGE('貼_小麦(全国・e-stat)'!AA$10:AA$56,'貼_小麦(全国・e-stat)'!$M28),"-")</f>
        <v>287</v>
      </c>
      <c r="S79">
        <f>IFERROR(LARGE('貼_大豆(全国・e-stat)'!$O$9:$O$55,'貼_大豆(全国・e-stat)'!$M27),"-")</f>
        <v>2220</v>
      </c>
      <c r="T79">
        <f>IFERROR(LARGE('貼_大豆(全国・e-stat)'!$U$9:$U$55,'貼_大豆(全国・e-stat)'!$M27),"-")</f>
        <v>1920</v>
      </c>
      <c r="U79">
        <f>IFERROR(LARGE('貼_大豆(全国・e-stat)'!$AA$9:$AA$55,'貼_大豆(全国・e-stat)'!$M27),"-")</f>
        <v>102</v>
      </c>
      <c r="Y79">
        <f>IFERROR(LARGE('貼_そば(全国・e-stat)'!K$10:K$56,'貼_そば(全国・e-stat)'!$I28),"-")</f>
        <v>393</v>
      </c>
      <c r="Z79">
        <f>IFERROR(LARGE('貼_そば(全国・e-stat)'!Q$10:Q$56,'貼_そば(全国・e-stat)'!$I28),"-")</f>
        <v>188</v>
      </c>
      <c r="AA79">
        <f>IFERROR(LARGE('貼_そば(全国・e-stat)'!W$10:W$56,'貼_そば(全国・e-stat)'!$I28),"-")</f>
        <v>51</v>
      </c>
      <c r="AB79" t="str">
        <f>IFERROR(LARGE('貼_ばれいしょ(全国・e-stat)'!O$15:O$61,'貼_ばれいしょ(全国・e-stat)'!$M33),"-")</f>
        <v>-</v>
      </c>
      <c r="AC79" t="str">
        <f>IFERROR(LARGE('貼_ばれいしょ(全国・e-stat)'!U$15:U$61,'貼_ばれいしょ(全国・e-stat)'!$M33),"-")</f>
        <v>-</v>
      </c>
      <c r="AD79" t="str">
        <f>IFERROR(LARGE('貼_ばれいしょ(全国・e-stat)'!AA$15:AA$61,'貼_ばれいしょ(全国・e-stat)'!$M33),"-")</f>
        <v>-</v>
      </c>
      <c r="AE79">
        <f>IFERROR(LARGE('貼_なたね(全国・e-stat)'!O$11:O$57,'貼_なたね(全国・e-stat)'!$M29),"-")</f>
        <v>9</v>
      </c>
      <c r="AF79">
        <f>IFERROR(LARGE('貼_なたね(全国・e-stat)'!U$11:U$57,'貼_なたね(全国・e-stat)'!$M29),"-")</f>
        <v>4</v>
      </c>
      <c r="AG79">
        <f>IFERROR(LARGE('貼_なたね(全国・e-stat)'!AA$11:AA$57,'貼_なたね(全国・e-stat)'!$M29),"-")</f>
        <v>42</v>
      </c>
    </row>
    <row r="80" spans="2:33" s="522" customFormat="1">
      <c r="D80">
        <f>IFERROR(LARGE('貼_耕地面積(全国・e-stat)'!F$24:F$70,'貼_耕地面積(全国・e-stat)'!$M43),"-")</f>
        <v>62500</v>
      </c>
      <c r="E80">
        <f>IFERROR(LARGE('貼_耕地面積(全国・e-stat)'!G$24:G$70,'貼_耕地面積(全国・e-stat)'!$M43),"-")</f>
        <v>41400</v>
      </c>
      <c r="F80">
        <f>IFERROR(LARGE('貼_耕地面積(全国・e-stat)'!H$24:H$70,'貼_耕地面積(全国・e-stat)'!$M43),"-")</f>
        <v>22200</v>
      </c>
      <c r="G80">
        <f>IFERROR(LARGE('貼_水稲(全国・e-stat)'!$Z$12:$Z$58,'貼_水稲(全国・e-stat)'!$X31),"-")</f>
        <v>26200</v>
      </c>
      <c r="H80">
        <f>IFERROR(LARGE('貼_水稲(全国・e-stat)'!$AF$12:$AF$58,'貼_水稲(全国・e-stat)'!$X31),"-")</f>
        <v>130200</v>
      </c>
      <c r="I80">
        <f>IFERROR(LARGE('貼_水稲(全国・e-stat)'!$AL$12:$AL$58,'貼_水稲(全国・e-stat)'!$X31),"-")</f>
        <v>517</v>
      </c>
      <c r="J80">
        <f>IFERROR(LARGE('貼_小麦(全国・e-stat)'!O$10:O$56,'貼_小麦(全国・e-stat)'!$M29),"-")</f>
        <v>1080</v>
      </c>
      <c r="K80">
        <f>IFERROR(LARGE('貼_小麦(全国・e-stat)'!U$10:U$56,'貼_小麦(全国・e-stat)'!$M29),"-")</f>
        <v>3680</v>
      </c>
      <c r="L80">
        <f>IFERROR(LARGE('貼_小麦(全国・e-stat)'!AA$10:AA$56,'貼_小麦(全国・e-stat)'!$M29),"-")</f>
        <v>287</v>
      </c>
      <c r="S80">
        <f>IFERROR(LARGE('貼_大豆(全国・e-stat)'!$O$9:$O$55,'貼_大豆(全国・e-stat)'!$M28),"-")</f>
        <v>1850</v>
      </c>
      <c r="T80">
        <f>IFERROR(LARGE('貼_大豆(全国・e-stat)'!$U$9:$U$55,'貼_大豆(全国・e-stat)'!$M28),"-")</f>
        <v>1680</v>
      </c>
      <c r="U80">
        <f>IFERROR(LARGE('貼_大豆(全国・e-stat)'!$AA$9:$AA$55,'貼_大豆(全国・e-stat)'!$M28),"-")</f>
        <v>100</v>
      </c>
      <c r="Y80">
        <f>IFERROR(LARGE('貼_そば(全国・e-stat)'!K$10:K$56,'貼_そば(全国・e-stat)'!$I29),"-")</f>
        <v>365</v>
      </c>
      <c r="Z80">
        <f>IFERROR(LARGE('貼_そば(全国・e-stat)'!Q$10:Q$56,'貼_そば(全国・e-stat)'!$I29),"-")</f>
        <v>150</v>
      </c>
      <c r="AA80">
        <f>IFERROR(LARGE('貼_そば(全国・e-stat)'!W$10:W$56,'貼_そば(全国・e-stat)'!$I29),"-")</f>
        <v>48</v>
      </c>
      <c r="AB80" t="str">
        <f>IFERROR(LARGE('貼_ばれいしょ(全国・e-stat)'!O$15:O$61,'貼_ばれいしょ(全国・e-stat)'!$M34),"-")</f>
        <v>-</v>
      </c>
      <c r="AC80" t="str">
        <f>IFERROR(LARGE('貼_ばれいしょ(全国・e-stat)'!U$15:U$61,'貼_ばれいしょ(全国・e-stat)'!$M34),"-")</f>
        <v>-</v>
      </c>
      <c r="AD80" t="str">
        <f>IFERROR(LARGE('貼_ばれいしょ(全国・e-stat)'!AA$15:AA$61,'貼_ばれいしょ(全国・e-stat)'!$M34),"-")</f>
        <v>-</v>
      </c>
      <c r="AE80">
        <f>IFERROR(LARGE('貼_なたね(全国・e-stat)'!O$11:O$57,'貼_なたね(全国・e-stat)'!$M30),"-")</f>
        <v>9</v>
      </c>
      <c r="AF80">
        <f>IFERROR(LARGE('貼_なたね(全国・e-stat)'!U$11:U$57,'貼_なたね(全国・e-stat)'!$M30),"-")</f>
        <v>4</v>
      </c>
      <c r="AG80">
        <f>IFERROR(LARGE('貼_なたね(全国・e-stat)'!AA$11:AA$57,'貼_なたね(全国・e-stat)'!$M30),"-")</f>
        <v>38</v>
      </c>
    </row>
    <row r="81" spans="4:33" s="522" customFormat="1">
      <c r="D81">
        <f>IFERROR(LARGE('貼_耕地面積(全国・e-stat)'!F$24:F$70,'貼_耕地面積(全国・e-stat)'!$M44),"-")</f>
        <v>61600</v>
      </c>
      <c r="E81">
        <f>IFERROR(LARGE('貼_耕地面積(全国・e-stat)'!G$24:G$70,'貼_耕地面積(全国・e-stat)'!$M44),"-")</f>
        <v>41200</v>
      </c>
      <c r="F81">
        <f>IFERROR(LARGE('貼_耕地面積(全国・e-stat)'!H$24:H$70,'貼_耕地面積(全国・e-stat)'!$M44),"-")</f>
        <v>21800</v>
      </c>
      <c r="G81">
        <f>IFERROR(LARGE('貼_水稲(全国・e-stat)'!$Z$12:$Z$58,'貼_水稲(全国・e-stat)'!$X32),"-")</f>
        <v>24900</v>
      </c>
      <c r="H81">
        <f>IFERROR(LARGE('貼_水稲(全国・e-stat)'!$AF$12:$AF$58,'貼_水稲(全国・e-stat)'!$X32),"-")</f>
        <v>124800</v>
      </c>
      <c r="I81">
        <f>IFERROR(LARGE('貼_水稲(全国・e-stat)'!$AL$12:$AL$58,'貼_水稲(全国・e-stat)'!$X32),"-")</f>
        <v>516</v>
      </c>
      <c r="J81">
        <f>IFERROR(LARGE('貼_小麦(全国・e-stat)'!O$10:O$56,'貼_小麦(全国・e-stat)'!$M30),"-")</f>
        <v>807</v>
      </c>
      <c r="K81">
        <f>IFERROR(LARGE('貼_小麦(全国・e-stat)'!U$10:U$56,'貼_小麦(全国・e-stat)'!$M30),"-")</f>
        <v>2660</v>
      </c>
      <c r="L81">
        <f>IFERROR(LARGE('貼_小麦(全国・e-stat)'!AA$10:AA$56,'貼_小麦(全国・e-stat)'!$M30),"-")</f>
        <v>285</v>
      </c>
      <c r="S81">
        <f>IFERROR(LARGE('貼_大豆(全国・e-stat)'!$O$9:$O$55,'貼_大豆(全国・e-stat)'!$M29),"-")</f>
        <v>1650</v>
      </c>
      <c r="T81">
        <f>IFERROR(LARGE('貼_大豆(全国・e-stat)'!$U$9:$U$55,'貼_大豆(全国・e-stat)'!$M29),"-")</f>
        <v>1520</v>
      </c>
      <c r="U81">
        <f>IFERROR(LARGE('貼_大豆(全国・e-stat)'!$AA$9:$AA$55,'貼_大豆(全国・e-stat)'!$M29),"-")</f>
        <v>100</v>
      </c>
      <c r="Y81">
        <f>IFERROR(LARGE('貼_そば(全国・e-stat)'!K$10:K$56,'貼_そば(全国・e-stat)'!$I30),"-")</f>
        <v>348</v>
      </c>
      <c r="Z81">
        <f>IFERROR(LARGE('貼_そば(全国・e-stat)'!Q$10:Q$56,'貼_そば(全国・e-stat)'!$I30),"-")</f>
        <v>147</v>
      </c>
      <c r="AA81">
        <f>IFERROR(LARGE('貼_そば(全国・e-stat)'!W$10:W$56,'貼_そば(全国・e-stat)'!$I30),"-")</f>
        <v>47</v>
      </c>
      <c r="AB81" t="str">
        <f>IFERROR(LARGE('貼_ばれいしょ(全国・e-stat)'!O$15:O$61,'貼_ばれいしょ(全国・e-stat)'!$M35),"-")</f>
        <v>-</v>
      </c>
      <c r="AC81" t="str">
        <f>IFERROR(LARGE('貼_ばれいしょ(全国・e-stat)'!U$15:U$61,'貼_ばれいしょ(全国・e-stat)'!$M35),"-")</f>
        <v>-</v>
      </c>
      <c r="AD81" t="str">
        <f>IFERROR(LARGE('貼_ばれいしょ(全国・e-stat)'!AA$15:AA$61,'貼_ばれいしょ(全国・e-stat)'!$M35),"-")</f>
        <v>-</v>
      </c>
      <c r="AE81">
        <f>IFERROR(LARGE('貼_なたね(全国・e-stat)'!O$11:O$57,'貼_なたね(全国・e-stat)'!$M31),"-")</f>
        <v>7</v>
      </c>
      <c r="AF81">
        <f>IFERROR(LARGE('貼_なたね(全国・e-stat)'!U$11:U$57,'貼_なたね(全国・e-stat)'!$M31),"-")</f>
        <v>3</v>
      </c>
      <c r="AG81">
        <f>IFERROR(LARGE('貼_なたね(全国・e-stat)'!AA$11:AA$57,'貼_なたね(全国・e-stat)'!$M31),"-")</f>
        <v>36</v>
      </c>
    </row>
    <row r="82" spans="4:33" s="522" customFormat="1">
      <c r="D82">
        <f>IFERROR(LARGE('貼_耕地面積(全国・e-stat)'!F$24:F$70,'貼_耕地面積(全国・e-stat)'!$M45),"-")</f>
        <v>58300</v>
      </c>
      <c r="E82">
        <f>IFERROR(LARGE('貼_耕地面積(全国・e-stat)'!G$24:G$70,'貼_耕地面積(全国・e-stat)'!$M45),"-")</f>
        <v>40800</v>
      </c>
      <c r="F82">
        <f>IFERROR(LARGE('貼_耕地面積(全国・e-stat)'!H$24:H$70,'貼_耕地面積(全国・e-stat)'!$M45),"-")</f>
        <v>18700</v>
      </c>
      <c r="G82">
        <f>IFERROR(LARGE('貼_水稲(全国・e-stat)'!$Z$12:$Z$58,'貼_水稲(全国・e-stat)'!$X33),"-")</f>
        <v>23500</v>
      </c>
      <c r="H82">
        <f>IFERROR(LARGE('貼_水稲(全国・e-stat)'!$AF$12:$AF$58,'貼_水稲(全国・e-stat)'!$X33),"-")</f>
        <v>120800</v>
      </c>
      <c r="I82">
        <f>IFERROR(LARGE('貼_水稲(全国・e-stat)'!$AL$12:$AL$58,'貼_水稲(全国・e-stat)'!$X33),"-")</f>
        <v>513</v>
      </c>
      <c r="J82">
        <f>IFERROR(LARGE('貼_小麦(全国・e-stat)'!O$10:O$56,'貼_小麦(全国・e-stat)'!$M31),"-")</f>
        <v>747</v>
      </c>
      <c r="K82">
        <f>IFERROR(LARGE('貼_小麦(全国・e-stat)'!U$10:U$56,'貼_小麦(全国・e-stat)'!$M31),"-")</f>
        <v>2130</v>
      </c>
      <c r="L82">
        <f>IFERROR(LARGE('貼_小麦(全国・e-stat)'!AA$10:AA$56,'貼_小麦(全国・e-stat)'!$M31),"-")</f>
        <v>285</v>
      </c>
      <c r="S82">
        <f>IFERROR(LARGE('貼_大豆(全国・e-stat)'!$O$9:$O$55,'貼_大豆(全国・e-stat)'!$M30),"-")</f>
        <v>1490</v>
      </c>
      <c r="T82">
        <f>IFERROR(LARGE('貼_大豆(全国・e-stat)'!$U$9:$U$55,'貼_大豆(全国・e-stat)'!$M30),"-")</f>
        <v>1240</v>
      </c>
      <c r="U82">
        <f>IFERROR(LARGE('貼_大豆(全国・e-stat)'!$AA$9:$AA$55,'貼_大豆(全国・e-stat)'!$M30),"-")</f>
        <v>98</v>
      </c>
      <c r="Y82">
        <f>IFERROR(LARGE('貼_そば(全国・e-stat)'!K$10:K$56,'貼_そば(全国・e-stat)'!$I31),"-")</f>
        <v>320</v>
      </c>
      <c r="Z82">
        <f>IFERROR(LARGE('貼_そば(全国・e-stat)'!Q$10:Q$56,'貼_そば(全国・e-stat)'!$I31),"-")</f>
        <v>139</v>
      </c>
      <c r="AA82">
        <f>IFERROR(LARGE('貼_そば(全国・e-stat)'!W$10:W$56,'貼_そば(全国・e-stat)'!$I31),"-")</f>
        <v>47</v>
      </c>
      <c r="AB82" t="str">
        <f>IFERROR(LARGE('貼_ばれいしょ(全国・e-stat)'!O$15:O$61,'貼_ばれいしょ(全国・e-stat)'!$M36),"-")</f>
        <v>-</v>
      </c>
      <c r="AC82" t="str">
        <f>IFERROR(LARGE('貼_ばれいしょ(全国・e-stat)'!U$15:U$61,'貼_ばれいしょ(全国・e-stat)'!$M36),"-")</f>
        <v>-</v>
      </c>
      <c r="AD82" t="str">
        <f>IFERROR(LARGE('貼_ばれいしょ(全国・e-stat)'!AA$15:AA$61,'貼_ばれいしょ(全国・e-stat)'!$M36),"-")</f>
        <v>-</v>
      </c>
      <c r="AE82">
        <f>IFERROR(LARGE('貼_なたね(全国・e-stat)'!O$11:O$57,'貼_なたね(全国・e-stat)'!$M32),"-")</f>
        <v>7</v>
      </c>
      <c r="AF82">
        <f>IFERROR(LARGE('貼_なたね(全国・e-stat)'!U$11:U$57,'貼_なたね(全国・e-stat)'!$M32),"-")</f>
        <v>2</v>
      </c>
      <c r="AG82">
        <f>IFERROR(LARGE('貼_なたね(全国・e-stat)'!AA$11:AA$57,'貼_なたね(全国・e-stat)'!$M32),"-")</f>
        <v>35</v>
      </c>
    </row>
    <row r="83" spans="4:33" s="522" customFormat="1">
      <c r="D83">
        <f>IFERROR(LARGE('貼_耕地面積(全国・e-stat)'!F$24:F$70,'貼_耕地面積(全国・e-stat)'!$M46),"-")</f>
        <v>57400</v>
      </c>
      <c r="E83">
        <f>IFERROR(LARGE('貼_耕地面積(全国・e-stat)'!G$24:G$70,'貼_耕地面積(全国・e-stat)'!$M46),"-")</f>
        <v>40600</v>
      </c>
      <c r="F83">
        <f>IFERROR(LARGE('貼_耕地面積(全国・e-stat)'!H$24:H$70,'貼_耕地面積(全国・e-stat)'!$M46),"-")</f>
        <v>17800</v>
      </c>
      <c r="G83">
        <f>IFERROR(LARGE('貼_水稲(全国・e-stat)'!$Z$12:$Z$58,'貼_水稲(全国・e-stat)'!$X34),"-")</f>
        <v>22400</v>
      </c>
      <c r="H83">
        <f>IFERROR(LARGE('貼_水稲(全国・e-stat)'!$AF$12:$AF$58,'貼_水稲(全国・e-stat)'!$X34),"-")</f>
        <v>116200</v>
      </c>
      <c r="I83">
        <f>IFERROR(LARGE('貼_水稲(全国・e-stat)'!$AL$12:$AL$58,'貼_水稲(全国・e-stat)'!$X34),"-")</f>
        <v>510</v>
      </c>
      <c r="J83">
        <f>IFERROR(LARGE('貼_小麦(全国・e-stat)'!O$10:O$56,'貼_小麦(全国・e-stat)'!$M32),"-")</f>
        <v>679</v>
      </c>
      <c r="K83">
        <f>IFERROR(LARGE('貼_小麦(全国・e-stat)'!U$10:U$56,'貼_小麦(全国・e-stat)'!$M32),"-")</f>
        <v>1720</v>
      </c>
      <c r="L83">
        <f>IFERROR(LARGE('貼_小麦(全国・e-stat)'!AA$10:AA$56,'貼_小麦(全国・e-stat)'!$M32),"-")</f>
        <v>278</v>
      </c>
      <c r="S83">
        <f>IFERROR(LARGE('貼_大豆(全国・e-stat)'!$O$9:$O$55,'貼_大豆(全国・e-stat)'!$M31),"-")</f>
        <v>1470</v>
      </c>
      <c r="T83">
        <f>IFERROR(LARGE('貼_大豆(全国・e-stat)'!$U$9:$U$55,'貼_大豆(全国・e-stat)'!$M31),"-")</f>
        <v>1180</v>
      </c>
      <c r="U83">
        <f>IFERROR(LARGE('貼_大豆(全国・e-stat)'!$AA$9:$AA$55,'貼_大豆(全国・e-stat)'!$M31),"-")</f>
        <v>96</v>
      </c>
      <c r="Y83">
        <f>IFERROR(LARGE('貼_そば(全国・e-stat)'!K$10:K$56,'貼_そば(全国・e-stat)'!$I32),"-")</f>
        <v>301</v>
      </c>
      <c r="Z83">
        <f>IFERROR(LARGE('貼_そば(全国・e-stat)'!Q$10:Q$56,'貼_そば(全国・e-stat)'!$I32),"-")</f>
        <v>128</v>
      </c>
      <c r="AA83">
        <f>IFERROR(LARGE('貼_そば(全国・e-stat)'!W$10:W$56,'貼_そば(全国・e-stat)'!$I32),"-")</f>
        <v>46</v>
      </c>
      <c r="AB83" t="str">
        <f>IFERROR(LARGE('貼_ばれいしょ(全国・e-stat)'!O$15:O$61,'貼_ばれいしょ(全国・e-stat)'!$M37),"-")</f>
        <v>-</v>
      </c>
      <c r="AC83" t="str">
        <f>IFERROR(LARGE('貼_ばれいしょ(全国・e-stat)'!U$15:U$61,'貼_ばれいしょ(全国・e-stat)'!$M37),"-")</f>
        <v>-</v>
      </c>
      <c r="AD83" t="str">
        <f>IFERROR(LARGE('貼_ばれいしょ(全国・e-stat)'!AA$15:AA$61,'貼_ばれいしょ(全国・e-stat)'!$M37),"-")</f>
        <v>-</v>
      </c>
      <c r="AE83">
        <f>IFERROR(LARGE('貼_なたね(全国・e-stat)'!O$11:O$57,'貼_なたね(全国・e-stat)'!$M33),"-")</f>
        <v>6</v>
      </c>
      <c r="AF83">
        <f>IFERROR(LARGE('貼_なたね(全国・e-stat)'!U$11:U$57,'貼_なたね(全国・e-stat)'!$M33),"-")</f>
        <v>2</v>
      </c>
      <c r="AG83">
        <f>IFERROR(LARGE('貼_なたね(全国・e-stat)'!AA$11:AA$57,'貼_なたね(全国・e-stat)'!$M33),"-")</f>
        <v>31</v>
      </c>
    </row>
    <row r="84" spans="4:33" s="522" customFormat="1">
      <c r="D84">
        <f>IFERROR(LARGE('貼_耕地面積(全国・e-stat)'!F$24:F$70,'貼_耕地面積(全国・e-stat)'!$M47),"-")</f>
        <v>55700</v>
      </c>
      <c r="E84">
        <f>IFERROR(LARGE('貼_耕地面積(全国・e-stat)'!G$24:G$70,'貼_耕地面積(全国・e-stat)'!$M47),"-")</f>
        <v>38200</v>
      </c>
      <c r="F84">
        <f>IFERROR(LARGE('貼_耕地面積(全国・e-stat)'!H$24:H$70,'貼_耕地面積(全国・e-stat)'!$M47),"-")</f>
        <v>15800</v>
      </c>
      <c r="G84">
        <f>IFERROR(LARGE('貼_水稲(全国・e-stat)'!$Z$12:$Z$58,'貼_水稲(全国・e-stat)'!$X35),"-")</f>
        <v>22300</v>
      </c>
      <c r="H84">
        <f>IFERROR(LARGE('貼_水稲(全国・e-stat)'!$AF$12:$AF$58,'貼_水稲(全国・e-stat)'!$X35),"-")</f>
        <v>113100</v>
      </c>
      <c r="I84">
        <f>IFERROR(LARGE('貼_水稲(全国・e-stat)'!$AL$12:$AL$58,'貼_水稲(全国・e-stat)'!$X35),"-")</f>
        <v>506</v>
      </c>
      <c r="J84">
        <f>IFERROR(LARGE('貼_小麦(全国・e-stat)'!O$10:O$56,'貼_小麦(全国・e-stat)'!$M33),"-")</f>
        <v>624</v>
      </c>
      <c r="K84">
        <f>IFERROR(LARGE('貼_小麦(全国・e-stat)'!U$10:U$56,'貼_小麦(全国・e-stat)'!$M33),"-")</f>
        <v>1580</v>
      </c>
      <c r="L84">
        <f>IFERROR(LARGE('貼_小麦(全国・e-stat)'!AA$10:AA$56,'貼_小麦(全国・e-stat)'!$M33),"-")</f>
        <v>273</v>
      </c>
      <c r="S84">
        <f>IFERROR(LARGE('貼_大豆(全国・e-stat)'!$O$9:$O$55,'貼_大豆(全国・e-stat)'!$M32),"-")</f>
        <v>1340</v>
      </c>
      <c r="T84">
        <f>IFERROR(LARGE('貼_大豆(全国・e-stat)'!$U$9:$U$55,'貼_大豆(全国・e-stat)'!$M32),"-")</f>
        <v>710</v>
      </c>
      <c r="U84">
        <f>IFERROR(LARGE('貼_大豆(全国・e-stat)'!$AA$9:$AA$55,'貼_大豆(全国・e-stat)'!$M32),"-")</f>
        <v>95</v>
      </c>
      <c r="Y84">
        <f>IFERROR(LARGE('貼_そば(全国・e-stat)'!K$10:K$56,'貼_そば(全国・e-stat)'!$I33),"-")</f>
        <v>261</v>
      </c>
      <c r="Z84">
        <f>IFERROR(LARGE('貼_そば(全国・e-stat)'!Q$10:Q$56,'貼_そば(全国・e-stat)'!$I33),"-")</f>
        <v>118</v>
      </c>
      <c r="AA84">
        <f>IFERROR(LARGE('貼_そば(全国・e-stat)'!W$10:W$56,'貼_そば(全国・e-stat)'!$I33),"-")</f>
        <v>46</v>
      </c>
      <c r="AB84" t="str">
        <f>IFERROR(LARGE('貼_ばれいしょ(全国・e-stat)'!O$15:O$61,'貼_ばれいしょ(全国・e-stat)'!$M38),"-")</f>
        <v>-</v>
      </c>
      <c r="AC84" t="str">
        <f>IFERROR(LARGE('貼_ばれいしょ(全国・e-stat)'!U$15:U$61,'貼_ばれいしょ(全国・e-stat)'!$M38),"-")</f>
        <v>-</v>
      </c>
      <c r="AD84" t="str">
        <f>IFERROR(LARGE('貼_ばれいしょ(全国・e-stat)'!AA$15:AA$61,'貼_ばれいしょ(全国・e-stat)'!$M38),"-")</f>
        <v>-</v>
      </c>
      <c r="AE84">
        <f>IFERROR(LARGE('貼_なたね(全国・e-stat)'!O$11:O$57,'貼_なたね(全国・e-stat)'!$M34),"-")</f>
        <v>4</v>
      </c>
      <c r="AF84">
        <f>IFERROR(LARGE('貼_なたね(全国・e-stat)'!U$11:U$57,'貼_なたね(全国・e-stat)'!$M34),"-")</f>
        <v>2</v>
      </c>
      <c r="AG84">
        <f>IFERROR(LARGE('貼_なたね(全国・e-stat)'!AA$11:AA$57,'貼_なたね(全国・e-stat)'!$M34),"-")</f>
        <v>29</v>
      </c>
    </row>
    <row r="85" spans="4:33" s="522" customFormat="1">
      <c r="D85">
        <f>IFERROR(LARGE('貼_耕地面積(全国・e-stat)'!F$24:F$70,'貼_耕地面積(全国・e-stat)'!$M48),"-")</f>
        <v>53900</v>
      </c>
      <c r="E85">
        <f>IFERROR(LARGE('貼_耕地面積(全国・e-stat)'!G$24:G$70,'貼_耕地面積(全国・e-stat)'!$M48),"-")</f>
        <v>38000</v>
      </c>
      <c r="F85">
        <f>IFERROR(LARGE('貼_耕地面積(全国・e-stat)'!H$24:H$70,'貼_耕地面積(全国・e-stat)'!$M48),"-")</f>
        <v>15500</v>
      </c>
      <c r="G85">
        <f>IFERROR(LARGE('貼_水稲(全国・e-stat)'!$Z$12:$Z$58,'貼_水稲(全国・e-stat)'!$X36),"-")</f>
        <v>21100</v>
      </c>
      <c r="H85">
        <f>IFERROR(LARGE('貼_水稲(全国・e-stat)'!$AF$12:$AF$58,'貼_水稲(全国・e-stat)'!$X36),"-")</f>
        <v>108400</v>
      </c>
      <c r="I85">
        <f>IFERROR(LARGE('貼_水稲(全国・e-stat)'!$AL$12:$AL$58,'貼_水稲(全国・e-stat)'!$X36),"-")</f>
        <v>505</v>
      </c>
      <c r="J85">
        <f>IFERROR(LARGE('貼_小麦(全国・e-stat)'!O$10:O$56,'貼_小麦(全国・e-stat)'!$M34),"-")</f>
        <v>551</v>
      </c>
      <c r="K85">
        <f>IFERROR(LARGE('貼_小麦(全国・e-stat)'!U$10:U$56,'貼_小麦(全国・e-stat)'!$M34),"-")</f>
        <v>1300</v>
      </c>
      <c r="L85">
        <f>IFERROR(LARGE('貼_小麦(全国・e-stat)'!AA$10:AA$56,'貼_小麦(全国・e-stat)'!$M34),"-")</f>
        <v>267</v>
      </c>
      <c r="S85">
        <f>IFERROR(LARGE('貼_大豆(全国・e-stat)'!$O$9:$O$55,'貼_大豆(全国・e-stat)'!$M33),"-")</f>
        <v>877</v>
      </c>
      <c r="T85">
        <f>IFERROR(LARGE('貼_大豆(全国・e-stat)'!$U$9:$U$55,'貼_大豆(全国・e-stat)'!$M33),"-")</f>
        <v>694</v>
      </c>
      <c r="U85">
        <f>IFERROR(LARGE('貼_大豆(全国・e-stat)'!$AA$9:$AA$55,'貼_大豆(全国・e-stat)'!$M33),"-")</f>
        <v>92</v>
      </c>
      <c r="Y85">
        <f>IFERROR(LARGE('貼_そば(全国・e-stat)'!K$10:K$56,'貼_そば(全国・e-stat)'!$I34),"-")</f>
        <v>232</v>
      </c>
      <c r="Z85">
        <f>IFERROR(LARGE('貼_そば(全国・e-stat)'!Q$10:Q$56,'貼_そば(全国・e-stat)'!$I34),"-")</f>
        <v>117</v>
      </c>
      <c r="AA85">
        <f>IFERROR(LARGE('貼_そば(全国・e-stat)'!W$10:W$56,'貼_そば(全国・e-stat)'!$I34),"-")</f>
        <v>43</v>
      </c>
      <c r="AB85" t="str">
        <f>IFERROR(LARGE('貼_ばれいしょ(全国・e-stat)'!O$15:O$61,'貼_ばれいしょ(全国・e-stat)'!$M39),"-")</f>
        <v>-</v>
      </c>
      <c r="AC85" t="str">
        <f>IFERROR(LARGE('貼_ばれいしょ(全国・e-stat)'!U$15:U$61,'貼_ばれいしょ(全国・e-stat)'!$M39),"-")</f>
        <v>-</v>
      </c>
      <c r="AD85" t="str">
        <f>IFERROR(LARGE('貼_ばれいしょ(全国・e-stat)'!AA$15:AA$61,'貼_ばれいしょ(全国・e-stat)'!$M39),"-")</f>
        <v>-</v>
      </c>
      <c r="AE85">
        <f>IFERROR(LARGE('貼_なたね(全国・e-stat)'!O$11:O$57,'貼_なたね(全国・e-stat)'!$M35),"-")</f>
        <v>4</v>
      </c>
      <c r="AF85">
        <f>IFERROR(LARGE('貼_なたね(全国・e-stat)'!U$11:U$57,'貼_なたね(全国・e-stat)'!$M35),"-")</f>
        <v>1</v>
      </c>
      <c r="AG85">
        <f>IFERROR(LARGE('貼_なたね(全国・e-stat)'!AA$11:AA$57,'貼_なたね(全国・e-stat)'!$M35),"-")</f>
        <v>28</v>
      </c>
    </row>
    <row r="86" spans="4:33" s="522" customFormat="1">
      <c r="D86">
        <f>IFERROR(LARGE('貼_耕地面積(全国・e-stat)'!F$24:F$70,'貼_耕地面積(全国・e-stat)'!$M49),"-")</f>
        <v>53800</v>
      </c>
      <c r="E86">
        <f>IFERROR(LARGE('貼_耕地面積(全国・e-stat)'!G$24:G$70,'貼_耕地面積(全国・e-stat)'!$M49),"-")</f>
        <v>36100</v>
      </c>
      <c r="F86">
        <f>IFERROR(LARGE('貼_耕地面積(全国・e-stat)'!H$24:H$70,'貼_耕地面積(全国・e-stat)'!$M49),"-")</f>
        <v>14700</v>
      </c>
      <c r="G86">
        <f>IFERROR(LARGE('貼_水稲(全国・e-stat)'!$Z$12:$Z$58,'貼_水稲(全国・e-stat)'!$X37),"-")</f>
        <v>20600</v>
      </c>
      <c r="H86">
        <f>IFERROR(LARGE('貼_水稲(全国・e-stat)'!$AF$12:$AF$58,'貼_水稲(全国・e-stat)'!$X37),"-")</f>
        <v>101900</v>
      </c>
      <c r="I86">
        <f>IFERROR(LARGE('貼_水稲(全国・e-stat)'!$AL$12:$AL$58,'貼_水稲(全国・e-stat)'!$X37),"-")</f>
        <v>505</v>
      </c>
      <c r="J86">
        <f>IFERROR(LARGE('貼_小麦(全国・e-stat)'!O$10:O$56,'貼_小麦(全国・e-stat)'!$M35),"-")</f>
        <v>373</v>
      </c>
      <c r="K86">
        <f>IFERROR(LARGE('貼_小麦(全国・e-stat)'!U$10:U$56,'貼_小麦(全国・e-stat)'!$M35),"-")</f>
        <v>1260</v>
      </c>
      <c r="L86">
        <f>IFERROR(LARGE('貼_小麦(全国・e-stat)'!AA$10:AA$56,'貼_小麦(全国・e-stat)'!$M35),"-")</f>
        <v>262</v>
      </c>
      <c r="S86">
        <f>IFERROR(LARGE('貼_大豆(全国・e-stat)'!$O$9:$O$55,'貼_大豆(全国・e-stat)'!$M34),"-")</f>
        <v>821</v>
      </c>
      <c r="T86">
        <f>IFERROR(LARGE('貼_大豆(全国・e-stat)'!$U$9:$U$55,'貼_大豆(全国・e-stat)'!$M34),"-")</f>
        <v>693</v>
      </c>
      <c r="U86">
        <f>IFERROR(LARGE('貼_大豆(全国・e-stat)'!$AA$9:$AA$55,'貼_大豆(全国・e-stat)'!$M34),"-")</f>
        <v>86</v>
      </c>
      <c r="Y86">
        <f>IFERROR(LARGE('貼_そば(全国・e-stat)'!K$10:K$56,'貼_そば(全国・e-stat)'!$I35),"-")</f>
        <v>188</v>
      </c>
      <c r="Z86">
        <f>IFERROR(LARGE('貼_そば(全国・e-stat)'!Q$10:Q$56,'貼_そば(全国・e-stat)'!$I35),"-")</f>
        <v>110</v>
      </c>
      <c r="AA86">
        <f>IFERROR(LARGE('貼_そば(全国・e-stat)'!W$10:W$56,'貼_そば(全国・e-stat)'!$I35),"-")</f>
        <v>42</v>
      </c>
      <c r="AB86" t="str">
        <f>IFERROR(LARGE('貼_ばれいしょ(全国・e-stat)'!O$15:O$61,'貼_ばれいしょ(全国・e-stat)'!$M40),"-")</f>
        <v>-</v>
      </c>
      <c r="AC86" t="str">
        <f>IFERROR(LARGE('貼_ばれいしょ(全国・e-stat)'!U$15:U$61,'貼_ばれいしょ(全国・e-stat)'!$M40),"-")</f>
        <v>-</v>
      </c>
      <c r="AD86" t="str">
        <f>IFERROR(LARGE('貼_ばれいしょ(全国・e-stat)'!AA$15:AA$61,'貼_ばれいしょ(全国・e-stat)'!$M40),"-")</f>
        <v>-</v>
      </c>
      <c r="AE86">
        <f>IFERROR(LARGE('貼_なたね(全国・e-stat)'!O$11:O$57,'貼_なたね(全国・e-stat)'!$M36),"-")</f>
        <v>3</v>
      </c>
      <c r="AF86">
        <f>IFERROR(LARGE('貼_なたね(全国・e-stat)'!U$11:U$57,'貼_なたね(全国・e-stat)'!$M36),"-")</f>
        <v>0</v>
      </c>
      <c r="AG86">
        <f>IFERROR(LARGE('貼_なたね(全国・e-stat)'!AA$11:AA$57,'貼_なたね(全国・e-stat)'!$M36),"-")</f>
        <v>25</v>
      </c>
    </row>
    <row r="87" spans="4:33" s="522" customFormat="1">
      <c r="D87">
        <f>IFERROR(LARGE('貼_耕地面積(全国・e-stat)'!F$24:F$70,'貼_耕地面積(全国・e-stat)'!$M50),"-")</f>
        <v>50500</v>
      </c>
      <c r="E87">
        <f>IFERROR(LARGE('貼_耕地面積(全国・e-stat)'!G$24:G$70,'貼_耕地面積(全国・e-stat)'!$M50),"-")</f>
        <v>35800</v>
      </c>
      <c r="F87">
        <f>IFERROR(LARGE('貼_耕地面積(全国・e-stat)'!H$24:H$70,'貼_耕地面積(全国・e-stat)'!$M50),"-")</f>
        <v>14300</v>
      </c>
      <c r="G87">
        <f>IFERROR(LARGE('貼_水稲(全国・e-stat)'!$Z$12:$Z$58,'貼_水稲(全国・e-stat)'!$X38),"-")</f>
        <v>18000</v>
      </c>
      <c r="H87">
        <f>IFERROR(LARGE('貼_水稲(全国・e-stat)'!$AF$12:$AF$58,'貼_水稲(全国・e-stat)'!$X38),"-")</f>
        <v>88400</v>
      </c>
      <c r="I87">
        <f>IFERROR(LARGE('貼_水稲(全国・e-stat)'!$AL$12:$AL$58,'貼_水稲(全国・e-stat)'!$X38),"-")</f>
        <v>502</v>
      </c>
      <c r="J87">
        <f>IFERROR(LARGE('貼_小麦(全国・e-stat)'!O$10:O$56,'貼_小麦(全国・e-stat)'!$M36),"-")</f>
        <v>310</v>
      </c>
      <c r="K87">
        <f>IFERROR(LARGE('貼_小麦(全国・e-stat)'!U$10:U$56,'貼_小麦(全国・e-stat)'!$M36),"-")</f>
        <v>1050</v>
      </c>
      <c r="L87">
        <f>IFERROR(LARGE('貼_小麦(全国・e-stat)'!AA$10:AA$56,'貼_小麦(全国・e-stat)'!$M36),"-")</f>
        <v>254</v>
      </c>
      <c r="S87">
        <f>IFERROR(LARGE('貼_大豆(全国・e-stat)'!$O$9:$O$55,'貼_大豆(全国・e-stat)'!$M35),"-")</f>
        <v>754</v>
      </c>
      <c r="T87">
        <f>IFERROR(LARGE('貼_大豆(全国・e-stat)'!$U$9:$U$55,'貼_大豆(全国・e-stat)'!$M35),"-")</f>
        <v>641</v>
      </c>
      <c r="U87">
        <f>IFERROR(LARGE('貼_大豆(全国・e-stat)'!$AA$9:$AA$55,'貼_大豆(全国・e-stat)'!$M35),"-")</f>
        <v>84</v>
      </c>
      <c r="Y87">
        <f>IFERROR(LARGE('貼_そば(全国・e-stat)'!K$10:K$56,'貼_そば(全国・e-stat)'!$I36),"-")</f>
        <v>187</v>
      </c>
      <c r="Z87">
        <f>IFERROR(LARGE('貼_そば(全国・e-stat)'!Q$10:Q$56,'貼_そば(全国・e-stat)'!$I36),"-")</f>
        <v>108</v>
      </c>
      <c r="AA87">
        <f>IFERROR(LARGE('貼_そば(全国・e-stat)'!W$10:W$56,'貼_そば(全国・e-stat)'!$I36),"-")</f>
        <v>41</v>
      </c>
      <c r="AB87" t="str">
        <f>IFERROR(LARGE('貼_ばれいしょ(全国・e-stat)'!O$15:O$61,'貼_ばれいしょ(全国・e-stat)'!$M41),"-")</f>
        <v>-</v>
      </c>
      <c r="AC87" t="str">
        <f>IFERROR(LARGE('貼_ばれいしょ(全国・e-stat)'!U$15:U$61,'貼_ばれいしょ(全国・e-stat)'!$M41),"-")</f>
        <v>-</v>
      </c>
      <c r="AD87" t="str">
        <f>IFERROR(LARGE('貼_ばれいしょ(全国・e-stat)'!AA$15:AA$61,'貼_ばれいしょ(全国・e-stat)'!$M41),"-")</f>
        <v>-</v>
      </c>
      <c r="AE87">
        <f>IFERROR(LARGE('貼_なたね(全国・e-stat)'!O$11:O$57,'貼_なたね(全国・e-stat)'!$M37),"-")</f>
        <v>2</v>
      </c>
      <c r="AF87">
        <f>IFERROR(LARGE('貼_なたね(全国・e-stat)'!U$11:U$57,'貼_なたね(全国・e-stat)'!$M37),"-")</f>
        <v>0</v>
      </c>
      <c r="AG87">
        <f>IFERROR(LARGE('貼_なたね(全国・e-stat)'!AA$11:AA$57,'貼_なたね(全国・e-stat)'!$M37),"-")</f>
        <v>9</v>
      </c>
    </row>
    <row r="88" spans="4:33" s="522" customFormat="1">
      <c r="D88">
        <f>IFERROR(LARGE('貼_耕地面積(全国・e-stat)'!F$24:F$70,'貼_耕地面積(全国・e-stat)'!$M51),"-")</f>
        <v>49600</v>
      </c>
      <c r="E88">
        <f>IFERROR(LARGE('貼_耕地面積(全国・e-stat)'!G$24:G$70,'貼_耕地面積(全国・e-stat)'!$M51),"-")</f>
        <v>33500</v>
      </c>
      <c r="F88">
        <f>IFERROR(LARGE('貼_耕地面積(全国・e-stat)'!H$24:H$70,'貼_耕地面積(全国・e-stat)'!$M51),"-")</f>
        <v>13200</v>
      </c>
      <c r="G88">
        <f>IFERROR(LARGE('貼_水稲(全国・e-stat)'!$Z$12:$Z$58,'貼_水稲(全国・e-stat)'!$X39),"-")</f>
        <v>17100</v>
      </c>
      <c r="H88">
        <f>IFERROR(LARGE('貼_水稲(全国・e-stat)'!$AF$12:$AF$58,'貼_水稲(全国・e-stat)'!$X39),"-")</f>
        <v>86200</v>
      </c>
      <c r="I88">
        <f>IFERROR(LARGE('貼_水稲(全国・e-stat)'!$AL$12:$AL$58,'貼_水稲(全国・e-stat)'!$X39),"-")</f>
        <v>502</v>
      </c>
      <c r="J88">
        <f>IFERROR(LARGE('貼_小麦(全国・e-stat)'!O$10:O$56,'貼_小麦(全国・e-stat)'!$M37),"-")</f>
        <v>255</v>
      </c>
      <c r="K88">
        <f>IFERROR(LARGE('貼_小麦(全国・e-stat)'!U$10:U$56,'貼_小麦(全国・e-stat)'!$M37),"-")</f>
        <v>681</v>
      </c>
      <c r="L88">
        <f>IFERROR(LARGE('貼_小麦(全国・e-stat)'!AA$10:AA$56,'貼_小麦(全国・e-stat)'!$M37),"-")</f>
        <v>253</v>
      </c>
      <c r="S88">
        <f>IFERROR(LARGE('貼_大豆(全国・e-stat)'!$O$9:$O$55,'貼_大豆(全国・e-stat)'!$M36),"-")</f>
        <v>668</v>
      </c>
      <c r="T88">
        <f>IFERROR(LARGE('貼_大豆(全国・e-stat)'!$U$9:$U$55,'貼_大豆(全国・e-stat)'!$M36),"-")</f>
        <v>547</v>
      </c>
      <c r="U88">
        <f>IFERROR(LARGE('貼_大豆(全国・e-stat)'!$AA$9:$AA$55,'貼_大豆(全国・e-stat)'!$M36),"-")</f>
        <v>82</v>
      </c>
      <c r="Y88">
        <f>IFERROR(LARGE('貼_そば(全国・e-stat)'!K$10:K$56,'貼_そば(全国・e-stat)'!$I37),"-")</f>
        <v>184</v>
      </c>
      <c r="Z88">
        <f>IFERROR(LARGE('貼_そば(全国・e-stat)'!Q$10:Q$56,'貼_そば(全国・e-stat)'!$I37),"-")</f>
        <v>83</v>
      </c>
      <c r="AA88">
        <f>IFERROR(LARGE('貼_そば(全国・e-stat)'!W$10:W$56,'貼_そば(全国・e-stat)'!$I37),"-")</f>
        <v>40</v>
      </c>
      <c r="AB88" t="str">
        <f>IFERROR(LARGE('貼_ばれいしょ(全国・e-stat)'!O$15:O$61,'貼_ばれいしょ(全国・e-stat)'!$M42),"-")</f>
        <v>-</v>
      </c>
      <c r="AC88" t="str">
        <f>IFERROR(LARGE('貼_ばれいしょ(全国・e-stat)'!U$15:U$61,'貼_ばれいしょ(全国・e-stat)'!$M42),"-")</f>
        <v>-</v>
      </c>
      <c r="AD88" t="str">
        <f>IFERROR(LARGE('貼_ばれいしょ(全国・e-stat)'!AA$15:AA$61,'貼_ばれいしょ(全国・e-stat)'!$M42),"-")</f>
        <v>-</v>
      </c>
      <c r="AE88">
        <f>IFERROR(LARGE('貼_なたね(全国・e-stat)'!O$11:O$57,'貼_なたね(全国・e-stat)'!$M38),"-")</f>
        <v>2</v>
      </c>
      <c r="AF88">
        <f>IFERROR(LARGE('貼_なたね(全国・e-stat)'!U$11:U$57,'貼_なたね(全国・e-stat)'!$M38),"-")</f>
        <v>0</v>
      </c>
      <c r="AG88">
        <f>IFERROR(LARGE('貼_なたね(全国・e-stat)'!AA$11:AA$57,'貼_なたね(全国・e-stat)'!$M38),"-")</f>
        <v>0</v>
      </c>
    </row>
    <row r="89" spans="4:33" s="522" customFormat="1">
      <c r="D89">
        <f>IFERROR(LARGE('貼_耕地面積(全国・e-stat)'!F$24:F$70,'貼_耕地面積(全国・e-stat)'!$M52),"-")</f>
        <v>49600</v>
      </c>
      <c r="E89">
        <f>IFERROR(LARGE('貼_耕地面積(全国・e-stat)'!G$24:G$70,'貼_耕地面積(全国・e-stat)'!$M52),"-")</f>
        <v>33400</v>
      </c>
      <c r="F89">
        <f>IFERROR(LARGE('貼_耕地面積(全国・e-stat)'!H$24:H$70,'貼_耕地面積(全国・e-stat)'!$M52),"-")</f>
        <v>13100</v>
      </c>
      <c r="G89">
        <f>IFERROR(LARGE('貼_水稲(全国・e-stat)'!$Z$12:$Z$58,'貼_水稲(全国・e-stat)'!$X40),"-")</f>
        <v>16800</v>
      </c>
      <c r="H89">
        <f>IFERROR(LARGE('貼_水稲(全国・e-stat)'!$AF$12:$AF$58,'貼_水稲(全国・e-stat)'!$X40),"-")</f>
        <v>80400</v>
      </c>
      <c r="I89">
        <f>IFERROR(LARGE('貼_水稲(全国・e-stat)'!$AL$12:$AL$58,'貼_水稲(全国・e-stat)'!$X40),"-")</f>
        <v>499</v>
      </c>
      <c r="J89">
        <f>IFERROR(LARGE('貼_小麦(全国・e-stat)'!O$10:O$56,'貼_小麦(全国・e-stat)'!$M38),"-")</f>
        <v>248</v>
      </c>
      <c r="K89">
        <f>IFERROR(LARGE('貼_小麦(全国・e-stat)'!U$10:U$56,'貼_小麦(全国・e-stat)'!$M38),"-")</f>
        <v>612</v>
      </c>
      <c r="L89">
        <f>IFERROR(LARGE('貼_小麦(全国・e-stat)'!AA$10:AA$56,'貼_小麦(全国・e-stat)'!$M38),"-")</f>
        <v>249</v>
      </c>
      <c r="S89">
        <f>IFERROR(LARGE('貼_大豆(全国・e-stat)'!$O$9:$O$55,'貼_大豆(全国・e-stat)'!$M37),"-")</f>
        <v>667</v>
      </c>
      <c r="T89">
        <f>IFERROR(LARGE('貼_大豆(全国・e-stat)'!$U$9:$U$55,'貼_大豆(全国・e-stat)'!$M37),"-")</f>
        <v>456</v>
      </c>
      <c r="U89">
        <f>IFERROR(LARGE('貼_大豆(全国・e-stat)'!$AA$9:$AA$55,'貼_大豆(全国・e-stat)'!$M37),"-")</f>
        <v>79</v>
      </c>
      <c r="Y89">
        <f>IFERROR(LARGE('貼_そば(全国・e-stat)'!K$10:K$56,'貼_そば(全国・e-stat)'!$I38),"-")</f>
        <v>162</v>
      </c>
      <c r="Z89">
        <f>IFERROR(LARGE('貼_そば(全国・e-stat)'!Q$10:Q$56,'貼_そば(全国・e-stat)'!$I38),"-")</f>
        <v>59</v>
      </c>
      <c r="AA89">
        <f>IFERROR(LARGE('貼_そば(全国・e-stat)'!W$10:W$56,'貼_そば(全国・e-stat)'!$I38),"-")</f>
        <v>40</v>
      </c>
      <c r="AB89" t="str">
        <f>IFERROR(LARGE('貼_ばれいしょ(全国・e-stat)'!O$15:O$61,'貼_ばれいしょ(全国・e-stat)'!$M43),"-")</f>
        <v>-</v>
      </c>
      <c r="AC89" t="str">
        <f>IFERROR(LARGE('貼_ばれいしょ(全国・e-stat)'!U$15:U$61,'貼_ばれいしょ(全国・e-stat)'!$M43),"-")</f>
        <v>-</v>
      </c>
      <c r="AD89" t="str">
        <f>IFERROR(LARGE('貼_ばれいしょ(全国・e-stat)'!AA$15:AA$61,'貼_ばれいしょ(全国・e-stat)'!$M43),"-")</f>
        <v>-</v>
      </c>
      <c r="AE89">
        <f>IFERROR(LARGE('貼_なたね(全国・e-stat)'!O$11:O$57,'貼_なたね(全国・e-stat)'!$M39),"-")</f>
        <v>1</v>
      </c>
      <c r="AF89">
        <f>IFERROR(LARGE('貼_なたね(全国・e-stat)'!U$11:U$57,'貼_なたね(全国・e-stat)'!$M39),"-")</f>
        <v>0</v>
      </c>
      <c r="AG89">
        <f>IFERROR(LARGE('貼_なたね(全国・e-stat)'!AA$11:AA$57,'貼_なたね(全国・e-stat)'!$M39),"-")</f>
        <v>0</v>
      </c>
    </row>
    <row r="90" spans="4:33" s="522" customFormat="1">
      <c r="D90">
        <f>IFERROR(LARGE('貼_耕地面積(全国・e-stat)'!F$24:F$70,'貼_耕地面積(全国・e-stat)'!$M53),"-")</f>
        <v>44900</v>
      </c>
      <c r="E90">
        <f>IFERROR(LARGE('貼_耕地面積(全国・e-stat)'!G$24:G$70,'貼_耕地面積(全国・e-stat)'!$M53),"-")</f>
        <v>32900</v>
      </c>
      <c r="F90">
        <f>IFERROR(LARGE('貼_耕地面積(全国・e-stat)'!H$24:H$70,'貼_耕地面積(全国・e-stat)'!$M53),"-")</f>
        <v>12700</v>
      </c>
      <c r="G90">
        <f>IFERROR(LARGE('貼_水稲(全国・e-stat)'!$Z$12:$Z$58,'貼_水稲(全国・e-stat)'!$X41),"-")</f>
        <v>15900</v>
      </c>
      <c r="H90">
        <f>IFERROR(LARGE('貼_水稲(全国・e-stat)'!$AF$12:$AF$58,'貼_水稲(全国・e-stat)'!$X41),"-")</f>
        <v>80300</v>
      </c>
      <c r="I90">
        <f>IFERROR(LARGE('貼_水稲(全国・e-stat)'!$AL$12:$AL$58,'貼_水稲(全国・e-stat)'!$X41),"-")</f>
        <v>497</v>
      </c>
      <c r="J90">
        <f>IFERROR(LARGE('貼_小麦(全国・e-stat)'!O$10:O$56,'貼_小麦(全国・e-stat)'!$M39),"-")</f>
        <v>210</v>
      </c>
      <c r="K90">
        <f>IFERROR(LARGE('貼_小麦(全国・e-stat)'!U$10:U$56,'貼_小麦(全国・e-stat)'!$M39),"-")</f>
        <v>439</v>
      </c>
      <c r="L90">
        <f>IFERROR(LARGE('貼_小麦(全国・e-stat)'!AA$10:AA$56,'貼_小麦(全国・e-stat)'!$M39),"-")</f>
        <v>249</v>
      </c>
      <c r="S90">
        <f>IFERROR(LARGE('貼_大豆(全国・e-stat)'!$O$9:$O$55,'貼_大豆(全国・e-stat)'!$M38),"-")</f>
        <v>403</v>
      </c>
      <c r="T90">
        <f>IFERROR(LARGE('貼_大豆(全国・e-stat)'!$U$9:$U$55,'貼_大豆(全国・e-stat)'!$M38),"-")</f>
        <v>339</v>
      </c>
      <c r="U90">
        <f>IFERROR(LARGE('貼_大豆(全国・e-stat)'!$AA$9:$AA$55,'貼_大豆(全国・e-stat)'!$M38),"-")</f>
        <v>72</v>
      </c>
      <c r="Y90">
        <f>IFERROR(LARGE('貼_そば(全国・e-stat)'!K$10:K$56,'貼_そば(全国・e-stat)'!$I39),"-")</f>
        <v>156</v>
      </c>
      <c r="Z90">
        <f>IFERROR(LARGE('貼_そば(全国・e-stat)'!Q$10:Q$56,'貼_そば(全国・e-stat)'!$I39),"-")</f>
        <v>51</v>
      </c>
      <c r="AA90">
        <f>IFERROR(LARGE('貼_そば(全国・e-stat)'!W$10:W$56,'貼_そば(全国・e-stat)'!$I39),"-")</f>
        <v>39</v>
      </c>
      <c r="AB90" t="str">
        <f>IFERROR(LARGE('貼_ばれいしょ(全国・e-stat)'!O$15:O$61,'貼_ばれいしょ(全国・e-stat)'!$M44),"-")</f>
        <v>-</v>
      </c>
      <c r="AC90" t="str">
        <f>IFERROR(LARGE('貼_ばれいしょ(全国・e-stat)'!U$15:U$61,'貼_ばれいしょ(全国・e-stat)'!$M44),"-")</f>
        <v>-</v>
      </c>
      <c r="AD90" t="str">
        <f>IFERROR(LARGE('貼_ばれいしょ(全国・e-stat)'!AA$15:AA$61,'貼_ばれいしょ(全国・e-stat)'!$M44),"-")</f>
        <v>-</v>
      </c>
      <c r="AE90" t="str">
        <f>IFERROR(LARGE('貼_なたね(全国・e-stat)'!O$11:O$57,'貼_なたね(全国・e-stat)'!$M40),"-")</f>
        <v>-</v>
      </c>
      <c r="AF90" t="str">
        <f>IFERROR(LARGE('貼_なたね(全国・e-stat)'!U$11:U$57,'貼_なたね(全国・e-stat)'!$M40),"-")</f>
        <v>-</v>
      </c>
      <c r="AG90" t="str">
        <f>IFERROR(LARGE('貼_なたね(全国・e-stat)'!AA$11:AA$57,'貼_なたね(全国・e-stat)'!$M40),"-")</f>
        <v>-</v>
      </c>
    </row>
    <row r="91" spans="4:33" s="522" customFormat="1">
      <c r="D91">
        <f>IFERROR(LARGE('貼_耕地面積(全国・e-stat)'!F$24:F$70,'貼_耕地面積(全国・e-stat)'!$M54),"-")</f>
        <v>43600</v>
      </c>
      <c r="E91">
        <f>IFERROR(LARGE('貼_耕地面積(全国・e-stat)'!G$24:G$70,'貼_耕地面積(全国・e-stat)'!$M54),"-")</f>
        <v>28800</v>
      </c>
      <c r="F91">
        <f>IFERROR(LARGE('貼_耕地面積(全国・e-stat)'!H$24:H$70,'貼_耕地面積(全国・e-stat)'!$M54),"-")</f>
        <v>12200</v>
      </c>
      <c r="G91">
        <f>IFERROR(LARGE('貼_水稲(全国・e-stat)'!$Z$12:$Z$58,'貼_水稲(全国・e-stat)'!$X42),"-")</f>
        <v>14500</v>
      </c>
      <c r="H91">
        <f>IFERROR(LARGE('貼_水稲(全国・e-stat)'!$AF$12:$AF$58,'貼_水稲(全国・e-stat)'!$X42),"-")</f>
        <v>71700</v>
      </c>
      <c r="I91">
        <f>IFERROR(LARGE('貼_水稲(全国・e-stat)'!$AL$12:$AL$58,'貼_水稲(全国・e-stat)'!$X42),"-")</f>
        <v>491</v>
      </c>
      <c r="J91">
        <f>IFERROR(LARGE('貼_小麦(全国・e-stat)'!O$10:O$56,'貼_小麦(全国・e-stat)'!$M40),"-")</f>
        <v>186</v>
      </c>
      <c r="K91">
        <f>IFERROR(LARGE('貼_小麦(全国・e-stat)'!U$10:U$56,'貼_小麦(全国・e-stat)'!$M40),"-")</f>
        <v>373</v>
      </c>
      <c r="L91">
        <f>IFERROR(LARGE('貼_小麦(全国・e-stat)'!AA$10:AA$56,'貼_小麦(全国・e-stat)'!$M40),"-")</f>
        <v>232</v>
      </c>
      <c r="S91">
        <f>IFERROR(LARGE('貼_大豆(全国・e-stat)'!$O$9:$O$55,'貼_大豆(全国・e-stat)'!$M39),"-")</f>
        <v>347</v>
      </c>
      <c r="T91">
        <f>IFERROR(LARGE('貼_大豆(全国・e-stat)'!$U$9:$U$55,'貼_大豆(全国・e-stat)'!$M39),"-")</f>
        <v>330</v>
      </c>
      <c r="U91">
        <f>IFERROR(LARGE('貼_大豆(全国・e-stat)'!$AA$9:$AA$55,'貼_大豆(全国・e-stat)'!$M39),"-")</f>
        <v>71</v>
      </c>
      <c r="Y91">
        <f>IFERROR(LARGE('貼_そば(全国・e-stat)'!K$10:K$56,'貼_そば(全国・e-stat)'!$I40),"-")</f>
        <v>148</v>
      </c>
      <c r="Z91">
        <f>IFERROR(LARGE('貼_そば(全国・e-stat)'!Q$10:Q$56,'貼_そば(全国・e-stat)'!$I40),"-")</f>
        <v>45</v>
      </c>
      <c r="AA91">
        <f>IFERROR(LARGE('貼_そば(全国・e-stat)'!W$10:W$56,'貼_そば(全国・e-stat)'!$I40),"-")</f>
        <v>38</v>
      </c>
      <c r="AB91" t="str">
        <f>IFERROR(LARGE('貼_ばれいしょ(全国・e-stat)'!O$15:O$61,'貼_ばれいしょ(全国・e-stat)'!$M45),"-")</f>
        <v>-</v>
      </c>
      <c r="AC91" t="str">
        <f>IFERROR(LARGE('貼_ばれいしょ(全国・e-stat)'!U$15:U$61,'貼_ばれいしょ(全国・e-stat)'!$M45),"-")</f>
        <v>-</v>
      </c>
      <c r="AD91" t="str">
        <f>IFERROR(LARGE('貼_ばれいしょ(全国・e-stat)'!AA$15:AA$61,'貼_ばれいしょ(全国・e-stat)'!$M45),"-")</f>
        <v>-</v>
      </c>
      <c r="AE91" t="str">
        <f>IFERROR(LARGE('貼_なたね(全国・e-stat)'!O$11:O$57,'貼_なたね(全国・e-stat)'!$M41),"-")</f>
        <v>-</v>
      </c>
      <c r="AF91" t="str">
        <f>IFERROR(LARGE('貼_なたね(全国・e-stat)'!U$11:U$57,'貼_なたね(全国・e-stat)'!$M41),"-")</f>
        <v>-</v>
      </c>
      <c r="AG91" t="str">
        <f>IFERROR(LARGE('貼_なたね(全国・e-stat)'!AA$11:AA$57,'貼_なたね(全国・e-stat)'!$M41),"-")</f>
        <v>-</v>
      </c>
    </row>
    <row r="92" spans="4:33" s="522" customFormat="1">
      <c r="D92">
        <f>IFERROR(LARGE('貼_耕地面積(全国・e-stat)'!F$24:F$70,'貼_耕地面積(全国・e-stat)'!$M55),"-")</f>
        <v>42900</v>
      </c>
      <c r="E92">
        <f>IFERROR(LARGE('貼_耕地面積(全国・e-stat)'!G$24:G$70,'貼_耕地面積(全国・e-stat)'!$M55),"-")</f>
        <v>23500</v>
      </c>
      <c r="F92">
        <f>IFERROR(LARGE('貼_耕地面積(全国・e-stat)'!H$24:H$70,'貼_耕地面積(全国・e-stat)'!$M55),"-")</f>
        <v>10400</v>
      </c>
      <c r="G92">
        <f>IFERROR(LARGE('貼_水稲(全国・e-stat)'!$Z$12:$Z$58,'貼_水稲(全国・e-stat)'!$X43),"-")</f>
        <v>14500</v>
      </c>
      <c r="H92">
        <f>IFERROR(LARGE('貼_水稲(全国・e-stat)'!$AF$12:$AF$58,'貼_水稲(全国・e-stat)'!$X43),"-")</f>
        <v>71400</v>
      </c>
      <c r="I92">
        <f>IFERROR(LARGE('貼_水稲(全国・e-stat)'!$AL$12:$AL$58,'貼_水稲(全国・e-stat)'!$X43),"-")</f>
        <v>491</v>
      </c>
      <c r="J92">
        <f>IFERROR(LARGE('貼_小麦(全国・e-stat)'!O$10:O$56,'貼_小麦(全国・e-stat)'!$M41),"-")</f>
        <v>147</v>
      </c>
      <c r="K92">
        <f>IFERROR(LARGE('貼_小麦(全国・e-stat)'!U$10:U$56,'貼_小麦(全国・e-stat)'!$M41),"-")</f>
        <v>328</v>
      </c>
      <c r="L92">
        <f>IFERROR(LARGE('貼_小麦(全国・e-stat)'!AA$10:AA$56,'貼_小麦(全国・e-stat)'!$M41),"-")</f>
        <v>232</v>
      </c>
      <c r="S92">
        <f>IFERROR(LARGE('貼_大豆(全国・e-stat)'!$O$9:$O$55,'貼_大豆(全国・e-stat)'!$M40),"-")</f>
        <v>347</v>
      </c>
      <c r="T92">
        <f>IFERROR(LARGE('貼_大豆(全国・e-stat)'!$U$9:$U$55,'貼_大豆(全国・e-stat)'!$M40),"-")</f>
        <v>235</v>
      </c>
      <c r="U92">
        <f>IFERROR(LARGE('貼_大豆(全国・e-stat)'!$AA$9:$AA$55,'貼_大豆(全国・e-stat)'!$M40),"-")</f>
        <v>68</v>
      </c>
      <c r="Y92">
        <f>IFERROR(LARGE('貼_そば(全国・e-stat)'!K$10:K$56,'貼_そば(全国・e-stat)'!$I41),"-")</f>
        <v>105</v>
      </c>
      <c r="Z92">
        <f>IFERROR(LARGE('貼_そば(全国・e-stat)'!Q$10:Q$56,'貼_そば(全国・e-stat)'!$I41),"-")</f>
        <v>43</v>
      </c>
      <c r="AA92">
        <f>IFERROR(LARGE('貼_そば(全国・e-stat)'!W$10:W$56,'貼_そば(全国・e-stat)'!$I41),"-")</f>
        <v>38</v>
      </c>
      <c r="AB92" t="str">
        <f>IFERROR(LARGE('貼_ばれいしょ(全国・e-stat)'!O$15:O$61,'貼_ばれいしょ(全国・e-stat)'!$M46),"-")</f>
        <v>-</v>
      </c>
      <c r="AC92" t="str">
        <f>IFERROR(LARGE('貼_ばれいしょ(全国・e-stat)'!U$15:U$61,'貼_ばれいしょ(全国・e-stat)'!$M46),"-")</f>
        <v>-</v>
      </c>
      <c r="AD92" t="str">
        <f>IFERROR(LARGE('貼_ばれいしょ(全国・e-stat)'!AA$15:AA$61,'貼_ばれいしょ(全国・e-stat)'!$M46),"-")</f>
        <v>-</v>
      </c>
      <c r="AE92" t="str">
        <f>IFERROR(LARGE('貼_なたね(全国・e-stat)'!O$11:O$57,'貼_なたね(全国・e-stat)'!$M42),"-")</f>
        <v>-</v>
      </c>
      <c r="AF92" t="str">
        <f>IFERROR(LARGE('貼_なたね(全国・e-stat)'!U$11:U$57,'貼_なたね(全国・e-stat)'!$M42),"-")</f>
        <v>-</v>
      </c>
      <c r="AG92" t="str">
        <f>IFERROR(LARGE('貼_なたね(全国・e-stat)'!AA$11:AA$57,'貼_なたね(全国・e-stat)'!$M42),"-")</f>
        <v>-</v>
      </c>
    </row>
    <row r="93" spans="4:33" s="522" customFormat="1">
      <c r="D93">
        <f>IFERROR(LARGE('貼_耕地面積(全国・e-stat)'!F$24:F$70,'貼_耕地面積(全国・e-stat)'!$M56),"-")</f>
        <v>39500</v>
      </c>
      <c r="E93">
        <f>IFERROR(LARGE('貼_耕地面積(全国・e-stat)'!G$24:G$70,'貼_耕地面積(全国・e-stat)'!$M56),"-")</f>
        <v>23500</v>
      </c>
      <c r="F93">
        <f>IFERROR(LARGE('貼_耕地面積(全国・e-stat)'!H$24:H$70,'貼_耕地面積(全国・e-stat)'!$M56),"-")</f>
        <v>8340</v>
      </c>
      <c r="G93">
        <f>IFERROR(LARGE('貼_水稲(全国・e-stat)'!$Z$12:$Z$58,'貼_水稲(全国・e-stat)'!$X44),"-")</f>
        <v>14300</v>
      </c>
      <c r="H93">
        <f>IFERROR(LARGE('貼_水稲(全国・e-stat)'!$AF$12:$AF$58,'貼_水稲(全国・e-stat)'!$X44),"-")</f>
        <v>70200</v>
      </c>
      <c r="I93">
        <f>IFERROR(LARGE('貼_水稲(全国・e-stat)'!$AL$12:$AL$58,'貼_水稲(全国・e-stat)'!$X44),"-")</f>
        <v>491</v>
      </c>
      <c r="J93">
        <f>IFERROR(LARGE('貼_小麦(全国・e-stat)'!O$10:O$56,'貼_小麦(全国・e-stat)'!$M42),"-")</f>
        <v>136</v>
      </c>
      <c r="K93">
        <f>IFERROR(LARGE('貼_小麦(全国・e-stat)'!U$10:U$56,'貼_小麦(全国・e-stat)'!$M42),"-")</f>
        <v>284</v>
      </c>
      <c r="L93">
        <f>IFERROR(LARGE('貼_小麦(全国・e-stat)'!AA$10:AA$56,'貼_小麦(全国・e-stat)'!$M42),"-")</f>
        <v>223</v>
      </c>
      <c r="S93">
        <f>IFERROR(LARGE('貼_大豆(全国・e-stat)'!$O$9:$O$55,'貼_大豆(全国・e-stat)'!$M41),"-")</f>
        <v>329</v>
      </c>
      <c r="T93">
        <f>IFERROR(LARGE('貼_大豆(全国・e-stat)'!$U$9:$U$55,'貼_大豆(全国・e-stat)'!$M41),"-")</f>
        <v>224</v>
      </c>
      <c r="U93">
        <f>IFERROR(LARGE('貼_大豆(全国・e-stat)'!$AA$9:$AA$55,'貼_大豆(全国・e-stat)'!$M41),"-")</f>
        <v>67</v>
      </c>
      <c r="Y93">
        <f>IFERROR(LARGE('貼_そば(全国・e-stat)'!K$10:K$56,'貼_そば(全国・e-stat)'!$I42),"-")</f>
        <v>67</v>
      </c>
      <c r="Z93">
        <f>IFERROR(LARGE('貼_そば(全国・e-stat)'!Q$10:Q$56,'貼_そば(全国・e-stat)'!$I42),"-")</f>
        <v>29</v>
      </c>
      <c r="AA93">
        <f>IFERROR(LARGE('貼_そば(全国・e-stat)'!W$10:W$56,'貼_そば(全国・e-stat)'!$I42),"-")</f>
        <v>33</v>
      </c>
      <c r="AB93" t="str">
        <f>IFERROR(LARGE('貼_ばれいしょ(全国・e-stat)'!O$15:O$61,'貼_ばれいしょ(全国・e-stat)'!$M47),"-")</f>
        <v>-</v>
      </c>
      <c r="AC93" t="str">
        <f>IFERROR(LARGE('貼_ばれいしょ(全国・e-stat)'!U$15:U$61,'貼_ばれいしょ(全国・e-stat)'!$M47),"-")</f>
        <v>-</v>
      </c>
      <c r="AD93" t="str">
        <f>IFERROR(LARGE('貼_ばれいしょ(全国・e-stat)'!AA$15:AA$61,'貼_ばれいしょ(全国・e-stat)'!$M47),"-")</f>
        <v>-</v>
      </c>
      <c r="AE93" t="str">
        <f>IFERROR(LARGE('貼_なたね(全国・e-stat)'!O$11:O$57,'貼_なたね(全国・e-stat)'!$M43),"-")</f>
        <v>-</v>
      </c>
      <c r="AF93" t="str">
        <f>IFERROR(LARGE('貼_なたね(全国・e-stat)'!U$11:U$57,'貼_なたね(全国・e-stat)'!$M43),"-")</f>
        <v>-</v>
      </c>
      <c r="AG93" t="str">
        <f>IFERROR(LARGE('貼_なたね(全国・e-stat)'!AA$11:AA$57,'貼_なたね(全国・e-stat)'!$M43),"-")</f>
        <v>-</v>
      </c>
    </row>
    <row r="94" spans="4:33" s="522" customFormat="1">
      <c r="D94">
        <f>IFERROR(LARGE('貼_耕地面積(全国・e-stat)'!F$24:F$70,'貼_耕地面積(全国・e-stat)'!$M57),"-")</f>
        <v>39500</v>
      </c>
      <c r="E94">
        <f>IFERROR(LARGE('貼_耕地面積(全国・e-stat)'!G$24:G$70,'貼_耕地面積(全国・e-stat)'!$M57),"-")</f>
        <v>22600</v>
      </c>
      <c r="F94">
        <f>IFERROR(LARGE('貼_耕地面積(全国・e-stat)'!H$24:H$70,'貼_耕地面積(全国・e-stat)'!$M57),"-")</f>
        <v>8180</v>
      </c>
      <c r="G94">
        <f>IFERROR(LARGE('貼_水稲(全国・e-stat)'!$Z$12:$Z$58,'貼_水稲(全国・e-stat)'!$X45),"-")</f>
        <v>13600</v>
      </c>
      <c r="H94">
        <f>IFERROR(LARGE('貼_水稲(全国・e-stat)'!$AF$12:$AF$58,'貼_水稲(全国・e-stat)'!$X45),"-")</f>
        <v>69700</v>
      </c>
      <c r="I94">
        <f>IFERROR(LARGE('貼_水稲(全国・e-stat)'!$AL$12:$AL$58,'貼_水稲(全国・e-stat)'!$X45),"-")</f>
        <v>487</v>
      </c>
      <c r="J94">
        <f>IFERROR(LARGE('貼_小麦(全国・e-stat)'!O$10:O$56,'貼_小麦(全国・e-stat)'!$M43),"-")</f>
        <v>132</v>
      </c>
      <c r="K94">
        <f>IFERROR(LARGE('貼_小麦(全国・e-stat)'!U$10:U$56,'貼_小麦(全国・e-stat)'!$M43),"-")</f>
        <v>280</v>
      </c>
      <c r="L94">
        <f>IFERROR(LARGE('貼_小麦(全国・e-stat)'!AA$10:AA$56,'貼_小麦(全国・e-stat)'!$M43),"-")</f>
        <v>210</v>
      </c>
      <c r="S94">
        <f>IFERROR(LARGE('貼_大豆(全国・e-stat)'!$O$9:$O$55,'貼_大豆(全国・e-stat)'!$M42),"-")</f>
        <v>325</v>
      </c>
      <c r="T94">
        <f>IFERROR(LARGE('貼_大豆(全国・e-stat)'!$U$9:$U$55,'貼_大豆(全国・e-stat)'!$M42),"-")</f>
        <v>219</v>
      </c>
      <c r="U94">
        <f>IFERROR(LARGE('貼_大豆(全国・e-stat)'!$AA$9:$AA$55,'貼_大豆(全国・e-stat)'!$M42),"-")</f>
        <v>67</v>
      </c>
      <c r="Y94">
        <f>IFERROR(LARGE('貼_そば(全国・e-stat)'!K$10:K$56,'貼_そば(全国・e-stat)'!$I43),"-")</f>
        <v>58</v>
      </c>
      <c r="Z94">
        <f>IFERROR(LARGE('貼_そば(全国・e-stat)'!Q$10:Q$56,'貼_そば(全国・e-stat)'!$I43),"-")</f>
        <v>27</v>
      </c>
      <c r="AA94">
        <f>IFERROR(LARGE('貼_そば(全国・e-stat)'!W$10:W$56,'貼_そば(全国・e-stat)'!$I43),"-")</f>
        <v>33</v>
      </c>
      <c r="AB94" t="str">
        <f>IFERROR(LARGE('貼_ばれいしょ(全国・e-stat)'!O$15:O$61,'貼_ばれいしょ(全国・e-stat)'!$M48),"-")</f>
        <v>-</v>
      </c>
      <c r="AC94" t="str">
        <f>IFERROR(LARGE('貼_ばれいしょ(全国・e-stat)'!U$15:U$61,'貼_ばれいしょ(全国・e-stat)'!$M48),"-")</f>
        <v>-</v>
      </c>
      <c r="AD94" t="str">
        <f>IFERROR(LARGE('貼_ばれいしょ(全国・e-stat)'!AA$15:AA$61,'貼_ばれいしょ(全国・e-stat)'!$M48),"-")</f>
        <v>-</v>
      </c>
      <c r="AE94" t="str">
        <f>IFERROR(LARGE('貼_なたね(全国・e-stat)'!O$11:O$57,'貼_なたね(全国・e-stat)'!$M44),"-")</f>
        <v>-</v>
      </c>
      <c r="AF94" t="str">
        <f>IFERROR(LARGE('貼_なたね(全国・e-stat)'!U$11:U$57,'貼_なたね(全国・e-stat)'!$M44),"-")</f>
        <v>-</v>
      </c>
      <c r="AG94" t="str">
        <f>IFERROR(LARGE('貼_なたね(全国・e-stat)'!AA$11:AA$57,'貼_なたね(全国・e-stat)'!$M44),"-")</f>
        <v>-</v>
      </c>
    </row>
    <row r="95" spans="4:33" s="522" customFormat="1">
      <c r="D95">
        <f>IFERROR(LARGE('貼_耕地面積(全国・e-stat)'!F$24:F$70,'貼_耕地面積(全国・e-stat)'!$M58),"-")</f>
        <v>35900</v>
      </c>
      <c r="E95">
        <f>IFERROR(LARGE('貼_耕地面積(全国・e-stat)'!G$24:G$70,'貼_耕地面積(全国・e-stat)'!$M58),"-")</f>
        <v>22000</v>
      </c>
      <c r="F95">
        <f>IFERROR(LARGE('貼_耕地面積(全国・e-stat)'!H$24:H$70,'貼_耕地面積(全国・e-stat)'!$M58),"-")</f>
        <v>6840</v>
      </c>
      <c r="G95">
        <f>IFERROR(LARGE('貼_水稲(全国・e-stat)'!$Z$12:$Z$58,'貼_水稲(全国・e-stat)'!$X46),"-")</f>
        <v>12700</v>
      </c>
      <c r="H95">
        <f>IFERROR(LARGE('貼_水稲(全国・e-stat)'!$AF$12:$AF$58,'貼_水稲(全国・e-stat)'!$X46),"-")</f>
        <v>63800</v>
      </c>
      <c r="I95">
        <f>IFERROR(LARGE('貼_水稲(全国・e-stat)'!$AL$12:$AL$58,'貼_水稲(全国・e-stat)'!$X46),"-")</f>
        <v>485</v>
      </c>
      <c r="J95">
        <f>IFERROR(LARGE('貼_小麦(全国・e-stat)'!O$10:O$56,'貼_小麦(全国・e-stat)'!$M44),"-")</f>
        <v>121</v>
      </c>
      <c r="K95">
        <f>IFERROR(LARGE('貼_小麦(全国・e-stat)'!U$10:U$56,'貼_小麦(全国・e-stat)'!$M44),"-")</f>
        <v>253</v>
      </c>
      <c r="L95">
        <f>IFERROR(LARGE('貼_小麦(全国・e-stat)'!AA$10:AA$56,'貼_小麦(全国・e-stat)'!$M44),"-")</f>
        <v>206</v>
      </c>
      <c r="S95">
        <f>IFERROR(LARGE('貼_大豆(全国・e-stat)'!$O$9:$O$55,'貼_大豆(全国・e-stat)'!$M43),"-")</f>
        <v>273</v>
      </c>
      <c r="T95">
        <f>IFERROR(LARGE('貼_大豆(全国・e-stat)'!$U$9:$U$55,'貼_大豆(全国・e-stat)'!$M43),"-")</f>
        <v>199</v>
      </c>
      <c r="U95">
        <f>IFERROR(LARGE('貼_大豆(全国・e-stat)'!$AA$9:$AA$55,'貼_大豆(全国・e-stat)'!$M43),"-")</f>
        <v>63</v>
      </c>
      <c r="Y95">
        <f>IFERROR(LARGE('貼_そば(全国・e-stat)'!K$10:K$56,'貼_そば(全国・e-stat)'!$I44),"-")</f>
        <v>52</v>
      </c>
      <c r="Z95">
        <f>IFERROR(LARGE('貼_そば(全国・e-stat)'!Q$10:Q$56,'貼_そば(全国・e-stat)'!$I44),"-")</f>
        <v>20</v>
      </c>
      <c r="AA95">
        <f>IFERROR(LARGE('貼_そば(全国・e-stat)'!W$10:W$56,'貼_そば(全国・e-stat)'!$I44),"-")</f>
        <v>32</v>
      </c>
      <c r="AB95" t="str">
        <f>IFERROR(LARGE('貼_ばれいしょ(全国・e-stat)'!O$15:O$61,'貼_ばれいしょ(全国・e-stat)'!$M49),"-")</f>
        <v>-</v>
      </c>
      <c r="AC95" t="str">
        <f>IFERROR(LARGE('貼_ばれいしょ(全国・e-stat)'!U$15:U$61,'貼_ばれいしょ(全国・e-stat)'!$M49),"-")</f>
        <v>-</v>
      </c>
      <c r="AD95" t="str">
        <f>IFERROR(LARGE('貼_ばれいしょ(全国・e-stat)'!AA$15:AA$61,'貼_ばれいしょ(全国・e-stat)'!$M49),"-")</f>
        <v>-</v>
      </c>
      <c r="AE95" t="str">
        <f>IFERROR(LARGE('貼_なたね(全国・e-stat)'!O$11:O$57,'貼_なたね(全国・e-stat)'!$M45),"-")</f>
        <v>-</v>
      </c>
      <c r="AF95" t="str">
        <f>IFERROR(LARGE('貼_なたね(全国・e-stat)'!U$11:U$57,'貼_なたね(全国・e-stat)'!$M45),"-")</f>
        <v>-</v>
      </c>
      <c r="AG95" t="str">
        <f>IFERROR(LARGE('貼_なたね(全国・e-stat)'!AA$11:AA$57,'貼_なたね(全国・e-stat)'!$M45),"-")</f>
        <v>-</v>
      </c>
    </row>
    <row r="96" spans="4:33" s="522" customFormat="1">
      <c r="D96">
        <f>IFERROR(LARGE('貼_耕地面積(全国・e-stat)'!F$24:F$70,'貼_耕地面積(全国・e-stat)'!$M59),"-")</f>
        <v>35600</v>
      </c>
      <c r="E96">
        <f>IFERROR(LARGE('貼_耕地面積(全国・e-stat)'!G$24:G$70,'貼_耕地面積(全国・e-stat)'!$M59),"-")</f>
        <v>21100</v>
      </c>
      <c r="F96">
        <f>IFERROR(LARGE('貼_耕地面積(全国・e-stat)'!H$24:H$70,'貼_耕地面積(全国・e-stat)'!$M59),"-")</f>
        <v>6790</v>
      </c>
      <c r="G96">
        <f>IFERROR(LARGE('貼_水稲(全国・e-stat)'!$Z$12:$Z$58,'貼_水稲(全国・e-stat)'!$X47),"-")</f>
        <v>11800</v>
      </c>
      <c r="H96">
        <f>IFERROR(LARGE('貼_水稲(全国・e-stat)'!$AF$12:$AF$58,'貼_水稲(全国・e-stat)'!$X47),"-")</f>
        <v>59200</v>
      </c>
      <c r="I96">
        <f>IFERROR(LARGE('貼_水稲(全国・e-stat)'!$AL$12:$AL$58,'貼_水稲(全国・e-stat)'!$X47),"-")</f>
        <v>484</v>
      </c>
      <c r="J96">
        <f>IFERROR(LARGE('貼_小麦(全国・e-stat)'!O$10:O$56,'貼_小麦(全国・e-stat)'!$M45),"-")</f>
        <v>105</v>
      </c>
      <c r="K96">
        <f>IFERROR(LARGE('貼_小麦(全国・e-stat)'!U$10:U$56,'貼_小麦(全国・e-stat)'!$M45),"-")</f>
        <v>220</v>
      </c>
      <c r="L96">
        <f>IFERROR(LARGE('貼_小麦(全国・e-stat)'!AA$10:AA$56,'貼_小麦(全国・e-stat)'!$M45),"-")</f>
        <v>203</v>
      </c>
      <c r="S96">
        <f>IFERROR(LARGE('貼_大豆(全国・e-stat)'!$O$9:$O$55,'貼_大豆(全国・e-stat)'!$M44),"-")</f>
        <v>234</v>
      </c>
      <c r="T96">
        <f>IFERROR(LARGE('貼_大豆(全国・e-stat)'!$U$9:$U$55,'貼_大豆(全国・e-stat)'!$M44),"-")</f>
        <v>138</v>
      </c>
      <c r="U96">
        <f>IFERROR(LARGE('貼_大豆(全国・e-stat)'!$AA$9:$AA$55,'貼_大豆(全国・e-stat)'!$M44),"-")</f>
        <v>61</v>
      </c>
      <c r="Y96">
        <f>IFERROR(LARGE('貼_そば(全国・e-stat)'!K$10:K$56,'貼_そば(全国・e-stat)'!$I45),"-")</f>
        <v>50</v>
      </c>
      <c r="Z96">
        <f>IFERROR(LARGE('貼_そば(全国・e-stat)'!Q$10:Q$56,'貼_そば(全国・e-stat)'!$I45),"-")</f>
        <v>17</v>
      </c>
      <c r="AA96">
        <f>IFERROR(LARGE('貼_そば(全国・e-stat)'!W$10:W$56,'貼_そば(全国・e-stat)'!$I45),"-")</f>
        <v>32</v>
      </c>
      <c r="AB96" t="str">
        <f>IFERROR(LARGE('貼_ばれいしょ(全国・e-stat)'!O$15:O$61,'貼_ばれいしょ(全国・e-stat)'!$M50),"-")</f>
        <v>-</v>
      </c>
      <c r="AC96" t="str">
        <f>IFERROR(LARGE('貼_ばれいしょ(全国・e-stat)'!U$15:U$61,'貼_ばれいしょ(全国・e-stat)'!$M50),"-")</f>
        <v>-</v>
      </c>
      <c r="AD96" t="str">
        <f>IFERROR(LARGE('貼_ばれいしょ(全国・e-stat)'!AA$15:AA$61,'貼_ばれいしょ(全国・e-stat)'!$M50),"-")</f>
        <v>-</v>
      </c>
      <c r="AE96" t="str">
        <f>IFERROR(LARGE('貼_なたね(全国・e-stat)'!O$11:O$57,'貼_なたね(全国・e-stat)'!$M46),"-")</f>
        <v>-</v>
      </c>
      <c r="AF96" t="str">
        <f>IFERROR(LARGE('貼_なたね(全国・e-stat)'!U$11:U$57,'貼_なたね(全国・e-stat)'!$M46),"-")</f>
        <v>-</v>
      </c>
      <c r="AG96" t="str">
        <f>IFERROR(LARGE('貼_なたね(全国・e-stat)'!AA$11:AA$57,'貼_なたね(全国・e-stat)'!$M46),"-")</f>
        <v>-</v>
      </c>
    </row>
    <row r="97" spans="3:33" s="522" customFormat="1">
      <c r="D97">
        <f>IFERROR(LARGE('貼_耕地面積(全国・e-stat)'!F$24:F$70,'貼_耕地面積(全国・e-stat)'!$M60),"-")</f>
        <v>32300</v>
      </c>
      <c r="E97">
        <f>IFERROR(LARGE('貼_耕地面積(全国・e-stat)'!G$24:G$70,'貼_耕地面積(全国・e-stat)'!$M60),"-")</f>
        <v>20700</v>
      </c>
      <c r="F97">
        <f>IFERROR(LARGE('貼_耕地面積(全国・e-stat)'!H$24:H$70,'貼_耕地面積(全国・e-stat)'!$M60),"-")</f>
        <v>6550</v>
      </c>
      <c r="G97">
        <f>IFERROR(LARGE('貼_水稲(全国・e-stat)'!$Z$12:$Z$58,'貼_水稲(全国・e-stat)'!$X48),"-")</f>
        <v>10300</v>
      </c>
      <c r="H97">
        <f>IFERROR(LARGE('貼_水稲(全国・e-stat)'!$AF$12:$AF$58,'貼_水稲(全国・e-stat)'!$X48),"-")</f>
        <v>48200</v>
      </c>
      <c r="I97">
        <f>IFERROR(LARGE('貼_水稲(全国・e-stat)'!$AL$12:$AL$58,'貼_水稲(全国・e-stat)'!$X48),"-")</f>
        <v>483</v>
      </c>
      <c r="J97">
        <f>IFERROR(LARGE('貼_小麦(全国・e-stat)'!O$10:O$56,'貼_小麦(全国・e-stat)'!$M46),"-")</f>
        <v>99</v>
      </c>
      <c r="K97">
        <f>IFERROR(LARGE('貼_小麦(全国・e-stat)'!U$10:U$56,'貼_小麦(全国・e-stat)'!$M46),"-")</f>
        <v>219</v>
      </c>
      <c r="L97">
        <f>IFERROR(LARGE('貼_小麦(全国・e-stat)'!AA$10:AA$56,'貼_小麦(全国・e-stat)'!$M46),"-")</f>
        <v>203</v>
      </c>
      <c r="S97">
        <f>IFERROR(LARGE('貼_大豆(全国・e-stat)'!$O$9:$O$55,'貼_大豆(全国・e-stat)'!$M45),"-")</f>
        <v>203</v>
      </c>
      <c r="T97">
        <f>IFERROR(LARGE('貼_大豆(全国・e-stat)'!$U$9:$U$55,'貼_大豆(全国・e-stat)'!$M45),"-")</f>
        <v>101</v>
      </c>
      <c r="U97">
        <f>IFERROR(LARGE('貼_大豆(全国・e-stat)'!$AA$9:$AA$55,'貼_大豆(全国・e-stat)'!$M45),"-")</f>
        <v>59</v>
      </c>
      <c r="Y97">
        <f>IFERROR(LARGE('貼_そば(全国・e-stat)'!K$10:K$56,'貼_そば(全国・e-stat)'!$I46),"-")</f>
        <v>30</v>
      </c>
      <c r="Z97">
        <f>IFERROR(LARGE('貼_そば(全国・e-stat)'!Q$10:Q$56,'貼_そば(全国・e-stat)'!$I46),"-")</f>
        <v>13</v>
      </c>
      <c r="AA97">
        <f>IFERROR(LARGE('貼_そば(全国・e-stat)'!W$10:W$56,'貼_そば(全国・e-stat)'!$I46),"-")</f>
        <v>30</v>
      </c>
      <c r="AB97" t="str">
        <f>IFERROR(LARGE('貼_ばれいしょ(全国・e-stat)'!O$15:O$61,'貼_ばれいしょ(全国・e-stat)'!$M51),"-")</f>
        <v>-</v>
      </c>
      <c r="AC97" t="str">
        <f>IFERROR(LARGE('貼_ばれいしょ(全国・e-stat)'!U$15:U$61,'貼_ばれいしょ(全国・e-stat)'!$M51),"-")</f>
        <v>-</v>
      </c>
      <c r="AD97" t="str">
        <f>IFERROR(LARGE('貼_ばれいしょ(全国・e-stat)'!AA$15:AA$61,'貼_ばれいしょ(全国・e-stat)'!$M51),"-")</f>
        <v>-</v>
      </c>
      <c r="AE97" t="str">
        <f>IFERROR(LARGE('貼_なたね(全国・e-stat)'!O$11:O$57,'貼_なたね(全国・e-stat)'!$M47),"-")</f>
        <v>-</v>
      </c>
      <c r="AF97" t="str">
        <f>IFERROR(LARGE('貼_なたね(全国・e-stat)'!U$11:U$57,'貼_なたね(全国・e-stat)'!$M47),"-")</f>
        <v>-</v>
      </c>
      <c r="AG97" t="str">
        <f>IFERROR(LARGE('貼_なたね(全国・e-stat)'!AA$11:AA$57,'貼_なたね(全国・e-stat)'!$M47),"-")</f>
        <v>-</v>
      </c>
    </row>
    <row r="98" spans="3:33" s="522" customFormat="1">
      <c r="D98">
        <f>IFERROR(LARGE('貼_耕地面積(全国・e-stat)'!F$24:F$70,'貼_耕地面積(全国・e-stat)'!$M61),"-")</f>
        <v>30700</v>
      </c>
      <c r="E98">
        <f>IFERROR(LARGE('貼_耕地面積(全国・e-stat)'!G$24:G$70,'貼_耕地面積(全国・e-stat)'!$M61),"-")</f>
        <v>20500</v>
      </c>
      <c r="F98">
        <f>IFERROR(LARGE('貼_耕地面積(全国・e-stat)'!H$24:H$70,'貼_耕地面積(全国・e-stat)'!$M61),"-")</f>
        <v>6480</v>
      </c>
      <c r="G98">
        <f>IFERROR(LARGE('貼_水稲(全国・e-stat)'!$Z$12:$Z$58,'貼_水稲(全国・e-stat)'!$X49),"-")</f>
        <v>9890</v>
      </c>
      <c r="H98">
        <f>IFERROR(LARGE('貼_水稲(全国・e-stat)'!$AF$12:$AF$58,'貼_水稲(全国・e-stat)'!$X49),"-")</f>
        <v>46700</v>
      </c>
      <c r="I98">
        <f>IFERROR(LARGE('貼_水稲(全国・e-stat)'!$AL$12:$AL$58,'貼_水稲(全国・e-stat)'!$X49),"-")</f>
        <v>483</v>
      </c>
      <c r="J98">
        <f>IFERROR(LARGE('貼_小麦(全国・e-stat)'!O$10:O$56,'貼_小麦(全国・e-stat)'!$M47),"-")</f>
        <v>88</v>
      </c>
      <c r="K98">
        <f>IFERROR(LARGE('貼_小麦(全国・e-stat)'!U$10:U$56,'貼_小麦(全国・e-stat)'!$M47),"-")</f>
        <v>167</v>
      </c>
      <c r="L98">
        <f>IFERROR(LARGE('貼_小麦(全国・e-stat)'!AA$10:AA$56,'貼_小麦(全国・e-stat)'!$M47),"-")</f>
        <v>202</v>
      </c>
      <c r="S98">
        <f>IFERROR(LARGE('貼_大豆(全国・e-stat)'!$O$9:$O$55,'貼_大豆(全国・e-stat)'!$M46),"-")</f>
        <v>184</v>
      </c>
      <c r="T98">
        <f>IFERROR(LARGE('貼_大豆(全国・e-stat)'!$U$9:$U$55,'貼_大豆(全国・e-stat)'!$M46),"-")</f>
        <v>85</v>
      </c>
      <c r="U98">
        <f>IFERROR(LARGE('貼_大豆(全国・e-stat)'!$AA$9:$AA$55,'貼_大豆(全国・e-stat)'!$M46),"-")</f>
        <v>58</v>
      </c>
      <c r="Y98">
        <f>IFERROR(LARGE('貼_そば(全国・e-stat)'!K$10:K$56,'貼_そば(全国・e-stat)'!$I47),"-")</f>
        <v>30</v>
      </c>
      <c r="Z98">
        <f>IFERROR(LARGE('貼_そば(全国・e-stat)'!Q$10:Q$56,'貼_そば(全国・e-stat)'!$I47),"-")</f>
        <v>12</v>
      </c>
      <c r="AA98">
        <f>IFERROR(LARGE('貼_そば(全国・e-stat)'!W$10:W$56,'貼_そば(全国・e-stat)'!$I47),"-")</f>
        <v>30</v>
      </c>
      <c r="AB98" t="str">
        <f>IFERROR(LARGE('貼_ばれいしょ(全国・e-stat)'!O$15:O$61,'貼_ばれいしょ(全国・e-stat)'!$M52),"-")</f>
        <v>-</v>
      </c>
      <c r="AC98" t="str">
        <f>IFERROR(LARGE('貼_ばれいしょ(全国・e-stat)'!U$15:U$61,'貼_ばれいしょ(全国・e-stat)'!$M52),"-")</f>
        <v>-</v>
      </c>
      <c r="AD98" t="str">
        <f>IFERROR(LARGE('貼_ばれいしょ(全国・e-stat)'!AA$15:AA$61,'貼_ばれいしょ(全国・e-stat)'!$M52),"-")</f>
        <v>-</v>
      </c>
      <c r="AE98" t="str">
        <f>IFERROR(LARGE('貼_なたね(全国・e-stat)'!O$11:O$57,'貼_なたね(全国・e-stat)'!$M48),"-")</f>
        <v>-</v>
      </c>
      <c r="AF98" t="str">
        <f>IFERROR(LARGE('貼_なたね(全国・e-stat)'!U$11:U$57,'貼_なたね(全国・e-stat)'!$M48),"-")</f>
        <v>-</v>
      </c>
      <c r="AG98" t="str">
        <f>IFERROR(LARGE('貼_なたね(全国・e-stat)'!AA$11:AA$57,'貼_なたね(全国・e-stat)'!$M48),"-")</f>
        <v>-</v>
      </c>
    </row>
    <row r="99" spans="3:33" s="522" customFormat="1">
      <c r="D99">
        <f>IFERROR(LARGE('貼_耕地面積(全国・e-stat)'!F$24:F$70,'貼_耕地面積(全国・e-stat)'!$M62),"-")</f>
        <v>29000</v>
      </c>
      <c r="E99">
        <f>IFERROR(LARGE('貼_耕地面積(全国・e-stat)'!G$24:G$70,'貼_耕地面積(全国・e-stat)'!$M62),"-")</f>
        <v>18800</v>
      </c>
      <c r="F99">
        <f>IFERROR(LARGE('貼_耕地面積(全国・e-stat)'!H$24:H$70,'貼_耕地面積(全国・e-stat)'!$M62),"-")</f>
        <v>6380</v>
      </c>
      <c r="G99">
        <f>IFERROR(LARGE('貼_水稲(全国・e-stat)'!$Z$12:$Z$58,'貼_水稲(全国・e-stat)'!$X50),"-")</f>
        <v>9820</v>
      </c>
      <c r="H99">
        <f>IFERROR(LARGE('貼_水稲(全国・e-stat)'!$AF$12:$AF$58,'貼_水稲(全国・e-stat)'!$X50),"-")</f>
        <v>46500</v>
      </c>
      <c r="I99">
        <f>IFERROR(LARGE('貼_水稲(全国・e-stat)'!$AL$12:$AL$58,'貼_水稲(全国・e-stat)'!$X50),"-")</f>
        <v>481</v>
      </c>
      <c r="J99">
        <f>IFERROR(LARGE('貼_小麦(全国・e-stat)'!O$10:O$56,'貼_小麦(全国・e-stat)'!$M48),"-")</f>
        <v>79</v>
      </c>
      <c r="K99">
        <f>IFERROR(LARGE('貼_小麦(全国・e-stat)'!U$10:U$56,'貼_小麦(全国・e-stat)'!$M48),"-")</f>
        <v>144</v>
      </c>
      <c r="L99">
        <f>IFERROR(LARGE('貼_小麦(全国・e-stat)'!AA$10:AA$56,'貼_小麦(全国・e-stat)'!$M48),"-")</f>
        <v>177</v>
      </c>
      <c r="S99">
        <f>IFERROR(LARGE('貼_大豆(全国・e-stat)'!$O$9:$O$55,'貼_大豆(全国・e-stat)'!$M47),"-")</f>
        <v>110</v>
      </c>
      <c r="T99">
        <f>IFERROR(LARGE('貼_大豆(全国・e-stat)'!$U$9:$U$55,'貼_大豆(全国・e-stat)'!$M47),"-")</f>
        <v>67</v>
      </c>
      <c r="U99">
        <f>IFERROR(LARGE('貼_大豆(全国・e-stat)'!$AA$9:$AA$55,'貼_大豆(全国・e-stat)'!$M47),"-")</f>
        <v>55</v>
      </c>
      <c r="Y99">
        <f>IFERROR(LARGE('貼_そば(全国・e-stat)'!K$10:K$56,'貼_そば(全国・e-stat)'!$I48),"-")</f>
        <v>30</v>
      </c>
      <c r="Z99">
        <f>IFERROR(LARGE('貼_そば(全国・e-stat)'!Q$10:Q$56,'貼_そば(全国・e-stat)'!$I48),"-")</f>
        <v>12</v>
      </c>
      <c r="AA99">
        <f>IFERROR(LARGE('貼_そば(全国・e-stat)'!W$10:W$56,'貼_そば(全国・e-stat)'!$I48),"-")</f>
        <v>27</v>
      </c>
      <c r="AB99" t="str">
        <f>IFERROR(LARGE('貼_ばれいしょ(全国・e-stat)'!O$15:O$61,'貼_ばれいしょ(全国・e-stat)'!$M53),"-")</f>
        <v>-</v>
      </c>
      <c r="AC99" t="str">
        <f>IFERROR(LARGE('貼_ばれいしょ(全国・e-stat)'!U$15:U$61,'貼_ばれいしょ(全国・e-stat)'!$M53),"-")</f>
        <v>-</v>
      </c>
      <c r="AD99" t="str">
        <f>IFERROR(LARGE('貼_ばれいしょ(全国・e-stat)'!AA$15:AA$61,'貼_ばれいしょ(全国・e-stat)'!$M53),"-")</f>
        <v>-</v>
      </c>
      <c r="AE99" t="str">
        <f>IFERROR(LARGE('貼_なたね(全国・e-stat)'!O$11:O$57,'貼_なたね(全国・e-stat)'!$M49),"-")</f>
        <v>-</v>
      </c>
      <c r="AF99" t="str">
        <f>IFERROR(LARGE('貼_なたね(全国・e-stat)'!U$11:U$57,'貼_なたね(全国・e-stat)'!$M49),"-")</f>
        <v>-</v>
      </c>
      <c r="AG99" t="str">
        <f>IFERROR(LARGE('貼_なたね(全国・e-stat)'!AA$11:AA$57,'貼_なたね(全国・e-stat)'!$M49),"-")</f>
        <v>-</v>
      </c>
    </row>
    <row r="100" spans="3:33" s="522" customFormat="1">
      <c r="D100">
        <f>IFERROR(LARGE('貼_耕地面積(全国・e-stat)'!F$24:F$70,'貼_耕地面積(全国・e-stat)'!$M63),"-")</f>
        <v>28100</v>
      </c>
      <c r="E100">
        <f>IFERROR(LARGE('貼_耕地面積(全国・e-stat)'!G$24:G$70,'貼_耕地面積(全国・e-stat)'!$M63),"-")</f>
        <v>18600</v>
      </c>
      <c r="F100">
        <f>IFERROR(LARGE('貼_耕地面積(全国・e-stat)'!H$24:H$70,'貼_耕地面積(全国・e-stat)'!$M63),"-")</f>
        <v>6060</v>
      </c>
      <c r="G100">
        <f>IFERROR(LARGE('貼_水稲(全国・e-stat)'!$Z$12:$Z$58,'貼_水稲(全国・e-stat)'!$X51),"-")</f>
        <v>9420</v>
      </c>
      <c r="H100">
        <f>IFERROR(LARGE('貼_水稲(全国・e-stat)'!$AF$12:$AF$58,'貼_水稲(全国・e-stat)'!$X51),"-")</f>
        <v>45900</v>
      </c>
      <c r="I100">
        <f>IFERROR(LARGE('貼_水稲(全国・e-stat)'!$AL$12:$AL$58,'貼_水稲(全国・e-stat)'!$X51),"-")</f>
        <v>481</v>
      </c>
      <c r="J100">
        <f>IFERROR(LARGE('貼_小麦(全国・e-stat)'!O$10:O$56,'貼_小麦(全国・e-stat)'!$M49),"-")</f>
        <v>67</v>
      </c>
      <c r="K100">
        <f>IFERROR(LARGE('貼_小麦(全国・e-stat)'!U$10:U$56,'貼_小麦(全国・e-stat)'!$M49),"-")</f>
        <v>124</v>
      </c>
      <c r="L100">
        <f>IFERROR(LARGE('貼_小麦(全国・e-stat)'!AA$10:AA$56,'貼_小麦(全国・e-stat)'!$M49),"-")</f>
        <v>166</v>
      </c>
      <c r="S100">
        <f>IFERROR(LARGE('貼_大豆(全国・e-stat)'!$O$9:$O$55,'貼_大豆(全国・e-stat)'!$M48),"-")</f>
        <v>63</v>
      </c>
      <c r="T100">
        <f>IFERROR(LARGE('貼_大豆(全国・e-stat)'!$U$9:$U$55,'貼_大豆(全国・e-stat)'!$M48),"-")</f>
        <v>37</v>
      </c>
      <c r="U100">
        <f>IFERROR(LARGE('貼_大豆(全国・e-stat)'!$AA$9:$AA$55,'貼_大豆(全国・e-stat)'!$M48),"-")</f>
        <v>54</v>
      </c>
      <c r="Y100">
        <f>IFERROR(LARGE('貼_そば(全国・e-stat)'!K$10:K$56,'貼_そば(全国・e-stat)'!$I49),"-")</f>
        <v>28</v>
      </c>
      <c r="Z100">
        <f>IFERROR(LARGE('貼_そば(全国・e-stat)'!Q$10:Q$56,'貼_そば(全国・e-stat)'!$I49),"-")</f>
        <v>8</v>
      </c>
      <c r="AA100">
        <f>IFERROR(LARGE('貼_そば(全国・e-stat)'!W$10:W$56,'貼_そば(全国・e-stat)'!$I49),"-")</f>
        <v>25</v>
      </c>
      <c r="AB100" t="str">
        <f>IFERROR(LARGE('貼_ばれいしょ(全国・e-stat)'!O$15:O$61,'貼_ばれいしょ(全国・e-stat)'!$M54),"-")</f>
        <v>-</v>
      </c>
      <c r="AC100" t="str">
        <f>IFERROR(LARGE('貼_ばれいしょ(全国・e-stat)'!U$15:U$61,'貼_ばれいしょ(全国・e-stat)'!$M54),"-")</f>
        <v>-</v>
      </c>
      <c r="AD100" t="str">
        <f>IFERROR(LARGE('貼_ばれいしょ(全国・e-stat)'!AA$15:AA$61,'貼_ばれいしょ(全国・e-stat)'!$M54),"-")</f>
        <v>-</v>
      </c>
      <c r="AE100" t="str">
        <f>IFERROR(LARGE('貼_なたね(全国・e-stat)'!O$11:O$57,'貼_なたね(全国・e-stat)'!$M50),"-")</f>
        <v>-</v>
      </c>
      <c r="AF100" t="str">
        <f>IFERROR(LARGE('貼_なたね(全国・e-stat)'!U$11:U$57,'貼_なたね(全国・e-stat)'!$M50),"-")</f>
        <v>-</v>
      </c>
      <c r="AG100" t="str">
        <f>IFERROR(LARGE('貼_なたね(全国・e-stat)'!AA$11:AA$57,'貼_なたね(全国・e-stat)'!$M50),"-")</f>
        <v>-</v>
      </c>
    </row>
    <row r="101" spans="3:33" s="522" customFormat="1">
      <c r="D101">
        <f>IFERROR(LARGE('貼_耕地面積(全国・e-stat)'!F$24:F$70,'貼_耕地面積(全国・e-stat)'!$M64),"-")</f>
        <v>27200</v>
      </c>
      <c r="E101">
        <f>IFERROR(LARGE('貼_耕地面積(全国・e-stat)'!G$24:G$70,'貼_耕地面積(全国・e-stat)'!$M64),"-")</f>
        <v>13200</v>
      </c>
      <c r="F101">
        <f>IFERROR(LARGE('貼_耕地面積(全国・e-stat)'!H$24:H$70,'貼_耕地面積(全国・e-stat)'!$M64),"-")</f>
        <v>5890</v>
      </c>
      <c r="G101">
        <f>IFERROR(LARGE('貼_水稲(全国・e-stat)'!$Z$12:$Z$58,'貼_水稲(全国・e-stat)'!$X52),"-")</f>
        <v>8000</v>
      </c>
      <c r="H101">
        <f>IFERROR(LARGE('貼_水稲(全国・e-stat)'!$AF$12:$AF$58,'貼_水稲(全国・e-stat)'!$X52),"-")</f>
        <v>42100</v>
      </c>
      <c r="I101">
        <f>IFERROR(LARGE('貼_水稲(全国・e-stat)'!$AL$12:$AL$58,'貼_水稲(全国・e-stat)'!$X52),"-")</f>
        <v>476</v>
      </c>
      <c r="J101">
        <f>IFERROR(LARGE('貼_小麦(全国・e-stat)'!O$10:O$56,'貼_小麦(全国・e-stat)'!$M50),"-")</f>
        <v>61</v>
      </c>
      <c r="K101">
        <f>IFERROR(LARGE('貼_小麦(全国・e-stat)'!U$10:U$56,'貼_小麦(全国・e-stat)'!$M50),"-")</f>
        <v>88</v>
      </c>
      <c r="L101">
        <f>IFERROR(LARGE('貼_小麦(全国・e-stat)'!AA$10:AA$56,'貼_小麦(全国・e-stat)'!$M50),"-")</f>
        <v>159</v>
      </c>
      <c r="S101">
        <f>IFERROR(LARGE('貼_大豆(全国・e-stat)'!$O$9:$O$55,'貼_大豆(全国・e-stat)'!$M49),"-")</f>
        <v>46</v>
      </c>
      <c r="T101">
        <f>IFERROR(LARGE('貼_大豆(全国・e-stat)'!$U$9:$U$55,'貼_大豆(全国・e-stat)'!$M49),"-")</f>
        <v>33</v>
      </c>
      <c r="U101">
        <f>IFERROR(LARGE('貼_大豆(全国・e-stat)'!$AA$9:$AA$55,'貼_大豆(全国・e-stat)'!$M49),"-")</f>
        <v>53</v>
      </c>
      <c r="Y101">
        <f>IFERROR(LARGE('貼_そば(全国・e-stat)'!K$10:K$56,'貼_そば(全国・e-stat)'!$I50),"-")</f>
        <v>28</v>
      </c>
      <c r="Z101">
        <f>IFERROR(LARGE('貼_そば(全国・e-stat)'!Q$10:Q$56,'貼_そば(全国・e-stat)'!$I50),"-")</f>
        <v>7</v>
      </c>
      <c r="AA101">
        <f>IFERROR(LARGE('貼_そば(全国・e-stat)'!W$10:W$56,'貼_そば(全国・e-stat)'!$I50),"-")</f>
        <v>25</v>
      </c>
      <c r="AB101" t="str">
        <f>IFERROR(LARGE('貼_ばれいしょ(全国・e-stat)'!O$15:O$61,'貼_ばれいしょ(全国・e-stat)'!$M55),"-")</f>
        <v>-</v>
      </c>
      <c r="AC101" t="str">
        <f>IFERROR(LARGE('貼_ばれいしょ(全国・e-stat)'!U$15:U$61,'貼_ばれいしょ(全国・e-stat)'!$M55),"-")</f>
        <v>-</v>
      </c>
      <c r="AD101" t="str">
        <f>IFERROR(LARGE('貼_ばれいしょ(全国・e-stat)'!AA$15:AA$61,'貼_ばれいしょ(全国・e-stat)'!$M55),"-")</f>
        <v>-</v>
      </c>
      <c r="AE101" t="str">
        <f>IFERROR(LARGE('貼_なたね(全国・e-stat)'!O$11:O$57,'貼_なたね(全国・e-stat)'!$M51),"-")</f>
        <v>-</v>
      </c>
      <c r="AF101" t="str">
        <f>IFERROR(LARGE('貼_なたね(全国・e-stat)'!U$11:U$57,'貼_なたね(全国・e-stat)'!$M51),"-")</f>
        <v>-</v>
      </c>
      <c r="AG101" t="str">
        <f>IFERROR(LARGE('貼_なたね(全国・e-stat)'!AA$11:AA$57,'貼_なたね(全国・e-stat)'!$M51),"-")</f>
        <v>-</v>
      </c>
    </row>
    <row r="102" spans="3:33" s="522" customFormat="1">
      <c r="D102">
        <f>IFERROR(LARGE('貼_耕地面積(全国・e-stat)'!F$24:F$70,'貼_耕地面積(全国・e-stat)'!$M65),"-")</f>
        <v>25000</v>
      </c>
      <c r="E102">
        <f>IFERROR(LARGE('貼_耕地面積(全国・e-stat)'!G$24:G$70,'貼_耕地面積(全国・e-stat)'!$M65),"-")</f>
        <v>8930</v>
      </c>
      <c r="F102">
        <f>IFERROR(LARGE('貼_耕地面積(全国・e-stat)'!H$24:H$70,'貼_耕地面積(全国・e-stat)'!$M65),"-")</f>
        <v>5430</v>
      </c>
      <c r="G102">
        <f>IFERROR(LARGE('貼_水稲(全国・e-stat)'!$Z$12:$Z$58,'貼_水稲(全国・e-stat)'!$X53),"-")</f>
        <v>5680</v>
      </c>
      <c r="H102">
        <f>IFERROR(LARGE('貼_水稲(全国・e-stat)'!$AF$12:$AF$58,'貼_水稲(全国・e-stat)'!$X53),"-")</f>
        <v>28700</v>
      </c>
      <c r="I102">
        <f>IFERROR(LARGE('貼_水稲(全国・e-stat)'!$AL$12:$AL$58,'貼_水稲(全国・e-stat)'!$X53),"-")</f>
        <v>470</v>
      </c>
      <c r="J102">
        <f>IFERROR(LARGE('貼_小麦(全国・e-stat)'!O$10:O$56,'貼_小麦(全国・e-stat)'!$M51),"-")</f>
        <v>38</v>
      </c>
      <c r="K102">
        <f>IFERROR(LARGE('貼_小麦(全国・e-stat)'!U$10:U$56,'貼_小麦(全国・e-stat)'!$M51),"-")</f>
        <v>75</v>
      </c>
      <c r="L102">
        <f>IFERROR(LARGE('貼_小麦(全国・e-stat)'!AA$10:AA$56,'貼_小麦(全国・e-stat)'!$M51),"-")</f>
        <v>156</v>
      </c>
      <c r="S102">
        <f>IFERROR(LARGE('貼_大豆(全国・e-stat)'!$O$9:$O$55,'貼_大豆(全国・e-stat)'!$M50),"-")</f>
        <v>37</v>
      </c>
      <c r="T102">
        <f>IFERROR(LARGE('貼_大豆(全国・e-stat)'!$U$9:$U$55,'貼_大豆(全国・e-stat)'!$M50),"-")</f>
        <v>33</v>
      </c>
      <c r="U102">
        <f>IFERROR(LARGE('貼_大豆(全国・e-stat)'!$AA$9:$AA$55,'貼_大豆(全国・e-stat)'!$M50),"-")</f>
        <v>52</v>
      </c>
      <c r="Y102">
        <f>IFERROR(LARGE('貼_そば(全国・e-stat)'!K$10:K$56,'貼_そば(全国・e-stat)'!$I51),"-")</f>
        <v>27</v>
      </c>
      <c r="Z102">
        <f>IFERROR(LARGE('貼_そば(全国・e-stat)'!Q$10:Q$56,'貼_そば(全国・e-stat)'!$I51),"-")</f>
        <v>6</v>
      </c>
      <c r="AA102">
        <f>IFERROR(LARGE('貼_そば(全国・e-stat)'!W$10:W$56,'貼_そば(全国・e-stat)'!$I51),"-")</f>
        <v>24</v>
      </c>
      <c r="AB102" t="str">
        <f>IFERROR(LARGE('貼_ばれいしょ(全国・e-stat)'!O$15:O$61,'貼_ばれいしょ(全国・e-stat)'!$M56),"-")</f>
        <v>-</v>
      </c>
      <c r="AC102" t="str">
        <f>IFERROR(LARGE('貼_ばれいしょ(全国・e-stat)'!U$15:U$61,'貼_ばれいしょ(全国・e-stat)'!$M56),"-")</f>
        <v>-</v>
      </c>
      <c r="AD102" t="str">
        <f>IFERROR(LARGE('貼_ばれいしょ(全国・e-stat)'!AA$15:AA$61,'貼_ばれいしょ(全国・e-stat)'!$M56),"-")</f>
        <v>-</v>
      </c>
      <c r="AE102" t="str">
        <f>IFERROR(LARGE('貼_なたね(全国・e-stat)'!O$11:O$57,'貼_なたね(全国・e-stat)'!$M52),"-")</f>
        <v>-</v>
      </c>
      <c r="AF102" t="str">
        <f>IFERROR(LARGE('貼_なたね(全国・e-stat)'!U$11:U$57,'貼_なたね(全国・e-stat)'!$M52),"-")</f>
        <v>-</v>
      </c>
      <c r="AG102" t="str">
        <f>IFERROR(LARGE('貼_なたね(全国・e-stat)'!AA$11:AA$57,'貼_なたね(全国・e-stat)'!$M52),"-")</f>
        <v>-</v>
      </c>
    </row>
    <row r="103" spans="3:33" s="522" customFormat="1">
      <c r="D103">
        <f>IFERROR(LARGE('貼_耕地面積(全国・e-stat)'!F$24:F$70,'貼_耕地面積(全国・e-stat)'!$M66),"-")</f>
        <v>23000</v>
      </c>
      <c r="E103">
        <f>IFERROR(LARGE('貼_耕地面積(全国・e-stat)'!G$24:G$70,'貼_耕地面積(全国・e-stat)'!$M66),"-")</f>
        <v>8200</v>
      </c>
      <c r="F103">
        <f>IFERROR(LARGE('貼_耕地面積(全国・e-stat)'!H$24:H$70,'貼_耕地面積(全国・e-stat)'!$M66),"-")</f>
        <v>4660</v>
      </c>
      <c r="G103">
        <f>IFERROR(LARGE('貼_水稲(全国・e-stat)'!$Z$12:$Z$58,'貼_水稲(全国・e-stat)'!$X54),"-")</f>
        <v>4680</v>
      </c>
      <c r="H103">
        <f>IFERROR(LARGE('貼_水稲(全国・e-stat)'!$AF$12:$AF$58,'貼_水稲(全国・e-stat)'!$X54),"-")</f>
        <v>25000</v>
      </c>
      <c r="I103">
        <f>IFERROR(LARGE('貼_水稲(全国・e-stat)'!$AL$12:$AL$58,'貼_水稲(全国・e-stat)'!$X54),"-")</f>
        <v>470</v>
      </c>
      <c r="J103">
        <f>IFERROR(LARGE('貼_小麦(全国・e-stat)'!O$10:O$56,'貼_小麦(全国・e-stat)'!$M52),"-")</f>
        <v>14</v>
      </c>
      <c r="K103">
        <f>IFERROR(LARGE('貼_小麦(全国・e-stat)'!U$10:U$56,'貼_小麦(全国・e-stat)'!$M52),"-")</f>
        <v>40</v>
      </c>
      <c r="L103">
        <f>IFERROR(LARGE('貼_小麦(全国・e-stat)'!AA$10:AA$56,'貼_小麦(全国・e-stat)'!$M52),"-")</f>
        <v>150</v>
      </c>
      <c r="S103">
        <f>IFERROR(LARGE('貼_大豆(全国・e-stat)'!$O$9:$O$55,'貼_大豆(全国・e-stat)'!$M51),"-")</f>
        <v>24</v>
      </c>
      <c r="T103">
        <f>IFERROR(LARGE('貼_大豆(全国・e-stat)'!$U$9:$U$55,'貼_大豆(全国・e-stat)'!$M51),"-")</f>
        <v>16</v>
      </c>
      <c r="U103">
        <f>IFERROR(LARGE('貼_大豆(全国・e-stat)'!$AA$9:$AA$55,'貼_大豆(全国・e-stat)'!$M51),"-")</f>
        <v>46</v>
      </c>
      <c r="Y103">
        <f>IFERROR(LARGE('貼_そば(全国・e-stat)'!K$10:K$56,'貼_そば(全国・e-stat)'!$I52),"-")</f>
        <v>21</v>
      </c>
      <c r="Z103">
        <f>IFERROR(LARGE('貼_そば(全国・e-stat)'!Q$10:Q$56,'貼_そば(全国・e-stat)'!$I52),"-")</f>
        <v>5</v>
      </c>
      <c r="AA103">
        <f>IFERROR(LARGE('貼_そば(全国・e-stat)'!W$10:W$56,'貼_そば(全国・e-stat)'!$I52),"-")</f>
        <v>24</v>
      </c>
      <c r="AB103" t="str">
        <f>IFERROR(LARGE('貼_ばれいしょ(全国・e-stat)'!O$15:O$61,'貼_ばれいしょ(全国・e-stat)'!$M57),"-")</f>
        <v>-</v>
      </c>
      <c r="AC103" t="str">
        <f>IFERROR(LARGE('貼_ばれいしょ(全国・e-stat)'!U$15:U$61,'貼_ばれいしょ(全国・e-stat)'!$M57),"-")</f>
        <v>-</v>
      </c>
      <c r="AD103" t="str">
        <f>IFERROR(LARGE('貼_ばれいしょ(全国・e-stat)'!AA$15:AA$61,'貼_ばれいしょ(全国・e-stat)'!$M57),"-")</f>
        <v>-</v>
      </c>
      <c r="AE103" t="str">
        <f>IFERROR(LARGE('貼_なたね(全国・e-stat)'!O$11:O$57,'貼_なたね(全国・e-stat)'!$M53),"-")</f>
        <v>-</v>
      </c>
      <c r="AF103" t="str">
        <f>IFERROR(LARGE('貼_なたね(全国・e-stat)'!U$11:U$57,'貼_なたね(全国・e-stat)'!$M53),"-")</f>
        <v>-</v>
      </c>
      <c r="AG103" t="str">
        <f>IFERROR(LARGE('貼_なたね(全国・e-stat)'!AA$11:AA$57,'貼_なたね(全国・e-stat)'!$M53),"-")</f>
        <v>-</v>
      </c>
    </row>
    <row r="104" spans="3:33" s="522" customFormat="1">
      <c r="D104">
        <f>IFERROR(LARGE('貼_耕地面積(全国・e-stat)'!F$24:F$70,'貼_耕地面積(全国・e-stat)'!$M67),"-")</f>
        <v>18700</v>
      </c>
      <c r="E104">
        <f>IFERROR(LARGE('貼_耕地面積(全国・e-stat)'!G$24:G$70,'貼_耕地面積(全国・e-stat)'!$M67),"-")</f>
        <v>7540</v>
      </c>
      <c r="F104">
        <f>IFERROR(LARGE('貼_耕地面積(全国・e-stat)'!H$24:H$70,'貼_耕地面積(全国・e-stat)'!$M67),"-")</f>
        <v>3690</v>
      </c>
      <c r="G104">
        <f>IFERROR(LARGE('貼_水稲(全国・e-stat)'!$Z$12:$Z$58,'貼_水稲(全国・e-stat)'!$X55),"-")</f>
        <v>4290</v>
      </c>
      <c r="H104">
        <f>IFERROR(LARGE('貼_水稲(全国・e-stat)'!$AF$12:$AF$58,'貼_水稲(全国・e-stat)'!$X55),"-")</f>
        <v>20700</v>
      </c>
      <c r="I104">
        <f>IFERROR(LARGE('貼_水稲(全国・e-stat)'!$AL$12:$AL$58,'貼_水稲(全国・e-stat)'!$X55),"-")</f>
        <v>467</v>
      </c>
      <c r="J104">
        <f>IFERROR(LARGE('貼_小麦(全国・e-stat)'!O$10:O$56,'貼_小麦(全国・e-stat)'!$M53),"-")</f>
        <v>10</v>
      </c>
      <c r="K104">
        <f>IFERROR(LARGE('貼_小麦(全国・e-stat)'!U$10:U$56,'貼_小麦(全国・e-stat)'!$M53),"-")</f>
        <v>21</v>
      </c>
      <c r="L104">
        <f>IFERROR(LARGE('貼_小麦(全国・e-stat)'!AA$10:AA$56,'貼_小麦(全国・e-stat)'!$M53),"-")</f>
        <v>143</v>
      </c>
      <c r="S104">
        <f>IFERROR(LARGE('貼_大豆(全国・e-stat)'!$O$9:$O$55,'貼_大豆(全国・e-stat)'!$M52),"-")</f>
        <v>13</v>
      </c>
      <c r="T104">
        <f>IFERROR(LARGE('貼_大豆(全国・e-stat)'!$U$9:$U$55,'貼_大豆(全国・e-stat)'!$M52),"-")</f>
        <v>7</v>
      </c>
      <c r="U104">
        <f>IFERROR(LARGE('貼_大豆(全国・e-stat)'!$AA$9:$AA$55,'貼_大豆(全国・e-stat)'!$M52),"-")</f>
        <v>31</v>
      </c>
      <c r="Y104">
        <f>IFERROR(LARGE('貼_そば(全国・e-stat)'!K$10:K$56,'貼_そば(全国・e-stat)'!$I53),"-")</f>
        <v>3</v>
      </c>
      <c r="Z104">
        <f>IFERROR(LARGE('貼_そば(全国・e-stat)'!Q$10:Q$56,'貼_そば(全国・e-stat)'!$I53),"-")</f>
        <v>1</v>
      </c>
      <c r="AA104">
        <f>IFERROR(LARGE('貼_そば(全国・e-stat)'!W$10:W$56,'貼_そば(全国・e-stat)'!$I53),"-")</f>
        <v>24</v>
      </c>
      <c r="AB104" t="str">
        <f>IFERROR(LARGE('貼_ばれいしょ(全国・e-stat)'!O$15:O$61,'貼_ばれいしょ(全国・e-stat)'!$M58),"-")</f>
        <v>-</v>
      </c>
      <c r="AC104" t="str">
        <f>IFERROR(LARGE('貼_ばれいしょ(全国・e-stat)'!U$15:U$61,'貼_ばれいしょ(全国・e-stat)'!$M58),"-")</f>
        <v>-</v>
      </c>
      <c r="AD104" t="str">
        <f>IFERROR(LARGE('貼_ばれいしょ(全国・e-stat)'!AA$15:AA$61,'貼_ばれいしょ(全国・e-stat)'!$M58),"-")</f>
        <v>-</v>
      </c>
      <c r="AE104" t="str">
        <f>IFERROR(LARGE('貼_なたね(全国・e-stat)'!O$11:O$57,'貼_なたね(全国・e-stat)'!$M54),"-")</f>
        <v>-</v>
      </c>
      <c r="AF104" t="str">
        <f>IFERROR(LARGE('貼_なたね(全国・e-stat)'!U$11:U$57,'貼_なたね(全国・e-stat)'!$M54),"-")</f>
        <v>-</v>
      </c>
      <c r="AG104" t="str">
        <f>IFERROR(LARGE('貼_なたね(全国・e-stat)'!AA$11:AA$57,'貼_なたね(全国・e-stat)'!$M54),"-")</f>
        <v>-</v>
      </c>
    </row>
    <row r="105" spans="3:33" s="522" customFormat="1">
      <c r="D105">
        <f>IFERROR(LARGE('貼_耕地面積(全国・e-stat)'!F$24:F$70,'貼_耕地面積(全国・e-stat)'!$M68),"-")</f>
        <v>17800</v>
      </c>
      <c r="E105">
        <f>IFERROR(LARGE('貼_耕地面積(全国・e-stat)'!G$24:G$70,'貼_耕地面積(全国・e-stat)'!$M68),"-")</f>
        <v>3460</v>
      </c>
      <c r="F105">
        <f>IFERROR(LARGE('貼_耕地面積(全国・e-stat)'!H$24:H$70,'貼_耕地面積(全国・e-stat)'!$M68),"-")</f>
        <v>3660</v>
      </c>
      <c r="G105">
        <f>IFERROR(LARGE('貼_水稲(全国・e-stat)'!$Z$12:$Z$58,'貼_水稲(全国・e-stat)'!$X56),"-")</f>
        <v>2840</v>
      </c>
      <c r="H105">
        <f>IFERROR(LARGE('貼_水稲(全国・e-stat)'!$AF$12:$AF$58,'貼_水稲(全国・e-stat)'!$X56),"-")</f>
        <v>13700</v>
      </c>
      <c r="I105">
        <f>IFERROR(LARGE('貼_水稲(全国・e-stat)'!$AL$12:$AL$58,'貼_水稲(全国・e-stat)'!$X56),"-")</f>
        <v>453</v>
      </c>
      <c r="J105">
        <f>IFERROR(LARGE('貼_小麦(全国・e-stat)'!O$10:O$56,'貼_小麦(全国・e-stat)'!$M54),"-")</f>
        <v>10</v>
      </c>
      <c r="K105">
        <f>IFERROR(LARGE('貼_小麦(全国・e-stat)'!U$10:U$56,'貼_小麦(全国・e-stat)'!$M54),"-")</f>
        <v>14</v>
      </c>
      <c r="L105">
        <f>IFERROR(LARGE('貼_小麦(全国・e-stat)'!AA$10:AA$56,'貼_小麦(全国・e-stat)'!$M54),"-")</f>
        <v>119</v>
      </c>
      <c r="S105">
        <f>IFERROR(LARGE('貼_大豆(全国・e-stat)'!$O$9:$O$55,'貼_大豆(全国・e-stat)'!$M53),"-")</f>
        <v>11</v>
      </c>
      <c r="T105">
        <f>IFERROR(LARGE('貼_大豆(全国・e-stat)'!$U$9:$U$55,'貼_大豆(全国・e-stat)'!$M53),"-")</f>
        <v>5</v>
      </c>
      <c r="U105">
        <f>IFERROR(LARGE('貼_大豆(全国・e-stat)'!$AA$9:$AA$55,'貼_大豆(全国・e-stat)'!$M53),"-")</f>
        <v>31</v>
      </c>
      <c r="Y105">
        <f>IFERROR(LARGE('貼_そば(全国・e-stat)'!K$10:K$56,'貼_そば(全国・e-stat)'!$I54),"-")</f>
        <v>3</v>
      </c>
      <c r="Z105">
        <f>IFERROR(LARGE('貼_そば(全国・e-stat)'!Q$10:Q$56,'貼_そば(全国・e-stat)'!$I54),"-")</f>
        <v>1</v>
      </c>
      <c r="AA105">
        <f>IFERROR(LARGE('貼_そば(全国・e-stat)'!W$10:W$56,'貼_そば(全国・e-stat)'!$I54),"-")</f>
        <v>23</v>
      </c>
      <c r="AB105" t="str">
        <f>IFERROR(LARGE('貼_ばれいしょ(全国・e-stat)'!O$15:O$61,'貼_ばれいしょ(全国・e-stat)'!$M59),"-")</f>
        <v>-</v>
      </c>
      <c r="AC105" t="str">
        <f>IFERROR(LARGE('貼_ばれいしょ(全国・e-stat)'!U$15:U$61,'貼_ばれいしょ(全国・e-stat)'!$M59),"-")</f>
        <v>-</v>
      </c>
      <c r="AD105" t="str">
        <f>IFERROR(LARGE('貼_ばれいしょ(全国・e-stat)'!AA$15:AA$61,'貼_ばれいしょ(全国・e-stat)'!$M59),"-")</f>
        <v>-</v>
      </c>
      <c r="AE105" t="str">
        <f>IFERROR(LARGE('貼_なたね(全国・e-stat)'!O$11:O$57,'貼_なたね(全国・e-stat)'!$M55),"-")</f>
        <v>-</v>
      </c>
      <c r="AF105" t="str">
        <f>IFERROR(LARGE('貼_なたね(全国・e-stat)'!U$11:U$57,'貼_なたね(全国・e-stat)'!$M55),"-")</f>
        <v>-</v>
      </c>
      <c r="AG105" t="str">
        <f>IFERROR(LARGE('貼_なたね(全国・e-stat)'!AA$11:AA$57,'貼_なたね(全国・e-stat)'!$M55),"-")</f>
        <v>-</v>
      </c>
    </row>
    <row r="106" spans="3:33" s="522" customFormat="1">
      <c r="D106">
        <f>IFERROR(LARGE('貼_耕地面積(全国・e-stat)'!F$24:F$70,'貼_耕地面積(全国・e-stat)'!$M69),"-")</f>
        <v>11900</v>
      </c>
      <c r="E106">
        <f>IFERROR(LARGE('貼_耕地面積(全国・e-stat)'!G$24:G$70,'貼_耕地面積(全国・e-stat)'!$M69),"-")</f>
        <v>751</v>
      </c>
      <c r="F106">
        <f>IFERROR(LARGE('貼_耕地面積(全国・e-stat)'!H$24:H$70,'貼_耕地面積(全国・e-stat)'!$M69),"-")</f>
        <v>3460</v>
      </c>
      <c r="G106">
        <f>IFERROR(LARGE('貼_水稲(全国・e-stat)'!$Z$12:$Z$58,'貼_水稲(全国・e-stat)'!$X57),"-")</f>
        <v>599</v>
      </c>
      <c r="H106">
        <f>IFERROR(LARGE('貼_水稲(全国・e-stat)'!$AF$12:$AF$58,'貼_水稲(全国・e-stat)'!$X57),"-")</f>
        <v>1950</v>
      </c>
      <c r="I106">
        <f>IFERROR(LARGE('貼_水稲(全国・e-stat)'!$AL$12:$AL$58,'貼_水稲(全国・e-stat)'!$X57),"-")</f>
        <v>414</v>
      </c>
      <c r="J106">
        <f>IFERROR(LARGE('貼_小麦(全国・e-stat)'!O$10:O$56,'貼_小麦(全国・e-stat)'!$M55),"-")</f>
        <v>4</v>
      </c>
      <c r="K106">
        <f>IFERROR(LARGE('貼_小麦(全国・e-stat)'!U$10:U$56,'貼_小麦(全国・e-stat)'!$M55),"-")</f>
        <v>5</v>
      </c>
      <c r="L106">
        <f>IFERROR(LARGE('貼_小麦(全国・e-stat)'!AA$10:AA$56,'貼_小麦(全国・e-stat)'!$M55),"-")</f>
        <v>113</v>
      </c>
      <c r="S106">
        <f>IFERROR(LARGE('貼_大豆(全国・e-stat)'!$O$9:$O$55,'貼_大豆(全国・e-stat)'!$M54),"-")</f>
        <v>4</v>
      </c>
      <c r="T106">
        <f>IFERROR(LARGE('貼_大豆(全国・e-stat)'!$U$9:$U$55,'貼_大豆(全国・e-stat)'!$M54),"-")</f>
        <v>3</v>
      </c>
      <c r="U106">
        <f>IFERROR(LARGE('貼_大豆(全国・e-stat)'!$AA$9:$AA$55,'貼_大豆(全国・e-stat)'!$M54),"-")</f>
        <v>26</v>
      </c>
      <c r="Y106">
        <f>IFERROR(LARGE('貼_そば(全国・e-stat)'!K$10:K$56,'貼_そば(全国・e-stat)'!$I55),"-")</f>
        <v>3</v>
      </c>
      <c r="Z106">
        <f>IFERROR(LARGE('貼_そば(全国・e-stat)'!Q$10:Q$56,'貼_そば(全国・e-stat)'!$I55),"-")</f>
        <v>1</v>
      </c>
      <c r="AA106">
        <f>IFERROR(LARGE('貼_そば(全国・e-stat)'!W$10:W$56,'貼_そば(全国・e-stat)'!$I55),"-")</f>
        <v>21</v>
      </c>
      <c r="AB106" t="str">
        <f>IFERROR(LARGE('貼_ばれいしょ(全国・e-stat)'!O$15:O$61,'貼_ばれいしょ(全国・e-stat)'!$M60),"-")</f>
        <v>-</v>
      </c>
      <c r="AC106" t="str">
        <f>IFERROR(LARGE('貼_ばれいしょ(全国・e-stat)'!U$15:U$61,'貼_ばれいしょ(全国・e-stat)'!$M60),"-")</f>
        <v>-</v>
      </c>
      <c r="AD106" t="str">
        <f>IFERROR(LARGE('貼_ばれいしょ(全国・e-stat)'!AA$15:AA$61,'貼_ばれいしょ(全国・e-stat)'!$M60),"-")</f>
        <v>-</v>
      </c>
      <c r="AE106" t="str">
        <f>IFERROR(LARGE('貼_なたね(全国・e-stat)'!O$11:O$57,'貼_なたね(全国・e-stat)'!$M56),"-")</f>
        <v>-</v>
      </c>
      <c r="AF106" t="str">
        <f>IFERROR(LARGE('貼_なたね(全国・e-stat)'!U$11:U$57,'貼_なたね(全国・e-stat)'!$M56),"-")</f>
        <v>-</v>
      </c>
      <c r="AG106" t="str">
        <f>IFERROR(LARGE('貼_なたね(全国・e-stat)'!AA$11:AA$57,'貼_なたね(全国・e-stat)'!$M56),"-")</f>
        <v>-</v>
      </c>
    </row>
    <row r="107" spans="3:33" s="522" customFormat="1">
      <c r="D107">
        <f>IFERROR(LARGE('貼_耕地面積(全国・e-stat)'!F$24:F$70,'貼_耕地面積(全国・e-stat)'!$M70),"-")</f>
        <v>6090</v>
      </c>
      <c r="E107">
        <f>IFERROR(LARGE('貼_耕地面積(全国・e-stat)'!G$24:G$70,'貼_耕地面積(全国・e-stat)'!$M70),"-")</f>
        <v>203</v>
      </c>
      <c r="F107">
        <f>IFERROR(LARGE('貼_耕地面積(全国・e-stat)'!H$24:H$70,'貼_耕地面積(全国・e-stat)'!$M70),"-")</f>
        <v>2720</v>
      </c>
      <c r="G107">
        <f>IFERROR(LARGE('貼_水稲(全国・e-stat)'!$Z$12:$Z$58,'貼_水稲(全国・e-stat)'!$X58),"-")</f>
        <v>107</v>
      </c>
      <c r="H107">
        <f>IFERROR(LARGE('貼_水稲(全国・e-stat)'!$AF$12:$AF$58,'貼_水稲(全国・e-stat)'!$X58),"-")</f>
        <v>443</v>
      </c>
      <c r="I107">
        <f>IFERROR(LARGE('貼_水稲(全国・e-stat)'!$AL$12:$AL$58,'貼_水稲(全国・e-stat)'!$X58),"-")</f>
        <v>326</v>
      </c>
      <c r="J107">
        <f>IFERROR(LARGE('貼_小麦(全国・e-stat)'!O$10:O$56,'貼_小麦(全国・e-stat)'!$M56),"-")</f>
        <v>1</v>
      </c>
      <c r="K107">
        <f>IFERROR(LARGE('貼_小麦(全国・e-stat)'!U$10:U$56,'貼_小麦(全国・e-stat)'!$M56),"-")</f>
        <v>2</v>
      </c>
      <c r="L107">
        <f>IFERROR(LARGE('貼_小麦(全国・e-stat)'!AA$10:AA$56,'貼_小麦(全国・e-stat)'!$M56),"-")</f>
        <v>112</v>
      </c>
      <c r="S107" t="str">
        <f>IFERROR(LARGE('貼_大豆(全国・e-stat)'!$O$9:$O$55,'貼_大豆(全国・e-stat)'!$M55),"-")</f>
        <v>-</v>
      </c>
      <c r="T107" t="str">
        <f>IFERROR(LARGE('貼_大豆(全国・e-stat)'!$U$9:$U$55,'貼_大豆(全国・e-stat)'!$M55),"-")</f>
        <v>-</v>
      </c>
      <c r="U107" t="str">
        <f>IFERROR(LARGE('貼_大豆(全国・e-stat)'!$AA$9:$AA$55,'貼_大豆(全国・e-stat)'!$M55),"-")</f>
        <v>-</v>
      </c>
      <c r="Y107" t="str">
        <f>IFERROR(LARGE('貼_そば(全国・e-stat)'!K$10:K$56,'貼_そば(全国・e-stat)'!$I56),"-")</f>
        <v>-</v>
      </c>
      <c r="Z107" t="str">
        <f>IFERROR(LARGE('貼_そば(全国・e-stat)'!Q$10:Q$56,'貼_そば(全国・e-stat)'!$I56),"-")</f>
        <v>-</v>
      </c>
      <c r="AA107">
        <f>IFERROR(LARGE('貼_そば(全国・e-stat)'!W$10:W$56,'貼_そば(全国・e-stat)'!$I56),"-")</f>
        <v>20</v>
      </c>
      <c r="AB107" t="str">
        <f>IFERROR(LARGE('貼_ばれいしょ(全国・e-stat)'!O$15:O$61,'貼_ばれいしょ(全国・e-stat)'!$M61),"-")</f>
        <v>-</v>
      </c>
      <c r="AC107" t="str">
        <f>IFERROR(LARGE('貼_ばれいしょ(全国・e-stat)'!U$15:U$61,'貼_ばれいしょ(全国・e-stat)'!$M61),"-")</f>
        <v>-</v>
      </c>
      <c r="AD107" t="str">
        <f>IFERROR(LARGE('貼_ばれいしょ(全国・e-stat)'!AA$15:AA$61,'貼_ばれいしょ(全国・e-stat)'!$M61),"-")</f>
        <v>-</v>
      </c>
      <c r="AE107" t="str">
        <f>IFERROR(LARGE('貼_なたね(全国・e-stat)'!O$11:O$57,'貼_なたね(全国・e-stat)'!$M57),"-")</f>
        <v>-</v>
      </c>
      <c r="AF107" t="str">
        <f>IFERROR(LARGE('貼_なたね(全国・e-stat)'!U$11:U$57,'貼_なたね(全国・e-stat)'!$M57),"-")</f>
        <v>-</v>
      </c>
      <c r="AG107" t="str">
        <f>IFERROR(LARGE('貼_なたね(全国・e-stat)'!AA$11:AA$57,'貼_なたね(全国・e-stat)'!$M57),"-")</f>
        <v>-</v>
      </c>
    </row>
    <row r="108" spans="3:33">
      <c r="C108" s="95" t="s">
        <v>10</v>
      </c>
      <c r="D108">
        <f>RANK(D61,D$61:D$65,0)</f>
        <v>1</v>
      </c>
      <c r="E108">
        <f t="shared" ref="E108:L108" si="0">RANK(E61,E$61:E$65,0)</f>
        <v>1</v>
      </c>
      <c r="F108">
        <f t="shared" si="0"/>
        <v>1</v>
      </c>
      <c r="G108">
        <f t="shared" si="0"/>
        <v>1</v>
      </c>
      <c r="H108">
        <f t="shared" si="0"/>
        <v>1</v>
      </c>
      <c r="I108">
        <f t="shared" si="0"/>
        <v>1</v>
      </c>
      <c r="J108">
        <f t="shared" si="0"/>
        <v>1</v>
      </c>
      <c r="K108">
        <f t="shared" si="0"/>
        <v>1</v>
      </c>
      <c r="L108">
        <f t="shared" si="0"/>
        <v>1</v>
      </c>
      <c r="S108">
        <f t="shared" ref="S108:AG108" si="1">RANK(S61,S$61:S$65,0)</f>
        <v>1</v>
      </c>
      <c r="T108">
        <f t="shared" si="1"/>
        <v>1</v>
      </c>
      <c r="U108">
        <f t="shared" si="1"/>
        <v>1</v>
      </c>
      <c r="V108">
        <f>RANK(V61,V$61:V$65,0)</f>
        <v>1</v>
      </c>
      <c r="W108">
        <f>RANK(W61,W$61:W$65,0)</f>
        <v>1</v>
      </c>
      <c r="X108">
        <f>RANK(X61,X$61:X$65,0)</f>
        <v>3</v>
      </c>
      <c r="Y108">
        <f t="shared" si="1"/>
        <v>1</v>
      </c>
      <c r="Z108">
        <f t="shared" si="1"/>
        <v>1</v>
      </c>
      <c r="AA108">
        <f t="shared" si="1"/>
        <v>1</v>
      </c>
      <c r="AB108">
        <f t="shared" si="1"/>
        <v>1</v>
      </c>
      <c r="AC108">
        <f t="shared" si="1"/>
        <v>1</v>
      </c>
      <c r="AD108">
        <f t="shared" si="1"/>
        <v>1</v>
      </c>
      <c r="AE108">
        <f t="shared" si="1"/>
        <v>1</v>
      </c>
      <c r="AF108">
        <f t="shared" si="1"/>
        <v>1</v>
      </c>
      <c r="AG108">
        <f t="shared" si="1"/>
        <v>1</v>
      </c>
    </row>
    <row r="109" spans="3:33">
      <c r="C109" s="95"/>
      <c r="D109">
        <f t="shared" ref="D109:L109" si="2">RANK(D62,D$61:D$65,0)</f>
        <v>2</v>
      </c>
      <c r="E109">
        <f t="shared" si="2"/>
        <v>2</v>
      </c>
      <c r="F109">
        <f t="shared" si="2"/>
        <v>2</v>
      </c>
      <c r="G109">
        <f t="shared" si="2"/>
        <v>2</v>
      </c>
      <c r="H109">
        <f t="shared" si="2"/>
        <v>2</v>
      </c>
      <c r="I109">
        <f t="shared" si="2"/>
        <v>2</v>
      </c>
      <c r="J109">
        <f t="shared" si="2"/>
        <v>2</v>
      </c>
      <c r="K109">
        <f t="shared" si="2"/>
        <v>2</v>
      </c>
      <c r="L109">
        <f t="shared" si="2"/>
        <v>2</v>
      </c>
      <c r="M109" s="264"/>
      <c r="S109">
        <f t="shared" ref="S109:U112" si="3">RANK(S62,S$61:S$65,0)</f>
        <v>2</v>
      </c>
      <c r="T109">
        <f t="shared" si="3"/>
        <v>2</v>
      </c>
      <c r="U109">
        <f t="shared" si="3"/>
        <v>2</v>
      </c>
      <c r="Y109">
        <f t="shared" ref="Y109:AG109" si="4">RANK(Y62,Y$61:Y$65,0)</f>
        <v>2</v>
      </c>
      <c r="Z109">
        <f t="shared" si="4"/>
        <v>2</v>
      </c>
      <c r="AA109">
        <f t="shared" si="4"/>
        <v>2</v>
      </c>
      <c r="AB109">
        <f t="shared" si="4"/>
        <v>2</v>
      </c>
      <c r="AC109">
        <f t="shared" si="4"/>
        <v>2</v>
      </c>
      <c r="AD109">
        <f t="shared" si="4"/>
        <v>2</v>
      </c>
      <c r="AE109">
        <f t="shared" si="4"/>
        <v>2</v>
      </c>
      <c r="AF109">
        <f t="shared" si="4"/>
        <v>2</v>
      </c>
      <c r="AG109">
        <f t="shared" si="4"/>
        <v>2</v>
      </c>
    </row>
    <row r="110" spans="3:33">
      <c r="C110" s="95"/>
      <c r="D110">
        <f t="shared" ref="D110:L110" si="5">RANK(D63,D$61:D$65,0)</f>
        <v>3</v>
      </c>
      <c r="E110">
        <f t="shared" si="5"/>
        <v>3</v>
      </c>
      <c r="F110">
        <f t="shared" si="5"/>
        <v>3</v>
      </c>
      <c r="G110">
        <f t="shared" si="5"/>
        <v>3</v>
      </c>
      <c r="H110">
        <f t="shared" si="5"/>
        <v>3</v>
      </c>
      <c r="I110">
        <f t="shared" si="5"/>
        <v>3</v>
      </c>
      <c r="J110">
        <f t="shared" si="5"/>
        <v>3</v>
      </c>
      <c r="K110">
        <f t="shared" si="5"/>
        <v>3</v>
      </c>
      <c r="L110">
        <f t="shared" si="5"/>
        <v>3</v>
      </c>
      <c r="M110" s="264"/>
      <c r="S110">
        <f t="shared" si="3"/>
        <v>3</v>
      </c>
      <c r="T110">
        <f t="shared" si="3"/>
        <v>3</v>
      </c>
      <c r="U110">
        <f t="shared" si="3"/>
        <v>3</v>
      </c>
      <c r="Y110">
        <f t="shared" ref="Y110:AG110" si="6">RANK(Y63,Y$61:Y$65,0)</f>
        <v>3</v>
      </c>
      <c r="Z110">
        <f t="shared" si="6"/>
        <v>3</v>
      </c>
      <c r="AA110">
        <f t="shared" si="6"/>
        <v>3</v>
      </c>
      <c r="AB110">
        <f t="shared" si="6"/>
        <v>3</v>
      </c>
      <c r="AC110">
        <f t="shared" si="6"/>
        <v>3</v>
      </c>
      <c r="AD110">
        <f t="shared" si="6"/>
        <v>3</v>
      </c>
      <c r="AE110">
        <f t="shared" si="6"/>
        <v>3</v>
      </c>
      <c r="AF110">
        <f t="shared" si="6"/>
        <v>3</v>
      </c>
      <c r="AG110">
        <f t="shared" si="6"/>
        <v>3</v>
      </c>
    </row>
    <row r="111" spans="3:33">
      <c r="C111" s="95"/>
      <c r="D111">
        <f t="shared" ref="D111:L111" si="7">RANK(D64,D$61:D$65,0)</f>
        <v>4</v>
      </c>
      <c r="E111">
        <f t="shared" si="7"/>
        <v>4</v>
      </c>
      <c r="F111">
        <f t="shared" si="7"/>
        <v>4</v>
      </c>
      <c r="G111">
        <f t="shared" si="7"/>
        <v>4</v>
      </c>
      <c r="H111">
        <f t="shared" si="7"/>
        <v>4</v>
      </c>
      <c r="I111">
        <f t="shared" si="7"/>
        <v>4</v>
      </c>
      <c r="J111">
        <f t="shared" si="7"/>
        <v>4</v>
      </c>
      <c r="K111">
        <f t="shared" si="7"/>
        <v>4</v>
      </c>
      <c r="L111">
        <f t="shared" si="7"/>
        <v>4</v>
      </c>
      <c r="M111" s="264"/>
      <c r="S111">
        <f t="shared" si="3"/>
        <v>4</v>
      </c>
      <c r="T111">
        <f t="shared" si="3"/>
        <v>4</v>
      </c>
      <c r="U111">
        <f t="shared" si="3"/>
        <v>4</v>
      </c>
      <c r="Y111">
        <f t="shared" ref="Y111:AG112" si="8">RANK(Y64,Y$61:Y$65,0)</f>
        <v>4</v>
      </c>
      <c r="Z111">
        <f t="shared" si="8"/>
        <v>4</v>
      </c>
      <c r="AA111">
        <f t="shared" si="8"/>
        <v>4</v>
      </c>
      <c r="AB111">
        <f t="shared" si="8"/>
        <v>4</v>
      </c>
      <c r="AC111">
        <f t="shared" si="8"/>
        <v>4</v>
      </c>
      <c r="AD111">
        <f t="shared" si="8"/>
        <v>4</v>
      </c>
      <c r="AE111">
        <f t="shared" si="8"/>
        <v>4</v>
      </c>
      <c r="AF111">
        <f t="shared" si="8"/>
        <v>4</v>
      </c>
      <c r="AG111">
        <f t="shared" si="8"/>
        <v>4</v>
      </c>
    </row>
    <row r="112" spans="3:33">
      <c r="C112" s="95"/>
      <c r="D112">
        <f t="shared" ref="D112:L112" si="9">RANK(D65,D$61:D$65,0)</f>
        <v>5</v>
      </c>
      <c r="E112">
        <f t="shared" si="9"/>
        <v>5</v>
      </c>
      <c r="F112">
        <f t="shared" si="9"/>
        <v>5</v>
      </c>
      <c r="G112">
        <f t="shared" si="9"/>
        <v>5</v>
      </c>
      <c r="H112">
        <f t="shared" si="9"/>
        <v>5</v>
      </c>
      <c r="I112">
        <f t="shared" si="9"/>
        <v>4</v>
      </c>
      <c r="J112">
        <f t="shared" si="9"/>
        <v>5</v>
      </c>
      <c r="K112">
        <f t="shared" si="9"/>
        <v>5</v>
      </c>
      <c r="L112">
        <f t="shared" si="9"/>
        <v>5</v>
      </c>
      <c r="M112" s="264"/>
      <c r="S112">
        <f t="shared" si="3"/>
        <v>5</v>
      </c>
      <c r="T112">
        <f t="shared" si="3"/>
        <v>5</v>
      </c>
      <c r="U112">
        <f t="shared" si="3"/>
        <v>5</v>
      </c>
      <c r="Y112">
        <f>RANK(Y65,Y$61:Y$65,0)</f>
        <v>5</v>
      </c>
      <c r="Z112">
        <f>RANK(Z65,Z$61:Z$65,0)</f>
        <v>5</v>
      </c>
      <c r="AA112">
        <f t="shared" si="8"/>
        <v>5</v>
      </c>
      <c r="AB112">
        <f t="shared" ref="AB112:AG112" si="10">RANK(AB65,AB$61:AB$65,0)</f>
        <v>5</v>
      </c>
      <c r="AC112">
        <f t="shared" si="10"/>
        <v>5</v>
      </c>
      <c r="AD112">
        <f t="shared" si="10"/>
        <v>5</v>
      </c>
      <c r="AE112">
        <f t="shared" si="10"/>
        <v>5</v>
      </c>
      <c r="AF112">
        <f t="shared" si="10"/>
        <v>5</v>
      </c>
      <c r="AG112">
        <f t="shared" si="10"/>
        <v>5</v>
      </c>
    </row>
    <row r="113" spans="2:33">
      <c r="C113" s="95" t="s">
        <v>101</v>
      </c>
      <c r="D113" s="556"/>
      <c r="E113" s="556"/>
      <c r="F113" s="556"/>
      <c r="G113" s="556"/>
      <c r="H113" s="556"/>
      <c r="I113" s="556"/>
      <c r="J113" s="556"/>
      <c r="K113" s="556"/>
      <c r="L113" s="556"/>
      <c r="M113" s="557"/>
      <c r="N113" s="556"/>
      <c r="O113" s="556"/>
      <c r="P113" s="556"/>
      <c r="Q113" s="556"/>
      <c r="R113" s="556"/>
      <c r="S113" s="556"/>
      <c r="T113" s="556"/>
      <c r="U113" s="556"/>
      <c r="V113" s="556"/>
      <c r="W113" s="556"/>
      <c r="X113" s="556"/>
      <c r="Y113" s="556"/>
      <c r="Z113" s="556"/>
      <c r="AA113" s="556">
        <v>6</v>
      </c>
      <c r="AB113" s="556"/>
      <c r="AC113" s="556"/>
      <c r="AD113" s="556"/>
      <c r="AE113" s="556"/>
      <c r="AF113" s="556"/>
      <c r="AG113" s="556"/>
    </row>
    <row r="114" spans="2:33">
      <c r="C114" t="s">
        <v>102</v>
      </c>
      <c r="D114" s="253" t="s">
        <v>103</v>
      </c>
      <c r="E114" s="253" t="s">
        <v>103</v>
      </c>
      <c r="F114" s="253" t="s">
        <v>103</v>
      </c>
      <c r="G114" s="253" t="s">
        <v>103</v>
      </c>
      <c r="H114" s="253" t="s">
        <v>103</v>
      </c>
      <c r="I114" s="253" t="s">
        <v>104</v>
      </c>
      <c r="J114" s="253" t="s">
        <v>103</v>
      </c>
      <c r="K114" s="253" t="s">
        <v>103</v>
      </c>
      <c r="L114" s="253" t="s">
        <v>104</v>
      </c>
      <c r="M114" s="253" t="s">
        <v>105</v>
      </c>
      <c r="N114" s="253" t="s">
        <v>106</v>
      </c>
      <c r="O114" s="253" t="s">
        <v>107</v>
      </c>
      <c r="P114" s="253" t="s">
        <v>105</v>
      </c>
      <c r="Q114" s="253" t="s">
        <v>106</v>
      </c>
      <c r="R114" s="253" t="s">
        <v>107</v>
      </c>
      <c r="S114" s="253" t="s">
        <v>103</v>
      </c>
      <c r="T114" s="253" t="s">
        <v>103</v>
      </c>
      <c r="U114" s="253" t="s">
        <v>104</v>
      </c>
      <c r="V114" s="253" t="s">
        <v>108</v>
      </c>
      <c r="W114" s="253" t="s">
        <v>108</v>
      </c>
      <c r="X114" s="253" t="s">
        <v>107</v>
      </c>
      <c r="Y114" s="253" t="s">
        <v>103</v>
      </c>
      <c r="Z114" s="253" t="s">
        <v>103</v>
      </c>
      <c r="AA114" s="253" t="s">
        <v>86</v>
      </c>
      <c r="AB114" s="253" t="s">
        <v>103</v>
      </c>
      <c r="AC114" s="253" t="s">
        <v>103</v>
      </c>
      <c r="AD114" s="253" t="s">
        <v>104</v>
      </c>
      <c r="AE114" s="253" t="s">
        <v>103</v>
      </c>
      <c r="AF114" s="253" t="s">
        <v>103</v>
      </c>
      <c r="AG114" s="253" t="s">
        <v>104</v>
      </c>
    </row>
    <row r="115" spans="2:33">
      <c r="C115" s="262" t="s">
        <v>109</v>
      </c>
      <c r="D115" s="99">
        <f>ROUND(D136/D60*100,1)</f>
        <v>26.6</v>
      </c>
      <c r="E115" s="100">
        <f>ROUND(E136/E60*100,1)</f>
        <v>9.5</v>
      </c>
      <c r="F115" s="100">
        <f>ROUND(F136/F60*100,1)</f>
        <v>47</v>
      </c>
      <c r="G115" s="100">
        <f>ROUND(G136/G60*100,1)</f>
        <v>7</v>
      </c>
      <c r="H115" s="100">
        <f>ROUND(H136/H60*100,1)</f>
        <v>7.7</v>
      </c>
      <c r="I115" s="100"/>
      <c r="J115" s="100">
        <f>ROUND(J136/J60*100,1)</f>
        <v>56.9</v>
      </c>
      <c r="K115" s="100">
        <f>ROUND(K136/K60*100,1)</f>
        <v>69.400000000000006</v>
      </c>
      <c r="L115" s="100"/>
      <c r="M115" s="100"/>
      <c r="N115" s="100"/>
      <c r="O115" s="100"/>
      <c r="P115" s="100"/>
      <c r="Q115" s="100"/>
      <c r="R115" s="100"/>
      <c r="S115" s="100">
        <f>ROUND(S136/S60*100,1)</f>
        <v>30.4</v>
      </c>
      <c r="T115" s="100">
        <f>ROUND(T136/T60*100,1)</f>
        <v>52.5</v>
      </c>
      <c r="U115" s="100"/>
      <c r="V115" s="100"/>
      <c r="W115" s="100"/>
      <c r="X115" s="100"/>
      <c r="Y115" s="100">
        <f>ROUND(Y136/Y60*100,1)</f>
        <v>37.799999999999997</v>
      </c>
      <c r="Z115" s="100">
        <f>ROUND(Z136/Z60*100,1)</f>
        <v>44.3</v>
      </c>
      <c r="AA115" s="100"/>
      <c r="AB115" s="100">
        <f>ROUND(AB136/AB60*100,1)</f>
        <v>68.099999999999994</v>
      </c>
      <c r="AC115" s="100">
        <f>ROUND(AC136/AC60*100,1)</f>
        <v>81</v>
      </c>
      <c r="AD115" s="100"/>
      <c r="AE115" s="100">
        <f>ROUND(AE136/AE60*100,1)</f>
        <v>59.1</v>
      </c>
      <c r="AF115" s="100">
        <f>ROUND(AF136/AF60*100,1)</f>
        <v>81.2</v>
      </c>
    </row>
    <row r="116" spans="2:33">
      <c r="B116" s="263" t="s">
        <v>110</v>
      </c>
      <c r="C116" s="95" t="s">
        <v>111</v>
      </c>
      <c r="D116" s="97">
        <f>100-D115</f>
        <v>73.400000000000006</v>
      </c>
      <c r="E116" s="98">
        <f>100-E115</f>
        <v>90.5</v>
      </c>
      <c r="F116" s="98">
        <f>100-F115</f>
        <v>53</v>
      </c>
      <c r="G116" s="98">
        <f>100-G115</f>
        <v>93</v>
      </c>
      <c r="H116" s="98">
        <f>100-H115</f>
        <v>92.3</v>
      </c>
      <c r="I116" s="98"/>
      <c r="J116" s="98">
        <f>100-J115</f>
        <v>43.1</v>
      </c>
      <c r="K116" s="98">
        <f>100-K115</f>
        <v>30.599999999999994</v>
      </c>
      <c r="L116" s="98"/>
      <c r="M116" s="98"/>
      <c r="N116" s="98"/>
      <c r="O116" s="98"/>
      <c r="P116" s="98"/>
      <c r="Q116" s="98"/>
      <c r="R116" s="98"/>
      <c r="S116" s="98">
        <f>100-S115</f>
        <v>69.599999999999994</v>
      </c>
      <c r="T116" s="98">
        <f t="shared" ref="T116:Z116" si="11">100-T115</f>
        <v>47.5</v>
      </c>
      <c r="U116" s="98"/>
      <c r="V116" s="98"/>
      <c r="W116" s="98"/>
      <c r="X116" s="98"/>
      <c r="Y116" s="98">
        <f t="shared" si="11"/>
        <v>62.2</v>
      </c>
      <c r="Z116" s="98">
        <f t="shared" si="11"/>
        <v>55.7</v>
      </c>
      <c r="AA116" s="98"/>
      <c r="AB116" s="98">
        <f>100-AB115</f>
        <v>31.900000000000006</v>
      </c>
      <c r="AC116" s="98">
        <f>100-AC115</f>
        <v>19</v>
      </c>
      <c r="AD116" s="98"/>
      <c r="AE116" s="98">
        <f>100-AE115</f>
        <v>40.9</v>
      </c>
      <c r="AF116" s="98">
        <f>100-AF115</f>
        <v>18.799999999999997</v>
      </c>
    </row>
    <row r="117" spans="2:33">
      <c r="B117" t="s">
        <v>96</v>
      </c>
      <c r="C117" s="262" t="s">
        <v>112</v>
      </c>
      <c r="D117" s="97"/>
      <c r="E117" s="98"/>
      <c r="F117" s="98"/>
      <c r="G117" s="98"/>
      <c r="H117" s="98"/>
      <c r="I117" s="149">
        <f>I61</f>
        <v>623</v>
      </c>
      <c r="J117" s="149"/>
      <c r="K117" s="149"/>
      <c r="L117" s="149">
        <f>L61</f>
        <v>541</v>
      </c>
      <c r="M117" s="99">
        <f>ROUND(M61/1000,2)</f>
        <v>105.4</v>
      </c>
      <c r="N117" s="99">
        <f>ROUND(N61/10000,2)</f>
        <v>56.92</v>
      </c>
      <c r="O117">
        <f t="shared" ref="O117:R120" si="12">O61</f>
        <v>540</v>
      </c>
      <c r="P117">
        <f>ROUND(P61/1000,2)</f>
        <v>16.8</v>
      </c>
      <c r="Q117" s="99">
        <f>ROUND(Q61/10000,2)</f>
        <v>6.07</v>
      </c>
      <c r="R117">
        <f t="shared" si="12"/>
        <v>361</v>
      </c>
      <c r="U117">
        <f>U61</f>
        <v>283</v>
      </c>
      <c r="X117">
        <f>X61</f>
        <v>6890</v>
      </c>
      <c r="AA117">
        <f>AA61</f>
        <v>83</v>
      </c>
      <c r="AD117">
        <f>AD61</f>
        <v>3950</v>
      </c>
      <c r="AG117">
        <f>AG61</f>
        <v>257</v>
      </c>
    </row>
    <row r="118" spans="2:33">
      <c r="B118" t="s">
        <v>97</v>
      </c>
      <c r="C118">
        <v>2</v>
      </c>
      <c r="D118" s="97"/>
      <c r="E118" s="98"/>
      <c r="F118" s="98"/>
      <c r="G118" s="98"/>
      <c r="H118" s="98"/>
      <c r="I118" s="149">
        <f>I62</f>
        <v>620</v>
      </c>
      <c r="L118" s="149">
        <f>L62</f>
        <v>473</v>
      </c>
      <c r="M118" s="99">
        <f>ROUND(M62/1000,2)</f>
        <v>108.5</v>
      </c>
      <c r="N118" s="99">
        <f>ROUND(N62/10000,2)</f>
        <v>66.400000000000006</v>
      </c>
      <c r="O118">
        <f t="shared" si="12"/>
        <v>612</v>
      </c>
      <c r="P118">
        <f>ROUND(P62/1000,2)</f>
        <v>17.600000000000001</v>
      </c>
      <c r="Q118" s="99">
        <f>ROUND(Q62/10000,2)</f>
        <v>6.44</v>
      </c>
      <c r="R118">
        <f t="shared" si="12"/>
        <v>366</v>
      </c>
      <c r="U118">
        <f>U62</f>
        <v>163</v>
      </c>
      <c r="X118">
        <f t="shared" ref="X118:X121" si="13">X62</f>
        <v>7040</v>
      </c>
      <c r="AA118">
        <f t="shared" ref="AA118:AD121" si="14">AA62</f>
        <v>80</v>
      </c>
      <c r="AD118">
        <f t="shared" si="14"/>
        <v>2810</v>
      </c>
      <c r="AG118">
        <f>AG62</f>
        <v>221</v>
      </c>
    </row>
    <row r="119" spans="2:33">
      <c r="B119" t="s">
        <v>98</v>
      </c>
      <c r="C119">
        <v>3</v>
      </c>
      <c r="D119" s="97"/>
      <c r="E119" s="98"/>
      <c r="F119" s="98"/>
      <c r="G119" s="98"/>
      <c r="H119" s="98"/>
      <c r="I119" s="149">
        <f>I63</f>
        <v>592</v>
      </c>
      <c r="L119" s="149">
        <f>L63</f>
        <v>443</v>
      </c>
      <c r="M119" s="99">
        <f>ROUND(M63/1000,2)</f>
        <v>112</v>
      </c>
      <c r="N119" s="99">
        <f>ROUND(N63/10000,2)</f>
        <v>56</v>
      </c>
      <c r="O119">
        <f t="shared" si="12"/>
        <v>500</v>
      </c>
      <c r="P119">
        <f>ROUND(P63/1000,2)</f>
        <v>18.600000000000001</v>
      </c>
      <c r="Q119" s="99">
        <f>ROUND(Q63/10000,2)</f>
        <v>5.42</v>
      </c>
      <c r="R119">
        <f t="shared" si="12"/>
        <v>291</v>
      </c>
      <c r="U119">
        <f>U63</f>
        <v>162</v>
      </c>
      <c r="X119">
        <f t="shared" si="13"/>
        <v>6400</v>
      </c>
      <c r="AA119">
        <f t="shared" si="14"/>
        <v>77</v>
      </c>
      <c r="AD119">
        <f t="shared" si="14"/>
        <v>2770</v>
      </c>
      <c r="AG119">
        <f>AG63</f>
        <v>152</v>
      </c>
    </row>
    <row r="120" spans="2:33">
      <c r="B120" t="s">
        <v>99</v>
      </c>
      <c r="C120">
        <v>4</v>
      </c>
      <c r="D120" s="97"/>
      <c r="E120" s="98"/>
      <c r="F120" s="98"/>
      <c r="G120" s="98"/>
      <c r="H120" s="98"/>
      <c r="I120" s="149">
        <f>I64</f>
        <v>583</v>
      </c>
      <c r="L120" s="149">
        <f>L64</f>
        <v>439</v>
      </c>
      <c r="M120" s="99">
        <f>ROUND(M64/1000,2)</f>
        <v>113.7</v>
      </c>
      <c r="N120" s="99">
        <f>ROUND(N64/10000,2)</f>
        <v>65.430000000000007</v>
      </c>
      <c r="O120">
        <f t="shared" si="12"/>
        <v>575</v>
      </c>
      <c r="P120">
        <f>ROUND(P64/1000,2)</f>
        <v>18.5</v>
      </c>
      <c r="Q120" s="99">
        <f>ROUND(Q64/10000,2)</f>
        <v>6.28</v>
      </c>
      <c r="R120">
        <f t="shared" si="12"/>
        <v>339</v>
      </c>
      <c r="U120">
        <f>U64</f>
        <v>144</v>
      </c>
      <c r="X120">
        <f t="shared" si="13"/>
        <v>6650</v>
      </c>
      <c r="AA120">
        <f t="shared" si="14"/>
        <v>75</v>
      </c>
      <c r="AD120">
        <f t="shared" si="14"/>
        <v>2620</v>
      </c>
      <c r="AG120">
        <f>AG64</f>
        <v>137</v>
      </c>
    </row>
    <row r="121" spans="2:33">
      <c r="B121" t="s">
        <v>100</v>
      </c>
      <c r="C121">
        <v>5</v>
      </c>
      <c r="D121" s="97"/>
      <c r="E121" s="98"/>
      <c r="F121" s="98"/>
      <c r="G121" s="98"/>
      <c r="H121" s="98"/>
      <c r="I121" s="149">
        <f>I65</f>
        <v>583</v>
      </c>
      <c r="L121" s="149">
        <f>L65</f>
        <v>395</v>
      </c>
      <c r="M121" s="99">
        <f>ROUND(M65/1000,2)</f>
        <v>113.2</v>
      </c>
      <c r="N121" s="99">
        <f>ROUND(N65/10000,2)</f>
        <v>64.2</v>
      </c>
      <c r="O121">
        <f>O65</f>
        <v>567</v>
      </c>
      <c r="P121">
        <f>ROUND(P65/1000,2)</f>
        <v>18.7</v>
      </c>
      <c r="Q121" s="99">
        <f>ROUND(Q65/10000,2)</f>
        <v>7.22</v>
      </c>
      <c r="R121">
        <f>R65</f>
        <v>386</v>
      </c>
      <c r="U121">
        <f>U65</f>
        <v>142</v>
      </c>
      <c r="X121">
        <f t="shared" si="13"/>
        <v>7130</v>
      </c>
      <c r="AA121">
        <f t="shared" si="14"/>
        <v>74</v>
      </c>
      <c r="AD121">
        <f t="shared" si="14"/>
        <v>2500</v>
      </c>
      <c r="AG121">
        <f>AG65</f>
        <v>122</v>
      </c>
    </row>
    <row r="122" spans="2:33">
      <c r="B122" t="s">
        <v>8</v>
      </c>
      <c r="C122" s="95" t="s">
        <v>113</v>
      </c>
      <c r="D122" t="str">
        <f>IFERROR(INDEX('貼_耕地面積(市町村別・公表資料)'!$AG$15:$AG$28,MATCH('貼_耕地面積(市町村別・公表資料)'!AF15,'貼_耕地面積(市町村別・公表資料)'!$AI$15:$AI$28,0)),"-")</f>
        <v>十勝</v>
      </c>
      <c r="E122" t="str">
        <f>IFERROR(INDEX('貼_耕地面積(市町村別・公表資料)'!$AG$15:$AG$28,MATCH('貼_耕地面積(市町村別・公表資料)'!AF15,'貼_耕地面積(市町村別・公表資料)'!$AO$15:$AO$28,0)),"-")</f>
        <v>空知</v>
      </c>
      <c r="F122" t="str">
        <f>IFERROR(INDEX('貼_耕地面積(市町村別・公表資料)'!$AG$15:$AG$28,MATCH('貼_耕地面積(市町村別・公表資料)'!AF15,'貼_耕地面積(市町村別・公表資料)'!$AU$15:$AU$28,0)),"-")</f>
        <v>十勝</v>
      </c>
      <c r="G122" t="str">
        <f>IFERROR(INDEX('貼_水稲(市町村別・公表資料)'!$AF$15:$AF$28,MATCH('貼_水稲(市町村別・公表資料)'!$AE15,'貼_水稲(市町村別・公表資料)'!$AH$15:$AH$28,0)),"-")</f>
        <v>空知</v>
      </c>
      <c r="H122" t="str">
        <f>IFERROR(INDEX('貼_水稲(市町村別・公表資料)'!$AF$15:$AF$28,MATCH('貼_水稲(市町村別・公表資料)'!$AE15,'貼_水稲(市町村別・公表資料)'!$AN$15:$AN$28,0)),"-")</f>
        <v>空知</v>
      </c>
      <c r="I122" t="str">
        <f>IFERROR(INDEX('貼_水稲(市町村別・公表資料)'!$AF$15:$AF$28,MATCH('貼_水稲(市町村別・公表資料)'!$AE15,'貼_水稲(市町村別・公表資料)'!$AT$15:$AT$28,0)),"-")</f>
        <v>上川</v>
      </c>
      <c r="J122" t="str">
        <f>IFERROR(INDEX('貼_小麦(市町村別・公表資料)'!$AH$17:$AH$30,MATCH('貼_小麦(市町村別・公表資料)'!$AG17,'貼_小麦(市町村別・公表資料)'!AJ$17:AJ$30,0)),"-")</f>
        <v>十勝</v>
      </c>
      <c r="K122" t="str">
        <f>IFERROR(INDEX('貼_小麦(市町村別・公表資料)'!$AH$17:$AH$30,MATCH('貼_小麦(市町村別・公表資料)'!$AG17,'貼_小麦(市町村別・公表資料)'!AP$17:AP$30,0)),"-")</f>
        <v>十勝</v>
      </c>
      <c r="L122" t="str">
        <f>IFERROR(INDEX('貼_小麦(市町村別・公表資料)'!$AH$17:$AH$30,MATCH('貼_小麦(市町村別・公表資料)'!$AG17,'貼_小麦(市町村別・公表資料)'!AV$17:AV$30,0)),"-")</f>
        <v>十勝</v>
      </c>
      <c r="M122" t="str">
        <f>IFERROR(INDEX('貼_小麦(市町村別・公表資料)'!$AH$17:$AH$30,MATCH('貼_小麦(市町村別・公表資料)'!$AG17,'貼_小麦(市町村別・公表資料)'!BB$17:BB$30,0)),"-")</f>
        <v>十勝</v>
      </c>
      <c r="N122" t="str">
        <f>IFERROR(INDEX('貼_小麦(市町村別・公表資料)'!$AH$17:$AH$30,MATCH('貼_小麦(市町村別・公表資料)'!$AG17,'貼_小麦(市町村別・公表資料)'!BH$17:BH$30,0)),"-")</f>
        <v>十勝</v>
      </c>
      <c r="O122" t="str">
        <f>IFERROR(INDEX('貼_小麦(市町村別・公表資料)'!$AH$17:$AH$30,MATCH('貼_小麦(市町村別・公表資料)'!$AG17,'貼_小麦(市町村別・公表資料)'!BN$17:BN$30,0)),"-")</f>
        <v>十勝</v>
      </c>
      <c r="P122" t="str">
        <f>IFERROR(INDEX('貼_小麦(市町村別・公表資料)'!$AH$17:$AH$30,MATCH('貼_小麦(市町村別・公表資料)'!$AG17,'貼_小麦(市町村別・公表資料)'!BT$17:BT$30,0)),"-")</f>
        <v>オホーツク</v>
      </c>
      <c r="Q122" t="str">
        <f>IFERROR(INDEX('貼_小麦(市町村別・公表資料)'!$AH$17:$AH$30,MATCH('貼_小麦(市町村別・公表資料)'!$AG17,'貼_小麦(市町村別・公表資料)'!BZ$17:BZ$30,0)),"-")</f>
        <v>オホーツク</v>
      </c>
      <c r="R122" t="str">
        <f>IFERROR(INDEX('貼_小麦(市町村別・公表資料)'!$AH$17:$AH$30,MATCH('貼_小麦(市町村別・公表資料)'!$AG17,'貼_小麦(市町村別・公表資料)'!CF$17:CF$30,0)),"-")</f>
        <v>空知</v>
      </c>
      <c r="S122" t="str">
        <f>IFERROR(INDEX('貼_大豆(市町村別・公表資料)'!$AH$16:$AH$29,MATCH('貼_大豆(市町村別・公表資料)'!$AG16,'貼_大豆(市町村別・公表資料)'!AJ$16:AJ$29,0)),"-")</f>
        <v>十勝</v>
      </c>
      <c r="T122" t="str">
        <f>IFERROR(INDEX('貼_大豆(市町村別・公表資料)'!$AH$16:$AH$29,MATCH('貼_大豆(市町村別・公表資料)'!$AG16,'貼_大豆(市町村別・公表資料)'!AP$16:AP$29,0)),"-")</f>
        <v>十勝</v>
      </c>
      <c r="U122" t="str">
        <f>IFERROR(INDEX('貼_大豆(市町村別・公表資料)'!$AH$16:$AH$29,MATCH('貼_大豆(市町村別・公表資料)'!$AG16,'貼_大豆(市町村別・公表資料)'!AV$16:AV$29,0)),"-")</f>
        <v>十勝</v>
      </c>
      <c r="V122" t="str">
        <f>IFERROR(INDEX('貼_てんさい(市町村別・公表資料)'!$AJ$16:$AJ$29,MATCH('貼_てんさい(市町村別・公表資料)'!$AI16,'貼_てんさい(市町村別・公表資料)'!AL$16:AL$29,0)),"-")</f>
        <v>十勝</v>
      </c>
      <c r="W122" t="str">
        <f>IFERROR(INDEX('貼_てんさい(市町村別・公表資料)'!$AJ$16:$AJ$29,MATCH('貼_てんさい(市町村別・公表資料)'!$AI16,'貼_てんさい(市町村別・公表資料)'!AR$16:AR$29,0)),"-")</f>
        <v>十勝</v>
      </c>
      <c r="X122" t="str">
        <f>IFERROR(INDEX('貼_てんさい(市町村別・公表資料)'!$AJ$16:$AJ$29,MATCH('貼_てんさい(市町村別・公表資料)'!$AI16,'貼_てんさい(市町村別・公表資料)'!AX$16:AX$29,0)),"-")</f>
        <v>空知</v>
      </c>
      <c r="Y122" t="str">
        <f>IFERROR(INDEX('貼_そば(市町村別・公表資料)'!$AI$16:$AI$29,MATCH('貼_そば(市町村別・公表資料)'!$AH16,'貼_そば(市町村別・公表資料)'!AK$16:AK$29,0)),"-")</f>
        <v>上川</v>
      </c>
      <c r="Z122" t="str">
        <f>IFERROR(INDEX('貼_そば(市町村別・公表資料)'!$AI$16:$AI$29,MATCH('貼_そば(市町村別・公表資料)'!$AH16,'貼_そば(市町村別・公表資料)'!AQ$16:AQ$29,0)),"-")</f>
        <v>上川</v>
      </c>
      <c r="AA122" t="str">
        <f>IFERROR(INDEX('貼_そば(市町村別・公表資料)'!$AI$16:$AI$29,MATCH('貼_そば(市町村別・公表資料)'!$AH16,'貼_そば(市町村別・公表資料)'!AW$16:AW$29,0)),"-")</f>
        <v>十勝</v>
      </c>
      <c r="AB122" t="str">
        <f>IFERROR(INDEX('貼_ばれいしょ(市町村別・公表資料)'!$AH$16:$AH$29,MATCH('貼_ばれいしょ(市町村別・公表資料)'!$AG16,'貼_ばれいしょ(市町村別・公表資料)'!AJ$16:AJ$29,0)),"-")</f>
        <v>十勝</v>
      </c>
      <c r="AC122" t="str">
        <f>IFERROR(INDEX('貼_ばれいしょ(市町村別・公表資料)'!$AH$16:$AH$29,MATCH('貼_ばれいしょ(市町村別・公表資料)'!$AG16,'貼_ばれいしょ(市町村別・公表資料)'!AP$16:AP$29,0)),"-")</f>
        <v>十勝</v>
      </c>
      <c r="AD122" t="str">
        <f>IFERROR(INDEX('貼_ばれいしょ(市町村別・公表資料)'!$AH$16:$AH$29,MATCH('貼_ばれいしょ(市町村別・公表資料)'!$AG16,'貼_ばれいしょ(市町村別・公表資料)'!AV$16:AV$29,0)),"-")</f>
        <v>オホーツク</v>
      </c>
      <c r="AE122" t="str">
        <f>IFERROR(INDEX('貼_なたね(市町村別・公表資料)'!$O$16:$O$29,MATCH('貼_なたね(市町村別・公表資料)'!$N16,'貼_なたね(市町村別・公表資料)'!Q$16:Q$29,0)),"-")</f>
        <v>空知</v>
      </c>
      <c r="AF122" t="str">
        <f>IFERROR(INDEX('貼_なたね(市町村別・公表資料)'!$O$16:$O$29,MATCH('貼_なたね(市町村別・公表資料)'!$N16,'貼_なたね(市町村別・公表資料)'!W$16:W$29,0)),"-")</f>
        <v>空知</v>
      </c>
      <c r="AG122" t="str">
        <f>IFERROR(INDEX('貼_なたね(市町村別・公表資料)'!$O$16:$O$29,MATCH('貼_なたね(市町村別・公表資料)'!$N16,'貼_なたね(市町村別・公表資料)'!AC$16:AC$29,0)),"-")</f>
        <v>空知</v>
      </c>
    </row>
    <row r="123" spans="2:33">
      <c r="C123">
        <v>2</v>
      </c>
      <c r="D123" t="str">
        <f>IFERROR(INDEX('貼_耕地面積(市町村別・公表資料)'!$AG$15:$AG$28,MATCH('貼_耕地面積(市町村別・公表資料)'!AF16,'貼_耕地面積(市町村別・公表資料)'!$AI$15:$AI$28,0)),"-")</f>
        <v>オホーツク</v>
      </c>
      <c r="E123" t="str">
        <f>IFERROR(INDEX('貼_耕地面積(市町村別・公表資料)'!$AG$15:$AG$28,MATCH('貼_耕地面積(市町村別・公表資料)'!AF16,'貼_耕地面積(市町村別・公表資料)'!$AO$15:$AO$28,0)),"-")</f>
        <v>上川</v>
      </c>
      <c r="F123" t="str">
        <f>IFERROR(INDEX('貼_耕地面積(市町村別・公表資料)'!$AG$15:$AG$28,MATCH('貼_耕地面積(市町村別・公表資料)'!AF16,'貼_耕地面積(市町村別・公表資料)'!$AU$15:$AU$28,0)),"-")</f>
        <v>オホーツク</v>
      </c>
      <c r="G123" t="str">
        <f>IFERROR(INDEX('貼_水稲(市町村別・公表資料)'!$AF$15:$AF$28,MATCH('貼_水稲(市町村別・公表資料)'!$AE16,'貼_水稲(市町村別・公表資料)'!$AH$15:$AH$28,0)),"-")</f>
        <v>上川</v>
      </c>
      <c r="H123" t="str">
        <f>IFERROR(INDEX('貼_水稲(市町村別・公表資料)'!$AF$15:$AF$28,MATCH('貼_水稲(市町村別・公表資料)'!$AE16,'貼_水稲(市町村別・公表資料)'!$AN$15:$AN$28,0)),"-")</f>
        <v>上川</v>
      </c>
      <c r="I123" t="str">
        <f>IFERROR(INDEX('貼_水稲(市町村別・公表資料)'!$AF$15:$AF$28,MATCH('貼_水稲(市町村別・公表資料)'!$AE16,'貼_水稲(市町村別・公表資料)'!$AT$15:$AT$28,0)),"-")</f>
        <v>空知</v>
      </c>
      <c r="J123" t="str">
        <f>IFERROR(INDEX('貼_小麦(市町村別・公表資料)'!$AH$17:$AH$30,MATCH('貼_小麦(市町村別・公表資料)'!$AG18,'貼_小麦(市町村別・公表資料)'!AJ$17:AJ$30,0)),"-")</f>
        <v>オホーツク</v>
      </c>
      <c r="K123" t="str">
        <f>IFERROR(INDEX('貼_小麦(市町村別・公表資料)'!$AH$17:$AH$30,MATCH('貼_小麦(市町村別・公表資料)'!$AG18,'貼_小麦(市町村別・公表資料)'!AP$17:AP$30,0)),"-")</f>
        <v>オホーツク</v>
      </c>
      <c r="L123" t="str">
        <f>IFERROR(INDEX('貼_小麦(市町村別・公表資料)'!$AH$17:$AH$30,MATCH('貼_小麦(市町村別・公表資料)'!$AG18,'貼_小麦(市町村別・公表資料)'!AV$17:AV$30,0)),"-")</f>
        <v>オホーツク</v>
      </c>
      <c r="M123" t="str">
        <f>IFERROR(INDEX('貼_小麦(市町村別・公表資料)'!$AH$17:$AH$30,MATCH('貼_小麦(市町村別・公表資料)'!$AG18,'貼_小麦(市町村別・公表資料)'!BB$17:BB$30,0)),"-")</f>
        <v>オホーツク</v>
      </c>
      <c r="N123" t="str">
        <f>IFERROR(INDEX('貼_小麦(市町村別・公表資料)'!$AH$17:$AH$30,MATCH('貼_小麦(市町村別・公表資料)'!$AG18,'貼_小麦(市町村別・公表資料)'!BH$17:BH$30,0)),"-")</f>
        <v>オホーツク</v>
      </c>
      <c r="O123" t="str">
        <f>IFERROR(INDEX('貼_小麦(市町村別・公表資料)'!$AH$17:$AH$30,MATCH('貼_小麦(市町村別・公表資料)'!$AG18,'貼_小麦(市町村別・公表資料)'!BN$17:BN$30,0)),"-")</f>
        <v>オホーツク</v>
      </c>
      <c r="P123" t="str">
        <f>IFERROR(INDEX('貼_小麦(市町村別・公表資料)'!$AH$17:$AH$30,MATCH('貼_小麦(市町村別・公表資料)'!$AG18,'貼_小麦(市町村別・公表資料)'!BT$17:BT$30,0)),"-")</f>
        <v>空知</v>
      </c>
      <c r="Q123" t="str">
        <f>IFERROR(INDEX('貼_小麦(市町村別・公表資料)'!$AH$17:$AH$30,MATCH('貼_小麦(市町村別・公表資料)'!$AG18,'貼_小麦(市町村別・公表資料)'!BZ$17:BZ$30,0)),"-")</f>
        <v>空知</v>
      </c>
      <c r="R123" t="str">
        <f>IFERROR(INDEX('貼_小麦(市町村別・公表資料)'!$AH$17:$AH$30,MATCH('貼_小麦(市町村別・公表資料)'!$AG18,'貼_小麦(市町村別・公表資料)'!CF$17:CF$30,0)),"-")</f>
        <v>オホーツク</v>
      </c>
      <c r="S123" t="str">
        <f>IFERROR(INDEX('貼_大豆(市町村別・公表資料)'!$AH$16:$AH$29,MATCH('貼_大豆(市町村別・公表資料)'!$AG17,'貼_大豆(市町村別・公表資料)'!AJ$16:AJ$29,0)),"-")</f>
        <v>空知</v>
      </c>
      <c r="T123" t="str">
        <f>IFERROR(INDEX('貼_大豆(市町村別・公表資料)'!$AH$16:$AH$29,MATCH('貼_大豆(市町村別・公表資料)'!$AG17,'貼_大豆(市町村別・公表資料)'!AP$16:AP$29,0)),"-")</f>
        <v>空知</v>
      </c>
      <c r="U123" t="str">
        <f>IFERROR(INDEX('貼_大豆(市町村別・公表資料)'!$AH$16:$AH$29,MATCH('貼_大豆(市町村別・公表資料)'!$AG17,'貼_大豆(市町村別・公表資料)'!AV$16:AV$29,0)),"-")</f>
        <v>オホーツク</v>
      </c>
      <c r="V123" t="str">
        <f>IFERROR(INDEX('貼_てんさい(市町村別・公表資料)'!$AJ$16:$AJ$29,MATCH('貼_てんさい(市町村別・公表資料)'!$AI17,'貼_てんさい(市町村別・公表資料)'!AL$16:AL$29,0)),"-")</f>
        <v>オホーツク</v>
      </c>
      <c r="W123" t="str">
        <f>IFERROR(INDEX('貼_てんさい(市町村別・公表資料)'!$AJ$16:$AJ$29,MATCH('貼_てんさい(市町村別・公表資料)'!$AI17,'貼_てんさい(市町村別・公表資料)'!AR$16:AR$29,0)),"-")</f>
        <v>オホーツク</v>
      </c>
      <c r="X123" t="str">
        <f>IFERROR(INDEX('貼_てんさい(市町村別・公表資料)'!$AJ$16:$AJ$29,MATCH('貼_てんさい(市町村別・公表資料)'!$AI17,'貼_てんさい(市町村別・公表資料)'!AX$16:AX$29,0)),"-")</f>
        <v>十勝</v>
      </c>
      <c r="Y123" t="str">
        <f>IFERROR(INDEX('貼_そば(市町村別・公表資料)'!$AI$16:$AI$29,MATCH('貼_そば(市町村別・公表資料)'!$AH17,'貼_そば(市町村別・公表資料)'!AK$16:AK$29,0)),"-")</f>
        <v>空知</v>
      </c>
      <c r="Z123" t="str">
        <f>IFERROR(INDEX('貼_そば(市町村別・公表資料)'!$AI$16:$AI$29,MATCH('貼_そば(市町村別・公表資料)'!$AH17,'貼_そば(市町村別・公表資料)'!AQ$16:AQ$29,0)),"-")</f>
        <v>空知</v>
      </c>
      <c r="AA123" t="str">
        <f>IFERROR(INDEX('貼_そば(市町村別・公表資料)'!$AI$16:$AI$29,MATCH('貼_そば(市町村別・公表資料)'!$AH17,'貼_そば(市町村別・公表資料)'!AW$16:AW$29,0)),"-")</f>
        <v>胆振</v>
      </c>
      <c r="AB123" t="str">
        <f>IFERROR(INDEX('貼_ばれいしょ(市町村別・公表資料)'!$AH$16:$AH$29,MATCH('貼_ばれいしょ(市町村別・公表資料)'!$AG17,'貼_ばれいしょ(市町村別・公表資料)'!AJ$16:AJ$29,0)),"-")</f>
        <v>オホーツク</v>
      </c>
      <c r="AC123" t="str">
        <f>IFERROR(INDEX('貼_ばれいしょ(市町村別・公表資料)'!$AH$16:$AH$29,MATCH('貼_ばれいしょ(市町村別・公表資料)'!$AG17,'貼_ばれいしょ(市町村別・公表資料)'!AP$16:AP$29,0)),"-")</f>
        <v>オホーツク</v>
      </c>
      <c r="AD123" t="str">
        <f>IFERROR(INDEX('貼_ばれいしょ(市町村別・公表資料)'!$AH$16:$AH$29,MATCH('貼_ばれいしょ(市町村別・公表資料)'!$AG17,'貼_ばれいしょ(市町村別・公表資料)'!AV$16:AV$29,0)),"-")</f>
        <v>日高</v>
      </c>
      <c r="AE123" t="str">
        <f>IFERROR(INDEX('貼_なたね(市町村別・公表資料)'!$O$16:$O$29,MATCH('貼_なたね(市町村別・公表資料)'!$N17,'貼_なたね(市町村別・公表資料)'!Q$16:Q$29,0)),"-")</f>
        <v>上川</v>
      </c>
      <c r="AF123" t="str">
        <f>IFERROR(INDEX('貼_なたね(市町村別・公表資料)'!$O$16:$O$29,MATCH('貼_なたね(市町村別・公表資料)'!$N17,'貼_なたね(市町村別・公表資料)'!W$16:W$29,0)),"-")</f>
        <v>上川</v>
      </c>
      <c r="AG123" t="str">
        <f>IFERROR(INDEX('貼_なたね(市町村別・公表資料)'!$O$16:$O$29,MATCH('貼_なたね(市町村別・公表資料)'!$N17,'貼_なたね(市町村別・公表資料)'!AC$16:AC$29,0)),"-")</f>
        <v>上川</v>
      </c>
    </row>
    <row r="124" spans="2:33">
      <c r="C124">
        <v>3</v>
      </c>
      <c r="D124" t="str">
        <f>IFERROR(INDEX('貼_耕地面積(市町村別・公表資料)'!$AG$15:$AG$28,MATCH('貼_耕地面積(市町村別・公表資料)'!AF17,'貼_耕地面積(市町村別・公表資料)'!$AI$15:$AI$28,0)),"-")</f>
        <v>上川</v>
      </c>
      <c r="E124" t="str">
        <f>IFERROR(INDEX('貼_耕地面積(市町村別・公表資料)'!$AG$15:$AG$28,MATCH('貼_耕地面積(市町村別・公表資料)'!AF17,'貼_耕地面積(市町村別・公表資料)'!$AO$15:$AO$28,0)),"-")</f>
        <v>石狩</v>
      </c>
      <c r="F124" t="str">
        <f>IFERROR(INDEX('貼_耕地面積(市町村別・公表資料)'!$AG$15:$AG$28,MATCH('貼_耕地面積(市町村別・公表資料)'!AF17,'貼_耕地面積(市町村別・公表資料)'!$AU$15:$AU$28,0)),"-")</f>
        <v>根室</v>
      </c>
      <c r="G124" t="str">
        <f>IFERROR(INDEX('貼_水稲(市町村別・公表資料)'!$AF$15:$AF$28,MATCH('貼_水稲(市町村別・公表資料)'!$AE17,'貼_水稲(市町村別・公表資料)'!$AH$15:$AH$28,0)),"-")</f>
        <v>石狩</v>
      </c>
      <c r="H124" t="str">
        <f>IFERROR(INDEX('貼_水稲(市町村別・公表資料)'!$AF$15:$AF$28,MATCH('貼_水稲(市町村別・公表資料)'!$AE17,'貼_水稲(市町村別・公表資料)'!$AN$15:$AN$28,0)),"-")</f>
        <v>石狩</v>
      </c>
      <c r="I124" t="str">
        <f>IFERROR(INDEX('貼_水稲(市町村別・公表資料)'!$AF$15:$AF$28,MATCH('貼_水稲(市町村別・公表資料)'!$AE17,'貼_水稲(市町村別・公表資料)'!$AT$15:$AT$28,0)),"-")</f>
        <v>オホーツク</v>
      </c>
      <c r="J124" t="str">
        <f>IFERROR(INDEX('貼_小麦(市町村別・公表資料)'!$AH$17:$AH$30,MATCH('貼_小麦(市町村別・公表資料)'!$AG19,'貼_小麦(市町村別・公表資料)'!AJ$17:AJ$30,0)),"-")</f>
        <v>空知</v>
      </c>
      <c r="K124" t="str">
        <f>IFERROR(INDEX('貼_小麦(市町村別・公表資料)'!$AH$17:$AH$30,MATCH('貼_小麦(市町村別・公表資料)'!$AG19,'貼_小麦(市町村別・公表資料)'!AP$17:AP$30,0)),"-")</f>
        <v>空知</v>
      </c>
      <c r="L124" t="str">
        <f>IFERROR(INDEX('貼_小麦(市町村別・公表資料)'!$AH$17:$AH$30,MATCH('貼_小麦(市町村別・公表資料)'!$AG19,'貼_小麦(市町村別・公表資料)'!AV$17:AV$30,0)),"-")</f>
        <v>空知</v>
      </c>
      <c r="M124" t="str">
        <f>IFERROR(INDEX('貼_小麦(市町村別・公表資料)'!$AH$17:$AH$30,MATCH('貼_小麦(市町村別・公表資料)'!$AG19,'貼_小麦(市町村別・公表資料)'!BB$17:BB$30,0)),"-")</f>
        <v>空知</v>
      </c>
      <c r="N124" t="str">
        <f>IFERROR(INDEX('貼_小麦(市町村別・公表資料)'!$AH$17:$AH$30,MATCH('貼_小麦(市町村別・公表資料)'!$AG19,'貼_小麦(市町村別・公表資料)'!BH$17:BH$30,0)),"-")</f>
        <v>空知</v>
      </c>
      <c r="O124" t="str">
        <f>IFERROR(INDEX('貼_小麦(市町村別・公表資料)'!$AH$17:$AH$30,MATCH('貼_小麦(市町村別・公表資料)'!$AG19,'貼_小麦(市町村別・公表資料)'!BN$17:BN$30,0)),"-")</f>
        <v>胆振</v>
      </c>
      <c r="P124" t="str">
        <f>IFERROR(INDEX('貼_小麦(市町村別・公表資料)'!$AH$17:$AH$30,MATCH('貼_小麦(市町村別・公表資料)'!$AG19,'貼_小麦(市町村別・公表資料)'!BT$17:BT$30,0)),"-")</f>
        <v>上川</v>
      </c>
      <c r="Q124" t="str">
        <f>IFERROR(INDEX('貼_小麦(市町村別・公表資料)'!$AH$17:$AH$30,MATCH('貼_小麦(市町村別・公表資料)'!$AG19,'貼_小麦(市町村別・公表資料)'!BZ$17:BZ$30,0)),"-")</f>
        <v>石狩</v>
      </c>
      <c r="R124" t="str">
        <f>IFERROR(INDEX('貼_小麦(市町村別・公表資料)'!$AH$17:$AH$30,MATCH('貼_小麦(市町村別・公表資料)'!$AG19,'貼_小麦(市町村別・公表資料)'!CF$17:CF$30,0)),"-")</f>
        <v>十勝</v>
      </c>
      <c r="S124" t="str">
        <f>IFERROR(INDEX('貼_大豆(市町村別・公表資料)'!$AH$16:$AH$29,MATCH('貼_大豆(市町村別・公表資料)'!$AG18,'貼_大豆(市町村別・公表資料)'!AJ$16:AJ$29,0)),"-")</f>
        <v>上川</v>
      </c>
      <c r="T124" t="str">
        <f>IFERROR(INDEX('貼_大豆(市町村別・公表資料)'!$AH$16:$AH$29,MATCH('貼_大豆(市町村別・公表資料)'!$AG18,'貼_大豆(市町村別・公表資料)'!AP$16:AP$29,0)),"-")</f>
        <v>上川</v>
      </c>
      <c r="U124" t="str">
        <f>IFERROR(INDEX('貼_大豆(市町村別・公表資料)'!$AH$16:$AH$29,MATCH('貼_大豆(市町村別・公表資料)'!$AG18,'貼_大豆(市町村別・公表資料)'!AV$16:AV$29,0)),"-")</f>
        <v>石狩</v>
      </c>
      <c r="V124" t="str">
        <f>IFERROR(INDEX('貼_てんさい(市町村別・公表資料)'!$AJ$16:$AJ$29,MATCH('貼_てんさい(市町村別・公表資料)'!$AI18,'貼_てんさい(市町村別・公表資料)'!AL$16:AL$29,0)),"-")</f>
        <v>上川</v>
      </c>
      <c r="W124" t="str">
        <f>IFERROR(INDEX('貼_てんさい(市町村別・公表資料)'!$AJ$16:$AJ$29,MATCH('貼_てんさい(市町村別・公表資料)'!$AI18,'貼_てんさい(市町村別・公表資料)'!AR$16:AR$29,0)),"-")</f>
        <v>上川</v>
      </c>
      <c r="X124" t="str">
        <f>IFERROR(INDEX('貼_てんさい(市町村別・公表資料)'!$AJ$16:$AJ$29,MATCH('貼_てんさい(市町村別・公表資料)'!$AI18,'貼_てんさい(市町村別・公表資料)'!AX$16:AX$29,0)),"-")</f>
        <v>上川</v>
      </c>
      <c r="Y124" t="str">
        <f>IFERROR(INDEX('貼_そば(市町村別・公表資料)'!$AI$16:$AI$29,MATCH('貼_そば(市町村別・公表資料)'!$AH18,'貼_そば(市町村別・公表資料)'!AK$16:AK$29,0)),"-")</f>
        <v>後志</v>
      </c>
      <c r="Z124" t="str">
        <f>IFERROR(INDEX('貼_そば(市町村別・公表資料)'!$AI$16:$AI$29,MATCH('貼_そば(市町村別・公表資料)'!$AH18,'貼_そば(市町村別・公表資料)'!AQ$16:AQ$29,0)),"-")</f>
        <v>後志</v>
      </c>
      <c r="AA124" t="str">
        <f>IFERROR(INDEX('貼_そば(市町村別・公表資料)'!$AI$16:$AI$29,MATCH('貼_そば(市町村別・公表資料)'!$AH18,'貼_そば(市町村別・公表資料)'!AW$16:AW$29,0)),"-")</f>
        <v>釧路</v>
      </c>
      <c r="AB124" t="str">
        <f>IFERROR(INDEX('貼_ばれいしょ(市町村別・公表資料)'!$AH$16:$AH$29,MATCH('貼_ばれいしょ(市町村別・公表資料)'!$AG18,'貼_ばれいしょ(市町村別・公表資料)'!AJ$16:AJ$29,0)),"-")</f>
        <v>後志</v>
      </c>
      <c r="AC124" t="str">
        <f>IFERROR(INDEX('貼_ばれいしょ(市町村別・公表資料)'!$AH$16:$AH$29,MATCH('貼_ばれいしょ(市町村別・公表資料)'!$AG18,'貼_ばれいしょ(市町村別・公表資料)'!AP$16:AP$29,0)),"-")</f>
        <v>後志</v>
      </c>
      <c r="AD124" t="str">
        <f>IFERROR(INDEX('貼_ばれいしょ(市町村別・公表資料)'!$AH$16:$AH$29,MATCH('貼_ばれいしょ(市町村別・公表資料)'!$AG18,'貼_ばれいしょ(市町村別・公表資料)'!AV$16:AV$29,0)),"-")</f>
        <v>十勝</v>
      </c>
      <c r="AE124" t="str">
        <f>IFERROR(INDEX('貼_なたね(市町村別・公表資料)'!$O$16:$O$29,MATCH('貼_なたね(市町村別・公表資料)'!$N18,'貼_なたね(市町村別・公表資料)'!Q$16:Q$29,0)),"-")</f>
        <v>十勝</v>
      </c>
      <c r="AF124" t="str">
        <f>IFERROR(INDEX('貼_なたね(市町村別・公表資料)'!$O$16:$O$29,MATCH('貼_なたね(市町村別・公表資料)'!$N18,'貼_なたね(市町村別・公表資料)'!W$16:W$29,0)),"-")</f>
        <v>胆振</v>
      </c>
      <c r="AG124" t="str">
        <f>IFERROR(INDEX('貼_なたね(市町村別・公表資料)'!$O$16:$O$29,MATCH('貼_なたね(市町村別・公表資料)'!$N18,'貼_なたね(市町村別・公表資料)'!AC$16:AC$29,0)),"-")</f>
        <v>胆振</v>
      </c>
    </row>
    <row r="125" spans="2:33">
      <c r="C125">
        <v>4</v>
      </c>
      <c r="D125" t="str">
        <f>IFERROR(INDEX('貼_耕地面積(市町村別・公表資料)'!$AG$15:$AG$28,MATCH('貼_耕地面積(市町村別・公表資料)'!AF18,'貼_耕地面積(市町村別・公表資料)'!$AI$15:$AI$28,0)),"-")</f>
        <v>空知</v>
      </c>
      <c r="E125" t="str">
        <f>IFERROR(INDEX('貼_耕地面積(市町村別・公表資料)'!$AG$15:$AG$28,MATCH('貼_耕地面積(市町村別・公表資料)'!AF18,'貼_耕地面積(市町村別・公表資料)'!$AO$15:$AO$28,0)),"-")</f>
        <v>檜山</v>
      </c>
      <c r="F125" t="str">
        <f>IFERROR(INDEX('貼_耕地面積(市町村別・公表資料)'!$AG$15:$AG$28,MATCH('貼_耕地面積(市町村別・公表資料)'!AF18,'貼_耕地面積(市町村別・公表資料)'!$AU$15:$AU$28,0)),"-")</f>
        <v>釧路</v>
      </c>
      <c r="G125" t="str">
        <f>IFERROR(INDEX('貼_水稲(市町村別・公表資料)'!$AF$15:$AF$28,MATCH('貼_水稲(市町村別・公表資料)'!$AE18,'貼_水稲(市町村別・公表資料)'!$AH$15:$AH$28,0)),"-")</f>
        <v>後志</v>
      </c>
      <c r="H125" t="str">
        <f>IFERROR(INDEX('貼_水稲(市町村別・公表資料)'!$AF$15:$AF$28,MATCH('貼_水稲(市町村別・公表資料)'!$AE18,'貼_水稲(市町村別・公表資料)'!$AN$15:$AN$28,0)),"-")</f>
        <v>後志</v>
      </c>
      <c r="I125" t="str">
        <f>IFERROR(INDEX('貼_水稲(市町村別・公表資料)'!$AF$15:$AF$28,MATCH('貼_水稲(市町村別・公表資料)'!$AE18,'貼_水稲(市町村別・公表資料)'!$AT$15:$AT$28,0)),"-")</f>
        <v>留萌</v>
      </c>
      <c r="J125" t="str">
        <f>IFERROR(INDEX('貼_小麦(市町村別・公表資料)'!$AH$17:$AH$30,MATCH('貼_小麦(市町村別・公表資料)'!$AG20,'貼_小麦(市町村別・公表資料)'!AJ$17:AJ$30,0)),"-")</f>
        <v>上川</v>
      </c>
      <c r="K125" t="str">
        <f>IFERROR(INDEX('貼_小麦(市町村別・公表資料)'!$AH$17:$AH$30,MATCH('貼_小麦(市町村別・公表資料)'!$AG20,'貼_小麦(市町村別・公表資料)'!AP$17:AP$30,0)),"-")</f>
        <v>上川</v>
      </c>
      <c r="L125" t="str">
        <f>IFERROR(INDEX('貼_小麦(市町村別・公表資料)'!$AH$17:$AH$30,MATCH('貼_小麦(市町村別・公表資料)'!$AG20,'貼_小麦(市町村別・公表資料)'!AV$17:AV$30,0)),"-")</f>
        <v>胆振</v>
      </c>
      <c r="M125" t="str">
        <f>IFERROR(INDEX('貼_小麦(市町村別・公表資料)'!$AH$17:$AH$30,MATCH('貼_小麦(市町村別・公表資料)'!$AG20,'貼_小麦(市町村別・公表資料)'!BB$17:BB$30,0)),"-")</f>
        <v>上川</v>
      </c>
      <c r="N125" t="str">
        <f>IFERROR(INDEX('貼_小麦(市町村別・公表資料)'!$AH$17:$AH$30,MATCH('貼_小麦(市町村別・公表資料)'!$AG20,'貼_小麦(市町村別・公表資料)'!BH$17:BH$30,0)),"-")</f>
        <v>上川</v>
      </c>
      <c r="O125" t="str">
        <f>IFERROR(INDEX('貼_小麦(市町村別・公表資料)'!$AH$17:$AH$30,MATCH('貼_小麦(市町村別・公表資料)'!$AG20,'貼_小麦(市町村別・公表資料)'!BN$17:BN$30,0)),"-")</f>
        <v>日高</v>
      </c>
      <c r="P125" t="str">
        <f>IFERROR(INDEX('貼_小麦(市町村別・公表資料)'!$AH$17:$AH$30,MATCH('貼_小麦(市町村別・公表資料)'!$AG20,'貼_小麦(市町村別・公表資料)'!BT$17:BT$30,0)),"-")</f>
        <v>石狩</v>
      </c>
      <c r="Q125" t="str">
        <f>IFERROR(INDEX('貼_小麦(市町村別・公表資料)'!$AH$17:$AH$30,MATCH('貼_小麦(市町村別・公表資料)'!$AG20,'貼_小麦(市町村別・公表資料)'!BZ$17:BZ$30,0)),"-")</f>
        <v>上川</v>
      </c>
      <c r="R125" t="str">
        <f>IFERROR(INDEX('貼_小麦(市町村別・公表資料)'!$AH$17:$AH$30,MATCH('貼_小麦(市町村別・公表資料)'!$AG20,'貼_小麦(市町村別・公表資料)'!CF$17:CF$30,0)),"-")</f>
        <v>石狩</v>
      </c>
      <c r="S125" t="str">
        <f>IFERROR(INDEX('貼_大豆(市町村別・公表資料)'!$AH$16:$AH$29,MATCH('貼_大豆(市町村別・公表資料)'!$AG19,'貼_大豆(市町村別・公表資料)'!AJ$16:AJ$29,0)),"-")</f>
        <v>オホーツク</v>
      </c>
      <c r="T125" t="str">
        <f>IFERROR(INDEX('貼_大豆(市町村別・公表資料)'!$AH$16:$AH$29,MATCH('貼_大豆(市町村別・公表資料)'!$AG19,'貼_大豆(市町村別・公表資料)'!AP$16:AP$29,0)),"-")</f>
        <v>オホーツク</v>
      </c>
      <c r="U125" t="str">
        <f>IFERROR(INDEX('貼_大豆(市町村別・公表資料)'!$AH$16:$AH$29,MATCH('貼_大豆(市町村別・公表資料)'!$AG19,'貼_大豆(市町村別・公表資料)'!AV$16:AV$29,0)),"-")</f>
        <v>空知</v>
      </c>
      <c r="V125" t="str">
        <f>IFERROR(INDEX('貼_てんさい(市町村別・公表資料)'!$AJ$16:$AJ$29,MATCH('貼_てんさい(市町村別・公表資料)'!$AI19,'貼_てんさい(市町村別・公表資料)'!AL$16:AL$29,0)),"-")</f>
        <v>後志</v>
      </c>
      <c r="W125" t="str">
        <f>IFERROR(INDEX('貼_てんさい(市町村別・公表資料)'!$AJ$16:$AJ$29,MATCH('貼_てんさい(市町村別・公表資料)'!$AI19,'貼_てんさい(市町村別・公表資料)'!AR$16:AR$29,0)),"-")</f>
        <v>後志</v>
      </c>
      <c r="X125" t="str">
        <f>IFERROR(INDEX('貼_てんさい(市町村別・公表資料)'!$AJ$16:$AJ$29,MATCH('貼_てんさい(市町村別・公表資料)'!$AI19,'貼_てんさい(市町村別・公表資料)'!AX$16:AX$29,0)),"-")</f>
        <v>オホーツク</v>
      </c>
      <c r="Y125" t="str">
        <f>IFERROR(INDEX('貼_そば(市町村別・公表資料)'!$AI$16:$AI$29,MATCH('貼_そば(市町村別・公表資料)'!$AH19,'貼_そば(市町村別・公表資料)'!AK$16:AK$29,0)),"-")</f>
        <v>根室</v>
      </c>
      <c r="Z125" t="str">
        <f>IFERROR(INDEX('貼_そば(市町村別・公表資料)'!$AI$16:$AI$29,MATCH('貼_そば(市町村別・公表資料)'!$AH19,'貼_そば(市町村別・公表資料)'!AQ$16:AQ$29,0)),"-")</f>
        <v>十勝</v>
      </c>
      <c r="AA125" t="str">
        <f>IFERROR(INDEX('貼_そば(市町村別・公表資料)'!$AI$16:$AI$29,MATCH('貼_そば(市町村別・公表資料)'!$AH19,'貼_そば(市町村別・公表資料)'!AW$16:AW$29,0)),"-")</f>
        <v>根室</v>
      </c>
      <c r="AB125" t="str">
        <f>IFERROR(INDEX('貼_ばれいしょ(市町村別・公表資料)'!$AH$16:$AH$29,MATCH('貼_ばれいしょ(市町村別・公表資料)'!$AG19,'貼_ばれいしょ(市町村別・公表資料)'!AJ$16:AJ$29,0)),"-")</f>
        <v>上川</v>
      </c>
      <c r="AC125" t="str">
        <f>IFERROR(INDEX('貼_ばれいしょ(市町村別・公表資料)'!$AH$16:$AH$29,MATCH('貼_ばれいしょ(市町村別・公表資料)'!$AG19,'貼_ばれいしょ(市町村別・公表資料)'!AP$16:AP$29,0)),"-")</f>
        <v>上川</v>
      </c>
      <c r="AD125" t="str">
        <f>IFERROR(INDEX('貼_ばれいしょ(市町村別・公表資料)'!$AH$16:$AH$29,MATCH('貼_ばれいしょ(市町村別・公表資料)'!$AG19,'貼_ばれいしょ(市町村別・公表資料)'!AV$16:AV$29,0)),"-")</f>
        <v>空知</v>
      </c>
      <c r="AE125" t="str">
        <f>IFERROR(INDEX('貼_なたね(市町村別・公表資料)'!$O$16:$O$29,MATCH('貼_なたね(市町村別・公表資料)'!$N19,'貼_なたね(市町村別・公表資料)'!Q$16:Q$29,0)),"-")</f>
        <v>胆振</v>
      </c>
      <c r="AF125" t="str">
        <f>IFERROR(INDEX('貼_なたね(市町村別・公表資料)'!$O$16:$O$29,MATCH('貼_なたね(市町村別・公表資料)'!$N19,'貼_なたね(市町村別・公表資料)'!W$16:W$29,0)),"-")</f>
        <v>十勝</v>
      </c>
      <c r="AG125" t="str">
        <f>IFERROR(INDEX('貼_なたね(市町村別・公表資料)'!$O$16:$O$29,MATCH('貼_なたね(市町村別・公表資料)'!$N19,'貼_なたね(市町村別・公表資料)'!AC$16:AC$29,0)),"-")</f>
        <v>オホーツク</v>
      </c>
    </row>
    <row r="126" spans="2:33">
      <c r="C126">
        <v>5</v>
      </c>
      <c r="D126" t="str">
        <f>IFERROR(INDEX('貼_耕地面積(市町村別・公表資料)'!$AG$15:$AG$28,MATCH('貼_耕地面積(市町村別・公表資料)'!AF19,'貼_耕地面積(市町村別・公表資料)'!$AI$15:$AI$28,0)),"-")</f>
        <v>根室</v>
      </c>
      <c r="E126" t="str">
        <f>IFERROR(INDEX('貼_耕地面積(市町村別・公表資料)'!$AG$15:$AG$28,MATCH('貼_耕地面積(市町村別・公表資料)'!AF19,'貼_耕地面積(市町村別・公表資料)'!$AO$15:$AO$28,0)),"-")</f>
        <v>胆振</v>
      </c>
      <c r="F126" t="str">
        <f>IFERROR(INDEX('貼_耕地面積(市町村別・公表資料)'!$AG$15:$AG$28,MATCH('貼_耕地面積(市町村別・公表資料)'!AF19,'貼_耕地面積(市町村別・公表資料)'!$AU$15:$AU$28,0)),"-")</f>
        <v>上川</v>
      </c>
      <c r="G126" t="str">
        <f>IFERROR(INDEX('貼_水稲(市町村別・公表資料)'!$AF$15:$AF$28,MATCH('貼_水稲(市町村別・公表資料)'!$AE19,'貼_水稲(市町村別・公表資料)'!$AH$15:$AH$28,0)),"-")</f>
        <v>留萌</v>
      </c>
      <c r="H126" t="str">
        <f>IFERROR(INDEX('貼_水稲(市町村別・公表資料)'!$AF$15:$AF$28,MATCH('貼_水稲(市町村別・公表資料)'!$AE19,'貼_水稲(市町村別・公表資料)'!$AN$15:$AN$28,0)),"-")</f>
        <v>留萌</v>
      </c>
      <c r="I126" t="str">
        <f>IFERROR(INDEX('貼_水稲(市町村別・公表資料)'!$AF$15:$AF$28,MATCH('貼_水稲(市町村別・公表資料)'!$AE19,'貼_水稲(市町村別・公表資料)'!$AT$15:$AT$28,0)),"-")</f>
        <v>石狩</v>
      </c>
      <c r="J126" t="str">
        <f>IFERROR(INDEX('貼_小麦(市町村別・公表資料)'!$AH$17:$AH$30,MATCH('貼_小麦(市町村別・公表資料)'!$AG21,'貼_小麦(市町村別・公表資料)'!AJ$17:AJ$30,0)),"-")</f>
        <v>石狩</v>
      </c>
      <c r="K126" t="str">
        <f>IFERROR(INDEX('貼_小麦(市町村別・公表資料)'!$AH$17:$AH$30,MATCH('貼_小麦(市町村別・公表資料)'!$AG21,'貼_小麦(市町村別・公表資料)'!AP$17:AP$30,0)),"-")</f>
        <v>石狩</v>
      </c>
      <c r="L126" t="str">
        <f>IFERROR(INDEX('貼_小麦(市町村別・公表資料)'!$AH$17:$AH$30,MATCH('貼_小麦(市町村別・公表資料)'!$AG21,'貼_小麦(市町村別・公表資料)'!AV$17:AV$30,0)),"-")</f>
        <v>釧路</v>
      </c>
      <c r="M126" t="str">
        <f>IFERROR(INDEX('貼_小麦(市町村別・公表資料)'!$AH$17:$AH$30,MATCH('貼_小麦(市町村別・公表資料)'!$AG21,'貼_小麦(市町村別・公表資料)'!BB$17:BB$30,0)),"-")</f>
        <v>石狩</v>
      </c>
      <c r="N126" t="str">
        <f>IFERROR(INDEX('貼_小麦(市町村別・公表資料)'!$AH$17:$AH$30,MATCH('貼_小麦(市町村別・公表資料)'!$AG21,'貼_小麦(市町村別・公表資料)'!BH$17:BH$30,0)),"-")</f>
        <v>石狩</v>
      </c>
      <c r="O126" t="str">
        <f>IFERROR(INDEX('貼_小麦(市町村別・公表資料)'!$AH$17:$AH$30,MATCH('貼_小麦(市町村別・公表資料)'!$AG21,'貼_小麦(市町村別・公表資料)'!BN$17:BN$30,0)),"-")</f>
        <v>空知</v>
      </c>
      <c r="P126" t="str">
        <f>IFERROR(INDEX('貼_小麦(市町村別・公表資料)'!$AH$17:$AH$30,MATCH('貼_小麦(市町村別・公表資料)'!$AG21,'貼_小麦(市町村別・公表資料)'!BT$17:BT$30,0)),"-")</f>
        <v>十勝</v>
      </c>
      <c r="Q126" t="str">
        <f>IFERROR(INDEX('貼_小麦(市町村別・公表資料)'!$AH$17:$AH$30,MATCH('貼_小麦(市町村別・公表資料)'!$AG21,'貼_小麦(市町村別・公表資料)'!BZ$17:BZ$30,0)),"-")</f>
        <v>十勝</v>
      </c>
      <c r="R126" t="str">
        <f>IFERROR(INDEX('貼_小麦(市町村別・公表資料)'!$AH$17:$AH$30,MATCH('貼_小麦(市町村別・公表資料)'!$AG21,'貼_小麦(市町村別・公表資料)'!CF$17:CF$30,0)),"-")</f>
        <v>胆振</v>
      </c>
      <c r="S126" t="str">
        <f>IFERROR(INDEX('貼_大豆(市町村別・公表資料)'!$AH$16:$AH$29,MATCH('貼_大豆(市町村別・公表資料)'!$AG20,'貼_大豆(市町村別・公表資料)'!AJ$16:AJ$29,0)),"-")</f>
        <v>石狩</v>
      </c>
      <c r="T126" t="str">
        <f>IFERROR(INDEX('貼_大豆(市町村別・公表資料)'!$AH$16:$AH$29,MATCH('貼_大豆(市町村別・公表資料)'!$AG20,'貼_大豆(市町村別・公表資料)'!AP$16:AP$29,0)),"-")</f>
        <v>石狩</v>
      </c>
      <c r="U126" t="str">
        <f>IFERROR(INDEX('貼_大豆(市町村別・公表資料)'!$AH$16:$AH$29,MATCH('貼_大豆(市町村別・公表資料)'!$AG20,'貼_大豆(市町村別・公表資料)'!AV$16:AV$29,0)),"-")</f>
        <v>日高</v>
      </c>
      <c r="V126" t="str">
        <f>IFERROR(INDEX('貼_てんさい(市町村別・公表資料)'!$AJ$16:$AJ$29,MATCH('貼_てんさい(市町村別・公表資料)'!$AI20,'貼_てんさい(市町村別・公表資料)'!AL$16:AL$29,0)),"-")</f>
        <v>胆振</v>
      </c>
      <c r="W126" t="str">
        <f>IFERROR(INDEX('貼_てんさい(市町村別・公表資料)'!$AJ$16:$AJ$29,MATCH('貼_てんさい(市町村別・公表資料)'!$AI20,'貼_てんさい(市町村別・公表資料)'!AR$16:AR$29,0)),"-")</f>
        <v>胆振</v>
      </c>
      <c r="X126" t="str">
        <f>IFERROR(INDEX('貼_てんさい(市町村別・公表資料)'!$AJ$16:$AJ$29,MATCH('貼_てんさい(市町村別・公表資料)'!$AI20,'貼_てんさい(市町村別・公表資料)'!AX$16:AX$29,0)),"-")</f>
        <v>釧路</v>
      </c>
      <c r="Y126" t="str">
        <f>IFERROR(INDEX('貼_そば(市町村別・公表資料)'!$AI$16:$AI$29,MATCH('貼_そば(市町村別・公表資料)'!$AH20,'貼_そば(市町村別・公表資料)'!AK$16:AK$29,0)),"-")</f>
        <v>十勝</v>
      </c>
      <c r="Z126" t="str">
        <f>IFERROR(INDEX('貼_そば(市町村別・公表資料)'!$AI$16:$AI$29,MATCH('貼_そば(市町村別・公表資料)'!$AH20,'貼_そば(市町村別・公表資料)'!AQ$16:AQ$29,0)),"-")</f>
        <v>根室</v>
      </c>
      <c r="AA126" t="str">
        <f>IFERROR(INDEX('貼_そば(市町村別・公表資料)'!$AI$16:$AI$29,MATCH('貼_そば(市町村別・公表資料)'!$AH20,'貼_そば(市町村別・公表資料)'!AW$16:AW$29,0)),"-")</f>
        <v>石狩</v>
      </c>
      <c r="AB126" t="str">
        <f>IFERROR(INDEX('貼_ばれいしょ(市町村別・公表資料)'!$AH$16:$AH$29,MATCH('貼_ばれいしょ(市町村別・公表資料)'!$AG20,'貼_ばれいしょ(市町村別・公表資料)'!AJ$16:AJ$29,0)),"-")</f>
        <v>檜山</v>
      </c>
      <c r="AC126" t="str">
        <f>IFERROR(INDEX('貼_ばれいしょ(市町村別・公表資料)'!$AH$16:$AH$29,MATCH('貼_ばれいしょ(市町村別・公表資料)'!$AG20,'貼_ばれいしょ(市町村別・公表資料)'!AP$16:AP$29,0)),"-")</f>
        <v>檜山</v>
      </c>
      <c r="AD126" t="str">
        <f>IFERROR(INDEX('貼_ばれいしょ(市町村別・公表資料)'!$AH$16:$AH$29,MATCH('貼_ばれいしょ(市町村別・公表資料)'!$AG20,'貼_ばれいしょ(市町村別・公表資料)'!AV$16:AV$29,0)),"-")</f>
        <v>根室</v>
      </c>
      <c r="AE126" t="str">
        <f>IFERROR(INDEX('貼_なたね(市町村別・公表資料)'!$O$16:$O$29,MATCH('貼_なたね(市町村別・公表資料)'!$N20,'貼_なたね(市町村別・公表資料)'!Q$16:Q$29,0)),"-")</f>
        <v>石狩</v>
      </c>
      <c r="AF126" t="str">
        <f>IFERROR(INDEX('貼_なたね(市町村別・公表資料)'!$O$16:$O$29,MATCH('貼_なたね(市町村別・公表資料)'!$N20,'貼_なたね(市町村別・公表資料)'!W$16:W$29,0)),"-")</f>
        <v>石狩</v>
      </c>
      <c r="AG126" t="str">
        <f>IFERROR(INDEX('貼_なたね(市町村別・公表資料)'!$O$16:$O$29,MATCH('貼_なたね(市町村別・公表資料)'!$N20,'貼_なたね(市町村別・公表資料)'!AC$16:AC$29,0)),"-")</f>
        <v>石狩</v>
      </c>
    </row>
    <row r="127" spans="2:33">
      <c r="C127">
        <v>6</v>
      </c>
      <c r="D127" t="str">
        <f>IFERROR(INDEX('貼_耕地面積(市町村別・公表資料)'!$AG$15:$AG$28,MATCH('貼_耕地面積(市町村別・公表資料)'!AF20,'貼_耕地面積(市町村別・公表資料)'!$AI$15:$AI$28,0)),"-")</f>
        <v>釧路</v>
      </c>
      <c r="E127" t="str">
        <f>IFERROR(INDEX('貼_耕地面積(市町村別・公表資料)'!$AG$15:$AG$28,MATCH('貼_耕地面積(市町村別・公表資料)'!AF20,'貼_耕地面積(市町村別・公表資料)'!$AO$15:$AO$28,0)),"-")</f>
        <v>後志</v>
      </c>
      <c r="F127" t="str">
        <f>IFERROR(INDEX('貼_耕地面積(市町村別・公表資料)'!$AG$15:$AG$28,MATCH('貼_耕地面積(市町村別・公表資料)'!AF20,'貼_耕地面積(市町村別・公表資料)'!$AU$15:$AU$28,0)),"-")</f>
        <v>宗谷</v>
      </c>
      <c r="G127" t="str">
        <f>IFERROR(INDEX('貼_水稲(市町村別・公表資料)'!$AF$15:$AF$28,MATCH('貼_水稲(市町村別・公表資料)'!$AE20,'貼_水稲(市町村別・公表資料)'!$AH$15:$AH$28,0)),"-")</f>
        <v>檜山</v>
      </c>
      <c r="H127" t="str">
        <f>IFERROR(INDEX('貼_水稲(市町村別・公表資料)'!$AF$15:$AF$28,MATCH('貼_水稲(市町村別・公表資料)'!$AE20,'貼_水稲(市町村別・公表資料)'!$AN$15:$AN$28,0)),"-")</f>
        <v>檜山</v>
      </c>
      <c r="I127" t="str">
        <f>IFERROR(INDEX('貼_水稲(市町村別・公表資料)'!$AF$15:$AF$28,MATCH('貼_水稲(市町村別・公表資料)'!$AE20,'貼_水稲(市町村別・公表資料)'!$AT$15:$AT$28,0)),"-")</f>
        <v>後志</v>
      </c>
      <c r="J127" t="str">
        <f>IFERROR(INDEX('貼_小麦(市町村別・公表資料)'!$AH$17:$AH$30,MATCH('貼_小麦(市町村別・公表資料)'!$AG22,'貼_小麦(市町村別・公表資料)'!AJ$17:AJ$30,0)),"-")</f>
        <v>胆振</v>
      </c>
      <c r="K127" t="str">
        <f>IFERROR(INDEX('貼_小麦(市町村別・公表資料)'!$AH$17:$AH$30,MATCH('貼_小麦(市町村別・公表資料)'!$AG22,'貼_小麦(市町村別・公表資料)'!AP$17:AP$30,0)),"-")</f>
        <v>胆振</v>
      </c>
      <c r="L127" t="str">
        <f>IFERROR(INDEX('貼_小麦(市町村別・公表資料)'!$AH$17:$AH$30,MATCH('貼_小麦(市町村別・公表資料)'!$AG22,'貼_小麦(市町村別・公表資料)'!AV$17:AV$30,0)),"-")</f>
        <v>石狩</v>
      </c>
      <c r="M127" t="str">
        <f>IFERROR(INDEX('貼_小麦(市町村別・公表資料)'!$AH$17:$AH$30,MATCH('貼_小麦(市町村別・公表資料)'!$AG22,'貼_小麦(市町村別・公表資料)'!BB$17:BB$30,0)),"-")</f>
        <v>胆振</v>
      </c>
      <c r="N127" t="str">
        <f>IFERROR(INDEX('貼_小麦(市町村別・公表資料)'!$AH$17:$AH$30,MATCH('貼_小麦(市町村別・公表資料)'!$AG22,'貼_小麦(市町村別・公表資料)'!BH$17:BH$30,0)),"-")</f>
        <v>胆振</v>
      </c>
      <c r="O127" t="str">
        <f>IFERROR(INDEX('貼_小麦(市町村別・公表資料)'!$AH$17:$AH$30,MATCH('貼_小麦(市町村別・公表資料)'!$AG22,'貼_小麦(市町村別・公表資料)'!BN$17:BN$30,0)),"-")</f>
        <v>渡島</v>
      </c>
      <c r="P127" t="str">
        <f>IFERROR(INDEX('貼_小麦(市町村別・公表資料)'!$AH$17:$AH$30,MATCH('貼_小麦(市町村別・公表資料)'!$AG22,'貼_小麦(市町村別・公表資料)'!BT$17:BT$30,0)),"-")</f>
        <v>胆振</v>
      </c>
      <c r="Q127" t="str">
        <f>IFERROR(INDEX('貼_小麦(市町村別・公表資料)'!$AH$17:$AH$30,MATCH('貼_小麦(市町村別・公表資料)'!$AG22,'貼_小麦(市町村別・公表資料)'!BZ$17:BZ$30,0)),"-")</f>
        <v>胆振</v>
      </c>
      <c r="R127" t="str">
        <f>IFERROR(INDEX('貼_小麦(市町村別・公表資料)'!$AH$17:$AH$30,MATCH('貼_小麦(市町村別・公表資料)'!$AG22,'貼_小麦(市町村別・公表資料)'!CF$17:CF$30,0)),"-")</f>
        <v>渡島</v>
      </c>
      <c r="S127" t="str">
        <f>IFERROR(INDEX('貼_大豆(市町村別・公表資料)'!$AH$16:$AH$29,MATCH('貼_大豆(市町村別・公表資料)'!$AG21,'貼_大豆(市町村別・公表資料)'!AJ$16:AJ$29,0)),"-")</f>
        <v>後志</v>
      </c>
      <c r="T127" t="str">
        <f>IFERROR(INDEX('貼_大豆(市町村別・公表資料)'!$AH$16:$AH$29,MATCH('貼_大豆(市町村別・公表資料)'!$AG21,'貼_大豆(市町村別・公表資料)'!AP$16:AP$29,0)),"-")</f>
        <v>胆振</v>
      </c>
      <c r="U127" t="str">
        <f>IFERROR(INDEX('貼_大豆(市町村別・公表資料)'!$AH$16:$AH$29,MATCH('貼_大豆(市町村別・公表資料)'!$AG21,'貼_大豆(市町村別・公表資料)'!AV$16:AV$29,0)),"-")</f>
        <v>上川</v>
      </c>
      <c r="V127" t="str">
        <f>IFERROR(INDEX('貼_てんさい(市町村別・公表資料)'!$AJ$16:$AJ$29,MATCH('貼_てんさい(市町村別・公表資料)'!$AI21,'貼_てんさい(市町村別・公表資料)'!AL$16:AL$29,0)),"-")</f>
        <v>石狩</v>
      </c>
      <c r="W127" t="str">
        <f>IFERROR(INDEX('貼_てんさい(市町村別・公表資料)'!$AJ$16:$AJ$29,MATCH('貼_てんさい(市町村別・公表資料)'!$AI21,'貼_てんさい(市町村別・公表資料)'!AR$16:AR$29,0)),"-")</f>
        <v>石狩</v>
      </c>
      <c r="X127" t="str">
        <f>IFERROR(INDEX('貼_てんさい(市町村別・公表資料)'!$AJ$16:$AJ$29,MATCH('貼_てんさい(市町村別・公表資料)'!$AI21,'貼_てんさい(市町村別・公表資料)'!AX$16:AX$29,0)),"-")</f>
        <v>石狩</v>
      </c>
      <c r="Y127" t="str">
        <f>IFERROR(INDEX('貼_そば(市町村別・公表資料)'!$AI$16:$AI$29,MATCH('貼_そば(市町村別・公表資料)'!$AH21,'貼_そば(市町村別・公表資料)'!AK$16:AK$29,0)),"-")</f>
        <v>オホーツク</v>
      </c>
      <c r="Z127" t="str">
        <f>IFERROR(INDEX('貼_そば(市町村別・公表資料)'!$AI$16:$AI$29,MATCH('貼_そば(市町村別・公表資料)'!$AH21,'貼_そば(市町村別・公表資料)'!AQ$16:AQ$29,0)),"-")</f>
        <v>オホーツク</v>
      </c>
      <c r="AA127" t="str">
        <f>IFERROR(INDEX('貼_そば(市町村別・公表資料)'!$AI$16:$AI$29,MATCH('貼_そば(市町村別・公表資料)'!$AH21,'貼_そば(市町村別・公表資料)'!AW$16:AW$29,0)),"-")</f>
        <v>後志</v>
      </c>
      <c r="AB127" t="str">
        <f>IFERROR(INDEX('貼_ばれいしょ(市町村別・公表資料)'!$AH$16:$AH$29,MATCH('貼_ばれいしょ(市町村別・公表資料)'!$AG21,'貼_ばれいしょ(市町村別・公表資料)'!AJ$16:AJ$29,0)),"-")</f>
        <v>石狩</v>
      </c>
      <c r="AC127" t="str">
        <f>IFERROR(INDEX('貼_ばれいしょ(市町村別・公表資料)'!$AH$16:$AH$29,MATCH('貼_ばれいしょ(市町村別・公表資料)'!$AG21,'貼_ばれいしょ(市町村別・公表資料)'!AP$16:AP$29,0)),"-")</f>
        <v>石狩</v>
      </c>
      <c r="AD127" t="str">
        <f>IFERROR(INDEX('貼_ばれいしょ(市町村別・公表資料)'!$AH$16:$AH$29,MATCH('貼_ばれいしょ(市町村別・公表資料)'!$AG21,'貼_ばれいしょ(市町村別・公表資料)'!AV$16:AV$29,0)),"-")</f>
        <v>釧路</v>
      </c>
      <c r="AE127" t="str">
        <f>IFERROR(INDEX('貼_なたね(市町村別・公表資料)'!$O$16:$O$29,MATCH('貼_なたね(市町村別・公表資料)'!$N21,'貼_なたね(市町村別・公表資料)'!Q$16:Q$29,0)),"-")</f>
        <v>オホーツク</v>
      </c>
      <c r="AF127" t="str">
        <f>IFERROR(INDEX('貼_なたね(市町村別・公表資料)'!$O$16:$O$29,MATCH('貼_なたね(市町村別・公表資料)'!$N21,'貼_なたね(市町村別・公表資料)'!W$16:W$29,0)),"-")</f>
        <v>オホーツク</v>
      </c>
      <c r="AG127" t="str">
        <f>IFERROR(INDEX('貼_なたね(市町村別・公表資料)'!$O$16:$O$29,MATCH('貼_なたね(市町村別・公表資料)'!$N21,'貼_なたね(市町村別・公表資料)'!AC$16:AC$29,0)),"-")</f>
        <v>十勝</v>
      </c>
    </row>
    <row r="128" spans="2:33">
      <c r="C128">
        <v>7</v>
      </c>
      <c r="D128" t="str">
        <f>IFERROR(INDEX('貼_耕地面積(市町村別・公表資料)'!$AG$15:$AG$28,MATCH('貼_耕地面積(市町村別・公表資料)'!AF21,'貼_耕地面積(市町村別・公表資料)'!$AI$15:$AI$28,0)),"-")</f>
        <v>宗谷</v>
      </c>
      <c r="E128" t="str">
        <f>IFERROR(INDEX('貼_耕地面積(市町村別・公表資料)'!$AG$15:$AG$28,MATCH('貼_耕地面積(市町村別・公表資料)'!AF21,'貼_耕地面積(市町村別・公表資料)'!$AO$15:$AO$28,0)),"-")</f>
        <v>留萌</v>
      </c>
      <c r="F128" t="str">
        <f>IFERROR(INDEX('貼_耕地面積(市町村別・公表資料)'!$AG$15:$AG$28,MATCH('貼_耕地面積(市町村別・公表資料)'!AF21,'貼_耕地面積(市町村別・公表資料)'!$AU$15:$AU$28,0)),"-")</f>
        <v>日高</v>
      </c>
      <c r="G128" t="str">
        <f>IFERROR(INDEX('貼_水稲(市町村別・公表資料)'!$AF$15:$AF$28,MATCH('貼_水稲(市町村別・公表資料)'!$AE21,'貼_水稲(市町村別・公表資料)'!$AH$15:$AH$28,0)),"-")</f>
        <v>胆振</v>
      </c>
      <c r="H128" t="str">
        <f>IFERROR(INDEX('貼_水稲(市町村別・公表資料)'!$AF$15:$AF$28,MATCH('貼_水稲(市町村別・公表資料)'!$AE21,'貼_水稲(市町村別・公表資料)'!$AN$15:$AN$28,0)),"-")</f>
        <v>胆振</v>
      </c>
      <c r="I128" t="str">
        <f>IFERROR(INDEX('貼_水稲(市町村別・公表資料)'!$AF$15:$AF$28,MATCH('貼_水稲(市町村別・公表資料)'!$AE21,'貼_水稲(市町村別・公表資料)'!$AT$15:$AT$28,0)),"-")</f>
        <v>檜山</v>
      </c>
      <c r="J128" t="str">
        <f>IFERROR(INDEX('貼_小麦(市町村別・公表資料)'!$AH$17:$AH$30,MATCH('貼_小麦(市町村別・公表資料)'!$AG23,'貼_小麦(市町村別・公表資料)'!AJ$17:AJ$30,0)),"-")</f>
        <v>後志</v>
      </c>
      <c r="K128" t="str">
        <f>IFERROR(INDEX('貼_小麦(市町村別・公表資料)'!$AH$17:$AH$30,MATCH('貼_小麦(市町村別・公表資料)'!$AG23,'貼_小麦(市町村別・公表資料)'!AP$17:AP$30,0)),"-")</f>
        <v>後志</v>
      </c>
      <c r="L128" t="str">
        <f>IFERROR(INDEX('貼_小麦(市町村別・公表資料)'!$AH$17:$AH$30,MATCH('貼_小麦(市町村別・公表資料)'!$AG23,'貼_小麦(市町村別・公表資料)'!AV$17:AV$30,0)),"-")</f>
        <v>渡島</v>
      </c>
      <c r="M128" t="str">
        <f>IFERROR(INDEX('貼_小麦(市町村別・公表資料)'!$AH$17:$AH$30,MATCH('貼_小麦(市町村別・公表資料)'!$AG23,'貼_小麦(市町村別・公表資料)'!BB$17:BB$30,0)),"-")</f>
        <v>後志</v>
      </c>
      <c r="N128" t="str">
        <f>IFERROR(INDEX('貼_小麦(市町村別・公表資料)'!$AH$17:$AH$30,MATCH('貼_小麦(市町村別・公表資料)'!$AG23,'貼_小麦(市町村別・公表資料)'!BH$17:BH$30,0)),"-")</f>
        <v>後志</v>
      </c>
      <c r="O128" t="str">
        <f>IFERROR(INDEX('貼_小麦(市町村別・公表資料)'!$AH$17:$AH$30,MATCH('貼_小麦(市町村別・公表資料)'!$AG23,'貼_小麦(市町村別・公表資料)'!BN$17:BN$30,0)),"-")</f>
        <v>釧路</v>
      </c>
      <c r="P128" t="str">
        <f>IFERROR(INDEX('貼_小麦(市町村別・公表資料)'!$AH$17:$AH$30,MATCH('貼_小麦(市町村別・公表資料)'!$AG23,'貼_小麦(市町村別・公表資料)'!BT$17:BT$30,0)),"-")</f>
        <v>留萌</v>
      </c>
      <c r="Q128" t="str">
        <f>IFERROR(INDEX('貼_小麦(市町村別・公表資料)'!$AH$17:$AH$30,MATCH('貼_小麦(市町村別・公表資料)'!$AG23,'貼_小麦(市町村別・公表資料)'!BZ$17:BZ$30,0)),"-")</f>
        <v>留萌</v>
      </c>
      <c r="R128" t="str">
        <f>IFERROR(INDEX('貼_小麦(市町村別・公表資料)'!$AH$17:$AH$30,MATCH('貼_小麦(市町村別・公表資料)'!$AG23,'貼_小麦(市町村別・公表資料)'!CF$17:CF$30,0)),"-")</f>
        <v>後志</v>
      </c>
      <c r="S128" t="str">
        <f>IFERROR(INDEX('貼_大豆(市町村別・公表資料)'!$AH$16:$AH$29,MATCH('貼_大豆(市町村別・公表資料)'!$AG22,'貼_大豆(市町村別・公表資料)'!AJ$16:AJ$29,0)),"-")</f>
        <v>胆振</v>
      </c>
      <c r="T128" t="str">
        <f>IFERROR(INDEX('貼_大豆(市町村別・公表資料)'!$AH$16:$AH$29,MATCH('貼_大豆(市町村別・公表資料)'!$AG22,'貼_大豆(市町村別・公表資料)'!AP$16:AP$29,0)),"-")</f>
        <v>後志</v>
      </c>
      <c r="U128" t="str">
        <f>IFERROR(INDEX('貼_大豆(市町村別・公表資料)'!$AH$16:$AH$29,MATCH('貼_大豆(市町村別・公表資料)'!$AG22,'貼_大豆(市町村別・公表資料)'!AV$16:AV$29,0)),"-")</f>
        <v>胆振</v>
      </c>
      <c r="V128" t="str">
        <f>IFERROR(INDEX('貼_てんさい(市町村別・公表資料)'!$AJ$16:$AJ$29,MATCH('貼_てんさい(市町村別・公表資料)'!$AI22,'貼_てんさい(市町村別・公表資料)'!AL$16:AL$29,0)),"-")</f>
        <v>空知</v>
      </c>
      <c r="W128" t="str">
        <f>IFERROR(INDEX('貼_てんさい(市町村別・公表資料)'!$AJ$16:$AJ$29,MATCH('貼_てんさい(市町村別・公表資料)'!$AI22,'貼_てんさい(市町村別・公表資料)'!AR$16:AR$29,0)),"-")</f>
        <v>空知</v>
      </c>
      <c r="X128" t="str">
        <f>IFERROR(INDEX('貼_てんさい(市町村別・公表資料)'!$AJ$16:$AJ$29,MATCH('貼_てんさい(市町村別・公表資料)'!$AI22,'貼_てんさい(市町村別・公表資料)'!AX$16:AX$29,0)),"-")</f>
        <v>後志</v>
      </c>
      <c r="Y128" t="str">
        <f>IFERROR(INDEX('貼_そば(市町村別・公表資料)'!$AI$16:$AI$29,MATCH('貼_そば(市町村別・公表資料)'!$AH22,'貼_そば(市町村別・公表資料)'!AK$16:AK$29,0)),"-")</f>
        <v>檜山</v>
      </c>
      <c r="Z128" t="str">
        <f>IFERROR(INDEX('貼_そば(市町村別・公表資料)'!$AI$16:$AI$29,MATCH('貼_そば(市町村別・公表資料)'!$AH22,'貼_そば(市町村別・公表資料)'!AQ$16:AQ$29,0)),"-")</f>
        <v>檜山</v>
      </c>
      <c r="AA128" t="str">
        <f>IFERROR(INDEX('貼_そば(市町村別・公表資料)'!$AI$16:$AI$29,MATCH('貼_そば(市町村別・公表資料)'!$AH22,'貼_そば(市町村別・公表資料)'!AW$16:AW$29,0)),"-")</f>
        <v>上川</v>
      </c>
      <c r="AB128" t="str">
        <f>IFERROR(INDEX('貼_ばれいしょ(市町村別・公表資料)'!$AH$16:$AH$29,MATCH('貼_ばれいしょ(市町村別・公表資料)'!$AG22,'貼_ばれいしょ(市町村別・公表資料)'!AJ$16:AJ$29,0)),"-")</f>
        <v>空知</v>
      </c>
      <c r="AC128" t="str">
        <f>IFERROR(INDEX('貼_ばれいしょ(市町村別・公表資料)'!$AH$16:$AH$29,MATCH('貼_ばれいしょ(市町村別・公表資料)'!$AG22,'貼_ばれいしょ(市町村別・公表資料)'!AP$16:AP$29,0)),"-")</f>
        <v>空知</v>
      </c>
      <c r="AD128" t="str">
        <f>IFERROR(INDEX('貼_ばれいしょ(市町村別・公表資料)'!$AH$16:$AH$29,MATCH('貼_ばれいしょ(市町村別・公表資料)'!$AG22,'貼_ばれいしょ(市町村別・公表資料)'!AV$16:AV$29,0)),"-")</f>
        <v>石狩</v>
      </c>
      <c r="AE128" t="str">
        <f>IFERROR(INDEX('貼_なたね(市町村別・公表資料)'!$O$16:$O$29,MATCH('貼_なたね(市町村別・公表資料)'!$N22,'貼_なたね(市町村別・公表資料)'!Q$16:Q$29,0)),"-")</f>
        <v>-</v>
      </c>
      <c r="AF128" t="str">
        <f>IFERROR(INDEX('貼_なたね(市町村別・公表資料)'!$O$16:$O$29,MATCH('貼_なたね(市町村別・公表資料)'!$N22,'貼_なたね(市町村別・公表資料)'!W$16:W$29,0)),"-")</f>
        <v>-</v>
      </c>
      <c r="AG128" t="str">
        <f>IFERROR(INDEX('貼_なたね(市町村別・公表資料)'!$O$16:$O$29,MATCH('貼_なたね(市町村別・公表資料)'!$N22,'貼_なたね(市町村別・公表資料)'!AC$16:AC$29,0)),"-")</f>
        <v>-</v>
      </c>
    </row>
    <row r="129" spans="3:33">
      <c r="C129">
        <v>8</v>
      </c>
      <c r="D129" t="str">
        <f>IFERROR(INDEX('貼_耕地面積(市町村別・公表資料)'!$AG$15:$AG$28,MATCH('貼_耕地面積(市町村別・公表資料)'!AF22,'貼_耕地面積(市町村別・公表資料)'!$AI$15:$AI$28,0)),"-")</f>
        <v>石狩</v>
      </c>
      <c r="E129" t="str">
        <f>IFERROR(INDEX('貼_耕地面積(市町村別・公表資料)'!$AG$15:$AG$28,MATCH('貼_耕地面積(市町村別・公表資料)'!AF22,'貼_耕地面積(市町村別・公表資料)'!$AO$15:$AO$28,0)),"-")</f>
        <v>渡島</v>
      </c>
      <c r="F129" t="str">
        <f>IFERROR(INDEX('貼_耕地面積(市町村別・公表資料)'!$AG$15:$AG$28,MATCH('貼_耕地面積(市町村別・公表資料)'!AF22,'貼_耕地面積(市町村別・公表資料)'!$AU$15:$AU$28,0)),"-")</f>
        <v>後志</v>
      </c>
      <c r="G129" t="str">
        <f>IFERROR(INDEX('貼_水稲(市町村別・公表資料)'!$AF$15:$AF$28,MATCH('貼_水稲(市町村別・公表資料)'!$AE22,'貼_水稲(市町村別・公表資料)'!$AH$15:$AH$28,0)),"-")</f>
        <v>渡島</v>
      </c>
      <c r="H129" t="str">
        <f>IFERROR(INDEX('貼_水稲(市町村別・公表資料)'!$AF$15:$AF$28,MATCH('貼_水稲(市町村別・公表資料)'!$AE22,'貼_水稲(市町村別・公表資料)'!$AN$15:$AN$28,0)),"-")</f>
        <v>渡島</v>
      </c>
      <c r="I129" t="str">
        <f>IFERROR(INDEX('貼_水稲(市町村別・公表資料)'!$AF$15:$AF$28,MATCH('貼_水稲(市町村別・公表資料)'!$AE22,'貼_水稲(市町村別・公表資料)'!$AT$15:$AT$28,0)),"-")</f>
        <v>胆振</v>
      </c>
      <c r="J129" t="str">
        <f>IFERROR(INDEX('貼_小麦(市町村別・公表資料)'!$AH$17:$AH$30,MATCH('貼_小麦(市町村別・公表資料)'!$AG24,'貼_小麦(市町村別・公表資料)'!AJ$17:AJ$30,0)),"-")</f>
        <v>留萌</v>
      </c>
      <c r="K129" t="str">
        <f>IFERROR(INDEX('貼_小麦(市町村別・公表資料)'!$AH$17:$AH$30,MATCH('貼_小麦(市町村別・公表資料)'!$AG24,'貼_小麦(市町村別・公表資料)'!AP$17:AP$30,0)),"-")</f>
        <v>留萌</v>
      </c>
      <c r="L129" t="str">
        <f>IFERROR(INDEX('貼_小麦(市町村別・公表資料)'!$AH$17:$AH$30,MATCH('貼_小麦(市町村別・公表資料)'!$AG24,'貼_小麦(市町村別・公表資料)'!AV$17:AV$30,0)),"-")</f>
        <v>日高</v>
      </c>
      <c r="M129" t="str">
        <f>IFERROR(INDEX('貼_小麦(市町村別・公表資料)'!$AH$17:$AH$30,MATCH('貼_小麦(市町村別・公表資料)'!$AG24,'貼_小麦(市町村別・公表資料)'!BB$17:BB$30,0)),"-")</f>
        <v>留萌</v>
      </c>
      <c r="N129" t="str">
        <f>IFERROR(INDEX('貼_小麦(市町村別・公表資料)'!$AH$17:$AH$30,MATCH('貼_小麦(市町村別・公表資料)'!$AG24,'貼_小麦(市町村別・公表資料)'!BH$17:BH$30,0)),"-")</f>
        <v>檜山</v>
      </c>
      <c r="O129" t="str">
        <f>IFERROR(INDEX('貼_小麦(市町村別・公表資料)'!$AH$17:$AH$30,MATCH('貼_小麦(市町村別・公表資料)'!$AG24,'貼_小麦(市町村別・公表資料)'!BN$17:BN$30,0)),"-")</f>
        <v>石狩</v>
      </c>
      <c r="P129" t="str">
        <f>IFERROR(INDEX('貼_小麦(市町村別・公表資料)'!$AH$17:$AH$30,MATCH('貼_小麦(市町村別・公表資料)'!$AG24,'貼_小麦(市町村別・公表資料)'!BT$17:BT$30,0)),"-")</f>
        <v>檜山</v>
      </c>
      <c r="Q129" t="str">
        <f>IFERROR(INDEX('貼_小麦(市町村別・公表資料)'!$AH$17:$AH$30,MATCH('貼_小麦(市町村別・公表資料)'!$AG24,'貼_小麦(市町村別・公表資料)'!BZ$17:BZ$30,0)),"-")</f>
        <v>後志</v>
      </c>
      <c r="R129" t="str">
        <f>IFERROR(INDEX('貼_小麦(市町村別・公表資料)'!$AH$17:$AH$30,MATCH('貼_小麦(市町村別・公表資料)'!$AG24,'貼_小麦(市町村別・公表資料)'!CF$17:CF$30,0)),"-")</f>
        <v>上川</v>
      </c>
      <c r="S129" t="str">
        <f>IFERROR(INDEX('貼_大豆(市町村別・公表資料)'!$AH$16:$AH$29,MATCH('貼_大豆(市町村別・公表資料)'!$AG23,'貼_大豆(市町村別・公表資料)'!AJ$16:AJ$29,0)),"-")</f>
        <v>檜山</v>
      </c>
      <c r="T129" t="str">
        <f>IFERROR(INDEX('貼_大豆(市町村別・公表資料)'!$AH$16:$AH$29,MATCH('貼_大豆(市町村別・公表資料)'!$AG23,'貼_大豆(市町村別・公表資料)'!AP$16:AP$29,0)),"-")</f>
        <v>檜山</v>
      </c>
      <c r="U129" t="str">
        <f>IFERROR(INDEX('貼_大豆(市町村別・公表資料)'!$AH$16:$AH$29,MATCH('貼_大豆(市町村別・公表資料)'!$AG23,'貼_大豆(市町村別・公表資料)'!AV$16:AV$29,0)),"-")</f>
        <v>檜山</v>
      </c>
      <c r="V129" t="str">
        <f>IFERROR(INDEX('貼_てんさい(市町村別・公表資料)'!$AJ$16:$AJ$29,MATCH('貼_てんさい(市町村別・公表資料)'!$AI23,'貼_てんさい(市町村別・公表資料)'!AL$16:AL$29,0)),"-")</f>
        <v>檜山</v>
      </c>
      <c r="W129" t="str">
        <f>IFERROR(INDEX('貼_てんさい(市町村別・公表資料)'!$AJ$16:$AJ$29,MATCH('貼_てんさい(市町村別・公表資料)'!$AI23,'貼_てんさい(市町村別・公表資料)'!AR$16:AR$29,0)),"-")</f>
        <v>釧路</v>
      </c>
      <c r="X129" t="str">
        <f>IFERROR(INDEX('貼_てんさい(市町村別・公表資料)'!$AJ$16:$AJ$29,MATCH('貼_てんさい(市町村別・公表資料)'!$AI23,'貼_てんさい(市町村別・公表資料)'!AX$16:AX$29,0)),"-")</f>
        <v>胆振</v>
      </c>
      <c r="Y129" t="str">
        <f>IFERROR(INDEX('貼_そば(市町村別・公表資料)'!$AI$16:$AI$29,MATCH('貼_そば(市町村別・公表資料)'!$AH23,'貼_そば(市町村別・公表資料)'!AK$16:AK$29,0)),"-")</f>
        <v>留萌</v>
      </c>
      <c r="Z129" t="str">
        <f>IFERROR(INDEX('貼_そば(市町村別・公表資料)'!$AI$16:$AI$29,MATCH('貼_そば(市町村別・公表資料)'!$AH23,'貼_そば(市町村別・公表資料)'!AQ$16:AQ$29,0)),"-")</f>
        <v>石狩</v>
      </c>
      <c r="AA129" t="str">
        <f>IFERROR(INDEX('貼_そば(市町村別・公表資料)'!$AI$16:$AI$29,MATCH('貼_そば(市町村別・公表資料)'!$AH23,'貼_そば(市町村別・公表資料)'!AW$16:AW$29,0)),"-")</f>
        <v>オホーツク</v>
      </c>
      <c r="AB129" t="str">
        <f>IFERROR(INDEX('貼_ばれいしょ(市町村別・公表資料)'!$AH$16:$AH$29,MATCH('貼_ばれいしょ(市町村別・公表資料)'!$AG23,'貼_ばれいしょ(市町村別・公表資料)'!AJ$16:AJ$29,0)),"-")</f>
        <v>胆振</v>
      </c>
      <c r="AC129" t="str">
        <f>IFERROR(INDEX('貼_ばれいしょ(市町村別・公表資料)'!$AH$16:$AH$29,MATCH('貼_ばれいしょ(市町村別・公表資料)'!$AG23,'貼_ばれいしょ(市町村別・公表資料)'!AP$16:AP$29,0)),"-")</f>
        <v>胆振</v>
      </c>
      <c r="AD129" t="str">
        <f>IFERROR(INDEX('貼_ばれいしょ(市町村別・公表資料)'!$AH$16:$AH$29,MATCH('貼_ばれいしょ(市町村別・公表資料)'!$AG23,'貼_ばれいしょ(市町村別・公表資料)'!AV$16:AV$29,0)),"-")</f>
        <v>胆振</v>
      </c>
      <c r="AE129" t="str">
        <f>IFERROR(INDEX('貼_なたね(市町村別・公表資料)'!$O$16:$O$29,MATCH('貼_なたね(市町村別・公表資料)'!$N23,'貼_なたね(市町村別・公表資料)'!Q$16:Q$29,0)),"-")</f>
        <v>-</v>
      </c>
      <c r="AF129" t="str">
        <f>IFERROR(INDEX('貼_なたね(市町村別・公表資料)'!$O$16:$O$29,MATCH('貼_なたね(市町村別・公表資料)'!$N23,'貼_なたね(市町村別・公表資料)'!W$16:W$29,0)),"-")</f>
        <v>-</v>
      </c>
      <c r="AG129" t="str">
        <f>IFERROR(INDEX('貼_なたね(市町村別・公表資料)'!$O$16:$O$29,MATCH('貼_なたね(市町村別・公表資料)'!$N23,'貼_なたね(市町村別・公表資料)'!AC$16:AC$29,0)),"-")</f>
        <v>-</v>
      </c>
    </row>
    <row r="130" spans="3:33">
      <c r="C130">
        <v>9</v>
      </c>
      <c r="D130" t="str">
        <f>IFERROR(INDEX('貼_耕地面積(市町村別・公表資料)'!$AG$15:$AG$28,MATCH('貼_耕地面積(市町村別・公表資料)'!AF23,'貼_耕地面積(市町村別・公表資料)'!$AI$15:$AI$28,0)),"-")</f>
        <v>日高</v>
      </c>
      <c r="E130" t="str">
        <f>IFERROR(INDEX('貼_耕地面積(市町村別・公表資料)'!$AG$15:$AG$28,MATCH('貼_耕地面積(市町村別・公表資料)'!AF23,'貼_耕地面積(市町村別・公表資料)'!$AO$15:$AO$28,0)),"-")</f>
        <v>日高</v>
      </c>
      <c r="F130" t="str">
        <f>IFERROR(INDEX('貼_耕地面積(市町村別・公表資料)'!$AG$15:$AG$28,MATCH('貼_耕地面積(市町村別・公表資料)'!AF23,'貼_耕地面積(市町村別・公表資料)'!$AU$15:$AU$28,0)),"-")</f>
        <v>胆振</v>
      </c>
      <c r="G130" t="str">
        <f>IFERROR(INDEX('貼_水稲(市町村別・公表資料)'!$AF$15:$AF$28,MATCH('貼_水稲(市町村別・公表資料)'!$AE23,'貼_水稲(市町村別・公表資料)'!$AH$15:$AH$28,0)),"-")</f>
        <v>日高</v>
      </c>
      <c r="H130" t="str">
        <f>IFERROR(INDEX('貼_水稲(市町村別・公表資料)'!$AF$15:$AF$28,MATCH('貼_水稲(市町村別・公表資料)'!$AE23,'貼_水稲(市町村別・公表資料)'!$AN$15:$AN$28,0)),"-")</f>
        <v>日高</v>
      </c>
      <c r="I130" t="str">
        <f>IFERROR(INDEX('貼_水稲(市町村別・公表資料)'!$AF$15:$AF$28,MATCH('貼_水稲(市町村別・公表資料)'!$AE23,'貼_水稲(市町村別・公表資料)'!$AT$15:$AT$28,0)),"-")</f>
        <v>日高</v>
      </c>
      <c r="J130" t="str">
        <f>IFERROR(INDEX('貼_小麦(市町村別・公表資料)'!$AH$17:$AH$30,MATCH('貼_小麦(市町村別・公表資料)'!$AG25,'貼_小麦(市町村別・公表資料)'!AJ$17:AJ$30,0)),"-")</f>
        <v>檜山</v>
      </c>
      <c r="K130" t="str">
        <f>IFERROR(INDEX('貼_小麦(市町村別・公表資料)'!$AH$17:$AH$30,MATCH('貼_小麦(市町村別・公表資料)'!$AG25,'貼_小麦(市町村別・公表資料)'!AP$17:AP$30,0)),"-")</f>
        <v>檜山</v>
      </c>
      <c r="L130" t="str">
        <f>IFERROR(INDEX('貼_小麦(市町村別・公表資料)'!$AH$17:$AH$30,MATCH('貼_小麦(市町村別・公表資料)'!$AG25,'貼_小麦(市町村別・公表資料)'!AV$17:AV$30,0)),"-")</f>
        <v>根室</v>
      </c>
      <c r="M130" t="str">
        <f>IFERROR(INDEX('貼_小麦(市町村別・公表資料)'!$AH$17:$AH$30,MATCH('貼_小麦(市町村別・公表資料)'!$AG25,'貼_小麦(市町村別・公表資料)'!BB$17:BB$30,0)),"-")</f>
        <v>檜山</v>
      </c>
      <c r="N130" t="str">
        <f>IFERROR(INDEX('貼_小麦(市町村別・公表資料)'!$AH$17:$AH$30,MATCH('貼_小麦(市町村別・公表資料)'!$AG25,'貼_小麦(市町村別・公表資料)'!BH$17:BH$30,0)),"-")</f>
        <v>留萌</v>
      </c>
      <c r="O130" t="str">
        <f>IFERROR(INDEX('貼_小麦(市町村別・公表資料)'!$AH$17:$AH$30,MATCH('貼_小麦(市町村別・公表資料)'!$AG25,'貼_小麦(市町村別・公表資料)'!BN$17:BN$30,0)),"-")</f>
        <v>檜山</v>
      </c>
      <c r="P130" t="str">
        <f>IFERROR(INDEX('貼_小麦(市町村別・公表資料)'!$AH$17:$AH$30,MATCH('貼_小麦(市町村別・公表資料)'!$AG25,'貼_小麦(市町村別・公表資料)'!BT$17:BT$30,0)),"-")</f>
        <v>後志</v>
      </c>
      <c r="Q130" t="str">
        <f>IFERROR(INDEX('貼_小麦(市町村別・公表資料)'!$AH$17:$AH$30,MATCH('貼_小麦(市町村別・公表資料)'!$AG25,'貼_小麦(市町村別・公表資料)'!BZ$17:BZ$30,0)),"-")</f>
        <v>檜山</v>
      </c>
      <c r="R130" t="str">
        <f>IFERROR(INDEX('貼_小麦(市町村別・公表資料)'!$AH$17:$AH$30,MATCH('貼_小麦(市町村別・公表資料)'!$AG25,'貼_小麦(市町村別・公表資料)'!CF$17:CF$30,0)),"-")</f>
        <v>留萌</v>
      </c>
      <c r="S130" t="str">
        <f>IFERROR(INDEX('貼_大豆(市町村別・公表資料)'!$AH$16:$AH$29,MATCH('貼_大豆(市町村別・公表資料)'!$AG24,'貼_大豆(市町村別・公表資料)'!AJ$16:AJ$29,0)),"-")</f>
        <v>留萌</v>
      </c>
      <c r="T130" t="str">
        <f>IFERROR(INDEX('貼_大豆(市町村別・公表資料)'!$AH$16:$AH$29,MATCH('貼_大豆(市町村別・公表資料)'!$AG24,'貼_大豆(市町村別・公表資料)'!AP$16:AP$29,0)),"-")</f>
        <v>留萌</v>
      </c>
      <c r="U130" t="str">
        <f>IFERROR(INDEX('貼_大豆(市町村別・公表資料)'!$AH$16:$AH$29,MATCH('貼_大豆(市町村別・公表資料)'!$AG24,'貼_大豆(市町村別・公表資料)'!AV$16:AV$29,0)),"-")</f>
        <v>釧路</v>
      </c>
      <c r="V130" t="str">
        <f>IFERROR(INDEX('貼_てんさい(市町村別・公表資料)'!$AJ$16:$AJ$29,MATCH('貼_てんさい(市町村別・公表資料)'!$AI24,'貼_てんさい(市町村別・公表資料)'!AL$16:AL$29,0)),"-")</f>
        <v>釧路</v>
      </c>
      <c r="W130" t="str">
        <f>IFERROR(INDEX('貼_てんさい(市町村別・公表資料)'!$AJ$16:$AJ$29,MATCH('貼_てんさい(市町村別・公表資料)'!$AI24,'貼_てんさい(市町村別・公表資料)'!AR$16:AR$29,0)),"-")</f>
        <v>檜山</v>
      </c>
      <c r="X130" t="str">
        <f>IFERROR(INDEX('貼_てんさい(市町村別・公表資料)'!$AJ$16:$AJ$29,MATCH('貼_てんさい(市町村別・公表資料)'!$AI24,'貼_てんさい(市町村別・公表資料)'!AX$16:AX$29,0)),"-")</f>
        <v>檜山</v>
      </c>
      <c r="Y130" t="str">
        <f>IFERROR(INDEX('貼_そば(市町村別・公表資料)'!$AI$16:$AI$29,MATCH('貼_そば(市町村別・公表資料)'!$AH24,'貼_そば(市町村別・公表資料)'!AK$16:AK$29,0)),"-")</f>
        <v>石狩</v>
      </c>
      <c r="Z130" t="str">
        <f>IFERROR(INDEX('貼_そば(市町村別・公表資料)'!$AI$16:$AI$29,MATCH('貼_そば(市町村別・公表資料)'!$AH24,'貼_そば(市町村別・公表資料)'!AQ$16:AQ$29,0)),"-")</f>
        <v>釧路</v>
      </c>
      <c r="AA130" t="str">
        <f>IFERROR(INDEX('貼_そば(市町村別・公表資料)'!$AI$16:$AI$29,MATCH('貼_そば(市町村別・公表資料)'!$AH24,'貼_そば(市町村別・公表資料)'!AW$16:AW$29,0)),"-")</f>
        <v>檜山</v>
      </c>
      <c r="AB130" t="str">
        <f>IFERROR(INDEX('貼_ばれいしょ(市町村別・公表資料)'!$AH$16:$AH$29,MATCH('貼_ばれいしょ(市町村別・公表資料)'!$AG24,'貼_ばれいしょ(市町村別・公表資料)'!AJ$16:AJ$29,0)),"-")</f>
        <v>渡島</v>
      </c>
      <c r="AC130" t="str">
        <f>IFERROR(INDEX('貼_ばれいしょ(市町村別・公表資料)'!$AH$16:$AH$29,MATCH('貼_ばれいしょ(市町村別・公表資料)'!$AG24,'貼_ばれいしょ(市町村別・公表資料)'!AP$16:AP$29,0)),"-")</f>
        <v>釧路</v>
      </c>
      <c r="AD130" t="str">
        <f>IFERROR(INDEX('貼_ばれいしょ(市町村別・公表資料)'!$AH$16:$AH$29,MATCH('貼_ばれいしょ(市町村別・公表資料)'!$AG24,'貼_ばれいしょ(市町村別・公表資料)'!AV$16:AV$29,0)),"-")</f>
        <v>上川</v>
      </c>
      <c r="AE130" t="str">
        <f>IFERROR(INDEX('貼_なたね(市町村別・公表資料)'!$O$16:$O$29,MATCH('貼_なたね(市町村別・公表資料)'!$N24,'貼_なたね(市町村別・公表資料)'!Q$16:Q$29,0)),"-")</f>
        <v>-</v>
      </c>
      <c r="AF130" t="str">
        <f>IFERROR(INDEX('貼_なたね(市町村別・公表資料)'!$O$16:$O$29,MATCH('貼_なたね(市町村別・公表資料)'!$N24,'貼_なたね(市町村別・公表資料)'!W$16:W$29,0)),"-")</f>
        <v>-</v>
      </c>
      <c r="AG130" t="str">
        <f>IFERROR(INDEX('貼_なたね(市町村別・公表資料)'!$O$16:$O$29,MATCH('貼_なたね(市町村別・公表資料)'!$N24,'貼_なたね(市町村別・公表資料)'!AC$16:AC$29,0)),"-")</f>
        <v>-</v>
      </c>
    </row>
    <row r="131" spans="3:33">
      <c r="C131">
        <v>10</v>
      </c>
      <c r="D131" t="str">
        <f>IFERROR(INDEX('貼_耕地面積(市町村別・公表資料)'!$AG$15:$AG$28,MATCH('貼_耕地面積(市町村別・公表資料)'!AF24,'貼_耕地面積(市町村別・公表資料)'!$AI$15:$AI$28,0)),"-")</f>
        <v>後志</v>
      </c>
      <c r="E131" t="str">
        <f>IFERROR(INDEX('貼_耕地面積(市町村別・公表資料)'!$AG$15:$AG$28,MATCH('貼_耕地面積(市町村別・公表資料)'!AF24,'貼_耕地面積(市町村別・公表資料)'!$AO$15:$AO$28,0)),"-")</f>
        <v>オホーツク</v>
      </c>
      <c r="F131" t="str">
        <f>IFERROR(INDEX('貼_耕地面積(市町村別・公表資料)'!$AG$15:$AG$28,MATCH('貼_耕地面積(市町村別・公表資料)'!AF24,'貼_耕地面積(市町村別・公表資料)'!$AU$15:$AU$28,0)),"-")</f>
        <v>空知</v>
      </c>
      <c r="G131" t="str">
        <f>IFERROR(INDEX('貼_水稲(市町村別・公表資料)'!$AF$15:$AF$28,MATCH('貼_水稲(市町村別・公表資料)'!$AE24,'貼_水稲(市町村別・公表資料)'!$AH$15:$AH$28,0)),"-")</f>
        <v>オホーツク</v>
      </c>
      <c r="H131" t="str">
        <f>IFERROR(INDEX('貼_水稲(市町村別・公表資料)'!$AF$15:$AF$28,MATCH('貼_水稲(市町村別・公表資料)'!$AE24,'貼_水稲(市町村別・公表資料)'!$AN$15:$AN$28,0)),"-")</f>
        <v>オホーツク</v>
      </c>
      <c r="I131" t="str">
        <f>IFERROR(INDEX('貼_水稲(市町村別・公表資料)'!$AF$15:$AF$28,MATCH('貼_水稲(市町村別・公表資料)'!$AE24,'貼_水稲(市町村別・公表資料)'!$AT$15:$AT$28,0)),"-")</f>
        <v>渡島</v>
      </c>
      <c r="J131" t="str">
        <f>IFERROR(INDEX('貼_小麦(市町村別・公表資料)'!$AH$17:$AH$30,MATCH('貼_小麦(市町村別・公表資料)'!$AG26,'貼_小麦(市町村別・公表資料)'!AJ$17:AJ$30,0)),"-")</f>
        <v>渡島</v>
      </c>
      <c r="K131" t="str">
        <f>IFERROR(INDEX('貼_小麦(市町村別・公表資料)'!$AH$17:$AH$30,MATCH('貼_小麦(市町村別・公表資料)'!$AG26,'貼_小麦(市町村別・公表資料)'!AP$17:AP$30,0)),"-")</f>
        <v>渡島</v>
      </c>
      <c r="L131" t="str">
        <f>IFERROR(INDEX('貼_小麦(市町村別・公表資料)'!$AH$17:$AH$30,MATCH('貼_小麦(市町村別・公表資料)'!$AG26,'貼_小麦(市町村別・公表資料)'!AV$17:AV$30,0)),"-")</f>
        <v>後志</v>
      </c>
      <c r="M131" t="str">
        <f>IFERROR(INDEX('貼_小麦(市町村別・公表資料)'!$AH$17:$AH$30,MATCH('貼_小麦(市町村別・公表資料)'!$AG26,'貼_小麦(市町村別・公表資料)'!BB$17:BB$30,0)),"-")</f>
        <v>渡島</v>
      </c>
      <c r="N131" t="str">
        <f>IFERROR(INDEX('貼_小麦(市町村別・公表資料)'!$AH$17:$AH$30,MATCH('貼_小麦(市町村別・公表資料)'!$AG26,'貼_小麦(市町村別・公表資料)'!BH$17:BH$30,0)),"-")</f>
        <v>渡島</v>
      </c>
      <c r="O131" t="str">
        <f>IFERROR(INDEX('貼_小麦(市町村別・公表資料)'!$AH$17:$AH$30,MATCH('貼_小麦(市町村別・公表資料)'!$AG26,'貼_小麦(市町村別・公表資料)'!BN$17:BN$30,0)),"-")</f>
        <v>後志</v>
      </c>
      <c r="P131" t="str">
        <f>IFERROR(INDEX('貼_小麦(市町村別・公表資料)'!$AH$17:$AH$30,MATCH('貼_小麦(市町村別・公表資料)'!$AG26,'貼_小麦(市町村別・公表資料)'!BT$17:BT$30,0)),"-")</f>
        <v>渡島</v>
      </c>
      <c r="Q131" t="str">
        <f>IFERROR(INDEX('貼_小麦(市町村別・公表資料)'!$AH$17:$AH$30,MATCH('貼_小麦(市町村別・公表資料)'!$AG26,'貼_小麦(市町村別・公表資料)'!BZ$17:BZ$30,0)),"-")</f>
        <v>渡島</v>
      </c>
      <c r="R131" t="str">
        <f>IFERROR(INDEX('貼_小麦(市町村別・公表資料)'!$AH$17:$AH$30,MATCH('貼_小麦(市町村別・公表資料)'!$AG26,'貼_小麦(市町村別・公表資料)'!CF$17:CF$30,0)),"-")</f>
        <v>檜山</v>
      </c>
      <c r="S131" t="str">
        <f>IFERROR(INDEX('貼_大豆(市町村別・公表資料)'!$AH$16:$AH$29,MATCH('貼_大豆(市町村別・公表資料)'!$AG25,'貼_大豆(市町村別・公表資料)'!AJ$16:AJ$29,0)),"-")</f>
        <v>渡島</v>
      </c>
      <c r="T131" t="str">
        <f>IFERROR(INDEX('貼_大豆(市町村別・公表資料)'!$AH$16:$AH$29,MATCH('貼_大豆(市町村別・公表資料)'!$AG25,'貼_大豆(市町村別・公表資料)'!AP$16:AP$29,0)),"-")</f>
        <v>渡島</v>
      </c>
      <c r="U131" t="str">
        <f>IFERROR(INDEX('貼_大豆(市町村別・公表資料)'!$AH$16:$AH$29,MATCH('貼_大豆(市町村別・公表資料)'!$AG25,'貼_大豆(市町村別・公表資料)'!AV$16:AV$29,0)),"-")</f>
        <v>後志</v>
      </c>
      <c r="V131" t="str">
        <f>IFERROR(INDEX('貼_てんさい(市町村別・公表資料)'!$AJ$16:$AJ$29,MATCH('貼_てんさい(市町村別・公表資料)'!$AI25,'貼_てんさい(市町村別・公表資料)'!AL$16:AL$29,0)),"-")</f>
        <v>留萌</v>
      </c>
      <c r="W131" t="str">
        <f>IFERROR(INDEX('貼_てんさい(市町村別・公表資料)'!$AJ$16:$AJ$29,MATCH('貼_てんさい(市町村別・公表資料)'!$AI25,'貼_てんさい(市町村別・公表資料)'!AR$16:AR$29,0)),"-")</f>
        <v>留萌</v>
      </c>
      <c r="X131" t="str">
        <f>IFERROR(INDEX('貼_てんさい(市町村別・公表資料)'!$AJ$16:$AJ$29,MATCH('貼_てんさい(市町村別・公表資料)'!$AI25,'貼_てんさい(市町村別・公表資料)'!AX$16:AX$29,0)),"-")</f>
        <v>日高</v>
      </c>
      <c r="Y131" t="str">
        <f>IFERROR(INDEX('貼_そば(市町村別・公表資料)'!$AI$16:$AI$29,MATCH('貼_そば(市町村別・公表資料)'!$AH25,'貼_そば(市町村別・公表資料)'!AK$16:AK$29,0)),"-")</f>
        <v>釧路</v>
      </c>
      <c r="Z131" t="str">
        <f>IFERROR(INDEX('貼_そば(市町村別・公表資料)'!$AI$16:$AI$29,MATCH('貼_そば(市町村別・公表資料)'!$AH25,'貼_そば(市町村別・公表資料)'!AQ$16:AQ$29,0)),"-")</f>
        <v>留萌</v>
      </c>
      <c r="AA131" t="str">
        <f>IFERROR(INDEX('貼_そば(市町村別・公表資料)'!$AI$16:$AI$29,MATCH('貼_そば(市町村別・公表資料)'!$AH25,'貼_そば(市町村別・公表資料)'!AW$16:AW$29,0)),"-")</f>
        <v>渡島</v>
      </c>
      <c r="AB131" t="str">
        <f>IFERROR(INDEX('貼_ばれいしょ(市町村別・公表資料)'!$AH$16:$AH$29,MATCH('貼_ばれいしょ(市町村別・公表資料)'!$AG25,'貼_ばれいしょ(市町村別・公表資料)'!AJ$16:AJ$29,0)),"-")</f>
        <v>釧路</v>
      </c>
      <c r="AC131" t="str">
        <f>IFERROR(INDEX('貼_ばれいしょ(市町村別・公表資料)'!$AH$16:$AH$29,MATCH('貼_ばれいしょ(市町村別・公表資料)'!$AG25,'貼_ばれいしょ(市町村別・公表資料)'!AP$16:AP$29,0)),"-")</f>
        <v>渡島</v>
      </c>
      <c r="AD131" t="str">
        <f>IFERROR(INDEX('貼_ばれいしょ(市町村別・公表資料)'!$AH$16:$AH$29,MATCH('貼_ばれいしょ(市町村別・公表資料)'!$AG25,'貼_ばれいしょ(市町村別・公表資料)'!AV$16:AV$29,0)),"-")</f>
        <v>後志</v>
      </c>
      <c r="AE131" t="str">
        <f>IFERROR(INDEX('貼_なたね(市町村別・公表資料)'!$O$16:$O$29,MATCH('貼_なたね(市町村別・公表資料)'!$N25,'貼_なたね(市町村別・公表資料)'!Q$16:Q$29,0)),"-")</f>
        <v>-</v>
      </c>
      <c r="AF131" t="str">
        <f>IFERROR(INDEX('貼_なたね(市町村別・公表資料)'!$O$16:$O$29,MATCH('貼_なたね(市町村別・公表資料)'!$N25,'貼_なたね(市町村別・公表資料)'!W$16:W$29,0)),"-")</f>
        <v>-</v>
      </c>
      <c r="AG131" t="str">
        <f>IFERROR(INDEX('貼_なたね(市町村別・公表資料)'!$O$16:$O$29,MATCH('貼_なたね(市町村別・公表資料)'!$N25,'貼_なたね(市町村別・公表資料)'!AC$16:AC$29,0)),"-")</f>
        <v>-</v>
      </c>
    </row>
    <row r="132" spans="3:33">
      <c r="C132">
        <v>11</v>
      </c>
      <c r="D132" t="str">
        <f>IFERROR(INDEX('貼_耕地面積(市町村別・公表資料)'!$AG$15:$AG$28,MATCH('貼_耕地面積(市町村別・公表資料)'!AF25,'貼_耕地面積(市町村別・公表資料)'!$AI$15:$AI$28,0)),"-")</f>
        <v>胆振</v>
      </c>
      <c r="E132" t="str">
        <f>IFERROR(INDEX('貼_耕地面積(市町村別・公表資料)'!$AG$15:$AG$28,MATCH('貼_耕地面積(市町村別・公表資料)'!AF25,'貼_耕地面積(市町村別・公表資料)'!$AO$15:$AO$28,0)),"-")</f>
        <v>十勝</v>
      </c>
      <c r="F132" t="str">
        <f>IFERROR(INDEX('貼_耕地面積(市町村別・公表資料)'!$AG$15:$AG$28,MATCH('貼_耕地面積(市町村別・公表資料)'!AF25,'貼_耕地面積(市町村別・公表資料)'!$AU$15:$AU$28,0)),"-")</f>
        <v>石狩</v>
      </c>
      <c r="G132" t="str">
        <f>IFERROR(INDEX('貼_水稲(市町村別・公表資料)'!$AF$15:$AF$28,MATCH('貼_水稲(市町村別・公表資料)'!$AE25,'貼_水稲(市町村別・公表資料)'!$AH$15:$AH$28,0)),"-")</f>
        <v>十勝</v>
      </c>
      <c r="H132" t="str">
        <f>IFERROR(INDEX('貼_水稲(市町村別・公表資料)'!$AF$15:$AF$28,MATCH('貼_水稲(市町村別・公表資料)'!$AE25,'貼_水稲(市町村別・公表資料)'!$AN$15:$AN$28,0)),"-")</f>
        <v>十勝</v>
      </c>
      <c r="I132" t="str">
        <f>IFERROR(INDEX('貼_水稲(市町村別・公表資料)'!$AF$15:$AF$28,MATCH('貼_水稲(市町村別・公表資料)'!$AE25,'貼_水稲(市町村別・公表資料)'!$AT$15:$AT$28,0)),"-")</f>
        <v>十勝</v>
      </c>
      <c r="J132" t="str">
        <f>IFERROR(INDEX('貼_小麦(市町村別・公表資料)'!$AH$17:$AH$30,MATCH('貼_小麦(市町村別・公表資料)'!$AG27,'貼_小麦(市町村別・公表資料)'!AJ$17:AJ$30,0)),"-")</f>
        <v>釧路</v>
      </c>
      <c r="K132" t="str">
        <f>IFERROR(INDEX('貼_小麦(市町村別・公表資料)'!$AH$17:$AH$30,MATCH('貼_小麦(市町村別・公表資料)'!$AG27,'貼_小麦(市町村別・公表資料)'!AP$17:AP$30,0)),"-")</f>
        <v>釧路</v>
      </c>
      <c r="L132" t="str">
        <f>IFERROR(INDEX('貼_小麦(市町村別・公表資料)'!$AH$17:$AH$30,MATCH('貼_小麦(市町村別・公表資料)'!$AG27,'貼_小麦(市町村別・公表資料)'!AV$17:AV$30,0)),"-")</f>
        <v>上川</v>
      </c>
      <c r="M132" t="str">
        <f>IFERROR(INDEX('貼_小麦(市町村別・公表資料)'!$AH$17:$AH$30,MATCH('貼_小麦(市町村別・公表資料)'!$AG27,'貼_小麦(市町村別・公表資料)'!BB$17:BB$30,0)),"-")</f>
        <v>日高</v>
      </c>
      <c r="N132" t="str">
        <f>IFERROR(INDEX('貼_小麦(市町村別・公表資料)'!$AH$17:$AH$30,MATCH('貼_小麦(市町村別・公表資料)'!$AG27,'貼_小麦(市町村別・公表資料)'!BH$17:BH$30,0)),"-")</f>
        <v>日高</v>
      </c>
      <c r="O132" t="str">
        <f>IFERROR(INDEX('貼_小麦(市町村別・公表資料)'!$AH$17:$AH$30,MATCH('貼_小麦(市町村別・公表資料)'!$AG27,'貼_小麦(市町村別・公表資料)'!BN$17:BN$30,0)),"-")</f>
        <v>上川</v>
      </c>
      <c r="P132" t="str">
        <f>IFERROR(INDEX('貼_小麦(市町村別・公表資料)'!$AH$17:$AH$30,MATCH('貼_小麦(市町村別・公表資料)'!$AG27,'貼_小麦(市町村別・公表資料)'!BT$17:BT$30,0)),"-")</f>
        <v>日高</v>
      </c>
      <c r="Q132" t="str">
        <f>IFERROR(INDEX('貼_小麦(市町村別・公表資料)'!$AH$17:$AH$30,MATCH('貼_小麦(市町村別・公表資料)'!$AG27,'貼_小麦(市町村別・公表資料)'!BZ$17:BZ$30,0)),"-")</f>
        <v>日高</v>
      </c>
      <c r="R132" t="str">
        <f>IFERROR(INDEX('貼_小麦(市町村別・公表資料)'!$AH$17:$AH$30,MATCH('貼_小麦(市町村別・公表資料)'!$AG27,'貼_小麦(市町村別・公表資料)'!CF$17:CF$30,0)),"-")</f>
        <v>日高</v>
      </c>
      <c r="S132" t="str">
        <f>IFERROR(INDEX('貼_大豆(市町村別・公表資料)'!$AH$16:$AH$29,MATCH('貼_大豆(市町村別・公表資料)'!$AG26,'貼_大豆(市町村別・公表資料)'!AJ$16:AJ$29,0)),"-")</f>
        <v>日高</v>
      </c>
      <c r="T132" t="str">
        <f>IFERROR(INDEX('貼_大豆(市町村別・公表資料)'!$AH$16:$AH$29,MATCH('貼_大豆(市町村別・公表資料)'!$AG26,'貼_大豆(市町村別・公表資料)'!AP$16:AP$29,0)),"-")</f>
        <v>日高</v>
      </c>
      <c r="U132" t="str">
        <f>IFERROR(INDEX('貼_大豆(市町村別・公表資料)'!$AH$16:$AH$29,MATCH('貼_大豆(市町村別・公表資料)'!$AG26,'貼_大豆(市町村別・公表資料)'!AV$16:AV$29,0)),"-")</f>
        <v>渡島</v>
      </c>
      <c r="V132" t="str">
        <f>IFERROR(INDEX('貼_てんさい(市町村別・公表資料)'!$AJ$16:$AJ$29,MATCH('貼_てんさい(市町村別・公表資料)'!$AI26,'貼_てんさい(市町村別・公表資料)'!AL$16:AL$29,0)),"-")</f>
        <v>根室</v>
      </c>
      <c r="W132" t="str">
        <f>IFERROR(INDEX('貼_てんさい(市町村別・公表資料)'!$AJ$16:$AJ$29,MATCH('貼_てんさい(市町村別・公表資料)'!$AI26,'貼_てんさい(市町村別・公表資料)'!AR$16:AR$29,0)),"-")</f>
        <v>根室</v>
      </c>
      <c r="X132" t="str">
        <f>IFERROR(INDEX('貼_てんさい(市町村別・公表資料)'!$AJ$16:$AJ$29,MATCH('貼_てんさい(市町村別・公表資料)'!$AI26,'貼_てんさい(市町村別・公表資料)'!AX$16:AX$29,0)),"-")</f>
        <v>根室</v>
      </c>
      <c r="Y132" t="str">
        <f>IFERROR(INDEX('貼_そば(市町村別・公表資料)'!$AI$16:$AI$29,MATCH('貼_そば(市町村別・公表資料)'!$AH26,'貼_そば(市町村別・公表資料)'!AK$16:AK$29,0)),"-")</f>
        <v>渡島</v>
      </c>
      <c r="Z132" t="str">
        <f>IFERROR(INDEX('貼_そば(市町村別・公表資料)'!$AI$16:$AI$29,MATCH('貼_そば(市町村別・公表資料)'!$AH26,'貼_そば(市町村別・公表資料)'!AQ$16:AQ$29,0)),"-")</f>
        <v>胆振</v>
      </c>
      <c r="AA132" t="str">
        <f>IFERROR(INDEX('貼_そば(市町村別・公表資料)'!$AI$16:$AI$29,MATCH('貼_そば(市町村別・公表資料)'!$AH26,'貼_そば(市町村別・公表資料)'!AW$16:AW$29,0)),"-")</f>
        <v>宗谷</v>
      </c>
      <c r="AB132" t="str">
        <f>IFERROR(INDEX('貼_ばれいしょ(市町村別・公表資料)'!$AH$16:$AH$29,MATCH('貼_ばれいしょ(市町村別・公表資料)'!$AG26,'貼_ばれいしょ(市町村別・公表資料)'!AJ$16:AJ$29,0)),"-")</f>
        <v>根室</v>
      </c>
      <c r="AC132" t="str">
        <f>IFERROR(INDEX('貼_ばれいしょ(市町村別・公表資料)'!$AH$16:$AH$29,MATCH('貼_ばれいしょ(市町村別・公表資料)'!$AG26,'貼_ばれいしょ(市町村別・公表資料)'!AP$16:AP$29,0)),"-")</f>
        <v>根室</v>
      </c>
      <c r="AD132" t="str">
        <f>IFERROR(INDEX('貼_ばれいしょ(市町村別・公表資料)'!$AH$16:$AH$29,MATCH('貼_ばれいしょ(市町村別・公表資料)'!$AG26,'貼_ばれいしょ(市町村別・公表資料)'!AV$16:AV$29,0)),"-")</f>
        <v>檜山</v>
      </c>
      <c r="AE132" t="str">
        <f>IFERROR(INDEX('貼_なたね(市町村別・公表資料)'!$O$16:$O$29,MATCH('貼_なたね(市町村別・公表資料)'!$N26,'貼_なたね(市町村別・公表資料)'!Q$16:Q$29,0)),"-")</f>
        <v>-</v>
      </c>
      <c r="AF132" t="str">
        <f>IFERROR(INDEX('貼_なたね(市町村別・公表資料)'!$O$16:$O$29,MATCH('貼_なたね(市町村別・公表資料)'!$N26,'貼_なたね(市町村別・公表資料)'!W$16:W$29,0)),"-")</f>
        <v>-</v>
      </c>
      <c r="AG132" t="str">
        <f>IFERROR(INDEX('貼_なたね(市町村別・公表資料)'!$O$16:$O$29,MATCH('貼_なたね(市町村別・公表資料)'!$N26,'貼_なたね(市町村別・公表資料)'!AC$16:AC$29,0)),"-")</f>
        <v>-</v>
      </c>
    </row>
    <row r="133" spans="3:33">
      <c r="C133">
        <v>12</v>
      </c>
      <c r="D133" t="str">
        <f>IFERROR(INDEX('貼_耕地面積(市町村別・公表資料)'!$AG$15:$AG$28,MATCH('貼_耕地面積(市町村別・公表資料)'!AF26,'貼_耕地面積(市町村別・公表資料)'!$AI$15:$AI$28,0)),"-")</f>
        <v>留萌</v>
      </c>
      <c r="E133" t="str">
        <f>IFERROR(INDEX('貼_耕地面積(市町村別・公表資料)'!$AG$15:$AG$28,MATCH('貼_耕地面積(市町村別・公表資料)'!AF26,'貼_耕地面積(市町村別・公表資料)'!$AO$15:$AO$28,0)),"-")</f>
        <v>-</v>
      </c>
      <c r="F133" t="str">
        <f>IFERROR(INDEX('貼_耕地面積(市町村別・公表資料)'!$AG$15:$AG$28,MATCH('貼_耕地面積(市町村別・公表資料)'!AF26,'貼_耕地面積(市町村別・公表資料)'!$AU$15:$AU$28,0)),"-")</f>
        <v>渡島</v>
      </c>
      <c r="G133" t="str">
        <f>IFERROR(INDEX('貼_水稲(市町村別・公表資料)'!$AF$15:$AF$28,MATCH('貼_水稲(市町村別・公表資料)'!$AE26,'貼_水稲(市町村別・公表資料)'!$AH$15:$AH$28,0)),"-")</f>
        <v>-</v>
      </c>
      <c r="H133" t="str">
        <f>IFERROR(INDEX('貼_水稲(市町村別・公表資料)'!$AF$15:$AF$28,MATCH('貼_水稲(市町村別・公表資料)'!$AE26,'貼_水稲(市町村別・公表資料)'!$AN$15:$AN$28,0)),"-")</f>
        <v>-</v>
      </c>
      <c r="I133" t="str">
        <f>IFERROR(INDEX('貼_水稲(市町村別・公表資料)'!$AF$15:$AF$28,MATCH('貼_水稲(市町村別・公表資料)'!$AE26,'貼_水稲(市町村別・公表資料)'!$AT$15:$AT$28,0)),"-")</f>
        <v>-</v>
      </c>
      <c r="J133" t="str">
        <f>IFERROR(INDEX('貼_小麦(市町村別・公表資料)'!$AH$17:$AH$30,MATCH('貼_小麦(市町村別・公表資料)'!$AG28,'貼_小麦(市町村別・公表資料)'!AJ$17:AJ$30,0)),"-")</f>
        <v>日高</v>
      </c>
      <c r="K133" t="str">
        <f>IFERROR(INDEX('貼_小麦(市町村別・公表資料)'!$AH$17:$AH$30,MATCH('貼_小麦(市町村別・公表資料)'!$AG28,'貼_小麦(市町村別・公表資料)'!AP$17:AP$30,0)),"-")</f>
        <v>日高</v>
      </c>
      <c r="L133" t="str">
        <f>IFERROR(INDEX('貼_小麦(市町村別・公表資料)'!$AH$17:$AH$30,MATCH('貼_小麦(市町村別・公表資料)'!$AG28,'貼_小麦(市町村別・公表資料)'!AV$17:AV$30,0)),"-")</f>
        <v>檜山</v>
      </c>
      <c r="M133" t="str">
        <f>IFERROR(INDEX('貼_小麦(市町村別・公表資料)'!$AH$17:$AH$30,MATCH('貼_小麦(市町村別・公表資料)'!$AG28,'貼_小麦(市町村別・公表資料)'!BB$17:BB$30,0)),"-")</f>
        <v>-</v>
      </c>
      <c r="N133" t="str">
        <f>IFERROR(INDEX('貼_小麦(市町村別・公表資料)'!$AH$17:$AH$30,MATCH('貼_小麦(市町村別・公表資料)'!$AG28,'貼_小麦(市町村別・公表資料)'!BH$17:BH$30,0)),"-")</f>
        <v>-</v>
      </c>
      <c r="O133" t="str">
        <f>IFERROR(INDEX('貼_小麦(市町村別・公表資料)'!$AH$17:$AH$30,MATCH('貼_小麦(市町村別・公表資料)'!$AG28,'貼_小麦(市町村別・公表資料)'!BN$17:BN$30,0)),"-")</f>
        <v>根室</v>
      </c>
      <c r="P133" t="str">
        <f>IFERROR(INDEX('貼_小麦(市町村別・公表資料)'!$AH$17:$AH$30,MATCH('貼_小麦(市町村別・公表資料)'!$AG28,'貼_小麦(市町村別・公表資料)'!BT$17:BT$30,0)),"-")</f>
        <v>-</v>
      </c>
      <c r="Q133" t="str">
        <f>IFERROR(INDEX('貼_小麦(市町村別・公表資料)'!$AH$17:$AH$30,MATCH('貼_小麦(市町村別・公表資料)'!$AG28,'貼_小麦(市町村別・公表資料)'!BZ$17:BZ$30,0)),"-")</f>
        <v>-</v>
      </c>
      <c r="R133" t="str">
        <f>IFERROR(INDEX('貼_小麦(市町村別・公表資料)'!$AH$17:$AH$30,MATCH('貼_小麦(市町村別・公表資料)'!$AG28,'貼_小麦(市町村別・公表資料)'!CF$17:CF$30,0)),"-")</f>
        <v>-</v>
      </c>
      <c r="S133" t="str">
        <f>IFERROR(INDEX('貼_大豆(市町村別・公表資料)'!$AH$16:$AH$29,MATCH('貼_大豆(市町村別・公表資料)'!$AG27,'貼_大豆(市町村別・公表資料)'!AJ$16:AJ$29,0)),"-")</f>
        <v>釧路</v>
      </c>
      <c r="T133" t="str">
        <f>IFERROR(INDEX('貼_大豆(市町村別・公表資料)'!$AH$16:$AH$29,MATCH('貼_大豆(市町村別・公表資料)'!$AG27,'貼_大豆(市町村別・公表資料)'!AP$16:AP$29,0)),"-")</f>
        <v>釧路</v>
      </c>
      <c r="U133" t="str">
        <f>IFERROR(INDEX('貼_大豆(市町村別・公表資料)'!$AH$16:$AH$29,MATCH('貼_大豆(市町村別・公表資料)'!$AG27,'貼_大豆(市町村別・公表資料)'!AV$16:AV$29,0)),"-")</f>
        <v>留萌</v>
      </c>
      <c r="V133" t="str">
        <f>IFERROR(INDEX('貼_てんさい(市町村別・公表資料)'!$AJ$16:$AJ$29,MATCH('貼_てんさい(市町村別・公表資料)'!$AI27,'貼_てんさい(市町村別・公表資料)'!AL$16:AL$29,0)),"-")</f>
        <v>渡島</v>
      </c>
      <c r="W133" t="str">
        <f>IFERROR(INDEX('貼_てんさい(市町村別・公表資料)'!$AJ$16:$AJ$29,MATCH('貼_てんさい(市町村別・公表資料)'!$AI27,'貼_てんさい(市町村別・公表資料)'!AR$16:AR$29,0)),"-")</f>
        <v>渡島</v>
      </c>
      <c r="X133" t="str">
        <f>IFERROR(INDEX('貼_てんさい(市町村別・公表資料)'!$AJ$16:$AJ$29,MATCH('貼_てんさい(市町村別・公表資料)'!$AI27,'貼_てんさい(市町村別・公表資料)'!AX$16:AX$29,0)),"-")</f>
        <v>留萌</v>
      </c>
      <c r="Y133" t="str">
        <f>IFERROR(INDEX('貼_そば(市町村別・公表資料)'!$AI$16:$AI$29,MATCH('貼_そば(市町村別・公表資料)'!$AH27,'貼_そば(市町村別・公表資料)'!AK$16:AK$29,0)),"-")</f>
        <v>胆振</v>
      </c>
      <c r="Z133" t="str">
        <f>IFERROR(INDEX('貼_そば(市町村別・公表資料)'!$AI$16:$AI$29,MATCH('貼_そば(市町村別・公表資料)'!$AH27,'貼_そば(市町村別・公表資料)'!AQ$16:AQ$29,0)),"-")</f>
        <v>渡島</v>
      </c>
      <c r="AA133" t="str">
        <f>IFERROR(INDEX('貼_そば(市町村別・公表資料)'!$AI$16:$AI$29,MATCH('貼_そば(市町村別・公表資料)'!$AH27,'貼_そば(市町村別・公表資料)'!AW$16:AW$29,0)),"-")</f>
        <v>空知</v>
      </c>
      <c r="AB133" t="str">
        <f>IFERROR(INDEX('貼_ばれいしょ(市町村別・公表資料)'!$AH$16:$AH$29,MATCH('貼_ばれいしょ(市町村別・公表資料)'!$AG27,'貼_ばれいしょ(市町村別・公表資料)'!AJ$16:AJ$29,0)),"-")</f>
        <v>日高</v>
      </c>
      <c r="AC133" t="str">
        <f>IFERROR(INDEX('貼_ばれいしょ(市町村別・公表資料)'!$AH$16:$AH$29,MATCH('貼_ばれいしょ(市町村別・公表資料)'!$AG27,'貼_ばれいしょ(市町村別・公表資料)'!AP$16:AP$29,0)),"-")</f>
        <v>日高</v>
      </c>
      <c r="AD133" t="str">
        <f>IFERROR(INDEX('貼_ばれいしょ(市町村別・公表資料)'!$AH$16:$AH$29,MATCH('貼_ばれいしょ(市町村別・公表資料)'!$AG27,'貼_ばれいしょ(市町村別・公表資料)'!AV$16:AV$29,0)),"-")</f>
        <v>渡島</v>
      </c>
      <c r="AE133" t="str">
        <f>IFERROR(INDEX('貼_なたね(市町村別・公表資料)'!$O$16:$O$29,MATCH('貼_なたね(市町村別・公表資料)'!$N27,'貼_なたね(市町村別・公表資料)'!Q$16:Q$29,0)),"-")</f>
        <v>-</v>
      </c>
      <c r="AF133" t="str">
        <f>IFERROR(INDEX('貼_なたね(市町村別・公表資料)'!$O$16:$O$29,MATCH('貼_なたね(市町村別・公表資料)'!$N27,'貼_なたね(市町村別・公表資料)'!W$16:W$29,0)),"-")</f>
        <v>-</v>
      </c>
      <c r="AG133" t="str">
        <f>IFERROR(INDEX('貼_なたね(市町村別・公表資料)'!$O$16:$O$29,MATCH('貼_なたね(市町村別・公表資料)'!$N27,'貼_なたね(市町村別・公表資料)'!AC$16:AC$29,0)),"-")</f>
        <v>-</v>
      </c>
    </row>
    <row r="134" spans="3:33">
      <c r="C134">
        <v>13</v>
      </c>
      <c r="D134" t="str">
        <f>IFERROR(INDEX('貼_耕地面積(市町村別・公表資料)'!$AG$15:$AG$28,MATCH('貼_耕地面積(市町村別・公表資料)'!AF27,'貼_耕地面積(市町村別・公表資料)'!$AI$15:$AI$28,0)),"-")</f>
        <v>渡島</v>
      </c>
      <c r="E134" t="str">
        <f>IFERROR(INDEX('貼_耕地面積(市町村別・公表資料)'!$AG$15:$AG$28,MATCH('貼_耕地面積(市町村別・公表資料)'!AF27,'貼_耕地面積(市町村別・公表資料)'!$AO$15:$AO$28,0)),"-")</f>
        <v>-</v>
      </c>
      <c r="F134" t="str">
        <f>IFERROR(INDEX('貼_耕地面積(市町村別・公表資料)'!$AG$15:$AG$28,MATCH('貼_耕地面積(市町村別・公表資料)'!AF27,'貼_耕地面積(市町村別・公表資料)'!$AU$15:$AU$28,0)),"-")</f>
        <v>留萌</v>
      </c>
      <c r="G134" t="str">
        <f>IFERROR(INDEX('貼_水稲(市町村別・公表資料)'!$AF$15:$AF$28,MATCH('貼_水稲(市町村別・公表資料)'!$AE27,'貼_水稲(市町村別・公表資料)'!$AH$15:$AH$28,0)),"-")</f>
        <v>-</v>
      </c>
      <c r="H134" t="str">
        <f>IFERROR(INDEX('貼_水稲(市町村別・公表資料)'!$AF$15:$AF$28,MATCH('貼_水稲(市町村別・公表資料)'!$AE27,'貼_水稲(市町村別・公表資料)'!$AN$15:$AN$28,0)),"-")</f>
        <v>-</v>
      </c>
      <c r="I134" t="str">
        <f>IFERROR(INDEX('貼_水稲(市町村別・公表資料)'!$AF$15:$AF$28,MATCH('貼_水稲(市町村別・公表資料)'!$AE27,'貼_水稲(市町村別・公表資料)'!$AT$15:$AT$28,0)),"-")</f>
        <v>-</v>
      </c>
      <c r="J134" t="str">
        <f>IFERROR(INDEX('貼_小麦(市町村別・公表資料)'!$AH$17:$AH$30,MATCH('貼_小麦(市町村別・公表資料)'!$AG29,'貼_小麦(市町村別・公表資料)'!AJ$17:AJ$30,0)),"-")</f>
        <v>根室</v>
      </c>
      <c r="K134" t="str">
        <f>IFERROR(INDEX('貼_小麦(市町村別・公表資料)'!$AH$17:$AH$30,MATCH('貼_小麦(市町村別・公表資料)'!$AG29,'貼_小麦(市町村別・公表資料)'!AP$17:AP$30,0)),"-")</f>
        <v>根室</v>
      </c>
      <c r="L134" t="str">
        <f>IFERROR(INDEX('貼_小麦(市町村別・公表資料)'!$AH$17:$AH$30,MATCH('貼_小麦(市町村別・公表資料)'!$AG29,'貼_小麦(市町村別・公表資料)'!AV$17:AV$30,0)),"-")</f>
        <v>留萌</v>
      </c>
      <c r="M134" t="str">
        <f>IFERROR(INDEX('貼_小麦(市町村別・公表資料)'!$AH$17:$AH$30,MATCH('貼_小麦(市町村別・公表資料)'!$AG29,'貼_小麦(市町村別・公表資料)'!BB$17:BB$30,0)),"-")</f>
        <v>-</v>
      </c>
      <c r="N134" t="str">
        <f>IFERROR(INDEX('貼_小麦(市町村別・公表資料)'!$AH$17:$AH$30,MATCH('貼_小麦(市町村別・公表資料)'!$AG29,'貼_小麦(市町村別・公表資料)'!BH$17:BH$30,0)),"-")</f>
        <v>-</v>
      </c>
      <c r="O134" t="str">
        <f>IFERROR(INDEX('貼_小麦(市町村別・公表資料)'!$AH$17:$AH$30,MATCH('貼_小麦(市町村別・公表資料)'!$AG29,'貼_小麦(市町村別・公表資料)'!BN$17:BN$30,0)),"-")</f>
        <v>留萌</v>
      </c>
      <c r="P134" t="str">
        <f>IFERROR(INDEX('貼_小麦(市町村別・公表資料)'!$AH$17:$AH$30,MATCH('貼_小麦(市町村別・公表資料)'!$AG29,'貼_小麦(市町村別・公表資料)'!BT$17:BT$30,0)),"-")</f>
        <v>-</v>
      </c>
      <c r="Q134" t="str">
        <f>IFERROR(INDEX('貼_小麦(市町村別・公表資料)'!$AH$17:$AH$30,MATCH('貼_小麦(市町村別・公表資料)'!$AG29,'貼_小麦(市町村別・公表資料)'!BZ$17:BZ$30,0)),"-")</f>
        <v>-</v>
      </c>
      <c r="R134" t="str">
        <f>IFERROR(INDEX('貼_小麦(市町村別・公表資料)'!$AH$17:$AH$30,MATCH('貼_小麦(市町村別・公表資料)'!$AG29,'貼_小麦(市町村別・公表資料)'!CF$17:CF$30,0)),"-")</f>
        <v>-</v>
      </c>
      <c r="S134" t="str">
        <f>IFERROR(INDEX('貼_大豆(市町村別・公表資料)'!$AH$16:$AH$29,MATCH('貼_大豆(市町村別・公表資料)'!$AG28,'貼_大豆(市町村別・公表資料)'!AJ$16:AJ$29,0)),"-")</f>
        <v>-</v>
      </c>
      <c r="T134" t="str">
        <f>IFERROR(INDEX('貼_大豆(市町村別・公表資料)'!$AH$16:$AH$29,MATCH('貼_大豆(市町村別・公表資料)'!$AG28,'貼_大豆(市町村別・公表資料)'!AP$16:AP$29,0)),"-")</f>
        <v>-</v>
      </c>
      <c r="U134" t="str">
        <f>IFERROR(INDEX('貼_大豆(市町村別・公表資料)'!$AH$16:$AH$29,MATCH('貼_大豆(市町村別・公表資料)'!$AG28,'貼_大豆(市町村別・公表資料)'!AV$16:AV$29,0)),"-")</f>
        <v>-</v>
      </c>
      <c r="V134" t="str">
        <f>IFERROR(INDEX('貼_てんさい(市町村別・公表資料)'!$AJ$16:$AJ$29,MATCH('貼_てんさい(市町村別・公表資料)'!$AI28,'貼_てんさい(市町村別・公表資料)'!AL$16:AL$29,0)),"-")</f>
        <v>日高</v>
      </c>
      <c r="W134" t="str">
        <f>IFERROR(INDEX('貼_てんさい(市町村別・公表資料)'!$AJ$16:$AJ$29,MATCH('貼_てんさい(市町村別・公表資料)'!$AI28,'貼_てんさい(市町村別・公表資料)'!AR$16:AR$29,0)),"-")</f>
        <v>日高</v>
      </c>
      <c r="X134" t="str">
        <f>IFERROR(INDEX('貼_てんさい(市町村別・公表資料)'!$AJ$16:$AJ$29,MATCH('貼_てんさい(市町村別・公表資料)'!$AI28,'貼_てんさい(市町村別・公表資料)'!AX$16:AX$29,0)),"-")</f>
        <v>渡島</v>
      </c>
      <c r="Y134" t="str">
        <f>IFERROR(INDEX('貼_そば(市町村別・公表資料)'!$AI$16:$AI$29,MATCH('貼_そば(市町村別・公表資料)'!$AH28,'貼_そば(市町村別・公表資料)'!AK$16:AK$29,0)),"-")</f>
        <v>宗谷</v>
      </c>
      <c r="Z134" t="str">
        <f>IFERROR(INDEX('貼_そば(市町村別・公表資料)'!$AI$16:$AI$29,MATCH('貼_そば(市町村別・公表資料)'!$AH28,'貼_そば(市町村別・公表資料)'!AQ$16:AQ$29,0)),"-")</f>
        <v>宗谷</v>
      </c>
      <c r="AA134" t="str">
        <f>IFERROR(INDEX('貼_そば(市町村別・公表資料)'!$AI$16:$AI$29,MATCH('貼_そば(市町村別・公表資料)'!$AH28,'貼_そば(市町村別・公表資料)'!AW$16:AW$29,0)),"-")</f>
        <v>留萌</v>
      </c>
      <c r="AB134" t="str">
        <f>IFERROR(INDEX('貼_ばれいしょ(市町村別・公表資料)'!$AH$16:$AH$29,MATCH('貼_ばれいしょ(市町村別・公表資料)'!$AG28,'貼_ばれいしょ(市町村別・公表資料)'!AJ$16:AJ$29,0)),"-")</f>
        <v>留萌</v>
      </c>
      <c r="AC134" t="str">
        <f>IFERROR(INDEX('貼_ばれいしょ(市町村別・公表資料)'!$AH$16:$AH$29,MATCH('貼_ばれいしょ(市町村別・公表資料)'!$AG28,'貼_ばれいしょ(市町村別・公表資料)'!AP$16:AP$29,0)),"-")</f>
        <v>留萌</v>
      </c>
      <c r="AD134" t="str">
        <f>IFERROR(INDEX('貼_ばれいしょ(市町村別・公表資料)'!$AH$16:$AH$29,MATCH('貼_ばれいしょ(市町村別・公表資料)'!$AG28,'貼_ばれいしょ(市町村別・公表資料)'!AV$16:AV$29,0)),"-")</f>
        <v>留萌</v>
      </c>
      <c r="AE134" t="str">
        <f>IFERROR(INDEX('貼_なたね(市町村別・公表資料)'!$O$16:$O$29,MATCH('貼_なたね(市町村別・公表資料)'!$N28,'貼_なたね(市町村別・公表資料)'!Q$16:Q$29,0)),"-")</f>
        <v>-</v>
      </c>
      <c r="AF134" t="str">
        <f>IFERROR(INDEX('貼_なたね(市町村別・公表資料)'!$O$16:$O$29,MATCH('貼_なたね(市町村別・公表資料)'!$N28,'貼_なたね(市町村別・公表資料)'!W$16:W$29,0)),"-")</f>
        <v>-</v>
      </c>
      <c r="AG134" t="str">
        <f>IFERROR(INDEX('貼_なたね(市町村別・公表資料)'!$O$16:$O$29,MATCH('貼_なたね(市町村別・公表資料)'!$N28,'貼_なたね(市町村別・公表資料)'!AC$16:AC$29,0)),"-")</f>
        <v>-</v>
      </c>
    </row>
    <row r="135" spans="3:33">
      <c r="C135">
        <v>14</v>
      </c>
      <c r="D135" t="str">
        <f>IFERROR(INDEX('貼_耕地面積(市町村別・公表資料)'!$AG$15:$AG$28,MATCH('貼_耕地面積(市町村別・公表資料)'!AF28,'貼_耕地面積(市町村別・公表資料)'!$AI$15:$AI$28,0)),"-")</f>
        <v>檜山</v>
      </c>
      <c r="E135" t="str">
        <f>IFERROR(INDEX('貼_耕地面積(市町村別・公表資料)'!$AG$15:$AG$28,MATCH('貼_耕地面積(市町村別・公表資料)'!AF28,'貼_耕地面積(市町村別・公表資料)'!$AO$15:$AO$28,0)),"-")</f>
        <v>-</v>
      </c>
      <c r="F135" t="str">
        <f>IFERROR(INDEX('貼_耕地面積(市町村別・公表資料)'!$AG$15:$AG$28,MATCH('貼_耕地面積(市町村別・公表資料)'!AF28,'貼_耕地面積(市町村別・公表資料)'!$AU$15:$AU$28,0)),"-")</f>
        <v>檜山</v>
      </c>
      <c r="G135" t="str">
        <f>IFERROR(INDEX('貼_水稲(市町村別・公表資料)'!$AF$15:$AF$28,MATCH('貼_水稲(市町村別・公表資料)'!$AE28,'貼_水稲(市町村別・公表資料)'!$AH$15:$AH$28,0)),"-")</f>
        <v>-</v>
      </c>
      <c r="H135" t="str">
        <f>IFERROR(INDEX('貼_水稲(市町村別・公表資料)'!$AF$15:$AF$28,MATCH('貼_水稲(市町村別・公表資料)'!$AE28,'貼_水稲(市町村別・公表資料)'!$AN$15:$AN$28,0)),"-")</f>
        <v>-</v>
      </c>
      <c r="I135" t="str">
        <f>IFERROR(INDEX('貼_水稲(市町村別・公表資料)'!$AF$15:$AF$28,MATCH('貼_水稲(市町村別・公表資料)'!$AE28,'貼_水稲(市町村別・公表資料)'!$AT$15:$AT$28,0)),"-")</f>
        <v>-</v>
      </c>
      <c r="J135" t="str">
        <f>IFERROR(INDEX('貼_小麦(市町村別・公表資料)'!$AH$17:$AH$30,MATCH('貼_小麦(市町村別・公表資料)'!$AG30,'貼_小麦(市町村別・公表資料)'!AJ$17:AJ$30,0)),"-")</f>
        <v>-</v>
      </c>
      <c r="K135" t="str">
        <f>IFERROR(INDEX('貼_小麦(市町村別・公表資料)'!$AH$17:$AH$30,MATCH('貼_小麦(市町村別・公表資料)'!$AG30,'貼_小麦(市町村別・公表資料)'!AP$17:AP$30,0)),"-")</f>
        <v>-</v>
      </c>
      <c r="L135" t="str">
        <f>IFERROR(INDEX('貼_小麦(市町村別・公表資料)'!$AH$17:$AH$30,MATCH('貼_小麦(市町村別・公表資料)'!$AG30,'貼_小麦(市町村別・公表資料)'!AV$17:AV$30,0)),"-")</f>
        <v>-</v>
      </c>
      <c r="M135" t="str">
        <f>IFERROR(INDEX('貼_小麦(市町村別・公表資料)'!$AH$17:$AH$30,MATCH('貼_小麦(市町村別・公表資料)'!$AG30,'貼_小麦(市町村別・公表資料)'!BB$17:BB$30,0)),"-")</f>
        <v>-</v>
      </c>
      <c r="N135" t="str">
        <f>IFERROR(INDEX('貼_小麦(市町村別・公表資料)'!$AH$17:$AH$30,MATCH('貼_小麦(市町村別・公表資料)'!$AG30,'貼_小麦(市町村別・公表資料)'!BH$17:BH$30,0)),"-")</f>
        <v>-</v>
      </c>
      <c r="O135" t="str">
        <f>IFERROR(INDEX('貼_小麦(市町村別・公表資料)'!$AH$17:$AH$30,MATCH('貼_小麦(市町村別・公表資料)'!$AG30,'貼_小麦(市町村別・公表資料)'!BN$17:BN$30,0)),"-")</f>
        <v>-</v>
      </c>
      <c r="P135" t="str">
        <f>IFERROR(INDEX('貼_小麦(市町村別・公表資料)'!$AH$17:$AH$30,MATCH('貼_小麦(市町村別・公表資料)'!$AG30,'貼_小麦(市町村別・公表資料)'!BT$17:BT$30,0)),"-")</f>
        <v>-</v>
      </c>
      <c r="Q135" t="str">
        <f>IFERROR(INDEX('貼_小麦(市町村別・公表資料)'!$AH$17:$AH$30,MATCH('貼_小麦(市町村別・公表資料)'!$AG30,'貼_小麦(市町村別・公表資料)'!BZ$17:BZ$30,0)),"-")</f>
        <v>-</v>
      </c>
      <c r="R135" t="str">
        <f>IFERROR(INDEX('貼_小麦(市町村別・公表資料)'!$AH$17:$AH$30,MATCH('貼_小麦(市町村別・公表資料)'!$AG30,'貼_小麦(市町村別・公表資料)'!CF$17:CF$30,0)),"-")</f>
        <v>-</v>
      </c>
      <c r="S135" t="str">
        <f>IFERROR(INDEX('貼_大豆(市町村別・公表資料)'!$AH$16:$AH$29,MATCH('貼_大豆(市町村別・公表資料)'!$AG29,'貼_大豆(市町村別・公表資料)'!AJ$16:AJ$29,0)),"-")</f>
        <v>-</v>
      </c>
      <c r="T135" t="str">
        <f>IFERROR(INDEX('貼_大豆(市町村別・公表資料)'!$AH$16:$AH$29,MATCH('貼_大豆(市町村別・公表資料)'!$AG29,'貼_大豆(市町村別・公表資料)'!AP$16:AP$29,0)),"-")</f>
        <v>-</v>
      </c>
      <c r="U135" t="str">
        <f>IFERROR(INDEX('貼_大豆(市町村別・公表資料)'!$AH$16:$AH$29,MATCH('貼_大豆(市町村別・公表資料)'!$AG29,'貼_大豆(市町村別・公表資料)'!AV$16:AV$29,0)),"-")</f>
        <v>-</v>
      </c>
      <c r="V135" t="str">
        <f>IFERROR(INDEX('貼_てんさい(市町村別・公表資料)'!$AJ$16:$AJ$29,MATCH('貼_てんさい(市町村別・公表資料)'!$AI29,'貼_てんさい(市町村別・公表資料)'!AL$16:AL$29,0)),"-")</f>
        <v>-</v>
      </c>
      <c r="W135" t="str">
        <f>IFERROR(INDEX('貼_てんさい(市町村別・公表資料)'!$AJ$16:$AJ$29,MATCH('貼_てんさい(市町村別・公表資料)'!$AI29,'貼_てんさい(市町村別・公表資料)'!AR$16:AR$29,0)),"-")</f>
        <v>-</v>
      </c>
      <c r="X135" t="str">
        <f>IFERROR(INDEX('貼_てんさい(市町村別・公表資料)'!$AJ$16:$AJ$29,MATCH('貼_てんさい(市町村別・公表資料)'!$AI29,'貼_てんさい(市町村別・公表資料)'!AX$16:AX$29,0)),"-")</f>
        <v>-</v>
      </c>
      <c r="Y135" t="str">
        <f>IFERROR(INDEX('貼_そば(市町村別・公表資料)'!$AI$16:$AI$29,MATCH('貼_そば(市町村別・公表資料)'!$AH29,'貼_そば(市町村別・公表資料)'!AK$16:AK$29,0)),"-")</f>
        <v>-</v>
      </c>
      <c r="Z135" t="str">
        <f>IFERROR(INDEX('貼_そば(市町村別・公表資料)'!$AI$16:$AI$29,MATCH('貼_そば(市町村別・公表資料)'!$AH29,'貼_そば(市町村別・公表資料)'!AQ$16:AQ$29,0)),"-")</f>
        <v>-</v>
      </c>
      <c r="AA135" t="str">
        <f>IFERROR(INDEX('貼_そば(市町村別・公表資料)'!$AI$16:$AI$29,MATCH('貼_そば(市町村別・公表資料)'!$AH29,'貼_そば(市町村別・公表資料)'!AW$16:AW$29,0)),"-")</f>
        <v>-</v>
      </c>
      <c r="AB135" t="str">
        <f>IFERROR(INDEX('貼_ばれいしょ(市町村別・公表資料)'!$AH$16:$AH$29,MATCH('貼_ばれいしょ(市町村別・公表資料)'!$AG29,'貼_ばれいしょ(市町村別・公表資料)'!AJ$16:AJ$29,0)),"-")</f>
        <v>宗谷</v>
      </c>
      <c r="AC135" t="str">
        <f>IFERROR(INDEX('貼_ばれいしょ(市町村別・公表資料)'!$AH$16:$AH$29,MATCH('貼_ばれいしょ(市町村別・公表資料)'!$AG29,'貼_ばれいしょ(市町村別・公表資料)'!AP$16:AP$29,0)),"-")</f>
        <v>宗谷</v>
      </c>
      <c r="AD135" t="str">
        <f>IFERROR(INDEX('貼_ばれいしょ(市町村別・公表資料)'!$AH$16:$AH$29,MATCH('貼_ばれいしょ(市町村別・公表資料)'!$AG29,'貼_ばれいしょ(市町村別・公表資料)'!AV$16:AV$29,0)),"-")</f>
        <v>宗谷</v>
      </c>
      <c r="AE135" t="str">
        <f>IFERROR(INDEX('貼_なたね(市町村別・公表資料)'!$O$16:$O$29,MATCH('貼_なたね(市町村別・公表資料)'!$N29,'貼_なたね(市町村別・公表資料)'!Q$16:Q$29,0)),"-")</f>
        <v>-</v>
      </c>
      <c r="AF135" t="str">
        <f>IFERROR(INDEX('貼_なたね(市町村別・公表資料)'!$O$16:$O$29,MATCH('貼_なたね(市町村別・公表資料)'!$N29,'貼_なたね(市町村別・公表資料)'!W$16:W$29,0)),"-")</f>
        <v>-</v>
      </c>
      <c r="AG135" t="str">
        <f>IFERROR(INDEX('貼_なたね(市町村別・公表資料)'!$O$16:$O$29,MATCH('貼_なたね(市町村別・公表資料)'!$N29,'貼_なたね(市町村別・公表資料)'!AC$16:AC$29,0)),"-")</f>
        <v>-</v>
      </c>
    </row>
    <row r="136" spans="3:33">
      <c r="C136" s="95" t="s">
        <v>114</v>
      </c>
      <c r="D136" s="96">
        <f>'貼_耕地面積(市町村別・公表資料)'!F8</f>
        <v>1138000</v>
      </c>
      <c r="E136" s="96">
        <f>'貼_耕地面積(市町村別・公表資料)'!G8</f>
        <v>220700</v>
      </c>
      <c r="F136" s="96">
        <f>'貼_耕地面積(市町村別・公表資料)'!I8</f>
        <v>917300</v>
      </c>
      <c r="G136" s="96">
        <f>'貼_水稲(市町村別・公表資料)'!F7</f>
        <v>95000</v>
      </c>
      <c r="H136" s="96">
        <f>'貼_水稲(市町村別・公表資料)'!H7</f>
        <v>562400</v>
      </c>
      <c r="I136" s="96">
        <f>'貼_水稲(市町村別・公表資料)'!G7</f>
        <v>592</v>
      </c>
      <c r="J136" s="261">
        <f>'貼_小麦(市町村別・公表資料)'!F10</f>
        <v>132000</v>
      </c>
      <c r="K136" s="261">
        <f>'貼_小麦(市町村別・公表資料)'!J10</f>
        <v>714200</v>
      </c>
      <c r="L136" s="261">
        <f>'貼_小麦(市町村別・公表資料)'!G10</f>
        <v>541</v>
      </c>
      <c r="M136">
        <f>'貼_秋まき春まき小麦(北海道・e-stat)'!B10</f>
        <v>113200</v>
      </c>
      <c r="N136">
        <f>'貼_秋まき春まき小麦(北海道・e-stat)'!D10</f>
        <v>642000</v>
      </c>
      <c r="O136">
        <f>'貼_秋まき春まき小麦(北海道・e-stat)'!C10</f>
        <v>567</v>
      </c>
      <c r="P136">
        <f>'貼_秋まき春まき小麦(北海道・e-stat)'!B11</f>
        <v>18700</v>
      </c>
      <c r="Q136">
        <f>'貼_秋まき春まき小麦(北海道・e-stat)'!D11</f>
        <v>72200</v>
      </c>
      <c r="R136">
        <f>'貼_秋まき春まき小麦(北海道・e-stat)'!C11</f>
        <v>386</v>
      </c>
      <c r="S136" s="96">
        <f>'貼_大豆(市町村別・公表資料)'!F8</f>
        <v>46800</v>
      </c>
      <c r="T136" s="96">
        <f>'貼_大豆(市町村別・公表資料)'!J8</f>
        <v>132400</v>
      </c>
      <c r="U136" s="96">
        <f>'貼_大豆(市町村別・公表資料)'!G8</f>
        <v>283</v>
      </c>
      <c r="V136" s="96">
        <f>'貼_てんさい(市町村別・公表資料)'!F8</f>
        <v>48900</v>
      </c>
      <c r="W136" s="261">
        <f>'貼_てんさい(市町村別・公表資料)'!J8</f>
        <v>3485000</v>
      </c>
      <c r="X136" s="96">
        <f>'貼_てんさい(市町村別・公表資料)'!G8</f>
        <v>7130</v>
      </c>
      <c r="Y136" s="96">
        <f>'貼_そば(市町村別・公表資料)'!F8</f>
        <v>26100</v>
      </c>
      <c r="Z136" s="261">
        <f>'貼_そば(市町村別・公表資料)'!J8</f>
        <v>17900</v>
      </c>
      <c r="AA136" s="96">
        <f>'貼_そば(市町村別・公表資料)'!G8</f>
        <v>69</v>
      </c>
      <c r="AB136" s="261">
        <f>'貼_ばれいしょ(市町村別・公表資料)'!G7</f>
        <v>48500</v>
      </c>
      <c r="AC136" s="261">
        <f>'貼_ばれいしょ(市町村別・公表資料)'!I7</f>
        <v>1916000</v>
      </c>
      <c r="AD136" s="261">
        <f>'貼_ばれいしょ(市町村別・公表資料)'!H7</f>
        <v>3950</v>
      </c>
      <c r="AE136" s="96">
        <f>'貼_なたね(市町村別・公表資料)'!F8</f>
        <v>993</v>
      </c>
      <c r="AF136" s="261">
        <f>'貼_なたね(市町村別・公表資料)'!J8</f>
        <v>2550</v>
      </c>
      <c r="AG136" s="96">
        <f>'貼_なたね(市町村別・公表資料)'!G8</f>
        <v>257</v>
      </c>
    </row>
    <row r="137" spans="3:33">
      <c r="C137">
        <v>1</v>
      </c>
      <c r="D137">
        <f>IFERROR(LARGE('貼_耕地面積(市町村別・公表資料)'!F$9:F$22,'貼_耕地面積(市町村別・公表資料)'!$AF15),NA())</f>
        <v>254400</v>
      </c>
      <c r="E137">
        <f>IFERROR(LARGE('貼_耕地面積(市町村別・公表資料)'!G$9:G$22,'貼_耕地面積(市町村別・公表資料)'!$AF15),NA())</f>
        <v>90800</v>
      </c>
      <c r="F137">
        <f>IFERROR(LARGE('貼_耕地面積(市町村別・公表資料)'!I$9:I$22,'貼_耕地面積(市町村別・公表資料)'!$AF15),NA())</f>
        <v>253700</v>
      </c>
      <c r="G137">
        <f>IFERROR(LARGE('貼_水稲(市町村別・公表資料)'!F$8:F$21,'貼_水稲(市町村別・公表資料)'!$AE15),NA())</f>
        <v>40400</v>
      </c>
      <c r="H137">
        <f>IFERROR(LARGE('貼_水稲(市町村別・公表資料)'!H$8:H$21,'貼_水稲(市町村別・公表資料)'!$AE15),NA())</f>
        <v>243300</v>
      </c>
      <c r="I137">
        <f>IFERROR(LARGE('貼_水稲(市町村別・公表資料)'!G$8:G$21,'貼_水稲(市町村別・公表資料)'!$AE15),NA())</f>
        <v>619</v>
      </c>
      <c r="J137">
        <f>IFERROR(LARGE('貼_小麦(市町村別・公表資料)'!F$11:F$24,'貼_小麦(市町村別・公表資料)'!$AG17),NA())</f>
        <v>44800</v>
      </c>
      <c r="K137">
        <f>IFERROR(LARGE('貼_小麦(市町村別・公表資料)'!J$11:J$24,'貼_小麦(市町村別・公表資料)'!$AG17),NA())</f>
        <v>282000</v>
      </c>
      <c r="L137">
        <f>IFERROR(LARGE('貼_小麦(市町村別・公表資料)'!G$11:G$24,'貼_小麦(市町村別・公表資料)'!$AG17),NA())</f>
        <v>630</v>
      </c>
      <c r="M137">
        <f>IFERROR(LARGE('貼_小麦(市町村別・公表資料)'!K$11:K$24,'貼_小麦(市町村別・公表資料)'!$AG17),NA())</f>
        <v>43700</v>
      </c>
      <c r="N137">
        <f>IFERROR(LARGE('貼_小麦(市町村別・公表資料)'!M$11:M$24,'貼_小麦(市町村別・公表資料)'!$AG17),NA())</f>
        <v>277700</v>
      </c>
      <c r="O137">
        <f>IFERROR(LARGE('貼_小麦(市町村別・公表資料)'!L$11:L$24,'貼_小麦(市町村別・公表資料)'!$AG17),NA())</f>
        <v>635</v>
      </c>
      <c r="P137">
        <f>IFERROR(LARGE('貼_小麦(市町村別・公表資料)'!N$11:N$24,'貼_小麦(市町村別・公表資料)'!$AG17),NA())</f>
        <v>5260</v>
      </c>
      <c r="Q137">
        <f>IFERROR(LARGE('貼_小麦(市町村別・公表資料)'!P$11:P$24,'貼_小麦(市町村別・公表資料)'!$AG17),NA())</f>
        <v>22200</v>
      </c>
      <c r="R137">
        <f>IFERROR(LARGE('貼_小麦(市町村別・公表資料)'!O$11:O$24,'貼_小麦(市町村別・公表資料)'!$AG17),NA())</f>
        <v>429</v>
      </c>
      <c r="S137">
        <f>IFERROR(LARGE('貼_大豆(市町村別・公表資料)'!F$9:F$22,'貼_大豆(市町村別・公表資料)'!$AG16),NA())</f>
        <v>13000</v>
      </c>
      <c r="T137">
        <f>IFERROR(LARGE('貼_大豆(市町村別・公表資料)'!J$9:J$22,'貼_大豆(市町村別・公表資料)'!$AG16),NA())</f>
        <v>41100</v>
      </c>
      <c r="U137">
        <f>IFERROR(LARGE('貼_大豆(市町村別・公表資料)'!G$9:G$22,'貼_大豆(市町村別・公表資料)'!$AG16),NA())</f>
        <v>316</v>
      </c>
      <c r="V137">
        <f>IFERROR(LARGE('貼_てんさい(市町村別・公表資料)'!F$9:F$22,'貼_てんさい(市町村別・公表資料)'!$AI16),NA())</f>
        <v>21600</v>
      </c>
      <c r="W137">
        <f>IFERROR(LARGE('貼_てんさい(市町村別・公表資料)'!J$9:J$22,'貼_てんさい(市町村別・公表資料)'!$AI16),NA())</f>
        <v>1586000</v>
      </c>
      <c r="X137">
        <f>IFERROR(LARGE('貼_てんさい(市町村別・公表資料)'!G$9:G$22,'貼_てんさい(市町村別・公表資料)'!$AI16),NA())</f>
        <v>8020</v>
      </c>
      <c r="Y137">
        <f>IFERROR(LARGE('貼_そば(市町村別・公表資料)'!$F$9:$F$22,'貼_そば(市町村別・公表資料)'!$AH16),NA())</f>
        <v>12800</v>
      </c>
      <c r="Z137">
        <f>IFERROR(LARGE('貼_そば(市町村別・公表資料)'!$J$9:$J$22,'貼_そば(市町村別・公表資料)'!$AH16),NA())</f>
        <v>9090</v>
      </c>
      <c r="AA137">
        <f>IFERROR(LARGE('貼_そば(市町村別・公表資料)'!$G$9:$G$22,'貼_そば(市町村別・公表資料)'!$AH16),NA())</f>
        <v>141</v>
      </c>
      <c r="AB137">
        <f>IFERROR(LARGE('貼_ばれいしょ(市町村別・公表資料)'!$G$8:$G$21,'貼_ばれいしょ(市町村別・公表資料)'!$AG16),NA())</f>
        <v>22300</v>
      </c>
      <c r="AC137">
        <f>IFERROR(LARGE('貼_ばれいしょ(市町村別・公表資料)'!$I$8:$I$21,'貼_ばれいしょ(市町村別・公表資料)'!$AG16),NA())</f>
        <v>889700</v>
      </c>
      <c r="AD137">
        <f>IFERROR(LARGE('貼_ばれいしょ(市町村別・公表資料)'!$H$8:$H$21,'貼_ばれいしょ(市町村別・公表資料)'!$AG16),NA())</f>
        <v>4210</v>
      </c>
      <c r="AE137">
        <f>IFERROR(LARGE('貼_なたね(市町村別・公表資料)'!$F$9:$F$22,'貼_なたね(市町村別・公表資料)'!$N16),NA())</f>
        <v>475</v>
      </c>
      <c r="AF137">
        <f>IFERROR(LARGE('貼_なたね(市町村別・公表資料)'!$J$9:$J$22,'貼_なたね(市町村別・公表資料)'!$N16),NA())</f>
        <v>1440</v>
      </c>
      <c r="AG137">
        <f>IFERROR(LARGE('貼_なたね(市町村別・公表資料)'!$G$9:$G$22,'貼_なたね(市町村別・公表資料)'!$N16),NA())</f>
        <v>304</v>
      </c>
    </row>
    <row r="138" spans="3:33">
      <c r="C138">
        <v>2</v>
      </c>
      <c r="D138">
        <f>IFERROR(LARGE('貼_耕地面積(市町村別・公表資料)'!F$9:F$22,'貼_耕地面積(市町村別・公表資料)'!$AF16),NA())</f>
        <v>165200</v>
      </c>
      <c r="E138">
        <f>IFERROR(LARGE('貼_耕地面積(市町村別・公表資料)'!G$9:G$22,'貼_耕地面積(市町村別・公表資料)'!$AF16),NA())</f>
        <v>60500</v>
      </c>
      <c r="F138">
        <f>IFERROR(LARGE('貼_耕地面積(市町村別・公表資料)'!I$9:I$22,'貼_耕地面積(市町村別・公表資料)'!$AF16),NA())</f>
        <v>163600</v>
      </c>
      <c r="G138">
        <f>IFERROR(LARGE('貼_水稲(市町村別・公表資料)'!F$8:F$21,'貼_水稲(市町村別・公表資料)'!$AE16),NA())</f>
        <v>27800</v>
      </c>
      <c r="H138">
        <f>IFERROR(LARGE('貼_水稲(市町村別・公表資料)'!H$8:H$21,'貼_水稲(市町村別・公表資料)'!$AE16),NA())</f>
        <v>172100</v>
      </c>
      <c r="I138">
        <f>IFERROR(LARGE('貼_水稲(市町村別・公表資料)'!G$8:G$21,'貼_水稲(市町村別・公表資料)'!$AE16),NA())</f>
        <v>602</v>
      </c>
      <c r="J138">
        <f>IFERROR(LARGE('貼_小麦(市町村別・公表資料)'!F$11:F$24,'貼_小麦(市町村別・公表資料)'!$AG18),NA())</f>
        <v>30200</v>
      </c>
      <c r="K138">
        <f>IFERROR(LARGE('貼_小麦(市町村別・公表資料)'!J$11:J$24,'貼_小麦(市町村別・公表資料)'!$AG18),NA())</f>
        <v>172200</v>
      </c>
      <c r="L138">
        <f>IFERROR(LARGE('貼_小麦(市町村別・公表資料)'!G$11:G$24,'貼_小麦(市町村別・公表資料)'!$AG18),NA())</f>
        <v>570</v>
      </c>
      <c r="M138">
        <f>IFERROR(LARGE('貼_小麦(市町村別・公表資料)'!K$11:K$24,'貼_小麦(市町村別・公表資料)'!$AG18),NA())</f>
        <v>25000</v>
      </c>
      <c r="N138">
        <f>IFERROR(LARGE('貼_小麦(市町村別・公表資料)'!M$11:M$24,'貼_小麦(市町村別・公表資料)'!$AG18),NA())</f>
        <v>150000</v>
      </c>
      <c r="O138">
        <f>IFERROR(LARGE('貼_小麦(市町村別・公表資料)'!L$11:L$24,'貼_小麦(市町村別・公表資料)'!$AG18),NA())</f>
        <v>601</v>
      </c>
      <c r="P138">
        <f>IFERROR(LARGE('貼_小麦(市町村別・公表資料)'!N$11:N$24,'貼_小麦(市町村別・公表資料)'!$AG18),NA())</f>
        <v>3470</v>
      </c>
      <c r="Q138">
        <f>IFERROR(LARGE('貼_小麦(市町村別・公表資料)'!P$11:P$24,'貼_小麦(市町村別・公表資料)'!$AG18),NA())</f>
        <v>14900</v>
      </c>
      <c r="R138">
        <f>IFERROR(LARGE('貼_小麦(市町村別・公表資料)'!O$11:O$24,'貼_小麦(市町村別・公表資料)'!$AG18),NA())</f>
        <v>422</v>
      </c>
      <c r="S138">
        <f>IFERROR(LARGE('貼_大豆(市町村別・公表資料)'!F$9:F$22,'貼_大豆(市町村別・公表資料)'!$AG17),NA())</f>
        <v>10100</v>
      </c>
      <c r="T138">
        <f>IFERROR(LARGE('貼_大豆(市町村別・公表資料)'!J$9:J$22,'貼_大豆(市町村別・公表資料)'!$AG17),NA())</f>
        <v>28600</v>
      </c>
      <c r="U138">
        <f>IFERROR(LARGE('貼_大豆(市町村別・公表資料)'!G$9:G$22,'貼_大豆(市町村別・公表資料)'!$AG17),NA())</f>
        <v>300</v>
      </c>
      <c r="V138">
        <f>IFERROR(LARGE('貼_てんさい(市町村別・公表資料)'!F$9:F$22,'貼_てんさい(市町村別・公表資料)'!$AI17),NA())</f>
        <v>19900</v>
      </c>
      <c r="W138">
        <f>IFERROR(LARGE('貼_てんさい(市町村別・公表資料)'!J$9:J$22,'貼_てんさい(市町村別・公表資料)'!$AI17),NA())</f>
        <v>1393000</v>
      </c>
      <c r="X138">
        <f>IFERROR(LARGE('貼_てんさい(市町村別・公表資料)'!G$9:G$22,'貼_てんさい(市町村別・公表資料)'!$AI17),NA())</f>
        <v>7350</v>
      </c>
      <c r="Y138">
        <f>IFERROR(LARGE('貼_そば(市町村別・公表資料)'!$F$9:$F$22,'貼_そば(市町村別・公表資料)'!$AH17),NA())</f>
        <v>6120</v>
      </c>
      <c r="Z138">
        <f>IFERROR(LARGE('貼_そば(市町村別・公表資料)'!$J$9:$J$22,'貼_そば(市町村別・公表資料)'!$AH17),NA())</f>
        <v>2920</v>
      </c>
      <c r="AA138">
        <f>IFERROR(LARGE('貼_そば(市町村別・公表資料)'!$G$9:$G$22,'貼_そば(市町村別・公表資料)'!$AH17),NA())</f>
        <v>126</v>
      </c>
      <c r="AB138">
        <f>IFERROR(LARGE('貼_ばれいしょ(市町村別・公表資料)'!$G$8:$G$21,'貼_ばれいしょ(市町村別・公表資料)'!$AG17),NA())</f>
        <v>15800</v>
      </c>
      <c r="AC138">
        <f>IFERROR(LARGE('貼_ばれいしょ(市町村別・公表資料)'!$I$8:$I$21,'貼_ばれいしょ(市町村別・公表資料)'!$AG17),NA())</f>
        <v>664500</v>
      </c>
      <c r="AD138">
        <f>IFERROR(LARGE('貼_ばれいしょ(市町村別・公表資料)'!$H$8:$H$21,'貼_ばれいしょ(市町村別・公表資料)'!$AG17),NA())</f>
        <v>4080</v>
      </c>
      <c r="AE138">
        <f>IFERROR(LARGE('貼_なたね(市町村別・公表資料)'!$F$9:$F$22,'貼_なたね(市町村別・公表資料)'!$N17),NA())</f>
        <v>178</v>
      </c>
      <c r="AF138">
        <f>IFERROR(LARGE('貼_なたね(市町村別・公表資料)'!$J$9:$J$22,'貼_なたね(市町村別・公表資料)'!$N17),NA())</f>
        <v>474</v>
      </c>
      <c r="AG138">
        <f>IFERROR(LARGE('貼_なたね(市町村別・公表資料)'!$G$9:$G$22,'貼_なたね(市町村別・公表資料)'!$N17),NA())</f>
        <v>266</v>
      </c>
    </row>
    <row r="139" spans="3:33">
      <c r="C139">
        <v>3</v>
      </c>
      <c r="D139">
        <f>IFERROR(LARGE('貼_耕地面積(市町村別・公表資料)'!F$9:F$22,'貼_耕地面積(市町村別・公表資料)'!$AF17),NA())</f>
        <v>129800</v>
      </c>
      <c r="E139">
        <f>IFERROR(LARGE('貼_耕地面積(市町村別・公表資料)'!G$9:G$22,'貼_耕地面積(市町村別・公表資料)'!$AF17),NA())</f>
        <v>21100</v>
      </c>
      <c r="F139">
        <f>IFERROR(LARGE('貼_耕地面積(市町村別・公表資料)'!I$9:I$22,'貼_耕地面積(市町村別・公表資料)'!$AF17),NA())</f>
        <v>109800</v>
      </c>
      <c r="G139">
        <f>IFERROR(LARGE('貼_水稲(市町村別・公表資料)'!F$8:F$21,'貼_水稲(市町村別・公表資料)'!$AE17),NA())</f>
        <v>6670</v>
      </c>
      <c r="H139">
        <f>IFERROR(LARGE('貼_水稲(市町村別・公表資料)'!H$8:H$21,'貼_水稲(市町村別・公表資料)'!$AE17),NA())</f>
        <v>37800</v>
      </c>
      <c r="I139">
        <f>IFERROR(LARGE('貼_水稲(市町村別・公表資料)'!G$8:G$21,'貼_水稲(市町村別・公表資料)'!$AE17),NA())</f>
        <v>575</v>
      </c>
      <c r="J139">
        <f>IFERROR(LARGE('貼_小麦(市町村別・公表資料)'!F$11:F$24,'貼_小麦(市町村別・公表資料)'!$AG19),NA())</f>
        <v>21500</v>
      </c>
      <c r="K139">
        <f>IFERROR(LARGE('貼_小麦(市町村別・公表資料)'!J$11:J$24,'貼_小麦(市町村別・公表資料)'!$AG19),NA())</f>
        <v>107400</v>
      </c>
      <c r="L139">
        <f>IFERROR(LARGE('貼_小麦(市町村別・公表資料)'!G$11:G$24,'貼_小麦(市町村別・公表資料)'!$AG19),NA())</f>
        <v>499</v>
      </c>
      <c r="M139">
        <f>IFERROR(LARGE('貼_小麦(市町村別・公表資料)'!K$11:K$24,'貼_小麦(市町村別・公表資料)'!$AG19),NA())</f>
        <v>18000</v>
      </c>
      <c r="N139">
        <f>IFERROR(LARGE('貼_小麦(市町村別・公表資料)'!M$11:M$24,'貼_小麦(市町村別・公表資料)'!$AG19),NA())</f>
        <v>92500</v>
      </c>
      <c r="O139">
        <f>IFERROR(LARGE('貼_小麦(市町村別・公表資料)'!L$11:L$24,'貼_小麦(市町村別・公表資料)'!$AG19),NA())</f>
        <v>523</v>
      </c>
      <c r="P139">
        <f>IFERROR(LARGE('貼_小麦(市町村別・公表資料)'!N$11:N$24,'貼_小麦(市町村別・公表資料)'!$AG19),NA())</f>
        <v>3330</v>
      </c>
      <c r="Q139">
        <f>IFERROR(LARGE('貼_小麦(市町村別・公表資料)'!P$11:P$24,'貼_小麦(市町村別・公表資料)'!$AG19),NA())</f>
        <v>11200</v>
      </c>
      <c r="R139">
        <f>IFERROR(LARGE('貼_小麦(市町村別・公表資料)'!O$11:O$24,'貼_小麦(市町村別・公表資料)'!$AG19),NA())</f>
        <v>417</v>
      </c>
      <c r="S139">
        <f>IFERROR(LARGE('貼_大豆(市町村別・公表資料)'!F$9:F$22,'貼_大豆(市町村別・公表資料)'!$AG18),NA())</f>
        <v>8880</v>
      </c>
      <c r="T139">
        <f>IFERROR(LARGE('貼_大豆(市町村別・公表資料)'!J$9:J$22,'貼_大豆(市町村別・公表資料)'!$AG18),NA())</f>
        <v>23000</v>
      </c>
      <c r="U139">
        <f>IFERROR(LARGE('貼_大豆(市町村別・公表資料)'!G$9:G$22,'貼_大豆(市町村別・公表資料)'!$AG18),NA())</f>
        <v>292</v>
      </c>
      <c r="V139">
        <f>IFERROR(LARGE('貼_てんさい(市町村別・公表資料)'!F$9:F$22,'貼_てんさい(市町村別・公表資料)'!$AI18),NA())</f>
        <v>2880</v>
      </c>
      <c r="W139">
        <f>IFERROR(LARGE('貼_てんさい(市町村別・公表資料)'!J$9:J$22,'貼_てんさい(市町村別・公表資料)'!$AI18),NA())</f>
        <v>209000</v>
      </c>
      <c r="X139">
        <f>IFERROR(LARGE('貼_てんさい(市町村別・公表資料)'!G$9:G$22,'貼_てんさい(市町村別・公表資料)'!$AI18),NA())</f>
        <v>7250</v>
      </c>
      <c r="Y139">
        <f>IFERROR(LARGE('貼_そば(市町村別・公表資料)'!$F$9:$F$22,'貼_そば(市町村別・公表資料)'!$AH18),NA())</f>
        <v>2050</v>
      </c>
      <c r="Z139">
        <f>IFERROR(LARGE('貼_そば(市町村別・公表資料)'!$J$9:$J$22,'貼_そば(市町村別・公表資料)'!$AH18),NA())</f>
        <v>1460</v>
      </c>
      <c r="AA139">
        <f>IFERROR(LARGE('貼_そば(市町村別・公表資料)'!$G$9:$G$22,'貼_そば(市町村別・公表資料)'!$AH18),NA())</f>
        <v>109</v>
      </c>
      <c r="AB139">
        <f>IFERROR(LARGE('貼_ばれいしょ(市町村別・公表資料)'!$G$8:$G$21,'貼_ばれいしょ(市町村別・公表資料)'!$AG18),NA())</f>
        <v>3770</v>
      </c>
      <c r="AC139">
        <f>IFERROR(LARGE('貼_ばれいしょ(市町村別・公表資料)'!$I$8:$I$21,'貼_ばれいしょ(市町村別・公表資料)'!$AG18),NA())</f>
        <v>131300</v>
      </c>
      <c r="AD139">
        <f>IFERROR(LARGE('貼_ばれいしょ(市町村別・公表資料)'!$H$8:$H$21,'貼_ばれいしょ(市町村別・公表資料)'!$AG18),NA())</f>
        <v>3990</v>
      </c>
      <c r="AE139">
        <f>IFERROR(LARGE('貼_なたね(市町村別・公表資料)'!$F$9:$F$22,'貼_なたね(市町村別・公表資料)'!$N18),NA())</f>
        <v>165</v>
      </c>
      <c r="AF139">
        <f>IFERROR(LARGE('貼_なたね(市町村別・公表資料)'!$J$9:$J$22,'貼_なたね(市町村別・公表資料)'!$N18),NA())</f>
        <v>275</v>
      </c>
      <c r="AG139">
        <f>IFERROR(LARGE('貼_なたね(市町村別・公表資料)'!$G$9:$G$22,'貼_なたね(市町村別・公表資料)'!$N18),NA())</f>
        <v>246</v>
      </c>
    </row>
    <row r="140" spans="3:33">
      <c r="C140">
        <v>4</v>
      </c>
      <c r="D140">
        <f>IFERROR(LARGE('貼_耕地面積(市町村別・公表資料)'!F$9:F$22,'貼_耕地面積(市町村別・公表資料)'!$AF18),NA())</f>
        <v>113100</v>
      </c>
      <c r="E140">
        <f>IFERROR(LARGE('貼_耕地面積(市町村別・公表資料)'!G$9:G$22,'貼_耕地面積(市町村別・公表資料)'!$AF18),NA())</f>
        <v>9000</v>
      </c>
      <c r="F140">
        <f>IFERROR(LARGE('貼_耕地面積(市町村別・公表資料)'!I$9:I$22,'貼_耕地面積(市町村別・公表資料)'!$AF18),NA())</f>
        <v>88300</v>
      </c>
      <c r="G140">
        <f>IFERROR(LARGE('貼_水稲(市町村別・公表資料)'!F$8:F$21,'貼_水稲(市町村別・公表資料)'!$AE18),NA())</f>
        <v>4400</v>
      </c>
      <c r="H140">
        <f>IFERROR(LARGE('貼_水稲(市町村別・公表資料)'!H$8:H$21,'貼_水稲(市町村別・公表資料)'!$AE18),NA())</f>
        <v>24100</v>
      </c>
      <c r="I140">
        <f>IFERROR(LARGE('貼_水稲(市町村別・公表資料)'!G$8:G$21,'貼_水稲(市町村別・公表資料)'!$AE18),NA())</f>
        <v>570</v>
      </c>
      <c r="J140">
        <f>IFERROR(LARGE('貼_小麦(市町村別・公表資料)'!F$11:F$24,'貼_小麦(市町村別・公表資料)'!$AG20),NA())</f>
        <v>16100</v>
      </c>
      <c r="K140">
        <f>IFERROR(LARGE('貼_小麦(市町村別・公表資料)'!J$11:J$24,'貼_小麦(市町村別・公表資料)'!$AG20),NA())</f>
        <v>67800</v>
      </c>
      <c r="L140">
        <f>IFERROR(LARGE('貼_小麦(市町村別・公表資料)'!G$11:G$24,'貼_小麦(市町村別・公表資料)'!$AG20),NA())</f>
        <v>479</v>
      </c>
      <c r="M140">
        <f>IFERROR(LARGE('貼_小麦(市町村別・公表資料)'!K$11:K$24,'貼_小麦(市町村別・公表資料)'!$AG20),NA())</f>
        <v>12800</v>
      </c>
      <c r="N140">
        <f>IFERROR(LARGE('貼_小麦(市町村別・公表資料)'!M$11:M$24,'貼_小麦(市町村別・公表資料)'!$AG20),NA())</f>
        <v>57000</v>
      </c>
      <c r="O140">
        <f>IFERROR(LARGE('貼_小麦(市町村別・公表資料)'!L$11:L$24,'貼_小麦(市町村別・公表資料)'!$AG20),NA())</f>
        <v>523</v>
      </c>
      <c r="P140">
        <f>IFERROR(LARGE('貼_小麦(市町村別・公表資料)'!N$11:N$24,'貼_小麦(市町村別・公表資料)'!$AG20),NA())</f>
        <v>2850</v>
      </c>
      <c r="Q140">
        <f>IFERROR(LARGE('貼_小麦(市町村別・公表資料)'!P$11:P$24,'貼_小麦(市町村別・公表資料)'!$AG20),NA())</f>
        <v>10900</v>
      </c>
      <c r="R140">
        <f>IFERROR(LARGE('貼_小麦(市町村別・公表資料)'!O$11:O$24,'貼_小麦(市町村別・公表資料)'!$AG20),NA())</f>
        <v>393</v>
      </c>
      <c r="S140">
        <f>IFERROR(LARGE('貼_大豆(市町村別・公表資料)'!F$9:F$22,'貼_大豆(市町村別・公表資料)'!$AG19),NA())</f>
        <v>4740</v>
      </c>
      <c r="T140">
        <f>IFERROR(LARGE('貼_大豆(市町村別・公表資料)'!J$9:J$22,'貼_大豆(市町村別・公表資料)'!$AG19),NA())</f>
        <v>14200</v>
      </c>
      <c r="U140">
        <f>IFERROR(LARGE('貼_大豆(市町村別・公表資料)'!G$9:G$22,'貼_大豆(市町村別・公表資料)'!$AG19),NA())</f>
        <v>282</v>
      </c>
      <c r="V140">
        <f>IFERROR(LARGE('貼_てんさい(市町村別・公表資料)'!F$9:F$22,'貼_てんさい(市町村別・公表資料)'!$AI19),NA())</f>
        <v>1070</v>
      </c>
      <c r="W140">
        <f>IFERROR(LARGE('貼_てんさい(市町村別・公表資料)'!J$9:J$22,'貼_てんさい(市町村別・公表資料)'!$AI19),NA())</f>
        <v>68600</v>
      </c>
      <c r="X140">
        <f>IFERROR(LARGE('貼_てんさい(市町村別・公表資料)'!G$9:G$22,'貼_てんさい(市町村別・公表資料)'!$AI19),NA())</f>
        <v>6990</v>
      </c>
      <c r="Y140">
        <f>IFERROR(LARGE('貼_そば(市町村別・公表資料)'!$F$9:$F$22,'貼_そば(市町村別・公表資料)'!$AH19),NA())</f>
        <v>1310</v>
      </c>
      <c r="Z140">
        <f>IFERROR(LARGE('貼_そば(市町村別・公表資料)'!$J$9:$J$22,'貼_そば(市町村別・公表資料)'!$AH19),NA())</f>
        <v>1300</v>
      </c>
      <c r="AA140">
        <f>IFERROR(LARGE('貼_そば(市町村別・公表資料)'!$G$9:$G$22,'貼_そば(市町村別・公表資料)'!$AH19),NA())</f>
        <v>95</v>
      </c>
      <c r="AB140">
        <f>IFERROR(LARGE('貼_ばれいしょ(市町村別・公表資料)'!$G$8:$G$21,'貼_ばれいしょ(市町村別・公表資料)'!$AG19),NA())</f>
        <v>2350</v>
      </c>
      <c r="AC140">
        <f>IFERROR(LARGE('貼_ばれいしょ(市町村別・公表資料)'!$I$8:$I$21,'貼_ばれいしょ(市町村別・公表資料)'!$AG19),NA())</f>
        <v>82000</v>
      </c>
      <c r="AD140">
        <f>IFERROR(LARGE('貼_ばれいしょ(市町村別・公表資料)'!$H$8:$H$21,'貼_ばれいしょ(市町村別・公表資料)'!$AG19),NA())</f>
        <v>3750</v>
      </c>
      <c r="AE140">
        <f>IFERROR(LARGE('貼_なたね(市町村別・公表資料)'!$F$9:$F$22,'貼_なたね(市町村別・公表資料)'!$N19),NA())</f>
        <v>112</v>
      </c>
      <c r="AF140">
        <f>IFERROR(LARGE('貼_なたね(市町村別・公表資料)'!$J$9:$J$22,'貼_なたね(市町村別・公表資料)'!$N19),NA())</f>
        <v>219</v>
      </c>
      <c r="AG140">
        <f>IFERROR(LARGE('貼_なたね(市町村別・公表資料)'!$G$9:$G$22,'貼_なたね(市町村別・公表資料)'!$N19),NA())</f>
        <v>227</v>
      </c>
    </row>
    <row r="141" spans="3:33">
      <c r="C141">
        <v>5</v>
      </c>
      <c r="D141">
        <f>IFERROR(LARGE('貼_耕地面積(市町村別・公表資料)'!F$9:F$22,'貼_耕地面積(市町村別・公表資料)'!$AF19),NA())</f>
        <v>109800</v>
      </c>
      <c r="E141">
        <f>IFERROR(LARGE('貼_耕地面積(市町村別・公表資料)'!G$9:G$22,'貼_耕地面積(市町村別・公表資料)'!$AF19),NA())</f>
        <v>8810</v>
      </c>
      <c r="F141">
        <f>IFERROR(LARGE('貼_耕地面積(市町村別・公表資料)'!I$9:I$22,'貼_耕地面積(市町村別・公表資料)'!$AF19),NA())</f>
        <v>69200</v>
      </c>
      <c r="G141">
        <f>IFERROR(LARGE('貼_水稲(市町村別・公表資料)'!F$8:F$21,'貼_水稲(市町村別・公表資料)'!$AE19),NA())</f>
        <v>3810</v>
      </c>
      <c r="H141">
        <f>IFERROR(LARGE('貼_水稲(市町村別・公表資料)'!H$8:H$21,'貼_水稲(市町村別・公表資料)'!$AE19),NA())</f>
        <v>21700</v>
      </c>
      <c r="I141">
        <f>IFERROR(LARGE('貼_水稲(市町村別・公表資料)'!G$8:G$21,'貼_水稲(市町村別・公表資料)'!$AE19),NA())</f>
        <v>566</v>
      </c>
      <c r="J141">
        <f>IFERROR(LARGE('貼_小麦(市町村別・公表資料)'!F$11:F$24,'貼_小麦(市町村別・公表資料)'!$AG21),NA())</f>
        <v>10100</v>
      </c>
      <c r="K141">
        <f>IFERROR(LARGE('貼_小麦(市町村別・公表資料)'!J$11:J$24,'貼_小麦(市町村別・公表資料)'!$AG21),NA())</f>
        <v>46600</v>
      </c>
      <c r="L141">
        <f>IFERROR(LARGE('貼_小麦(市町村別・公表資料)'!G$11:G$24,'貼_小麦(市町村別・公表資料)'!$AG21),NA())</f>
        <v>472</v>
      </c>
      <c r="M141">
        <f>IFERROR(LARGE('貼_小麦(市町村別・公表資料)'!K$11:K$24,'貼_小麦(市町村別・公表資料)'!$AG21),NA())</f>
        <v>7230</v>
      </c>
      <c r="N141">
        <f>IFERROR(LARGE('貼_小麦(市町村別・公表資料)'!M$11:M$24,'貼_小麦(市町村別・公表資料)'!$AG21),NA())</f>
        <v>35300</v>
      </c>
      <c r="O141">
        <f>IFERROR(LARGE('貼_小麦(市町村別・公表資料)'!L$11:L$24,'貼_小麦(市町村別・公表資料)'!$AG21),NA())</f>
        <v>513</v>
      </c>
      <c r="P141">
        <f>IFERROR(LARGE('貼_小麦(市町村別・公表資料)'!N$11:N$24,'貼_小麦(市町村別・公表資料)'!$AG21),NA())</f>
        <v>1030</v>
      </c>
      <c r="Q141">
        <f>IFERROR(LARGE('貼_小麦(市町村別・公表資料)'!P$11:P$24,'貼_小麦(市町村別・公表資料)'!$AG21),NA())</f>
        <v>4310</v>
      </c>
      <c r="R141">
        <f>IFERROR(LARGE('貼_小麦(市町村別・公表資料)'!O$11:O$24,'貼_小麦(市町村別・公表資料)'!$AG21),NA())</f>
        <v>382</v>
      </c>
      <c r="S141">
        <f>IFERROR(LARGE('貼_大豆(市町村別・公表資料)'!F$9:F$22,'貼_大豆(市町村別・公表資料)'!$AG20),NA())</f>
        <v>3110</v>
      </c>
      <c r="T141">
        <f>IFERROR(LARGE('貼_大豆(市町村別・公表資料)'!J$9:J$22,'貼_大豆(市町村別・公表資料)'!$AG20),NA())</f>
        <v>9070</v>
      </c>
      <c r="U141">
        <f>IFERROR(LARGE('貼_大豆(市町村別・公表資料)'!G$9:G$22,'貼_大豆(市町村別・公表資料)'!$AG20),NA())</f>
        <v>270</v>
      </c>
      <c r="V141">
        <f>IFERROR(LARGE('貼_てんさい(市町村別・公表資料)'!F$9:F$22,'貼_てんさい(市町村別・公表資料)'!$AI20),NA())</f>
        <v>1050</v>
      </c>
      <c r="W141">
        <f>IFERROR(LARGE('貼_てんさい(市町村別・公表資料)'!J$9:J$22,'貼_てんさい(市町村別・公表資料)'!$AI20),NA())</f>
        <v>66600</v>
      </c>
      <c r="X141">
        <f>IFERROR(LARGE('貼_てんさい(市町村別・公表資料)'!G$9:G$22,'貼_てんさい(市町村別・公表資料)'!$AI20),NA())</f>
        <v>6920</v>
      </c>
      <c r="Y141">
        <f>IFERROR(LARGE('貼_そば(市町村別・公表資料)'!$F$9:$F$22,'貼_そば(市町村別・公表資料)'!$AH20),NA())</f>
        <v>921</v>
      </c>
      <c r="Z141">
        <f>IFERROR(LARGE('貼_そば(市町村別・公表資料)'!$J$9:$J$22,'貼_そば(市町村別・公表資料)'!$AH20),NA())</f>
        <v>1250</v>
      </c>
      <c r="AA141">
        <f>IFERROR(LARGE('貼_そば(市町村別・公表資料)'!$G$9:$G$22,'貼_そば(市町村別・公表資料)'!$AH20),NA())</f>
        <v>91</v>
      </c>
      <c r="AB141">
        <f>IFERROR(LARGE('貼_ばれいしょ(市町村別・公表資料)'!$G$8:$G$21,'貼_ばれいしょ(市町村別・公表資料)'!$AG20),NA())</f>
        <v>1030</v>
      </c>
      <c r="AC141">
        <f>IFERROR(LARGE('貼_ばれいしょ(市町村別・公表資料)'!$I$8:$I$21,'貼_ばれいしょ(市町村別・公表資料)'!$AG20),NA())</f>
        <v>33600</v>
      </c>
      <c r="AD141">
        <f>IFERROR(LARGE('貼_ばれいしょ(市町村別・公表資料)'!$H$8:$H$21,'貼_ばれいしょ(市町村別・公表資料)'!$AG20),NA())</f>
        <v>3630</v>
      </c>
      <c r="AE141">
        <f>IFERROR(LARGE('貼_なたね(市町村別・公表資料)'!$F$9:$F$22,'貼_なたね(市町村別・公表資料)'!$N20),NA())</f>
        <v>36</v>
      </c>
      <c r="AF141">
        <f>IFERROR(LARGE('貼_なたね(市町村別・公表資料)'!$J$9:$J$22,'貼_なたね(市町村別・公表資料)'!$N20),NA())</f>
        <v>72</v>
      </c>
      <c r="AG141">
        <f>IFERROR(LARGE('貼_なたね(市町村別・公表資料)'!$G$9:$G$22,'貼_なたね(市町村別・公表資料)'!$N20),NA())</f>
        <v>201</v>
      </c>
    </row>
    <row r="142" spans="3:33">
      <c r="C142">
        <v>6</v>
      </c>
      <c r="D142">
        <f>IFERROR(LARGE('貼_耕地面積(市町村別・公表資料)'!F$9:F$22,'貼_耕地面積(市町村別・公表資料)'!$AF20),NA())</f>
        <v>88300</v>
      </c>
      <c r="E142">
        <f>IFERROR(LARGE('貼_耕地面積(市町村別・公表資料)'!G$9:G$22,'貼_耕地面積(市町村別・公表資料)'!$AF20),NA())</f>
        <v>8500</v>
      </c>
      <c r="F142">
        <f>IFERROR(LARGE('貼_耕地面積(市町村別・公表資料)'!I$9:I$22,'貼_耕地面積(市町村別・公表資料)'!$AF20),NA())</f>
        <v>62000</v>
      </c>
      <c r="G142">
        <f>IFERROR(LARGE('貼_水稲(市町村別・公表資料)'!F$8:F$21,'貼_水稲(市町村別・公表資料)'!$AE20),NA())</f>
        <v>3630</v>
      </c>
      <c r="H142">
        <f>IFERROR(LARGE('貼_水稲(市町村別・公表資料)'!H$8:H$21,'貼_水稲(市町村別・公表資料)'!$AE20),NA())</f>
        <v>19700</v>
      </c>
      <c r="I142">
        <f>IFERROR(LARGE('貼_水稲(市町村別・公表資料)'!G$8:G$21,'貼_水稲(市町村別・公表資料)'!$AE20),NA())</f>
        <v>548</v>
      </c>
      <c r="J142">
        <f>IFERROR(LARGE('貼_小麦(市町村別・公表資料)'!F$11:F$24,'貼_小麦(市町村別・公表資料)'!$AG22),NA())</f>
        <v>2910</v>
      </c>
      <c r="K142">
        <f>IFERROR(LARGE('貼_小麦(市町村別・公表資料)'!J$11:J$24,'貼_小麦(市町村別・公表資料)'!$AG22),NA())</f>
        <v>13900</v>
      </c>
      <c r="L142">
        <f>IFERROR(LARGE('貼_小麦(市町村別・公表資料)'!G$11:G$24,'貼_小麦(市町村別・公表資料)'!$AG22),NA())</f>
        <v>462</v>
      </c>
      <c r="M142">
        <f>IFERROR(LARGE('貼_小麦(市町村別・公表資料)'!K$11:K$24,'貼_小麦(市町村別・公表資料)'!$AG22),NA())</f>
        <v>1990</v>
      </c>
      <c r="N142">
        <f>IFERROR(LARGE('貼_小麦(市町村別・公表資料)'!M$11:M$24,'貼_小麦(市町村別・公表資料)'!$AG22),NA())</f>
        <v>10400</v>
      </c>
      <c r="O142">
        <f>IFERROR(LARGE('貼_小麦(市町村別・公表資料)'!L$11:L$24,'貼_小麦(市町村別・公表資料)'!$AG22),NA())</f>
        <v>501</v>
      </c>
      <c r="P142">
        <f>IFERROR(LARGE('貼_小麦(市町村別・公表資料)'!N$11:N$24,'貼_小麦(市町村別・公表資料)'!$AG22),NA())</f>
        <v>917</v>
      </c>
      <c r="Q142">
        <f>IFERROR(LARGE('貼_小麦(市町村別・公表資料)'!P$11:P$24,'貼_小麦(市町村別・公表資料)'!$AG22),NA())</f>
        <v>3500</v>
      </c>
      <c r="R142">
        <f>IFERROR(LARGE('貼_小麦(市町村別・公表資料)'!O$11:O$24,'貼_小麦(市町村別・公表資料)'!$AG22),NA())</f>
        <v>343</v>
      </c>
      <c r="S142">
        <f>IFERROR(LARGE('貼_大豆(市町村別・公表資料)'!F$9:F$22,'貼_大豆(市町村別・公表資料)'!$AG21),NA())</f>
        <v>1920</v>
      </c>
      <c r="T142">
        <f>IFERROR(LARGE('貼_大豆(市町村別・公表資料)'!J$9:J$22,'貼_大豆(市町村別・公表資料)'!$AG21),NA())</f>
        <v>4770</v>
      </c>
      <c r="U142">
        <f>IFERROR(LARGE('貼_大豆(市町村別・公表資料)'!G$9:G$22,'貼_大豆(市町村別・公表資料)'!$AG21),NA())</f>
        <v>259</v>
      </c>
      <c r="V142">
        <f>IFERROR(LARGE('貼_てんさい(市町村別・公表資料)'!F$9:F$22,'貼_てんさい(市町村別・公表資料)'!$AI21),NA())</f>
        <v>955</v>
      </c>
      <c r="W142">
        <f>IFERROR(LARGE('貼_てんさい(市町村別・公表資料)'!J$9:J$22,'貼_てんさい(市町村別・公表資料)'!$AI21),NA())</f>
        <v>65600</v>
      </c>
      <c r="X142">
        <f>IFERROR(LARGE('貼_てんさい(市町村別・公表資料)'!G$9:G$22,'貼_てんさい(市町村別・公表資料)'!$AI21),NA())</f>
        <v>6870</v>
      </c>
      <c r="Y142">
        <f>IFERROR(LARGE('貼_そば(市町村別・公表資料)'!$F$9:$F$22,'貼_そば(市町村別・公表資料)'!$AH21),NA())</f>
        <v>896</v>
      </c>
      <c r="Z142">
        <f>IFERROR(LARGE('貼_そば(市町村別・公表資料)'!$J$9:$J$22,'貼_そば(市町村別・公表資料)'!$AH21),NA())</f>
        <v>626</v>
      </c>
      <c r="AA142">
        <f>IFERROR(LARGE('貼_そば(市町村別・公表資料)'!$G$9:$G$22,'貼_そば(市町村別・公表資料)'!$AH21),NA())</f>
        <v>71</v>
      </c>
      <c r="AB142">
        <f>IFERROR(LARGE('貼_ばれいしょ(市町村別・公表資料)'!$G$8:$G$21,'貼_ばれいしょ(市町村別・公表資料)'!$AG21),NA())</f>
        <v>737</v>
      </c>
      <c r="AC142">
        <f>IFERROR(LARGE('貼_ばれいしょ(市町村別・公表資料)'!$I$8:$I$21,'貼_ばれいしょ(市町村別・公表資料)'!$AG21),NA())</f>
        <v>26400</v>
      </c>
      <c r="AD142">
        <f>IFERROR(LARGE('貼_ばれいしょ(市町村別・公表資料)'!$H$8:$H$21,'貼_ばれいしょ(市町村別・公表資料)'!$AG21),NA())</f>
        <v>3610</v>
      </c>
      <c r="AE142">
        <f>IFERROR(LARGE('貼_なたね(市町村別・公表資料)'!$F$9:$F$22,'貼_なたね(市町村別・公表資料)'!$N21),NA())</f>
        <v>4</v>
      </c>
      <c r="AF142">
        <f>IFERROR(LARGE('貼_なたね(市町村別・公表資料)'!$J$9:$J$22,'貼_なたね(市町村別・公表資料)'!$N21),NA())</f>
        <v>9</v>
      </c>
      <c r="AG142">
        <f>IFERROR(LARGE('貼_なたね(市町村別・公表資料)'!$G$9:$G$22,'貼_なたね(市町村別・公表資料)'!$N21),NA())</f>
        <v>133</v>
      </c>
    </row>
    <row r="143" spans="3:33">
      <c r="C143">
        <v>7</v>
      </c>
      <c r="D143">
        <f>IFERROR(LARGE('貼_耕地面積(市町村別・公表資料)'!F$9:F$22,'貼_耕地面積(市町村別・公表資料)'!$AF21),NA())</f>
        <v>62000</v>
      </c>
      <c r="E143">
        <f>IFERROR(LARGE('貼_耕地面積(市町村別・公表資料)'!G$9:G$22,'貼_耕地面積(市町村別・公表資料)'!$AF21),NA())</f>
        <v>8370</v>
      </c>
      <c r="F143">
        <f>IFERROR(LARGE('貼_耕地面積(市町村別・公表資料)'!I$9:I$22,'貼_耕地面積(市町村別・公表資料)'!$AF21),NA())</f>
        <v>33700</v>
      </c>
      <c r="G143">
        <f>IFERROR(LARGE('貼_水稲(市町村別・公表資料)'!F$8:F$21,'貼_水稲(市町村別・公表資料)'!$AE21),NA())</f>
        <v>3420</v>
      </c>
      <c r="H143">
        <f>IFERROR(LARGE('貼_水稲(市町村別・公表資料)'!H$8:H$21,'貼_水稲(市町村別・公表資料)'!$AE21),NA())</f>
        <v>18200</v>
      </c>
      <c r="I143">
        <f>IFERROR(LARGE('貼_水稲(市町村別・公表資料)'!G$8:G$21,'貼_水稲(市町村別・公表資料)'!$AE21),NA())</f>
        <v>542</v>
      </c>
      <c r="J143">
        <f>IFERROR(LARGE('貼_小麦(市町村別・公表資料)'!F$11:F$24,'貼_小麦(市町村別・公表資料)'!$AG23),NA())</f>
        <v>2120</v>
      </c>
      <c r="K143">
        <f>IFERROR(LARGE('貼_小麦(市町村別・公表資料)'!J$11:J$24,'貼_小麦(市町村別・公表資料)'!$AG23),NA())</f>
        <v>9000</v>
      </c>
      <c r="L143">
        <f>IFERROR(LARGE('貼_小麦(市町村別・公表資料)'!G$11:G$24,'貼_小麦(市町村別・公表資料)'!$AG23),NA())</f>
        <v>455</v>
      </c>
      <c r="M143">
        <f>IFERROR(LARGE('貼_小麦(市町村別・公表資料)'!K$11:K$24,'貼_小麦(市町村別・公表資料)'!$AG23),NA())</f>
        <v>1640</v>
      </c>
      <c r="N143">
        <f>IFERROR(LARGE('貼_小麦(市町村別・公表資料)'!M$11:M$24,'貼_小麦(市町村別・公表資料)'!$AG23),NA())</f>
        <v>7430</v>
      </c>
      <c r="O143">
        <f>IFERROR(LARGE('貼_小麦(市町村別・公表資料)'!L$11:L$24,'貼_小麦(市町村別・公表資料)'!$AG23),NA())</f>
        <v>496</v>
      </c>
      <c r="P143">
        <f>IFERROR(LARGE('貼_小麦(市町村別・公表資料)'!N$11:N$24,'貼_小麦(市町村別・公表資料)'!$AG23),NA())</f>
        <v>731</v>
      </c>
      <c r="Q143">
        <f>IFERROR(LARGE('貼_小麦(市町村別・公表資料)'!P$11:P$24,'貼_小麦(市町村別・公表資料)'!$AG23),NA())</f>
        <v>1920</v>
      </c>
      <c r="R143">
        <f>IFERROR(LARGE('貼_小麦(市町村別・公表資料)'!O$11:O$24,'貼_小麦(市町村別・公表資料)'!$AG23),NA())</f>
        <v>327</v>
      </c>
      <c r="S143">
        <f>IFERROR(LARGE('貼_大豆(市町村別・公表資料)'!F$9:F$22,'貼_大豆(市町村別・公表資料)'!$AG22),NA())</f>
        <v>1870</v>
      </c>
      <c r="T143">
        <f>IFERROR(LARGE('貼_大豆(市町村別・公表資料)'!J$9:J$22,'貼_大豆(市町村別・公表資料)'!$AG22),NA())</f>
        <v>4620</v>
      </c>
      <c r="U143">
        <f>IFERROR(LARGE('貼_大豆(市町村別・公表資料)'!G$9:G$22,'貼_大豆(市町村別・公表資料)'!$AG22),NA())</f>
        <v>256</v>
      </c>
      <c r="V143">
        <f>IFERROR(LARGE('貼_てんさい(市町村別・公表資料)'!F$9:F$22,'貼_てんさい(市町村別・公表資料)'!$AI22),NA())</f>
        <v>560</v>
      </c>
      <c r="W143">
        <f>IFERROR(LARGE('貼_てんさい(市町村別・公表資料)'!J$9:J$22,'貼_てんさい(市町村別・公表資料)'!$AI22),NA())</f>
        <v>44900</v>
      </c>
      <c r="X143">
        <f>IFERROR(LARGE('貼_てんさい(市町村別・公表資料)'!G$9:G$22,'貼_てんさい(市町村別・公表資料)'!$AI22),NA())</f>
        <v>6410</v>
      </c>
      <c r="Y143">
        <f>IFERROR(LARGE('貼_そば(市町村別・公表資料)'!$F$9:$F$22,'貼_そば(市町村別・公表資料)'!$AH22),NA())</f>
        <v>719</v>
      </c>
      <c r="Z143">
        <f>IFERROR(LARGE('貼_そば(市町村別・公表資料)'!$J$9:$J$22,'貼_そば(市町村別・公表資料)'!$AH22),NA())</f>
        <v>479</v>
      </c>
      <c r="AA143">
        <f>IFERROR(LARGE('貼_そば(市町村別・公表資料)'!$G$9:$G$22,'貼_そば(市町村別・公表資料)'!$AH22),NA())</f>
        <v>71</v>
      </c>
      <c r="AB143">
        <f>IFERROR(LARGE('貼_ばれいしょ(市町村別・公表資料)'!$G$8:$G$21,'貼_ばれいしょ(市町村別・公表資料)'!$AG22),NA())</f>
        <v>617</v>
      </c>
      <c r="AC143">
        <f>IFERROR(LARGE('貼_ばれいしょ(市町村別・公表資料)'!$I$8:$I$21,'貼_ばれいしょ(市町村別・公表資料)'!$AG22),NA())</f>
        <v>23100</v>
      </c>
      <c r="AD143">
        <f>IFERROR(LARGE('貼_ばれいしょ(市町村別・公表資料)'!$H$8:$H$21,'貼_ばれいしょ(市町村別・公表資料)'!$AG22),NA())</f>
        <v>3580</v>
      </c>
      <c r="AE143" t="e">
        <f>IFERROR(LARGE('貼_なたね(市町村別・公表資料)'!$F$9:$F$22,'貼_なたね(市町村別・公表資料)'!$N22),NA())</f>
        <v>#N/A</v>
      </c>
      <c r="AF143" t="e">
        <f>IFERROR(LARGE('貼_なたね(市町村別・公表資料)'!$J$9:$J$22,'貼_なたね(市町村別・公表資料)'!$N22),NA())</f>
        <v>#N/A</v>
      </c>
      <c r="AG143" t="e">
        <f>IFERROR(LARGE('貼_なたね(市町村別・公表資料)'!$G$9:$G$22,'貼_なたね(市町村別・公表資料)'!$N22),NA())</f>
        <v>#N/A</v>
      </c>
    </row>
    <row r="144" spans="3:33">
      <c r="C144">
        <v>8</v>
      </c>
      <c r="D144">
        <f>IFERROR(LARGE('貼_耕地面積(市町村別・公表資料)'!F$9:F$22,'貼_耕地面積(市町村別・公表資料)'!$AF22),NA())</f>
        <v>40400</v>
      </c>
      <c r="E144">
        <f>IFERROR(LARGE('貼_耕地面積(市町村別・公表資料)'!G$9:G$22,'貼_耕地面積(市町村別・公表資料)'!$AF22),NA())</f>
        <v>6480</v>
      </c>
      <c r="F144">
        <f>IFERROR(LARGE('貼_耕地面積(市町村別・公表資料)'!I$9:I$22,'貼_耕地面積(市町村別・公表資料)'!$AF22),NA())</f>
        <v>25700</v>
      </c>
      <c r="G144">
        <f>IFERROR(LARGE('貼_水稲(市町村別・公表資料)'!F$8:F$21,'貼_水稲(市町村別・公表資料)'!$AE22),NA())</f>
        <v>2880</v>
      </c>
      <c r="H144">
        <f>IFERROR(LARGE('貼_水稲(市町村別・公表資料)'!H$8:H$21,'貼_水稲(市町村別・公表資料)'!$AE22),NA())</f>
        <v>14700</v>
      </c>
      <c r="I144">
        <f>IFERROR(LARGE('貼_水稲(市町村別・公表資料)'!G$8:G$21,'貼_水稲(市町村別・公表資料)'!$AE22),NA())</f>
        <v>532</v>
      </c>
      <c r="J144">
        <f>IFERROR(LARGE('貼_小麦(市町村別・公表資料)'!F$11:F$24,'貼_小麦(市町村別・公表資料)'!$AG24),NA())</f>
        <v>1950</v>
      </c>
      <c r="K144">
        <f>IFERROR(LARGE('貼_小麦(市町村別・公表資料)'!J$11:J$24,'貼_小麦(市町村別・公表資料)'!$AG24),NA())</f>
        <v>5720</v>
      </c>
      <c r="L144">
        <f>IFERROR(LARGE('貼_小麦(市町村別・公表資料)'!G$11:G$24,'貼_小麦(市町村別・公表資料)'!$AG24),NA())</f>
        <v>451</v>
      </c>
      <c r="M144">
        <f>IFERROR(LARGE('貼_小麦(市町村別・公表資料)'!K$11:K$24,'貼_小麦(市町村別・公表資料)'!$AG24),NA())</f>
        <v>1220</v>
      </c>
      <c r="N144">
        <f>IFERROR(LARGE('貼_小麦(市町村別・公表資料)'!M$11:M$24,'貼_小麦(市町村別・公表資料)'!$AG24),NA())</f>
        <v>4160</v>
      </c>
      <c r="O144">
        <f>IFERROR(LARGE('貼_小麦(市町村別・公表資料)'!L$11:L$24,'貼_小麦(市町村別・公表資料)'!$AG24),NA())</f>
        <v>489</v>
      </c>
      <c r="P144">
        <f>IFERROR(LARGE('貼_小麦(市町村別・公表資料)'!N$11:N$24,'貼_小麦(市町村別・公表資料)'!$AG24),NA())</f>
        <v>492</v>
      </c>
      <c r="Q144">
        <f>IFERROR(LARGE('貼_小麦(市町村別・公表資料)'!P$11:P$24,'貼_小麦(市町村別・公表資料)'!$AG24),NA())</f>
        <v>1570</v>
      </c>
      <c r="R144">
        <f>IFERROR(LARGE('貼_小麦(市町村別・公表資料)'!O$11:O$24,'貼_小麦(市町村別・公表資料)'!$AG24),NA())</f>
        <v>327</v>
      </c>
      <c r="S144">
        <f>IFERROR(LARGE('貼_大豆(市町村別・公表資料)'!F$9:F$22,'貼_大豆(市町村別・公表資料)'!$AG23),NA())</f>
        <v>1640</v>
      </c>
      <c r="T144">
        <f>IFERROR(LARGE('貼_大豆(市町村別・公表資料)'!J$9:J$22,'貼_大豆(市町村別・公表資料)'!$AG23),NA())</f>
        <v>4060</v>
      </c>
      <c r="U144">
        <f>IFERROR(LARGE('貼_大豆(市町村別・公表資料)'!G$9:G$22,'貼_大豆(市町村別・公表資料)'!$AG23),NA())</f>
        <v>247</v>
      </c>
      <c r="V144">
        <f>IFERROR(LARGE('貼_てんさい(市町村別・公表資料)'!F$9:F$22,'貼_てんさい(市町村別・公表資料)'!$AI23),NA())</f>
        <v>264</v>
      </c>
      <c r="W144">
        <f>IFERROR(LARGE('貼_てんさい(市町村別・公表資料)'!J$9:J$22,'貼_てんさい(市町村別・公表資料)'!$AI23),NA())</f>
        <v>17300</v>
      </c>
      <c r="X144">
        <f>IFERROR(LARGE('貼_てんさい(市町村別・公表資料)'!G$9:G$22,'貼_てんさい(市町村別・公表資料)'!$AI23),NA())</f>
        <v>6360</v>
      </c>
      <c r="Y144">
        <f>IFERROR(LARGE('貼_そば(市町村別・公表資料)'!$F$9:$F$22,'貼_そば(市町村別・公表資料)'!$AH23),NA())</f>
        <v>487</v>
      </c>
      <c r="Z144">
        <f>IFERROR(LARGE('貼_そば(市町村別・公表資料)'!$J$9:$J$22,'貼_そば(市町村別・公表資料)'!$AH23),NA())</f>
        <v>232</v>
      </c>
      <c r="AA144">
        <f>IFERROR(LARGE('貼_そば(市町村別・公表資料)'!$G$9:$G$22,'貼_そば(市町村別・公表資料)'!$AH23),NA())</f>
        <v>70</v>
      </c>
      <c r="AB144">
        <f>IFERROR(LARGE('貼_ばれいしょ(市町村別・公表資料)'!$G$8:$G$21,'貼_ばれいしょ(市町村別・公表資料)'!$AG23),NA())</f>
        <v>546</v>
      </c>
      <c r="AC144">
        <f>IFERROR(LARGE('貼_ばれいしょ(市町村別・公表資料)'!$I$8:$I$21,'貼_ばれいしょ(市町村別・公表資料)'!$AG23),NA())</f>
        <v>19600</v>
      </c>
      <c r="AD144">
        <f>IFERROR(LARGE('貼_ばれいしょ(市町村別・公表資料)'!$H$8:$H$21,'貼_ばれいしょ(市町村別・公表資料)'!$AG23),NA())</f>
        <v>3580</v>
      </c>
      <c r="AE144" t="e">
        <f>IFERROR(LARGE('貼_なたね(市町村別・公表資料)'!$F$9:$F$22,'貼_なたね(市町村別・公表資料)'!$N23),NA())</f>
        <v>#N/A</v>
      </c>
      <c r="AF144" t="e">
        <f>IFERROR(LARGE('貼_なたね(市町村別・公表資料)'!$J$9:$J$22,'貼_なたね(市町村別・公表資料)'!$N23),NA())</f>
        <v>#N/A</v>
      </c>
      <c r="AG144" t="e">
        <f>IFERROR(LARGE('貼_なたね(市町村別・公表資料)'!$G$9:$G$22,'貼_なたね(市町村別・公表資料)'!$N23),NA())</f>
        <v>#N/A</v>
      </c>
    </row>
    <row r="145" spans="2:33">
      <c r="C145">
        <v>9</v>
      </c>
      <c r="D145">
        <f>IFERROR(LARGE('貼_耕地面積(市町村別・公表資料)'!F$9:F$22,'貼_耕地面積(市町村別・公表資料)'!$AF23),NA())</f>
        <v>38500</v>
      </c>
      <c r="E145">
        <f>IFERROR(LARGE('貼_耕地面積(市町村別・公表資料)'!G$9:G$22,'貼_耕地面積(市町村別・公表資料)'!$AF23),NA())</f>
        <v>4730</v>
      </c>
      <c r="F145">
        <f>IFERROR(LARGE('貼_耕地面積(市町村別・公表資料)'!I$9:I$22,'貼_耕地面積(市町村別・公表資料)'!$AF23),NA())</f>
        <v>25200</v>
      </c>
      <c r="G145">
        <f>IFERROR(LARGE('貼_水稲(市町村別・公表資料)'!F$8:F$21,'貼_水稲(市町村別・公表資料)'!$AE23),NA())</f>
        <v>1130</v>
      </c>
      <c r="H145">
        <f>IFERROR(LARGE('貼_水稲(市町村別・公表資料)'!H$8:H$21,'貼_水稲(市町村別・公表資料)'!$AE23),NA())</f>
        <v>5890</v>
      </c>
      <c r="I145">
        <f>IFERROR(LARGE('貼_水稲(市町村別・公表資料)'!G$8:G$21,'貼_水稲(市町村別・公表資料)'!$AE23),NA())</f>
        <v>520</v>
      </c>
      <c r="J145">
        <f>IFERROR(LARGE('貼_小麦(市町村別・公表資料)'!F$11:F$24,'貼_小麦(市町村別・公表資料)'!$AG25),NA())</f>
        <v>1400</v>
      </c>
      <c r="K145">
        <f>IFERROR(LARGE('貼_小麦(市町村別・公表資料)'!J$11:J$24,'貼_小麦(市町村別・公表資料)'!$AG25),NA())</f>
        <v>5370</v>
      </c>
      <c r="L145">
        <f>IFERROR(LARGE('貼_小麦(市町村別・公表資料)'!G$11:G$24,'貼_小麦(市町村別・公表資料)'!$AG25),NA())</f>
        <v>431</v>
      </c>
      <c r="M145">
        <f>IFERROR(LARGE('貼_小麦(市町村別・公表資料)'!K$11:K$24,'貼_小麦(市町村別・公表資料)'!$AG25),NA())</f>
        <v>910</v>
      </c>
      <c r="N145">
        <f>IFERROR(LARGE('貼_小麦(市町村別・公表資料)'!M$11:M$24,'貼_小麦(市町村別・公表資料)'!$AG25),NA())</f>
        <v>3810</v>
      </c>
      <c r="O145">
        <f>IFERROR(LARGE('貼_小麦(市町村別・公表資料)'!L$11:L$24,'貼_小麦(市町村別・公表資料)'!$AG25),NA())</f>
        <v>457</v>
      </c>
      <c r="P145">
        <f>IFERROR(LARGE('貼_小麦(市町村別・公表資料)'!N$11:N$24,'貼_小麦(市町村別・公表資料)'!$AG25),NA())</f>
        <v>481</v>
      </c>
      <c r="Q145">
        <f>IFERROR(LARGE('貼_小麦(市町村別・公表資料)'!P$11:P$24,'貼_小麦(市町村別・公表資料)'!$AG25),NA())</f>
        <v>1220</v>
      </c>
      <c r="R145">
        <f>IFERROR(LARGE('貼_小麦(市町村別・公表資料)'!O$11:O$24,'貼_小麦(市町村別・公表資料)'!$AG25),NA())</f>
        <v>262</v>
      </c>
      <c r="S145">
        <f>IFERROR(LARGE('貼_大豆(市町村別・公表資料)'!F$9:F$22,'貼_大豆(市町村別・公表資料)'!$AG24),NA())</f>
        <v>864</v>
      </c>
      <c r="T145">
        <f>IFERROR(LARGE('貼_大豆(市町村別・公表資料)'!J$9:J$22,'貼_大豆(市町村別・公表資料)'!$AG24),NA())</f>
        <v>1450</v>
      </c>
      <c r="U145">
        <f>IFERROR(LARGE('貼_大豆(市町村別・公表資料)'!G$9:G$22,'貼_大豆(市町村別・公表資料)'!$AG24),NA())</f>
        <v>242</v>
      </c>
      <c r="V145">
        <f>IFERROR(LARGE('貼_てんさい(市町村別・公表資料)'!F$9:F$22,'貼_てんさい(市町村別・公表資料)'!$AI24),NA())</f>
        <v>250</v>
      </c>
      <c r="W145">
        <f>IFERROR(LARGE('貼_てんさい(市町村別・公表資料)'!J$9:J$22,'貼_てんさい(市町村別・公表資料)'!$AI24),NA())</f>
        <v>15800</v>
      </c>
      <c r="X145">
        <f>IFERROR(LARGE('貼_てんさい(市町村別・公表資料)'!G$9:G$22,'貼_てんさい(市町村別・公表資料)'!$AI24),NA())</f>
        <v>5980</v>
      </c>
      <c r="Y145">
        <f>IFERROR(LARGE('貼_そば(市町村別・公表資料)'!$F$9:$F$22,'貼_そば(市町村別・公表資料)'!$AH24),NA())</f>
        <v>256</v>
      </c>
      <c r="Z145">
        <f>IFERROR(LARGE('貼_そば(市町村別・公表資料)'!$J$9:$J$22,'貼_そば(市町村別・公表資料)'!$AH24),NA())</f>
        <v>228</v>
      </c>
      <c r="AA145">
        <f>IFERROR(LARGE('貼_そば(市町村別・公表資料)'!$G$9:$G$22,'貼_そば(市町村別・公表資料)'!$AH24),NA())</f>
        <v>67</v>
      </c>
      <c r="AB145">
        <f>IFERROR(LARGE('貼_ばれいしょ(市町村別・公表資料)'!$G$8:$G$21,'貼_ばれいしょ(市町村別・公表資料)'!$AG24),NA())</f>
        <v>497</v>
      </c>
      <c r="AC145">
        <f>IFERROR(LARGE('貼_ばれいしょ(市町村別・公表資料)'!$I$8:$I$21,'貼_ばれいしょ(市町村別・公表資料)'!$AG24),NA())</f>
        <v>14400</v>
      </c>
      <c r="AD145">
        <f>IFERROR(LARGE('貼_ばれいしょ(市町村別・公表資料)'!$H$8:$H$21,'貼_ばれいしょ(市町村別・公表資料)'!$AG24),NA())</f>
        <v>3490</v>
      </c>
      <c r="AE145" t="e">
        <f>IFERROR(LARGE('貼_なたね(市町村別・公表資料)'!$F$9:$F$22,'貼_なたね(市町村別・公表資料)'!$N24),NA())</f>
        <v>#N/A</v>
      </c>
      <c r="AF145" t="e">
        <f>IFERROR(LARGE('貼_なたね(市町村別・公表資料)'!$J$9:$J$22,'貼_なたね(市町村別・公表資料)'!$N24),NA())</f>
        <v>#N/A</v>
      </c>
      <c r="AG145" t="e">
        <f>IFERROR(LARGE('貼_なたね(市町村別・公表資料)'!$G$9:$G$22,'貼_なたね(市町村別・公表資料)'!$N24),NA())</f>
        <v>#N/A</v>
      </c>
    </row>
    <row r="146" spans="2:33">
      <c r="C146">
        <v>10</v>
      </c>
      <c r="D146">
        <f>IFERROR(LARGE('貼_耕地面積(市町村別・公表資料)'!F$9:F$22,'貼_耕地面積(市町村別・公表資料)'!$AF24),NA())</f>
        <v>34200</v>
      </c>
      <c r="E146">
        <f>IFERROR(LARGE('貼_耕地面積(市町村別・公表資料)'!G$9:G$22,'貼_耕地面積(市町村別・公表資料)'!$AF24),NA())</f>
        <v>1610</v>
      </c>
      <c r="F146">
        <f>IFERROR(LARGE('貼_耕地面積(市町村別・公表資料)'!I$9:I$22,'貼_耕地面積(市町村別・公表資料)'!$AF24),NA())</f>
        <v>22300</v>
      </c>
      <c r="G146">
        <f>IFERROR(LARGE('貼_水稲(市町村別・公表資料)'!F$8:F$21,'貼_水稲(市町村別・公表資料)'!$AE24),NA())</f>
        <v>849</v>
      </c>
      <c r="H146">
        <f>IFERROR(LARGE('貼_水稲(市町村別・公表資料)'!H$8:H$21,'貼_水稲(市町村別・公表資料)'!$AE24),NA())</f>
        <v>4880</v>
      </c>
      <c r="I146">
        <f>IFERROR(LARGE('貼_水稲(市町村別・公表資料)'!G$8:G$21,'貼_水稲(市町村別・公表資料)'!$AE24),NA())</f>
        <v>511</v>
      </c>
      <c r="J146">
        <f>IFERROR(LARGE('貼_小麦(市町村別・公表資料)'!F$11:F$24,'貼_小麦(市町村別・公表資料)'!$AG26),NA())</f>
        <v>379</v>
      </c>
      <c r="K146">
        <f>IFERROR(LARGE('貼_小麦(市町村別・公表資料)'!J$11:J$24,'貼_小麦(市町村別・公表資料)'!$AG26),NA())</f>
        <v>1730</v>
      </c>
      <c r="L146">
        <f>IFERROR(LARGE('貼_小麦(市町村別・公表資料)'!G$11:G$24,'貼_小麦(市町村別・公表資料)'!$AG26),NA())</f>
        <v>424</v>
      </c>
      <c r="M146">
        <f>IFERROR(LARGE('貼_小麦(市町村別・公表資料)'!K$11:K$24,'貼_小麦(市町村別・公表資料)'!$AG26),NA())</f>
        <v>268</v>
      </c>
      <c r="N146">
        <f>IFERROR(LARGE('貼_小麦(市町村別・公表資料)'!M$11:M$24,'貼_小麦(市町村別・公表資料)'!$AG26),NA())</f>
        <v>1340</v>
      </c>
      <c r="O146">
        <f>IFERROR(LARGE('貼_小麦(市町村別・公表資料)'!L$11:L$24,'貼_小麦(市町村別・公表資料)'!$AG26),NA())</f>
        <v>452</v>
      </c>
      <c r="P146">
        <f>IFERROR(LARGE('貼_小麦(市町村別・公表資料)'!N$11:N$24,'貼_小麦(市町村別・公表資料)'!$AG26),NA())</f>
        <v>111</v>
      </c>
      <c r="Q146">
        <f>IFERROR(LARGE('貼_小麦(市町村別・公表資料)'!P$11:P$24,'貼_小麦(市町村別・公表資料)'!$AG26),NA())</f>
        <v>381</v>
      </c>
      <c r="R146">
        <f>IFERROR(LARGE('貼_小麦(市町村別・公表資料)'!O$11:O$24,'貼_小麦(市町村別・公表資料)'!$AG26),NA())</f>
        <v>247</v>
      </c>
      <c r="S146">
        <f>IFERROR(LARGE('貼_大豆(市町村別・公表資料)'!F$9:F$22,'貼_大豆(市町村別・公表資料)'!$AG25),NA())</f>
        <v>566</v>
      </c>
      <c r="T146">
        <f>IFERROR(LARGE('貼_大豆(市町村別・公表資料)'!J$9:J$22,'貼_大豆(市町村別・公表資料)'!$AG25),NA())</f>
        <v>1240</v>
      </c>
      <c r="U146">
        <f>IFERROR(LARGE('貼_大豆(市町村別・公表資料)'!G$9:G$22,'貼_大豆(市町村別・公表資料)'!$AG25),NA())</f>
        <v>241</v>
      </c>
      <c r="V146">
        <f>IFERROR(LARGE('貼_てんさい(市町村別・公表資料)'!F$9:F$22,'貼_てんさい(市町村別・公表資料)'!$AI25),NA())</f>
        <v>161</v>
      </c>
      <c r="W146">
        <f>IFERROR(LARGE('貼_てんさい(市町村別・公表資料)'!J$9:J$22,'貼_てんさい(市町村別・公表資料)'!$AI25),NA())</f>
        <v>7580</v>
      </c>
      <c r="X146">
        <f>IFERROR(LARGE('貼_てんさい(市町村別・公表資料)'!G$9:G$22,'貼_てんさい(市町村別・公表資料)'!$AI25),NA())</f>
        <v>5550</v>
      </c>
      <c r="Y146">
        <f>IFERROR(LARGE('貼_そば(市町村別・公表資料)'!$F$9:$F$22,'貼_そば(市町村別・公表資料)'!$AH25),NA())</f>
        <v>209</v>
      </c>
      <c r="Z146">
        <f>IFERROR(LARGE('貼_そば(市町村別・公表資料)'!$J$9:$J$22,'貼_そば(市町村別・公表資料)'!$AH25),NA())</f>
        <v>148</v>
      </c>
      <c r="AA146">
        <f>IFERROR(LARGE('貼_そば(市町村別・公表資料)'!$G$9:$G$22,'貼_そば(市町村別・公表資料)'!$AH25),NA())</f>
        <v>50</v>
      </c>
      <c r="AB146">
        <f>IFERROR(LARGE('貼_ばれいしょ(市町村別・公表資料)'!$G$8:$G$21,'貼_ばれいしょ(市町村別・公表資料)'!$AG25),NA())</f>
        <v>399</v>
      </c>
      <c r="AC146">
        <f>IFERROR(LARGE('貼_ばれいしょ(市町村別・公表資料)'!$I$8:$I$21,'貼_ばれいしょ(市町村別・公表資料)'!$AG25),NA())</f>
        <v>14200</v>
      </c>
      <c r="AD146">
        <f>IFERROR(LARGE('貼_ばれいしょ(市町村別・公表資料)'!$H$8:$H$21,'貼_ばれいしょ(市町村別・公表資料)'!$AG25),NA())</f>
        <v>3480</v>
      </c>
      <c r="AE146" t="e">
        <f>IFERROR(LARGE('貼_なたね(市町村別・公表資料)'!$F$9:$F$22,'貼_なたね(市町村別・公表資料)'!$N25),NA())</f>
        <v>#N/A</v>
      </c>
      <c r="AF146" t="e">
        <f>IFERROR(LARGE('貼_なたね(市町村別・公表資料)'!$J$9:$J$22,'貼_なたね(市町村別・公表資料)'!$N25),NA())</f>
        <v>#N/A</v>
      </c>
      <c r="AG146" t="e">
        <f>IFERROR(LARGE('貼_なたね(市町村別・公表資料)'!$G$9:$G$22,'貼_なたね(市町村別・公表資料)'!$N25),NA())</f>
        <v>#N/A</v>
      </c>
    </row>
    <row r="147" spans="2:33">
      <c r="C147">
        <v>11</v>
      </c>
      <c r="D147">
        <f>IFERROR(LARGE('貼_耕地面積(市町村別・公表資料)'!F$9:F$22,'貼_耕地面積(市町村別・公表資料)'!$AF25),NA())</f>
        <v>34000</v>
      </c>
      <c r="E147">
        <f>IFERROR(LARGE('貼_耕地面積(市町村別・公表資料)'!G$9:G$22,'貼_耕地面積(市町村別・公表資料)'!$AF25),NA())</f>
        <v>761</v>
      </c>
      <c r="F147">
        <f>IFERROR(LARGE('貼_耕地面積(市町村別・公表資料)'!I$9:I$22,'貼_耕地面積(市町村別・公表資料)'!$AF25),NA())</f>
        <v>19400</v>
      </c>
      <c r="G147">
        <f>IFERROR(LARGE('貼_水稲(市町村別・公表資料)'!F$8:F$21,'貼_水稲(市町村別・公表資料)'!$AE25),NA())</f>
        <v>9</v>
      </c>
      <c r="H147">
        <f>IFERROR(LARGE('貼_水稲(市町村別・公表資料)'!H$8:H$21,'貼_水稲(市町村別・公表資料)'!$AE25),NA())</f>
        <v>35</v>
      </c>
      <c r="I147">
        <f>IFERROR(LARGE('貼_水稲(市町村別・公表資料)'!G$8:G$21,'貼_水稲(市町村別・公表資料)'!$AE25),NA())</f>
        <v>389</v>
      </c>
      <c r="J147">
        <f>IFERROR(LARGE('貼_小麦(市町村別・公表資料)'!F$11:F$24,'貼_小麦(市町村別・公表資料)'!$AG27),NA())</f>
        <v>290</v>
      </c>
      <c r="K147">
        <f>IFERROR(LARGE('貼_小麦(市町村別・公表資料)'!J$11:J$24,'貼_小麦(市町村別・公表資料)'!$AG27),NA())</f>
        <v>1370</v>
      </c>
      <c r="L147">
        <f>IFERROR(LARGE('貼_小麦(市町村別・公表資料)'!G$11:G$24,'貼_小麦(市町村別・公表資料)'!$AG27),NA())</f>
        <v>421</v>
      </c>
      <c r="M147">
        <f>IFERROR(LARGE('貼_小麦(市町村別・公表資料)'!K$11:K$24,'貼_小麦(市町村別・公表資料)'!$AG27),NA())</f>
        <v>114</v>
      </c>
      <c r="N147">
        <f>IFERROR(LARGE('貼_小麦(市町村別・公表資料)'!M$11:M$24,'貼_小麦(市町村別・公表資料)'!$AG27),NA())</f>
        <v>596</v>
      </c>
      <c r="O147">
        <f>IFERROR(LARGE('貼_小麦(市町村別・公表資料)'!L$11:L$24,'貼_小麦(市町村別・公表資料)'!$AG27),NA())</f>
        <v>446</v>
      </c>
      <c r="P147">
        <f>IFERROR(LARGE('貼_小麦(市町村別・公表資料)'!N$11:N$24,'貼_小麦(市町村別・公表資料)'!$AG27),NA())</f>
        <v>36</v>
      </c>
      <c r="Q147">
        <f>IFERROR(LARGE('貼_小麦(市町村別・公表資料)'!P$11:P$24,'貼_小麦(市町村別・公表資料)'!$AG27),NA())</f>
        <v>80</v>
      </c>
      <c r="R147">
        <f>IFERROR(LARGE('貼_小麦(市町村別・公表資料)'!O$11:O$24,'貼_小麦(市町村別・公表資料)'!$AG27),NA())</f>
        <v>222</v>
      </c>
      <c r="S147">
        <f>IFERROR(LARGE('貼_大豆(市町村別・公表資料)'!F$9:F$22,'貼_大豆(市町村別・公表資料)'!$AG26),NA())</f>
        <v>73</v>
      </c>
      <c r="T147">
        <f>IFERROR(LARGE('貼_大豆(市町村別・公表資料)'!J$9:J$22,'貼_大豆(市町村別・公表資料)'!$AG26),NA())</f>
        <v>197</v>
      </c>
      <c r="U147">
        <f>IFERROR(LARGE('貼_大豆(市町村別・公表資料)'!G$9:G$22,'貼_大豆(市町村別・公表資料)'!$AG26),NA())</f>
        <v>220</v>
      </c>
      <c r="V147">
        <f>IFERROR(LARGE('貼_てんさい(市町村別・公表資料)'!F$9:F$22,'貼_てんさい(市町村別・公表資料)'!$AI26),NA())</f>
        <v>96</v>
      </c>
      <c r="W147">
        <f>IFERROR(LARGE('貼_てんさい(市町村別・公表資料)'!J$9:J$22,'貼_てんさい(市町村別・公表資料)'!$AI26),NA())</f>
        <v>4930</v>
      </c>
      <c r="X147">
        <f>IFERROR(LARGE('貼_てんさい(市町村別・公表資料)'!G$9:G$22,'貼_てんさい(市町村別・公表資料)'!$AI26),NA())</f>
        <v>5150</v>
      </c>
      <c r="Y147">
        <f>IFERROR(LARGE('貼_そば(市町村別・公表資料)'!$F$9:$F$22,'貼_そば(市町村別・公表資料)'!$AH26),NA())</f>
        <v>135</v>
      </c>
      <c r="Z147">
        <f>IFERROR(LARGE('貼_そば(市町村別・公表資料)'!$J$9:$J$22,'貼_そば(市町村別・公表資料)'!$AH26),NA())</f>
        <v>117</v>
      </c>
      <c r="AA147">
        <f>IFERROR(LARGE('貼_そば(市町村別・公表資料)'!$G$9:$G$22,'貼_そば(市町村別・公表資料)'!$AH26),NA())</f>
        <v>50</v>
      </c>
      <c r="AB147">
        <f>IFERROR(LARGE('貼_ばれいしょ(市町村別・公表資料)'!$G$8:$G$21,'貼_ばれいしょ(市町村別・公表資料)'!$AG26),NA())</f>
        <v>383</v>
      </c>
      <c r="AC147">
        <f>IFERROR(LARGE('貼_ばれいしょ(市町村別・公表資料)'!$I$8:$I$21,'貼_ばれいしょ(市町村別・公表資料)'!$AG26),NA())</f>
        <v>13900</v>
      </c>
      <c r="AD147">
        <f>IFERROR(LARGE('貼_ばれいしょ(市町村別・公表資料)'!$H$8:$H$21,'貼_ばれいしょ(市町村別・公表資料)'!$AG26),NA())</f>
        <v>3260</v>
      </c>
      <c r="AE147" t="e">
        <f>IFERROR(LARGE('貼_なたね(市町村別・公表資料)'!$F$9:$F$22,'貼_なたね(市町村別・公表資料)'!$N26),NA())</f>
        <v>#N/A</v>
      </c>
      <c r="AF147" t="e">
        <f>IFERROR(LARGE('貼_なたね(市町村別・公表資料)'!$J$9:$J$22,'貼_なたね(市町村別・公表資料)'!$N26),NA())</f>
        <v>#N/A</v>
      </c>
      <c r="AG147" t="e">
        <f>IFERROR(LARGE('貼_なたね(市町村別・公表資料)'!$G$9:$G$22,'貼_なたね(市町村別・公表資料)'!$N26),NA())</f>
        <v>#N/A</v>
      </c>
    </row>
    <row r="148" spans="2:33">
      <c r="C148">
        <v>12</v>
      </c>
      <c r="D148">
        <f>IFERROR(LARGE('貼_耕地面積(市町村別・公表資料)'!F$9:F$22,'貼_耕地面積(市町村別・公表資料)'!$AF26),NA())</f>
        <v>25600</v>
      </c>
      <c r="E148" t="e">
        <f>IFERROR(LARGE('貼_耕地面積(市町村別・公表資料)'!G$9:G$22,'貼_耕地面積(市町村別・公表資料)'!$AF26),NA())</f>
        <v>#N/A</v>
      </c>
      <c r="F148">
        <f>IFERROR(LARGE('貼_耕地面積(市町村別・公表資料)'!I$9:I$22,'貼_耕地面積(市町村別・公表資料)'!$AF26),NA())</f>
        <v>17300</v>
      </c>
      <c r="G148" t="e">
        <f>IFERROR(LARGE('貼_水稲(市町村別・公表資料)'!F$8:F$21,'貼_水稲(市町村別・公表資料)'!$AE26),NA())</f>
        <v>#N/A</v>
      </c>
      <c r="H148" t="e">
        <f>IFERROR(LARGE('貼_水稲(市町村別・公表資料)'!H$8:H$21,'貼_水稲(市町村別・公表資料)'!$AE26),NA())</f>
        <v>#N/A</v>
      </c>
      <c r="I148" t="e">
        <f>IFERROR(LARGE('貼_水稲(市町村別・公表資料)'!G$8:G$21,'貼_水稲(市町村別・公表資料)'!$AE26),NA())</f>
        <v>#N/A</v>
      </c>
      <c r="J148">
        <f>IFERROR(LARGE('貼_小麦(市町村別・公表資料)'!F$11:F$24,'貼_小麦(市町村別・公表資料)'!$AG28),NA())</f>
        <v>150</v>
      </c>
      <c r="K148">
        <f>IFERROR(LARGE('貼_小麦(市町村別・公表資料)'!J$11:J$24,'貼_小麦(市町村別・公表資料)'!$AG28),NA())</f>
        <v>676</v>
      </c>
      <c r="L148">
        <f>IFERROR(LARGE('貼_小麦(市町村別・公表資料)'!G$11:G$24,'貼_小麦(市町村別・公表資料)'!$AG28),NA())</f>
        <v>383</v>
      </c>
      <c r="M148" t="e">
        <f>IFERROR(LARGE('貼_小麦(市町村別・公表資料)'!K$11:K$24,'貼_小麦(市町村別・公表資料)'!$AG28),NA())</f>
        <v>#N/A</v>
      </c>
      <c r="N148" t="e">
        <f>IFERROR(LARGE('貼_小麦(市町村別・公表資料)'!M$11:M$24,'貼_小麦(市町村別・公表資料)'!$AG28),NA())</f>
        <v>#N/A</v>
      </c>
      <c r="O148">
        <f>IFERROR(LARGE('貼_小麦(市町村別・公表資料)'!L$11:L$24,'貼_小麦(市町村別・公表資料)'!$AG28),NA())</f>
        <v>435</v>
      </c>
      <c r="P148" t="e">
        <f>IFERROR(LARGE('貼_小麦(市町村別・公表資料)'!N$11:N$24,'貼_小麦(市町村別・公表資料)'!$AG28),NA())</f>
        <v>#N/A</v>
      </c>
      <c r="Q148" t="e">
        <f>IFERROR(LARGE('貼_小麦(市町村別・公表資料)'!P$11:P$24,'貼_小麦(市町村別・公表資料)'!$AG28),NA())</f>
        <v>#N/A</v>
      </c>
      <c r="R148" t="e">
        <f>IFERROR(LARGE('貼_小麦(市町村別・公表資料)'!O$11:O$24,'貼_小麦(市町村別・公表資料)'!$AG28),NA())</f>
        <v>#N/A</v>
      </c>
      <c r="S148">
        <f>IFERROR(LARGE('貼_大豆(市町村別・公表資料)'!F$9:F$22,'貼_大豆(市町村別・公表資料)'!$AG27),NA())</f>
        <v>53</v>
      </c>
      <c r="T148">
        <f>IFERROR(LARGE('貼_大豆(市町村別・公表資料)'!J$9:J$22,'貼_大豆(市町村別・公表資料)'!$AG27),NA())</f>
        <v>128</v>
      </c>
      <c r="U148">
        <f>IFERROR(LARGE('貼_大豆(市町村別・公表資料)'!G$9:G$22,'貼_大豆(市町村別・公表資料)'!$AG27),NA())</f>
        <v>167</v>
      </c>
      <c r="V148">
        <f>IFERROR(LARGE('貼_てんさい(市町村別・公表資料)'!F$9:F$22,'貼_てんさい(市町村別・公表資料)'!$AI27),NA())</f>
        <v>85</v>
      </c>
      <c r="W148">
        <f>IFERROR(LARGE('貼_てんさい(市町村別・公表資料)'!J$9:J$22,'貼_てんさい(市町村別・公表資料)'!$AI27),NA())</f>
        <v>3770</v>
      </c>
      <c r="X148">
        <f>IFERROR(LARGE('貼_てんさい(市町村別・公表資料)'!G$9:G$22,'貼_てんさい(市町村別・公表資料)'!$AI27),NA())</f>
        <v>4700</v>
      </c>
      <c r="Y148">
        <f>IFERROR(LARGE('貼_そば(市町村別・公表資料)'!$F$9:$F$22,'貼_そば(市町村別・公表資料)'!$AH27),NA())</f>
        <v>93</v>
      </c>
      <c r="Z148">
        <f>IFERROR(LARGE('貼_そば(市町村別・公表資料)'!$J$9:$J$22,'貼_そば(市町村別・公表資料)'!$AH27),NA())</f>
        <v>68</v>
      </c>
      <c r="AA148">
        <f>IFERROR(LARGE('貼_そば(市町村別・公表資料)'!$G$9:$G$22,'貼_そば(市町村別・公表資料)'!$AH27),NA())</f>
        <v>48</v>
      </c>
      <c r="AB148">
        <f>IFERROR(LARGE('貼_ばれいしょ(市町村別・公表資料)'!$G$8:$G$21,'貼_ばれいしょ(市町村別・公表資料)'!$AG27),NA())</f>
        <v>80</v>
      </c>
      <c r="AC148">
        <f>IFERROR(LARGE('貼_ばれいしょ(市町村別・公表資料)'!$I$8:$I$21,'貼_ばれいしょ(市町村別・公表資料)'!$AG27),NA())</f>
        <v>3270</v>
      </c>
      <c r="AD148">
        <f>IFERROR(LARGE('貼_ばれいしょ(市町村別・公表資料)'!$H$8:$H$21,'貼_ばれいしょ(市町村別・公表資料)'!$AG27),NA())</f>
        <v>2870</v>
      </c>
      <c r="AE148" t="e">
        <f>IFERROR(LARGE('貼_なたね(市町村別・公表資料)'!$F$9:$F$22,'貼_なたね(市町村別・公表資料)'!$N27),NA())</f>
        <v>#N/A</v>
      </c>
      <c r="AF148" t="e">
        <f>IFERROR(LARGE('貼_なたね(市町村別・公表資料)'!$J$9:$J$22,'貼_なたね(市町村別・公表資料)'!$N27),NA())</f>
        <v>#N/A</v>
      </c>
      <c r="AG148" t="e">
        <f>IFERROR(LARGE('貼_なたね(市町村別・公表資料)'!$G$9:$G$22,'貼_なたね(市町村別・公表資料)'!$N27),NA())</f>
        <v>#N/A</v>
      </c>
    </row>
    <row r="149" spans="2:33">
      <c r="C149">
        <v>13</v>
      </c>
      <c r="D149">
        <f>IFERROR(LARGE('貼_耕地面積(市町村別・公表資料)'!F$9:F$22,'貼_耕地面積(市町村別・公表資料)'!$AF27),NA())</f>
        <v>23800</v>
      </c>
      <c r="E149" t="e">
        <f>IFERROR(LARGE('貼_耕地面積(市町村別・公表資料)'!G$9:G$22,'貼_耕地面積(市町村別・公表資料)'!$AF27),NA())</f>
        <v>#N/A</v>
      </c>
      <c r="F149">
        <f>IFERROR(LARGE('貼_耕地面積(市町村別・公表資料)'!I$9:I$22,'貼_耕地面積(市町村別・公表資料)'!$AF27),NA())</f>
        <v>17200</v>
      </c>
      <c r="G149" t="e">
        <f>IFERROR(LARGE('貼_水稲(市町村別・公表資料)'!F$8:F$21,'貼_水稲(市町村別・公表資料)'!$AE27),NA())</f>
        <v>#N/A</v>
      </c>
      <c r="H149" t="e">
        <f>IFERROR(LARGE('貼_水稲(市町村別・公表資料)'!H$8:H$21,'貼_水稲(市町村別・公表資料)'!$AE27),NA())</f>
        <v>#N/A</v>
      </c>
      <c r="I149" t="e">
        <f>IFERROR(LARGE('貼_水稲(市町村別・公表資料)'!G$8:G$21,'貼_水稲(市町村別・公表資料)'!$AE27),NA())</f>
        <v>#N/A</v>
      </c>
      <c r="J149">
        <f>IFERROR(LARGE('貼_小麦(市町村別・公表資料)'!F$11:F$24,'貼_小麦(市町村別・公表資料)'!$AG29),NA())</f>
        <v>118</v>
      </c>
      <c r="K149">
        <f>IFERROR(LARGE('貼_小麦(市町村別・公表資料)'!J$11:J$24,'貼_小麦(市町村別・公表資料)'!$AG29),NA())</f>
        <v>509</v>
      </c>
      <c r="L149">
        <f>IFERROR(LARGE('貼_小麦(市町村別・公表資料)'!G$11:G$24,'貼_小麦(市町村別・公表資料)'!$AG29),NA())</f>
        <v>293</v>
      </c>
      <c r="M149" t="e">
        <f>IFERROR(LARGE('貼_小麦(市町村別・公表資料)'!K$11:K$24,'貼_小麦(市町村別・公表資料)'!$AG29),NA())</f>
        <v>#N/A</v>
      </c>
      <c r="N149" t="e">
        <f>IFERROR(LARGE('貼_小麦(市町村別・公表資料)'!M$11:M$24,'貼_小麦(市町村別・公表資料)'!$AG29),NA())</f>
        <v>#N/A</v>
      </c>
      <c r="O149">
        <f>IFERROR(LARGE('貼_小麦(市町村別・公表資料)'!L$11:L$24,'貼_小麦(市町村別・公表資料)'!$AG29),NA())</f>
        <v>312</v>
      </c>
      <c r="P149" t="e">
        <f>IFERROR(LARGE('貼_小麦(市町村別・公表資料)'!N$11:N$24,'貼_小麦(市町村別・公表資料)'!$AG29),NA())</f>
        <v>#N/A</v>
      </c>
      <c r="Q149" t="e">
        <f>IFERROR(LARGE('貼_小麦(市町村別・公表資料)'!P$11:P$24,'貼_小麦(市町村別・公表資料)'!$AG29),NA())</f>
        <v>#N/A</v>
      </c>
      <c r="R149" t="e">
        <f>IFERROR(LARGE('貼_小麦(市町村別・公表資料)'!O$11:O$24,'貼_小麦(市町村別・公表資料)'!$AG29),NA())</f>
        <v>#N/A</v>
      </c>
      <c r="S149" t="e">
        <f>IFERROR(LARGE('貼_大豆(市町村別・公表資料)'!F$9:F$22,'貼_大豆(市町村別・公表資料)'!$AG28),NA())</f>
        <v>#N/A</v>
      </c>
      <c r="T149" t="e">
        <f>IFERROR(LARGE('貼_大豆(市町村別・公表資料)'!J$9:J$22,'貼_大豆(市町村別・公表資料)'!$AG28),NA())</f>
        <v>#N/A</v>
      </c>
      <c r="U149" t="e">
        <f>IFERROR(LARGE('貼_大豆(市町村別・公表資料)'!G$9:G$22,'貼_大豆(市町村別・公表資料)'!$AG28),NA())</f>
        <v>#N/A</v>
      </c>
      <c r="V149">
        <f>IFERROR(LARGE('貼_てんさい(市町村別・公表資料)'!F$9:F$22,'貼_てんさい(市町村別・公表資料)'!$AI28),NA())</f>
        <v>18</v>
      </c>
      <c r="W149">
        <f>IFERROR(LARGE('貼_てんさい(市町村別・公表資料)'!J$9:J$22,'貼_てんさい(市町村別・公表資料)'!$AI28),NA())</f>
        <v>978</v>
      </c>
      <c r="X149">
        <f>IFERROR(LARGE('貼_てんさい(市町村別・公表資料)'!G$9:G$22,'貼_てんさい(市町村別・公表資料)'!$AI28),NA())</f>
        <v>4410</v>
      </c>
      <c r="Y149">
        <f>IFERROR(LARGE('貼_そば(市町村別・公表資料)'!$F$9:$F$22,'貼_そば(市町村別・公表資料)'!$AH28),NA())</f>
        <v>66</v>
      </c>
      <c r="Z149">
        <f>IFERROR(LARGE('貼_そば(市町村別・公表資料)'!$J$9:$J$22,'貼_そば(市町村別・公表資料)'!$AH28),NA())</f>
        <v>33</v>
      </c>
      <c r="AA149">
        <f>IFERROR(LARGE('貼_そば(市町村別・公表資料)'!$G$9:$G$22,'貼_そば(市町村別・公表資料)'!$AH28),NA())</f>
        <v>30</v>
      </c>
      <c r="AB149">
        <f>IFERROR(LARGE('貼_ばれいしょ(市町村別・公表資料)'!$G$8:$G$21,'貼_ばれいしょ(市町村別・公表資料)'!$AG28),NA())</f>
        <v>18</v>
      </c>
      <c r="AC149">
        <f>IFERROR(LARGE('貼_ばれいしょ(市町村別・公表資料)'!$I$8:$I$21,'貼_ばれいしょ(市町村別・公表資料)'!$AG28),NA())</f>
        <v>339</v>
      </c>
      <c r="AD149">
        <f>IFERROR(LARGE('貼_ばれいしょ(市町村別・公表資料)'!$H$8:$H$21,'貼_ばれいしょ(市町村別・公表資料)'!$AG28),NA())</f>
        <v>1920</v>
      </c>
      <c r="AE149" t="e">
        <f>IFERROR(LARGE('貼_なたね(市町村別・公表資料)'!$F$9:$F$22,'貼_なたね(市町村別・公表資料)'!$N28),NA())</f>
        <v>#N/A</v>
      </c>
      <c r="AF149" t="e">
        <f>IFERROR(LARGE('貼_なたね(市町村別・公表資料)'!$J$9:$J$22,'貼_なたね(市町村別・公表資料)'!$N28),NA())</f>
        <v>#N/A</v>
      </c>
      <c r="AG149" t="e">
        <f>IFERROR(LARGE('貼_なたね(市町村別・公表資料)'!$G$9:$G$22,'貼_なたね(市町村別・公表資料)'!$N28),NA())</f>
        <v>#N/A</v>
      </c>
    </row>
    <row r="150" spans="2:33">
      <c r="C150">
        <v>14</v>
      </c>
      <c r="D150">
        <f>IFERROR(LARGE('貼_耕地面積(市町村別・公表資料)'!F$9:F$22,'貼_耕地面積(市町村別・公表資料)'!$AF28),NA())</f>
        <v>18800</v>
      </c>
      <c r="E150" t="e">
        <f>IFERROR(LARGE('貼_耕地面積(市町村別・公表資料)'!G$9:G$22,'貼_耕地面積(市町村別・公表資料)'!$AF28),NA())</f>
        <v>#N/A</v>
      </c>
      <c r="F150">
        <f>IFERROR(LARGE('貼_耕地面積(市町村別・公表資料)'!I$9:I$22,'貼_耕地面積(市町村別・公表資料)'!$AF28),NA())</f>
        <v>9770</v>
      </c>
      <c r="G150" t="e">
        <f>IFERROR(LARGE('貼_水稲(市町村別・公表資料)'!F$8:F$21,'貼_水稲(市町村別・公表資料)'!$AE28),NA())</f>
        <v>#N/A</v>
      </c>
      <c r="H150" t="e">
        <f>IFERROR(LARGE('貼_水稲(市町村別・公表資料)'!H$8:H$21,'貼_水稲(市町村別・公表資料)'!$AE28),NA())</f>
        <v>#N/A</v>
      </c>
      <c r="I150" t="e">
        <f>IFERROR(LARGE('貼_水稲(市町村別・公表資料)'!G$8:G$21,'貼_水稲(市町村別・公表資料)'!$AE28),NA())</f>
        <v>#N/A</v>
      </c>
      <c r="J150" t="e">
        <f>IFERROR(LARGE('貼_小麦(市町村別・公表資料)'!F$11:F$24,'貼_小麦(市町村別・公表資料)'!$AG30),NA())</f>
        <v>#N/A</v>
      </c>
      <c r="K150" t="e">
        <f>IFERROR(LARGE('貼_小麦(市町村別・公表資料)'!J$11:J$24,'貼_小麦(市町村別・公表資料)'!$AG30),NA())</f>
        <v>#N/A</v>
      </c>
      <c r="L150" t="e">
        <f>IFERROR(LARGE('貼_小麦(市町村別・公表資料)'!G$11:G$24,'貼_小麦(市町村別・公表資料)'!$AG30),NA())</f>
        <v>#N/A</v>
      </c>
      <c r="M150" t="e">
        <f>IFERROR(LARGE('貼_小麦(市町村別・公表資料)'!K$11:K$24,'貼_小麦(市町村別・公表資料)'!$AG30),NA())</f>
        <v>#N/A</v>
      </c>
      <c r="N150" t="e">
        <f>IFERROR(LARGE('貼_小麦(市町村別・公表資料)'!M$11:M$24,'貼_小麦(市町村別・公表資料)'!$AG30),NA())</f>
        <v>#N/A</v>
      </c>
      <c r="O150" t="e">
        <f>IFERROR(LARGE('貼_小麦(市町村別・公表資料)'!L$11:L$24,'貼_小麦(市町村別・公表資料)'!$AG30),NA())</f>
        <v>#N/A</v>
      </c>
      <c r="P150" t="e">
        <f>IFERROR(LARGE('貼_小麦(市町村別・公表資料)'!N$11:N$24,'貼_小麦(市町村別・公表資料)'!$AG30),NA())</f>
        <v>#N/A</v>
      </c>
      <c r="Q150" t="e">
        <f>IFERROR(LARGE('貼_小麦(市町村別・公表資料)'!P$11:P$24,'貼_小麦(市町村別・公表資料)'!$AG30),NA())</f>
        <v>#N/A</v>
      </c>
      <c r="R150" t="e">
        <f>IFERROR(LARGE('貼_小麦(市町村別・公表資料)'!O$11:O$24,'貼_小麦(市町村別・公表資料)'!$AG30),NA())</f>
        <v>#N/A</v>
      </c>
      <c r="S150" t="e">
        <f>IFERROR(LARGE('貼_大豆(市町村別・公表資料)'!F$9:F$22,'貼_大豆(市町村別・公表資料)'!$AG29),NA())</f>
        <v>#N/A</v>
      </c>
      <c r="T150" t="e">
        <f>IFERROR(LARGE('貼_大豆(市町村別・公表資料)'!J$9:J$22,'貼_大豆(市町村別・公表資料)'!$AG29),NA())</f>
        <v>#N/A</v>
      </c>
      <c r="U150" t="e">
        <f>IFERROR(LARGE('貼_大豆(市町村別・公表資料)'!G$9:G$22,'貼_大豆(市町村別・公表資料)'!$AG29),NA())</f>
        <v>#N/A</v>
      </c>
      <c r="V150" t="e">
        <f>IFERROR(LARGE('貼_てんさい(市町村別・公表資料)'!F$9:F$22,'貼_てんさい(市町村別・公表資料)'!$AI29),NA())</f>
        <v>#N/A</v>
      </c>
      <c r="W150" t="e">
        <f>IFERROR(LARGE('貼_てんさい(市町村別・公表資料)'!J$9:J$22,'貼_てんさい(市町村別・公表資料)'!$AI29),NA())</f>
        <v>#N/A</v>
      </c>
      <c r="X150" t="e">
        <f>IFERROR(LARGE('貼_てんさい(市町村別・公表資料)'!G$9:G$22,'貼_てんさい(市町村別・公表資料)'!$AI29),NA())</f>
        <v>#N/A</v>
      </c>
      <c r="Y150" t="e">
        <f>IFERROR(LARGE('貼_そば(市町村別・公表資料)'!$F$9:$F$22,'貼_そば(市町村別・公表資料)'!$AH29),NA())</f>
        <v>#N/A</v>
      </c>
      <c r="Z150" t="e">
        <f>IFERROR(LARGE('貼_そば(市町村別・公表資料)'!$J$9:$J$22,'貼_そば(市町村別・公表資料)'!$AH29),NA())</f>
        <v>#N/A</v>
      </c>
      <c r="AA150" t="e">
        <f>IFERROR(LARGE('貼_そば(市町村別・公表資料)'!$G$9:$G$22,'貼_そば(市町村別・公表資料)'!$AH29),NA())</f>
        <v>#N/A</v>
      </c>
      <c r="AB150">
        <f>IFERROR(LARGE('貼_ばれいしょ(市町村別・公表資料)'!$G$8:$G$21,'貼_ばれいしょ(市町村別・公表資料)'!$AG29),NA())</f>
        <v>11</v>
      </c>
      <c r="AC150">
        <f>IFERROR(LARGE('貼_ばれいしょ(市町村別・公表資料)'!$I$8:$I$21,'貼_ばれいしょ(市町村別・公表資料)'!$AG29),NA())</f>
        <v>184</v>
      </c>
      <c r="AD150">
        <f>IFERROR(LARGE('貼_ばれいしょ(市町村別・公表資料)'!$H$8:$H$21,'貼_ばれいしょ(市町村別・公表資料)'!$AG29),NA())</f>
        <v>1640</v>
      </c>
      <c r="AE150" t="e">
        <f>IFERROR(LARGE('貼_なたね(市町村別・公表資料)'!$F$9:$F$22,'貼_なたね(市町村別・公表資料)'!$N29),NA())</f>
        <v>#N/A</v>
      </c>
      <c r="AF150" t="e">
        <f>IFERROR(LARGE('貼_なたね(市町村別・公表資料)'!$J$9:$J$22,'貼_なたね(市町村別・公表資料)'!$N29),NA())</f>
        <v>#N/A</v>
      </c>
      <c r="AG150" t="e">
        <f>IFERROR(LARGE('貼_なたね(市町村別・公表資料)'!$G$9:$G$22,'貼_なたね(市町村別・公表資料)'!$N29),NA())</f>
        <v>#N/A</v>
      </c>
    </row>
    <row r="151" spans="2:33">
      <c r="B151" t="s">
        <v>115</v>
      </c>
      <c r="C151" s="95" t="s">
        <v>116</v>
      </c>
      <c r="D151" t="str">
        <f>IFERROR(INDEX('貼_耕地面積(市町村別・e-stat)'!$D$9:$D$187,MATCH('貼_耕地面積(市町村別・e-stat)'!$A9,'貼_耕地面積(市町村別・e-stat)'!K$9:K$187,0)),"-")</f>
        <v>別海町</v>
      </c>
      <c r="E151" t="str">
        <f>IFERROR(INDEX('貼_耕地面積(市町村別・e-stat)'!$D$9:$D$187,MATCH('貼_耕地面積(市町村別・e-stat)'!$A9,'貼_耕地面積(市町村別・e-stat)'!L$9:L$187,0)),"-")</f>
        <v>岩見沢市</v>
      </c>
      <c r="F151" t="str">
        <f>IFERROR(INDEX('貼_耕地面積(市町村別・e-stat)'!$D$9:$D$187,MATCH('貼_耕地面積(市町村別・e-stat)'!$A9,'貼_耕地面積(市町村別・e-stat)'!M$9:M$187,0)),"-")</f>
        <v>別海町</v>
      </c>
      <c r="G151" t="str">
        <f>IFERROR(INDEX('貼_水稲(市町村別・e-stat)'!$D$9:$D$187,MATCH('貼_水稲(市町村別・e-stat)'!$A9,'貼_水稲(市町村別・e-stat)'!I$9:I$187,0)),"-")</f>
        <v>旭川市</v>
      </c>
      <c r="H151" t="str">
        <f>IFERROR(INDEX('貼_水稲(市町村別・e-stat)'!$D$9:$D$187,MATCH('貼_水稲(市町村別・e-stat)'!$A9,'貼_水稲(市町村別・e-stat)'!J$9:J$187,0)),"-")</f>
        <v>旭川市</v>
      </c>
      <c r="I151" t="str">
        <f>IFERROR(INDEX('貼_水稲(市町村別・e-stat)'!$D$9:$D$187,MATCH('貼_水稲(市町村別・e-stat)'!$A9,'貼_水稲(市町村別・e-stat)'!K$9:K$187,0)),"-")</f>
        <v>名寄市</v>
      </c>
      <c r="J151" t="str">
        <f>IFERROR(INDEX('貼_小麦(市町村別・e-stat)'!$D$9:$D$187,MATCH('貼_小麦(市町村別・e-stat)'!$A9,'貼_小麦(市町村別・e-stat)'!Z$9:Z$187,0)),"-")</f>
        <v>音更町</v>
      </c>
      <c r="K151" t="str">
        <f>IFERROR(INDEX('貼_小麦(市町村別・e-stat)'!$D$9:$D$187,MATCH('貼_小麦(市町村別・e-stat)'!$A9,'貼_小麦(市町村別・e-stat)'!AA$9:AA$187,0)),"-")</f>
        <v>音更町</v>
      </c>
      <c r="L151" t="str">
        <f>IFERROR(INDEX('貼_小麦(市町村別・e-stat)'!$D$9:$D$187,MATCH('貼_小麦(市町村別・e-stat)'!$A9,'貼_小麦(市町村別・e-stat)'!AB$9:AB$187,0)),"-")</f>
        <v>洞爺湖町</v>
      </c>
      <c r="M151" t="str">
        <f>IFERROR(INDEX('貼_小麦(市町村別・公表資料)'!$AH$38:$AH$216,MATCH('貼_小麦(市町村別・公表資料)'!$AG38,'貼_小麦(市町村別・公表資料)'!BB$38:BB$216,0)),"-")</f>
        <v>音更町</v>
      </c>
      <c r="N151" t="str">
        <f>IFERROR(INDEX('貼_小麦(市町村別・公表資料)'!$AH$38:$AH$216,MATCH('貼_小麦(市町村別・公表資料)'!$AG38,'貼_小麦(市町村別・公表資料)'!BH$38:BH$216,0)),"-")</f>
        <v>音更町</v>
      </c>
      <c r="O151" t="str">
        <f>IFERROR(INDEX('貼_小麦(市町村別・公表資料)'!$AH$38:$AH$216,MATCH('貼_小麦(市町村別・公表資料)'!$AG38,'貼_小麦(市町村別・公表資料)'!BN$38:BN$216,0)),"-")</f>
        <v>洞爺湖町</v>
      </c>
      <c r="P151" t="str">
        <f>IFERROR(INDEX('貼_小麦(市町村別・公表資料)'!$AH$38:$AH$216,MATCH('貼_小麦(市町村別・公表資料)'!$AG38,'貼_小麦(市町村別・公表資料)'!BT$38:BT$216,0)),"-")</f>
        <v>岩見沢市</v>
      </c>
      <c r="Q151" t="str">
        <f>IFERROR(INDEX('貼_小麦(市町村別・公表資料)'!$AH$38:$AH$216,MATCH('貼_小麦(市町村別・公表資料)'!$AG38,'貼_小麦(市町村別・公表資料)'!BZ$38:BZ$216,0)),"-")</f>
        <v>岩見沢市</v>
      </c>
      <c r="R151" t="str">
        <f>IFERROR(INDEX('貼_小麦(市町村別・公表資料)'!$AH$38:$AH$216,MATCH('貼_小麦(市町村別・公表資料)'!$AG38,'貼_小麦(市町村別・公表資料)'!CF$38:CF$216,0)),"-")</f>
        <v>南幌町</v>
      </c>
      <c r="S151" t="str">
        <f>IFERROR(INDEX('貼_大豆(市町村別・e-stat)'!$C$9:$C$187,MATCH('貼_大豆(市町村別・e-stat)'!$A9,'貼_大豆(市町村別・e-stat)'!J$9:J$187,0)),"-")</f>
        <v>音更町</v>
      </c>
      <c r="T151" t="str">
        <f>IFERROR(INDEX('貼_大豆(市町村別・e-stat)'!$C$9:$C$187,MATCH('貼_大豆(市町村別・e-stat)'!$A9,'貼_大豆(市町村別・e-stat)'!K$9:K$187,0)),"-")</f>
        <v>音更町</v>
      </c>
      <c r="U151" t="str">
        <f>IFERROR(INDEX('貼_大豆(市町村別・e-stat)'!$C$9:$C$187,MATCH('貼_大豆(市町村別・e-stat)'!$A9,'貼_大豆(市町村別・e-stat)'!L$9:L$187,0)),"-")</f>
        <v>小清水町</v>
      </c>
      <c r="V151" t="str">
        <f>IFERROR(INDEX('貼_てんさい(市町村別・e-stat)'!$D$9:$D$187,MATCH('貼_てんさい(市町村別・e-stat)'!$A9,'貼_てんさい(市町村別・e-stat)'!K$9:K$187,0)),"-")</f>
        <v>網走市</v>
      </c>
      <c r="W151" t="str">
        <f>IFERROR(INDEX('貼_てんさい(市町村別・e-stat)'!$D$9:$D$187,MATCH('貼_てんさい(市町村別・e-stat)'!$A9,'貼_てんさい(市町村別・e-stat)'!L$9:L$187,0)),"-")</f>
        <v>網走市</v>
      </c>
      <c r="X151" t="str">
        <f>IFERROR(INDEX('貼_てんさい(市町村別・e-stat)'!$D$9:$D$187,MATCH('貼_てんさい(市町村別・e-stat)'!$A9,'貼_てんさい(市町村別・e-stat)'!M$9:M$187,0)),"-")</f>
        <v>中札内村</v>
      </c>
      <c r="Y151" t="str">
        <f>IFERROR(INDEX('貼_そば(市町村別・e-stat)'!$D$9:$D$187,MATCH('貼_そば(市町村別・e-stat)'!$A9,'貼_そば(市町村別・e-stat)'!K$9:K$187,0)),"-")</f>
        <v>幌加内町</v>
      </c>
      <c r="Z151" t="str">
        <f>IFERROR(INDEX('貼_そば(市町村別・e-stat)'!$D$9:$D$187,MATCH('貼_そば(市町村別・e-stat)'!$A9,'貼_そば(市町村別・e-stat)'!L$9:L$187,0)),"-")</f>
        <v>幌加内町</v>
      </c>
      <c r="AA151" t="str">
        <f>IFERROR(INDEX('貼_そば(市町村別・e-stat)'!$D$9:$D$187,MATCH('貼_そば(市町村別・e-stat)'!$A9,'貼_そば(市町村別・e-stat)'!M$9:M$187,0)),"-")</f>
        <v>栗山町</v>
      </c>
      <c r="AB151" t="str">
        <f>IFERROR(INDEX('貼_ばれいしょ(市町村別・公表資料)'!$M$16:$M$194,MATCH('貼_ばれいしょ(市町村別・公表資料)'!$L16,'貼_ばれいしょ(市町村別・公表資料)'!O$16:O$194,0)),"-")</f>
        <v>帯広市</v>
      </c>
      <c r="AC151" t="str">
        <f>IFERROR(INDEX('貼_ばれいしょ(市町村別・公表資料)'!$M$16:$M$194,MATCH('貼_ばれいしょ(市町村別・公表資料)'!$L16,'貼_ばれいしょ(市町村別・公表資料)'!U$16:U$194,0)),"-")</f>
        <v>帯広市</v>
      </c>
      <c r="AD151" t="str">
        <f>IFERROR(INDEX('貼_ばれいしょ(市町村別・公表資料)'!$M$16:$M$194,MATCH('貼_ばれいしょ(市町村別・公表資料)'!$L16,'貼_ばれいしょ(市町村別・公表資料)'!AA$16:AA$194,0)),"-")</f>
        <v>平取町</v>
      </c>
      <c r="AE151" t="str">
        <f>IFERROR(INDEX('貼_なたね(市町村別・e-stat)'!$D$9:$D$187,MATCH('貼_なたね(市町村別・e-stat)'!$A9,'貼_なたね(市町村別・e-stat)'!K$9:K$187,0)),"-")</f>
        <v>滝川市</v>
      </c>
      <c r="AF151" t="str">
        <f>IFERROR(INDEX('貼_なたね(市町村別・e-stat)'!$D$9:$D$187,MATCH('貼_なたね(市町村別・e-stat)'!$A9,'貼_なたね(市町村別・e-stat)'!L$9:L$187,0)),"-")</f>
        <v>岩見沢市</v>
      </c>
      <c r="AG151" t="str">
        <f>IFERROR(INDEX('貼_なたね(市町村別・e-stat)'!$D$9:$D$187,MATCH('貼_なたね(市町村別・e-stat)'!$A9,'貼_なたね(市町村別・e-stat)'!M$9:M$187,0)),"-")</f>
        <v>岩見沢市</v>
      </c>
    </row>
    <row r="152" spans="2:33">
      <c r="C152">
        <v>2</v>
      </c>
      <c r="D152" t="str">
        <f>IFERROR(INDEX('貼_耕地面積(市町村別・e-stat)'!$D$9:$D$187,MATCH('貼_耕地面積(市町村別・e-stat)'!$A10,'貼_耕地面積(市町村別・e-stat)'!K$9:K$187,0)),"-")</f>
        <v>標茶町</v>
      </c>
      <c r="E152" t="str">
        <f>IFERROR(INDEX('貼_耕地面積(市町村別・e-stat)'!$D$9:$D$187,MATCH('貼_耕地面積(市町村別・e-stat)'!$A10,'貼_耕地面積(市町村別・e-stat)'!L$9:L$187,0)),"-")</f>
        <v>旭川市</v>
      </c>
      <c r="F152" t="str">
        <f>IFERROR(INDEX('貼_耕地面積(市町村別・e-stat)'!$D$9:$D$187,MATCH('貼_耕地面積(市町村別・e-stat)'!$A10,'貼_耕地面積(市町村別・e-stat)'!M$9:M$187,0)),"-")</f>
        <v>標茶町</v>
      </c>
      <c r="G152" t="str">
        <f>IFERROR(INDEX('貼_水稲(市町村別・e-stat)'!$D$9:$D$187,MATCH('貼_水稲(市町村別・e-stat)'!$A10,'貼_水稲(市町村別・e-stat)'!I$9:I$187,0)),"-")</f>
        <v>深川市</v>
      </c>
      <c r="H152" t="str">
        <f>IFERROR(INDEX('貼_水稲(市町村別・e-stat)'!$D$9:$D$187,MATCH('貼_水稲(市町村別・e-stat)'!$A10,'貼_水稲(市町村別・e-stat)'!J$9:J$187,0)),"-")</f>
        <v>深川市</v>
      </c>
      <c r="I152" t="str">
        <f>IFERROR(INDEX('貼_水稲(市町村別・e-stat)'!$D$9:$D$187,MATCH('貼_水稲(市町村別・e-stat)'!$A10,'貼_水稲(市町村別・e-stat)'!K$9:K$187,0)),"-")</f>
        <v>幌加内町</v>
      </c>
      <c r="J152" t="str">
        <f>IFERROR(INDEX('貼_小麦(市町村別・e-stat)'!$D$9:$D$187,MATCH('貼_小麦(市町村別・e-stat)'!$A10,'貼_小麦(市町村別・e-stat)'!Z$9:Z$187,0)),"-")</f>
        <v>芽室町</v>
      </c>
      <c r="K152" t="str">
        <f>IFERROR(INDEX('貼_小麦(市町村別・e-stat)'!$D$9:$D$187,MATCH('貼_小麦(市町村別・e-stat)'!$A10,'貼_小麦(市町村別・e-stat)'!AA$9:AA$187,0)),"-")</f>
        <v>帯広市</v>
      </c>
      <c r="L152" t="str">
        <f>IFERROR(INDEX('貼_小麦(市町村別・e-stat)'!$D$9:$D$187,MATCH('貼_小麦(市町村別・e-stat)'!$A10,'貼_小麦(市町村別・e-stat)'!AB$9:AB$187,0)),"-")</f>
        <v>上士幌町</v>
      </c>
      <c r="M152" t="str">
        <f>IFERROR(INDEX('貼_小麦(市町村別・公表資料)'!$AH$38:$AH$216,MATCH('貼_小麦(市町村別・公表資料)'!$AG39,'貼_小麦(市町村別・公表資料)'!BB$38:BB$216,0)),"-")</f>
        <v>帯広市</v>
      </c>
      <c r="N152" t="str">
        <f>IFERROR(INDEX('貼_小麦(市町村別・公表資料)'!$AH$38:$AH$216,MATCH('貼_小麦(市町村別・公表資料)'!$AG39,'貼_小麦(市町村別・公表資料)'!BH$38:BH$216,0)),"-")</f>
        <v>帯広市</v>
      </c>
      <c r="O152" t="str">
        <f>IFERROR(INDEX('貼_小麦(市町村別・公表資料)'!$AH$38:$AH$216,MATCH('貼_小麦(市町村別・公表資料)'!$AG39,'貼_小麦(市町村別・公表資料)'!BN$38:BN$216,0)),"-")</f>
        <v>上士幌町</v>
      </c>
      <c r="P152" t="str">
        <f>IFERROR(INDEX('貼_小麦(市町村別・公表資料)'!$AH$38:$AH$216,MATCH('貼_小麦(市町村別・公表資料)'!$AG39,'貼_小麦(市町村別・公表資料)'!BT$38:BT$216,0)),"-")</f>
        <v>北見市</v>
      </c>
      <c r="Q152" t="str">
        <f>IFERROR(INDEX('貼_小麦(市町村別・公表資料)'!$AH$38:$AH$216,MATCH('貼_小麦(市町村別・公表資料)'!$AG39,'貼_小麦(市町村別・公表資料)'!BZ$38:BZ$216,0)),"-")</f>
        <v>北見市</v>
      </c>
      <c r="R152" t="str">
        <f>IFERROR(INDEX('貼_小麦(市町村別・公表資料)'!$AH$38:$AH$216,MATCH('貼_小麦(市町村別・公表資料)'!$AG39,'貼_小麦(市町村別・公表資料)'!CF$38:CF$216,0)),"-")</f>
        <v>小清水町</v>
      </c>
      <c r="S152" t="str">
        <f>IFERROR(INDEX('貼_大豆(市町村別・e-stat)'!$C$9:$C$187,MATCH('貼_大豆(市町村別・e-stat)'!$A10,'貼_大豆(市町村別・e-stat)'!J$9:J$187,0)),"-")</f>
        <v>士別市</v>
      </c>
      <c r="T152" t="str">
        <f>IFERROR(INDEX('貼_大豆(市町村別・e-stat)'!$C$9:$C$187,MATCH('貼_大豆(市町村別・e-stat)'!$A10,'貼_大豆(市町村別・e-stat)'!K$9:K$187,0)),"-")</f>
        <v>帯広市</v>
      </c>
      <c r="U152" t="str">
        <f>IFERROR(INDEX('貼_大豆(市町村別・e-stat)'!$C$9:$C$187,MATCH('貼_大豆(市町村別・e-stat)'!$A10,'貼_大豆(市町村別・e-stat)'!L$9:L$187,0)),"-")</f>
        <v>妹背牛町</v>
      </c>
      <c r="V152" t="str">
        <f>IFERROR(INDEX('貼_てんさい(市町村別・e-stat)'!$D$9:$D$187,MATCH('貼_てんさい(市町村別・e-stat)'!$A10,'貼_てんさい(市町村別・e-stat)'!K$9:K$187,0)),"-")</f>
        <v>北見市</v>
      </c>
      <c r="W152" t="str">
        <f>IFERROR(INDEX('貼_てんさい(市町村別・e-stat)'!$D$9:$D$187,MATCH('貼_てんさい(市町村別・e-stat)'!$A10,'貼_てんさい(市町村別・e-stat)'!L$9:L$187,0)),"-")</f>
        <v>小清水町</v>
      </c>
      <c r="X152" t="str">
        <f>IFERROR(INDEX('貼_てんさい(市町村別・e-stat)'!$D$9:$D$187,MATCH('貼_てんさい(市町村別・e-stat)'!$A10,'貼_てんさい(市町村別・e-stat)'!M$9:M$187,0)),"-")</f>
        <v>南幌町</v>
      </c>
      <c r="Y152" t="str">
        <f>IFERROR(INDEX('貼_そば(市町村別・e-stat)'!$D$9:$D$187,MATCH('貼_そば(市町村別・e-stat)'!$A10,'貼_そば(市町村別・e-stat)'!K$9:K$187,0)),"-")</f>
        <v>深川市</v>
      </c>
      <c r="Z152" t="str">
        <f>IFERROR(INDEX('貼_そば(市町村別・e-stat)'!$D$9:$D$187,MATCH('貼_そば(市町村別・e-stat)'!$A10,'貼_そば(市町村別・e-stat)'!L$9:L$187,0)),"-")</f>
        <v>旭川市</v>
      </c>
      <c r="AA152" t="str">
        <f>IFERROR(INDEX('貼_そば(市町村別・e-stat)'!$D$9:$D$187,MATCH('貼_そば(市町村別・e-stat)'!$A10,'貼_そば(市町村別・e-stat)'!M$9:M$187,0)),"-")</f>
        <v>鹿追町</v>
      </c>
      <c r="AB152" t="str">
        <f>IFERROR(INDEX('貼_ばれいしょ(市町村別・公表資料)'!$M$16:$M$194,MATCH('貼_ばれいしょ(市町村別・公表資料)'!$L17,'貼_ばれいしょ(市町村別・公表資料)'!O$16:O$194,0)),"-")</f>
        <v>芽室町</v>
      </c>
      <c r="AC152" t="str">
        <f>IFERROR(INDEX('貼_ばれいしょ(市町村別・公表資料)'!$M$16:$M$194,MATCH('貼_ばれいしょ(市町村別・公表資料)'!$L17,'貼_ばれいしょ(市町村別・公表資料)'!U$16:U$194,0)),"-")</f>
        <v>芽室町</v>
      </c>
      <c r="AD152" t="str">
        <f>IFERROR(INDEX('貼_ばれいしょ(市町村別・公表資料)'!$M$16:$M$194,MATCH('貼_ばれいしょ(市町村別・公表資料)'!$L17,'貼_ばれいしょ(市町村別・公表資料)'!AA$16:AA$194,0)),"-")</f>
        <v>中札内村</v>
      </c>
      <c r="AE152" t="str">
        <f>IFERROR(INDEX('貼_なたね(市町村別・e-stat)'!$D$9:$D$187,MATCH('貼_なたね(市町村別・e-stat)'!$A10,'貼_なたね(市町村別・e-stat)'!K$9:K$187,0)),"-")</f>
        <v>岩見沢市</v>
      </c>
      <c r="AF152" t="str">
        <f>IFERROR(INDEX('貼_なたね(市町村別・e-stat)'!$D$9:$D$187,MATCH('貼_なたね(市町村別・e-stat)'!$A10,'貼_なたね(市町村別・e-stat)'!L$9:L$187,0)),"-")</f>
        <v>滝川市</v>
      </c>
      <c r="AG152" t="str">
        <f>IFERROR(INDEX('貼_なたね(市町村別・e-stat)'!$D$9:$D$187,MATCH('貼_なたね(市町村別・e-stat)'!$A10,'貼_なたね(市町村別・e-stat)'!M$9:M$187,0)),"-")</f>
        <v>南幌町</v>
      </c>
    </row>
    <row r="153" spans="2:33">
      <c r="C153">
        <v>3</v>
      </c>
      <c r="D153" t="str">
        <f>IFERROR(INDEX('貼_耕地面積(市町村別・e-stat)'!$D$9:$D$187,MATCH('貼_耕地面積(市町村別・e-stat)'!$A11,'貼_耕地面積(市町村別・e-stat)'!K$9:K$187,0)),"-")</f>
        <v>中標津町</v>
      </c>
      <c r="E153" t="str">
        <f>IFERROR(INDEX('貼_耕地面積(市町村別・e-stat)'!$D$9:$D$187,MATCH('貼_耕地面積(市町村別・e-stat)'!$A11,'貼_耕地面積(市町村別・e-stat)'!L$9:L$187,0)),"-")</f>
        <v>士別市</v>
      </c>
      <c r="F153" t="str">
        <f>IFERROR(INDEX('貼_耕地面積(市町村別・e-stat)'!$D$9:$D$187,MATCH('貼_耕地面積(市町村別・e-stat)'!$A11,'貼_耕地面積(市町村別・e-stat)'!M$9:M$187,0)),"-")</f>
        <v>中標津町</v>
      </c>
      <c r="G153" t="str">
        <f>IFERROR(INDEX('貼_水稲(市町村別・e-stat)'!$D$9:$D$187,MATCH('貼_水稲(市町村別・e-stat)'!$A11,'貼_水稲(市町村別・e-stat)'!I$9:I$187,0)),"-")</f>
        <v>岩見沢市</v>
      </c>
      <c r="H153" t="str">
        <f>IFERROR(INDEX('貼_水稲(市町村別・e-stat)'!$D$9:$D$187,MATCH('貼_水稲(市町村別・e-stat)'!$A11,'貼_水稲(市町村別・e-stat)'!J$9:J$187,0)),"-")</f>
        <v>岩見沢市</v>
      </c>
      <c r="I153" t="str">
        <f>IFERROR(INDEX('貼_水稲(市町村別・e-stat)'!$D$9:$D$187,MATCH('貼_水稲(市町村別・e-stat)'!$A11,'貼_水稲(市町村別・e-stat)'!K$9:K$187,0)),"-")</f>
        <v>上川町</v>
      </c>
      <c r="J153" t="str">
        <f>IFERROR(INDEX('貼_小麦(市町村別・e-stat)'!$D$9:$D$187,MATCH('貼_小麦(市町村別・e-stat)'!$A11,'貼_小麦(市町村別・e-stat)'!Z$9:Z$187,0)),"-")</f>
        <v>帯広市</v>
      </c>
      <c r="K153" t="str">
        <f>IFERROR(INDEX('貼_小麦(市町村別・e-stat)'!$D$9:$D$187,MATCH('貼_小麦(市町村別・e-stat)'!$A11,'貼_小麦(市町村別・e-stat)'!AA$9:AA$187,0)),"-")</f>
        <v>芽室町</v>
      </c>
      <c r="L153" t="str">
        <f>IFERROR(INDEX('貼_小麦(市町村別・e-stat)'!$D$9:$D$187,MATCH('貼_小麦(市町村別・e-stat)'!$A11,'貼_小麦(市町村別・e-stat)'!AB$9:AB$187,0)),"-")</f>
        <v>大樹町</v>
      </c>
      <c r="M153" t="str">
        <f>IFERROR(INDEX('貼_小麦(市町村別・公表資料)'!$AH$38:$AH$216,MATCH('貼_小麦(市町村別・公表資料)'!$AG40,'貼_小麦(市町村別・公表資料)'!BB$38:BB$216,0)),"-")</f>
        <v>芽室町</v>
      </c>
      <c r="N153" t="str">
        <f>IFERROR(INDEX('貼_小麦(市町村別・公表資料)'!$AH$38:$AH$216,MATCH('貼_小麦(市町村別・公表資料)'!$AG40,'貼_小麦(市町村別・公表資料)'!BH$38:BH$216,0)),"-")</f>
        <v>芽室町</v>
      </c>
      <c r="O153" t="str">
        <f>IFERROR(INDEX('貼_小麦(市町村別・公表資料)'!$AH$38:$AH$216,MATCH('貼_小麦(市町村別・公表資料)'!$AG40,'貼_小麦(市町村別・公表資料)'!BN$38:BN$216,0)),"-")</f>
        <v>大樹町</v>
      </c>
      <c r="P153" t="str">
        <f>IFERROR(INDEX('貼_小麦(市町村別・公表資料)'!$AH$38:$AH$216,MATCH('貼_小麦(市町村別・公表資料)'!$AG40,'貼_小麦(市町村別・公表資料)'!BT$38:BT$216,0)),"-")</f>
        <v>江別市</v>
      </c>
      <c r="Q153" t="str">
        <f>IFERROR(INDEX('貼_小麦(市町村別・公表資料)'!$AH$38:$AH$216,MATCH('貼_小麦(市町村別・公表資料)'!$AG40,'貼_小麦(市町村別・公表資料)'!BZ$38:BZ$216,0)),"-")</f>
        <v>江別市</v>
      </c>
      <c r="R153" t="str">
        <f>IFERROR(INDEX('貼_小麦(市町村別・公表資料)'!$AH$38:$AH$216,MATCH('貼_小麦(市町村別・公表資料)'!$AG40,'貼_小麦(市町村別・公表資料)'!CF$38:CF$216,0)),"-")</f>
        <v>岩見沢市</v>
      </c>
      <c r="S153" t="str">
        <f>IFERROR(INDEX('貼_大豆(市町村別・e-stat)'!$C$9:$C$187,MATCH('貼_大豆(市町村別・e-stat)'!$A11,'貼_大豆(市町村別・e-stat)'!J$9:J$187,0)),"-")</f>
        <v>岩見沢市</v>
      </c>
      <c r="T153" t="str">
        <f>IFERROR(INDEX('貼_大豆(市町村別・e-stat)'!$C$9:$C$187,MATCH('貼_大豆(市町村別・e-stat)'!$A11,'貼_大豆(市町村別・e-stat)'!K$9:K$187,0)),"-")</f>
        <v>岩見沢市</v>
      </c>
      <c r="U153" t="str">
        <f>IFERROR(INDEX('貼_大豆(市町村別・e-stat)'!$C$9:$C$187,MATCH('貼_大豆(市町村別・e-stat)'!$A11,'貼_大豆(市町村別・e-stat)'!L$9:L$187,0)),"-")</f>
        <v>清里町</v>
      </c>
      <c r="V153" t="str">
        <f>IFERROR(INDEX('貼_てんさい(市町村別・e-stat)'!$D$9:$D$187,MATCH('貼_てんさい(市町村別・e-stat)'!$A11,'貼_てんさい(市町村別・e-stat)'!K$9:K$187,0)),"-")</f>
        <v>帯広市</v>
      </c>
      <c r="W153" t="str">
        <f>IFERROR(INDEX('貼_てんさい(市町村別・e-stat)'!$D$9:$D$187,MATCH('貼_てんさい(市町村別・e-stat)'!$A11,'貼_てんさい(市町村別・e-stat)'!L$9:L$187,0)),"-")</f>
        <v>帯広市</v>
      </c>
      <c r="X153" t="str">
        <f>IFERROR(INDEX('貼_てんさい(市町村別・e-stat)'!$D$9:$D$187,MATCH('貼_てんさい(市町村別・e-stat)'!$A11,'貼_てんさい(市町村別・e-stat)'!M$9:M$187,0)),"-")</f>
        <v>深川市</v>
      </c>
      <c r="Y153" t="str">
        <f>IFERROR(INDEX('貼_そば(市町村別・e-stat)'!$D$9:$D$187,MATCH('貼_そば(市町村別・e-stat)'!$A11,'貼_そば(市町村別・e-stat)'!K$9:K$187,0)),"-")</f>
        <v>旭川市</v>
      </c>
      <c r="Z153" t="str">
        <f>IFERROR(INDEX('貼_そば(市町村別・e-stat)'!$D$9:$D$187,MATCH('貼_そば(市町村別・e-stat)'!$A11,'貼_そば(市町村別・e-stat)'!L$9:L$187,0)),"-")</f>
        <v>深川市</v>
      </c>
      <c r="AA153" t="str">
        <f>IFERROR(INDEX('貼_そば(市町村別・e-stat)'!$D$9:$D$187,MATCH('貼_そば(市町村別・e-stat)'!$A11,'貼_そば(市町村別・e-stat)'!M$9:M$187,0)),"-")</f>
        <v>音更町</v>
      </c>
      <c r="AB153" t="str">
        <f>IFERROR(INDEX('貼_ばれいしょ(市町村別・公表資料)'!$M$16:$M$194,MATCH('貼_ばれいしょ(市町村別・公表資料)'!$L18,'貼_ばれいしょ(市町村別・公表資料)'!O$16:O$194,0)),"-")</f>
        <v>斜里町</v>
      </c>
      <c r="AC153" t="str">
        <f>IFERROR(INDEX('貼_ばれいしょ(市町村別・公表資料)'!$M$16:$M$194,MATCH('貼_ばれいしょ(市町村別・公表資料)'!$L18,'貼_ばれいしょ(市町村別・公表資料)'!U$16:U$194,0)),"-")</f>
        <v>斜里町</v>
      </c>
      <c r="AD153" t="str">
        <f>IFERROR(INDEX('貼_ばれいしょ(市町村別・公表資料)'!$M$16:$M$194,MATCH('貼_ばれいしょ(市町村別・公表資料)'!$L18,'貼_ばれいしょ(市町村別・公表資料)'!AA$16:AA$194,0)),"-")</f>
        <v>大空町</v>
      </c>
      <c r="AE153" t="str">
        <f>IFERROR(INDEX('貼_なたね(市町村別・e-stat)'!$D$9:$D$187,MATCH('貼_なたね(市町村別・e-stat)'!$A11,'貼_なたね(市町村別・e-stat)'!K$9:K$187,0)),"-")</f>
        <v>安平町</v>
      </c>
      <c r="AF153" t="str">
        <f>IFERROR(INDEX('貼_なたね(市町村別・e-stat)'!$D$9:$D$187,MATCH('貼_なたね(市町村別・e-stat)'!$A11,'貼_なたね(市町村別・e-stat)'!L$9:L$187,0)),"-")</f>
        <v>安平町</v>
      </c>
      <c r="AG153" t="str">
        <f>IFERROR(INDEX('貼_なたね(市町村別・e-stat)'!$D$9:$D$187,MATCH('貼_なたね(市町村別・e-stat)'!$A11,'貼_なたね(市町村別・e-stat)'!M$9:M$187,0)),"-")</f>
        <v>美唄市</v>
      </c>
    </row>
    <row r="154" spans="2:33">
      <c r="C154">
        <v>4</v>
      </c>
      <c r="D154" t="str">
        <f>IFERROR(INDEX('貼_耕地面積(市町村別・e-stat)'!$D$9:$D$187,MATCH('貼_耕地面積(市町村別・e-stat)'!$A12,'貼_耕地面積(市町村別・e-stat)'!K$9:K$187,0)),"-")</f>
        <v>音更町</v>
      </c>
      <c r="E154" t="str">
        <f>IFERROR(INDEX('貼_耕地面積(市町村別・e-stat)'!$D$9:$D$187,MATCH('貼_耕地面積(市町村別・e-stat)'!$A12,'貼_耕地面積(市町村別・e-stat)'!L$9:L$187,0)),"-")</f>
        <v>長沼町</v>
      </c>
      <c r="F154" t="str">
        <f>IFERROR(INDEX('貼_耕地面積(市町村別・e-stat)'!$D$9:$D$187,MATCH('貼_耕地面積(市町村別・e-stat)'!$A12,'貼_耕地面積(市町村別・e-stat)'!M$9:M$187,0)),"-")</f>
        <v>音更町</v>
      </c>
      <c r="G154" t="str">
        <f>IFERROR(INDEX('貼_水稲(市町村別・e-stat)'!$D$9:$D$187,MATCH('貼_水稲(市町村別・e-stat)'!$A12,'貼_水稲(市町村別・e-stat)'!I$9:I$187,0)),"-")</f>
        <v>名寄市</v>
      </c>
      <c r="H154" t="str">
        <f>IFERROR(INDEX('貼_水稲(市町村別・e-stat)'!$D$9:$D$187,MATCH('貼_水稲(市町村別・e-stat)'!$A12,'貼_水稲(市町村別・e-stat)'!J$9:J$187,0)),"-")</f>
        <v>名寄市</v>
      </c>
      <c r="I154" t="str">
        <f>IFERROR(INDEX('貼_水稲(市町村別・e-stat)'!$D$9:$D$187,MATCH('貼_水稲(市町村別・e-stat)'!$A12,'貼_水稲(市町村別・e-stat)'!K$9:K$187,0)),"-")</f>
        <v>沼田町</v>
      </c>
      <c r="J154" t="str">
        <f>IFERROR(INDEX('貼_小麦(市町村別・e-stat)'!$D$9:$D$187,MATCH('貼_小麦(市町村別・e-stat)'!$A12,'貼_小麦(市町村別・e-stat)'!Z$9:Z$187,0)),"-")</f>
        <v>岩見沢市</v>
      </c>
      <c r="K154" t="str">
        <f>IFERROR(INDEX('貼_小麦(市町村別・e-stat)'!$D$9:$D$187,MATCH('貼_小麦(市町村別・e-stat)'!$A12,'貼_小麦(市町村別・e-stat)'!AA$9:AA$187,0)),"-")</f>
        <v>岩見沢市</v>
      </c>
      <c r="L154" t="str">
        <f>IFERROR(INDEX('貼_小麦(市町村別・e-stat)'!$D$9:$D$187,MATCH('貼_小麦(市町村別・e-stat)'!$A12,'貼_小麦(市町村別・e-stat)'!AB$9:AB$187,0)),"-")</f>
        <v>更別村</v>
      </c>
      <c r="M154" t="str">
        <f>IFERROR(INDEX('貼_小麦(市町村別・公表資料)'!$AH$38:$AH$216,MATCH('貼_小麦(市町村別・公表資料)'!$AG41,'貼_小麦(市町村別・公表資料)'!BB$38:BB$216,0)),"-")</f>
        <v>幕別町</v>
      </c>
      <c r="N154" t="str">
        <f>IFERROR(INDEX('貼_小麦(市町村別・公表資料)'!$AH$38:$AH$216,MATCH('貼_小麦(市町村別・公表資料)'!$AG41,'貼_小麦(市町村別・公表資料)'!BH$38:BH$216,0)),"-")</f>
        <v>幕別町</v>
      </c>
      <c r="O154" t="str">
        <f>IFERROR(INDEX('貼_小麦(市町村別・公表資料)'!$AH$38:$AH$216,MATCH('貼_小麦(市町村別・公表資料)'!$AG41,'貼_小麦(市町村別・公表資料)'!BN$38:BN$216,0)),"-")</f>
        <v>更別村</v>
      </c>
      <c r="P154" t="str">
        <f>IFERROR(INDEX('貼_小麦(市町村別・公表資料)'!$AH$38:$AH$216,MATCH('貼_小麦(市町村別・公表資料)'!$AG41,'貼_小麦(市町村別・公表資料)'!BT$38:BT$216,0)),"-")</f>
        <v>大空町</v>
      </c>
      <c r="Q154" t="str">
        <f>IFERROR(INDEX('貼_小麦(市町村別・公表資料)'!$AH$38:$AH$216,MATCH('貼_小麦(市町村別・公表資料)'!$AG41,'貼_小麦(市町村別・公表資料)'!BZ$38:BZ$216,0)),"-")</f>
        <v>大空町</v>
      </c>
      <c r="R154" t="str">
        <f>IFERROR(INDEX('貼_小麦(市町村別・公表資料)'!$AH$38:$AH$216,MATCH('貼_小麦(市町村別・公表資料)'!$AG41,'貼_小麦(市町村別・公表資料)'!CF$38:CF$216,0)),"-")</f>
        <v>由仁町</v>
      </c>
      <c r="S154" t="str">
        <f>IFERROR(INDEX('貼_大豆(市町村別・e-stat)'!$C$9:$C$187,MATCH('貼_大豆(市町村別・e-stat)'!$A12,'貼_大豆(市町村別・e-stat)'!J$9:J$187,0)),"-")</f>
        <v>長沼町</v>
      </c>
      <c r="T154" t="str">
        <f>IFERROR(INDEX('貼_大豆(市町村別・e-stat)'!$C$9:$C$187,MATCH('貼_大豆(市町村別・e-stat)'!$A12,'貼_大豆(市町村別・e-stat)'!K$9:K$187,0)),"-")</f>
        <v>士別市</v>
      </c>
      <c r="U154" t="str">
        <f>IFERROR(INDEX('貼_大豆(市町村別・e-stat)'!$C$9:$C$187,MATCH('貼_大豆(市町村別・e-stat)'!$A12,'貼_大豆(市町村別・e-stat)'!L$9:L$187,0)),"-")</f>
        <v>士幌町</v>
      </c>
      <c r="V154" t="str">
        <f>IFERROR(INDEX('貼_てんさい(市町村別・e-stat)'!$D$9:$D$187,MATCH('貼_てんさい(市町村別・e-stat)'!$A12,'貼_てんさい(市町村別・e-stat)'!K$9:K$187,0)),"-")</f>
        <v>小清水町</v>
      </c>
      <c r="W154" t="str">
        <f>IFERROR(INDEX('貼_てんさい(市町村別・e-stat)'!$D$9:$D$187,MATCH('貼_てんさい(市町村別・e-stat)'!$A12,'貼_てんさい(市町村別・e-stat)'!L$9:L$187,0)),"-")</f>
        <v>北見市</v>
      </c>
      <c r="X154" t="str">
        <f>IFERROR(INDEX('貼_てんさい(市町村別・e-stat)'!$D$9:$D$187,MATCH('貼_てんさい(市町村別・e-stat)'!$A12,'貼_てんさい(市町村別・e-stat)'!M$9:M$187,0)),"-")</f>
        <v>更別村</v>
      </c>
      <c r="Y154" t="str">
        <f>IFERROR(INDEX('貼_そば(市町村別・e-stat)'!$D$9:$D$187,MATCH('貼_そば(市町村別・e-stat)'!$A12,'貼_そば(市町村別・e-stat)'!K$9:K$187,0)),"-")</f>
        <v>音威子府村</v>
      </c>
      <c r="Z154" t="str">
        <f>IFERROR(INDEX('貼_そば(市町村別・e-stat)'!$D$9:$D$187,MATCH('貼_そば(市町村別・e-stat)'!$A12,'貼_そば(市町村別・e-stat)'!L$9:L$187,0)),"-")</f>
        <v>名寄市</v>
      </c>
      <c r="AA154" t="str">
        <f>IFERROR(INDEX('貼_そば(市町村別・e-stat)'!$D$9:$D$187,MATCH('貼_そば(市町村別・e-stat)'!$A12,'貼_そば(市町村別・e-stat)'!M$9:M$187,0)),"-")</f>
        <v>京極町</v>
      </c>
      <c r="AB154" t="str">
        <f>IFERROR(INDEX('貼_ばれいしょ(市町村別・公表資料)'!$M$16:$M$194,MATCH('貼_ばれいしょ(市町村別・公表資料)'!$L19,'貼_ばれいしょ(市町村別・公表資料)'!O$16:O$194,0)),"-")</f>
        <v>幕別町</v>
      </c>
      <c r="AC154" t="str">
        <f>IFERROR(INDEX('貼_ばれいしょ(市町村別・公表資料)'!$M$16:$M$194,MATCH('貼_ばれいしょ(市町村別・公表資料)'!$L19,'貼_ばれいしょ(市町村別・公表資料)'!U$16:U$194,0)),"-")</f>
        <v>網走市</v>
      </c>
      <c r="AD154" t="str">
        <f>IFERROR(INDEX('貼_ばれいしょ(市町村別・公表資料)'!$M$16:$M$194,MATCH('貼_ばれいしょ(市町村別・公表資料)'!$L19,'貼_ばれいしょ(市町村別・公表資料)'!AA$16:AA$194,0)),"-")</f>
        <v>置戸町</v>
      </c>
      <c r="AE154" t="str">
        <f>IFERROR(INDEX('貼_なたね(市町村別・e-stat)'!$D$9:$D$187,MATCH('貼_なたね(市町村別・e-stat)'!$A12,'貼_なたね(市町村別・e-stat)'!K$9:K$187,0)),"-")</f>
        <v>美唄市</v>
      </c>
      <c r="AF154" t="str">
        <f>IFERROR(INDEX('貼_なたね(市町村別・e-stat)'!$D$9:$D$187,MATCH('貼_なたね(市町村別・e-stat)'!$A12,'貼_なたね(市町村別・e-stat)'!L$9:L$187,0)),"-")</f>
        <v>美唄市</v>
      </c>
      <c r="AG154" t="str">
        <f>IFERROR(INDEX('貼_なたね(市町村別・e-stat)'!$D$9:$D$187,MATCH('貼_なたね(市町村別・e-stat)'!$A12,'貼_なたね(市町村別・e-stat)'!M$9:M$187,0)),"-")</f>
        <v>滝川市</v>
      </c>
    </row>
    <row r="155" spans="2:33">
      <c r="C155">
        <v>5</v>
      </c>
      <c r="D155" t="str">
        <f>IFERROR(INDEX('貼_耕地面積(市町村別・e-stat)'!$D$9:$D$187,MATCH('貼_耕地面積(市町村別・e-stat)'!$A13,'貼_耕地面積(市町村別・e-stat)'!K$9:K$187,0)),"-")</f>
        <v>北見市</v>
      </c>
      <c r="E155" t="str">
        <f>IFERROR(INDEX('貼_耕地面積(市町村別・e-stat)'!$D$9:$D$187,MATCH('貼_耕地面積(市町村別・e-stat)'!$A13,'貼_耕地面積(市町村別・e-stat)'!L$9:L$187,0)),"-")</f>
        <v>美唄市</v>
      </c>
      <c r="F155" t="str">
        <f>IFERROR(INDEX('貼_耕地面積(市町村別・e-stat)'!$D$9:$D$187,MATCH('貼_耕地面積(市町村別・e-stat)'!$A13,'貼_耕地面積(市町村別・e-stat)'!M$9:M$187,0)),"-")</f>
        <v>帯広市</v>
      </c>
      <c r="G155" t="str">
        <f>IFERROR(INDEX('貼_水稲(市町村別・e-stat)'!$D$9:$D$187,MATCH('貼_水稲(市町村別・e-stat)'!$A13,'貼_水稲(市町村別・e-stat)'!I$9:I$187,0)),"-")</f>
        <v>新十津川町</v>
      </c>
      <c r="H155" t="str">
        <f>IFERROR(INDEX('貼_水稲(市町村別・e-stat)'!$D$9:$D$187,MATCH('貼_水稲(市町村別・e-stat)'!$A13,'貼_水稲(市町村別・e-stat)'!J$9:J$187,0)),"-")</f>
        <v>新十津川町</v>
      </c>
      <c r="I155" t="str">
        <f>IFERROR(INDEX('貼_水稲(市町村別・e-stat)'!$D$9:$D$187,MATCH('貼_水稲(市町村別・e-stat)'!$A13,'貼_水稲(市町村別・e-stat)'!K$9:K$187,0)),"-")</f>
        <v>鷹栖町</v>
      </c>
      <c r="J155" t="str">
        <f>IFERROR(INDEX('貼_小麦(市町村別・e-stat)'!$D$9:$D$187,MATCH('貼_小麦(市町村別・e-stat)'!$A13,'貼_小麦(市町村別・e-stat)'!Z$9:Z$187,0)),"-")</f>
        <v>北見市</v>
      </c>
      <c r="K155" t="str">
        <f>IFERROR(INDEX('貼_小麦(市町村別・e-stat)'!$D$9:$D$187,MATCH('貼_小麦(市町村別・e-stat)'!$A13,'貼_小麦(市町村別・e-stat)'!AA$9:AA$187,0)),"-")</f>
        <v>北見市</v>
      </c>
      <c r="L155" t="str">
        <f>IFERROR(INDEX('貼_小麦(市町村別・e-stat)'!$D$9:$D$187,MATCH('貼_小麦(市町村別・e-stat)'!$A13,'貼_小麦(市町村別・e-stat)'!AB$9:AB$187,0)),"-")</f>
        <v>豊頃町</v>
      </c>
      <c r="M155" t="str">
        <f>IFERROR(INDEX('貼_小麦(市町村別・公表資料)'!$AH$38:$AH$216,MATCH('貼_小麦(市町村別・公表資料)'!$AG42,'貼_小麦(市町村別・公表資料)'!BB$38:BB$216,0)),"-")</f>
        <v>岩見沢市</v>
      </c>
      <c r="N155" t="str">
        <f>IFERROR(INDEX('貼_小麦(市町村別・公表資料)'!$AH$38:$AH$216,MATCH('貼_小麦(市町村別・公表資料)'!$AG42,'貼_小麦(市町村別・公表資料)'!BH$38:BH$216,0)),"-")</f>
        <v>北見市</v>
      </c>
      <c r="O155" t="str">
        <f>IFERROR(INDEX('貼_小麦(市町村別・公表資料)'!$AH$38:$AH$216,MATCH('貼_小麦(市町村別・公表資料)'!$AG42,'貼_小麦(市町村別・公表資料)'!BN$38:BN$216,0)),"-")</f>
        <v>小清水町</v>
      </c>
      <c r="P155" t="str">
        <f>IFERROR(INDEX('貼_小麦(市町村別・公表資料)'!$AH$38:$AH$216,MATCH('貼_小麦(市町村別・公表資料)'!$AG42,'貼_小麦(市町村別・公表資料)'!BT$38:BT$216,0)),"-")</f>
        <v>美瑛町</v>
      </c>
      <c r="Q155" t="str">
        <f>IFERROR(INDEX('貼_小麦(市町村別・公表資料)'!$AH$38:$AH$216,MATCH('貼_小麦(市町村別・公表資料)'!$AG42,'貼_小麦(市町村別・公表資料)'!BZ$38:BZ$216,0)),"-")</f>
        <v>美瑛町</v>
      </c>
      <c r="R155" t="str">
        <f>IFERROR(INDEX('貼_小麦(市町村別・公表資料)'!$AH$38:$AH$216,MATCH('貼_小麦(市町村別・公表資料)'!$AG42,'貼_小麦(市町村別・公表資料)'!CF$38:CF$216,0)),"-")</f>
        <v>訓子府町</v>
      </c>
      <c r="S155" t="str">
        <f>IFERROR(INDEX('貼_大豆(市町村別・e-stat)'!$C$9:$C$187,MATCH('貼_大豆(市町村別・e-stat)'!$A13,'貼_大豆(市町村別・e-stat)'!J$9:J$187,0)),"-")</f>
        <v>帯広市</v>
      </c>
      <c r="T155" t="str">
        <f>IFERROR(INDEX('貼_大豆(市町村別・e-stat)'!$C$9:$C$187,MATCH('貼_大豆(市町村別・e-stat)'!$A13,'貼_大豆(市町村別・e-stat)'!K$9:K$187,0)),"-")</f>
        <v>長沼町</v>
      </c>
      <c r="U155" t="str">
        <f>IFERROR(INDEX('貼_大豆(市町村別・e-stat)'!$C$9:$C$187,MATCH('貼_大豆(市町村別・e-stat)'!$A13,'貼_大豆(市町村別・e-stat)'!L$9:L$187,0)),"-")</f>
        <v>帯広市</v>
      </c>
      <c r="V155" t="str">
        <f>IFERROR(INDEX('貼_てんさい(市町村別・e-stat)'!$D$9:$D$187,MATCH('貼_てんさい(市町村別・e-stat)'!$A13,'貼_てんさい(市町村別・e-stat)'!K$9:K$187,0)),"-")</f>
        <v>音更町</v>
      </c>
      <c r="W155" t="str">
        <f>IFERROR(INDEX('貼_てんさい(市町村別・e-stat)'!$D$9:$D$187,MATCH('貼_てんさい(市町村別・e-stat)'!$A13,'貼_てんさい(市町村別・e-stat)'!L$9:L$187,0)),"-")</f>
        <v>音更町</v>
      </c>
      <c r="X155" t="str">
        <f>IFERROR(INDEX('貼_てんさい(市町村別・e-stat)'!$D$9:$D$187,MATCH('貼_てんさい(市町村別・e-stat)'!$A13,'貼_てんさい(市町村別・e-stat)'!M$9:M$187,0)),"-")</f>
        <v>美唄市</v>
      </c>
      <c r="Y155" t="str">
        <f>IFERROR(INDEX('貼_そば(市町村別・e-stat)'!$D$9:$D$187,MATCH('貼_そば(市町村別・e-stat)'!$A13,'貼_そば(市町村別・e-stat)'!K$9:K$187,0)),"-")</f>
        <v>名寄市</v>
      </c>
      <c r="Z155" t="str">
        <f>IFERROR(INDEX('貼_そば(市町村別・e-stat)'!$D$9:$D$187,MATCH('貼_そば(市町村別・e-stat)'!$A13,'貼_そば(市町村別・e-stat)'!L$9:L$187,0)),"-")</f>
        <v>中標津町</v>
      </c>
      <c r="AA155" t="str">
        <f>IFERROR(INDEX('貼_そば(市町村別・e-stat)'!$D$9:$D$187,MATCH('貼_そば(市町村別・e-stat)'!$A13,'貼_そば(市町村別・e-stat)'!M$9:M$187,0)),"-")</f>
        <v>新得町</v>
      </c>
      <c r="AB155" t="str">
        <f>IFERROR(INDEX('貼_ばれいしょ(市町村別・公表資料)'!$M$16:$M$194,MATCH('貼_ばれいしょ(市町村別・公表資料)'!$L20,'貼_ばれいしょ(市町村別・公表資料)'!O$16:O$194,0)),"-")</f>
        <v>網走市</v>
      </c>
      <c r="AC155" t="str">
        <f>IFERROR(INDEX('貼_ばれいしょ(市町村別・公表資料)'!$M$16:$M$194,MATCH('貼_ばれいしょ(市町村別・公表資料)'!$L20,'貼_ばれいしょ(市町村別・公表資料)'!U$16:U$194,0)),"-")</f>
        <v>幕別町</v>
      </c>
      <c r="AD155" t="str">
        <f>IFERROR(INDEX('貼_ばれいしょ(市町村別・公表資料)'!$M$16:$M$194,MATCH('貼_ばれいしょ(市町村別・公表資料)'!$L20,'貼_ばれいしょ(市町村別・公表資料)'!AA$16:AA$194,0)),"-")</f>
        <v>豊頃町</v>
      </c>
      <c r="AE155" t="str">
        <f>IFERROR(INDEX('貼_なたね(市町村別・e-stat)'!$D$9:$D$187,MATCH('貼_なたね(市町村別・e-stat)'!$A13,'貼_なたね(市町村別・e-stat)'!K$9:K$187,0)),"-")</f>
        <v>南幌町</v>
      </c>
      <c r="AF155" t="str">
        <f>IFERROR(INDEX('貼_なたね(市町村別・e-stat)'!$D$9:$D$187,MATCH('貼_なたね(市町村別・e-stat)'!$A13,'貼_なたね(市町村別・e-stat)'!L$9:L$187,0)),"-")</f>
        <v>南幌町</v>
      </c>
      <c r="AG155" t="str">
        <f>IFERROR(INDEX('貼_なたね(市町村別・e-stat)'!$D$9:$D$187,MATCH('貼_なたね(市町村別・e-stat)'!$A13,'貼_なたね(市町村別・e-stat)'!M$9:M$187,0)),"-")</f>
        <v>長沼町</v>
      </c>
    </row>
    <row r="156" spans="2:33">
      <c r="C156">
        <v>6</v>
      </c>
      <c r="D156" t="str">
        <f>IFERROR(INDEX('貼_耕地面積(市町村別・e-stat)'!$D$9:$D$187,MATCH('貼_耕地面積(市町村別・e-stat)'!$A14,'貼_耕地面積(市町村別・e-stat)'!K$9:K$187,0)),"-")</f>
        <v>帯広市</v>
      </c>
      <c r="E156" t="str">
        <f>IFERROR(INDEX('貼_耕地面積(市町村別・e-stat)'!$D$9:$D$187,MATCH('貼_耕地面積(市町村別・e-stat)'!$A14,'貼_耕地面積(市町村別・e-stat)'!L$9:L$187,0)),"-")</f>
        <v>深川市</v>
      </c>
      <c r="F156" t="str">
        <f>IFERROR(INDEX('貼_耕地面積(市町村別・e-stat)'!$D$9:$D$187,MATCH('貼_耕地面積(市町村別・e-stat)'!$A14,'貼_耕地面積(市町村別・e-stat)'!M$9:M$187,0)),"-")</f>
        <v>北見市</v>
      </c>
      <c r="G156" t="str">
        <f>IFERROR(INDEX('貼_水稲(市町村別・e-stat)'!$D$9:$D$187,MATCH('貼_水稲(市町村別・e-stat)'!$A14,'貼_水稲(市町村別・e-stat)'!I$9:I$187,0)),"-")</f>
        <v>美唄市</v>
      </c>
      <c r="H156" t="str">
        <f>IFERROR(INDEX('貼_水稲(市町村別・e-stat)'!$D$9:$D$187,MATCH('貼_水稲(市町村別・e-stat)'!$A14,'貼_水稲(市町村別・e-stat)'!J$9:J$187,0)),"-")</f>
        <v>美唄市</v>
      </c>
      <c r="I156" t="str">
        <f>IFERROR(INDEX('貼_水稲(市町村別・e-stat)'!$D$9:$D$187,MATCH('貼_水稲(市町村別・e-stat)'!$A14,'貼_水稲(市町村別・e-stat)'!K$9:K$187,0)),"-")</f>
        <v>秩父別町</v>
      </c>
      <c r="J156" t="str">
        <f>IFERROR(INDEX('貼_小麦(市町村別・e-stat)'!$D$9:$D$187,MATCH('貼_小麦(市町村別・e-stat)'!$A14,'貼_小麦(市町村別・e-stat)'!Z$9:Z$187,0)),"-")</f>
        <v>幕別町</v>
      </c>
      <c r="K156" t="str">
        <f>IFERROR(INDEX('貼_小麦(市町村別・e-stat)'!$D$9:$D$187,MATCH('貼_小麦(市町村別・e-stat)'!$A14,'貼_小麦(市町村別・e-stat)'!AA$9:AA$187,0)),"-")</f>
        <v>幕別町</v>
      </c>
      <c r="L156" t="str">
        <f>IFERROR(INDEX('貼_小麦(市町村別・e-stat)'!$D$9:$D$187,MATCH('貼_小麦(市町村別・e-stat)'!$A14,'貼_小麦(市町村別・e-stat)'!AB$9:AB$187,0)),"-")</f>
        <v>浦幌町</v>
      </c>
      <c r="M156" t="str">
        <f>IFERROR(INDEX('貼_小麦(市町村別・公表資料)'!$AH$38:$AH$216,MATCH('貼_小麦(市町村別・公表資料)'!$AG43,'貼_小麦(市町村別・公表資料)'!BB$38:BB$216,0)),"-")</f>
        <v>北見市</v>
      </c>
      <c r="N156" t="str">
        <f>IFERROR(INDEX('貼_小麦(市町村別・公表資料)'!$AH$38:$AH$216,MATCH('貼_小麦(市町村別・公表資料)'!$AG43,'貼_小麦(市町村別・公表資料)'!BH$38:BH$216,0)),"-")</f>
        <v>岩見沢市</v>
      </c>
      <c r="O156" t="str">
        <f>IFERROR(INDEX('貼_小麦(市町村別・公表資料)'!$AH$38:$AH$216,MATCH('貼_小麦(市町村別・公表資料)'!$AG43,'貼_小麦(市町村別・公表資料)'!BN$38:BN$216,0)),"-")</f>
        <v>浦幌町</v>
      </c>
      <c r="P156" t="str">
        <f>IFERROR(INDEX('貼_小麦(市町村別・公表資料)'!$AH$38:$AH$216,MATCH('貼_小麦(市町村別・公表資料)'!$AG43,'貼_小麦(市町村別・公表資料)'!BT$38:BT$216,0)),"-")</f>
        <v>美幌町</v>
      </c>
      <c r="Q156" t="str">
        <f>IFERROR(INDEX('貼_小麦(市町村別・公表資料)'!$AH$38:$AH$216,MATCH('貼_小麦(市町村別・公表資料)'!$AG43,'貼_小麦(市町村別・公表資料)'!BZ$38:BZ$216,0)),"-")</f>
        <v>美幌町</v>
      </c>
      <c r="R156" t="str">
        <f>IFERROR(INDEX('貼_小麦(市町村別・公表資料)'!$AH$38:$AH$216,MATCH('貼_小麦(市町村別・公表資料)'!$AG43,'貼_小麦(市町村別・公表資料)'!CF$38:CF$216,0)),"-")</f>
        <v>芽室町</v>
      </c>
      <c r="S156" t="str">
        <f>IFERROR(INDEX('貼_大豆(市町村別・e-stat)'!$C$9:$C$187,MATCH('貼_大豆(市町村別・e-stat)'!$A14,'貼_大豆(市町村別・e-stat)'!J$9:J$187,0)),"-")</f>
        <v>美唄市</v>
      </c>
      <c r="T156" t="str">
        <f>IFERROR(INDEX('貼_大豆(市町村別・e-stat)'!$C$9:$C$187,MATCH('貼_大豆(市町村別・e-stat)'!$A14,'貼_大豆(市町村別・e-stat)'!K$9:K$187,0)),"-")</f>
        <v>芽室町</v>
      </c>
      <c r="U156" t="str">
        <f>IFERROR(INDEX('貼_大豆(市町村別・e-stat)'!$C$9:$C$187,MATCH('貼_大豆(市町村別・e-stat)'!$A14,'貼_大豆(市町村別・e-stat)'!L$9:L$187,0)),"-")</f>
        <v>京極町</v>
      </c>
      <c r="V156" t="str">
        <f>IFERROR(INDEX('貼_てんさい(市町村別・e-stat)'!$D$9:$D$187,MATCH('貼_てんさい(市町村別・e-stat)'!$A14,'貼_てんさい(市町村別・e-stat)'!K$9:K$187,0)),"-")</f>
        <v>芽室町</v>
      </c>
      <c r="W156" t="str">
        <f>IFERROR(INDEX('貼_てんさい(市町村別・e-stat)'!$D$9:$D$187,MATCH('貼_てんさい(市町村別・e-stat)'!$A14,'貼_てんさい(市町村別・e-stat)'!L$9:L$187,0)),"-")</f>
        <v>芽室町</v>
      </c>
      <c r="X156" t="str">
        <f>IFERROR(INDEX('貼_てんさい(市町村別・e-stat)'!$D$9:$D$187,MATCH('貼_てんさい(市町村別・e-stat)'!$A14,'貼_てんさい(市町村別・e-stat)'!M$9:M$187,0)),"-")</f>
        <v>長沼町</v>
      </c>
      <c r="Y156" t="str">
        <f>IFERROR(INDEX('貼_そば(市町村別・e-stat)'!$D$9:$D$187,MATCH('貼_そば(市町村別・e-stat)'!$A14,'貼_そば(市町村別・e-stat)'!K$9:K$187,0)),"-")</f>
        <v>士別市</v>
      </c>
      <c r="Z156" t="str">
        <f>IFERROR(INDEX('貼_そば(市町村別・e-stat)'!$D$9:$D$187,MATCH('貼_そば(市町村別・e-stat)'!$A14,'貼_そば(市町村別・e-stat)'!L$9:L$187,0)),"-")</f>
        <v>士別市</v>
      </c>
      <c r="AA156" t="str">
        <f>IFERROR(INDEX('貼_そば(市町村別・e-stat)'!$D$9:$D$187,MATCH('貼_そば(市町村別・e-stat)'!$A14,'貼_そば(市町村別・e-stat)'!M$9:M$187,0)),"-")</f>
        <v>芽室町</v>
      </c>
      <c r="AB156" t="str">
        <f>IFERROR(INDEX('貼_ばれいしょ(市町村別・公表資料)'!$M$16:$M$194,MATCH('貼_ばれいしょ(市町村別・公表資料)'!$L21,'貼_ばれいしょ(市町村別・公表資料)'!O$16:O$194,0)),"-")</f>
        <v>小清水町</v>
      </c>
      <c r="AC156" t="str">
        <f>IFERROR(INDEX('貼_ばれいしょ(市町村別・公表資料)'!$M$16:$M$194,MATCH('貼_ばれいしょ(市町村別・公表資料)'!$L21,'貼_ばれいしょ(市町村別・公表資料)'!U$16:U$194,0)),"-")</f>
        <v>小清水町</v>
      </c>
      <c r="AD156" t="str">
        <f>IFERROR(INDEX('貼_ばれいしょ(市町村別・公表資料)'!$M$16:$M$194,MATCH('貼_ばれいしょ(市町村別・公表資料)'!$L21,'貼_ばれいしょ(市町村別・公表資料)'!AA$16:AA$194,0)),"-")</f>
        <v>更別村</v>
      </c>
      <c r="AE156" t="str">
        <f>IFERROR(INDEX('貼_なたね(市町村別・e-stat)'!$D$9:$D$187,MATCH('貼_なたね(市町村別・e-stat)'!$A14,'貼_なたね(市町村別・e-stat)'!K$9:K$187,0)),"-")</f>
        <v>長沼町</v>
      </c>
      <c r="AF156" t="str">
        <f>IFERROR(INDEX('貼_なたね(市町村別・e-stat)'!$D$9:$D$187,MATCH('貼_なたね(市町村別・e-stat)'!$A14,'貼_なたね(市町村別・e-stat)'!L$9:L$187,0)),"-")</f>
        <v>長沼町</v>
      </c>
      <c r="AG156" t="str">
        <f>IFERROR(INDEX('貼_なたね(市町村別・e-stat)'!$D$9:$D$187,MATCH('貼_なたね(市町村別・e-stat)'!$A14,'貼_なたね(市町村別・e-stat)'!M$9:M$187,0)),"-")</f>
        <v>和寒町</v>
      </c>
    </row>
    <row r="157" spans="2:33">
      <c r="C157">
        <v>7</v>
      </c>
      <c r="D157" t="str">
        <f>IFERROR(INDEX('貼_耕地面積(市町村別・e-stat)'!$D$9:$D$187,MATCH('貼_耕地面積(市町村別・e-stat)'!$A15,'貼_耕地面積(市町村別・e-stat)'!K$9:K$187,0)),"-")</f>
        <v>幕別町</v>
      </c>
      <c r="E157" t="str">
        <f>IFERROR(INDEX('貼_耕地面積(市町村別・e-stat)'!$D$9:$D$187,MATCH('貼_耕地面積(市町村別・e-stat)'!$A15,'貼_耕地面積(市町村別・e-stat)'!L$9:L$187,0)),"-")</f>
        <v>当別町</v>
      </c>
      <c r="F157" t="str">
        <f>IFERROR(INDEX('貼_耕地面積(市町村別・e-stat)'!$D$9:$D$187,MATCH('貼_耕地面積(市町村別・e-stat)'!$A15,'貼_耕地面積(市町村別・e-stat)'!M$9:M$187,0)),"-")</f>
        <v>幕別町</v>
      </c>
      <c r="G157" t="str">
        <f>IFERROR(INDEX('貼_水稲(市町村別・e-stat)'!$D$9:$D$187,MATCH('貼_水稲(市町村別・e-stat)'!$A15,'貼_水稲(市町村別・e-stat)'!I$9:I$187,0)),"-")</f>
        <v>当麻町</v>
      </c>
      <c r="H157" t="str">
        <f>IFERROR(INDEX('貼_水稲(市町村別・e-stat)'!$D$9:$D$187,MATCH('貼_水稲(市町村別・e-stat)'!$A15,'貼_水稲(市町村別・e-stat)'!J$9:J$187,0)),"-")</f>
        <v>沼田町</v>
      </c>
      <c r="I157" t="str">
        <f>IFERROR(INDEX('貼_水稲(市町村別・e-stat)'!$D$9:$D$187,MATCH('貼_水稲(市町村別・e-stat)'!$A15,'貼_水稲(市町村別・e-stat)'!K$9:K$187,0)),"-")</f>
        <v>南富良野町</v>
      </c>
      <c r="J157" t="str">
        <f>IFERROR(INDEX('貼_小麦(市町村別・e-stat)'!$D$9:$D$187,MATCH('貼_小麦(市町村別・e-stat)'!$A15,'貼_小麦(市町村別・e-stat)'!Z$9:Z$187,0)),"-")</f>
        <v>大空町</v>
      </c>
      <c r="K157" t="str">
        <f>IFERROR(INDEX('貼_小麦(市町村別・e-stat)'!$D$9:$D$187,MATCH('貼_小麦(市町村別・e-stat)'!$A15,'貼_小麦(市町村別・e-stat)'!AA$9:AA$187,0)),"-")</f>
        <v>網走市</v>
      </c>
      <c r="L157" t="str">
        <f>IFERROR(INDEX('貼_小麦(市町村別・e-stat)'!$D$9:$D$187,MATCH('貼_小麦(市町村別・e-stat)'!$A15,'貼_小麦(市町村別・e-stat)'!AB$9:AB$187,0)),"-")</f>
        <v>池田町</v>
      </c>
      <c r="M157" t="str">
        <f>IFERROR(INDEX('貼_小麦(市町村別・公表資料)'!$AH$38:$AH$216,MATCH('貼_小麦(市町村別・公表資料)'!$AG44,'貼_小麦(市町村別・公表資料)'!BB$38:BB$216,0)),"-")</f>
        <v>網走市</v>
      </c>
      <c r="N157" t="str">
        <f>IFERROR(INDEX('貼_小麦(市町村別・公表資料)'!$AH$38:$AH$216,MATCH('貼_小麦(市町村別・公表資料)'!$AG44,'貼_小麦(市町村別・公表資料)'!BH$38:BH$216,0)),"-")</f>
        <v>網走市</v>
      </c>
      <c r="O157" t="str">
        <f>IFERROR(INDEX('貼_小麦(市町村別・公表資料)'!$AH$38:$AH$216,MATCH('貼_小麦(市町村別・公表資料)'!$AG44,'貼_小麦(市町村別・公表資料)'!BN$38:BN$216,0)),"-")</f>
        <v>豊頃町</v>
      </c>
      <c r="P157" t="str">
        <f>IFERROR(INDEX('貼_小麦(市町村別・公表資料)'!$AH$38:$AH$216,MATCH('貼_小麦(市町村別・公表資料)'!$AG44,'貼_小麦(市町村別・公表資料)'!BT$38:BT$216,0)),"-")</f>
        <v>千歳市</v>
      </c>
      <c r="Q157" t="str">
        <f>IFERROR(INDEX('貼_小麦(市町村別・公表資料)'!$AH$38:$AH$216,MATCH('貼_小麦(市町村別・公表資料)'!$AG44,'貼_小麦(市町村別・公表資料)'!BZ$38:BZ$216,0)),"-")</f>
        <v>由仁町</v>
      </c>
      <c r="R157" t="str">
        <f>IFERROR(INDEX('貼_小麦(市町村別・公表資料)'!$AH$38:$AH$216,MATCH('貼_小麦(市町村別・公表資料)'!$AG44,'貼_小麦(市町村別・公表資料)'!CF$38:CF$216,0)),"-")</f>
        <v>清水町</v>
      </c>
      <c r="S157" t="str">
        <f>IFERROR(INDEX('貼_大豆(市町村別・e-stat)'!$C$9:$C$187,MATCH('貼_大豆(市町村別・e-stat)'!$A15,'貼_大豆(市町村別・e-stat)'!J$9:J$187,0)),"-")</f>
        <v>芽室町</v>
      </c>
      <c r="T157" t="str">
        <f>IFERROR(INDEX('貼_大豆(市町村別・e-stat)'!$C$9:$C$187,MATCH('貼_大豆(市町村別・e-stat)'!$A15,'貼_大豆(市町村別・e-stat)'!K$9:K$187,0)),"-")</f>
        <v>美唄市</v>
      </c>
      <c r="U157" t="str">
        <f>IFERROR(INDEX('貼_大豆(市町村別・e-stat)'!$C$9:$C$187,MATCH('貼_大豆(市町村別・e-stat)'!$A15,'貼_大豆(市町村別・e-stat)'!L$9:L$187,0)),"-")</f>
        <v>斜里町</v>
      </c>
      <c r="V157" t="str">
        <f>IFERROR(INDEX('貼_てんさい(市町村別・e-stat)'!$D$9:$D$187,MATCH('貼_てんさい(市町村別・e-stat)'!$A15,'貼_てんさい(市町村別・e-stat)'!K$9:K$187,0)),"-")</f>
        <v>大空町</v>
      </c>
      <c r="W157" t="str">
        <f>IFERROR(INDEX('貼_てんさい(市町村別・e-stat)'!$D$9:$D$187,MATCH('貼_てんさい(市町村別・e-stat)'!$A15,'貼_てんさい(市町村別・e-stat)'!L$9:L$187,0)),"-")</f>
        <v>大空町</v>
      </c>
      <c r="X157" t="str">
        <f>IFERROR(INDEX('貼_てんさい(市町村別・e-stat)'!$D$9:$D$187,MATCH('貼_てんさい(市町村別・e-stat)'!$A15,'貼_てんさい(市町村別・e-stat)'!M$9:M$187,0)),"-")</f>
        <v>岩見沢市</v>
      </c>
      <c r="Y157" t="str">
        <f>IFERROR(INDEX('貼_そば(市町村別・e-stat)'!$D$9:$D$187,MATCH('貼_そば(市町村別・e-stat)'!$A15,'貼_そば(市町村別・e-stat)'!K$9:K$187,0)),"-")</f>
        <v>剣淵町</v>
      </c>
      <c r="Z157" t="str">
        <f>IFERROR(INDEX('貼_そば(市町村別・e-stat)'!$D$9:$D$187,MATCH('貼_そば(市町村別・e-stat)'!$A15,'貼_そば(市町村別・e-stat)'!L$9:L$187,0)),"-")</f>
        <v>美瑛町</v>
      </c>
      <c r="AA157" t="str">
        <f>IFERROR(INDEX('貼_そば(市町村別・e-stat)'!$D$9:$D$187,MATCH('貼_そば(市町村別・e-stat)'!$A15,'貼_そば(市町村別・e-stat)'!M$9:M$187,0)),"-")</f>
        <v>むかわ町</v>
      </c>
      <c r="AB157" t="str">
        <f>IFERROR(INDEX('貼_ばれいしょ(市町村別・公表資料)'!$M$16:$M$194,MATCH('貼_ばれいしょ(市町村別・公表資料)'!$L22,'貼_ばれいしょ(市町村別・公表資料)'!O$16:O$194,0)),"-")</f>
        <v>音更町</v>
      </c>
      <c r="AC157" t="str">
        <f>IFERROR(INDEX('貼_ばれいしょ(市町村別・公表資料)'!$M$16:$M$194,MATCH('貼_ばれいしょ(市町村別・公表資料)'!$L22,'貼_ばれいしょ(市町村別・公表資料)'!U$16:U$194,0)),"-")</f>
        <v>更別村</v>
      </c>
      <c r="AD157" t="str">
        <f>IFERROR(INDEX('貼_ばれいしょ(市町村別・公表資料)'!$M$16:$M$194,MATCH('貼_ばれいしょ(市町村別・公表資料)'!$L22,'貼_ばれいしょ(市町村別・公表資料)'!AA$16:AA$194,0)),"-")</f>
        <v>斜里町</v>
      </c>
      <c r="AE157" t="str">
        <f>IFERROR(INDEX('貼_なたね(市町村別・e-stat)'!$D$9:$D$187,MATCH('貼_なたね(市町村別・e-stat)'!$A15,'貼_なたね(市町村別・e-stat)'!K$9:K$187,0)),"-")</f>
        <v>音更町</v>
      </c>
      <c r="AF157" t="str">
        <f>IFERROR(INDEX('貼_なたね(市町村別・e-stat)'!$D$9:$D$187,MATCH('貼_なたね(市町村別・e-stat)'!$A15,'貼_なたね(市町村別・e-stat)'!L$9:L$187,0)),"-")</f>
        <v>和寒町</v>
      </c>
      <c r="AG157" t="str">
        <f>IFERROR(INDEX('貼_なたね(市町村別・e-stat)'!$D$9:$D$187,MATCH('貼_なたね(市町村別・e-stat)'!$A15,'貼_なたね(市町村別・e-stat)'!M$9:M$187,0)),"-")</f>
        <v>当別町</v>
      </c>
    </row>
    <row r="158" spans="2:33">
      <c r="C158">
        <v>8</v>
      </c>
      <c r="D158" t="str">
        <f>IFERROR(INDEX('貼_耕地面積(市町村別・e-stat)'!$D$9:$D$187,MATCH('貼_耕地面積(市町村別・e-stat)'!$A16,'貼_耕地面積(市町村別・e-stat)'!K$9:K$187,0)),"-")</f>
        <v>芽室町</v>
      </c>
      <c r="E158" t="str">
        <f>IFERROR(INDEX('貼_耕地面積(市町村別・e-stat)'!$D$9:$D$187,MATCH('貼_耕地面積(市町村別・e-stat)'!$A16,'貼_耕地面積(市町村別・e-stat)'!L$9:L$187,0)),"-")</f>
        <v>名寄市</v>
      </c>
      <c r="F158" t="str">
        <f>IFERROR(INDEX('貼_耕地面積(市町村別・e-stat)'!$D$9:$D$187,MATCH('貼_耕地面積(市町村別・e-stat)'!$A16,'貼_耕地面積(市町村別・e-stat)'!M$9:M$187,0)),"-")</f>
        <v>芽室町</v>
      </c>
      <c r="G158" t="str">
        <f>IFERROR(INDEX('貼_水稲(市町村別・e-stat)'!$D$9:$D$187,MATCH('貼_水稲(市町村別・e-stat)'!$A16,'貼_水稲(市町村別・e-stat)'!I$9:I$187,0)),"-")</f>
        <v>沼田町</v>
      </c>
      <c r="H158" t="str">
        <f>IFERROR(INDEX('貼_水稲(市町村別・e-stat)'!$D$9:$D$187,MATCH('貼_水稲(市町村別・e-stat)'!$A16,'貼_水稲(市町村別・e-stat)'!J$9:J$187,0)),"-")</f>
        <v>当麻町</v>
      </c>
      <c r="I158" t="str">
        <f>IFERROR(INDEX('貼_水稲(市町村別・e-stat)'!$D$9:$D$187,MATCH('貼_水稲(市町村別・e-stat)'!$A16,'貼_水稲(市町村別・e-stat)'!K$9:K$187,0)),"-")</f>
        <v>北竜町</v>
      </c>
      <c r="J158" t="str">
        <f>IFERROR(INDEX('貼_小麦(市町村別・e-stat)'!$D$9:$D$187,MATCH('貼_小麦(市町村別・e-stat)'!$A16,'貼_小麦(市町村別・e-stat)'!Z$9:Z$187,0)),"-")</f>
        <v>網走市</v>
      </c>
      <c r="K158" t="str">
        <f>IFERROR(INDEX('貼_小麦(市町村別・e-stat)'!$D$9:$D$187,MATCH('貼_小麦(市町村別・e-stat)'!$A16,'貼_小麦(市町村別・e-stat)'!AA$9:AA$187,0)),"-")</f>
        <v>大空町</v>
      </c>
      <c r="L158" t="str">
        <f>IFERROR(INDEX('貼_小麦(市町村別・e-stat)'!$D$9:$D$187,MATCH('貼_小麦(市町村別・e-stat)'!$A16,'貼_小麦(市町村別・e-stat)'!AB$9:AB$187,0)),"-")</f>
        <v>小清水町</v>
      </c>
      <c r="M158" t="str">
        <f>IFERROR(INDEX('貼_小麦(市町村別・公表資料)'!$AH$38:$AH$216,MATCH('貼_小麦(市町村別・公表資料)'!$AG45,'貼_小麦(市町村別・公表資料)'!BB$38:BB$216,0)),"-")</f>
        <v>長沼町</v>
      </c>
      <c r="N158" t="str">
        <f>IFERROR(INDEX('貼_小麦(市町村別・公表資料)'!$AH$38:$AH$216,MATCH('貼_小麦(市町村別・公表資料)'!$AG45,'貼_小麦(市町村別・公表資料)'!BH$38:BH$216,0)),"-")</f>
        <v>長沼町</v>
      </c>
      <c r="O158" t="str">
        <f>IFERROR(INDEX('貼_小麦(市町村別・公表資料)'!$AH$38:$AH$216,MATCH('貼_小麦(市町村別・公表資料)'!$AG45,'貼_小麦(市町村別・公表資料)'!BN$38:BN$216,0)),"-")</f>
        <v>池田町</v>
      </c>
      <c r="P158" t="str">
        <f>IFERROR(INDEX('貼_小麦(市町村別・公表資料)'!$AH$38:$AH$216,MATCH('貼_小麦(市町村別・公表資料)'!$AG45,'貼_小麦(市町村別・公表資料)'!BT$38:BT$216,0)),"-")</f>
        <v>当別町</v>
      </c>
      <c r="Q158" t="str">
        <f>IFERROR(INDEX('貼_小麦(市町村別・公表資料)'!$AH$38:$AH$216,MATCH('貼_小麦(市町村別・公表資料)'!$AG45,'貼_小麦(市町村別・公表資料)'!BZ$38:BZ$216,0)),"-")</f>
        <v>千歳市</v>
      </c>
      <c r="R158" t="str">
        <f>IFERROR(INDEX('貼_小麦(市町村別・公表資料)'!$AH$38:$AH$216,MATCH('貼_小麦(市町村別・公表資料)'!$AG45,'貼_小麦(市町村別・公表資料)'!CF$38:CF$216,0)),"-")</f>
        <v>江別市</v>
      </c>
      <c r="S158" t="str">
        <f>IFERROR(INDEX('貼_大豆(市町村別・e-stat)'!$C$9:$C$187,MATCH('貼_大豆(市町村別・e-stat)'!$A16,'貼_大豆(市町村別・e-stat)'!J$9:J$187,0)),"-")</f>
        <v>幕別町</v>
      </c>
      <c r="T158" t="str">
        <f>IFERROR(INDEX('貼_大豆(市町村別・e-stat)'!$C$9:$C$187,MATCH('貼_大豆(市町村別・e-stat)'!$A16,'貼_大豆(市町村別・e-stat)'!K$9:K$187,0)),"-")</f>
        <v>幕別町</v>
      </c>
      <c r="U158" t="str">
        <f>IFERROR(INDEX('貼_大豆(市町村別・e-stat)'!$C$9:$C$187,MATCH('貼_大豆(市町村別・e-stat)'!$A16,'貼_大豆(市町村別・e-stat)'!L$9:L$187,0)),"-")</f>
        <v>芽室町</v>
      </c>
      <c r="V158" t="str">
        <f>IFERROR(INDEX('貼_てんさい(市町村別・e-stat)'!$D$9:$D$187,MATCH('貼_てんさい(市町村別・e-stat)'!$A16,'貼_てんさい(市町村別・e-stat)'!K$9:K$187,0)),"-")</f>
        <v>斜里町</v>
      </c>
      <c r="W158" t="str">
        <f>IFERROR(INDEX('貼_てんさい(市町村別・e-stat)'!$D$9:$D$187,MATCH('貼_てんさい(市町村別・e-stat)'!$A16,'貼_てんさい(市町村別・e-stat)'!L$9:L$187,0)),"-")</f>
        <v>斜里町</v>
      </c>
      <c r="X158" t="str">
        <f>IFERROR(INDEX('貼_てんさい(市町村別・e-stat)'!$D$9:$D$187,MATCH('貼_てんさい(市町村別・e-stat)'!$A16,'貼_てんさい(市町村別・e-stat)'!M$9:M$187,0)),"-")</f>
        <v>由仁町</v>
      </c>
      <c r="Y158" t="str">
        <f>IFERROR(INDEX('貼_そば(市町村別・e-stat)'!$D$9:$D$187,MATCH('貼_そば(市町村別・e-stat)'!$A16,'貼_そば(市町村別・e-stat)'!K$9:K$187,0)),"-")</f>
        <v>中標津町</v>
      </c>
      <c r="Z158" t="str">
        <f>IFERROR(INDEX('貼_そば(市町村別・e-stat)'!$D$9:$D$187,MATCH('貼_そば(市町村別・e-stat)'!$A16,'貼_そば(市町村別・e-stat)'!L$9:L$187,0)),"-")</f>
        <v>剣淵町</v>
      </c>
      <c r="AA158" t="str">
        <f>IFERROR(INDEX('貼_そば(市町村別・e-stat)'!$D$9:$D$187,MATCH('貼_そば(市町村別・e-stat)'!$A16,'貼_そば(市町村別・e-stat)'!M$9:M$187,0)),"-")</f>
        <v>幕別町</v>
      </c>
      <c r="AB158" t="str">
        <f>IFERROR(INDEX('貼_ばれいしょ(市町村別・公表資料)'!$M$16:$M$194,MATCH('貼_ばれいしょ(市町村別・公表資料)'!$L23,'貼_ばれいしょ(市町村別・公表資料)'!O$16:O$194,0)),"-")</f>
        <v>士幌町</v>
      </c>
      <c r="AC158" t="str">
        <f>IFERROR(INDEX('貼_ばれいしょ(市町村別・公表資料)'!$M$16:$M$194,MATCH('貼_ばれいしょ(市町村別・公表資料)'!$L23,'貼_ばれいしょ(市町村別・公表資料)'!U$16:U$194,0)),"-")</f>
        <v>大空町</v>
      </c>
      <c r="AD158" t="str">
        <f>IFERROR(INDEX('貼_ばれいしょ(市町村別・公表資料)'!$M$16:$M$194,MATCH('貼_ばれいしょ(市町村別・公表資料)'!$L23,'貼_ばれいしょ(市町村別・公表資料)'!AA$16:AA$194,0)),"-")</f>
        <v>小清水町</v>
      </c>
      <c r="AE158" t="str">
        <f>IFERROR(INDEX('貼_なたね(市町村別・e-stat)'!$D$9:$D$187,MATCH('貼_なたね(市町村別・e-stat)'!$A16,'貼_なたね(市町村別・e-stat)'!K$9:K$187,0)),"-")</f>
        <v>和寒町</v>
      </c>
      <c r="AF158" t="str">
        <f>IFERROR(INDEX('貼_なたね(市町村別・e-stat)'!$D$9:$D$187,MATCH('貼_なたね(市町村別・e-stat)'!$A16,'貼_なたね(市町村別・e-stat)'!L$9:L$187,0)),"-")</f>
        <v>音更町</v>
      </c>
      <c r="AG158" t="str">
        <f>IFERROR(INDEX('貼_なたね(市町村別・e-stat)'!$D$9:$D$187,MATCH('貼_なたね(市町村別・e-stat)'!$A16,'貼_なたね(市町村別・e-stat)'!M$9:M$187,0)),"-")</f>
        <v>安平町</v>
      </c>
    </row>
    <row r="159" spans="2:33">
      <c r="C159">
        <v>9</v>
      </c>
      <c r="D159" t="str">
        <f>IFERROR(INDEX('貼_耕地面積(市町村別・e-stat)'!$D$9:$D$187,MATCH('貼_耕地面積(市町村別・e-stat)'!$A17,'貼_耕地面積(市町村別・e-stat)'!K$9:K$187,0)),"-")</f>
        <v>岩見沢市</v>
      </c>
      <c r="E159" t="str">
        <f>IFERROR(INDEX('貼_耕地面積(市町村別・e-stat)'!$D$9:$D$187,MATCH('貼_耕地面積(市町村別・e-stat)'!$A17,'貼_耕地面積(市町村別・e-stat)'!L$9:L$187,0)),"-")</f>
        <v>南幌町</v>
      </c>
      <c r="F159" t="str">
        <f>IFERROR(INDEX('貼_耕地面積(市町村別・e-stat)'!$D$9:$D$187,MATCH('貼_耕地面積(市町村別・e-stat)'!$A17,'貼_耕地面積(市町村別・e-stat)'!M$9:M$187,0)),"-")</f>
        <v>士幌町</v>
      </c>
      <c r="G159" t="str">
        <f>IFERROR(INDEX('貼_水稲(市町村別・e-stat)'!$D$9:$D$187,MATCH('貼_水稲(市町村別・e-stat)'!$A17,'貼_水稲(市町村別・e-stat)'!I$9:I$187,0)),"-")</f>
        <v>新篠津村</v>
      </c>
      <c r="H159" t="str">
        <f>IFERROR(INDEX('貼_水稲(市町村別・e-stat)'!$D$9:$D$187,MATCH('貼_水稲(市町村別・e-stat)'!$A17,'貼_水稲(市町村別・e-stat)'!J$9:J$187,0)),"-")</f>
        <v>新篠津村</v>
      </c>
      <c r="I159" t="str">
        <f>IFERROR(INDEX('貼_水稲(市町村別・e-stat)'!$D$9:$D$187,MATCH('貼_水稲(市町村別・e-stat)'!$A17,'貼_水稲(市町村別・e-stat)'!K$9:K$187,0)),"-")</f>
        <v>旭川市</v>
      </c>
      <c r="J159" t="str">
        <f>IFERROR(INDEX('貼_小麦(市町村別・e-stat)'!$D$9:$D$187,MATCH('貼_小麦(市町村別・e-stat)'!$A17,'貼_小麦(市町村別・e-stat)'!Z$9:Z$187,0)),"-")</f>
        <v>長沼町</v>
      </c>
      <c r="K159" t="str">
        <f>IFERROR(INDEX('貼_小麦(市町村別・e-stat)'!$D$9:$D$187,MATCH('貼_小麦(市町村別・e-stat)'!$A17,'貼_小麦(市町村別・e-stat)'!AA$9:AA$187,0)),"-")</f>
        <v>長沼町</v>
      </c>
      <c r="L159" t="str">
        <f>IFERROR(INDEX('貼_小麦(市町村別・e-stat)'!$D$9:$D$187,MATCH('貼_小麦(市町村別・e-stat)'!$A17,'貼_小麦(市町村別・e-stat)'!AB$9:AB$187,0)),"-")</f>
        <v>幕別町</v>
      </c>
      <c r="M159" t="str">
        <f>IFERROR(INDEX('貼_小麦(市町村別・公表資料)'!$AH$38:$AH$216,MATCH('貼_小麦(市町村別・公表資料)'!$AG46,'貼_小麦(市町村別・公表資料)'!BB$38:BB$216,0)),"-")</f>
        <v>清水町</v>
      </c>
      <c r="N159" t="str">
        <f>IFERROR(INDEX('貼_小麦(市町村別・公表資料)'!$AH$38:$AH$216,MATCH('貼_小麦(市町村別・公表資料)'!$AG46,'貼_小麦(市町村別・公表資料)'!BH$38:BH$216,0)),"-")</f>
        <v>小清水町</v>
      </c>
      <c r="O159" t="str">
        <f>IFERROR(INDEX('貼_小麦(市町村別・公表資料)'!$AH$38:$AH$216,MATCH('貼_小麦(市町村別・公表資料)'!$AG46,'貼_小麦(市町村別・公表資料)'!BN$38:BN$216,0)),"-")</f>
        <v>幕別町</v>
      </c>
      <c r="P159" t="str">
        <f>IFERROR(INDEX('貼_小麦(市町村別・公表資料)'!$AH$38:$AH$216,MATCH('貼_小麦(市町村別・公表資料)'!$AG46,'貼_小麦(市町村別・公表資料)'!BT$38:BT$216,0)),"-")</f>
        <v>士別市</v>
      </c>
      <c r="Q159" t="str">
        <f>IFERROR(INDEX('貼_小麦(市町村別・公表資料)'!$AH$38:$AH$216,MATCH('貼_小麦(市町村別・公表資料)'!$AG46,'貼_小麦(市町村別・公表資料)'!BZ$38:BZ$216,0)),"-")</f>
        <v>当別町</v>
      </c>
      <c r="R159" t="str">
        <f>IFERROR(INDEX('貼_小麦(市町村別・公表資料)'!$AH$38:$AH$216,MATCH('貼_小麦(市町村別・公表資料)'!$AG46,'貼_小麦(市町村別・公表資料)'!CF$38:CF$216,0)),"-")</f>
        <v>佐呂間町</v>
      </c>
      <c r="S159" t="str">
        <f>IFERROR(INDEX('貼_大豆(市町村別・e-stat)'!$C$9:$C$187,MATCH('貼_大豆(市町村別・e-stat)'!$A17,'貼_大豆(市町村別・e-stat)'!J$9:J$187,0)),"-")</f>
        <v>北見市</v>
      </c>
      <c r="T159" t="str">
        <f>IFERROR(INDEX('貼_大豆(市町村別・e-stat)'!$C$9:$C$187,MATCH('貼_大豆(市町村別・e-stat)'!$A17,'貼_大豆(市町村別・e-stat)'!K$9:K$187,0)),"-")</f>
        <v>剣淵町</v>
      </c>
      <c r="U159" t="str">
        <f>IFERROR(INDEX('貼_大豆(市町村別・e-stat)'!$C$9:$C$187,MATCH('貼_大豆(市町村別・e-stat)'!$A17,'貼_大豆(市町村別・e-stat)'!L$9:L$187,0)),"-")</f>
        <v>南幌町</v>
      </c>
      <c r="V159" t="str">
        <f>IFERROR(INDEX('貼_てんさい(市町村別・e-stat)'!$D$9:$D$187,MATCH('貼_てんさい(市町村別・e-stat)'!$A17,'貼_てんさい(市町村別・e-stat)'!K$9:K$187,0)),"-")</f>
        <v>幕別町</v>
      </c>
      <c r="W159" t="str">
        <f>IFERROR(INDEX('貼_てんさい(市町村別・e-stat)'!$D$9:$D$187,MATCH('貼_てんさい(市町村別・e-stat)'!$A17,'貼_てんさい(市町村別・e-stat)'!L$9:L$187,0)),"-")</f>
        <v>更別村</v>
      </c>
      <c r="X159" t="str">
        <f>IFERROR(INDEX('貼_てんさい(市町村別・e-stat)'!$D$9:$D$187,MATCH('貼_てんさい(市町村別・e-stat)'!$A17,'貼_てんさい(市町村別・e-stat)'!M$9:M$187,0)),"-")</f>
        <v>美瑛町</v>
      </c>
      <c r="Y159" t="str">
        <f>IFERROR(INDEX('貼_そば(市町村別・e-stat)'!$D$9:$D$187,MATCH('貼_そば(市町村別・e-stat)'!$A17,'貼_そば(市町村別・e-stat)'!K$9:K$187,0)),"-")</f>
        <v>美瑛町</v>
      </c>
      <c r="Z159" t="str">
        <f>IFERROR(INDEX('貼_そば(市町村別・e-stat)'!$D$9:$D$187,MATCH('貼_そば(市町村別・e-stat)'!$A17,'貼_そば(市町村別・e-stat)'!L$9:L$187,0)),"-")</f>
        <v>音威子府村</v>
      </c>
      <c r="AA159" t="str">
        <f>IFERROR(INDEX('貼_そば(市町村別・e-stat)'!$D$9:$D$187,MATCH('貼_そば(市町村別・e-stat)'!$A17,'貼_そば(市町村別・e-stat)'!M$9:M$187,0)),"-")</f>
        <v>南富良野町</v>
      </c>
      <c r="AB159" t="str">
        <f>IFERROR(INDEX('貼_ばれいしょ(市町村別・公表資料)'!$M$16:$M$194,MATCH('貼_ばれいしょ(市町村別・公表資料)'!$L24,'貼_ばれいしょ(市町村別・公表資料)'!O$16:O$194,0)),"-")</f>
        <v>更別村</v>
      </c>
      <c r="AC159" t="str">
        <f>IFERROR(INDEX('貼_ばれいしょ(市町村別・公表資料)'!$M$16:$M$194,MATCH('貼_ばれいしょ(市町村別・公表資料)'!$L24,'貼_ばれいしょ(市町村別・公表資料)'!U$16:U$194,0)),"-")</f>
        <v>士幌町</v>
      </c>
      <c r="AD159" t="str">
        <f>IFERROR(INDEX('貼_ばれいしょ(市町村別・公表資料)'!$M$16:$M$194,MATCH('貼_ばれいしょ(市町村別・公表資料)'!$L24,'貼_ばれいしょ(市町村別・公表資料)'!AA$16:AA$194,0)),"-")</f>
        <v>北見市</v>
      </c>
      <c r="AE159" t="str">
        <f>IFERROR(INDEX('貼_なたね(市町村別・e-stat)'!$D$9:$D$187,MATCH('貼_なたね(市町村別・e-stat)'!$A17,'貼_なたね(市町村別・e-stat)'!K$9:K$187,0)),"-")</f>
        <v>当別町</v>
      </c>
      <c r="AF159" t="str">
        <f>IFERROR(INDEX('貼_なたね(市町村別・e-stat)'!$D$9:$D$187,MATCH('貼_なたね(市町村別・e-stat)'!$A17,'貼_なたね(市町村別・e-stat)'!L$9:L$187,0)),"-")</f>
        <v>当別町</v>
      </c>
      <c r="AG159" t="str">
        <f>IFERROR(INDEX('貼_なたね(市町村別・e-stat)'!$D$9:$D$187,MATCH('貼_なたね(市町村別・e-stat)'!$A17,'貼_なたね(市町村別・e-stat)'!M$9:M$187,0)),"-")</f>
        <v>音更町</v>
      </c>
    </row>
    <row r="160" spans="2:33">
      <c r="C160">
        <v>10</v>
      </c>
      <c r="D160" t="str">
        <f>IFERROR(INDEX('貼_耕地面積(市町村別・e-stat)'!$D$9:$D$187,MATCH('貼_耕地面積(市町村別・e-stat)'!$A18,'貼_耕地面積(市町村別・e-stat)'!K$9:K$187,0)),"-")</f>
        <v>士別市</v>
      </c>
      <c r="E160" t="str">
        <f>IFERROR(INDEX('貼_耕地面積(市町村別・e-stat)'!$D$9:$D$187,MATCH('貼_耕地面積(市町村別・e-stat)'!$A18,'貼_耕地面積(市町村別・e-stat)'!L$9:L$187,0)),"-")</f>
        <v>新篠津村</v>
      </c>
      <c r="F160" t="str">
        <f>IFERROR(INDEX('貼_耕地面積(市町村別・e-stat)'!$D$9:$D$187,MATCH('貼_耕地面積(市町村別・e-stat)'!$A18,'貼_耕地面積(市町村別・e-stat)'!M$9:M$187,0)),"-")</f>
        <v>清水町</v>
      </c>
      <c r="G160" t="str">
        <f>IFERROR(INDEX('貼_水稲(市町村別・e-stat)'!$D$9:$D$187,MATCH('貼_水稲(市町村別・e-stat)'!$A18,'貼_水稲(市町村別・e-stat)'!I$9:I$187,0)),"-")</f>
        <v>鷹栖町</v>
      </c>
      <c r="H160" t="str">
        <f>IFERROR(INDEX('貼_水稲(市町村別・e-stat)'!$D$9:$D$187,MATCH('貼_水稲(市町村別・e-stat)'!$A18,'貼_水稲(市町村別・e-stat)'!J$9:J$187,0)),"-")</f>
        <v>鷹栖町</v>
      </c>
      <c r="I160" t="str">
        <f>IFERROR(INDEX('貼_水稲(市町村別・e-stat)'!$D$9:$D$187,MATCH('貼_水稲(市町村別・e-stat)'!$A18,'貼_水稲(市町村別・e-stat)'!K$9:K$187,0)),"-")</f>
        <v>東神楽町</v>
      </c>
      <c r="J160" t="str">
        <f>IFERROR(INDEX('貼_小麦(市町村別・e-stat)'!$D$9:$D$187,MATCH('貼_小麦(市町村別・e-stat)'!$A18,'貼_小麦(市町村別・e-stat)'!Z$9:Z$187,0)),"-")</f>
        <v>美瑛町</v>
      </c>
      <c r="K160" t="str">
        <f>IFERROR(INDEX('貼_小麦(市町村別・e-stat)'!$D$9:$D$187,MATCH('貼_小麦(市町村別・e-stat)'!$A18,'貼_小麦(市町村別・e-stat)'!AA$9:AA$187,0)),"-")</f>
        <v>小清水町</v>
      </c>
      <c r="L160" t="str">
        <f>IFERROR(INDEX('貼_小麦(市町村別・e-stat)'!$D$9:$D$187,MATCH('貼_小麦(市町村別・e-stat)'!$A18,'貼_小麦(市町村別・e-stat)'!AB$9:AB$187,0)),"-")</f>
        <v>鹿追町</v>
      </c>
      <c r="M160" t="str">
        <f>IFERROR(INDEX('貼_小麦(市町村別・公表資料)'!$AH$38:$AH$216,MATCH('貼_小麦(市町村別・公表資料)'!$AG47,'貼_小麦(市町村別・公表資料)'!BB$38:BB$216,0)),"-")</f>
        <v>大空町</v>
      </c>
      <c r="N160" t="str">
        <f>IFERROR(INDEX('貼_小麦(市町村別・公表資料)'!$AH$38:$AH$216,MATCH('貼_小麦(市町村別・公表資料)'!$AG47,'貼_小麦(市町村別・公表資料)'!BH$38:BH$216,0)),"-")</f>
        <v>大空町</v>
      </c>
      <c r="O160" t="str">
        <f>IFERROR(INDEX('貼_小麦(市町村別・公表資料)'!$AH$38:$AH$216,MATCH('貼_小麦(市町村別・公表資料)'!$AG47,'貼_小麦(市町村別・公表資料)'!BN$38:BN$216,0)),"-")</f>
        <v>清里町</v>
      </c>
      <c r="P160" t="str">
        <f>IFERROR(INDEX('貼_小麦(市町村別・公表資料)'!$AH$38:$AH$216,MATCH('貼_小麦(市町村別・公表資料)'!$AG47,'貼_小麦(市町村別・公表資料)'!BT$38:BT$216,0)),"-")</f>
        <v>由仁町</v>
      </c>
      <c r="Q160" t="str">
        <f>IFERROR(INDEX('貼_小麦(市町村別・公表資料)'!$AH$38:$AH$216,MATCH('貼_小麦(市町村別・公表資料)'!$AG47,'貼_小麦(市町村別・公表資料)'!BZ$38:BZ$216,0)),"-")</f>
        <v>清里町</v>
      </c>
      <c r="R160" t="str">
        <f>IFERROR(INDEX('貼_小麦(市町村別・公表資料)'!$AH$38:$AH$216,MATCH('貼_小麦(市町村別・公表資料)'!$AG47,'貼_小麦(市町村別・公表資料)'!CF$38:CF$216,0)),"-")</f>
        <v>網走市</v>
      </c>
      <c r="S160" t="str">
        <f>IFERROR(INDEX('貼_大豆(市町村別・e-stat)'!$C$9:$C$187,MATCH('貼_大豆(市町村別・e-stat)'!$A18,'貼_大豆(市町村別・e-stat)'!J$9:J$187,0)),"-")</f>
        <v>剣淵町</v>
      </c>
      <c r="T160" t="str">
        <f>IFERROR(INDEX('貼_大豆(市町村別・e-stat)'!$C$9:$C$187,MATCH('貼_大豆(市町村別・e-stat)'!$A18,'貼_大豆(市町村別・e-stat)'!K$9:K$187,0)),"-")</f>
        <v>士幌町</v>
      </c>
      <c r="U160" t="str">
        <f>IFERROR(INDEX('貼_大豆(市町村別・e-stat)'!$C$9:$C$187,MATCH('貼_大豆(市町村別・e-stat)'!$A18,'貼_大豆(市町村別・e-stat)'!L$9:L$187,0)),"-")</f>
        <v>音更町</v>
      </c>
      <c r="V160" t="str">
        <f>IFERROR(INDEX('貼_てんさい(市町村別・e-stat)'!$D$9:$D$187,MATCH('貼_てんさい(市町村別・e-stat)'!$A18,'貼_てんさい(市町村別・e-stat)'!K$9:K$187,0)),"-")</f>
        <v>清里町</v>
      </c>
      <c r="W160" t="str">
        <f>IFERROR(INDEX('貼_てんさい(市町村別・e-stat)'!$D$9:$D$187,MATCH('貼_てんさい(市町村別・e-stat)'!$A18,'貼_てんさい(市町村別・e-stat)'!L$9:L$187,0)),"-")</f>
        <v>幕別町</v>
      </c>
      <c r="X160" t="str">
        <f>IFERROR(INDEX('貼_てんさい(市町村別・e-stat)'!$D$9:$D$187,MATCH('貼_てんさい(市町村別・e-stat)'!$A18,'貼_てんさい(市町村別・e-stat)'!M$9:M$187,0)),"-")</f>
        <v>名寄市</v>
      </c>
      <c r="Y160" t="str">
        <f>IFERROR(INDEX('貼_そば(市町村別・e-stat)'!$D$9:$D$187,MATCH('貼_そば(市町村別・e-stat)'!$A18,'貼_そば(市町村別・e-stat)'!K$9:K$187,0)),"-")</f>
        <v>中川町</v>
      </c>
      <c r="Z160" t="str">
        <f>IFERROR(INDEX('貼_そば(市町村別・e-stat)'!$D$9:$D$187,MATCH('貼_そば(市町村別・e-stat)'!$A18,'貼_そば(市町村別・e-stat)'!L$9:L$187,0)),"-")</f>
        <v>新得町</v>
      </c>
      <c r="AA160" t="str">
        <f>IFERROR(INDEX('貼_そば(市町村別・e-stat)'!$D$9:$D$187,MATCH('貼_そば(市町村別・e-stat)'!$A18,'貼_そば(市町村別・e-stat)'!M$9:M$187,0)),"-")</f>
        <v>千歳市</v>
      </c>
      <c r="AB160" t="str">
        <f>IFERROR(INDEX('貼_ばれいしょ(市町村別・公表資料)'!$M$16:$M$194,MATCH('貼_ばれいしょ(市町村別・公表資料)'!$L25,'貼_ばれいしょ(市町村別・公表資料)'!O$16:O$194,0)),"-")</f>
        <v>大空町</v>
      </c>
      <c r="AC160" t="str">
        <f>IFERROR(INDEX('貼_ばれいしょ(市町村別・公表資料)'!$M$16:$M$194,MATCH('貼_ばれいしょ(市町村別・公表資料)'!$L25,'貼_ばれいしょ(市町村別・公表資料)'!U$16:U$194,0)),"-")</f>
        <v>音更町</v>
      </c>
      <c r="AD160" t="str">
        <f>IFERROR(INDEX('貼_ばれいしょ(市町村別・公表資料)'!$M$16:$M$194,MATCH('貼_ばれいしょ(市町村別・公表資料)'!$L25,'貼_ばれいしょ(市町村別・公表資料)'!AA$16:AA$194,0)),"-")</f>
        <v>網走市</v>
      </c>
      <c r="AE160" t="str">
        <f>IFERROR(INDEX('貼_なたね(市町村別・e-stat)'!$D$9:$D$187,MATCH('貼_なたね(市町村別・e-stat)'!$A18,'貼_なたね(市町村別・e-stat)'!K$9:K$187,0)),"-")</f>
        <v>-</v>
      </c>
      <c r="AF160" t="str">
        <f>IFERROR(INDEX('貼_なたね(市町村別・e-stat)'!$D$9:$D$187,MATCH('貼_なたね(市町村別・e-stat)'!$A18,'貼_なたね(市町村別・e-stat)'!L$9:L$187,0)),"-")</f>
        <v>-</v>
      </c>
      <c r="AG160" t="str">
        <f>IFERROR(INDEX('貼_なたね(市町村別・e-stat)'!$D$9:$D$187,MATCH('貼_なたね(市町村別・e-stat)'!$A18,'貼_なたね(市町村別・e-stat)'!M$9:M$187,0)),"-")</f>
        <v>-</v>
      </c>
    </row>
    <row r="161" spans="3:33">
      <c r="C161">
        <v>11</v>
      </c>
      <c r="D161" t="str">
        <f>IFERROR(INDEX('貼_耕地面積(市町村別・e-stat)'!$D$9:$D$187,MATCH('貼_耕地面積(市町村別・e-stat)'!$A19,'貼_耕地面積(市町村別・e-stat)'!K$9:K$187,0)),"-")</f>
        <v>士幌町</v>
      </c>
      <c r="E161" t="str">
        <f>IFERROR(INDEX('貼_耕地面積(市町村別・e-stat)'!$D$9:$D$187,MATCH('貼_耕地面積(市町村別・e-stat)'!$A19,'貼_耕地面積(市町村別・e-stat)'!L$9:L$187,0)),"-")</f>
        <v>新十津川町</v>
      </c>
      <c r="F161" t="str">
        <f>IFERROR(INDEX('貼_耕地面積(市町村別・e-stat)'!$D$9:$D$187,MATCH('貼_耕地面積(市町村別・e-stat)'!$A19,'貼_耕地面積(市町村別・e-stat)'!M$9:M$187,0)),"-")</f>
        <v>稚内市</v>
      </c>
      <c r="G161" t="str">
        <f>IFERROR(INDEX('貼_水稲(市町村別・e-stat)'!$D$9:$D$187,MATCH('貼_水稲(市町村別・e-stat)'!$A19,'貼_水稲(市町村別・e-stat)'!I$9:I$187,0)),"-")</f>
        <v>士別市</v>
      </c>
      <c r="H161" t="str">
        <f>IFERROR(INDEX('貼_水稲(市町村別・e-stat)'!$D$9:$D$187,MATCH('貼_水稲(市町村別・e-stat)'!$A19,'貼_水稲(市町村別・e-stat)'!J$9:J$187,0)),"-")</f>
        <v>秩父別町</v>
      </c>
      <c r="I161" t="str">
        <f>IFERROR(INDEX('貼_水稲(市町村別・e-stat)'!$D$9:$D$187,MATCH('貼_水稲(市町村別・e-stat)'!$A19,'貼_水稲(市町村別・e-stat)'!K$9:K$187,0)),"-")</f>
        <v>東川町</v>
      </c>
      <c r="J161" t="str">
        <f>IFERROR(INDEX('貼_小麦(市町村別・e-stat)'!$D$9:$D$187,MATCH('貼_小麦(市町村別・e-stat)'!$A19,'貼_小麦(市町村別・e-stat)'!Z$9:Z$187,0)),"-")</f>
        <v>当別町</v>
      </c>
      <c r="K161" t="str">
        <f>IFERROR(INDEX('貼_小麦(市町村別・e-stat)'!$D$9:$D$187,MATCH('貼_小麦(市町村別・e-stat)'!$A19,'貼_小麦(市町村別・e-stat)'!AA$9:AA$187,0)),"-")</f>
        <v>斜里町</v>
      </c>
      <c r="L161" t="str">
        <f>IFERROR(INDEX('貼_小麦(市町村別・e-stat)'!$D$9:$D$187,MATCH('貼_小麦(市町村別・e-stat)'!$A19,'貼_小麦(市町村別・e-stat)'!AB$9:AB$187,0)),"-")</f>
        <v>士幌町</v>
      </c>
      <c r="M161" t="str">
        <f>IFERROR(INDEX('貼_小麦(市町村別・公表資料)'!$AH$38:$AH$216,MATCH('貼_小麦(市町村別・公表資料)'!$AG48,'貼_小麦(市町村別・公表資料)'!BB$38:BB$216,0)),"-")</f>
        <v>当別町</v>
      </c>
      <c r="N161" t="str">
        <f>IFERROR(INDEX('貼_小麦(市町村別・公表資料)'!$AH$38:$AH$216,MATCH('貼_小麦(市町村別・公表資料)'!$AG48,'貼_小麦(市町村別・公表資料)'!BH$38:BH$216,0)),"-")</f>
        <v>斜里町</v>
      </c>
      <c r="O161" t="str">
        <f>IFERROR(INDEX('貼_小麦(市町村別・公表資料)'!$AH$38:$AH$216,MATCH('貼_小麦(市町村別・公表資料)'!$AG48,'貼_小麦(市町村別・公表資料)'!BN$38:BN$216,0)),"-")</f>
        <v>帯広市</v>
      </c>
      <c r="P161" t="str">
        <f>IFERROR(INDEX('貼_小麦(市町村別・公表資料)'!$AH$38:$AH$216,MATCH('貼_小麦(市町村別・公表資料)'!$AG48,'貼_小麦(市町村別・公表資料)'!BT$38:BT$216,0)),"-")</f>
        <v>清里町</v>
      </c>
      <c r="Q161" t="str">
        <f>IFERROR(INDEX('貼_小麦(市町村別・公表資料)'!$AH$38:$AH$216,MATCH('貼_小麦(市町村別・公表資料)'!$AG48,'貼_小麦(市町村別・公表資料)'!BZ$38:BZ$216,0)),"-")</f>
        <v>斜里町</v>
      </c>
      <c r="R161" t="str">
        <f>IFERROR(INDEX('貼_小麦(市町村別・公表資料)'!$AH$38:$AH$216,MATCH('貼_小麦(市町村別・公表資料)'!$AG48,'貼_小麦(市町村別・公表資料)'!CF$38:CF$216,0)),"-")</f>
        <v>栗山町</v>
      </c>
      <c r="S161" t="str">
        <f>IFERROR(INDEX('貼_大豆(市町村別・e-stat)'!$C$9:$C$187,MATCH('貼_大豆(市町村別・e-stat)'!$A19,'貼_大豆(市町村別・e-stat)'!J$9:J$187,0)),"-")</f>
        <v>士幌町</v>
      </c>
      <c r="T161" t="str">
        <f>IFERROR(INDEX('貼_大豆(市町村別・e-stat)'!$C$9:$C$187,MATCH('貼_大豆(市町村別・e-stat)'!$A19,'貼_大豆(市町村別・e-stat)'!K$9:K$187,0)),"-")</f>
        <v>北見市</v>
      </c>
      <c r="U161" t="str">
        <f>IFERROR(INDEX('貼_大豆(市町村別・e-stat)'!$C$9:$C$187,MATCH('貼_大豆(市町村別・e-stat)'!$A19,'貼_大豆(市町村別・e-stat)'!L$9:L$187,0)),"-")</f>
        <v>恵庭市</v>
      </c>
      <c r="V161" t="str">
        <f>IFERROR(INDEX('貼_てんさい(市町村別・e-stat)'!$D$9:$D$187,MATCH('貼_てんさい(市町村別・e-stat)'!$A19,'貼_てんさい(市町村別・e-stat)'!K$9:K$187,0)),"-")</f>
        <v>士幌町</v>
      </c>
      <c r="W161" t="str">
        <f>IFERROR(INDEX('貼_てんさい(市町村別・e-stat)'!$D$9:$D$187,MATCH('貼_てんさい(市町村別・e-stat)'!$A19,'貼_てんさい(市町村別・e-stat)'!L$9:L$187,0)),"-")</f>
        <v>清里町</v>
      </c>
      <c r="X161" t="str">
        <f>IFERROR(INDEX('貼_てんさい(市町村別・e-stat)'!$D$9:$D$187,MATCH('貼_てんさい(市町村別・e-stat)'!$A19,'貼_てんさい(市町村別・e-stat)'!M$9:M$187,0)),"-")</f>
        <v>旭川市</v>
      </c>
      <c r="Y161" t="str">
        <f>IFERROR(INDEX('貼_そば(市町村別・e-stat)'!$D$9:$D$187,MATCH('貼_そば(市町村別・e-stat)'!$A19,'貼_そば(市町村別・e-stat)'!K$9:K$187,0)),"-")</f>
        <v>沼田町</v>
      </c>
      <c r="Z161" t="str">
        <f>IFERROR(INDEX('貼_そば(市町村別・e-stat)'!$D$9:$D$187,MATCH('貼_そば(市町村別・e-stat)'!$A19,'貼_そば(市町村別・e-stat)'!L$9:L$187,0)),"-")</f>
        <v>和寒町</v>
      </c>
      <c r="AA161" t="str">
        <f>IFERROR(INDEX('貼_そば(市町村別・e-stat)'!$D$9:$D$187,MATCH('貼_そば(市町村別・e-stat)'!$A19,'貼_そば(市町村別・e-stat)'!M$9:M$187,0)),"-")</f>
        <v>石狩市</v>
      </c>
      <c r="AB161" t="str">
        <f>IFERROR(INDEX('貼_ばれいしょ(市町村別・公表資料)'!$M$16:$M$194,MATCH('貼_ばれいしょ(市町村別・公表資料)'!$L26,'貼_ばれいしょ(市町村別・公表資料)'!O$16:O$194,0)),"-")</f>
        <v>清里町</v>
      </c>
      <c r="AC161" t="str">
        <f>IFERROR(INDEX('貼_ばれいしょ(市町村別・公表資料)'!$M$16:$M$194,MATCH('貼_ばれいしょ(市町村別・公表資料)'!$L26,'貼_ばれいしょ(市町村別・公表資料)'!U$16:U$194,0)),"-")</f>
        <v>清里町</v>
      </c>
      <c r="AD161" t="str">
        <f>IFERROR(INDEX('貼_ばれいしょ(市町村別・公表資料)'!$M$16:$M$194,MATCH('貼_ばれいしょ(市町村別・公表資料)'!$L26,'貼_ばれいしょ(市町村別・公表資料)'!AA$16:AA$194,0)),"-")</f>
        <v>士幌町</v>
      </c>
      <c r="AE161" t="str">
        <f>IFERROR(INDEX('貼_なたね(市町村別・e-stat)'!$D$9:$D$187,MATCH('貼_なたね(市町村別・e-stat)'!$A19,'貼_なたね(市町村別・e-stat)'!K$9:K$187,0)),"-")</f>
        <v>-</v>
      </c>
      <c r="AF161" t="str">
        <f>IFERROR(INDEX('貼_なたね(市町村別・e-stat)'!$D$9:$D$187,MATCH('貼_なたね(市町村別・e-stat)'!$A19,'貼_なたね(市町村別・e-stat)'!L$9:L$187,0)),"-")</f>
        <v>-</v>
      </c>
      <c r="AG161" t="str">
        <f>IFERROR(INDEX('貼_なたね(市町村別・e-stat)'!$D$9:$D$187,MATCH('貼_なたね(市町村別・e-stat)'!$A19,'貼_なたね(市町村別・e-stat)'!M$9:M$187,0)),"-")</f>
        <v>-</v>
      </c>
    </row>
    <row r="162" spans="3:33">
      <c r="C162">
        <v>12</v>
      </c>
      <c r="D162" t="str">
        <f>IFERROR(INDEX('貼_耕地面積(市町村別・e-stat)'!$D$9:$D$187,MATCH('貼_耕地面積(市町村別・e-stat)'!$A20,'貼_耕地面積(市町村別・e-stat)'!K$9:K$187,0)),"-")</f>
        <v>清水町</v>
      </c>
      <c r="E162" t="str">
        <f>IFERROR(INDEX('貼_耕地面積(市町村別・e-stat)'!$D$9:$D$187,MATCH('貼_耕地面積(市町村別・e-stat)'!$A20,'貼_耕地面積(市町村別・e-stat)'!L$9:L$187,0)),"-")</f>
        <v>江別市</v>
      </c>
      <c r="F162" t="str">
        <f>IFERROR(INDEX('貼_耕地面積(市町村別・e-stat)'!$D$9:$D$187,MATCH('貼_耕地面積(市町村別・e-stat)'!$A20,'貼_耕地面積(市町村別・e-stat)'!M$9:M$187,0)),"-")</f>
        <v>浜中町</v>
      </c>
      <c r="G162" t="str">
        <f>IFERROR(INDEX('貼_水稲(市町村別・e-stat)'!$D$9:$D$187,MATCH('貼_水稲(市町村別・e-stat)'!$A20,'貼_水稲(市町村別・e-stat)'!I$9:I$187,0)),"-")</f>
        <v>雨竜町</v>
      </c>
      <c r="H162" t="str">
        <f>IFERROR(INDEX('貼_水稲(市町村別・e-stat)'!$D$9:$D$187,MATCH('貼_水稲(市町村別・e-stat)'!$A20,'貼_水稲(市町村別・e-stat)'!J$9:J$187,0)),"-")</f>
        <v>雨竜町</v>
      </c>
      <c r="I162" t="str">
        <f>IFERROR(INDEX('貼_水稲(市町村別・e-stat)'!$D$9:$D$187,MATCH('貼_水稲(市町村別・e-stat)'!$A20,'貼_水稲(市町村別・e-stat)'!K$9:K$187,0)),"-")</f>
        <v>遠別町</v>
      </c>
      <c r="J162" t="str">
        <f>IFERROR(INDEX('貼_小麦(市町村別・e-stat)'!$D$9:$D$187,MATCH('貼_小麦(市町村別・e-stat)'!$A20,'貼_小麦(市町村別・e-stat)'!Z$9:Z$187,0)),"-")</f>
        <v>斜里町</v>
      </c>
      <c r="K162" t="str">
        <f>IFERROR(INDEX('貼_小麦(市町村別・e-stat)'!$D$9:$D$187,MATCH('貼_小麦(市町村別・e-stat)'!$A20,'貼_小麦(市町村別・e-stat)'!AA$9:AA$187,0)),"-")</f>
        <v>美瑛町</v>
      </c>
      <c r="L162" t="str">
        <f>IFERROR(INDEX('貼_小麦(市町村別・e-stat)'!$D$9:$D$187,MATCH('貼_小麦(市町村別・e-stat)'!$A20,'貼_小麦(市町村別・e-stat)'!AB$9:AB$187,0)),"-")</f>
        <v>帯広市</v>
      </c>
      <c r="M162" t="str">
        <f>IFERROR(INDEX('貼_小麦(市町村別・公表資料)'!$AH$38:$AH$216,MATCH('貼_小麦(市町村別・公表資料)'!$AG49,'貼_小麦(市町村別・公表資料)'!BB$38:BB$216,0)),"-")</f>
        <v>斜里町</v>
      </c>
      <c r="N162" t="str">
        <f>IFERROR(INDEX('貼_小麦(市町村別・公表資料)'!$AH$38:$AH$216,MATCH('貼_小麦(市町村別・公表資料)'!$AG49,'貼_小麦(市町村別・公表資料)'!BH$38:BH$216,0)),"-")</f>
        <v>清水町</v>
      </c>
      <c r="O162" t="str">
        <f>IFERROR(INDEX('貼_小麦(市町村別・公表資料)'!$AH$38:$AH$216,MATCH('貼_小麦(市町村別・公表資料)'!$AG49,'貼_小麦(市町村別・公表資料)'!BN$38:BN$216,0)),"-")</f>
        <v>鹿追町</v>
      </c>
      <c r="P162" t="str">
        <f>IFERROR(INDEX('貼_小麦(市町村別・公表資料)'!$AH$38:$AH$216,MATCH('貼_小麦(市町村別・公表資料)'!$AG49,'貼_小麦(市町村別・公表資料)'!BT$38:BT$216,0)),"-")</f>
        <v>上富良野町</v>
      </c>
      <c r="Q162" t="str">
        <f>IFERROR(INDEX('貼_小麦(市町村別・公表資料)'!$AH$38:$AH$216,MATCH('貼_小麦(市町村別・公表資料)'!$AG49,'貼_小麦(市町村別・公表資料)'!BZ$38:BZ$216,0)),"-")</f>
        <v>小清水町</v>
      </c>
      <c r="R162" t="str">
        <f>IFERROR(INDEX('貼_小麦(市町村別・公表資料)'!$AH$38:$AH$216,MATCH('貼_小麦(市町村別・公表資料)'!$AG49,'貼_小麦(市町村別・公表資料)'!CF$38:CF$216,0)),"-")</f>
        <v>長沼町</v>
      </c>
      <c r="S162" t="str">
        <f>IFERROR(INDEX('貼_大豆(市町村別・e-stat)'!$C$9:$C$187,MATCH('貼_大豆(市町村別・e-stat)'!$A20,'貼_大豆(市町村別・e-stat)'!J$9:J$187,0)),"-")</f>
        <v>安平町</v>
      </c>
      <c r="T162" t="str">
        <f>IFERROR(INDEX('貼_大豆(市町村別・e-stat)'!$C$9:$C$187,MATCH('貼_大豆(市町村別・e-stat)'!$A20,'貼_大豆(市町村別・e-stat)'!K$9:K$187,0)),"-")</f>
        <v>清水町</v>
      </c>
      <c r="U162" t="str">
        <f>IFERROR(INDEX('貼_大豆(市町村別・e-stat)'!$C$9:$C$187,MATCH('貼_大豆(市町村別・e-stat)'!$A20,'貼_大豆(市町村別・e-stat)'!L$9:L$187,0)),"-")</f>
        <v>鹿追町</v>
      </c>
      <c r="V162" t="str">
        <f>IFERROR(INDEX('貼_てんさい(市町村別・e-stat)'!$D$9:$D$187,MATCH('貼_てんさい(市町村別・e-stat)'!$A20,'貼_てんさい(市町村別・e-stat)'!K$9:K$187,0)),"-")</f>
        <v>美幌町</v>
      </c>
      <c r="W162" t="str">
        <f>IFERROR(INDEX('貼_てんさい(市町村別・e-stat)'!$D$9:$D$187,MATCH('貼_てんさい(市町村別・e-stat)'!$A20,'貼_てんさい(市町村別・e-stat)'!L$9:L$187,0)),"-")</f>
        <v>士幌町</v>
      </c>
      <c r="X162" t="str">
        <f>IFERROR(INDEX('貼_てんさい(市町村別・e-stat)'!$D$9:$D$187,MATCH('貼_てんさい(市町村別・e-stat)'!$A20,'貼_てんさい(市町村別・e-stat)'!M$9:M$187,0)),"-")</f>
        <v>小清水町</v>
      </c>
      <c r="Y162" t="str">
        <f>IFERROR(INDEX('貼_そば(市町村別・e-stat)'!$D$9:$D$187,MATCH('貼_そば(市町村別・e-stat)'!$A20,'貼_そば(市町村別・e-stat)'!K$9:K$187,0)),"-")</f>
        <v>和寒町</v>
      </c>
      <c r="Z162" t="str">
        <f>IFERROR(INDEX('貼_そば(市町村別・e-stat)'!$D$9:$D$187,MATCH('貼_そば(市町村別・e-stat)'!$A20,'貼_そば(市町村別・e-stat)'!L$9:L$187,0)),"-")</f>
        <v>共和町</v>
      </c>
      <c r="AA162" t="str">
        <f>IFERROR(INDEX('貼_そば(市町村別・e-stat)'!$D$9:$D$187,MATCH('貼_そば(市町村別・e-stat)'!$A20,'貼_そば(市町村別・e-stat)'!M$9:M$187,0)),"-")</f>
        <v>清水町</v>
      </c>
      <c r="AB162" t="str">
        <f>IFERROR(INDEX('貼_ばれいしょ(市町村別・公表資料)'!$M$16:$M$194,MATCH('貼_ばれいしょ(市町村別・公表資料)'!$L27,'貼_ばれいしょ(市町村別・公表資料)'!O$16:O$194,0)),"-")</f>
        <v>北見市</v>
      </c>
      <c r="AC162" t="str">
        <f>IFERROR(INDEX('貼_ばれいしょ(市町村別・公表資料)'!$M$16:$M$194,MATCH('貼_ばれいしょ(市町村別・公表資料)'!$L27,'貼_ばれいしょ(市町村別・公表資料)'!U$16:U$194,0)),"-")</f>
        <v>北見市</v>
      </c>
      <c r="AD162" t="str">
        <f>IFERROR(INDEX('貼_ばれいしょ(市町村別・公表資料)'!$M$16:$M$194,MATCH('貼_ばれいしょ(市町村別・公表資料)'!$L27,'貼_ばれいしょ(市町村別・公表資料)'!AA$16:AA$194,0)),"-")</f>
        <v>浦幌町</v>
      </c>
      <c r="AE162" t="str">
        <f>IFERROR(INDEX('貼_なたね(市町村別・e-stat)'!$D$9:$D$187,MATCH('貼_なたね(市町村別・e-stat)'!$A20,'貼_なたね(市町村別・e-stat)'!K$9:K$187,0)),"-")</f>
        <v>-</v>
      </c>
      <c r="AF162" t="str">
        <f>IFERROR(INDEX('貼_なたね(市町村別・e-stat)'!$D$9:$D$187,MATCH('貼_なたね(市町村別・e-stat)'!$A20,'貼_なたね(市町村別・e-stat)'!L$9:L$187,0)),"-")</f>
        <v>-</v>
      </c>
      <c r="AG162" t="str">
        <f>IFERROR(INDEX('貼_なたね(市町村別・e-stat)'!$D$9:$D$187,MATCH('貼_なたね(市町村別・e-stat)'!$A20,'貼_なたね(市町村別・e-stat)'!M$9:M$187,0)),"-")</f>
        <v>-</v>
      </c>
    </row>
    <row r="163" spans="3:33">
      <c r="C163">
        <v>13</v>
      </c>
      <c r="D163" t="str">
        <f>IFERROR(INDEX('貼_耕地面積(市町村別・e-stat)'!$D$9:$D$187,MATCH('貼_耕地面積(市町村別・e-stat)'!$A21,'貼_耕地面積(市町村別・e-stat)'!K$9:K$187,0)),"-")</f>
        <v>稚内市</v>
      </c>
      <c r="E163" t="str">
        <f>IFERROR(INDEX('貼_耕地面積(市町村別・e-stat)'!$D$9:$D$187,MATCH('貼_耕地面積(市町村別・e-stat)'!$A21,'貼_耕地面積(市町村別・e-stat)'!L$9:L$187,0)),"-")</f>
        <v>栗山町</v>
      </c>
      <c r="F163" t="str">
        <f>IFERROR(INDEX('貼_耕地面積(市町村別・e-stat)'!$D$9:$D$187,MATCH('貼_耕地面積(市町村別・e-stat)'!$A21,'貼_耕地面積(市町村別・e-stat)'!M$9:M$187,0)),"-")</f>
        <v>大樹町</v>
      </c>
      <c r="G163" t="str">
        <f>IFERROR(INDEX('貼_水稲(市町村別・e-stat)'!$D$9:$D$187,MATCH('貼_水稲(市町村別・e-stat)'!$A21,'貼_水稲(市町村別・e-stat)'!I$9:I$187,0)),"-")</f>
        <v>東川町</v>
      </c>
      <c r="H163" t="str">
        <f>IFERROR(INDEX('貼_水稲(市町村別・e-stat)'!$D$9:$D$187,MATCH('貼_水稲(市町村別・e-stat)'!$A21,'貼_水稲(市町村別・e-stat)'!J$9:J$187,0)),"-")</f>
        <v>東川町</v>
      </c>
      <c r="I163" t="str">
        <f>IFERROR(INDEX('貼_水稲(市町村別・e-stat)'!$D$9:$D$187,MATCH('貼_水稲(市町村別・e-stat)'!$A21,'貼_水稲(市町村別・e-stat)'!K$9:K$187,0)),"-")</f>
        <v>美瑛町</v>
      </c>
      <c r="J163" t="str">
        <f>IFERROR(INDEX('貼_小麦(市町村別・e-stat)'!$D$9:$D$187,MATCH('貼_小麦(市町村別・e-stat)'!$A21,'貼_小麦(市町村別・e-stat)'!Z$9:Z$187,0)),"-")</f>
        <v>清水町</v>
      </c>
      <c r="K163" t="str">
        <f>IFERROR(INDEX('貼_小麦(市町村別・e-stat)'!$D$9:$D$187,MATCH('貼_小麦(市町村別・e-stat)'!$A21,'貼_小麦(市町村別・e-stat)'!AA$9:AA$187,0)),"-")</f>
        <v>清水町</v>
      </c>
      <c r="L163" t="str">
        <f>IFERROR(INDEX('貼_小麦(市町村別・e-stat)'!$D$9:$D$187,MATCH('貼_小麦(市町村別・e-stat)'!$A21,'貼_小麦(市町村別・e-stat)'!AB$9:AB$187,0)),"-")</f>
        <v>中札内村</v>
      </c>
      <c r="M163" t="str">
        <f>IFERROR(INDEX('貼_小麦(市町村別・公表資料)'!$AH$38:$AH$216,MATCH('貼_小麦(市町村別・公表資料)'!$AG50,'貼_小麦(市町村別・公表資料)'!BB$38:BB$216,0)),"-")</f>
        <v>美瑛町</v>
      </c>
      <c r="N163" t="str">
        <f>IFERROR(INDEX('貼_小麦(市町村別・公表資料)'!$AH$38:$AH$216,MATCH('貼_小麦(市町村別・公表資料)'!$AG50,'貼_小麦(市町村別・公表資料)'!BH$38:BH$216,0)),"-")</f>
        <v>本別町</v>
      </c>
      <c r="O163" t="str">
        <f>IFERROR(INDEX('貼_小麦(市町村別・公表資料)'!$AH$38:$AH$216,MATCH('貼_小麦(市町村別・公表資料)'!$AG50,'貼_小麦(市町村別・公表資料)'!BN$38:BN$216,0)),"-")</f>
        <v>士幌町</v>
      </c>
      <c r="P163" t="str">
        <f>IFERROR(INDEX('貼_小麦(市町村別・公表資料)'!$AH$38:$AH$216,MATCH('貼_小麦(市町村別・公表資料)'!$AG50,'貼_小麦(市町村別・公表資料)'!BT$38:BT$216,0)),"-")</f>
        <v>斜里町</v>
      </c>
      <c r="Q163" t="str">
        <f>IFERROR(INDEX('貼_小麦(市町村別・公表資料)'!$AH$38:$AH$216,MATCH('貼_小麦(市町村別・公表資料)'!$AG50,'貼_小麦(市町村別・公表資料)'!BZ$38:BZ$216,0)),"-")</f>
        <v>安平町</v>
      </c>
      <c r="R163" t="str">
        <f>IFERROR(INDEX('貼_小麦(市町村別・公表資料)'!$AH$38:$AH$216,MATCH('貼_小麦(市町村別・公表資料)'!$AG50,'貼_小麦(市町村別・公表資料)'!CF$38:CF$216,0)),"-")</f>
        <v>清里町</v>
      </c>
      <c r="S163" t="str">
        <f>IFERROR(INDEX('貼_大豆(市町村別・e-stat)'!$C$9:$C$187,MATCH('貼_大豆(市町村別・e-stat)'!$A21,'貼_大豆(市町村別・e-stat)'!J$9:J$187,0)),"-")</f>
        <v>清水町</v>
      </c>
      <c r="T163" t="str">
        <f>IFERROR(INDEX('貼_大豆(市町村別・e-stat)'!$C$9:$C$187,MATCH('貼_大豆(市町村別・e-stat)'!$A21,'貼_大豆(市町村別・e-stat)'!K$9:K$187,0)),"-")</f>
        <v>美瑛町</v>
      </c>
      <c r="U163" t="str">
        <f>IFERROR(INDEX('貼_大豆(市町村別・e-stat)'!$C$9:$C$187,MATCH('貼_大豆(市町村別・e-stat)'!$A21,'貼_大豆(市町村別・e-stat)'!L$9:L$187,0)),"-")</f>
        <v>江別市</v>
      </c>
      <c r="V163" t="str">
        <f>IFERROR(INDEX('貼_てんさい(市町村別・e-stat)'!$D$9:$D$187,MATCH('貼_てんさい(市町村別・e-stat)'!$A21,'貼_てんさい(市町村別・e-stat)'!K$9:K$187,0)),"-")</f>
        <v>更別村</v>
      </c>
      <c r="W163" t="str">
        <f>IFERROR(INDEX('貼_てんさい(市町村別・e-stat)'!$D$9:$D$187,MATCH('貼_てんさい(市町村別・e-stat)'!$A21,'貼_てんさい(市町村別・e-stat)'!L$9:L$187,0)),"-")</f>
        <v>美幌町</v>
      </c>
      <c r="X163" t="str">
        <f>IFERROR(INDEX('貼_てんさい(市町村別・e-stat)'!$D$9:$D$187,MATCH('貼_てんさい(市町村別・e-stat)'!$A21,'貼_てんさい(市町村別・e-stat)'!M$9:M$187,0)),"-")</f>
        <v>中富良野町</v>
      </c>
      <c r="Y163" t="str">
        <f>IFERROR(INDEX('貼_そば(市町村別・e-stat)'!$D$9:$D$187,MATCH('貼_そば(市町村別・e-stat)'!$A21,'貼_そば(市町村別・e-stat)'!K$9:K$187,0)),"-")</f>
        <v>新十津川町</v>
      </c>
      <c r="Z163" t="str">
        <f>IFERROR(INDEX('貼_そば(市町村別・e-stat)'!$D$9:$D$187,MATCH('貼_そば(市町村別・e-stat)'!$A21,'貼_そば(市町村別・e-stat)'!L$9:L$187,0)),"-")</f>
        <v>美深町</v>
      </c>
      <c r="AA163" t="str">
        <f>IFERROR(INDEX('貼_そば(市町村別・e-stat)'!$D$9:$D$187,MATCH('貼_そば(市町村別・e-stat)'!$A21,'貼_そば(市町村別・e-stat)'!M$9:M$187,0)),"-")</f>
        <v>倶知安町</v>
      </c>
      <c r="AB163" t="str">
        <f>IFERROR(INDEX('貼_ばれいしょ(市町村別・公表資料)'!$M$16:$M$194,MATCH('貼_ばれいしょ(市町村別・公表資料)'!$L28,'貼_ばれいしょ(市町村別・公表資料)'!O$16:O$194,0)),"-")</f>
        <v>美幌町</v>
      </c>
      <c r="AC163" t="str">
        <f>IFERROR(INDEX('貼_ばれいしょ(市町村別・公表資料)'!$M$16:$M$194,MATCH('貼_ばれいしょ(市町村別・公表資料)'!$L28,'貼_ばれいしょ(市町村別・公表資料)'!U$16:U$194,0)),"-")</f>
        <v>美幌町</v>
      </c>
      <c r="AD163" t="str">
        <f>IFERROR(INDEX('貼_ばれいしょ(市町村別・公表資料)'!$M$16:$M$194,MATCH('貼_ばれいしょ(市町村別・公表資料)'!$L28,'貼_ばれいしょ(市町村別・公表資料)'!AA$16:AA$194,0)),"-")</f>
        <v>栗山町</v>
      </c>
      <c r="AE163" t="str">
        <f>IFERROR(INDEX('貼_なたね(市町村別・e-stat)'!$D$9:$D$187,MATCH('貼_なたね(市町村別・e-stat)'!$A21,'貼_なたね(市町村別・e-stat)'!K$9:K$187,0)),"-")</f>
        <v>-</v>
      </c>
      <c r="AF163" t="str">
        <f>IFERROR(INDEX('貼_なたね(市町村別・e-stat)'!$D$9:$D$187,MATCH('貼_なたね(市町村別・e-stat)'!$A21,'貼_なたね(市町村別・e-stat)'!L$9:L$187,0)),"-")</f>
        <v>-</v>
      </c>
      <c r="AG163" t="str">
        <f>IFERROR(INDEX('貼_なたね(市町村別・e-stat)'!$D$9:$D$187,MATCH('貼_なたね(市町村別・e-stat)'!$A21,'貼_なたね(市町村別・e-stat)'!M$9:M$187,0)),"-")</f>
        <v>-</v>
      </c>
    </row>
    <row r="164" spans="3:33">
      <c r="C164">
        <v>14</v>
      </c>
      <c r="D164" t="str">
        <f>IFERROR(INDEX('貼_耕地面積(市町村別・e-stat)'!$D$9:$D$187,MATCH('貼_耕地面積(市町村別・e-stat)'!$A22,'貼_耕地面積(市町村別・e-stat)'!K$9:K$187,0)),"-")</f>
        <v>浜中町</v>
      </c>
      <c r="E164" t="str">
        <f>IFERROR(INDEX('貼_耕地面積(市町村別・e-stat)'!$D$9:$D$187,MATCH('貼_耕地面積(市町村別・e-stat)'!$A22,'貼_耕地面積(市町村別・e-stat)'!L$9:L$187,0)),"-")</f>
        <v>由仁町</v>
      </c>
      <c r="F164" t="str">
        <f>IFERROR(INDEX('貼_耕地面積(市町村別・e-stat)'!$D$9:$D$187,MATCH('貼_耕地面積(市町村別・e-stat)'!$A22,'貼_耕地面積(市町村別・e-stat)'!M$9:M$187,0)),"-")</f>
        <v>網走市</v>
      </c>
      <c r="G164" t="str">
        <f>IFERROR(INDEX('貼_水稲(市町村別・e-stat)'!$D$9:$D$187,MATCH('貼_水稲(市町村別・e-stat)'!$A22,'貼_水稲(市町村別・e-stat)'!I$9:I$187,0)),"-")</f>
        <v>秩父別町</v>
      </c>
      <c r="H164" t="str">
        <f>IFERROR(INDEX('貼_水稲(市町村別・e-stat)'!$D$9:$D$187,MATCH('貼_水稲(市町村別・e-stat)'!$A22,'貼_水稲(市町村別・e-stat)'!J$9:J$187,0)),"-")</f>
        <v>妹背牛町</v>
      </c>
      <c r="I164" t="str">
        <f>IFERROR(INDEX('貼_水稲(市町村別・e-stat)'!$D$9:$D$187,MATCH('貼_水稲(市町村別・e-stat)'!$A22,'貼_水稲(市町村別・e-stat)'!K$9:K$187,0)),"-")</f>
        <v>浦臼町</v>
      </c>
      <c r="J164" t="str">
        <f>IFERROR(INDEX('貼_小麦(市町村別・e-stat)'!$D$9:$D$187,MATCH('貼_小麦(市町村別・e-stat)'!$A22,'貼_小麦(市町村別・e-stat)'!Z$9:Z$187,0)),"-")</f>
        <v>美幌町</v>
      </c>
      <c r="K164" t="str">
        <f>IFERROR(INDEX('貼_小麦(市町村別・e-stat)'!$D$9:$D$187,MATCH('貼_小麦(市町村別・e-stat)'!$A22,'貼_小麦(市町村別・e-stat)'!AA$9:AA$187,0)),"-")</f>
        <v>本別町</v>
      </c>
      <c r="L164" t="str">
        <f>IFERROR(INDEX('貼_小麦(市町村別・e-stat)'!$D$9:$D$187,MATCH('貼_小麦(市町村別・e-stat)'!$A22,'貼_小麦(市町村別・e-stat)'!AB$9:AB$187,0)),"-")</f>
        <v>音更町</v>
      </c>
      <c r="M164" t="str">
        <f>IFERROR(INDEX('貼_小麦(市町村別・公表資料)'!$AH$38:$AH$216,MATCH('貼_小麦(市町村別・公表資料)'!$AG51,'貼_小麦(市町村別・公表資料)'!BB$38:BB$216,0)),"-")</f>
        <v>小清水町</v>
      </c>
      <c r="N164" t="str">
        <f>IFERROR(INDEX('貼_小麦(市町村別・公表資料)'!$AH$38:$AH$216,MATCH('貼_小麦(市町村別・公表資料)'!$AG51,'貼_小麦(市町村別・公表資料)'!BH$38:BH$216,0)),"-")</f>
        <v>士幌町</v>
      </c>
      <c r="O164" t="str">
        <f>IFERROR(INDEX('貼_小麦(市町村別・公表資料)'!$AH$38:$AH$216,MATCH('貼_小麦(市町村別・公表資料)'!$AG51,'貼_小麦(市町村別・公表資料)'!BN$38:BN$216,0)),"-")</f>
        <v>音更町</v>
      </c>
      <c r="P164" t="str">
        <f>IFERROR(INDEX('貼_小麦(市町村別・公表資料)'!$AH$38:$AH$216,MATCH('貼_小麦(市町村別・公表資料)'!$AG51,'貼_小麦(市町村別・公表資料)'!BT$38:BT$216,0)),"-")</f>
        <v>安平町</v>
      </c>
      <c r="Q164" t="str">
        <f>IFERROR(INDEX('貼_小麦(市町村別・公表資料)'!$AH$38:$AH$216,MATCH('貼_小麦(市町村別・公表資料)'!$AG51,'貼_小麦(市町村別・公表資料)'!BZ$38:BZ$216,0)),"-")</f>
        <v>長沼町</v>
      </c>
      <c r="R164" t="str">
        <f>IFERROR(INDEX('貼_小麦(市町村別・公表資料)'!$AH$38:$AH$216,MATCH('貼_小麦(市町村別・公表資料)'!$AG51,'貼_小麦(市町村別・公表資料)'!CF$38:CF$216,0)),"-")</f>
        <v>大空町</v>
      </c>
      <c r="S164" t="str">
        <f>IFERROR(INDEX('貼_大豆(市町村別・e-stat)'!$C$9:$C$187,MATCH('貼_大豆(市町村別・e-stat)'!$A22,'貼_大豆(市町村別・e-stat)'!J$9:J$187,0)),"-")</f>
        <v>上富良野町</v>
      </c>
      <c r="T164" t="str">
        <f>IFERROR(INDEX('貼_大豆(市町村別・e-stat)'!$C$9:$C$187,MATCH('貼_大豆(市町村別・e-stat)'!$A22,'貼_大豆(市町村別・e-stat)'!K$9:K$187,0)),"-")</f>
        <v>安平町</v>
      </c>
      <c r="U164" t="str">
        <f>IFERROR(INDEX('貼_大豆(市町村別・e-stat)'!$C$9:$C$187,MATCH('貼_大豆(市町村別・e-stat)'!$A22,'貼_大豆(市町村別・e-stat)'!L$9:L$187,0)),"-")</f>
        <v>佐呂間町</v>
      </c>
      <c r="V164" t="str">
        <f>IFERROR(INDEX('貼_てんさい(市町村別・e-stat)'!$D$9:$D$187,MATCH('貼_てんさい(市町村別・e-stat)'!$A22,'貼_てんさい(市町村別・e-stat)'!K$9:K$187,0)),"-")</f>
        <v>浦幌町</v>
      </c>
      <c r="W164" t="str">
        <f>IFERROR(INDEX('貼_てんさい(市町村別・e-stat)'!$D$9:$D$187,MATCH('貼_てんさい(市町村別・e-stat)'!$A22,'貼_てんさい(市町村別・e-stat)'!L$9:L$187,0)),"-")</f>
        <v>中札内村</v>
      </c>
      <c r="X164" t="str">
        <f>IFERROR(INDEX('貼_てんさい(市町村別・e-stat)'!$D$9:$D$187,MATCH('貼_てんさい(市町村別・e-stat)'!$A22,'貼_てんさい(市町村別・e-stat)'!M$9:M$187,0)),"-")</f>
        <v>帯広市</v>
      </c>
      <c r="Y164" t="str">
        <f>IFERROR(INDEX('貼_そば(市町村別・e-stat)'!$D$9:$D$187,MATCH('貼_そば(市町村別・e-stat)'!$A22,'貼_そば(市町村別・e-stat)'!K$9:K$187,0)),"-")</f>
        <v>共和町</v>
      </c>
      <c r="Z164" t="str">
        <f>IFERROR(INDEX('貼_そば(市町村別・e-stat)'!$D$9:$D$187,MATCH('貼_そば(市町村別・e-stat)'!$A22,'貼_そば(市町村別・e-stat)'!L$9:L$187,0)),"-")</f>
        <v>黒松内町</v>
      </c>
      <c r="AA164" t="str">
        <f>IFERROR(INDEX('貼_そば(市町村別・e-stat)'!$D$9:$D$187,MATCH('貼_そば(市町村別・e-stat)'!$A22,'貼_そば(市町村別・e-stat)'!M$9:M$187,0)),"-")</f>
        <v>富良野市</v>
      </c>
      <c r="AB164" t="str">
        <f>IFERROR(INDEX('貼_ばれいしょ(市町村別・公表資料)'!$M$16:$M$194,MATCH('貼_ばれいしょ(市町村別・公表資料)'!$L29,'貼_ばれいしょ(市町村別・公表資料)'!O$16:O$194,0)),"-")</f>
        <v>倶知安町</v>
      </c>
      <c r="AC164" t="str">
        <f>IFERROR(INDEX('貼_ばれいしょ(市町村別・公表資料)'!$M$16:$M$194,MATCH('貼_ばれいしょ(市町村別・公表資料)'!$L29,'貼_ばれいしょ(市町村別・公表資料)'!U$16:U$194,0)),"-")</f>
        <v>中札内村</v>
      </c>
      <c r="AD164" t="str">
        <f>IFERROR(INDEX('貼_ばれいしょ(市町村別・公表資料)'!$M$16:$M$194,MATCH('貼_ばれいしょ(市町村別・公表資料)'!$L29,'貼_ばれいしょ(市町村別・公表資料)'!AA$16:AA$194,0)),"-")</f>
        <v>安平町</v>
      </c>
      <c r="AE164" t="str">
        <f>IFERROR(INDEX('貼_なたね(市町村別・e-stat)'!$D$9:$D$187,MATCH('貼_なたね(市町村別・e-stat)'!$A22,'貼_なたね(市町村別・e-stat)'!K$9:K$187,0)),"-")</f>
        <v>-</v>
      </c>
      <c r="AF164" t="str">
        <f>IFERROR(INDEX('貼_なたね(市町村別・e-stat)'!$D$9:$D$187,MATCH('貼_なたね(市町村別・e-stat)'!$A22,'貼_なたね(市町村別・e-stat)'!L$9:L$187,0)),"-")</f>
        <v>-</v>
      </c>
      <c r="AG164" t="str">
        <f>IFERROR(INDEX('貼_なたね(市町村別・e-stat)'!$D$9:$D$187,MATCH('貼_なたね(市町村別・e-stat)'!$A22,'貼_なたね(市町村別・e-stat)'!M$9:M$187,0)),"-")</f>
        <v>-</v>
      </c>
    </row>
    <row r="165" spans="3:33">
      <c r="C165">
        <v>15</v>
      </c>
      <c r="D165" t="str">
        <f>IFERROR(INDEX('貼_耕地面積(市町村別・e-stat)'!$D$9:$D$187,MATCH('貼_耕地面積(市町村別・e-stat)'!$A23,'貼_耕地面積(市町村別・e-stat)'!K$9:K$187,0)),"-")</f>
        <v>大樹町</v>
      </c>
      <c r="E165" t="str">
        <f>IFERROR(INDEX('貼_耕地面積(市町村別・e-stat)'!$D$9:$D$187,MATCH('貼_耕地面積(市町村別・e-stat)'!$A23,'貼_耕地面積(市町村別・e-stat)'!L$9:L$187,0)),"-")</f>
        <v>滝川市</v>
      </c>
      <c r="F165" t="str">
        <f>IFERROR(INDEX('貼_耕地面積(市町村別・e-stat)'!$D$9:$D$187,MATCH('貼_耕地面積(市町村別・e-stat)'!$A23,'貼_耕地面積(市町村別・e-stat)'!M$9:M$187,0)),"-")</f>
        <v>足寄町</v>
      </c>
      <c r="G165" t="str">
        <f>IFERROR(INDEX('貼_水稲(市町村別・e-stat)'!$D$9:$D$187,MATCH('貼_水稲(市町村別・e-stat)'!$A23,'貼_水稲(市町村別・e-stat)'!I$9:I$187,0)),"-")</f>
        <v>妹背牛町</v>
      </c>
      <c r="H165" t="str">
        <f>IFERROR(INDEX('貼_水稲(市町村別・e-stat)'!$D$9:$D$187,MATCH('貼_水稲(市町村別・e-stat)'!$A23,'貼_水稲(市町村別・e-stat)'!J$9:J$187,0)),"-")</f>
        <v>士別市</v>
      </c>
      <c r="I165" t="str">
        <f>IFERROR(INDEX('貼_水稲(市町村別・e-stat)'!$D$9:$D$187,MATCH('貼_水稲(市町村別・e-stat)'!$A23,'貼_水稲(市町村別・e-stat)'!K$9:K$187,0)),"-")</f>
        <v>和寒町</v>
      </c>
      <c r="J165" t="str">
        <f>IFERROR(INDEX('貼_小麦(市町村別・e-stat)'!$D$9:$D$187,MATCH('貼_小麦(市町村別・e-stat)'!$A23,'貼_小麦(市町村別・e-stat)'!Z$9:Z$187,0)),"-")</f>
        <v>小清水町</v>
      </c>
      <c r="K165" t="str">
        <f>IFERROR(INDEX('貼_小麦(市町村別・e-stat)'!$D$9:$D$187,MATCH('貼_小麦(市町村別・e-stat)'!$A23,'貼_小麦(市町村別・e-stat)'!AA$9:AA$187,0)),"-")</f>
        <v>美幌町</v>
      </c>
      <c r="L165" t="str">
        <f>IFERROR(INDEX('貼_小麦(市町村別・e-stat)'!$D$9:$D$187,MATCH('貼_小麦(市町村別・e-stat)'!$A23,'貼_小麦(市町村別・e-stat)'!AB$9:AB$187,0)),"-")</f>
        <v>芽室町</v>
      </c>
      <c r="M165" t="str">
        <f>IFERROR(INDEX('貼_小麦(市町村別・公表資料)'!$AH$38:$AH$216,MATCH('貼_小麦(市町村別・公表資料)'!$AG52,'貼_小麦(市町村別・公表資料)'!BB$38:BB$216,0)),"-")</f>
        <v>本別町</v>
      </c>
      <c r="N165" t="str">
        <f>IFERROR(INDEX('貼_小麦(市町村別・公表資料)'!$AH$38:$AH$216,MATCH('貼_小麦(市町村別・公表資料)'!$AG52,'貼_小麦(市町村別・公表資料)'!BH$38:BH$216,0)),"-")</f>
        <v>美瑛町</v>
      </c>
      <c r="O165" t="str">
        <f>IFERROR(INDEX('貼_小麦(市町村別・公表資料)'!$AH$38:$AH$216,MATCH('貼_小麦(市町村別・公表資料)'!$AG52,'貼_小麦(市町村別・公表資料)'!BN$38:BN$216,0)),"-")</f>
        <v>網走市</v>
      </c>
      <c r="P165" t="str">
        <f>IFERROR(INDEX('貼_小麦(市町村別・公表資料)'!$AH$38:$AH$216,MATCH('貼_小麦(市町村別・公表資料)'!$AG52,'貼_小麦(市町村別・公表資料)'!BT$38:BT$216,0)),"-")</f>
        <v>富良野市</v>
      </c>
      <c r="Q165" t="str">
        <f>IFERROR(INDEX('貼_小麦(市町村別・公表資料)'!$AH$38:$AH$216,MATCH('貼_小麦(市町村別・公表資料)'!$AG52,'貼_小麦(市町村別・公表資料)'!BZ$38:BZ$216,0)),"-")</f>
        <v>網走市</v>
      </c>
      <c r="R165" t="str">
        <f>IFERROR(INDEX('貼_小麦(市町村別・公表資料)'!$AH$38:$AH$216,MATCH('貼_小麦(市町村別・公表資料)'!$AG52,'貼_小麦(市町村別・公表資料)'!CF$38:CF$216,0)),"-")</f>
        <v>本別町</v>
      </c>
      <c r="S165" t="str">
        <f>IFERROR(INDEX('貼_大豆(市町村別・e-stat)'!$C$9:$C$187,MATCH('貼_大豆(市町村別・e-stat)'!$A23,'貼_大豆(市町村別・e-stat)'!J$9:J$187,0)),"-")</f>
        <v>美瑛町</v>
      </c>
      <c r="T165" t="str">
        <f>IFERROR(INDEX('貼_大豆(市町村別・e-stat)'!$C$9:$C$187,MATCH('貼_大豆(市町村別・e-stat)'!$A23,'貼_大豆(市町村別・e-stat)'!K$9:K$187,0)),"-")</f>
        <v>本別町</v>
      </c>
      <c r="U165" t="str">
        <f>IFERROR(INDEX('貼_大豆(市町村別・e-stat)'!$C$9:$C$187,MATCH('貼_大豆(市町村別・e-stat)'!$A23,'貼_大豆(市町村別・e-stat)'!L$9:L$187,0)),"-")</f>
        <v>池田町</v>
      </c>
      <c r="V165" t="str">
        <f>IFERROR(INDEX('貼_てんさい(市町村別・e-stat)'!$D$9:$D$187,MATCH('貼_てんさい(市町村別・e-stat)'!$A23,'貼_てんさい(市町村別・e-stat)'!K$9:K$187,0)),"-")</f>
        <v>清水町</v>
      </c>
      <c r="W165" t="str">
        <f>IFERROR(INDEX('貼_てんさい(市町村別・e-stat)'!$D$9:$D$187,MATCH('貼_てんさい(市町村別・e-stat)'!$A23,'貼_てんさい(市町村別・e-stat)'!L$9:L$187,0)),"-")</f>
        <v>浦幌町</v>
      </c>
      <c r="X165" t="str">
        <f>IFERROR(INDEX('貼_てんさい(市町村別・e-stat)'!$D$9:$D$187,MATCH('貼_てんさい(市町村別・e-stat)'!$A23,'貼_てんさい(市町村別・e-stat)'!M$9:M$187,0)),"-")</f>
        <v>音更町</v>
      </c>
      <c r="Y165" t="str">
        <f>IFERROR(INDEX('貼_そば(市町村別・e-stat)'!$D$9:$D$187,MATCH('貼_そば(市町村別・e-stat)'!$A23,'貼_そば(市町村別・e-stat)'!K$9:K$187,0)),"-")</f>
        <v>北竜町</v>
      </c>
      <c r="Z165" t="str">
        <f>IFERROR(INDEX('貼_そば(市町村別・e-stat)'!$D$9:$D$187,MATCH('貼_そば(市町村別・e-stat)'!$A23,'貼_そば(市町村別・e-stat)'!L$9:L$187,0)),"-")</f>
        <v>別海町</v>
      </c>
      <c r="AA165" t="str">
        <f>IFERROR(INDEX('貼_そば(市町村別・e-stat)'!$D$9:$D$187,MATCH('貼_そば(市町村別・e-stat)'!$A23,'貼_そば(市町村別・e-stat)'!M$9:M$187,0)),"-")</f>
        <v>斜里町</v>
      </c>
      <c r="AB165" t="str">
        <f>IFERROR(INDEX('貼_ばれいしょ(市町村別・公表資料)'!$M$16:$M$194,MATCH('貼_ばれいしょ(市町村別・公表資料)'!$L30,'貼_ばれいしょ(市町村別・公表資料)'!O$16:O$194,0)),"-")</f>
        <v>中札内村</v>
      </c>
      <c r="AC165" t="str">
        <f>IFERROR(INDEX('貼_ばれいしょ(市町村別・公表資料)'!$M$16:$M$194,MATCH('貼_ばれいしょ(市町村別・公表資料)'!$L30,'貼_ばれいしょ(市町村別・公表資料)'!U$16:U$194,0)),"-")</f>
        <v>倶知安町</v>
      </c>
      <c r="AD165" t="str">
        <f>IFERROR(INDEX('貼_ばれいしょ(市町村別・公表資料)'!$M$16:$M$194,MATCH('貼_ばれいしょ(市町村別・公表資料)'!$L30,'貼_ばれいしょ(市町村別・公表資料)'!AA$16:AA$194,0)),"-")</f>
        <v>津別町</v>
      </c>
      <c r="AE165" t="str">
        <f>IFERROR(INDEX('貼_なたね(市町村別・e-stat)'!$D$9:$D$187,MATCH('貼_なたね(市町村別・e-stat)'!$A23,'貼_なたね(市町村別・e-stat)'!K$9:K$187,0)),"-")</f>
        <v>-</v>
      </c>
      <c r="AF165" t="str">
        <f>IFERROR(INDEX('貼_なたね(市町村別・e-stat)'!$D$9:$D$187,MATCH('貼_なたね(市町村別・e-stat)'!$A23,'貼_なたね(市町村別・e-stat)'!L$9:L$187,0)),"-")</f>
        <v>-</v>
      </c>
      <c r="AG165" t="str">
        <f>IFERROR(INDEX('貼_なたね(市町村別・e-stat)'!$D$9:$D$187,MATCH('貼_なたね(市町村別・e-stat)'!$A23,'貼_なたね(市町村別・e-stat)'!M$9:M$187,0)),"-")</f>
        <v>-</v>
      </c>
    </row>
    <row r="166" spans="3:33">
      <c r="C166">
        <v>16</v>
      </c>
      <c r="D166" t="str">
        <f>IFERROR(INDEX('貼_耕地面積(市町村別・e-stat)'!$D$9:$D$187,MATCH('貼_耕地面積(市町村別・e-stat)'!$A24,'貼_耕地面積(市町村別・e-stat)'!K$9:K$187,0)),"-")</f>
        <v>網走市</v>
      </c>
      <c r="E166" t="str">
        <f>IFERROR(INDEX('貼_耕地面積(市町村別・e-stat)'!$D$9:$D$187,MATCH('貼_耕地面積(市町村別・e-stat)'!$A24,'貼_耕地面積(市町村別・e-stat)'!L$9:L$187,0)),"-")</f>
        <v>当麻町</v>
      </c>
      <c r="F166" t="str">
        <f>IFERROR(INDEX('貼_耕地面積(市町村別・e-stat)'!$D$9:$D$187,MATCH('貼_耕地面積(市町村別・e-stat)'!$A24,'貼_耕地面積(市町村別・e-stat)'!M$9:M$187,0)),"-")</f>
        <v>大空町</v>
      </c>
      <c r="G166" t="str">
        <f>IFERROR(INDEX('貼_水稲(市町村別・e-stat)'!$D$9:$D$187,MATCH('貼_水稲(市町村別・e-stat)'!$A24,'貼_水稲(市町村別・e-stat)'!I$9:I$187,0)),"-")</f>
        <v>滝川市</v>
      </c>
      <c r="H166" t="str">
        <f>IFERROR(INDEX('貼_水稲(市町村別・e-stat)'!$D$9:$D$187,MATCH('貼_水稲(市町村別・e-stat)'!$A24,'貼_水稲(市町村別・e-stat)'!J$9:J$187,0)),"-")</f>
        <v>滝川市</v>
      </c>
      <c r="I166" t="str">
        <f>IFERROR(INDEX('貼_水稲(市町村別・e-stat)'!$D$9:$D$187,MATCH('貼_水稲(市町村別・e-stat)'!$A24,'貼_水稲(市町村別・e-stat)'!K$9:K$187,0)),"-")</f>
        <v>深川市</v>
      </c>
      <c r="J166" t="str">
        <f>IFERROR(INDEX('貼_小麦(市町村別・e-stat)'!$D$9:$D$187,MATCH('貼_小麦(市町村別・e-stat)'!$A24,'貼_小麦(市町村別・e-stat)'!Z$9:Z$187,0)),"-")</f>
        <v>本別町</v>
      </c>
      <c r="K166" t="str">
        <f>IFERROR(INDEX('貼_小麦(市町村別・e-stat)'!$D$9:$D$187,MATCH('貼_小麦(市町村別・e-stat)'!$A24,'貼_小麦(市町村別・e-stat)'!AA$9:AA$187,0)),"-")</f>
        <v>清里町</v>
      </c>
      <c r="L166" t="str">
        <f>IFERROR(INDEX('貼_小麦(市町村別・e-stat)'!$D$9:$D$187,MATCH('貼_小麦(市町村別・e-stat)'!$A24,'貼_小麦(市町村別・e-stat)'!AB$9:AB$187,0)),"-")</f>
        <v>網走市</v>
      </c>
      <c r="M166" t="str">
        <f>IFERROR(INDEX('貼_小麦(市町村別・公表資料)'!$AH$38:$AH$216,MATCH('貼_小麦(市町村別・公表資料)'!$AG53,'貼_小麦(市町村別・公表資料)'!BB$38:BB$216,0)),"-")</f>
        <v>美幌町</v>
      </c>
      <c r="N166" t="str">
        <f>IFERROR(INDEX('貼_小麦(市町村別・公表資料)'!$AH$38:$AH$216,MATCH('貼_小麦(市町村別・公表資料)'!$AG53,'貼_小麦(市町村別・公表資料)'!BH$38:BH$216,0)),"-")</f>
        <v>池田町</v>
      </c>
      <c r="O166" t="str">
        <f>IFERROR(INDEX('貼_小麦(市町村別・公表資料)'!$AH$38:$AH$216,MATCH('貼_小麦(市町村別・公表資料)'!$AG53,'貼_小麦(市町村別・公表資料)'!BN$38:BN$216,0)),"-")</f>
        <v>中札内村</v>
      </c>
      <c r="P166" t="str">
        <f>IFERROR(INDEX('貼_小麦(市町村別・公表資料)'!$AH$38:$AH$216,MATCH('貼_小麦(市町村別・公表資料)'!$AG53,'貼_小麦(市町村別・公表資料)'!BT$38:BT$216,0)),"-")</f>
        <v>小清水町</v>
      </c>
      <c r="Q166" t="str">
        <f>IFERROR(INDEX('貼_小麦(市町村別・公表資料)'!$AH$38:$AH$216,MATCH('貼_小麦(市町村別・公表資料)'!$AG53,'貼_小麦(市町村別・公表資料)'!BZ$38:BZ$216,0)),"-")</f>
        <v>恵庭市</v>
      </c>
      <c r="R166" t="str">
        <f>IFERROR(INDEX('貼_小麦(市町村別・公表資料)'!$AH$38:$AH$216,MATCH('貼_小麦(市町村別・公表資料)'!$AG53,'貼_小麦(市町村別・公表資料)'!CF$38:CF$216,0)),"-")</f>
        <v>真狩村</v>
      </c>
      <c r="S166" t="str">
        <f>IFERROR(INDEX('貼_大豆(市町村別・e-stat)'!$C$9:$C$187,MATCH('貼_大豆(市町村別・e-stat)'!$A24,'貼_大豆(市町村別・e-stat)'!J$9:J$187,0)),"-")</f>
        <v>旭川市</v>
      </c>
      <c r="T166" t="str">
        <f>IFERROR(INDEX('貼_大豆(市町村別・e-stat)'!$C$9:$C$187,MATCH('貼_大豆(市町村別・e-stat)'!$A24,'貼_大豆(市町村別・e-stat)'!K$9:K$187,0)),"-")</f>
        <v>千歳市</v>
      </c>
      <c r="U166" t="str">
        <f>IFERROR(INDEX('貼_大豆(市町村別・e-stat)'!$C$9:$C$187,MATCH('貼_大豆(市町村別・e-stat)'!$A24,'貼_大豆(市町村別・e-stat)'!L$9:L$187,0)),"-")</f>
        <v>岩見沢市</v>
      </c>
      <c r="V166" t="str">
        <f>IFERROR(INDEX('貼_てんさい(市町村別・e-stat)'!$D$9:$D$187,MATCH('貼_てんさい(市町村別・e-stat)'!$A24,'貼_てんさい(市町村別・e-stat)'!K$9:K$187,0)),"-")</f>
        <v>中札内村</v>
      </c>
      <c r="W166" t="str">
        <f>IFERROR(INDEX('貼_てんさい(市町村別・e-stat)'!$D$9:$D$187,MATCH('貼_てんさい(市町村別・e-stat)'!$A24,'貼_てんさい(市町村別・e-stat)'!L$9:L$187,0)),"-")</f>
        <v>清水町</v>
      </c>
      <c r="X166" t="str">
        <f>IFERROR(INDEX('貼_てんさい(市町村別・e-stat)'!$D$9:$D$187,MATCH('貼_てんさい(市町村別・e-stat)'!$A24,'貼_てんさい(市町村別・e-stat)'!M$9:M$187,0)),"-")</f>
        <v>東神楽町</v>
      </c>
      <c r="Y166" t="str">
        <f>IFERROR(INDEX('貼_そば(市町村別・e-stat)'!$D$9:$D$187,MATCH('貼_そば(市町村別・e-stat)'!$A24,'貼_そば(市町村別・e-stat)'!K$9:K$187,0)),"-")</f>
        <v>黒松内町</v>
      </c>
      <c r="Z166" t="str">
        <f>IFERROR(INDEX('貼_そば(市町村別・e-stat)'!$D$9:$D$187,MATCH('貼_そば(市町村別・e-stat)'!$A24,'貼_そば(市町村別・e-stat)'!L$9:L$187,0)),"-")</f>
        <v>南富良野町</v>
      </c>
      <c r="AA166" t="str">
        <f>IFERROR(INDEX('貼_そば(市町村別・e-stat)'!$D$9:$D$187,MATCH('貼_そば(市町村別・e-stat)'!$A24,'貼_そば(市町村別・e-stat)'!M$9:M$187,0)),"-")</f>
        <v>弟子屈町</v>
      </c>
      <c r="AB166" t="str">
        <f>IFERROR(INDEX('貼_ばれいしょ(市町村別・公表資料)'!$M$16:$M$194,MATCH('貼_ばれいしょ(市町村別・公表資料)'!$L31,'貼_ばれいしょ(市町村別・公表資料)'!O$16:O$194,0)),"-")</f>
        <v>鹿追町</v>
      </c>
      <c r="AC166" t="str">
        <f>IFERROR(INDEX('貼_ばれいしょ(市町村別・公表資料)'!$M$16:$M$194,MATCH('貼_ばれいしょ(市町村別・公表資料)'!$L31,'貼_ばれいしょ(市町村別・公表資料)'!U$16:U$194,0)),"-")</f>
        <v>豊頃町</v>
      </c>
      <c r="AD166" t="str">
        <f>IFERROR(INDEX('貼_ばれいしょ(市町村別・公表資料)'!$M$16:$M$194,MATCH('貼_ばれいしょ(市町村別・公表資料)'!$L31,'貼_ばれいしょ(市町村別・公表資料)'!AA$16:AA$194,0)),"-")</f>
        <v>由仁町</v>
      </c>
      <c r="AE166" t="str">
        <f>IFERROR(INDEX('貼_なたね(市町村別・e-stat)'!$D$9:$D$187,MATCH('貼_なたね(市町村別・e-stat)'!$A24,'貼_なたね(市町村別・e-stat)'!K$9:K$187,0)),"-")</f>
        <v>-</v>
      </c>
      <c r="AF166" t="str">
        <f>IFERROR(INDEX('貼_なたね(市町村別・e-stat)'!$D$9:$D$187,MATCH('貼_なたね(市町村別・e-stat)'!$A24,'貼_なたね(市町村別・e-stat)'!L$9:L$187,0)),"-")</f>
        <v>-</v>
      </c>
      <c r="AG166" t="str">
        <f>IFERROR(INDEX('貼_なたね(市町村別・e-stat)'!$D$9:$D$187,MATCH('貼_なたね(市町村別・e-stat)'!$A24,'貼_なたね(市町村別・e-stat)'!M$9:M$187,0)),"-")</f>
        <v>-</v>
      </c>
    </row>
    <row r="167" spans="3:33">
      <c r="C167">
        <v>17</v>
      </c>
      <c r="D167" t="str">
        <f>IFERROR(INDEX('貼_耕地面積(市町村別・e-stat)'!$D$9:$D$187,MATCH('貼_耕地面積(市町村別・e-stat)'!$A25,'貼_耕地面積(市町村別・e-stat)'!K$9:K$187,0)),"-")</f>
        <v>旭川市</v>
      </c>
      <c r="E167" t="str">
        <f>IFERROR(INDEX('貼_耕地面積(市町村別・e-stat)'!$D$9:$D$187,MATCH('貼_耕地面積(市町村別・e-stat)'!$A25,'貼_耕地面積(市町村別・e-stat)'!L$9:L$187,0)),"-")</f>
        <v>鷹栖町</v>
      </c>
      <c r="F167" t="str">
        <f>IFERROR(INDEX('貼_耕地面積(市町村別・e-stat)'!$D$9:$D$187,MATCH('貼_耕地面積(市町村別・e-stat)'!$A25,'貼_耕地面積(市町村別・e-stat)'!M$9:M$187,0)),"-")</f>
        <v>豊富町</v>
      </c>
      <c r="G167" t="str">
        <f>IFERROR(INDEX('貼_水稲(市町村別・e-stat)'!$D$9:$D$187,MATCH('貼_水稲(市町村別・e-stat)'!$A25,'貼_水稲(市町村別・e-stat)'!I$9:I$187,0)),"-")</f>
        <v>南幌町</v>
      </c>
      <c r="H167" t="str">
        <f>IFERROR(INDEX('貼_水稲(市町村別・e-stat)'!$D$9:$D$187,MATCH('貼_水稲(市町村別・e-stat)'!$A25,'貼_水稲(市町村別・e-stat)'!J$9:J$187,0)),"-")</f>
        <v>北竜町</v>
      </c>
      <c r="I167" t="str">
        <f>IFERROR(INDEX('貼_水稲(市町村別・e-stat)'!$D$9:$D$187,MATCH('貼_水稲(市町村別・e-stat)'!$A25,'貼_水稲(市町村別・e-stat)'!K$9:K$187,0)),"-")</f>
        <v>美深町</v>
      </c>
      <c r="J167" t="str">
        <f>IFERROR(INDEX('貼_小麦(市町村別・e-stat)'!$D$9:$D$187,MATCH('貼_小麦(市町村別・e-stat)'!$A25,'貼_小麦(市町村別・e-stat)'!Z$9:Z$187,0)),"-")</f>
        <v>清里町</v>
      </c>
      <c r="K167" t="str">
        <f>IFERROR(INDEX('貼_小麦(市町村別・e-stat)'!$D$9:$D$187,MATCH('貼_小麦(市町村別・e-stat)'!$A25,'貼_小麦(市町村別・e-stat)'!AA$9:AA$187,0)),"-")</f>
        <v>当別町</v>
      </c>
      <c r="L167" t="str">
        <f>IFERROR(INDEX('貼_小麦(市町村別・e-stat)'!$D$9:$D$187,MATCH('貼_小麦(市町村別・e-stat)'!$A25,'貼_小麦(市町村別・e-stat)'!AB$9:AB$187,0)),"-")</f>
        <v>清里町</v>
      </c>
      <c r="M167" t="str">
        <f>IFERROR(INDEX('貼_小麦(市町村別・公表資料)'!$AH$38:$AH$216,MATCH('貼_小麦(市町村別・公表資料)'!$AG54,'貼_小麦(市町村別・公表資料)'!BB$38:BB$216,0)),"-")</f>
        <v>士幌町</v>
      </c>
      <c r="N167" t="str">
        <f>IFERROR(INDEX('貼_小麦(市町村別・公表資料)'!$AH$38:$AH$216,MATCH('貼_小麦(市町村別・公表資料)'!$AG54,'貼_小麦(市町村別・公表資料)'!BH$38:BH$216,0)),"-")</f>
        <v>更別村</v>
      </c>
      <c r="O167" t="str">
        <f>IFERROR(INDEX('貼_小麦(市町村別・公表資料)'!$AH$38:$AH$216,MATCH('貼_小麦(市町村別・公表資料)'!$AG54,'貼_小麦(市町村別・公表資料)'!BN$38:BN$216,0)),"-")</f>
        <v>伊達市</v>
      </c>
      <c r="P167" t="str">
        <f>IFERROR(INDEX('貼_小麦(市町村別・公表資料)'!$AH$38:$AH$216,MATCH('貼_小麦(市町村別・公表資料)'!$AG54,'貼_小麦(市町村別・公表資料)'!BT$38:BT$216,0)),"-")</f>
        <v>長沼町</v>
      </c>
      <c r="Q167" t="str">
        <f>IFERROR(INDEX('貼_小麦(市町村別・公表資料)'!$AH$38:$AH$216,MATCH('貼_小麦(市町村別・公表資料)'!$AG54,'貼_小麦(市町村別・公表資料)'!BZ$38:BZ$216,0)),"-")</f>
        <v>上富良野町</v>
      </c>
      <c r="R167" t="str">
        <f>IFERROR(INDEX('貼_小麦(市町村別・公表資料)'!$AH$38:$AH$216,MATCH('貼_小麦(市町村別・公表資料)'!$AG54,'貼_小麦(市町村別・公表資料)'!CF$38:CF$216,0)),"-")</f>
        <v>斜里町</v>
      </c>
      <c r="S167" t="str">
        <f>IFERROR(INDEX('貼_大豆(市町村別・e-stat)'!$C$9:$C$187,MATCH('貼_大豆(市町村別・e-stat)'!$A25,'貼_大豆(市町村別・e-stat)'!J$9:J$187,0)),"-")</f>
        <v>本別町</v>
      </c>
      <c r="T167" t="str">
        <f>IFERROR(INDEX('貼_大豆(市町村別・e-stat)'!$C$9:$C$187,MATCH('貼_大豆(市町村別・e-stat)'!$A25,'貼_大豆(市町村別・e-stat)'!K$9:K$187,0)),"-")</f>
        <v>南幌町</v>
      </c>
      <c r="U167" t="str">
        <f>IFERROR(INDEX('貼_大豆(市町村別・e-stat)'!$C$9:$C$187,MATCH('貼_大豆(市町村別・e-stat)'!$A25,'貼_大豆(市町村別・e-stat)'!L$9:L$187,0)),"-")</f>
        <v>富良野市</v>
      </c>
      <c r="V167" t="str">
        <f>IFERROR(INDEX('貼_てんさい(市町村別・e-stat)'!$D$9:$D$187,MATCH('貼_てんさい(市町村別・e-stat)'!$A25,'貼_てんさい(市町村別・e-stat)'!K$9:K$187,0)),"-")</f>
        <v>美瑛町</v>
      </c>
      <c r="W167" t="str">
        <f>IFERROR(INDEX('貼_てんさい(市町村別・e-stat)'!$D$9:$D$187,MATCH('貼_てんさい(市町村別・e-stat)'!$A25,'貼_てんさい(市町村別・e-stat)'!L$9:L$187,0)),"-")</f>
        <v>美瑛町</v>
      </c>
      <c r="X167" t="str">
        <f>IFERROR(INDEX('貼_てんさい(市町村別・e-stat)'!$D$9:$D$187,MATCH('貼_てんさい(市町村別・e-stat)'!$A25,'貼_てんさい(市町村別・e-stat)'!M$9:M$187,0)),"-")</f>
        <v>幕別町</v>
      </c>
      <c r="Y167" t="str">
        <f>IFERROR(INDEX('貼_そば(市町村別・e-stat)'!$D$9:$D$187,MATCH('貼_そば(市町村別・e-stat)'!$A25,'貼_そば(市町村別・e-stat)'!K$9:K$187,0)),"-")</f>
        <v>美深町</v>
      </c>
      <c r="Z167" t="str">
        <f>IFERROR(INDEX('貼_そば(市町村別・e-stat)'!$D$9:$D$187,MATCH('貼_そば(市町村別・e-stat)'!$A25,'貼_そば(市町村別・e-stat)'!L$9:L$187,0)),"-")</f>
        <v>上川町</v>
      </c>
      <c r="AA167" t="str">
        <f>IFERROR(INDEX('貼_そば(市町村別・e-stat)'!$D$9:$D$187,MATCH('貼_そば(市町村別・e-stat)'!$A25,'貼_そば(市町村別・e-stat)'!M$9:M$187,0)),"-")</f>
        <v>美瑛町</v>
      </c>
      <c r="AB167" t="str">
        <f>IFERROR(INDEX('貼_ばれいしょ(市町村別・公表資料)'!$M$16:$M$194,MATCH('貼_ばれいしょ(市町村別・公表資料)'!$L32,'貼_ばれいしょ(市町村別・公表資料)'!O$16:O$194,0)),"-")</f>
        <v>豊頃町</v>
      </c>
      <c r="AC167" t="str">
        <f>IFERROR(INDEX('貼_ばれいしょ(市町村別・公表資料)'!$M$16:$M$194,MATCH('貼_ばれいしょ(市町村別・公表資料)'!$L32,'貼_ばれいしょ(市町村別・公表資料)'!U$16:U$194,0)),"-")</f>
        <v>鹿追町</v>
      </c>
      <c r="AD167" t="str">
        <f>IFERROR(INDEX('貼_ばれいしょ(市町村別・公表資料)'!$M$16:$M$194,MATCH('貼_ばれいしょ(市町村別・公表資料)'!$L32,'貼_ばれいしょ(市町村別・公表資料)'!AA$16:AA$194,0)),"-")</f>
        <v>上士幌町</v>
      </c>
      <c r="AE167" t="str">
        <f>IFERROR(INDEX('貼_なたね(市町村別・e-stat)'!$D$9:$D$187,MATCH('貼_なたね(市町村別・e-stat)'!$A25,'貼_なたね(市町村別・e-stat)'!K$9:K$187,0)),"-")</f>
        <v>-</v>
      </c>
      <c r="AF167" t="str">
        <f>IFERROR(INDEX('貼_なたね(市町村別・e-stat)'!$D$9:$D$187,MATCH('貼_なたね(市町村別・e-stat)'!$A25,'貼_なたね(市町村別・e-stat)'!L$9:L$187,0)),"-")</f>
        <v>-</v>
      </c>
      <c r="AG167" t="str">
        <f>IFERROR(INDEX('貼_なたね(市町村別・e-stat)'!$D$9:$D$187,MATCH('貼_なたね(市町村別・e-stat)'!$A25,'貼_なたね(市町村別・e-stat)'!M$9:M$187,0)),"-")</f>
        <v>-</v>
      </c>
    </row>
    <row r="168" spans="3:33">
      <c r="C168">
        <v>18</v>
      </c>
      <c r="D168" t="str">
        <f>IFERROR(INDEX('貼_耕地面積(市町村別・e-stat)'!$D$9:$D$187,MATCH('貼_耕地面積(市町村別・e-stat)'!$A26,'貼_耕地面積(市町村別・e-stat)'!K$9:K$187,0)),"-")</f>
        <v>大空町</v>
      </c>
      <c r="E168" t="str">
        <f>IFERROR(INDEX('貼_耕地面積(市町村別・e-stat)'!$D$9:$D$187,MATCH('貼_耕地面積(市町村別・e-stat)'!$A26,'貼_耕地面積(市町村別・e-stat)'!L$9:L$187,0)),"-")</f>
        <v>むかわ町</v>
      </c>
      <c r="F168" t="str">
        <f>IFERROR(INDEX('貼_耕地面積(市町村別・e-stat)'!$D$9:$D$187,MATCH('貼_耕地面積(市町村別・e-stat)'!$A26,'貼_耕地面積(市町村別・e-stat)'!M$9:M$187,0)),"-")</f>
        <v>鹿追町</v>
      </c>
      <c r="G168" t="str">
        <f>IFERROR(INDEX('貼_水稲(市町村別・e-stat)'!$D$9:$D$187,MATCH('貼_水稲(市町村別・e-stat)'!$A26,'貼_水稲(市町村別・e-stat)'!I$9:I$187,0)),"-")</f>
        <v>蘭越町</v>
      </c>
      <c r="H168" t="str">
        <f>IFERROR(INDEX('貼_水稲(市町村別・e-stat)'!$D$9:$D$187,MATCH('貼_水稲(市町村別・e-stat)'!$A26,'貼_水稲(市町村別・e-stat)'!J$9:J$187,0)),"-")</f>
        <v>南幌町</v>
      </c>
      <c r="I168" t="str">
        <f>IFERROR(INDEX('貼_水稲(市町村別・e-stat)'!$D$9:$D$187,MATCH('貼_水稲(市町村別・e-stat)'!$A26,'貼_水稲(市町村別・e-stat)'!K$9:K$187,0)),"-")</f>
        <v>妹背牛町</v>
      </c>
      <c r="J168" t="str">
        <f>IFERROR(INDEX('貼_小麦(市町村別・e-stat)'!$D$9:$D$187,MATCH('貼_小麦(市町村別・e-stat)'!$A26,'貼_小麦(市町村別・e-stat)'!Z$9:Z$187,0)),"-")</f>
        <v>士別市</v>
      </c>
      <c r="K168" t="str">
        <f>IFERROR(INDEX('貼_小麦(市町村別・e-stat)'!$D$9:$D$187,MATCH('貼_小麦(市町村別・e-stat)'!$A26,'貼_小麦(市町村別・e-stat)'!AA$9:AA$187,0)),"-")</f>
        <v>士幌町</v>
      </c>
      <c r="L168" t="str">
        <f>IFERROR(INDEX('貼_小麦(市町村別・e-stat)'!$D$9:$D$187,MATCH('貼_小麦(市町村別・e-stat)'!$A26,'貼_小麦(市町村別・e-stat)'!AB$9:AB$187,0)),"-")</f>
        <v>新得町</v>
      </c>
      <c r="M168" t="str">
        <f>IFERROR(INDEX('貼_小麦(市町村別・公表資料)'!$AH$38:$AH$216,MATCH('貼_小麦(市町村別・公表資料)'!$AG55,'貼_小麦(市町村別・公表資料)'!BB$38:BB$216,0)),"-")</f>
        <v>池田町</v>
      </c>
      <c r="N168" t="str">
        <f>IFERROR(INDEX('貼_小麦(市町村別・公表資料)'!$AH$38:$AH$216,MATCH('貼_小麦(市町村別・公表資料)'!$AG55,'貼_小麦(市町村別・公表資料)'!BH$38:BH$216,0)),"-")</f>
        <v>清里町</v>
      </c>
      <c r="O168" t="str">
        <f>IFERROR(INDEX('貼_小麦(市町村別・公表資料)'!$AH$38:$AH$216,MATCH('貼_小麦(市町村別・公表資料)'!$AG55,'貼_小麦(市町村別・公表資料)'!BN$38:BN$216,0)),"-")</f>
        <v>芽室町</v>
      </c>
      <c r="P168" t="str">
        <f>IFERROR(INDEX('貼_小麦(市町村別・公表資料)'!$AH$38:$AH$216,MATCH('貼_小麦(市町村別・公表資料)'!$AG55,'貼_小麦(市町村別・公表資料)'!BT$38:BT$216,0)),"-")</f>
        <v>恵庭市</v>
      </c>
      <c r="Q168" t="str">
        <f>IFERROR(INDEX('貼_小麦(市町村別・公表資料)'!$AH$38:$AH$216,MATCH('貼_小麦(市町村別・公表資料)'!$AG55,'貼_小麦(市町村別・公表資料)'!BZ$38:BZ$216,0)),"-")</f>
        <v>栗山町</v>
      </c>
      <c r="R168" t="str">
        <f>IFERROR(INDEX('貼_小麦(市町村別・公表資料)'!$AH$38:$AH$216,MATCH('貼_小麦(市町村別・公表資料)'!$AG55,'貼_小麦(市町村別・公表資料)'!CF$38:CF$216,0)),"-")</f>
        <v>浦幌町</v>
      </c>
      <c r="S168" t="str">
        <f>IFERROR(INDEX('貼_大豆(市町村別・e-stat)'!$C$9:$C$187,MATCH('貼_大豆(市町村別・e-stat)'!$A26,'貼_大豆(市町村別・e-stat)'!J$9:J$187,0)),"-")</f>
        <v>千歳市</v>
      </c>
      <c r="T168" t="str">
        <f>IFERROR(INDEX('貼_大豆(市町村別・e-stat)'!$C$9:$C$187,MATCH('貼_大豆(市町村別・e-stat)'!$A26,'貼_大豆(市町村別・e-stat)'!K$9:K$187,0)),"-")</f>
        <v>上富良野町</v>
      </c>
      <c r="U168" t="str">
        <f>IFERROR(INDEX('貼_大豆(市町村別・e-stat)'!$C$9:$C$187,MATCH('貼_大豆(市町村別・e-stat)'!$A26,'貼_大豆(市町村別・e-stat)'!L$9:L$187,0)),"-")</f>
        <v>大樹町</v>
      </c>
      <c r="V168" t="str">
        <f>IFERROR(INDEX('貼_てんさい(市町村別・e-stat)'!$D$9:$D$187,MATCH('貼_てんさい(市町村別・e-stat)'!$A26,'貼_てんさい(市町村別・e-stat)'!K$9:K$187,0)),"-")</f>
        <v>本別町</v>
      </c>
      <c r="W168" t="str">
        <f>IFERROR(INDEX('貼_てんさい(市町村別・e-stat)'!$D$9:$D$187,MATCH('貼_てんさい(市町村別・e-stat)'!$A26,'貼_てんさい(市町村別・e-stat)'!L$9:L$187,0)),"-")</f>
        <v>本別町</v>
      </c>
      <c r="X168" t="str">
        <f>IFERROR(INDEX('貼_てんさい(市町村別・e-stat)'!$D$9:$D$187,MATCH('貼_てんさい(市町村別・e-stat)'!$A26,'貼_てんさい(市町村別・e-stat)'!M$9:M$187,0)),"-")</f>
        <v>大樹町</v>
      </c>
      <c r="Y168" t="str">
        <f>IFERROR(INDEX('貼_そば(市町村別・e-stat)'!$D$9:$D$187,MATCH('貼_そば(市町村別・e-stat)'!$A26,'貼_そば(市町村別・e-stat)'!K$9:K$187,0)),"-")</f>
        <v>雨竜町</v>
      </c>
      <c r="Z168" t="str">
        <f>IFERROR(INDEX('貼_そば(市町村別・e-stat)'!$D$9:$D$187,MATCH('貼_そば(市町村別・e-stat)'!$A26,'貼_そば(市町村別・e-stat)'!L$9:L$187,0)),"-")</f>
        <v>沼田町</v>
      </c>
      <c r="AA168" t="str">
        <f>IFERROR(INDEX('貼_そば(市町村別・e-stat)'!$D$9:$D$187,MATCH('貼_そば(市町村別・e-stat)'!$A26,'貼_そば(市町村別・e-stat)'!M$9:M$187,0)),"-")</f>
        <v>中標津町</v>
      </c>
      <c r="AB168" t="str">
        <f>IFERROR(INDEX('貼_ばれいしょ(市町村別・公表資料)'!$M$16:$M$194,MATCH('貼_ばれいしょ(市町村別・公表資料)'!$L33,'貼_ばれいしょ(市町村別・公表資料)'!O$16:O$194,0)),"-")</f>
        <v>清水町</v>
      </c>
      <c r="AC168" t="str">
        <f>IFERROR(INDEX('貼_ばれいしょ(市町村別・公表資料)'!$M$16:$M$194,MATCH('貼_ばれいしょ(市町村別・公表資料)'!$L33,'貼_ばれいしょ(市町村別・公表資料)'!U$16:U$194,0)),"-")</f>
        <v>訓子府町</v>
      </c>
      <c r="AD168" t="str">
        <f>IFERROR(INDEX('貼_ばれいしょ(市町村別・公表資料)'!$M$16:$M$194,MATCH('貼_ばれいしょ(市町村別・公表資料)'!$L33,'貼_ばれいしょ(市町村別・公表資料)'!AA$16:AA$194,0)),"-")</f>
        <v>大樹町</v>
      </c>
      <c r="AE168" t="str">
        <f>IFERROR(INDEX('貼_なたね(市町村別・e-stat)'!$D$9:$D$187,MATCH('貼_なたね(市町村別・e-stat)'!$A26,'貼_なたね(市町村別・e-stat)'!K$9:K$187,0)),"-")</f>
        <v>-</v>
      </c>
      <c r="AF168" t="str">
        <f>IFERROR(INDEX('貼_なたね(市町村別・e-stat)'!$D$9:$D$187,MATCH('貼_なたね(市町村別・e-stat)'!$A26,'貼_なたね(市町村別・e-stat)'!L$9:L$187,0)),"-")</f>
        <v>-</v>
      </c>
      <c r="AG168" t="str">
        <f>IFERROR(INDEX('貼_なたね(市町村別・e-stat)'!$D$9:$D$187,MATCH('貼_なたね(市町村別・e-stat)'!$A26,'貼_なたね(市町村別・e-stat)'!M$9:M$187,0)),"-")</f>
        <v>-</v>
      </c>
    </row>
    <row r="169" spans="3:33">
      <c r="C169">
        <v>19</v>
      </c>
      <c r="D169" t="str">
        <f>IFERROR(INDEX('貼_耕地面積(市町村別・e-stat)'!$D$9:$D$187,MATCH('貼_耕地面積(市町村別・e-stat)'!$A27,'貼_耕地面積(市町村別・e-stat)'!K$9:K$187,0)),"-")</f>
        <v>足寄町</v>
      </c>
      <c r="E169" t="str">
        <f>IFERROR(INDEX('貼_耕地面積(市町村別・e-stat)'!$D$9:$D$187,MATCH('貼_耕地面積(市町村別・e-stat)'!$A27,'貼_耕地面積(市町村別・e-stat)'!L$9:L$187,0)),"-")</f>
        <v>妹背牛町</v>
      </c>
      <c r="F169" t="str">
        <f>IFERROR(INDEX('貼_耕地面積(市町村別・e-stat)'!$D$9:$D$187,MATCH('貼_耕地面積(市町村別・e-stat)'!$A27,'貼_耕地面積(市町村別・e-stat)'!M$9:M$187,0)),"-")</f>
        <v>標津町</v>
      </c>
      <c r="G169" t="str">
        <f>IFERROR(INDEX('貼_水稲(市町村別・e-stat)'!$D$9:$D$187,MATCH('貼_水稲(市町村別・e-stat)'!$A27,'貼_水稲(市町村別・e-stat)'!I$9:I$187,0)),"-")</f>
        <v>北竜町</v>
      </c>
      <c r="H169" t="str">
        <f>IFERROR(INDEX('貼_水稲(市町村別・e-stat)'!$D$9:$D$187,MATCH('貼_水稲(市町村別・e-stat)'!$A27,'貼_水稲(市町村別・e-stat)'!J$9:J$187,0)),"-")</f>
        <v>浦臼町</v>
      </c>
      <c r="I169" t="str">
        <f>IFERROR(INDEX('貼_水稲(市町村別・e-stat)'!$D$9:$D$187,MATCH('貼_水稲(市町村別・e-stat)'!$A27,'貼_水稲(市町村別・e-stat)'!K$9:K$187,0)),"-")</f>
        <v>雨竜町</v>
      </c>
      <c r="J169" t="str">
        <f>IFERROR(INDEX('貼_小麦(市町村別・e-stat)'!$D$9:$D$187,MATCH('貼_小麦(市町村別・e-stat)'!$A27,'貼_小麦(市町村別・e-stat)'!Z$9:Z$187,0)),"-")</f>
        <v>士幌町</v>
      </c>
      <c r="K169" t="str">
        <f>IFERROR(INDEX('貼_小麦(市町村別・e-stat)'!$D$9:$D$187,MATCH('貼_小麦(市町村別・e-stat)'!$A27,'貼_小麦(市町村別・e-stat)'!AA$9:AA$187,0)),"-")</f>
        <v>池田町</v>
      </c>
      <c r="L169" t="str">
        <f>IFERROR(INDEX('貼_小麦(市町村別・e-stat)'!$D$9:$D$187,MATCH('貼_小麦(市町村別・e-stat)'!$A27,'貼_小麦(市町村別・e-stat)'!AB$9:AB$187,0)),"-")</f>
        <v>本別町</v>
      </c>
      <c r="M169" t="str">
        <f>IFERROR(INDEX('貼_小麦(市町村別・公表資料)'!$AH$38:$AH$216,MATCH('貼_小麦(市町村別・公表資料)'!$AG56,'貼_小麦(市町村別・公表資料)'!BB$38:BB$216,0)),"-")</f>
        <v>清里町</v>
      </c>
      <c r="N169" t="str">
        <f>IFERROR(INDEX('貼_小麦(市町村別・公表資料)'!$AH$38:$AH$216,MATCH('貼_小麦(市町村別・公表資料)'!$AG56,'貼_小麦(市町村別・公表資料)'!BH$38:BH$216,0)),"-")</f>
        <v>美幌町</v>
      </c>
      <c r="O169" t="str">
        <f>IFERROR(INDEX('貼_小麦(市町村別・公表資料)'!$AH$38:$AH$216,MATCH('貼_小麦(市町村別・公表資料)'!$AG56,'貼_小麦(市町村別・公表資料)'!BN$38:BN$216,0)),"-")</f>
        <v>斜里町</v>
      </c>
      <c r="P169" t="str">
        <f>IFERROR(INDEX('貼_小麦(市町村別・公表資料)'!$AH$38:$AH$216,MATCH('貼_小麦(市町村別・公表資料)'!$AG56,'貼_小麦(市町村別・公表資料)'!BT$38:BT$216,0)),"-")</f>
        <v>網走市</v>
      </c>
      <c r="Q169" t="str">
        <f>IFERROR(INDEX('貼_小麦(市町村別・公表資料)'!$AH$38:$AH$216,MATCH('貼_小麦(市町村別・公表資料)'!$AG56,'貼_小麦(市町村別・公表資料)'!BZ$38:BZ$216,0)),"-")</f>
        <v>士別市</v>
      </c>
      <c r="R169" t="str">
        <f>IFERROR(INDEX('貼_小麦(市町村別・公表資料)'!$AH$38:$AH$216,MATCH('貼_小麦(市町村別・公表資料)'!$AG56,'貼_小麦(市町村別・公表資料)'!CF$38:CF$216,0)),"-")</f>
        <v>音更町</v>
      </c>
      <c r="S169" t="str">
        <f>IFERROR(INDEX('貼_大豆(市町村別・e-stat)'!$C$9:$C$187,MATCH('貼_大豆(市町村別・e-stat)'!$A27,'貼_大豆(市町村別・e-stat)'!J$9:J$187,0)),"-")</f>
        <v>深川市</v>
      </c>
      <c r="T169" t="str">
        <f>IFERROR(INDEX('貼_大豆(市町村別・e-stat)'!$C$9:$C$187,MATCH('貼_大豆(市町村別・e-stat)'!$A27,'貼_大豆(市町村別・e-stat)'!K$9:K$187,0)),"-")</f>
        <v>和寒町</v>
      </c>
      <c r="U169" t="str">
        <f>IFERROR(INDEX('貼_大豆(市町村別・e-stat)'!$C$9:$C$187,MATCH('貼_大豆(市町村別・e-stat)'!$A27,'貼_大豆(市町村別・e-stat)'!L$9:L$187,0)),"-")</f>
        <v>滝上町</v>
      </c>
      <c r="V169" t="str">
        <f>IFERROR(INDEX('貼_てんさい(市町村別・e-stat)'!$D$9:$D$187,MATCH('貼_てんさい(市町村別・e-stat)'!$A27,'貼_てんさい(市町村別・e-stat)'!K$9:K$187,0)),"-")</f>
        <v>鹿追町</v>
      </c>
      <c r="W169" t="str">
        <f>IFERROR(INDEX('貼_てんさい(市町村別・e-stat)'!$D$9:$D$187,MATCH('貼_てんさい(市町村別・e-stat)'!$A27,'貼_てんさい(市町村別・e-stat)'!L$9:L$187,0)),"-")</f>
        <v>鹿追町</v>
      </c>
      <c r="X169" t="str">
        <f>IFERROR(INDEX('貼_てんさい(市町村別・e-stat)'!$D$9:$D$187,MATCH('貼_てんさい(市町村別・e-stat)'!$A27,'貼_てんさい(市町村別・e-stat)'!M$9:M$187,0)),"-")</f>
        <v>豊頃町</v>
      </c>
      <c r="Y169" t="str">
        <f>IFERROR(INDEX('貼_そば(市町村別・e-stat)'!$D$9:$D$187,MATCH('貼_そば(市町村別・e-stat)'!$A27,'貼_そば(市町村別・e-stat)'!K$9:K$187,0)),"-")</f>
        <v>新得町</v>
      </c>
      <c r="Z169" t="str">
        <f>IFERROR(INDEX('貼_そば(市町村別・e-stat)'!$D$9:$D$187,MATCH('貼_そば(市町村別・e-stat)'!$A27,'貼_そば(市町村別・e-stat)'!L$9:L$187,0)),"-")</f>
        <v>倶知安町</v>
      </c>
      <c r="AA169" t="str">
        <f>IFERROR(INDEX('貼_そば(市町村別・e-stat)'!$D$9:$D$187,MATCH('貼_そば(市町村別・e-stat)'!$A27,'貼_そば(市町村別・e-stat)'!M$9:M$187,0)),"-")</f>
        <v>長沼町</v>
      </c>
      <c r="AB169" t="str">
        <f>IFERROR(INDEX('貼_ばれいしょ(市町村別・公表資料)'!$M$16:$M$194,MATCH('貼_ばれいしょ(市町村別・公表資料)'!$L34,'貼_ばれいしょ(市町村別・公表資料)'!O$16:O$194,0)),"-")</f>
        <v>訓子府町</v>
      </c>
      <c r="AC169" t="str">
        <f>IFERROR(INDEX('貼_ばれいしょ(市町村別・公表資料)'!$M$16:$M$194,MATCH('貼_ばれいしょ(市町村別・公表資料)'!$L34,'貼_ばれいしょ(市町村別・公表資料)'!U$16:U$194,0)),"-")</f>
        <v>浦幌町</v>
      </c>
      <c r="AD169" t="str">
        <f>IFERROR(INDEX('貼_ばれいしょ(市町村別・公表資料)'!$M$16:$M$194,MATCH('貼_ばれいしょ(市町村別・公表資料)'!$L34,'貼_ばれいしょ(市町村別・公表資料)'!AA$16:AA$194,0)),"-")</f>
        <v>新得町</v>
      </c>
      <c r="AE169" t="str">
        <f>IFERROR(INDEX('貼_なたね(市町村別・e-stat)'!$D$9:$D$187,MATCH('貼_なたね(市町村別・e-stat)'!$A27,'貼_なたね(市町村別・e-stat)'!K$9:K$187,0)),"-")</f>
        <v>-</v>
      </c>
      <c r="AF169" t="str">
        <f>IFERROR(INDEX('貼_なたね(市町村別・e-stat)'!$D$9:$D$187,MATCH('貼_なたね(市町村別・e-stat)'!$A27,'貼_なたね(市町村別・e-stat)'!L$9:L$187,0)),"-")</f>
        <v>-</v>
      </c>
      <c r="AG169" t="str">
        <f>IFERROR(INDEX('貼_なたね(市町村別・e-stat)'!$D$9:$D$187,MATCH('貼_なたね(市町村別・e-stat)'!$A27,'貼_なたね(市町村別・e-stat)'!M$9:M$187,0)),"-")</f>
        <v>-</v>
      </c>
    </row>
    <row r="170" spans="3:33">
      <c r="C170">
        <v>20</v>
      </c>
      <c r="D170" t="str">
        <f>IFERROR(INDEX('貼_耕地面積(市町村別・e-stat)'!$D$9:$D$187,MATCH('貼_耕地面積(市町村別・e-stat)'!$A28,'貼_耕地面積(市町村別・e-stat)'!K$9:K$187,0)),"-")</f>
        <v>豊富町</v>
      </c>
      <c r="E170" t="str">
        <f>IFERROR(INDEX('貼_耕地面積(市町村別・e-stat)'!$D$9:$D$187,MATCH('貼_耕地面積(市町村別・e-stat)'!$A28,'貼_耕地面積(市町村別・e-stat)'!L$9:L$187,0)),"-")</f>
        <v>雨竜町</v>
      </c>
      <c r="F170" t="str">
        <f>IFERROR(INDEX('貼_耕地面積(市町村別・e-stat)'!$D$9:$D$187,MATCH('貼_耕地面積(市町村別・e-stat)'!$A28,'貼_耕地面積(市町村別・e-stat)'!M$9:M$187,0)),"-")</f>
        <v>本別町</v>
      </c>
      <c r="G170" t="str">
        <f>IFERROR(INDEX('貼_水稲(市町村別・e-stat)'!$D$9:$D$187,MATCH('貼_水稲(市町村別・e-stat)'!$A28,'貼_水稲(市町村別・e-stat)'!I$9:I$187,0)),"-")</f>
        <v>浦臼町</v>
      </c>
      <c r="H170" t="str">
        <f>IFERROR(INDEX('貼_水稲(市町村別・e-stat)'!$D$9:$D$187,MATCH('貼_水稲(市町村別・e-stat)'!$A28,'貼_水稲(市町村別・e-stat)'!J$9:J$187,0)),"-")</f>
        <v>比布町</v>
      </c>
      <c r="I170" t="str">
        <f>IFERROR(INDEX('貼_水稲(市町村別・e-stat)'!$D$9:$D$187,MATCH('貼_水稲(市町村別・e-stat)'!$A28,'貼_水稲(市町村別・e-stat)'!K$9:K$187,0)),"-")</f>
        <v>美唄市</v>
      </c>
      <c r="J170" t="str">
        <f>IFERROR(INDEX('貼_小麦(市町村別・e-stat)'!$D$9:$D$187,MATCH('貼_小麦(市町村別・e-stat)'!$A28,'貼_小麦(市町村別・e-stat)'!Z$9:Z$187,0)),"-")</f>
        <v>池田町</v>
      </c>
      <c r="K170" t="str">
        <f>IFERROR(INDEX('貼_小麦(市町村別・e-stat)'!$D$9:$D$187,MATCH('貼_小麦(市町村別・e-stat)'!$A28,'貼_小麦(市町村別・e-stat)'!AA$9:AA$187,0)),"-")</f>
        <v>更別村</v>
      </c>
      <c r="L170" t="str">
        <f>IFERROR(INDEX('貼_小麦(市町村別・e-stat)'!$D$9:$D$187,MATCH('貼_小麦(市町村別・e-stat)'!$A28,'貼_小麦(市町村別・e-stat)'!AB$9:AB$187,0)),"-")</f>
        <v>足寄町</v>
      </c>
      <c r="M170" t="str">
        <f>IFERROR(INDEX('貼_小麦(市町村別・公表資料)'!$AH$38:$AH$216,MATCH('貼_小麦(市町村別・公表資料)'!$AG57,'貼_小麦(市町村別・公表資料)'!BB$38:BB$216,0)),"-")</f>
        <v>更別村</v>
      </c>
      <c r="N170" t="str">
        <f>IFERROR(INDEX('貼_小麦(市町村別・公表資料)'!$AH$38:$AH$216,MATCH('貼_小麦(市町村別・公表資料)'!$AG57,'貼_小麦(市町村別・公表資料)'!BH$38:BH$216,0)),"-")</f>
        <v>当別町</v>
      </c>
      <c r="O170" t="str">
        <f>IFERROR(INDEX('貼_小麦(市町村別・公表資料)'!$AH$38:$AH$216,MATCH('貼_小麦(市町村別・公表資料)'!$AG57,'貼_小麦(市町村別・公表資料)'!BN$38:BN$216,0)),"-")</f>
        <v>本別町</v>
      </c>
      <c r="P170" t="str">
        <f>IFERROR(INDEX('貼_小麦(市町村別・公表資料)'!$AH$38:$AH$216,MATCH('貼_小麦(市町村別・公表資料)'!$AG57,'貼_小麦(市町村別・公表資料)'!BT$38:BT$216,0)),"-")</f>
        <v>厚真町</v>
      </c>
      <c r="Q170" t="str">
        <f>IFERROR(INDEX('貼_小麦(市町村別・公表資料)'!$AH$38:$AH$216,MATCH('貼_小麦(市町村別・公表資料)'!$AG57,'貼_小麦(市町村別・公表資料)'!BZ$38:BZ$216,0)),"-")</f>
        <v>芽室町</v>
      </c>
      <c r="R170" t="str">
        <f>IFERROR(INDEX('貼_小麦(市町村別・公表資料)'!$AH$38:$AH$216,MATCH('貼_小麦(市町村別・公表資料)'!$AG57,'貼_小麦(市町村別・公表資料)'!CF$38:CF$216,0)),"-")</f>
        <v>当別町</v>
      </c>
      <c r="S170" t="str">
        <f>IFERROR(INDEX('貼_大豆(市町村別・e-stat)'!$C$9:$C$187,MATCH('貼_大豆(市町村別・e-stat)'!$A28,'貼_大豆(市町村別・e-stat)'!J$9:J$187,0)),"-")</f>
        <v>和寒町</v>
      </c>
      <c r="T170" t="str">
        <f>IFERROR(INDEX('貼_大豆(市町村別・e-stat)'!$C$9:$C$187,MATCH('貼_大豆(市町村別・e-stat)'!$A28,'貼_大豆(市町村別・e-stat)'!K$9:K$187,0)),"-")</f>
        <v>深川市</v>
      </c>
      <c r="U170" t="str">
        <f>IFERROR(INDEX('貼_大豆(市町村別・e-stat)'!$C$9:$C$187,MATCH('貼_大豆(市町村別・e-stat)'!$A28,'貼_大豆(市町村別・e-stat)'!L$9:L$187,0)),"-")</f>
        <v>秩父別町</v>
      </c>
      <c r="V170" t="str">
        <f>IFERROR(INDEX('貼_てんさい(市町村別・e-stat)'!$D$9:$D$187,MATCH('貼_てんさい(市町村別・e-stat)'!$A28,'貼_てんさい(市町村別・e-stat)'!K$9:K$187,0)),"-")</f>
        <v>池田町</v>
      </c>
      <c r="W170" t="str">
        <f>IFERROR(INDEX('貼_てんさい(市町村別・e-stat)'!$D$9:$D$187,MATCH('貼_てんさい(市町村別・e-stat)'!$A28,'貼_てんさい(市町村別・e-stat)'!L$9:L$187,0)),"-")</f>
        <v>池田町</v>
      </c>
      <c r="X170" t="str">
        <f>IFERROR(INDEX('貼_てんさい(市町村別・e-stat)'!$D$9:$D$187,MATCH('貼_てんさい(市町村別・e-stat)'!$A28,'貼_てんさい(市町村別・e-stat)'!M$9:M$187,0)),"-")</f>
        <v>芽室町</v>
      </c>
      <c r="Y170" t="str">
        <f>IFERROR(INDEX('貼_そば(市町村別・e-stat)'!$D$9:$D$187,MATCH('貼_そば(市町村別・e-stat)'!$A28,'貼_そば(市町村別・e-stat)'!K$9:K$187,0)),"-")</f>
        <v>せたな町</v>
      </c>
      <c r="Z170" t="str">
        <f>IFERROR(INDEX('貼_そば(市町村別・e-stat)'!$D$9:$D$187,MATCH('貼_そば(市町村別・e-stat)'!$A28,'貼_そば(市町村別・e-stat)'!L$9:L$187,0)),"-")</f>
        <v>北竜町</v>
      </c>
      <c r="AA170" t="str">
        <f>IFERROR(INDEX('貼_そば(市町村別・e-stat)'!$D$9:$D$187,MATCH('貼_そば(市町村別・e-stat)'!$A28,'貼_そば(市町村別・e-stat)'!M$9:M$187,0)),"-")</f>
        <v>清里町</v>
      </c>
      <c r="AB170" t="str">
        <f>IFERROR(INDEX('貼_ばれいしょ(市町村別・公表資料)'!$M$16:$M$194,MATCH('貼_ばれいしょ(市町村別・公表資料)'!$L35,'貼_ばれいしょ(市町村別・公表資料)'!O$16:O$194,0)),"-")</f>
        <v>美瑛町</v>
      </c>
      <c r="AC170" t="str">
        <f>IFERROR(INDEX('貼_ばれいしょ(市町村別・公表資料)'!$M$16:$M$194,MATCH('貼_ばれいしょ(市町村別・公表資料)'!$L35,'貼_ばれいしょ(市町村別・公表資料)'!U$16:U$194,0)),"-")</f>
        <v>美瑛町</v>
      </c>
      <c r="AD170" t="str">
        <f>IFERROR(INDEX('貼_ばれいしょ(市町村別・公表資料)'!$M$16:$M$194,MATCH('貼_ばれいしょ(市町村別・公表資料)'!$L35,'貼_ばれいしょ(市町村別・公表資料)'!AA$16:AA$194,0)),"-")</f>
        <v>足寄町</v>
      </c>
      <c r="AE170" t="str">
        <f>IFERROR(INDEX('貼_なたね(市町村別・e-stat)'!$D$9:$D$187,MATCH('貼_なたね(市町村別・e-stat)'!$A28,'貼_なたね(市町村別・e-stat)'!K$9:K$187,0)),"-")</f>
        <v>-</v>
      </c>
      <c r="AF170" t="str">
        <f>IFERROR(INDEX('貼_なたね(市町村別・e-stat)'!$D$9:$D$187,MATCH('貼_なたね(市町村別・e-stat)'!$A28,'貼_なたね(市町村別・e-stat)'!L$9:L$187,0)),"-")</f>
        <v>-</v>
      </c>
      <c r="AG170" t="str">
        <f>IFERROR(INDEX('貼_なたね(市町村別・e-stat)'!$D$9:$D$187,MATCH('貼_なたね(市町村別・e-stat)'!$A28,'貼_なたね(市町村別・e-stat)'!M$9:M$187,0)),"-")</f>
        <v>-</v>
      </c>
    </row>
    <row r="171" spans="3:33">
      <c r="C171">
        <v>21</v>
      </c>
      <c r="D171" t="str">
        <f>IFERROR(INDEX('貼_耕地面積(市町村別・e-stat)'!$D$9:$D$187,MATCH('貼_耕地面積(市町村別・e-stat)'!$A29,'貼_耕地面積(市町村別・e-stat)'!K$9:K$187,0)),"-")</f>
        <v>美瑛町</v>
      </c>
      <c r="E171" t="str">
        <f>IFERROR(INDEX('貼_耕地面積(市町村別・e-stat)'!$D$9:$D$187,MATCH('貼_耕地面積(市町村別・e-stat)'!$A29,'貼_耕地面積(市町村別・e-stat)'!L$9:L$187,0)),"-")</f>
        <v>厚真町</v>
      </c>
      <c r="F171" t="str">
        <f>IFERROR(INDEX('貼_耕地面積(市町村別・e-stat)'!$D$9:$D$187,MATCH('貼_耕地面積(市町村別・e-stat)'!$A29,'貼_耕地面積(市町村別・e-stat)'!M$9:M$187,0)),"-")</f>
        <v>更別村</v>
      </c>
      <c r="G171" t="str">
        <f>IFERROR(INDEX('貼_水稲(市町村別・e-stat)'!$D$9:$D$187,MATCH('貼_水稲(市町村別・e-stat)'!$A29,'貼_水稲(市町村別・e-stat)'!I$9:I$187,0)),"-")</f>
        <v>芦別市</v>
      </c>
      <c r="H171" t="str">
        <f>IFERROR(INDEX('貼_水稲(市町村別・e-stat)'!$D$9:$D$187,MATCH('貼_水稲(市町村別・e-stat)'!$A29,'貼_水稲(市町村別・e-stat)'!J$9:J$187,0)),"-")</f>
        <v>芦別市</v>
      </c>
      <c r="I171" t="str">
        <f>IFERROR(INDEX('貼_水稲(市町村別・e-stat)'!$D$9:$D$187,MATCH('貼_水稲(市町村別・e-stat)'!$A29,'貼_水稲(市町村別・e-stat)'!K$9:K$187,0)),"-")</f>
        <v>剣淵町</v>
      </c>
      <c r="J171" t="str">
        <f>IFERROR(INDEX('貼_小麦(市町村別・e-stat)'!$D$9:$D$187,MATCH('貼_小麦(市町村別・e-stat)'!$A29,'貼_小麦(市町村別・e-stat)'!Z$9:Z$187,0)),"-")</f>
        <v>富良野市</v>
      </c>
      <c r="K171" t="str">
        <f>IFERROR(INDEX('貼_小麦(市町村別・e-stat)'!$D$9:$D$187,MATCH('貼_小麦(市町村別・e-stat)'!$A29,'貼_小麦(市町村別・e-stat)'!AA$9:AA$187,0)),"-")</f>
        <v>浦幌町</v>
      </c>
      <c r="L171" t="str">
        <f>IFERROR(INDEX('貼_小麦(市町村別・e-stat)'!$D$9:$D$187,MATCH('貼_小麦(市町村別・e-stat)'!$A29,'貼_小麦(市町村別・e-stat)'!AB$9:AB$187,0)),"-")</f>
        <v>斜里町</v>
      </c>
      <c r="M171" t="str">
        <f>IFERROR(INDEX('貼_小麦(市町村別・公表資料)'!$AH$38:$AH$216,MATCH('貼_小麦(市町村別・公表資料)'!$AG58,'貼_小麦(市町村別・公表資料)'!BB$38:BB$216,0)),"-")</f>
        <v>士別市</v>
      </c>
      <c r="N171" t="str">
        <f>IFERROR(INDEX('貼_小麦(市町村別・公表資料)'!$AH$38:$AH$216,MATCH('貼_小麦(市町村別・公表資料)'!$AG58,'貼_小麦(市町村別・公表資料)'!BH$38:BH$216,0)),"-")</f>
        <v>浦幌町</v>
      </c>
      <c r="O171" t="str">
        <f>IFERROR(INDEX('貼_小麦(市町村別・公表資料)'!$AH$38:$AH$216,MATCH('貼_小麦(市町村別・公表資料)'!$AG58,'貼_小麦(市町村別・公表資料)'!BN$38:BN$216,0)),"-")</f>
        <v>真狩村</v>
      </c>
      <c r="P171" t="str">
        <f>IFERROR(INDEX('貼_小麦(市町村別・公表資料)'!$AH$38:$AH$216,MATCH('貼_小麦(市町村別・公表資料)'!$AG58,'貼_小麦(市町村別・公表資料)'!BT$38:BT$216,0)),"-")</f>
        <v>栗山町</v>
      </c>
      <c r="Q171" t="str">
        <f>IFERROR(INDEX('貼_小麦(市町村別・公表資料)'!$AH$38:$AH$216,MATCH('貼_小麦(市町村別・公表資料)'!$AG58,'貼_小麦(市町村別・公表資料)'!BZ$38:BZ$216,0)),"-")</f>
        <v>富良野市</v>
      </c>
      <c r="R171" t="str">
        <f>IFERROR(INDEX('貼_小麦(市町村別・公表資料)'!$AH$38:$AH$216,MATCH('貼_小麦(市町村別・公表資料)'!$AG58,'貼_小麦(市町村別・公表資料)'!CF$38:CF$216,0)),"-")</f>
        <v>美瑛町</v>
      </c>
      <c r="S171" t="str">
        <f>IFERROR(INDEX('貼_大豆(市町村別・e-stat)'!$C$9:$C$187,MATCH('貼_大豆(市町村別・e-stat)'!$A29,'貼_大豆(市町村別・e-stat)'!J$9:J$187,0)),"-")</f>
        <v>南幌町</v>
      </c>
      <c r="T171" t="str">
        <f>IFERROR(INDEX('貼_大豆(市町村別・e-stat)'!$C$9:$C$187,MATCH('貼_大豆(市町村別・e-stat)'!$A29,'貼_大豆(市町村別・e-stat)'!K$9:K$187,0)),"-")</f>
        <v>由仁町</v>
      </c>
      <c r="U171" t="str">
        <f>IFERROR(INDEX('貼_大豆(市町村別・e-stat)'!$C$9:$C$187,MATCH('貼_大豆(市町村別・e-stat)'!$A29,'貼_大豆(市町村別・e-stat)'!L$9:L$187,0)),"-")</f>
        <v>豊頃町</v>
      </c>
      <c r="V171" t="str">
        <f>IFERROR(INDEX('貼_てんさい(市町村別・e-stat)'!$D$9:$D$187,MATCH('貼_てんさい(市町村別・e-stat)'!$A29,'貼_てんさい(市町村別・e-stat)'!K$9:K$187,0)),"-")</f>
        <v>津別町</v>
      </c>
      <c r="W171" t="str">
        <f>IFERROR(INDEX('貼_てんさい(市町村別・e-stat)'!$D$9:$D$187,MATCH('貼_てんさい(市町村別・e-stat)'!$A29,'貼_てんさい(市町村別・e-stat)'!L$9:L$187,0)),"-")</f>
        <v>津別町</v>
      </c>
      <c r="X171" t="str">
        <f>IFERROR(INDEX('貼_てんさい(市町村別・e-stat)'!$D$9:$D$187,MATCH('貼_てんさい(市町村別・e-stat)'!$A29,'貼_てんさい(市町村別・e-stat)'!M$9:M$187,0)),"-")</f>
        <v>池田町</v>
      </c>
      <c r="Y171" t="str">
        <f>IFERROR(INDEX('貼_そば(市町村別・e-stat)'!$D$9:$D$187,MATCH('貼_そば(市町村別・e-stat)'!$A29,'貼_そば(市町村別・e-stat)'!K$9:K$187,0)),"-")</f>
        <v>芦別市</v>
      </c>
      <c r="Z171" t="str">
        <f>IFERROR(INDEX('貼_そば(市町村別・e-stat)'!$D$9:$D$187,MATCH('貼_そば(市町村別・e-stat)'!$A29,'貼_そば(市町村別・e-stat)'!L$9:L$187,0)),"-")</f>
        <v>中川町</v>
      </c>
      <c r="AA171" t="str">
        <f>IFERROR(INDEX('貼_そば(市町村別・e-stat)'!$D$9:$D$187,MATCH('貼_そば(市町村別・e-stat)'!$A29,'貼_そば(市町村別・e-stat)'!M$9:M$187,0)),"-")</f>
        <v>東川町</v>
      </c>
      <c r="AB171" t="str">
        <f>IFERROR(INDEX('貼_ばれいしょ(市町村別・公表資料)'!$M$16:$M$194,MATCH('貼_ばれいしょ(市町村別・公表資料)'!$L36,'貼_ばれいしょ(市町村別・公表資料)'!O$16:O$194,0)),"-")</f>
        <v>浦幌町</v>
      </c>
      <c r="AC171" t="str">
        <f>IFERROR(INDEX('貼_ばれいしょ(市町村別・公表資料)'!$M$16:$M$194,MATCH('貼_ばれいしょ(市町村別・公表資料)'!$L36,'貼_ばれいしょ(市町村別・公表資料)'!U$16:U$194,0)),"-")</f>
        <v>清水町</v>
      </c>
      <c r="AD171" t="str">
        <f>IFERROR(INDEX('貼_ばれいしょ(市町村別・公表資料)'!$M$16:$M$194,MATCH('貼_ばれいしょ(市町村別・公表資料)'!$L36,'貼_ばれいしょ(市町村別・公表資料)'!AA$16:AA$194,0)),"-")</f>
        <v>清里町</v>
      </c>
      <c r="AE171" t="str">
        <f>IFERROR(INDEX('貼_なたね(市町村別・e-stat)'!$D$9:$D$187,MATCH('貼_なたね(市町村別・e-stat)'!$A29,'貼_なたね(市町村別・e-stat)'!K$9:K$187,0)),"-")</f>
        <v>-</v>
      </c>
      <c r="AF171" t="str">
        <f>IFERROR(INDEX('貼_なたね(市町村別・e-stat)'!$D$9:$D$187,MATCH('貼_なたね(市町村別・e-stat)'!$A29,'貼_なたね(市町村別・e-stat)'!L$9:L$187,0)),"-")</f>
        <v>-</v>
      </c>
      <c r="AG171" t="str">
        <f>IFERROR(INDEX('貼_なたね(市町村別・e-stat)'!$D$9:$D$187,MATCH('貼_なたね(市町村別・e-stat)'!$A29,'貼_なたね(市町村別・e-stat)'!M$9:M$187,0)),"-")</f>
        <v>-</v>
      </c>
    </row>
    <row r="172" spans="3:33">
      <c r="C172">
        <v>22</v>
      </c>
      <c r="D172" t="str">
        <f>IFERROR(INDEX('貼_耕地面積(市町村別・e-stat)'!$D$9:$D$187,MATCH('貼_耕地面積(市町村別・e-stat)'!$A30,'貼_耕地面積(市町村別・e-stat)'!K$9:K$187,0)),"-")</f>
        <v>鹿追町</v>
      </c>
      <c r="E172" t="str">
        <f>IFERROR(INDEX('貼_耕地面積(市町村別・e-stat)'!$D$9:$D$187,MATCH('貼_耕地面積(市町村別・e-stat)'!$A30,'貼_耕地面積(市町村別・e-stat)'!L$9:L$187,0)),"-")</f>
        <v>沼田町</v>
      </c>
      <c r="F172" t="str">
        <f>IFERROR(INDEX('貼_耕地面積(市町村別・e-stat)'!$D$9:$D$187,MATCH('貼_耕地面積(市町村別・e-stat)'!$A30,'貼_耕地面積(市町村別・e-stat)'!M$9:M$187,0)),"-")</f>
        <v>豊頃町</v>
      </c>
      <c r="G172" t="str">
        <f>IFERROR(INDEX('貼_水稲(市町村別・e-stat)'!$D$9:$D$187,MATCH('貼_水稲(市町村別・e-stat)'!$A30,'貼_水稲(市町村別・e-stat)'!I$9:I$187,0)),"-")</f>
        <v>比布町</v>
      </c>
      <c r="H172" t="str">
        <f>IFERROR(INDEX('貼_水稲(市町村別・e-stat)'!$D$9:$D$187,MATCH('貼_水稲(市町村別・e-stat)'!$A30,'貼_水稲(市町村別・e-stat)'!J$9:J$187,0)),"-")</f>
        <v>蘭越町</v>
      </c>
      <c r="I172" t="str">
        <f>IFERROR(INDEX('貼_水稲(市町村別・e-stat)'!$D$9:$D$187,MATCH('貼_水稲(市町村別・e-stat)'!$A30,'貼_水稲(市町村別・e-stat)'!K$9:K$187,0)),"-")</f>
        <v>新十津川町</v>
      </c>
      <c r="J172" t="str">
        <f>IFERROR(INDEX('貼_小麦(市町村別・e-stat)'!$D$9:$D$187,MATCH('貼_小麦(市町村別・e-stat)'!$A30,'貼_小麦(市町村別・e-stat)'!Z$9:Z$187,0)),"-")</f>
        <v>栗山町</v>
      </c>
      <c r="K172" t="str">
        <f>IFERROR(INDEX('貼_小麦(市町村別・e-stat)'!$D$9:$D$187,MATCH('貼_小麦(市町村別・e-stat)'!$A30,'貼_小麦(市町村別・e-stat)'!AA$9:AA$187,0)),"-")</f>
        <v>鹿追町</v>
      </c>
      <c r="L172" t="str">
        <f>IFERROR(INDEX('貼_小麦(市町村別・e-stat)'!$D$9:$D$187,MATCH('貼_小麦(市町村別・e-stat)'!$A30,'貼_小麦(市町村別・e-stat)'!AB$9:AB$187,0)),"-")</f>
        <v>滝上町</v>
      </c>
      <c r="M172" t="str">
        <f>IFERROR(INDEX('貼_小麦(市町村別・公表資料)'!$AH$38:$AH$216,MATCH('貼_小麦(市町村別・公表資料)'!$AG59,'貼_小麦(市町村別・公表資料)'!BB$38:BB$216,0)),"-")</f>
        <v>栗山町</v>
      </c>
      <c r="N172" t="str">
        <f>IFERROR(INDEX('貼_小麦(市町村別・公表資料)'!$AH$38:$AH$216,MATCH('貼_小麦(市町村別・公表資料)'!$AG59,'貼_小麦(市町村別・公表資料)'!BH$38:BH$216,0)),"-")</f>
        <v>鹿追町</v>
      </c>
      <c r="O172" t="str">
        <f>IFERROR(INDEX('貼_小麦(市町村別・公表資料)'!$AH$38:$AH$216,MATCH('貼_小麦(市町村別・公表資料)'!$AG59,'貼_小麦(市町村別・公表資料)'!BN$38:BN$216,0)),"-")</f>
        <v>留寿都村</v>
      </c>
      <c r="P172" t="str">
        <f>IFERROR(INDEX('貼_小麦(市町村別・公表資料)'!$AH$38:$AH$216,MATCH('貼_小麦(市町村別・公表資料)'!$AG59,'貼_小麦(市町村別・公表資料)'!BT$38:BT$216,0)),"-")</f>
        <v>芽室町</v>
      </c>
      <c r="Q172" t="str">
        <f>IFERROR(INDEX('貼_小麦(市町村別・公表資料)'!$AH$38:$AH$216,MATCH('貼_小麦(市町村別・公表資料)'!$AG59,'貼_小麦(市町村別・公表資料)'!BZ$38:BZ$216,0)),"-")</f>
        <v>厚真町</v>
      </c>
      <c r="R172" t="str">
        <f>IFERROR(INDEX('貼_小麦(市町村別・公表資料)'!$AH$38:$AH$216,MATCH('貼_小麦(市町村別・公表資料)'!$AG59,'貼_小麦(市町村別・公表資料)'!CF$38:CF$216,0)),"-")</f>
        <v>北見市</v>
      </c>
      <c r="S172" t="str">
        <f>IFERROR(INDEX('貼_大豆(市町村別・e-stat)'!$C$9:$C$187,MATCH('貼_大豆(市町村別・e-stat)'!$A30,'貼_大豆(市町村別・e-stat)'!J$9:J$187,0)),"-")</f>
        <v>由仁町</v>
      </c>
      <c r="T172" t="str">
        <f>IFERROR(INDEX('貼_大豆(市町村別・e-stat)'!$C$9:$C$187,MATCH('貼_大豆(市町村別・e-stat)'!$A30,'貼_大豆(市町村別・e-stat)'!K$9:K$187,0)),"-")</f>
        <v>江別市</v>
      </c>
      <c r="U172" t="str">
        <f>IFERROR(INDEX('貼_大豆(市町村別・e-stat)'!$C$9:$C$187,MATCH('貼_大豆(市町村別・e-stat)'!$A30,'貼_大豆(市町村別・e-stat)'!L$9:L$187,0)),"-")</f>
        <v>新得町</v>
      </c>
      <c r="V172" t="str">
        <f>IFERROR(INDEX('貼_てんさい(市町村別・e-stat)'!$D$9:$D$187,MATCH('貼_てんさい(市町村別・e-stat)'!$A30,'貼_てんさい(市町村別・e-stat)'!K$9:K$187,0)),"-")</f>
        <v>訓子府町</v>
      </c>
      <c r="W172" t="str">
        <f>IFERROR(INDEX('貼_てんさい(市町村別・e-stat)'!$D$9:$D$187,MATCH('貼_てんさい(市町村別・e-stat)'!$A30,'貼_てんさい(市町村別・e-stat)'!L$9:L$187,0)),"-")</f>
        <v>訓子府町</v>
      </c>
      <c r="X172" t="str">
        <f>IFERROR(INDEX('貼_てんさい(市町村別・e-stat)'!$D$9:$D$187,MATCH('貼_てんさい(市町村別・e-stat)'!$A30,'貼_てんさい(市町村別・e-stat)'!M$9:M$187,0)),"-")</f>
        <v>大空町</v>
      </c>
      <c r="Y172" t="str">
        <f>IFERROR(INDEX('貼_そば(市町村別・e-stat)'!$D$9:$D$187,MATCH('貼_そば(市町村別・e-stat)'!$A30,'貼_そば(市町村別・e-stat)'!K$9:K$187,0)),"-")</f>
        <v>蘭越町</v>
      </c>
      <c r="Z172" t="str">
        <f>IFERROR(INDEX('貼_そば(市町村別・e-stat)'!$D$9:$D$187,MATCH('貼_そば(市町村別・e-stat)'!$A30,'貼_そば(市町村別・e-stat)'!L$9:L$187,0)),"-")</f>
        <v>せたな町</v>
      </c>
      <c r="AA172" t="str">
        <f>IFERROR(INDEX('貼_そば(市町村別・e-stat)'!$D$9:$D$187,MATCH('貼_そば(市町村別・e-stat)'!$A30,'貼_そば(市町村別・e-stat)'!M$9:M$187,0)),"-")</f>
        <v>別海町</v>
      </c>
      <c r="AB172" t="str">
        <f>IFERROR(INDEX('貼_ばれいしょ(市町村別・公表資料)'!$M$16:$M$194,MATCH('貼_ばれいしょ(市町村別・公表資料)'!$L37,'貼_ばれいしょ(市町村別・公表資料)'!O$16:O$194,0)),"-")</f>
        <v>上士幌町</v>
      </c>
      <c r="AC172" t="str">
        <f>IFERROR(INDEX('貼_ばれいしょ(市町村別・公表資料)'!$M$16:$M$194,MATCH('貼_ばれいしょ(市町村別・公表資料)'!$L37,'貼_ばれいしょ(市町村別・公表資料)'!U$16:U$194,0)),"-")</f>
        <v>上士幌町</v>
      </c>
      <c r="AD172" t="str">
        <f>IFERROR(INDEX('貼_ばれいしょ(市町村別・公表資料)'!$M$16:$M$194,MATCH('貼_ばれいしょ(市町村別・公表資料)'!$L37,'貼_ばれいしょ(市町村別・公表資料)'!AA$16:AA$194,0)),"-")</f>
        <v>訓子府町</v>
      </c>
      <c r="AE172" t="str">
        <f>IFERROR(INDEX('貼_なたね(市町村別・e-stat)'!$D$9:$D$187,MATCH('貼_なたね(市町村別・e-stat)'!$A30,'貼_なたね(市町村別・e-stat)'!K$9:K$187,0)),"-")</f>
        <v>-</v>
      </c>
      <c r="AF172" t="str">
        <f>IFERROR(INDEX('貼_なたね(市町村別・e-stat)'!$D$9:$D$187,MATCH('貼_なたね(市町村別・e-stat)'!$A30,'貼_なたね(市町村別・e-stat)'!L$9:L$187,0)),"-")</f>
        <v>-</v>
      </c>
      <c r="AG172" t="str">
        <f>IFERROR(INDEX('貼_なたね(市町村別・e-stat)'!$D$9:$D$187,MATCH('貼_なたね(市町村別・e-stat)'!$A30,'貼_なたね(市町村別・e-stat)'!M$9:M$187,0)),"-")</f>
        <v>-</v>
      </c>
    </row>
    <row r="173" spans="3:33">
      <c r="C173">
        <v>23</v>
      </c>
      <c r="D173" t="str">
        <f>IFERROR(INDEX('貼_耕地面積(市町村別・e-stat)'!$D$9:$D$187,MATCH('貼_耕地面積(市町村別・e-stat)'!$A31,'貼_耕地面積(市町村別・e-stat)'!K$9:K$187,0)),"-")</f>
        <v>標津町</v>
      </c>
      <c r="E173" t="str">
        <f>IFERROR(INDEX('貼_耕地面積(市町村別・e-stat)'!$D$9:$D$187,MATCH('貼_耕地面積(市町村別・e-stat)'!$A31,'貼_耕地面積(市町村別・e-stat)'!L$9:L$187,0)),"-")</f>
        <v>中富良野町</v>
      </c>
      <c r="F173" t="str">
        <f>IFERROR(INDEX('貼_耕地面積(市町村別・e-stat)'!$D$9:$D$187,MATCH('貼_耕地面積(市町村別・e-stat)'!$A31,'貼_耕地面積(市町村別・e-stat)'!M$9:M$187,0)),"-")</f>
        <v>浦幌町</v>
      </c>
      <c r="G173" t="str">
        <f>IFERROR(INDEX('貼_水稲(市町村別・e-stat)'!$D$9:$D$187,MATCH('貼_水稲(市町村別・e-stat)'!$A31,'貼_水稲(市町村別・e-stat)'!I$9:I$187,0)),"-")</f>
        <v>共和町</v>
      </c>
      <c r="H173" t="str">
        <f>IFERROR(INDEX('貼_水稲(市町村別・e-stat)'!$D$9:$D$187,MATCH('貼_水稲(市町村別・e-stat)'!$A31,'貼_水稲(市町村別・e-stat)'!J$9:J$187,0)),"-")</f>
        <v>共和町</v>
      </c>
      <c r="I173" t="str">
        <f>IFERROR(INDEX('貼_水稲(市町村別・e-stat)'!$D$9:$D$187,MATCH('貼_水稲(市町村別・e-stat)'!$A31,'貼_水稲(市町村別・e-stat)'!K$9:K$187,0)),"-")</f>
        <v>赤平市</v>
      </c>
      <c r="J173" t="str">
        <f>IFERROR(INDEX('貼_小麦(市町村別・e-stat)'!$D$9:$D$187,MATCH('貼_小麦(市町村別・e-stat)'!$A31,'貼_小麦(市町村別・e-stat)'!Z$9:Z$187,0)),"-")</f>
        <v>更別村</v>
      </c>
      <c r="K173" t="str">
        <f>IFERROR(INDEX('貼_小麦(市町村別・e-stat)'!$D$9:$D$187,MATCH('貼_小麦(市町村別・e-stat)'!$A31,'貼_小麦(市町村別・e-stat)'!AA$9:AA$187,0)),"-")</f>
        <v>南幌町</v>
      </c>
      <c r="L173" t="str">
        <f>IFERROR(INDEX('貼_小麦(市町村別・e-stat)'!$D$9:$D$187,MATCH('貼_小麦(市町村別・e-stat)'!$A31,'貼_小麦(市町村別・e-stat)'!AB$9:AB$187,0)),"-")</f>
        <v>南幌町</v>
      </c>
      <c r="M173" t="str">
        <f>IFERROR(INDEX('貼_小麦(市町村別・公表資料)'!$AH$38:$AH$216,MATCH('貼_小麦(市町村別・公表資料)'!$AG60,'貼_小麦(市町村別・公表資料)'!BB$38:BB$216,0)),"-")</f>
        <v>富良野市</v>
      </c>
      <c r="N173" t="str">
        <f>IFERROR(INDEX('貼_小麦(市町村別・公表資料)'!$AH$38:$AH$216,MATCH('貼_小麦(市町村別・公表資料)'!$AG60,'貼_小麦(市町村別・公表資料)'!BH$38:BH$216,0)),"-")</f>
        <v>南幌町</v>
      </c>
      <c r="O173" t="str">
        <f>IFERROR(INDEX('貼_小麦(市町村別・公表資料)'!$AH$38:$AH$216,MATCH('貼_小麦(市町村別・公表資料)'!$AG60,'貼_小麦(市町村別・公表資料)'!BN$38:BN$216,0)),"-")</f>
        <v>新得町</v>
      </c>
      <c r="P173" t="str">
        <f>IFERROR(INDEX('貼_小麦(市町村別・公表資料)'!$AH$38:$AH$216,MATCH('貼_小麦(市町村別・公表資料)'!$AG60,'貼_小麦(市町村別・公表資料)'!BT$38:BT$216,0)),"-")</f>
        <v>石狩市</v>
      </c>
      <c r="Q173" t="str">
        <f>IFERROR(INDEX('貼_小麦(市町村別・公表資料)'!$AH$38:$AH$216,MATCH('貼_小麦(市町村別・公表資料)'!$AG60,'貼_小麦(市町村別・公表資料)'!BZ$38:BZ$216,0)),"-")</f>
        <v>本別町</v>
      </c>
      <c r="R173" t="str">
        <f>IFERROR(INDEX('貼_小麦(市町村別・公表資料)'!$AH$38:$AH$216,MATCH('貼_小麦(市町村別・公表資料)'!$AG60,'貼_小麦(市町村別・公表資料)'!CF$38:CF$216,0)),"-")</f>
        <v>安平町</v>
      </c>
      <c r="S173" t="str">
        <f>IFERROR(INDEX('貼_大豆(市町村別・e-stat)'!$C$9:$C$187,MATCH('貼_大豆(市町村別・e-stat)'!$A31,'貼_大豆(市町村別・e-stat)'!J$9:J$187,0)),"-")</f>
        <v>名寄市</v>
      </c>
      <c r="T173" t="str">
        <f>IFERROR(INDEX('貼_大豆(市町村別・e-stat)'!$C$9:$C$187,MATCH('貼_大豆(市町村別・e-stat)'!$A31,'貼_大豆(市町村別・e-stat)'!K$9:K$187,0)),"-")</f>
        <v>大空町</v>
      </c>
      <c r="U173" t="str">
        <f>IFERROR(INDEX('貼_大豆(市町村別・e-stat)'!$C$9:$C$187,MATCH('貼_大豆(市町村別・e-stat)'!$A31,'貼_大豆(市町村別・e-stat)'!L$9:L$187,0)),"-")</f>
        <v>大空町</v>
      </c>
      <c r="V173" t="str">
        <f>IFERROR(INDEX('貼_てんさい(市町村別・e-stat)'!$D$9:$D$187,MATCH('貼_てんさい(市町村別・e-stat)'!$A31,'貼_てんさい(市町村別・e-stat)'!K$9:K$187,0)),"-")</f>
        <v>千歳市</v>
      </c>
      <c r="W173" t="str">
        <f>IFERROR(INDEX('貼_てんさい(市町村別・e-stat)'!$D$9:$D$187,MATCH('貼_てんさい(市町村別・e-stat)'!$A31,'貼_てんさい(市町村別・e-stat)'!L$9:L$187,0)),"-")</f>
        <v>千歳市</v>
      </c>
      <c r="X173" t="str">
        <f>IFERROR(INDEX('貼_てんさい(市町村別・e-stat)'!$D$9:$D$187,MATCH('貼_てんさい(市町村別・e-stat)'!$A31,'貼_てんさい(市町村別・e-stat)'!M$9:M$187,0)),"-")</f>
        <v>滝川市</v>
      </c>
      <c r="Y173" t="str">
        <f>IFERROR(INDEX('貼_そば(市町村別・e-stat)'!$D$9:$D$187,MATCH('貼_そば(市町村別・e-stat)'!$A31,'貼_そば(市町村別・e-stat)'!K$9:K$187,0)),"-")</f>
        <v>別海町</v>
      </c>
      <c r="Z173" t="str">
        <f>IFERROR(INDEX('貼_そば(市町村別・e-stat)'!$D$9:$D$187,MATCH('貼_そば(市町村別・e-stat)'!$A31,'貼_そば(市町村別・e-stat)'!L$9:L$187,0)),"-")</f>
        <v>雨竜町</v>
      </c>
      <c r="AA173" t="str">
        <f>IFERROR(INDEX('貼_そば(市町村別・e-stat)'!$D$9:$D$187,MATCH('貼_そば(市町村別・e-stat)'!$A31,'貼_そば(市町村別・e-stat)'!M$9:M$187,0)),"-")</f>
        <v>上川町</v>
      </c>
      <c r="AB173" t="str">
        <f>IFERROR(INDEX('貼_ばれいしょ(市町村別・公表資料)'!$M$16:$M$194,MATCH('貼_ばれいしょ(市町村別・公表資料)'!$L38,'貼_ばれいしょ(市町村別・公表資料)'!O$16:O$194,0)),"-")</f>
        <v>京極町</v>
      </c>
      <c r="AC173" t="str">
        <f>IFERROR(INDEX('貼_ばれいしょ(市町村別・公表資料)'!$M$16:$M$194,MATCH('貼_ばれいしょ(市町村別・公表資料)'!$L38,'貼_ばれいしょ(市町村別・公表資料)'!U$16:U$194,0)),"-")</f>
        <v>本別町</v>
      </c>
      <c r="AD173" t="str">
        <f>IFERROR(INDEX('貼_ばれいしょ(市町村別・公表資料)'!$M$16:$M$194,MATCH('貼_ばれいしょ(市町村別・公表資料)'!$L38,'貼_ばれいしょ(市町村別・公表資料)'!AA$16:AA$194,0)),"-")</f>
        <v>恵庭市</v>
      </c>
      <c r="AE173" t="str">
        <f>IFERROR(INDEX('貼_なたね(市町村別・e-stat)'!$D$9:$D$187,MATCH('貼_なたね(市町村別・e-stat)'!$A31,'貼_なたね(市町村別・e-stat)'!K$9:K$187,0)),"-")</f>
        <v>-</v>
      </c>
      <c r="AF173" t="str">
        <f>IFERROR(INDEX('貼_なたね(市町村別・e-stat)'!$D$9:$D$187,MATCH('貼_なたね(市町村別・e-stat)'!$A31,'貼_なたね(市町村別・e-stat)'!L$9:L$187,0)),"-")</f>
        <v>-</v>
      </c>
      <c r="AG173" t="str">
        <f>IFERROR(INDEX('貼_なたね(市町村別・e-stat)'!$D$9:$D$187,MATCH('貼_なたね(市町村別・e-stat)'!$A31,'貼_なたね(市町村別・e-stat)'!M$9:M$187,0)),"-")</f>
        <v>-</v>
      </c>
    </row>
    <row r="174" spans="3:33">
      <c r="C174">
        <v>24</v>
      </c>
      <c r="D174" t="str">
        <f>IFERROR(INDEX('貼_耕地面積(市町村別・e-stat)'!$D$9:$D$187,MATCH('貼_耕地面積(市町村別・e-stat)'!$A32,'貼_耕地面積(市町村別・e-stat)'!K$9:K$187,0)),"-")</f>
        <v>本別町</v>
      </c>
      <c r="E174" t="str">
        <f>IFERROR(INDEX('貼_耕地面積(市町村別・e-stat)'!$D$9:$D$187,MATCH('貼_耕地面積(市町村別・e-stat)'!$A32,'貼_耕地面積(市町村別・e-stat)'!L$9:L$187,0)),"-")</f>
        <v>剣淵町</v>
      </c>
      <c r="F174" t="str">
        <f>IFERROR(INDEX('貼_耕地面積(市町村別・e-stat)'!$D$9:$D$187,MATCH('貼_耕地面積(市町村別・e-stat)'!$A32,'貼_耕地面積(市町村別・e-stat)'!M$9:M$187,0)),"-")</f>
        <v>上士幌町</v>
      </c>
      <c r="G174" t="str">
        <f>IFERROR(INDEX('貼_水稲(市町村別・e-stat)'!$D$9:$D$187,MATCH('貼_水稲(市町村別・e-stat)'!$A32,'貼_水稲(市町村別・e-stat)'!I$9:I$187,0)),"-")</f>
        <v>厚真町</v>
      </c>
      <c r="H174" t="str">
        <f>IFERROR(INDEX('貼_水稲(市町村別・e-stat)'!$D$9:$D$187,MATCH('貼_水稲(市町村別・e-stat)'!$A32,'貼_水稲(市町村別・e-stat)'!J$9:J$187,0)),"-")</f>
        <v>東神楽町</v>
      </c>
      <c r="I174" t="str">
        <f>IFERROR(INDEX('貼_水稲(市町村別・e-stat)'!$D$9:$D$187,MATCH('貼_水稲(市町村別・e-stat)'!$A32,'貼_水稲(市町村別・e-stat)'!K$9:K$187,0)),"-")</f>
        <v>新篠津村</v>
      </c>
      <c r="J174" t="str">
        <f>IFERROR(INDEX('貼_小麦(市町村別・e-stat)'!$D$9:$D$187,MATCH('貼_小麦(市町村別・e-stat)'!$A32,'貼_小麦(市町村別・e-stat)'!Z$9:Z$187,0)),"-")</f>
        <v>上富良野町</v>
      </c>
      <c r="K174" t="str">
        <f>IFERROR(INDEX('貼_小麦(市町村別・e-stat)'!$D$9:$D$187,MATCH('貼_小麦(市町村別・e-stat)'!$A32,'貼_小麦(市町村別・e-stat)'!AA$9:AA$187,0)),"-")</f>
        <v>栗山町</v>
      </c>
      <c r="L174" t="str">
        <f>IFERROR(INDEX('貼_小麦(市町村別・e-stat)'!$D$9:$D$187,MATCH('貼_小麦(市町村別・e-stat)'!$A32,'貼_小麦(市町村別・e-stat)'!AB$9:AB$187,0)),"-")</f>
        <v>佐呂間町</v>
      </c>
      <c r="M174" t="str">
        <f>IFERROR(INDEX('貼_小麦(市町村別・公表資料)'!$AH$38:$AH$216,MATCH('貼_小麦(市町村別・公表資料)'!$AG61,'貼_小麦(市町村別・公表資料)'!BB$38:BB$216,0)),"-")</f>
        <v>浦幌町</v>
      </c>
      <c r="N174" t="str">
        <f>IFERROR(INDEX('貼_小麦(市町村別・公表資料)'!$AH$38:$AH$216,MATCH('貼_小麦(市町村別・公表資料)'!$AG61,'貼_小麦(市町村別・公表資料)'!BH$38:BH$216,0)),"-")</f>
        <v>豊頃町</v>
      </c>
      <c r="O174" t="str">
        <f>IFERROR(INDEX('貼_小麦(市町村別・公表資料)'!$AH$38:$AH$216,MATCH('貼_小麦(市町村別・公表資料)'!$AG61,'貼_小麦(市町村別・公表資料)'!BN$38:BN$216,0)),"-")</f>
        <v>足寄町</v>
      </c>
      <c r="P174" t="str">
        <f>IFERROR(INDEX('貼_小麦(市町村別・公表資料)'!$AH$38:$AH$216,MATCH('貼_小麦(市町村別・公表資料)'!$AG61,'貼_小麦(市町村別・公表資料)'!BT$38:BT$216,0)),"-")</f>
        <v>厚沢部町</v>
      </c>
      <c r="Q174" t="str">
        <f>IFERROR(INDEX('貼_小麦(市町村別・公表資料)'!$AH$38:$AH$216,MATCH('貼_小麦(市町村別・公表資料)'!$AG61,'貼_小麦(市町村別・公表資料)'!BZ$38:BZ$216,0)),"-")</f>
        <v>訓子府町</v>
      </c>
      <c r="R174" t="str">
        <f>IFERROR(INDEX('貼_小麦(市町村別・公表資料)'!$AH$38:$AH$216,MATCH('貼_小麦(市町村別・公表資料)'!$AG61,'貼_小麦(市町村別・公表資料)'!CF$38:CF$216,0)),"-")</f>
        <v>京極町</v>
      </c>
      <c r="S174" t="str">
        <f>IFERROR(INDEX('貼_大豆(市町村別・e-stat)'!$C$9:$C$187,MATCH('貼_大豆(市町村別・e-stat)'!$A32,'貼_大豆(市町村別・e-stat)'!J$9:J$187,0)),"-")</f>
        <v>新篠津村</v>
      </c>
      <c r="T174" t="str">
        <f>IFERROR(INDEX('貼_大豆(市町村別・e-stat)'!$C$9:$C$187,MATCH('貼_大豆(市町村別・e-stat)'!$A32,'貼_大豆(市町村別・e-stat)'!K$9:K$187,0)),"-")</f>
        <v>旭川市</v>
      </c>
      <c r="U174" t="str">
        <f>IFERROR(INDEX('貼_大豆(市町村別・e-stat)'!$C$9:$C$187,MATCH('貼_大豆(市町村別・e-stat)'!$A32,'貼_大豆(市町村別・e-stat)'!L$9:L$187,0)),"-")</f>
        <v>幕別町</v>
      </c>
      <c r="V174" t="str">
        <f>IFERROR(INDEX('貼_てんさい(市町村別・e-stat)'!$D$9:$D$187,MATCH('貼_てんさい(市町村別・e-stat)'!$A32,'貼_てんさい(市町村別・e-stat)'!K$9:K$187,0)),"-")</f>
        <v>上士幌町</v>
      </c>
      <c r="W174" t="str">
        <f>IFERROR(INDEX('貼_てんさい(市町村別・e-stat)'!$D$9:$D$187,MATCH('貼_てんさい(市町村別・e-stat)'!$A32,'貼_てんさい(市町村別・e-stat)'!L$9:L$187,0)),"-")</f>
        <v>上士幌町</v>
      </c>
      <c r="X174" t="str">
        <f>IFERROR(INDEX('貼_てんさい(市町村別・e-stat)'!$D$9:$D$187,MATCH('貼_てんさい(市町村別・e-stat)'!$A32,'貼_てんさい(市町村別・e-stat)'!M$9:M$187,0)),"-")</f>
        <v>広尾町</v>
      </c>
      <c r="Y174" t="str">
        <f>IFERROR(INDEX('貼_そば(市町村別・e-stat)'!$D$9:$D$187,MATCH('貼_そば(市町村別・e-stat)'!$A32,'貼_そば(市町村別・e-stat)'!K$9:K$187,0)),"-")</f>
        <v>標津町</v>
      </c>
      <c r="Z174" t="str">
        <f>IFERROR(INDEX('貼_そば(市町村別・e-stat)'!$D$9:$D$187,MATCH('貼_そば(市町村別・e-stat)'!$A32,'貼_そば(市町村別・e-stat)'!L$9:L$187,0)),"-")</f>
        <v>芦別市</v>
      </c>
      <c r="AA174" t="str">
        <f>IFERROR(INDEX('貼_そば(市町村別・e-stat)'!$D$9:$D$187,MATCH('貼_そば(市町村別・e-stat)'!$A32,'貼_そば(市町村別・e-stat)'!M$9:M$187,0)),"-")</f>
        <v>乙部町</v>
      </c>
      <c r="AB174" t="str">
        <f>IFERROR(INDEX('貼_ばれいしょ(市町村別・公表資料)'!$M$16:$M$194,MATCH('貼_ばれいしょ(市町村別・公表資料)'!$L39,'貼_ばれいしょ(市町村別・公表資料)'!O$16:O$194,0)),"-")</f>
        <v>本別町</v>
      </c>
      <c r="AC174" t="str">
        <f>IFERROR(INDEX('貼_ばれいしょ(市町村別・公表資料)'!$M$16:$M$194,MATCH('貼_ばれいしょ(市町村別・公表資料)'!$L39,'貼_ばれいしょ(市町村別・公表資料)'!U$16:U$194,0)),"-")</f>
        <v>京極町</v>
      </c>
      <c r="AD174" t="str">
        <f>IFERROR(INDEX('貼_ばれいしょ(市町村別・公表資料)'!$M$16:$M$194,MATCH('貼_ばれいしょ(市町村別・公表資料)'!$L39,'貼_ばれいしょ(市町村別・公表資料)'!AA$16:AA$194,0)),"-")</f>
        <v>旭川市</v>
      </c>
      <c r="AE174" t="str">
        <f>IFERROR(INDEX('貼_なたね(市町村別・e-stat)'!$D$9:$D$187,MATCH('貼_なたね(市町村別・e-stat)'!$A32,'貼_なたね(市町村別・e-stat)'!K$9:K$187,0)),"-")</f>
        <v>-</v>
      </c>
      <c r="AF174" t="str">
        <f>IFERROR(INDEX('貼_なたね(市町村別・e-stat)'!$D$9:$D$187,MATCH('貼_なたね(市町村別・e-stat)'!$A32,'貼_なたね(市町村別・e-stat)'!L$9:L$187,0)),"-")</f>
        <v>-</v>
      </c>
      <c r="AG174" t="str">
        <f>IFERROR(INDEX('貼_なたね(市町村別・e-stat)'!$D$9:$D$187,MATCH('貼_なたね(市町村別・e-stat)'!$A32,'貼_なたね(市町村別・e-stat)'!M$9:M$187,0)),"-")</f>
        <v>-</v>
      </c>
    </row>
    <row r="175" spans="3:33">
      <c r="C175">
        <v>25</v>
      </c>
      <c r="D175" t="str">
        <f>IFERROR(INDEX('貼_耕地面積(市町村別・e-stat)'!$D$9:$D$187,MATCH('貼_耕地面積(市町村別・e-stat)'!$A33,'貼_耕地面積(市町村別・e-stat)'!K$9:K$187,0)),"-")</f>
        <v>深川市</v>
      </c>
      <c r="E175" t="str">
        <f>IFERROR(INDEX('貼_耕地面積(市町村別・e-stat)'!$D$9:$D$187,MATCH('貼_耕地面積(市町村別・e-stat)'!$A33,'貼_耕地面積(市町村別・e-stat)'!L$9:L$187,0)),"-")</f>
        <v>富良野市</v>
      </c>
      <c r="F175" t="str">
        <f>IFERROR(INDEX('貼_耕地面積(市町村別・e-stat)'!$D$9:$D$187,MATCH('貼_耕地面積(市町村別・e-stat)'!$A33,'貼_耕地面積(市町村別・e-stat)'!M$9:M$187,0)),"-")</f>
        <v>枝幸町</v>
      </c>
      <c r="G175" t="str">
        <f>IFERROR(INDEX('貼_水稲(市町村別・e-stat)'!$D$9:$D$187,MATCH('貼_水稲(市町村別・e-stat)'!$A33,'貼_水稲(市町村別・e-stat)'!I$9:I$187,0)),"-")</f>
        <v>由仁町</v>
      </c>
      <c r="H175" t="str">
        <f>IFERROR(INDEX('貼_水稲(市町村別・e-stat)'!$D$9:$D$187,MATCH('貼_水稲(市町村別・e-stat)'!$A33,'貼_水稲(市町村別・e-stat)'!J$9:J$187,0)),"-")</f>
        <v>厚真町</v>
      </c>
      <c r="I175" t="str">
        <f>IFERROR(INDEX('貼_水稲(市町村別・e-stat)'!$D$9:$D$187,MATCH('貼_水稲(市町村別・e-stat)'!$A33,'貼_水稲(市町村別・e-stat)'!K$9:K$187,0)),"-")</f>
        <v>中富良野町</v>
      </c>
      <c r="J175" t="str">
        <f>IFERROR(INDEX('貼_小麦(市町村別・e-stat)'!$D$9:$D$187,MATCH('貼_小麦(市町村別・e-stat)'!$A33,'貼_小麦(市町村別・e-stat)'!Z$9:Z$187,0)),"-")</f>
        <v>南幌町</v>
      </c>
      <c r="K175" t="str">
        <f>IFERROR(INDEX('貼_小麦(市町村別・e-stat)'!$D$9:$D$187,MATCH('貼_小麦(市町村別・e-stat)'!$A33,'貼_小麦(市町村別・e-stat)'!AA$9:AA$187,0)),"-")</f>
        <v>由仁町</v>
      </c>
      <c r="L175" t="str">
        <f>IFERROR(INDEX('貼_小麦(市町村別・e-stat)'!$D$9:$D$187,MATCH('貼_小麦(市町村別・e-stat)'!$A33,'貼_小麦(市町村別・e-stat)'!AB$9:AB$187,0)),"-")</f>
        <v>伊達市</v>
      </c>
      <c r="M175" t="str">
        <f>IFERROR(INDEX('貼_小麦(市町村別・公表資料)'!$AH$38:$AH$216,MATCH('貼_小麦(市町村別・公表資料)'!$AG62,'貼_小麦(市町村別・公表資料)'!BB$38:BB$216,0)),"-")</f>
        <v>鹿追町</v>
      </c>
      <c r="N175" t="str">
        <f>IFERROR(INDEX('貼_小麦(市町村別・公表資料)'!$AH$38:$AH$216,MATCH('貼_小麦(市町村別・公表資料)'!$AG62,'貼_小麦(市町村別・公表資料)'!BH$38:BH$216,0)),"-")</f>
        <v>栗山町</v>
      </c>
      <c r="O175" t="str">
        <f>IFERROR(INDEX('貼_小麦(市町村別・公表資料)'!$AH$38:$AH$216,MATCH('貼_小麦(市町村別・公表資料)'!$AG62,'貼_小麦(市町村別・公表資料)'!BN$38:BN$216,0)),"-")</f>
        <v>恵庭市</v>
      </c>
      <c r="P175" t="str">
        <f>IFERROR(INDEX('貼_小麦(市町村別・公表資料)'!$AH$38:$AH$216,MATCH('貼_小麦(市町村別・公表資料)'!$AG62,'貼_小麦(市町村別・公表資料)'!BT$38:BT$216,0)),"-")</f>
        <v>本別町</v>
      </c>
      <c r="Q175" t="str">
        <f>IFERROR(INDEX('貼_小麦(市町村別・公表資料)'!$AH$38:$AH$216,MATCH('貼_小麦(市町村別・公表資料)'!$AG62,'貼_小麦(市町村別・公表資料)'!BZ$38:BZ$216,0)),"-")</f>
        <v>中富良野町</v>
      </c>
      <c r="R175" t="str">
        <f>IFERROR(INDEX('貼_小麦(市町村別・公表資料)'!$AH$38:$AH$216,MATCH('貼_小麦(市町村別・公表資料)'!$AG62,'貼_小麦(市町村別・公表資料)'!CF$38:CF$216,0)),"-")</f>
        <v>美幌町</v>
      </c>
      <c r="S175" t="str">
        <f>IFERROR(INDEX('貼_大豆(市町村別・e-stat)'!$C$9:$C$187,MATCH('貼_大豆(市町村別・e-stat)'!$A33,'貼_大豆(市町村別・e-stat)'!J$9:J$187,0)),"-")</f>
        <v>厚真町</v>
      </c>
      <c r="T175" t="str">
        <f>IFERROR(INDEX('貼_大豆(市町村別・e-stat)'!$C$9:$C$187,MATCH('貼_大豆(市町村別・e-stat)'!$A33,'貼_大豆(市町村別・e-stat)'!K$9:K$187,0)),"-")</f>
        <v>新篠津村</v>
      </c>
      <c r="U175" t="str">
        <f>IFERROR(INDEX('貼_大豆(市町村別・e-stat)'!$C$9:$C$187,MATCH('貼_大豆(市町村別・e-stat)'!$A33,'貼_大豆(市町村別・e-stat)'!L$9:L$187,0)),"-")</f>
        <v>当別町</v>
      </c>
      <c r="V175" t="str">
        <f>IFERROR(INDEX('貼_てんさい(市町村別・e-stat)'!$D$9:$D$187,MATCH('貼_てんさい(市町村別・e-stat)'!$A33,'貼_てんさい(市町村別・e-stat)'!K$9:K$187,0)),"-")</f>
        <v>士別市</v>
      </c>
      <c r="W175" t="str">
        <f>IFERROR(INDEX('貼_てんさい(市町村別・e-stat)'!$D$9:$D$187,MATCH('貼_てんさい(市町村別・e-stat)'!$A33,'貼_てんさい(市町村別・e-stat)'!L$9:L$187,0)),"-")</f>
        <v>士別市</v>
      </c>
      <c r="X175" t="str">
        <f>IFERROR(INDEX('貼_てんさい(市町村別・e-stat)'!$D$9:$D$187,MATCH('貼_てんさい(市町村別・e-stat)'!$A33,'貼_てんさい(市町村別・e-stat)'!M$9:M$187,0)),"-")</f>
        <v>上富良野町</v>
      </c>
      <c r="Y175" t="str">
        <f>IFERROR(INDEX('貼_そば(市町村別・e-stat)'!$D$9:$D$187,MATCH('貼_そば(市町村別・e-stat)'!$A33,'貼_そば(市町村別・e-stat)'!K$9:K$187,0)),"-")</f>
        <v>秩父別町</v>
      </c>
      <c r="Z175" t="str">
        <f>IFERROR(INDEX('貼_そば(市町村別・e-stat)'!$D$9:$D$187,MATCH('貼_そば(市町村別・e-stat)'!$A33,'貼_そば(市町村別・e-stat)'!L$9:L$187,0)),"-")</f>
        <v>新十津川町</v>
      </c>
      <c r="AA175" t="str">
        <f>IFERROR(INDEX('貼_そば(市町村別・e-stat)'!$D$9:$D$187,MATCH('貼_そば(市町村別・e-stat)'!$A33,'貼_そば(市町村別・e-stat)'!M$9:M$187,0)),"-")</f>
        <v>岩見沢市</v>
      </c>
      <c r="AB175" t="str">
        <f>IFERROR(INDEX('貼_ばれいしょ(市町村別・公表資料)'!$M$16:$M$194,MATCH('貼_ばれいしょ(市町村別・公表資料)'!$L40,'貼_ばれいしょ(市町村別・公表資料)'!O$16:O$194,0)),"-")</f>
        <v>真狩村</v>
      </c>
      <c r="AC175" t="str">
        <f>IFERROR(INDEX('貼_ばれいしょ(市町村別・公表資料)'!$M$16:$M$194,MATCH('貼_ばれいしょ(市町村別・公表資料)'!$L40,'貼_ばれいしょ(市町村別・公表資料)'!U$16:U$194,0)),"-")</f>
        <v>津別町</v>
      </c>
      <c r="AD175" t="str">
        <f>IFERROR(INDEX('貼_ばれいしょ(市町村別・公表資料)'!$M$16:$M$194,MATCH('貼_ばれいしょ(市町村別・公表資料)'!$L40,'貼_ばれいしょ(市町村別・公表資料)'!AA$16:AA$194,0)),"-")</f>
        <v>沼田町</v>
      </c>
      <c r="AE175" t="str">
        <f>IFERROR(INDEX('貼_なたね(市町村別・e-stat)'!$D$9:$D$187,MATCH('貼_なたね(市町村別・e-stat)'!$A33,'貼_なたね(市町村別・e-stat)'!K$9:K$187,0)),"-")</f>
        <v>-</v>
      </c>
      <c r="AF175" t="str">
        <f>IFERROR(INDEX('貼_なたね(市町村別・e-stat)'!$D$9:$D$187,MATCH('貼_なたね(市町村別・e-stat)'!$A33,'貼_なたね(市町村別・e-stat)'!L$9:L$187,0)),"-")</f>
        <v>-</v>
      </c>
      <c r="AG175" t="str">
        <f>IFERROR(INDEX('貼_なたね(市町村別・e-stat)'!$D$9:$D$187,MATCH('貼_なたね(市町村別・e-stat)'!$A33,'貼_なたね(市町村別・e-stat)'!M$9:M$187,0)),"-")</f>
        <v>-</v>
      </c>
    </row>
    <row r="176" spans="3:33">
      <c r="C176">
        <v>26</v>
      </c>
      <c r="D176" t="str">
        <f>IFERROR(INDEX('貼_耕地面積(市町村別・e-stat)'!$D$9:$D$187,MATCH('貼_耕地面積(市町村別・e-stat)'!$A34,'貼_耕地面積(市町村別・e-stat)'!K$9:K$187,0)),"-")</f>
        <v>更別村</v>
      </c>
      <c r="E176" t="str">
        <f>IFERROR(INDEX('貼_耕地面積(市町村別・e-stat)'!$D$9:$D$187,MATCH('貼_耕地面積(市町村別・e-stat)'!$A34,'貼_耕地面積(市町村別・e-stat)'!L$9:L$187,0)),"-")</f>
        <v>蘭越町</v>
      </c>
      <c r="F176" t="str">
        <f>IFERROR(INDEX('貼_耕地面積(市町村別・e-stat)'!$D$9:$D$187,MATCH('貼_耕地面積(市町村別・e-stat)'!$A34,'貼_耕地面積(市町村別・e-stat)'!M$9:M$187,0)),"-")</f>
        <v>美幌町</v>
      </c>
      <c r="G176" t="str">
        <f>IFERROR(INDEX('貼_水稲(市町村別・e-stat)'!$D$9:$D$187,MATCH('貼_水稲(市町村別・e-stat)'!$A34,'貼_水稲(市町村別・e-stat)'!I$9:I$187,0)),"-")</f>
        <v>当別町</v>
      </c>
      <c r="H176" t="str">
        <f>IFERROR(INDEX('貼_水稲(市町村別・e-stat)'!$D$9:$D$187,MATCH('貼_水稲(市町村別・e-stat)'!$A34,'貼_水稲(市町村別・e-stat)'!J$9:J$187,0)),"-")</f>
        <v>由仁町</v>
      </c>
      <c r="I176" t="str">
        <f>IFERROR(INDEX('貼_水稲(市町村別・e-stat)'!$D$9:$D$187,MATCH('貼_水稲(市町村別・e-stat)'!$A34,'貼_水稲(市町村別・e-stat)'!K$9:K$187,0)),"-")</f>
        <v>比布町</v>
      </c>
      <c r="J176" t="str">
        <f>IFERROR(INDEX('貼_小麦(市町村別・e-stat)'!$D$9:$D$187,MATCH('貼_小麦(市町村別・e-stat)'!$A34,'貼_小麦(市町村別・e-stat)'!Z$9:Z$187,0)),"-")</f>
        <v>美唄市</v>
      </c>
      <c r="K176" t="str">
        <f>IFERROR(INDEX('貼_小麦(市町村別・e-stat)'!$D$9:$D$187,MATCH('貼_小麦(市町村別・e-stat)'!$A34,'貼_小麦(市町村別・e-stat)'!AA$9:AA$187,0)),"-")</f>
        <v>豊頃町</v>
      </c>
      <c r="L176" t="str">
        <f>IFERROR(INDEX('貼_小麦(市町村別・e-stat)'!$D$9:$D$187,MATCH('貼_小麦(市町村別・e-stat)'!$A34,'貼_小麦(市町村別・e-stat)'!AB$9:AB$187,0)),"-")</f>
        <v>長沼町</v>
      </c>
      <c r="M176" t="str">
        <f>IFERROR(INDEX('貼_小麦(市町村別・公表資料)'!$AH$38:$AH$216,MATCH('貼_小麦(市町村別・公表資料)'!$AG63,'貼_小麦(市町村別・公表資料)'!BB$38:BB$216,0)),"-")</f>
        <v>南幌町</v>
      </c>
      <c r="N176" t="str">
        <f>IFERROR(INDEX('貼_小麦(市町村別・公表資料)'!$AH$38:$AH$216,MATCH('貼_小麦(市町村別・公表資料)'!$AG63,'貼_小麦(市町村別・公表資料)'!BH$38:BH$216,0)),"-")</f>
        <v>津別町</v>
      </c>
      <c r="O176" t="str">
        <f>IFERROR(INDEX('貼_小麦(市町村別・公表資料)'!$AH$38:$AH$216,MATCH('貼_小麦(市町村別・公表資料)'!$AG63,'貼_小麦(市町村別・公表資料)'!BN$38:BN$216,0)),"-")</f>
        <v>佐呂間町</v>
      </c>
      <c r="P176" t="str">
        <f>IFERROR(INDEX('貼_小麦(市町村別・公表資料)'!$AH$38:$AH$216,MATCH('貼_小麦(市町村別・公表資料)'!$AG63,'貼_小麦(市町村別・公表資料)'!BT$38:BT$216,0)),"-")</f>
        <v>遠別町</v>
      </c>
      <c r="Q176" t="str">
        <f>IFERROR(INDEX('貼_小麦(市町村別・公表資料)'!$AH$38:$AH$216,MATCH('貼_小麦(市町村別・公表資料)'!$AG63,'貼_小麦(市町村別・公表資料)'!BZ$38:BZ$216,0)),"-")</f>
        <v>遠別町</v>
      </c>
      <c r="R176" t="str">
        <f>IFERROR(INDEX('貼_小麦(市町村別・公表資料)'!$AH$38:$AH$216,MATCH('貼_小麦(市町村別・公表資料)'!$AG63,'貼_小麦(市町村別・公表資料)'!CF$38:CF$216,0)),"-")</f>
        <v>南富良野町</v>
      </c>
      <c r="S176" t="str">
        <f>IFERROR(INDEX('貼_大豆(市町村別・e-stat)'!$C$9:$C$187,MATCH('貼_大豆(市町村別・e-stat)'!$A34,'貼_大豆(市町村別・e-stat)'!J$9:J$187,0)),"-")</f>
        <v>大空町</v>
      </c>
      <c r="T176" t="str">
        <f>IFERROR(INDEX('貼_大豆(市町村別・e-stat)'!$C$9:$C$187,MATCH('貼_大豆(市町村別・e-stat)'!$A34,'貼_大豆(市町村別・e-stat)'!K$9:K$187,0)),"-")</f>
        <v>豊頃町</v>
      </c>
      <c r="U176" t="str">
        <f>IFERROR(INDEX('貼_大豆(市町村別・e-stat)'!$C$9:$C$187,MATCH('貼_大豆(市町村別・e-stat)'!$A34,'貼_大豆(市町村別・e-stat)'!L$9:L$187,0)),"-")</f>
        <v>中富良野町</v>
      </c>
      <c r="V176" t="str">
        <f>IFERROR(INDEX('貼_てんさい(市町村別・e-stat)'!$D$9:$D$187,MATCH('貼_てんさい(市町村別・e-stat)'!$A34,'貼_てんさい(市町村別・e-stat)'!K$9:K$187,0)),"-")</f>
        <v>大樹町</v>
      </c>
      <c r="W176" t="str">
        <f>IFERROR(INDEX('貼_てんさい(市町村別・e-stat)'!$D$9:$D$187,MATCH('貼_てんさい(市町村別・e-stat)'!$A34,'貼_てんさい(市町村別・e-stat)'!L$9:L$187,0)),"-")</f>
        <v>大樹町</v>
      </c>
      <c r="X176" t="str">
        <f>IFERROR(INDEX('貼_てんさい(市町村別・e-stat)'!$D$9:$D$187,MATCH('貼_てんさい(市町村別・e-stat)'!$A34,'貼_てんさい(市町村別・e-stat)'!M$9:M$187,0)),"-")</f>
        <v>士幌町</v>
      </c>
      <c r="Y176" t="str">
        <f>IFERROR(INDEX('貼_そば(市町村別・e-stat)'!$D$9:$D$187,MATCH('貼_そば(市町村別・e-stat)'!$A34,'貼_そば(市町村別・e-stat)'!K$9:K$187,0)),"-")</f>
        <v>上川町</v>
      </c>
      <c r="Z176" t="str">
        <f>IFERROR(INDEX('貼_そば(市町村別・e-stat)'!$D$9:$D$187,MATCH('貼_そば(市町村別・e-stat)'!$A34,'貼_そば(市町村別・e-stat)'!L$9:L$187,0)),"-")</f>
        <v>乙部町</v>
      </c>
      <c r="AA176" t="str">
        <f>IFERROR(INDEX('貼_そば(市町村別・e-stat)'!$D$9:$D$187,MATCH('貼_そば(市町村別・e-stat)'!$A34,'貼_そば(市町村別・e-stat)'!M$9:M$187,0)),"-")</f>
        <v>東神楽町</v>
      </c>
      <c r="AB176" t="str">
        <f>IFERROR(INDEX('貼_ばれいしょ(市町村別・公表資料)'!$M$16:$M$194,MATCH('貼_ばれいしょ(市町村別・公表資料)'!$L41,'貼_ばれいしょ(市町村別・公表資料)'!O$16:O$194,0)),"-")</f>
        <v>津別町</v>
      </c>
      <c r="AC176" t="str">
        <f>IFERROR(INDEX('貼_ばれいしょ(市町村別・公表資料)'!$M$16:$M$194,MATCH('貼_ばれいしょ(市町村別・公表資料)'!$L41,'貼_ばれいしょ(市町村別・公表資料)'!U$16:U$194,0)),"-")</f>
        <v>真狩村</v>
      </c>
      <c r="AD176" t="str">
        <f>IFERROR(INDEX('貼_ばれいしょ(市町村別・公表資料)'!$M$16:$M$194,MATCH('貼_ばれいしょ(市町村別・公表資料)'!$L41,'貼_ばれいしょ(市町村別・公表資料)'!AA$16:AA$194,0)),"-")</f>
        <v>池田町</v>
      </c>
      <c r="AE176" t="str">
        <f>IFERROR(INDEX('貼_なたね(市町村別・e-stat)'!$D$9:$D$187,MATCH('貼_なたね(市町村別・e-stat)'!$A34,'貼_なたね(市町村別・e-stat)'!K$9:K$187,0)),"-")</f>
        <v>-</v>
      </c>
      <c r="AF176" t="str">
        <f>IFERROR(INDEX('貼_なたね(市町村別・e-stat)'!$D$9:$D$187,MATCH('貼_なたね(市町村別・e-stat)'!$A34,'貼_なたね(市町村別・e-stat)'!L$9:L$187,0)),"-")</f>
        <v>-</v>
      </c>
      <c r="AG176" t="str">
        <f>IFERROR(INDEX('貼_なたね(市町村別・e-stat)'!$D$9:$D$187,MATCH('貼_なたね(市町村別・e-stat)'!$A34,'貼_なたね(市町村別・e-stat)'!M$9:M$187,0)),"-")</f>
        <v>-</v>
      </c>
    </row>
    <row r="177" spans="3:33">
      <c r="C177">
        <v>27</v>
      </c>
      <c r="D177" t="str">
        <f>IFERROR(INDEX('貼_耕地面積(市町村別・e-stat)'!$D$9:$D$187,MATCH('貼_耕地面積(市町村別・e-stat)'!$A35,'貼_耕地面積(市町村別・e-stat)'!K$9:K$187,0)),"-")</f>
        <v>豊頃町</v>
      </c>
      <c r="E177" t="str">
        <f>IFERROR(INDEX('貼_耕地面積(市町村別・e-stat)'!$D$9:$D$187,MATCH('貼_耕地面積(市町村別・e-stat)'!$A35,'貼_耕地面積(市町村別・e-stat)'!L$9:L$187,0)),"-")</f>
        <v>東川町</v>
      </c>
      <c r="F177" t="str">
        <f>IFERROR(INDEX('貼_耕地面積(市町村別・e-stat)'!$D$9:$D$187,MATCH('貼_耕地面積(市町村別・e-stat)'!$A35,'貼_耕地面積(市町村別・e-stat)'!M$9:M$187,0)),"-")</f>
        <v>斜里町</v>
      </c>
      <c r="G177" t="str">
        <f>IFERROR(INDEX('貼_水稲(市町村別・e-stat)'!$D$9:$D$187,MATCH('貼_水稲(市町村別・e-stat)'!$A35,'貼_水稲(市町村別・e-stat)'!I$9:I$187,0)),"-")</f>
        <v>栗山町</v>
      </c>
      <c r="H177" t="str">
        <f>IFERROR(INDEX('貼_水稲(市町村別・e-stat)'!$D$9:$D$187,MATCH('貼_水稲(市町村別・e-stat)'!$A35,'貼_水稲(市町村別・e-stat)'!J$9:J$187,0)),"-")</f>
        <v>当別町</v>
      </c>
      <c r="I177" t="str">
        <f>IFERROR(INDEX('貼_水稲(市町村別・e-stat)'!$D$9:$D$187,MATCH('貼_水稲(市町村別・e-stat)'!$A35,'貼_水稲(市町村別・e-stat)'!K$9:K$187,0)),"-")</f>
        <v>大空町</v>
      </c>
      <c r="J177" t="str">
        <f>IFERROR(INDEX('貼_小麦(市町村別・e-stat)'!$D$9:$D$187,MATCH('貼_小麦(市町村別・e-stat)'!$A35,'貼_小麦(市町村別・e-stat)'!Z$9:Z$187,0)),"-")</f>
        <v>浦幌町</v>
      </c>
      <c r="K177" t="str">
        <f>IFERROR(INDEX('貼_小麦(市町村別・e-stat)'!$D$9:$D$187,MATCH('貼_小麦(市町村別・e-stat)'!$A35,'貼_小麦(市町村別・e-stat)'!AA$9:AA$187,0)),"-")</f>
        <v>富良野市</v>
      </c>
      <c r="L177" t="str">
        <f>IFERROR(INDEX('貼_小麦(市町村別・e-stat)'!$D$9:$D$187,MATCH('貼_小麦(市町村別・e-stat)'!$A35,'貼_小麦(市町村別・e-stat)'!AB$9:AB$187,0)),"-")</f>
        <v>真狩村</v>
      </c>
      <c r="M177" t="str">
        <f>IFERROR(INDEX('貼_小麦(市町村別・公表資料)'!$AH$38:$AH$216,MATCH('貼_小麦(市町村別・公表資料)'!$AG64,'貼_小麦(市町村別・公表資料)'!BB$38:BB$216,0)),"-")</f>
        <v>美唄市</v>
      </c>
      <c r="N177" t="str">
        <f>IFERROR(INDEX('貼_小麦(市町村別・公表資料)'!$AH$38:$AH$216,MATCH('貼_小麦(市町村別・公表資料)'!$AG64,'貼_小麦(市町村別・公表資料)'!BH$38:BH$216,0)),"-")</f>
        <v>新篠津村</v>
      </c>
      <c r="O177" t="str">
        <f>IFERROR(INDEX('貼_小麦(市町村別・公表資料)'!$AH$38:$AH$216,MATCH('貼_小麦(市町村別・公表資料)'!$AG64,'貼_小麦(市町村別・公表資料)'!BN$38:BN$216,0)),"-")</f>
        <v>大空町</v>
      </c>
      <c r="P177" t="str">
        <f>IFERROR(INDEX('貼_小麦(市町村別・公表資料)'!$AH$38:$AH$216,MATCH('貼_小麦(市町村別・公表資料)'!$AG64,'貼_小麦(市町村別・公表資料)'!BT$38:BT$216,0)),"-")</f>
        <v>滝川市</v>
      </c>
      <c r="Q177" t="str">
        <f>IFERROR(INDEX('貼_小麦(市町村別・公表資料)'!$AH$38:$AH$216,MATCH('貼_小麦(市町村別・公表資料)'!$AG64,'貼_小麦(市町村別・公表資料)'!BZ$38:BZ$216,0)),"-")</f>
        <v>南幌町</v>
      </c>
      <c r="R177" t="str">
        <f>IFERROR(INDEX('貼_小麦(市町村別・公表資料)'!$AH$38:$AH$216,MATCH('貼_小麦(市町村別・公表資料)'!$AG64,'貼_小麦(市町村別・公表資料)'!CF$38:CF$216,0)),"-")</f>
        <v>恵庭市</v>
      </c>
      <c r="S177" t="str">
        <f>IFERROR(INDEX('貼_大豆(市町村別・e-stat)'!$C$9:$C$187,MATCH('貼_大豆(市町村別・e-stat)'!$A35,'貼_大豆(市町村別・e-stat)'!J$9:J$187,0)),"-")</f>
        <v>江別市</v>
      </c>
      <c r="T177" t="str">
        <f>IFERROR(INDEX('貼_大豆(市町村別・e-stat)'!$C$9:$C$187,MATCH('貼_大豆(市町村別・e-stat)'!$A35,'貼_大豆(市町村別・e-stat)'!K$9:K$187,0)),"-")</f>
        <v>当別町</v>
      </c>
      <c r="U177" t="str">
        <f>IFERROR(INDEX('貼_大豆(市町村別・e-stat)'!$C$9:$C$187,MATCH('貼_大豆(市町村別・e-stat)'!$A35,'貼_大豆(市町村別・e-stat)'!L$9:L$187,0)),"-")</f>
        <v>網走市</v>
      </c>
      <c r="V177" t="str">
        <f>IFERROR(INDEX('貼_てんさい(市町村別・e-stat)'!$D$9:$D$187,MATCH('貼_てんさい(市町村別・e-stat)'!$A35,'貼_てんさい(市町村別・e-stat)'!K$9:K$187,0)),"-")</f>
        <v>富良野市</v>
      </c>
      <c r="W177" t="str">
        <f>IFERROR(INDEX('貼_てんさい(市町村別・e-stat)'!$D$9:$D$187,MATCH('貼_てんさい(市町村別・e-stat)'!$A35,'貼_てんさい(市町村別・e-stat)'!L$9:L$187,0)),"-")</f>
        <v>富良野市</v>
      </c>
      <c r="X177" t="str">
        <f>IFERROR(INDEX('貼_てんさい(市町村別・e-stat)'!$D$9:$D$187,MATCH('貼_てんさい(市町村別・e-stat)'!$A35,'貼_てんさい(市町村別・e-stat)'!M$9:M$187,0)),"-")</f>
        <v>留寿都村</v>
      </c>
      <c r="Y177" t="str">
        <f>IFERROR(INDEX('貼_そば(市町村別・e-stat)'!$D$9:$D$187,MATCH('貼_そば(市町村別・e-stat)'!$A35,'貼_そば(市町村別・e-stat)'!K$9:K$187,0)),"-")</f>
        <v>鷹栖町</v>
      </c>
      <c r="Z177" t="str">
        <f>IFERROR(INDEX('貼_そば(市町村別・e-stat)'!$D$9:$D$187,MATCH('貼_そば(市町村別・e-stat)'!$A35,'貼_そば(市町村別・e-stat)'!L$9:L$187,0)),"-")</f>
        <v>蘭越町</v>
      </c>
      <c r="AA177" t="str">
        <f>IFERROR(INDEX('貼_そば(市町村別・e-stat)'!$D$9:$D$187,MATCH('貼_そば(市町村別・e-stat)'!$A35,'貼_そば(市町村別・e-stat)'!M$9:M$187,0)),"-")</f>
        <v>美幌町</v>
      </c>
      <c r="AB177" t="str">
        <f>IFERROR(INDEX('貼_ばれいしょ(市町村別・公表資料)'!$M$16:$M$194,MATCH('貼_ばれいしょ(市町村別・公表資料)'!$L42,'貼_ばれいしょ(市町村別・公表資料)'!O$16:O$194,0)),"-")</f>
        <v>留寿都村</v>
      </c>
      <c r="AC177" t="str">
        <f>IFERROR(INDEX('貼_ばれいしょ(市町村別・公表資料)'!$M$16:$M$194,MATCH('貼_ばれいしょ(市町村別・公表資料)'!$L42,'貼_ばれいしょ(市町村別・公表資料)'!U$16:U$194,0)),"-")</f>
        <v>留寿都村</v>
      </c>
      <c r="AD177" t="str">
        <f>IFERROR(INDEX('貼_ばれいしょ(市町村別・公表資料)'!$M$16:$M$194,MATCH('貼_ばれいしょ(市町村別・公表資料)'!$L42,'貼_ばれいしょ(市町村別・公表資料)'!AA$16:AA$194,0)),"-")</f>
        <v>美幌町</v>
      </c>
      <c r="AE177" t="str">
        <f>IFERROR(INDEX('貼_なたね(市町村別・e-stat)'!$D$9:$D$187,MATCH('貼_なたね(市町村別・e-stat)'!$A35,'貼_なたね(市町村別・e-stat)'!K$9:K$187,0)),"-")</f>
        <v>-</v>
      </c>
      <c r="AF177" t="str">
        <f>IFERROR(INDEX('貼_なたね(市町村別・e-stat)'!$D$9:$D$187,MATCH('貼_なたね(市町村別・e-stat)'!$A35,'貼_なたね(市町村別・e-stat)'!L$9:L$187,0)),"-")</f>
        <v>-</v>
      </c>
      <c r="AG177" t="str">
        <f>IFERROR(INDEX('貼_なたね(市町村別・e-stat)'!$D$9:$D$187,MATCH('貼_なたね(市町村別・e-stat)'!$A35,'貼_なたね(市町村別・e-stat)'!M$9:M$187,0)),"-")</f>
        <v>-</v>
      </c>
    </row>
    <row r="178" spans="3:33">
      <c r="C178">
        <v>28</v>
      </c>
      <c r="D178" t="str">
        <f>IFERROR(INDEX('貼_耕地面積(市町村別・e-stat)'!$D$9:$D$187,MATCH('貼_耕地面積(市町村別・e-stat)'!$A36,'貼_耕地面積(市町村別・e-stat)'!K$9:K$187,0)),"-")</f>
        <v>浦幌町</v>
      </c>
      <c r="E178" t="str">
        <f>IFERROR(INDEX('貼_耕地面積(市町村別・e-stat)'!$D$9:$D$187,MATCH('貼_耕地面積(市町村別・e-stat)'!$A36,'貼_耕地面積(市町村別・e-stat)'!L$9:L$187,0)),"-")</f>
        <v>秩父別町</v>
      </c>
      <c r="F178" t="str">
        <f>IFERROR(INDEX('貼_耕地面積(市町村別・e-stat)'!$D$9:$D$187,MATCH('貼_耕地面積(市町村別・e-stat)'!$A36,'貼_耕地面積(市町村別・e-stat)'!M$9:M$187,0)),"-")</f>
        <v>湧別町</v>
      </c>
      <c r="G178" t="str">
        <f>IFERROR(INDEX('貼_水稲(市町村別・e-stat)'!$D$9:$D$187,MATCH('貼_水稲(市町村別・e-stat)'!$A36,'貼_水稲(市町村別・e-stat)'!I$9:I$187,0)),"-")</f>
        <v>せたな町</v>
      </c>
      <c r="H178" t="str">
        <f>IFERROR(INDEX('貼_水稲(市町村別・e-stat)'!$D$9:$D$187,MATCH('貼_水稲(市町村別・e-stat)'!$A36,'貼_水稲(市町村別・e-stat)'!J$9:J$187,0)),"-")</f>
        <v>せたな町</v>
      </c>
      <c r="I178" t="str">
        <f>IFERROR(INDEX('貼_水稲(市町村別・e-stat)'!$D$9:$D$187,MATCH('貼_水稲(市町村別・e-stat)'!$A36,'貼_水稲(市町村別・e-stat)'!K$9:K$187,0)),"-")</f>
        <v>当麻町</v>
      </c>
      <c r="J178" t="str">
        <f>IFERROR(INDEX('貼_小麦(市町村別・e-stat)'!$D$9:$D$187,MATCH('貼_小麦(市町村別・e-stat)'!$A36,'貼_小麦(市町村別・e-stat)'!Z$9:Z$187,0)),"-")</f>
        <v>由仁町</v>
      </c>
      <c r="K178" t="str">
        <f>IFERROR(INDEX('貼_小麦(市町村別・e-stat)'!$D$9:$D$187,MATCH('貼_小麦(市町村別・e-stat)'!$A36,'貼_小麦(市町村別・e-stat)'!AA$9:AA$187,0)),"-")</f>
        <v>津別町</v>
      </c>
      <c r="L178" t="str">
        <f>IFERROR(INDEX('貼_小麦(市町村別・e-stat)'!$D$9:$D$187,MATCH('貼_小麦(市町村別・e-stat)'!$A36,'貼_小麦(市町村別・e-stat)'!AB$9:AB$187,0)),"-")</f>
        <v>留寿都村</v>
      </c>
      <c r="M178" t="str">
        <f>IFERROR(INDEX('貼_小麦(市町村別・公表資料)'!$AH$38:$AH$216,MATCH('貼_小麦(市町村別・公表資料)'!$AG65,'貼_小麦(市町村別・公表資料)'!BB$38:BB$216,0)),"-")</f>
        <v>津別町</v>
      </c>
      <c r="N178" t="str">
        <f>IFERROR(INDEX('貼_小麦(市町村別・公表資料)'!$AH$38:$AH$216,MATCH('貼_小麦(市町村別・公表資料)'!$AG65,'貼_小麦(市町村別・公表資料)'!BH$38:BH$216,0)),"-")</f>
        <v>美唄市</v>
      </c>
      <c r="O178" t="str">
        <f>IFERROR(INDEX('貼_小麦(市町村別・公表資料)'!$AH$38:$AH$216,MATCH('貼_小麦(市町村別・公表資料)'!$AG65,'貼_小麦(市町村別・公表資料)'!BN$38:BN$216,0)),"-")</f>
        <v>由仁町</v>
      </c>
      <c r="P178" t="str">
        <f>IFERROR(INDEX('貼_小麦(市町村別・公表資料)'!$AH$38:$AH$216,MATCH('貼_小麦(市町村別・公表資料)'!$AG65,'貼_小麦(市町村別・公表資料)'!BT$38:BT$216,0)),"-")</f>
        <v>訓子府町</v>
      </c>
      <c r="Q178" t="str">
        <f>IFERROR(INDEX('貼_小麦(市町村別・公表資料)'!$AH$38:$AH$216,MATCH('貼_小麦(市町村別・公表資料)'!$AG65,'貼_小麦(市町村別・公表資料)'!BZ$38:BZ$216,0)),"-")</f>
        <v>佐呂間町</v>
      </c>
      <c r="R178" t="str">
        <f>IFERROR(INDEX('貼_小麦(市町村別・公表資料)'!$AH$38:$AH$216,MATCH('貼_小麦(市町村別・公表資料)'!$AG65,'貼_小麦(市町村別・公表資料)'!CF$38:CF$216,0)),"-")</f>
        <v>幕別町</v>
      </c>
      <c r="S178" t="str">
        <f>IFERROR(INDEX('貼_大豆(市町村別・e-stat)'!$C$9:$C$187,MATCH('貼_大豆(市町村別・e-stat)'!$A36,'貼_大豆(市町村別・e-stat)'!J$9:J$187,0)),"-")</f>
        <v>豊頃町</v>
      </c>
      <c r="T178" t="str">
        <f>IFERROR(INDEX('貼_大豆(市町村別・e-stat)'!$C$9:$C$187,MATCH('貼_大豆(市町村別・e-stat)'!$A36,'貼_大豆(市町村別・e-stat)'!K$9:K$187,0)),"-")</f>
        <v>名寄市</v>
      </c>
      <c r="U178" t="str">
        <f>IFERROR(INDEX('貼_大豆(市町村別・e-stat)'!$C$9:$C$187,MATCH('貼_大豆(市町村別・e-stat)'!$A36,'貼_大豆(市町村別・e-stat)'!L$9:L$187,0)),"-")</f>
        <v>訓子府町</v>
      </c>
      <c r="V178" t="str">
        <f>IFERROR(INDEX('貼_てんさい(市町村別・e-stat)'!$D$9:$D$187,MATCH('貼_てんさい(市町村別・e-stat)'!$A36,'貼_てんさい(市町村別・e-stat)'!K$9:K$187,0)),"-")</f>
        <v>佐呂間町</v>
      </c>
      <c r="W178" t="str">
        <f>IFERROR(INDEX('貼_てんさい(市町村別・e-stat)'!$D$9:$D$187,MATCH('貼_てんさい(市町村別・e-stat)'!$A36,'貼_てんさい(市町村別・e-stat)'!L$9:L$187,0)),"-")</f>
        <v>豊頃町</v>
      </c>
      <c r="X178" t="str">
        <f>IFERROR(INDEX('貼_てんさい(市町村別・e-stat)'!$D$9:$D$187,MATCH('貼_てんさい(市町村別・e-stat)'!$A36,'貼_てんさい(市町村別・e-stat)'!M$9:M$187,0)),"-")</f>
        <v>清里町</v>
      </c>
      <c r="Y178" t="str">
        <f>IFERROR(INDEX('貼_そば(市町村別・e-stat)'!$D$9:$D$187,MATCH('貼_そば(市町村別・e-stat)'!$A36,'貼_そば(市町村別・e-stat)'!K$9:K$187,0)),"-")</f>
        <v>美唄市</v>
      </c>
      <c r="Z178" t="str">
        <f>IFERROR(INDEX('貼_そば(市町村別・e-stat)'!$D$9:$D$187,MATCH('貼_そば(市町村別・e-stat)'!$A36,'貼_そば(市町村別・e-stat)'!L$9:L$187,0)),"-")</f>
        <v>富良野市</v>
      </c>
      <c r="AA178" t="str">
        <f>IFERROR(INDEX('貼_そば(市町村別・e-stat)'!$D$9:$D$187,MATCH('貼_そば(市町村別・e-stat)'!$A36,'貼_そば(市町村別・e-stat)'!M$9:M$187,0)),"-")</f>
        <v>名寄市</v>
      </c>
      <c r="AB178" t="str">
        <f>IFERROR(INDEX('貼_ばれいしょ(市町村別・公表資料)'!$M$16:$M$194,MATCH('貼_ばれいしょ(市町村別・公表資料)'!$L43,'貼_ばれいしょ(市町村別・公表資料)'!O$16:O$194,0)),"-")</f>
        <v>今金町</v>
      </c>
      <c r="AC178" t="str">
        <f>IFERROR(INDEX('貼_ばれいしょ(市町村別・公表資料)'!$M$16:$M$194,MATCH('貼_ばれいしょ(市町村別・公表資料)'!$L43,'貼_ばれいしょ(市町村別・公表資料)'!U$16:U$194,0)),"-")</f>
        <v>置戸町</v>
      </c>
      <c r="AD178" t="str">
        <f>IFERROR(INDEX('貼_ばれいしょ(市町村別・公表資料)'!$M$16:$M$194,MATCH('貼_ばれいしょ(市町村別・公表資料)'!$L43,'貼_ばれいしょ(市町村別・公表資料)'!AA$16:AA$194,0)),"-")</f>
        <v>蘭越町</v>
      </c>
      <c r="AE178" t="str">
        <f>IFERROR(INDEX('貼_なたね(市町村別・e-stat)'!$D$9:$D$187,MATCH('貼_なたね(市町村別・e-stat)'!$A36,'貼_なたね(市町村別・e-stat)'!K$9:K$187,0)),"-")</f>
        <v>-</v>
      </c>
      <c r="AF178" t="str">
        <f>IFERROR(INDEX('貼_なたね(市町村別・e-stat)'!$D$9:$D$187,MATCH('貼_なたね(市町村別・e-stat)'!$A36,'貼_なたね(市町村別・e-stat)'!L$9:L$187,0)),"-")</f>
        <v>-</v>
      </c>
      <c r="AG178" t="str">
        <f>IFERROR(INDEX('貼_なたね(市町村別・e-stat)'!$D$9:$D$187,MATCH('貼_なたね(市町村別・e-stat)'!$A36,'貼_なたね(市町村別・e-stat)'!M$9:M$187,0)),"-")</f>
        <v>-</v>
      </c>
    </row>
    <row r="179" spans="3:33">
      <c r="C179">
        <v>29</v>
      </c>
      <c r="D179" t="str">
        <f>IFERROR(INDEX('貼_耕地面積(市町村別・e-stat)'!$D$9:$D$187,MATCH('貼_耕地面積(市町村別・e-stat)'!$A37,'貼_耕地面積(市町村別・e-stat)'!K$9:K$187,0)),"-")</f>
        <v>上士幌町</v>
      </c>
      <c r="E179" t="str">
        <f>IFERROR(INDEX('貼_耕地面積(市町村別・e-stat)'!$D$9:$D$187,MATCH('貼_耕地面積(市町村別・e-stat)'!$A37,'貼_耕地面積(市町村別・e-stat)'!L$9:L$187,0)),"-")</f>
        <v>北竜町</v>
      </c>
      <c r="F179" t="str">
        <f>IFERROR(INDEX('貼_耕地面積(市町村別・e-stat)'!$D$9:$D$187,MATCH('貼_耕地面積(市町村別・e-stat)'!$A37,'貼_耕地面積(市町村別・e-stat)'!M$9:M$187,0)),"-")</f>
        <v>釧路市</v>
      </c>
      <c r="G179" t="str">
        <f>IFERROR(INDEX('貼_水稲(市町村別・e-stat)'!$D$9:$D$187,MATCH('貼_水稲(市町村別・e-stat)'!$A37,'貼_水稲(市町村別・e-stat)'!I$9:I$187,0)),"-")</f>
        <v>むかわ町</v>
      </c>
      <c r="H179" t="str">
        <f>IFERROR(INDEX('貼_水稲(市町村別・e-stat)'!$D$9:$D$187,MATCH('貼_水稲(市町村別・e-stat)'!$A37,'貼_水稲(市町村別・e-stat)'!J$9:J$187,0)),"-")</f>
        <v>栗山町</v>
      </c>
      <c r="I179" t="str">
        <f>IFERROR(INDEX('貼_水稲(市町村別・e-stat)'!$D$9:$D$187,MATCH('貼_水稲(市町村別・e-stat)'!$A37,'貼_水稲(市町村別・e-stat)'!K$9:K$187,0)),"-")</f>
        <v>上富良野町</v>
      </c>
      <c r="J179" t="str">
        <f>IFERROR(INDEX('貼_小麦(市町村別・e-stat)'!$D$9:$D$187,MATCH('貼_小麦(市町村別・e-stat)'!$A37,'貼_小麦(市町村別・e-stat)'!Z$9:Z$187,0)),"-")</f>
        <v>津別町</v>
      </c>
      <c r="K179" t="str">
        <f>IFERROR(INDEX('貼_小麦(市町村別・e-stat)'!$D$9:$D$187,MATCH('貼_小麦(市町村別・e-stat)'!$A37,'貼_小麦(市町村別・e-stat)'!AA$9:AA$187,0)),"-")</f>
        <v>士別市</v>
      </c>
      <c r="L179" t="str">
        <f>IFERROR(INDEX('貼_小麦(市町村別・e-stat)'!$D$9:$D$187,MATCH('貼_小麦(市町村別・e-stat)'!$A37,'貼_小麦(市町村別・e-stat)'!AB$9:AB$187,0)),"-")</f>
        <v>湧別町</v>
      </c>
      <c r="M179" t="str">
        <f>IFERROR(INDEX('貼_小麦(市町村別・公表資料)'!$AH$38:$AH$216,MATCH('貼_小麦(市町村別・公表資料)'!$AG66,'貼_小麦(市町村別・公表資料)'!BB$38:BB$216,0)),"-")</f>
        <v>新篠津村</v>
      </c>
      <c r="N179" t="str">
        <f>IFERROR(INDEX('貼_小麦(市町村別・公表資料)'!$AH$38:$AH$216,MATCH('貼_小麦(市町村別・公表資料)'!$AG66,'貼_小麦(市町村別・公表資料)'!BH$38:BH$216,0)),"-")</f>
        <v>富良野市</v>
      </c>
      <c r="O179" t="str">
        <f>IFERROR(INDEX('貼_小麦(市町村別・公表資料)'!$AH$38:$AH$216,MATCH('貼_小麦(市町村別・公表資料)'!$AG66,'貼_小麦(市町村別・公表資料)'!BN$38:BN$216,0)),"-")</f>
        <v>北見市</v>
      </c>
      <c r="P179" t="str">
        <f>IFERROR(INDEX('貼_小麦(市町村別・公表資料)'!$AH$38:$AH$216,MATCH('貼_小麦(市町村別・公表資料)'!$AG66,'貼_小麦(市町村別・公表資料)'!BT$38:BT$216,0)),"-")</f>
        <v>中富良野町</v>
      </c>
      <c r="Q179" t="str">
        <f>IFERROR(INDEX('貼_小麦(市町村別・公表資料)'!$AH$38:$AH$216,MATCH('貼_小麦(市町村別・公表資料)'!$AG66,'貼_小麦(市町村別・公表資料)'!BZ$38:BZ$216,0)),"-")</f>
        <v>厚沢部町</v>
      </c>
      <c r="R179" t="str">
        <f>IFERROR(INDEX('貼_小麦(市町村別・公表資料)'!$AH$38:$AH$216,MATCH('貼_小麦(市町村別・公表資料)'!$AG66,'貼_小麦(市町村別・公表資料)'!CF$38:CF$216,0)),"-")</f>
        <v>むかわ町</v>
      </c>
      <c r="S179" t="str">
        <f>IFERROR(INDEX('貼_大豆(市町村別・e-stat)'!$C$9:$C$187,MATCH('貼_大豆(市町村別・e-stat)'!$A37,'貼_大豆(市町村別・e-stat)'!J$9:J$187,0)),"-")</f>
        <v>当別町</v>
      </c>
      <c r="T179" t="str">
        <f>IFERROR(INDEX('貼_大豆(市町村別・e-stat)'!$C$9:$C$187,MATCH('貼_大豆(市町村別・e-stat)'!$A37,'貼_大豆(市町村別・e-stat)'!K$9:K$187,0)),"-")</f>
        <v>今金町</v>
      </c>
      <c r="U179" t="str">
        <f>IFERROR(INDEX('貼_大豆(市町村別・e-stat)'!$C$9:$C$187,MATCH('貼_大豆(市町村別・e-stat)'!$A37,'貼_大豆(市町村別・e-stat)'!L$9:L$187,0)),"-")</f>
        <v>中札内村</v>
      </c>
      <c r="V179" t="str">
        <f>IFERROR(INDEX('貼_てんさい(市町村別・e-stat)'!$D$9:$D$187,MATCH('貼_てんさい(市町村別・e-stat)'!$A37,'貼_てんさい(市町村別・e-stat)'!K$9:K$187,0)),"-")</f>
        <v>足寄町</v>
      </c>
      <c r="W179" t="str">
        <f>IFERROR(INDEX('貼_てんさい(市町村別・e-stat)'!$D$9:$D$187,MATCH('貼_てんさい(市町村別・e-stat)'!$A37,'貼_てんさい(市町村別・e-stat)'!L$9:L$187,0)),"-")</f>
        <v>佐呂間町</v>
      </c>
      <c r="X179" t="str">
        <f>IFERROR(INDEX('貼_てんさい(市町村別・e-stat)'!$D$9:$D$187,MATCH('貼_てんさい(市町村別・e-stat)'!$A37,'貼_てんさい(市町村別・e-stat)'!M$9:M$187,0)),"-")</f>
        <v>富良野市</v>
      </c>
      <c r="Y179" t="str">
        <f>IFERROR(INDEX('貼_そば(市町村別・e-stat)'!$D$9:$D$187,MATCH('貼_そば(市町村別・e-stat)'!$A37,'貼_そば(市町村別・e-stat)'!K$9:K$187,0)),"-")</f>
        <v>下川町</v>
      </c>
      <c r="Z179" t="str">
        <f>IFERROR(INDEX('貼_そば(市町村別・e-stat)'!$D$9:$D$187,MATCH('貼_そば(市町村別・e-stat)'!$A37,'貼_そば(市町村別・e-stat)'!L$9:L$187,0)),"-")</f>
        <v>岩見沢市</v>
      </c>
      <c r="AA179" t="str">
        <f>IFERROR(INDEX('貼_そば(市町村別・e-stat)'!$D$9:$D$187,MATCH('貼_そば(市町村別・e-stat)'!$A37,'貼_そば(市町村別・e-stat)'!M$9:M$187,0)),"-")</f>
        <v>美深町</v>
      </c>
      <c r="AB179" t="str">
        <f>IFERROR(INDEX('貼_ばれいしょ(市町村別・公表資料)'!$M$16:$M$194,MATCH('貼_ばれいしょ(市町村別・公表資料)'!$L44,'貼_ばれいしょ(市町村別・公表資料)'!O$16:O$194,0)),"-")</f>
        <v>厚沢部町</v>
      </c>
      <c r="AC179" t="str">
        <f>IFERROR(INDEX('貼_ばれいしょ(市町村別・公表資料)'!$M$16:$M$194,MATCH('貼_ばれいしょ(市町村別・公表資料)'!$L44,'貼_ばれいしょ(市町村別・公表資料)'!U$16:U$194,0)),"-")</f>
        <v>弟子屈町</v>
      </c>
      <c r="AD179" t="str">
        <f>IFERROR(INDEX('貼_ばれいしょ(市町村別・公表資料)'!$M$16:$M$194,MATCH('貼_ばれいしょ(市町村別・公表資料)'!$L44,'貼_ばれいしょ(市町村別・公表資料)'!AA$16:AA$194,0)),"-")</f>
        <v>芽室町</v>
      </c>
      <c r="AE179" t="str">
        <f>IFERROR(INDEX('貼_なたね(市町村別・e-stat)'!$D$9:$D$187,MATCH('貼_なたね(市町村別・e-stat)'!$A37,'貼_なたね(市町村別・e-stat)'!K$9:K$187,0)),"-")</f>
        <v>-</v>
      </c>
      <c r="AF179" t="str">
        <f>IFERROR(INDEX('貼_なたね(市町村別・e-stat)'!$D$9:$D$187,MATCH('貼_なたね(市町村別・e-stat)'!$A37,'貼_なたね(市町村別・e-stat)'!L$9:L$187,0)),"-")</f>
        <v>-</v>
      </c>
      <c r="AG179" t="str">
        <f>IFERROR(INDEX('貼_なたね(市町村別・e-stat)'!$D$9:$D$187,MATCH('貼_なたね(市町村別・e-stat)'!$A37,'貼_なたね(市町村別・e-stat)'!M$9:M$187,0)),"-")</f>
        <v>-</v>
      </c>
    </row>
    <row r="180" spans="3:33">
      <c r="C180">
        <v>30</v>
      </c>
      <c r="D180" t="str">
        <f>IFERROR(INDEX('貼_耕地面積(市町村別・e-stat)'!$D$9:$D$187,MATCH('貼_耕地面積(市町村別・e-stat)'!$A38,'貼_耕地面積(市町村別・e-stat)'!K$9:K$187,0)),"-")</f>
        <v>長沼町</v>
      </c>
      <c r="E180" t="str">
        <f>IFERROR(INDEX('貼_耕地面積(市町村別・e-stat)'!$D$9:$D$187,MATCH('貼_耕地面積(市町村別・e-stat)'!$A38,'貼_耕地面積(市町村別・e-stat)'!L$9:L$187,0)),"-")</f>
        <v>和寒町</v>
      </c>
      <c r="F180" t="str">
        <f>IFERROR(INDEX('貼_耕地面積(市町村別・e-stat)'!$D$9:$D$187,MATCH('貼_耕地面積(市町村別・e-stat)'!$A38,'貼_耕地面積(市町村別・e-stat)'!M$9:M$187,0)),"-")</f>
        <v>小清水町</v>
      </c>
      <c r="G180" t="str">
        <f>IFERROR(INDEX('貼_水稲(市町村別・e-stat)'!$D$9:$D$187,MATCH('貼_水稲(市町村別・e-stat)'!$A38,'貼_水稲(市町村別・e-stat)'!I$9:I$187,0)),"-")</f>
        <v>長沼町</v>
      </c>
      <c r="H180" t="str">
        <f>IFERROR(INDEX('貼_水稲(市町村別・e-stat)'!$D$9:$D$187,MATCH('貼_水稲(市町村別・e-stat)'!$A38,'貼_水稲(市町村別・e-stat)'!J$9:J$187,0)),"-")</f>
        <v>むかわ町</v>
      </c>
      <c r="I180" t="str">
        <f>IFERROR(INDEX('貼_水稲(市町村別・e-stat)'!$D$9:$D$187,MATCH('貼_水稲(市町村別・e-stat)'!$A38,'貼_水稲(市町村別・e-stat)'!K$9:K$187,0)),"-")</f>
        <v>芦別市</v>
      </c>
      <c r="J180" t="str">
        <f>IFERROR(INDEX('貼_小麦(市町村別・e-stat)'!$D$9:$D$187,MATCH('貼_小麦(市町村別・e-stat)'!$A38,'貼_小麦(市町村別・e-stat)'!Z$9:Z$187,0)),"-")</f>
        <v>鹿追町</v>
      </c>
      <c r="K180" t="str">
        <f>IFERROR(INDEX('貼_小麦(市町村別・e-stat)'!$D$9:$D$187,MATCH('貼_小麦(市町村別・e-stat)'!$A38,'貼_小麦(市町村別・e-stat)'!AA$9:AA$187,0)),"-")</f>
        <v>美唄市</v>
      </c>
      <c r="L180" t="str">
        <f>IFERROR(INDEX('貼_小麦(市町村別・e-stat)'!$D$9:$D$187,MATCH('貼_小麦(市町村別・e-stat)'!$A38,'貼_小麦(市町村別・e-stat)'!AB$9:AB$187,0)),"-")</f>
        <v>由仁町</v>
      </c>
      <c r="M180" t="str">
        <f>IFERROR(INDEX('貼_小麦(市町村別・公表資料)'!$AH$38:$AH$216,MATCH('貼_小麦(市町村別・公表資料)'!$AG67,'貼_小麦(市町村別・公表資料)'!BB$38:BB$216,0)),"-")</f>
        <v>上富良野町</v>
      </c>
      <c r="N180" t="str">
        <f>IFERROR(INDEX('貼_小麦(市町村別・公表資料)'!$AH$38:$AH$216,MATCH('貼_小麦(市町村別・公表資料)'!$AG67,'貼_小麦(市町村別・公表資料)'!BH$38:BH$216,0)),"-")</f>
        <v>士別市</v>
      </c>
      <c r="O180" t="str">
        <f>IFERROR(INDEX('貼_小麦(市町村別・公表資料)'!$AH$38:$AH$216,MATCH('貼_小麦(市町村別・公表資料)'!$AG67,'貼_小麦(市町村別・公表資料)'!BN$38:BN$216,0)),"-")</f>
        <v>長沼町</v>
      </c>
      <c r="P180" t="str">
        <f>IFERROR(INDEX('貼_小麦(市町村別・公表資料)'!$AH$38:$AH$216,MATCH('貼_小麦(市町村別・公表資料)'!$AG67,'貼_小麦(市町村別・公表資料)'!BT$38:BT$216,0)),"-")</f>
        <v>美唄市</v>
      </c>
      <c r="Q180" t="str">
        <f>IFERROR(INDEX('貼_小麦(市町村別・公表資料)'!$AH$38:$AH$216,MATCH('貼_小麦(市町村別・公表資料)'!$AG67,'貼_小麦(市町村別・公表資料)'!BZ$38:BZ$216,0)),"-")</f>
        <v>美唄市</v>
      </c>
      <c r="R180" t="str">
        <f>IFERROR(INDEX('貼_小麦(市町村別・公表資料)'!$AH$38:$AH$216,MATCH('貼_小麦(市町村別・公表資料)'!$AG67,'貼_小麦(市町村別・公表資料)'!CF$38:CF$216,0)),"-")</f>
        <v>三笠市</v>
      </c>
      <c r="S180" t="str">
        <f>IFERROR(INDEX('貼_大豆(市町村別・e-stat)'!$C$9:$C$187,MATCH('貼_大豆(市町村別・e-stat)'!$A38,'貼_大豆(市町村別・e-stat)'!J$9:J$187,0)),"-")</f>
        <v>今金町</v>
      </c>
      <c r="T180" t="str">
        <f>IFERROR(INDEX('貼_大豆(市町村別・e-stat)'!$C$9:$C$187,MATCH('貼_大豆(市町村別・e-stat)'!$A38,'貼_大豆(市町村別・e-stat)'!K$9:K$187,0)),"-")</f>
        <v>池田町</v>
      </c>
      <c r="U180" t="str">
        <f>IFERROR(INDEX('貼_大豆(市町村別・e-stat)'!$C$9:$C$187,MATCH('貼_大豆(市町村別・e-stat)'!$A38,'貼_大豆(市町村別・e-stat)'!L$9:L$187,0)),"-")</f>
        <v>留寿都村</v>
      </c>
      <c r="V180" t="str">
        <f>IFERROR(INDEX('貼_てんさい(市町村別・e-stat)'!$D$9:$D$187,MATCH('貼_てんさい(市町村別・e-stat)'!$A38,'貼_てんさい(市町村別・e-stat)'!K$9:K$187,0)),"-")</f>
        <v>湧別町</v>
      </c>
      <c r="W180" t="str">
        <f>IFERROR(INDEX('貼_てんさい(市町村別・e-stat)'!$D$9:$D$187,MATCH('貼_てんさい(市町村別・e-stat)'!$A38,'貼_てんさい(市町村別・e-stat)'!L$9:L$187,0)),"-")</f>
        <v>足寄町</v>
      </c>
      <c r="X180" t="str">
        <f>IFERROR(INDEX('貼_てんさい(市町村別・e-stat)'!$D$9:$D$187,MATCH('貼_てんさい(市町村別・e-stat)'!$A38,'貼_てんさい(市町村別・e-stat)'!M$9:M$187,0)),"-")</f>
        <v>江別市</v>
      </c>
      <c r="Y180" t="str">
        <f>IFERROR(INDEX('貼_そば(市町村別・e-stat)'!$D$9:$D$187,MATCH('貼_そば(市町村別・e-stat)'!$A38,'貼_そば(市町村別・e-stat)'!K$9:K$187,0)),"-")</f>
        <v>当麻町</v>
      </c>
      <c r="Z180" t="str">
        <f>IFERROR(INDEX('貼_そば(市町村別・e-stat)'!$D$9:$D$187,MATCH('貼_そば(市町村別・e-stat)'!$A38,'貼_そば(市町村別・e-stat)'!L$9:L$187,0)),"-")</f>
        <v>斜里町</v>
      </c>
      <c r="AA180" t="str">
        <f>IFERROR(INDEX('貼_そば(市町村別・e-stat)'!$D$9:$D$187,MATCH('貼_そば(市町村別・e-stat)'!$A38,'貼_そば(市町村別・e-stat)'!M$9:M$187,0)),"-")</f>
        <v>旭川市</v>
      </c>
      <c r="AB180" t="str">
        <f>IFERROR(INDEX('貼_ばれいしょ(市町村別・公表資料)'!$M$16:$M$194,MATCH('貼_ばれいしょ(市町村別・公表資料)'!$L45,'貼_ばれいしょ(市町村別・公表資料)'!O$16:O$194,0)),"-")</f>
        <v>弟子屈町</v>
      </c>
      <c r="AC180" t="str">
        <f>IFERROR(INDEX('貼_ばれいしょ(市町村別・公表資料)'!$M$16:$M$194,MATCH('貼_ばれいしょ(市町村別・公表資料)'!$L45,'貼_ばれいしょ(市町村別・公表資料)'!U$16:U$194,0)),"-")</f>
        <v>今金町</v>
      </c>
      <c r="AD180" t="str">
        <f>IFERROR(INDEX('貼_ばれいしょ(市町村別・公表資料)'!$M$16:$M$194,MATCH('貼_ばれいしょ(市町村別・公表資料)'!$L45,'貼_ばれいしょ(市町村別・公表資料)'!AA$16:AA$194,0)),"-")</f>
        <v>鹿追町</v>
      </c>
      <c r="AE180" t="str">
        <f>IFERROR(INDEX('貼_なたね(市町村別・e-stat)'!$D$9:$D$187,MATCH('貼_なたね(市町村別・e-stat)'!$A38,'貼_なたね(市町村別・e-stat)'!K$9:K$187,0)),"-")</f>
        <v>-</v>
      </c>
      <c r="AF180" t="str">
        <f>IFERROR(INDEX('貼_なたね(市町村別・e-stat)'!$D$9:$D$187,MATCH('貼_なたね(市町村別・e-stat)'!$A38,'貼_なたね(市町村別・e-stat)'!L$9:L$187,0)),"-")</f>
        <v>-</v>
      </c>
      <c r="AG180" t="str">
        <f>IFERROR(INDEX('貼_なたね(市町村別・e-stat)'!$D$9:$D$187,MATCH('貼_なたね(市町村別・e-stat)'!$A38,'貼_なたね(市町村別・e-stat)'!M$9:M$187,0)),"-")</f>
        <v>-</v>
      </c>
    </row>
    <row r="181" spans="3:33">
      <c r="C181">
        <v>31</v>
      </c>
      <c r="D181" t="str">
        <f>IFERROR(INDEX('貼_耕地面積(市町村別・e-stat)'!$D$9:$D$187,MATCH('貼_耕地面積(市町村別・e-stat)'!$A39,'貼_耕地面積(市町村別・e-stat)'!K$9:K$187,0)),"-")</f>
        <v>枝幸町</v>
      </c>
      <c r="E181" t="str">
        <f>IFERROR(INDEX('貼_耕地面積(市町村別・e-stat)'!$D$9:$D$187,MATCH('貼_耕地面積(市町村別・e-stat)'!$A39,'貼_耕地面積(市町村別・e-stat)'!L$9:L$187,0)),"-")</f>
        <v>今金町</v>
      </c>
      <c r="F181" t="str">
        <f>IFERROR(INDEX('貼_耕地面積(市町村別・e-stat)'!$D$9:$D$187,MATCH('貼_耕地面積(市町村別・e-stat)'!$A39,'貼_耕地面積(市町村別・e-stat)'!M$9:M$187,0)),"-")</f>
        <v>美瑛町</v>
      </c>
      <c r="G181" t="str">
        <f>IFERROR(INDEX('貼_水稲(市町村別・e-stat)'!$D$9:$D$187,MATCH('貼_水稲(市町村別・e-stat)'!$A39,'貼_水稲(市町村別・e-stat)'!I$9:I$187,0)),"-")</f>
        <v>今金町</v>
      </c>
      <c r="H181" t="str">
        <f>IFERROR(INDEX('貼_水稲(市町村別・e-stat)'!$D$9:$D$187,MATCH('貼_水稲(市町村別・e-stat)'!$A39,'貼_水稲(市町村別・e-stat)'!J$9:J$187,0)),"-")</f>
        <v>今金町</v>
      </c>
      <c r="I181" t="str">
        <f>IFERROR(INDEX('貼_水稲(市町村別・e-stat)'!$D$9:$D$187,MATCH('貼_水稲(市町村別・e-stat)'!$A39,'貼_水稲(市町村別・e-stat)'!K$9:K$187,0)),"-")</f>
        <v>滝川市</v>
      </c>
      <c r="J181" t="str">
        <f>IFERROR(INDEX('貼_小麦(市町村別・e-stat)'!$D$9:$D$187,MATCH('貼_小麦(市町村別・e-stat)'!$A39,'貼_小麦(市町村別・e-stat)'!Z$9:Z$187,0)),"-")</f>
        <v>江別市</v>
      </c>
      <c r="K181" t="str">
        <f>IFERROR(INDEX('貼_小麦(市町村別・e-stat)'!$D$9:$D$187,MATCH('貼_小麦(市町村別・e-stat)'!$A39,'貼_小麦(市町村別・e-stat)'!AA$9:AA$187,0)),"-")</f>
        <v>江別市</v>
      </c>
      <c r="L181" t="str">
        <f>IFERROR(INDEX('貼_小麦(市町村別・e-stat)'!$D$9:$D$187,MATCH('貼_小麦(市町村別・e-stat)'!$A39,'貼_小麦(市町村別・e-stat)'!AB$9:AB$187,0)),"-")</f>
        <v>訓子府町</v>
      </c>
      <c r="M181" t="str">
        <f>IFERROR(INDEX('貼_小麦(市町村別・公表資料)'!$AH$38:$AH$216,MATCH('貼_小麦(市町村別・公表資料)'!$AG68,'貼_小麦(市町村別・公表資料)'!BB$38:BB$216,0)),"-")</f>
        <v>豊頃町</v>
      </c>
      <c r="N181" t="str">
        <f>IFERROR(INDEX('貼_小麦(市町村別・公表資料)'!$AH$38:$AH$216,MATCH('貼_小麦(市町村別・公表資料)'!$AG68,'貼_小麦(市町村別・公表資料)'!BH$38:BH$216,0)),"-")</f>
        <v>由仁町</v>
      </c>
      <c r="O181" t="str">
        <f>IFERROR(INDEX('貼_小麦(市町村別・公表資料)'!$AH$38:$AH$216,MATCH('貼_小麦(市町村別・公表資料)'!$AG68,'貼_小麦(市町村別・公表資料)'!BN$38:BN$216,0)),"-")</f>
        <v>訓子府町</v>
      </c>
      <c r="P181" t="str">
        <f>IFERROR(INDEX('貼_小麦(市町村別・公表資料)'!$AH$38:$AH$216,MATCH('貼_小麦(市町村別・公表資料)'!$AG68,'貼_小麦(市町村別・公表資料)'!BT$38:BT$216,0)),"-")</f>
        <v>名寄市</v>
      </c>
      <c r="Q181" t="str">
        <f>IFERROR(INDEX('貼_小麦(市町村別・公表資料)'!$AH$38:$AH$216,MATCH('貼_小麦(市町村別・公表資料)'!$AG68,'貼_小麦(市町村別・公表資料)'!BZ$38:BZ$216,0)),"-")</f>
        <v>津別町</v>
      </c>
      <c r="R181" t="str">
        <f>IFERROR(INDEX('貼_小麦(市町村別・公表資料)'!$AH$38:$AH$216,MATCH('貼_小麦(市町村別・公表資料)'!$AG68,'貼_小麦(市町村別・公表資料)'!CF$38:CF$216,0)),"-")</f>
        <v>置戸町</v>
      </c>
      <c r="S181" t="str">
        <f>IFERROR(INDEX('貼_大豆(市町村別・e-stat)'!$C$9:$C$187,MATCH('貼_大豆(市町村別・e-stat)'!$A39,'貼_大豆(市町村別・e-stat)'!J$9:J$187,0)),"-")</f>
        <v>美幌町</v>
      </c>
      <c r="T181" t="str">
        <f>IFERROR(INDEX('貼_大豆(市町村別・e-stat)'!$C$9:$C$187,MATCH('貼_大豆(市町村別・e-stat)'!$A39,'貼_大豆(市町村別・e-stat)'!K$9:K$187,0)),"-")</f>
        <v>美幌町</v>
      </c>
      <c r="U181" t="str">
        <f>IFERROR(INDEX('貼_大豆(市町村別・e-stat)'!$C$9:$C$187,MATCH('貼_大豆(市町村別・e-stat)'!$A39,'貼_大豆(市町村別・e-stat)'!L$9:L$187,0)),"-")</f>
        <v>剣淵町</v>
      </c>
      <c r="V181" t="str">
        <f>IFERROR(INDEX('貼_てんさい(市町村別・e-stat)'!$D$9:$D$187,MATCH('貼_てんさい(市町村別・e-stat)'!$A39,'貼_てんさい(市町村別・e-stat)'!K$9:K$187,0)),"-")</f>
        <v>豊頃町</v>
      </c>
      <c r="W181" t="str">
        <f>IFERROR(INDEX('貼_てんさい(市町村別・e-stat)'!$D$9:$D$187,MATCH('貼_てんさい(市町村別・e-stat)'!$A39,'貼_てんさい(市町村別・e-stat)'!L$9:L$187,0)),"-")</f>
        <v>湧別町</v>
      </c>
      <c r="X181" t="str">
        <f>IFERROR(INDEX('貼_てんさい(市町村別・e-stat)'!$D$9:$D$187,MATCH('貼_てんさい(市町村別・e-stat)'!$A39,'貼_てんさい(市町村別・e-stat)'!M$9:M$187,0)),"-")</f>
        <v>網走市</v>
      </c>
      <c r="Y181" t="str">
        <f>IFERROR(INDEX('貼_そば(市町村別・e-stat)'!$D$9:$D$187,MATCH('貼_そば(市町村別・e-stat)'!$A39,'貼_そば(市町村別・e-stat)'!K$9:K$187,0)),"-")</f>
        <v>南富良野町</v>
      </c>
      <c r="Z181" t="str">
        <f>IFERROR(INDEX('貼_そば(市町村別・e-stat)'!$D$9:$D$187,MATCH('貼_そば(市町村別・e-stat)'!$A39,'貼_そば(市町村別・e-stat)'!L$9:L$187,0)),"-")</f>
        <v>清水町</v>
      </c>
      <c r="AA181" t="str">
        <f>IFERROR(INDEX('貼_そば(市町村別・e-stat)'!$D$9:$D$187,MATCH('貼_そば(市町村別・e-stat)'!$A39,'貼_そば(市町村別・e-stat)'!M$9:M$187,0)),"-")</f>
        <v>和寒町</v>
      </c>
      <c r="AB181" t="str">
        <f>IFERROR(INDEX('貼_ばれいしょ(市町村別・公表資料)'!$M$16:$M$194,MATCH('貼_ばれいしょ(市町村別・公表資料)'!$L46,'貼_ばれいしょ(市町村別・公表資料)'!O$16:O$194,0)),"-")</f>
        <v>上富良野町</v>
      </c>
      <c r="AC181" t="str">
        <f>IFERROR(INDEX('貼_ばれいしょ(市町村別・公表資料)'!$M$16:$M$194,MATCH('貼_ばれいしょ(市町村別・公表資料)'!$L46,'貼_ばれいしょ(市町村別・公表資料)'!U$16:U$194,0)),"-")</f>
        <v>上富良野町</v>
      </c>
      <c r="AD181" t="str">
        <f>IFERROR(INDEX('貼_ばれいしょ(市町村別・公表資料)'!$M$16:$M$194,MATCH('貼_ばれいしょ(市町村別・公表資料)'!$L46,'貼_ばれいしょ(市町村別・公表資料)'!AA$16:AA$194,0)),"-")</f>
        <v>広尾町</v>
      </c>
      <c r="AE181" t="str">
        <f>IFERROR(INDEX('貼_なたね(市町村別・e-stat)'!$D$9:$D$187,MATCH('貼_なたね(市町村別・e-stat)'!$A39,'貼_なたね(市町村別・e-stat)'!K$9:K$187,0)),"-")</f>
        <v>-</v>
      </c>
      <c r="AF181" t="str">
        <f>IFERROR(INDEX('貼_なたね(市町村別・e-stat)'!$D$9:$D$187,MATCH('貼_なたね(市町村別・e-stat)'!$A39,'貼_なたね(市町村別・e-stat)'!L$9:L$187,0)),"-")</f>
        <v>-</v>
      </c>
      <c r="AG181" t="str">
        <f>IFERROR(INDEX('貼_なたね(市町村別・e-stat)'!$D$9:$D$187,MATCH('貼_なたね(市町村別・e-stat)'!$A39,'貼_なたね(市町村別・e-stat)'!M$9:M$187,0)),"-")</f>
        <v>-</v>
      </c>
    </row>
    <row r="182" spans="3:33">
      <c r="C182">
        <v>32</v>
      </c>
      <c r="D182" t="str">
        <f>IFERROR(INDEX('貼_耕地面積(市町村別・e-stat)'!$D$9:$D$187,MATCH('貼_耕地面積(市町村別・e-stat)'!$A40,'貼_耕地面積(市町村別・e-stat)'!K$9:K$187,0)),"-")</f>
        <v>美幌町</v>
      </c>
      <c r="E182" t="str">
        <f>IFERROR(INDEX('貼_耕地面積(市町村別・e-stat)'!$D$9:$D$187,MATCH('貼_耕地面積(市町村別・e-stat)'!$A40,'貼_耕地面積(市町村別・e-stat)'!L$9:L$187,0)),"-")</f>
        <v>月形町</v>
      </c>
      <c r="F182" t="str">
        <f>IFERROR(INDEX('貼_耕地面積(市町村別・e-stat)'!$D$9:$D$187,MATCH('貼_耕地面積(市町村別・e-stat)'!$A40,'貼_耕地面積(市町村別・e-stat)'!M$9:M$187,0)),"-")</f>
        <v>弟子屈町</v>
      </c>
      <c r="G182" t="str">
        <f>IFERROR(INDEX('貼_水稲(市町村別・e-stat)'!$D$9:$D$187,MATCH('貼_水稲(市町村別・e-stat)'!$A40,'貼_水稲(市町村別・e-stat)'!I$9:I$187,0)),"-")</f>
        <v>石狩市</v>
      </c>
      <c r="H182" t="str">
        <f>IFERROR(INDEX('貼_水稲(市町村別・e-stat)'!$D$9:$D$187,MATCH('貼_水稲(市町村別・e-stat)'!$A40,'貼_水稲(市町村別・e-stat)'!J$9:J$187,0)),"-")</f>
        <v>石狩市</v>
      </c>
      <c r="I182" t="str">
        <f>IFERROR(INDEX('貼_水稲(市町村別・e-stat)'!$D$9:$D$187,MATCH('貼_水稲(市町村別・e-stat)'!$A40,'貼_水稲(市町村別・e-stat)'!K$9:K$187,0)),"-")</f>
        <v>奈井江町</v>
      </c>
      <c r="J182" t="str">
        <f>IFERROR(INDEX('貼_小麦(市町村別・e-stat)'!$D$9:$D$187,MATCH('貼_小麦(市町村別・e-stat)'!$A40,'貼_小麦(市町村別・e-stat)'!Z$9:Z$187,0)),"-")</f>
        <v>千歳市</v>
      </c>
      <c r="K182" t="str">
        <f>IFERROR(INDEX('貼_小麦(市町村別・e-stat)'!$D$9:$D$187,MATCH('貼_小麦(市町村別・e-stat)'!$A40,'貼_小麦(市町村別・e-stat)'!AA$9:AA$187,0)),"-")</f>
        <v>上富良野町</v>
      </c>
      <c r="L182" t="str">
        <f>IFERROR(INDEX('貼_小麦(市町村別・e-stat)'!$D$9:$D$187,MATCH('貼_小麦(市町村別・e-stat)'!$A40,'貼_小麦(市町村別・e-stat)'!AB$9:AB$187,0)),"-")</f>
        <v>大空町</v>
      </c>
      <c r="M182" t="str">
        <f>IFERROR(INDEX('貼_小麦(市町村別・公表資料)'!$AH$38:$AH$216,MATCH('貼_小麦(市町村別・公表資料)'!$AG69,'貼_小麦(市町村別・公表資料)'!BB$38:BB$216,0)),"-")</f>
        <v>由仁町</v>
      </c>
      <c r="N182" t="str">
        <f>IFERROR(INDEX('貼_小麦(市町村別・公表資料)'!$AH$38:$AH$216,MATCH('貼_小麦(市町村別・公表資料)'!$AG69,'貼_小麦(市町村別・公表資料)'!BH$38:BH$216,0)),"-")</f>
        <v>上富良野町</v>
      </c>
      <c r="O182" t="str">
        <f>IFERROR(INDEX('貼_小麦(市町村別・公表資料)'!$AH$38:$AH$216,MATCH('貼_小麦(市町村別・公表資料)'!$AG69,'貼_小麦(市町村別・公表資料)'!BN$38:BN$216,0)),"-")</f>
        <v>平取町</v>
      </c>
      <c r="P182" t="str">
        <f>IFERROR(INDEX('貼_小麦(市町村別・公表資料)'!$AH$38:$AH$216,MATCH('貼_小麦(市町村別・公表資料)'!$AG69,'貼_小麦(市町村別・公表資料)'!BT$38:BT$216,0)),"-")</f>
        <v>旭川市</v>
      </c>
      <c r="Q182" t="str">
        <f>IFERROR(INDEX('貼_小麦(市町村別・公表資料)'!$AH$38:$AH$216,MATCH('貼_小麦(市町村別・公表資料)'!$AG69,'貼_小麦(市町村別・公表資料)'!BZ$38:BZ$216,0)),"-")</f>
        <v>石狩市</v>
      </c>
      <c r="R182" t="str">
        <f>IFERROR(INDEX('貼_小麦(市町村別・公表資料)'!$AH$38:$AH$216,MATCH('貼_小麦(市町村別・公表資料)'!$AG69,'貼_小麦(市町村別・公表資料)'!CF$38:CF$216,0)),"-")</f>
        <v>新篠津村</v>
      </c>
      <c r="S182" t="str">
        <f>IFERROR(INDEX('貼_大豆(市町村別・e-stat)'!$C$9:$C$187,MATCH('貼_大豆(市町村別・e-stat)'!$A40,'貼_大豆(市町村別・e-stat)'!J$9:J$187,0)),"-")</f>
        <v>池田町</v>
      </c>
      <c r="T182" t="str">
        <f>IFERROR(INDEX('貼_大豆(市町村別・e-stat)'!$C$9:$C$187,MATCH('貼_大豆(市町村別・e-stat)'!$A40,'貼_大豆(市町村別・e-stat)'!K$9:K$187,0)),"-")</f>
        <v>厚真町</v>
      </c>
      <c r="U182" t="str">
        <f>IFERROR(INDEX('貼_大豆(市町村別・e-stat)'!$C$9:$C$187,MATCH('貼_大豆(市町村別・e-stat)'!$A40,'貼_大豆(市町村別・e-stat)'!L$9:L$187,0)),"-")</f>
        <v>美瑛町</v>
      </c>
      <c r="V182" t="str">
        <f>IFERROR(INDEX('貼_てんさい(市町村別・e-stat)'!$D$9:$D$187,MATCH('貼_てんさい(市町村別・e-stat)'!$A40,'貼_てんさい(市町村別・e-stat)'!K$9:K$187,0)),"-")</f>
        <v>置戸町</v>
      </c>
      <c r="W182" t="str">
        <f>IFERROR(INDEX('貼_てんさい(市町村別・e-stat)'!$D$9:$D$187,MATCH('貼_てんさい(市町村別・e-stat)'!$A40,'貼_てんさい(市町村別・e-stat)'!L$9:L$187,0)),"-")</f>
        <v>倶知安町</v>
      </c>
      <c r="X182" t="str">
        <f>IFERROR(INDEX('貼_てんさい(市町村別・e-stat)'!$D$9:$D$187,MATCH('貼_てんさい(市町村別・e-stat)'!$A40,'貼_てんさい(市町村別・e-stat)'!M$9:M$187,0)),"-")</f>
        <v>新得町</v>
      </c>
      <c r="Y182" t="str">
        <f>IFERROR(INDEX('貼_そば(市町村別・e-stat)'!$D$9:$D$187,MATCH('貼_そば(市町村別・e-stat)'!$A40,'貼_そば(市町村別・e-stat)'!K$9:K$187,0)),"-")</f>
        <v>滝川市</v>
      </c>
      <c r="Z182" t="str">
        <f>IFERROR(INDEX('貼_そば(市町村別・e-stat)'!$D$9:$D$187,MATCH('貼_そば(市町村別・e-stat)'!$A40,'貼_そば(市町村別・e-stat)'!L$9:L$187,0)),"-")</f>
        <v>長沼町</v>
      </c>
      <c r="AA182" t="str">
        <f>IFERROR(INDEX('貼_そば(市町村別・e-stat)'!$D$9:$D$187,MATCH('貼_そば(市町村別・e-stat)'!$A40,'貼_そば(市町村別・e-stat)'!M$9:M$187,0)),"-")</f>
        <v>士別市</v>
      </c>
      <c r="AB182" t="str">
        <f>IFERROR(INDEX('貼_ばれいしょ(市町村別・公表資料)'!$M$16:$M$194,MATCH('貼_ばれいしょ(市町村別・公表資料)'!$L47,'貼_ばれいしょ(市町村別・公表資料)'!O$16:O$194,0)),"-")</f>
        <v>置戸町</v>
      </c>
      <c r="AC182" t="str">
        <f>IFERROR(INDEX('貼_ばれいしょ(市町村別・公表資料)'!$M$16:$M$194,MATCH('貼_ばれいしょ(市町村別・公表資料)'!$L47,'貼_ばれいしょ(市町村別・公表資料)'!U$16:U$194,0)),"-")</f>
        <v>中標津町</v>
      </c>
      <c r="AD182" t="str">
        <f>IFERROR(INDEX('貼_ばれいしょ(市町村別・公表資料)'!$M$16:$M$194,MATCH('貼_ばれいしょ(市町村別・公表資料)'!$L47,'貼_ばれいしょ(市町村別・公表資料)'!AA$16:AA$194,0)),"-")</f>
        <v>本別町</v>
      </c>
      <c r="AE182" t="str">
        <f>IFERROR(INDEX('貼_なたね(市町村別・e-stat)'!$D$9:$D$187,MATCH('貼_なたね(市町村別・e-stat)'!$A40,'貼_なたね(市町村別・e-stat)'!K$9:K$187,0)),"-")</f>
        <v>-</v>
      </c>
      <c r="AF182" t="str">
        <f>IFERROR(INDEX('貼_なたね(市町村別・e-stat)'!$D$9:$D$187,MATCH('貼_なたね(市町村別・e-stat)'!$A40,'貼_なたね(市町村別・e-stat)'!L$9:L$187,0)),"-")</f>
        <v>-</v>
      </c>
      <c r="AG182" t="str">
        <f>IFERROR(INDEX('貼_なたね(市町村別・e-stat)'!$D$9:$D$187,MATCH('貼_なたね(市町村別・e-stat)'!$A40,'貼_なたね(市町村別・e-stat)'!M$9:M$187,0)),"-")</f>
        <v>-</v>
      </c>
    </row>
    <row r="183" spans="3:33">
      <c r="C183">
        <v>33</v>
      </c>
      <c r="D183" t="str">
        <f>IFERROR(INDEX('貼_耕地面積(市町村別・e-stat)'!$D$9:$D$187,MATCH('貼_耕地面積(市町村別・e-stat)'!$A41,'貼_耕地面積(市町村別・e-stat)'!K$9:K$187,0)),"-")</f>
        <v>斜里町</v>
      </c>
      <c r="E183" t="str">
        <f>IFERROR(INDEX('貼_耕地面積(市町村別・e-stat)'!$D$9:$D$187,MATCH('貼_耕地面積(市町村別・e-stat)'!$A41,'貼_耕地面積(市町村別・e-stat)'!L$9:L$187,0)),"-")</f>
        <v>共和町</v>
      </c>
      <c r="F183" t="str">
        <f>IFERROR(INDEX('貼_耕地面積(市町村別・e-stat)'!$D$9:$D$187,MATCH('貼_耕地面積(市町村別・e-stat)'!$A41,'貼_耕地面積(市町村別・e-stat)'!M$9:M$187,0)),"-")</f>
        <v>雄武町</v>
      </c>
      <c r="G183" t="str">
        <f>IFERROR(INDEX('貼_水稲(市町村別・e-stat)'!$D$9:$D$187,MATCH('貼_水稲(市町村別・e-stat)'!$A41,'貼_水稲(市町村別・e-stat)'!I$9:I$187,0)),"-")</f>
        <v>東神楽町</v>
      </c>
      <c r="H183" t="str">
        <f>IFERROR(INDEX('貼_水稲(市町村別・e-stat)'!$D$9:$D$187,MATCH('貼_水稲(市町村別・e-stat)'!$A41,'貼_水稲(市町村別・e-stat)'!J$9:J$187,0)),"-")</f>
        <v>長沼町</v>
      </c>
      <c r="I183" t="str">
        <f>IFERROR(INDEX('貼_水稲(市町村別・e-stat)'!$D$9:$D$187,MATCH('貼_水稲(市町村別・e-stat)'!$A41,'貼_水稲(市町村別・e-stat)'!K$9:K$187,0)),"-")</f>
        <v>月形町</v>
      </c>
      <c r="J183" t="str">
        <f>IFERROR(INDEX('貼_小麦(市町村別・e-stat)'!$D$9:$D$187,MATCH('貼_小麦(市町村別・e-stat)'!$A41,'貼_小麦(市町村別・e-stat)'!Z$9:Z$187,0)),"-")</f>
        <v>新篠津村</v>
      </c>
      <c r="K183" t="str">
        <f>IFERROR(INDEX('貼_小麦(市町村別・e-stat)'!$D$9:$D$187,MATCH('貼_小麦(市町村別・e-stat)'!$A41,'貼_小麦(市町村別・e-stat)'!AA$9:AA$187,0)),"-")</f>
        <v>新篠津村</v>
      </c>
      <c r="L183" t="str">
        <f>IFERROR(INDEX('貼_小麦(市町村別・e-stat)'!$D$9:$D$187,MATCH('貼_小麦(市町村別・e-stat)'!$A41,'貼_小麦(市町村別・e-stat)'!AB$9:AB$187,0)),"-")</f>
        <v>夕張市</v>
      </c>
      <c r="M183" t="str">
        <f>IFERROR(INDEX('貼_小麦(市町村別・公表資料)'!$AH$38:$AH$216,MATCH('貼_小麦(市町村別・公表資料)'!$AG70,'貼_小麦(市町村別・公表資料)'!BB$38:BB$216,0)),"-")</f>
        <v>深川市</v>
      </c>
      <c r="N183" t="str">
        <f>IFERROR(INDEX('貼_小麦(市町村別・公表資料)'!$AH$38:$AH$216,MATCH('貼_小麦(市町村別・公表資料)'!$AG70,'貼_小麦(市町村別・公表資料)'!BH$38:BH$216,0)),"-")</f>
        <v>中札内村</v>
      </c>
      <c r="O183" t="str">
        <f>IFERROR(INDEX('貼_小麦(市町村別・公表資料)'!$AH$38:$AH$216,MATCH('貼_小麦(市町村別・公表資料)'!$AG70,'貼_小麦(市町村別・公表資料)'!BN$38:BN$216,0)),"-")</f>
        <v>南幌町</v>
      </c>
      <c r="P183" t="str">
        <f>IFERROR(INDEX('貼_小麦(市町村別・公表資料)'!$AH$38:$AH$216,MATCH('貼_小麦(市町村別・公表資料)'!$AG70,'貼_小麦(市町村別・公表資料)'!BT$38:BT$216,0)),"-")</f>
        <v>苫前町</v>
      </c>
      <c r="Q183" t="str">
        <f>IFERROR(INDEX('貼_小麦(市町村別・公表資料)'!$AH$38:$AH$216,MATCH('貼_小麦(市町村別・公表資料)'!$AG70,'貼_小麦(市町村別・公表資料)'!BZ$38:BZ$216,0)),"-")</f>
        <v>倶知安町</v>
      </c>
      <c r="R183" t="str">
        <f>IFERROR(INDEX('貼_小麦(市町村別・公表資料)'!$AH$38:$AH$216,MATCH('貼_小麦(市町村別・公表資料)'!$AG70,'貼_小麦(市町村別・公表資料)'!CF$38:CF$216,0)),"-")</f>
        <v>千歳市</v>
      </c>
      <c r="S183" t="str">
        <f>IFERROR(INDEX('貼_大豆(市町村別・e-stat)'!$C$9:$C$187,MATCH('貼_大豆(市町村別・e-stat)'!$A41,'貼_大豆(市町村別・e-stat)'!J$9:J$187,0)),"-")</f>
        <v>せたな町</v>
      </c>
      <c r="T183" t="str">
        <f>IFERROR(INDEX('貼_大豆(市町村別・e-stat)'!$C$9:$C$187,MATCH('貼_大豆(市町村別・e-stat)'!$A41,'貼_大豆(市町村別・e-stat)'!K$9:K$187,0)),"-")</f>
        <v>小清水町</v>
      </c>
      <c r="U183" t="str">
        <f>IFERROR(INDEX('貼_大豆(市町村別・e-stat)'!$C$9:$C$187,MATCH('貼_大豆(市町村別・e-stat)'!$A41,'貼_大豆(市町村別・e-stat)'!L$9:L$187,0)),"-")</f>
        <v>湧別町</v>
      </c>
      <c r="V183" t="str">
        <f>IFERROR(INDEX('貼_てんさい(市町村別・e-stat)'!$D$9:$D$187,MATCH('貼_てんさい(市町村別・e-stat)'!$A41,'貼_てんさい(市町村別・e-stat)'!K$9:K$187,0)),"-")</f>
        <v>倶知安町</v>
      </c>
      <c r="W183" t="str">
        <f>IFERROR(INDEX('貼_てんさい(市町村別・e-stat)'!$D$9:$D$187,MATCH('貼_てんさい(市町村別・e-stat)'!$A41,'貼_てんさい(市町村別・e-stat)'!L$9:L$187,0)),"-")</f>
        <v>置戸町</v>
      </c>
      <c r="X183" t="str">
        <f>IFERROR(INDEX('貼_てんさい(市町村別・e-stat)'!$D$9:$D$187,MATCH('貼_てんさい(市町村別・e-stat)'!$A41,'貼_てんさい(市町村別・e-stat)'!M$9:M$187,0)),"-")</f>
        <v>剣淵町</v>
      </c>
      <c r="Y183" t="str">
        <f>IFERROR(INDEX('貼_そば(市町村別・e-stat)'!$D$9:$D$187,MATCH('貼_そば(市町村別・e-stat)'!$A41,'貼_そば(市町村別・e-stat)'!K$9:K$187,0)),"-")</f>
        <v>乙部町</v>
      </c>
      <c r="Z183" t="str">
        <f>IFERROR(INDEX('貼_そば(市町村別・e-stat)'!$D$9:$D$187,MATCH('貼_そば(市町村別・e-stat)'!$A41,'貼_そば(市町村別・e-stat)'!L$9:L$187,0)),"-")</f>
        <v>標津町</v>
      </c>
      <c r="AA183" t="str">
        <f>IFERROR(INDEX('貼_そば(市町村別・e-stat)'!$D$9:$D$187,MATCH('貼_そば(市町村別・e-stat)'!$A41,'貼_そば(市町村別・e-stat)'!M$9:M$187,0)),"-")</f>
        <v>剣淵町</v>
      </c>
      <c r="AB183" t="str">
        <f>IFERROR(INDEX('貼_ばれいしょ(市町村別・公表資料)'!$M$16:$M$194,MATCH('貼_ばれいしょ(市町村別・公表資料)'!$L48,'貼_ばれいしょ(市町村別・公表資料)'!O$16:O$194,0)),"-")</f>
        <v>中標津町</v>
      </c>
      <c r="AC183" t="str">
        <f>IFERROR(INDEX('貼_ばれいしょ(市町村別・公表資料)'!$M$16:$M$194,MATCH('貼_ばれいしょ(市町村別・公表資料)'!$L48,'貼_ばれいしょ(市町村別・公表資料)'!U$16:U$194,0)),"-")</f>
        <v>池田町</v>
      </c>
      <c r="AD183" t="str">
        <f>IFERROR(INDEX('貼_ばれいしょ(市町村別・公表資料)'!$M$16:$M$194,MATCH('貼_ばれいしょ(市町村別・公表資料)'!$L48,'貼_ばれいしょ(市町村別・公表資料)'!AA$16:AA$194,0)),"-")</f>
        <v>帯広市</v>
      </c>
      <c r="AE183" t="str">
        <f>IFERROR(INDEX('貼_なたね(市町村別・e-stat)'!$D$9:$D$187,MATCH('貼_なたね(市町村別・e-stat)'!$A41,'貼_なたね(市町村別・e-stat)'!K$9:K$187,0)),"-")</f>
        <v>-</v>
      </c>
      <c r="AF183" t="str">
        <f>IFERROR(INDEX('貼_なたね(市町村別・e-stat)'!$D$9:$D$187,MATCH('貼_なたね(市町村別・e-stat)'!$A41,'貼_なたね(市町村別・e-stat)'!L$9:L$187,0)),"-")</f>
        <v>-</v>
      </c>
      <c r="AG183" t="str">
        <f>IFERROR(INDEX('貼_なたね(市町村別・e-stat)'!$D$9:$D$187,MATCH('貼_なたね(市町村別・e-stat)'!$A41,'貼_なたね(市町村別・e-stat)'!M$9:M$187,0)),"-")</f>
        <v>-</v>
      </c>
    </row>
    <row r="184" spans="3:33">
      <c r="C184">
        <v>34</v>
      </c>
      <c r="D184" t="str">
        <f>IFERROR(INDEX('貼_耕地面積(市町村別・e-stat)'!$D$9:$D$187,MATCH('貼_耕地面積(市町村別・e-stat)'!$A42,'貼_耕地面積(市町村別・e-stat)'!K$9:K$187,0)),"-")</f>
        <v>湧別町</v>
      </c>
      <c r="E184" t="str">
        <f>IFERROR(INDEX('貼_耕地面積(市町村別・e-stat)'!$D$9:$D$187,MATCH('貼_耕地面積(市町村別・e-stat)'!$A42,'貼_耕地面積(市町村別・e-stat)'!L$9:L$187,0)),"-")</f>
        <v>せたな町</v>
      </c>
      <c r="F184" t="str">
        <f>IFERROR(INDEX('貼_耕地面積(市町村別・e-stat)'!$D$9:$D$187,MATCH('貼_耕地面積(市町村別・e-stat)'!$A42,'貼_耕地面積(市町村別・e-stat)'!M$9:M$187,0)),"-")</f>
        <v>天塩町</v>
      </c>
      <c r="G184" t="str">
        <f>IFERROR(INDEX('貼_水稲(市町村別・e-stat)'!$D$9:$D$187,MATCH('貼_水稲(市町村別・e-stat)'!$A42,'貼_水稲(市町村別・e-stat)'!I$9:I$187,0)),"-")</f>
        <v>北斗市</v>
      </c>
      <c r="H184" t="str">
        <f>IFERROR(INDEX('貼_水稲(市町村別・e-stat)'!$D$9:$D$187,MATCH('貼_水稲(市町村別・e-stat)'!$A42,'貼_水稲(市町村別・e-stat)'!J$9:J$187,0)),"-")</f>
        <v>中富良野町</v>
      </c>
      <c r="I184" t="str">
        <f>IFERROR(INDEX('貼_水稲(市町村別・e-stat)'!$D$9:$D$187,MATCH('貼_水稲(市町村別・e-stat)'!$A42,'貼_水稲(市町村別・e-stat)'!K$9:K$187,0)),"-")</f>
        <v>砂川市</v>
      </c>
      <c r="J184" t="str">
        <f>IFERROR(INDEX('貼_小麦(市町村別・e-stat)'!$D$9:$D$187,MATCH('貼_小麦(市町村別・e-stat)'!$A42,'貼_小麦(市町村別・e-stat)'!Z$9:Z$187,0)),"-")</f>
        <v>安平町</v>
      </c>
      <c r="K184" t="str">
        <f>IFERROR(INDEX('貼_小麦(市町村別・e-stat)'!$D$9:$D$187,MATCH('貼_小麦(市町村別・e-stat)'!$A42,'貼_小麦(市町村別・e-stat)'!AA$9:AA$187,0)),"-")</f>
        <v>千歳市</v>
      </c>
      <c r="L184" t="str">
        <f>IFERROR(INDEX('貼_小麦(市町村別・e-stat)'!$D$9:$D$187,MATCH('貼_小麦(市町村別・e-stat)'!$A42,'貼_小麦(市町村別・e-stat)'!AB$9:AB$187,0)),"-")</f>
        <v>苫小牧市</v>
      </c>
      <c r="M184" t="str">
        <f>IFERROR(INDEX('貼_小麦(市町村別・公表資料)'!$AH$38:$AH$216,MATCH('貼_小麦(市町村別・公表資料)'!$AG71,'貼_小麦(市町村別・公表資料)'!BB$38:BB$216,0)),"-")</f>
        <v>安平町</v>
      </c>
      <c r="N184" t="str">
        <f>IFERROR(INDEX('貼_小麦(市町村別・公表資料)'!$AH$38:$AH$216,MATCH('貼_小麦(市町村別・公表資料)'!$AG71,'貼_小麦(市町村別・公表資料)'!BH$38:BH$216,0)),"-")</f>
        <v>千歳市</v>
      </c>
      <c r="O184" t="str">
        <f>IFERROR(INDEX('貼_小麦(市町村別・公表資料)'!$AH$38:$AH$216,MATCH('貼_小麦(市町村別・公表資料)'!$AG71,'貼_小麦(市町村別・公表資料)'!BN$38:BN$216,0)),"-")</f>
        <v>滝上町</v>
      </c>
      <c r="P184" t="str">
        <f>IFERROR(INDEX('貼_小麦(市町村別・公表資料)'!$AH$38:$AH$216,MATCH('貼_小麦(市町村別・公表資料)'!$AG71,'貼_小麦(市町村別・公表資料)'!BT$38:BT$216,0)),"-")</f>
        <v>津別町</v>
      </c>
      <c r="Q184" t="str">
        <f>IFERROR(INDEX('貼_小麦(市町村別・公表資料)'!$AH$38:$AH$216,MATCH('貼_小麦(市町村別・公表資料)'!$AG71,'貼_小麦(市町村別・公表資料)'!BZ$38:BZ$216,0)),"-")</f>
        <v>幕別町</v>
      </c>
      <c r="R184" t="str">
        <f>IFERROR(INDEX('貼_小麦(市町村別・公表資料)'!$AH$38:$AH$216,MATCH('貼_小麦(市町村別・公表資料)'!$AG71,'貼_小麦(市町村別・公表資料)'!CF$38:CF$216,0)),"-")</f>
        <v>深川市</v>
      </c>
      <c r="S184" t="str">
        <f>IFERROR(INDEX('貼_大豆(市町村別・e-stat)'!$C$9:$C$187,MATCH('貼_大豆(市町村別・e-stat)'!$A42,'貼_大豆(市町村別・e-stat)'!J$9:J$187,0)),"-")</f>
        <v>厚沢部町</v>
      </c>
      <c r="T184" t="str">
        <f>IFERROR(INDEX('貼_大豆(市町村別・e-stat)'!$C$9:$C$187,MATCH('貼_大豆(市町村別・e-stat)'!$A42,'貼_大豆(市町村別・e-stat)'!K$9:K$187,0)),"-")</f>
        <v>恵庭市</v>
      </c>
      <c r="U184" t="str">
        <f>IFERROR(INDEX('貼_大豆(市町村別・e-stat)'!$C$9:$C$187,MATCH('貼_大豆(市町村別・e-stat)'!$A42,'貼_大豆(市町村別・e-stat)'!L$9:L$187,0)),"-")</f>
        <v>喜茂別町</v>
      </c>
      <c r="V184" t="str">
        <f>IFERROR(INDEX('貼_てんさい(市町村別・e-stat)'!$D$9:$D$187,MATCH('貼_てんさい(市町村別・e-stat)'!$A42,'貼_てんさい(市町村別・e-stat)'!K$9:K$187,0)),"-")</f>
        <v>安平町</v>
      </c>
      <c r="W184" t="str">
        <f>IFERROR(INDEX('貼_てんさい(市町村別・e-stat)'!$D$9:$D$187,MATCH('貼_てんさい(市町村別・e-stat)'!$A42,'貼_てんさい(市町村別・e-stat)'!L$9:L$187,0)),"-")</f>
        <v>安平町</v>
      </c>
      <c r="X184" t="str">
        <f>IFERROR(INDEX('貼_てんさい(市町村別・e-stat)'!$D$9:$D$187,MATCH('貼_てんさい(市町村別・e-stat)'!$A42,'貼_てんさい(市町村別・e-stat)'!M$9:M$187,0)),"-")</f>
        <v>栗山町</v>
      </c>
      <c r="Y184" t="str">
        <f>IFERROR(INDEX('貼_そば(市町村別・e-stat)'!$D$9:$D$187,MATCH('貼_そば(市町村別・e-stat)'!$A42,'貼_そば(市町村別・e-stat)'!K$9:K$187,0)),"-")</f>
        <v>岩見沢市</v>
      </c>
      <c r="Z184" t="str">
        <f>IFERROR(INDEX('貼_そば(市町村別・e-stat)'!$D$9:$D$187,MATCH('貼_そば(市町村別・e-stat)'!$A42,'貼_そば(市町村別・e-stat)'!L$9:L$187,0)),"-")</f>
        <v>東川町</v>
      </c>
      <c r="AA184" t="str">
        <f>IFERROR(INDEX('貼_そば(市町村別・e-stat)'!$D$9:$D$187,MATCH('貼_そば(市町村別・e-stat)'!$A42,'貼_そば(市町村別・e-stat)'!M$9:M$187,0)),"-")</f>
        <v>共和町</v>
      </c>
      <c r="AB184" t="str">
        <f>IFERROR(INDEX('貼_ばれいしょ(市町村別・公表資料)'!$M$16:$M$194,MATCH('貼_ばれいしょ(市町村別・公表資料)'!$L49,'貼_ばれいしょ(市町村別・公表資料)'!O$16:O$194,0)),"-")</f>
        <v>池田町</v>
      </c>
      <c r="AC184" t="str">
        <f>IFERROR(INDEX('貼_ばれいしょ(市町村別・公表資料)'!$M$16:$M$194,MATCH('貼_ばれいしょ(市町村別・公表資料)'!$L49,'貼_ばれいしょ(市町村別・公表資料)'!U$16:U$194,0)),"-")</f>
        <v>大樹町</v>
      </c>
      <c r="AD184" t="str">
        <f>IFERROR(INDEX('貼_ばれいしょ(市町村別・公表資料)'!$M$16:$M$194,MATCH('貼_ばれいしょ(市町村別・公表資料)'!$L49,'貼_ばれいしょ(市町村別・公表資料)'!AA$16:AA$194,0)),"-")</f>
        <v>千歳市</v>
      </c>
      <c r="AE184" t="str">
        <f>IFERROR(INDEX('貼_なたね(市町村別・e-stat)'!$D$9:$D$187,MATCH('貼_なたね(市町村別・e-stat)'!$A42,'貼_なたね(市町村別・e-stat)'!K$9:K$187,0)),"-")</f>
        <v>-</v>
      </c>
      <c r="AF184" t="str">
        <f>IFERROR(INDEX('貼_なたね(市町村別・e-stat)'!$D$9:$D$187,MATCH('貼_なたね(市町村別・e-stat)'!$A42,'貼_なたね(市町村別・e-stat)'!L$9:L$187,0)),"-")</f>
        <v>-</v>
      </c>
      <c r="AG184" t="str">
        <f>IFERROR(INDEX('貼_なたね(市町村別・e-stat)'!$D$9:$D$187,MATCH('貼_なたね(市町村別・e-stat)'!$A42,'貼_なたね(市町村別・e-stat)'!M$9:M$187,0)),"-")</f>
        <v>-</v>
      </c>
    </row>
    <row r="185" spans="3:33">
      <c r="C185">
        <v>35</v>
      </c>
      <c r="D185" t="str">
        <f>IFERROR(INDEX('貼_耕地面積(市町村別・e-stat)'!$D$9:$D$187,MATCH('貼_耕地面積(市町村別・e-stat)'!$A43,'貼_耕地面積(市町村別・e-stat)'!K$9:K$187,0)),"-")</f>
        <v>富良野市</v>
      </c>
      <c r="E185" t="str">
        <f>IFERROR(INDEX('貼_耕地面積(市町村別・e-stat)'!$D$9:$D$187,MATCH('貼_耕地面積(市町村別・e-stat)'!$A43,'貼_耕地面積(市町村別・e-stat)'!L$9:L$187,0)),"-")</f>
        <v>芦別市</v>
      </c>
      <c r="F185" t="str">
        <f>IFERROR(INDEX('貼_耕地面積(市町村別・e-stat)'!$D$9:$D$187,MATCH('貼_耕地面積(市町村別・e-stat)'!$A43,'貼_耕地面積(市町村別・e-stat)'!M$9:M$187,0)),"-")</f>
        <v>根室市</v>
      </c>
      <c r="G185" t="str">
        <f>IFERROR(INDEX('貼_水稲(市町村別・e-stat)'!$D$9:$D$187,MATCH('貼_水稲(市町村別・e-stat)'!$A43,'貼_水稲(市町村別・e-stat)'!I$9:I$187,0)),"-")</f>
        <v>中富良野町</v>
      </c>
      <c r="H185" t="str">
        <f>IFERROR(INDEX('貼_水稲(市町村別・e-stat)'!$D$9:$D$187,MATCH('貼_水稲(市町村別・e-stat)'!$A43,'貼_水稲(市町村別・e-stat)'!J$9:J$187,0)),"-")</f>
        <v>奈井江町</v>
      </c>
      <c r="I185" t="str">
        <f>IFERROR(INDEX('貼_水稲(市町村別・e-stat)'!$D$9:$D$187,MATCH('貼_水稲(市町村別・e-stat)'!$A43,'貼_水稲(市町村別・e-stat)'!K$9:K$187,0)),"-")</f>
        <v>岩見沢市</v>
      </c>
      <c r="J185" t="str">
        <f>IFERROR(INDEX('貼_小麦(市町村別・e-stat)'!$D$9:$D$187,MATCH('貼_小麦(市町村別・e-stat)'!$A43,'貼_小麦(市町村別・e-stat)'!Z$9:Z$187,0)),"-")</f>
        <v>豊頃町</v>
      </c>
      <c r="K185" t="str">
        <f>IFERROR(INDEX('貼_小麦(市町村別・e-stat)'!$D$9:$D$187,MATCH('貼_小麦(市町村別・e-stat)'!$A43,'貼_小麦(市町村別・e-stat)'!AA$9:AA$187,0)),"-")</f>
        <v>安平町</v>
      </c>
      <c r="L185" t="str">
        <f>IFERROR(INDEX('貼_小麦(市町村別・e-stat)'!$D$9:$D$187,MATCH('貼_小麦(市町村別・e-stat)'!$A43,'貼_小麦(市町村別・e-stat)'!AB$9:AB$187,0)),"-")</f>
        <v>置戸町</v>
      </c>
      <c r="M185" t="str">
        <f>IFERROR(INDEX('貼_小麦(市町村別・公表資料)'!$AH$38:$AH$216,MATCH('貼_小麦(市町村別・公表資料)'!$AG72,'貼_小麦(市町村別・公表資料)'!BB$38:BB$216,0)),"-")</f>
        <v>千歳市</v>
      </c>
      <c r="N185" t="str">
        <f>IFERROR(INDEX('貼_小麦(市町村別・公表資料)'!$AH$38:$AH$216,MATCH('貼_小麦(市町村別・公表資料)'!$AG72,'貼_小麦(市町村別・公表資料)'!BH$38:BH$216,0)),"-")</f>
        <v>足寄町</v>
      </c>
      <c r="O185" t="str">
        <f>IFERROR(INDEX('貼_小麦(市町村別・公表資料)'!$AH$38:$AH$216,MATCH('貼_小麦(市町村別・公表資料)'!$AG72,'貼_小麦(市町村別・公表資料)'!BN$38:BN$216,0)),"-")</f>
        <v>置戸町</v>
      </c>
      <c r="P185" t="str">
        <f>IFERROR(INDEX('貼_小麦(市町村別・公表資料)'!$AH$38:$AH$216,MATCH('貼_小麦(市町村別・公表資料)'!$AG72,'貼_小麦(市町村別・公表資料)'!BT$38:BT$216,0)),"-")</f>
        <v>倶知安町</v>
      </c>
      <c r="Q185" t="str">
        <f>IFERROR(INDEX('貼_小麦(市町村別・公表資料)'!$AH$38:$AH$216,MATCH('貼_小麦(市町村別・公表資料)'!$AG72,'貼_小麦(市町村別・公表資料)'!BZ$38:BZ$216,0)),"-")</f>
        <v>名寄市</v>
      </c>
      <c r="R185" t="str">
        <f>IFERROR(INDEX('貼_小麦(市町村別・公表資料)'!$AH$38:$AH$216,MATCH('貼_小麦(市町村別・公表資料)'!$AG72,'貼_小麦(市町村別・公表資料)'!CF$38:CF$216,0)),"-")</f>
        <v>中富良野町</v>
      </c>
      <c r="S185" t="str">
        <f>IFERROR(INDEX('貼_大豆(市町村別・e-stat)'!$C$9:$C$187,MATCH('貼_大豆(市町村別・e-stat)'!$A43,'貼_大豆(市町村別・e-stat)'!J$9:J$187,0)),"-")</f>
        <v>月形町</v>
      </c>
      <c r="T185" t="str">
        <f>IFERROR(INDEX('貼_大豆(市町村別・e-stat)'!$C$9:$C$187,MATCH('貼_大豆(市町村別・e-stat)'!$A43,'貼_大豆(市町村別・e-stat)'!K$9:K$187,0)),"-")</f>
        <v>網走市</v>
      </c>
      <c r="U185" t="str">
        <f>IFERROR(INDEX('貼_大豆(市町村別・e-stat)'!$C$9:$C$187,MATCH('貼_大豆(市町村別・e-stat)'!$A43,'貼_大豆(市町村別・e-stat)'!L$9:L$187,0)),"-")</f>
        <v>和寒町</v>
      </c>
      <c r="V185" t="str">
        <f>IFERROR(INDEX('貼_てんさい(市町村別・e-stat)'!$D$9:$D$187,MATCH('貼_てんさい(市町村別・e-stat)'!$A43,'貼_てんさい(市町村別・e-stat)'!K$9:K$187,0)),"-")</f>
        <v>上富良野町</v>
      </c>
      <c r="W185" t="str">
        <f>IFERROR(INDEX('貼_てんさい(市町村別・e-stat)'!$D$9:$D$187,MATCH('貼_てんさい(市町村別・e-stat)'!$A43,'貼_てんさい(市町村別・e-stat)'!L$9:L$187,0)),"-")</f>
        <v>上富良野町</v>
      </c>
      <c r="X185" t="str">
        <f>IFERROR(INDEX('貼_てんさい(市町村別・e-stat)'!$D$9:$D$187,MATCH('貼_てんさい(市町村別・e-stat)'!$A43,'貼_てんさい(市町村別・e-stat)'!M$9:M$187,0)),"-")</f>
        <v>訓子府町</v>
      </c>
      <c r="Y185" t="str">
        <f>IFERROR(INDEX('貼_そば(市町村別・e-stat)'!$D$9:$D$187,MATCH('貼_そば(市町村別・e-stat)'!$A43,'貼_そば(市町村別・e-stat)'!K$9:K$187,0)),"-")</f>
        <v>倶知安町</v>
      </c>
      <c r="Z185" t="str">
        <f>IFERROR(INDEX('貼_そば(市町村別・e-stat)'!$D$9:$D$187,MATCH('貼_そば(市町村別・e-stat)'!$A43,'貼_そば(市町村別・e-stat)'!L$9:L$187,0)),"-")</f>
        <v>東神楽町</v>
      </c>
      <c r="AA185" t="str">
        <f>IFERROR(INDEX('貼_そば(市町村別・e-stat)'!$D$9:$D$187,MATCH('貼_そば(市町村別・e-stat)'!$A43,'貼_そば(市町村別・e-stat)'!M$9:M$187,0)),"-")</f>
        <v>仁木町</v>
      </c>
      <c r="AB185" t="str">
        <f>IFERROR(INDEX('貼_ばれいしょ(市町村別・公表資料)'!$M$16:$M$194,MATCH('貼_ばれいしょ(市町村別・公表資料)'!$L50,'貼_ばれいしょ(市町村別・公表資料)'!O$16:O$194,0)),"-")</f>
        <v>大樹町</v>
      </c>
      <c r="AC185" t="str">
        <f>IFERROR(INDEX('貼_ばれいしょ(市町村別・公表資料)'!$M$16:$M$194,MATCH('貼_ばれいしょ(市町村別・公表資料)'!$L50,'貼_ばれいしょ(市町村別・公表資料)'!U$16:U$194,0)),"-")</f>
        <v>厚沢部町</v>
      </c>
      <c r="AD185" t="str">
        <f>IFERROR(INDEX('貼_ばれいしょ(市町村別・公表資料)'!$M$16:$M$194,MATCH('貼_ばれいしょ(市町村別・公表資料)'!$L50,'貼_ばれいしょ(市町村別・公表資料)'!AA$16:AA$194,0)),"-")</f>
        <v>美瑛町</v>
      </c>
      <c r="AE185" t="str">
        <f>IFERROR(INDEX('貼_なたね(市町村別・e-stat)'!$D$9:$D$187,MATCH('貼_なたね(市町村別・e-stat)'!$A43,'貼_なたね(市町村別・e-stat)'!K$9:K$187,0)),"-")</f>
        <v>-</v>
      </c>
      <c r="AF185" t="str">
        <f>IFERROR(INDEX('貼_なたね(市町村別・e-stat)'!$D$9:$D$187,MATCH('貼_なたね(市町村別・e-stat)'!$A43,'貼_なたね(市町村別・e-stat)'!L$9:L$187,0)),"-")</f>
        <v>-</v>
      </c>
      <c r="AG185" t="str">
        <f>IFERROR(INDEX('貼_なたね(市町村別・e-stat)'!$D$9:$D$187,MATCH('貼_なたね(市町村別・e-stat)'!$A43,'貼_なたね(市町村別・e-stat)'!M$9:M$187,0)),"-")</f>
        <v>-</v>
      </c>
    </row>
    <row r="186" spans="3:33">
      <c r="C186">
        <v>36</v>
      </c>
      <c r="D186" t="str">
        <f>IFERROR(INDEX('貼_耕地面積(市町村別・e-stat)'!$D$9:$D$187,MATCH('貼_耕地面積(市町村別・e-stat)'!$A44,'貼_耕地面積(市町村別・e-stat)'!K$9:K$187,0)),"-")</f>
        <v>釧路市</v>
      </c>
      <c r="E186" t="str">
        <f>IFERROR(INDEX('貼_耕地面積(市町村別・e-stat)'!$D$9:$D$187,MATCH('貼_耕地面積(市町村別・e-stat)'!$A44,'貼_耕地面積(市町村別・e-stat)'!L$9:L$187,0)),"-")</f>
        <v>浦臼町</v>
      </c>
      <c r="F186" t="str">
        <f>IFERROR(INDEX('貼_耕地面積(市町村別・e-stat)'!$D$9:$D$187,MATCH('貼_耕地面積(市町村別・e-stat)'!$A44,'貼_耕地面積(市町村別・e-stat)'!M$9:M$187,0)),"-")</f>
        <v>鶴居村</v>
      </c>
      <c r="G186" t="str">
        <f>IFERROR(INDEX('貼_水稲(市町村別・e-stat)'!$D$9:$D$187,MATCH('貼_水稲(市町村別・e-stat)'!$A44,'貼_水稲(市町村別・e-stat)'!I$9:I$187,0)),"-")</f>
        <v>奈井江町</v>
      </c>
      <c r="H186" t="str">
        <f>IFERROR(INDEX('貼_水稲(市町村別・e-stat)'!$D$9:$D$187,MATCH('貼_水稲(市町村別・e-stat)'!$A44,'貼_水稲(市町村別・e-stat)'!J$9:J$187,0)),"-")</f>
        <v>月形町</v>
      </c>
      <c r="I186" t="str">
        <f>IFERROR(INDEX('貼_水稲(市町村別・e-stat)'!$D$9:$D$187,MATCH('貼_水稲(市町村別・e-stat)'!$A44,'貼_水稲(市町村別・e-stat)'!K$9:K$187,0)),"-")</f>
        <v>初山別村</v>
      </c>
      <c r="J186" t="str">
        <f>IFERROR(INDEX('貼_小麦(市町村別・e-stat)'!$D$9:$D$187,MATCH('貼_小麦(市町村別・e-stat)'!$A44,'貼_小麦(市町村別・e-stat)'!Z$9:Z$187,0)),"-")</f>
        <v>石狩市</v>
      </c>
      <c r="K186" t="str">
        <f>IFERROR(INDEX('貼_小麦(市町村別・e-stat)'!$D$9:$D$187,MATCH('貼_小麦(市町村別・e-stat)'!$A44,'貼_小麦(市町村別・e-stat)'!AA$9:AA$187,0)),"-")</f>
        <v>中札内村</v>
      </c>
      <c r="L186" t="str">
        <f>IFERROR(INDEX('貼_小麦(市町村別・e-stat)'!$D$9:$D$187,MATCH('貼_小麦(市町村別・e-stat)'!$A44,'貼_小麦(市町村別・e-stat)'!AB$9:AB$187,0)),"-")</f>
        <v>清水町</v>
      </c>
      <c r="M186" t="str">
        <f>IFERROR(INDEX('貼_小麦(市町村別・公表資料)'!$AH$38:$AH$216,MATCH('貼_小麦(市町村別・公表資料)'!$AG73,'貼_小麦(市町村別・公表資料)'!BB$38:BB$216,0)),"-")</f>
        <v>剣淵町</v>
      </c>
      <c r="N186" t="str">
        <f>IFERROR(INDEX('貼_小麦(市町村別・公表資料)'!$AH$38:$AH$216,MATCH('貼_小麦(市町村別・公表資料)'!$AG73,'貼_小麦(市町村別・公表資料)'!BH$38:BH$216,0)),"-")</f>
        <v>安平町</v>
      </c>
      <c r="O186" t="str">
        <f>IFERROR(INDEX('貼_小麦(市町村別・公表資料)'!$AH$38:$AH$216,MATCH('貼_小麦(市町村別・公表資料)'!$AG73,'貼_小麦(市町村別・公表資料)'!BN$38:BN$216,0)),"-")</f>
        <v>むかわ町</v>
      </c>
      <c r="P186" t="str">
        <f>IFERROR(INDEX('貼_小麦(市町村別・公表資料)'!$AH$38:$AH$216,MATCH('貼_小麦(市町村別・公表資料)'!$AG73,'貼_小麦(市町村別・公表資料)'!BT$38:BT$216,0)),"-")</f>
        <v>佐呂間町</v>
      </c>
      <c r="Q186" t="str">
        <f>IFERROR(INDEX('貼_小麦(市町村別・公表資料)'!$AH$38:$AH$216,MATCH('貼_小麦(市町村別・公表資料)'!$AG73,'貼_小麦(市町村別・公表資料)'!BZ$38:BZ$216,0)),"-")</f>
        <v>苫前町</v>
      </c>
      <c r="R186" t="str">
        <f>IFERROR(INDEX('貼_小麦(市町村別・公表資料)'!$AH$38:$AH$216,MATCH('貼_小麦(市町村別・公表資料)'!$AG73,'貼_小麦(市町村別・公表資料)'!CF$38:CF$216,0)),"-")</f>
        <v>美深町</v>
      </c>
      <c r="S186" t="str">
        <f>IFERROR(INDEX('貼_大豆(市町村別・e-stat)'!$C$9:$C$187,MATCH('貼_大豆(市町村別・e-stat)'!$A44,'貼_大豆(市町村別・e-stat)'!J$9:J$187,0)),"-")</f>
        <v>恵庭市</v>
      </c>
      <c r="T186" t="str">
        <f>IFERROR(INDEX('貼_大豆(市町村別・e-stat)'!$C$9:$C$187,MATCH('貼_大豆(市町村別・e-stat)'!$A44,'貼_大豆(市町村別・e-stat)'!K$9:K$187,0)),"-")</f>
        <v>鹿追町</v>
      </c>
      <c r="U186" t="str">
        <f>IFERROR(INDEX('貼_大豆(市町村別・e-stat)'!$C$9:$C$187,MATCH('貼_大豆(市町村別・e-stat)'!$A44,'貼_大豆(市町村別・e-stat)'!L$9:L$187,0)),"-")</f>
        <v>更別村</v>
      </c>
      <c r="V186" t="str">
        <f>IFERROR(INDEX('貼_てんさい(市町村別・e-stat)'!$D$9:$D$187,MATCH('貼_てんさい(市町村別・e-stat)'!$A44,'貼_てんさい(市町村別・e-stat)'!K$9:K$187,0)),"-")</f>
        <v>弟子屈町</v>
      </c>
      <c r="W186" t="str">
        <f>IFERROR(INDEX('貼_てんさい(市町村別・e-stat)'!$D$9:$D$187,MATCH('貼_てんさい(市町村別・e-stat)'!$A44,'貼_てんさい(市町村別・e-stat)'!L$9:L$187,0)),"-")</f>
        <v>弟子屈町</v>
      </c>
      <c r="X186" t="str">
        <f>IFERROR(INDEX('貼_てんさい(市町村別・e-stat)'!$D$9:$D$187,MATCH('貼_てんさい(市町村別・e-stat)'!$A44,'貼_てんさい(市町村別・e-stat)'!M$9:M$187,0)),"-")</f>
        <v>洞爺湖町</v>
      </c>
      <c r="Y186" t="str">
        <f>IFERROR(INDEX('貼_そば(市町村別・e-stat)'!$D$9:$D$187,MATCH('貼_そば(市町村別・e-stat)'!$A44,'貼_そば(市町村別・e-stat)'!K$9:K$187,0)),"-")</f>
        <v>砂川市</v>
      </c>
      <c r="Z186" t="str">
        <f>IFERROR(INDEX('貼_そば(市町村別・e-stat)'!$D$9:$D$187,MATCH('貼_そば(市町村別・e-stat)'!$A44,'貼_そば(市町村別・e-stat)'!L$9:L$187,0)),"-")</f>
        <v>鹿追町</v>
      </c>
      <c r="AA186" t="str">
        <f>IFERROR(INDEX('貼_そば(市町村別・e-stat)'!$D$9:$D$187,MATCH('貼_そば(市町村別・e-stat)'!$A44,'貼_そば(市町村別・e-stat)'!M$9:M$187,0)),"-")</f>
        <v>札幌市</v>
      </c>
      <c r="AB186" t="str">
        <f>IFERROR(INDEX('貼_ばれいしょ(市町村別・公表資料)'!$M$16:$M$194,MATCH('貼_ばれいしょ(市町村別・公表資料)'!$L51,'貼_ばれいしょ(市町村別・公表資料)'!O$16:O$194,0)),"-")</f>
        <v>函館市</v>
      </c>
      <c r="AC186" t="str">
        <f>IFERROR(INDEX('貼_ばれいしょ(市町村別・公表資料)'!$M$16:$M$194,MATCH('貼_ばれいしょ(市町村別・公表資料)'!$L51,'貼_ばれいしょ(市町村別・公表資料)'!U$16:U$194,0)),"-")</f>
        <v>恵庭市</v>
      </c>
      <c r="AD186" t="str">
        <f>IFERROR(INDEX('貼_ばれいしょ(市町村別・公表資料)'!$M$16:$M$194,MATCH('貼_ばれいしょ(市町村別・公表資料)'!$L51,'貼_ばれいしょ(市町村別・公表資料)'!AA$16:AA$194,0)),"-")</f>
        <v>音更町</v>
      </c>
      <c r="AE186" t="str">
        <f>IFERROR(INDEX('貼_なたね(市町村別・e-stat)'!$D$9:$D$187,MATCH('貼_なたね(市町村別・e-stat)'!$A44,'貼_なたね(市町村別・e-stat)'!K$9:K$187,0)),"-")</f>
        <v>-</v>
      </c>
      <c r="AF186" t="str">
        <f>IFERROR(INDEX('貼_なたね(市町村別・e-stat)'!$D$9:$D$187,MATCH('貼_なたね(市町村別・e-stat)'!$A44,'貼_なたね(市町村別・e-stat)'!L$9:L$187,0)),"-")</f>
        <v>-</v>
      </c>
      <c r="AG186" t="str">
        <f>IFERROR(INDEX('貼_なたね(市町村別・e-stat)'!$D$9:$D$187,MATCH('貼_なたね(市町村別・e-stat)'!$A44,'貼_なたね(市町村別・e-stat)'!M$9:M$187,0)),"-")</f>
        <v>-</v>
      </c>
    </row>
    <row r="187" spans="3:33">
      <c r="C187">
        <v>37</v>
      </c>
      <c r="D187" t="str">
        <f>IFERROR(INDEX('貼_耕地面積(市町村別・e-stat)'!$D$9:$D$187,MATCH('貼_耕地面積(市町村別・e-stat)'!$A45,'貼_耕地面積(市町村別・e-stat)'!K$9:K$187,0)),"-")</f>
        <v>小清水町</v>
      </c>
      <c r="E187" t="str">
        <f>IFERROR(INDEX('貼_耕地面積(市町村別・e-stat)'!$D$9:$D$187,MATCH('貼_耕地面積(市町村別・e-stat)'!$A45,'貼_耕地面積(市町村別・e-stat)'!L$9:L$187,0)),"-")</f>
        <v>恵庭市</v>
      </c>
      <c r="F187" t="str">
        <f>IFERROR(INDEX('貼_耕地面積(市町村別・e-stat)'!$D$9:$D$187,MATCH('貼_耕地面積(市町村別・e-stat)'!$A45,'貼_耕地面積(市町村別・e-stat)'!M$9:M$187,0)),"-")</f>
        <v>池田町</v>
      </c>
      <c r="G187" t="str">
        <f>IFERROR(INDEX('貼_水稲(市町村別・e-stat)'!$D$9:$D$187,MATCH('貼_水稲(市町村別・e-stat)'!$A45,'貼_水稲(市町村別・e-stat)'!I$9:I$187,0)),"-")</f>
        <v>月形町</v>
      </c>
      <c r="H187" t="str">
        <f>IFERROR(INDEX('貼_水稲(市町村別・e-stat)'!$D$9:$D$187,MATCH('貼_水稲(市町村別・e-stat)'!$A45,'貼_水稲(市町村別・e-stat)'!J$9:J$187,0)),"-")</f>
        <v>北斗市</v>
      </c>
      <c r="I187" t="str">
        <f>IFERROR(INDEX('貼_水稲(市町村別・e-stat)'!$D$9:$D$187,MATCH('貼_水稲(市町村別・e-stat)'!$A45,'貼_水稲(市町村別・e-stat)'!K$9:K$187,0)),"-")</f>
        <v>北見市</v>
      </c>
      <c r="J187" t="str">
        <f>IFERROR(INDEX('貼_小麦(市町村別・e-stat)'!$D$9:$D$187,MATCH('貼_小麦(市町村別・e-stat)'!$A45,'貼_小麦(市町村別・e-stat)'!Z$9:Z$187,0)),"-")</f>
        <v>剣淵町</v>
      </c>
      <c r="K187" t="str">
        <f>IFERROR(INDEX('貼_小麦(市町村別・e-stat)'!$D$9:$D$187,MATCH('貼_小麦(市町村別・e-stat)'!$A45,'貼_小麦(市町村別・e-stat)'!AA$9:AA$187,0)),"-")</f>
        <v>訓子府町</v>
      </c>
      <c r="L187" t="str">
        <f>IFERROR(INDEX('貼_小麦(市町村別・e-stat)'!$D$9:$D$187,MATCH('貼_小麦(市町村別・e-stat)'!$A45,'貼_小麦(市町村別・e-stat)'!AB$9:AB$187,0)),"-")</f>
        <v>北見市</v>
      </c>
      <c r="M187" t="str">
        <f>IFERROR(INDEX('貼_小麦(市町村別・公表資料)'!$AH$38:$AH$216,MATCH('貼_小麦(市町村別・公表資料)'!$AG74,'貼_小麦(市町村別・公表資料)'!BB$38:BB$216,0)),"-")</f>
        <v>中札内村</v>
      </c>
      <c r="N187" t="str">
        <f>IFERROR(INDEX('貼_小麦(市町村別・公表資料)'!$AH$38:$AH$216,MATCH('貼_小麦(市町村別・公表資料)'!$AG74,'貼_小麦(市町村別・公表資料)'!BH$38:BH$216,0)),"-")</f>
        <v>深川市</v>
      </c>
      <c r="O187" t="str">
        <f>IFERROR(INDEX('貼_小麦(市町村別・公表資料)'!$AH$38:$AH$216,MATCH('貼_小麦(市町村別・公表資料)'!$AG74,'貼_小麦(市町村別・公表資料)'!BN$38:BN$216,0)),"-")</f>
        <v>美瑛町</v>
      </c>
      <c r="P187" t="str">
        <f>IFERROR(INDEX('貼_小麦(市町村別・公表資料)'!$AH$38:$AH$216,MATCH('貼_小麦(市町村別・公表資料)'!$AG74,'貼_小麦(市町村別・公表資料)'!BT$38:BT$216,0)),"-")</f>
        <v>剣淵町</v>
      </c>
      <c r="Q187" t="str">
        <f>IFERROR(INDEX('貼_小麦(市町村別・公表資料)'!$AH$38:$AH$216,MATCH('貼_小麦(市町村別・公表資料)'!$AG74,'貼_小麦(市町村別・公表資料)'!BZ$38:BZ$216,0)),"-")</f>
        <v>滝川市</v>
      </c>
      <c r="R187" t="str">
        <f>IFERROR(INDEX('貼_小麦(市町村別・公表資料)'!$AH$38:$AH$216,MATCH('貼_小麦(市町村別・公表資料)'!$AG74,'貼_小麦(市町村別・公表資料)'!CF$38:CF$216,0)),"-")</f>
        <v>壮瞥町</v>
      </c>
      <c r="S187" t="str">
        <f>IFERROR(INDEX('貼_大豆(市町村別・e-stat)'!$C$9:$C$187,MATCH('貼_大豆(市町村別・e-stat)'!$A45,'貼_大豆(市町村別・e-stat)'!J$9:J$187,0)),"-")</f>
        <v>網走市</v>
      </c>
      <c r="T187" t="str">
        <f>IFERROR(INDEX('貼_大豆(市町村別・e-stat)'!$C$9:$C$187,MATCH('貼_大豆(市町村別・e-stat)'!$A45,'貼_大豆(市町村別・e-stat)'!K$9:K$187,0)),"-")</f>
        <v>月形町</v>
      </c>
      <c r="U187" t="str">
        <f>IFERROR(INDEX('貼_大豆(市町村別・e-stat)'!$C$9:$C$187,MATCH('貼_大豆(市町村別・e-stat)'!$A45,'貼_大豆(市町村別・e-stat)'!L$9:L$187,0)),"-")</f>
        <v>美唄市</v>
      </c>
      <c r="V187" t="str">
        <f>IFERROR(INDEX('貼_てんさい(市町村別・e-stat)'!$D$9:$D$187,MATCH('貼_てんさい(市町村別・e-stat)'!$A45,'貼_てんさい(市町村別・e-stat)'!K$9:K$187,0)),"-")</f>
        <v>伊達市</v>
      </c>
      <c r="W187" t="str">
        <f>IFERROR(INDEX('貼_てんさい(市町村別・e-stat)'!$D$9:$D$187,MATCH('貼_てんさい(市町村別・e-stat)'!$A45,'貼_てんさい(市町村別・e-stat)'!L$9:L$187,0)),"-")</f>
        <v>剣淵町</v>
      </c>
      <c r="X187" t="str">
        <f>IFERROR(INDEX('貼_てんさい(市町村別・e-stat)'!$D$9:$D$187,MATCH('貼_てんさい(市町村別・e-stat)'!$A45,'貼_てんさい(市町村別・e-stat)'!M$9:M$187,0)),"-")</f>
        <v>真狩村</v>
      </c>
      <c r="Y187" t="str">
        <f>IFERROR(INDEX('貼_そば(市町村別・e-stat)'!$D$9:$D$187,MATCH('貼_そば(市町村別・e-stat)'!$A45,'貼_そば(市町村別・e-stat)'!K$9:K$187,0)),"-")</f>
        <v>赤平市</v>
      </c>
      <c r="Z187" t="str">
        <f>IFERROR(INDEX('貼_そば(市町村別・e-stat)'!$D$9:$D$187,MATCH('貼_そば(市町村別・e-stat)'!$A45,'貼_そば(市町村別・e-stat)'!L$9:L$187,0)),"-")</f>
        <v>下川町</v>
      </c>
      <c r="AA187" t="str">
        <f>IFERROR(INDEX('貼_そば(市町村別・e-stat)'!$D$9:$D$187,MATCH('貼_そば(市町村別・e-stat)'!$A45,'貼_そば(市町村別・e-stat)'!M$9:M$187,0)),"-")</f>
        <v>妹背牛町</v>
      </c>
      <c r="AB187" t="str">
        <f>IFERROR(INDEX('貼_ばれいしょ(市町村別・公表資料)'!$M$16:$M$194,MATCH('貼_ばれいしょ(市町村別・公表資料)'!$L52,'貼_ばれいしょ(市町村別・公表資料)'!O$16:O$194,0)),"-")</f>
        <v>喜茂別町</v>
      </c>
      <c r="AC187" t="str">
        <f>IFERROR(INDEX('貼_ばれいしょ(市町村別・公表資料)'!$M$16:$M$194,MATCH('貼_ばれいしょ(市町村別・公表資料)'!$L52,'貼_ばれいしょ(市町村別・公表資料)'!U$16:U$194,0)),"-")</f>
        <v>足寄町</v>
      </c>
      <c r="AD187" t="str">
        <f>IFERROR(INDEX('貼_ばれいしょ(市町村別・公表資料)'!$M$16:$M$194,MATCH('貼_ばれいしょ(市町村別・公表資料)'!$L52,'貼_ばれいしょ(市町村別・公表資料)'!AA$16:AA$194,0)),"-")</f>
        <v>深川市</v>
      </c>
      <c r="AE187" t="str">
        <f>IFERROR(INDEX('貼_なたね(市町村別・e-stat)'!$D$9:$D$187,MATCH('貼_なたね(市町村別・e-stat)'!$A45,'貼_なたね(市町村別・e-stat)'!K$9:K$187,0)),"-")</f>
        <v>-</v>
      </c>
      <c r="AF187" t="str">
        <f>IFERROR(INDEX('貼_なたね(市町村別・e-stat)'!$D$9:$D$187,MATCH('貼_なたね(市町村別・e-stat)'!$A45,'貼_なたね(市町村別・e-stat)'!L$9:L$187,0)),"-")</f>
        <v>-</v>
      </c>
      <c r="AG187" t="str">
        <f>IFERROR(INDEX('貼_なたね(市町村別・e-stat)'!$D$9:$D$187,MATCH('貼_なたね(市町村別・e-stat)'!$A45,'貼_なたね(市町村別・e-stat)'!M$9:M$187,0)),"-")</f>
        <v>-</v>
      </c>
    </row>
    <row r="188" spans="3:33">
      <c r="C188">
        <v>38</v>
      </c>
      <c r="D188" t="str">
        <f>IFERROR(INDEX('貼_耕地面積(市町村別・e-stat)'!$D$9:$D$187,MATCH('貼_耕地面積(市町村別・e-stat)'!$A46,'貼_耕地面積(市町村別・e-stat)'!K$9:K$187,0)),"-")</f>
        <v>名寄市</v>
      </c>
      <c r="E188" t="str">
        <f>IFERROR(INDEX('貼_耕地面積(市町村別・e-stat)'!$D$9:$D$187,MATCH('貼_耕地面積(市町村別・e-stat)'!$A46,'貼_耕地面積(市町村別・e-stat)'!L$9:L$187,0)),"-")</f>
        <v>東神楽町</v>
      </c>
      <c r="F188" t="str">
        <f>IFERROR(INDEX('貼_耕地面積(市町村別・e-stat)'!$D$9:$D$187,MATCH('貼_耕地面積(市町村別・e-stat)'!$A46,'貼_耕地面積(市町村別・e-stat)'!M$9:M$187,0)),"-")</f>
        <v>清里町</v>
      </c>
      <c r="G188" t="str">
        <f>IFERROR(INDEX('貼_水稲(市町村別・e-stat)'!$D$9:$D$187,MATCH('貼_水稲(市町村別・e-stat)'!$A46,'貼_水稲(市町村別・e-stat)'!I$9:I$187,0)),"-")</f>
        <v>愛別町</v>
      </c>
      <c r="H188" t="str">
        <f>IFERROR(INDEX('貼_水稲(市町村別・e-stat)'!$D$9:$D$187,MATCH('貼_水稲(市町村別・e-stat)'!$A46,'貼_水稲(市町村別・e-stat)'!J$9:J$187,0)),"-")</f>
        <v>美瑛町</v>
      </c>
      <c r="I188" t="str">
        <f>IFERROR(INDEX('貼_水稲(市町村別・e-stat)'!$D$9:$D$187,MATCH('貼_水稲(市町村別・e-stat)'!$A46,'貼_水稲(市町村別・e-stat)'!K$9:K$187,0)),"-")</f>
        <v>富良野市</v>
      </c>
      <c r="J188" t="str">
        <f>IFERROR(INDEX('貼_小麦(市町村別・e-stat)'!$D$9:$D$187,MATCH('貼_小麦(市町村別・e-stat)'!$A46,'貼_小麦(市町村別・e-stat)'!Z$9:Z$187,0)),"-")</f>
        <v>深川市</v>
      </c>
      <c r="K188" t="str">
        <f>IFERROR(INDEX('貼_小麦(市町村別・e-stat)'!$D$9:$D$187,MATCH('貼_小麦(市町村別・e-stat)'!$A46,'貼_小麦(市町村別・e-stat)'!AA$9:AA$187,0)),"-")</f>
        <v>剣淵町</v>
      </c>
      <c r="L188" t="str">
        <f>IFERROR(INDEX('貼_小麦(市町村別・e-stat)'!$D$9:$D$187,MATCH('貼_小麦(市町村別・e-stat)'!$A46,'貼_小麦(市町村別・e-stat)'!AB$9:AB$187,0)),"-")</f>
        <v>岩見沢市</v>
      </c>
      <c r="M188" t="str">
        <f>IFERROR(INDEX('貼_小麦(市町村別・公表資料)'!$AH$38:$AH$216,MATCH('貼_小麦(市町村別・公表資料)'!$AG75,'貼_小麦(市町村別・公表資料)'!BB$38:BB$216,0)),"-")</f>
        <v>石狩市</v>
      </c>
      <c r="N188" t="str">
        <f>IFERROR(INDEX('貼_小麦(市町村別・公表資料)'!$AH$38:$AH$216,MATCH('貼_小麦(市町村別・公表資料)'!$AG75,'貼_小麦(市町村別・公表資料)'!BH$38:BH$216,0)),"-")</f>
        <v>剣淵町</v>
      </c>
      <c r="O188" t="str">
        <f>IFERROR(INDEX('貼_小麦(市町村別・公表資料)'!$AH$38:$AH$216,MATCH('貼_小麦(市町村別・公表資料)'!$AG75,'貼_小麦(市町村別・公表資料)'!BN$38:BN$216,0)),"-")</f>
        <v>美幌町</v>
      </c>
      <c r="P188" t="str">
        <f>IFERROR(INDEX('貼_小麦(市町村別・公表資料)'!$AH$38:$AH$216,MATCH('貼_小麦(市町村別・公表資料)'!$AG75,'貼_小麦(市町村別・公表資料)'!BT$38:BT$216,0)),"-")</f>
        <v>幕別町</v>
      </c>
      <c r="Q188" t="str">
        <f>IFERROR(INDEX('貼_小麦(市町村別・公表資料)'!$AH$38:$AH$216,MATCH('貼_小麦(市町村別・公表資料)'!$AG75,'貼_小麦(市町村別・公表資料)'!BZ$38:BZ$216,0)),"-")</f>
        <v>南富良野町</v>
      </c>
      <c r="R188" t="str">
        <f>IFERROR(INDEX('貼_小麦(市町村別・公表資料)'!$AH$38:$AH$216,MATCH('貼_小麦(市町村別・公表資料)'!$AG75,'貼_小麦(市町村別・公表資料)'!CF$38:CF$216,0)),"-")</f>
        <v>下川町</v>
      </c>
      <c r="S188" t="str">
        <f>IFERROR(INDEX('貼_大豆(市町村別・e-stat)'!$C$9:$C$187,MATCH('貼_大豆(市町村別・e-stat)'!$A46,'貼_大豆(市町村別・e-stat)'!J$9:J$187,0)),"-")</f>
        <v>津別町</v>
      </c>
      <c r="T188" t="str">
        <f>IFERROR(INDEX('貼_大豆(市町村別・e-stat)'!$C$9:$C$187,MATCH('貼_大豆(市町村別・e-stat)'!$A46,'貼_大豆(市町村別・e-stat)'!K$9:K$187,0)),"-")</f>
        <v>津別町</v>
      </c>
      <c r="U188" t="str">
        <f>IFERROR(INDEX('貼_大豆(市町村別・e-stat)'!$C$9:$C$187,MATCH('貼_大豆(市町村別・e-stat)'!$A46,'貼_大豆(市町村別・e-stat)'!L$9:L$187,0)),"-")</f>
        <v>千歳市</v>
      </c>
      <c r="V188" t="str">
        <f>IFERROR(INDEX('貼_てんさい(市町村別・e-stat)'!$D$9:$D$187,MATCH('貼_てんさい(市町村別・e-stat)'!$A46,'貼_てんさい(市町村別・e-stat)'!K$9:K$187,0)),"-")</f>
        <v>剣淵町</v>
      </c>
      <c r="W188" t="str">
        <f>IFERROR(INDEX('貼_てんさい(市町村別・e-stat)'!$D$9:$D$187,MATCH('貼_てんさい(市町村別・e-stat)'!$A46,'貼_てんさい(市町村別・e-stat)'!L$9:L$187,0)),"-")</f>
        <v>広尾町</v>
      </c>
      <c r="X188" t="str">
        <f>IFERROR(INDEX('貼_てんさい(市町村別・e-stat)'!$D$9:$D$187,MATCH('貼_てんさい(市町村別・e-stat)'!$A46,'貼_てんさい(市町村別・e-stat)'!M$9:M$187,0)),"-")</f>
        <v>千歳市</v>
      </c>
      <c r="Y188" t="str">
        <f>IFERROR(INDEX('貼_そば(市町村別・e-stat)'!$D$9:$D$187,MATCH('貼_そば(市町村別・e-stat)'!$A46,'貼_そば(市町村別・e-stat)'!K$9:K$187,0)),"-")</f>
        <v>富良野市</v>
      </c>
      <c r="Z188" t="str">
        <f>IFERROR(INDEX('貼_そば(市町村別・e-stat)'!$D$9:$D$187,MATCH('貼_そば(市町村別・e-stat)'!$A46,'貼_そば(市町村別・e-stat)'!L$9:L$187,0)),"-")</f>
        <v>鷹栖町</v>
      </c>
      <c r="AA188" t="str">
        <f>IFERROR(INDEX('貼_そば(市町村別・e-stat)'!$D$9:$D$187,MATCH('貼_そば(市町村別・e-stat)'!$A46,'貼_そば(市町村別・e-stat)'!M$9:M$187,0)),"-")</f>
        <v>黒松内町</v>
      </c>
      <c r="AB188" t="str">
        <f>IFERROR(INDEX('貼_ばれいしょ(市町村別・公表資料)'!$M$16:$M$194,MATCH('貼_ばれいしょ(市町村別・公表資料)'!$L53,'貼_ばれいしょ(市町村別・公表資料)'!O$16:O$194,0)),"-")</f>
        <v>共和町</v>
      </c>
      <c r="AC188" t="str">
        <f>IFERROR(INDEX('貼_ばれいしょ(市町村別・公表資料)'!$M$16:$M$194,MATCH('貼_ばれいしょ(市町村別・公表資料)'!$L53,'貼_ばれいしょ(市町村別・公表資料)'!U$16:U$194,0)),"-")</f>
        <v>喜茂別町</v>
      </c>
      <c r="AD188" t="str">
        <f>IFERROR(INDEX('貼_ばれいしょ(市町村別・公表資料)'!$M$16:$M$194,MATCH('貼_ばれいしょ(市町村別・公表資料)'!$L53,'貼_ばれいしょ(市町村別・公表資料)'!AA$16:AA$194,0)),"-")</f>
        <v>厚真町</v>
      </c>
      <c r="AE188" t="str">
        <f>IFERROR(INDEX('貼_なたね(市町村別・e-stat)'!$D$9:$D$187,MATCH('貼_なたね(市町村別・e-stat)'!$A46,'貼_なたね(市町村別・e-stat)'!K$9:K$187,0)),"-")</f>
        <v>-</v>
      </c>
      <c r="AF188" t="str">
        <f>IFERROR(INDEX('貼_なたね(市町村別・e-stat)'!$D$9:$D$187,MATCH('貼_なたね(市町村別・e-stat)'!$A46,'貼_なたね(市町村別・e-stat)'!L$9:L$187,0)),"-")</f>
        <v>-</v>
      </c>
      <c r="AG188" t="str">
        <f>IFERROR(INDEX('貼_なたね(市町村別・e-stat)'!$D$9:$D$187,MATCH('貼_なたね(市町村別・e-stat)'!$A46,'貼_なたね(市町村別・e-stat)'!M$9:M$187,0)),"-")</f>
        <v>-</v>
      </c>
    </row>
    <row r="189" spans="3:33">
      <c r="C189">
        <v>39</v>
      </c>
      <c r="D189" t="str">
        <f>IFERROR(INDEX('貼_耕地面積(市町村別・e-stat)'!$D$9:$D$187,MATCH('貼_耕地面積(市町村別・e-stat)'!$A47,'貼_耕地面積(市町村別・e-stat)'!K$9:K$187,0)),"-")</f>
        <v>弟子屈町</v>
      </c>
      <c r="E189" t="str">
        <f>IFERROR(INDEX('貼_耕地面積(市町村別・e-stat)'!$D$9:$D$187,MATCH('貼_耕地面積(市町村別・e-stat)'!$A47,'貼_耕地面積(市町村別・e-stat)'!L$9:L$187,0)),"-")</f>
        <v>北斗市</v>
      </c>
      <c r="F189" t="str">
        <f>IFERROR(INDEX('貼_耕地面積(市町村別・e-stat)'!$D$9:$D$187,MATCH('貼_耕地面積(市町村別・e-stat)'!$A47,'貼_耕地面積(市町村別・e-stat)'!M$9:M$187,0)),"-")</f>
        <v>厚岸町</v>
      </c>
      <c r="G189" t="str">
        <f>IFERROR(INDEX('貼_水稲(市町村別・e-stat)'!$D$9:$D$187,MATCH('貼_水稲(市町村別・e-stat)'!$A47,'貼_水稲(市町村別・e-stat)'!I$9:I$187,0)),"-")</f>
        <v>羽幌町</v>
      </c>
      <c r="H189" t="str">
        <f>IFERROR(INDEX('貼_水稲(市町村別・e-stat)'!$D$9:$D$187,MATCH('貼_水稲(市町村別・e-stat)'!$A47,'貼_水稲(市町村別・e-stat)'!J$9:J$187,0)),"-")</f>
        <v>愛別町</v>
      </c>
      <c r="I189" t="str">
        <f>IFERROR(INDEX('貼_水稲(市町村別・e-stat)'!$D$9:$D$187,MATCH('貼_水稲(市町村別・e-stat)'!$A47,'貼_水稲(市町村別・e-stat)'!K$9:K$187,0)),"-")</f>
        <v>士別市</v>
      </c>
      <c r="J189" t="str">
        <f>IFERROR(INDEX('貼_小麦(市町村別・e-stat)'!$D$9:$D$187,MATCH('貼_小麦(市町村別・e-stat)'!$A47,'貼_小麦(市町村別・e-stat)'!Z$9:Z$187,0)),"-")</f>
        <v>旭川市</v>
      </c>
      <c r="K189" t="str">
        <f>IFERROR(INDEX('貼_小麦(市町村別・e-stat)'!$D$9:$D$187,MATCH('貼_小麦(市町村別・e-stat)'!$A47,'貼_小麦(市町村別・e-stat)'!AA$9:AA$187,0)),"-")</f>
        <v>足寄町</v>
      </c>
      <c r="L189" t="str">
        <f>IFERROR(INDEX('貼_小麦(市町村別・e-stat)'!$D$9:$D$187,MATCH('貼_小麦(市町村別・e-stat)'!$A47,'貼_小麦(市町村別・e-stat)'!AB$9:AB$187,0)),"-")</f>
        <v>新篠津村</v>
      </c>
      <c r="M189" t="str">
        <f>IFERROR(INDEX('貼_小麦(市町村別・公表資料)'!$AH$38:$AH$216,MATCH('貼_小麦(市町村別・公表資料)'!$AG76,'貼_小麦(市町村別・公表資料)'!BB$38:BB$216,0)),"-")</f>
        <v>旭川市</v>
      </c>
      <c r="N189" t="str">
        <f>IFERROR(INDEX('貼_小麦(市町村別・公表資料)'!$AH$38:$AH$216,MATCH('貼_小麦(市町村別・公表資料)'!$AG76,'貼_小麦(市町村別・公表資料)'!BH$38:BH$216,0)),"-")</f>
        <v>上士幌町</v>
      </c>
      <c r="O189" t="str">
        <f>IFERROR(INDEX('貼_小麦(市町村別・公表資料)'!$AH$38:$AH$216,MATCH('貼_小麦(市町村別・公表資料)'!$AG76,'貼_小麦(市町村別・公表資料)'!BN$38:BN$216,0)),"-")</f>
        <v>湧別町</v>
      </c>
      <c r="P189" t="str">
        <f>IFERROR(INDEX('貼_小麦(市町村別・公表資料)'!$AH$38:$AH$216,MATCH('貼_小麦(市町村別・公表資料)'!$AG76,'貼_小麦(市町村別・公表資料)'!BT$38:BT$216,0)),"-")</f>
        <v>新十津川町</v>
      </c>
      <c r="Q189" t="str">
        <f>IFERROR(INDEX('貼_小麦(市町村別・公表資料)'!$AH$38:$AH$216,MATCH('貼_小麦(市町村別・公表資料)'!$AG76,'貼_小麦(市町村別・公表資料)'!BZ$38:BZ$216,0)),"-")</f>
        <v>むかわ町</v>
      </c>
      <c r="R189" t="str">
        <f>IFERROR(INDEX('貼_小麦(市町村別・公表資料)'!$AH$38:$AH$216,MATCH('貼_小麦(市町村別・公表資料)'!$AG76,'貼_小麦(市町村別・公表資料)'!CF$38:CF$216,0)),"-")</f>
        <v>伊達市</v>
      </c>
      <c r="S189" t="str">
        <f>IFERROR(INDEX('貼_大豆(市町村別・e-stat)'!$C$9:$C$187,MATCH('貼_大豆(市町村別・e-stat)'!$A47,'貼_大豆(市町村別・e-stat)'!J$9:J$187,0)),"-")</f>
        <v>鹿追町</v>
      </c>
      <c r="T189" t="str">
        <f>IFERROR(INDEX('貼_大豆(市町村別・e-stat)'!$C$9:$C$187,MATCH('貼_大豆(市町村別・e-stat)'!$A47,'貼_大豆(市町村別・e-stat)'!K$9:K$187,0)),"-")</f>
        <v>新得町</v>
      </c>
      <c r="U189" t="str">
        <f>IFERROR(INDEX('貼_大豆(市町村別・e-stat)'!$C$9:$C$187,MATCH('貼_大豆(市町村別・e-stat)'!$A47,'貼_大豆(市町村別・e-stat)'!L$9:L$187,0)),"-")</f>
        <v>浦臼町</v>
      </c>
      <c r="V189" t="str">
        <f>IFERROR(INDEX('貼_てんさい(市町村別・e-stat)'!$D$9:$D$187,MATCH('貼_てんさい(市町村別・e-stat)'!$A47,'貼_てんさい(市町村別・e-stat)'!K$9:K$187,0)),"-")</f>
        <v>洞爺湖町</v>
      </c>
      <c r="W189" t="str">
        <f>IFERROR(INDEX('貼_てんさい(市町村別・e-stat)'!$D$9:$D$187,MATCH('貼_てんさい(市町村別・e-stat)'!$A47,'貼_てんさい(市町村別・e-stat)'!L$9:L$187,0)),"-")</f>
        <v>洞爺湖町</v>
      </c>
      <c r="X189" t="str">
        <f>IFERROR(INDEX('貼_てんさい(市町村別・e-stat)'!$D$9:$D$187,MATCH('貼_てんさい(市町村別・e-stat)'!$A47,'貼_てんさい(市町村別・e-stat)'!M$9:M$187,0)),"-")</f>
        <v>弟子屈町</v>
      </c>
      <c r="Y189" t="str">
        <f>IFERROR(INDEX('貼_そば(市町村別・e-stat)'!$D$9:$D$187,MATCH('貼_そば(市町村別・e-stat)'!$A47,'貼_そば(市町村別・e-stat)'!K$9:K$187,0)),"-")</f>
        <v>東神楽町</v>
      </c>
      <c r="Z189" t="str">
        <f>IFERROR(INDEX('貼_そば(市町村別・e-stat)'!$D$9:$D$187,MATCH('貼_そば(市町村別・e-stat)'!$A47,'貼_そば(市町村別・e-stat)'!L$9:L$187,0)),"-")</f>
        <v>石狩市</v>
      </c>
      <c r="AA189" t="str">
        <f>IFERROR(INDEX('貼_そば(市町村別・e-stat)'!$D$9:$D$187,MATCH('貼_そば(市町村別・e-stat)'!$A47,'貼_そば(市町村別・e-stat)'!M$9:M$187,0)),"-")</f>
        <v>上ノ国町</v>
      </c>
      <c r="AB189" t="str">
        <f>IFERROR(INDEX('貼_ばれいしょ(市町村別・公表資料)'!$M$16:$M$194,MATCH('貼_ばれいしょ(市町村別・公表資料)'!$L54,'貼_ばれいしょ(市町村別・公表資料)'!O$16:O$194,0)),"-")</f>
        <v>恵庭市</v>
      </c>
      <c r="AC189" t="str">
        <f>IFERROR(INDEX('貼_ばれいしょ(市町村別・公表資料)'!$M$16:$M$194,MATCH('貼_ばれいしょ(市町村別・公表資料)'!$L54,'貼_ばれいしょ(市町村別・公表資料)'!U$16:U$194,0)),"-")</f>
        <v>共和町</v>
      </c>
      <c r="AD189" t="str">
        <f>IFERROR(INDEX('貼_ばれいしょ(市町村別・公表資料)'!$M$16:$M$194,MATCH('貼_ばれいしょ(市町村別・公表資料)'!$L54,'貼_ばれいしょ(市町村別・公表資料)'!AA$16:AA$194,0)),"-")</f>
        <v>幕別町</v>
      </c>
      <c r="AE189" t="str">
        <f>IFERROR(INDEX('貼_なたね(市町村別・e-stat)'!$D$9:$D$187,MATCH('貼_なたね(市町村別・e-stat)'!$A47,'貼_なたね(市町村別・e-stat)'!K$9:K$187,0)),"-")</f>
        <v>-</v>
      </c>
      <c r="AF189" t="str">
        <f>IFERROR(INDEX('貼_なたね(市町村別・e-stat)'!$D$9:$D$187,MATCH('貼_なたね(市町村別・e-stat)'!$A47,'貼_なたね(市町村別・e-stat)'!L$9:L$187,0)),"-")</f>
        <v>-</v>
      </c>
      <c r="AG189" t="str">
        <f>IFERROR(INDEX('貼_なたね(市町村別・e-stat)'!$D$9:$D$187,MATCH('貼_なたね(市町村別・e-stat)'!$A47,'貼_なたね(市町村別・e-stat)'!M$9:M$187,0)),"-")</f>
        <v>-</v>
      </c>
    </row>
    <row r="190" spans="3:33">
      <c r="C190">
        <v>40</v>
      </c>
      <c r="D190" t="str">
        <f>IFERROR(INDEX('貼_耕地面積(市町村別・e-stat)'!$D$9:$D$187,MATCH('貼_耕地面積(市町村別・e-stat)'!$A48,'貼_耕地面積(市町村別・e-stat)'!K$9:K$187,0)),"-")</f>
        <v>雄武町</v>
      </c>
      <c r="E190" t="str">
        <f>IFERROR(INDEX('貼_耕地面積(市町村別・e-stat)'!$D$9:$D$187,MATCH('貼_耕地面積(市町村別・e-stat)'!$A48,'貼_耕地面積(市町村別・e-stat)'!L$9:L$187,0)),"-")</f>
        <v>比布町</v>
      </c>
      <c r="F190" t="str">
        <f>IFERROR(INDEX('貼_耕地面積(市町村別・e-stat)'!$D$9:$D$187,MATCH('貼_耕地面積(市町村別・e-stat)'!$A48,'貼_耕地面積(市町村別・e-stat)'!M$9:M$187,0)),"-")</f>
        <v>紋別市</v>
      </c>
      <c r="G190" t="str">
        <f>IFERROR(INDEX('貼_水稲(市町村別・e-stat)'!$D$9:$D$187,MATCH('貼_水稲(市町村別・e-stat)'!$A48,'貼_水稲(市町村別・e-stat)'!I$9:I$187,0)),"-")</f>
        <v>江別市</v>
      </c>
      <c r="H190" t="str">
        <f>IFERROR(INDEX('貼_水稲(市町村別・e-stat)'!$D$9:$D$187,MATCH('貼_水稲(市町村別・e-stat)'!$A48,'貼_水稲(市町村別・e-stat)'!J$9:J$187,0)),"-")</f>
        <v>羽幌町</v>
      </c>
      <c r="I190" t="str">
        <f>IFERROR(INDEX('貼_水稲(市町村別・e-stat)'!$D$9:$D$187,MATCH('貼_水稲(市町村別・e-stat)'!$A48,'貼_水稲(市町村別・e-stat)'!K$9:K$187,0)),"-")</f>
        <v>南幌町</v>
      </c>
      <c r="J190" t="str">
        <f>IFERROR(INDEX('貼_小麦(市町村別・e-stat)'!$D$9:$D$187,MATCH('貼_小麦(市町村別・e-stat)'!$A48,'貼_小麦(市町村別・e-stat)'!Z$9:Z$187,0)),"-")</f>
        <v>中札内村</v>
      </c>
      <c r="K190" t="str">
        <f>IFERROR(INDEX('貼_小麦(市町村別・e-stat)'!$D$9:$D$187,MATCH('貼_小麦(市町村別・e-stat)'!$A48,'貼_小麦(市町村別・e-stat)'!AA$9:AA$187,0)),"-")</f>
        <v>佐呂間町</v>
      </c>
      <c r="L190" t="str">
        <f>IFERROR(INDEX('貼_小麦(市町村別・e-stat)'!$D$9:$D$187,MATCH('貼_小麦(市町村別・e-stat)'!$A48,'貼_小麦(市町村別・e-stat)'!AB$9:AB$187,0)),"-")</f>
        <v>美幌町</v>
      </c>
      <c r="M190" t="str">
        <f>IFERROR(INDEX('貼_小麦(市町村別・公表資料)'!$AH$38:$AH$216,MATCH('貼_小麦(市町村別・公表資料)'!$AG77,'貼_小麦(市町村別・公表資料)'!BB$38:BB$216,0)),"-")</f>
        <v>足寄町</v>
      </c>
      <c r="N190" t="str">
        <f>IFERROR(INDEX('貼_小麦(市町村別・公表資料)'!$AH$38:$AH$216,MATCH('貼_小麦(市町村別・公表資料)'!$AG77,'貼_小麦(市町村別・公表資料)'!BH$38:BH$216,0)),"-")</f>
        <v>大樹町</v>
      </c>
      <c r="O190" t="str">
        <f>IFERROR(INDEX('貼_小麦(市町村別・公表資料)'!$AH$38:$AH$216,MATCH('貼_小麦(市町村別・公表資料)'!$AG77,'貼_小麦(市町村別・公表資料)'!BN$38:BN$216,0)),"-")</f>
        <v>江別市</v>
      </c>
      <c r="P190" t="str">
        <f>IFERROR(INDEX('貼_小麦(市町村別・公表資料)'!$AH$38:$AH$216,MATCH('貼_小麦(市町村別・公表資料)'!$AG77,'貼_小麦(市町村別・公表資料)'!BT$38:BT$216,0)),"-")</f>
        <v>南幌町</v>
      </c>
      <c r="Q190" t="str">
        <f>IFERROR(INDEX('貼_小麦(市町村別・公表資料)'!$AH$38:$AH$216,MATCH('貼_小麦(市町村別・公表資料)'!$AG77,'貼_小麦(市町村別・公表資料)'!BZ$38:BZ$216,0)),"-")</f>
        <v>剣淵町</v>
      </c>
      <c r="R190" t="str">
        <f>IFERROR(INDEX('貼_小麦(市町村別・公表資料)'!$AH$38:$AH$216,MATCH('貼_小麦(市町村別・公表資料)'!$AG77,'貼_小麦(市町村別・公表資料)'!CF$38:CF$216,0)),"-")</f>
        <v>厚真町</v>
      </c>
      <c r="S190" t="str">
        <f>IFERROR(INDEX('貼_大豆(市町村別・e-stat)'!$C$9:$C$187,MATCH('貼_大豆(市町村別・e-stat)'!$A48,'貼_大豆(市町村別・e-stat)'!J$9:J$187,0)),"-")</f>
        <v>小清水町</v>
      </c>
      <c r="T190" t="str">
        <f>IFERROR(INDEX('貼_大豆(市町村別・e-stat)'!$C$9:$C$187,MATCH('貼_大豆(市町村別・e-stat)'!$A48,'貼_大豆(市町村別・e-stat)'!K$9:K$187,0)),"-")</f>
        <v>滝川市</v>
      </c>
      <c r="U190" t="str">
        <f>IFERROR(INDEX('貼_大豆(市町村別・e-stat)'!$C$9:$C$187,MATCH('貼_大豆(市町村別・e-stat)'!$A48,'貼_大豆(市町村別・e-stat)'!L$9:L$187,0)),"-")</f>
        <v>津別町</v>
      </c>
      <c r="V190" t="str">
        <f>IFERROR(INDEX('貼_てんさい(市町村別・e-stat)'!$D$9:$D$187,MATCH('貼_てんさい(市町村別・e-stat)'!$A48,'貼_てんさい(市町村別・e-stat)'!K$9:K$187,0)),"-")</f>
        <v>広尾町</v>
      </c>
      <c r="W190" t="str">
        <f>IFERROR(INDEX('貼_てんさい(市町村別・e-stat)'!$D$9:$D$187,MATCH('貼_てんさい(市町村別・e-stat)'!$A48,'貼_てんさい(市町村別・e-stat)'!L$9:L$187,0)),"-")</f>
        <v>伊達市</v>
      </c>
      <c r="X190" t="str">
        <f>IFERROR(INDEX('貼_てんさい(市町村別・e-stat)'!$D$9:$D$187,MATCH('貼_てんさい(市町村別・e-stat)'!$A48,'貼_てんさい(市町村別・e-stat)'!M$9:M$187,0)),"-")</f>
        <v>斜里町</v>
      </c>
      <c r="Y190" t="str">
        <f>IFERROR(INDEX('貼_そば(市町村別・e-stat)'!$D$9:$D$187,MATCH('貼_そば(市町村別・e-stat)'!$A48,'貼_そば(市町村別・e-stat)'!K$9:K$187,0)),"-")</f>
        <v>斜里町</v>
      </c>
      <c r="Z190" t="str">
        <f>IFERROR(INDEX('貼_そば(市町村別・e-stat)'!$D$9:$D$187,MATCH('貼_そば(市町村別・e-stat)'!$A48,'貼_そば(市町村別・e-stat)'!L$9:L$187,0)),"-")</f>
        <v>京極町</v>
      </c>
      <c r="AA190" t="str">
        <f>IFERROR(INDEX('貼_そば(市町村別・e-stat)'!$D$9:$D$187,MATCH('貼_そば(市町村別・e-stat)'!$A48,'貼_そば(市町村別・e-stat)'!M$9:M$187,0)),"-")</f>
        <v>蘭越町</v>
      </c>
      <c r="AB190" t="str">
        <f>IFERROR(INDEX('貼_ばれいしょ(市町村別・公表資料)'!$M$16:$M$194,MATCH('貼_ばれいしょ(市町村別・公表資料)'!$L55,'貼_ばれいしょ(市町村別・公表資料)'!O$16:O$194,0)),"-")</f>
        <v>ニセコ町</v>
      </c>
      <c r="AC190" t="str">
        <f>IFERROR(INDEX('貼_ばれいしょ(市町村別・公表資料)'!$M$16:$M$194,MATCH('貼_ばれいしょ(市町村別・公表資料)'!$L55,'貼_ばれいしょ(市町村別・公表資料)'!U$16:U$194,0)),"-")</f>
        <v>南富良野町</v>
      </c>
      <c r="AD190" t="str">
        <f>IFERROR(INDEX('貼_ばれいしょ(市町村別・公表資料)'!$M$16:$M$194,MATCH('貼_ばれいしょ(市町村別・公表資料)'!$L55,'貼_ばれいしょ(市町村別・公表資料)'!AA$16:AA$194,0)),"-")</f>
        <v>豊浦町</v>
      </c>
      <c r="AE190" t="str">
        <f>IFERROR(INDEX('貼_なたね(市町村別・e-stat)'!$D$9:$D$187,MATCH('貼_なたね(市町村別・e-stat)'!$A48,'貼_なたね(市町村別・e-stat)'!K$9:K$187,0)),"-")</f>
        <v>-</v>
      </c>
      <c r="AF190" t="str">
        <f>IFERROR(INDEX('貼_なたね(市町村別・e-stat)'!$D$9:$D$187,MATCH('貼_なたね(市町村別・e-stat)'!$A48,'貼_なたね(市町村別・e-stat)'!L$9:L$187,0)),"-")</f>
        <v>-</v>
      </c>
      <c r="AG190" t="str">
        <f>IFERROR(INDEX('貼_なたね(市町村別・e-stat)'!$D$9:$D$187,MATCH('貼_なたね(市町村別・e-stat)'!$A48,'貼_なたね(市町村別・e-stat)'!M$9:M$187,0)),"-")</f>
        <v>-</v>
      </c>
    </row>
    <row r="191" spans="3:33">
      <c r="C191">
        <v>41</v>
      </c>
      <c r="D191" t="str">
        <f>IFERROR(INDEX('貼_耕地面積(市町村別・e-stat)'!$D$9:$D$187,MATCH('貼_耕地面積(市町村別・e-stat)'!$A49,'貼_耕地面積(市町村別・e-stat)'!K$9:K$187,0)),"-")</f>
        <v>天塩町</v>
      </c>
      <c r="E191" t="str">
        <f>IFERROR(INDEX('貼_耕地面積(市町村別・e-stat)'!$D$9:$D$187,MATCH('貼_耕地面積(市町村別・e-stat)'!$A49,'貼_耕地面積(市町村別・e-stat)'!L$9:L$187,0)),"-")</f>
        <v>石狩市</v>
      </c>
      <c r="F191" t="str">
        <f>IFERROR(INDEX('貼_耕地面積(市町村別・e-stat)'!$D$9:$D$187,MATCH('貼_耕地面積(市町村別・e-stat)'!$A49,'貼_耕地面積(市町村別・e-stat)'!M$9:M$187,0)),"-")</f>
        <v>日高町</v>
      </c>
      <c r="G191" t="str">
        <f>IFERROR(INDEX('貼_水稲(市町村別・e-stat)'!$D$9:$D$187,MATCH('貼_水稲(市町村別・e-stat)'!$A49,'貼_水稲(市町村別・e-stat)'!I$9:I$187,0)),"-")</f>
        <v>小平町</v>
      </c>
      <c r="H191" t="str">
        <f>IFERROR(INDEX('貼_水稲(市町村別・e-stat)'!$D$9:$D$187,MATCH('貼_水稲(市町村別・e-stat)'!$A49,'貼_水稲(市町村別・e-stat)'!J$9:J$187,0)),"-")</f>
        <v>小平町</v>
      </c>
      <c r="I191" t="str">
        <f>IFERROR(INDEX('貼_水稲(市町村別・e-stat)'!$D$9:$D$187,MATCH('貼_水稲(市町村別・e-stat)'!$A49,'貼_水稲(市町村別・e-stat)'!K$9:K$187,0)),"-")</f>
        <v>愛別町</v>
      </c>
      <c r="J191" t="str">
        <f>IFERROR(INDEX('貼_小麦(市町村別・e-stat)'!$D$9:$D$187,MATCH('貼_小麦(市町村別・e-stat)'!$A49,'貼_小麦(市町村別・e-stat)'!Z$9:Z$187,0)),"-")</f>
        <v>訓子府町</v>
      </c>
      <c r="K191" t="str">
        <f>IFERROR(INDEX('貼_小麦(市町村別・e-stat)'!$D$9:$D$187,MATCH('貼_小麦(市町村別・e-stat)'!$A49,'貼_小麦(市町村別・e-stat)'!AA$9:AA$187,0)),"-")</f>
        <v>深川市</v>
      </c>
      <c r="L191" t="str">
        <f>IFERROR(INDEX('貼_小麦(市町村別・e-stat)'!$D$9:$D$187,MATCH('貼_小麦(市町村別・e-stat)'!$A49,'貼_小麦(市町村別・e-stat)'!AB$9:AB$187,0)),"-")</f>
        <v>美瑛町</v>
      </c>
      <c r="M191" t="str">
        <f>IFERROR(INDEX('貼_小麦(市町村別・公表資料)'!$AH$38:$AH$216,MATCH('貼_小麦(市町村別・公表資料)'!$AG78,'貼_小麦(市町村別・公表資料)'!BB$38:BB$216,0)),"-")</f>
        <v>遠軽町</v>
      </c>
      <c r="N191" t="str">
        <f>IFERROR(INDEX('貼_小麦(市町村別・公表資料)'!$AH$38:$AH$216,MATCH('貼_小麦(市町村別・公表資料)'!$AG78,'貼_小麦(市町村別・公表資料)'!BH$38:BH$216,0)),"-")</f>
        <v>訓子府町</v>
      </c>
      <c r="O191" t="str">
        <f>IFERROR(INDEX('貼_小麦(市町村別・公表資料)'!$AH$38:$AH$216,MATCH('貼_小麦(市町村別・公表資料)'!$AG78,'貼_小麦(市町村別・公表資料)'!BN$38:BN$216,0)),"-")</f>
        <v>南富良野町</v>
      </c>
      <c r="P191" t="str">
        <f>IFERROR(INDEX('貼_小麦(市町村別・公表資料)'!$AH$38:$AH$216,MATCH('貼_小麦(市町村別・公表資料)'!$AG78,'貼_小麦(市町村別・公表資料)'!BT$38:BT$216,0)),"-")</f>
        <v>羽幌町</v>
      </c>
      <c r="Q191" t="str">
        <f>IFERROR(INDEX('貼_小麦(市町村別・公表資料)'!$AH$38:$AH$216,MATCH('貼_小麦(市町村別・公表資料)'!$AG78,'貼_小麦(市町村別・公表資料)'!BZ$38:BZ$216,0)),"-")</f>
        <v>美深町</v>
      </c>
      <c r="R191" t="str">
        <f>IFERROR(INDEX('貼_小麦(市町村別・公表資料)'!$AH$38:$AH$216,MATCH('貼_小麦(市町村別・公表資料)'!$AG78,'貼_小麦(市町村別・公表資料)'!CF$38:CF$216,0)),"-")</f>
        <v>黒松内町</v>
      </c>
      <c r="S191" t="str">
        <f>IFERROR(INDEX('貼_大豆(市町村別・e-stat)'!$C$9:$C$187,MATCH('貼_大豆(市町村別・e-stat)'!$A49,'貼_大豆(市町村別・e-stat)'!J$9:J$187,0)),"-")</f>
        <v>新得町</v>
      </c>
      <c r="T191" t="str">
        <f>IFERROR(INDEX('貼_大豆(市町村別・e-stat)'!$C$9:$C$187,MATCH('貼_大豆(市町村別・e-stat)'!$A49,'貼_大豆(市町村別・e-stat)'!K$9:K$187,0)),"-")</f>
        <v>厚沢部町</v>
      </c>
      <c r="U191" t="str">
        <f>IFERROR(INDEX('貼_大豆(市町村別・e-stat)'!$C$9:$C$187,MATCH('貼_大豆(市町村別・e-stat)'!$A49,'貼_大豆(市町村別・e-stat)'!L$9:L$187,0)),"-")</f>
        <v>本別町</v>
      </c>
      <c r="V191" t="str">
        <f>IFERROR(INDEX('貼_てんさい(市町村別・e-stat)'!$D$9:$D$187,MATCH('貼_てんさい(市町村別・e-stat)'!$A49,'貼_てんさい(市町村別・e-stat)'!K$9:K$187,0)),"-")</f>
        <v>恵庭市</v>
      </c>
      <c r="W191" t="str">
        <f>IFERROR(INDEX('貼_てんさい(市町村別・e-stat)'!$D$9:$D$187,MATCH('貼_てんさい(市町村別・e-stat)'!$A49,'貼_てんさい(市町村別・e-stat)'!L$9:L$187,0)),"-")</f>
        <v>留寿都村</v>
      </c>
      <c r="X191" t="str">
        <f>IFERROR(INDEX('貼_てんさい(市町村別・e-stat)'!$D$9:$D$187,MATCH('貼_てんさい(市町村別・e-stat)'!$A49,'貼_てんさい(市町村別・e-stat)'!M$9:M$187,0)),"-")</f>
        <v>豊浦町</v>
      </c>
      <c r="Y191" t="str">
        <f>IFERROR(INDEX('貼_そば(市町村別・e-stat)'!$D$9:$D$187,MATCH('貼_そば(市町村別・e-stat)'!$A49,'貼_そば(市町村別・e-stat)'!K$9:K$187,0)),"-")</f>
        <v>羽幌町</v>
      </c>
      <c r="Z191" t="str">
        <f>IFERROR(INDEX('貼_そば(市町村別・e-stat)'!$D$9:$D$187,MATCH('貼_そば(市町村別・e-stat)'!$A49,'貼_そば(市町村別・e-stat)'!L$9:L$187,0)),"-")</f>
        <v>美唄市</v>
      </c>
      <c r="AA191" t="str">
        <f>IFERROR(INDEX('貼_そば(市町村別・e-stat)'!$D$9:$D$187,MATCH('貼_そば(市町村別・e-stat)'!$A49,'貼_そば(市町村別・e-stat)'!M$9:M$187,0)),"-")</f>
        <v>比布町</v>
      </c>
      <c r="AB191" t="str">
        <f>IFERROR(INDEX('貼_ばれいしょ(市町村別・公表資料)'!$M$16:$M$194,MATCH('貼_ばれいしょ(市町村別・公表資料)'!$L56,'貼_ばれいしょ(市町村別・公表資料)'!O$16:O$194,0)),"-")</f>
        <v>南富良野町</v>
      </c>
      <c r="AC191" t="str">
        <f>IFERROR(INDEX('貼_ばれいしょ(市町村別・公表資料)'!$M$16:$M$194,MATCH('貼_ばれいしょ(市町村別・公表資料)'!$L56,'貼_ばれいしょ(市町村別・公表資料)'!U$16:U$194,0)),"-")</f>
        <v>栗山町</v>
      </c>
      <c r="AD191" t="str">
        <f>IFERROR(INDEX('貼_ばれいしょ(市町村別・公表資料)'!$M$16:$M$194,MATCH('貼_ばれいしょ(市町村別・公表資料)'!$L56,'貼_ばれいしょ(市町村別・公表資料)'!AA$16:AA$194,0)),"-")</f>
        <v>清水町</v>
      </c>
      <c r="AE191" t="str">
        <f>IFERROR(INDEX('貼_なたね(市町村別・e-stat)'!$D$9:$D$187,MATCH('貼_なたね(市町村別・e-stat)'!$A49,'貼_なたね(市町村別・e-stat)'!K$9:K$187,0)),"-")</f>
        <v>-</v>
      </c>
      <c r="AF191" t="str">
        <f>IFERROR(INDEX('貼_なたね(市町村別・e-stat)'!$D$9:$D$187,MATCH('貼_なたね(市町村別・e-stat)'!$A49,'貼_なたね(市町村別・e-stat)'!L$9:L$187,0)),"-")</f>
        <v>-</v>
      </c>
      <c r="AG191" t="str">
        <f>IFERROR(INDEX('貼_なたね(市町村別・e-stat)'!$D$9:$D$187,MATCH('貼_なたね(市町村別・e-stat)'!$A49,'貼_なたね(市町村別・e-stat)'!M$9:M$187,0)),"-")</f>
        <v>-</v>
      </c>
    </row>
    <row r="192" spans="3:33">
      <c r="C192">
        <v>42</v>
      </c>
      <c r="D192" t="str">
        <f>IFERROR(INDEX('貼_耕地面積(市町村別・e-stat)'!$D$9:$D$187,MATCH('貼_耕地面積(市町村別・e-stat)'!$A50,'貼_耕地面積(市町村別・e-stat)'!K$9:K$187,0)),"-")</f>
        <v>池田町</v>
      </c>
      <c r="E192" t="str">
        <f>IFERROR(INDEX('貼_耕地面積(市町村別・e-stat)'!$D$9:$D$187,MATCH('貼_耕地面積(市町村別・e-stat)'!$A50,'貼_耕地面積(市町村別・e-stat)'!L$9:L$187,0)),"-")</f>
        <v>美瑛町</v>
      </c>
      <c r="F192" t="str">
        <f>IFERROR(INDEX('貼_耕地面積(市町村別・e-stat)'!$D$9:$D$187,MATCH('貼_耕地面積(市町村別・e-stat)'!$A50,'貼_耕地面積(市町村別・e-stat)'!M$9:M$187,0)),"-")</f>
        <v>幌延町</v>
      </c>
      <c r="G192" t="str">
        <f>IFERROR(INDEX('貼_水稲(市町村別・e-stat)'!$D$9:$D$187,MATCH('貼_水稲(市町村別・e-stat)'!$A50,'貼_水稲(市町村別・e-stat)'!I$9:I$187,0)),"-")</f>
        <v>美瑛町</v>
      </c>
      <c r="H192" t="str">
        <f>IFERROR(INDEX('貼_水稲(市町村別・e-stat)'!$D$9:$D$187,MATCH('貼_水稲(市町村別・e-stat)'!$A50,'貼_水稲(市町村別・e-stat)'!J$9:J$187,0)),"-")</f>
        <v>江別市</v>
      </c>
      <c r="I192" t="str">
        <f>IFERROR(INDEX('貼_水稲(市町村別・e-stat)'!$D$9:$D$187,MATCH('貼_水稲(市町村別・e-stat)'!$A50,'貼_水稲(市町村別・e-stat)'!K$9:K$187,0)),"-")</f>
        <v>小平町</v>
      </c>
      <c r="J192" t="str">
        <f>IFERROR(INDEX('貼_小麦(市町村別・e-stat)'!$D$9:$D$187,MATCH('貼_小麦(市町村別・e-stat)'!$A50,'貼_小麦(市町村別・e-stat)'!Z$9:Z$187,0)),"-")</f>
        <v>中富良野町</v>
      </c>
      <c r="K192" t="str">
        <f>IFERROR(INDEX('貼_小麦(市町村別・e-stat)'!$D$9:$D$187,MATCH('貼_小麦(市町村別・e-stat)'!$A50,'貼_小麦(市町村別・e-stat)'!AA$9:AA$187,0)),"-")</f>
        <v>上士幌町</v>
      </c>
      <c r="L192" t="str">
        <f>IFERROR(INDEX('貼_小麦(市町村別・e-stat)'!$D$9:$D$187,MATCH('貼_小麦(市町村別・e-stat)'!$A50,'貼_小麦(市町村別・e-stat)'!AB$9:AB$187,0)),"-")</f>
        <v>三笠市</v>
      </c>
      <c r="M192" t="str">
        <f>IFERROR(INDEX('貼_小麦(市町村別・公表資料)'!$AH$38:$AH$216,MATCH('貼_小麦(市町村別・公表資料)'!$AG79,'貼_小麦(市町村別・公表資料)'!BB$38:BB$216,0)),"-")</f>
        <v>訓子府町</v>
      </c>
      <c r="N192" t="str">
        <f>IFERROR(INDEX('貼_小麦(市町村別・公表資料)'!$AH$38:$AH$216,MATCH('貼_小麦(市町村別・公表資料)'!$AG79,'貼_小麦(市町村別・公表資料)'!BH$38:BH$216,0)),"-")</f>
        <v>佐呂間町</v>
      </c>
      <c r="O192" t="str">
        <f>IFERROR(INDEX('貼_小麦(市町村別・公表資料)'!$AH$38:$AH$216,MATCH('貼_小麦(市町村別・公表資料)'!$AG79,'貼_小麦(市町村別・公表資料)'!BN$38:BN$216,0)),"-")</f>
        <v>岩見沢市</v>
      </c>
      <c r="P192" t="str">
        <f>IFERROR(INDEX('貼_小麦(市町村別・公表資料)'!$AH$38:$AH$216,MATCH('貼_小麦(市町村別・公表資料)'!$AG79,'貼_小麦(市町村別・公表資料)'!BT$38:BT$216,0)),"-")</f>
        <v>むかわ町</v>
      </c>
      <c r="Q192" t="str">
        <f>IFERROR(INDEX('貼_小麦(市町村別・公表資料)'!$AH$38:$AH$216,MATCH('貼_小麦(市町村別・公表資料)'!$AG79,'貼_小麦(市町村別・公表資料)'!BZ$38:BZ$216,0)),"-")</f>
        <v>帯広市</v>
      </c>
      <c r="R192" t="str">
        <f>IFERROR(INDEX('貼_小麦(市町村別・公表資料)'!$AH$38:$AH$216,MATCH('貼_小麦(市町村別・公表資料)'!$AG79,'貼_小麦(市町村別・公表資料)'!CF$38:CF$216,0)),"-")</f>
        <v>津別町</v>
      </c>
      <c r="S192" t="str">
        <f>IFERROR(INDEX('貼_大豆(市町村別・e-stat)'!$C$9:$C$187,MATCH('貼_大豆(市町村別・e-stat)'!$A50,'貼_大豆(市町村別・e-stat)'!J$9:J$187,0)),"-")</f>
        <v>倶知安町</v>
      </c>
      <c r="T192" t="str">
        <f>IFERROR(INDEX('貼_大豆(市町村別・e-stat)'!$C$9:$C$187,MATCH('貼_大豆(市町村別・e-stat)'!$A50,'貼_大豆(市町村別・e-stat)'!K$9:K$187,0)),"-")</f>
        <v>清里町</v>
      </c>
      <c r="U192" t="str">
        <f>IFERROR(INDEX('貼_大豆(市町村別・e-stat)'!$C$9:$C$187,MATCH('貼_大豆(市町村別・e-stat)'!$A50,'貼_大豆(市町村別・e-stat)'!L$9:L$187,0)),"-")</f>
        <v>真狩村</v>
      </c>
      <c r="V192" t="str">
        <f>IFERROR(INDEX('貼_てんさい(市町村別・e-stat)'!$D$9:$D$187,MATCH('貼_てんさい(市町村別・e-stat)'!$A50,'貼_てんさい(市町村別・e-stat)'!K$9:K$187,0)),"-")</f>
        <v>留寿都村</v>
      </c>
      <c r="W192" t="str">
        <f>IFERROR(INDEX('貼_てんさい(市町村別・e-stat)'!$D$9:$D$187,MATCH('貼_てんさい(市町村別・e-stat)'!$A50,'貼_てんさい(市町村別・e-stat)'!L$9:L$187,0)),"-")</f>
        <v>恵庭市</v>
      </c>
      <c r="X192" t="str">
        <f>IFERROR(INDEX('貼_てんさい(市町村別・e-stat)'!$D$9:$D$187,MATCH('貼_てんさい(市町村別・e-stat)'!$A50,'貼_てんさい(市町村別・e-stat)'!M$9:M$187,0)),"-")</f>
        <v>北見市</v>
      </c>
      <c r="Y192" t="str">
        <f>IFERROR(INDEX('貼_そば(市町村別・e-stat)'!$D$9:$D$187,MATCH('貼_そば(市町村別・e-stat)'!$A50,'貼_そば(市町村別・e-stat)'!K$9:K$187,0)),"-")</f>
        <v>長沼町</v>
      </c>
      <c r="Z192" t="str">
        <f>IFERROR(INDEX('貼_そば(市町村別・e-stat)'!$D$9:$D$187,MATCH('貼_そば(市町村別・e-stat)'!$A50,'貼_そば(市町村別・e-stat)'!L$9:L$187,0)),"-")</f>
        <v>滝川市</v>
      </c>
      <c r="AA192" t="str">
        <f>IFERROR(INDEX('貼_そば(市町村別・e-stat)'!$D$9:$D$187,MATCH('貼_そば(市町村別・e-stat)'!$A50,'貼_そば(市町村別・e-stat)'!M$9:M$187,0)),"-")</f>
        <v>下川町</v>
      </c>
      <c r="AB192" t="str">
        <f>IFERROR(INDEX('貼_ばれいしょ(市町村別・公表資料)'!$M$16:$M$194,MATCH('貼_ばれいしょ(市町村別・公表資料)'!$L57,'貼_ばれいしょ(市町村別・公表資料)'!O$16:O$194,0)),"-")</f>
        <v>足寄町</v>
      </c>
      <c r="AC192" t="str">
        <f>IFERROR(INDEX('貼_ばれいしょ(市町村別・公表資料)'!$M$16:$M$194,MATCH('貼_ばれいしょ(市町村別・公表資料)'!$L57,'貼_ばれいしょ(市町村別・公表資料)'!U$16:U$194,0)),"-")</f>
        <v>ニセコ町</v>
      </c>
      <c r="AD192" t="str">
        <f>IFERROR(INDEX('貼_ばれいしょ(市町村別・公表資料)'!$M$16:$M$194,MATCH('貼_ばれいしょ(市町村別・公表資料)'!$L57,'貼_ばれいしょ(市町村別・公表資料)'!AA$16:AA$194,0)),"-")</f>
        <v>札幌市</v>
      </c>
      <c r="AE192" t="str">
        <f>IFERROR(INDEX('貼_なたね(市町村別・e-stat)'!$D$9:$D$187,MATCH('貼_なたね(市町村別・e-stat)'!$A50,'貼_なたね(市町村別・e-stat)'!K$9:K$187,0)),"-")</f>
        <v>-</v>
      </c>
      <c r="AF192" t="str">
        <f>IFERROR(INDEX('貼_なたね(市町村別・e-stat)'!$D$9:$D$187,MATCH('貼_なたね(市町村別・e-stat)'!$A50,'貼_なたね(市町村別・e-stat)'!L$9:L$187,0)),"-")</f>
        <v>-</v>
      </c>
      <c r="AG192" t="str">
        <f>IFERROR(INDEX('貼_なたね(市町村別・e-stat)'!$D$9:$D$187,MATCH('貼_なたね(市町村別・e-stat)'!$A50,'貼_なたね(市町村別・e-stat)'!M$9:M$187,0)),"-")</f>
        <v>-</v>
      </c>
    </row>
    <row r="193" spans="3:33">
      <c r="C193">
        <v>43</v>
      </c>
      <c r="D193" t="str">
        <f>IFERROR(INDEX('貼_耕地面積(市町村別・e-stat)'!$D$9:$D$187,MATCH('貼_耕地面積(市町村別・e-stat)'!$A51,'貼_耕地面積(市町村別・e-stat)'!K$9:K$187,0)),"-")</f>
        <v>日高町</v>
      </c>
      <c r="E193" t="str">
        <f>IFERROR(INDEX('貼_耕地面積(市町村別・e-stat)'!$D$9:$D$187,MATCH('貼_耕地面積(市町村別・e-stat)'!$A51,'貼_耕地面積(市町村別・e-stat)'!L$9:L$187,0)),"-")</f>
        <v>厚沢部町</v>
      </c>
      <c r="F193" t="str">
        <f>IFERROR(INDEX('貼_耕地面積(市町村別・e-stat)'!$D$9:$D$187,MATCH('貼_耕地面積(市町村別・e-stat)'!$A51,'貼_耕地面積(市町村別・e-stat)'!M$9:M$187,0)),"-")</f>
        <v>新ひだか町</v>
      </c>
      <c r="G193" t="str">
        <f>IFERROR(INDEX('貼_水稲(市町村別・e-stat)'!$D$9:$D$187,MATCH('貼_水稲(市町村別・e-stat)'!$A51,'貼_水稲(市町村別・e-stat)'!I$9:I$187,0)),"-")</f>
        <v>上富良野町</v>
      </c>
      <c r="H193" t="str">
        <f>IFERROR(INDEX('貼_水稲(市町村別・e-stat)'!$D$9:$D$187,MATCH('貼_水稲(市町村別・e-stat)'!$A51,'貼_水稲(市町村別・e-stat)'!J$9:J$187,0)),"-")</f>
        <v>和寒町</v>
      </c>
      <c r="I193" t="str">
        <f>IFERROR(INDEX('貼_水稲(市町村別・e-stat)'!$D$9:$D$187,MATCH('貼_水稲(市町村別・e-stat)'!$A51,'貼_水稲(市町村別・e-stat)'!K$9:K$187,0)),"-")</f>
        <v>黒松内町</v>
      </c>
      <c r="J193" t="str">
        <f>IFERROR(INDEX('貼_小麦(市町村別・e-stat)'!$D$9:$D$187,MATCH('貼_小麦(市町村別・e-stat)'!$A51,'貼_小麦(市町村別・e-stat)'!Z$9:Z$187,0)),"-")</f>
        <v>佐呂間町</v>
      </c>
      <c r="K193" t="str">
        <f>IFERROR(INDEX('貼_小麦(市町村別・e-stat)'!$D$9:$D$187,MATCH('貼_小麦(市町村別・e-stat)'!$A51,'貼_小麦(市町村別・e-stat)'!AA$9:AA$187,0)),"-")</f>
        <v>大樹町</v>
      </c>
      <c r="L193" t="str">
        <f>IFERROR(INDEX('貼_小麦(市町村別・e-stat)'!$D$9:$D$187,MATCH('貼_小麦(市町村別・e-stat)'!$A51,'貼_小麦(市町村別・e-stat)'!AB$9:AB$187,0)),"-")</f>
        <v>豊浦町</v>
      </c>
      <c r="M193" t="str">
        <f>IFERROR(INDEX('貼_小麦(市町村別・公表資料)'!$AH$38:$AH$216,MATCH('貼_小麦(市町村別・公表資料)'!$AG80,'貼_小麦(市町村別・公表資料)'!BB$38:BB$216,0)),"-")</f>
        <v>佐呂間町</v>
      </c>
      <c r="N193" t="str">
        <f>IFERROR(INDEX('貼_小麦(市町村別・公表資料)'!$AH$38:$AH$216,MATCH('貼_小麦(市町村別・公表資料)'!$AG80,'貼_小麦(市町村別・公表資料)'!BH$38:BH$216,0)),"-")</f>
        <v>遠軽町</v>
      </c>
      <c r="O193" t="str">
        <f>IFERROR(INDEX('貼_小麦(市町村別・公表資料)'!$AH$38:$AH$216,MATCH('貼_小麦(市町村別・公表資料)'!$AG80,'貼_小麦(市町村別・公表資料)'!BN$38:BN$216,0)),"-")</f>
        <v>千歳市</v>
      </c>
      <c r="P193" t="str">
        <f>IFERROR(INDEX('貼_小麦(市町村別・公表資料)'!$AH$38:$AH$216,MATCH('貼_小麦(市町村別・公表資料)'!$AG80,'貼_小麦(市町村別・公表資料)'!BT$38:BT$216,0)),"-")</f>
        <v>南富良野町</v>
      </c>
      <c r="Q193" t="str">
        <f>IFERROR(INDEX('貼_小麦(市町村別・公表資料)'!$AH$38:$AH$216,MATCH('貼_小麦(市町村別・公表資料)'!$AG80,'貼_小麦(市町村別・公表資料)'!BZ$38:BZ$216,0)),"-")</f>
        <v>音更町</v>
      </c>
      <c r="R193" t="str">
        <f>IFERROR(INDEX('貼_小麦(市町村別・公表資料)'!$AH$38:$AH$216,MATCH('貼_小麦(市町村別・公表資料)'!$AG80,'貼_小麦(市町村別・公表資料)'!CF$38:CF$216,0)),"-")</f>
        <v>倶知安町</v>
      </c>
      <c r="S193" t="str">
        <f>IFERROR(INDEX('貼_大豆(市町村別・e-stat)'!$C$9:$C$187,MATCH('貼_大豆(市町村別・e-stat)'!$A51,'貼_大豆(市町村別・e-stat)'!J$9:J$187,0)),"-")</f>
        <v>滝川市</v>
      </c>
      <c r="T193" t="str">
        <f>IFERROR(INDEX('貼_大豆(市町村別・e-stat)'!$C$9:$C$187,MATCH('貼_大豆(市町村別・e-stat)'!$A51,'貼_大豆(市町村別・e-stat)'!K$9:K$187,0)),"-")</f>
        <v>せたな町</v>
      </c>
      <c r="U193" t="str">
        <f>IFERROR(INDEX('貼_大豆(市町村別・e-stat)'!$C$9:$C$187,MATCH('貼_大豆(市町村別・e-stat)'!$A51,'貼_大豆(市町村別・e-stat)'!L$9:L$187,0)),"-")</f>
        <v>今金町</v>
      </c>
      <c r="V193" t="str">
        <f>IFERROR(INDEX('貼_てんさい(市町村別・e-stat)'!$D$9:$D$187,MATCH('貼_てんさい(市町村別・e-stat)'!$A51,'貼_てんさい(市町村別・e-stat)'!K$9:K$187,0)),"-")</f>
        <v>厚真町</v>
      </c>
      <c r="W193" t="str">
        <f>IFERROR(INDEX('貼_てんさい(市町村別・e-stat)'!$D$9:$D$187,MATCH('貼_てんさい(市町村別・e-stat)'!$A51,'貼_てんさい(市町村別・e-stat)'!L$9:L$187,0)),"-")</f>
        <v>由仁町</v>
      </c>
      <c r="X193" t="str">
        <f>IFERROR(INDEX('貼_てんさい(市町村別・e-stat)'!$D$9:$D$187,MATCH('貼_てんさい(市町村別・e-stat)'!$A51,'貼_てんさい(市町村別・e-stat)'!M$9:M$187,0)),"-")</f>
        <v>浦幌町</v>
      </c>
      <c r="Y193" t="str">
        <f>IFERROR(INDEX('貼_そば(市町村別・e-stat)'!$D$9:$D$187,MATCH('貼_そば(市町村別・e-stat)'!$A51,'貼_そば(市町村別・e-stat)'!K$9:K$187,0)),"-")</f>
        <v>東川町</v>
      </c>
      <c r="Z193" t="str">
        <f>IFERROR(INDEX('貼_そば(市町村別・e-stat)'!$D$9:$D$187,MATCH('貼_そば(市町村別・e-stat)'!$A51,'貼_そば(市町村別・e-stat)'!L$9:L$187,0)),"-")</f>
        <v>秩父別町</v>
      </c>
      <c r="AA193" t="str">
        <f>IFERROR(INDEX('貼_そば(市町村別・e-stat)'!$D$9:$D$187,MATCH('貼_そば(市町村別・e-stat)'!$A51,'貼_そば(市町村別・e-stat)'!M$9:M$187,0)),"-")</f>
        <v>愛別町</v>
      </c>
      <c r="AB193" t="str">
        <f>IFERROR(INDEX('貼_ばれいしょ(市町村別・公表資料)'!$M$16:$M$194,MATCH('貼_ばれいしょ(市町村別・公表資料)'!$L58,'貼_ばれいしょ(市町村別・公表資料)'!O$16:O$194,0)),"-")</f>
        <v>洞爺湖町</v>
      </c>
      <c r="AC193" t="str">
        <f>IFERROR(INDEX('貼_ばれいしょ(市町村別・公表資料)'!$M$16:$M$194,MATCH('貼_ばれいしょ(市町村別・公表資料)'!$L58,'貼_ばれいしょ(市町村別・公表資料)'!U$16:U$194,0)),"-")</f>
        <v>函館市</v>
      </c>
      <c r="AD193" t="str">
        <f>IFERROR(INDEX('貼_ばれいしょ(市町村別・公表資料)'!$M$16:$M$194,MATCH('貼_ばれいしょ(市町村別・公表資料)'!$L58,'貼_ばれいしょ(市町村別・公表資料)'!AA$16:AA$194,0)),"-")</f>
        <v>中標津町</v>
      </c>
      <c r="AE193" t="str">
        <f>IFERROR(INDEX('貼_なたね(市町村別・e-stat)'!$D$9:$D$187,MATCH('貼_なたね(市町村別・e-stat)'!$A51,'貼_なたね(市町村別・e-stat)'!K$9:K$187,0)),"-")</f>
        <v>-</v>
      </c>
      <c r="AF193" t="str">
        <f>IFERROR(INDEX('貼_なたね(市町村別・e-stat)'!$D$9:$D$187,MATCH('貼_なたね(市町村別・e-stat)'!$A51,'貼_なたね(市町村別・e-stat)'!L$9:L$187,0)),"-")</f>
        <v>-</v>
      </c>
      <c r="AG193" t="str">
        <f>IFERROR(INDEX('貼_なたね(市町村別・e-stat)'!$D$9:$D$187,MATCH('貼_なたね(市町村別・e-stat)'!$A51,'貼_なたね(市町村別・e-stat)'!M$9:M$187,0)),"-")</f>
        <v>-</v>
      </c>
    </row>
    <row r="194" spans="3:33">
      <c r="C194">
        <v>44</v>
      </c>
      <c r="D194" t="str">
        <f>IFERROR(INDEX('貼_耕地面積(市町村別・e-stat)'!$D$9:$D$187,MATCH('貼_耕地面積(市町村別・e-stat)'!$A52,'貼_耕地面積(市町村別・e-stat)'!K$9:K$187,0)),"-")</f>
        <v>根室市</v>
      </c>
      <c r="E194" t="str">
        <f>IFERROR(INDEX('貼_耕地面積(市町村別・e-stat)'!$D$9:$D$187,MATCH('貼_耕地面積(市町村別・e-stat)'!$A52,'貼_耕地面積(市町村別・e-stat)'!L$9:L$187,0)),"-")</f>
        <v>小平町</v>
      </c>
      <c r="F194" t="str">
        <f>IFERROR(INDEX('貼_耕地面積(市町村別・e-stat)'!$D$9:$D$187,MATCH('貼_耕地面積(市町村別・e-stat)'!$A52,'貼_耕地面積(市町村別・e-stat)'!M$9:M$187,0)),"-")</f>
        <v>遠軽町</v>
      </c>
      <c r="G194" t="str">
        <f>IFERROR(INDEX('貼_水稲(市町村別・e-stat)'!$D$9:$D$187,MATCH('貼_水稲(市町村別・e-stat)'!$A52,'貼_水稲(市町村別・e-stat)'!I$9:I$187,0)),"-")</f>
        <v>和寒町</v>
      </c>
      <c r="H194" t="str">
        <f>IFERROR(INDEX('貼_水稲(市町村別・e-stat)'!$D$9:$D$187,MATCH('貼_水稲(市町村別・e-stat)'!$A52,'貼_水稲(市町村別・e-stat)'!J$9:J$187,0)),"-")</f>
        <v>上富良野町</v>
      </c>
      <c r="I194" t="str">
        <f>IFERROR(INDEX('貼_水稲(市町村別・e-stat)'!$D$9:$D$187,MATCH('貼_水稲(市町村別・e-stat)'!$A52,'貼_水稲(市町村別・e-stat)'!K$9:K$187,0)),"-")</f>
        <v>苫前町</v>
      </c>
      <c r="J194" t="str">
        <f>IFERROR(INDEX('貼_小麦(市町村別・e-stat)'!$D$9:$D$187,MATCH('貼_小麦(市町村別・e-stat)'!$A52,'貼_小麦(市町村別・e-stat)'!Z$9:Z$187,0)),"-")</f>
        <v>足寄町</v>
      </c>
      <c r="K194" t="str">
        <f>IFERROR(INDEX('貼_小麦(市町村別・e-stat)'!$D$9:$D$187,MATCH('貼_小麦(市町村別・e-stat)'!$A52,'貼_小麦(市町村別・e-stat)'!AA$9:AA$187,0)),"-")</f>
        <v>中富良野町</v>
      </c>
      <c r="L194" t="str">
        <f>IFERROR(INDEX('貼_小麦(市町村別・e-stat)'!$D$9:$D$187,MATCH('貼_小麦(市町村別・e-stat)'!$A52,'貼_小麦(市町村別・e-stat)'!AB$9:AB$187,0)),"-")</f>
        <v>中標津町</v>
      </c>
      <c r="M194" t="str">
        <f>IFERROR(INDEX('貼_小麦(市町村別・公表資料)'!$AH$38:$AH$216,MATCH('貼_小麦(市町村別・公表資料)'!$AG81,'貼_小麦(市町村別・公表資料)'!BB$38:BB$216,0)),"-")</f>
        <v>中富良野町</v>
      </c>
      <c r="N194" t="str">
        <f>IFERROR(INDEX('貼_小麦(市町村別・公表資料)'!$AH$38:$AH$216,MATCH('貼_小麦(市町村別・公表資料)'!$AG81,'貼_小麦(市町村別・公表資料)'!BH$38:BH$216,0)),"-")</f>
        <v>江別市</v>
      </c>
      <c r="O194" t="str">
        <f>IFERROR(INDEX('貼_小麦(市町村別・公表資料)'!$AH$38:$AH$216,MATCH('貼_小麦(市町村別・公表資料)'!$AG81,'貼_小麦(市町村別・公表資料)'!BN$38:BN$216,0)),"-")</f>
        <v>夕張市</v>
      </c>
      <c r="P194" t="str">
        <f>IFERROR(INDEX('貼_小麦(市町村別・公表資料)'!$AH$38:$AH$216,MATCH('貼_小麦(市町村別・公表資料)'!$AG81,'貼_小麦(市町村別・公表資料)'!BT$38:BT$216,0)),"-")</f>
        <v>上ノ国町</v>
      </c>
      <c r="Q194" t="str">
        <f>IFERROR(INDEX('貼_小麦(市町村別・公表資料)'!$AH$38:$AH$216,MATCH('貼_小麦(市町村別・公表資料)'!$AG81,'貼_小麦(市町村別・公表資料)'!BZ$38:BZ$216,0)),"-")</f>
        <v>新十津川町</v>
      </c>
      <c r="R194" t="str">
        <f>IFERROR(INDEX('貼_小麦(市町村別・公表資料)'!$AH$38:$AH$216,MATCH('貼_小麦(市町村別・公表資料)'!$AG81,'貼_小麦(市町村別・公表資料)'!CF$38:CF$216,0)),"-")</f>
        <v>剣淵町</v>
      </c>
      <c r="S194" t="str">
        <f>IFERROR(INDEX('貼_大豆(市町村別・e-stat)'!$C$9:$C$187,MATCH('貼_大豆(市町村別・e-stat)'!$A52,'貼_大豆(市町村別・e-stat)'!J$9:J$187,0)),"-")</f>
        <v>苫前町</v>
      </c>
      <c r="T194" t="str">
        <f>IFERROR(INDEX('貼_大豆(市町村別・e-stat)'!$C$9:$C$187,MATCH('貼_大豆(市町村別・e-stat)'!$A52,'貼_大豆(市町村別・e-stat)'!K$9:K$187,0)),"-")</f>
        <v>倶知安町</v>
      </c>
      <c r="U194" t="str">
        <f>IFERROR(INDEX('貼_大豆(市町村別・e-stat)'!$C$9:$C$187,MATCH('貼_大豆(市町村別・e-stat)'!$A52,'貼_大豆(市町村別・e-stat)'!L$9:L$187,0)),"-")</f>
        <v>奈井江町</v>
      </c>
      <c r="V194" t="str">
        <f>IFERROR(INDEX('貼_てんさい(市町村別・e-stat)'!$D$9:$D$187,MATCH('貼_てんさい(市町村別・e-stat)'!$A52,'貼_てんさい(市町村別・e-stat)'!K$9:K$187,0)),"-")</f>
        <v>京極町</v>
      </c>
      <c r="W194" t="str">
        <f>IFERROR(INDEX('貼_てんさい(市町村別・e-stat)'!$D$9:$D$187,MATCH('貼_てんさい(市町村別・e-stat)'!$A52,'貼_てんさい(市町村別・e-stat)'!L$9:L$187,0)),"-")</f>
        <v>真狩村</v>
      </c>
      <c r="X194" t="str">
        <f>IFERROR(INDEX('貼_てんさい(市町村別・e-stat)'!$D$9:$D$187,MATCH('貼_てんさい(市町村別・e-stat)'!$A52,'貼_てんさい(市町村別・e-stat)'!M$9:M$187,0)),"-")</f>
        <v>恵庭市</v>
      </c>
      <c r="Y194" t="str">
        <f>IFERROR(INDEX('貼_そば(市町村別・e-stat)'!$D$9:$D$187,MATCH('貼_そば(市町村別・e-stat)'!$A52,'貼_そば(市町村別・e-stat)'!K$9:K$187,0)),"-")</f>
        <v>清水町</v>
      </c>
      <c r="Z194" t="str">
        <f>IFERROR(INDEX('貼_そば(市町村別・e-stat)'!$D$9:$D$187,MATCH('貼_そば(市町村別・e-stat)'!$A52,'貼_そば(市町村別・e-stat)'!L$9:L$187,0)),"-")</f>
        <v>幕別町</v>
      </c>
      <c r="AA194" t="str">
        <f>IFERROR(INDEX('貼_そば(市町村別・e-stat)'!$D$9:$D$187,MATCH('貼_そば(市町村別・e-stat)'!$A52,'貼_そば(市町村別・e-stat)'!M$9:M$187,0)),"-")</f>
        <v>音威子府村</v>
      </c>
      <c r="AB194" t="str">
        <f>IFERROR(INDEX('貼_ばれいしょ(市町村別・公表資料)'!$M$16:$M$194,MATCH('貼_ばれいしょ(市町村別・公表資料)'!$L59,'貼_ばれいしょ(市町村別・公表資料)'!O$16:O$194,0)),"-")</f>
        <v>栗山町</v>
      </c>
      <c r="AC194" t="str">
        <f>IFERROR(INDEX('貼_ばれいしょ(市町村別・公表資料)'!$M$16:$M$194,MATCH('貼_ばれいしょ(市町村別・公表資料)'!$L59,'貼_ばれいしょ(市町村別・公表資料)'!U$16:U$194,0)),"-")</f>
        <v>由仁町</v>
      </c>
      <c r="AD194" t="str">
        <f>IFERROR(INDEX('貼_ばれいしょ(市町村別・公表資料)'!$M$16:$M$194,MATCH('貼_ばれいしょ(市町村別・公表資料)'!$L59,'貼_ばれいしょ(市町村別・公表資料)'!AA$16:AA$194,0)),"-")</f>
        <v>名寄市</v>
      </c>
      <c r="AE194" t="str">
        <f>IFERROR(INDEX('貼_なたね(市町村別・e-stat)'!$D$9:$D$187,MATCH('貼_なたね(市町村別・e-stat)'!$A52,'貼_なたね(市町村別・e-stat)'!K$9:K$187,0)),"-")</f>
        <v>-</v>
      </c>
      <c r="AF194" t="str">
        <f>IFERROR(INDEX('貼_なたね(市町村別・e-stat)'!$D$9:$D$187,MATCH('貼_なたね(市町村別・e-stat)'!$A52,'貼_なたね(市町村別・e-stat)'!L$9:L$187,0)),"-")</f>
        <v>-</v>
      </c>
      <c r="AG194" t="str">
        <f>IFERROR(INDEX('貼_なたね(市町村別・e-stat)'!$D$9:$D$187,MATCH('貼_なたね(市町村別・e-stat)'!$A52,'貼_なたね(市町村別・e-stat)'!M$9:M$187,0)),"-")</f>
        <v>-</v>
      </c>
    </row>
    <row r="195" spans="3:33">
      <c r="C195">
        <v>45</v>
      </c>
      <c r="D195" t="str">
        <f>IFERROR(INDEX('貼_耕地面積(市町村別・e-stat)'!$D$9:$D$187,MATCH('貼_耕地面積(市町村別・e-stat)'!$A53,'貼_耕地面積(市町村別・e-stat)'!K$9:K$187,0)),"-")</f>
        <v>鶴居村</v>
      </c>
      <c r="E195" t="str">
        <f>IFERROR(INDEX('貼_耕地面積(市町村別・e-stat)'!$D$9:$D$187,MATCH('貼_耕地面積(市町村別・e-stat)'!$A53,'貼_耕地面積(市町村別・e-stat)'!L$9:L$187,0)),"-")</f>
        <v>羽幌町</v>
      </c>
      <c r="F195" t="str">
        <f>IFERROR(INDEX('貼_耕地面積(市町村別・e-stat)'!$D$9:$D$187,MATCH('貼_耕地面積(市町村別・e-stat)'!$A53,'貼_耕地面積(市町村別・e-stat)'!M$9:M$187,0)),"-")</f>
        <v>佐呂間町</v>
      </c>
      <c r="G195" t="str">
        <f>IFERROR(INDEX('貼_水稲(市町村別・e-stat)'!$D$9:$D$187,MATCH('貼_水稲(市町村別・e-stat)'!$A53,'貼_水稲(市町村別・e-stat)'!I$9:I$187,0)),"-")</f>
        <v>苫前町</v>
      </c>
      <c r="H195" t="str">
        <f>IFERROR(INDEX('貼_水稲(市町村別・e-stat)'!$D$9:$D$187,MATCH('貼_水稲(市町村別・e-stat)'!$A53,'貼_水稲(市町村別・e-stat)'!J$9:J$187,0)),"-")</f>
        <v>剣淵町</v>
      </c>
      <c r="I195" t="str">
        <f>IFERROR(INDEX('貼_水稲(市町村別・e-stat)'!$D$9:$D$187,MATCH('貼_水稲(市町村別・e-stat)'!$A53,'貼_水稲(市町村別・e-stat)'!K$9:K$187,0)),"-")</f>
        <v>羽幌町</v>
      </c>
      <c r="J195" t="str">
        <f>IFERROR(INDEX('貼_小麦(市町村別・e-stat)'!$D$9:$D$187,MATCH('貼_小麦(市町村別・e-stat)'!$A53,'貼_小麦(市町村別・e-stat)'!Z$9:Z$187,0)),"-")</f>
        <v>滝川市</v>
      </c>
      <c r="K195" t="str">
        <f>IFERROR(INDEX('貼_小麦(市町村別・e-stat)'!$D$9:$D$187,MATCH('貼_小麦(市町村別・e-stat)'!$A53,'貼_小麦(市町村別・e-stat)'!AA$9:AA$187,0)),"-")</f>
        <v>恵庭市</v>
      </c>
      <c r="L195" t="str">
        <f>IFERROR(INDEX('貼_小麦(市町村別・e-stat)'!$D$9:$D$187,MATCH('貼_小麦(市町村別・e-stat)'!$A53,'貼_小麦(市町村別・e-stat)'!AB$9:AB$187,0)),"-")</f>
        <v>南富良野町</v>
      </c>
      <c r="M195" t="str">
        <f>IFERROR(INDEX('貼_小麦(市町村別・公表資料)'!$AH$38:$AH$216,MATCH('貼_小麦(市町村別・公表資料)'!$AG82,'貼_小麦(市町村別・公表資料)'!BB$38:BB$216,0)),"-")</f>
        <v>上士幌町</v>
      </c>
      <c r="N195" t="str">
        <f>IFERROR(INDEX('貼_小麦(市町村別・公表資料)'!$AH$38:$AH$216,MATCH('貼_小麦(市町村別・公表資料)'!$AG82,'貼_小麦(市町村別・公表資料)'!BH$38:BH$216,0)),"-")</f>
        <v>湧別町</v>
      </c>
      <c r="O195" t="str">
        <f>IFERROR(INDEX('貼_小麦(市町村別・公表資料)'!$AH$38:$AH$216,MATCH('貼_小麦(市町村別・公表資料)'!$AG82,'貼_小麦(市町村別・公表資料)'!BN$38:BN$216,0)),"-")</f>
        <v>厚真町</v>
      </c>
      <c r="P195" t="str">
        <f>IFERROR(INDEX('貼_小麦(市町村別・公表資料)'!$AH$38:$AH$216,MATCH('貼_小麦(市町村別・公表資料)'!$AG82,'貼_小麦(市町村別・公表資料)'!BT$38:BT$216,0)),"-")</f>
        <v>初山別村</v>
      </c>
      <c r="Q195" t="str">
        <f>IFERROR(INDEX('貼_小麦(市町村別・公表資料)'!$AH$38:$AH$216,MATCH('貼_小麦(市町村別・公表資料)'!$AG82,'貼_小麦(市町村別・公表資料)'!BZ$38:BZ$216,0)),"-")</f>
        <v>旭川市</v>
      </c>
      <c r="R195" t="str">
        <f>IFERROR(INDEX('貼_小麦(市町村別・公表資料)'!$AH$38:$AH$216,MATCH('貼_小麦(市町村別・公表資料)'!$AG82,'貼_小麦(市町村別・公表資料)'!CF$38:CF$216,0)),"-")</f>
        <v>帯広市</v>
      </c>
      <c r="S195" t="str">
        <f>IFERROR(INDEX('貼_大豆(市町村別・e-stat)'!$C$9:$C$187,MATCH('貼_大豆(市町村別・e-stat)'!$A53,'貼_大豆(市町村別・e-stat)'!J$9:J$187,0)),"-")</f>
        <v>栗山町</v>
      </c>
      <c r="T195" t="str">
        <f>IFERROR(INDEX('貼_大豆(市町村別・e-stat)'!$C$9:$C$187,MATCH('貼_大豆(市町村別・e-stat)'!$A53,'貼_大豆(市町村別・e-stat)'!K$9:K$187,0)),"-")</f>
        <v>京極町</v>
      </c>
      <c r="U195" t="str">
        <f>IFERROR(INDEX('貼_大豆(市町村別・e-stat)'!$C$9:$C$187,MATCH('貼_大豆(市町村別・e-stat)'!$A53,'貼_大豆(市町村別・e-stat)'!L$9:L$187,0)),"-")</f>
        <v>上士幌町</v>
      </c>
      <c r="V195" t="str">
        <f>IFERROR(INDEX('貼_てんさい(市町村別・e-stat)'!$D$9:$D$187,MATCH('貼_てんさい(市町村別・e-stat)'!$A53,'貼_てんさい(市町村別・e-stat)'!K$9:K$187,0)),"-")</f>
        <v>真狩村</v>
      </c>
      <c r="W195" t="str">
        <f>IFERROR(INDEX('貼_てんさい(市町村別・e-stat)'!$D$9:$D$187,MATCH('貼_てんさい(市町村別・e-stat)'!$A53,'貼_てんさい(市町村別・e-stat)'!L$9:L$187,0)),"-")</f>
        <v>岩見沢市</v>
      </c>
      <c r="X195" t="str">
        <f>IFERROR(INDEX('貼_てんさい(市町村別・e-stat)'!$D$9:$D$187,MATCH('貼_てんさい(市町村別・e-stat)'!$A53,'貼_てんさい(市町村別・e-stat)'!M$9:M$187,0)),"-")</f>
        <v>滝上町</v>
      </c>
      <c r="Y195" t="str">
        <f>IFERROR(INDEX('貼_そば(市町村別・e-stat)'!$D$9:$D$187,MATCH('貼_そば(市町村別・e-stat)'!$A53,'貼_そば(市町村別・e-stat)'!K$9:K$187,0)),"-")</f>
        <v>浦臼町</v>
      </c>
      <c r="Z195" t="str">
        <f>IFERROR(INDEX('貼_そば(市町村別・e-stat)'!$D$9:$D$187,MATCH('貼_そば(市町村別・e-stat)'!$A53,'貼_そば(市町村別・e-stat)'!L$9:L$187,0)),"-")</f>
        <v>砂川市</v>
      </c>
      <c r="AA195" t="str">
        <f>IFERROR(INDEX('貼_そば(市町村別・e-stat)'!$D$9:$D$187,MATCH('貼_そば(市町村別・e-stat)'!$A53,'貼_そば(市町村別・e-stat)'!M$9:M$187,0)),"-")</f>
        <v>新篠津村</v>
      </c>
      <c r="AB195" t="str">
        <f>IFERROR(INDEX('貼_ばれいしょ(市町村別・公表資料)'!$M$16:$M$194,MATCH('貼_ばれいしょ(市町村別・公表資料)'!$L60,'貼_ばれいしょ(市町村別・公表資料)'!O$16:O$194,0)),"-")</f>
        <v>富良野市</v>
      </c>
      <c r="AC195" t="str">
        <f>IFERROR(INDEX('貼_ばれいしょ(市町村別・公表資料)'!$M$16:$M$194,MATCH('貼_ばれいしょ(市町村別・公表資料)'!$L60,'貼_ばれいしょ(市町村別・公表資料)'!U$16:U$194,0)),"-")</f>
        <v>洞爺湖町</v>
      </c>
      <c r="AD195" t="str">
        <f>IFERROR(INDEX('貼_ばれいしょ(市町村別・公表資料)'!$M$16:$M$194,MATCH('貼_ばれいしょ(市町村別・公表資料)'!$L60,'貼_ばれいしょ(市町村別・公表資料)'!AA$16:AA$194,0)),"-")</f>
        <v>弟子屈町</v>
      </c>
      <c r="AE195" t="str">
        <f>IFERROR(INDEX('貼_なたね(市町村別・e-stat)'!$D$9:$D$187,MATCH('貼_なたね(市町村別・e-stat)'!$A53,'貼_なたね(市町村別・e-stat)'!K$9:K$187,0)),"-")</f>
        <v>-</v>
      </c>
      <c r="AF195" t="str">
        <f>IFERROR(INDEX('貼_なたね(市町村別・e-stat)'!$D$9:$D$187,MATCH('貼_なたね(市町村別・e-stat)'!$A53,'貼_なたね(市町村別・e-stat)'!L$9:L$187,0)),"-")</f>
        <v>-</v>
      </c>
      <c r="AG195" t="str">
        <f>IFERROR(INDEX('貼_なたね(市町村別・e-stat)'!$D$9:$D$187,MATCH('貼_なたね(市町村別・e-stat)'!$A53,'貼_なたね(市町村別・e-stat)'!M$9:M$187,0)),"-")</f>
        <v>-</v>
      </c>
    </row>
    <row r="196" spans="3:33">
      <c r="C196">
        <v>46</v>
      </c>
      <c r="D196" t="str">
        <f>IFERROR(INDEX('貼_耕地面積(市町村別・e-stat)'!$D$9:$D$187,MATCH('貼_耕地面積(市町村別・e-stat)'!$A54,'貼_耕地面積(市町村別・e-stat)'!K$9:K$187,0)),"-")</f>
        <v>美唄市</v>
      </c>
      <c r="E196" t="str">
        <f>IFERROR(INDEX('貼_耕地面積(市町村別・e-stat)'!$D$9:$D$187,MATCH('貼_耕地面積(市町村別・e-stat)'!$A54,'貼_耕地面積(市町村別・e-stat)'!L$9:L$187,0)),"-")</f>
        <v>奈井江町</v>
      </c>
      <c r="F196" t="str">
        <f>IFERROR(INDEX('貼_耕地面積(市町村別・e-stat)'!$D$9:$D$187,MATCH('貼_耕地面積(市町村別・e-stat)'!$A54,'貼_耕地面積(市町村別・e-stat)'!M$9:M$187,0)),"-")</f>
        <v>富良野市</v>
      </c>
      <c r="G196" t="str">
        <f>IFERROR(INDEX('貼_水稲(市町村別・e-stat)'!$D$9:$D$187,MATCH('貼_水稲(市町村別・e-stat)'!$A54,'貼_水稲(市町村別・e-stat)'!I$9:I$187,0)),"-")</f>
        <v>剣淵町</v>
      </c>
      <c r="H196" t="str">
        <f>IFERROR(INDEX('貼_水稲(市町村別・e-stat)'!$D$9:$D$187,MATCH('貼_水稲(市町村別・e-stat)'!$A54,'貼_水稲(市町村別・e-stat)'!J$9:J$187,0)),"-")</f>
        <v>苫前町</v>
      </c>
      <c r="I196" t="str">
        <f>IFERROR(INDEX('貼_水稲(市町村別・e-stat)'!$D$9:$D$187,MATCH('貼_水稲(市町村別・e-stat)'!$A54,'貼_水稲(市町村別・e-stat)'!K$9:K$187,0)),"-")</f>
        <v>共和町</v>
      </c>
      <c r="J196" t="str">
        <f>IFERROR(INDEX('貼_小麦(市町村別・e-stat)'!$D$9:$D$187,MATCH('貼_小麦(市町村別・e-stat)'!$A54,'貼_小麦(市町村別・e-stat)'!Z$9:Z$187,0)),"-")</f>
        <v>恵庭市</v>
      </c>
      <c r="K196" t="str">
        <f>IFERROR(INDEX('貼_小麦(市町村別・e-stat)'!$D$9:$D$187,MATCH('貼_小麦(市町村別・e-stat)'!$A54,'貼_小麦(市町村別・e-stat)'!AA$9:AA$187,0)),"-")</f>
        <v>石狩市</v>
      </c>
      <c r="L196" t="str">
        <f>IFERROR(INDEX('貼_小麦(市町村別・e-stat)'!$D$9:$D$187,MATCH('貼_小麦(市町村別・e-stat)'!$A54,'貼_小麦(市町村別・e-stat)'!AB$9:AB$187,0)),"-")</f>
        <v>恵庭市</v>
      </c>
      <c r="M196" t="str">
        <f>IFERROR(INDEX('貼_小麦(市町村別・公表資料)'!$AH$38:$AH$216,MATCH('貼_小麦(市町村別・公表資料)'!$AG83,'貼_小麦(市町村別・公表資料)'!BB$38:BB$216,0)),"-")</f>
        <v>妹背牛町</v>
      </c>
      <c r="N196" t="str">
        <f>IFERROR(INDEX('貼_小麦(市町村別・公表資料)'!$AH$38:$AH$216,MATCH('貼_小麦(市町村別・公表資料)'!$AG83,'貼_小麦(市町村別・公表資料)'!BH$38:BH$216,0)),"-")</f>
        <v>石狩市</v>
      </c>
      <c r="O196" t="str">
        <f>IFERROR(INDEX('貼_小麦(市町村別・公表資料)'!$AH$38:$AH$216,MATCH('貼_小麦(市町村別・公表資料)'!$AG83,'貼_小麦(市町村別・公表資料)'!BN$38:BN$216,0)),"-")</f>
        <v>清水町</v>
      </c>
      <c r="P196" t="str">
        <f>IFERROR(INDEX('貼_小麦(市町村別・公表資料)'!$AH$38:$AH$216,MATCH('貼_小麦(市町村別・公表資料)'!$AG83,'貼_小麦(市町村別・公表資料)'!BT$38:BT$216,0)),"-")</f>
        <v>帯広市</v>
      </c>
      <c r="Q196" t="str">
        <f>IFERROR(INDEX('貼_小麦(市町村別・公表資料)'!$AH$38:$AH$216,MATCH('貼_小麦(市町村別・公表資料)'!$AG83,'貼_小麦(市町村別・公表資料)'!BZ$38:BZ$216,0)),"-")</f>
        <v>置戸町</v>
      </c>
      <c r="R196" t="str">
        <f>IFERROR(INDEX('貼_小麦(市町村別・公表資料)'!$AH$38:$AH$216,MATCH('貼_小麦(市町村別・公表資料)'!$AG83,'貼_小麦(市町村別・公表資料)'!CF$38:CF$216,0)),"-")</f>
        <v>富良野市</v>
      </c>
      <c r="S196" t="str">
        <f>IFERROR(INDEX('貼_大豆(市町村別・e-stat)'!$C$9:$C$187,MATCH('貼_大豆(市町村別・e-stat)'!$A54,'貼_大豆(市町村別・e-stat)'!J$9:J$187,0)),"-")</f>
        <v>共和町</v>
      </c>
      <c r="T196" t="str">
        <f>IFERROR(INDEX('貼_大豆(市町村別・e-stat)'!$C$9:$C$187,MATCH('貼_大豆(市町村別・e-stat)'!$A54,'貼_大豆(市町村別・e-stat)'!K$9:K$187,0)),"-")</f>
        <v>浦幌町</v>
      </c>
      <c r="U196" t="str">
        <f>IFERROR(INDEX('貼_大豆(市町村別・e-stat)'!$C$9:$C$187,MATCH('貼_大豆(市町村別・e-stat)'!$A54,'貼_大豆(市町村別・e-stat)'!L$9:L$187,0)),"-")</f>
        <v>由仁町</v>
      </c>
      <c r="V196" t="str">
        <f>IFERROR(INDEX('貼_てんさい(市町村別・e-stat)'!$D$9:$D$187,MATCH('貼_てんさい(市町村別・e-stat)'!$A54,'貼_てんさい(市町村別・e-stat)'!K$9:K$187,0)),"-")</f>
        <v>遠軽町</v>
      </c>
      <c r="W196" t="str">
        <f>IFERROR(INDEX('貼_てんさい(市町村別・e-stat)'!$D$9:$D$187,MATCH('貼_てんさい(市町村別・e-stat)'!$A54,'貼_てんさい(市町村別・e-stat)'!L$9:L$187,0)),"-")</f>
        <v>旭川市</v>
      </c>
      <c r="X196" t="str">
        <f>IFERROR(INDEX('貼_てんさい(市町村別・e-stat)'!$D$9:$D$187,MATCH('貼_てんさい(市町村別・e-stat)'!$A54,'貼_てんさい(市町村別・e-stat)'!M$9:M$187,0)),"-")</f>
        <v>本別町</v>
      </c>
      <c r="Y196" t="str">
        <f>IFERROR(INDEX('貼_そば(市町村別・e-stat)'!$D$9:$D$187,MATCH('貼_そば(市町村別・e-stat)'!$A54,'貼_そば(市町村別・e-stat)'!K$9:K$187,0)),"-")</f>
        <v>知内町</v>
      </c>
      <c r="Z196" t="str">
        <f>IFERROR(INDEX('貼_そば(市町村別・e-stat)'!$D$9:$D$187,MATCH('貼_そば(市町村別・e-stat)'!$A54,'貼_そば(市町村別・e-stat)'!L$9:L$187,0)),"-")</f>
        <v>芽室町</v>
      </c>
      <c r="AA196" t="str">
        <f>IFERROR(INDEX('貼_そば(市町村別・e-stat)'!$D$9:$D$187,MATCH('貼_そば(市町村別・e-stat)'!$A54,'貼_そば(市町村別・e-stat)'!M$9:M$187,0)),"-")</f>
        <v>今金町</v>
      </c>
      <c r="AB196" t="str">
        <f>IFERROR(INDEX('貼_ばれいしょ(市町村別・公表資料)'!$M$16:$M$194,MATCH('貼_ばれいしょ(市町村別・公表資料)'!$L61,'貼_ばれいしょ(市町村別・公表資料)'!O$16:O$194,0)),"-")</f>
        <v>由仁町</v>
      </c>
      <c r="AC196" t="str">
        <f>IFERROR(INDEX('貼_ばれいしょ(市町村別・公表資料)'!$M$16:$M$194,MATCH('貼_ばれいしょ(市町村別・公表資料)'!$L61,'貼_ばれいしょ(市町村別・公表資料)'!U$16:U$194,0)),"-")</f>
        <v>千歳市</v>
      </c>
      <c r="AD196" t="str">
        <f>IFERROR(INDEX('貼_ばれいしょ(市町村別・公表資料)'!$M$16:$M$194,MATCH('貼_ばれいしょ(市町村別・公表資料)'!$L61,'貼_ばれいしょ(市町村別・公表資料)'!AA$16:AA$194,0)),"-")</f>
        <v>南富良野町</v>
      </c>
      <c r="AE196" t="str">
        <f>IFERROR(INDEX('貼_なたね(市町村別・e-stat)'!$D$9:$D$187,MATCH('貼_なたね(市町村別・e-stat)'!$A54,'貼_なたね(市町村別・e-stat)'!K$9:K$187,0)),"-")</f>
        <v>-</v>
      </c>
      <c r="AF196" t="str">
        <f>IFERROR(INDEX('貼_なたね(市町村別・e-stat)'!$D$9:$D$187,MATCH('貼_なたね(市町村別・e-stat)'!$A54,'貼_なたね(市町村別・e-stat)'!L$9:L$187,0)),"-")</f>
        <v>-</v>
      </c>
      <c r="AG196" t="str">
        <f>IFERROR(INDEX('貼_なたね(市町村別・e-stat)'!$D$9:$D$187,MATCH('貼_なたね(市町村別・e-stat)'!$A54,'貼_なたね(市町村別・e-stat)'!M$9:M$187,0)),"-")</f>
        <v>-</v>
      </c>
    </row>
    <row r="197" spans="3:33">
      <c r="C197">
        <v>47</v>
      </c>
      <c r="D197" t="str">
        <f>IFERROR(INDEX('貼_耕地面積(市町村別・e-stat)'!$D$9:$D$187,MATCH('貼_耕地面積(市町村別・e-stat)'!$A55,'貼_耕地面積(市町村別・e-stat)'!K$9:K$187,0)),"-")</f>
        <v>新ひだか町</v>
      </c>
      <c r="E197" t="str">
        <f>IFERROR(INDEX('貼_耕地面積(市町村別・e-stat)'!$D$9:$D$187,MATCH('貼_耕地面積(市町村別・e-stat)'!$A55,'貼_耕地面積(市町村別・e-stat)'!L$9:L$187,0)),"-")</f>
        <v>上富良野町</v>
      </c>
      <c r="F197" t="str">
        <f>IFERROR(INDEX('貼_耕地面積(市町村別・e-stat)'!$D$9:$D$187,MATCH('貼_耕地面積(市町村別・e-stat)'!$A55,'貼_耕地面積(市町村別・e-stat)'!M$9:M$187,0)),"-")</f>
        <v>士別市</v>
      </c>
      <c r="G197" t="str">
        <f>IFERROR(INDEX('貼_水稲(市町村別・e-stat)'!$D$9:$D$187,MATCH('貼_水稲(市町村別・e-stat)'!$A55,'貼_水稲(市町村別・e-stat)'!I$9:I$187,0)),"-")</f>
        <v>北見市</v>
      </c>
      <c r="H197" t="str">
        <f>IFERROR(INDEX('貼_水稲(市町村別・e-stat)'!$D$9:$D$187,MATCH('貼_水稲(市町村別・e-stat)'!$A55,'貼_水稲(市町村別・e-stat)'!J$9:J$187,0)),"-")</f>
        <v>北見市</v>
      </c>
      <c r="I197" t="str">
        <f>IFERROR(INDEX('貼_水稲(市町村別・e-stat)'!$D$9:$D$187,MATCH('貼_水稲(市町村別・e-stat)'!$A55,'貼_水稲(市町村別・e-stat)'!K$9:K$187,0)),"-")</f>
        <v>三笠市</v>
      </c>
      <c r="J197" t="str">
        <f>IFERROR(INDEX('貼_小麦(市町村別・e-stat)'!$D$9:$D$187,MATCH('貼_小麦(市町村別・e-stat)'!$A55,'貼_小麦(市町村別・e-stat)'!Z$9:Z$187,0)),"-")</f>
        <v>遠軽町</v>
      </c>
      <c r="K197" t="str">
        <f>IFERROR(INDEX('貼_小麦(市町村別・e-stat)'!$D$9:$D$187,MATCH('貼_小麦(市町村別・e-stat)'!$A55,'貼_小麦(市町村別・e-stat)'!AA$9:AA$187,0)),"-")</f>
        <v>遠軽町</v>
      </c>
      <c r="L197" t="str">
        <f>IFERROR(INDEX('貼_小麦(市町村別・e-stat)'!$D$9:$D$187,MATCH('貼_小麦(市町村別・e-stat)'!$A55,'貼_小麦(市町村別・e-stat)'!AB$9:AB$187,0)),"-")</f>
        <v>遠軽町</v>
      </c>
      <c r="M197" t="str">
        <f>IFERROR(INDEX('貼_小麦(市町村別・公表資料)'!$AH$38:$AH$216,MATCH('貼_小麦(市町村別・公表資料)'!$AG84,'貼_小麦(市町村別・公表資料)'!BB$38:BB$216,0)),"-")</f>
        <v>大樹町</v>
      </c>
      <c r="N197" t="str">
        <f>IFERROR(INDEX('貼_小麦(市町村別・公表資料)'!$AH$38:$AH$216,MATCH('貼_小麦(市町村別・公表資料)'!$AG84,'貼_小麦(市町村別・公表資料)'!BH$38:BH$216,0)),"-")</f>
        <v>中富良野町</v>
      </c>
      <c r="O197" t="str">
        <f>IFERROR(INDEX('貼_小麦(市町村別・公表資料)'!$AH$38:$AH$216,MATCH('貼_小麦(市町村別・公表資料)'!$AG84,'貼_小麦(市町村別・公表資料)'!BN$38:BN$216,0)),"-")</f>
        <v>新篠津村</v>
      </c>
      <c r="P197" t="str">
        <f>IFERROR(INDEX('貼_小麦(市町村別・公表資料)'!$AH$38:$AH$216,MATCH('貼_小麦(市町村別・公表資料)'!$AG84,'貼_小麦(市町村別・公表資料)'!BT$38:BT$216,0)),"-")</f>
        <v>美深町</v>
      </c>
      <c r="Q197" t="str">
        <f>IFERROR(INDEX('貼_小麦(市町村別・公表資料)'!$AH$38:$AH$216,MATCH('貼_小麦(市町村別・公表資料)'!$AG84,'貼_小麦(市町村別・公表資料)'!BZ$38:BZ$216,0)),"-")</f>
        <v>上ノ国町</v>
      </c>
      <c r="R197" t="str">
        <f>IFERROR(INDEX('貼_小麦(市町村別・公表資料)'!$AH$38:$AH$216,MATCH('貼_小麦(市町村別・公表資料)'!$AG84,'貼_小麦(市町村別・公表資料)'!CF$38:CF$216,0)),"-")</f>
        <v>上富良野町</v>
      </c>
      <c r="S197" t="str">
        <f>IFERROR(INDEX('貼_大豆(市町村別・e-stat)'!$C$9:$C$187,MATCH('貼_大豆(市町村別・e-stat)'!$A55,'貼_大豆(市町村別・e-stat)'!J$9:J$187,0)),"-")</f>
        <v>むかわ町</v>
      </c>
      <c r="T197" t="str">
        <f>IFERROR(INDEX('貼_大豆(市町村別・e-stat)'!$C$9:$C$187,MATCH('貼_大豆(市町村別・e-stat)'!$A55,'貼_大豆(市町村別・e-stat)'!K$9:K$187,0)),"-")</f>
        <v>むかわ町</v>
      </c>
      <c r="U197" t="str">
        <f>IFERROR(INDEX('貼_大豆(市町村別・e-stat)'!$C$9:$C$187,MATCH('貼_大豆(市町村別・e-stat)'!$A55,'貼_大豆(市町村別・e-stat)'!L$9:L$187,0)),"-")</f>
        <v>美幌町</v>
      </c>
      <c r="V197" t="str">
        <f>IFERROR(INDEX('貼_てんさい(市町村別・e-stat)'!$D$9:$D$187,MATCH('貼_てんさい(市町村別・e-stat)'!$A55,'貼_てんさい(市町村別・e-stat)'!K$9:K$187,0)),"-")</f>
        <v>由仁町</v>
      </c>
      <c r="W197" t="str">
        <f>IFERROR(INDEX('貼_てんさい(市町村別・e-stat)'!$D$9:$D$187,MATCH('貼_てんさい(市町村別・e-stat)'!$A55,'貼_てんさい(市町村別・e-stat)'!L$9:L$187,0)),"-")</f>
        <v>厚真町</v>
      </c>
      <c r="X197" t="str">
        <f>IFERROR(INDEX('貼_てんさい(市町村別・e-stat)'!$D$9:$D$187,MATCH('貼_てんさい(市町村別・e-stat)'!$A55,'貼_てんさい(市町村別・e-stat)'!M$9:M$187,0)),"-")</f>
        <v>むかわ町</v>
      </c>
      <c r="Y197" t="str">
        <f>IFERROR(INDEX('貼_そば(市町村別・e-stat)'!$D$9:$D$187,MATCH('貼_そば(市町村別・e-stat)'!$A55,'貼_そば(市町村別・e-stat)'!K$9:K$187,0)),"-")</f>
        <v>留萌市</v>
      </c>
      <c r="Z197" t="str">
        <f>IFERROR(INDEX('貼_そば(市町村別・e-stat)'!$D$9:$D$187,MATCH('貼_そば(市町村別・e-stat)'!$A55,'貼_そば(市町村別・e-stat)'!L$9:L$187,0)),"-")</f>
        <v>浦臼町</v>
      </c>
      <c r="AA197" t="str">
        <f>IFERROR(INDEX('貼_そば(市町村別・e-stat)'!$D$9:$D$187,MATCH('貼_そば(市町村別・e-stat)'!$A55,'貼_そば(市町村別・e-stat)'!M$9:M$187,0)),"-")</f>
        <v>せたな町</v>
      </c>
      <c r="AB197" t="str">
        <f>IFERROR(INDEX('貼_ばれいしょ(市町村別・公表資料)'!$M$16:$M$194,MATCH('貼_ばれいしょ(市町村別・公表資料)'!$L62,'貼_ばれいしょ(市町村別・公表資料)'!O$16:O$194,0)),"-")</f>
        <v>森町</v>
      </c>
      <c r="AC197" t="str">
        <f>IFERROR(INDEX('貼_ばれいしょ(市町村別・公表資料)'!$M$16:$M$194,MATCH('貼_ばれいしょ(市町村別・公表資料)'!$L62,'貼_ばれいしょ(市町村別・公表資料)'!U$16:U$194,0)),"-")</f>
        <v>新得町</v>
      </c>
      <c r="AD197" t="str">
        <f>IFERROR(INDEX('貼_ばれいしょ(市町村別・公表資料)'!$M$16:$M$194,MATCH('貼_ばれいしょ(市町村別・公表資料)'!$L62,'貼_ばれいしょ(市町村別・公表資料)'!AA$16:AA$194,0)),"-")</f>
        <v>江別市</v>
      </c>
      <c r="AE197" t="str">
        <f>IFERROR(INDEX('貼_なたね(市町村別・e-stat)'!$D$9:$D$187,MATCH('貼_なたね(市町村別・e-stat)'!$A55,'貼_なたね(市町村別・e-stat)'!K$9:K$187,0)),"-")</f>
        <v>-</v>
      </c>
      <c r="AF197" t="str">
        <f>IFERROR(INDEX('貼_なたね(市町村別・e-stat)'!$D$9:$D$187,MATCH('貼_なたね(市町村別・e-stat)'!$A55,'貼_なたね(市町村別・e-stat)'!L$9:L$187,0)),"-")</f>
        <v>-</v>
      </c>
      <c r="AG197" t="str">
        <f>IFERROR(INDEX('貼_なたね(市町村別・e-stat)'!$D$9:$D$187,MATCH('貼_なたね(市町村別・e-stat)'!$A55,'貼_なたね(市町村別・e-stat)'!M$9:M$187,0)),"-")</f>
        <v>-</v>
      </c>
    </row>
    <row r="198" spans="3:33">
      <c r="C198">
        <v>48</v>
      </c>
      <c r="D198" t="str">
        <f>IFERROR(INDEX('貼_耕地面積(市町村別・e-stat)'!$D$9:$D$187,MATCH('貼_耕地面積(市町村別・e-stat)'!$A56,'貼_耕地面積(市町村別・e-stat)'!K$9:K$187,0)),"-")</f>
        <v>清里町</v>
      </c>
      <c r="E198" t="str">
        <f>IFERROR(INDEX('貼_耕地面積(市町村別・e-stat)'!$D$9:$D$187,MATCH('貼_耕地面積(市町村別・e-stat)'!$A56,'貼_耕地面積(市町村別・e-stat)'!L$9:L$187,0)),"-")</f>
        <v>苫前町</v>
      </c>
      <c r="F198" t="str">
        <f>IFERROR(INDEX('貼_耕地面積(市町村別・e-stat)'!$D$9:$D$187,MATCH('貼_耕地面積(市町村別・e-stat)'!$A56,'貼_耕地面積(市町村別・e-stat)'!M$9:M$187,0)),"-")</f>
        <v>中札内村</v>
      </c>
      <c r="G198" t="str">
        <f>IFERROR(INDEX('貼_水稲(市町村別・e-stat)'!$D$9:$D$187,MATCH('貼_水稲(市町村別・e-stat)'!$A56,'貼_水稲(市町村別・e-stat)'!I$9:I$187,0)),"-")</f>
        <v>富良野市</v>
      </c>
      <c r="H198" t="str">
        <f>IFERROR(INDEX('貼_水稲(市町村別・e-stat)'!$D$9:$D$187,MATCH('貼_水稲(市町村別・e-stat)'!$A56,'貼_水稲(市町村別・e-stat)'!J$9:J$187,0)),"-")</f>
        <v>富良野市</v>
      </c>
      <c r="I198" t="str">
        <f>IFERROR(INDEX('貼_水稲(市町村別・e-stat)'!$D$9:$D$187,MATCH('貼_水稲(市町村別・e-stat)'!$A56,'貼_水稲(市町村別・e-stat)'!K$9:K$187,0)),"-")</f>
        <v>当別町</v>
      </c>
      <c r="J198" t="str">
        <f>IFERROR(INDEX('貼_小麦(市町村別・e-stat)'!$D$9:$D$187,MATCH('貼_小麦(市町村別・e-stat)'!$A56,'貼_小麦(市町村別・e-stat)'!Z$9:Z$187,0)),"-")</f>
        <v>名寄市</v>
      </c>
      <c r="K198" t="str">
        <f>IFERROR(INDEX('貼_小麦(市町村別・e-stat)'!$D$9:$D$187,MATCH('貼_小麦(市町村別・e-stat)'!$A56,'貼_小麦(市町村別・e-stat)'!AA$9:AA$187,0)),"-")</f>
        <v>旭川市</v>
      </c>
      <c r="L198" t="str">
        <f>IFERROR(INDEX('貼_小麦(市町村別・e-stat)'!$D$9:$D$187,MATCH('貼_小麦(市町村別・e-stat)'!$A56,'貼_小麦(市町村別・e-stat)'!AB$9:AB$187,0)),"-")</f>
        <v>津別町</v>
      </c>
      <c r="M198" t="str">
        <f>IFERROR(INDEX('貼_小麦(市町村別・公表資料)'!$AH$38:$AH$216,MATCH('貼_小麦(市町村別・公表資料)'!$AG85,'貼_小麦(市町村別・公表資料)'!BB$38:BB$216,0)),"-")</f>
        <v>江別市</v>
      </c>
      <c r="N198" t="str">
        <f>IFERROR(INDEX('貼_小麦(市町村別・公表資料)'!$AH$38:$AH$216,MATCH('貼_小麦(市町村別・公表資料)'!$AG85,'貼_小麦(市町村別・公表資料)'!BH$38:BH$216,0)),"-")</f>
        <v>新得町</v>
      </c>
      <c r="O198" t="str">
        <f>IFERROR(INDEX('貼_小麦(市町村別・公表資料)'!$AH$38:$AH$216,MATCH('貼_小麦(市町村別・公表資料)'!$AG85,'貼_小麦(市町村別・公表資料)'!BN$38:BN$216,0)),"-")</f>
        <v>三笠市</v>
      </c>
      <c r="P198" t="str">
        <f>IFERROR(INDEX('貼_小麦(市町村別・公表資料)'!$AH$38:$AH$216,MATCH('貼_小麦(市町村別・公表資料)'!$AG85,'貼_小麦(市町村別・公表資料)'!BT$38:BT$216,0)),"-")</f>
        <v>置戸町</v>
      </c>
      <c r="Q198" t="str">
        <f>IFERROR(INDEX('貼_小麦(市町村別・公表資料)'!$AH$38:$AH$216,MATCH('貼_小麦(市町村別・公表資料)'!$AG85,'貼_小麦(市町村別・公表資料)'!BZ$38:BZ$216,0)),"-")</f>
        <v>初山別村</v>
      </c>
      <c r="R198" t="str">
        <f>IFERROR(INDEX('貼_小麦(市町村別・公表資料)'!$AH$38:$AH$216,MATCH('貼_小麦(市町村別・公表資料)'!$AG85,'貼_小麦(市町村別・公表資料)'!CF$38:CF$216,0)),"-")</f>
        <v>北広島市</v>
      </c>
      <c r="S198" t="str">
        <f>IFERROR(INDEX('貼_大豆(市町村別・e-stat)'!$C$9:$C$187,MATCH('貼_大豆(市町村別・e-stat)'!$A56,'貼_大豆(市町村別・e-stat)'!J$9:J$187,0)),"-")</f>
        <v>北竜町</v>
      </c>
      <c r="T198" t="str">
        <f>IFERROR(INDEX('貼_大豆(市町村別・e-stat)'!$C$9:$C$187,MATCH('貼_大豆(市町村別・e-stat)'!$A56,'貼_大豆(市町村別・e-stat)'!K$9:K$187,0)),"-")</f>
        <v>斜里町</v>
      </c>
      <c r="U198" t="str">
        <f>IFERROR(INDEX('貼_大豆(市町村別・e-stat)'!$C$9:$C$187,MATCH('貼_大豆(市町村別・e-stat)'!$A56,'貼_大豆(市町村別・e-stat)'!L$9:L$187,0)),"-")</f>
        <v>清水町</v>
      </c>
      <c r="V198" t="str">
        <f>IFERROR(INDEX('貼_てんさい(市町村別・e-stat)'!$D$9:$D$187,MATCH('貼_てんさい(市町村別・e-stat)'!$A56,'貼_てんさい(市町村別・e-stat)'!K$9:K$187,0)),"-")</f>
        <v>岩見沢市</v>
      </c>
      <c r="W198" t="str">
        <f>IFERROR(INDEX('貼_てんさい(市町村別・e-stat)'!$D$9:$D$187,MATCH('貼_てんさい(市町村別・e-stat)'!$A56,'貼_てんさい(市町村別・e-stat)'!L$9:L$187,0)),"-")</f>
        <v>京極町</v>
      </c>
      <c r="X198" t="str">
        <f>IFERROR(INDEX('貼_てんさい(市町村別・e-stat)'!$D$9:$D$187,MATCH('貼_てんさい(市町村別・e-stat)'!$A56,'貼_てんさい(市町村別・e-stat)'!M$9:M$187,0)),"-")</f>
        <v>上士幌町</v>
      </c>
      <c r="Y198" t="str">
        <f>IFERROR(INDEX('貼_そば(市町村別・e-stat)'!$D$9:$D$187,MATCH('貼_そば(市町村別・e-stat)'!$A56,'貼_そば(市町村別・e-stat)'!K$9:K$187,0)),"-")</f>
        <v>石狩市</v>
      </c>
      <c r="Z198" t="str">
        <f>IFERROR(INDEX('貼_そば(市町村別・e-stat)'!$D$9:$D$187,MATCH('貼_そば(市町村別・e-stat)'!$A56,'貼_そば(市町村別・e-stat)'!L$9:L$187,0)),"-")</f>
        <v>赤平市</v>
      </c>
      <c r="AA198" t="str">
        <f>IFERROR(INDEX('貼_そば(市町村別・e-stat)'!$D$9:$D$187,MATCH('貼_そば(市町村別・e-stat)'!$A56,'貼_そば(市町村別・e-stat)'!M$9:M$187,0)),"-")</f>
        <v>標津町</v>
      </c>
      <c r="AB198" t="str">
        <f>IFERROR(INDEX('貼_ばれいしょ(市町村別・公表資料)'!$M$16:$M$194,MATCH('貼_ばれいしょ(市町村別・公表資料)'!$L63,'貼_ばれいしょ(市町村別・公表資料)'!O$16:O$194,0)),"-")</f>
        <v>剣淵町</v>
      </c>
      <c r="AC198" t="str">
        <f>IFERROR(INDEX('貼_ばれいしょ(市町村別・公表資料)'!$M$16:$M$194,MATCH('貼_ばれいしょ(市町村別・公表資料)'!$L63,'貼_ばれいしょ(市町村別・公表資料)'!U$16:U$194,0)),"-")</f>
        <v>富良野市</v>
      </c>
      <c r="AD198" t="str">
        <f>IFERROR(INDEX('貼_ばれいしょ(市町村別・公表資料)'!$M$16:$M$194,MATCH('貼_ばれいしょ(市町村別・公表資料)'!$L63,'貼_ばれいしょ(市町村別・公表資料)'!AA$16:AA$194,0)),"-")</f>
        <v>黒松内町</v>
      </c>
      <c r="AE198" t="str">
        <f>IFERROR(INDEX('貼_なたね(市町村別・e-stat)'!$D$9:$D$187,MATCH('貼_なたね(市町村別・e-stat)'!$A56,'貼_なたね(市町村別・e-stat)'!K$9:K$187,0)),"-")</f>
        <v>-</v>
      </c>
      <c r="AF198" t="str">
        <f>IFERROR(INDEX('貼_なたね(市町村別・e-stat)'!$D$9:$D$187,MATCH('貼_なたね(市町村別・e-stat)'!$A56,'貼_なたね(市町村別・e-stat)'!L$9:L$187,0)),"-")</f>
        <v>-</v>
      </c>
      <c r="AG198" t="str">
        <f>IFERROR(INDEX('貼_なたね(市町村別・e-stat)'!$D$9:$D$187,MATCH('貼_なたね(市町村別・e-stat)'!$A56,'貼_なたね(市町村別・e-stat)'!M$9:M$187,0)),"-")</f>
        <v>-</v>
      </c>
    </row>
    <row r="199" spans="3:33">
      <c r="C199">
        <v>49</v>
      </c>
      <c r="D199" t="str">
        <f>IFERROR(INDEX('貼_耕地面積(市町村別・e-stat)'!$D$9:$D$187,MATCH('貼_耕地面積(市町村別・e-stat)'!$A57,'貼_耕地面積(市町村別・e-stat)'!K$9:K$187,0)),"-")</f>
        <v>厚岸町</v>
      </c>
      <c r="E199" t="str">
        <f>IFERROR(INDEX('貼_耕地面積(市町村別・e-stat)'!$D$9:$D$187,MATCH('貼_耕地面積(市町村別・e-stat)'!$A57,'貼_耕地面積(市町村別・e-stat)'!L$9:L$187,0)),"-")</f>
        <v>愛別町</v>
      </c>
      <c r="F199" t="str">
        <f>IFERROR(INDEX('貼_耕地面積(市町村別・e-stat)'!$D$9:$D$187,MATCH('貼_耕地面積(市町村別・e-stat)'!$A57,'貼_耕地面積(市町村別・e-stat)'!M$9:M$187,0)),"-")</f>
        <v>訓子府町</v>
      </c>
      <c r="G199" t="str">
        <f>IFERROR(INDEX('貼_水稲(市町村別・e-stat)'!$D$9:$D$187,MATCH('貼_水稲(市町村別・e-stat)'!$A57,'貼_水稲(市町村別・e-stat)'!I$9:I$187,0)),"-")</f>
        <v>厚沢部町</v>
      </c>
      <c r="H199" t="str">
        <f>IFERROR(INDEX('貼_水稲(市町村別・e-stat)'!$D$9:$D$187,MATCH('貼_水稲(市町村別・e-stat)'!$A57,'貼_水稲(市町村別・e-stat)'!J$9:J$187,0)),"-")</f>
        <v>遠別町</v>
      </c>
      <c r="I199" t="str">
        <f>IFERROR(INDEX('貼_水稲(市町村別・e-stat)'!$D$9:$D$187,MATCH('貼_水稲(市町村別・e-stat)'!$A57,'貼_水稲(市町村別・e-stat)'!K$9:K$187,0)),"-")</f>
        <v>せたな町</v>
      </c>
      <c r="J199" t="str">
        <f>IFERROR(INDEX('貼_小麦(市町村別・e-stat)'!$D$9:$D$187,MATCH('貼_小麦(市町村別・e-stat)'!$A57,'貼_小麦(市町村別・e-stat)'!Z$9:Z$187,0)),"-")</f>
        <v>厚真町</v>
      </c>
      <c r="K199" t="str">
        <f>IFERROR(INDEX('貼_小麦(市町村別・e-stat)'!$D$9:$D$187,MATCH('貼_小麦(市町村別・e-stat)'!$A57,'貼_小麦(市町村別・e-stat)'!AA$9:AA$187,0)),"-")</f>
        <v>湧別町</v>
      </c>
      <c r="L199" t="str">
        <f>IFERROR(INDEX('貼_小麦(市町村別・e-stat)'!$D$9:$D$187,MATCH('貼_小麦(市町村別・e-stat)'!$A57,'貼_小麦(市町村別・e-stat)'!AB$9:AB$187,0)),"-")</f>
        <v>むかわ町</v>
      </c>
      <c r="M199" t="str">
        <f>IFERROR(INDEX('貼_小麦(市町村別・公表資料)'!$AH$38:$AH$216,MATCH('貼_小麦(市町村別・公表資料)'!$AG86,'貼_小麦(市町村別・公表資料)'!BB$38:BB$216,0)),"-")</f>
        <v>滝川市</v>
      </c>
      <c r="N199" t="str">
        <f>IFERROR(INDEX('貼_小麦(市町村別・公表資料)'!$AH$38:$AH$216,MATCH('貼_小麦(市町村別・公表資料)'!$AG86,'貼_小麦(市町村別・公表資料)'!BH$38:BH$216,0)),"-")</f>
        <v>旭川市</v>
      </c>
      <c r="O199" t="str">
        <f>IFERROR(INDEX('貼_小麦(市町村別・公表資料)'!$AH$38:$AH$216,MATCH('貼_小麦(市町村別・公表資料)'!$AG86,'貼_小麦(市町村別・公表資料)'!BN$38:BN$216,0)),"-")</f>
        <v>北斗市</v>
      </c>
      <c r="P199" t="str">
        <f>IFERROR(INDEX('貼_小麦(市町村別・公表資料)'!$AH$38:$AH$216,MATCH('貼_小麦(市町村別・公表資料)'!$AG86,'貼_小麦(市町村別・公表資料)'!BT$38:BT$216,0)),"-")</f>
        <v>音更町</v>
      </c>
      <c r="Q199" t="str">
        <f>IFERROR(INDEX('貼_小麦(市町村別・公表資料)'!$AH$38:$AH$216,MATCH('貼_小麦(市町村別・公表資料)'!$AG86,'貼_小麦(市町村別・公表資料)'!BZ$38:BZ$216,0)),"-")</f>
        <v>羽幌町</v>
      </c>
      <c r="R199" t="str">
        <f>IFERROR(INDEX('貼_小麦(市町村別・公表資料)'!$AH$38:$AH$216,MATCH('貼_小麦(市町村別・公表資料)'!$AG86,'貼_小麦(市町村別・公表資料)'!CF$38:CF$216,0)),"-")</f>
        <v>美唄市</v>
      </c>
      <c r="S199" t="str">
        <f>IFERROR(INDEX('貼_大豆(市町村別・e-stat)'!$C$9:$C$187,MATCH('貼_大豆(市町村別・e-stat)'!$A57,'貼_大豆(市町村別・e-stat)'!J$9:J$187,0)),"-")</f>
        <v>浦幌町</v>
      </c>
      <c r="T199" t="str">
        <f>IFERROR(INDEX('貼_大豆(市町村別・e-stat)'!$C$9:$C$187,MATCH('貼_大豆(市町村別・e-stat)'!$A57,'貼_大豆(市町村別・e-stat)'!K$9:K$187,0)),"-")</f>
        <v>更別村</v>
      </c>
      <c r="U199" t="str">
        <f>IFERROR(INDEX('貼_大豆(市町村別・e-stat)'!$C$9:$C$187,MATCH('貼_大豆(市町村別・e-stat)'!$A57,'貼_大豆(市町村別・e-stat)'!L$9:L$187,0)),"-")</f>
        <v>芦別市</v>
      </c>
      <c r="V199" t="str">
        <f>IFERROR(INDEX('貼_てんさい(市町村別・e-stat)'!$D$9:$D$187,MATCH('貼_てんさい(市町村別・e-stat)'!$A57,'貼_てんさい(市町村別・e-stat)'!K$9:K$187,0)),"-")</f>
        <v>新得町</v>
      </c>
      <c r="W199" t="str">
        <f>IFERROR(INDEX('貼_てんさい(市町村別・e-stat)'!$D$9:$D$187,MATCH('貼_てんさい(市町村別・e-stat)'!$A57,'貼_てんさい(市町村別・e-stat)'!L$9:L$187,0)),"-")</f>
        <v>新得町</v>
      </c>
      <c r="X199" t="str">
        <f>IFERROR(INDEX('貼_てんさい(市町村別・e-stat)'!$D$9:$D$187,MATCH('貼_てんさい(市町村別・e-stat)'!$A57,'貼_てんさい(市町村別・e-stat)'!M$9:M$187,0)),"-")</f>
        <v>美深町</v>
      </c>
      <c r="Y199" t="str">
        <f>IFERROR(INDEX('貼_そば(市町村別・e-stat)'!$D$9:$D$187,MATCH('貼_そば(市町村別・e-stat)'!$A57,'貼_そば(市町村別・e-stat)'!K$9:K$187,0)),"-")</f>
        <v>今金町</v>
      </c>
      <c r="Z199" t="str">
        <f>IFERROR(INDEX('貼_そば(市町村別・e-stat)'!$D$9:$D$187,MATCH('貼_そば(市町村別・e-stat)'!$A57,'貼_そば(市町村別・e-stat)'!L$9:L$187,0)),"-")</f>
        <v>音更町</v>
      </c>
      <c r="AA199" t="str">
        <f>IFERROR(INDEX('貼_そば(市町村別・e-stat)'!$D$9:$D$187,MATCH('貼_そば(市町村別・e-stat)'!$A57,'貼_そば(市町村別・e-stat)'!M$9:M$187,0)),"-")</f>
        <v>芦別市</v>
      </c>
      <c r="AB199" t="str">
        <f>IFERROR(INDEX('貼_ばれいしょ(市町村別・公表資料)'!$M$16:$M$194,MATCH('貼_ばれいしょ(市町村別・公表資料)'!$L64,'貼_ばれいしょ(市町村別・公表資料)'!O$16:O$194,0)),"-")</f>
        <v>士別市</v>
      </c>
      <c r="AC199" t="str">
        <f>IFERROR(INDEX('貼_ばれいしょ(市町村別・公表資料)'!$M$16:$M$194,MATCH('貼_ばれいしょ(市町村別・公表資料)'!$L64,'貼_ばれいしょ(市町村別・公表資料)'!U$16:U$194,0)),"-")</f>
        <v>剣淵町</v>
      </c>
      <c r="AD199" t="str">
        <f>IFERROR(INDEX('貼_ばれいしょ(市町村別・公表資料)'!$M$16:$M$194,MATCH('貼_ばれいしょ(市町村別・公表資料)'!$L64,'貼_ばれいしょ(市町村別・公表資料)'!AA$16:AA$194,0)),"-")</f>
        <v>留寿都村</v>
      </c>
      <c r="AE199" t="str">
        <f>IFERROR(INDEX('貼_なたね(市町村別・e-stat)'!$D$9:$D$187,MATCH('貼_なたね(市町村別・e-stat)'!$A57,'貼_なたね(市町村別・e-stat)'!K$9:K$187,0)),"-")</f>
        <v>-</v>
      </c>
      <c r="AF199" t="str">
        <f>IFERROR(INDEX('貼_なたね(市町村別・e-stat)'!$D$9:$D$187,MATCH('貼_なたね(市町村別・e-stat)'!$A57,'貼_なたね(市町村別・e-stat)'!L$9:L$187,0)),"-")</f>
        <v>-</v>
      </c>
      <c r="AG199" t="str">
        <f>IFERROR(INDEX('貼_なたね(市町村別・e-stat)'!$D$9:$D$187,MATCH('貼_なたね(市町村別・e-stat)'!$A57,'貼_なたね(市町村別・e-stat)'!M$9:M$187,0)),"-")</f>
        <v>-</v>
      </c>
    </row>
    <row r="200" spans="3:33">
      <c r="C200">
        <v>50</v>
      </c>
      <c r="D200" t="str">
        <f>IFERROR(INDEX('貼_耕地面積(市町村別・e-stat)'!$D$9:$D$187,MATCH('貼_耕地面積(市町村別・e-stat)'!$A58,'貼_耕地面積(市町村別・e-stat)'!K$9:K$187,0)),"-")</f>
        <v>紋別市</v>
      </c>
      <c r="E200" t="str">
        <f>IFERROR(INDEX('貼_耕地面積(市町村別・e-stat)'!$D$9:$D$187,MATCH('貼_耕地面積(市町村別・e-stat)'!$A58,'貼_耕地面積(市町村別・e-stat)'!L$9:L$187,0)),"-")</f>
        <v>平取町</v>
      </c>
      <c r="F200" t="str">
        <f>IFERROR(INDEX('貼_耕地面積(市町村別・e-stat)'!$D$9:$D$187,MATCH('貼_耕地面積(市町村別・e-stat)'!$A58,'貼_耕地面積(市町村別・e-stat)'!M$9:M$187,0)),"-")</f>
        <v>新得町</v>
      </c>
      <c r="G200" t="str">
        <f>IFERROR(INDEX('貼_水稲(市町村別・e-stat)'!$D$9:$D$187,MATCH('貼_水稲(市町村別・e-stat)'!$A58,'貼_水稲(市町村別・e-stat)'!I$9:I$187,0)),"-")</f>
        <v>恵庭市</v>
      </c>
      <c r="H200" t="str">
        <f>IFERROR(INDEX('貼_水稲(市町村別・e-stat)'!$D$9:$D$187,MATCH('貼_水稲(市町村別・e-stat)'!$A58,'貼_水稲(市町村別・e-stat)'!J$9:J$187,0)),"-")</f>
        <v>砂川市</v>
      </c>
      <c r="I200" t="str">
        <f>IFERROR(INDEX('貼_水稲(市町村別・e-stat)'!$D$9:$D$187,MATCH('貼_水稲(市町村別・e-stat)'!$A58,'貼_水稲(市町村別・e-stat)'!K$9:K$187,0)),"-")</f>
        <v>留萌市</v>
      </c>
      <c r="J200" t="str">
        <f>IFERROR(INDEX('貼_小麦(市町村別・e-stat)'!$D$9:$D$187,MATCH('貼_小麦(市町村別・e-stat)'!$A58,'貼_小麦(市町村別・e-stat)'!Z$9:Z$187,0)),"-")</f>
        <v>上士幌町</v>
      </c>
      <c r="K200" t="str">
        <f>IFERROR(INDEX('貼_小麦(市町村別・e-stat)'!$D$9:$D$187,MATCH('貼_小麦(市町村別・e-stat)'!$A58,'貼_小麦(市町村別・e-stat)'!AA$9:AA$187,0)),"-")</f>
        <v>新得町</v>
      </c>
      <c r="L200" t="str">
        <f>IFERROR(INDEX('貼_小麦(市町村別・e-stat)'!$D$9:$D$187,MATCH('貼_小麦(市町村別・e-stat)'!$A58,'貼_小麦(市町村別・e-stat)'!AB$9:AB$187,0)),"-")</f>
        <v>弟子屈町</v>
      </c>
      <c r="M200" t="str">
        <f>IFERROR(INDEX('貼_小麦(市町村別・公表資料)'!$AH$38:$AH$216,MATCH('貼_小麦(市町村別・公表資料)'!$AG87,'貼_小麦(市町村別・公表資料)'!BB$38:BB$216,0)),"-")</f>
        <v>湧別町</v>
      </c>
      <c r="N200" t="str">
        <f>IFERROR(INDEX('貼_小麦(市町村別・公表資料)'!$AH$38:$AH$216,MATCH('貼_小麦(市町村別・公表資料)'!$AG87,'貼_小麦(市町村別・公表資料)'!BH$38:BH$216,0)),"-")</f>
        <v>恵庭市</v>
      </c>
      <c r="O200" t="str">
        <f>IFERROR(INDEX('貼_小麦(市町村別・公表資料)'!$AH$38:$AH$216,MATCH('貼_小麦(市町村別・公表資料)'!$AG87,'貼_小麦(市町村別・公表資料)'!BN$38:BN$216,0)),"-")</f>
        <v>中標津町</v>
      </c>
      <c r="P200" t="str">
        <f>IFERROR(INDEX('貼_小麦(市町村別・公表資料)'!$AH$38:$AH$216,MATCH('貼_小麦(市町村別・公表資料)'!$AG87,'貼_小麦(市町村別・公表資料)'!BT$38:BT$216,0)),"-")</f>
        <v>北斗市</v>
      </c>
      <c r="Q200" t="str">
        <f>IFERROR(INDEX('貼_小麦(市町村別・公表資料)'!$AH$38:$AH$216,MATCH('貼_小麦(市町村別・公表資料)'!$AG87,'貼_小麦(市町村別・公表資料)'!BZ$38:BZ$216,0)),"-")</f>
        <v>清水町</v>
      </c>
      <c r="R200" t="str">
        <f>IFERROR(INDEX('貼_小麦(市町村別・公表資料)'!$AH$38:$AH$216,MATCH('貼_小麦(市町村別・公表資料)'!$AG87,'貼_小麦(市町村別・公表資料)'!CF$38:CF$216,0)),"-")</f>
        <v>留寿都村</v>
      </c>
      <c r="S200" t="str">
        <f>IFERROR(INDEX('貼_大豆(市町村別・e-stat)'!$C$9:$C$187,MATCH('貼_大豆(市町村別・e-stat)'!$A58,'貼_大豆(市町村別・e-stat)'!J$9:J$187,0)),"-")</f>
        <v>清里町</v>
      </c>
      <c r="T200" t="str">
        <f>IFERROR(INDEX('貼_大豆(市町村別・e-stat)'!$C$9:$C$187,MATCH('貼_大豆(市町村別・e-stat)'!$A58,'貼_大豆(市町村別・e-stat)'!K$9:K$187,0)),"-")</f>
        <v>北竜町</v>
      </c>
      <c r="U200" t="str">
        <f>IFERROR(INDEX('貼_大豆(市町村別・e-stat)'!$C$9:$C$187,MATCH('貼_大豆(市町村別・e-stat)'!$A58,'貼_大豆(市町村別・e-stat)'!L$9:L$187,0)),"-")</f>
        <v>月形町</v>
      </c>
      <c r="V200" t="str">
        <f>IFERROR(INDEX('貼_てんさい(市町村別・e-stat)'!$D$9:$D$187,MATCH('貼_てんさい(市町村別・e-stat)'!$A58,'貼_てんさい(市町村別・e-stat)'!K$9:K$187,0)),"-")</f>
        <v>旭川市</v>
      </c>
      <c r="W200" t="str">
        <f>IFERROR(INDEX('貼_てんさい(市町村別・e-stat)'!$D$9:$D$187,MATCH('貼_てんさい(市町村別・e-stat)'!$A58,'貼_てんさい(市町村別・e-stat)'!L$9:L$187,0)),"-")</f>
        <v>中富良野町</v>
      </c>
      <c r="X200" t="str">
        <f>IFERROR(INDEX('貼_てんさい(市町村別・e-stat)'!$D$9:$D$187,MATCH('貼_てんさい(市町村別・e-stat)'!$A58,'貼_てんさい(市町村別・e-stat)'!M$9:M$187,0)),"-")</f>
        <v>美幌町</v>
      </c>
      <c r="Y200" t="str">
        <f>IFERROR(INDEX('貼_そば(市町村別・e-stat)'!$D$9:$D$187,MATCH('貼_そば(市町村別・e-stat)'!$A58,'貼_そば(市町村別・e-stat)'!K$9:K$187,0)),"-")</f>
        <v>小平町</v>
      </c>
      <c r="Z200" t="str">
        <f>IFERROR(INDEX('貼_そば(市町村別・e-stat)'!$D$9:$D$187,MATCH('貼_そば(市町村別・e-stat)'!$A58,'貼_そば(市町村別・e-stat)'!L$9:L$187,0)),"-")</f>
        <v>知内町</v>
      </c>
      <c r="AA200" t="str">
        <f>IFERROR(INDEX('貼_そば(市町村別・e-stat)'!$D$9:$D$187,MATCH('貼_そば(市町村別・e-stat)'!$A58,'貼_そば(市町村別・e-stat)'!M$9:M$187,0)),"-")</f>
        <v>厚沢部町</v>
      </c>
      <c r="AB200" t="str">
        <f>IFERROR(INDEX('貼_ばれいしょ(市町村別・公表資料)'!$M$16:$M$194,MATCH('貼_ばれいしょ(市町村別・公表資料)'!$L65,'貼_ばれいしょ(市町村別・公表資料)'!O$16:O$194,0)),"-")</f>
        <v>千歳市</v>
      </c>
      <c r="AC200" t="str">
        <f>IFERROR(INDEX('貼_ばれいしょ(市町村別・公表資料)'!$M$16:$M$194,MATCH('貼_ばれいしょ(市町村別・公表資料)'!$L65,'貼_ばれいしょ(市町村別・公表資料)'!U$16:U$194,0)),"-")</f>
        <v>名寄市</v>
      </c>
      <c r="AD200" t="str">
        <f>IFERROR(INDEX('貼_ばれいしょ(市町村別・公表資料)'!$M$16:$M$194,MATCH('貼_ばれいしょ(市町村別・公表資料)'!$L65,'貼_ばれいしょ(市町村別・公表資料)'!AA$16:AA$194,0)),"-")</f>
        <v>日高町</v>
      </c>
      <c r="AE200" t="str">
        <f>IFERROR(INDEX('貼_なたね(市町村別・e-stat)'!$D$9:$D$187,MATCH('貼_なたね(市町村別・e-stat)'!$A58,'貼_なたね(市町村別・e-stat)'!K$9:K$187,0)),"-")</f>
        <v>-</v>
      </c>
      <c r="AF200" t="str">
        <f>IFERROR(INDEX('貼_なたね(市町村別・e-stat)'!$D$9:$D$187,MATCH('貼_なたね(市町村別・e-stat)'!$A58,'貼_なたね(市町村別・e-stat)'!L$9:L$187,0)),"-")</f>
        <v>-</v>
      </c>
      <c r="AG200" t="str">
        <f>IFERROR(INDEX('貼_なたね(市町村別・e-stat)'!$D$9:$D$187,MATCH('貼_なたね(市町村別・e-stat)'!$A58,'貼_なたね(市町村別・e-stat)'!M$9:M$187,0)),"-")</f>
        <v>-</v>
      </c>
    </row>
    <row r="201" spans="3:33">
      <c r="C201">
        <v>51</v>
      </c>
      <c r="D201" t="str">
        <f>IFERROR(INDEX('貼_耕地面積(市町村別・e-stat)'!$D$9:$D$187,MATCH('貼_耕地面積(市町村別・e-stat)'!$A59,'貼_耕地面積(市町村別・e-stat)'!K$9:K$187,0)),"-")</f>
        <v>当別町</v>
      </c>
      <c r="E201" t="str">
        <f>IFERROR(INDEX('貼_耕地面積(市町村別・e-stat)'!$D$9:$D$187,MATCH('貼_耕地面積(市町村別・e-stat)'!$A59,'貼_耕地面積(市町村別・e-stat)'!L$9:L$187,0)),"-")</f>
        <v>幌加内町</v>
      </c>
      <c r="F201" t="str">
        <f>IFERROR(INDEX('貼_耕地面積(市町村別・e-stat)'!$D$9:$D$187,MATCH('貼_耕地面積(市町村別・e-stat)'!$A59,'貼_耕地面積(市町村別・e-stat)'!M$9:M$187,0)),"-")</f>
        <v>新冠町</v>
      </c>
      <c r="G201" t="str">
        <f>IFERROR(INDEX('貼_水稲(市町村別・e-stat)'!$D$9:$D$187,MATCH('貼_水稲(市町村別・e-stat)'!$A59,'貼_水稲(市町村別・e-stat)'!I$9:I$187,0)),"-")</f>
        <v>七飯町</v>
      </c>
      <c r="H201" t="str">
        <f>IFERROR(INDEX('貼_水稲(市町村別・e-stat)'!$D$9:$D$187,MATCH('貼_水稲(市町村別・e-stat)'!$A59,'貼_水稲(市町村別・e-stat)'!J$9:J$187,0)),"-")</f>
        <v>厚沢部町</v>
      </c>
      <c r="I201" t="str">
        <f>IFERROR(INDEX('貼_水稲(市町村別・e-stat)'!$D$9:$D$187,MATCH('貼_水稲(市町村別・e-stat)'!$A59,'貼_水稲(市町村別・e-stat)'!K$9:K$187,0)),"-")</f>
        <v>下川町</v>
      </c>
      <c r="J201" t="str">
        <f>IFERROR(INDEX('貼_小麦(市町村別・e-stat)'!$D$9:$D$187,MATCH('貼_小麦(市町村別・e-stat)'!$A59,'貼_小麦(市町村別・e-stat)'!Z$9:Z$187,0)),"-")</f>
        <v>厚沢部町</v>
      </c>
      <c r="K201" t="str">
        <f>IFERROR(INDEX('貼_小麦(市町村別・e-stat)'!$D$9:$D$187,MATCH('貼_小麦(市町村別・e-stat)'!$A59,'貼_小麦(市町村別・e-stat)'!AA$9:AA$187,0)),"-")</f>
        <v>厚真町</v>
      </c>
      <c r="L201" t="str">
        <f>IFERROR(INDEX('貼_小麦(市町村別・e-stat)'!$D$9:$D$187,MATCH('貼_小麦(市町村別・e-stat)'!$A59,'貼_小麦(市町村別・e-stat)'!AB$9:AB$187,0)),"-")</f>
        <v>平取町</v>
      </c>
      <c r="M201" t="str">
        <f>IFERROR(INDEX('貼_小麦(市町村別・公表資料)'!$AH$38:$AH$216,MATCH('貼_小麦(市町村別・公表資料)'!$AG88,'貼_小麦(市町村別・公表資料)'!BB$38:BB$216,0)),"-")</f>
        <v>東神楽町</v>
      </c>
      <c r="N201" t="str">
        <f>IFERROR(INDEX('貼_小麦(市町村別・公表資料)'!$AH$38:$AH$216,MATCH('貼_小麦(市町村別・公表資料)'!$AG88,'貼_小麦(市町村別・公表資料)'!BH$38:BH$216,0)),"-")</f>
        <v>置戸町</v>
      </c>
      <c r="O201" t="str">
        <f>IFERROR(INDEX('貼_小麦(市町村別・公表資料)'!$AH$38:$AH$216,MATCH('貼_小麦(市町村別・公表資料)'!$AG88,'貼_小麦(市町村別・公表資料)'!BN$38:BN$216,0)),"-")</f>
        <v>津別町</v>
      </c>
      <c r="P201" t="str">
        <f>IFERROR(INDEX('貼_小麦(市町村別・公表資料)'!$AH$38:$AH$216,MATCH('貼_小麦(市町村別・公表資料)'!$AG88,'貼_小麦(市町村別・公表資料)'!BT$38:BT$216,0)),"-")</f>
        <v>黒松内町</v>
      </c>
      <c r="Q201" t="str">
        <f>IFERROR(INDEX('貼_小麦(市町村別・公表資料)'!$AH$38:$AH$216,MATCH('貼_小麦(市町村別・公表資料)'!$AG88,'貼_小麦(市町村別・公表資料)'!BZ$38:BZ$216,0)),"-")</f>
        <v>黒松内町</v>
      </c>
      <c r="R201" t="str">
        <f>IFERROR(INDEX('貼_小麦(市町村別・公表資料)'!$AH$38:$AH$216,MATCH('貼_小麦(市町村別・公表資料)'!$AG88,'貼_小麦(市町村別・公表資料)'!CF$38:CF$216,0)),"-")</f>
        <v>北斗市</v>
      </c>
      <c r="S201" t="str">
        <f>IFERROR(INDEX('貼_大豆(市町村別・e-stat)'!$C$9:$C$187,MATCH('貼_大豆(市町村別・e-stat)'!$A59,'貼_大豆(市町村別・e-stat)'!J$9:J$187,0)),"-")</f>
        <v>京極町</v>
      </c>
      <c r="T201" t="str">
        <f>IFERROR(INDEX('貼_大豆(市町村別・e-stat)'!$C$9:$C$187,MATCH('貼_大豆(市町村別・e-stat)'!$A59,'貼_大豆(市町村別・e-stat)'!K$9:K$187,0)),"-")</f>
        <v>上士幌町</v>
      </c>
      <c r="U201" t="str">
        <f>IFERROR(INDEX('貼_大豆(市町村別・e-stat)'!$C$9:$C$187,MATCH('貼_大豆(市町村別・e-stat)'!$A59,'貼_大豆(市町村別・e-stat)'!L$9:L$187,0)),"-")</f>
        <v>置戸町</v>
      </c>
      <c r="V201" t="str">
        <f>IFERROR(INDEX('貼_てんさい(市町村別・e-stat)'!$D$9:$D$187,MATCH('貼_てんさい(市町村別・e-stat)'!$A59,'貼_てんさい(市町村別・e-stat)'!K$9:K$187,0)),"-")</f>
        <v>今金町</v>
      </c>
      <c r="W201" t="str">
        <f>IFERROR(INDEX('貼_てんさい(市町村別・e-stat)'!$D$9:$D$187,MATCH('貼_てんさい(市町村別・e-stat)'!$A59,'貼_てんさい(市町村別・e-stat)'!L$9:L$187,0)),"-")</f>
        <v>遠軽町</v>
      </c>
      <c r="X201" t="str">
        <f>IFERROR(INDEX('貼_てんさい(市町村別・e-stat)'!$D$9:$D$187,MATCH('貼_てんさい(市町村別・e-stat)'!$A59,'貼_てんさい(市町村別・e-stat)'!M$9:M$187,0)),"-")</f>
        <v>津別町</v>
      </c>
      <c r="Y201" t="str">
        <f>IFERROR(INDEX('貼_そば(市町村別・e-stat)'!$D$9:$D$187,MATCH('貼_そば(市町村別・e-stat)'!$A59,'貼_そば(市町村別・e-stat)'!K$9:K$187,0)),"-")</f>
        <v>北見市</v>
      </c>
      <c r="Z201" t="str">
        <f>IFERROR(INDEX('貼_そば(市町村別・e-stat)'!$D$9:$D$187,MATCH('貼_そば(市町村別・e-stat)'!$A59,'貼_そば(市町村別・e-stat)'!L$9:L$187,0)),"-")</f>
        <v>栗山町</v>
      </c>
      <c r="AA201" t="str">
        <f>IFERROR(INDEX('貼_そば(市町村別・e-stat)'!$D$9:$D$187,MATCH('貼_そば(市町村別・e-stat)'!$A59,'貼_そば(市町村別・e-stat)'!M$9:M$187,0)),"-")</f>
        <v>浦臼町</v>
      </c>
      <c r="AB201" t="str">
        <f>IFERROR(INDEX('貼_ばれいしょ(市町村別・公表資料)'!$M$16:$M$194,MATCH('貼_ばれいしょ(市町村別・公表資料)'!$L66,'貼_ばれいしょ(市町村別・公表資料)'!O$16:O$194,0)),"-")</f>
        <v>せたな町</v>
      </c>
      <c r="AC201" t="str">
        <f>IFERROR(INDEX('貼_ばれいしょ(市町村別・公表資料)'!$M$16:$M$194,MATCH('貼_ばれいしょ(市町村別・公表資料)'!$L66,'貼_ばれいしょ(市町村別・公表資料)'!U$16:U$194,0)),"-")</f>
        <v>森町</v>
      </c>
      <c r="AD201" t="str">
        <f>IFERROR(INDEX('貼_ばれいしょ(市町村別・公表資料)'!$M$16:$M$194,MATCH('貼_ばれいしょ(市町村別・公表資料)'!$L66,'貼_ばれいしょ(市町村別・公表資料)'!AA$16:AA$194,0)),"-")</f>
        <v>洞爺湖町</v>
      </c>
      <c r="AE201" t="str">
        <f>IFERROR(INDEX('貼_なたね(市町村別・e-stat)'!$D$9:$D$187,MATCH('貼_なたね(市町村別・e-stat)'!$A59,'貼_なたね(市町村別・e-stat)'!K$9:K$187,0)),"-")</f>
        <v>-</v>
      </c>
      <c r="AF201" t="str">
        <f>IFERROR(INDEX('貼_なたね(市町村別・e-stat)'!$D$9:$D$187,MATCH('貼_なたね(市町村別・e-stat)'!$A59,'貼_なたね(市町村別・e-stat)'!L$9:L$187,0)),"-")</f>
        <v>-</v>
      </c>
      <c r="AG201" t="str">
        <f>IFERROR(INDEX('貼_なたね(市町村別・e-stat)'!$D$9:$D$187,MATCH('貼_なたね(市町村別・e-stat)'!$A59,'貼_なたね(市町村別・e-stat)'!M$9:M$187,0)),"-")</f>
        <v>-</v>
      </c>
    </row>
    <row r="202" spans="3:33">
      <c r="C202">
        <v>52</v>
      </c>
      <c r="D202" t="str">
        <f>IFERROR(INDEX('貼_耕地面積(市町村別・e-stat)'!$D$9:$D$187,MATCH('貼_耕地面積(市町村別・e-stat)'!$A60,'貼_耕地面積(市町村別・e-stat)'!K$9:K$187,0)),"-")</f>
        <v>幌延町</v>
      </c>
      <c r="E202" t="str">
        <f>IFERROR(INDEX('貼_耕地面積(市町村別・e-stat)'!$D$9:$D$187,MATCH('貼_耕地面積(市町村別・e-stat)'!$A60,'貼_耕地面積(市町村別・e-stat)'!L$9:L$187,0)),"-")</f>
        <v>新ひだか町</v>
      </c>
      <c r="F202" t="str">
        <f>IFERROR(INDEX('貼_耕地面積(市町村別・e-stat)'!$D$9:$D$187,MATCH('貼_耕地面積(市町村別・e-stat)'!$A60,'貼_耕地面積(市町村別・e-stat)'!M$9:M$187,0)),"-")</f>
        <v>安平町</v>
      </c>
      <c r="G202" t="str">
        <f>IFERROR(INDEX('貼_水稲(市町村別・e-stat)'!$D$9:$D$187,MATCH('貼_水稲(市町村別・e-stat)'!$A60,'貼_水稲(市町村別・e-stat)'!I$9:I$187,0)),"-")</f>
        <v>砂川市</v>
      </c>
      <c r="H202" t="str">
        <f>IFERROR(INDEX('貼_水稲(市町村別・e-stat)'!$D$9:$D$187,MATCH('貼_水稲(市町村別・e-stat)'!$A60,'貼_水稲(市町村別・e-stat)'!J$9:J$187,0)),"-")</f>
        <v>恵庭市</v>
      </c>
      <c r="I202" t="str">
        <f>IFERROR(INDEX('貼_水稲(市町村別・e-stat)'!$D$9:$D$187,MATCH('貼_水稲(市町村別・e-stat)'!$A60,'貼_水稲(市町村別・e-stat)'!K$9:K$187,0)),"-")</f>
        <v>倶知安町</v>
      </c>
      <c r="J202" t="str">
        <f>IFERROR(INDEX('貼_小麦(市町村別・e-stat)'!$D$9:$D$187,MATCH('貼_小麦(市町村別・e-stat)'!$A60,'貼_小麦(市町村別・e-stat)'!Z$9:Z$187,0)),"-")</f>
        <v>妹背牛町</v>
      </c>
      <c r="K202" t="str">
        <f>IFERROR(INDEX('貼_小麦(市町村別・e-stat)'!$D$9:$D$187,MATCH('貼_小麦(市町村別・e-stat)'!$A60,'貼_小麦(市町村別・e-stat)'!AA$9:AA$187,0)),"-")</f>
        <v>滝川市</v>
      </c>
      <c r="L202" t="str">
        <f>IFERROR(INDEX('貼_小麦(市町村別・e-stat)'!$D$9:$D$187,MATCH('貼_小麦(市町村別・e-stat)'!$A60,'貼_小麦(市町村別・e-stat)'!AB$9:AB$187,0)),"-")</f>
        <v>江別市</v>
      </c>
      <c r="M202" t="str">
        <f>IFERROR(INDEX('貼_小麦(市町村別・公表資料)'!$AH$38:$AH$216,MATCH('貼_小麦(市町村別・公表資料)'!$AG89,'貼_小麦(市町村別・公表資料)'!BB$38:BB$216,0)),"-")</f>
        <v>名寄市</v>
      </c>
      <c r="N202" t="str">
        <f>IFERROR(INDEX('貼_小麦(市町村別・公表資料)'!$AH$38:$AH$216,MATCH('貼_小麦(市町村別・公表資料)'!$AG89,'貼_小麦(市町村別・公表資料)'!BH$38:BH$216,0)),"-")</f>
        <v>妹背牛町</v>
      </c>
      <c r="O202" t="str">
        <f>IFERROR(INDEX('貼_小麦(市町村別・公表資料)'!$AH$38:$AH$216,MATCH('貼_小麦(市町村別・公表資料)'!$AG89,'貼_小麦(市町村別・公表資料)'!BN$38:BN$216,0)),"-")</f>
        <v>森町</v>
      </c>
      <c r="P202" t="str">
        <f>IFERROR(INDEX('貼_小麦(市町村別・公表資料)'!$AH$38:$AH$216,MATCH('貼_小麦(市町村別・公表資料)'!$AG89,'貼_小麦(市町村別・公表資料)'!BT$38:BT$216,0)),"-")</f>
        <v>今金町</v>
      </c>
      <c r="Q202" t="str">
        <f>IFERROR(INDEX('貼_小麦(市町村別・公表資料)'!$AH$38:$AH$216,MATCH('貼_小麦(市町村別・公表資料)'!$AG89,'貼_小麦(市町村別・公表資料)'!BZ$38:BZ$216,0)),"-")</f>
        <v>北斗市</v>
      </c>
      <c r="R202" t="str">
        <f>IFERROR(INDEX('貼_小麦(市町村別・公表資料)'!$AH$38:$AH$216,MATCH('貼_小麦(市町村別・公表資料)'!$AG89,'貼_小麦(市町村別・公表資料)'!CF$38:CF$216,0)),"-")</f>
        <v>和寒町</v>
      </c>
      <c r="S202" t="str">
        <f>IFERROR(INDEX('貼_大豆(市町村別・e-stat)'!$C$9:$C$187,MATCH('貼_大豆(市町村別・e-stat)'!$A60,'貼_大豆(市町村別・e-stat)'!J$9:J$187,0)),"-")</f>
        <v>当麻町</v>
      </c>
      <c r="T202" t="str">
        <f>IFERROR(INDEX('貼_大豆(市町村別・e-stat)'!$C$9:$C$187,MATCH('貼_大豆(市町村別・e-stat)'!$A60,'貼_大豆(市町村別・e-stat)'!K$9:K$187,0)),"-")</f>
        <v>共和町</v>
      </c>
      <c r="U202" t="str">
        <f>IFERROR(INDEX('貼_大豆(市町村別・e-stat)'!$C$9:$C$187,MATCH('貼_大豆(市町村別・e-stat)'!$A60,'貼_大豆(市町村別・e-stat)'!L$9:L$187,0)),"-")</f>
        <v>滝川市</v>
      </c>
      <c r="V202" t="str">
        <f>IFERROR(INDEX('貼_てんさい(市町村別・e-stat)'!$D$9:$D$187,MATCH('貼_てんさい(市町村別・e-stat)'!$A60,'貼_てんさい(市町村別・e-stat)'!K$9:K$187,0)),"-")</f>
        <v>中富良野町</v>
      </c>
      <c r="W202" t="str">
        <f>IFERROR(INDEX('貼_てんさい(市町村別・e-stat)'!$D$9:$D$187,MATCH('貼_てんさい(市町村別・e-stat)'!$A60,'貼_てんさい(市町村別・e-stat)'!L$9:L$187,0)),"-")</f>
        <v>今金町</v>
      </c>
      <c r="X202" t="str">
        <f>IFERROR(INDEX('貼_てんさい(市町村別・e-stat)'!$D$9:$D$187,MATCH('貼_てんさい(市町村別・e-stat)'!$A60,'貼_てんさい(市町村別・e-stat)'!M$9:M$187,0)),"-")</f>
        <v>沼田町</v>
      </c>
      <c r="Y202" t="str">
        <f>IFERROR(INDEX('貼_そば(市町村別・e-stat)'!$D$9:$D$187,MATCH('貼_そば(市町村別・e-stat)'!$A60,'貼_そば(市町村別・e-stat)'!K$9:K$187,0)),"-")</f>
        <v>愛別町</v>
      </c>
      <c r="Z202" t="str">
        <f>IFERROR(INDEX('貼_そば(市町村別・e-stat)'!$D$9:$D$187,MATCH('貼_そば(市町村別・e-stat)'!$A60,'貼_そば(市町村別・e-stat)'!L$9:L$187,0)),"-")</f>
        <v>今金町</v>
      </c>
      <c r="AA202" t="str">
        <f>IFERROR(INDEX('貼_そば(市町村別・e-stat)'!$D$9:$D$187,MATCH('貼_そば(市町村別・e-stat)'!$A60,'貼_そば(市町村別・e-stat)'!M$9:M$187,0)),"-")</f>
        <v>滝川市</v>
      </c>
      <c r="AB202" t="str">
        <f>IFERROR(INDEX('貼_ばれいしょ(市町村別・公表資料)'!$M$16:$M$194,MATCH('貼_ばれいしょ(市町村別・公表資料)'!$L67,'貼_ばれいしょ(市町村別・公表資料)'!O$16:O$194,0)),"-")</f>
        <v>新得町</v>
      </c>
      <c r="AC202" t="str">
        <f>IFERROR(INDEX('貼_ばれいしょ(市町村別・公表資料)'!$M$16:$M$194,MATCH('貼_ばれいしょ(市町村別・公表資料)'!$L67,'貼_ばれいしょ(市町村別・公表資料)'!U$16:U$194,0)),"-")</f>
        <v>せたな町</v>
      </c>
      <c r="AD202" t="str">
        <f>IFERROR(INDEX('貼_ばれいしょ(市町村別・公表資料)'!$M$16:$M$194,MATCH('貼_ばれいしょ(市町村別・公表資料)'!$L67,'貼_ばれいしょ(市町村別・公表資料)'!AA$16:AA$194,0)),"-")</f>
        <v>倶知安町</v>
      </c>
      <c r="AE202" t="str">
        <f>IFERROR(INDEX('貼_なたね(市町村別・e-stat)'!$D$9:$D$187,MATCH('貼_なたね(市町村別・e-stat)'!$A60,'貼_なたね(市町村別・e-stat)'!K$9:K$187,0)),"-")</f>
        <v>-</v>
      </c>
      <c r="AF202" t="str">
        <f>IFERROR(INDEX('貼_なたね(市町村別・e-stat)'!$D$9:$D$187,MATCH('貼_なたね(市町村別・e-stat)'!$A60,'貼_なたね(市町村別・e-stat)'!L$9:L$187,0)),"-")</f>
        <v>-</v>
      </c>
      <c r="AG202" t="str">
        <f>IFERROR(INDEX('貼_なたね(市町村別・e-stat)'!$D$9:$D$187,MATCH('貼_なたね(市町村別・e-stat)'!$A60,'貼_なたね(市町村別・e-stat)'!M$9:M$187,0)),"-")</f>
        <v>-</v>
      </c>
    </row>
    <row r="203" spans="3:33">
      <c r="C203">
        <v>53</v>
      </c>
      <c r="D203" t="str">
        <f>IFERROR(INDEX('貼_耕地面積(市町村別・e-stat)'!$D$9:$D$187,MATCH('貼_耕地面積(市町村別・e-stat)'!$A61,'貼_耕地面積(市町村別・e-stat)'!K$9:K$187,0)),"-")</f>
        <v>遠軽町</v>
      </c>
      <c r="E203" t="str">
        <f>IFERROR(INDEX('貼_耕地面積(市町村別・e-stat)'!$D$9:$D$187,MATCH('貼_耕地面積(市町村別・e-stat)'!$A61,'貼_耕地面積(市町村別・e-stat)'!L$9:L$187,0)),"-")</f>
        <v>七飯町</v>
      </c>
      <c r="F203" t="str">
        <f>IFERROR(INDEX('貼_耕地面積(市町村別・e-stat)'!$D$9:$D$187,MATCH('貼_耕地面積(市町村別・e-stat)'!$A61,'貼_耕地面積(市町村別・e-stat)'!M$9:M$187,0)),"-")</f>
        <v>興部町</v>
      </c>
      <c r="G203" t="str">
        <f>IFERROR(INDEX('貼_水稲(市町村別・e-stat)'!$D$9:$D$187,MATCH('貼_水稲(市町村別・e-stat)'!$A61,'貼_水稲(市町村別・e-stat)'!I$9:I$187,0)),"-")</f>
        <v>遠別町</v>
      </c>
      <c r="H203" t="str">
        <f>IFERROR(INDEX('貼_水稲(市町村別・e-stat)'!$D$9:$D$187,MATCH('貼_水稲(市町村別・e-stat)'!$A61,'貼_水稲(市町村別・e-stat)'!J$9:J$187,0)),"-")</f>
        <v>赤平市</v>
      </c>
      <c r="I203" t="str">
        <f>IFERROR(INDEX('貼_水稲(市町村別・e-stat)'!$D$9:$D$187,MATCH('貼_水稲(市町村別・e-stat)'!$A61,'貼_水稲(市町村別・e-stat)'!K$9:K$187,0)),"-")</f>
        <v>石狩市</v>
      </c>
      <c r="J203" t="str">
        <f>IFERROR(INDEX('貼_小麦(市町村別・e-stat)'!$D$9:$D$187,MATCH('貼_小麦(市町村別・e-stat)'!$A61,'貼_小麦(市町村別・e-stat)'!Z$9:Z$187,0)),"-")</f>
        <v>東神楽町</v>
      </c>
      <c r="K203" t="str">
        <f>IFERROR(INDEX('貼_小麦(市町村別・e-stat)'!$D$9:$D$187,MATCH('貼_小麦(市町村別・e-stat)'!$A61,'貼_小麦(市町村別・e-stat)'!AA$9:AA$187,0)),"-")</f>
        <v>名寄市</v>
      </c>
      <c r="L203" t="str">
        <f>IFERROR(INDEX('貼_小麦(市町村別・e-stat)'!$D$9:$D$187,MATCH('貼_小麦(市町村別・e-stat)'!$A61,'貼_小麦(市町村別・e-stat)'!AB$9:AB$187,0)),"-")</f>
        <v>森町</v>
      </c>
      <c r="M203" t="str">
        <f>IFERROR(INDEX('貼_小麦(市町村別・公表資料)'!$AH$38:$AH$216,MATCH('貼_小麦(市町村別・公表資料)'!$AG90,'貼_小麦(市町村別・公表資料)'!BB$38:BB$216,0)),"-")</f>
        <v>新得町</v>
      </c>
      <c r="N203" t="str">
        <f>IFERROR(INDEX('貼_小麦(市町村別・公表資料)'!$AH$38:$AH$216,MATCH('貼_小麦(市町村別・公表資料)'!$AG90,'貼_小麦(市町村別・公表資料)'!BH$38:BH$216,0)),"-")</f>
        <v>滝川市</v>
      </c>
      <c r="O203" t="str">
        <f>IFERROR(INDEX('貼_小麦(市町村別・公表資料)'!$AH$38:$AH$216,MATCH('貼_小麦(市町村別・公表資料)'!$AG90,'貼_小麦(市町村別・公表資料)'!BN$38:BN$216,0)),"-")</f>
        <v>豊浦町</v>
      </c>
      <c r="P203" t="str">
        <f>IFERROR(INDEX('貼_小麦(市町村別・公表資料)'!$AH$38:$AH$216,MATCH('貼_小麦(市町村別・公表資料)'!$AG90,'貼_小麦(市町村別・公表資料)'!BT$38:BT$216,0)),"-")</f>
        <v>清水町</v>
      </c>
      <c r="Q203" t="str">
        <f>IFERROR(INDEX('貼_小麦(市町村別・公表資料)'!$AH$38:$AH$216,MATCH('貼_小麦(市町村別・公表資料)'!$AG90,'貼_小麦(市町村別・公表資料)'!BZ$38:BZ$216,0)),"-")</f>
        <v>真狩村</v>
      </c>
      <c r="R203" t="str">
        <f>IFERROR(INDEX('貼_小麦(市町村別・公表資料)'!$AH$38:$AH$216,MATCH('貼_小麦(市町村別・公表資料)'!$AG90,'貼_小麦(市町村別・公表資料)'!CF$38:CF$216,0)),"-")</f>
        <v>遠別町</v>
      </c>
      <c r="S203" t="str">
        <f>IFERROR(INDEX('貼_大豆(市町村別・e-stat)'!$C$9:$C$187,MATCH('貼_大豆(市町村別・e-stat)'!$A61,'貼_大豆(市町村別・e-stat)'!J$9:J$187,0)),"-")</f>
        <v>ニセコ町</v>
      </c>
      <c r="T203" t="str">
        <f>IFERROR(INDEX('貼_大豆(市町村別・e-stat)'!$C$9:$C$187,MATCH('貼_大豆(市町村別・e-stat)'!$A61,'貼_大豆(市町村別・e-stat)'!K$9:K$187,0)),"-")</f>
        <v>佐呂間町</v>
      </c>
      <c r="U203" t="str">
        <f>IFERROR(INDEX('貼_大豆(市町村別・e-stat)'!$C$9:$C$187,MATCH('貼_大豆(市町村別・e-stat)'!$A61,'貼_大豆(市町村別・e-stat)'!L$9:L$187,0)),"-")</f>
        <v>深川市</v>
      </c>
      <c r="V203" t="str">
        <f>IFERROR(INDEX('貼_てんさい(市町村別・e-stat)'!$D$9:$D$187,MATCH('貼_てんさい(市町村別・e-stat)'!$A61,'貼_てんさい(市町村別・e-stat)'!K$9:K$187,0)),"-")</f>
        <v>中標津町</v>
      </c>
      <c r="W203" t="str">
        <f>IFERROR(INDEX('貼_てんさい(市町村別・e-stat)'!$D$9:$D$187,MATCH('貼_てんさい(市町村別・e-stat)'!$A61,'貼_てんさい(市町村別・e-stat)'!L$9:L$187,0)),"-")</f>
        <v>喜茂別町</v>
      </c>
      <c r="X203" t="str">
        <f>IFERROR(INDEX('貼_てんさい(市町村別・e-stat)'!$D$9:$D$187,MATCH('貼_てんさい(市町村別・e-stat)'!$A61,'貼_てんさい(市町村別・e-stat)'!M$9:M$187,0)),"-")</f>
        <v>清水町</v>
      </c>
      <c r="Y203" t="str">
        <f>IFERROR(INDEX('貼_そば(市町村別・e-stat)'!$D$9:$D$187,MATCH('貼_そば(市町村別・e-stat)'!$A61,'貼_そば(市町村別・e-stat)'!K$9:K$187,0)),"-")</f>
        <v>増毛町</v>
      </c>
      <c r="Z203" t="str">
        <f>IFERROR(INDEX('貼_そば(市町村別・e-stat)'!$D$9:$D$187,MATCH('貼_そば(市町村別・e-stat)'!$A61,'貼_そば(市町村別・e-stat)'!L$9:L$187,0)),"-")</f>
        <v>当麻町</v>
      </c>
      <c r="AA203" t="str">
        <f>IFERROR(INDEX('貼_そば(市町村別・e-stat)'!$D$9:$D$187,MATCH('貼_そば(市町村別・e-stat)'!$A61,'貼_そば(市町村別・e-stat)'!M$9:M$187,0)),"-")</f>
        <v>津別町</v>
      </c>
      <c r="AB203" t="str">
        <f>IFERROR(INDEX('貼_ばれいしょ(市町村別・公表資料)'!$M$16:$M$194,MATCH('貼_ばれいしょ(市町村別・公表資料)'!$L68,'貼_ばれいしょ(市町村別・公表資料)'!O$16:O$194,0)),"-")</f>
        <v>名寄市</v>
      </c>
      <c r="AC203" t="str">
        <f>IFERROR(INDEX('貼_ばれいしょ(市町村別・公表資料)'!$M$16:$M$194,MATCH('貼_ばれいしょ(市町村別・公表資料)'!$L68,'貼_ばれいしょ(市町村別・公表資料)'!U$16:U$194,0)),"-")</f>
        <v>旭川市</v>
      </c>
      <c r="AD203" t="str">
        <f>IFERROR(INDEX('貼_ばれいしょ(市町村別・公表資料)'!$M$16:$M$194,MATCH('貼_ばれいしょ(市町村別・公表資料)'!$L68,'貼_ばれいしょ(市町村別・公表資料)'!AA$16:AA$194,0)),"-")</f>
        <v>上富良野町</v>
      </c>
      <c r="AE203" t="str">
        <f>IFERROR(INDEX('貼_なたね(市町村別・e-stat)'!$D$9:$D$187,MATCH('貼_なたね(市町村別・e-stat)'!$A61,'貼_なたね(市町村別・e-stat)'!K$9:K$187,0)),"-")</f>
        <v>-</v>
      </c>
      <c r="AF203" t="str">
        <f>IFERROR(INDEX('貼_なたね(市町村別・e-stat)'!$D$9:$D$187,MATCH('貼_なたね(市町村別・e-stat)'!$A61,'貼_なたね(市町村別・e-stat)'!L$9:L$187,0)),"-")</f>
        <v>-</v>
      </c>
      <c r="AG203" t="str">
        <f>IFERROR(INDEX('貼_なたね(市町村別・e-stat)'!$D$9:$D$187,MATCH('貼_なたね(市町村別・e-stat)'!$A61,'貼_なたね(市町村別・e-stat)'!M$9:M$187,0)),"-")</f>
        <v>-</v>
      </c>
    </row>
    <row r="204" spans="3:33">
      <c r="C204">
        <v>54</v>
      </c>
      <c r="D204" t="str">
        <f>IFERROR(INDEX('貼_耕地面積(市町村別・e-stat)'!$D$9:$D$187,MATCH('貼_耕地面積(市町村別・e-stat)'!$A62,'貼_耕地面積(市町村別・e-stat)'!K$9:K$187,0)),"-")</f>
        <v>佐呂間町</v>
      </c>
      <c r="E204" t="str">
        <f>IFERROR(INDEX('貼_耕地面積(市町村別・e-stat)'!$D$9:$D$187,MATCH('貼_耕地面積(市町村別・e-stat)'!$A62,'貼_耕地面積(市町村別・e-stat)'!L$9:L$187,0)),"-")</f>
        <v>知内町</v>
      </c>
      <c r="F204" t="str">
        <f>IFERROR(INDEX('貼_耕地面積(市町村別・e-stat)'!$D$9:$D$187,MATCH('貼_耕地面積(市町村別・e-stat)'!$A62,'貼_耕地面積(市町村別・e-stat)'!M$9:M$187,0)),"-")</f>
        <v>広尾町</v>
      </c>
      <c r="G204" t="str">
        <f>IFERROR(INDEX('貼_水稲(市町村別・e-stat)'!$D$9:$D$187,MATCH('貼_水稲(市町村別・e-stat)'!$A62,'貼_水稲(市町村別・e-stat)'!I$9:I$187,0)),"-")</f>
        <v>平取町</v>
      </c>
      <c r="H204" t="str">
        <f>IFERROR(INDEX('貼_水稲(市町村別・e-stat)'!$D$9:$D$187,MATCH('貼_水稲(市町村別・e-stat)'!$A62,'貼_水稲(市町村別・e-stat)'!J$9:J$187,0)),"-")</f>
        <v>平取町</v>
      </c>
      <c r="I204" t="str">
        <f>IFERROR(INDEX('貼_水稲(市町村別・e-stat)'!$D$9:$D$187,MATCH('貼_水稲(市町村別・e-stat)'!$A62,'貼_水稲(市町村別・e-stat)'!K$9:K$187,0)),"-")</f>
        <v>今金町</v>
      </c>
      <c r="J204" t="str">
        <f>IFERROR(INDEX('貼_小麦(市町村別・e-stat)'!$D$9:$D$187,MATCH('貼_小麦(市町村別・e-stat)'!$A62,'貼_小麦(市町村別・e-stat)'!Z$9:Z$187,0)),"-")</f>
        <v>大樹町</v>
      </c>
      <c r="K204" t="str">
        <f>IFERROR(INDEX('貼_小麦(市町村別・e-stat)'!$D$9:$D$187,MATCH('貼_小麦(市町村別・e-stat)'!$A62,'貼_小麦(市町村別・e-stat)'!AA$9:AA$187,0)),"-")</f>
        <v>置戸町</v>
      </c>
      <c r="L204" t="str">
        <f>IFERROR(INDEX('貼_小麦(市町村別・e-stat)'!$D$9:$D$187,MATCH('貼_小麦(市町村別・e-stat)'!$A62,'貼_小麦(市町村別・e-stat)'!AB$9:AB$187,0)),"-")</f>
        <v>栗山町</v>
      </c>
      <c r="M204" t="str">
        <f>IFERROR(INDEX('貼_小麦(市町村別・公表資料)'!$AH$38:$AH$216,MATCH('貼_小麦(市町村別・公表資料)'!$AG91,'貼_小麦(市町村別・公表資料)'!BB$38:BB$216,0)),"-")</f>
        <v>月形町</v>
      </c>
      <c r="N204" t="str">
        <f>IFERROR(INDEX('貼_小麦(市町村別・公表資料)'!$AH$38:$AH$216,MATCH('貼_小麦(市町村別・公表資料)'!$AG91,'貼_小麦(市町村別・公表資料)'!BH$38:BH$216,0)),"-")</f>
        <v>名寄市</v>
      </c>
      <c r="O204" t="str">
        <f>IFERROR(INDEX('貼_小麦(市町村別・公表資料)'!$AH$38:$AH$216,MATCH('貼_小麦(市町村別・公表資料)'!$AG91,'貼_小麦(市町村別・公表資料)'!BN$38:BN$216,0)),"-")</f>
        <v>今金町</v>
      </c>
      <c r="P204" t="str">
        <f>IFERROR(INDEX('貼_小麦(市町村別・公表資料)'!$AH$38:$AH$216,MATCH('貼_小麦(市町村別・公表資料)'!$AG91,'貼_小麦(市町村別・公表資料)'!BT$38:BT$216,0)),"-")</f>
        <v>奈井江町</v>
      </c>
      <c r="Q204" t="str">
        <f>IFERROR(INDEX('貼_小麦(市町村別・公表資料)'!$AH$38:$AH$216,MATCH('貼_小麦(市町村別・公表資料)'!$AG91,'貼_小麦(市町村別・公表資料)'!BZ$38:BZ$216,0)),"-")</f>
        <v>今金町</v>
      </c>
      <c r="R204" t="str">
        <f>IFERROR(INDEX('貼_小麦(市町村別・公表資料)'!$AH$38:$AH$216,MATCH('貼_小麦(市町村別・公表資料)'!$AG91,'貼_小麦(市町村別・公表資料)'!CF$38:CF$216,0)),"-")</f>
        <v>蘭越町</v>
      </c>
      <c r="S204" t="str">
        <f>IFERROR(INDEX('貼_大豆(市町村別・e-stat)'!$C$9:$C$187,MATCH('貼_大豆(市町村別・e-stat)'!$A62,'貼_大豆(市町村別・e-stat)'!J$9:J$187,0)),"-")</f>
        <v>更別村</v>
      </c>
      <c r="T204" t="str">
        <f>IFERROR(INDEX('貼_大豆(市町村別・e-stat)'!$C$9:$C$187,MATCH('貼_大豆(市町村別・e-stat)'!$A62,'貼_大豆(市町村別・e-stat)'!K$9:K$187,0)),"-")</f>
        <v>栗山町</v>
      </c>
      <c r="U204" t="str">
        <f>IFERROR(INDEX('貼_大豆(市町村別・e-stat)'!$C$9:$C$187,MATCH('貼_大豆(市町村別・e-stat)'!$A62,'貼_大豆(市町村別・e-stat)'!L$9:L$187,0)),"-")</f>
        <v>浦幌町</v>
      </c>
      <c r="V204" t="str">
        <f>IFERROR(INDEX('貼_てんさい(市町村別・e-stat)'!$D$9:$D$187,MATCH('貼_てんさい(市町村別・e-stat)'!$A62,'貼_てんさい(市町村別・e-stat)'!K$9:K$187,0)),"-")</f>
        <v>喜茂別町</v>
      </c>
      <c r="W204" t="str">
        <f>IFERROR(INDEX('貼_てんさい(市町村別・e-stat)'!$D$9:$D$187,MATCH('貼_てんさい(市町村別・e-stat)'!$A62,'貼_てんさい(市町村別・e-stat)'!L$9:L$187,0)),"-")</f>
        <v>江別市</v>
      </c>
      <c r="X204" t="str">
        <f>IFERROR(INDEX('貼_てんさい(市町村別・e-stat)'!$D$9:$D$187,MATCH('貼_てんさい(市町村別・e-stat)'!$A62,'貼_てんさい(市町村別・e-stat)'!M$9:M$187,0)),"-")</f>
        <v>和寒町</v>
      </c>
      <c r="Y204" t="str">
        <f>IFERROR(INDEX('貼_そば(市町村別・e-stat)'!$D$9:$D$187,MATCH('貼_そば(市町村別・e-stat)'!$A62,'貼_そば(市町村別・e-stat)'!K$9:K$187,0)),"-")</f>
        <v>京極町</v>
      </c>
      <c r="Z204" t="str">
        <f>IFERROR(INDEX('貼_そば(市町村別・e-stat)'!$D$9:$D$187,MATCH('貼_そば(市町村別・e-stat)'!$A62,'貼_そば(市町村別・e-stat)'!L$9:L$187,0)),"-")</f>
        <v>愛別町</v>
      </c>
      <c r="AA204" t="str">
        <f>IFERROR(INDEX('貼_そば(市町村別・e-stat)'!$D$9:$D$187,MATCH('貼_そば(市町村別・e-stat)'!$A62,'貼_そば(市町村別・e-stat)'!M$9:M$187,0)),"-")</f>
        <v>鷹栖町</v>
      </c>
      <c r="AB204" t="str">
        <f>IFERROR(INDEX('貼_ばれいしょ(市町村別・公表資料)'!$M$16:$M$194,MATCH('貼_ばれいしょ(市町村別・公表資料)'!$L69,'貼_ばれいしょ(市町村別・公表資料)'!O$16:O$194,0)),"-")</f>
        <v>石狩市</v>
      </c>
      <c r="AC204" t="str">
        <f>IFERROR(INDEX('貼_ばれいしょ(市町村別・公表資料)'!$M$16:$M$194,MATCH('貼_ばれいしょ(市町村別・公表資料)'!$L69,'貼_ばれいしょ(市町村別・公表資料)'!U$16:U$194,0)),"-")</f>
        <v>士別市</v>
      </c>
      <c r="AD204" t="str">
        <f>IFERROR(INDEX('貼_ばれいしょ(市町村別・公表資料)'!$M$16:$M$194,MATCH('貼_ばれいしょ(市町村別・公表資料)'!$L69,'貼_ばれいしょ(市町村別・公表資料)'!AA$16:AA$194,0)),"-")</f>
        <v>京極町</v>
      </c>
      <c r="AE204" t="str">
        <f>IFERROR(INDEX('貼_なたね(市町村別・e-stat)'!$D$9:$D$187,MATCH('貼_なたね(市町村別・e-stat)'!$A62,'貼_なたね(市町村別・e-stat)'!K$9:K$187,0)),"-")</f>
        <v>-</v>
      </c>
      <c r="AF204" t="str">
        <f>IFERROR(INDEX('貼_なたね(市町村別・e-stat)'!$D$9:$D$187,MATCH('貼_なたね(市町村別・e-stat)'!$A62,'貼_なたね(市町村別・e-stat)'!L$9:L$187,0)),"-")</f>
        <v>-</v>
      </c>
      <c r="AG204" t="str">
        <f>IFERROR(INDEX('貼_なたね(市町村別・e-stat)'!$D$9:$D$187,MATCH('貼_なたね(市町村別・e-stat)'!$A62,'貼_なたね(市町村別・e-stat)'!M$9:M$187,0)),"-")</f>
        <v>-</v>
      </c>
    </row>
    <row r="205" spans="3:33">
      <c r="C205">
        <v>55</v>
      </c>
      <c r="D205" t="str">
        <f>IFERROR(INDEX('貼_耕地面積(市町村別・e-stat)'!$D$9:$D$187,MATCH('貼_耕地面積(市町村別・e-stat)'!$A63,'貼_耕地面積(市町村別・e-stat)'!K$9:K$187,0)),"-")</f>
        <v>安平町</v>
      </c>
      <c r="E205" t="str">
        <f>IFERROR(INDEX('貼_耕地面積(市町村別・e-stat)'!$D$9:$D$187,MATCH('貼_耕地面積(市町村別・e-stat)'!$A63,'貼_耕地面積(市町村別・e-stat)'!L$9:L$187,0)),"-")</f>
        <v>安平町</v>
      </c>
      <c r="F205" t="str">
        <f>IFERROR(INDEX('貼_耕地面積(市町村別・e-stat)'!$D$9:$D$187,MATCH('貼_耕地面積(市町村別・e-stat)'!$A63,'貼_耕地面積(市町村別・e-stat)'!M$9:M$187,0)),"-")</f>
        <v>陸別町</v>
      </c>
      <c r="G205" t="str">
        <f>IFERROR(INDEX('貼_水稲(市町村別・e-stat)'!$D$9:$D$187,MATCH('貼_水稲(市町村別・e-stat)'!$A63,'貼_水稲(市町村別・e-stat)'!I$9:I$187,0)),"-")</f>
        <v>仁木町</v>
      </c>
      <c r="H205" t="str">
        <f>IFERROR(INDEX('貼_水稲(市町村別・e-stat)'!$D$9:$D$187,MATCH('貼_水稲(市町村別・e-stat)'!$A63,'貼_水稲(市町村別・e-stat)'!J$9:J$187,0)),"-")</f>
        <v>七飯町</v>
      </c>
      <c r="I205" t="str">
        <f>IFERROR(INDEX('貼_水稲(市町村別・e-stat)'!$D$9:$D$187,MATCH('貼_水稲(市町村別・e-stat)'!$A63,'貼_水稲(市町村別・e-stat)'!K$9:K$187,0)),"-")</f>
        <v>栗山町</v>
      </c>
      <c r="J205" t="str">
        <f>IFERROR(INDEX('貼_小麦(市町村別・e-stat)'!$D$9:$D$187,MATCH('貼_小麦(市町村別・e-stat)'!$A63,'貼_小麦(市町村別・e-stat)'!Z$9:Z$187,0)),"-")</f>
        <v>湧別町</v>
      </c>
      <c r="K205" t="str">
        <f>IFERROR(INDEX('貼_小麦(市町村別・e-stat)'!$D$9:$D$187,MATCH('貼_小麦(市町村別・e-stat)'!$A63,'貼_小麦(市町村別・e-stat)'!AA$9:AA$187,0)),"-")</f>
        <v>妹背牛町</v>
      </c>
      <c r="L205" t="str">
        <f>IFERROR(INDEX('貼_小麦(市町村別・e-stat)'!$D$9:$D$187,MATCH('貼_小麦(市町村別・e-stat)'!$A63,'貼_小麦(市町村別・e-stat)'!AB$9:AB$187,0)),"-")</f>
        <v>千歳市</v>
      </c>
      <c r="M205" t="str">
        <f>IFERROR(INDEX('貼_小麦(市町村別・公表資料)'!$AH$38:$AH$216,MATCH('貼_小麦(市町村別・公表資料)'!$AG92,'貼_小麦(市町村別・公表資料)'!BB$38:BB$216,0)),"-")</f>
        <v>和寒町</v>
      </c>
      <c r="N205" t="str">
        <f>IFERROR(INDEX('貼_小麦(市町村別・公表資料)'!$AH$38:$AH$216,MATCH('貼_小麦(市町村別・公表資料)'!$AG92,'貼_小麦(市町村別・公表資料)'!BH$38:BH$216,0)),"-")</f>
        <v>滝上町</v>
      </c>
      <c r="O205" t="str">
        <f>IFERROR(INDEX('貼_小麦(市町村別・公表資料)'!$AH$38:$AH$216,MATCH('貼_小麦(市町村別・公表資料)'!$AG92,'貼_小麦(市町村別・公表資料)'!BN$38:BN$216,0)),"-")</f>
        <v>陸別町</v>
      </c>
      <c r="P205" t="str">
        <f>IFERROR(INDEX('貼_小麦(市町村別・公表資料)'!$AH$38:$AH$216,MATCH('貼_小麦(市町村別・公表資料)'!$AG92,'貼_小麦(市町村別・公表資料)'!BT$38:BT$216,0)),"-")</f>
        <v>蘭越町</v>
      </c>
      <c r="Q205" t="str">
        <f>IFERROR(INDEX('貼_小麦(市町村別・公表資料)'!$AH$38:$AH$216,MATCH('貼_小麦(市町村別・公表資料)'!$AG92,'貼_小麦(市町村別・公表資料)'!BZ$38:BZ$216,0)),"-")</f>
        <v>蘭越町</v>
      </c>
      <c r="R205" t="str">
        <f>IFERROR(INDEX('貼_小麦(市町村別・公表資料)'!$AH$38:$AH$216,MATCH('貼_小麦(市町村別・公表資料)'!$AG92,'貼_小麦(市町村別・公表資料)'!CF$38:CF$216,0)),"-")</f>
        <v>今金町</v>
      </c>
      <c r="S205" t="str">
        <f>IFERROR(INDEX('貼_大豆(市町村別・e-stat)'!$C$9:$C$187,MATCH('貼_大豆(市町村別・e-stat)'!$A63,'貼_大豆(市町村別・e-stat)'!J$9:J$187,0)),"-")</f>
        <v>上士幌町</v>
      </c>
      <c r="T205" t="str">
        <f>IFERROR(INDEX('貼_大豆(市町村別・e-stat)'!$C$9:$C$187,MATCH('貼_大豆(市町村別・e-stat)'!$A63,'貼_大豆(市町村別・e-stat)'!K$9:K$187,0)),"-")</f>
        <v>苫前町</v>
      </c>
      <c r="U205" t="str">
        <f>IFERROR(INDEX('貼_大豆(市町村別・e-stat)'!$C$9:$C$187,MATCH('貼_大豆(市町村別・e-stat)'!$A63,'貼_大豆(市町村別・e-stat)'!L$9:L$187,0)),"-")</f>
        <v>新篠津村</v>
      </c>
      <c r="V205" t="str">
        <f>IFERROR(INDEX('貼_てんさい(市町村別・e-stat)'!$D$9:$D$187,MATCH('貼_てんさい(市町村別・e-stat)'!$A63,'貼_てんさい(市町村別・e-stat)'!K$9:K$187,0)),"-")</f>
        <v>紋別市</v>
      </c>
      <c r="W205" t="str">
        <f>IFERROR(INDEX('貼_てんさい(市町村別・e-stat)'!$D$9:$D$187,MATCH('貼_てんさい(市町村別・e-stat)'!$A63,'貼_てんさい(市町村別・e-stat)'!L$9:L$187,0)),"-")</f>
        <v>滝上町</v>
      </c>
      <c r="X205" t="str">
        <f>IFERROR(INDEX('貼_てんさい(市町村別・e-stat)'!$D$9:$D$187,MATCH('貼_てんさい(市町村別・e-stat)'!$A63,'貼_てんさい(市町村別・e-stat)'!M$9:M$187,0)),"-")</f>
        <v>足寄町</v>
      </c>
      <c r="Y205" t="str">
        <f>IFERROR(INDEX('貼_そば(市町村別・e-stat)'!$D$9:$D$187,MATCH('貼_そば(市町村別・e-stat)'!$A63,'貼_そば(市町村別・e-stat)'!K$9:K$187,0)),"-")</f>
        <v>津別町</v>
      </c>
      <c r="Z205" t="str">
        <f>IFERROR(INDEX('貼_そば(市町村別・e-stat)'!$D$9:$D$187,MATCH('貼_そば(市町村別・e-stat)'!$A63,'貼_そば(市町村別・e-stat)'!L$9:L$187,0)),"-")</f>
        <v>留萌市</v>
      </c>
      <c r="AA205" t="str">
        <f>IFERROR(INDEX('貼_そば(市町村別・e-stat)'!$D$9:$D$187,MATCH('貼_そば(市町村別・e-stat)'!$A63,'貼_そば(市町村別・e-stat)'!M$9:M$187,0)),"-")</f>
        <v>三笠市</v>
      </c>
      <c r="AB205" t="str">
        <f>IFERROR(INDEX('貼_ばれいしょ(市町村別・公表資料)'!$M$16:$M$194,MATCH('貼_ばれいしょ(市町村別・公表資料)'!$L70,'貼_ばれいしょ(市町村別・公表資料)'!O$16:O$194,0)),"-")</f>
        <v>旭川市</v>
      </c>
      <c r="AC205" t="str">
        <f>IFERROR(INDEX('貼_ばれいしょ(市町村別・公表資料)'!$M$16:$M$194,MATCH('貼_ばれいしょ(市町村別・公表資料)'!$L70,'貼_ばれいしょ(市町村別・公表資料)'!U$16:U$194,0)),"-")</f>
        <v>石狩市</v>
      </c>
      <c r="AD205" t="str">
        <f>IFERROR(INDEX('貼_ばれいしょ(市町村別・公表資料)'!$M$16:$M$194,MATCH('貼_ばれいしょ(市町村別・公表資料)'!$L70,'貼_ばれいしょ(市町村別・公表資料)'!AA$16:AA$194,0)),"-")</f>
        <v>共和町</v>
      </c>
      <c r="AE205" t="str">
        <f>IFERROR(INDEX('貼_なたね(市町村別・e-stat)'!$D$9:$D$187,MATCH('貼_なたね(市町村別・e-stat)'!$A63,'貼_なたね(市町村別・e-stat)'!K$9:K$187,0)),"-")</f>
        <v>-</v>
      </c>
      <c r="AF205" t="str">
        <f>IFERROR(INDEX('貼_なたね(市町村別・e-stat)'!$D$9:$D$187,MATCH('貼_なたね(市町村別・e-stat)'!$A63,'貼_なたね(市町村別・e-stat)'!L$9:L$187,0)),"-")</f>
        <v>-</v>
      </c>
      <c r="AG205" t="str">
        <f>IFERROR(INDEX('貼_なたね(市町村別・e-stat)'!$D$9:$D$187,MATCH('貼_なたね(市町村別・e-stat)'!$A63,'貼_なたね(市町村別・e-stat)'!M$9:M$187,0)),"-")</f>
        <v>-</v>
      </c>
    </row>
    <row r="206" spans="3:33">
      <c r="C206">
        <v>56</v>
      </c>
      <c r="D206" t="str">
        <f>IFERROR(INDEX('貼_耕地面積(市町村別・e-stat)'!$D$9:$D$187,MATCH('貼_耕地面積(市町村別・e-stat)'!$A64,'貼_耕地面積(市町村別・e-stat)'!K$9:K$187,0)),"-")</f>
        <v>中札内村</v>
      </c>
      <c r="E206" t="str">
        <f>IFERROR(INDEX('貼_耕地面積(市町村別・e-stat)'!$D$9:$D$187,MATCH('貼_耕地面積(市町村別・e-stat)'!$A64,'貼_耕地面積(市町村別・e-stat)'!L$9:L$187,0)),"-")</f>
        <v>北見市</v>
      </c>
      <c r="F206" t="str">
        <f>IFERROR(INDEX('貼_耕地面積(市町村別・e-stat)'!$D$9:$D$187,MATCH('貼_耕地面積(市町村別・e-stat)'!$A64,'貼_耕地面積(市町村別・e-stat)'!M$9:M$187,0)),"-")</f>
        <v>八雲町</v>
      </c>
      <c r="G206" t="str">
        <f>IFERROR(INDEX('貼_水稲(市町村別・e-stat)'!$D$9:$D$187,MATCH('貼_水稲(市町村別・e-stat)'!$A64,'貼_水稲(市町村別・e-stat)'!I$9:I$187,0)),"-")</f>
        <v>赤平市</v>
      </c>
      <c r="H206" t="str">
        <f>IFERROR(INDEX('貼_水稲(市町村別・e-stat)'!$D$9:$D$187,MATCH('貼_水稲(市町村別・e-stat)'!$A64,'貼_水稲(市町村別・e-stat)'!J$9:J$187,0)),"-")</f>
        <v>仁木町</v>
      </c>
      <c r="I206" t="str">
        <f>IFERROR(INDEX('貼_水稲(市町村別・e-stat)'!$D$9:$D$187,MATCH('貼_水稲(市町村別・e-stat)'!$A64,'貼_水稲(市町村別・e-stat)'!K$9:K$187,0)),"-")</f>
        <v>由仁町</v>
      </c>
      <c r="J206" t="str">
        <f>IFERROR(INDEX('貼_小麦(市町村別・e-stat)'!$D$9:$D$187,MATCH('貼_小麦(市町村別・e-stat)'!$A64,'貼_小麦(市町村別・e-stat)'!Z$9:Z$187,0)),"-")</f>
        <v>倶知安町</v>
      </c>
      <c r="K206" t="str">
        <f>IFERROR(INDEX('貼_小麦(市町村別・e-stat)'!$D$9:$D$187,MATCH('貼_小麦(市町村別・e-stat)'!$A64,'貼_小麦(市町村別・e-stat)'!AA$9:AA$187,0)),"-")</f>
        <v>倶知安町</v>
      </c>
      <c r="L206" t="str">
        <f>IFERROR(INDEX('貼_小麦(市町村別・e-stat)'!$D$9:$D$187,MATCH('貼_小麦(市町村別・e-stat)'!$A64,'貼_小麦(市町村別・e-stat)'!AB$9:AB$187,0)),"-")</f>
        <v>今金町</v>
      </c>
      <c r="M206" t="str">
        <f>IFERROR(INDEX('貼_小麦(市町村別・公表資料)'!$AH$38:$AH$216,MATCH('貼_小麦(市町村別・公表資料)'!$AG93,'貼_小麦(市町村別・公表資料)'!BB$38:BB$216,0)),"-")</f>
        <v>置戸町</v>
      </c>
      <c r="N206" t="str">
        <f>IFERROR(INDEX('貼_小麦(市町村別・公表資料)'!$AH$38:$AH$216,MATCH('貼_小麦(市町村別・公表資料)'!$AG93,'貼_小麦(市町村別・公表資料)'!BH$38:BH$216,0)),"-")</f>
        <v>東神楽町</v>
      </c>
      <c r="O206" t="str">
        <f>IFERROR(INDEX('貼_小麦(市町村別・公表資料)'!$AH$38:$AH$216,MATCH('貼_小麦(市町村別・公表資料)'!$AG93,'貼_小麦(市町村別・公表資料)'!BN$38:BN$216,0)),"-")</f>
        <v>遠軽町</v>
      </c>
      <c r="P206" t="str">
        <f>IFERROR(INDEX('貼_小麦(市町村別・公表資料)'!$AH$38:$AH$216,MATCH('貼_小麦(市町村別・公表資料)'!$AG93,'貼_小麦(市町村別・公表資料)'!BT$38:BT$216,0)),"-")</f>
        <v>北広島市</v>
      </c>
      <c r="Q206" t="str">
        <f>IFERROR(INDEX('貼_小麦(市町村別・公表資料)'!$AH$38:$AH$216,MATCH('貼_小麦(市町村別・公表資料)'!$AG93,'貼_小麦(市町村別・公表資料)'!BZ$38:BZ$216,0)),"-")</f>
        <v>北広島市</v>
      </c>
      <c r="R206" t="str">
        <f>IFERROR(INDEX('貼_小麦(市町村別・公表資料)'!$AH$38:$AH$216,MATCH('貼_小麦(市町村別・公表資料)'!$AG93,'貼_小麦(市町村別・公表資料)'!CF$38:CF$216,0)),"-")</f>
        <v>苫前町</v>
      </c>
      <c r="S206" t="str">
        <f>IFERROR(INDEX('貼_大豆(市町村別・e-stat)'!$C$9:$C$187,MATCH('貼_大豆(市町村別・e-stat)'!$A64,'貼_大豆(市町村別・e-stat)'!J$9:J$187,0)),"-")</f>
        <v>斜里町</v>
      </c>
      <c r="T206" t="str">
        <f>IFERROR(INDEX('貼_大豆(市町村別・e-stat)'!$C$9:$C$187,MATCH('貼_大豆(市町村別・e-stat)'!$A64,'貼_大豆(市町村別・e-stat)'!K$9:K$187,0)),"-")</f>
        <v>富良野市</v>
      </c>
      <c r="U206" t="str">
        <f>IFERROR(INDEX('貼_大豆(市町村別・e-stat)'!$C$9:$C$187,MATCH('貼_大豆(市町村別・e-stat)'!$A64,'貼_大豆(市町村別・e-stat)'!L$9:L$187,0)),"-")</f>
        <v>北見市</v>
      </c>
      <c r="V206" t="str">
        <f>IFERROR(INDEX('貼_てんさい(市町村別・e-stat)'!$D$9:$D$187,MATCH('貼_てんさい(市町村別・e-stat)'!$A64,'貼_てんさい(市町村別・e-stat)'!K$9:K$187,0)),"-")</f>
        <v>厚沢部町</v>
      </c>
      <c r="W206" t="str">
        <f>IFERROR(INDEX('貼_てんさい(市町村別・e-stat)'!$D$9:$D$187,MATCH('貼_てんさい(市町村別・e-stat)'!$A64,'貼_てんさい(市町村別・e-stat)'!L$9:L$187,0)),"-")</f>
        <v>厚沢部町</v>
      </c>
      <c r="X206" t="str">
        <f>IFERROR(INDEX('貼_てんさい(市町村別・e-stat)'!$D$9:$D$187,MATCH('貼_てんさい(市町村別・e-stat)'!$A64,'貼_てんさい(市町村別・e-stat)'!M$9:M$187,0)),"-")</f>
        <v>月形町</v>
      </c>
      <c r="Y206" t="str">
        <f>IFERROR(INDEX('貼_そば(市町村別・e-stat)'!$D$9:$D$187,MATCH('貼_そば(市町村別・e-stat)'!$A64,'貼_そば(市町村別・e-stat)'!K$9:K$187,0)),"-")</f>
        <v>鹿追町</v>
      </c>
      <c r="Z206" t="str">
        <f>IFERROR(INDEX('貼_そば(市町村別・e-stat)'!$D$9:$D$187,MATCH('貼_そば(市町村別・e-stat)'!$A64,'貼_そば(市町村別・e-stat)'!L$9:L$187,0)),"-")</f>
        <v>羽幌町</v>
      </c>
      <c r="AA206" t="str">
        <f>IFERROR(INDEX('貼_そば(市町村別・e-stat)'!$D$9:$D$187,MATCH('貼_そば(市町村別・e-stat)'!$A64,'貼_そば(市町村別・e-stat)'!M$9:M$187,0)),"-")</f>
        <v>雨竜町</v>
      </c>
      <c r="AB206" t="str">
        <f>IFERROR(INDEX('貼_ばれいしょ(市町村別・公表資料)'!$M$16:$M$194,MATCH('貼_ばれいしょ(市町村別・公表資料)'!$L71,'貼_ばれいしょ(市町村別・公表資料)'!O$16:O$194,0)),"-")</f>
        <v>中富良野町</v>
      </c>
      <c r="AC206" t="str">
        <f>IFERROR(INDEX('貼_ばれいしょ(市町村別・公表資料)'!$M$16:$M$194,MATCH('貼_ばれいしょ(市町村別・公表資料)'!$L71,'貼_ばれいしょ(市町村別・公表資料)'!U$16:U$194,0)),"-")</f>
        <v>厚真町</v>
      </c>
      <c r="AD206" t="str">
        <f>IFERROR(INDEX('貼_ばれいしょ(市町村別・公表資料)'!$M$16:$M$194,MATCH('貼_ばれいしょ(市町村別・公表資料)'!$L71,'貼_ばれいしょ(市町村別・公表資料)'!AA$16:AA$194,0)),"-")</f>
        <v>今金町</v>
      </c>
      <c r="AE206" t="str">
        <f>IFERROR(INDEX('貼_なたね(市町村別・e-stat)'!$D$9:$D$187,MATCH('貼_なたね(市町村別・e-stat)'!$A64,'貼_なたね(市町村別・e-stat)'!K$9:K$187,0)),"-")</f>
        <v>-</v>
      </c>
      <c r="AF206" t="str">
        <f>IFERROR(INDEX('貼_なたね(市町村別・e-stat)'!$D$9:$D$187,MATCH('貼_なたね(市町村別・e-stat)'!$A64,'貼_なたね(市町村別・e-stat)'!L$9:L$187,0)),"-")</f>
        <v>-</v>
      </c>
      <c r="AG206" t="str">
        <f>IFERROR(INDEX('貼_なたね(市町村別・e-stat)'!$D$9:$D$187,MATCH('貼_なたね(市町村別・e-stat)'!$A64,'貼_なたね(市町村別・e-stat)'!M$9:M$187,0)),"-")</f>
        <v>-</v>
      </c>
    </row>
    <row r="207" spans="3:33">
      <c r="C207">
        <v>57</v>
      </c>
      <c r="D207" t="str">
        <f>IFERROR(INDEX('貼_耕地面積(市町村別・e-stat)'!$D$9:$D$187,MATCH('貼_耕地面積(市町村別・e-stat)'!$A65,'貼_耕地面積(市町村別・e-stat)'!K$9:K$187,0)),"-")</f>
        <v>訓子府町</v>
      </c>
      <c r="E207" t="str">
        <f>IFERROR(INDEX('貼_耕地面積(市町村別・e-stat)'!$D$9:$D$187,MATCH('貼_耕地面積(市町村別・e-stat)'!$A65,'貼_耕地面積(市町村別・e-stat)'!L$9:L$187,0)),"-")</f>
        <v>日高町</v>
      </c>
      <c r="F207" t="str">
        <f>IFERROR(INDEX('貼_耕地面積(市町村別・e-stat)'!$D$9:$D$187,MATCH('貼_耕地面積(市町村別・e-stat)'!$A65,'貼_耕地面積(市町村別・e-stat)'!M$9:M$187,0)),"-")</f>
        <v>浜頓別町</v>
      </c>
      <c r="G207" t="str">
        <f>IFERROR(INDEX('貼_水稲(市町村別・e-stat)'!$D$9:$D$187,MATCH('貼_水稲(市町村別・e-stat)'!$A65,'貼_水稲(市町村別・e-stat)'!I$9:I$187,0)),"-")</f>
        <v>留萌市</v>
      </c>
      <c r="H207" t="str">
        <f>IFERROR(INDEX('貼_水稲(市町村別・e-stat)'!$D$9:$D$187,MATCH('貼_水稲(市町村別・e-stat)'!$A65,'貼_水稲(市町村別・e-stat)'!J$9:J$187,0)),"-")</f>
        <v>留萌市</v>
      </c>
      <c r="I207" t="str">
        <f>IFERROR(INDEX('貼_水稲(市町村別・e-stat)'!$D$9:$D$187,MATCH('貼_水稲(市町村別・e-stat)'!$A65,'貼_水稲(市町村別・e-stat)'!K$9:K$187,0)),"-")</f>
        <v>赤井川村</v>
      </c>
      <c r="J207" t="str">
        <f>IFERROR(INDEX('貼_小麦(市町村別・e-stat)'!$D$9:$D$187,MATCH('貼_小麦(市町村別・e-stat)'!$A65,'貼_小麦(市町村別・e-stat)'!Z$9:Z$187,0)),"-")</f>
        <v>置戸町</v>
      </c>
      <c r="K207" t="str">
        <f>IFERROR(INDEX('貼_小麦(市町村別・e-stat)'!$D$9:$D$187,MATCH('貼_小麦(市町村別・e-stat)'!$A65,'貼_小麦(市町村別・e-stat)'!AA$9:AA$187,0)),"-")</f>
        <v>厚沢部町</v>
      </c>
      <c r="L207" t="str">
        <f>IFERROR(INDEX('貼_小麦(市町村別・e-stat)'!$D$9:$D$187,MATCH('貼_小麦(市町村別・e-stat)'!$A65,'貼_小麦(市町村別・e-stat)'!AB$9:AB$187,0)),"-")</f>
        <v>沼田町</v>
      </c>
      <c r="M207" t="str">
        <f>IFERROR(INDEX('貼_小麦(市町村別・公表資料)'!$AH$38:$AH$216,MATCH('貼_小麦(市町村別・公表資料)'!$AG94,'貼_小麦(市町村別・公表資料)'!BB$38:BB$216,0)),"-")</f>
        <v>恵庭市</v>
      </c>
      <c r="N207" t="str">
        <f>IFERROR(INDEX('貼_小麦(市町村別・公表資料)'!$AH$38:$AH$216,MATCH('貼_小麦(市町村別・公表資料)'!$AG94,'貼_小麦(市町村別・公表資料)'!BH$38:BH$216,0)),"-")</f>
        <v>月形町</v>
      </c>
      <c r="O207" t="str">
        <f>IFERROR(INDEX('貼_小麦(市町村別・公表資料)'!$AH$38:$AH$216,MATCH('貼_小麦(市町村別・公表資料)'!$AG94,'貼_小麦(市町村別・公表資料)'!BN$38:BN$216,0)),"-")</f>
        <v>弟子屈町</v>
      </c>
      <c r="P207" t="str">
        <f>IFERROR(INDEX('貼_小麦(市町村別・公表資料)'!$AH$38:$AH$216,MATCH('貼_小麦(市町村別・公表資料)'!$AG94,'貼_小麦(市町村別・公表資料)'!BT$38:BT$216,0)),"-")</f>
        <v>真狩村</v>
      </c>
      <c r="Q207" t="str">
        <f>IFERROR(INDEX('貼_小麦(市町村別・公表資料)'!$AH$38:$AH$216,MATCH('貼_小麦(市町村別・公表資料)'!$AG94,'貼_小麦(市町村別・公表資料)'!BZ$38:BZ$216,0)),"-")</f>
        <v>奈井江町</v>
      </c>
      <c r="R207" t="str">
        <f>IFERROR(INDEX('貼_小麦(市町村別・公表資料)'!$AH$38:$AH$216,MATCH('貼_小麦(市町村別・公表資料)'!$AG94,'貼_小麦(市町村別・公表資料)'!CF$38:CF$216,0)),"-")</f>
        <v>名寄市</v>
      </c>
      <c r="S207" t="str">
        <f>IFERROR(INDEX('貼_大豆(市町村別・e-stat)'!$C$9:$C$187,MATCH('貼_大豆(市町村別・e-stat)'!$A65,'貼_大豆(市町村別・e-stat)'!J$9:J$187,0)),"-")</f>
        <v>沼田町</v>
      </c>
      <c r="T207" t="str">
        <f>IFERROR(INDEX('貼_大豆(市町村別・e-stat)'!$C$9:$C$187,MATCH('貼_大豆(市町村別・e-stat)'!$A65,'貼_大豆(市町村別・e-stat)'!K$9:K$187,0)),"-")</f>
        <v>沼田町</v>
      </c>
      <c r="U207" t="str">
        <f>IFERROR(INDEX('貼_大豆(市町村別・e-stat)'!$C$9:$C$187,MATCH('貼_大豆(市町村別・e-stat)'!$A65,'貼_大豆(市町村別・e-stat)'!L$9:L$187,0)),"-")</f>
        <v>日高町</v>
      </c>
      <c r="V207" t="str">
        <f>IFERROR(INDEX('貼_てんさい(市町村別・e-stat)'!$D$9:$D$187,MATCH('貼_てんさい(市町村別・e-stat)'!$A65,'貼_てんさい(市町村別・e-stat)'!K$9:K$187,0)),"-")</f>
        <v>遠別町</v>
      </c>
      <c r="W207" t="str">
        <f>IFERROR(INDEX('貼_てんさい(市町村別・e-stat)'!$D$9:$D$187,MATCH('貼_てんさい(市町村別・e-stat)'!$A65,'貼_てんさい(市町村別・e-stat)'!L$9:L$187,0)),"-")</f>
        <v>中標津町</v>
      </c>
      <c r="X207" t="str">
        <f>IFERROR(INDEX('貼_てんさい(市町村別・e-stat)'!$D$9:$D$187,MATCH('貼_てんさい(市町村別・e-stat)'!$A65,'貼_てんさい(市町村別・e-stat)'!M$9:M$187,0)),"-")</f>
        <v>士別市</v>
      </c>
      <c r="Y207" t="str">
        <f>IFERROR(INDEX('貼_そば(市町村別・e-stat)'!$D$9:$D$187,MATCH('貼_そば(市町村別・e-stat)'!$A65,'貼_そば(市町村別・e-stat)'!K$9:K$187,0)),"-")</f>
        <v>幕別町</v>
      </c>
      <c r="Z207" t="str">
        <f>IFERROR(INDEX('貼_そば(市町村別・e-stat)'!$D$9:$D$187,MATCH('貼_そば(市町村別・e-stat)'!$A65,'貼_そば(市町村別・e-stat)'!L$9:L$187,0)),"-")</f>
        <v>仁木町</v>
      </c>
      <c r="AA207" t="str">
        <f>IFERROR(INDEX('貼_そば(市町村別・e-stat)'!$D$9:$D$187,MATCH('貼_そば(市町村別・e-stat)'!$A65,'貼_そば(市町村別・e-stat)'!M$9:M$187,0)),"-")</f>
        <v>幌加内町</v>
      </c>
      <c r="AB207" t="str">
        <f>IFERROR(INDEX('貼_ばれいしょ(市町村別・公表資料)'!$M$16:$M$194,MATCH('貼_ばれいしょ(市町村別・公表資料)'!$L72,'貼_ばれいしょ(市町村別・公表資料)'!O$16:O$194,0)),"-")</f>
        <v>長沼町</v>
      </c>
      <c r="AC207" t="str">
        <f>IFERROR(INDEX('貼_ばれいしょ(市町村別・公表資料)'!$M$16:$M$194,MATCH('貼_ばれいしょ(市町村別・公表資料)'!$L72,'貼_ばれいしょ(市町村別・公表資料)'!U$16:U$194,0)),"-")</f>
        <v>中富良野町</v>
      </c>
      <c r="AD207" t="str">
        <f>IFERROR(INDEX('貼_ばれいしょ(市町村別・公表資料)'!$M$16:$M$194,MATCH('貼_ばれいしょ(市町村別・公表資料)'!$L72,'貼_ばれいしょ(市町村別・公表資料)'!AA$16:AA$194,0)),"-")</f>
        <v>ニセコ町</v>
      </c>
      <c r="AE207" t="str">
        <f>IFERROR(INDEX('貼_なたね(市町村別・e-stat)'!$D$9:$D$187,MATCH('貼_なたね(市町村別・e-stat)'!$A65,'貼_なたね(市町村別・e-stat)'!K$9:K$187,0)),"-")</f>
        <v>-</v>
      </c>
      <c r="AF207" t="str">
        <f>IFERROR(INDEX('貼_なたね(市町村別・e-stat)'!$D$9:$D$187,MATCH('貼_なたね(市町村別・e-stat)'!$A65,'貼_なたね(市町村別・e-stat)'!L$9:L$187,0)),"-")</f>
        <v>-</v>
      </c>
      <c r="AG207" t="str">
        <f>IFERROR(INDEX('貼_なたね(市町村別・e-stat)'!$D$9:$D$187,MATCH('貼_なたね(市町村別・e-stat)'!$A65,'貼_なたね(市町村別・e-stat)'!M$9:M$187,0)),"-")</f>
        <v>-</v>
      </c>
    </row>
    <row r="208" spans="3:33">
      <c r="C208">
        <v>58</v>
      </c>
      <c r="D208" t="str">
        <f>IFERROR(INDEX('貼_耕地面積(市町村別・e-stat)'!$D$9:$D$187,MATCH('貼_耕地面積(市町村別・e-stat)'!$A66,'貼_耕地面積(市町村別・e-stat)'!K$9:K$187,0)),"-")</f>
        <v>江別市</v>
      </c>
      <c r="E208" t="str">
        <f>IFERROR(INDEX('貼_耕地面積(市町村別・e-stat)'!$D$9:$D$187,MATCH('貼_耕地面積(市町村別・e-stat)'!$A66,'貼_耕地面積(市町村別・e-stat)'!L$9:L$187,0)),"-")</f>
        <v>倶知安町</v>
      </c>
      <c r="F208" t="str">
        <f>IFERROR(INDEX('貼_耕地面積(市町村別・e-stat)'!$D$9:$D$187,MATCH('貼_耕地面積(市町村別・e-stat)'!$A66,'貼_耕地面積(市町村別・e-stat)'!M$9:M$187,0)),"-")</f>
        <v>津別町</v>
      </c>
      <c r="G208" t="str">
        <f>IFERROR(INDEX('貼_水稲(市町村別・e-stat)'!$D$9:$D$187,MATCH('貼_水稲(市町村別・e-stat)'!$A66,'貼_水稲(市町村別・e-stat)'!I$9:I$187,0)),"-")</f>
        <v>知内町</v>
      </c>
      <c r="H208" t="str">
        <f>IFERROR(INDEX('貼_水稲(市町村別・e-stat)'!$D$9:$D$187,MATCH('貼_水稲(市町村別・e-stat)'!$A66,'貼_水稲(市町村別・e-stat)'!J$9:J$187,0)),"-")</f>
        <v>知内町</v>
      </c>
      <c r="I208" t="str">
        <f>IFERROR(INDEX('貼_水稲(市町村別・e-stat)'!$D$9:$D$187,MATCH('貼_水稲(市町村別・e-stat)'!$A66,'貼_水稲(市町村別・e-stat)'!K$9:K$187,0)),"-")</f>
        <v>平取町</v>
      </c>
      <c r="J208" t="str">
        <f>IFERROR(INDEX('貼_小麦(市町村別・e-stat)'!$D$9:$D$187,MATCH('貼_小麦(市町村別・e-stat)'!$A66,'貼_小麦(市町村別・e-stat)'!Z$9:Z$187,0)),"-")</f>
        <v>新得町</v>
      </c>
      <c r="K208" t="str">
        <f>IFERROR(INDEX('貼_小麦(市町村別・e-stat)'!$D$9:$D$187,MATCH('貼_小麦(市町村別・e-stat)'!$A66,'貼_小麦(市町村別・e-stat)'!AA$9:AA$187,0)),"-")</f>
        <v>滝上町</v>
      </c>
      <c r="L208" t="str">
        <f>IFERROR(INDEX('貼_小麦(市町村別・e-stat)'!$D$9:$D$187,MATCH('貼_小麦(市町村別・e-stat)'!$A66,'貼_小麦(市町村別・e-stat)'!AB$9:AB$187,0)),"-")</f>
        <v>陸別町</v>
      </c>
      <c r="M208" t="str">
        <f>IFERROR(INDEX('貼_小麦(市町村別・公表資料)'!$AH$38:$AH$216,MATCH('貼_小麦(市町村別・公表資料)'!$AG95,'貼_小麦(市町村別・公表資料)'!BB$38:BB$216,0)),"-")</f>
        <v>滝上町</v>
      </c>
      <c r="N208" t="str">
        <f>IFERROR(INDEX('貼_小麦(市町村別・公表資料)'!$AH$38:$AH$216,MATCH('貼_小麦(市町村別・公表資料)'!$AG95,'貼_小麦(市町村別・公表資料)'!BH$38:BH$216,0)),"-")</f>
        <v>和寒町</v>
      </c>
      <c r="O208" t="str">
        <f>IFERROR(INDEX('貼_小麦(市町村別・公表資料)'!$AH$38:$AH$216,MATCH('貼_小麦(市町村別・公表資料)'!$AG95,'貼_小麦(市町村別・公表資料)'!BN$38:BN$216,0)),"-")</f>
        <v>栗山町</v>
      </c>
      <c r="P208" t="str">
        <f>IFERROR(INDEX('貼_小麦(市町村別・公表資料)'!$AH$38:$AH$216,MATCH('貼_小麦(市町村別・公表資料)'!$AG95,'貼_小麦(市町村別・公表資料)'!BT$38:BT$216,0)),"-")</f>
        <v>江差町</v>
      </c>
      <c r="Q208" t="str">
        <f>IFERROR(INDEX('貼_小麦(市町村別・公表資料)'!$AH$38:$AH$216,MATCH('貼_小麦(市町村別・公表資料)'!$AG95,'貼_小麦(市町村別・公表資料)'!BZ$38:BZ$216,0)),"-")</f>
        <v>浦幌町</v>
      </c>
      <c r="R208" t="str">
        <f>IFERROR(INDEX('貼_小麦(市町村別・公表資料)'!$AH$38:$AH$216,MATCH('貼_小麦(市町村別・公表資料)'!$AG95,'貼_小麦(市町村別・公表資料)'!CF$38:CF$216,0)),"-")</f>
        <v>上ノ国町</v>
      </c>
      <c r="S208" t="str">
        <f>IFERROR(INDEX('貼_大豆(市町村別・e-stat)'!$C$9:$C$187,MATCH('貼_大豆(市町村別・e-stat)'!$A66,'貼_大豆(市町村別・e-stat)'!J$9:J$187,0)),"-")</f>
        <v>北斗市</v>
      </c>
      <c r="T208" t="str">
        <f>IFERROR(INDEX('貼_大豆(市町村別・e-stat)'!$C$9:$C$187,MATCH('貼_大豆(市町村別・e-stat)'!$A66,'貼_大豆(市町村別・e-stat)'!K$9:K$187,0)),"-")</f>
        <v>訓子府町</v>
      </c>
      <c r="U208" t="str">
        <f>IFERROR(INDEX('貼_大豆(市町村別・e-stat)'!$C$9:$C$187,MATCH('貼_大豆(市町村別・e-stat)'!$A66,'貼_大豆(市町村別・e-stat)'!L$9:L$187,0)),"-")</f>
        <v>上川町</v>
      </c>
      <c r="V208" t="str">
        <f>IFERROR(INDEX('貼_てんさい(市町村別・e-stat)'!$D$9:$D$187,MATCH('貼_てんさい(市町村別・e-stat)'!$A66,'貼_てんさい(市町村別・e-stat)'!K$9:K$187,0)),"-")</f>
        <v>滝上町</v>
      </c>
      <c r="W208" t="str">
        <f>IFERROR(INDEX('貼_てんさい(市町村別・e-stat)'!$D$9:$D$187,MATCH('貼_てんさい(市町村別・e-stat)'!$A66,'貼_てんさい(市町村別・e-stat)'!L$9:L$187,0)),"-")</f>
        <v>東神楽町</v>
      </c>
      <c r="X208" t="str">
        <f>IFERROR(INDEX('貼_てんさい(市町村別・e-stat)'!$D$9:$D$187,MATCH('貼_てんさい(市町村別・e-stat)'!$A66,'貼_てんさい(市町村別・e-stat)'!M$9:M$187,0)),"-")</f>
        <v>鹿追町</v>
      </c>
      <c r="Y208" t="str">
        <f>IFERROR(INDEX('貼_そば(市町村別・e-stat)'!$D$9:$D$187,MATCH('貼_そば(市町村別・e-stat)'!$A66,'貼_そば(市町村別・e-stat)'!K$9:K$187,0)),"-")</f>
        <v>仁木町</v>
      </c>
      <c r="Z208" t="str">
        <f>IFERROR(INDEX('貼_そば(市町村別・e-stat)'!$D$9:$D$187,MATCH('貼_そば(市町村別・e-stat)'!$A66,'貼_そば(市町村別・e-stat)'!L$9:L$187,0)),"-")</f>
        <v>むかわ町</v>
      </c>
      <c r="AA208" t="str">
        <f>IFERROR(INDEX('貼_そば(市町村別・e-stat)'!$D$9:$D$187,MATCH('貼_そば(市町村別・e-stat)'!$A66,'貼_そば(市町村別・e-stat)'!M$9:M$187,0)),"-")</f>
        <v>砂川市</v>
      </c>
      <c r="AB208" t="str">
        <f>IFERROR(INDEX('貼_ばれいしょ(市町村別・公表資料)'!$M$16:$M$194,MATCH('貼_ばれいしょ(市町村別・公表資料)'!$L73,'貼_ばれいしょ(市町村別・公表資料)'!O$16:O$194,0)),"-")</f>
        <v>厚真町</v>
      </c>
      <c r="AC208" t="str">
        <f>IFERROR(INDEX('貼_ばれいしょ(市町村別・公表資料)'!$M$16:$M$194,MATCH('貼_ばれいしょ(市町村別・公表資料)'!$L73,'貼_ばれいしょ(市町村別・公表資料)'!U$16:U$194,0)),"-")</f>
        <v>黒松内町</v>
      </c>
      <c r="AD208" t="str">
        <f>IFERROR(INDEX('貼_ばれいしょ(市町村別・公表資料)'!$M$16:$M$194,MATCH('貼_ばれいしょ(市町村別・公表資料)'!$L73,'貼_ばれいしょ(市町村別・公表資料)'!AA$16:AA$194,0)),"-")</f>
        <v>真狩村</v>
      </c>
      <c r="AE208" t="str">
        <f>IFERROR(INDEX('貼_なたね(市町村別・e-stat)'!$D$9:$D$187,MATCH('貼_なたね(市町村別・e-stat)'!$A66,'貼_なたね(市町村別・e-stat)'!K$9:K$187,0)),"-")</f>
        <v>-</v>
      </c>
      <c r="AF208" t="str">
        <f>IFERROR(INDEX('貼_なたね(市町村別・e-stat)'!$D$9:$D$187,MATCH('貼_なたね(市町村別・e-stat)'!$A66,'貼_なたね(市町村別・e-stat)'!L$9:L$187,0)),"-")</f>
        <v>-</v>
      </c>
      <c r="AG208" t="str">
        <f>IFERROR(INDEX('貼_なたね(市町村別・e-stat)'!$D$9:$D$187,MATCH('貼_なたね(市町村別・e-stat)'!$A66,'貼_なたね(市町村別・e-stat)'!M$9:M$187,0)),"-")</f>
        <v>-</v>
      </c>
    </row>
    <row r="209" spans="3:33">
      <c r="C209">
        <v>59</v>
      </c>
      <c r="D209" t="str">
        <f>IFERROR(INDEX('貼_耕地面積(市町村別・e-stat)'!$D$9:$D$187,MATCH('貼_耕地面積(市町村別・e-stat)'!$A67,'貼_耕地面積(市町村別・e-stat)'!K$9:K$187,0)),"-")</f>
        <v>新冠町</v>
      </c>
      <c r="E209" t="str">
        <f>IFERROR(INDEX('貼_耕地面積(市町村別・e-stat)'!$D$9:$D$187,MATCH('貼_耕地面積(市町村別・e-stat)'!$A67,'貼_耕地面積(市町村別・e-stat)'!L$9:L$187,0)),"-")</f>
        <v>砂川市</v>
      </c>
      <c r="F209" t="str">
        <f>IFERROR(INDEX('貼_耕地面積(市町村別・e-stat)'!$D$9:$D$187,MATCH('貼_耕地面積(市町村別・e-stat)'!$A67,'貼_耕地面積(市町村別・e-stat)'!M$9:M$187,0)),"-")</f>
        <v>猿払村</v>
      </c>
      <c r="G209" t="str">
        <f>IFERROR(INDEX('貼_水稲(市町村別・e-stat)'!$D$9:$D$187,MATCH('貼_水稲(市町村別・e-stat)'!$A67,'貼_水稲(市町村別・e-stat)'!I$9:I$187,0)),"-")</f>
        <v>八雲町</v>
      </c>
      <c r="H209" t="str">
        <f>IFERROR(INDEX('貼_水稲(市町村別・e-stat)'!$D$9:$D$187,MATCH('貼_水稲(市町村別・e-stat)'!$A67,'貼_水稲(市町村別・e-stat)'!J$9:J$187,0)),"-")</f>
        <v>八雲町</v>
      </c>
      <c r="I209" t="str">
        <f>IFERROR(INDEX('貼_水稲(市町村別・e-stat)'!$D$9:$D$187,MATCH('貼_水稲(市町村別・e-stat)'!$A67,'貼_水稲(市町村別・e-stat)'!K$9:K$187,0)),"-")</f>
        <v>仁木町</v>
      </c>
      <c r="J209" t="str">
        <f>IFERROR(INDEX('貼_小麦(市町村別・e-stat)'!$D$9:$D$187,MATCH('貼_小麦(市町村別・e-stat)'!$A67,'貼_小麦(市町村別・e-stat)'!Z$9:Z$187,0)),"-")</f>
        <v>遠別町</v>
      </c>
      <c r="K209" t="str">
        <f>IFERROR(INDEX('貼_小麦(市町村別・e-stat)'!$D$9:$D$187,MATCH('貼_小麦(市町村別・e-stat)'!$A67,'貼_小麦(市町村別・e-stat)'!AA$9:AA$187,0)),"-")</f>
        <v>東神楽町</v>
      </c>
      <c r="L209" t="str">
        <f>IFERROR(INDEX('貼_小麦(市町村別・e-stat)'!$D$9:$D$187,MATCH('貼_小麦(市町村別・e-stat)'!$A67,'貼_小麦(市町村別・e-stat)'!AB$9:AB$187,0)),"-")</f>
        <v>安平町</v>
      </c>
      <c r="M209" t="str">
        <f>IFERROR(INDEX('貼_小麦(市町村別・公表資料)'!$AH$38:$AH$216,MATCH('貼_小麦(市町村別・公表資料)'!$AG96,'貼_小麦(市町村別・公表資料)'!BB$38:BB$216,0)),"-")</f>
        <v>倶知安町</v>
      </c>
      <c r="N209" t="str">
        <f>IFERROR(INDEX('貼_小麦(市町村別・公表資料)'!$AH$38:$AH$216,MATCH('貼_小麦(市町村別・公表資料)'!$AG96,'貼_小麦(市町村別・公表資料)'!BH$38:BH$216,0)),"-")</f>
        <v>厚真町</v>
      </c>
      <c r="O209" t="str">
        <f>IFERROR(INDEX('貼_小麦(市町村別・公表資料)'!$AH$38:$AH$216,MATCH('貼_小麦(市町村別・公表資料)'!$AG96,'貼_小麦(市町村別・公表資料)'!BN$38:BN$216,0)),"-")</f>
        <v>中富良野町</v>
      </c>
      <c r="P209" t="str">
        <f>IFERROR(INDEX('貼_小麦(市町村別・公表資料)'!$AH$38:$AH$216,MATCH('貼_小麦(市町村別・公表資料)'!$AG96,'貼_小麦(市町村別・公表資料)'!BT$38:BT$216,0)),"-")</f>
        <v>伊達市</v>
      </c>
      <c r="Q209" t="str">
        <f>IFERROR(INDEX('貼_小麦(市町村別・公表資料)'!$AH$38:$AH$216,MATCH('貼_小麦(市町村別・公表資料)'!$AG96,'貼_小麦(市町村別・公表資料)'!BZ$38:BZ$216,0)),"-")</f>
        <v>伊達市</v>
      </c>
      <c r="R209" t="str">
        <f>IFERROR(INDEX('貼_小麦(市町村別・公表資料)'!$AH$38:$AH$216,MATCH('貼_小麦(市町村別・公表資料)'!$AG96,'貼_小麦(市町村別・公表資料)'!CF$38:CF$216,0)),"-")</f>
        <v>厚沢部町</v>
      </c>
      <c r="S209" t="str">
        <f>IFERROR(INDEX('貼_大豆(市町村別・e-stat)'!$C$9:$C$187,MATCH('貼_大豆(市町村別・e-stat)'!$A67,'貼_大豆(市町村別・e-stat)'!J$9:J$187,0)),"-")</f>
        <v>佐呂間町</v>
      </c>
      <c r="T209" t="str">
        <f>IFERROR(INDEX('貼_大豆(市町村別・e-stat)'!$C$9:$C$187,MATCH('貼_大豆(市町村別・e-stat)'!$A67,'貼_大豆(市町村別・e-stat)'!K$9:K$187,0)),"-")</f>
        <v>当麻町</v>
      </c>
      <c r="U209" t="str">
        <f>IFERROR(INDEX('貼_大豆(市町村別・e-stat)'!$C$9:$C$187,MATCH('貼_大豆(市町村別・e-stat)'!$A67,'貼_大豆(市町村別・e-stat)'!L$9:L$187,0)),"-")</f>
        <v>平取町</v>
      </c>
      <c r="V209" t="str">
        <f>IFERROR(INDEX('貼_てんさい(市町村別・e-stat)'!$D$9:$D$187,MATCH('貼_てんさい(市町村別・e-stat)'!$A67,'貼_てんさい(市町村別・e-stat)'!K$9:K$187,0)),"-")</f>
        <v>江別市</v>
      </c>
      <c r="W209" t="str">
        <f>IFERROR(INDEX('貼_てんさい(市町村別・e-stat)'!$D$9:$D$187,MATCH('貼_てんさい(市町村別・e-stat)'!$A67,'貼_てんさい(市町村別・e-stat)'!L$9:L$187,0)),"-")</f>
        <v>南幌町</v>
      </c>
      <c r="X209" t="str">
        <f>IFERROR(INDEX('貼_てんさい(市町村別・e-stat)'!$D$9:$D$187,MATCH('貼_てんさい(市町村別・e-stat)'!$A67,'貼_てんさい(市町村別・e-stat)'!M$9:M$187,0)),"-")</f>
        <v>喜茂別町</v>
      </c>
      <c r="Y209" t="str">
        <f>IFERROR(INDEX('貼_そば(市町村別・e-stat)'!$D$9:$D$187,MATCH('貼_そば(市町村別・e-stat)'!$A67,'貼_そば(市町村別・e-stat)'!K$9:K$187,0)),"-")</f>
        <v>比布町</v>
      </c>
      <c r="Z209" t="str">
        <f>IFERROR(INDEX('貼_そば(市町村別・e-stat)'!$D$9:$D$187,MATCH('貼_そば(市町村別・e-stat)'!$A67,'貼_そば(市町村別・e-stat)'!L$9:L$187,0)),"-")</f>
        <v>北見市</v>
      </c>
      <c r="AA209" t="str">
        <f>IFERROR(INDEX('貼_そば(市町村別・e-stat)'!$D$9:$D$187,MATCH('貼_そば(市町村別・e-stat)'!$A67,'貼_そば(市町村別・e-stat)'!M$9:M$187,0)),"-")</f>
        <v>知内町</v>
      </c>
      <c r="AB209" t="str">
        <f>IFERROR(INDEX('貼_ばれいしょ(市町村別・公表資料)'!$M$16:$M$194,MATCH('貼_ばれいしょ(市町村別・公表資料)'!$L74,'貼_ばれいしょ(市町村別・公表資料)'!O$16:O$194,0)),"-")</f>
        <v>黒松内町</v>
      </c>
      <c r="AC209" t="str">
        <f>IFERROR(INDEX('貼_ばれいしょ(市町村別・公表資料)'!$M$16:$M$194,MATCH('貼_ばれいしょ(市町村別・公表資料)'!$L74,'貼_ばれいしょ(市町村別・公表資料)'!U$16:U$194,0)),"-")</f>
        <v>長沼町</v>
      </c>
      <c r="AD209" t="str">
        <f>IFERROR(INDEX('貼_ばれいしょ(市町村別・公表資料)'!$M$16:$M$194,MATCH('貼_ばれいしょ(市町村別・公表資料)'!$L74,'貼_ばれいしょ(市町村別・公表資料)'!AA$16:AA$194,0)),"-")</f>
        <v>伊達市</v>
      </c>
      <c r="AE209" t="str">
        <f>IFERROR(INDEX('貼_なたね(市町村別・e-stat)'!$D$9:$D$187,MATCH('貼_なたね(市町村別・e-stat)'!$A67,'貼_なたね(市町村別・e-stat)'!K$9:K$187,0)),"-")</f>
        <v>-</v>
      </c>
      <c r="AF209" t="str">
        <f>IFERROR(INDEX('貼_なたね(市町村別・e-stat)'!$D$9:$D$187,MATCH('貼_なたね(市町村別・e-stat)'!$A67,'貼_なたね(市町村別・e-stat)'!L$9:L$187,0)),"-")</f>
        <v>-</v>
      </c>
      <c r="AG209" t="str">
        <f>IFERROR(INDEX('貼_なたね(市町村別・e-stat)'!$D$9:$D$187,MATCH('貼_なたね(市町村別・e-stat)'!$A67,'貼_なたね(市町村別・e-stat)'!M$9:M$187,0)),"-")</f>
        <v>-</v>
      </c>
    </row>
    <row r="210" spans="3:33">
      <c r="C210">
        <v>60</v>
      </c>
      <c r="D210" t="str">
        <f>IFERROR(INDEX('貼_耕地面積(市町村別・e-stat)'!$D$9:$D$187,MATCH('貼_耕地面積(市町村別・e-stat)'!$A68,'貼_耕地面積(市町村別・e-stat)'!K$9:K$187,0)),"-")</f>
        <v>むかわ町</v>
      </c>
      <c r="E210" t="str">
        <f>IFERROR(INDEX('貼_耕地面積(市町村別・e-stat)'!$D$9:$D$187,MATCH('貼_耕地面積(市町村別・e-stat)'!$A68,'貼_耕地面積(市町村別・e-stat)'!L$9:L$187,0)),"-")</f>
        <v>江差町</v>
      </c>
      <c r="F210" t="str">
        <f>IFERROR(INDEX('貼_耕地面積(市町村別・e-stat)'!$D$9:$D$187,MATCH('貼_耕地面積(市町村別・e-stat)'!$A68,'貼_耕地面積(市町村別・e-stat)'!M$9:M$187,0)),"-")</f>
        <v>千歳市</v>
      </c>
      <c r="G210" t="str">
        <f>IFERROR(INDEX('貼_水稲(市町村別・e-stat)'!$D$9:$D$187,MATCH('貼_水稲(市町村別・e-stat)'!$A68,'貼_水稲(市町村別・e-stat)'!I$9:I$187,0)),"-")</f>
        <v>日高町</v>
      </c>
      <c r="H210" t="str">
        <f>IFERROR(INDEX('貼_水稲(市町村別・e-stat)'!$D$9:$D$187,MATCH('貼_水稲(市町村別・e-stat)'!$A68,'貼_水稲(市町村別・e-stat)'!J$9:J$187,0)),"-")</f>
        <v>日高町</v>
      </c>
      <c r="I210" t="str">
        <f>IFERROR(INDEX('貼_水稲(市町村別・e-stat)'!$D$9:$D$187,MATCH('貼_水稲(市町村別・e-stat)'!$A68,'貼_水稲(市町村別・e-stat)'!K$9:K$187,0)),"-")</f>
        <v>むかわ町</v>
      </c>
      <c r="J210" t="str">
        <f>IFERROR(INDEX('貼_小麦(市町村別・e-stat)'!$D$9:$D$187,MATCH('貼_小麦(市町村別・e-stat)'!$A68,'貼_小麦(市町村別・e-stat)'!Z$9:Z$187,0)),"-")</f>
        <v>和寒町</v>
      </c>
      <c r="K210" t="str">
        <f>IFERROR(INDEX('貼_小麦(市町村別・e-stat)'!$D$9:$D$187,MATCH('貼_小麦(市町村別・e-stat)'!$A68,'貼_小麦(市町村別・e-stat)'!AA$9:AA$187,0)),"-")</f>
        <v>和寒町</v>
      </c>
      <c r="L210" t="str">
        <f>IFERROR(INDEX('貼_小麦(市町村別・e-stat)'!$D$9:$D$187,MATCH('貼_小麦(市町村別・e-stat)'!$A68,'貼_小麦(市町村別・e-stat)'!AB$9:AB$187,0)),"-")</f>
        <v>美唄市</v>
      </c>
      <c r="M210" t="str">
        <f>IFERROR(INDEX('貼_小麦(市町村別・公表資料)'!$AH$38:$AH$216,MATCH('貼_小麦(市町村別・公表資料)'!$AG97,'貼_小麦(市町村別・公表資料)'!BB$38:BB$216,0)),"-")</f>
        <v>厚沢部町</v>
      </c>
      <c r="N210" t="str">
        <f>IFERROR(INDEX('貼_小麦(市町村別・公表資料)'!$AH$38:$AH$216,MATCH('貼_小麦(市町村別・公表資料)'!$AG97,'貼_小麦(市町村別・公表資料)'!BH$38:BH$216,0)),"-")</f>
        <v>倶知安町</v>
      </c>
      <c r="O210" t="str">
        <f>IFERROR(INDEX('貼_小麦(市町村別・公表資料)'!$AH$38:$AH$216,MATCH('貼_小麦(市町村別・公表資料)'!$AG97,'貼_小麦(市町村別・公表資料)'!BN$38:BN$216,0)),"-")</f>
        <v>安平町</v>
      </c>
      <c r="P210" t="str">
        <f>IFERROR(INDEX('貼_小麦(市町村別・公表資料)'!$AH$38:$AH$216,MATCH('貼_小麦(市町村別・公表資料)'!$AG97,'貼_小麦(市町村別・公表資料)'!BT$38:BT$216,0)),"-")</f>
        <v>和寒町</v>
      </c>
      <c r="Q210" t="str">
        <f>IFERROR(INDEX('貼_小麦(市町村別・公表資料)'!$AH$38:$AH$216,MATCH('貼_小麦(市町村別・公表資料)'!$AG97,'貼_小麦(市町村別・公表資料)'!BZ$38:BZ$216,0)),"-")</f>
        <v>京極町</v>
      </c>
      <c r="R210" t="str">
        <f>IFERROR(INDEX('貼_小麦(市町村別・公表資料)'!$AH$38:$AH$216,MATCH('貼_小麦(市町村別・公表資料)'!$AG97,'貼_小麦(市町村別・公表資料)'!CF$38:CF$216,0)),"-")</f>
        <v>奈井江町</v>
      </c>
      <c r="S210" t="str">
        <f>IFERROR(INDEX('貼_大豆(市町村別・e-stat)'!$C$9:$C$187,MATCH('貼_大豆(市町村別・e-stat)'!$A68,'貼_大豆(市町村別・e-stat)'!J$9:J$187,0)),"-")</f>
        <v>羽幌町</v>
      </c>
      <c r="T210" t="str">
        <f>IFERROR(INDEX('貼_大豆(市町村別・e-stat)'!$C$9:$C$187,MATCH('貼_大豆(市町村別・e-stat)'!$A68,'貼_大豆(市町村別・e-stat)'!K$9:K$187,0)),"-")</f>
        <v>ニセコ町</v>
      </c>
      <c r="U210" t="str">
        <f>IFERROR(INDEX('貼_大豆(市町村別・e-stat)'!$C$9:$C$187,MATCH('貼_大豆(市町村別・e-stat)'!$A68,'貼_大豆(市町村別・e-stat)'!L$9:L$187,0)),"-")</f>
        <v>長沼町</v>
      </c>
      <c r="V210" t="str">
        <f>IFERROR(INDEX('貼_てんさい(市町村別・e-stat)'!$D$9:$D$187,MATCH('貼_てんさい(市町村別・e-stat)'!$A68,'貼_てんさい(市町村別・e-stat)'!K$9:K$187,0)),"-")</f>
        <v>森町</v>
      </c>
      <c r="W210" t="str">
        <f>IFERROR(INDEX('貼_てんさい(市町村別・e-stat)'!$D$9:$D$187,MATCH('貼_てんさい(市町村別・e-stat)'!$A68,'貼_てんさい(市町村別・e-stat)'!L$9:L$187,0)),"-")</f>
        <v>名寄市</v>
      </c>
      <c r="X210" t="str">
        <f>IFERROR(INDEX('貼_てんさい(市町村別・e-stat)'!$D$9:$D$187,MATCH('貼_てんさい(市町村別・e-stat)'!$A68,'貼_てんさい(市町村別・e-stat)'!M$9:M$187,0)),"-")</f>
        <v>苫前町</v>
      </c>
      <c r="Y210" t="str">
        <f>IFERROR(INDEX('貼_そば(市町村別・e-stat)'!$D$9:$D$187,MATCH('貼_そば(市町村別・e-stat)'!$A68,'貼_そば(市町村別・e-stat)'!K$9:K$187,0)),"-")</f>
        <v>芽室町</v>
      </c>
      <c r="Z210" t="str">
        <f>IFERROR(INDEX('貼_そば(市町村別・e-stat)'!$D$9:$D$187,MATCH('貼_そば(市町村別・e-stat)'!$A68,'貼_そば(市町村別・e-stat)'!L$9:L$187,0)),"-")</f>
        <v>札幌市</v>
      </c>
      <c r="AA210" t="str">
        <f>IFERROR(INDEX('貼_そば(市町村別・e-stat)'!$D$9:$D$187,MATCH('貼_そば(市町村別・e-stat)'!$A68,'貼_そば(市町村別・e-stat)'!M$9:M$187,0)),"-")</f>
        <v>留萌市</v>
      </c>
      <c r="AB210" t="str">
        <f>IFERROR(INDEX('貼_ばれいしょ(市町村別・公表資料)'!$M$16:$M$194,MATCH('貼_ばれいしょ(市町村別・公表資料)'!$L75,'貼_ばれいしょ(市町村別・公表資料)'!O$16:O$194,0)),"-")</f>
        <v>むかわ町</v>
      </c>
      <c r="AC210" t="str">
        <f>IFERROR(INDEX('貼_ばれいしょ(市町村別・公表資料)'!$M$16:$M$194,MATCH('貼_ばれいしょ(市町村別・公表資料)'!$L75,'貼_ばれいしょ(市町村別・公表資料)'!U$16:U$194,0)),"-")</f>
        <v>安平町</v>
      </c>
      <c r="AD210" t="str">
        <f>IFERROR(INDEX('貼_ばれいしょ(市町村別・公表資料)'!$M$16:$M$194,MATCH('貼_ばれいしょ(市町村別・公表資料)'!$L75,'貼_ばれいしょ(市町村別・公表資料)'!AA$16:AA$194,0)),"-")</f>
        <v>美深町</v>
      </c>
      <c r="AE210" t="str">
        <f>IFERROR(INDEX('貼_なたね(市町村別・e-stat)'!$D$9:$D$187,MATCH('貼_なたね(市町村別・e-stat)'!$A68,'貼_なたね(市町村別・e-stat)'!K$9:K$187,0)),"-")</f>
        <v>-</v>
      </c>
      <c r="AF210" t="str">
        <f>IFERROR(INDEX('貼_なたね(市町村別・e-stat)'!$D$9:$D$187,MATCH('貼_なたね(市町村別・e-stat)'!$A68,'貼_なたね(市町村別・e-stat)'!L$9:L$187,0)),"-")</f>
        <v>-</v>
      </c>
      <c r="AG210" t="str">
        <f>IFERROR(INDEX('貼_なたね(市町村別・e-stat)'!$D$9:$D$187,MATCH('貼_なたね(市町村別・e-stat)'!$A68,'貼_なたね(市町村別・e-stat)'!M$9:M$187,0)),"-")</f>
        <v>-</v>
      </c>
    </row>
    <row r="211" spans="3:33">
      <c r="C211">
        <v>61</v>
      </c>
      <c r="D211" t="str">
        <f>IFERROR(INDEX('貼_耕地面積(市町村別・e-stat)'!$D$9:$D$187,MATCH('貼_耕地面積(市町村別・e-stat)'!$A69,'貼_耕地面積(市町村別・e-stat)'!K$9:K$187,0)),"-")</f>
        <v>新得町</v>
      </c>
      <c r="E211" t="str">
        <f>IFERROR(INDEX('貼_耕地面積(市町村別・e-stat)'!$D$9:$D$187,MATCH('貼_耕地面積(市町村別・e-stat)'!$A69,'貼_耕地面積(市町村別・e-stat)'!L$9:L$187,0)),"-")</f>
        <v>初山別村</v>
      </c>
      <c r="F211" t="str">
        <f>IFERROR(INDEX('貼_耕地面積(市町村別・e-stat)'!$D$9:$D$187,MATCH('貼_耕地面積(市町村別・e-stat)'!$A69,'貼_耕地面積(市町村別・e-stat)'!M$9:M$187,0)),"-")</f>
        <v>浦河町</v>
      </c>
      <c r="G211" t="str">
        <f>IFERROR(INDEX('貼_水稲(市町村別・e-stat)'!$D$9:$D$187,MATCH('貼_水稲(市町村別・e-stat)'!$A69,'貼_水稲(市町村別・e-stat)'!I$9:I$187,0)),"-")</f>
        <v>ニセコ町</v>
      </c>
      <c r="H211" t="str">
        <f>IFERROR(INDEX('貼_水稲(市町村別・e-stat)'!$D$9:$D$187,MATCH('貼_水稲(市町村別・e-stat)'!$A69,'貼_水稲(市町村別・e-stat)'!J$9:J$187,0)),"-")</f>
        <v>上川町</v>
      </c>
      <c r="I211" t="str">
        <f>IFERROR(INDEX('貼_水稲(市町村別・e-stat)'!$D$9:$D$187,MATCH('貼_水稲(市町村別・e-stat)'!$A69,'貼_水稲(市町村別・e-stat)'!K$9:K$187,0)),"-")</f>
        <v>蘭越町</v>
      </c>
      <c r="J211" t="str">
        <f>IFERROR(INDEX('貼_小麦(市町村別・e-stat)'!$D$9:$D$187,MATCH('貼_小麦(市町村別・e-stat)'!$A69,'貼_小麦(市町村別・e-stat)'!Z$9:Z$187,0)),"-")</f>
        <v>月形町</v>
      </c>
      <c r="K211" t="str">
        <f>IFERROR(INDEX('貼_小麦(市町村別・e-stat)'!$D$9:$D$187,MATCH('貼_小麦(市町村別・e-stat)'!$A69,'貼_小麦(市町村別・e-stat)'!AA$9:AA$187,0)),"-")</f>
        <v>月形町</v>
      </c>
      <c r="L211" t="str">
        <f>IFERROR(INDEX('貼_小麦(市町村別・e-stat)'!$D$9:$D$187,MATCH('貼_小麦(市町村別・e-stat)'!$A69,'貼_小麦(市町村別・e-stat)'!AB$9:AB$187,0)),"-")</f>
        <v>中富良野町</v>
      </c>
      <c r="M211" t="str">
        <f>IFERROR(INDEX('貼_小麦(市町村別・公表資料)'!$AH$38:$AH$216,MATCH('貼_小麦(市町村別・公表資料)'!$AG98,'貼_小麦(市町村別・公表資料)'!BB$38:BB$216,0)),"-")</f>
        <v>京極町</v>
      </c>
      <c r="N211" t="str">
        <f>IFERROR(INDEX('貼_小麦(市町村別・公表資料)'!$AH$38:$AH$216,MATCH('貼_小麦(市町村別・公表資料)'!$AG98,'貼_小麦(市町村別・公表資料)'!BH$38:BH$216,0)),"-")</f>
        <v>厚沢部町</v>
      </c>
      <c r="O211" t="str">
        <f>IFERROR(INDEX('貼_小麦(市町村別・公表資料)'!$AH$38:$AH$216,MATCH('貼_小麦(市町村別・公表資料)'!$AG98,'貼_小麦(市町村別・公表資料)'!BN$38:BN$216,0)),"-")</f>
        <v>倶知安町</v>
      </c>
      <c r="P211" t="str">
        <f>IFERROR(INDEX('貼_小麦(市町村別・公表資料)'!$AH$38:$AH$216,MATCH('貼_小麦(市町村別・公表資料)'!$AG98,'貼_小麦(市町村別・公表資料)'!BT$38:BT$216,0)),"-")</f>
        <v>浦幌町</v>
      </c>
      <c r="Q211" t="str">
        <f>IFERROR(INDEX('貼_小麦(市町村別・公表資料)'!$AH$38:$AH$216,MATCH('貼_小麦(市町村別・公表資料)'!$AG98,'貼_小麦(市町村別・公表資料)'!BZ$38:BZ$216,0)),"-")</f>
        <v>新篠津村</v>
      </c>
      <c r="R211" t="str">
        <f>IFERROR(INDEX('貼_小麦(市町村別・公表資料)'!$AH$38:$AH$216,MATCH('貼_小麦(市町村別・公表資料)'!$AG98,'貼_小麦(市町村別・公表資料)'!CF$38:CF$216,0)),"-")</f>
        <v>初山別村</v>
      </c>
      <c r="S211" t="str">
        <f>IFERROR(INDEX('貼_大豆(市町村別・e-stat)'!$C$9:$C$187,MATCH('貼_大豆(市町村別・e-stat)'!$A69,'貼_大豆(市町村別・e-stat)'!J$9:J$187,0)),"-")</f>
        <v>新十津川町</v>
      </c>
      <c r="T211" t="str">
        <f>IFERROR(INDEX('貼_大豆(市町村別・e-stat)'!$C$9:$C$187,MATCH('貼_大豆(市町村別・e-stat)'!$A69,'貼_大豆(市町村別・e-stat)'!K$9:K$187,0)),"-")</f>
        <v>新十津川町</v>
      </c>
      <c r="U211" t="str">
        <f>IFERROR(INDEX('貼_大豆(市町村別・e-stat)'!$C$9:$C$187,MATCH('貼_大豆(市町村別・e-stat)'!$A69,'貼_大豆(市町村別・e-stat)'!L$9:L$187,0)),"-")</f>
        <v>足寄町</v>
      </c>
      <c r="V211" t="str">
        <f>IFERROR(INDEX('貼_てんさい(市町村別・e-stat)'!$D$9:$D$187,MATCH('貼_てんさい(市町村別・e-stat)'!$A69,'貼_てんさい(市町村別・e-stat)'!K$9:K$187,0)),"-")</f>
        <v>東神楽町</v>
      </c>
      <c r="W211" t="str">
        <f>IFERROR(INDEX('貼_てんさい(市町村別・e-stat)'!$D$9:$D$187,MATCH('貼_てんさい(市町村別・e-stat)'!$A69,'貼_てんさい(市町村別・e-stat)'!L$9:L$187,0)),"-")</f>
        <v>美唄市</v>
      </c>
      <c r="X211" t="str">
        <f>IFERROR(INDEX('貼_てんさい(市町村別・e-stat)'!$D$9:$D$187,MATCH('貼_てんさい(市町村別・e-stat)'!$A69,'貼_てんさい(市町村別・e-stat)'!M$9:M$187,0)),"-")</f>
        <v>当別町</v>
      </c>
      <c r="Y211" t="str">
        <f>IFERROR(INDEX('貼_そば(市町村別・e-stat)'!$D$9:$D$187,MATCH('貼_そば(市町村別・e-stat)'!$A69,'貼_そば(市町村別・e-stat)'!K$9:K$187,0)),"-")</f>
        <v>札幌市</v>
      </c>
      <c r="Z211" t="str">
        <f>IFERROR(INDEX('貼_そば(市町村別・e-stat)'!$D$9:$D$187,MATCH('貼_そば(市町村別・e-stat)'!$A69,'貼_そば(市町村別・e-stat)'!L$9:L$187,0)),"-")</f>
        <v>津別町</v>
      </c>
      <c r="AA211" t="str">
        <f>IFERROR(INDEX('貼_そば(市町村別・e-stat)'!$D$9:$D$187,MATCH('貼_そば(市町村別・e-stat)'!$A69,'貼_そば(市町村別・e-stat)'!M$9:M$187,0)),"-")</f>
        <v>北見市</v>
      </c>
      <c r="AB211" t="str">
        <f>IFERROR(INDEX('貼_ばれいしょ(市町村別・公表資料)'!$M$16:$M$194,MATCH('貼_ばれいしょ(市町村別・公表資料)'!$L76,'貼_ばれいしょ(市町村別・公表資料)'!O$16:O$194,0)),"-")</f>
        <v>遠軽町</v>
      </c>
      <c r="AC211" t="str">
        <f>IFERROR(INDEX('貼_ばれいしょ(市町村別・公表資料)'!$M$16:$M$194,MATCH('貼_ばれいしょ(市町村別・公表資料)'!$L76,'貼_ばれいしょ(市町村別・公表資料)'!U$16:U$194,0)),"-")</f>
        <v>むかわ町</v>
      </c>
      <c r="AD211" t="str">
        <f>IFERROR(INDEX('貼_ばれいしょ(市町村別・公表資料)'!$M$16:$M$194,MATCH('貼_ばれいしょ(市町村別・公表資料)'!$L76,'貼_ばれいしょ(市町村別・公表資料)'!AA$16:AA$194,0)),"-")</f>
        <v>湧別町</v>
      </c>
      <c r="AE211" t="str">
        <f>IFERROR(INDEX('貼_なたね(市町村別・e-stat)'!$D$9:$D$187,MATCH('貼_なたね(市町村別・e-stat)'!$A69,'貼_なたね(市町村別・e-stat)'!K$9:K$187,0)),"-")</f>
        <v>-</v>
      </c>
      <c r="AF211" t="str">
        <f>IFERROR(INDEX('貼_なたね(市町村別・e-stat)'!$D$9:$D$187,MATCH('貼_なたね(市町村別・e-stat)'!$A69,'貼_なたね(市町村別・e-stat)'!L$9:L$187,0)),"-")</f>
        <v>-</v>
      </c>
      <c r="AG211" t="str">
        <f>IFERROR(INDEX('貼_なたね(市町村別・e-stat)'!$D$9:$D$187,MATCH('貼_なたね(市町村別・e-stat)'!$A69,'貼_なたね(市町村別・e-stat)'!M$9:M$187,0)),"-")</f>
        <v>-</v>
      </c>
    </row>
    <row r="212" spans="3:33">
      <c r="C212">
        <v>62</v>
      </c>
      <c r="D212" t="str">
        <f>IFERROR(INDEX('貼_耕地面積(市町村別・e-stat)'!$D$9:$D$187,MATCH('貼_耕地面積(市町村別・e-stat)'!$A70,'貼_耕地面積(市町村別・e-stat)'!K$9:K$187,0)),"-")</f>
        <v>八雲町</v>
      </c>
      <c r="E212" t="str">
        <f>IFERROR(INDEX('貼_耕地面積(市町村別・e-stat)'!$D$9:$D$187,MATCH('貼_耕地面積(市町村別・e-stat)'!$A70,'貼_耕地面積(市町村別・e-stat)'!L$9:L$187,0)),"-")</f>
        <v>遠別町</v>
      </c>
      <c r="F212" t="str">
        <f>IFERROR(INDEX('貼_耕地面積(市町村別・e-stat)'!$D$9:$D$187,MATCH('貼_耕地面積(市町村別・e-stat)'!$A70,'貼_耕地面積(市町村別・e-stat)'!M$9:M$187,0)),"-")</f>
        <v>名寄市</v>
      </c>
      <c r="G212" t="str">
        <f>IFERROR(INDEX('貼_水稲(市町村別・e-stat)'!$D$9:$D$187,MATCH('貼_水稲(市町村別・e-stat)'!$A70,'貼_水稲(市町村別・e-stat)'!I$9:I$187,0)),"-")</f>
        <v>増毛町</v>
      </c>
      <c r="H212" t="str">
        <f>IFERROR(INDEX('貼_水稲(市町村別・e-stat)'!$D$9:$D$187,MATCH('貼_水稲(市町村別・e-stat)'!$A70,'貼_水稲(市町村別・e-stat)'!J$9:J$187,0)),"-")</f>
        <v>ニセコ町</v>
      </c>
      <c r="I212" t="str">
        <f>IFERROR(INDEX('貼_水稲(市町村別・e-stat)'!$D$9:$D$187,MATCH('貼_水稲(市町村別・e-stat)'!$A70,'貼_水稲(市町村別・e-stat)'!K$9:K$187,0)),"-")</f>
        <v>厚真町</v>
      </c>
      <c r="J212" t="str">
        <f>IFERROR(INDEX('貼_小麦(市町村別・e-stat)'!$D$9:$D$187,MATCH('貼_小麦(市町村別・e-stat)'!$A70,'貼_小麦(市町村別・e-stat)'!Z$9:Z$187,0)),"-")</f>
        <v>滝上町</v>
      </c>
      <c r="K212" t="str">
        <f>IFERROR(INDEX('貼_小麦(市町村別・e-stat)'!$D$9:$D$187,MATCH('貼_小麦(市町村別・e-stat)'!$A70,'貼_小麦(市町村別・e-stat)'!AA$9:AA$187,0)),"-")</f>
        <v>南富良野町</v>
      </c>
      <c r="L212" t="str">
        <f>IFERROR(INDEX('貼_小麦(市町村別・e-stat)'!$D$9:$D$187,MATCH('貼_小麦(市町村別・e-stat)'!$A70,'貼_小麦(市町村別・e-stat)'!AB$9:AB$187,0)),"-")</f>
        <v>当別町</v>
      </c>
      <c r="M212" t="str">
        <f>IFERROR(INDEX('貼_小麦(市町村別・公表資料)'!$AH$38:$AH$216,MATCH('貼_小麦(市町村別・公表資料)'!$AG99,'貼_小麦(市町村別・公表資料)'!BB$38:BB$216,0)),"-")</f>
        <v>厚真町</v>
      </c>
      <c r="N212" t="str">
        <f>IFERROR(INDEX('貼_小麦(市町村別・公表資料)'!$AH$38:$AH$216,MATCH('貼_小麦(市町村別・公表資料)'!$AG99,'貼_小麦(市町村別・公表資料)'!BH$38:BH$216,0)),"-")</f>
        <v>京極町</v>
      </c>
      <c r="O212" t="str">
        <f>IFERROR(INDEX('貼_小麦(市町村別・公表資料)'!$AH$38:$AH$216,MATCH('貼_小麦(市町村別・公表資料)'!$AG99,'貼_小麦(市町村別・公表資料)'!BN$38:BN$216,0)),"-")</f>
        <v>美唄市</v>
      </c>
      <c r="P212" t="str">
        <f>IFERROR(INDEX('貼_小麦(市町村別・公表資料)'!$AH$38:$AH$216,MATCH('貼_小麦(市町村別・公表資料)'!$AG99,'貼_小麦(市町村別・公表資料)'!BT$38:BT$216,0)),"-")</f>
        <v>留萌市</v>
      </c>
      <c r="Q212" t="str">
        <f>IFERROR(INDEX('貼_小麦(市町村別・公表資料)'!$AH$38:$AH$216,MATCH('貼_小麦(市町村別・公表資料)'!$AG99,'貼_小麦(市町村別・公表資料)'!BZ$38:BZ$216,0)),"-")</f>
        <v>和寒町</v>
      </c>
      <c r="R212" t="str">
        <f>IFERROR(INDEX('貼_小麦(市町村別・公表資料)'!$AH$38:$AH$216,MATCH('貼_小麦(市町村別・公表資料)'!$AG99,'貼_小麦(市町村別・公表資料)'!CF$38:CF$216,0)),"-")</f>
        <v>ニセコ町</v>
      </c>
      <c r="S212" t="str">
        <f>IFERROR(INDEX('貼_大豆(市町村別・e-stat)'!$C$9:$C$187,MATCH('貼_大豆(市町村別・e-stat)'!$A70,'貼_大豆(市町村別・e-stat)'!J$9:J$187,0)),"-")</f>
        <v>富良野市</v>
      </c>
      <c r="T212" t="str">
        <f>IFERROR(INDEX('貼_大豆(市町村別・e-stat)'!$C$9:$C$187,MATCH('貼_大豆(市町村別・e-stat)'!$A70,'貼_大豆(市町村別・e-stat)'!K$9:K$187,0)),"-")</f>
        <v>北斗市</v>
      </c>
      <c r="U212" t="str">
        <f>IFERROR(INDEX('貼_大豆(市町村別・e-stat)'!$C$9:$C$187,MATCH('貼_大豆(市町村別・e-stat)'!$A70,'貼_大豆(市町村別・e-stat)'!L$9:L$187,0)),"-")</f>
        <v>弟子屈町</v>
      </c>
      <c r="V212" t="str">
        <f>IFERROR(INDEX('貼_てんさい(市町村別・e-stat)'!$D$9:$D$187,MATCH('貼_てんさい(市町村別・e-stat)'!$A70,'貼_てんさい(市町村別・e-stat)'!K$9:K$187,0)),"-")</f>
        <v>名寄市</v>
      </c>
      <c r="W212" t="str">
        <f>IFERROR(INDEX('貼_てんさい(市町村別・e-stat)'!$D$9:$D$187,MATCH('貼_てんさい(市町村別・e-stat)'!$A70,'貼_てんさい(市町村別・e-stat)'!L$9:L$187,0)),"-")</f>
        <v>紋別市</v>
      </c>
      <c r="X212" t="str">
        <f>IFERROR(INDEX('貼_てんさい(市町村別・e-stat)'!$D$9:$D$187,MATCH('貼_てんさい(市町村別・e-stat)'!$A70,'貼_てんさい(市町村別・e-stat)'!M$9:M$187,0)),"-")</f>
        <v>南富良野町</v>
      </c>
      <c r="Y212" t="str">
        <f>IFERROR(INDEX('貼_そば(市町村別・e-stat)'!$D$9:$D$187,MATCH('貼_そば(市町村別・e-stat)'!$A70,'貼_そば(市町村別・e-stat)'!K$9:K$187,0)),"-")</f>
        <v>妹背牛町</v>
      </c>
      <c r="Z212" t="str">
        <f>IFERROR(INDEX('貼_そば(市町村別・e-stat)'!$D$9:$D$187,MATCH('貼_そば(市町村別・e-stat)'!$A70,'貼_そば(市町村別・e-stat)'!L$9:L$187,0)),"-")</f>
        <v>千歳市</v>
      </c>
      <c r="AA212" t="str">
        <f>IFERROR(INDEX('貼_そば(市町村別・e-stat)'!$D$9:$D$187,MATCH('貼_そば(市町村別・e-stat)'!$A70,'貼_そば(市町村別・e-stat)'!M$9:M$187,0)),"-")</f>
        <v>美唄市</v>
      </c>
      <c r="AB212" t="str">
        <f>IFERROR(INDEX('貼_ばれいしょ(市町村別・公表資料)'!$M$16:$M$194,MATCH('貼_ばれいしょ(市町村別・公表資料)'!$L77,'貼_ばれいしょ(市町村別・公表資料)'!O$16:O$194,0)),"-")</f>
        <v>江別市</v>
      </c>
      <c r="AC212" t="str">
        <f>IFERROR(INDEX('貼_ばれいしょ(市町村別・公表資料)'!$M$16:$M$194,MATCH('貼_ばれいしょ(市町村別・公表資料)'!$L77,'貼_ばれいしょ(市町村別・公表資料)'!U$16:U$194,0)),"-")</f>
        <v>遠軽町</v>
      </c>
      <c r="AD212" t="str">
        <f>IFERROR(INDEX('貼_ばれいしょ(市町村別・公表資料)'!$M$16:$M$194,MATCH('貼_ばれいしょ(市町村別・公表資料)'!$L77,'貼_ばれいしょ(市町村別・公表資料)'!AA$16:AA$194,0)),"-")</f>
        <v>乙部町</v>
      </c>
      <c r="AE212" t="str">
        <f>IFERROR(INDEX('貼_なたね(市町村別・e-stat)'!$D$9:$D$187,MATCH('貼_なたね(市町村別・e-stat)'!$A70,'貼_なたね(市町村別・e-stat)'!K$9:K$187,0)),"-")</f>
        <v>-</v>
      </c>
      <c r="AF212" t="str">
        <f>IFERROR(INDEX('貼_なたね(市町村別・e-stat)'!$D$9:$D$187,MATCH('貼_なたね(市町村別・e-stat)'!$A70,'貼_なたね(市町村別・e-stat)'!L$9:L$187,0)),"-")</f>
        <v>-</v>
      </c>
      <c r="AG212" t="str">
        <f>IFERROR(INDEX('貼_なたね(市町村別・e-stat)'!$D$9:$D$187,MATCH('貼_なたね(市町村別・e-stat)'!$A70,'貼_なたね(市町村別・e-stat)'!M$9:M$187,0)),"-")</f>
        <v>-</v>
      </c>
    </row>
    <row r="213" spans="3:33">
      <c r="C213">
        <v>63</v>
      </c>
      <c r="D213" t="str">
        <f>IFERROR(INDEX('貼_耕地面積(市町村別・e-stat)'!$D$9:$D$187,MATCH('貼_耕地面積(市町村別・e-stat)'!$A71,'貼_耕地面積(市町村別・e-stat)'!K$9:K$187,0)),"-")</f>
        <v>剣淵町</v>
      </c>
      <c r="E213" t="str">
        <f>IFERROR(INDEX('貼_耕地面積(市町村別・e-stat)'!$D$9:$D$187,MATCH('貼_耕地面積(市町村別・e-stat)'!$A71,'貼_耕地面積(市町村別・e-stat)'!L$9:L$187,0)),"-")</f>
        <v>留萌市</v>
      </c>
      <c r="F213" t="str">
        <f>IFERROR(INDEX('貼_耕地面積(市町村別・e-stat)'!$D$9:$D$187,MATCH('貼_耕地面積(市町村別・e-stat)'!$A71,'貼_耕地面積(市町村別・e-stat)'!M$9:M$187,0)),"-")</f>
        <v>置戸町</v>
      </c>
      <c r="G213" t="str">
        <f>IFERROR(INDEX('貼_水稲(市町村別・e-stat)'!$D$9:$D$187,MATCH('貼_水稲(市町村別・e-stat)'!$A71,'貼_水稲(市町村別・e-stat)'!I$9:I$187,0)),"-")</f>
        <v>木古内町</v>
      </c>
      <c r="H213" t="str">
        <f>IFERROR(INDEX('貼_水稲(市町村別・e-stat)'!$D$9:$D$187,MATCH('貼_水稲(市町村別・e-stat)'!$A71,'貼_水稲(市町村別・e-stat)'!J$9:J$187,0)),"-")</f>
        <v>初山別村</v>
      </c>
      <c r="I213" t="str">
        <f>IFERROR(INDEX('貼_水稲(市町村別・e-stat)'!$D$9:$D$187,MATCH('貼_水稲(市町村別・e-stat)'!$A71,'貼_水稲(市町村別・e-stat)'!K$9:K$187,0)),"-")</f>
        <v>八雲町</v>
      </c>
      <c r="J213" t="str">
        <f>IFERROR(INDEX('貼_小麦(市町村別・e-stat)'!$D$9:$D$187,MATCH('貼_小麦(市町村別・e-stat)'!$A71,'貼_小麦(市町村別・e-stat)'!Z$9:Z$187,0)),"-")</f>
        <v>京極町</v>
      </c>
      <c r="K213" t="str">
        <f>IFERROR(INDEX('貼_小麦(市町村別・e-stat)'!$D$9:$D$187,MATCH('貼_小麦(市町村別・e-stat)'!$A71,'貼_小麦(市町村別・e-stat)'!AA$9:AA$187,0)),"-")</f>
        <v>京極町</v>
      </c>
      <c r="L213" t="str">
        <f>IFERROR(INDEX('貼_小麦(市町村別・e-stat)'!$D$9:$D$187,MATCH('貼_小麦(市町村別・e-stat)'!$A71,'貼_小麦(市町村別・e-stat)'!AB$9:AB$187,0)),"-")</f>
        <v>厚真町</v>
      </c>
      <c r="M213" t="str">
        <f>IFERROR(INDEX('貼_小麦(市町村別・公表資料)'!$AH$38:$AH$216,MATCH('貼_小麦(市町村別・公表資料)'!$AG100,'貼_小麦(市町村別・公表資料)'!BB$38:BB$216,0)),"-")</f>
        <v>今金町</v>
      </c>
      <c r="N213" t="str">
        <f>IFERROR(INDEX('貼_小麦(市町村別・公表資料)'!$AH$38:$AH$216,MATCH('貼_小麦(市町村別・公表資料)'!$AG100,'貼_小麦(市町村別・公表資料)'!BH$38:BH$216,0)),"-")</f>
        <v>今金町</v>
      </c>
      <c r="O213" t="str">
        <f>IFERROR(INDEX('貼_小麦(市町村別・公表資料)'!$AH$38:$AH$216,MATCH('貼_小麦(市町村別・公表資料)'!$AG100,'貼_小麦(市町村別・公表資料)'!BN$38:BN$216,0)),"-")</f>
        <v>上ノ国町</v>
      </c>
      <c r="P213" t="str">
        <f>IFERROR(INDEX('貼_小麦(市町村別・公表資料)'!$AH$38:$AH$216,MATCH('貼_小麦(市町村別・公表資料)'!$AG100,'貼_小麦(市町村別・公表資料)'!BT$38:BT$216,0)),"-")</f>
        <v>小平町</v>
      </c>
      <c r="Q213" t="str">
        <f>IFERROR(INDEX('貼_小麦(市町村別・公表資料)'!$AH$38:$AH$216,MATCH('貼_小麦(市町村別・公表資料)'!$AG100,'貼_小麦(市町村別・公表資料)'!BZ$38:BZ$216,0)),"-")</f>
        <v>江差町</v>
      </c>
      <c r="R213" t="str">
        <f>IFERROR(INDEX('貼_小麦(市町村別・公表資料)'!$AH$38:$AH$216,MATCH('貼_小麦(市町村別・公表資料)'!$AG100,'貼_小麦(市町村別・公表資料)'!CF$38:CF$216,0)),"-")</f>
        <v>士別市</v>
      </c>
      <c r="S213" t="str">
        <f>IFERROR(INDEX('貼_大豆(市町村別・e-stat)'!$C$9:$C$187,MATCH('貼_大豆(市町村別・e-stat)'!$A71,'貼_大豆(市町村別・e-stat)'!J$9:J$187,0)),"-")</f>
        <v>蘭越町</v>
      </c>
      <c r="T213" t="str">
        <f>IFERROR(INDEX('貼_大豆(市町村別・e-stat)'!$C$9:$C$187,MATCH('貼_大豆(市町村別・e-stat)'!$A71,'貼_大豆(市町村別・e-stat)'!K$9:K$187,0)),"-")</f>
        <v>南富良野町</v>
      </c>
      <c r="U213" t="str">
        <f>IFERROR(INDEX('貼_大豆(市町村別・e-stat)'!$C$9:$C$187,MATCH('貼_大豆(市町村別・e-stat)'!$A71,'貼_大豆(市町村別・e-stat)'!L$9:L$187,0)),"-")</f>
        <v>東神楽町</v>
      </c>
      <c r="V213" t="str">
        <f>IFERROR(INDEX('貼_てんさい(市町村別・e-stat)'!$D$9:$D$187,MATCH('貼_てんさい(市町村別・e-stat)'!$A71,'貼_てんさい(市町村別・e-stat)'!K$9:K$187,0)),"-")</f>
        <v>南幌町</v>
      </c>
      <c r="W213" t="str">
        <f>IFERROR(INDEX('貼_てんさい(市町村別・e-stat)'!$D$9:$D$187,MATCH('貼_てんさい(市町村別・e-stat)'!$A71,'貼_てんさい(市町村別・e-stat)'!L$9:L$187,0)),"-")</f>
        <v>森町</v>
      </c>
      <c r="X213" t="str">
        <f>IFERROR(INDEX('貼_てんさい(市町村別・e-stat)'!$D$9:$D$187,MATCH('貼_てんさい(市町村別・e-stat)'!$A71,'貼_てんさい(市町村別・e-stat)'!M$9:M$187,0)),"-")</f>
        <v>伊達市</v>
      </c>
      <c r="Y213" t="str">
        <f>IFERROR(INDEX('貼_そば(市町村別・e-stat)'!$D$9:$D$187,MATCH('貼_そば(市町村別・e-stat)'!$A71,'貼_そば(市町村別・e-stat)'!K$9:K$187,0)),"-")</f>
        <v>新篠津村</v>
      </c>
      <c r="Z213" t="str">
        <f>IFERROR(INDEX('貼_そば(市町村別・e-stat)'!$D$9:$D$187,MATCH('貼_そば(市町村別・e-stat)'!$A71,'貼_そば(市町村別・e-stat)'!L$9:L$187,0)),"-")</f>
        <v>比布町</v>
      </c>
      <c r="AA213" t="str">
        <f>IFERROR(INDEX('貼_そば(市町村別・e-stat)'!$D$9:$D$187,MATCH('貼_そば(市町村別・e-stat)'!$A71,'貼_そば(市町村別・e-stat)'!M$9:M$187,0)),"-")</f>
        <v>赤平市</v>
      </c>
      <c r="AB213" t="str">
        <f>IFERROR(INDEX('貼_ばれいしょ(市町村別・公表資料)'!$M$16:$M$194,MATCH('貼_ばれいしょ(市町村別・公表資料)'!$L78,'貼_ばれいしょ(市町村別・公表資料)'!O$16:O$194,0)),"-")</f>
        <v>安平町</v>
      </c>
      <c r="AC213" t="str">
        <f>IFERROR(INDEX('貼_ばれいしょ(市町村別・公表資料)'!$M$16:$M$194,MATCH('貼_ばれいしょ(市町村別・公表資料)'!$L78,'貼_ばれいしょ(市町村別・公表資料)'!U$16:U$194,0)),"-")</f>
        <v>江別市</v>
      </c>
      <c r="AD213" t="str">
        <f>IFERROR(INDEX('貼_ばれいしょ(市町村別・公表資料)'!$M$16:$M$194,MATCH('貼_ばれいしょ(市町村別・公表資料)'!$L78,'貼_ばれいしょ(市町村別・公表資料)'!AA$16:AA$194,0)),"-")</f>
        <v>喜茂別町</v>
      </c>
      <c r="AE213" t="str">
        <f>IFERROR(INDEX('貼_なたね(市町村別・e-stat)'!$D$9:$D$187,MATCH('貼_なたね(市町村別・e-stat)'!$A71,'貼_なたね(市町村別・e-stat)'!K$9:K$187,0)),"-")</f>
        <v>-</v>
      </c>
      <c r="AF213" t="str">
        <f>IFERROR(INDEX('貼_なたね(市町村別・e-stat)'!$D$9:$D$187,MATCH('貼_なたね(市町村別・e-stat)'!$A71,'貼_なたね(市町村別・e-stat)'!L$9:L$187,0)),"-")</f>
        <v>-</v>
      </c>
      <c r="AG213" t="str">
        <f>IFERROR(INDEX('貼_なたね(市町村別・e-stat)'!$D$9:$D$187,MATCH('貼_なたね(市町村別・e-stat)'!$A71,'貼_なたね(市町村別・e-stat)'!M$9:M$187,0)),"-")</f>
        <v>-</v>
      </c>
    </row>
    <row r="214" spans="3:33">
      <c r="C214">
        <v>64</v>
      </c>
      <c r="D214" t="str">
        <f>IFERROR(INDEX('貼_耕地面積(市町村別・e-stat)'!$D$9:$D$187,MATCH('貼_耕地面積(市町村別・e-stat)'!$A72,'貼_耕地面積(市町村別・e-stat)'!K$9:K$187,0)),"-")</f>
        <v>上富良野町</v>
      </c>
      <c r="E214" t="str">
        <f>IFERROR(INDEX('貼_耕地面積(市町村別・e-stat)'!$D$9:$D$187,MATCH('貼_耕地面積(市町村別・e-stat)'!$A72,'貼_耕地面積(市町村別・e-stat)'!L$9:L$187,0)),"-")</f>
        <v>赤平市</v>
      </c>
      <c r="F214" t="str">
        <f>IFERROR(INDEX('貼_耕地面積(市町村別・e-stat)'!$D$9:$D$187,MATCH('貼_耕地面積(市町村別・e-stat)'!$A72,'貼_耕地面積(市町村別・e-stat)'!M$9:M$187,0)),"-")</f>
        <v>白糠町</v>
      </c>
      <c r="G214" t="str">
        <f>IFERROR(INDEX('貼_水稲(市町村別・e-stat)'!$D$9:$D$187,MATCH('貼_水稲(市町村別・e-stat)'!$A72,'貼_水稲(市町村別・e-stat)'!I$9:I$187,0)),"-")</f>
        <v>初山別村</v>
      </c>
      <c r="H214" t="str">
        <f>IFERROR(INDEX('貼_水稲(市町村別・e-stat)'!$D$9:$D$187,MATCH('貼_水稲(市町村別・e-stat)'!$A72,'貼_水稲(市町村別・e-stat)'!J$9:J$187,0)),"-")</f>
        <v>増毛町</v>
      </c>
      <c r="I214" t="str">
        <f>IFERROR(INDEX('貼_水稲(市町村別・e-stat)'!$D$9:$D$187,MATCH('貼_水稲(市町村別・e-stat)'!$A72,'貼_水稲(市町村別・e-stat)'!K$9:K$187,0)),"-")</f>
        <v>安平町</v>
      </c>
      <c r="J214" t="str">
        <f>IFERROR(INDEX('貼_小麦(市町村別・e-stat)'!$D$9:$D$187,MATCH('貼_小麦(市町村別・e-stat)'!$A72,'貼_小麦(市町村別・e-stat)'!Z$9:Z$187,0)),"-")</f>
        <v>羽幌町</v>
      </c>
      <c r="K214" t="str">
        <f>IFERROR(INDEX('貼_小麦(市町村別・e-stat)'!$D$9:$D$187,MATCH('貼_小麦(市町村別・e-stat)'!$A72,'貼_小麦(市町村別・e-stat)'!AA$9:AA$187,0)),"-")</f>
        <v>今金町</v>
      </c>
      <c r="L214" t="str">
        <f>IFERROR(INDEX('貼_小麦(市町村別・e-stat)'!$D$9:$D$187,MATCH('貼_小麦(市町村別・e-stat)'!$A72,'貼_小麦(市町村別・e-stat)'!AB$9:AB$187,0)),"-")</f>
        <v>京極町</v>
      </c>
      <c r="M214" t="str">
        <f>IFERROR(INDEX('貼_小麦(市町村別・公表資料)'!$AH$38:$AH$216,MATCH('貼_小麦(市町村別・公表資料)'!$AG101,'貼_小麦(市町村別・公表資料)'!BB$38:BB$216,0)),"-")</f>
        <v>秩父別町</v>
      </c>
      <c r="N214" t="str">
        <f>IFERROR(INDEX('貼_小麦(市町村別・公表資料)'!$AH$38:$AH$216,MATCH('貼_小麦(市町村別・公表資料)'!$AG101,'貼_小麦(市町村別・公表資料)'!BH$38:BH$216,0)),"-")</f>
        <v>南富良野町</v>
      </c>
      <c r="O214" t="str">
        <f>IFERROR(INDEX('貼_小麦(市町村別・公表資料)'!$AH$38:$AH$216,MATCH('貼_小麦(市町村別・公表資料)'!$AG101,'貼_小麦(市町村別・公表資料)'!BN$38:BN$216,0)),"-")</f>
        <v>厚沢部町</v>
      </c>
      <c r="P214" t="str">
        <f>IFERROR(INDEX('貼_小麦(市町村別・公表資料)'!$AH$38:$AH$216,MATCH('貼_小麦(市町村別・公表資料)'!$AG101,'貼_小麦(市町村別・公表資料)'!BT$38:BT$216,0)),"-")</f>
        <v>京極町</v>
      </c>
      <c r="Q214" t="str">
        <f>IFERROR(INDEX('貼_小麦(市町村別・公表資料)'!$AH$38:$AH$216,MATCH('貼_小麦(市町村別・公表資料)'!$AG101,'貼_小麦(市町村別・公表資料)'!BZ$38:BZ$216,0)),"-")</f>
        <v>留萌市</v>
      </c>
      <c r="R214" t="str">
        <f>IFERROR(INDEX('貼_小麦(市町村別・公表資料)'!$AH$38:$AH$216,MATCH('貼_小麦(市町村別・公表資料)'!$AG101,'貼_小麦(市町村別・公表資料)'!CF$38:CF$216,0)),"-")</f>
        <v>月形町</v>
      </c>
      <c r="S214" t="str">
        <f>IFERROR(INDEX('貼_大豆(市町村別・e-stat)'!$C$9:$C$187,MATCH('貼_大豆(市町村別・e-stat)'!$A72,'貼_大豆(市町村別・e-stat)'!J$9:J$187,0)),"-")</f>
        <v>南富良野町</v>
      </c>
      <c r="T214" t="str">
        <f>IFERROR(INDEX('貼_大豆(市町村別・e-stat)'!$C$9:$C$187,MATCH('貼_大豆(市町村別・e-stat)'!$A72,'貼_大豆(市町村別・e-stat)'!K$9:K$187,0)),"-")</f>
        <v>足寄町</v>
      </c>
      <c r="U214" t="str">
        <f>IFERROR(INDEX('貼_大豆(市町村別・e-stat)'!$C$9:$C$187,MATCH('貼_大豆(市町村別・e-stat)'!$A72,'貼_大豆(市町村別・e-stat)'!L$9:L$187,0)),"-")</f>
        <v>安平町</v>
      </c>
      <c r="V214" t="str">
        <f>IFERROR(INDEX('貼_てんさい(市町村別・e-stat)'!$D$9:$D$187,MATCH('貼_てんさい(市町村別・e-stat)'!$A72,'貼_てんさい(市町村別・e-stat)'!K$9:K$187,0)),"-")</f>
        <v>美唄市</v>
      </c>
      <c r="W214" t="str">
        <f>IFERROR(INDEX('貼_てんさい(市町村別・e-stat)'!$D$9:$D$187,MATCH('貼_てんさい(市町村別・e-stat)'!$A72,'貼_てんさい(市町村別・e-stat)'!L$9:L$187,0)),"-")</f>
        <v>当別町</v>
      </c>
      <c r="X214" t="str">
        <f>IFERROR(INDEX('貼_てんさい(市町村別・e-stat)'!$D$9:$D$187,MATCH('貼_てんさい(市町村別・e-stat)'!$A72,'貼_てんさい(市町村別・e-stat)'!M$9:M$187,0)),"-")</f>
        <v>厚沢部町</v>
      </c>
      <c r="Y214" t="str">
        <f>IFERROR(INDEX('貼_そば(市町村別・e-stat)'!$D$9:$D$187,MATCH('貼_そば(市町村別・e-stat)'!$A72,'貼_そば(市町村別・e-stat)'!K$9:K$187,0)),"-")</f>
        <v>音更町</v>
      </c>
      <c r="Z214" t="str">
        <f>IFERROR(INDEX('貼_そば(市町村別・e-stat)'!$D$9:$D$187,MATCH('貼_そば(市町村別・e-stat)'!$A72,'貼_そば(市町村別・e-stat)'!L$9:L$187,0)),"-")</f>
        <v>妹背牛町</v>
      </c>
      <c r="AA214" t="str">
        <f>IFERROR(INDEX('貼_そば(市町村別・e-stat)'!$D$9:$D$187,MATCH('貼_そば(市町村別・e-stat)'!$A72,'貼_そば(市町村別・e-stat)'!M$9:M$187,0)),"-")</f>
        <v>深川市</v>
      </c>
      <c r="AB214" t="str">
        <f>IFERROR(INDEX('貼_ばれいしょ(市町村別・公表資料)'!$M$16:$M$194,MATCH('貼_ばれいしょ(市町村別・公表資料)'!$L79,'貼_ばれいしょ(市町村別・公表資料)'!O$16:O$194,0)),"-")</f>
        <v>蘭越町</v>
      </c>
      <c r="AC214" t="str">
        <f>IFERROR(INDEX('貼_ばれいしょ(市町村別・公表資料)'!$M$16:$M$194,MATCH('貼_ばれいしょ(市町村別・公表資料)'!$L79,'貼_ばれいしょ(市町村別・公表資料)'!U$16:U$194,0)),"-")</f>
        <v>蘭越町</v>
      </c>
      <c r="AD214" t="str">
        <f>IFERROR(INDEX('貼_ばれいしょ(市町村別・公表資料)'!$M$16:$M$194,MATCH('貼_ばれいしょ(市町村別・公表資料)'!$L79,'貼_ばれいしょ(市町村別・公表資料)'!AA$16:AA$194,0)),"-")</f>
        <v>遠軽町</v>
      </c>
      <c r="AE214" t="str">
        <f>IFERROR(INDEX('貼_なたね(市町村別・e-stat)'!$D$9:$D$187,MATCH('貼_なたね(市町村別・e-stat)'!$A72,'貼_なたね(市町村別・e-stat)'!K$9:K$187,0)),"-")</f>
        <v>-</v>
      </c>
      <c r="AF214" t="str">
        <f>IFERROR(INDEX('貼_なたね(市町村別・e-stat)'!$D$9:$D$187,MATCH('貼_なたね(市町村別・e-stat)'!$A72,'貼_なたね(市町村別・e-stat)'!L$9:L$187,0)),"-")</f>
        <v>-</v>
      </c>
      <c r="AG214" t="str">
        <f>IFERROR(INDEX('貼_なたね(市町村別・e-stat)'!$D$9:$D$187,MATCH('貼_なたね(市町村別・e-stat)'!$A72,'貼_なたね(市町村別・e-stat)'!M$9:M$187,0)),"-")</f>
        <v>-</v>
      </c>
    </row>
    <row r="215" spans="3:33">
      <c r="C215">
        <v>65</v>
      </c>
      <c r="D215" t="str">
        <f>IFERROR(INDEX('貼_耕地面積(市町村別・e-stat)'!$D$9:$D$187,MATCH('貼_耕地面積(市町村別・e-stat)'!$A73,'貼_耕地面積(市町村別・e-stat)'!K$9:K$187,0)),"-")</f>
        <v>興部町</v>
      </c>
      <c r="E215" t="str">
        <f>IFERROR(INDEX('貼_耕地面積(市町村別・e-stat)'!$D$9:$D$187,MATCH('貼_耕地面積(市町村別・e-stat)'!$A73,'貼_耕地面積(市町村別・e-stat)'!L$9:L$187,0)),"-")</f>
        <v>仁木町</v>
      </c>
      <c r="F215" t="str">
        <f>IFERROR(INDEX('貼_耕地面積(市町村別・e-stat)'!$D$9:$D$187,MATCH('貼_耕地面積(市町村別・e-stat)'!$A73,'貼_耕地面積(市町村別・e-stat)'!M$9:M$187,0)),"-")</f>
        <v>美深町</v>
      </c>
      <c r="G215" t="str">
        <f>IFERROR(INDEX('貼_水稲(市町村別・e-stat)'!$D$9:$D$187,MATCH('貼_水稲(市町村別・e-stat)'!$A73,'貼_水稲(市町村別・e-stat)'!I$9:I$187,0)),"-")</f>
        <v>上川町</v>
      </c>
      <c r="H215" t="str">
        <f>IFERROR(INDEX('貼_水稲(市町村別・e-stat)'!$D$9:$D$187,MATCH('貼_水稲(市町村別・e-stat)'!$A73,'貼_水稲(市町村別・e-stat)'!J$9:J$187,0)),"-")</f>
        <v>木古内町</v>
      </c>
      <c r="I215" t="str">
        <f>IFERROR(INDEX('貼_水稲(市町村別・e-stat)'!$D$9:$D$187,MATCH('貼_水稲(市町村別・e-stat)'!$A73,'貼_水稲(市町村別・e-stat)'!K$9:K$187,0)),"-")</f>
        <v>江別市</v>
      </c>
      <c r="J215" t="str">
        <f>IFERROR(INDEX('貼_小麦(市町村別・e-stat)'!$D$9:$D$187,MATCH('貼_小麦(市町村別・e-stat)'!$A73,'貼_小麦(市町村別・e-stat)'!Z$9:Z$187,0)),"-")</f>
        <v>共和町</v>
      </c>
      <c r="K215" t="str">
        <f>IFERROR(INDEX('貼_小麦(市町村別・e-stat)'!$D$9:$D$187,MATCH('貼_小麦(市町村別・e-stat)'!$A73,'貼_小麦(市町村別・e-stat)'!AA$9:AA$187,0)),"-")</f>
        <v>むかわ町</v>
      </c>
      <c r="L215" t="str">
        <f>IFERROR(INDEX('貼_小麦(市町村別・e-stat)'!$D$9:$D$187,MATCH('貼_小麦(市町村別・e-stat)'!$A73,'貼_小麦(市町村別・e-stat)'!AB$9:AB$187,0)),"-")</f>
        <v>北竜町</v>
      </c>
      <c r="M215" t="str">
        <f>IFERROR(INDEX('貼_小麦(市町村別・公表資料)'!$AH$38:$AH$216,MATCH('貼_小麦(市町村別・公表資料)'!$AG102,'貼_小麦(市町村別・公表資料)'!BB$38:BB$216,0)),"-")</f>
        <v>沼田町</v>
      </c>
      <c r="N215" t="str">
        <f>IFERROR(INDEX('貼_小麦(市町村別・公表資料)'!$AH$38:$AH$216,MATCH('貼_小麦(市町村別・公表資料)'!$AG102,'貼_小麦(市町村別・公表資料)'!BH$38:BH$216,0)),"-")</f>
        <v>沼田町</v>
      </c>
      <c r="O215" t="str">
        <f>IFERROR(INDEX('貼_小麦(市町村別・公表資料)'!$AH$38:$AH$216,MATCH('貼_小麦(市町村別・公表資料)'!$AG102,'貼_小麦(市町村別・公表資料)'!BN$38:BN$216,0)),"-")</f>
        <v>沼田町</v>
      </c>
      <c r="P215" t="str">
        <f>IFERROR(INDEX('貼_小麦(市町村別・公表資料)'!$AH$38:$AH$216,MATCH('貼_小麦(市町村別・公表資料)'!$AG102,'貼_小麦(市町村別・公表資料)'!BT$38:BT$216,0)),"-")</f>
        <v>鷹栖町</v>
      </c>
      <c r="Q215" t="str">
        <f>IFERROR(INDEX('貼_小麦(市町村別・公表資料)'!$AH$38:$AH$216,MATCH('貼_小麦(市町村別・公表資料)'!$AG102,'貼_小麦(市町村別・公表資料)'!BZ$38:BZ$216,0)),"-")</f>
        <v>平取町</v>
      </c>
      <c r="R215" t="str">
        <f>IFERROR(INDEX('貼_小麦(市町村別・公表資料)'!$AH$38:$AH$216,MATCH('貼_小麦(市町村別・公表資料)'!$AG102,'貼_小麦(市町村別・公表資料)'!CF$38:CF$216,0)),"-")</f>
        <v>新十津川町</v>
      </c>
      <c r="S215" t="str">
        <f>IFERROR(INDEX('貼_大豆(市町村別・e-stat)'!$C$9:$C$187,MATCH('貼_大豆(市町村別・e-stat)'!$A73,'貼_大豆(市町村別・e-stat)'!J$9:J$187,0)),"-")</f>
        <v>訓子府町</v>
      </c>
      <c r="T215" t="str">
        <f>IFERROR(INDEX('貼_大豆(市町村別・e-stat)'!$C$9:$C$187,MATCH('貼_大豆(市町村別・e-stat)'!$A73,'貼_大豆(市町村別・e-stat)'!K$9:K$187,0)),"-")</f>
        <v>妹背牛町</v>
      </c>
      <c r="U215" t="str">
        <f>IFERROR(INDEX('貼_大豆(市町村別・e-stat)'!$C$9:$C$187,MATCH('貼_大豆(市町村別・e-stat)'!$A73,'貼_大豆(市町村別・e-stat)'!L$9:L$187,0)),"-")</f>
        <v>苫小牧市</v>
      </c>
      <c r="V215" t="str">
        <f>IFERROR(INDEX('貼_てんさい(市町村別・e-stat)'!$D$9:$D$187,MATCH('貼_てんさい(市町村別・e-stat)'!$A73,'貼_てんさい(市町村別・e-stat)'!K$9:K$187,0)),"-")</f>
        <v>当別町</v>
      </c>
      <c r="W215" t="str">
        <f>IFERROR(INDEX('貼_てんさい(市町村別・e-stat)'!$D$9:$D$187,MATCH('貼_てんさい(市町村別・e-stat)'!$A73,'貼_てんさい(市町村別・e-stat)'!L$9:L$187,0)),"-")</f>
        <v>南富良野町</v>
      </c>
      <c r="X215" t="str">
        <f>IFERROR(INDEX('貼_てんさい(市町村別・e-stat)'!$D$9:$D$187,MATCH('貼_てんさい(市町村別・e-stat)'!$A73,'貼_てんさい(市町村別・e-stat)'!M$9:M$187,0)),"-")</f>
        <v>安平町</v>
      </c>
      <c r="Y215" t="str">
        <f>IFERROR(INDEX('貼_そば(市町村別・e-stat)'!$D$9:$D$187,MATCH('貼_そば(市町村別・e-stat)'!$A73,'貼_そば(市町村別・e-stat)'!K$9:K$187,0)),"-")</f>
        <v>厚沢部町</v>
      </c>
      <c r="Z215" t="str">
        <f>IFERROR(INDEX('貼_そば(市町村別・e-stat)'!$D$9:$D$187,MATCH('貼_そば(市町村別・e-stat)'!$A73,'貼_そば(市町村別・e-stat)'!L$9:L$187,0)),"-")</f>
        <v>清里町</v>
      </c>
      <c r="AA215" t="str">
        <f>IFERROR(INDEX('貼_そば(市町村別・e-stat)'!$D$9:$D$187,MATCH('貼_そば(市町村別・e-stat)'!$A73,'貼_そば(市町村別・e-stat)'!M$9:M$187,0)),"-")</f>
        <v>北竜町</v>
      </c>
      <c r="AB215" t="str">
        <f>IFERROR(INDEX('貼_ばれいしょ(市町村別・公表資料)'!$M$16:$M$194,MATCH('貼_ばれいしょ(市町村別・公表資料)'!$L80,'貼_ばれいしょ(市町村別・公表資料)'!O$16:O$194,0)),"-")</f>
        <v>当別町</v>
      </c>
      <c r="AC215" t="str">
        <f>IFERROR(INDEX('貼_ばれいしょ(市町村別・公表資料)'!$M$16:$M$194,MATCH('貼_ばれいしょ(市町村別・公表資料)'!$L80,'貼_ばれいしょ(市町村別・公表資料)'!U$16:U$194,0)),"-")</f>
        <v>岩見沢市</v>
      </c>
      <c r="AD215" t="str">
        <f>IFERROR(INDEX('貼_ばれいしょ(市町村別・公表資料)'!$M$16:$M$194,MATCH('貼_ばれいしょ(市町村別・公表資料)'!$L80,'貼_ばれいしょ(市町村別・公表資料)'!AA$16:AA$194,0)),"-")</f>
        <v>長沼町</v>
      </c>
      <c r="AE215" t="str">
        <f>IFERROR(INDEX('貼_なたね(市町村別・e-stat)'!$D$9:$D$187,MATCH('貼_なたね(市町村別・e-stat)'!$A73,'貼_なたね(市町村別・e-stat)'!K$9:K$187,0)),"-")</f>
        <v>-</v>
      </c>
      <c r="AF215" t="str">
        <f>IFERROR(INDEX('貼_なたね(市町村別・e-stat)'!$D$9:$D$187,MATCH('貼_なたね(市町村別・e-stat)'!$A73,'貼_なたね(市町村別・e-stat)'!L$9:L$187,0)),"-")</f>
        <v>-</v>
      </c>
      <c r="AG215" t="str">
        <f>IFERROR(INDEX('貼_なたね(市町村別・e-stat)'!$D$9:$D$187,MATCH('貼_なたね(市町村別・e-stat)'!$A73,'貼_なたね(市町村別・e-stat)'!M$9:M$187,0)),"-")</f>
        <v>-</v>
      </c>
    </row>
    <row r="216" spans="3:33">
      <c r="C216">
        <v>66</v>
      </c>
      <c r="D216" t="str">
        <f>IFERROR(INDEX('貼_耕地面積(市町村別・e-stat)'!$D$9:$D$187,MATCH('貼_耕地面積(市町村別・e-stat)'!$A74,'貼_耕地面積(市町村別・e-stat)'!K$9:K$187,0)),"-")</f>
        <v>広尾町</v>
      </c>
      <c r="E216" t="str">
        <f>IFERROR(INDEX('貼_耕地面積(市町村別・e-stat)'!$D$9:$D$187,MATCH('貼_耕地面積(市町村別・e-stat)'!$A74,'貼_耕地面積(市町村別・e-stat)'!L$9:L$187,0)),"-")</f>
        <v>上ノ国町</v>
      </c>
      <c r="F216" t="str">
        <f>IFERROR(INDEX('貼_耕地面積(市町村別・e-stat)'!$D$9:$D$187,MATCH('貼_耕地面積(市町村別・e-stat)'!$A74,'貼_耕地面積(市町村別・e-stat)'!M$9:M$187,0)),"-")</f>
        <v>上富良野町</v>
      </c>
      <c r="G216" t="str">
        <f>IFERROR(INDEX('貼_水稲(市町村別・e-stat)'!$D$9:$D$187,MATCH('貼_水稲(市町村別・e-stat)'!$A74,'貼_水稲(市町村別・e-stat)'!I$9:I$187,0)),"-")</f>
        <v>安平町</v>
      </c>
      <c r="H216" t="str">
        <f>IFERROR(INDEX('貼_水稲(市町村別・e-stat)'!$D$9:$D$187,MATCH('貼_水稲(市町村別・e-stat)'!$A74,'貼_水稲(市町村別・e-stat)'!J$9:J$187,0)),"-")</f>
        <v>美深町</v>
      </c>
      <c r="I216" t="str">
        <f>IFERROR(INDEX('貼_水稲(市町村別・e-stat)'!$D$9:$D$187,MATCH('貼_水稲(市町村別・e-stat)'!$A74,'貼_水稲(市町村別・e-stat)'!K$9:K$187,0)),"-")</f>
        <v>余市町</v>
      </c>
      <c r="J216" t="str">
        <f>IFERROR(INDEX('貼_小麦(市町村別・e-stat)'!$D$9:$D$187,MATCH('貼_小麦(市町村別・e-stat)'!$A74,'貼_小麦(市町村別・e-stat)'!Z$9:Z$187,0)),"-")</f>
        <v>今金町</v>
      </c>
      <c r="K216" t="str">
        <f>IFERROR(INDEX('貼_小麦(市町村別・e-stat)'!$D$9:$D$187,MATCH('貼_小麦(市町村別・e-stat)'!$A74,'貼_小麦(市町村別・e-stat)'!AA$9:AA$187,0)),"-")</f>
        <v>遠別町</v>
      </c>
      <c r="L216" t="str">
        <f>IFERROR(INDEX('貼_小麦(市町村別・e-stat)'!$D$9:$D$187,MATCH('貼_小麦(市町村別・e-stat)'!$A74,'貼_小麦(市町村別・e-stat)'!AB$9:AB$187,0)),"-")</f>
        <v>剣淵町</v>
      </c>
      <c r="M216" t="str">
        <f>IFERROR(INDEX('貼_小麦(市町村別・公表資料)'!$AH$38:$AH$216,MATCH('貼_小麦(市町村別・公表資料)'!$AG103,'貼_小麦(市町村別・公表資料)'!BB$38:BB$216,0)),"-")</f>
        <v>幌加内町</v>
      </c>
      <c r="N216" t="str">
        <f>IFERROR(INDEX('貼_小麦(市町村別・公表資料)'!$AH$38:$AH$216,MATCH('貼_小麦(市町村別・公表資料)'!$AG103,'貼_小麦(市町村別・公表資料)'!BH$38:BH$216,0)),"-")</f>
        <v>むかわ町</v>
      </c>
      <c r="O216" t="str">
        <f>IFERROR(INDEX('貼_小麦(市町村別・公表資料)'!$AH$38:$AH$216,MATCH('貼_小麦(市町村別・公表資料)'!$AG103,'貼_小麦(市町村別・公表資料)'!BN$38:BN$216,0)),"-")</f>
        <v>黒松内町</v>
      </c>
      <c r="P216" t="str">
        <f>IFERROR(INDEX('貼_小麦(市町村別・公表資料)'!$AH$38:$AH$216,MATCH('貼_小麦(市町村別・公表資料)'!$AG103,'貼_小麦(市町村別・公表資料)'!BT$38:BT$216,0)),"-")</f>
        <v>新篠津村</v>
      </c>
      <c r="Q216" t="str">
        <f>IFERROR(INDEX('貼_小麦(市町村別・公表資料)'!$AH$38:$AH$216,MATCH('貼_小麦(市町村別・公表資料)'!$AG103,'貼_小麦(市町村別・公表資料)'!BZ$38:BZ$216,0)),"-")</f>
        <v>留寿都村</v>
      </c>
      <c r="R216" t="str">
        <f>IFERROR(INDEX('貼_小麦(市町村別・公表資料)'!$AH$38:$AH$216,MATCH('貼_小麦(市町村別・公表資料)'!$AG103,'貼_小麦(市町村別・公表資料)'!CF$38:CF$216,0)),"-")</f>
        <v>羽幌町</v>
      </c>
      <c r="S216" t="str">
        <f>IFERROR(INDEX('貼_大豆(市町村別・e-stat)'!$C$9:$C$187,MATCH('貼_大豆(市町村別・e-stat)'!$A74,'貼_大豆(市町村別・e-stat)'!J$9:J$187,0)),"-")</f>
        <v>幌加内町</v>
      </c>
      <c r="T216" t="str">
        <f>IFERROR(INDEX('貼_大豆(市町村別・e-stat)'!$C$9:$C$187,MATCH('貼_大豆(市町村別・e-stat)'!$A74,'貼_大豆(市町村別・e-stat)'!K$9:K$187,0)),"-")</f>
        <v>中札内村</v>
      </c>
      <c r="U216" t="str">
        <f>IFERROR(INDEX('貼_大豆(市町村別・e-stat)'!$C$9:$C$187,MATCH('貼_大豆(市町村別・e-stat)'!$A74,'貼_大豆(市町村別・e-stat)'!L$9:L$187,0)),"-")</f>
        <v>新十津川町</v>
      </c>
      <c r="V216" t="str">
        <f>IFERROR(INDEX('貼_てんさい(市町村別・e-stat)'!$D$9:$D$187,MATCH('貼_てんさい(市町村別・e-stat)'!$A74,'貼_てんさい(市町村別・e-stat)'!K$9:K$187,0)),"-")</f>
        <v>南富良野町</v>
      </c>
      <c r="W216" t="str">
        <f>IFERROR(INDEX('貼_てんさい(市町村別・e-stat)'!$D$9:$D$187,MATCH('貼_てんさい(市町村別・e-stat)'!$A74,'貼_てんさい(市町村別・e-stat)'!L$9:L$187,0)),"-")</f>
        <v>苫前町</v>
      </c>
      <c r="X216" t="str">
        <f>IFERROR(INDEX('貼_てんさい(市町村別・e-stat)'!$D$9:$D$187,MATCH('貼_てんさい(市町村別・e-stat)'!$A74,'貼_てんさい(市町村別・e-stat)'!M$9:M$187,0)),"-")</f>
        <v>倶知安町</v>
      </c>
      <c r="Y216" t="str">
        <f>IFERROR(INDEX('貼_そば(市町村別・e-stat)'!$D$9:$D$187,MATCH('貼_そば(市町村別・e-stat)'!$A74,'貼_そば(市町村別・e-stat)'!K$9:K$187,0)),"-")</f>
        <v>むかわ町</v>
      </c>
      <c r="Z216" t="str">
        <f>IFERROR(INDEX('貼_そば(市町村別・e-stat)'!$D$9:$D$187,MATCH('貼_そば(市町村別・e-stat)'!$A74,'貼_そば(市町村別・e-stat)'!L$9:L$187,0)),"-")</f>
        <v>新篠津村</v>
      </c>
      <c r="AA216" t="str">
        <f>IFERROR(INDEX('貼_そば(市町村別・e-stat)'!$D$9:$D$187,MATCH('貼_そば(市町村別・e-stat)'!$A74,'貼_そば(市町村別・e-stat)'!M$9:M$187,0)),"-")</f>
        <v>沼田町</v>
      </c>
      <c r="AB216" t="str">
        <f>IFERROR(INDEX('貼_ばれいしょ(市町村別・公表資料)'!$M$16:$M$194,MATCH('貼_ばれいしょ(市町村別・公表資料)'!$L81,'貼_ばれいしょ(市町村別・公表資料)'!O$16:O$194,0)),"-")</f>
        <v>岩見沢市</v>
      </c>
      <c r="AC216" t="str">
        <f>IFERROR(INDEX('貼_ばれいしょ(市町村別・公表資料)'!$M$16:$M$194,MATCH('貼_ばれいしょ(市町村別・公表資料)'!$L81,'貼_ばれいしょ(市町村別・公表資料)'!U$16:U$194,0)),"-")</f>
        <v>当別町</v>
      </c>
      <c r="AD216" t="str">
        <f>IFERROR(INDEX('貼_ばれいしょ(市町村別・公表資料)'!$M$16:$M$194,MATCH('貼_ばれいしょ(市町村別・公表資料)'!$L81,'貼_ばれいしょ(市町村別・公表資料)'!AA$16:AA$194,0)),"-")</f>
        <v>むかわ町</v>
      </c>
      <c r="AE216" t="str">
        <f>IFERROR(INDEX('貼_なたね(市町村別・e-stat)'!$D$9:$D$187,MATCH('貼_なたね(市町村別・e-stat)'!$A74,'貼_なたね(市町村別・e-stat)'!K$9:K$187,0)),"-")</f>
        <v>-</v>
      </c>
      <c r="AF216" t="str">
        <f>IFERROR(INDEX('貼_なたね(市町村別・e-stat)'!$D$9:$D$187,MATCH('貼_なたね(市町村別・e-stat)'!$A74,'貼_なたね(市町村別・e-stat)'!L$9:L$187,0)),"-")</f>
        <v>-</v>
      </c>
      <c r="AG216" t="str">
        <f>IFERROR(INDEX('貼_なたね(市町村別・e-stat)'!$D$9:$D$187,MATCH('貼_なたね(市町村別・e-stat)'!$A74,'貼_なたね(市町村別・e-stat)'!M$9:M$187,0)),"-")</f>
        <v>-</v>
      </c>
    </row>
    <row r="217" spans="3:33">
      <c r="C217">
        <v>67</v>
      </c>
      <c r="D217" t="str">
        <f>IFERROR(INDEX('貼_耕地面積(市町村別・e-stat)'!$D$9:$D$187,MATCH('貼_耕地面積(市町村別・e-stat)'!$A75,'貼_耕地面積(市町村別・e-stat)'!K$9:K$187,0)),"-")</f>
        <v>陸別町</v>
      </c>
      <c r="E217" t="str">
        <f>IFERROR(INDEX('貼_耕地面積(市町村別・e-stat)'!$D$9:$D$187,MATCH('貼_耕地面積(市町村別・e-stat)'!$A75,'貼_耕地面積(市町村別・e-stat)'!L$9:L$187,0)),"-")</f>
        <v>千歳市</v>
      </c>
      <c r="F217" t="str">
        <f>IFERROR(INDEX('貼_耕地面積(市町村別・e-stat)'!$D$9:$D$187,MATCH('貼_耕地面積(市町村別・e-stat)'!$A75,'貼_耕地面積(市町村別・e-stat)'!M$9:M$187,0)),"-")</f>
        <v>伊達市</v>
      </c>
      <c r="G217" t="str">
        <f>IFERROR(INDEX('貼_水稲(市町村別・e-stat)'!$D$9:$D$187,MATCH('貼_水稲(市町村別・e-stat)'!$A75,'貼_水稲(市町村別・e-stat)'!I$9:I$187,0)),"-")</f>
        <v>倶知安町</v>
      </c>
      <c r="H217" t="str">
        <f>IFERROR(INDEX('貼_水稲(市町村別・e-stat)'!$D$9:$D$187,MATCH('貼_水稲(市町村別・e-stat)'!$A75,'貼_水稲(市町村別・e-stat)'!J$9:J$187,0)),"-")</f>
        <v>幌加内町</v>
      </c>
      <c r="I217" t="str">
        <f>IFERROR(INDEX('貼_水稲(市町村別・e-stat)'!$D$9:$D$187,MATCH('貼_水稲(市町村別・e-stat)'!$A75,'貼_水稲(市町村別・e-stat)'!K$9:K$187,0)),"-")</f>
        <v>厚沢部町</v>
      </c>
      <c r="J217" t="str">
        <f>IFERROR(INDEX('貼_小麦(市町村別・e-stat)'!$D$9:$D$187,MATCH('貼_小麦(市町村別・e-stat)'!$A75,'貼_小麦(市町村別・e-stat)'!Z$9:Z$187,0)),"-")</f>
        <v>南富良野町</v>
      </c>
      <c r="K217" t="str">
        <f>IFERROR(INDEX('貼_小麦(市町村別・e-stat)'!$D$9:$D$187,MATCH('貼_小麦(市町村別・e-stat)'!$A75,'貼_小麦(市町村別・e-stat)'!AA$9:AA$187,0)),"-")</f>
        <v>共和町</v>
      </c>
      <c r="L217" t="str">
        <f>IFERROR(INDEX('貼_小麦(市町村別・e-stat)'!$D$9:$D$187,MATCH('貼_小麦(市町村別・e-stat)'!$A75,'貼_小麦(市町村別・e-stat)'!AB$9:AB$187,0)),"-")</f>
        <v>和寒町</v>
      </c>
      <c r="M217" t="str">
        <f>IFERROR(INDEX('貼_小麦(市町村別・公表資料)'!$AH$38:$AH$216,MATCH('貼_小麦(市町村別・公表資料)'!$AG104,'貼_小麦(市町村別・公表資料)'!BB$38:BB$216,0)),"-")</f>
        <v>羽幌町</v>
      </c>
      <c r="N217" t="str">
        <f>IFERROR(INDEX('貼_小麦(市町村別・公表資料)'!$AH$38:$AH$216,MATCH('貼_小麦(市町村別・公表資料)'!$AG104,'貼_小麦(市町村別・公表資料)'!BH$38:BH$216,0)),"-")</f>
        <v>秩父別町</v>
      </c>
      <c r="O217" t="str">
        <f>IFERROR(INDEX('貼_小麦(市町村別・公表資料)'!$AH$38:$AH$216,MATCH('貼_小麦(市町村別・公表資料)'!$AG104,'貼_小麦(市町村別・公表資料)'!BN$38:BN$216,0)),"-")</f>
        <v>剣淵町</v>
      </c>
      <c r="P217" t="str">
        <f>IFERROR(INDEX('貼_小麦(市町村別・公表資料)'!$AH$38:$AH$216,MATCH('貼_小麦(市町村別・公表資料)'!$AG104,'貼_小麦(市町村別・公表資料)'!BT$38:BT$216,0)),"-")</f>
        <v>平取町</v>
      </c>
      <c r="Q217" t="str">
        <f>IFERROR(INDEX('貼_小麦(市町村別・公表資料)'!$AH$38:$AH$216,MATCH('貼_小麦(市町村別・公表資料)'!$AG104,'貼_小麦(市町村別・公表資料)'!BZ$38:BZ$216,0)),"-")</f>
        <v>深川市</v>
      </c>
      <c r="R217" t="str">
        <f>IFERROR(INDEX('貼_小麦(市町村別・公表資料)'!$AH$38:$AH$216,MATCH('貼_小麦(市町村別・公表資料)'!$AG104,'貼_小麦(市町村別・公表資料)'!CF$38:CF$216,0)),"-")</f>
        <v>滝川市</v>
      </c>
      <c r="S217" t="str">
        <f>IFERROR(INDEX('貼_大豆(市町村別・e-stat)'!$C$9:$C$187,MATCH('貼_大豆(市町村別・e-stat)'!$A75,'貼_大豆(市町村別・e-stat)'!J$9:J$187,0)),"-")</f>
        <v>足寄町</v>
      </c>
      <c r="T217" t="str">
        <f>IFERROR(INDEX('貼_大豆(市町村別・e-stat)'!$C$9:$C$187,MATCH('貼_大豆(市町村別・e-stat)'!$A75,'貼_大豆(市町村別・e-stat)'!K$9:K$187,0)),"-")</f>
        <v>比布町</v>
      </c>
      <c r="U217" t="str">
        <f>IFERROR(INDEX('貼_大豆(市町村別・e-stat)'!$C$9:$C$187,MATCH('貼_大豆(市町村別・e-stat)'!$A75,'貼_大豆(市町村別・e-stat)'!L$9:L$187,0)),"-")</f>
        <v>愛別町</v>
      </c>
      <c r="V217" t="str">
        <f>IFERROR(INDEX('貼_てんさい(市町村別・e-stat)'!$D$9:$D$187,MATCH('貼_てんさい(市町村別・e-stat)'!$A75,'貼_てんさい(市町村別・e-stat)'!K$9:K$187,0)),"-")</f>
        <v>苫前町</v>
      </c>
      <c r="W217" t="str">
        <f>IFERROR(INDEX('貼_てんさい(市町村別・e-stat)'!$D$9:$D$187,MATCH('貼_てんさい(市町村別・e-stat)'!$A75,'貼_てんさい(市町村別・e-stat)'!L$9:L$187,0)),"-")</f>
        <v>遠別町</v>
      </c>
      <c r="X217" t="str">
        <f>IFERROR(INDEX('貼_てんさい(市町村別・e-stat)'!$D$9:$D$187,MATCH('貼_てんさい(市町村別・e-stat)'!$A75,'貼_てんさい(市町村別・e-stat)'!M$9:M$187,0)),"-")</f>
        <v>佐呂間町</v>
      </c>
      <c r="Y217" t="str">
        <f>IFERROR(INDEX('貼_そば(市町村別・e-stat)'!$D$9:$D$187,MATCH('貼_そば(市町村別・e-stat)'!$A75,'貼_そば(市町村別・e-stat)'!K$9:K$187,0)),"-")</f>
        <v>奈井江町</v>
      </c>
      <c r="Z217" t="str">
        <f>IFERROR(INDEX('貼_そば(市町村別・e-stat)'!$D$9:$D$187,MATCH('貼_そば(市町村別・e-stat)'!$A75,'貼_そば(市町村別・e-stat)'!L$9:L$187,0)),"-")</f>
        <v>増毛町</v>
      </c>
      <c r="AA217" t="str">
        <f>IFERROR(INDEX('貼_そば(市町村別・e-stat)'!$D$9:$D$187,MATCH('貼_そば(市町村別・e-stat)'!$A75,'貼_そば(市町村別・e-stat)'!M$9:M$187,0)),"-")</f>
        <v>秩父別町</v>
      </c>
      <c r="AB217" t="str">
        <f>IFERROR(INDEX('貼_ばれいしょ(市町村別・公表資料)'!$M$16:$M$194,MATCH('貼_ばれいしょ(市町村別・公表資料)'!$L82,'貼_ばれいしょ(市町村別・公表資料)'!O$16:O$194,0)),"-")</f>
        <v>湧別町</v>
      </c>
      <c r="AC217" t="str">
        <f>IFERROR(INDEX('貼_ばれいしょ(市町村別・公表資料)'!$M$16:$M$194,MATCH('貼_ばれいしょ(市町村別・公表資料)'!$L82,'貼_ばれいしょ(市町村別・公表資料)'!U$16:U$194,0)),"-")</f>
        <v>湧別町</v>
      </c>
      <c r="AD217" t="str">
        <f>IFERROR(INDEX('貼_ばれいしょ(市町村別・公表資料)'!$M$16:$M$194,MATCH('貼_ばれいしょ(市町村別・公表資料)'!$L82,'貼_ばれいしょ(市町村別・公表資料)'!AA$16:AA$194,0)),"-")</f>
        <v>江差町</v>
      </c>
      <c r="AE217" t="str">
        <f>IFERROR(INDEX('貼_なたね(市町村別・e-stat)'!$D$9:$D$187,MATCH('貼_なたね(市町村別・e-stat)'!$A75,'貼_なたね(市町村別・e-stat)'!K$9:K$187,0)),"-")</f>
        <v>-</v>
      </c>
      <c r="AF217" t="str">
        <f>IFERROR(INDEX('貼_なたね(市町村別・e-stat)'!$D$9:$D$187,MATCH('貼_なたね(市町村別・e-stat)'!$A75,'貼_なたね(市町村別・e-stat)'!L$9:L$187,0)),"-")</f>
        <v>-</v>
      </c>
      <c r="AG217" t="str">
        <f>IFERROR(INDEX('貼_なたね(市町村別・e-stat)'!$D$9:$D$187,MATCH('貼_なたね(市町村別・e-stat)'!$A75,'貼_なたね(市町村別・e-stat)'!M$9:M$187,0)),"-")</f>
        <v>-</v>
      </c>
    </row>
    <row r="218" spans="3:33">
      <c r="C218">
        <v>68</v>
      </c>
      <c r="D218" t="str">
        <f>IFERROR(INDEX('貼_耕地面積(市町村別・e-stat)'!$D$9:$D$187,MATCH('貼_耕地面積(市町村別・e-stat)'!$A76,'貼_耕地面積(市町村別・e-stat)'!K$9:K$187,0)),"-")</f>
        <v>せたな町</v>
      </c>
      <c r="E218" t="str">
        <f>IFERROR(INDEX('貼_耕地面積(市町村別・e-stat)'!$D$9:$D$187,MATCH('貼_耕地面積(市町村別・e-stat)'!$A76,'貼_耕地面積(市町村別・e-stat)'!L$9:L$187,0)),"-")</f>
        <v>ニセコ町</v>
      </c>
      <c r="F218" t="str">
        <f>IFERROR(INDEX('貼_耕地面積(市町村別・e-stat)'!$D$9:$D$187,MATCH('貼_耕地面積(市町村別・e-stat)'!$A76,'貼_耕地面積(市町村別・e-stat)'!M$9:M$187,0)),"-")</f>
        <v>中頓別町</v>
      </c>
      <c r="G218" t="str">
        <f>IFERROR(INDEX('貼_水稲(市町村別・e-stat)'!$D$9:$D$187,MATCH('貼_水稲(市町村別・e-stat)'!$A76,'貼_水稲(市町村別・e-stat)'!I$9:I$187,0)),"-")</f>
        <v>美深町</v>
      </c>
      <c r="H218" t="str">
        <f>IFERROR(INDEX('貼_水稲(市町村別・e-stat)'!$D$9:$D$187,MATCH('貼_水稲(市町村別・e-stat)'!$A76,'貼_水稲(市町村別・e-stat)'!J$9:J$187,0)),"-")</f>
        <v>安平町</v>
      </c>
      <c r="I218" t="str">
        <f>IFERROR(INDEX('貼_水稲(市町村別・e-stat)'!$D$9:$D$187,MATCH('貼_水稲(市町村別・e-stat)'!$A76,'貼_水稲(市町村別・e-stat)'!K$9:K$187,0)),"-")</f>
        <v>恵庭市</v>
      </c>
      <c r="J218" t="str">
        <f>IFERROR(INDEX('貼_小麦(市町村別・e-stat)'!$D$9:$D$187,MATCH('貼_小麦(市町村別・e-stat)'!$A76,'貼_小麦(市町村別・e-stat)'!Z$9:Z$187,0)),"-")</f>
        <v>初山別村</v>
      </c>
      <c r="K218" t="str">
        <f>IFERROR(INDEX('貼_小麦(市町村別・e-stat)'!$D$9:$D$187,MATCH('貼_小麦(市町村別・e-stat)'!$A76,'貼_小麦(市町村別・e-stat)'!AA$9:AA$187,0)),"-")</f>
        <v>沼田町</v>
      </c>
      <c r="L218" t="str">
        <f>IFERROR(INDEX('貼_小麦(市町村別・e-stat)'!$D$9:$D$187,MATCH('貼_小麦(市町村別・e-stat)'!$A76,'貼_小麦(市町村別・e-stat)'!AB$9:AB$187,0)),"-")</f>
        <v>月形町</v>
      </c>
      <c r="M218" t="str">
        <f>IFERROR(INDEX('貼_小麦(市町村別・公表資料)'!$AH$38:$AH$216,MATCH('貼_小麦(市町村別・公表資料)'!$AG105,'貼_小麦(市町村別・公表資料)'!BB$38:BB$216,0)),"-")</f>
        <v>遠別町</v>
      </c>
      <c r="N218" t="str">
        <f>IFERROR(INDEX('貼_小麦(市町村別・公表資料)'!$AH$38:$AH$216,MATCH('貼_小麦(市町村別・公表資料)'!$AG105,'貼_小麦(市町村別・公表資料)'!BH$38:BH$216,0)),"-")</f>
        <v>三笠市</v>
      </c>
      <c r="O218" t="str">
        <f>IFERROR(INDEX('貼_小麦(市町村別・公表資料)'!$AH$38:$AH$216,MATCH('貼_小麦(市町村別・公表資料)'!$AG105,'貼_小麦(市町村別・公表資料)'!BN$38:BN$216,0)),"-")</f>
        <v>当別町</v>
      </c>
      <c r="P218" t="str">
        <f>IFERROR(INDEX('貼_小麦(市町村別・公表資料)'!$AH$38:$AH$216,MATCH('貼_小麦(市町村別・公表資料)'!$AG105,'貼_小麦(市町村別・公表資料)'!BT$38:BT$216,0)),"-")</f>
        <v>東神楽町</v>
      </c>
      <c r="Q218" t="str">
        <f>IFERROR(INDEX('貼_小麦(市町村別・公表資料)'!$AH$38:$AH$216,MATCH('貼_小麦(市町村別・公表資料)'!$AG105,'貼_小麦(市町村別・公表資料)'!BZ$38:BZ$216,0)),"-")</f>
        <v>東神楽町</v>
      </c>
      <c r="R218" t="str">
        <f>IFERROR(INDEX('貼_小麦(市町村別・公表資料)'!$AH$38:$AH$216,MATCH('貼_小麦(市町村別・公表資料)'!$AG105,'貼_小麦(市町村別・公表資料)'!CF$38:CF$216,0)),"-")</f>
        <v>平取町</v>
      </c>
      <c r="S218" t="str">
        <f>IFERROR(INDEX('貼_大豆(市町村別・e-stat)'!$C$9:$C$187,MATCH('貼_大豆(市町村別・e-stat)'!$A76,'貼_大豆(市町村別・e-stat)'!J$9:J$187,0)),"-")</f>
        <v>森町</v>
      </c>
      <c r="T218" t="str">
        <f>IFERROR(INDEX('貼_大豆(市町村別・e-stat)'!$C$9:$C$187,MATCH('貼_大豆(市町村別・e-stat)'!$A76,'貼_大豆(市町村別・e-stat)'!K$9:K$187,0)),"-")</f>
        <v>幌加内町</v>
      </c>
      <c r="U218" t="str">
        <f>IFERROR(INDEX('貼_大豆(市町村別・e-stat)'!$C$9:$C$187,MATCH('貼_大豆(市町村別・e-stat)'!$A76,'貼_大豆(市町村別・e-stat)'!L$9:L$187,0)),"-")</f>
        <v>沼田町</v>
      </c>
      <c r="V218" t="str">
        <f>IFERROR(INDEX('貼_てんさい(市町村別・e-stat)'!$D$9:$D$187,MATCH('貼_てんさい(市町村別・e-stat)'!$A76,'貼_てんさい(市町村別・e-stat)'!K$9:K$187,0)),"-")</f>
        <v>和寒町</v>
      </c>
      <c r="W218" t="str">
        <f>IFERROR(INDEX('貼_てんさい(市町村別・e-stat)'!$D$9:$D$187,MATCH('貼_てんさい(市町村別・e-stat)'!$A76,'貼_てんさい(市町村別・e-stat)'!L$9:L$187,0)),"-")</f>
        <v>和寒町</v>
      </c>
      <c r="X218" t="str">
        <f>IFERROR(INDEX('貼_てんさい(市町村別・e-stat)'!$D$9:$D$187,MATCH('貼_てんさい(市町村別・e-stat)'!$A76,'貼_てんさい(市町村別・e-stat)'!M$9:M$187,0)),"-")</f>
        <v>湧別町</v>
      </c>
      <c r="Y218" t="str">
        <f>IFERROR(INDEX('貼_そば(市町村別・e-stat)'!$D$9:$D$187,MATCH('貼_そば(市町村別・e-stat)'!$A76,'貼_そば(市町村別・e-stat)'!K$9:K$187,0)),"-")</f>
        <v>千歳市</v>
      </c>
      <c r="Z218" t="str">
        <f>IFERROR(INDEX('貼_そば(市町村別・e-stat)'!$D$9:$D$187,MATCH('貼_そば(市町村別・e-stat)'!$A76,'貼_そば(市町村別・e-stat)'!L$9:L$187,0)),"-")</f>
        <v>厚沢部町</v>
      </c>
      <c r="AA218" t="str">
        <f>IFERROR(INDEX('貼_そば(市町村別・e-stat)'!$D$9:$D$187,MATCH('貼_そば(市町村別・e-stat)'!$A76,'貼_そば(市町村別・e-stat)'!M$9:M$187,0)),"-")</f>
        <v>初山別村</v>
      </c>
      <c r="AB218" t="str">
        <f>IFERROR(INDEX('貼_ばれいしょ(市町村別・公表資料)'!$M$16:$M$194,MATCH('貼_ばれいしょ(市町村別・公表資料)'!$L83,'貼_ばれいしょ(市町村別・公表資料)'!O$16:O$194,0)),"-")</f>
        <v>北広島市</v>
      </c>
      <c r="AC218" t="str">
        <f>IFERROR(INDEX('貼_ばれいしょ(市町村別・公表資料)'!$M$16:$M$194,MATCH('貼_ばれいしょ(市町村別・公表資料)'!$L83,'貼_ばれいしょ(市町村別・公表資料)'!U$16:U$194,0)),"-")</f>
        <v>平取町</v>
      </c>
      <c r="AD218" t="str">
        <f>IFERROR(INDEX('貼_ばれいしょ(市町村別・公表資料)'!$M$16:$M$194,MATCH('貼_ばれいしょ(市町村別・公表資料)'!$L83,'貼_ばれいしょ(市町村別・公表資料)'!AA$16:AA$194,0)),"-")</f>
        <v>厚沢部町</v>
      </c>
      <c r="AE218" t="str">
        <f>IFERROR(INDEX('貼_なたね(市町村別・e-stat)'!$D$9:$D$187,MATCH('貼_なたね(市町村別・e-stat)'!$A76,'貼_なたね(市町村別・e-stat)'!K$9:K$187,0)),"-")</f>
        <v>-</v>
      </c>
      <c r="AF218" t="str">
        <f>IFERROR(INDEX('貼_なたね(市町村別・e-stat)'!$D$9:$D$187,MATCH('貼_なたね(市町村別・e-stat)'!$A76,'貼_なたね(市町村別・e-stat)'!L$9:L$187,0)),"-")</f>
        <v>-</v>
      </c>
      <c r="AG218" t="str">
        <f>IFERROR(INDEX('貼_なたね(市町村別・e-stat)'!$D$9:$D$187,MATCH('貼_なたね(市町村別・e-stat)'!$A76,'貼_なたね(市町村別・e-stat)'!M$9:M$187,0)),"-")</f>
        <v>-</v>
      </c>
    </row>
    <row r="219" spans="3:33">
      <c r="C219">
        <v>69</v>
      </c>
      <c r="D219" t="str">
        <f>IFERROR(INDEX('貼_耕地面積(市町村別・e-stat)'!$D$9:$D$187,MATCH('貼_耕地面積(市町村別・e-stat)'!$A77,'貼_耕地面積(市町村別・e-stat)'!K$9:K$187,0)),"-")</f>
        <v>栗山町</v>
      </c>
      <c r="E219" t="str">
        <f>IFERROR(INDEX('貼_耕地面積(市町村別・e-stat)'!$D$9:$D$187,MATCH('貼_耕地面積(市町村別・e-stat)'!$A77,'貼_耕地面積(市町村別・e-stat)'!L$9:L$187,0)),"-")</f>
        <v>木古内町</v>
      </c>
      <c r="F219" t="str">
        <f>IFERROR(INDEX('貼_耕地面積(市町村別・e-stat)'!$D$9:$D$187,MATCH('貼_耕地面積(市町村別・e-stat)'!$A77,'貼_耕地面積(市町村別・e-stat)'!M$9:M$187,0)),"-")</f>
        <v>滝上町</v>
      </c>
      <c r="G219" t="str">
        <f>IFERROR(INDEX('貼_水稲(市町村別・e-stat)'!$D$9:$D$187,MATCH('貼_水稲(市町村別・e-stat)'!$A77,'貼_水稲(市町村別・e-stat)'!I$9:I$187,0)),"-")</f>
        <v>三笠市</v>
      </c>
      <c r="H219" t="str">
        <f>IFERROR(INDEX('貼_水稲(市町村別・e-stat)'!$D$9:$D$187,MATCH('貼_水稲(市町村別・e-stat)'!$A77,'貼_水稲(市町村別・e-stat)'!J$9:J$187,0)),"-")</f>
        <v>倶知安町</v>
      </c>
      <c r="I219" t="str">
        <f>IFERROR(INDEX('貼_水稲(市町村別・e-stat)'!$D$9:$D$187,MATCH('貼_水稲(市町村別・e-stat)'!$A77,'貼_水稲(市町村別・e-stat)'!K$9:K$187,0)),"-")</f>
        <v>江差町</v>
      </c>
      <c r="J219" t="str">
        <f>IFERROR(INDEX('貼_小麦(市町村別・e-stat)'!$D$9:$D$187,MATCH('貼_小麦(市町村別・e-stat)'!$A77,'貼_小麦(市町村別・e-stat)'!Z$9:Z$187,0)),"-")</f>
        <v>苫前町</v>
      </c>
      <c r="K219" t="str">
        <f>IFERROR(INDEX('貼_小麦(市町村別・e-stat)'!$D$9:$D$187,MATCH('貼_小麦(市町村別・e-stat)'!$A77,'貼_小麦(市町村別・e-stat)'!AA$9:AA$187,0)),"-")</f>
        <v>苫前町</v>
      </c>
      <c r="L219" t="str">
        <f>IFERROR(INDEX('貼_小麦(市町村別・e-stat)'!$D$9:$D$187,MATCH('貼_小麦(市町村別・e-stat)'!$A77,'貼_小麦(市町村別・e-stat)'!AB$9:AB$187,0)),"-")</f>
        <v>北斗市</v>
      </c>
      <c r="M219" t="str">
        <f>IFERROR(INDEX('貼_小麦(市町村別・公表資料)'!$AH$38:$AH$216,MATCH('貼_小麦(市町村別・公表資料)'!$AG106,'貼_小麦(市町村別・公表資料)'!BB$38:BB$216,0)),"-")</f>
        <v>南富良野町</v>
      </c>
      <c r="N219" t="str">
        <f>IFERROR(INDEX('貼_小麦(市町村別・公表資料)'!$AH$38:$AH$216,MATCH('貼_小麦(市町村別・公表資料)'!$AG106,'貼_小麦(市町村別・公表資料)'!BH$38:BH$216,0)),"-")</f>
        <v>羽幌町</v>
      </c>
      <c r="O219" t="str">
        <f>IFERROR(INDEX('貼_小麦(市町村別・公表資料)'!$AH$38:$AH$216,MATCH('貼_小麦(市町村別・公表資料)'!$AG106,'貼_小麦(市町村別・公表資料)'!BN$38:BN$216,0)),"-")</f>
        <v>京極町</v>
      </c>
      <c r="P219" t="str">
        <f>IFERROR(INDEX('貼_小麦(市町村別・公表資料)'!$AH$38:$AH$216,MATCH('貼_小麦(市町村別・公表資料)'!$AG106,'貼_小麦(市町村別・公表資料)'!BT$38:BT$216,0)),"-")</f>
        <v>浦臼町</v>
      </c>
      <c r="Q219" t="str">
        <f>IFERROR(INDEX('貼_小麦(市町村別・公表資料)'!$AH$38:$AH$216,MATCH('貼_小麦(市町村別・公表資料)'!$AG106,'貼_小麦(市町村別・公表資料)'!BZ$38:BZ$216,0)),"-")</f>
        <v>ニセコ町</v>
      </c>
      <c r="R219" t="str">
        <f>IFERROR(INDEX('貼_小麦(市町村別・公表資料)'!$AH$38:$AH$216,MATCH('貼_小麦(市町村別・公表資料)'!$AG106,'貼_小麦(市町村別・公表資料)'!CF$38:CF$216,0)),"-")</f>
        <v>留萌市</v>
      </c>
      <c r="S219" t="str">
        <f>IFERROR(INDEX('貼_大豆(市町村別・e-stat)'!$C$9:$C$187,MATCH('貼_大豆(市町村別・e-stat)'!$A77,'貼_大豆(市町村別・e-stat)'!J$9:J$187,0)),"-")</f>
        <v>比布町</v>
      </c>
      <c r="T219" t="str">
        <f>IFERROR(INDEX('貼_大豆(市町村別・e-stat)'!$C$9:$C$187,MATCH('貼_大豆(市町村別・e-stat)'!$A77,'貼_大豆(市町村別・e-stat)'!K$9:K$187,0)),"-")</f>
        <v>森町</v>
      </c>
      <c r="U219" t="str">
        <f>IFERROR(INDEX('貼_大豆(市町村別・e-stat)'!$C$9:$C$187,MATCH('貼_大豆(市町村別・e-stat)'!$A77,'貼_大豆(市町村別・e-stat)'!L$9:L$187,0)),"-")</f>
        <v>厚真町</v>
      </c>
      <c r="V219" t="str">
        <f>IFERROR(INDEX('貼_てんさい(市町村別・e-stat)'!$D$9:$D$187,MATCH('貼_てんさい(市町村別・e-stat)'!$A77,'貼_てんさい(市町村別・e-stat)'!K$9:K$187,0)),"-")</f>
        <v>むかわ町</v>
      </c>
      <c r="W219" t="str">
        <f>IFERROR(INDEX('貼_てんさい(市町村別・e-stat)'!$D$9:$D$187,MATCH('貼_てんさい(市町村別・e-stat)'!$A77,'貼_てんさい(市町村別・e-stat)'!L$9:L$187,0)),"-")</f>
        <v>長沼町</v>
      </c>
      <c r="X219" t="str">
        <f>IFERROR(INDEX('貼_てんさい(市町村別・e-stat)'!$D$9:$D$187,MATCH('貼_てんさい(市町村別・e-stat)'!$A77,'貼_てんさい(市町村別・e-stat)'!M$9:M$187,0)),"-")</f>
        <v>厚真町</v>
      </c>
      <c r="Y219" t="str">
        <f>IFERROR(INDEX('貼_そば(市町村別・e-stat)'!$D$9:$D$187,MATCH('貼_そば(市町村別・e-stat)'!$A77,'貼_そば(市町村別・e-stat)'!K$9:K$187,0)),"-")</f>
        <v>三笠市</v>
      </c>
      <c r="Z219" t="str">
        <f>IFERROR(INDEX('貼_そば(市町村別・e-stat)'!$D$9:$D$187,MATCH('貼_そば(市町村別・e-stat)'!$A77,'貼_そば(市町村別・e-stat)'!L$9:L$187,0)),"-")</f>
        <v>美幌町</v>
      </c>
      <c r="AA219" t="str">
        <f>IFERROR(INDEX('貼_そば(市町村別・e-stat)'!$D$9:$D$187,MATCH('貼_そば(市町村別・e-stat)'!$A77,'貼_そば(市町村別・e-stat)'!M$9:M$187,0)),"-")</f>
        <v>新十津川町</v>
      </c>
      <c r="AB219" t="str">
        <f>IFERROR(INDEX('貼_ばれいしょ(市町村別・公表資料)'!$M$16:$M$194,MATCH('貼_ばれいしょ(市町村別・公表資料)'!$L84,'貼_ばれいしょ(市町村別・公表資料)'!O$16:O$194,0)),"-")</f>
        <v>伊達市</v>
      </c>
      <c r="AC219" t="str">
        <f>IFERROR(INDEX('貼_ばれいしょ(市町村別・公表資料)'!$M$16:$M$194,MATCH('貼_ばれいしょ(市町村別・公表資料)'!$L84,'貼_ばれいしょ(市町村別・公表資料)'!U$16:U$194,0)),"-")</f>
        <v>北広島市</v>
      </c>
      <c r="AD219" t="str">
        <f>IFERROR(INDEX('貼_ばれいしょ(市町村別・公表資料)'!$M$16:$M$194,MATCH('貼_ばれいしょ(市町村別・公表資料)'!$L84,'貼_ばれいしょ(市町村別・公表資料)'!AA$16:AA$194,0)),"-")</f>
        <v>中富良野町</v>
      </c>
      <c r="AE219" t="str">
        <f>IFERROR(INDEX('貼_なたね(市町村別・e-stat)'!$D$9:$D$187,MATCH('貼_なたね(市町村別・e-stat)'!$A77,'貼_なたね(市町村別・e-stat)'!K$9:K$187,0)),"-")</f>
        <v>-</v>
      </c>
      <c r="AF219" t="str">
        <f>IFERROR(INDEX('貼_なたね(市町村別・e-stat)'!$D$9:$D$187,MATCH('貼_なたね(市町村別・e-stat)'!$A77,'貼_なたね(市町村別・e-stat)'!L$9:L$187,0)),"-")</f>
        <v>-</v>
      </c>
      <c r="AG219" t="str">
        <f>IFERROR(INDEX('貼_なたね(市町村別・e-stat)'!$D$9:$D$187,MATCH('貼_なたね(市町村別・e-stat)'!$A77,'貼_なたね(市町村別・e-stat)'!M$9:M$187,0)),"-")</f>
        <v>-</v>
      </c>
    </row>
    <row r="220" spans="3:33">
      <c r="C220">
        <v>70</v>
      </c>
      <c r="D220" t="str">
        <f>IFERROR(INDEX('貼_耕地面積(市町村別・e-stat)'!$D$9:$D$187,MATCH('貼_耕地面積(市町村別・e-stat)'!$A78,'貼_耕地面積(市町村別・e-stat)'!K$9:K$187,0)),"-")</f>
        <v>浜頓別町</v>
      </c>
      <c r="E220" t="str">
        <f>IFERROR(INDEX('貼_耕地面積(市町村別・e-stat)'!$D$9:$D$187,MATCH('貼_耕地面積(市町村別・e-stat)'!$A78,'貼_耕地面積(市町村別・e-stat)'!L$9:L$187,0)),"-")</f>
        <v>三笠市</v>
      </c>
      <c r="F220" t="str">
        <f>IFERROR(INDEX('貼_耕地面積(市町村別・e-stat)'!$D$9:$D$187,MATCH('貼_耕地面積(市町村別・e-stat)'!$A78,'貼_耕地面積(市町村別・e-stat)'!M$9:M$187,0)),"-")</f>
        <v>倶知安町</v>
      </c>
      <c r="G220" t="str">
        <f>IFERROR(INDEX('貼_水稲(市町村別・e-stat)'!$D$9:$D$187,MATCH('貼_水稲(市町村別・e-stat)'!$A78,'貼_水稲(市町村別・e-stat)'!I$9:I$187,0)),"-")</f>
        <v>上ノ国町</v>
      </c>
      <c r="H220" t="str">
        <f>IFERROR(INDEX('貼_水稲(市町村別・e-stat)'!$D$9:$D$187,MATCH('貼_水稲(市町村別・e-stat)'!$A78,'貼_水稲(市町村別・e-stat)'!J$9:J$187,0)),"-")</f>
        <v>三笠市</v>
      </c>
      <c r="I220" t="str">
        <f>IFERROR(INDEX('貼_水稲(市町村別・e-stat)'!$D$9:$D$187,MATCH('貼_水稲(市町村別・e-stat)'!$A78,'貼_水稲(市町村別・e-stat)'!K$9:K$187,0)),"-")</f>
        <v>長沼町</v>
      </c>
      <c r="J220" t="str">
        <f>IFERROR(INDEX('貼_小麦(市町村別・e-stat)'!$D$9:$D$187,MATCH('貼_小麦(市町村別・e-stat)'!$A78,'貼_小麦(市町村別・e-stat)'!Z$9:Z$187,0)),"-")</f>
        <v>美深町</v>
      </c>
      <c r="K220" t="str">
        <f>IFERROR(INDEX('貼_小麦(市町村別・e-stat)'!$D$9:$D$187,MATCH('貼_小麦(市町村別・e-stat)'!$A78,'貼_小麦(市町村別・e-stat)'!AA$9:AA$187,0)),"-")</f>
        <v>美深町</v>
      </c>
      <c r="L220" t="str">
        <f>IFERROR(INDEX('貼_小麦(市町村別・e-stat)'!$D$9:$D$187,MATCH('貼_小麦(市町村別・e-stat)'!$A78,'貼_小麦(市町村別・e-stat)'!AB$9:AB$187,0)),"-")</f>
        <v>深川市</v>
      </c>
      <c r="M220" t="str">
        <f>IFERROR(INDEX('貼_小麦(市町村別・公表資料)'!$AH$38:$AH$216,MATCH('貼_小麦(市町村別・公表資料)'!$AG107,'貼_小麦(市町村別・公表資料)'!BB$38:BB$216,0)),"-")</f>
        <v>初山別村</v>
      </c>
      <c r="N220" t="str">
        <f>IFERROR(INDEX('貼_小麦(市町村別・公表資料)'!$AH$38:$AH$216,MATCH('貼_小麦(市町村別・公表資料)'!$AG107,'貼_小麦(市町村別・公表資料)'!BH$38:BH$216,0)),"-")</f>
        <v>真狩村</v>
      </c>
      <c r="O220" t="str">
        <f>IFERROR(INDEX('貼_小麦(市町村別・公表資料)'!$AH$38:$AH$216,MATCH('貼_小麦(市町村別・公表資料)'!$AG107,'貼_小麦(市町村別・公表資料)'!BN$38:BN$216,0)),"-")</f>
        <v>和寒町</v>
      </c>
      <c r="P220" t="str">
        <f>IFERROR(INDEX('貼_小麦(市町村別・公表資料)'!$AH$38:$AH$216,MATCH('貼_小麦(市町村別・公表資料)'!$AG107,'貼_小麦(市町村別・公表資料)'!BT$38:BT$216,0)),"-")</f>
        <v>留寿都村</v>
      </c>
      <c r="Q220" t="str">
        <f>IFERROR(INDEX('貼_小麦(市町村別・公表資料)'!$AH$38:$AH$216,MATCH('貼_小麦(市町村別・公表資料)'!$AG107,'貼_小麦(市町村別・公表資料)'!BZ$38:BZ$216,0)),"-")</f>
        <v>小平町</v>
      </c>
      <c r="R220" t="str">
        <f>IFERROR(INDEX('貼_小麦(市町村別・公表資料)'!$AH$38:$AH$216,MATCH('貼_小麦(市町村別・公表資料)'!$AG107,'貼_小麦(市町村別・公表資料)'!CF$38:CF$216,0)),"-")</f>
        <v>石狩市</v>
      </c>
      <c r="S220" t="str">
        <f>IFERROR(INDEX('貼_大豆(市町村別・e-stat)'!$C$9:$C$187,MATCH('貼_大豆(市町村別・e-stat)'!$A78,'貼_大豆(市町村別・e-stat)'!J$9:J$187,0)),"-")</f>
        <v>黒松内町</v>
      </c>
      <c r="T220" t="str">
        <f>IFERROR(INDEX('貼_大豆(市町村別・e-stat)'!$C$9:$C$187,MATCH('貼_大豆(市町村別・e-stat)'!$A78,'貼_大豆(市町村別・e-stat)'!K$9:K$187,0)),"-")</f>
        <v>真狩村</v>
      </c>
      <c r="U220" t="str">
        <f>IFERROR(INDEX('貼_大豆(市町村別・e-stat)'!$C$9:$C$187,MATCH('貼_大豆(市町村別・e-stat)'!$A78,'貼_大豆(市町村別・e-stat)'!L$9:L$187,0)),"-")</f>
        <v>倶知安町</v>
      </c>
      <c r="V220" t="str">
        <f>IFERROR(INDEX('貼_てんさい(市町村別・e-stat)'!$D$9:$D$187,MATCH('貼_てんさい(市町村別・e-stat)'!$A78,'貼_てんさい(市町村別・e-stat)'!K$9:K$187,0)),"-")</f>
        <v>長沼町</v>
      </c>
      <c r="W220" t="str">
        <f>IFERROR(INDEX('貼_てんさい(市町村別・e-stat)'!$D$9:$D$187,MATCH('貼_てんさい(市町村別・e-stat)'!$A78,'貼_てんさい(市町村別・e-stat)'!L$9:L$187,0)),"-")</f>
        <v>むかわ町</v>
      </c>
      <c r="X220" t="str">
        <f>IFERROR(INDEX('貼_てんさい(市町村別・e-stat)'!$D$9:$D$187,MATCH('貼_てんさい(市町村別・e-stat)'!$A78,'貼_てんさい(市町村別・e-stat)'!M$9:M$187,0)),"-")</f>
        <v>今金町</v>
      </c>
      <c r="Y220" t="str">
        <f>IFERROR(INDEX('貼_そば(市町村別・e-stat)'!$D$9:$D$187,MATCH('貼_そば(市町村別・e-stat)'!$A78,'貼_そば(市町村別・e-stat)'!K$9:K$187,0)),"-")</f>
        <v>遠別町</v>
      </c>
      <c r="Z220" t="str">
        <f>IFERROR(INDEX('貼_そば(市町村別・e-stat)'!$D$9:$D$187,MATCH('貼_そば(市町村別・e-stat)'!$A78,'貼_そば(市町村別・e-stat)'!L$9:L$187,0)),"-")</f>
        <v>三笠市</v>
      </c>
      <c r="AA220" t="str">
        <f>IFERROR(INDEX('貼_そば(市町村別・e-stat)'!$D$9:$D$187,MATCH('貼_そば(市町村別・e-stat)'!$A78,'貼_そば(市町村別・e-stat)'!M$9:M$187,0)),"-")</f>
        <v>中川町</v>
      </c>
      <c r="AB220" t="str">
        <f>IFERROR(INDEX('貼_ばれいしょ(市町村別・公表資料)'!$M$16:$M$194,MATCH('貼_ばれいしょ(市町村別・公表資料)'!$L85,'貼_ばれいしょ(市町村別・公表資料)'!O$16:O$194,0)),"-")</f>
        <v>日高町</v>
      </c>
      <c r="AC220" t="str">
        <f>IFERROR(INDEX('貼_ばれいしょ(市町村別・公表資料)'!$M$16:$M$194,MATCH('貼_ばれいしょ(市町村別・公表資料)'!$L85,'貼_ばれいしょ(市町村別・公表資料)'!U$16:U$194,0)),"-")</f>
        <v>日高町</v>
      </c>
      <c r="AD220" t="str">
        <f>IFERROR(INDEX('貼_ばれいしょ(市町村別・公表資料)'!$M$16:$M$194,MATCH('貼_ばれいしょ(市町村別・公表資料)'!$L85,'貼_ばれいしょ(市町村別・公表資料)'!AA$16:AA$194,0)),"-")</f>
        <v>壮瞥町</v>
      </c>
      <c r="AE220" t="str">
        <f>IFERROR(INDEX('貼_なたね(市町村別・e-stat)'!$D$9:$D$187,MATCH('貼_なたね(市町村別・e-stat)'!$A78,'貼_なたね(市町村別・e-stat)'!K$9:K$187,0)),"-")</f>
        <v>-</v>
      </c>
      <c r="AF220" t="str">
        <f>IFERROR(INDEX('貼_なたね(市町村別・e-stat)'!$D$9:$D$187,MATCH('貼_なたね(市町村別・e-stat)'!$A78,'貼_なたね(市町村別・e-stat)'!L$9:L$187,0)),"-")</f>
        <v>-</v>
      </c>
      <c r="AG220" t="str">
        <f>IFERROR(INDEX('貼_なたね(市町村別・e-stat)'!$D$9:$D$187,MATCH('貼_なたね(市町村別・e-stat)'!$A78,'貼_なたね(市町村別・e-stat)'!M$9:M$187,0)),"-")</f>
        <v>-</v>
      </c>
    </row>
    <row r="221" spans="3:33">
      <c r="C221">
        <v>71</v>
      </c>
      <c r="D221" t="str">
        <f>IFERROR(INDEX('貼_耕地面積(市町村別・e-stat)'!$D$9:$D$187,MATCH('貼_耕地面積(市町村別・e-stat)'!$A79,'貼_耕地面積(市町村別・e-stat)'!K$9:K$187,0)),"-")</f>
        <v>由仁町</v>
      </c>
      <c r="E221" t="str">
        <f>IFERROR(INDEX('貼_耕地面積(市町村別・e-stat)'!$D$9:$D$187,MATCH('貼_耕地面積(市町村別・e-stat)'!$A79,'貼_耕地面積(市町村別・e-stat)'!L$9:L$187,0)),"-")</f>
        <v>八雲町</v>
      </c>
      <c r="F221" t="str">
        <f>IFERROR(INDEX('貼_耕地面積(市町村別・e-stat)'!$D$9:$D$187,MATCH('貼_耕地面積(市町村別・e-stat)'!$A79,'貼_耕地面積(市町村別・e-stat)'!M$9:M$187,0)),"-")</f>
        <v>中川町</v>
      </c>
      <c r="G221" t="str">
        <f>IFERROR(INDEX('貼_水稲(市町村別・e-stat)'!$D$9:$D$187,MATCH('貼_水稲(市町村別・e-stat)'!$A79,'貼_水稲(市町村別・e-stat)'!I$9:I$187,0)),"-")</f>
        <v>江差町</v>
      </c>
      <c r="H221" t="str">
        <f>IFERROR(INDEX('貼_水稲(市町村別・e-stat)'!$D$9:$D$187,MATCH('貼_水稲(市町村別・e-stat)'!$A79,'貼_水稲(市町村別・e-stat)'!J$9:J$187,0)),"-")</f>
        <v>江差町</v>
      </c>
      <c r="I221" t="str">
        <f>IFERROR(INDEX('貼_水稲(市町村別・e-stat)'!$D$9:$D$187,MATCH('貼_水稲(市町村別・e-stat)'!$A79,'貼_水稲(市町村別・e-stat)'!K$9:K$187,0)),"-")</f>
        <v>北斗市</v>
      </c>
      <c r="J221" t="str">
        <f>IFERROR(INDEX('貼_小麦(市町村別・e-stat)'!$D$9:$D$187,MATCH('貼_小麦(市町村別・e-stat)'!$A79,'貼_小麦(市町村別・e-stat)'!Z$9:Z$187,0)),"-")</f>
        <v>むかわ町</v>
      </c>
      <c r="K221" t="str">
        <f>IFERROR(INDEX('貼_小麦(市町村別・e-stat)'!$D$9:$D$187,MATCH('貼_小麦(市町村別・e-stat)'!$A79,'貼_小麦(市町村別・e-stat)'!AA$9:AA$187,0)),"-")</f>
        <v>羽幌町</v>
      </c>
      <c r="L221" t="str">
        <f>IFERROR(INDEX('貼_小麦(市町村別・e-stat)'!$D$9:$D$187,MATCH('貼_小麦(市町村別・e-stat)'!$A79,'貼_小麦(市町村別・e-stat)'!AB$9:AB$187,0)),"-")</f>
        <v>倶知安町</v>
      </c>
      <c r="M221" t="str">
        <f>IFERROR(INDEX('貼_小麦(市町村別・公表資料)'!$AH$38:$AH$216,MATCH('貼_小麦(市町村別・公表資料)'!$AG108,'貼_小麦(市町村別・公表資料)'!BB$38:BB$216,0)),"-")</f>
        <v>小平町</v>
      </c>
      <c r="N221" t="str">
        <f>IFERROR(INDEX('貼_小麦(市町村別・公表資料)'!$AH$38:$AH$216,MATCH('貼_小麦(市町村別・公表資料)'!$AG108,'貼_小麦(市町村別・公表資料)'!BH$38:BH$216,0)),"-")</f>
        <v>幌加内町</v>
      </c>
      <c r="O221" t="str">
        <f>IFERROR(INDEX('貼_小麦(市町村別・公表資料)'!$AH$38:$AH$216,MATCH('貼_小麦(市町村別・公表資料)'!$AG108,'貼_小麦(市町村別・公表資料)'!BN$38:BN$216,0)),"-")</f>
        <v>北竜町</v>
      </c>
      <c r="P221" t="str">
        <f>IFERROR(INDEX('貼_小麦(市町村別・公表資料)'!$AH$38:$AH$216,MATCH('貼_小麦(市町村別・公表資料)'!$AG108,'貼_小麦(市町村別・公表資料)'!BT$38:BT$216,0)),"-")</f>
        <v>赤平市</v>
      </c>
      <c r="Q221" t="str">
        <f>IFERROR(INDEX('貼_小麦(市町村別・公表資料)'!$AH$38:$AH$216,MATCH('貼_小麦(市町村別・公表資料)'!$AG108,'貼_小麦(市町村別・公表資料)'!BZ$38:BZ$216,0)),"-")</f>
        <v>浦臼町</v>
      </c>
      <c r="R221" t="str">
        <f>IFERROR(INDEX('貼_小麦(市町村別・公表資料)'!$AH$38:$AH$216,MATCH('貼_小麦(市町村別・公表資料)'!$AG108,'貼_小麦(市町村別・公表資料)'!CF$38:CF$216,0)),"-")</f>
        <v>東神楽町</v>
      </c>
      <c r="S221" t="str">
        <f>IFERROR(INDEX('貼_大豆(市町村別・e-stat)'!$C$9:$C$187,MATCH('貼_大豆(市町村別・e-stat)'!$A79,'貼_大豆(市町村別・e-stat)'!J$9:J$187,0)),"-")</f>
        <v>知内町</v>
      </c>
      <c r="T221" t="str">
        <f>IFERROR(INDEX('貼_大豆(市町村別・e-stat)'!$C$9:$C$187,MATCH('貼_大豆(市町村別・e-stat)'!$A79,'貼_大豆(市町村別・e-stat)'!K$9:K$187,0)),"-")</f>
        <v>置戸町</v>
      </c>
      <c r="U221" t="str">
        <f>IFERROR(INDEX('貼_大豆(市町村別・e-stat)'!$C$9:$C$187,MATCH('貼_大豆(市町村別・e-stat)'!$A79,'貼_大豆(市町村別・e-stat)'!L$9:L$187,0)),"-")</f>
        <v>上富良野町</v>
      </c>
      <c r="V221" t="str">
        <f>IFERROR(INDEX('貼_てんさい(市町村別・e-stat)'!$D$9:$D$187,MATCH('貼_てんさい(市町村別・e-stat)'!$A79,'貼_てんさい(市町村別・e-stat)'!K$9:K$187,0)),"-")</f>
        <v>月形町</v>
      </c>
      <c r="W221" t="str">
        <f>IFERROR(INDEX('貼_てんさい(市町村別・e-stat)'!$D$9:$D$187,MATCH('貼_てんさい(市町村別・e-stat)'!$A79,'貼_てんさい(市町村別・e-stat)'!L$9:L$187,0)),"-")</f>
        <v>月形町</v>
      </c>
      <c r="X221" t="str">
        <f>IFERROR(INDEX('貼_てんさい(市町村別・e-stat)'!$D$9:$D$187,MATCH('貼_てんさい(市町村別・e-stat)'!$A79,'貼_てんさい(市町村別・e-stat)'!M$9:M$187,0)),"-")</f>
        <v>京極町</v>
      </c>
      <c r="Y221" t="str">
        <f>IFERROR(INDEX('貼_そば(市町村別・e-stat)'!$D$9:$D$187,MATCH('貼_そば(市町村別・e-stat)'!$A79,'貼_そば(市町村別・e-stat)'!K$9:K$187,0)),"-")</f>
        <v>清里町</v>
      </c>
      <c r="Z221" t="str">
        <f>IFERROR(INDEX('貼_そば(市町村別・e-stat)'!$D$9:$D$187,MATCH('貼_そば(市町村別・e-stat)'!$A79,'貼_そば(市町村別・e-stat)'!L$9:L$187,0)),"-")</f>
        <v>奈井江町</v>
      </c>
      <c r="AA221" t="str">
        <f>IFERROR(INDEX('貼_そば(市町村別・e-stat)'!$D$9:$D$187,MATCH('貼_そば(市町村別・e-stat)'!$A79,'貼_そば(市町村別・e-stat)'!M$9:M$187,0)),"-")</f>
        <v>遠別町</v>
      </c>
      <c r="AB221" t="str">
        <f>IFERROR(INDEX('貼_ばれいしょ(市町村別・公表資料)'!$M$16:$M$194,MATCH('貼_ばれいしょ(市町村別・公表資料)'!$L86,'貼_ばれいしょ(市町村別・公表資料)'!O$16:O$194,0)),"-")</f>
        <v>深川市</v>
      </c>
      <c r="AC221" t="str">
        <f>IFERROR(INDEX('貼_ばれいしょ(市町村別・公表資料)'!$M$16:$M$194,MATCH('貼_ばれいしょ(市町村別・公表資料)'!$L86,'貼_ばれいしょ(市町村別・公表資料)'!U$16:U$194,0)),"-")</f>
        <v>深川市</v>
      </c>
      <c r="AD221" t="str">
        <f>IFERROR(INDEX('貼_ばれいしょ(市町村別・公表資料)'!$M$16:$M$194,MATCH('貼_ばれいしょ(市町村別・公表資料)'!$L86,'貼_ばれいしょ(市町村別・公表資料)'!AA$16:AA$194,0)),"-")</f>
        <v>剣淵町</v>
      </c>
      <c r="AE221" t="str">
        <f>IFERROR(INDEX('貼_なたね(市町村別・e-stat)'!$D$9:$D$187,MATCH('貼_なたね(市町村別・e-stat)'!$A79,'貼_なたね(市町村別・e-stat)'!K$9:K$187,0)),"-")</f>
        <v>-</v>
      </c>
      <c r="AF221" t="str">
        <f>IFERROR(INDEX('貼_なたね(市町村別・e-stat)'!$D$9:$D$187,MATCH('貼_なたね(市町村別・e-stat)'!$A79,'貼_なたね(市町村別・e-stat)'!L$9:L$187,0)),"-")</f>
        <v>-</v>
      </c>
      <c r="AG221" t="str">
        <f>IFERROR(INDEX('貼_なたね(市町村別・e-stat)'!$D$9:$D$187,MATCH('貼_なたね(市町村別・e-stat)'!$A79,'貼_なたね(市町村別・e-stat)'!M$9:M$187,0)),"-")</f>
        <v>-</v>
      </c>
    </row>
    <row r="222" spans="3:33">
      <c r="C222">
        <v>72</v>
      </c>
      <c r="D222" t="str">
        <f>IFERROR(INDEX('貼_耕地面積(市町村別・e-stat)'!$D$9:$D$187,MATCH('貼_耕地面積(市町村別・e-stat)'!$A80,'貼_耕地面積(市町村別・e-stat)'!K$9:K$187,0)),"-")</f>
        <v>千歳市</v>
      </c>
      <c r="E222" t="str">
        <f>IFERROR(INDEX('貼_耕地面積(市町村別・e-stat)'!$D$9:$D$187,MATCH('貼_耕地面積(市町村別・e-stat)'!$A80,'貼_耕地面積(市町村別・e-stat)'!L$9:L$187,0)),"-")</f>
        <v>上川町</v>
      </c>
      <c r="F222" t="str">
        <f>IFERROR(INDEX('貼_耕地面積(市町村別・e-stat)'!$D$9:$D$187,MATCH('貼_耕地面積(市町村別・e-stat)'!$A80,'貼_耕地面積(市町村別・e-stat)'!M$9:M$187,0)),"-")</f>
        <v>せたな町</v>
      </c>
      <c r="G222" t="str">
        <f>IFERROR(INDEX('貼_水稲(市町村別・e-stat)'!$D$9:$D$187,MATCH('貼_水稲(市町村別・e-stat)'!$A80,'貼_水稲(市町村別・e-stat)'!I$9:I$187,0)),"-")</f>
        <v>幌加内町</v>
      </c>
      <c r="H222" t="str">
        <f>IFERROR(INDEX('貼_水稲(市町村別・e-stat)'!$D$9:$D$187,MATCH('貼_水稲(市町村別・e-stat)'!$A80,'貼_水稲(市町村別・e-stat)'!J$9:J$187,0)),"-")</f>
        <v>上ノ国町</v>
      </c>
      <c r="I222" t="str">
        <f>IFERROR(INDEX('貼_水稲(市町村別・e-stat)'!$D$9:$D$187,MATCH('貼_水稲(市町村別・e-stat)'!$A80,'貼_水稲(市町村別・e-stat)'!K$9:K$187,0)),"-")</f>
        <v>ニセコ町</v>
      </c>
      <c r="J222" t="str">
        <f>IFERROR(INDEX('貼_小麦(市町村別・e-stat)'!$D$9:$D$187,MATCH('貼_小麦(市町村別・e-stat)'!$A80,'貼_小麦(市町村別・e-stat)'!Z$9:Z$187,0)),"-")</f>
        <v>秩父別町</v>
      </c>
      <c r="K222" t="str">
        <f>IFERROR(INDEX('貼_小麦(市町村別・e-stat)'!$D$9:$D$187,MATCH('貼_小麦(市町村別・e-stat)'!$A80,'貼_小麦(市町村別・e-stat)'!AA$9:AA$187,0)),"-")</f>
        <v>北竜町</v>
      </c>
      <c r="L222" t="str">
        <f>IFERROR(INDEX('貼_小麦(市町村別・e-stat)'!$D$9:$D$187,MATCH('貼_小麦(市町村別・e-stat)'!$A80,'貼_小麦(市町村別・e-stat)'!AB$9:AB$187,0)),"-")</f>
        <v>黒松内町</v>
      </c>
      <c r="M222" t="str">
        <f>IFERROR(INDEX('貼_小麦(市町村別・公表資料)'!$AH$38:$AH$216,MATCH('貼_小麦(市町村別・公表資料)'!$AG109,'貼_小麦(市町村別・公表資料)'!BB$38:BB$216,0)),"-")</f>
        <v>浦臼町</v>
      </c>
      <c r="N222" t="str">
        <f>IFERROR(INDEX('貼_小麦(市町村別・公表資料)'!$AH$38:$AH$216,MATCH('貼_小麦(市町村別・公表資料)'!$AG109,'貼_小麦(市町村別・公表資料)'!BH$38:BH$216,0)),"-")</f>
        <v>美深町</v>
      </c>
      <c r="O222" t="str">
        <f>IFERROR(INDEX('貼_小麦(市町村別・公表資料)'!$AH$38:$AH$216,MATCH('貼_小麦(市町村別・公表資料)'!$AG109,'貼_小麦(市町村別・公表資料)'!BN$38:BN$216,0)),"-")</f>
        <v>月形町</v>
      </c>
      <c r="P222" t="str">
        <f>IFERROR(INDEX('貼_小麦(市町村別・公表資料)'!$AH$38:$AH$216,MATCH('貼_小麦(市町村別・公表資料)'!$AG109,'貼_小麦(市町村別・公表資料)'!BT$38:BT$216,0)),"-")</f>
        <v>ニセコ町</v>
      </c>
      <c r="Q222" t="str">
        <f>IFERROR(INDEX('貼_小麦(市町村別・公表資料)'!$AH$38:$AH$216,MATCH('貼_小麦(市町村別・公表資料)'!$AG109,'貼_小麦(市町村別・公表資料)'!BZ$38:BZ$216,0)),"-")</f>
        <v>三笠市</v>
      </c>
      <c r="R222" t="str">
        <f>IFERROR(INDEX('貼_小麦(市町村別・公表資料)'!$AH$38:$AH$216,MATCH('貼_小麦(市町村別・公表資料)'!$AG109,'貼_小麦(市町村別・公表資料)'!CF$38:CF$216,0)),"-")</f>
        <v>江差町</v>
      </c>
      <c r="S222" t="str">
        <f>IFERROR(INDEX('貼_大豆(市町村別・e-stat)'!$C$9:$C$187,MATCH('貼_大豆(市町村別・e-stat)'!$A80,'貼_大豆(市町村別・e-stat)'!J$9:J$187,0)),"-")</f>
        <v>中札内村</v>
      </c>
      <c r="T222" t="str">
        <f>IFERROR(INDEX('貼_大豆(市町村別・e-stat)'!$C$9:$C$187,MATCH('貼_大豆(市町村別・e-stat)'!$A80,'貼_大豆(市町村別・e-stat)'!K$9:K$187,0)),"-")</f>
        <v>奈井江町</v>
      </c>
      <c r="U222" t="str">
        <f>IFERROR(INDEX('貼_大豆(市町村別・e-stat)'!$C$9:$C$187,MATCH('貼_大豆(市町村別・e-stat)'!$A80,'貼_大豆(市町村別・e-stat)'!L$9:L$187,0)),"-")</f>
        <v>むかわ町</v>
      </c>
      <c r="V222" t="str">
        <f>IFERROR(INDEX('貼_てんさい(市町村別・e-stat)'!$D$9:$D$187,MATCH('貼_てんさい(市町村別・e-stat)'!$A80,'貼_てんさい(市町村別・e-stat)'!K$9:K$187,0)),"-")</f>
        <v>壮瞥町</v>
      </c>
      <c r="W222" t="str">
        <f>IFERROR(INDEX('貼_てんさい(市町村別・e-stat)'!$D$9:$D$187,MATCH('貼_てんさい(市町村別・e-stat)'!$A80,'貼_てんさい(市町村別・e-stat)'!L$9:L$187,0)),"-")</f>
        <v>沼田町</v>
      </c>
      <c r="X222" t="str">
        <f>IFERROR(INDEX('貼_てんさい(市町村別・e-stat)'!$D$9:$D$187,MATCH('貼_てんさい(市町村別・e-stat)'!$A80,'貼_てんさい(市町村別・e-stat)'!M$9:M$187,0)),"-")</f>
        <v>置戸町</v>
      </c>
      <c r="Y222" t="str">
        <f>IFERROR(INDEX('貼_そば(市町村別・e-stat)'!$D$9:$D$187,MATCH('貼_そば(市町村別・e-stat)'!$A80,'貼_そば(市町村別・e-stat)'!K$9:K$187,0)),"-")</f>
        <v>栗山町</v>
      </c>
      <c r="Z222" t="str">
        <f>IFERROR(INDEX('貼_そば(市町村別・e-stat)'!$D$9:$D$187,MATCH('貼_そば(市町村別・e-stat)'!$A80,'貼_そば(市町村別・e-stat)'!L$9:L$187,0)),"-")</f>
        <v>遠別町</v>
      </c>
      <c r="AA222" t="str">
        <f>IFERROR(INDEX('貼_そば(市町村別・e-stat)'!$D$9:$D$187,MATCH('貼_そば(市町村別・e-stat)'!$A80,'貼_そば(市町村別・e-stat)'!M$9:M$187,0)),"-")</f>
        <v>羽幌町</v>
      </c>
      <c r="AB222" t="str">
        <f>IFERROR(INDEX('貼_ばれいしょ(市町村別・公表資料)'!$M$16:$M$194,MATCH('貼_ばれいしょ(市町村別・公表資料)'!$L87,'貼_ばれいしょ(市町村別・公表資料)'!O$16:O$194,0)),"-")</f>
        <v>芦別市</v>
      </c>
      <c r="AC222" t="str">
        <f>IFERROR(INDEX('貼_ばれいしょ(市町村別・公表資料)'!$M$16:$M$194,MATCH('貼_ばれいしょ(市町村別・公表資料)'!$L87,'貼_ばれいしょ(市町村別・公表資料)'!U$16:U$194,0)),"-")</f>
        <v>伊達市</v>
      </c>
      <c r="AD222" t="str">
        <f>IFERROR(INDEX('貼_ばれいしょ(市町村別・公表資料)'!$M$16:$M$194,MATCH('貼_ばれいしょ(市町村別・公表資料)'!$L87,'貼_ばれいしょ(市町村別・公表資料)'!AA$16:AA$194,0)),"-")</f>
        <v>標津町</v>
      </c>
      <c r="AE222" t="str">
        <f>IFERROR(INDEX('貼_なたね(市町村別・e-stat)'!$D$9:$D$187,MATCH('貼_なたね(市町村別・e-stat)'!$A80,'貼_なたね(市町村別・e-stat)'!K$9:K$187,0)),"-")</f>
        <v>-</v>
      </c>
      <c r="AF222" t="str">
        <f>IFERROR(INDEX('貼_なたね(市町村別・e-stat)'!$D$9:$D$187,MATCH('貼_なたね(市町村別・e-stat)'!$A80,'貼_なたね(市町村別・e-stat)'!L$9:L$187,0)),"-")</f>
        <v>-</v>
      </c>
      <c r="AG222" t="str">
        <f>IFERROR(INDEX('貼_なたね(市町村別・e-stat)'!$D$9:$D$187,MATCH('貼_なたね(市町村別・e-stat)'!$A80,'貼_なたね(市町村別・e-stat)'!M$9:M$187,0)),"-")</f>
        <v>-</v>
      </c>
    </row>
    <row r="223" spans="3:33">
      <c r="C223">
        <v>73</v>
      </c>
      <c r="D223" t="str">
        <f>IFERROR(INDEX('貼_耕地面積(市町村別・e-stat)'!$D$9:$D$187,MATCH('貼_耕地面積(市町村別・e-stat)'!$A81,'貼_耕地面積(市町村別・e-stat)'!K$9:K$187,0)),"-")</f>
        <v>津別町</v>
      </c>
      <c r="E223" t="str">
        <f>IFERROR(INDEX('貼_耕地面積(市町村別・e-stat)'!$D$9:$D$187,MATCH('貼_耕地面積(市町村別・e-stat)'!$A81,'貼_耕地面積(市町村別・e-stat)'!L$9:L$187,0)),"-")</f>
        <v>下川町</v>
      </c>
      <c r="F223" t="str">
        <f>IFERROR(INDEX('貼_耕地面積(市町村別・e-stat)'!$D$9:$D$187,MATCH('貼_耕地面積(市町村別・e-stat)'!$A81,'貼_耕地面積(市町村別・e-stat)'!M$9:M$187,0)),"-")</f>
        <v>剣淵町</v>
      </c>
      <c r="G223" t="str">
        <f>IFERROR(INDEX('貼_水稲(市町村別・e-stat)'!$D$9:$D$187,MATCH('貼_水稲(市町村別・e-stat)'!$A81,'貼_水稲(市町村別・e-stat)'!I$9:I$187,0)),"-")</f>
        <v>新ひだか町</v>
      </c>
      <c r="H223" t="str">
        <f>IFERROR(INDEX('貼_水稲(市町村別・e-stat)'!$D$9:$D$187,MATCH('貼_水稲(市町村別・e-stat)'!$A81,'貼_水稲(市町村別・e-stat)'!J$9:J$187,0)),"-")</f>
        <v>新ひだか町</v>
      </c>
      <c r="I223" t="str">
        <f>IFERROR(INDEX('貼_水稲(市町村別・e-stat)'!$D$9:$D$187,MATCH('貼_水稲(市町村別・e-stat)'!$A81,'貼_水稲(市町村別・e-stat)'!K$9:K$187,0)),"-")</f>
        <v>森町</v>
      </c>
      <c r="J223" t="str">
        <f>IFERROR(INDEX('貼_小麦(市町村別・e-stat)'!$D$9:$D$187,MATCH('貼_小麦(市町村別・e-stat)'!$A81,'貼_小麦(市町村別・e-stat)'!Z$9:Z$187,0)),"-")</f>
        <v>沼田町</v>
      </c>
      <c r="K223" t="str">
        <f>IFERROR(INDEX('貼_小麦(市町村別・e-stat)'!$D$9:$D$187,MATCH('貼_小麦(市町村別・e-stat)'!$A81,'貼_小麦(市町村別・e-stat)'!AA$9:AA$187,0)),"-")</f>
        <v>秩父別町</v>
      </c>
      <c r="L223" t="str">
        <f>IFERROR(INDEX('貼_小麦(市町村別・e-stat)'!$D$9:$D$187,MATCH('貼_小麦(市町村別・e-stat)'!$A81,'貼_小麦(市町村別・e-stat)'!AB$9:AB$187,0)),"-")</f>
        <v>富良野市</v>
      </c>
      <c r="M223" t="str">
        <f>IFERROR(INDEX('貼_小麦(市町村別・公表資料)'!$AH$38:$AH$216,MATCH('貼_小麦(市町村別・公表資料)'!$AG110,'貼_小麦(市町村別・公表資料)'!BB$38:BB$216,0)),"-")</f>
        <v>美深町</v>
      </c>
      <c r="N223" t="str">
        <f>IFERROR(INDEX('貼_小麦(市町村別・公表資料)'!$AH$38:$AH$216,MATCH('貼_小麦(市町村別・公表資料)'!$AG110,'貼_小麦(市町村別・公表資料)'!BH$38:BH$216,0)),"-")</f>
        <v>遠別町</v>
      </c>
      <c r="O223" t="str">
        <f>IFERROR(INDEX('貼_小麦(市町村別・公表資料)'!$AH$38:$AH$216,MATCH('貼_小麦(市町村別・公表資料)'!$AG110,'貼_小麦(市町村別・公表資料)'!BN$38:BN$216,0)),"-")</f>
        <v>北広島市</v>
      </c>
      <c r="P223" t="str">
        <f>IFERROR(INDEX('貼_小麦(市町村別・公表資料)'!$AH$38:$AH$216,MATCH('貼_小麦(市町村別・公表資料)'!$AG110,'貼_小麦(市町村別・公表資料)'!BT$38:BT$216,0)),"-")</f>
        <v>深川市</v>
      </c>
      <c r="Q223" t="str">
        <f>IFERROR(INDEX('貼_小麦(市町村別・公表資料)'!$AH$38:$AH$216,MATCH('貼_小麦(市町村別・公表資料)'!$AG110,'貼_小麦(市町村別・公表資料)'!BZ$38:BZ$216,0)),"-")</f>
        <v>鷹栖町</v>
      </c>
      <c r="R223" t="str">
        <f>IFERROR(INDEX('貼_小麦(市町村別・公表資料)'!$AH$38:$AH$216,MATCH('貼_小麦(市町村別・公表資料)'!$AG110,'貼_小麦(市町村別・公表資料)'!CF$38:CF$216,0)),"-")</f>
        <v>浦臼町</v>
      </c>
      <c r="S223" t="str">
        <f>IFERROR(INDEX('貼_大豆(市町村別・e-stat)'!$C$9:$C$187,MATCH('貼_大豆(市町村別・e-stat)'!$A81,'貼_大豆(市町村別・e-stat)'!J$9:J$187,0)),"-")</f>
        <v>東川町</v>
      </c>
      <c r="T223" t="str">
        <f>IFERROR(INDEX('貼_大豆(市町村別・e-stat)'!$C$9:$C$187,MATCH('貼_大豆(市町村別・e-stat)'!$A81,'貼_大豆(市町村別・e-stat)'!K$9:K$187,0)),"-")</f>
        <v>蘭越町</v>
      </c>
      <c r="U223" t="str">
        <f>IFERROR(INDEX('貼_大豆(市町村別・e-stat)'!$C$9:$C$187,MATCH('貼_大豆(市町村別・e-stat)'!$A81,'貼_大豆(市町村別・e-stat)'!L$9:L$187,0)),"-")</f>
        <v>士別市</v>
      </c>
      <c r="V223" t="str">
        <f>IFERROR(INDEX('貼_てんさい(市町村別・e-stat)'!$D$9:$D$187,MATCH('貼_てんさい(市町村別・e-stat)'!$A81,'貼_てんさい(市町村別・e-stat)'!K$9:K$187,0)),"-")</f>
        <v>沼田町</v>
      </c>
      <c r="W223" t="str">
        <f>IFERROR(INDEX('貼_てんさい(市町村別・e-stat)'!$D$9:$D$187,MATCH('貼_てんさい(市町村別・e-stat)'!$A81,'貼_てんさい(市町村別・e-stat)'!L$9:L$187,0)),"-")</f>
        <v>美深町</v>
      </c>
      <c r="X223" t="str">
        <f>IFERROR(INDEX('貼_てんさい(市町村別・e-stat)'!$D$9:$D$187,MATCH('貼_てんさい(市町村別・e-stat)'!$A81,'貼_てんさい(市町村別・e-stat)'!M$9:M$187,0)),"-")</f>
        <v>遠軽町</v>
      </c>
      <c r="Y223" t="str">
        <f>IFERROR(INDEX('貼_そば(市町村別・e-stat)'!$D$9:$D$187,MATCH('貼_そば(市町村別・e-stat)'!$A81,'貼_そば(市町村別・e-stat)'!K$9:K$187,0)),"-")</f>
        <v>美幌町</v>
      </c>
      <c r="Z223" t="str">
        <f>IFERROR(INDEX('貼_そば(市町村別・e-stat)'!$D$9:$D$187,MATCH('貼_そば(市町村別・e-stat)'!$A81,'貼_そば(市町村別・e-stat)'!L$9:L$187,0)),"-")</f>
        <v>小平町</v>
      </c>
      <c r="AA223" t="str">
        <f>IFERROR(INDEX('貼_そば(市町村別・e-stat)'!$D$9:$D$187,MATCH('貼_そば(市町村別・e-stat)'!$A81,'貼_そば(市町村別・e-stat)'!M$9:M$187,0)),"-")</f>
        <v>奈井江町</v>
      </c>
      <c r="AB223" t="str">
        <f>IFERROR(INDEX('貼_ばれいしょ(市町村別・公表資料)'!$M$16:$M$194,MATCH('貼_ばれいしょ(市町村別・公表資料)'!$L88,'貼_ばれいしょ(市町村別・公表資料)'!O$16:O$194,0)),"-")</f>
        <v>江差町</v>
      </c>
      <c r="AC223" t="str">
        <f>IFERROR(INDEX('貼_ばれいしょ(市町村別・公表資料)'!$M$16:$M$194,MATCH('貼_ばれいしょ(市町村別・公表資料)'!$L88,'貼_ばれいしょ(市町村別・公表資料)'!U$16:U$194,0)),"-")</f>
        <v>豊浦町</v>
      </c>
      <c r="AD223" t="str">
        <f>IFERROR(INDEX('貼_ばれいしょ(市町村別・公表資料)'!$M$16:$M$194,MATCH('貼_ばれいしょ(市町村別・公表資料)'!$L88,'貼_ばれいしょ(市町村別・公表資料)'!AA$16:AA$194,0)),"-")</f>
        <v>芦別市</v>
      </c>
      <c r="AE223" t="str">
        <f>IFERROR(INDEX('貼_なたね(市町村別・e-stat)'!$D$9:$D$187,MATCH('貼_なたね(市町村別・e-stat)'!$A81,'貼_なたね(市町村別・e-stat)'!K$9:K$187,0)),"-")</f>
        <v>-</v>
      </c>
      <c r="AF223" t="str">
        <f>IFERROR(INDEX('貼_なたね(市町村別・e-stat)'!$D$9:$D$187,MATCH('貼_なたね(市町村別・e-stat)'!$A81,'貼_なたね(市町村別・e-stat)'!L$9:L$187,0)),"-")</f>
        <v>-</v>
      </c>
      <c r="AG223" t="str">
        <f>IFERROR(INDEX('貼_なたね(市町村別・e-stat)'!$D$9:$D$187,MATCH('貼_なたね(市町村別・e-stat)'!$A81,'貼_なたね(市町村別・e-stat)'!M$9:M$187,0)),"-")</f>
        <v>-</v>
      </c>
    </row>
    <row r="224" spans="3:33">
      <c r="C224">
        <v>74</v>
      </c>
      <c r="D224" t="str">
        <f>IFERROR(INDEX('貼_耕地面積(市町村別・e-stat)'!$D$9:$D$187,MATCH('貼_耕地面積(市町村別・e-stat)'!$A82,'貼_耕地面積(市町村別・e-stat)'!K$9:K$187,0)),"-")</f>
        <v>猿払村</v>
      </c>
      <c r="E224" t="str">
        <f>IFERROR(INDEX('貼_耕地面積(市町村別・e-stat)'!$D$9:$D$187,MATCH('貼_耕地面積(市町村別・e-stat)'!$A82,'貼_耕地面積(市町村別・e-stat)'!L$9:L$187,0)),"-")</f>
        <v>増毛町</v>
      </c>
      <c r="F224" t="str">
        <f>IFERROR(INDEX('貼_耕地面積(市町村別・e-stat)'!$D$9:$D$187,MATCH('貼_耕地面積(市町村別・e-stat)'!$A82,'貼_耕地面積(市町村別・e-stat)'!M$9:M$187,0)),"-")</f>
        <v>岩見沢市</v>
      </c>
      <c r="G224" t="str">
        <f>IFERROR(INDEX('貼_水稲(市町村別・e-stat)'!$D$9:$D$187,MATCH('貼_水稲(市町村別・e-stat)'!$A82,'貼_水稲(市町村別・e-stat)'!I$9:I$187,0)),"-")</f>
        <v>伊達市</v>
      </c>
      <c r="H224" t="str">
        <f>IFERROR(INDEX('貼_水稲(市町村別・e-stat)'!$D$9:$D$187,MATCH('貼_水稲(市町村別・e-stat)'!$A82,'貼_水稲(市町村別・e-stat)'!J$9:J$187,0)),"-")</f>
        <v>大空町</v>
      </c>
      <c r="I224" t="str">
        <f>IFERROR(INDEX('貼_水稲(市町村別・e-stat)'!$D$9:$D$187,MATCH('貼_水稲(市町村別・e-stat)'!$A82,'貼_水稲(市町村別・e-stat)'!K$9:K$187,0)),"-")</f>
        <v>岩内町</v>
      </c>
      <c r="J224" t="str">
        <f>IFERROR(INDEX('貼_小麦(市町村別・e-stat)'!$D$9:$D$187,MATCH('貼_小麦(市町村別・e-stat)'!$A82,'貼_小麦(市町村別・e-stat)'!Z$9:Z$187,0)),"-")</f>
        <v>幌加内町</v>
      </c>
      <c r="K224" t="str">
        <f>IFERROR(INDEX('貼_小麦(市町村別・e-stat)'!$D$9:$D$187,MATCH('貼_小麦(市町村別・e-stat)'!$A82,'貼_小麦(市町村別・e-stat)'!AA$9:AA$187,0)),"-")</f>
        <v>初山別村</v>
      </c>
      <c r="L224" t="str">
        <f>IFERROR(INDEX('貼_小麦(市町村別・e-stat)'!$D$9:$D$187,MATCH('貼_小麦(市町村別・e-stat)'!$A82,'貼_小麦(市町村別・e-stat)'!AB$9:AB$187,0)),"-")</f>
        <v>上富良野町</v>
      </c>
      <c r="M224" t="str">
        <f>IFERROR(INDEX('貼_小麦(市町村別・公表資料)'!$AH$38:$AH$216,MATCH('貼_小麦(市町村別・公表資料)'!$AG111,'貼_小麦(市町村別・公表資料)'!BB$38:BB$216,0)),"-")</f>
        <v>雨竜町</v>
      </c>
      <c r="N224" t="str">
        <f>IFERROR(INDEX('貼_小麦(市町村別・公表資料)'!$AH$38:$AH$216,MATCH('貼_小麦(市町村別・公表資料)'!$AG111,'貼_小麦(市町村別・公表資料)'!BH$38:BH$216,0)),"-")</f>
        <v>伊達市</v>
      </c>
      <c r="O224" t="str">
        <f>IFERROR(INDEX('貼_小麦(市町村別・公表資料)'!$AH$38:$AH$216,MATCH('貼_小麦(市町村別・公表資料)'!$AG111,'貼_小麦(市町村別・公表資料)'!BN$38:BN$216,0)),"-")</f>
        <v>上富良野町</v>
      </c>
      <c r="P224" t="str">
        <f>IFERROR(INDEX('貼_小麦(市町村別・公表資料)'!$AH$38:$AH$216,MATCH('貼_小麦(市町村別・公表資料)'!$AG111,'貼_小麦(市町村別・公表資料)'!BT$38:BT$216,0)),"-")</f>
        <v>三笠市</v>
      </c>
      <c r="Q224" t="str">
        <f>IFERROR(INDEX('貼_小麦(市町村別・公表資料)'!$AH$38:$AH$216,MATCH('貼_小麦(市町村別・公表資料)'!$AG111,'貼_小麦(市町村別・公表資料)'!BZ$38:BZ$216,0)),"-")</f>
        <v>赤平市</v>
      </c>
      <c r="R224" t="str">
        <f>IFERROR(INDEX('貼_小麦(市町村別・公表資料)'!$AH$38:$AH$216,MATCH('貼_小麦(市町村別・公表資料)'!$AG111,'貼_小麦(市町村別・公表資料)'!CF$38:CF$216,0)),"-")</f>
        <v>旭川市</v>
      </c>
      <c r="S224" t="str">
        <f>IFERROR(INDEX('貼_大豆(市町村別・e-stat)'!$C$9:$C$187,MATCH('貼_大豆(市町村別・e-stat)'!$A82,'貼_大豆(市町村別・e-stat)'!J$9:J$187,0)),"-")</f>
        <v>置戸町</v>
      </c>
      <c r="T224" t="str">
        <f>IFERROR(INDEX('貼_大豆(市町村別・e-stat)'!$C$9:$C$187,MATCH('貼_大豆(市町村別・e-stat)'!$A82,'貼_大豆(市町村別・e-stat)'!K$9:K$187,0)),"-")</f>
        <v>大樹町</v>
      </c>
      <c r="U224" t="str">
        <f>IFERROR(INDEX('貼_大豆(市町村別・e-stat)'!$C$9:$C$187,MATCH('貼_大豆(市町村別・e-stat)'!$A82,'貼_大豆(市町村別・e-stat)'!L$9:L$187,0)),"-")</f>
        <v>名寄市</v>
      </c>
      <c r="V224" t="str">
        <f>IFERROR(INDEX('貼_てんさい(市町村別・e-stat)'!$D$9:$D$187,MATCH('貼_てんさい(市町村別・e-stat)'!$A82,'貼_てんさい(市町村別・e-stat)'!K$9:K$187,0)),"-")</f>
        <v>美深町</v>
      </c>
      <c r="W224" t="str">
        <f>IFERROR(INDEX('貼_てんさい(市町村別・e-stat)'!$D$9:$D$187,MATCH('貼_てんさい(市町村別・e-stat)'!$A82,'貼_てんさい(市町村別・e-stat)'!L$9:L$187,0)),"-")</f>
        <v>深川市</v>
      </c>
      <c r="X224" t="str">
        <f>IFERROR(INDEX('貼_てんさい(市町村別・e-stat)'!$D$9:$D$187,MATCH('貼_てんさい(市町村別・e-stat)'!$A82,'貼_てんさい(市町村別・e-stat)'!M$9:M$187,0)),"-")</f>
        <v>日高町</v>
      </c>
      <c r="Y224" t="str">
        <f>IFERROR(INDEX('貼_そば(市町村別・e-stat)'!$D$9:$D$187,MATCH('貼_そば(市町村別・e-stat)'!$A82,'貼_そば(市町村別・e-stat)'!K$9:K$187,0)),"-")</f>
        <v>-</v>
      </c>
      <c r="Z224" t="str">
        <f>IFERROR(INDEX('貼_そば(市町村別・e-stat)'!$D$9:$D$187,MATCH('貼_そば(市町村別・e-stat)'!$A82,'貼_そば(市町村別・e-stat)'!L$9:L$187,0)),"-")</f>
        <v>-</v>
      </c>
      <c r="AA224" t="str">
        <f>IFERROR(INDEX('貼_そば(市町村別・e-stat)'!$D$9:$D$187,MATCH('貼_そば(市町村別・e-stat)'!$A82,'貼_そば(市町村別・e-stat)'!M$9:M$187,0)),"-")</f>
        <v>当麻町</v>
      </c>
      <c r="AB224" t="str">
        <f>IFERROR(INDEX('貼_ばれいしょ(市町村別・公表資料)'!$M$16:$M$194,MATCH('貼_ばれいしょ(市町村別・公表資料)'!$L89,'貼_ばれいしょ(市町村別・公表資料)'!O$16:O$194,0)),"-")</f>
        <v>豊浦町</v>
      </c>
      <c r="AC224" t="str">
        <f>IFERROR(INDEX('貼_ばれいしょ(市町村別・公表資料)'!$M$16:$M$194,MATCH('貼_ばれいしょ(市町村別・公表資料)'!$L89,'貼_ばれいしょ(市町村別・公表資料)'!U$16:U$194,0)),"-")</f>
        <v>芦別市</v>
      </c>
      <c r="AD224" t="str">
        <f>IFERROR(INDEX('貼_ばれいしょ(市町村別・公表資料)'!$M$16:$M$194,MATCH('貼_ばれいしょ(市町村別・公表資料)'!$L89,'貼_ばれいしょ(市町村別・公表資料)'!AA$16:AA$194,0)),"-")</f>
        <v>和寒町</v>
      </c>
      <c r="AE224" t="str">
        <f>IFERROR(INDEX('貼_なたね(市町村別・e-stat)'!$D$9:$D$187,MATCH('貼_なたね(市町村別・e-stat)'!$A82,'貼_なたね(市町村別・e-stat)'!K$9:K$187,0)),"-")</f>
        <v>-</v>
      </c>
      <c r="AF224" t="str">
        <f>IFERROR(INDEX('貼_なたね(市町村別・e-stat)'!$D$9:$D$187,MATCH('貼_なたね(市町村別・e-stat)'!$A82,'貼_なたね(市町村別・e-stat)'!L$9:L$187,0)),"-")</f>
        <v>-</v>
      </c>
      <c r="AG224" t="str">
        <f>IFERROR(INDEX('貼_なたね(市町村別・e-stat)'!$D$9:$D$187,MATCH('貼_なたね(市町村別・e-stat)'!$A82,'貼_なたね(市町村別・e-stat)'!M$9:M$187,0)),"-")</f>
        <v>-</v>
      </c>
    </row>
    <row r="225" spans="3:33">
      <c r="C225">
        <v>75</v>
      </c>
      <c r="D225" t="str">
        <f>IFERROR(INDEX('貼_耕地面積(市町村別・e-stat)'!$D$9:$D$187,MATCH('貼_耕地面積(市町村別・e-stat)'!$A83,'貼_耕地面積(市町村別・e-stat)'!K$9:K$187,0)),"-")</f>
        <v>今金町</v>
      </c>
      <c r="E225" t="str">
        <f>IFERROR(INDEX('貼_耕地面積(市町村別・e-stat)'!$D$9:$D$187,MATCH('貼_耕地面積(市町村別・e-stat)'!$A83,'貼_耕地面積(市町村別・e-stat)'!L$9:L$187,0)),"-")</f>
        <v>新冠町</v>
      </c>
      <c r="F225" t="str">
        <f>IFERROR(INDEX('貼_耕地面積(市町村別・e-stat)'!$D$9:$D$187,MATCH('貼_耕地面積(市町村別・e-stat)'!$A83,'貼_耕地面積(市町村別・e-stat)'!M$9:M$187,0)),"-")</f>
        <v>石狩市</v>
      </c>
      <c r="G225" t="str">
        <f>IFERROR(INDEX('貼_水稲(市町村別・e-stat)'!$D$9:$D$187,MATCH('貼_水稲(市町村別・e-stat)'!$A83,'貼_水稲(市町村別・e-stat)'!I$9:I$187,0)),"-")</f>
        <v>森町</v>
      </c>
      <c r="H225" t="str">
        <f>IFERROR(INDEX('貼_水稲(市町村別・e-stat)'!$D$9:$D$187,MATCH('貼_水稲(市町村別・e-stat)'!$A83,'貼_水稲(市町村別・e-stat)'!J$9:J$187,0)),"-")</f>
        <v>森町</v>
      </c>
      <c r="I225" t="str">
        <f>IFERROR(INDEX('貼_水稲(市町村別・e-stat)'!$D$9:$D$187,MATCH('貼_水稲(市町村別・e-stat)'!$A83,'貼_水稲(市町村別・e-stat)'!K$9:K$187,0)),"-")</f>
        <v>真狩村</v>
      </c>
      <c r="J225" t="str">
        <f>IFERROR(INDEX('貼_小麦(市町村別・e-stat)'!$D$9:$D$187,MATCH('貼_小麦(市町村別・e-stat)'!$A83,'貼_小麦(市町村別・e-stat)'!Z$9:Z$187,0)),"-")</f>
        <v>小平町</v>
      </c>
      <c r="K225" t="str">
        <f>IFERROR(INDEX('貼_小麦(市町村別・e-stat)'!$D$9:$D$187,MATCH('貼_小麦(市町村別・e-stat)'!$A83,'貼_小麦(市町村別・e-stat)'!AA$9:AA$187,0)),"-")</f>
        <v>三笠市</v>
      </c>
      <c r="L225" t="str">
        <f>IFERROR(INDEX('貼_小麦(市町村別・e-stat)'!$D$9:$D$187,MATCH('貼_小麦(市町村別・e-stat)'!$A83,'貼_小麦(市町村別・e-stat)'!AB$9:AB$187,0)),"-")</f>
        <v>妹背牛町</v>
      </c>
      <c r="M225" t="str">
        <f>IFERROR(INDEX('貼_小麦(市町村別・公表資料)'!$AH$38:$AH$216,MATCH('貼_小麦(市町村別・公表資料)'!$AG112,'貼_小麦(市町村別・公表資料)'!BB$38:BB$216,0)),"-")</f>
        <v>むかわ町</v>
      </c>
      <c r="N225" t="str">
        <f>IFERROR(INDEX('貼_小麦(市町村別・公表資料)'!$AH$38:$AH$216,MATCH('貼_小麦(市町村別・公表資料)'!$AG112,'貼_小麦(市町村別・公表資料)'!BH$38:BH$216,0)),"-")</f>
        <v>初山別村</v>
      </c>
      <c r="O225" t="str">
        <f>IFERROR(INDEX('貼_小麦(市町村別・公表資料)'!$AH$38:$AH$216,MATCH('貼_小麦(市町村別・公表資料)'!$AG112,'貼_小麦(市町村別・公表資料)'!BN$38:BN$216,0)),"-")</f>
        <v>深川市</v>
      </c>
      <c r="P225" t="str">
        <f>IFERROR(INDEX('貼_小麦(市町村別・公表資料)'!$AH$38:$AH$216,MATCH('貼_小麦(市町村別・公表資料)'!$AG112,'貼_小麦(市町村別・公表資料)'!BT$38:BT$216,0)),"-")</f>
        <v>月形町</v>
      </c>
      <c r="Q225" t="str">
        <f>IFERROR(INDEX('貼_小麦(市町村別・公表資料)'!$AH$38:$AH$216,MATCH('貼_小麦(市町村別・公表資料)'!$AG112,'貼_小麦(市町村別・公表資料)'!BZ$38:BZ$216,0)),"-")</f>
        <v>月形町</v>
      </c>
      <c r="R225" t="str">
        <f>IFERROR(INDEX('貼_小麦(市町村別・公表資料)'!$AH$38:$AH$216,MATCH('貼_小麦(市町村別・公表資料)'!$AG112,'貼_小麦(市町村別・公表資料)'!CF$38:CF$216,0)),"-")</f>
        <v>赤平市</v>
      </c>
      <c r="S225" t="str">
        <f>IFERROR(INDEX('貼_大豆(市町村別・e-stat)'!$C$9:$C$187,MATCH('貼_大豆(市町村別・e-stat)'!$A83,'貼_大豆(市町村別・e-stat)'!J$9:J$187,0)),"-")</f>
        <v>真狩村</v>
      </c>
      <c r="T225" t="str">
        <f>IFERROR(INDEX('貼_大豆(市町村別・e-stat)'!$C$9:$C$187,MATCH('貼_大豆(市町村別・e-stat)'!$A83,'貼_大豆(市町村別・e-stat)'!K$9:K$187,0)),"-")</f>
        <v>羽幌町</v>
      </c>
      <c r="U225" t="str">
        <f>IFERROR(INDEX('貼_大豆(市町村別・e-stat)'!$C$9:$C$187,MATCH('貼_大豆(市町村別・e-stat)'!$A83,'貼_大豆(市町村別・e-stat)'!L$9:L$187,0)),"-")</f>
        <v>南富良野町</v>
      </c>
      <c r="V225" t="str">
        <f>IFERROR(INDEX('貼_てんさい(市町村別・e-stat)'!$D$9:$D$187,MATCH('貼_てんさい(市町村別・e-stat)'!$A83,'貼_てんさい(市町村別・e-stat)'!K$9:K$187,0)),"-")</f>
        <v>初山別村</v>
      </c>
      <c r="W225" t="str">
        <f>IFERROR(INDEX('貼_てんさい(市町村別・e-stat)'!$D$9:$D$187,MATCH('貼_てんさい(市町村別・e-stat)'!$A83,'貼_てんさい(市町村別・e-stat)'!L$9:L$187,0)),"-")</f>
        <v>壮瞥町</v>
      </c>
      <c r="X225" t="str">
        <f>IFERROR(INDEX('貼_てんさい(市町村別・e-stat)'!$D$9:$D$187,MATCH('貼_てんさい(市町村別・e-stat)'!$A83,'貼_てんさい(市町村別・e-stat)'!M$9:M$187,0)),"-")</f>
        <v>せたな町</v>
      </c>
      <c r="Y225" t="str">
        <f>IFERROR(INDEX('貼_そば(市町村別・e-stat)'!$D$9:$D$187,MATCH('貼_そば(市町村別・e-stat)'!$A83,'貼_そば(市町村別・e-stat)'!K$9:K$187,0)),"-")</f>
        <v>-</v>
      </c>
      <c r="Z225" t="str">
        <f>IFERROR(INDEX('貼_そば(市町村別・e-stat)'!$D$9:$D$187,MATCH('貼_そば(市町村別・e-stat)'!$A83,'貼_そば(市町村別・e-stat)'!L$9:L$187,0)),"-")</f>
        <v>-</v>
      </c>
      <c r="AA225" t="str">
        <f>IFERROR(INDEX('貼_そば(市町村別・e-stat)'!$D$9:$D$187,MATCH('貼_そば(市町村別・e-stat)'!$A83,'貼_そば(市町村別・e-stat)'!M$9:M$187,0)),"-")</f>
        <v>増毛町</v>
      </c>
      <c r="AB225" t="str">
        <f>IFERROR(INDEX('貼_ばれいしょ(市町村別・公表資料)'!$M$16:$M$194,MATCH('貼_ばれいしょ(市町村別・公表資料)'!$L90,'貼_ばれいしょ(市町村別・公表資料)'!O$16:O$194,0)),"-")</f>
        <v>平取町</v>
      </c>
      <c r="AC225" t="str">
        <f>IFERROR(INDEX('貼_ばれいしょ(市町村別・公表資料)'!$M$16:$M$194,MATCH('貼_ばれいしょ(市町村別・公表資料)'!$L90,'貼_ばれいしょ(市町村別・公表資料)'!U$16:U$194,0)),"-")</f>
        <v>江差町</v>
      </c>
      <c r="AD225" t="str">
        <f>IFERROR(INDEX('貼_ばれいしょ(市町村別・公表資料)'!$M$16:$M$194,MATCH('貼_ばれいしょ(市町村別・公表資料)'!$L90,'貼_ばれいしょ(市町村別・公表資料)'!AA$16:AA$194,0)),"-")</f>
        <v>富良野市</v>
      </c>
      <c r="AE225" t="str">
        <f>IFERROR(INDEX('貼_なたね(市町村別・e-stat)'!$D$9:$D$187,MATCH('貼_なたね(市町村別・e-stat)'!$A83,'貼_なたね(市町村別・e-stat)'!K$9:K$187,0)),"-")</f>
        <v>-</v>
      </c>
      <c r="AF225" t="str">
        <f>IFERROR(INDEX('貼_なたね(市町村別・e-stat)'!$D$9:$D$187,MATCH('貼_なたね(市町村別・e-stat)'!$A83,'貼_なたね(市町村別・e-stat)'!L$9:L$187,0)),"-")</f>
        <v>-</v>
      </c>
      <c r="AG225" t="str">
        <f>IFERROR(INDEX('貼_なたね(市町村別・e-stat)'!$D$9:$D$187,MATCH('貼_なたね(市町村別・e-stat)'!$A83,'貼_なたね(市町村別・e-stat)'!M$9:M$187,0)),"-")</f>
        <v>-</v>
      </c>
    </row>
    <row r="226" spans="3:33">
      <c r="C226">
        <v>76</v>
      </c>
      <c r="D226" t="str">
        <f>IFERROR(INDEX('貼_耕地面積(市町村別・e-stat)'!$D$9:$D$187,MATCH('貼_耕地面積(市町村別・e-stat)'!$A84,'貼_耕地面積(市町村別・e-stat)'!K$9:K$187,0)),"-")</f>
        <v>南幌町</v>
      </c>
      <c r="E226" t="str">
        <f>IFERROR(INDEX('貼_耕地面積(市町村別・e-stat)'!$D$9:$D$187,MATCH('貼_耕地面積(市町村別・e-stat)'!$A84,'貼_耕地面積(市町村別・e-stat)'!L$9:L$187,0)),"-")</f>
        <v>伊達市</v>
      </c>
      <c r="F226" t="str">
        <f>IFERROR(INDEX('貼_耕地面積(市町村別・e-stat)'!$D$9:$D$187,MATCH('貼_耕地面積(市町村別・e-stat)'!$A84,'貼_耕地面積(市町村別・e-stat)'!M$9:M$187,0)),"-")</f>
        <v>黒松内町</v>
      </c>
      <c r="G226" t="str">
        <f>IFERROR(INDEX('貼_水稲(市町村別・e-stat)'!$D$9:$D$187,MATCH('貼_水稲(市町村別・e-stat)'!$A84,'貼_水稲(市町村別・e-stat)'!I$9:I$187,0)),"-")</f>
        <v>大空町</v>
      </c>
      <c r="H226" t="str">
        <f>IFERROR(INDEX('貼_水稲(市町村別・e-stat)'!$D$9:$D$187,MATCH('貼_水稲(市町村別・e-stat)'!$A84,'貼_水稲(市町村別・e-stat)'!J$9:J$187,0)),"-")</f>
        <v>伊達市</v>
      </c>
      <c r="I226" t="str">
        <f>IFERROR(INDEX('貼_水稲(市町村別・e-stat)'!$D$9:$D$187,MATCH('貼_水稲(市町村別・e-stat)'!$A84,'貼_水稲(市町村別・e-stat)'!K$9:K$187,0)),"-")</f>
        <v>日高町</v>
      </c>
      <c r="J226" t="str">
        <f>IFERROR(INDEX('貼_小麦(市町村別・e-stat)'!$D$9:$D$187,MATCH('貼_小麦(市町村別・e-stat)'!$A84,'貼_小麦(市町村別・e-stat)'!Z$9:Z$187,0)),"-")</f>
        <v>新十津川町</v>
      </c>
      <c r="K226" t="str">
        <f>IFERROR(INDEX('貼_小麦(市町村別・e-stat)'!$D$9:$D$187,MATCH('貼_小麦(市町村別・e-stat)'!$A84,'貼_小麦(市町村別・e-stat)'!AA$9:AA$187,0)),"-")</f>
        <v>真狩村</v>
      </c>
      <c r="L226" t="str">
        <f>IFERROR(INDEX('貼_小麦(市町村別・e-stat)'!$D$9:$D$187,MATCH('貼_小麦(市町村別・e-stat)'!$A84,'貼_小麦(市町村別・e-stat)'!AB$9:AB$187,0)),"-")</f>
        <v>壮瞥町</v>
      </c>
      <c r="M226" t="str">
        <f>IFERROR(INDEX('貼_小麦(市町村別・公表資料)'!$AH$38:$AH$216,MATCH('貼_小麦(市町村別・公表資料)'!$AG113,'貼_小麦(市町村別・公表資料)'!BB$38:BB$216,0)),"-")</f>
        <v>三笠市</v>
      </c>
      <c r="N226" t="str">
        <f>IFERROR(INDEX('貼_小麦(市町村別・公表資料)'!$AH$38:$AH$216,MATCH('貼_小麦(市町村別・公表資料)'!$AG113,'貼_小麦(市町村別・公表資料)'!BH$38:BH$216,0)),"-")</f>
        <v>洞爺湖町</v>
      </c>
      <c r="O226" t="str">
        <f>IFERROR(INDEX('貼_小麦(市町村別・公表資料)'!$AH$38:$AH$216,MATCH('貼_小麦(市町村別・公表資料)'!$AG113,'貼_小麦(市町村別・公表資料)'!BN$38:BN$216,0)),"-")</f>
        <v>名寄市</v>
      </c>
      <c r="P226" t="str">
        <f>IFERROR(INDEX('貼_小麦(市町村別・公表資料)'!$AH$38:$AH$216,MATCH('貼_小麦(市町村別・公表資料)'!$AG113,'貼_小麦(市町村別・公表資料)'!BT$38:BT$216,0)),"-")</f>
        <v>-</v>
      </c>
      <c r="Q226" t="str">
        <f>IFERROR(INDEX('貼_小麦(市町村別・公表資料)'!$AH$38:$AH$216,MATCH('貼_小麦(市町村別・公表資料)'!$AG113,'貼_小麦(市町村別・公表資料)'!BZ$38:BZ$216,0)),"-")</f>
        <v>-</v>
      </c>
      <c r="R226" t="str">
        <f>IFERROR(INDEX('貼_小麦(市町村別・公表資料)'!$AH$38:$AH$216,MATCH('貼_小麦(市町村別・公表資料)'!$AG113,'貼_小麦(市町村別・公表資料)'!CF$38:CF$216,0)),"-")</f>
        <v>鷹栖町</v>
      </c>
      <c r="S226" t="str">
        <f>IFERROR(INDEX('貼_大豆(市町村別・e-stat)'!$C$9:$C$187,MATCH('貼_大豆(市町村別・e-stat)'!$A84,'貼_大豆(市町村別・e-stat)'!J$9:J$187,0)),"-")</f>
        <v>小平町</v>
      </c>
      <c r="T226" t="str">
        <f>IFERROR(INDEX('貼_大豆(市町村別・e-stat)'!$C$9:$C$187,MATCH('貼_大豆(市町村別・e-stat)'!$A84,'貼_大豆(市町村別・e-stat)'!K$9:K$187,0)),"-")</f>
        <v>中富良野町</v>
      </c>
      <c r="U226" t="str">
        <f>IFERROR(INDEX('貼_大豆(市町村別・e-stat)'!$C$9:$C$187,MATCH('貼_大豆(市町村別・e-stat)'!$A84,'貼_大豆(市町村別・e-stat)'!L$9:L$187,0)),"-")</f>
        <v>比布町</v>
      </c>
      <c r="V226" t="str">
        <f>IFERROR(INDEX('貼_てんさい(市町村別・e-stat)'!$D$9:$D$187,MATCH('貼_てんさい(市町村別・e-stat)'!$A84,'貼_てんさい(市町村別・e-stat)'!K$9:K$187,0)),"-")</f>
        <v>深川市</v>
      </c>
      <c r="W226" t="str">
        <f>IFERROR(INDEX('貼_てんさい(市町村別・e-stat)'!$D$9:$D$187,MATCH('貼_てんさい(市町村別・e-stat)'!$A84,'貼_てんさい(市町村別・e-stat)'!L$9:L$187,0)),"-")</f>
        <v>滝川市</v>
      </c>
      <c r="X226" t="str">
        <f>IFERROR(INDEX('貼_てんさい(市町村別・e-stat)'!$D$9:$D$187,MATCH('貼_てんさい(市町村別・e-stat)'!$A84,'貼_てんさい(市町村別・e-stat)'!M$9:M$187,0)),"-")</f>
        <v>壮瞥町</v>
      </c>
      <c r="Y226" t="str">
        <f>IFERROR(INDEX('貼_そば(市町村別・e-stat)'!$D$9:$D$187,MATCH('貼_そば(市町村別・e-stat)'!$A84,'貼_そば(市町村別・e-stat)'!K$9:K$187,0)),"-")</f>
        <v>-</v>
      </c>
      <c r="Z226" t="str">
        <f>IFERROR(INDEX('貼_そば(市町村別・e-stat)'!$D$9:$D$187,MATCH('貼_そば(市町村別・e-stat)'!$A84,'貼_そば(市町村別・e-stat)'!L$9:L$187,0)),"-")</f>
        <v>-</v>
      </c>
      <c r="AA226" t="str">
        <f>IFERROR(INDEX('貼_そば(市町村別・e-stat)'!$D$9:$D$187,MATCH('貼_そば(市町村別・e-stat)'!$A84,'貼_そば(市町村別・e-stat)'!M$9:M$187,0)),"-")</f>
        <v>小平町</v>
      </c>
      <c r="AB226" t="str">
        <f>IFERROR(INDEX('貼_ばれいしょ(市町村別・公表資料)'!$M$16:$M$194,MATCH('貼_ばれいしょ(市町村別・公表資料)'!$L91,'貼_ばれいしょ(市町村別・公表資料)'!O$16:O$194,0)),"-")</f>
        <v>乙部町</v>
      </c>
      <c r="AC226" t="str">
        <f>IFERROR(INDEX('貼_ばれいしょ(市町村別・公表資料)'!$M$16:$M$194,MATCH('貼_ばれいしょ(市町村別・公表資料)'!$L91,'貼_ばれいしょ(市町村別・公表資料)'!U$16:U$194,0)),"-")</f>
        <v>乙部町</v>
      </c>
      <c r="AD226" t="str">
        <f>IFERROR(INDEX('貼_ばれいしょ(市町村別・公表資料)'!$M$16:$M$194,MATCH('貼_ばれいしょ(市町村別・公表資料)'!$L91,'貼_ばれいしょ(市町村別・公表資料)'!AA$16:AA$194,0)),"-")</f>
        <v>岩見沢市</v>
      </c>
      <c r="AE226" t="str">
        <f>IFERROR(INDEX('貼_なたね(市町村別・e-stat)'!$D$9:$D$187,MATCH('貼_なたね(市町村別・e-stat)'!$A84,'貼_なたね(市町村別・e-stat)'!K$9:K$187,0)),"-")</f>
        <v>-</v>
      </c>
      <c r="AF226" t="str">
        <f>IFERROR(INDEX('貼_なたね(市町村別・e-stat)'!$D$9:$D$187,MATCH('貼_なたね(市町村別・e-stat)'!$A84,'貼_なたね(市町村別・e-stat)'!L$9:L$187,0)),"-")</f>
        <v>-</v>
      </c>
      <c r="AG226" t="str">
        <f>IFERROR(INDEX('貼_なたね(市町村別・e-stat)'!$D$9:$D$187,MATCH('貼_なたね(市町村別・e-stat)'!$A84,'貼_なたね(市町村別・e-stat)'!M$9:M$187,0)),"-")</f>
        <v>-</v>
      </c>
    </row>
    <row r="227" spans="3:33">
      <c r="C227">
        <v>77</v>
      </c>
      <c r="D227" t="str">
        <f>IFERROR(INDEX('貼_耕地面積(市町村別・e-stat)'!$D$9:$D$187,MATCH('貼_耕地面積(市町村別・e-stat)'!$A85,'貼_耕地面積(市町村別・e-stat)'!K$9:K$187,0)),"-")</f>
        <v>厚真町</v>
      </c>
      <c r="E227" t="str">
        <f>IFERROR(INDEX('貼_耕地面積(市町村別・e-stat)'!$D$9:$D$187,MATCH('貼_耕地面積(市町村別・e-stat)'!$A85,'貼_耕地面積(市町村別・e-stat)'!L$9:L$187,0)),"-")</f>
        <v>北広島市</v>
      </c>
      <c r="F227" t="str">
        <f>IFERROR(INDEX('貼_耕地面積(市町村別・e-stat)'!$D$9:$D$187,MATCH('貼_耕地面積(市町村別・e-stat)'!$A85,'貼_耕地面積(市町村別・e-stat)'!M$9:M$187,0)),"-")</f>
        <v>平取町</v>
      </c>
      <c r="G227" t="str">
        <f>IFERROR(INDEX('貼_水稲(市町村別・e-stat)'!$D$9:$D$187,MATCH('貼_水稲(市町村別・e-stat)'!$A85,'貼_水稲(市町村別・e-stat)'!I$9:I$187,0)),"-")</f>
        <v>新冠町</v>
      </c>
      <c r="H227" t="str">
        <f>IFERROR(INDEX('貼_水稲(市町村別・e-stat)'!$D$9:$D$187,MATCH('貼_水稲(市町村別・e-stat)'!$A85,'貼_水稲(市町村別・e-stat)'!J$9:J$187,0)),"-")</f>
        <v>新冠町</v>
      </c>
      <c r="I227" t="str">
        <f>IFERROR(INDEX('貼_水稲(市町村別・e-stat)'!$D$9:$D$187,MATCH('貼_水稲(市町村別・e-stat)'!$A85,'貼_水稲(市町村別・e-stat)'!K$9:K$187,0)),"-")</f>
        <v>新冠町</v>
      </c>
      <c r="J227" t="str">
        <f>IFERROR(INDEX('貼_小麦(市町村別・e-stat)'!$D$9:$D$187,MATCH('貼_小麦(市町村別・e-stat)'!$A85,'貼_小麦(市町村別・e-stat)'!Z$9:Z$187,0)),"-")</f>
        <v>北竜町</v>
      </c>
      <c r="K227" t="str">
        <f>IFERROR(INDEX('貼_小麦(市町村別・e-stat)'!$D$9:$D$187,MATCH('貼_小麦(市町村別・e-stat)'!$A85,'貼_小麦(市町村別・e-stat)'!AA$9:AA$187,0)),"-")</f>
        <v>陸別町</v>
      </c>
      <c r="L227" t="str">
        <f>IFERROR(INDEX('貼_小麦(市町村別・e-stat)'!$D$9:$D$187,MATCH('貼_小麦(市町村別・e-stat)'!$A85,'貼_小麦(市町村別・e-stat)'!AB$9:AB$187,0)),"-")</f>
        <v>厚沢部町</v>
      </c>
      <c r="M227" t="str">
        <f>IFERROR(INDEX('貼_小麦(市町村別・公表資料)'!$AH$38:$AH$216,MATCH('貼_小麦(市町村別・公表資料)'!$AG114,'貼_小麦(市町村別・公表資料)'!BB$38:BB$216,0)),"-")</f>
        <v>奈井江町</v>
      </c>
      <c r="N227" t="str">
        <f>IFERROR(INDEX('貼_小麦(市町村別・公表資料)'!$AH$38:$AH$216,MATCH('貼_小麦(市町村別・公表資料)'!$AG114,'貼_小麦(市町村別・公表資料)'!BH$38:BH$216,0)),"-")</f>
        <v>雨竜町</v>
      </c>
      <c r="O227" t="str">
        <f>IFERROR(INDEX('貼_小麦(市町村別・公表資料)'!$AH$38:$AH$216,MATCH('貼_小麦(市町村別・公表資料)'!$AG114,'貼_小麦(市町村別・公表資料)'!BN$38:BN$216,0)),"-")</f>
        <v>富良野市</v>
      </c>
      <c r="P227" t="str">
        <f>IFERROR(INDEX('貼_小麦(市町村別・公表資料)'!$AH$38:$AH$216,MATCH('貼_小麦(市町村別・公表資料)'!$AG114,'貼_小麦(市町村別・公表資料)'!BT$38:BT$216,0)),"-")</f>
        <v>-</v>
      </c>
      <c r="Q227" t="str">
        <f>IFERROR(INDEX('貼_小麦(市町村別・公表資料)'!$AH$38:$AH$216,MATCH('貼_小麦(市町村別・公表資料)'!$AG114,'貼_小麦(市町村別・公表資料)'!BZ$38:BZ$216,0)),"-")</f>
        <v>-</v>
      </c>
      <c r="R227" t="str">
        <f>IFERROR(INDEX('貼_小麦(市町村別・公表資料)'!$AH$38:$AH$216,MATCH('貼_小麦(市町村別・公表資料)'!$AG114,'貼_小麦(市町村別・公表資料)'!CF$38:CF$216,0)),"-")</f>
        <v>小平町</v>
      </c>
      <c r="S227" t="str">
        <f>IFERROR(INDEX('貼_大豆(市町村別・e-stat)'!$C$9:$C$187,MATCH('貼_大豆(市町村別・e-stat)'!$A85,'貼_大豆(市町村別・e-stat)'!J$9:J$187,0)),"-")</f>
        <v>奈井江町</v>
      </c>
      <c r="T227" t="str">
        <f>IFERROR(INDEX('貼_大豆(市町村別・e-stat)'!$C$9:$C$187,MATCH('貼_大豆(市町村別・e-stat)'!$A85,'貼_大豆(市町村別・e-stat)'!K$9:K$187,0)),"-")</f>
        <v>上ノ国町</v>
      </c>
      <c r="U227" t="str">
        <f>IFERROR(INDEX('貼_大豆(市町村別・e-stat)'!$C$9:$C$187,MATCH('貼_大豆(市町村別・e-stat)'!$A85,'貼_大豆(市町村別・e-stat)'!L$9:L$187,0)),"-")</f>
        <v>北広島市</v>
      </c>
      <c r="V227" t="str">
        <f>IFERROR(INDEX('貼_てんさい(市町村別・e-stat)'!$D$9:$D$187,MATCH('貼_てんさい(市町村別・e-stat)'!$A85,'貼_てんさい(市町村別・e-stat)'!K$9:K$187,0)),"-")</f>
        <v>ニセコ町</v>
      </c>
      <c r="W227" t="str">
        <f>IFERROR(INDEX('貼_てんさい(市町村別・e-stat)'!$D$9:$D$187,MATCH('貼_てんさい(市町村別・e-stat)'!$A85,'貼_てんさい(市町村別・e-stat)'!L$9:L$187,0)),"-")</f>
        <v>初山別村</v>
      </c>
      <c r="X227" t="str">
        <f>IFERROR(INDEX('貼_てんさい(市町村別・e-stat)'!$D$9:$D$187,MATCH('貼_てんさい(市町村別・e-stat)'!$A85,'貼_てんさい(市町村別・e-stat)'!M$9:M$187,0)),"-")</f>
        <v>中標津町</v>
      </c>
      <c r="Y227" t="str">
        <f>IFERROR(INDEX('貼_そば(市町村別・e-stat)'!$D$9:$D$187,MATCH('貼_そば(市町村別・e-stat)'!$A85,'貼_そば(市町村別・e-stat)'!K$9:K$187,0)),"-")</f>
        <v>-</v>
      </c>
      <c r="Z227" t="str">
        <f>IFERROR(INDEX('貼_そば(市町村別・e-stat)'!$D$9:$D$187,MATCH('貼_そば(市町村別・e-stat)'!$A85,'貼_そば(市町村別・e-stat)'!L$9:L$187,0)),"-")</f>
        <v>-</v>
      </c>
      <c r="AA227" t="str">
        <f>IFERROR(INDEX('貼_そば(市町村別・e-stat)'!$D$9:$D$187,MATCH('貼_そば(市町村別・e-stat)'!$A85,'貼_そば(市町村別・e-stat)'!M$9:M$187,0)),"-")</f>
        <v>-</v>
      </c>
      <c r="AB227" t="str">
        <f>IFERROR(INDEX('貼_ばれいしょ(市町村別・公表資料)'!$M$16:$M$194,MATCH('貼_ばれいしょ(市町村別・公表資料)'!$L92,'貼_ばれいしょ(市町村別・公表資料)'!O$16:O$194,0)),"-")</f>
        <v>上川町</v>
      </c>
      <c r="AC227" t="str">
        <f>IFERROR(INDEX('貼_ばれいしょ(市町村別・公表資料)'!$M$16:$M$194,MATCH('貼_ばれいしょ(市町村別・公表資料)'!$L92,'貼_ばれいしょ(市町村別・公表資料)'!U$16:U$194,0)),"-")</f>
        <v>上川町</v>
      </c>
      <c r="AD227" t="str">
        <f>IFERROR(INDEX('貼_ばれいしょ(市町村別・公表資料)'!$M$16:$M$194,MATCH('貼_ばれいしょ(市町村別・公表資料)'!$L92,'貼_ばれいしょ(市町村別・公表資料)'!AA$16:AA$194,0)),"-")</f>
        <v>北広島市</v>
      </c>
      <c r="AE227" t="str">
        <f>IFERROR(INDEX('貼_なたね(市町村別・e-stat)'!$D$9:$D$187,MATCH('貼_なたね(市町村別・e-stat)'!$A85,'貼_なたね(市町村別・e-stat)'!K$9:K$187,0)),"-")</f>
        <v>-</v>
      </c>
      <c r="AF227" t="str">
        <f>IFERROR(INDEX('貼_なたね(市町村別・e-stat)'!$D$9:$D$187,MATCH('貼_なたね(市町村別・e-stat)'!$A85,'貼_なたね(市町村別・e-stat)'!L$9:L$187,0)),"-")</f>
        <v>-</v>
      </c>
      <c r="AG227" t="str">
        <f>IFERROR(INDEX('貼_なたね(市町村別・e-stat)'!$D$9:$D$187,MATCH('貼_なたね(市町村別・e-stat)'!$A85,'貼_なたね(市町村別・e-stat)'!M$9:M$187,0)),"-")</f>
        <v>-</v>
      </c>
    </row>
    <row r="228" spans="3:33">
      <c r="C228">
        <v>78</v>
      </c>
      <c r="D228" t="str">
        <f>IFERROR(INDEX('貼_耕地面積(市町村別・e-stat)'!$D$9:$D$187,MATCH('貼_耕地面積(市町村別・e-stat)'!$A86,'貼_耕地面積(市町村別・e-stat)'!K$9:K$187,0)),"-")</f>
        <v>石狩市</v>
      </c>
      <c r="E228" t="str">
        <f>IFERROR(INDEX('貼_耕地面積(市町村別・e-stat)'!$D$9:$D$187,MATCH('貼_耕地面積(市町村別・e-stat)'!$A86,'貼_耕地面積(市町村別・e-stat)'!L$9:L$187,0)),"-")</f>
        <v>美深町</v>
      </c>
      <c r="F228" t="str">
        <f>IFERROR(INDEX('貼_耕地面積(市町村別・e-stat)'!$D$9:$D$187,MATCH('貼_耕地面積(市町村別・e-stat)'!$A86,'貼_耕地面積(市町村別・e-stat)'!M$9:M$187,0)),"-")</f>
        <v>下川町</v>
      </c>
      <c r="G228" t="str">
        <f>IFERROR(INDEX('貼_水稲(市町村別・e-stat)'!$D$9:$D$187,MATCH('貼_水稲(市町村別・e-stat)'!$A86,'貼_水稲(市町村別・e-stat)'!I$9:I$187,0)),"-")</f>
        <v>北広島市</v>
      </c>
      <c r="H228" t="str">
        <f>IFERROR(INDEX('貼_水稲(市町村別・e-stat)'!$D$9:$D$187,MATCH('貼_水稲(市町村別・e-stat)'!$A86,'貼_水稲(市町村別・e-stat)'!J$9:J$187,0)),"-")</f>
        <v>北広島市</v>
      </c>
      <c r="I228" t="str">
        <f>IFERROR(INDEX('貼_水稲(市町村別・e-stat)'!$D$9:$D$187,MATCH('貼_水稲(市町村別・e-stat)'!$A86,'貼_水稲(市町村別・e-stat)'!K$9:K$187,0)),"-")</f>
        <v>新ひだか町</v>
      </c>
      <c r="J228" t="str">
        <f>IFERROR(INDEX('貼_小麦(市町村別・e-stat)'!$D$9:$D$187,MATCH('貼_小麦(市町村別・e-stat)'!$A86,'貼_小麦(市町村別・e-stat)'!Z$9:Z$187,0)),"-")</f>
        <v>浦臼町</v>
      </c>
      <c r="K228" t="str">
        <f>IFERROR(INDEX('貼_小麦(市町村別・e-stat)'!$D$9:$D$187,MATCH('貼_小麦(市町村別・e-stat)'!$A86,'貼_小麦(市町村別・e-stat)'!AA$9:AA$187,0)),"-")</f>
        <v>伊達市</v>
      </c>
      <c r="L228" t="str">
        <f>IFERROR(INDEX('貼_小麦(市町村別・e-stat)'!$D$9:$D$187,MATCH('貼_小麦(市町村別・e-stat)'!$A86,'貼_小麦(市町村別・e-stat)'!AB$9:AB$187,0)),"-")</f>
        <v>比布町</v>
      </c>
      <c r="M228" t="str">
        <f>IFERROR(INDEX('貼_小麦(市町村別・公表資料)'!$AH$38:$AH$216,MATCH('貼_小麦(市町村別・公表資料)'!$AG115,'貼_小麦(市町村別・公表資料)'!BB$38:BB$216,0)),"-")</f>
        <v>苫前町</v>
      </c>
      <c r="N228" t="str">
        <f>IFERROR(INDEX('貼_小麦(市町村別・公表資料)'!$AH$38:$AH$216,MATCH('貼_小麦(市町村別・公表資料)'!$AG115,'貼_小麦(市町村別・公表資料)'!BH$38:BH$216,0)),"-")</f>
        <v>小平町</v>
      </c>
      <c r="O228" t="str">
        <f>IFERROR(INDEX('貼_小麦(市町村別・公表資料)'!$AH$38:$AH$216,MATCH('貼_小麦(市町村別・公表資料)'!$AG115,'貼_小麦(市町村別・公表資料)'!BN$38:BN$216,0)),"-")</f>
        <v>滝川市</v>
      </c>
      <c r="P228" t="str">
        <f>IFERROR(INDEX('貼_小麦(市町村別・公表資料)'!$AH$38:$AH$216,MATCH('貼_小麦(市町村別・公表資料)'!$AG115,'貼_小麦(市町村別・公表資料)'!BT$38:BT$216,0)),"-")</f>
        <v>-</v>
      </c>
      <c r="Q228" t="str">
        <f>IFERROR(INDEX('貼_小麦(市町村別・公表資料)'!$AH$38:$AH$216,MATCH('貼_小麦(市町村別・公表資料)'!$AG115,'貼_小麦(市町村別・公表資料)'!BZ$38:BZ$216,0)),"-")</f>
        <v>-</v>
      </c>
      <c r="R228" t="str">
        <f>IFERROR(INDEX('貼_小麦(市町村別・公表資料)'!$AH$38:$AH$216,MATCH('貼_小麦(市町村別・公表資料)'!$AG115,'貼_小麦(市町村別・公表資料)'!CF$38:CF$216,0)),"-")</f>
        <v>乙部町</v>
      </c>
      <c r="S228" t="str">
        <f>IFERROR(INDEX('貼_大豆(市町村別・e-stat)'!$C$9:$C$187,MATCH('貼_大豆(市町村別・e-stat)'!$A86,'貼_大豆(市町村別・e-stat)'!J$9:J$187,0)),"-")</f>
        <v>上ノ国町</v>
      </c>
      <c r="T228" t="str">
        <f>IFERROR(INDEX('貼_大豆(市町村別・e-stat)'!$C$9:$C$187,MATCH('貼_大豆(市町村別・e-stat)'!$A86,'貼_大豆(市町村別・e-stat)'!K$9:K$187,0)),"-")</f>
        <v>留寿都村</v>
      </c>
      <c r="U228" t="str">
        <f>IFERROR(INDEX('貼_大豆(市町村別・e-stat)'!$C$9:$C$187,MATCH('貼_大豆(市町村別・e-stat)'!$A86,'貼_大豆(市町村別・e-stat)'!L$9:L$187,0)),"-")</f>
        <v>北竜町</v>
      </c>
      <c r="V228" t="str">
        <f>IFERROR(INDEX('貼_てんさい(市町村別・e-stat)'!$D$9:$D$187,MATCH('貼_てんさい(市町村別・e-stat)'!$A86,'貼_てんさい(市町村別・e-stat)'!K$9:K$187,0)),"-")</f>
        <v>共和町</v>
      </c>
      <c r="W228" t="str">
        <f>IFERROR(INDEX('貼_てんさい(市町村別・e-stat)'!$D$9:$D$187,MATCH('貼_てんさい(市町村別・e-stat)'!$A86,'貼_てんさい(市町村別・e-stat)'!L$9:L$187,0)),"-")</f>
        <v>共和町</v>
      </c>
      <c r="X228" t="str">
        <f>IFERROR(INDEX('貼_てんさい(市町村別・e-stat)'!$D$9:$D$187,MATCH('貼_てんさい(市町村別・e-stat)'!$A86,'貼_てんさい(市町村別・e-stat)'!M$9:M$187,0)),"-")</f>
        <v>共和町</v>
      </c>
      <c r="Y228" t="str">
        <f>IFERROR(INDEX('貼_そば(市町村別・e-stat)'!$D$9:$D$187,MATCH('貼_そば(市町村別・e-stat)'!$A86,'貼_そば(市町村別・e-stat)'!K$9:K$187,0)),"-")</f>
        <v>-</v>
      </c>
      <c r="Z228" t="str">
        <f>IFERROR(INDEX('貼_そば(市町村別・e-stat)'!$D$9:$D$187,MATCH('貼_そば(市町村別・e-stat)'!$A86,'貼_そば(市町村別・e-stat)'!L$9:L$187,0)),"-")</f>
        <v>-</v>
      </c>
      <c r="AA228" t="str">
        <f>IFERROR(INDEX('貼_そば(市町村別・e-stat)'!$D$9:$D$187,MATCH('貼_そば(市町村別・e-stat)'!$A86,'貼_そば(市町村別・e-stat)'!M$9:M$187,0)),"-")</f>
        <v>-</v>
      </c>
      <c r="AB228" t="str">
        <f>IFERROR(INDEX('貼_ばれいしょ(市町村別・公表資料)'!$M$16:$M$194,MATCH('貼_ばれいしょ(市町村別・公表資料)'!$L93,'貼_ばれいしょ(市町村別・公表資料)'!O$16:O$194,0)),"-")</f>
        <v>八雲町</v>
      </c>
      <c r="AC228" t="str">
        <f>IFERROR(INDEX('貼_ばれいしょ(市町村別・公表資料)'!$M$16:$M$194,MATCH('貼_ばれいしょ(市町村別・公表資料)'!$L93,'貼_ばれいしょ(市町村別・公表資料)'!U$16:U$194,0)),"-")</f>
        <v>美深町</v>
      </c>
      <c r="AD228" t="str">
        <f>IFERROR(INDEX('貼_ばれいしょ(市町村別・公表資料)'!$M$16:$M$194,MATCH('貼_ばれいしょ(市町村別・公表資料)'!$L93,'貼_ばれいしょ(市町村別・公表資料)'!AA$16:AA$194,0)),"-")</f>
        <v>せたな町</v>
      </c>
      <c r="AE228" t="str">
        <f>IFERROR(INDEX('貼_なたね(市町村別・e-stat)'!$D$9:$D$187,MATCH('貼_なたね(市町村別・e-stat)'!$A86,'貼_なたね(市町村別・e-stat)'!K$9:K$187,0)),"-")</f>
        <v>-</v>
      </c>
      <c r="AF228" t="str">
        <f>IFERROR(INDEX('貼_なたね(市町村別・e-stat)'!$D$9:$D$187,MATCH('貼_なたね(市町村別・e-stat)'!$A86,'貼_なたね(市町村別・e-stat)'!L$9:L$187,0)),"-")</f>
        <v>-</v>
      </c>
      <c r="AG228" t="str">
        <f>IFERROR(INDEX('貼_なたね(市町村別・e-stat)'!$D$9:$D$187,MATCH('貼_なたね(市町村別・e-stat)'!$A86,'貼_なたね(市町村別・e-stat)'!M$9:M$187,0)),"-")</f>
        <v>-</v>
      </c>
    </row>
    <row r="229" spans="3:33">
      <c r="C229">
        <v>79</v>
      </c>
      <c r="D229" t="str">
        <f>IFERROR(INDEX('貼_耕地面積(市町村別・e-stat)'!$D$9:$D$187,MATCH('貼_耕地面積(市町村別・e-stat)'!$A87,'貼_耕地面積(市町村別・e-stat)'!K$9:K$187,0)),"-")</f>
        <v>浦河町</v>
      </c>
      <c r="E229" t="str">
        <f>IFERROR(INDEX('貼_耕地面積(市町村別・e-stat)'!$D$9:$D$187,MATCH('貼_耕地面積(市町村別・e-stat)'!$A87,'貼_耕地面積(市町村別・e-stat)'!L$9:L$187,0)),"-")</f>
        <v>森町</v>
      </c>
      <c r="F229" t="str">
        <f>IFERROR(INDEX('貼_耕地面積(市町村別・e-stat)'!$D$9:$D$187,MATCH('貼_耕地面積(市町村別・e-stat)'!$A87,'貼_耕地面積(市町村別・e-stat)'!M$9:M$187,0)),"-")</f>
        <v>遠別町</v>
      </c>
      <c r="G229" t="str">
        <f>IFERROR(INDEX('貼_水稲(市町村別・e-stat)'!$D$9:$D$187,MATCH('貼_水稲(市町村別・e-stat)'!$A87,'貼_水稲(市町村別・e-stat)'!I$9:I$187,0)),"-")</f>
        <v>赤井川村</v>
      </c>
      <c r="H229" t="str">
        <f>IFERROR(INDEX('貼_水稲(市町村別・e-stat)'!$D$9:$D$187,MATCH('貼_水稲(市町村別・e-stat)'!$A87,'貼_水稲(市町村別・e-stat)'!J$9:J$187,0)),"-")</f>
        <v>赤井川村</v>
      </c>
      <c r="I229" t="str">
        <f>IFERROR(INDEX('貼_水稲(市町村別・e-stat)'!$D$9:$D$187,MATCH('貼_水稲(市町村別・e-stat)'!$A87,'貼_水稲(市町村別・e-stat)'!K$9:K$187,0)),"-")</f>
        <v>様似町</v>
      </c>
      <c r="J229" t="str">
        <f>IFERROR(INDEX('貼_小麦(市町村別・e-stat)'!$D$9:$D$187,MATCH('貼_小麦(市町村別・e-stat)'!$A87,'貼_小麦(市町村別・e-stat)'!Z$9:Z$187,0)),"-")</f>
        <v>奈井江町</v>
      </c>
      <c r="K229" t="str">
        <f>IFERROR(INDEX('貼_小麦(市町村別・e-stat)'!$D$9:$D$187,MATCH('貼_小麦(市町村別・e-stat)'!$A87,'貼_小麦(市町村別・e-stat)'!AA$9:AA$187,0)),"-")</f>
        <v>幌加内町</v>
      </c>
      <c r="L229" t="str">
        <f>IFERROR(INDEX('貼_小麦(市町村別・e-stat)'!$D$9:$D$187,MATCH('貼_小麦(市町村別・e-stat)'!$A87,'貼_小麦(市町村別・e-stat)'!AB$9:AB$187,0)),"-")</f>
        <v>知内町</v>
      </c>
      <c r="M229" t="str">
        <f>IFERROR(INDEX('貼_小麦(市町村別・公表資料)'!$AH$38:$AH$216,MATCH('貼_小麦(市町村別・公表資料)'!$AG116,'貼_小麦(市町村別・公表資料)'!BB$38:BB$216,0)),"-")</f>
        <v>ニセコ町</v>
      </c>
      <c r="N229" t="str">
        <f>IFERROR(INDEX('貼_小麦(市町村別・公表資料)'!$AH$38:$AH$216,MATCH('貼_小麦(市町村別・公表資料)'!$AG116,'貼_小麦(市町村別・公表資料)'!BH$38:BH$216,0)),"-")</f>
        <v>苫前町</v>
      </c>
      <c r="O229" t="str">
        <f>IFERROR(INDEX('貼_小麦(市町村別・公表資料)'!$AH$38:$AH$216,MATCH('貼_小麦(市町村別・公表資料)'!$AG116,'貼_小麦(市町村別・公表資料)'!BN$38:BN$216,0)),"-")</f>
        <v>壮瞥町</v>
      </c>
      <c r="P229" t="str">
        <f>IFERROR(INDEX('貼_小麦(市町村別・公表資料)'!$AH$38:$AH$216,MATCH('貼_小麦(市町村別・公表資料)'!$AG116,'貼_小麦(市町村別・公表資料)'!BT$38:BT$216,0)),"-")</f>
        <v>-</v>
      </c>
      <c r="Q229" t="str">
        <f>IFERROR(INDEX('貼_小麦(市町村別・公表資料)'!$AH$38:$AH$216,MATCH('貼_小麦(市町村別・公表資料)'!$AG116,'貼_小麦(市町村別・公表資料)'!BZ$38:BZ$216,0)),"-")</f>
        <v>-</v>
      </c>
      <c r="R229" t="str">
        <f>IFERROR(INDEX('貼_小麦(市町村別・公表資料)'!$AH$38:$AH$216,MATCH('貼_小麦(市町村別・公表資料)'!$AG116,'貼_小麦(市町村別・公表資料)'!CF$38:CF$216,0)),"-")</f>
        <v>-</v>
      </c>
      <c r="S229" t="str">
        <f>IFERROR(INDEX('貼_大豆(市町村別・e-stat)'!$C$9:$C$187,MATCH('貼_大豆(市町村別・e-stat)'!$A87,'貼_大豆(市町村別・e-stat)'!J$9:J$187,0)),"-")</f>
        <v>妹背牛町</v>
      </c>
      <c r="T229" t="str">
        <f>IFERROR(INDEX('貼_大豆(市町村別・e-stat)'!$C$9:$C$187,MATCH('貼_大豆(市町村別・e-stat)'!$A87,'貼_大豆(市町村別・e-stat)'!K$9:K$187,0)),"-")</f>
        <v>知内町</v>
      </c>
      <c r="U229" t="str">
        <f>IFERROR(INDEX('貼_大豆(市町村別・e-stat)'!$C$9:$C$187,MATCH('貼_大豆(市町村別・e-stat)'!$A87,'貼_大豆(市町村別・e-stat)'!L$9:L$187,0)),"-")</f>
        <v>厚沢部町</v>
      </c>
      <c r="V229" t="str">
        <f>IFERROR(INDEX('貼_てんさい(市町村別・e-stat)'!$D$9:$D$187,MATCH('貼_てんさい(市町村別・e-stat)'!$A87,'貼_てんさい(市町村別・e-stat)'!K$9:K$187,0)),"-")</f>
        <v>滝川市</v>
      </c>
      <c r="W229" t="str">
        <f>IFERROR(INDEX('貼_てんさい(市町村別・e-stat)'!$D$9:$D$187,MATCH('貼_てんさい(市町村別・e-stat)'!$A87,'貼_てんさい(市町村別・e-stat)'!L$9:L$187,0)),"-")</f>
        <v>ニセコ町</v>
      </c>
      <c r="X229" t="str">
        <f>IFERROR(INDEX('貼_てんさい(市町村別・e-stat)'!$D$9:$D$187,MATCH('貼_てんさい(市町村別・e-stat)'!$A87,'貼_てんさい(市町村別・e-stat)'!M$9:M$187,0)),"-")</f>
        <v>初山別村</v>
      </c>
      <c r="Y229" t="str">
        <f>IFERROR(INDEX('貼_そば(市町村別・e-stat)'!$D$9:$D$187,MATCH('貼_そば(市町村別・e-stat)'!$A87,'貼_そば(市町村別・e-stat)'!K$9:K$187,0)),"-")</f>
        <v>-</v>
      </c>
      <c r="Z229" t="str">
        <f>IFERROR(INDEX('貼_そば(市町村別・e-stat)'!$D$9:$D$187,MATCH('貼_そば(市町村別・e-stat)'!$A87,'貼_そば(市町村別・e-stat)'!L$9:L$187,0)),"-")</f>
        <v>-</v>
      </c>
      <c r="AA229" t="str">
        <f>IFERROR(INDEX('貼_そば(市町村別・e-stat)'!$D$9:$D$187,MATCH('貼_そば(市町村別・e-stat)'!$A87,'貼_そば(市町村別・e-stat)'!M$9:M$187,0)),"-")</f>
        <v>-</v>
      </c>
      <c r="AB229" t="str">
        <f>IFERROR(INDEX('貼_ばれいしょ(市町村別・公表資料)'!$M$16:$M$194,MATCH('貼_ばれいしょ(市町村別・公表資料)'!$L94,'貼_ばれいしょ(市町村別・公表資料)'!O$16:O$194,0)),"-")</f>
        <v>美深町</v>
      </c>
      <c r="AC229" t="str">
        <f>IFERROR(INDEX('貼_ばれいしょ(市町村別・公表資料)'!$M$16:$M$194,MATCH('貼_ばれいしょ(市町村別・公表資料)'!$L94,'貼_ばれいしょ(市町村別・公表資料)'!U$16:U$194,0)),"-")</f>
        <v>壮瞥町</v>
      </c>
      <c r="AD229" t="str">
        <f>IFERROR(INDEX('貼_ばれいしょ(市町村別・公表資料)'!$M$16:$M$194,MATCH('貼_ばれいしょ(市町村別・公表資料)'!$L94,'貼_ばれいしょ(市町村別・公表資料)'!AA$16:AA$194,0)),"-")</f>
        <v>上川町</v>
      </c>
      <c r="AE229" t="str">
        <f>IFERROR(INDEX('貼_なたね(市町村別・e-stat)'!$D$9:$D$187,MATCH('貼_なたね(市町村別・e-stat)'!$A87,'貼_なたね(市町村別・e-stat)'!K$9:K$187,0)),"-")</f>
        <v>-</v>
      </c>
      <c r="AF229" t="str">
        <f>IFERROR(INDEX('貼_なたね(市町村別・e-stat)'!$D$9:$D$187,MATCH('貼_なたね(市町村別・e-stat)'!$A87,'貼_なたね(市町村別・e-stat)'!L$9:L$187,0)),"-")</f>
        <v>-</v>
      </c>
      <c r="AG229" t="str">
        <f>IFERROR(INDEX('貼_なたね(市町村別・e-stat)'!$D$9:$D$187,MATCH('貼_なたね(市町村別・e-stat)'!$A87,'貼_なたね(市町村別・e-stat)'!M$9:M$187,0)),"-")</f>
        <v>-</v>
      </c>
    </row>
    <row r="230" spans="3:33">
      <c r="C230">
        <v>80</v>
      </c>
      <c r="D230" t="str">
        <f>IFERROR(INDEX('貼_耕地面積(市町村別・e-stat)'!$D$9:$D$187,MATCH('貼_耕地面積(市町村別・e-stat)'!$A88,'貼_耕地面積(市町村別・e-stat)'!K$9:K$187,0)),"-")</f>
        <v>新十津川町</v>
      </c>
      <c r="E230" t="str">
        <f>IFERROR(INDEX('貼_耕地面積(市町村別・e-stat)'!$D$9:$D$187,MATCH('貼_耕地面積(市町村別・e-stat)'!$A88,'貼_耕地面積(市町村別・e-stat)'!L$9:L$187,0)),"-")</f>
        <v>音更町</v>
      </c>
      <c r="F230" t="str">
        <f>IFERROR(INDEX('貼_耕地面積(市町村別・e-stat)'!$D$9:$D$187,MATCH('貼_耕地面積(市町村別・e-stat)'!$A88,'貼_耕地面積(市町村別・e-stat)'!M$9:M$187,0)),"-")</f>
        <v>むかわ町</v>
      </c>
      <c r="G230" t="str">
        <f>IFERROR(INDEX('貼_水稲(市町村別・e-stat)'!$D$9:$D$187,MATCH('貼_水稲(市町村別・e-stat)'!$A88,'貼_水稲(市町村別・e-stat)'!I$9:I$187,0)),"-")</f>
        <v>壮瞥町</v>
      </c>
      <c r="H230" t="str">
        <f>IFERROR(INDEX('貼_水稲(市町村別・e-stat)'!$D$9:$D$187,MATCH('貼_水稲(市町村別・e-stat)'!$A88,'貼_水稲(市町村別・e-stat)'!J$9:J$187,0)),"-")</f>
        <v>南富良野町</v>
      </c>
      <c r="I230" t="str">
        <f>IFERROR(INDEX('貼_水稲(市町村別・e-stat)'!$D$9:$D$187,MATCH('貼_水稲(市町村別・e-stat)'!$A88,'貼_水稲(市町村別・e-stat)'!K$9:K$187,0)),"-")</f>
        <v>七飯町</v>
      </c>
      <c r="J230" t="str">
        <f>IFERROR(INDEX('貼_小麦(市町村別・e-stat)'!$D$9:$D$187,MATCH('貼_小麦(市町村別・e-stat)'!$A88,'貼_小麦(市町村別・e-stat)'!Z$9:Z$187,0)),"-")</f>
        <v>下川町</v>
      </c>
      <c r="K230" t="str">
        <f>IFERROR(INDEX('貼_小麦(市町村別・e-stat)'!$D$9:$D$187,MATCH('貼_小麦(市町村別・e-stat)'!$A88,'貼_小麦(市町村別・e-stat)'!AA$9:AA$187,0)),"-")</f>
        <v>奈井江町</v>
      </c>
      <c r="L230" t="str">
        <f>IFERROR(INDEX('貼_小麦(市町村別・e-stat)'!$D$9:$D$187,MATCH('貼_小麦(市町村別・e-stat)'!$A88,'貼_小麦(市町村別・e-stat)'!AB$9:AB$187,0)),"-")</f>
        <v>名寄市</v>
      </c>
      <c r="M230" t="str">
        <f>IFERROR(INDEX('貼_小麦(市町村別・公表資料)'!$AH$38:$AH$216,MATCH('貼_小麦(市町村別・公表資料)'!$AG117,'貼_小麦(市町村別・公表資料)'!BB$38:BB$216,0)),"-")</f>
        <v>真狩村</v>
      </c>
      <c r="N230" t="str">
        <f>IFERROR(INDEX('貼_小麦(市町村別・公表資料)'!$AH$38:$AH$216,MATCH('貼_小麦(市町村別・公表資料)'!$AG117,'貼_小麦(市町村別・公表資料)'!BH$38:BH$216,0)),"-")</f>
        <v>奈井江町</v>
      </c>
      <c r="O230" t="str">
        <f>IFERROR(INDEX('貼_小麦(市町村別・公表資料)'!$AH$38:$AH$216,MATCH('貼_小麦(市町村別・公表資料)'!$AG117,'貼_小麦(市町村別・公表資料)'!BN$38:BN$216,0)),"-")</f>
        <v>妹背牛町</v>
      </c>
      <c r="P230" t="str">
        <f>IFERROR(INDEX('貼_小麦(市町村別・公表資料)'!$AH$38:$AH$216,MATCH('貼_小麦(市町村別・公表資料)'!$AG117,'貼_小麦(市町村別・公表資料)'!BT$38:BT$216,0)),"-")</f>
        <v>-</v>
      </c>
      <c r="Q230" t="str">
        <f>IFERROR(INDEX('貼_小麦(市町村別・公表資料)'!$AH$38:$AH$216,MATCH('貼_小麦(市町村別・公表資料)'!$AG117,'貼_小麦(市町村別・公表資料)'!BZ$38:BZ$216,0)),"-")</f>
        <v>-</v>
      </c>
      <c r="R230" t="str">
        <f>IFERROR(INDEX('貼_小麦(市町村別・公表資料)'!$AH$38:$AH$216,MATCH('貼_小麦(市町村別・公表資料)'!$AG117,'貼_小麦(市町村別・公表資料)'!CF$38:CF$216,0)),"-")</f>
        <v>-</v>
      </c>
      <c r="S230" t="str">
        <f>IFERROR(INDEX('貼_大豆(市町村別・e-stat)'!$C$9:$C$187,MATCH('貼_大豆(市町村別・e-stat)'!$A88,'貼_大豆(市町村別・e-stat)'!J$9:J$187,0)),"-")</f>
        <v>三笠市</v>
      </c>
      <c r="T230" t="str">
        <f>IFERROR(INDEX('貼_大豆(市町村別・e-stat)'!$C$9:$C$187,MATCH('貼_大豆(市町村別・e-stat)'!$A88,'貼_大豆(市町村別・e-stat)'!K$9:K$187,0)),"-")</f>
        <v>黒松内町</v>
      </c>
      <c r="U230" t="str">
        <f>IFERROR(INDEX('貼_大豆(市町村別・e-stat)'!$C$9:$C$187,MATCH('貼_大豆(市町村別・e-stat)'!$A88,'貼_大豆(市町村別・e-stat)'!L$9:L$187,0)),"-")</f>
        <v>北斗市</v>
      </c>
      <c r="V230" t="str">
        <f>IFERROR(INDEX('貼_てんさい(市町村別・e-stat)'!$D$9:$D$187,MATCH('貼_てんさい(市町村別・e-stat)'!$A88,'貼_てんさい(市町村別・e-stat)'!K$9:K$187,0)),"-")</f>
        <v>羽幌町</v>
      </c>
      <c r="W230" t="str">
        <f>IFERROR(INDEX('貼_てんさい(市町村別・e-stat)'!$D$9:$D$187,MATCH('貼_てんさい(市町村別・e-stat)'!$A88,'貼_てんさい(市町村別・e-stat)'!L$9:L$187,0)),"-")</f>
        <v>栗山町</v>
      </c>
      <c r="X230" t="str">
        <f>IFERROR(INDEX('貼_てんさい(市町村別・e-stat)'!$D$9:$D$187,MATCH('貼_てんさい(市町村別・e-stat)'!$A88,'貼_てんさい(市町村別・e-stat)'!M$9:M$187,0)),"-")</f>
        <v>紋別市</v>
      </c>
      <c r="Y230" t="str">
        <f>IFERROR(INDEX('貼_そば(市町村別・e-stat)'!$D$9:$D$187,MATCH('貼_そば(市町村別・e-stat)'!$A88,'貼_そば(市町村別・e-stat)'!K$9:K$187,0)),"-")</f>
        <v>-</v>
      </c>
      <c r="Z230" t="str">
        <f>IFERROR(INDEX('貼_そば(市町村別・e-stat)'!$D$9:$D$187,MATCH('貼_そば(市町村別・e-stat)'!$A88,'貼_そば(市町村別・e-stat)'!L$9:L$187,0)),"-")</f>
        <v>-</v>
      </c>
      <c r="AA230" t="str">
        <f>IFERROR(INDEX('貼_そば(市町村別・e-stat)'!$D$9:$D$187,MATCH('貼_そば(市町村別・e-stat)'!$A88,'貼_そば(市町村別・e-stat)'!M$9:M$187,0)),"-")</f>
        <v>-</v>
      </c>
      <c r="AB230" t="str">
        <f>IFERROR(INDEX('貼_ばれいしょ(市町村別・公表資料)'!$M$16:$M$194,MATCH('貼_ばれいしょ(市町村別・公表資料)'!$L95,'貼_ばれいしょ(市町村別・公表資料)'!O$16:O$194,0)),"-")</f>
        <v>壮瞥町</v>
      </c>
      <c r="AC230" t="str">
        <f>IFERROR(INDEX('貼_ばれいしょ(市町村別・公表資料)'!$M$16:$M$194,MATCH('貼_ばれいしょ(市町村別・公表資料)'!$L95,'貼_ばれいしょ(市町村別・公表資料)'!U$16:U$194,0)),"-")</f>
        <v>八雲町</v>
      </c>
      <c r="AD230" t="str">
        <f>IFERROR(INDEX('貼_ばれいしょ(市町村別・公表資料)'!$M$16:$M$194,MATCH('貼_ばれいしょ(市町村別・公表資料)'!$L95,'貼_ばれいしょ(市町村別・公表資料)'!AA$16:AA$194,0)),"-")</f>
        <v>石狩市</v>
      </c>
      <c r="AE230" t="str">
        <f>IFERROR(INDEX('貼_なたね(市町村別・e-stat)'!$D$9:$D$187,MATCH('貼_なたね(市町村別・e-stat)'!$A88,'貼_なたね(市町村別・e-stat)'!K$9:K$187,0)),"-")</f>
        <v>-</v>
      </c>
      <c r="AF230" t="str">
        <f>IFERROR(INDEX('貼_なたね(市町村別・e-stat)'!$D$9:$D$187,MATCH('貼_なたね(市町村別・e-stat)'!$A88,'貼_なたね(市町村別・e-stat)'!L$9:L$187,0)),"-")</f>
        <v>-</v>
      </c>
      <c r="AG230" t="str">
        <f>IFERROR(INDEX('貼_なたね(市町村別・e-stat)'!$D$9:$D$187,MATCH('貼_なたね(市町村別・e-stat)'!$A88,'貼_なたね(市町村別・e-stat)'!M$9:M$187,0)),"-")</f>
        <v>-</v>
      </c>
    </row>
    <row r="231" spans="3:33">
      <c r="C231">
        <v>81</v>
      </c>
      <c r="D231" t="str">
        <f>IFERROR(INDEX('貼_耕地面積(市町村別・e-stat)'!$D$9:$D$187,MATCH('貼_耕地面積(市町村別・e-stat)'!$A89,'貼_耕地面積(市町村別・e-stat)'!K$9:K$187,0)),"-")</f>
        <v>新篠津村</v>
      </c>
      <c r="E231" t="str">
        <f>IFERROR(INDEX('貼_耕地面積(市町村別・e-stat)'!$D$9:$D$187,MATCH('貼_耕地面積(市町村別・e-stat)'!$A89,'貼_耕地面積(市町村別・e-stat)'!L$9:L$187,0)),"-")</f>
        <v>池田町</v>
      </c>
      <c r="F231" t="str">
        <f>IFERROR(INDEX('貼_耕地面積(市町村別・e-stat)'!$D$9:$D$187,MATCH('貼_耕地面積(市町村別・e-stat)'!$A89,'貼_耕地面積(市町村別・e-stat)'!M$9:M$187,0)),"-")</f>
        <v>幌加内町</v>
      </c>
      <c r="G231" t="str">
        <f>IFERROR(INDEX('貼_水稲(市町村別・e-stat)'!$D$9:$D$187,MATCH('貼_水稲(市町村別・e-stat)'!$A89,'貼_水稲(市町村別・e-stat)'!I$9:I$187,0)),"-")</f>
        <v>南富良野町</v>
      </c>
      <c r="H231" t="str">
        <f>IFERROR(INDEX('貼_水稲(市町村別・e-stat)'!$D$9:$D$187,MATCH('貼_水稲(市町村別・e-stat)'!$A89,'貼_水稲(市町村別・e-stat)'!J$9:J$187,0)),"-")</f>
        <v>壮瞥町</v>
      </c>
      <c r="I231" t="str">
        <f>IFERROR(INDEX('貼_水稲(市町村別・e-stat)'!$D$9:$D$187,MATCH('貼_水稲(市町村別・e-stat)'!$A89,'貼_水稲(市町村別・e-stat)'!K$9:K$187,0)),"-")</f>
        <v>夕張市</v>
      </c>
      <c r="J231" t="str">
        <f>IFERROR(INDEX('貼_小麦(市町村別・e-stat)'!$D$9:$D$187,MATCH('貼_小麦(市町村別・e-stat)'!$A89,'貼_小麦(市町村別・e-stat)'!Z$9:Z$187,0)),"-")</f>
        <v>陸別町</v>
      </c>
      <c r="K231" t="str">
        <f>IFERROR(INDEX('貼_小麦(市町村別・e-stat)'!$D$9:$D$187,MATCH('貼_小麦(市町村別・e-stat)'!$A89,'貼_小麦(市町村別・e-stat)'!AA$9:AA$187,0)),"-")</f>
        <v>洞爺湖町</v>
      </c>
      <c r="L231" t="str">
        <f>IFERROR(INDEX('貼_小麦(市町村別・e-stat)'!$D$9:$D$187,MATCH('貼_小麦(市町村別・e-stat)'!$A89,'貼_小麦(市町村別・e-stat)'!AB$9:AB$187,0)),"-")</f>
        <v>北広島市</v>
      </c>
      <c r="M231" t="str">
        <f>IFERROR(INDEX('貼_小麦(市町村別・公表資料)'!$AH$38:$AH$216,MATCH('貼_小麦(市町村別・公表資料)'!$AG118,'貼_小麦(市町村別・公表資料)'!BB$38:BB$216,0)),"-")</f>
        <v>伊達市</v>
      </c>
      <c r="N231" t="str">
        <f>IFERROR(INDEX('貼_小麦(市町村別・公表資料)'!$AH$38:$AH$216,MATCH('貼_小麦(市町村別・公表資料)'!$AG118,'貼_小麦(市町村別・公表資料)'!BH$38:BH$216,0)),"-")</f>
        <v>留寿都村</v>
      </c>
      <c r="O231" t="str">
        <f>IFERROR(INDEX('貼_小麦(市町村別・公表資料)'!$AH$38:$AH$216,MATCH('貼_小麦(市町村別・公表資料)'!$AG118,'貼_小麦(市町村別・公表資料)'!BN$38:BN$216,0)),"-")</f>
        <v>苫前町</v>
      </c>
      <c r="P231" t="str">
        <f>IFERROR(INDEX('貼_小麦(市町村別・公表資料)'!$AH$38:$AH$216,MATCH('貼_小麦(市町村別・公表資料)'!$AG118,'貼_小麦(市町村別・公表資料)'!BT$38:BT$216,0)),"-")</f>
        <v>-</v>
      </c>
      <c r="Q231" t="str">
        <f>IFERROR(INDEX('貼_小麦(市町村別・公表資料)'!$AH$38:$AH$216,MATCH('貼_小麦(市町村別・公表資料)'!$AG118,'貼_小麦(市町村別・公表資料)'!BZ$38:BZ$216,0)),"-")</f>
        <v>-</v>
      </c>
      <c r="R231" t="str">
        <f>IFERROR(INDEX('貼_小麦(市町村別・公表資料)'!$AH$38:$AH$216,MATCH('貼_小麦(市町村別・公表資料)'!$AG118,'貼_小麦(市町村別・公表資料)'!CF$38:CF$216,0)),"-")</f>
        <v>-</v>
      </c>
      <c r="S231" t="str">
        <f>IFERROR(INDEX('貼_大豆(市町村別・e-stat)'!$C$9:$C$187,MATCH('貼_大豆(市町村別・e-stat)'!$A89,'貼_大豆(市町村別・e-stat)'!J$9:J$187,0)),"-")</f>
        <v>石狩市</v>
      </c>
      <c r="T231" t="str">
        <f>IFERROR(INDEX('貼_大豆(市町村別・e-stat)'!$C$9:$C$187,MATCH('貼_大豆(市町村別・e-stat)'!$A89,'貼_大豆(市町村別・e-stat)'!K$9:K$187,0)),"-")</f>
        <v>喜茂別町</v>
      </c>
      <c r="U231" t="str">
        <f>IFERROR(INDEX('貼_大豆(市町村別・e-stat)'!$C$9:$C$187,MATCH('貼_大豆(市町村別・e-stat)'!$A89,'貼_大豆(市町村別・e-stat)'!L$9:L$187,0)),"-")</f>
        <v>赤平市</v>
      </c>
      <c r="V231" t="str">
        <f>IFERROR(INDEX('貼_てんさい(市町村別・e-stat)'!$D$9:$D$187,MATCH('貼_てんさい(市町村別・e-stat)'!$A89,'貼_てんさい(市町村別・e-stat)'!K$9:K$187,0)),"-")</f>
        <v>栗山町</v>
      </c>
      <c r="W231" t="str">
        <f>IFERROR(INDEX('貼_てんさい(市町村別・e-stat)'!$D$9:$D$187,MATCH('貼_てんさい(市町村別・e-stat)'!$A89,'貼_てんさい(市町村別・e-stat)'!L$9:L$187,0)),"-")</f>
        <v>羽幌町</v>
      </c>
      <c r="X231" t="str">
        <f>IFERROR(INDEX('貼_てんさい(市町村別・e-stat)'!$D$9:$D$187,MATCH('貼_てんさい(市町村別・e-stat)'!$A89,'貼_てんさい(市町村別・e-stat)'!M$9:M$187,0)),"-")</f>
        <v>羽幌町</v>
      </c>
      <c r="Y231" t="str">
        <f>IFERROR(INDEX('貼_そば(市町村別・e-stat)'!$D$9:$D$187,MATCH('貼_そば(市町村別・e-stat)'!$A89,'貼_そば(市町村別・e-stat)'!K$9:K$187,0)),"-")</f>
        <v>-</v>
      </c>
      <c r="Z231" t="str">
        <f>IFERROR(INDEX('貼_そば(市町村別・e-stat)'!$D$9:$D$187,MATCH('貼_そば(市町村別・e-stat)'!$A89,'貼_そば(市町村別・e-stat)'!L$9:L$187,0)),"-")</f>
        <v>-</v>
      </c>
      <c r="AA231" t="str">
        <f>IFERROR(INDEX('貼_そば(市町村別・e-stat)'!$D$9:$D$187,MATCH('貼_そば(市町村別・e-stat)'!$A89,'貼_そば(市町村別・e-stat)'!M$9:M$187,0)),"-")</f>
        <v>-</v>
      </c>
      <c r="AB231" t="str">
        <f>IFERROR(INDEX('貼_ばれいしょ(市町村別・公表資料)'!$M$16:$M$194,MATCH('貼_ばれいしょ(市町村別・公表資料)'!$L96,'貼_ばれいしょ(市町村別・公表資料)'!O$16:O$194,0)),"-")</f>
        <v>赤井川村</v>
      </c>
      <c r="AC231" t="str">
        <f>IFERROR(INDEX('貼_ばれいしょ(市町村別・公表資料)'!$M$16:$M$194,MATCH('貼_ばれいしょ(市町村別・公表資料)'!$L96,'貼_ばれいしょ(市町村別・公表資料)'!U$16:U$194,0)),"-")</f>
        <v>赤井川村</v>
      </c>
      <c r="AD231" t="str">
        <f>IFERROR(INDEX('貼_ばれいしょ(市町村別・公表資料)'!$M$16:$M$194,MATCH('貼_ばれいしょ(市町村別・公表資料)'!$L96,'貼_ばれいしょ(市町村別・公表資料)'!AA$16:AA$194,0)),"-")</f>
        <v>北斗市</v>
      </c>
      <c r="AE231" t="str">
        <f>IFERROR(INDEX('貼_なたね(市町村別・e-stat)'!$D$9:$D$187,MATCH('貼_なたね(市町村別・e-stat)'!$A89,'貼_なたね(市町村別・e-stat)'!K$9:K$187,0)),"-")</f>
        <v>-</v>
      </c>
      <c r="AF231" t="str">
        <f>IFERROR(INDEX('貼_なたね(市町村別・e-stat)'!$D$9:$D$187,MATCH('貼_なたね(市町村別・e-stat)'!$A89,'貼_なたね(市町村別・e-stat)'!L$9:L$187,0)),"-")</f>
        <v>-</v>
      </c>
      <c r="AG231" t="str">
        <f>IFERROR(INDEX('貼_なたね(市町村別・e-stat)'!$D$9:$D$187,MATCH('貼_なたね(市町村別・e-stat)'!$A89,'貼_なたね(市町村別・e-stat)'!M$9:M$187,0)),"-")</f>
        <v>-</v>
      </c>
    </row>
    <row r="232" spans="3:33">
      <c r="C232">
        <v>82</v>
      </c>
      <c r="D232" t="str">
        <f>IFERROR(INDEX('貼_耕地面積(市町村別・e-stat)'!$D$9:$D$187,MATCH('貼_耕地面積(市町村別・e-stat)'!$A90,'貼_耕地面積(市町村別・e-stat)'!K$9:K$187,0)),"-")</f>
        <v>滝川市</v>
      </c>
      <c r="E232" t="str">
        <f>IFERROR(INDEX('貼_耕地面積(市町村別・e-stat)'!$D$9:$D$187,MATCH('貼_耕地面積(市町村別・e-stat)'!$A90,'貼_耕地面積(市町村別・e-stat)'!L$9:L$187,0)),"-")</f>
        <v>大空町</v>
      </c>
      <c r="F232" t="str">
        <f>IFERROR(INDEX('貼_耕地面積(市町村別・e-stat)'!$D$9:$D$187,MATCH('貼_耕地面積(市町村別・e-stat)'!$A90,'貼_耕地面積(市町村別・e-stat)'!M$9:M$187,0)),"-")</f>
        <v>旭川市</v>
      </c>
      <c r="G232" t="str">
        <f>IFERROR(INDEX('貼_水稲(市町村別・e-stat)'!$D$9:$D$187,MATCH('貼_水稲(市町村別・e-stat)'!$A90,'貼_水稲(市町村別・e-stat)'!I$9:I$187,0)),"-")</f>
        <v>乙部町</v>
      </c>
      <c r="H232" t="str">
        <f>IFERROR(INDEX('貼_水稲(市町村別・e-stat)'!$D$9:$D$187,MATCH('貼_水稲(市町村別・e-stat)'!$A90,'貼_水稲(市町村別・e-stat)'!J$9:J$187,0)),"-")</f>
        <v>乙部町</v>
      </c>
      <c r="I232" t="str">
        <f>IFERROR(INDEX('貼_水稲(市町村別・e-stat)'!$D$9:$D$187,MATCH('貼_水稲(市町村別・e-stat)'!$A90,'貼_水稲(市町村別・e-stat)'!K$9:K$187,0)),"-")</f>
        <v>札幌市</v>
      </c>
      <c r="J232" t="str">
        <f>IFERROR(INDEX('貼_小麦(市町村別・e-stat)'!$D$9:$D$187,MATCH('貼_小麦(市町村別・e-stat)'!$A90,'貼_小麦(市町村別・e-stat)'!Z$9:Z$187,0)),"-")</f>
        <v>雨竜町</v>
      </c>
      <c r="K232" t="str">
        <f>IFERROR(INDEX('貼_小麦(市町村別・e-stat)'!$D$9:$D$187,MATCH('貼_小麦(市町村別・e-stat)'!$A90,'貼_小麦(市町村別・e-stat)'!AA$9:AA$187,0)),"-")</f>
        <v>雨竜町</v>
      </c>
      <c r="L232" t="str">
        <f>IFERROR(INDEX('貼_小麦(市町村別・e-stat)'!$D$9:$D$187,MATCH('貼_小麦(市町村別・e-stat)'!$A90,'貼_小麦(市町村別・e-stat)'!AB$9:AB$187,0)),"-")</f>
        <v>雨竜町</v>
      </c>
      <c r="M232" t="str">
        <f>IFERROR(INDEX('貼_小麦(市町村別・公表資料)'!$AH$38:$AH$216,MATCH('貼_小麦(市町村別・公表資料)'!$AG119,'貼_小麦(市町村別・公表資料)'!BB$38:BB$216,0)),"-")</f>
        <v>新十津川町</v>
      </c>
      <c r="N232" t="str">
        <f>IFERROR(INDEX('貼_小麦(市町村別・公表資料)'!$AH$38:$AH$216,MATCH('貼_小麦(市町村別・公表資料)'!$AG119,'貼_小麦(市町村別・公表資料)'!BH$38:BH$216,0)),"-")</f>
        <v>平取町</v>
      </c>
      <c r="O232" t="str">
        <f>IFERROR(INDEX('貼_小麦(市町村別・公表資料)'!$AH$38:$AH$216,MATCH('貼_小麦(市町村別・公表資料)'!$AG119,'貼_小麦(市町村別・公表資料)'!BN$38:BN$216,0)),"-")</f>
        <v>比布町</v>
      </c>
      <c r="P232" t="str">
        <f>IFERROR(INDEX('貼_小麦(市町村別・公表資料)'!$AH$38:$AH$216,MATCH('貼_小麦(市町村別・公表資料)'!$AG119,'貼_小麦(市町村別・公表資料)'!BT$38:BT$216,0)),"-")</f>
        <v>-</v>
      </c>
      <c r="Q232" t="str">
        <f>IFERROR(INDEX('貼_小麦(市町村別・公表資料)'!$AH$38:$AH$216,MATCH('貼_小麦(市町村別・公表資料)'!$AG119,'貼_小麦(市町村別・公表資料)'!BZ$38:BZ$216,0)),"-")</f>
        <v>-</v>
      </c>
      <c r="R232" t="str">
        <f>IFERROR(INDEX('貼_小麦(市町村別・公表資料)'!$AH$38:$AH$216,MATCH('貼_小麦(市町村別・公表資料)'!$AG119,'貼_小麦(市町村別・公表資料)'!CF$38:CF$216,0)),"-")</f>
        <v>-</v>
      </c>
      <c r="S232" t="str">
        <f>IFERROR(INDEX('貼_大豆(市町村別・e-stat)'!$C$9:$C$187,MATCH('貼_大豆(市町村別・e-stat)'!$A90,'貼_大豆(市町村別・e-stat)'!J$9:J$187,0)),"-")</f>
        <v>大樹町</v>
      </c>
      <c r="T232" t="str">
        <f>IFERROR(INDEX('貼_大豆(市町村別・e-stat)'!$C$9:$C$187,MATCH('貼_大豆(市町村別・e-stat)'!$A90,'貼_大豆(市町村別・e-stat)'!K$9:K$187,0)),"-")</f>
        <v>東川町</v>
      </c>
      <c r="U232" t="str">
        <f>IFERROR(INDEX('貼_大豆(市町村別・e-stat)'!$C$9:$C$187,MATCH('貼_大豆(市町村別・e-stat)'!$A90,'貼_大豆(市町村別・e-stat)'!L$9:L$187,0)),"-")</f>
        <v>森町</v>
      </c>
      <c r="V232" t="str">
        <f>IFERROR(INDEX('貼_てんさい(市町村別・e-stat)'!$D$9:$D$187,MATCH('貼_てんさい(市町村別・e-stat)'!$A90,'貼_てんさい(市町村別・e-stat)'!K$9:K$187,0)),"-")</f>
        <v>-</v>
      </c>
      <c r="W232" t="str">
        <f>IFERROR(INDEX('貼_てんさい(市町村別・e-stat)'!$D$9:$D$187,MATCH('貼_てんさい(市町村別・e-stat)'!$A90,'貼_てんさい(市町村別・e-stat)'!L$9:L$187,0)),"-")</f>
        <v>-</v>
      </c>
      <c r="X232" t="str">
        <f>IFERROR(INDEX('貼_てんさい(市町村別・e-stat)'!$D$9:$D$187,MATCH('貼_てんさい(市町村別・e-stat)'!$A90,'貼_てんさい(市町村別・e-stat)'!M$9:M$187,0)),"-")</f>
        <v>ニセコ町</v>
      </c>
      <c r="Y232" t="str">
        <f>IFERROR(INDEX('貼_そば(市町村別・e-stat)'!$D$9:$D$187,MATCH('貼_そば(市町村別・e-stat)'!$A90,'貼_そば(市町村別・e-stat)'!K$9:K$187,0)),"-")</f>
        <v>-</v>
      </c>
      <c r="Z232" t="str">
        <f>IFERROR(INDEX('貼_そば(市町村別・e-stat)'!$D$9:$D$187,MATCH('貼_そば(市町村別・e-stat)'!$A90,'貼_そば(市町村別・e-stat)'!L$9:L$187,0)),"-")</f>
        <v>-</v>
      </c>
      <c r="AA232" t="str">
        <f>IFERROR(INDEX('貼_そば(市町村別・e-stat)'!$D$9:$D$187,MATCH('貼_そば(市町村別・e-stat)'!$A90,'貼_そば(市町村別・e-stat)'!M$9:M$187,0)),"-")</f>
        <v>-</v>
      </c>
      <c r="AB232" t="str">
        <f>IFERROR(INDEX('貼_ばれいしょ(市町村別・公表資料)'!$M$16:$M$194,MATCH('貼_ばれいしょ(市町村別・公表資料)'!$L97,'貼_ばれいしょ(市町村別・公表資料)'!O$16:O$194,0)),"-")</f>
        <v>北斗市</v>
      </c>
      <c r="AC232" t="str">
        <f>IFERROR(INDEX('貼_ばれいしょ(市町村別・公表資料)'!$M$16:$M$194,MATCH('貼_ばれいしょ(市町村別・公表資料)'!$L97,'貼_ばれいしょ(市町村別・公表資料)'!U$16:U$194,0)),"-")</f>
        <v>北斗市</v>
      </c>
      <c r="AD232" t="str">
        <f>IFERROR(INDEX('貼_ばれいしょ(市町村別・公表資料)'!$M$16:$M$194,MATCH('貼_ばれいしょ(市町村別・公表資料)'!$L97,'貼_ばれいしょ(市町村別・公表資料)'!AA$16:AA$194,0)),"-")</f>
        <v>七飯町</v>
      </c>
      <c r="AE232" t="str">
        <f>IFERROR(INDEX('貼_なたね(市町村別・e-stat)'!$D$9:$D$187,MATCH('貼_なたね(市町村別・e-stat)'!$A90,'貼_なたね(市町村別・e-stat)'!K$9:K$187,0)),"-")</f>
        <v>-</v>
      </c>
      <c r="AF232" t="str">
        <f>IFERROR(INDEX('貼_なたね(市町村別・e-stat)'!$D$9:$D$187,MATCH('貼_なたね(市町村別・e-stat)'!$A90,'貼_なたね(市町村別・e-stat)'!L$9:L$187,0)),"-")</f>
        <v>-</v>
      </c>
      <c r="AG232" t="str">
        <f>IFERROR(INDEX('貼_なたね(市町村別・e-stat)'!$D$9:$D$187,MATCH('貼_なたね(市町村別・e-stat)'!$A90,'貼_なたね(市町村別・e-stat)'!M$9:M$187,0)),"-")</f>
        <v>-</v>
      </c>
    </row>
    <row r="233" spans="3:33">
      <c r="C233">
        <v>83</v>
      </c>
      <c r="D233" t="str">
        <f>IFERROR(INDEX('貼_耕地面積(市町村別・e-stat)'!$D$9:$D$187,MATCH('貼_耕地面積(市町村別・e-stat)'!$A91,'貼_耕地面積(市町村別・e-stat)'!K$9:K$187,0)),"-")</f>
        <v>共和町</v>
      </c>
      <c r="E233" t="str">
        <f>IFERROR(INDEX('貼_耕地面積(市町村別・e-stat)'!$D$9:$D$187,MATCH('貼_耕地面積(市町村別・e-stat)'!$A91,'貼_耕地面積(市町村別・e-stat)'!L$9:L$187,0)),"-")</f>
        <v>壮瞥町</v>
      </c>
      <c r="F233" t="str">
        <f>IFERROR(INDEX('貼_耕地面積(市町村別・e-stat)'!$D$9:$D$187,MATCH('貼_耕地面積(市町村別・e-stat)'!$A91,'貼_耕地面積(市町村別・e-stat)'!M$9:M$187,0)),"-")</f>
        <v>今金町</v>
      </c>
      <c r="G233" t="str">
        <f>IFERROR(INDEX('貼_水稲(市町村別・e-stat)'!$D$9:$D$187,MATCH('貼_水稲(市町村別・e-stat)'!$A91,'貼_水稲(市町村別・e-stat)'!I$9:I$187,0)),"-")</f>
        <v>千歳市</v>
      </c>
      <c r="H233" t="str">
        <f>IFERROR(INDEX('貼_水稲(市町村別・e-stat)'!$D$9:$D$187,MATCH('貼_水稲(市町村別・e-stat)'!$A91,'貼_水稲(市町村別・e-stat)'!J$9:J$187,0)),"-")</f>
        <v>千歳市</v>
      </c>
      <c r="I233" t="str">
        <f>IFERROR(INDEX('貼_水稲(市町村別・e-stat)'!$D$9:$D$187,MATCH('貼_水稲(市町村別・e-stat)'!$A91,'貼_水稲(市町村別・e-stat)'!K$9:K$187,0)),"-")</f>
        <v>千歳市</v>
      </c>
      <c r="J233" t="str">
        <f>IFERROR(INDEX('貼_小麦(市町村別・e-stat)'!$D$9:$D$187,MATCH('貼_小麦(市町村別・e-stat)'!$A91,'貼_小麦(市町村別・e-stat)'!Z$9:Z$187,0)),"-")</f>
        <v>三笠市</v>
      </c>
      <c r="K233" t="str">
        <f>IFERROR(INDEX('貼_小麦(市町村別・e-stat)'!$D$9:$D$187,MATCH('貼_小麦(市町村別・e-stat)'!$A91,'貼_小麦(市町村別・e-stat)'!AA$9:AA$187,0)),"-")</f>
        <v>小平町</v>
      </c>
      <c r="L233" t="str">
        <f>IFERROR(INDEX('貼_小麦(市町村別・e-stat)'!$D$9:$D$187,MATCH('貼_小麦(市町村別・e-stat)'!$A91,'貼_小麦(市町村別・e-stat)'!AB$9:AB$187,0)),"-")</f>
        <v>せたな町</v>
      </c>
      <c r="M233" t="str">
        <f>IFERROR(INDEX('貼_小麦(市町村別・公表資料)'!$AH$38:$AH$216,MATCH('貼_小麦(市町村別・公表資料)'!$AG120,'貼_小麦(市町村別・公表資料)'!BB$38:BB$216,0)),"-")</f>
        <v>洞爺湖町</v>
      </c>
      <c r="N233" t="str">
        <f>IFERROR(INDEX('貼_小麦(市町村別・公表資料)'!$AH$38:$AH$216,MATCH('貼_小麦(市町村別・公表資料)'!$AG120,'貼_小麦(市町村別・公表資料)'!BH$38:BH$216,0)),"-")</f>
        <v>ニセコ町</v>
      </c>
      <c r="O233" t="str">
        <f>IFERROR(INDEX('貼_小麦(市町村別・公表資料)'!$AH$38:$AH$216,MATCH('貼_小麦(市町村別・公表資料)'!$AG120,'貼_小麦(市町村別・公表資料)'!BN$38:BN$216,0)),"-")</f>
        <v>士別市</v>
      </c>
      <c r="P233" t="str">
        <f>IFERROR(INDEX('貼_小麦(市町村別・公表資料)'!$AH$38:$AH$216,MATCH('貼_小麦(市町村別・公表資料)'!$AG120,'貼_小麦(市町村別・公表資料)'!BT$38:BT$216,0)),"-")</f>
        <v>-</v>
      </c>
      <c r="Q233" t="str">
        <f>IFERROR(INDEX('貼_小麦(市町村別・公表資料)'!$AH$38:$AH$216,MATCH('貼_小麦(市町村別・公表資料)'!$AG120,'貼_小麦(市町村別・公表資料)'!BZ$38:BZ$216,0)),"-")</f>
        <v>-</v>
      </c>
      <c r="R233" t="str">
        <f>IFERROR(INDEX('貼_小麦(市町村別・公表資料)'!$AH$38:$AH$216,MATCH('貼_小麦(市町村別・公表資料)'!$AG120,'貼_小麦(市町村別・公表資料)'!CF$38:CF$216,0)),"-")</f>
        <v>-</v>
      </c>
      <c r="S233" t="str">
        <f>IFERROR(INDEX('貼_大豆(市町村別・e-stat)'!$C$9:$C$187,MATCH('貼_大豆(市町村別・e-stat)'!$A91,'貼_大豆(市町村別・e-stat)'!J$9:J$187,0)),"-")</f>
        <v>鷹栖町</v>
      </c>
      <c r="T233" t="str">
        <f>IFERROR(INDEX('貼_大豆(市町村別・e-stat)'!$C$9:$C$187,MATCH('貼_大豆(市町村別・e-stat)'!$A91,'貼_大豆(市町村別・e-stat)'!K$9:K$187,0)),"-")</f>
        <v>鷹栖町</v>
      </c>
      <c r="U233" t="str">
        <f>IFERROR(INDEX('貼_大豆(市町村別・e-stat)'!$C$9:$C$187,MATCH('貼_大豆(市町村別・e-stat)'!$A91,'貼_大豆(市町村別・e-stat)'!L$9:L$187,0)),"-")</f>
        <v>鷹栖町</v>
      </c>
      <c r="V233" t="str">
        <f>IFERROR(INDEX('貼_てんさい(市町村別・e-stat)'!$D$9:$D$187,MATCH('貼_てんさい(市町村別・e-stat)'!$A91,'貼_てんさい(市町村別・e-stat)'!K$9:K$187,0)),"-")</f>
        <v>-</v>
      </c>
      <c r="W233" t="str">
        <f>IFERROR(INDEX('貼_てんさい(市町村別・e-stat)'!$D$9:$D$187,MATCH('貼_てんさい(市町村別・e-stat)'!$A91,'貼_てんさい(市町村別・e-stat)'!L$9:L$187,0)),"-")</f>
        <v>-</v>
      </c>
      <c r="X233" t="str">
        <f>IFERROR(INDEX('貼_てんさい(市町村別・e-stat)'!$D$9:$D$187,MATCH('貼_てんさい(市町村別・e-stat)'!$A91,'貼_てんさい(市町村別・e-stat)'!M$9:M$187,0)),"-")</f>
        <v>森町</v>
      </c>
      <c r="Y233" t="str">
        <f>IFERROR(INDEX('貼_そば(市町村別・e-stat)'!$D$9:$D$187,MATCH('貼_そば(市町村別・e-stat)'!$A91,'貼_そば(市町村別・e-stat)'!K$9:K$187,0)),"-")</f>
        <v>-</v>
      </c>
      <c r="Z233" t="str">
        <f>IFERROR(INDEX('貼_そば(市町村別・e-stat)'!$D$9:$D$187,MATCH('貼_そば(市町村別・e-stat)'!$A91,'貼_そば(市町村別・e-stat)'!L$9:L$187,0)),"-")</f>
        <v>-</v>
      </c>
      <c r="AA233" t="str">
        <f>IFERROR(INDEX('貼_そば(市町村別・e-stat)'!$D$9:$D$187,MATCH('貼_そば(市町村別・e-stat)'!$A91,'貼_そば(市町村別・e-stat)'!M$9:M$187,0)),"-")</f>
        <v>-</v>
      </c>
      <c r="AB233" t="str">
        <f>IFERROR(INDEX('貼_ばれいしょ(市町村別・公表資料)'!$M$16:$M$194,MATCH('貼_ばれいしょ(市町村別・公表資料)'!$L98,'貼_ばれいしょ(市町村別・公表資料)'!O$16:O$194,0)),"-")</f>
        <v>上ノ国町</v>
      </c>
      <c r="AC233" t="str">
        <f>IFERROR(INDEX('貼_ばれいしょ(市町村別・公表資料)'!$M$16:$M$194,MATCH('貼_ばれいしょ(市町村別・公表資料)'!$L98,'貼_ばれいしょ(市町村別・公表資料)'!U$16:U$194,0)),"-")</f>
        <v>上ノ国町</v>
      </c>
      <c r="AD233" t="str">
        <f>IFERROR(INDEX('貼_ばれいしょ(市町村別・公表資料)'!$M$16:$M$194,MATCH('貼_ばれいしょ(市町村別・公表資料)'!$L98,'貼_ばれいしょ(市町村別・公表資料)'!AA$16:AA$194,0)),"-")</f>
        <v>森町</v>
      </c>
      <c r="AE233" t="str">
        <f>IFERROR(INDEX('貼_なたね(市町村別・e-stat)'!$D$9:$D$187,MATCH('貼_なたね(市町村別・e-stat)'!$A91,'貼_なたね(市町村別・e-stat)'!K$9:K$187,0)),"-")</f>
        <v>-</v>
      </c>
      <c r="AF233" t="str">
        <f>IFERROR(INDEX('貼_なたね(市町村別・e-stat)'!$D$9:$D$187,MATCH('貼_なたね(市町村別・e-stat)'!$A91,'貼_なたね(市町村別・e-stat)'!L$9:L$187,0)),"-")</f>
        <v>-</v>
      </c>
      <c r="AG233" t="str">
        <f>IFERROR(INDEX('貼_なたね(市町村別・e-stat)'!$D$9:$D$187,MATCH('貼_なたね(市町村別・e-stat)'!$A91,'貼_なたね(市町村別・e-stat)'!M$9:M$187,0)),"-")</f>
        <v>-</v>
      </c>
    </row>
    <row r="234" spans="3:33">
      <c r="C234">
        <v>84</v>
      </c>
      <c r="D234" t="str">
        <f>IFERROR(INDEX('貼_耕地面積(市町村別・e-stat)'!$D$9:$D$187,MATCH('貼_耕地面積(市町村別・e-stat)'!$A92,'貼_耕地面積(市町村別・e-stat)'!K$9:K$187,0)),"-")</f>
        <v>美深町</v>
      </c>
      <c r="E234" t="str">
        <f>IFERROR(INDEX('貼_耕地面積(市町村別・e-stat)'!$D$9:$D$187,MATCH('貼_耕地面積(市町村別・e-stat)'!$A92,'貼_耕地面積(市町村別・e-stat)'!L$9:L$187,0)),"-")</f>
        <v>乙部町</v>
      </c>
      <c r="F234" t="str">
        <f>IFERROR(INDEX('貼_耕地面積(市町村別・e-stat)'!$D$9:$D$187,MATCH('貼_耕地面積(市町村別・e-stat)'!$A92,'貼_耕地面積(市町村別・e-stat)'!M$9:M$187,0)),"-")</f>
        <v>真狩村</v>
      </c>
      <c r="G234" t="str">
        <f>IFERROR(INDEX('貼_水稲(市町村別・e-stat)'!$D$9:$D$187,MATCH('貼_水稲(市町村別・e-stat)'!$A92,'貼_水稲(市町村別・e-stat)'!I$9:I$187,0)),"-")</f>
        <v>岩内町</v>
      </c>
      <c r="H234" t="str">
        <f>IFERROR(INDEX('貼_水稲(市町村別・e-stat)'!$D$9:$D$187,MATCH('貼_水稲(市町村別・e-stat)'!$A92,'貼_水稲(市町村別・e-stat)'!J$9:J$187,0)),"-")</f>
        <v>岩内町</v>
      </c>
      <c r="I234" t="str">
        <f>IFERROR(INDEX('貼_水稲(市町村別・e-stat)'!$D$9:$D$187,MATCH('貼_水稲(市町村別・e-stat)'!$A92,'貼_水稲(市町村別・e-stat)'!K$9:K$187,0)),"-")</f>
        <v>北広島市</v>
      </c>
      <c r="J234" t="str">
        <f>IFERROR(INDEX('貼_小麦(市町村別・e-stat)'!$D$9:$D$187,MATCH('貼_小麦(市町村別・e-stat)'!$A92,'貼_小麦(市町村別・e-stat)'!Z$9:Z$187,0)),"-")</f>
        <v>真狩村</v>
      </c>
      <c r="K234" t="str">
        <f>IFERROR(INDEX('貼_小麦(市町村別・e-stat)'!$D$9:$D$187,MATCH('貼_小麦(市町村別・e-stat)'!$A92,'貼_小麦(市町村別・e-stat)'!AA$9:AA$187,0)),"-")</f>
        <v>森町</v>
      </c>
      <c r="L234" t="str">
        <f>IFERROR(INDEX('貼_小麦(市町村別・e-stat)'!$D$9:$D$187,MATCH('貼_小麦(市町村別・e-stat)'!$A92,'貼_小麦(市町村別・e-stat)'!AB$9:AB$187,0)),"-")</f>
        <v>秩父別町</v>
      </c>
      <c r="M234" t="str">
        <f>IFERROR(INDEX('貼_小麦(市町村別・公表資料)'!$AH$38:$AH$216,MATCH('貼_小麦(市町村別・公表資料)'!$AG121,'貼_小麦(市町村別・公表資料)'!BB$38:BB$216,0)),"-")</f>
        <v>北斗市</v>
      </c>
      <c r="N234" t="str">
        <f>IFERROR(INDEX('貼_小麦(市町村別・公表資料)'!$AH$38:$AH$216,MATCH('貼_小麦(市町村別・公表資料)'!$AG121,'貼_小麦(市町村別・公表資料)'!BH$38:BH$216,0)),"-")</f>
        <v>北斗市</v>
      </c>
      <c r="O234" t="str">
        <f>IFERROR(INDEX('貼_小麦(市町村別・公表資料)'!$AH$38:$AH$216,MATCH('貼_小麦(市町村別・公表資料)'!$AG121,'貼_小麦(市町村別・公表資料)'!BN$38:BN$216,0)),"-")</f>
        <v>せたな町</v>
      </c>
      <c r="P234" t="str">
        <f>IFERROR(INDEX('貼_小麦(市町村別・公表資料)'!$AH$38:$AH$216,MATCH('貼_小麦(市町村別・公表資料)'!$AG121,'貼_小麦(市町村別・公表資料)'!BT$38:BT$216,0)),"-")</f>
        <v>-</v>
      </c>
      <c r="Q234" t="str">
        <f>IFERROR(INDEX('貼_小麦(市町村別・公表資料)'!$AH$38:$AH$216,MATCH('貼_小麦(市町村別・公表資料)'!$AG121,'貼_小麦(市町村別・公表資料)'!BZ$38:BZ$216,0)),"-")</f>
        <v>-</v>
      </c>
      <c r="R234" t="str">
        <f>IFERROR(INDEX('貼_小麦(市町村別・公表資料)'!$AH$38:$AH$216,MATCH('貼_小麦(市町村別・公表資料)'!$AG121,'貼_小麦(市町村別・公表資料)'!CF$38:CF$216,0)),"-")</f>
        <v>-</v>
      </c>
      <c r="S234" t="str">
        <f>IFERROR(INDEX('貼_大豆(市町村別・e-stat)'!$C$9:$C$187,MATCH('貼_大豆(市町村別・e-stat)'!$A92,'貼_大豆(市町村別・e-stat)'!J$9:J$187,0)),"-")</f>
        <v>初山別村</v>
      </c>
      <c r="T234" t="str">
        <f>IFERROR(INDEX('貼_大豆(市町村別・e-stat)'!$C$9:$C$187,MATCH('貼_大豆(市町村別・e-stat)'!$A92,'貼_大豆(市町村別・e-stat)'!K$9:K$187,0)),"-")</f>
        <v>三笠市</v>
      </c>
      <c r="U234" t="str">
        <f>IFERROR(INDEX('貼_大豆(市町村別・e-stat)'!$C$9:$C$187,MATCH('貼_大豆(市町村別・e-stat)'!$A92,'貼_大豆(市町村別・e-stat)'!L$9:L$187,0)),"-")</f>
        <v>幌加内町</v>
      </c>
      <c r="V234" t="str">
        <f>IFERROR(INDEX('貼_てんさい(市町村別・e-stat)'!$D$9:$D$187,MATCH('貼_てんさい(市町村別・e-stat)'!$A92,'貼_てんさい(市町村別・e-stat)'!K$9:K$187,0)),"-")</f>
        <v>-</v>
      </c>
      <c r="W234" t="str">
        <f>IFERROR(INDEX('貼_てんさい(市町村別・e-stat)'!$D$9:$D$187,MATCH('貼_てんさい(市町村別・e-stat)'!$A92,'貼_てんさい(市町村別・e-stat)'!L$9:L$187,0)),"-")</f>
        <v>-</v>
      </c>
      <c r="X234" t="str">
        <f>IFERROR(INDEX('貼_てんさい(市町村別・e-stat)'!$D$9:$D$187,MATCH('貼_てんさい(市町村別・e-stat)'!$A92,'貼_てんさい(市町村別・e-stat)'!M$9:M$187,0)),"-")</f>
        <v>遠別町</v>
      </c>
      <c r="Y234" t="str">
        <f>IFERROR(INDEX('貼_そば(市町村別・e-stat)'!$D$9:$D$187,MATCH('貼_そば(市町村別・e-stat)'!$A92,'貼_そば(市町村別・e-stat)'!K$9:K$187,0)),"-")</f>
        <v>-</v>
      </c>
      <c r="Z234" t="str">
        <f>IFERROR(INDEX('貼_そば(市町村別・e-stat)'!$D$9:$D$187,MATCH('貼_そば(市町村別・e-stat)'!$A92,'貼_そば(市町村別・e-stat)'!L$9:L$187,0)),"-")</f>
        <v>-</v>
      </c>
      <c r="AA234" t="str">
        <f>IFERROR(INDEX('貼_そば(市町村別・e-stat)'!$D$9:$D$187,MATCH('貼_そば(市町村別・e-stat)'!$A92,'貼_そば(市町村別・e-stat)'!M$9:M$187,0)),"-")</f>
        <v>-</v>
      </c>
      <c r="AB234" t="str">
        <f>IFERROR(INDEX('貼_ばれいしょ(市町村別・公表資料)'!$M$16:$M$194,MATCH('貼_ばれいしょ(市町村別・公表資料)'!$L99,'貼_ばれいしょ(市町村別・公表資料)'!O$16:O$194,0)),"-")</f>
        <v>遠別町</v>
      </c>
      <c r="AC234" t="str">
        <f>IFERROR(INDEX('貼_ばれいしょ(市町村別・公表資料)'!$M$16:$M$194,MATCH('貼_ばれいしょ(市町村別・公表資料)'!$L99,'貼_ばれいしょ(市町村別・公表資料)'!U$16:U$194,0)),"-")</f>
        <v>浦臼町</v>
      </c>
      <c r="AD234" t="str">
        <f>IFERROR(INDEX('貼_ばれいしょ(市町村別・公表資料)'!$M$16:$M$194,MATCH('貼_ばれいしょ(市町村別・公表資料)'!$L99,'貼_ばれいしょ(市町村別・公表資料)'!AA$16:AA$194,0)),"-")</f>
        <v>東神楽町</v>
      </c>
      <c r="AE234" t="str">
        <f>IFERROR(INDEX('貼_なたね(市町村別・e-stat)'!$D$9:$D$187,MATCH('貼_なたね(市町村別・e-stat)'!$A92,'貼_なたね(市町村別・e-stat)'!K$9:K$187,0)),"-")</f>
        <v>-</v>
      </c>
      <c r="AF234" t="str">
        <f>IFERROR(INDEX('貼_なたね(市町村別・e-stat)'!$D$9:$D$187,MATCH('貼_なたね(市町村別・e-stat)'!$A92,'貼_なたね(市町村別・e-stat)'!L$9:L$187,0)),"-")</f>
        <v>-</v>
      </c>
      <c r="AG234" t="str">
        <f>IFERROR(INDEX('貼_なたね(市町村別・e-stat)'!$D$9:$D$187,MATCH('貼_なたね(市町村別・e-stat)'!$A92,'貼_なたね(市町村別・e-stat)'!M$9:M$187,0)),"-")</f>
        <v>-</v>
      </c>
    </row>
    <row r="235" spans="3:33">
      <c r="C235">
        <v>85</v>
      </c>
      <c r="D235" t="str">
        <f>IFERROR(INDEX('貼_耕地面積(市町村別・e-stat)'!$D$9:$D$187,MATCH('貼_耕地面積(市町村別・e-stat)'!$A93,'貼_耕地面積(市町村別・e-stat)'!K$9:K$187,0)),"-")</f>
        <v>伊達市</v>
      </c>
      <c r="E235" t="str">
        <f>IFERROR(INDEX('貼_耕地面積(市町村別・e-stat)'!$D$9:$D$187,MATCH('貼_耕地面積(市町村別・e-stat)'!$A93,'貼_耕地面積(市町村別・e-stat)'!L$9:L$187,0)),"-")</f>
        <v>浦河町</v>
      </c>
      <c r="F235" t="str">
        <f>IFERROR(INDEX('貼_耕地面積(市町村別・e-stat)'!$D$9:$D$187,MATCH('貼_耕地面積(市町村別・e-stat)'!$A93,'貼_耕地面積(市町村別・e-stat)'!M$9:M$187,0)),"-")</f>
        <v>深川市</v>
      </c>
      <c r="G235" t="str">
        <f>IFERROR(INDEX('貼_水稲(市町村別・e-stat)'!$D$9:$D$187,MATCH('貼_水稲(市町村別・e-stat)'!$A93,'貼_水稲(市町村別・e-stat)'!I$9:I$187,0)),"-")</f>
        <v>訓子府町</v>
      </c>
      <c r="H235" t="str">
        <f>IFERROR(INDEX('貼_水稲(市町村別・e-stat)'!$D$9:$D$187,MATCH('貼_水稲(市町村別・e-stat)'!$A93,'貼_水稲(市町村別・e-stat)'!J$9:J$187,0)),"-")</f>
        <v>下川町</v>
      </c>
      <c r="I235" t="str">
        <f>IFERROR(INDEX('貼_水稲(市町村別・e-stat)'!$D$9:$D$187,MATCH('貼_水稲(市町村別・e-stat)'!$A93,'貼_水稲(市町村別・e-stat)'!K$9:K$187,0)),"-")</f>
        <v>上ノ国町</v>
      </c>
      <c r="J235" t="str">
        <f>IFERROR(INDEX('貼_小麦(市町村別・e-stat)'!$D$9:$D$187,MATCH('貼_小麦(市町村別・e-stat)'!$A93,'貼_小麦(市町村別・e-stat)'!Z$9:Z$187,0)),"-")</f>
        <v>伊達市</v>
      </c>
      <c r="K235" t="str">
        <f>IFERROR(INDEX('貼_小麦(市町村別・e-stat)'!$D$9:$D$187,MATCH('貼_小麦(市町村別・e-stat)'!$A93,'貼_小麦(市町村別・e-stat)'!AA$9:AA$187,0)),"-")</f>
        <v>下川町</v>
      </c>
      <c r="L235" t="str">
        <f>IFERROR(INDEX('貼_小麦(市町村別・e-stat)'!$D$9:$D$187,MATCH('貼_小麦(市町村別・e-stat)'!$A93,'貼_小麦(市町村別・e-stat)'!AB$9:AB$187,0)),"-")</f>
        <v>美深町</v>
      </c>
      <c r="M235" t="str">
        <f>IFERROR(INDEX('貼_小麦(市町村別・公表資料)'!$AH$38:$AH$216,MATCH('貼_小麦(市町村別・公表資料)'!$AG122,'貼_小麦(市町村別・公表資料)'!BB$38:BB$216,0)),"-")</f>
        <v>留寿都村</v>
      </c>
      <c r="N235" t="str">
        <f>IFERROR(INDEX('貼_小麦(市町村別・公表資料)'!$AH$38:$AH$216,MATCH('貼_小麦(市町村別・公表資料)'!$AG122,'貼_小麦(市町村別・公表資料)'!BH$38:BH$216,0)),"-")</f>
        <v>浦臼町</v>
      </c>
      <c r="O235" t="str">
        <f>IFERROR(INDEX('貼_小麦(市町村別・公表資料)'!$AH$38:$AH$216,MATCH('貼_小麦(市町村別・公表資料)'!$AG122,'貼_小麦(市町村別・公表資料)'!BN$38:BN$216,0)),"-")</f>
        <v>ニセコ町</v>
      </c>
      <c r="P235" t="str">
        <f>IFERROR(INDEX('貼_小麦(市町村別・公表資料)'!$AH$38:$AH$216,MATCH('貼_小麦(市町村別・公表資料)'!$AG122,'貼_小麦(市町村別・公表資料)'!BT$38:BT$216,0)),"-")</f>
        <v>-</v>
      </c>
      <c r="Q235" t="str">
        <f>IFERROR(INDEX('貼_小麦(市町村別・公表資料)'!$AH$38:$AH$216,MATCH('貼_小麦(市町村別・公表資料)'!$AG122,'貼_小麦(市町村別・公表資料)'!BZ$38:BZ$216,0)),"-")</f>
        <v>-</v>
      </c>
      <c r="R235" t="str">
        <f>IFERROR(INDEX('貼_小麦(市町村別・公表資料)'!$AH$38:$AH$216,MATCH('貼_小麦(市町村別・公表資料)'!$AG122,'貼_小麦(市町村別・公表資料)'!CF$38:CF$216,0)),"-")</f>
        <v>-</v>
      </c>
      <c r="S235" t="str">
        <f>IFERROR(INDEX('貼_大豆(市町村別・e-stat)'!$C$9:$C$187,MATCH('貼_大豆(市町村別・e-stat)'!$A93,'貼_大豆(市町村別・e-stat)'!J$9:J$187,0)),"-")</f>
        <v>中富良野町</v>
      </c>
      <c r="T235" t="str">
        <f>IFERROR(INDEX('貼_大豆(市町村別・e-stat)'!$C$9:$C$187,MATCH('貼_大豆(市町村別・e-stat)'!$A93,'貼_大豆(市町村別・e-stat)'!K$9:K$187,0)),"-")</f>
        <v>小平町</v>
      </c>
      <c r="U235" t="str">
        <f>IFERROR(INDEX('貼_大豆(市町村別・e-stat)'!$C$9:$C$187,MATCH('貼_大豆(市町村別・e-stat)'!$A93,'貼_大豆(市町村別・e-stat)'!L$9:L$187,0)),"-")</f>
        <v>乙部町</v>
      </c>
      <c r="V235" t="str">
        <f>IFERROR(INDEX('貼_てんさい(市町村別・e-stat)'!$D$9:$D$187,MATCH('貼_てんさい(市町村別・e-stat)'!$A93,'貼_てんさい(市町村別・e-stat)'!K$9:K$187,0)),"-")</f>
        <v>-</v>
      </c>
      <c r="W235" t="str">
        <f>IFERROR(INDEX('貼_てんさい(市町村別・e-stat)'!$D$9:$D$187,MATCH('貼_てんさい(市町村別・e-stat)'!$A93,'貼_てんさい(市町村別・e-stat)'!L$9:L$187,0)),"-")</f>
        <v>-</v>
      </c>
      <c r="X235" t="str">
        <f>IFERROR(INDEX('貼_てんさい(市町村別・e-stat)'!$D$9:$D$187,MATCH('貼_てんさい(市町村別・e-stat)'!$A93,'貼_てんさい(市町村別・e-stat)'!M$9:M$187,0)),"-")</f>
        <v>-</v>
      </c>
      <c r="Y235" t="str">
        <f>IFERROR(INDEX('貼_そば(市町村別・e-stat)'!$D$9:$D$187,MATCH('貼_そば(市町村別・e-stat)'!$A93,'貼_そば(市町村別・e-stat)'!K$9:K$187,0)),"-")</f>
        <v>-</v>
      </c>
      <c r="Z235" t="str">
        <f>IFERROR(INDEX('貼_そば(市町村別・e-stat)'!$D$9:$D$187,MATCH('貼_そば(市町村別・e-stat)'!$A93,'貼_そば(市町村別・e-stat)'!L$9:L$187,0)),"-")</f>
        <v>-</v>
      </c>
      <c r="AA235" t="str">
        <f>IFERROR(INDEX('貼_そば(市町村別・e-stat)'!$D$9:$D$187,MATCH('貼_そば(市町村別・e-stat)'!$A93,'貼_そば(市町村別・e-stat)'!M$9:M$187,0)),"-")</f>
        <v>-</v>
      </c>
      <c r="AB235" t="str">
        <f>IFERROR(INDEX('貼_ばれいしょ(市町村別・公表資料)'!$M$16:$M$194,MATCH('貼_ばれいしょ(市町村別・公表資料)'!$L100,'貼_ばれいしょ(市町村別・公表資料)'!O$16:O$194,0)),"-")</f>
        <v>浦臼町</v>
      </c>
      <c r="AC235" t="str">
        <f>IFERROR(INDEX('貼_ばれいしょ(市町村別・公表資料)'!$M$16:$M$194,MATCH('貼_ばれいしょ(市町村別・公表資料)'!$L100,'貼_ばれいしょ(市町村別・公表資料)'!U$16:U$194,0)),"-")</f>
        <v>遠別町</v>
      </c>
      <c r="AD235" t="str">
        <f>IFERROR(INDEX('貼_ばれいしょ(市町村別・公表資料)'!$M$16:$M$194,MATCH('貼_ばれいしょ(市町村別・公表資料)'!$L100,'貼_ばれいしょ(市町村別・公表資料)'!AA$16:AA$194,0)),"-")</f>
        <v>当別町</v>
      </c>
      <c r="AE235" t="str">
        <f>IFERROR(INDEX('貼_なたね(市町村別・e-stat)'!$D$9:$D$187,MATCH('貼_なたね(市町村別・e-stat)'!$A93,'貼_なたね(市町村別・e-stat)'!K$9:K$187,0)),"-")</f>
        <v>-</v>
      </c>
      <c r="AF235" t="str">
        <f>IFERROR(INDEX('貼_なたね(市町村別・e-stat)'!$D$9:$D$187,MATCH('貼_なたね(市町村別・e-stat)'!$A93,'貼_なたね(市町村別・e-stat)'!L$9:L$187,0)),"-")</f>
        <v>-</v>
      </c>
      <c r="AG235" t="str">
        <f>IFERROR(INDEX('貼_なたね(市町村別・e-stat)'!$D$9:$D$187,MATCH('貼_なたね(市町村別・e-stat)'!$A93,'貼_なたね(市町村別・e-stat)'!M$9:M$187,0)),"-")</f>
        <v>-</v>
      </c>
    </row>
    <row r="236" spans="3:33">
      <c r="C236">
        <v>86</v>
      </c>
      <c r="D236" t="str">
        <f>IFERROR(INDEX('貼_耕地面積(市町村別・e-stat)'!$D$9:$D$187,MATCH('貼_耕地面積(市町村別・e-stat)'!$A94,'貼_耕地面積(市町村別・e-stat)'!K$9:K$187,0)),"-")</f>
        <v>中富良野町</v>
      </c>
      <c r="E236" t="str">
        <f>IFERROR(INDEX('貼_耕地面積(市町村別・e-stat)'!$D$9:$D$187,MATCH('貼_耕地面積(市町村別・e-stat)'!$A94,'貼_耕地面積(市町村別・e-stat)'!L$9:L$187,0)),"-")</f>
        <v>函館市</v>
      </c>
      <c r="F236" t="str">
        <f>IFERROR(INDEX('貼_耕地面積(市町村別・e-stat)'!$D$9:$D$187,MATCH('貼_耕地面積(市町村別・e-stat)'!$A94,'貼_耕地面積(市町村別・e-stat)'!M$9:M$187,0)),"-")</f>
        <v>江別市</v>
      </c>
      <c r="G236" t="str">
        <f>IFERROR(INDEX('貼_水稲(市町村別・e-stat)'!$D$9:$D$187,MATCH('貼_水稲(市町村別・e-stat)'!$A94,'貼_水稲(市町村別・e-stat)'!I$9:I$187,0)),"-")</f>
        <v>下川町</v>
      </c>
      <c r="H236" t="str">
        <f>IFERROR(INDEX('貼_水稲(市町村別・e-stat)'!$D$9:$D$187,MATCH('貼_水稲(市町村別・e-stat)'!$A94,'貼_水稲(市町村別・e-stat)'!J$9:J$187,0)),"-")</f>
        <v>訓子府町</v>
      </c>
      <c r="I236" t="str">
        <f>IFERROR(INDEX('貼_水稲(市町村別・e-stat)'!$D$9:$D$187,MATCH('貼_水稲(市町村別・e-stat)'!$A94,'貼_水稲(市町村別・e-stat)'!K$9:K$187,0)),"-")</f>
        <v>浦河町</v>
      </c>
      <c r="J236" t="str">
        <f>IFERROR(INDEX('貼_小麦(市町村別・e-stat)'!$D$9:$D$187,MATCH('貼_小麦(市町村別・e-stat)'!$A94,'貼_小麦(市町村別・e-stat)'!Z$9:Z$187,0)),"-")</f>
        <v>上ノ国町</v>
      </c>
      <c r="K236" t="str">
        <f>IFERROR(INDEX('貼_小麦(市町村別・e-stat)'!$D$9:$D$187,MATCH('貼_小麦(市町村別・e-stat)'!$A94,'貼_小麦(市町村別・e-stat)'!AA$9:AA$187,0)),"-")</f>
        <v>北斗市</v>
      </c>
      <c r="L236" t="str">
        <f>IFERROR(INDEX('貼_小麦(市町村別・e-stat)'!$D$9:$D$187,MATCH('貼_小麦(市町村別・e-stat)'!$A94,'貼_小麦(市町村別・e-stat)'!AB$9:AB$187,0)),"-")</f>
        <v>士別市</v>
      </c>
      <c r="M236" t="str">
        <f>IFERROR(INDEX('貼_小麦(市町村別・公表資料)'!$AH$38:$AH$216,MATCH('貼_小麦(市町村別・公表資料)'!$AG123,'貼_小麦(市町村別・公表資料)'!BB$38:BB$216,0)),"-")</f>
        <v>平取町</v>
      </c>
      <c r="N236" t="str">
        <f>IFERROR(INDEX('貼_小麦(市町村別・公表資料)'!$AH$38:$AH$216,MATCH('貼_小麦(市町村別・公表資料)'!$AG123,'貼_小麦(市町村別・公表資料)'!BH$38:BH$216,0)),"-")</f>
        <v>黒松内町</v>
      </c>
      <c r="O236" t="str">
        <f>IFERROR(INDEX('貼_小麦(市町村別・公表資料)'!$AH$38:$AH$216,MATCH('貼_小麦(市町村別・公表資料)'!$AG123,'貼_小麦(市町村別・公表資料)'!BN$38:BN$216,0)),"-")</f>
        <v>雨竜町</v>
      </c>
      <c r="P236" t="str">
        <f>IFERROR(INDEX('貼_小麦(市町村別・公表資料)'!$AH$38:$AH$216,MATCH('貼_小麦(市町村別・公表資料)'!$AG123,'貼_小麦(市町村別・公表資料)'!BT$38:BT$216,0)),"-")</f>
        <v>-</v>
      </c>
      <c r="Q236" t="str">
        <f>IFERROR(INDEX('貼_小麦(市町村別・公表資料)'!$AH$38:$AH$216,MATCH('貼_小麦(市町村別・公表資料)'!$AG123,'貼_小麦(市町村別・公表資料)'!BZ$38:BZ$216,0)),"-")</f>
        <v>-</v>
      </c>
      <c r="R236" t="str">
        <f>IFERROR(INDEX('貼_小麦(市町村別・公表資料)'!$AH$38:$AH$216,MATCH('貼_小麦(市町村別・公表資料)'!$AG123,'貼_小麦(市町村別・公表資料)'!CF$38:CF$216,0)),"-")</f>
        <v>-</v>
      </c>
      <c r="S236" t="str">
        <f>IFERROR(INDEX('貼_大豆(市町村別・e-stat)'!$C$9:$C$187,MATCH('貼_大豆(市町村別・e-stat)'!$A94,'貼_大豆(市町村別・e-stat)'!J$9:J$187,0)),"-")</f>
        <v>留寿都村</v>
      </c>
      <c r="T236" t="str">
        <f>IFERROR(INDEX('貼_大豆(市町村別・e-stat)'!$C$9:$C$187,MATCH('貼_大豆(市町村別・e-stat)'!$A94,'貼_大豆(市町村別・e-stat)'!K$9:K$187,0)),"-")</f>
        <v>石狩市</v>
      </c>
      <c r="U236" t="str">
        <f>IFERROR(INDEX('貼_大豆(市町村別・e-stat)'!$C$9:$C$187,MATCH('貼_大豆(市町村別・e-stat)'!$A94,'貼_大豆(市町村別・e-stat)'!L$9:L$187,0)),"-")</f>
        <v>上ノ国町</v>
      </c>
      <c r="V236" t="str">
        <f>IFERROR(INDEX('貼_てんさい(市町村別・e-stat)'!$D$9:$D$187,MATCH('貼_てんさい(市町村別・e-stat)'!$A94,'貼_てんさい(市町村別・e-stat)'!K$9:K$187,0)),"-")</f>
        <v>-</v>
      </c>
      <c r="W236" t="str">
        <f>IFERROR(INDEX('貼_てんさい(市町村別・e-stat)'!$D$9:$D$187,MATCH('貼_てんさい(市町村別・e-stat)'!$A94,'貼_てんさい(市町村別・e-stat)'!L$9:L$187,0)),"-")</f>
        <v>-</v>
      </c>
      <c r="X236" t="str">
        <f>IFERROR(INDEX('貼_てんさい(市町村別・e-stat)'!$D$9:$D$187,MATCH('貼_てんさい(市町村別・e-stat)'!$A94,'貼_てんさい(市町村別・e-stat)'!M$9:M$187,0)),"-")</f>
        <v>-</v>
      </c>
      <c r="Y236" t="str">
        <f>IFERROR(INDEX('貼_そば(市町村別・e-stat)'!$D$9:$D$187,MATCH('貼_そば(市町村別・e-stat)'!$A94,'貼_そば(市町村別・e-stat)'!K$9:K$187,0)),"-")</f>
        <v>-</v>
      </c>
      <c r="Z236" t="str">
        <f>IFERROR(INDEX('貼_そば(市町村別・e-stat)'!$D$9:$D$187,MATCH('貼_そば(市町村別・e-stat)'!$A94,'貼_そば(市町村別・e-stat)'!L$9:L$187,0)),"-")</f>
        <v>-</v>
      </c>
      <c r="AA236" t="str">
        <f>IFERROR(INDEX('貼_そば(市町村別・e-stat)'!$D$9:$D$187,MATCH('貼_そば(市町村別・e-stat)'!$A94,'貼_そば(市町村別・e-stat)'!M$9:M$187,0)),"-")</f>
        <v>-</v>
      </c>
      <c r="AB236" t="str">
        <f>IFERROR(INDEX('貼_ばれいしょ(市町村別・公表資料)'!$M$16:$M$194,MATCH('貼_ばれいしょ(市町村別・公表資料)'!$L101,'貼_ばれいしょ(市町村別・公表資料)'!O$16:O$194,0)),"-")</f>
        <v>幌加内町</v>
      </c>
      <c r="AC236" t="str">
        <f>IFERROR(INDEX('貼_ばれいしょ(市町村別・公表資料)'!$M$16:$M$194,MATCH('貼_ばれいしょ(市町村別・公表資料)'!$L101,'貼_ばれいしょ(市町村別・公表資料)'!U$16:U$194,0)),"-")</f>
        <v>和寒町</v>
      </c>
      <c r="AD236" t="str">
        <f>IFERROR(INDEX('貼_ばれいしょ(市町村別・公表資料)'!$M$16:$M$194,MATCH('貼_ばれいしょ(市町村別・公表資料)'!$L101,'貼_ばれいしょ(市町村別・公表資料)'!AA$16:AA$194,0)),"-")</f>
        <v>浦臼町</v>
      </c>
      <c r="AE236" t="str">
        <f>IFERROR(INDEX('貼_なたね(市町村別・e-stat)'!$D$9:$D$187,MATCH('貼_なたね(市町村別・e-stat)'!$A94,'貼_なたね(市町村別・e-stat)'!K$9:K$187,0)),"-")</f>
        <v>-</v>
      </c>
      <c r="AF236" t="str">
        <f>IFERROR(INDEX('貼_なたね(市町村別・e-stat)'!$D$9:$D$187,MATCH('貼_なたね(市町村別・e-stat)'!$A94,'貼_なたね(市町村別・e-stat)'!L$9:L$187,0)),"-")</f>
        <v>-</v>
      </c>
      <c r="AG236" t="str">
        <f>IFERROR(INDEX('貼_なたね(市町村別・e-stat)'!$D$9:$D$187,MATCH('貼_なたね(市町村別・e-stat)'!$A94,'貼_なたね(市町村別・e-stat)'!M$9:M$187,0)),"-")</f>
        <v>-</v>
      </c>
    </row>
    <row r="237" spans="3:33">
      <c r="C237">
        <v>87</v>
      </c>
      <c r="D237" t="str">
        <f>IFERROR(INDEX('貼_耕地面積(市町村別・e-stat)'!$D$9:$D$187,MATCH('貼_耕地面積(市町村別・e-stat)'!$A95,'貼_耕地面積(市町村別・e-stat)'!K$9:K$187,0)),"-")</f>
        <v>置戸町</v>
      </c>
      <c r="E237" t="str">
        <f>IFERROR(INDEX('貼_耕地面積(市町村別・e-stat)'!$D$9:$D$187,MATCH('貼_耕地面積(市町村別・e-stat)'!$A95,'貼_耕地面積(市町村別・e-stat)'!L$9:L$187,0)),"-")</f>
        <v>南富良野町</v>
      </c>
      <c r="F237" t="str">
        <f>IFERROR(INDEX('貼_耕地面積(市町村別・e-stat)'!$D$9:$D$187,MATCH('貼_耕地面積(市町村別・e-stat)'!$A95,'貼_耕地面積(市町村別・e-stat)'!M$9:M$187,0)),"-")</f>
        <v>南富良野町</v>
      </c>
      <c r="G237" t="str">
        <f>IFERROR(INDEX('貼_水稲(市町村別・e-stat)'!$D$9:$D$187,MATCH('貼_水稲(市町村別・e-stat)'!$A95,'貼_水稲(市町村別・e-stat)'!I$9:I$187,0)),"-")</f>
        <v>函館市</v>
      </c>
      <c r="H237" t="str">
        <f>IFERROR(INDEX('貼_水稲(市町村別・e-stat)'!$D$9:$D$187,MATCH('貼_水稲(市町村別・e-stat)'!$A95,'貼_水稲(市町村別・e-stat)'!J$9:J$187,0)),"-")</f>
        <v>洞爺湖町</v>
      </c>
      <c r="I237" t="str">
        <f>IFERROR(INDEX('貼_水稲(市町村別・e-stat)'!$D$9:$D$187,MATCH('貼_水稲(市町村別・e-stat)'!$A95,'貼_水稲(市町村別・e-stat)'!K$9:K$187,0)),"-")</f>
        <v>増毛町</v>
      </c>
      <c r="J237" t="str">
        <f>IFERROR(INDEX('貼_小麦(市町村別・e-stat)'!$D$9:$D$187,MATCH('貼_小麦(市町村別・e-stat)'!$A95,'貼_小麦(市町村別・e-stat)'!Z$9:Z$187,0)),"-")</f>
        <v>北斗市</v>
      </c>
      <c r="K237" t="str">
        <f>IFERROR(INDEX('貼_小麦(市町村別・e-stat)'!$D$9:$D$187,MATCH('貼_小麦(市町村別・e-stat)'!$A95,'貼_小麦(市町村別・e-stat)'!AA$9:AA$187,0)),"-")</f>
        <v>新十津川町</v>
      </c>
      <c r="L237" t="str">
        <f>IFERROR(INDEX('貼_小麦(市町村別・e-stat)'!$D$9:$D$187,MATCH('貼_小麦(市町村別・e-stat)'!$A95,'貼_小麦(市町村別・e-stat)'!AB$9:AB$187,0)),"-")</f>
        <v>滝川市</v>
      </c>
      <c r="M237" t="str">
        <f>IFERROR(INDEX('貼_小麦(市町村別・公表資料)'!$AH$38:$AH$216,MATCH('貼_小麦(市町村別・公表資料)'!$AG124,'貼_小麦(市町村別・公表資料)'!BB$38:BB$216,0)),"-")</f>
        <v>鷹栖町</v>
      </c>
      <c r="N237" t="str">
        <f>IFERROR(INDEX('貼_小麦(市町村別・公表資料)'!$AH$38:$AH$216,MATCH('貼_小麦(市町村別・公表資料)'!$AG124,'貼_小麦(市町村別・公表資料)'!BH$38:BH$216,0)),"-")</f>
        <v>豊浦町</v>
      </c>
      <c r="O237" t="str">
        <f>IFERROR(INDEX('貼_小麦(市町村別・公表資料)'!$AH$38:$AH$216,MATCH('貼_小麦(市町村別・公表資料)'!$AG124,'貼_小麦(市町村別・公表資料)'!BN$38:BN$216,0)),"-")</f>
        <v>美深町</v>
      </c>
      <c r="P237" t="str">
        <f>IFERROR(INDEX('貼_小麦(市町村別・公表資料)'!$AH$38:$AH$216,MATCH('貼_小麦(市町村別・公表資料)'!$AG124,'貼_小麦(市町村別・公表資料)'!BT$38:BT$216,0)),"-")</f>
        <v>-</v>
      </c>
      <c r="Q237" t="str">
        <f>IFERROR(INDEX('貼_小麦(市町村別・公表資料)'!$AH$38:$AH$216,MATCH('貼_小麦(市町村別・公表資料)'!$AG124,'貼_小麦(市町村別・公表資料)'!BZ$38:BZ$216,0)),"-")</f>
        <v>-</v>
      </c>
      <c r="R237" t="str">
        <f>IFERROR(INDEX('貼_小麦(市町村別・公表資料)'!$AH$38:$AH$216,MATCH('貼_小麦(市町村別・公表資料)'!$AG124,'貼_小麦(市町村別・公表資料)'!CF$38:CF$216,0)),"-")</f>
        <v>-</v>
      </c>
      <c r="S237" t="str">
        <f>IFERROR(INDEX('貼_大豆(市町村別・e-stat)'!$C$9:$C$187,MATCH('貼_大豆(市町村別・e-stat)'!$A95,'貼_大豆(市町村別・e-stat)'!J$9:J$187,0)),"-")</f>
        <v>雨竜町</v>
      </c>
      <c r="T237" t="str">
        <f>IFERROR(INDEX('貼_大豆(市町村別・e-stat)'!$C$9:$C$187,MATCH('貼_大豆(市町村別・e-stat)'!$A95,'貼_大豆(市町村別・e-stat)'!K$9:K$187,0)),"-")</f>
        <v>雨竜町</v>
      </c>
      <c r="U237" t="str">
        <f>IFERROR(INDEX('貼_大豆(市町村別・e-stat)'!$C$9:$C$187,MATCH('貼_大豆(市町村別・e-stat)'!$A95,'貼_大豆(市町村別・e-stat)'!L$9:L$187,0)),"-")</f>
        <v>せたな町</v>
      </c>
      <c r="V237" t="str">
        <f>IFERROR(INDEX('貼_てんさい(市町村別・e-stat)'!$D$9:$D$187,MATCH('貼_てんさい(市町村別・e-stat)'!$A95,'貼_てんさい(市町村別・e-stat)'!K$9:K$187,0)),"-")</f>
        <v>-</v>
      </c>
      <c r="W237" t="str">
        <f>IFERROR(INDEX('貼_てんさい(市町村別・e-stat)'!$D$9:$D$187,MATCH('貼_てんさい(市町村別・e-stat)'!$A95,'貼_てんさい(市町村別・e-stat)'!L$9:L$187,0)),"-")</f>
        <v>-</v>
      </c>
      <c r="X237" t="str">
        <f>IFERROR(INDEX('貼_てんさい(市町村別・e-stat)'!$D$9:$D$187,MATCH('貼_てんさい(市町村別・e-stat)'!$A95,'貼_てんさい(市町村別・e-stat)'!M$9:M$187,0)),"-")</f>
        <v>-</v>
      </c>
      <c r="Y237" t="str">
        <f>IFERROR(INDEX('貼_そば(市町村別・e-stat)'!$D$9:$D$187,MATCH('貼_そば(市町村別・e-stat)'!$A95,'貼_そば(市町村別・e-stat)'!K$9:K$187,0)),"-")</f>
        <v>-</v>
      </c>
      <c r="Z237" t="str">
        <f>IFERROR(INDEX('貼_そば(市町村別・e-stat)'!$D$9:$D$187,MATCH('貼_そば(市町村別・e-stat)'!$A95,'貼_そば(市町村別・e-stat)'!L$9:L$187,0)),"-")</f>
        <v>-</v>
      </c>
      <c r="AA237" t="str">
        <f>IFERROR(INDEX('貼_そば(市町村別・e-stat)'!$D$9:$D$187,MATCH('貼_そば(市町村別・e-stat)'!$A95,'貼_そば(市町村別・e-stat)'!M$9:M$187,0)),"-")</f>
        <v>-</v>
      </c>
      <c r="AB237" t="str">
        <f>IFERROR(INDEX('貼_ばれいしょ(市町村別・公表資料)'!$M$16:$M$194,MATCH('貼_ばれいしょ(市町村別・公表資料)'!$L102,'貼_ばれいしょ(市町村別・公表資料)'!O$16:O$194,0)),"-")</f>
        <v>七飯町</v>
      </c>
      <c r="AC237" t="str">
        <f>IFERROR(INDEX('貼_ばれいしょ(市町村別・公表資料)'!$M$16:$M$194,MATCH('貼_ばれいしょ(市町村別・公表資料)'!$L102,'貼_ばれいしょ(市町村別・公表資料)'!U$16:U$194,0)),"-")</f>
        <v>七飯町</v>
      </c>
      <c r="AD237" t="str">
        <f>IFERROR(INDEX('貼_ばれいしょ(市町村別・公表資料)'!$M$16:$M$194,MATCH('貼_ばれいしょ(市町村別・公表資料)'!$L102,'貼_ばれいしょ(市町村別・公表資料)'!AA$16:AA$194,0)),"-")</f>
        <v>函館市</v>
      </c>
      <c r="AE237" t="str">
        <f>IFERROR(INDEX('貼_なたね(市町村別・e-stat)'!$D$9:$D$187,MATCH('貼_なたね(市町村別・e-stat)'!$A95,'貼_なたね(市町村別・e-stat)'!K$9:K$187,0)),"-")</f>
        <v>-</v>
      </c>
      <c r="AF237" t="str">
        <f>IFERROR(INDEX('貼_なたね(市町村別・e-stat)'!$D$9:$D$187,MATCH('貼_なたね(市町村別・e-stat)'!$A95,'貼_なたね(市町村別・e-stat)'!L$9:L$187,0)),"-")</f>
        <v>-</v>
      </c>
      <c r="AG237" t="str">
        <f>IFERROR(INDEX('貼_なたね(市町村別・e-stat)'!$D$9:$D$187,MATCH('貼_なたね(市町村別・e-stat)'!$A95,'貼_なたね(市町村別・e-stat)'!M$9:M$187,0)),"-")</f>
        <v>-</v>
      </c>
    </row>
    <row r="238" spans="3:33">
      <c r="C238">
        <v>88</v>
      </c>
      <c r="D238" t="str">
        <f>IFERROR(INDEX('貼_耕地面積(市町村別・e-stat)'!$D$9:$D$187,MATCH('貼_耕地面積(市町村別・e-stat)'!$A96,'貼_耕地面積(市町村別・e-stat)'!K$9:K$187,0)),"-")</f>
        <v>白糠町</v>
      </c>
      <c r="E238" t="str">
        <f>IFERROR(INDEX('貼_耕地面積(市町村別・e-stat)'!$D$9:$D$187,MATCH('貼_耕地面積(市町村別・e-stat)'!$A96,'貼_耕地面積(市町村別・e-stat)'!L$9:L$187,0)),"-")</f>
        <v>赤井川村</v>
      </c>
      <c r="F238" t="str">
        <f>IFERROR(INDEX('貼_耕地面積(市町村別・e-stat)'!$D$9:$D$187,MATCH('貼_耕地面積(市町村別・e-stat)'!$A96,'貼_耕地面積(市町村別・e-stat)'!M$9:M$187,0)),"-")</f>
        <v>共和町</v>
      </c>
      <c r="G238" t="str">
        <f>IFERROR(INDEX('貼_水稲(市町村別・e-stat)'!$D$9:$D$187,MATCH('貼_水稲(市町村別・e-stat)'!$A96,'貼_水稲(市町村別・e-stat)'!I$9:I$187,0)),"-")</f>
        <v>洞爺湖町</v>
      </c>
      <c r="H238" t="str">
        <f>IFERROR(INDEX('貼_水稲(市町村別・e-stat)'!$D$9:$D$187,MATCH('貼_水稲(市町村別・e-stat)'!$A96,'貼_水稲(市町村別・e-stat)'!J$9:J$187,0)),"-")</f>
        <v>函館市</v>
      </c>
      <c r="I238" t="str">
        <f>IFERROR(INDEX('貼_水稲(市町村別・e-stat)'!$D$9:$D$187,MATCH('貼_水稲(市町村別・e-stat)'!$A96,'貼_水稲(市町村別・e-stat)'!K$9:K$187,0)),"-")</f>
        <v>小樽市</v>
      </c>
      <c r="J238" t="str">
        <f>IFERROR(INDEX('貼_小麦(市町村別・e-stat)'!$D$9:$D$187,MATCH('貼_小麦(市町村別・e-stat)'!$A96,'貼_小麦(市町村別・e-stat)'!Z$9:Z$187,0)),"-")</f>
        <v>ニセコ町</v>
      </c>
      <c r="K238" t="str">
        <f>IFERROR(INDEX('貼_小麦(市町村別・e-stat)'!$D$9:$D$187,MATCH('貼_小麦(市町村別・e-stat)'!$A96,'貼_小麦(市町村別・e-stat)'!AA$9:AA$187,0)),"-")</f>
        <v>留寿都村</v>
      </c>
      <c r="L238" t="str">
        <f>IFERROR(INDEX('貼_小麦(市町村別・e-stat)'!$D$9:$D$187,MATCH('貼_小麦(市町村別・e-stat)'!$A96,'貼_小麦(市町村別・e-stat)'!AB$9:AB$187,0)),"-")</f>
        <v>ニセコ町</v>
      </c>
      <c r="M238" t="str">
        <f>IFERROR(INDEX('貼_小麦(市町村別・公表資料)'!$AH$38:$AH$216,MATCH('貼_小麦(市町村別・公表資料)'!$AG125,'貼_小麦(市町村別・公表資料)'!BB$38:BB$216,0)),"-")</f>
        <v>当麻町</v>
      </c>
      <c r="N238" t="str">
        <f>IFERROR(INDEX('貼_小麦(市町村別・公表資料)'!$AH$38:$AH$216,MATCH('貼_小麦(市町村別・公表資料)'!$AG125,'貼_小麦(市町村別・公表資料)'!BH$38:BH$216,0)),"-")</f>
        <v>新十津川町</v>
      </c>
      <c r="O238" t="str">
        <f>IFERROR(INDEX('貼_小麦(市町村別・公表資料)'!$AH$38:$AH$216,MATCH('貼_小麦(市町村別・公表資料)'!$AG125,'貼_小麦(市町村別・公表資料)'!BN$38:BN$216,0)),"-")</f>
        <v>秩父別町</v>
      </c>
      <c r="P238" t="str">
        <f>IFERROR(INDEX('貼_小麦(市町村別・公表資料)'!$AH$38:$AH$216,MATCH('貼_小麦(市町村別・公表資料)'!$AG125,'貼_小麦(市町村別・公表資料)'!BT$38:BT$216,0)),"-")</f>
        <v>-</v>
      </c>
      <c r="Q238" t="str">
        <f>IFERROR(INDEX('貼_小麦(市町村別・公表資料)'!$AH$38:$AH$216,MATCH('貼_小麦(市町村別・公表資料)'!$AG125,'貼_小麦(市町村別・公表資料)'!BZ$38:BZ$216,0)),"-")</f>
        <v>-</v>
      </c>
      <c r="R238" t="str">
        <f>IFERROR(INDEX('貼_小麦(市町村別・公表資料)'!$AH$38:$AH$216,MATCH('貼_小麦(市町村別・公表資料)'!$AG125,'貼_小麦(市町村別・公表資料)'!CF$38:CF$216,0)),"-")</f>
        <v>-</v>
      </c>
      <c r="S238" t="str">
        <f>IFERROR(INDEX('貼_大豆(市町村別・e-stat)'!$C$9:$C$187,MATCH('貼_大豆(市町村別・e-stat)'!$A96,'貼_大豆(市町村別・e-stat)'!J$9:J$187,0)),"-")</f>
        <v>喜茂別町</v>
      </c>
      <c r="T238" t="str">
        <f>IFERROR(INDEX('貼_大豆(市町村別・e-stat)'!$C$9:$C$187,MATCH('貼_大豆(市町村別・e-stat)'!$A96,'貼_大豆(市町村別・e-stat)'!K$9:K$187,0)),"-")</f>
        <v>浦臼町</v>
      </c>
      <c r="U238" t="str">
        <f>IFERROR(INDEX('貼_大豆(市町村別・e-stat)'!$C$9:$C$187,MATCH('貼_大豆(市町村別・e-stat)'!$A96,'貼_大豆(市町村別・e-stat)'!L$9:L$187,0)),"-")</f>
        <v>旭川市</v>
      </c>
      <c r="V238" t="str">
        <f>IFERROR(INDEX('貼_てんさい(市町村別・e-stat)'!$D$9:$D$187,MATCH('貼_てんさい(市町村別・e-stat)'!$A96,'貼_てんさい(市町村別・e-stat)'!K$9:K$187,0)),"-")</f>
        <v>-</v>
      </c>
      <c r="W238" t="str">
        <f>IFERROR(INDEX('貼_てんさい(市町村別・e-stat)'!$D$9:$D$187,MATCH('貼_てんさい(市町村別・e-stat)'!$A96,'貼_てんさい(市町村別・e-stat)'!L$9:L$187,0)),"-")</f>
        <v>-</v>
      </c>
      <c r="X238" t="str">
        <f>IFERROR(INDEX('貼_てんさい(市町村別・e-stat)'!$D$9:$D$187,MATCH('貼_てんさい(市町村別・e-stat)'!$A96,'貼_てんさい(市町村別・e-stat)'!M$9:M$187,0)),"-")</f>
        <v>-</v>
      </c>
      <c r="Y238" t="str">
        <f>IFERROR(INDEX('貼_そば(市町村別・e-stat)'!$D$9:$D$187,MATCH('貼_そば(市町村別・e-stat)'!$A96,'貼_そば(市町村別・e-stat)'!K$9:K$187,0)),"-")</f>
        <v>-</v>
      </c>
      <c r="Z238" t="str">
        <f>IFERROR(INDEX('貼_そば(市町村別・e-stat)'!$D$9:$D$187,MATCH('貼_そば(市町村別・e-stat)'!$A96,'貼_そば(市町村別・e-stat)'!L$9:L$187,0)),"-")</f>
        <v>-</v>
      </c>
      <c r="AA238" t="str">
        <f>IFERROR(INDEX('貼_そば(市町村別・e-stat)'!$D$9:$D$187,MATCH('貼_そば(市町村別・e-stat)'!$A96,'貼_そば(市町村別・e-stat)'!M$9:M$187,0)),"-")</f>
        <v>-</v>
      </c>
      <c r="AB238" t="str">
        <f>IFERROR(INDEX('貼_ばれいしょ(市町村別・公表資料)'!$M$16:$M$194,MATCH('貼_ばれいしょ(市町村別・公表資料)'!$L103,'貼_ばれいしょ(市町村別・公表資料)'!O$16:O$194,0)),"-")</f>
        <v>和寒町</v>
      </c>
      <c r="AC238" t="str">
        <f>IFERROR(INDEX('貼_ばれいしょ(市町村別・公表資料)'!$M$16:$M$194,MATCH('貼_ばれいしょ(市町村別・公表資料)'!$L103,'貼_ばれいしょ(市町村別・公表資料)'!U$16:U$194,0)),"-")</f>
        <v>幌加内町</v>
      </c>
      <c r="AD238" t="str">
        <f>IFERROR(INDEX('貼_ばれいしょ(市町村別・公表資料)'!$M$16:$M$194,MATCH('貼_ばれいしょ(市町村別・公表資料)'!$L103,'貼_ばれいしょ(市町村別・公表資料)'!AA$16:AA$194,0)),"-")</f>
        <v>上ノ国町</v>
      </c>
      <c r="AE238" t="str">
        <f>IFERROR(INDEX('貼_なたね(市町村別・e-stat)'!$D$9:$D$187,MATCH('貼_なたね(市町村別・e-stat)'!$A96,'貼_なたね(市町村別・e-stat)'!K$9:K$187,0)),"-")</f>
        <v>-</v>
      </c>
      <c r="AF238" t="str">
        <f>IFERROR(INDEX('貼_なたね(市町村別・e-stat)'!$D$9:$D$187,MATCH('貼_なたね(市町村別・e-stat)'!$A96,'貼_なたね(市町村別・e-stat)'!L$9:L$187,0)),"-")</f>
        <v>-</v>
      </c>
      <c r="AG238" t="str">
        <f>IFERROR(INDEX('貼_なたね(市町村別・e-stat)'!$D$9:$D$187,MATCH('貼_なたね(市町村別・e-stat)'!$A96,'貼_なたね(市町村別・e-stat)'!M$9:M$187,0)),"-")</f>
        <v>-</v>
      </c>
    </row>
    <row r="239" spans="3:33">
      <c r="C239">
        <v>89</v>
      </c>
      <c r="D239" t="str">
        <f>IFERROR(INDEX('貼_耕地面積(市町村別・e-stat)'!$D$9:$D$187,MATCH('貼_耕地面積(市町村別・e-stat)'!$A97,'貼_耕地面積(市町村別・e-stat)'!K$9:K$187,0)),"-")</f>
        <v>平取町</v>
      </c>
      <c r="E239" t="str">
        <f>IFERROR(INDEX('貼_耕地面積(市町村別・e-stat)'!$D$9:$D$187,MATCH('貼_耕地面積(市町村別・e-stat)'!$A97,'貼_耕地面積(市町村別・e-stat)'!L$9:L$187,0)),"-")</f>
        <v>黒松内町</v>
      </c>
      <c r="F239" t="str">
        <f>IFERROR(INDEX('貼_耕地面積(市町村別・e-stat)'!$D$9:$D$187,MATCH('貼_耕地面積(市町村別・e-stat)'!$A97,'貼_耕地面積(市町村別・e-stat)'!M$9:M$187,0)),"-")</f>
        <v>京極町</v>
      </c>
      <c r="G239" t="str">
        <f>IFERROR(INDEX('貼_水稲(市町村別・e-stat)'!$D$9:$D$187,MATCH('貼_水稲(市町村別・e-stat)'!$A97,'貼_水稲(市町村別・e-stat)'!I$9:I$187,0)),"-")</f>
        <v>黒松内町</v>
      </c>
      <c r="H239" t="str">
        <f>IFERROR(INDEX('貼_水稲(市町村別・e-stat)'!$D$9:$D$187,MATCH('貼_水稲(市町村別・e-stat)'!$A97,'貼_水稲(市町村別・e-stat)'!J$9:J$187,0)),"-")</f>
        <v>黒松内町</v>
      </c>
      <c r="I239" t="str">
        <f>IFERROR(INDEX('貼_水稲(市町村別・e-stat)'!$D$9:$D$187,MATCH('貼_水稲(市町村別・e-stat)'!$A97,'貼_水稲(市町村別・e-stat)'!K$9:K$187,0)),"-")</f>
        <v>木古内町</v>
      </c>
      <c r="J239" t="str">
        <f>IFERROR(INDEX('貼_小麦(市町村別・e-stat)'!$D$9:$D$187,MATCH('貼_小麦(市町村別・e-stat)'!$A97,'貼_小麦(市町村別・e-stat)'!Z$9:Z$187,0)),"-")</f>
        <v>森町</v>
      </c>
      <c r="K239" t="str">
        <f>IFERROR(INDEX('貼_小麦(市町村別・e-stat)'!$D$9:$D$187,MATCH('貼_小麦(市町村別・e-stat)'!$A97,'貼_小麦(市町村別・e-stat)'!AA$9:AA$187,0)),"-")</f>
        <v>平取町</v>
      </c>
      <c r="L239" t="str">
        <f>IFERROR(INDEX('貼_小麦(市町村別・e-stat)'!$D$9:$D$187,MATCH('貼_小麦(市町村別・e-stat)'!$A97,'貼_小麦(市町村別・e-stat)'!AB$9:AB$187,0)),"-")</f>
        <v>東神楽町</v>
      </c>
      <c r="M239" t="str">
        <f>IFERROR(INDEX('貼_小麦(市町村別・公表資料)'!$AH$38:$AH$216,MATCH('貼_小麦(市町村別・公表資料)'!$AG126,'貼_小麦(市町村別・公表資料)'!BB$38:BB$216,0)),"-")</f>
        <v>黒松内町</v>
      </c>
      <c r="N239" t="str">
        <f>IFERROR(INDEX('貼_小麦(市町村別・公表資料)'!$AH$38:$AH$216,MATCH('貼_小麦(市町村別・公表資料)'!$AG126,'貼_小麦(市町村別・公表資料)'!BH$38:BH$216,0)),"-")</f>
        <v>当麻町</v>
      </c>
      <c r="O239" t="str">
        <f>IFERROR(INDEX('貼_小麦(市町村別・公表資料)'!$AH$38:$AH$216,MATCH('貼_小麦(市町村別・公表資料)'!$AG126,'貼_小麦(市町村別・公表資料)'!BN$38:BN$216,0)),"-")</f>
        <v>石狩市</v>
      </c>
      <c r="P239" t="str">
        <f>IFERROR(INDEX('貼_小麦(市町村別・公表資料)'!$AH$38:$AH$216,MATCH('貼_小麦(市町村別・公表資料)'!$AG126,'貼_小麦(市町村別・公表資料)'!BT$38:BT$216,0)),"-")</f>
        <v>-</v>
      </c>
      <c r="Q239" t="str">
        <f>IFERROR(INDEX('貼_小麦(市町村別・公表資料)'!$AH$38:$AH$216,MATCH('貼_小麦(市町村別・公表資料)'!$AG126,'貼_小麦(市町村別・公表資料)'!BZ$38:BZ$216,0)),"-")</f>
        <v>-</v>
      </c>
      <c r="R239" t="str">
        <f>IFERROR(INDEX('貼_小麦(市町村別・公表資料)'!$AH$38:$AH$216,MATCH('貼_小麦(市町村別・公表資料)'!$AG126,'貼_小麦(市町村別・公表資料)'!CF$38:CF$216,0)),"-")</f>
        <v>-</v>
      </c>
      <c r="S239" t="str">
        <f>IFERROR(INDEX('貼_大豆(市町村別・e-stat)'!$C$9:$C$187,MATCH('貼_大豆(市町村別・e-stat)'!$A97,'貼_大豆(市町村別・e-stat)'!J$9:J$187,0)),"-")</f>
        <v>北広島市</v>
      </c>
      <c r="T239" t="str">
        <f>IFERROR(INDEX('貼_大豆(市町村別・e-stat)'!$C$9:$C$187,MATCH('貼_大豆(市町村別・e-stat)'!$A97,'貼_大豆(市町村別・e-stat)'!K$9:K$187,0)),"-")</f>
        <v>湧別町</v>
      </c>
      <c r="U239" t="str">
        <f>IFERROR(INDEX('貼_大豆(市町村別・e-stat)'!$C$9:$C$187,MATCH('貼_大豆(市町村別・e-stat)'!$A97,'貼_大豆(市町村別・e-stat)'!L$9:L$187,0)),"-")</f>
        <v>雨竜町</v>
      </c>
      <c r="V239" t="str">
        <f>IFERROR(INDEX('貼_てんさい(市町村別・e-stat)'!$D$9:$D$187,MATCH('貼_てんさい(市町村別・e-stat)'!$A97,'貼_てんさい(市町村別・e-stat)'!K$9:K$187,0)),"-")</f>
        <v>-</v>
      </c>
      <c r="W239" t="str">
        <f>IFERROR(INDEX('貼_てんさい(市町村別・e-stat)'!$D$9:$D$187,MATCH('貼_てんさい(市町村別・e-stat)'!$A97,'貼_てんさい(市町村別・e-stat)'!L$9:L$187,0)),"-")</f>
        <v>-</v>
      </c>
      <c r="X239" t="str">
        <f>IFERROR(INDEX('貼_てんさい(市町村別・e-stat)'!$D$9:$D$187,MATCH('貼_てんさい(市町村別・e-stat)'!$A97,'貼_てんさい(市町村別・e-stat)'!M$9:M$187,0)),"-")</f>
        <v>-</v>
      </c>
      <c r="Y239" t="str">
        <f>IFERROR(INDEX('貼_そば(市町村別・e-stat)'!$D$9:$D$187,MATCH('貼_そば(市町村別・e-stat)'!$A97,'貼_そば(市町村別・e-stat)'!K$9:K$187,0)),"-")</f>
        <v>-</v>
      </c>
      <c r="Z239" t="str">
        <f>IFERROR(INDEX('貼_そば(市町村別・e-stat)'!$D$9:$D$187,MATCH('貼_そば(市町村別・e-stat)'!$A97,'貼_そば(市町村別・e-stat)'!L$9:L$187,0)),"-")</f>
        <v>-</v>
      </c>
      <c r="AA239" t="str">
        <f>IFERROR(INDEX('貼_そば(市町村別・e-stat)'!$D$9:$D$187,MATCH('貼_そば(市町村別・e-stat)'!$A97,'貼_そば(市町村別・e-stat)'!M$9:M$187,0)),"-")</f>
        <v>-</v>
      </c>
      <c r="AB239" t="str">
        <f>IFERROR(INDEX('貼_ばれいしょ(市町村別・公表資料)'!$M$16:$M$194,MATCH('貼_ばれいしょ(市町村別・公表資料)'!$L104,'貼_ばれいしょ(市町村別・公表資料)'!O$16:O$194,0)),"-")</f>
        <v>沼田町</v>
      </c>
      <c r="AC239" t="str">
        <f>IFERROR(INDEX('貼_ばれいしょ(市町村別・公表資料)'!$M$16:$M$194,MATCH('貼_ばれいしょ(市町村別・公表資料)'!$L104,'貼_ばれいしょ(市町村別・公表資料)'!U$16:U$194,0)),"-")</f>
        <v>沼田町</v>
      </c>
      <c r="AD239" t="str">
        <f>IFERROR(INDEX('貼_ばれいしょ(市町村別・公表資料)'!$M$16:$M$194,MATCH('貼_ばれいしょ(市町村別・公表資料)'!$L104,'貼_ばれいしょ(市町村別・公表資料)'!AA$16:AA$194,0)),"-")</f>
        <v>赤井川村</v>
      </c>
      <c r="AE239" t="str">
        <f>IFERROR(INDEX('貼_なたね(市町村別・e-stat)'!$D$9:$D$187,MATCH('貼_なたね(市町村別・e-stat)'!$A97,'貼_なたね(市町村別・e-stat)'!K$9:K$187,0)),"-")</f>
        <v>-</v>
      </c>
      <c r="AF239" t="str">
        <f>IFERROR(INDEX('貼_なたね(市町村別・e-stat)'!$D$9:$D$187,MATCH('貼_なたね(市町村別・e-stat)'!$A97,'貼_なたね(市町村別・e-stat)'!L$9:L$187,0)),"-")</f>
        <v>-</v>
      </c>
      <c r="AG239" t="str">
        <f>IFERROR(INDEX('貼_なたね(市町村別・e-stat)'!$D$9:$D$187,MATCH('貼_なたね(市町村別・e-stat)'!$A97,'貼_なたね(市町村別・e-stat)'!M$9:M$187,0)),"-")</f>
        <v>-</v>
      </c>
    </row>
    <row r="240" spans="3:33">
      <c r="C240">
        <v>90</v>
      </c>
      <c r="D240" t="str">
        <f>IFERROR(INDEX('貼_耕地面積(市町村別・e-stat)'!$D$9:$D$187,MATCH('貼_耕地面積(市町村別・e-stat)'!$A98,'貼_耕地面積(市町村別・e-stat)'!K$9:K$187,0)),"-")</f>
        <v>和寒町</v>
      </c>
      <c r="E240" t="str">
        <f>IFERROR(INDEX('貼_耕地面積(市町村別・e-stat)'!$D$9:$D$187,MATCH('貼_耕地面積(市町村別・e-stat)'!$A98,'貼_耕地面積(市町村別・e-stat)'!L$9:L$187,0)),"-")</f>
        <v>札幌市</v>
      </c>
      <c r="F240" t="str">
        <f>IFERROR(INDEX('貼_耕地面積(市町村別・e-stat)'!$D$9:$D$187,MATCH('貼_耕地面積(市町村別・e-stat)'!$A98,'貼_耕地面積(市町村別・e-stat)'!M$9:M$187,0)),"-")</f>
        <v>洞爺湖町</v>
      </c>
      <c r="G240" t="str">
        <f>IFERROR(INDEX('貼_水稲(市町村別・e-stat)'!$D$9:$D$187,MATCH('貼_水稲(市町村別・e-stat)'!$A98,'貼_水稲(市町村別・e-stat)'!I$9:I$187,0)),"-")</f>
        <v>奥尻町</v>
      </c>
      <c r="H240" t="str">
        <f>IFERROR(INDEX('貼_水稲(市町村別・e-stat)'!$D$9:$D$187,MATCH('貼_水稲(市町村別・e-stat)'!$A98,'貼_水稲(市町村別・e-stat)'!J$9:J$187,0)),"-")</f>
        <v>奥尻町</v>
      </c>
      <c r="I240" t="str">
        <f>IFERROR(INDEX('貼_水稲(市町村別・e-stat)'!$D$9:$D$187,MATCH('貼_水稲(市町村別・e-stat)'!$A98,'貼_水稲(市町村別・e-stat)'!K$9:K$187,0)),"-")</f>
        <v>壮瞥町</v>
      </c>
      <c r="J240" t="str">
        <f>IFERROR(INDEX('貼_小麦(市町村別・e-stat)'!$D$9:$D$187,MATCH('貼_小麦(市町村別・e-stat)'!$A98,'貼_小麦(市町村別・e-stat)'!Z$9:Z$187,0)),"-")</f>
        <v>黒松内町</v>
      </c>
      <c r="K240" t="str">
        <f>IFERROR(INDEX('貼_小麦(市町村別・e-stat)'!$D$9:$D$187,MATCH('貼_小麦(市町村別・e-stat)'!$A98,'貼_小麦(市町村別・e-stat)'!AA$9:AA$187,0)),"-")</f>
        <v>黒松内町</v>
      </c>
      <c r="L240" t="str">
        <f>IFERROR(INDEX('貼_小麦(市町村別・e-stat)'!$D$9:$D$187,MATCH('貼_小麦(市町村別・e-stat)'!$A98,'貼_小麦(市町村別・e-stat)'!AB$9:AB$187,0)),"-")</f>
        <v>共和町</v>
      </c>
      <c r="M240" t="str">
        <f>IFERROR(INDEX('貼_小麦(市町村別・公表資料)'!$AH$38:$AH$216,MATCH('貼_小麦(市町村別・公表資料)'!$AG127,'貼_小麦(市町村別・公表資料)'!BB$38:BB$216,0)),"-")</f>
        <v>豊浦町</v>
      </c>
      <c r="N240" t="str">
        <f>IFERROR(INDEX('貼_小麦(市町村別・公表資料)'!$AH$38:$AH$216,MATCH('貼_小麦(市町村別・公表資料)'!$AG127,'貼_小麦(市町村別・公表資料)'!BH$38:BH$216,0)),"-")</f>
        <v>蘭越町</v>
      </c>
      <c r="O240" t="str">
        <f>IFERROR(INDEX('貼_小麦(市町村別・公表資料)'!$AH$38:$AH$216,MATCH('貼_小麦(市町村別・公表資料)'!$AG127,'貼_小麦(市町村別・公表資料)'!BN$38:BN$216,0)),"-")</f>
        <v>東神楽町</v>
      </c>
      <c r="P240" t="str">
        <f>IFERROR(INDEX('貼_小麦(市町村別・公表資料)'!$AH$38:$AH$216,MATCH('貼_小麦(市町村別・公表資料)'!$AG127,'貼_小麦(市町村別・公表資料)'!BT$38:BT$216,0)),"-")</f>
        <v>-</v>
      </c>
      <c r="Q240" t="str">
        <f>IFERROR(INDEX('貼_小麦(市町村別・公表資料)'!$AH$38:$AH$216,MATCH('貼_小麦(市町村別・公表資料)'!$AG127,'貼_小麦(市町村別・公表資料)'!BZ$38:BZ$216,0)),"-")</f>
        <v>-</v>
      </c>
      <c r="R240" t="str">
        <f>IFERROR(INDEX('貼_小麦(市町村別・公表資料)'!$AH$38:$AH$216,MATCH('貼_小麦(市町村別・公表資料)'!$AG127,'貼_小麦(市町村別・公表資料)'!CF$38:CF$216,0)),"-")</f>
        <v>-</v>
      </c>
      <c r="S240" t="str">
        <f>IFERROR(INDEX('貼_大豆(市町村別・e-stat)'!$C$9:$C$187,MATCH('貼_大豆(市町村別・e-stat)'!$A98,'貼_大豆(市町村別・e-stat)'!J$9:J$187,0)),"-")</f>
        <v>浦臼町</v>
      </c>
      <c r="T240" t="str">
        <f>IFERROR(INDEX('貼_大豆(市町村別・e-stat)'!$C$9:$C$187,MATCH('貼_大豆(市町村別・e-stat)'!$A98,'貼_大豆(市町村別・e-stat)'!K$9:K$187,0)),"-")</f>
        <v>北広島市</v>
      </c>
      <c r="U240" t="str">
        <f>IFERROR(INDEX('貼_大豆(市町村別・e-stat)'!$C$9:$C$187,MATCH('貼_大豆(市町村別・e-stat)'!$A98,'貼_大豆(市町村別・e-stat)'!L$9:L$187,0)),"-")</f>
        <v>共和町</v>
      </c>
      <c r="V240" t="str">
        <f>IFERROR(INDEX('貼_てんさい(市町村別・e-stat)'!$D$9:$D$187,MATCH('貼_てんさい(市町村別・e-stat)'!$A98,'貼_てんさい(市町村別・e-stat)'!K$9:K$187,0)),"-")</f>
        <v>-</v>
      </c>
      <c r="W240" t="str">
        <f>IFERROR(INDEX('貼_てんさい(市町村別・e-stat)'!$D$9:$D$187,MATCH('貼_てんさい(市町村別・e-stat)'!$A98,'貼_てんさい(市町村別・e-stat)'!L$9:L$187,0)),"-")</f>
        <v>-</v>
      </c>
      <c r="X240" t="str">
        <f>IFERROR(INDEX('貼_てんさい(市町村別・e-stat)'!$D$9:$D$187,MATCH('貼_てんさい(市町村別・e-stat)'!$A98,'貼_てんさい(市町村別・e-stat)'!M$9:M$187,0)),"-")</f>
        <v>-</v>
      </c>
      <c r="Y240" t="str">
        <f>IFERROR(INDEX('貼_そば(市町村別・e-stat)'!$D$9:$D$187,MATCH('貼_そば(市町村別・e-stat)'!$A98,'貼_そば(市町村別・e-stat)'!K$9:K$187,0)),"-")</f>
        <v>-</v>
      </c>
      <c r="Z240" t="str">
        <f>IFERROR(INDEX('貼_そば(市町村別・e-stat)'!$D$9:$D$187,MATCH('貼_そば(市町村別・e-stat)'!$A98,'貼_そば(市町村別・e-stat)'!L$9:L$187,0)),"-")</f>
        <v>-</v>
      </c>
      <c r="AA240" t="str">
        <f>IFERROR(INDEX('貼_そば(市町村別・e-stat)'!$D$9:$D$187,MATCH('貼_そば(市町村別・e-stat)'!$A98,'貼_そば(市町村別・e-stat)'!M$9:M$187,0)),"-")</f>
        <v>-</v>
      </c>
      <c r="AB240" t="str">
        <f>IFERROR(INDEX('貼_ばれいしょ(市町村別・公表資料)'!$M$16:$M$194,MATCH('貼_ばれいしょ(市町村別・公表資料)'!$L105,'貼_ばれいしょ(市町村別・公表資料)'!O$16:O$194,0)),"-")</f>
        <v>小樽市</v>
      </c>
      <c r="AC240" t="str">
        <f>IFERROR(INDEX('貼_ばれいしょ(市町村別・公表資料)'!$M$16:$M$194,MATCH('貼_ばれいしょ(市町村別・公表資料)'!$L105,'貼_ばれいしょ(市町村別・公表資料)'!U$16:U$194,0)),"-")</f>
        <v>積丹町</v>
      </c>
      <c r="AD240" t="str">
        <f>IFERROR(INDEX('貼_ばれいしょ(市町村別・公表資料)'!$M$16:$M$194,MATCH('貼_ばれいしょ(市町村別・公表資料)'!$L105,'貼_ばれいしょ(市町村別・公表資料)'!AA$16:AA$194,0)),"-")</f>
        <v>知内町</v>
      </c>
      <c r="AE240" t="str">
        <f>IFERROR(INDEX('貼_なたね(市町村別・e-stat)'!$D$9:$D$187,MATCH('貼_なたね(市町村別・e-stat)'!$A98,'貼_なたね(市町村別・e-stat)'!K$9:K$187,0)),"-")</f>
        <v>-</v>
      </c>
      <c r="AF240" t="str">
        <f>IFERROR(INDEX('貼_なたね(市町村別・e-stat)'!$D$9:$D$187,MATCH('貼_なたね(市町村別・e-stat)'!$A98,'貼_なたね(市町村別・e-stat)'!L$9:L$187,0)),"-")</f>
        <v>-</v>
      </c>
      <c r="AG240" t="str">
        <f>IFERROR(INDEX('貼_なたね(市町村別・e-stat)'!$D$9:$D$187,MATCH('貼_なたね(市町村別・e-stat)'!$A98,'貼_なたね(市町村別・e-stat)'!M$9:M$187,0)),"-")</f>
        <v>-</v>
      </c>
    </row>
    <row r="241" spans="3:33">
      <c r="C241">
        <v>91</v>
      </c>
      <c r="D241" t="str">
        <f>IFERROR(INDEX('貼_耕地面積(市町村別・e-stat)'!$D$9:$D$187,MATCH('貼_耕地面積(市町村別・e-stat)'!$A99,'貼_耕地面積(市町村別・e-stat)'!K$9:K$187,0)),"-")</f>
        <v>幌加内町</v>
      </c>
      <c r="E241" t="str">
        <f>IFERROR(INDEX('貼_耕地面積(市町村別・e-stat)'!$D$9:$D$187,MATCH('貼_耕地面積(市町村別・e-stat)'!$A99,'貼_耕地面積(市町村別・e-stat)'!L$9:L$187,0)),"-")</f>
        <v>岩内町</v>
      </c>
      <c r="F241" t="str">
        <f>IFERROR(INDEX('貼_耕地面積(市町村別・e-stat)'!$D$9:$D$187,MATCH('貼_耕地面積(市町村別・e-stat)'!$A99,'貼_耕地面積(市町村別・e-stat)'!M$9:M$187,0)),"-")</f>
        <v>厚真町</v>
      </c>
      <c r="G241" t="str">
        <f>IFERROR(INDEX('貼_水稲(市町村別・e-stat)'!$D$9:$D$187,MATCH('貼_水稲(市町村別・e-stat)'!$A99,'貼_水稲(市町村別・e-stat)'!I$9:I$187,0)),"-")</f>
        <v>余市町</v>
      </c>
      <c r="H241" t="str">
        <f>IFERROR(INDEX('貼_水稲(市町村別・e-stat)'!$D$9:$D$187,MATCH('貼_水稲(市町村別・e-stat)'!$A99,'貼_水稲(市町村別・e-stat)'!J$9:J$187,0)),"-")</f>
        <v>余市町</v>
      </c>
      <c r="I241" t="str">
        <f>IFERROR(INDEX('貼_水稲(市町村別・e-stat)'!$D$9:$D$187,MATCH('貼_水稲(市町村別・e-stat)'!$A99,'貼_水稲(市町村別・e-stat)'!K$9:K$187,0)),"-")</f>
        <v>訓子府町</v>
      </c>
      <c r="J241" t="str">
        <f>IFERROR(INDEX('貼_小麦(市町村別・e-stat)'!$D$9:$D$187,MATCH('貼_小麦(市町村別・e-stat)'!$A99,'貼_小麦(市町村別・e-stat)'!Z$9:Z$187,0)),"-")</f>
        <v>壮瞥町</v>
      </c>
      <c r="K241" t="str">
        <f>IFERROR(INDEX('貼_小麦(市町村別・e-stat)'!$D$9:$D$187,MATCH('貼_小麦(市町村別・e-stat)'!$A99,'貼_小麦(市町村別・e-stat)'!AA$9:AA$187,0)),"-")</f>
        <v>ニセコ町</v>
      </c>
      <c r="L241" t="str">
        <f>IFERROR(INDEX('貼_小麦(市町村別・e-stat)'!$D$9:$D$187,MATCH('貼_小麦(市町村別・e-stat)'!$A99,'貼_小麦(市町村別・e-stat)'!AB$9:AB$187,0)),"-")</f>
        <v>別海町</v>
      </c>
      <c r="M241" t="str">
        <f>IFERROR(INDEX('貼_小麦(市町村別・公表資料)'!$AH$38:$AH$216,MATCH('貼_小麦(市町村別・公表資料)'!$AG128,'貼_小麦(市町村別・公表資料)'!BB$38:BB$216,0)),"-")</f>
        <v>蘭越町</v>
      </c>
      <c r="N241" t="str">
        <f>IFERROR(INDEX('貼_小麦(市町村別・公表資料)'!$AH$38:$AH$216,MATCH('貼_小麦(市町村別・公表資料)'!$AG128,'貼_小麦(市町村別・公表資料)'!BH$38:BH$216,0)),"-")</f>
        <v>上ノ国町</v>
      </c>
      <c r="O241" t="str">
        <f>IFERROR(INDEX('貼_小麦(市町村別・公表資料)'!$AH$38:$AH$216,MATCH('貼_小麦(市町村別・公表資料)'!$AG128,'貼_小麦(市町村別・公表資料)'!BN$38:BN$216,0)),"-")</f>
        <v>共和町</v>
      </c>
      <c r="P241" t="str">
        <f>IFERROR(INDEX('貼_小麦(市町村別・公表資料)'!$AH$38:$AH$216,MATCH('貼_小麦(市町村別・公表資料)'!$AG128,'貼_小麦(市町村別・公表資料)'!BT$38:BT$216,0)),"-")</f>
        <v>-</v>
      </c>
      <c r="Q241" t="str">
        <f>IFERROR(INDEX('貼_小麦(市町村別・公表資料)'!$AH$38:$AH$216,MATCH('貼_小麦(市町村別・公表資料)'!$AG128,'貼_小麦(市町村別・公表資料)'!BZ$38:BZ$216,0)),"-")</f>
        <v>-</v>
      </c>
      <c r="R241" t="str">
        <f>IFERROR(INDEX('貼_小麦(市町村別・公表資料)'!$AH$38:$AH$216,MATCH('貼_小麦(市町村別・公表資料)'!$AG128,'貼_小麦(市町村別・公表資料)'!CF$38:CF$216,0)),"-")</f>
        <v>-</v>
      </c>
      <c r="S241" t="str">
        <f>IFERROR(INDEX('貼_大豆(市町村別・e-stat)'!$C$9:$C$187,MATCH('貼_大豆(市町村別・e-stat)'!$A99,'貼_大豆(市町村別・e-stat)'!J$9:J$187,0)),"-")</f>
        <v>湧別町</v>
      </c>
      <c r="T241" t="str">
        <f>IFERROR(INDEX('貼_大豆(市町村別・e-stat)'!$C$9:$C$187,MATCH('貼_大豆(市町村別・e-stat)'!$A99,'貼_大豆(市町村別・e-stat)'!K$9:K$187,0)),"-")</f>
        <v>初山別村</v>
      </c>
      <c r="U241" t="str">
        <f>IFERROR(INDEX('貼_大豆(市町村別・e-stat)'!$C$9:$C$187,MATCH('貼_大豆(市町村別・e-stat)'!$A99,'貼_大豆(市町村別・e-stat)'!L$9:L$187,0)),"-")</f>
        <v>留萌市</v>
      </c>
      <c r="V241" t="str">
        <f>IFERROR(INDEX('貼_てんさい(市町村別・e-stat)'!$D$9:$D$187,MATCH('貼_てんさい(市町村別・e-stat)'!$A99,'貼_てんさい(市町村別・e-stat)'!K$9:K$187,0)),"-")</f>
        <v>-</v>
      </c>
      <c r="W241" t="str">
        <f>IFERROR(INDEX('貼_てんさい(市町村別・e-stat)'!$D$9:$D$187,MATCH('貼_てんさい(市町村別・e-stat)'!$A99,'貼_てんさい(市町村別・e-stat)'!L$9:L$187,0)),"-")</f>
        <v>-</v>
      </c>
      <c r="X241" t="str">
        <f>IFERROR(INDEX('貼_てんさい(市町村別・e-stat)'!$D$9:$D$187,MATCH('貼_てんさい(市町村別・e-stat)'!$A99,'貼_てんさい(市町村別・e-stat)'!M$9:M$187,0)),"-")</f>
        <v>-</v>
      </c>
      <c r="Y241" t="str">
        <f>IFERROR(INDEX('貼_そば(市町村別・e-stat)'!$D$9:$D$187,MATCH('貼_そば(市町村別・e-stat)'!$A99,'貼_そば(市町村別・e-stat)'!K$9:K$187,0)),"-")</f>
        <v>-</v>
      </c>
      <c r="Z241" t="str">
        <f>IFERROR(INDEX('貼_そば(市町村別・e-stat)'!$D$9:$D$187,MATCH('貼_そば(市町村別・e-stat)'!$A99,'貼_そば(市町村別・e-stat)'!L$9:L$187,0)),"-")</f>
        <v>-</v>
      </c>
      <c r="AA241" t="str">
        <f>IFERROR(INDEX('貼_そば(市町村別・e-stat)'!$D$9:$D$187,MATCH('貼_そば(市町村別・e-stat)'!$A99,'貼_そば(市町村別・e-stat)'!M$9:M$187,0)),"-")</f>
        <v>-</v>
      </c>
      <c r="AB241" t="str">
        <f>IFERROR(INDEX('貼_ばれいしょ(市町村別・公表資料)'!$M$16:$M$194,MATCH('貼_ばれいしょ(市町村別・公表資料)'!$L106,'貼_ばれいしょ(市町村別・公表資料)'!O$16:O$194,0)),"-")</f>
        <v>美唄市</v>
      </c>
      <c r="AC241" t="str">
        <f>IFERROR(INDEX('貼_ばれいしょ(市町村別・公表資料)'!$M$16:$M$194,MATCH('貼_ばれいしょ(市町村別・公表資料)'!$L106,'貼_ばれいしょ(市町村別・公表資料)'!U$16:U$194,0)),"-")</f>
        <v>美唄市</v>
      </c>
      <c r="AD241" t="str">
        <f>IFERROR(INDEX('貼_ばれいしょ(市町村別・公表資料)'!$M$16:$M$194,MATCH('貼_ばれいしょ(市町村別・公表資料)'!$L106,'貼_ばれいしょ(市町村別・公表資料)'!AA$16:AA$194,0)),"-")</f>
        <v>八雲町</v>
      </c>
      <c r="AE241" t="str">
        <f>IFERROR(INDEX('貼_なたね(市町村別・e-stat)'!$D$9:$D$187,MATCH('貼_なたね(市町村別・e-stat)'!$A99,'貼_なたね(市町村別・e-stat)'!K$9:K$187,0)),"-")</f>
        <v>-</v>
      </c>
      <c r="AF241" t="str">
        <f>IFERROR(INDEX('貼_なたね(市町村別・e-stat)'!$D$9:$D$187,MATCH('貼_なたね(市町村別・e-stat)'!$A99,'貼_なたね(市町村別・e-stat)'!L$9:L$187,0)),"-")</f>
        <v>-</v>
      </c>
      <c r="AG241" t="str">
        <f>IFERROR(INDEX('貼_なたね(市町村別・e-stat)'!$D$9:$D$187,MATCH('貼_なたね(市町村別・e-stat)'!$A99,'貼_なたね(市町村別・e-stat)'!M$9:M$187,0)),"-")</f>
        <v>-</v>
      </c>
    </row>
    <row r="242" spans="3:33">
      <c r="C242">
        <v>92</v>
      </c>
      <c r="D242" t="str">
        <f>IFERROR(INDEX('貼_耕地面積(市町村別・e-stat)'!$D$9:$D$187,MATCH('貼_耕地面積(市町村別・e-stat)'!$A100,'貼_耕地面積(市町村別・e-stat)'!K$9:K$187,0)),"-")</f>
        <v>倶知安町</v>
      </c>
      <c r="E242" t="str">
        <f>IFERROR(INDEX('貼_耕地面積(市町村別・e-stat)'!$D$9:$D$187,MATCH('貼_耕地面積(市町村別・e-stat)'!$A100,'貼_耕地面積(市町村別・e-stat)'!L$9:L$187,0)),"-")</f>
        <v>夕張市</v>
      </c>
      <c r="F242" t="str">
        <f>IFERROR(INDEX('貼_耕地面積(市町村別・e-stat)'!$D$9:$D$187,MATCH('貼_耕地面積(市町村別・e-stat)'!$A100,'貼_耕地面積(市町村別・e-stat)'!M$9:M$187,0)),"-")</f>
        <v>留寿都村</v>
      </c>
      <c r="G242" t="str">
        <f>IFERROR(INDEX('貼_水稲(市町村別・e-stat)'!$D$9:$D$187,MATCH('貼_水稲(市町村別・e-stat)'!$A100,'貼_水稲(市町村別・e-stat)'!I$9:I$187,0)),"-")</f>
        <v>様似町</v>
      </c>
      <c r="H242" t="str">
        <f>IFERROR(INDEX('貼_水稲(市町村別・e-stat)'!$D$9:$D$187,MATCH('貼_水稲(市町村別・e-stat)'!$A100,'貼_水稲(市町村別・e-stat)'!J$9:J$187,0)),"-")</f>
        <v>様似町</v>
      </c>
      <c r="I242" t="str">
        <f>IFERROR(INDEX('貼_水稲(市町村別・e-stat)'!$D$9:$D$187,MATCH('貼_水稲(市町村別・e-stat)'!$A100,'貼_水稲(市町村別・e-stat)'!K$9:K$187,0)),"-")</f>
        <v>知内町</v>
      </c>
      <c r="J242" t="str">
        <f>IFERROR(INDEX('貼_小麦(市町村別・e-stat)'!$D$9:$D$187,MATCH('貼_小麦(市町村別・e-stat)'!$A100,'貼_小麦(市町村別・e-stat)'!Z$9:Z$187,0)),"-")</f>
        <v>平取町</v>
      </c>
      <c r="K242" t="str">
        <f>IFERROR(INDEX('貼_小麦(市町村別・e-stat)'!$D$9:$D$187,MATCH('貼_小麦(市町村別・e-stat)'!$A100,'貼_小麦(市町村別・e-stat)'!AA$9:AA$187,0)),"-")</f>
        <v>上ノ国町</v>
      </c>
      <c r="L242" t="str">
        <f>IFERROR(INDEX('貼_小麦(市町村別・e-stat)'!$D$9:$D$187,MATCH('貼_小麦(市町村別・e-stat)'!$A100,'貼_小麦(市町村別・e-stat)'!AB$9:AB$187,0)),"-")</f>
        <v>苫前町</v>
      </c>
      <c r="M242" t="str">
        <f>IFERROR(INDEX('貼_小麦(市町村別・公表資料)'!$AH$38:$AH$216,MATCH('貼_小麦(市町村別・公表資料)'!$AG129,'貼_小麦(市町村別・公表資料)'!BB$38:BB$216,0)),"-")</f>
        <v>江差町</v>
      </c>
      <c r="N242" t="str">
        <f>IFERROR(INDEX('貼_小麦(市町村別・公表資料)'!$AH$38:$AH$216,MATCH('貼_小麦(市町村別・公表資料)'!$AG129,'貼_小麦(市町村別・公表資料)'!BH$38:BH$216,0)),"-")</f>
        <v>別海町</v>
      </c>
      <c r="O242" t="str">
        <f>IFERROR(INDEX('貼_小麦(市町村別・公表資料)'!$AH$38:$AH$216,MATCH('貼_小麦(市町村別・公表資料)'!$AG129,'貼_小麦(市町村別・公表資料)'!BN$38:BN$216,0)),"-")</f>
        <v>旭川市</v>
      </c>
      <c r="P242" t="str">
        <f>IFERROR(INDEX('貼_小麦(市町村別・公表資料)'!$AH$38:$AH$216,MATCH('貼_小麦(市町村別・公表資料)'!$AG129,'貼_小麦(市町村別・公表資料)'!BT$38:BT$216,0)),"-")</f>
        <v>-</v>
      </c>
      <c r="Q242" t="str">
        <f>IFERROR(INDEX('貼_小麦(市町村別・公表資料)'!$AH$38:$AH$216,MATCH('貼_小麦(市町村別・公表資料)'!$AG129,'貼_小麦(市町村別・公表資料)'!BZ$38:BZ$216,0)),"-")</f>
        <v>-</v>
      </c>
      <c r="R242" t="str">
        <f>IFERROR(INDEX('貼_小麦(市町村別・公表資料)'!$AH$38:$AH$216,MATCH('貼_小麦(市町村別・公表資料)'!$AG129,'貼_小麦(市町村別・公表資料)'!CF$38:CF$216,0)),"-")</f>
        <v>-</v>
      </c>
      <c r="S242" t="str">
        <f>IFERROR(INDEX('貼_大豆(市町村別・e-stat)'!$C$9:$C$187,MATCH('貼_大豆(市町村別・e-stat)'!$A100,'貼_大豆(市町村別・e-stat)'!J$9:J$187,0)),"-")</f>
        <v>平取町</v>
      </c>
      <c r="T242" t="str">
        <f>IFERROR(INDEX('貼_大豆(市町村別・e-stat)'!$C$9:$C$187,MATCH('貼_大豆(市町村別・e-stat)'!$A100,'貼_大豆(市町村別・e-stat)'!K$9:K$187,0)),"-")</f>
        <v>平取町</v>
      </c>
      <c r="U242" t="str">
        <f>IFERROR(INDEX('貼_大豆(市町村別・e-stat)'!$C$9:$C$187,MATCH('貼_大豆(市町村別・e-stat)'!$A100,'貼_大豆(市町村別・e-stat)'!L$9:L$187,0)),"-")</f>
        <v>三笠市</v>
      </c>
      <c r="V242" t="str">
        <f>IFERROR(INDEX('貼_てんさい(市町村別・e-stat)'!$D$9:$D$187,MATCH('貼_てんさい(市町村別・e-stat)'!$A100,'貼_てんさい(市町村別・e-stat)'!K$9:K$187,0)),"-")</f>
        <v>-</v>
      </c>
      <c r="W242" t="str">
        <f>IFERROR(INDEX('貼_てんさい(市町村別・e-stat)'!$D$9:$D$187,MATCH('貼_てんさい(市町村別・e-stat)'!$A100,'貼_てんさい(市町村別・e-stat)'!L$9:L$187,0)),"-")</f>
        <v>-</v>
      </c>
      <c r="X242" t="str">
        <f>IFERROR(INDEX('貼_てんさい(市町村別・e-stat)'!$D$9:$D$187,MATCH('貼_てんさい(市町村別・e-stat)'!$A100,'貼_てんさい(市町村別・e-stat)'!M$9:M$187,0)),"-")</f>
        <v>-</v>
      </c>
      <c r="Y242" t="str">
        <f>IFERROR(INDEX('貼_そば(市町村別・e-stat)'!$D$9:$D$187,MATCH('貼_そば(市町村別・e-stat)'!$A100,'貼_そば(市町村別・e-stat)'!K$9:K$187,0)),"-")</f>
        <v>-</v>
      </c>
      <c r="Z242" t="str">
        <f>IFERROR(INDEX('貼_そば(市町村別・e-stat)'!$D$9:$D$187,MATCH('貼_そば(市町村別・e-stat)'!$A100,'貼_そば(市町村別・e-stat)'!L$9:L$187,0)),"-")</f>
        <v>-</v>
      </c>
      <c r="AA242" t="str">
        <f>IFERROR(INDEX('貼_そば(市町村別・e-stat)'!$D$9:$D$187,MATCH('貼_そば(市町村別・e-stat)'!$A100,'貼_そば(市町村別・e-stat)'!M$9:M$187,0)),"-")</f>
        <v>-</v>
      </c>
      <c r="AB242" t="str">
        <f>IFERROR(INDEX('貼_ばれいしょ(市町村別・公表資料)'!$M$16:$M$194,MATCH('貼_ばれいしょ(市町村別・公表資料)'!$L107,'貼_ばれいしょ(市町村別・公表資料)'!O$16:O$194,0)),"-")</f>
        <v>積丹町</v>
      </c>
      <c r="AC242" t="str">
        <f>IFERROR(INDEX('貼_ばれいしょ(市町村別・公表資料)'!$M$16:$M$194,MATCH('貼_ばれいしょ(市町村別・公表資料)'!$L107,'貼_ばれいしょ(市町村別・公表資料)'!U$16:U$194,0)),"-")</f>
        <v>東神楽町</v>
      </c>
      <c r="AD242" t="str">
        <f>IFERROR(INDEX('貼_ばれいしょ(市町村別・公表資料)'!$M$16:$M$194,MATCH('貼_ばれいしょ(市町村別・公表資料)'!$L107,'貼_ばれいしょ(市町村別・公表資料)'!AA$16:AA$194,0)),"-")</f>
        <v>三笠市</v>
      </c>
      <c r="AE242" t="str">
        <f>IFERROR(INDEX('貼_なたね(市町村別・e-stat)'!$D$9:$D$187,MATCH('貼_なたね(市町村別・e-stat)'!$A100,'貼_なたね(市町村別・e-stat)'!K$9:K$187,0)),"-")</f>
        <v>-</v>
      </c>
      <c r="AF242" t="str">
        <f>IFERROR(INDEX('貼_なたね(市町村別・e-stat)'!$D$9:$D$187,MATCH('貼_なたね(市町村別・e-stat)'!$A100,'貼_なたね(市町村別・e-stat)'!L$9:L$187,0)),"-")</f>
        <v>-</v>
      </c>
      <c r="AG242" t="str">
        <f>IFERROR(INDEX('貼_なたね(市町村別・e-stat)'!$D$9:$D$187,MATCH('貼_なたね(市町村別・e-stat)'!$A100,'貼_なたね(市町村別・e-stat)'!M$9:M$187,0)),"-")</f>
        <v>-</v>
      </c>
    </row>
    <row r="243" spans="3:33">
      <c r="C243">
        <v>93</v>
      </c>
      <c r="D243" t="str">
        <f>IFERROR(INDEX('貼_耕地面積(市町村別・e-stat)'!$D$9:$D$187,MATCH('貼_耕地面積(市町村別・e-stat)'!$A101,'貼_耕地面積(市町村別・e-stat)'!K$9:K$187,0)),"-")</f>
        <v>当麻町</v>
      </c>
      <c r="E243" t="str">
        <f>IFERROR(INDEX('貼_耕地面積(市町村別・e-stat)'!$D$9:$D$187,MATCH('貼_耕地面積(市町村別・e-stat)'!$A101,'貼_耕地面積(市町村別・e-stat)'!L$9:L$187,0)),"-")</f>
        <v>豊浦町</v>
      </c>
      <c r="F243" t="str">
        <f>IFERROR(INDEX('貼_耕地面積(市町村別・e-stat)'!$D$9:$D$187,MATCH('貼_耕地面積(市町村別・e-stat)'!$A101,'貼_耕地面積(市町村別・e-stat)'!M$9:M$187,0)),"-")</f>
        <v>当別町</v>
      </c>
      <c r="G243" t="str">
        <f>IFERROR(INDEX('貼_水稲(市町村別・e-stat)'!$D$9:$D$187,MATCH('貼_水稲(市町村別・e-stat)'!$A101,'貼_水稲(市町村別・e-stat)'!I$9:I$187,0)),"-")</f>
        <v>浦河町</v>
      </c>
      <c r="H243" t="str">
        <f>IFERROR(INDEX('貼_水稲(市町村別・e-stat)'!$D$9:$D$187,MATCH('貼_水稲(市町村別・e-stat)'!$A101,'貼_水稲(市町村別・e-stat)'!J$9:J$187,0)),"-")</f>
        <v>浦河町</v>
      </c>
      <c r="I243" t="str">
        <f>IFERROR(INDEX('貼_水稲(市町村別・e-stat)'!$D$9:$D$187,MATCH('貼_水稲(市町村別・e-stat)'!$A101,'貼_水稲(市町村別・e-stat)'!K$9:K$187,0)),"-")</f>
        <v>洞爺湖町</v>
      </c>
      <c r="J243" t="str">
        <f>IFERROR(INDEX('貼_小麦(市町村別・e-stat)'!$D$9:$D$187,MATCH('貼_小麦(市町村別・e-stat)'!$A101,'貼_小麦(市町村別・e-stat)'!Z$9:Z$187,0)),"-")</f>
        <v>鷹栖町</v>
      </c>
      <c r="K243" t="str">
        <f>IFERROR(INDEX('貼_小麦(市町村別・e-stat)'!$D$9:$D$187,MATCH('貼_小麦(市町村別・e-stat)'!$A101,'貼_小麦(市町村別・e-stat)'!AA$9:AA$187,0)),"-")</f>
        <v>壮瞥町</v>
      </c>
      <c r="L243" t="str">
        <f>IFERROR(INDEX('貼_小麦(市町村別・e-stat)'!$D$9:$D$187,MATCH('貼_小麦(市町村別・e-stat)'!$A101,'貼_小麦(市町村別・e-stat)'!AB$9:AB$187,0)),"-")</f>
        <v>奈井江町</v>
      </c>
      <c r="M243" t="str">
        <f>IFERROR(INDEX('貼_小麦(市町村別・公表資料)'!$AH$38:$AH$216,MATCH('貼_小麦(市町村別・公表資料)'!$AG130,'貼_小麦(市町村別・公表資料)'!BB$38:BB$216,0)),"-")</f>
        <v>別海町</v>
      </c>
      <c r="N243" t="str">
        <f>IFERROR(INDEX('貼_小麦(市町村別・公表資料)'!$AH$38:$AH$216,MATCH('貼_小麦(市町村別・公表資料)'!$AG130,'貼_小麦(市町村別・公表資料)'!BH$38:BH$216,0)),"-")</f>
        <v>江差町</v>
      </c>
      <c r="O243" t="str">
        <f>IFERROR(INDEX('貼_小麦(市町村別・公表資料)'!$AH$38:$AH$216,MATCH('貼_小麦(市町村別・公表資料)'!$AG130,'貼_小麦(市町村別・公表資料)'!BN$38:BN$216,0)),"-")</f>
        <v>奈井江町</v>
      </c>
      <c r="P243" t="str">
        <f>IFERROR(INDEX('貼_小麦(市町村別・公表資料)'!$AH$38:$AH$216,MATCH('貼_小麦(市町村別・公表資料)'!$AG130,'貼_小麦(市町村別・公表資料)'!BT$38:BT$216,0)),"-")</f>
        <v>-</v>
      </c>
      <c r="Q243" t="str">
        <f>IFERROR(INDEX('貼_小麦(市町村別・公表資料)'!$AH$38:$AH$216,MATCH('貼_小麦(市町村別・公表資料)'!$AG130,'貼_小麦(市町村別・公表資料)'!BZ$38:BZ$216,0)),"-")</f>
        <v>-</v>
      </c>
      <c r="R243" t="str">
        <f>IFERROR(INDEX('貼_小麦(市町村別・公表資料)'!$AH$38:$AH$216,MATCH('貼_小麦(市町村別・公表資料)'!$AG130,'貼_小麦(市町村別・公表資料)'!CF$38:CF$216,0)),"-")</f>
        <v>-</v>
      </c>
      <c r="S243" t="str">
        <f>IFERROR(INDEX('貼_大豆(市町村別・e-stat)'!$C$9:$C$187,MATCH('貼_大豆(市町村別・e-stat)'!$A101,'貼_大豆(市町村別・e-stat)'!J$9:J$187,0)),"-")</f>
        <v>江差町</v>
      </c>
      <c r="T243" t="str">
        <f>IFERROR(INDEX('貼_大豆(市町村別・e-stat)'!$C$9:$C$187,MATCH('貼_大豆(市町村別・e-stat)'!$A101,'貼_大豆(市町村別・e-stat)'!K$9:K$187,0)),"-")</f>
        <v>上川町</v>
      </c>
      <c r="U243" t="str">
        <f>IFERROR(INDEX('貼_大豆(市町村別・e-stat)'!$C$9:$C$187,MATCH('貼_大豆(市町村別・e-stat)'!$A101,'貼_大豆(市町村別・e-stat)'!L$9:L$187,0)),"-")</f>
        <v>石狩市</v>
      </c>
      <c r="V243" t="str">
        <f>IFERROR(INDEX('貼_てんさい(市町村別・e-stat)'!$D$9:$D$187,MATCH('貼_てんさい(市町村別・e-stat)'!$A101,'貼_てんさい(市町村別・e-stat)'!K$9:K$187,0)),"-")</f>
        <v>-</v>
      </c>
      <c r="W243" t="str">
        <f>IFERROR(INDEX('貼_てんさい(市町村別・e-stat)'!$D$9:$D$187,MATCH('貼_てんさい(市町村別・e-stat)'!$A101,'貼_てんさい(市町村別・e-stat)'!L$9:L$187,0)),"-")</f>
        <v>-</v>
      </c>
      <c r="X243" t="str">
        <f>IFERROR(INDEX('貼_てんさい(市町村別・e-stat)'!$D$9:$D$187,MATCH('貼_てんさい(市町村別・e-stat)'!$A101,'貼_てんさい(市町村別・e-stat)'!M$9:M$187,0)),"-")</f>
        <v>-</v>
      </c>
      <c r="Y243" t="str">
        <f>IFERROR(INDEX('貼_そば(市町村別・e-stat)'!$D$9:$D$187,MATCH('貼_そば(市町村別・e-stat)'!$A101,'貼_そば(市町村別・e-stat)'!K$9:K$187,0)),"-")</f>
        <v>-</v>
      </c>
      <c r="Z243" t="str">
        <f>IFERROR(INDEX('貼_そば(市町村別・e-stat)'!$D$9:$D$187,MATCH('貼_そば(市町村別・e-stat)'!$A101,'貼_そば(市町村別・e-stat)'!L$9:L$187,0)),"-")</f>
        <v>-</v>
      </c>
      <c r="AA243" t="str">
        <f>IFERROR(INDEX('貼_そば(市町村別・e-stat)'!$D$9:$D$187,MATCH('貼_そば(市町村別・e-stat)'!$A101,'貼_そば(市町村別・e-stat)'!M$9:M$187,0)),"-")</f>
        <v>-</v>
      </c>
      <c r="AB243" t="str">
        <f>IFERROR(INDEX('貼_ばれいしょ(市町村別・公表資料)'!$M$16:$M$194,MATCH('貼_ばれいしょ(市町村別・公表資料)'!$L108,'貼_ばれいしょ(市町村別・公表資料)'!O$16:O$194,0)),"-")</f>
        <v>釧路市</v>
      </c>
      <c r="AC243" t="str">
        <f>IFERROR(INDEX('貼_ばれいしょ(市町村別・公表資料)'!$M$16:$M$194,MATCH('貼_ばれいしょ(市町村別・公表資料)'!$L108,'貼_ばれいしょ(市町村別・公表資料)'!U$16:U$194,0)),"-")</f>
        <v>小樽市</v>
      </c>
      <c r="AD243" t="str">
        <f>IFERROR(INDEX('貼_ばれいしょ(市町村別・公表資料)'!$M$16:$M$194,MATCH('貼_ばれいしょ(市町村別・公表資料)'!$L108,'貼_ばれいしょ(市町村別・公表資料)'!AA$16:AA$194,0)),"-")</f>
        <v>月形町</v>
      </c>
      <c r="AE243" t="str">
        <f>IFERROR(INDEX('貼_なたね(市町村別・e-stat)'!$D$9:$D$187,MATCH('貼_なたね(市町村別・e-stat)'!$A101,'貼_なたね(市町村別・e-stat)'!K$9:K$187,0)),"-")</f>
        <v>-</v>
      </c>
      <c r="AF243" t="str">
        <f>IFERROR(INDEX('貼_なたね(市町村別・e-stat)'!$D$9:$D$187,MATCH('貼_なたね(市町村別・e-stat)'!$A101,'貼_なたね(市町村別・e-stat)'!L$9:L$187,0)),"-")</f>
        <v>-</v>
      </c>
      <c r="AG243" t="str">
        <f>IFERROR(INDEX('貼_なたね(市町村別・e-stat)'!$D$9:$D$187,MATCH('貼_なたね(市町村別・e-stat)'!$A101,'貼_なたね(市町村別・e-stat)'!M$9:M$187,0)),"-")</f>
        <v>-</v>
      </c>
    </row>
    <row r="244" spans="3:33">
      <c r="C244">
        <v>94</v>
      </c>
      <c r="D244" t="str">
        <f>IFERROR(INDEX('貼_耕地面積(市町村別・e-stat)'!$D$9:$D$187,MATCH('貼_耕地面積(市町村別・e-stat)'!$A102,'貼_耕地面積(市町村別・e-stat)'!K$9:K$187,0)),"-")</f>
        <v>鷹栖町</v>
      </c>
      <c r="E244" t="str">
        <f>IFERROR(INDEX('貼_耕地面積(市町村別・e-stat)'!$D$9:$D$187,MATCH('貼_耕地面積(市町村別・e-stat)'!$A102,'貼_耕地面積(市町村別・e-stat)'!L$9:L$187,0)),"-")</f>
        <v>洞爺湖町</v>
      </c>
      <c r="F244" t="str">
        <f>IFERROR(INDEX('貼_耕地面積(市町村別・e-stat)'!$D$9:$D$187,MATCH('貼_耕地面積(市町村別・e-stat)'!$A102,'貼_耕地面積(市町村別・e-stat)'!M$9:M$187,0)),"-")</f>
        <v>長万部町</v>
      </c>
      <c r="G244" t="str">
        <f>IFERROR(INDEX('貼_水稲(市町村別・e-stat)'!$D$9:$D$187,MATCH('貼_水稲(市町村別・e-stat)'!$A102,'貼_水稲(市町村別・e-stat)'!I$9:I$187,0)),"-")</f>
        <v>福島町</v>
      </c>
      <c r="H244" t="str">
        <f>IFERROR(INDEX('貼_水稲(市町村別・e-stat)'!$D$9:$D$187,MATCH('貼_水稲(市町村別・e-stat)'!$A102,'貼_水稲(市町村別・e-stat)'!J$9:J$187,0)),"-")</f>
        <v>福島町</v>
      </c>
      <c r="I244" t="str">
        <f>IFERROR(INDEX('貼_水稲(市町村別・e-stat)'!$D$9:$D$187,MATCH('貼_水稲(市町村別・e-stat)'!$A102,'貼_水稲(市町村別・e-stat)'!K$9:K$187,0)),"-")</f>
        <v>古平町</v>
      </c>
      <c r="J244" t="str">
        <f>IFERROR(INDEX('貼_小麦(市町村別・e-stat)'!$D$9:$D$187,MATCH('貼_小麦(市町村別・e-stat)'!$A102,'貼_小麦(市町村別・e-stat)'!Z$9:Z$187,0)),"-")</f>
        <v>蘭越町</v>
      </c>
      <c r="K244" t="str">
        <f>IFERROR(INDEX('貼_小麦(市町村別・e-stat)'!$D$9:$D$187,MATCH('貼_小麦(市町村別・e-stat)'!$A102,'貼_小麦(市町村別・e-stat)'!AA$9:AA$187,0)),"-")</f>
        <v>浦臼町</v>
      </c>
      <c r="L244" t="str">
        <f>IFERROR(INDEX('貼_小麦(市町村別・e-stat)'!$D$9:$D$187,MATCH('貼_小麦(市町村別・e-stat)'!$A102,'貼_小麦(市町村別・e-stat)'!AB$9:AB$187,0)),"-")</f>
        <v>石狩市</v>
      </c>
      <c r="M244" t="str">
        <f>IFERROR(INDEX('貼_小麦(市町村別・公表資料)'!$AH$38:$AH$216,MATCH('貼_小麦(市町村別・公表資料)'!$AG131,'貼_小麦(市町村別・公表資料)'!BB$38:BB$216,0)),"-")</f>
        <v>留萌市</v>
      </c>
      <c r="N244" t="str">
        <f>IFERROR(INDEX('貼_小麦(市町村別・公表資料)'!$AH$38:$AH$216,MATCH('貼_小麦(市町村別・公表資料)'!$AG131,'貼_小麦(市町村別・公表資料)'!BH$38:BH$216,0)),"-")</f>
        <v>留萌市</v>
      </c>
      <c r="O244" t="str">
        <f>IFERROR(INDEX('貼_小麦(市町村別・公表資料)'!$AH$38:$AH$216,MATCH('貼_小麦(市町村別・公表資料)'!$AG131,'貼_小麦(市町村別・公表資料)'!BN$38:BN$216,0)),"-")</f>
        <v>蘭越町</v>
      </c>
      <c r="P244" t="str">
        <f>IFERROR(INDEX('貼_小麦(市町村別・公表資料)'!$AH$38:$AH$216,MATCH('貼_小麦(市町村別・公表資料)'!$AG131,'貼_小麦(市町村別・公表資料)'!BT$38:BT$216,0)),"-")</f>
        <v>-</v>
      </c>
      <c r="Q244" t="str">
        <f>IFERROR(INDEX('貼_小麦(市町村別・公表資料)'!$AH$38:$AH$216,MATCH('貼_小麦(市町村別・公表資料)'!$AG131,'貼_小麦(市町村別・公表資料)'!BZ$38:BZ$216,0)),"-")</f>
        <v>-</v>
      </c>
      <c r="R244" t="str">
        <f>IFERROR(INDEX('貼_小麦(市町村別・公表資料)'!$AH$38:$AH$216,MATCH('貼_小麦(市町村別・公表資料)'!$AG131,'貼_小麦(市町村別・公表資料)'!CF$38:CF$216,0)),"-")</f>
        <v>-</v>
      </c>
      <c r="S244" t="str">
        <f>IFERROR(INDEX('貼_大豆(市町村別・e-stat)'!$C$9:$C$187,MATCH('貼_大豆(市町村別・e-stat)'!$A102,'貼_大豆(市町村別・e-stat)'!J$9:J$187,0)),"-")</f>
        <v>上川町</v>
      </c>
      <c r="T244" t="str">
        <f>IFERROR(INDEX('貼_大豆(市町村別・e-stat)'!$C$9:$C$187,MATCH('貼_大豆(市町村別・e-stat)'!$A102,'貼_大豆(市町村別・e-stat)'!K$9:K$187,0)),"-")</f>
        <v>秩父別町</v>
      </c>
      <c r="U244" t="str">
        <f>IFERROR(INDEX('貼_大豆(市町村別・e-stat)'!$C$9:$C$187,MATCH('貼_大豆(市町村別・e-stat)'!$A102,'貼_大豆(市町村別・e-stat)'!L$9:L$187,0)),"-")</f>
        <v>壮瞥町</v>
      </c>
      <c r="V244" t="str">
        <f>IFERROR(INDEX('貼_てんさい(市町村別・e-stat)'!$D$9:$D$187,MATCH('貼_てんさい(市町村別・e-stat)'!$A102,'貼_てんさい(市町村別・e-stat)'!K$9:K$187,0)),"-")</f>
        <v>-</v>
      </c>
      <c r="W244" t="str">
        <f>IFERROR(INDEX('貼_てんさい(市町村別・e-stat)'!$D$9:$D$187,MATCH('貼_てんさい(市町村別・e-stat)'!$A102,'貼_てんさい(市町村別・e-stat)'!L$9:L$187,0)),"-")</f>
        <v>-</v>
      </c>
      <c r="X244" t="str">
        <f>IFERROR(INDEX('貼_てんさい(市町村別・e-stat)'!$D$9:$D$187,MATCH('貼_てんさい(市町村別・e-stat)'!$A102,'貼_てんさい(市町村別・e-stat)'!M$9:M$187,0)),"-")</f>
        <v>-</v>
      </c>
      <c r="Y244" t="str">
        <f>IFERROR(INDEX('貼_そば(市町村別・e-stat)'!$D$9:$D$187,MATCH('貼_そば(市町村別・e-stat)'!$A102,'貼_そば(市町村別・e-stat)'!K$9:K$187,0)),"-")</f>
        <v>-</v>
      </c>
      <c r="Z244" t="str">
        <f>IFERROR(INDEX('貼_そば(市町村別・e-stat)'!$D$9:$D$187,MATCH('貼_そば(市町村別・e-stat)'!$A102,'貼_そば(市町村別・e-stat)'!L$9:L$187,0)),"-")</f>
        <v>-</v>
      </c>
      <c r="AA244" t="str">
        <f>IFERROR(INDEX('貼_そば(市町村別・e-stat)'!$D$9:$D$187,MATCH('貼_そば(市町村別・e-stat)'!$A102,'貼_そば(市町村別・e-stat)'!M$9:M$187,0)),"-")</f>
        <v>-</v>
      </c>
      <c r="AB244" t="str">
        <f>IFERROR(INDEX('貼_ばれいしょ(市町村別・公表資料)'!$M$16:$M$194,MATCH('貼_ばれいしょ(市町村別・公表資料)'!$L109,'貼_ばれいしょ(市町村別・公表資料)'!O$16:O$194,0)),"-")</f>
        <v>三笠市</v>
      </c>
      <c r="AC244" t="str">
        <f>IFERROR(INDEX('貼_ばれいしょ(市町村別・公表資料)'!$M$16:$M$194,MATCH('貼_ばれいしょ(市町村別・公表資料)'!$L109,'貼_ばれいしょ(市町村別・公表資料)'!U$16:U$194,0)),"-")</f>
        <v>釧路市</v>
      </c>
      <c r="AD244" t="str">
        <f>IFERROR(INDEX('貼_ばれいしょ(市町村別・公表資料)'!$M$16:$M$194,MATCH('貼_ばれいしょ(市町村別・公表資料)'!$L109,'貼_ばれいしょ(市町村別・公表資料)'!AA$16:AA$194,0)),"-")</f>
        <v>南幌町</v>
      </c>
      <c r="AE244" t="str">
        <f>IFERROR(INDEX('貼_なたね(市町村別・e-stat)'!$D$9:$D$187,MATCH('貼_なたね(市町村別・e-stat)'!$A102,'貼_なたね(市町村別・e-stat)'!K$9:K$187,0)),"-")</f>
        <v>-</v>
      </c>
      <c r="AF244" t="str">
        <f>IFERROR(INDEX('貼_なたね(市町村別・e-stat)'!$D$9:$D$187,MATCH('貼_なたね(市町村別・e-stat)'!$A102,'貼_なたね(市町村別・e-stat)'!L$9:L$187,0)),"-")</f>
        <v>-</v>
      </c>
      <c r="AG244" t="str">
        <f>IFERROR(INDEX('貼_なたね(市町村別・e-stat)'!$D$9:$D$187,MATCH('貼_なたね(市町村別・e-stat)'!$A102,'貼_なたね(市町村別・e-stat)'!M$9:M$187,0)),"-")</f>
        <v>-</v>
      </c>
    </row>
    <row r="245" spans="3:33">
      <c r="C245">
        <v>95</v>
      </c>
      <c r="D245" t="str">
        <f>IFERROR(INDEX('貼_耕地面積(市町村別・e-stat)'!$D$9:$D$187,MATCH('貼_耕地面積(市町村別・e-stat)'!$A103,'貼_耕地面積(市町村別・e-stat)'!K$9:K$187,0)),"-")</f>
        <v>恵庭市</v>
      </c>
      <c r="E245" t="str">
        <f>IFERROR(INDEX('貼_耕地面積(市町村別・e-stat)'!$D$9:$D$187,MATCH('貼_耕地面積(市町村別・e-stat)'!$A103,'貼_耕地面積(市町村別・e-stat)'!L$9:L$187,0)),"-")</f>
        <v>訓子府町</v>
      </c>
      <c r="F245" t="str">
        <f>IFERROR(INDEX('貼_耕地面積(市町村別・e-stat)'!$D$9:$D$187,MATCH('貼_耕地面積(市町村別・e-stat)'!$A103,'貼_耕地面積(市町村別・e-stat)'!M$9:M$187,0)),"-")</f>
        <v>札幌市</v>
      </c>
      <c r="G245" t="str">
        <f>IFERROR(INDEX('貼_水稲(市町村別・e-stat)'!$D$9:$D$187,MATCH('貼_水稲(市町村別・e-stat)'!$A103,'貼_水稲(市町村別・e-stat)'!I$9:I$187,0)),"-")</f>
        <v>札幌市</v>
      </c>
      <c r="H245" t="str">
        <f>IFERROR(INDEX('貼_水稲(市町村別・e-stat)'!$D$9:$D$187,MATCH('貼_水稲(市町村別・e-stat)'!$A103,'貼_水稲(市町村別・e-stat)'!J$9:J$187,0)),"-")</f>
        <v>札幌市</v>
      </c>
      <c r="I245" t="str">
        <f>IFERROR(INDEX('貼_水稲(市町村別・e-stat)'!$D$9:$D$187,MATCH('貼_水稲(市町村別・e-stat)'!$A103,'貼_水稲(市町村別・e-stat)'!K$9:K$187,0)),"-")</f>
        <v>伊達市</v>
      </c>
      <c r="J245" t="str">
        <f>IFERROR(INDEX('貼_小麦(市町村別・e-stat)'!$D$9:$D$187,MATCH('貼_小麦(市町村別・e-stat)'!$A103,'貼_小麦(市町村別・e-stat)'!Z$9:Z$187,0)),"-")</f>
        <v>留寿都村</v>
      </c>
      <c r="K245" t="str">
        <f>IFERROR(INDEX('貼_小麦(市町村別・e-stat)'!$D$9:$D$187,MATCH('貼_小麦(市町村別・e-stat)'!$A103,'貼_小麦(市町村別・e-stat)'!AA$9:AA$187,0)),"-")</f>
        <v>比布町</v>
      </c>
      <c r="L245" t="str">
        <f>IFERROR(INDEX('貼_小麦(市町村別・e-stat)'!$D$9:$D$187,MATCH('貼_小麦(市町村別・e-stat)'!$A103,'貼_小麦(市町村別・e-stat)'!AB$9:AB$187,0)),"-")</f>
        <v>下川町</v>
      </c>
      <c r="M245" t="str">
        <f>IFERROR(INDEX('貼_小麦(市町村別・公表資料)'!$AH$38:$AH$216,MATCH('貼_小麦(市町村別・公表資料)'!$AG132,'貼_小麦(市町村別・公表資料)'!BB$38:BB$216,0)),"-")</f>
        <v>赤平市</v>
      </c>
      <c r="N245" t="str">
        <f>IFERROR(INDEX('貼_小麦(市町村別・公表資料)'!$AH$38:$AH$216,MATCH('貼_小麦(市町村別・公表資料)'!$AG132,'貼_小麦(市町村別・公表資料)'!BH$38:BH$216,0)),"-")</f>
        <v>鷹栖町</v>
      </c>
      <c r="O245" t="str">
        <f>IFERROR(INDEX('貼_小麦(市町村別・公表資料)'!$AH$38:$AH$216,MATCH('貼_小麦(市町村別・公表資料)'!$AG132,'貼_小麦(市町村別・公表資料)'!BN$38:BN$216,0)),"-")</f>
        <v>別海町</v>
      </c>
      <c r="P245" t="str">
        <f>IFERROR(INDEX('貼_小麦(市町村別・公表資料)'!$AH$38:$AH$216,MATCH('貼_小麦(市町村別・公表資料)'!$AG132,'貼_小麦(市町村別・公表資料)'!BT$38:BT$216,0)),"-")</f>
        <v>-</v>
      </c>
      <c r="Q245" t="str">
        <f>IFERROR(INDEX('貼_小麦(市町村別・公表資料)'!$AH$38:$AH$216,MATCH('貼_小麦(市町村別・公表資料)'!$AG132,'貼_小麦(市町村別・公表資料)'!BZ$38:BZ$216,0)),"-")</f>
        <v>-</v>
      </c>
      <c r="R245" t="str">
        <f>IFERROR(INDEX('貼_小麦(市町村別・公表資料)'!$AH$38:$AH$216,MATCH('貼_小麦(市町村別・公表資料)'!$AG132,'貼_小麦(市町村別・公表資料)'!CF$38:CF$216,0)),"-")</f>
        <v>-</v>
      </c>
      <c r="S245" t="str">
        <f>IFERROR(INDEX('貼_大豆(市町村別・e-stat)'!$C$9:$C$187,MATCH('貼_大豆(市町村別・e-stat)'!$A103,'貼_大豆(市町村別・e-stat)'!J$9:J$187,0)),"-")</f>
        <v>愛別町</v>
      </c>
      <c r="T245" t="str">
        <f>IFERROR(INDEX('貼_大豆(市町村別・e-stat)'!$C$9:$C$187,MATCH('貼_大豆(市町村別・e-stat)'!$A103,'貼_大豆(市町村別・e-stat)'!K$9:K$187,0)),"-")</f>
        <v>愛別町</v>
      </c>
      <c r="U245" t="str">
        <f>IFERROR(INDEX('貼_大豆(市町村別・e-stat)'!$C$9:$C$187,MATCH('貼_大豆(市町村別・e-stat)'!$A103,'貼_大豆(市町村別・e-stat)'!L$9:L$187,0)),"-")</f>
        <v>当麻町</v>
      </c>
      <c r="V245" t="str">
        <f>IFERROR(INDEX('貼_てんさい(市町村別・e-stat)'!$D$9:$D$187,MATCH('貼_てんさい(市町村別・e-stat)'!$A103,'貼_てんさい(市町村別・e-stat)'!K$9:K$187,0)),"-")</f>
        <v>-</v>
      </c>
      <c r="W245" t="str">
        <f>IFERROR(INDEX('貼_てんさい(市町村別・e-stat)'!$D$9:$D$187,MATCH('貼_てんさい(市町村別・e-stat)'!$A103,'貼_てんさい(市町村別・e-stat)'!L$9:L$187,0)),"-")</f>
        <v>-</v>
      </c>
      <c r="X245" t="str">
        <f>IFERROR(INDEX('貼_てんさい(市町村別・e-stat)'!$D$9:$D$187,MATCH('貼_てんさい(市町村別・e-stat)'!$A103,'貼_てんさい(市町村別・e-stat)'!M$9:M$187,0)),"-")</f>
        <v>-</v>
      </c>
      <c r="Y245" t="str">
        <f>IFERROR(INDEX('貼_そば(市町村別・e-stat)'!$D$9:$D$187,MATCH('貼_そば(市町村別・e-stat)'!$A103,'貼_そば(市町村別・e-stat)'!K$9:K$187,0)),"-")</f>
        <v>-</v>
      </c>
      <c r="Z245" t="str">
        <f>IFERROR(INDEX('貼_そば(市町村別・e-stat)'!$D$9:$D$187,MATCH('貼_そば(市町村別・e-stat)'!$A103,'貼_そば(市町村別・e-stat)'!L$9:L$187,0)),"-")</f>
        <v>-</v>
      </c>
      <c r="AA245" t="str">
        <f>IFERROR(INDEX('貼_そば(市町村別・e-stat)'!$D$9:$D$187,MATCH('貼_そば(市町村別・e-stat)'!$A103,'貼_そば(市町村別・e-stat)'!M$9:M$187,0)),"-")</f>
        <v>-</v>
      </c>
      <c r="AB245" t="str">
        <f>IFERROR(INDEX('貼_ばれいしょ(市町村別・公表資料)'!$M$16:$M$194,MATCH('貼_ばれいしょ(市町村別・公表資料)'!$L110,'貼_ばれいしょ(市町村別・公表資料)'!O$16:O$194,0)),"-")</f>
        <v>知内町</v>
      </c>
      <c r="AC245" t="str">
        <f>IFERROR(INDEX('貼_ばれいしょ(市町村別・公表資料)'!$M$16:$M$194,MATCH('貼_ばれいしょ(市町村別・公表資料)'!$L110,'貼_ばれいしょ(市町村別・公表資料)'!U$16:U$194,0)),"-")</f>
        <v>知内町</v>
      </c>
      <c r="AD245" t="str">
        <f>IFERROR(INDEX('貼_ばれいしょ(市町村別・公表資料)'!$M$16:$M$194,MATCH('貼_ばれいしょ(市町村別・公表資料)'!$L110,'貼_ばれいしょ(市町村別・公表資料)'!AA$16:AA$194,0)),"-")</f>
        <v>木古内町</v>
      </c>
      <c r="AE245" t="str">
        <f>IFERROR(INDEX('貼_なたね(市町村別・e-stat)'!$D$9:$D$187,MATCH('貼_なたね(市町村別・e-stat)'!$A103,'貼_なたね(市町村別・e-stat)'!K$9:K$187,0)),"-")</f>
        <v>-</v>
      </c>
      <c r="AF245" t="str">
        <f>IFERROR(INDEX('貼_なたね(市町村別・e-stat)'!$D$9:$D$187,MATCH('貼_なたね(市町村別・e-stat)'!$A103,'貼_なたね(市町村別・e-stat)'!L$9:L$187,0)),"-")</f>
        <v>-</v>
      </c>
      <c r="AG245" t="str">
        <f>IFERROR(INDEX('貼_なたね(市町村別・e-stat)'!$D$9:$D$187,MATCH('貼_なたね(市町村別・e-stat)'!$A103,'貼_なたね(市町村別・e-stat)'!M$9:M$187,0)),"-")</f>
        <v>-</v>
      </c>
    </row>
    <row r="246" spans="3:33">
      <c r="C246">
        <v>96</v>
      </c>
      <c r="D246" t="str">
        <f>IFERROR(INDEX('貼_耕地面積(市町村別・e-stat)'!$D$9:$D$187,MATCH('貼_耕地面積(市町村別・e-stat)'!$A104,'貼_耕地面積(市町村別・e-stat)'!K$9:K$187,0)),"-")</f>
        <v>北斗市</v>
      </c>
      <c r="E246" t="str">
        <f>IFERROR(INDEX('貼_耕地面積(市町村別・e-stat)'!$D$9:$D$187,MATCH('貼_耕地面積(市町村別・e-stat)'!$A104,'貼_耕地面積(市町村別・e-stat)'!L$9:L$187,0)),"-")</f>
        <v>様似町</v>
      </c>
      <c r="F246" t="str">
        <f>IFERROR(INDEX('貼_耕地面積(市町村別・e-stat)'!$D$9:$D$187,MATCH('貼_耕地面積(市町村別・e-stat)'!$A104,'貼_耕地面積(市町村別・e-stat)'!M$9:M$187,0)),"-")</f>
        <v>森町</v>
      </c>
      <c r="G246" t="str">
        <f>IFERROR(INDEX('貼_水稲(市町村別・e-stat)'!$D$9:$D$187,MATCH('貼_水稲(市町村別・e-stat)'!$A104,'貼_水稲(市町村別・e-stat)'!I$9:I$187,0)),"-")</f>
        <v>島牧村</v>
      </c>
      <c r="H246" t="str">
        <f>IFERROR(INDEX('貼_水稲(市町村別・e-stat)'!$D$9:$D$187,MATCH('貼_水稲(市町村別・e-stat)'!$A104,'貼_水稲(市町村別・e-stat)'!J$9:J$187,0)),"-")</f>
        <v>島牧村</v>
      </c>
      <c r="I246" t="str">
        <f>IFERROR(INDEX('貼_水稲(市町村別・e-stat)'!$D$9:$D$187,MATCH('貼_水稲(市町村別・e-stat)'!$A104,'貼_水稲(市町村別・e-stat)'!K$9:K$187,0)),"-")</f>
        <v>乙部町</v>
      </c>
      <c r="J246" t="str">
        <f>IFERROR(INDEX('貼_小麦(市町村別・e-stat)'!$D$9:$D$187,MATCH('貼_小麦(市町村別・e-stat)'!$A104,'貼_小麦(市町村別・e-stat)'!Z$9:Z$187,0)),"-")</f>
        <v>洞爺湖町</v>
      </c>
      <c r="K246" t="str">
        <f>IFERROR(INDEX('貼_小麦(市町村別・e-stat)'!$D$9:$D$187,MATCH('貼_小麦(市町村別・e-stat)'!$A104,'貼_小麦(市町村別・e-stat)'!AA$9:AA$187,0)),"-")</f>
        <v>せたな町</v>
      </c>
      <c r="L246" t="str">
        <f>IFERROR(INDEX('貼_小麦(市町村別・e-stat)'!$D$9:$D$187,MATCH('貼_小麦(市町村別・e-stat)'!$A104,'貼_小麦(市町村別・e-stat)'!AB$9:AB$187,0)),"-")</f>
        <v>上ノ国町</v>
      </c>
      <c r="M246" t="str">
        <f>IFERROR(INDEX('貼_小麦(市町村別・公表資料)'!$AH$38:$AH$216,MATCH('貼_小麦(市町村別・公表資料)'!$AG133,'貼_小麦(市町村別・公表資料)'!BB$38:BB$216,0)),"-")</f>
        <v>上ノ国町</v>
      </c>
      <c r="N246" t="str">
        <f>IFERROR(INDEX('貼_小麦(市町村別・公表資料)'!$AH$38:$AH$216,MATCH('貼_小麦(市町村別・公表資料)'!$AG133,'貼_小麦(市町村別・公表資料)'!BH$38:BH$216,0)),"-")</f>
        <v>北広島市</v>
      </c>
      <c r="O246" t="str">
        <f>IFERROR(INDEX('貼_小麦(市町村別・公表資料)'!$AH$38:$AH$216,MATCH('貼_小麦(市町村別・公表資料)'!$AG133,'貼_小麦(市町村別・公表資料)'!BN$38:BN$216,0)),"-")</f>
        <v>芦別市</v>
      </c>
      <c r="P246" t="str">
        <f>IFERROR(INDEX('貼_小麦(市町村別・公表資料)'!$AH$38:$AH$216,MATCH('貼_小麦(市町村別・公表資料)'!$AG133,'貼_小麦(市町村別・公表資料)'!BT$38:BT$216,0)),"-")</f>
        <v>-</v>
      </c>
      <c r="Q246" t="str">
        <f>IFERROR(INDEX('貼_小麦(市町村別・公表資料)'!$AH$38:$AH$216,MATCH('貼_小麦(市町村別・公表資料)'!$AG133,'貼_小麦(市町村別・公表資料)'!BZ$38:BZ$216,0)),"-")</f>
        <v>-</v>
      </c>
      <c r="R246" t="str">
        <f>IFERROR(INDEX('貼_小麦(市町村別・公表資料)'!$AH$38:$AH$216,MATCH('貼_小麦(市町村別・公表資料)'!$AG133,'貼_小麦(市町村別・公表資料)'!CF$38:CF$216,0)),"-")</f>
        <v>-</v>
      </c>
      <c r="S246" t="str">
        <f>IFERROR(INDEX('貼_大豆(市町村別・e-stat)'!$C$9:$C$187,MATCH('貼_大豆(市町村別・e-stat)'!$A104,'貼_大豆(市町村別・e-stat)'!J$9:J$187,0)),"-")</f>
        <v>秩父別町</v>
      </c>
      <c r="T246" t="str">
        <f>IFERROR(INDEX('貼_大豆(市町村別・e-stat)'!$C$9:$C$187,MATCH('貼_大豆(市町村別・e-stat)'!$A104,'貼_大豆(市町村別・e-stat)'!K$9:K$187,0)),"-")</f>
        <v>江差町</v>
      </c>
      <c r="U246" t="str">
        <f>IFERROR(INDEX('貼_大豆(市町村別・e-stat)'!$C$9:$C$187,MATCH('貼_大豆(市町村別・e-stat)'!$A104,'貼_大豆(市町村別・e-stat)'!L$9:L$187,0)),"-")</f>
        <v>ニセコ町</v>
      </c>
      <c r="V246" t="str">
        <f>IFERROR(INDEX('貼_てんさい(市町村別・e-stat)'!$D$9:$D$187,MATCH('貼_てんさい(市町村別・e-stat)'!$A104,'貼_てんさい(市町村別・e-stat)'!K$9:K$187,0)),"-")</f>
        <v>-</v>
      </c>
      <c r="W246" t="str">
        <f>IFERROR(INDEX('貼_てんさい(市町村別・e-stat)'!$D$9:$D$187,MATCH('貼_てんさい(市町村別・e-stat)'!$A104,'貼_てんさい(市町村別・e-stat)'!L$9:L$187,0)),"-")</f>
        <v>-</v>
      </c>
      <c r="X246" t="str">
        <f>IFERROR(INDEX('貼_てんさい(市町村別・e-stat)'!$D$9:$D$187,MATCH('貼_てんさい(市町村別・e-stat)'!$A104,'貼_てんさい(市町村別・e-stat)'!M$9:M$187,0)),"-")</f>
        <v>-</v>
      </c>
      <c r="Y246" t="str">
        <f>IFERROR(INDEX('貼_そば(市町村別・e-stat)'!$D$9:$D$187,MATCH('貼_そば(市町村別・e-stat)'!$A104,'貼_そば(市町村別・e-stat)'!K$9:K$187,0)),"-")</f>
        <v>-</v>
      </c>
      <c r="Z246" t="str">
        <f>IFERROR(INDEX('貼_そば(市町村別・e-stat)'!$D$9:$D$187,MATCH('貼_そば(市町村別・e-stat)'!$A104,'貼_そば(市町村別・e-stat)'!L$9:L$187,0)),"-")</f>
        <v>-</v>
      </c>
      <c r="AA246" t="str">
        <f>IFERROR(INDEX('貼_そば(市町村別・e-stat)'!$D$9:$D$187,MATCH('貼_そば(市町村別・e-stat)'!$A104,'貼_そば(市町村別・e-stat)'!M$9:M$187,0)),"-")</f>
        <v>-</v>
      </c>
      <c r="AB246" t="str">
        <f>IFERROR(INDEX('貼_ばれいしょ(市町村別・公表資料)'!$M$16:$M$194,MATCH('貼_ばれいしょ(市町村別・公表資料)'!$L111,'貼_ばれいしょ(市町村別・公表資料)'!O$16:O$194,0)),"-")</f>
        <v>南幌町</v>
      </c>
      <c r="AC246" t="str">
        <f>IFERROR(INDEX('貼_ばれいしょ(市町村別・公表資料)'!$M$16:$M$194,MATCH('貼_ばれいしょ(市町村別・公表資料)'!$L111,'貼_ばれいしょ(市町村別・公表資料)'!U$16:U$194,0)),"-")</f>
        <v>三笠市</v>
      </c>
      <c r="AD246" t="str">
        <f>IFERROR(INDEX('貼_ばれいしょ(市町村別・公表資料)'!$M$16:$M$194,MATCH('貼_ばれいしょ(市町村別・公表資料)'!$L111,'貼_ばれいしょ(市町村別・公表資料)'!AA$16:AA$194,0)),"-")</f>
        <v>積丹町</v>
      </c>
      <c r="AE246" t="str">
        <f>IFERROR(INDEX('貼_なたね(市町村別・e-stat)'!$D$9:$D$187,MATCH('貼_なたね(市町村別・e-stat)'!$A104,'貼_なたね(市町村別・e-stat)'!K$9:K$187,0)),"-")</f>
        <v>-</v>
      </c>
      <c r="AF246" t="str">
        <f>IFERROR(INDEX('貼_なたね(市町村別・e-stat)'!$D$9:$D$187,MATCH('貼_なたね(市町村別・e-stat)'!$A104,'貼_なたね(市町村別・e-stat)'!L$9:L$187,0)),"-")</f>
        <v>-</v>
      </c>
      <c r="AG246" t="str">
        <f>IFERROR(INDEX('貼_なたね(市町村別・e-stat)'!$D$9:$D$187,MATCH('貼_なたね(市町村別・e-stat)'!$A104,'貼_なたね(市町村別・e-stat)'!M$9:M$187,0)),"-")</f>
        <v>-</v>
      </c>
    </row>
    <row r="247" spans="3:33">
      <c r="C247">
        <v>97</v>
      </c>
      <c r="D247" t="str">
        <f>IFERROR(INDEX('貼_耕地面積(市町村別・e-stat)'!$D$9:$D$187,MATCH('貼_耕地面積(市町村別・e-stat)'!$A105,'貼_耕地面積(市町村別・e-stat)'!K$9:K$187,0)),"-")</f>
        <v>沼田町</v>
      </c>
      <c r="E247" t="str">
        <f>IFERROR(INDEX('貼_耕地面積(市町村別・e-stat)'!$D$9:$D$187,MATCH('貼_耕地面積(市町村別・e-stat)'!$A105,'貼_耕地面積(市町村別・e-stat)'!L$9:L$187,0)),"-")</f>
        <v>占冠村</v>
      </c>
      <c r="F247" t="str">
        <f>IFERROR(INDEX('貼_耕地面積(市町村別・e-stat)'!$D$9:$D$187,MATCH('貼_耕地面積(市町村別・e-stat)'!$A105,'貼_耕地面積(市町村別・e-stat)'!M$9:M$187,0)),"-")</f>
        <v>長沼町</v>
      </c>
      <c r="G247" t="str">
        <f>IFERROR(INDEX('貼_水稲(市町村別・e-stat)'!$D$9:$D$187,MATCH('貼_水稲(市町村別・e-stat)'!$A105,'貼_水稲(市町村別・e-stat)'!I$9:I$187,0)),"-")</f>
        <v>豊浦町</v>
      </c>
      <c r="H247" t="str">
        <f>IFERROR(INDEX('貼_水稲(市町村別・e-stat)'!$D$9:$D$187,MATCH('貼_水稲(市町村別・e-stat)'!$A105,'貼_水稲(市町村別・e-stat)'!J$9:J$187,0)),"-")</f>
        <v>豊浦町</v>
      </c>
      <c r="I247" t="str">
        <f>IFERROR(INDEX('貼_水稲(市町村別・e-stat)'!$D$9:$D$187,MATCH('貼_水稲(市町村別・e-stat)'!$A105,'貼_水稲(市町村別・e-stat)'!K$9:K$187,0)),"-")</f>
        <v>函館市</v>
      </c>
      <c r="J247" t="str">
        <f>IFERROR(INDEX('貼_小麦(市町村別・e-stat)'!$D$9:$D$187,MATCH('貼_小麦(市町村別・e-stat)'!$A105,'貼_小麦(市町村別・e-stat)'!Z$9:Z$187,0)),"-")</f>
        <v>比布町</v>
      </c>
      <c r="K247" t="str">
        <f>IFERROR(INDEX('貼_小麦(市町村別・e-stat)'!$D$9:$D$187,MATCH('貼_小麦(市町村別・e-stat)'!$A105,'貼_小麦(市町村別・e-stat)'!AA$9:AA$187,0)),"-")</f>
        <v>蘭越町</v>
      </c>
      <c r="L247" t="str">
        <f>IFERROR(INDEX('貼_小麦(市町村別・e-stat)'!$D$9:$D$187,MATCH('貼_小麦(市町村別・e-stat)'!$A105,'貼_小麦(市町村別・e-stat)'!AB$9:AB$187,0)),"-")</f>
        <v>新冠町</v>
      </c>
      <c r="M247" t="str">
        <f>IFERROR(INDEX('貼_小麦(市町村別・公表資料)'!$AH$38:$AH$216,MATCH('貼_小麦(市町村別・公表資料)'!$AG134,'貼_小麦(市町村別・公表資料)'!BB$38:BB$216,0)),"-")</f>
        <v>北広島市</v>
      </c>
      <c r="N247" t="str">
        <f>IFERROR(INDEX('貼_小麦(市町村別・公表資料)'!$AH$38:$AH$216,MATCH('貼_小麦(市町村別・公表資料)'!$AG134,'貼_小麦(市町村別・公表資料)'!BH$38:BH$216,0)),"-")</f>
        <v>赤平市</v>
      </c>
      <c r="O247" t="str">
        <f>IFERROR(INDEX('貼_小麦(市町村別・公表資料)'!$AH$38:$AH$216,MATCH('貼_小麦(市町村別・公表資料)'!$AG134,'貼_小麦(市町村別・公表資料)'!BN$38:BN$216,0)),"-")</f>
        <v>留萌市</v>
      </c>
      <c r="P247" t="str">
        <f>IFERROR(INDEX('貼_小麦(市町村別・公表資料)'!$AH$38:$AH$216,MATCH('貼_小麦(市町村別・公表資料)'!$AG134,'貼_小麦(市町村別・公表資料)'!BT$38:BT$216,0)),"-")</f>
        <v>-</v>
      </c>
      <c r="Q247" t="str">
        <f>IFERROR(INDEX('貼_小麦(市町村別・公表資料)'!$AH$38:$AH$216,MATCH('貼_小麦(市町村別・公表資料)'!$AG134,'貼_小麦(市町村別・公表資料)'!BZ$38:BZ$216,0)),"-")</f>
        <v>-</v>
      </c>
      <c r="R247" t="str">
        <f>IFERROR(INDEX('貼_小麦(市町村別・公表資料)'!$AH$38:$AH$216,MATCH('貼_小麦(市町村別・公表資料)'!$AG134,'貼_小麦(市町村別・公表資料)'!CF$38:CF$216,0)),"-")</f>
        <v>-</v>
      </c>
      <c r="S247" t="str">
        <f>IFERROR(INDEX('貼_大豆(市町村別・e-stat)'!$C$9:$C$187,MATCH('貼_大豆(市町村別・e-stat)'!$A105,'貼_大豆(市町村別・e-stat)'!J$9:J$187,0)),"-")</f>
        <v>乙部町</v>
      </c>
      <c r="T247" t="str">
        <f>IFERROR(INDEX('貼_大豆(市町村別・e-stat)'!$C$9:$C$187,MATCH('貼_大豆(市町村別・e-stat)'!$A105,'貼_大豆(市町村別・e-stat)'!K$9:K$187,0)),"-")</f>
        <v>東神楽町</v>
      </c>
      <c r="U247" t="str">
        <f>IFERROR(INDEX('貼_大豆(市町村別・e-stat)'!$C$9:$C$187,MATCH('貼_大豆(市町村別・e-stat)'!$A105,'貼_大豆(市町村別・e-stat)'!L$9:L$187,0)),"-")</f>
        <v>江差町</v>
      </c>
      <c r="V247" t="str">
        <f>IFERROR(INDEX('貼_てんさい(市町村別・e-stat)'!$D$9:$D$187,MATCH('貼_てんさい(市町村別・e-stat)'!$A105,'貼_てんさい(市町村別・e-stat)'!K$9:K$187,0)),"-")</f>
        <v>-</v>
      </c>
      <c r="W247" t="str">
        <f>IFERROR(INDEX('貼_てんさい(市町村別・e-stat)'!$D$9:$D$187,MATCH('貼_てんさい(市町村別・e-stat)'!$A105,'貼_てんさい(市町村別・e-stat)'!L$9:L$187,0)),"-")</f>
        <v>-</v>
      </c>
      <c r="X247" t="str">
        <f>IFERROR(INDEX('貼_てんさい(市町村別・e-stat)'!$D$9:$D$187,MATCH('貼_てんさい(市町村別・e-stat)'!$A105,'貼_てんさい(市町村別・e-stat)'!M$9:M$187,0)),"-")</f>
        <v>-</v>
      </c>
      <c r="Y247" t="str">
        <f>IFERROR(INDEX('貼_そば(市町村別・e-stat)'!$D$9:$D$187,MATCH('貼_そば(市町村別・e-stat)'!$A105,'貼_そば(市町村別・e-stat)'!K$9:K$187,0)),"-")</f>
        <v>-</v>
      </c>
      <c r="Z247" t="str">
        <f>IFERROR(INDEX('貼_そば(市町村別・e-stat)'!$D$9:$D$187,MATCH('貼_そば(市町村別・e-stat)'!$A105,'貼_そば(市町村別・e-stat)'!L$9:L$187,0)),"-")</f>
        <v>-</v>
      </c>
      <c r="AA247" t="str">
        <f>IFERROR(INDEX('貼_そば(市町村別・e-stat)'!$D$9:$D$187,MATCH('貼_そば(市町村別・e-stat)'!$A105,'貼_そば(市町村別・e-stat)'!M$9:M$187,0)),"-")</f>
        <v>-</v>
      </c>
      <c r="AB247" t="str">
        <f>IFERROR(INDEX('貼_ばれいしょ(市町村別・公表資料)'!$M$16:$M$194,MATCH('貼_ばれいしょ(市町村別・公表資料)'!$L112,'貼_ばれいしょ(市町村別・公表資料)'!O$16:O$194,0)),"-")</f>
        <v>東神楽町</v>
      </c>
      <c r="AC247" t="str">
        <f>IFERROR(INDEX('貼_ばれいしょ(市町村別・公表資料)'!$M$16:$M$194,MATCH('貼_ばれいしょ(市町村別・公表資料)'!$L112,'貼_ばれいしょ(市町村別・公表資料)'!U$16:U$194,0)),"-")</f>
        <v>南幌町</v>
      </c>
      <c r="AD247" t="str">
        <f>IFERROR(INDEX('貼_ばれいしょ(市町村別・公表資料)'!$M$16:$M$194,MATCH('貼_ばれいしょ(市町村別・公表資料)'!$L112,'貼_ばれいしょ(市町村別・公表資料)'!AA$16:AA$194,0)),"-")</f>
        <v>余市町</v>
      </c>
      <c r="AE247" t="str">
        <f>IFERROR(INDEX('貼_なたね(市町村別・e-stat)'!$D$9:$D$187,MATCH('貼_なたね(市町村別・e-stat)'!$A105,'貼_なたね(市町村別・e-stat)'!K$9:K$187,0)),"-")</f>
        <v>-</v>
      </c>
      <c r="AF247" t="str">
        <f>IFERROR(INDEX('貼_なたね(市町村別・e-stat)'!$D$9:$D$187,MATCH('貼_なたね(市町村別・e-stat)'!$A105,'貼_なたね(市町村別・e-stat)'!L$9:L$187,0)),"-")</f>
        <v>-</v>
      </c>
      <c r="AG247" t="str">
        <f>IFERROR(INDEX('貼_なたね(市町村別・e-stat)'!$D$9:$D$187,MATCH('貼_なたね(市町村別・e-stat)'!$A105,'貼_なたね(市町村別・e-stat)'!M$9:M$187,0)),"-")</f>
        <v>-</v>
      </c>
    </row>
    <row r="248" spans="3:33">
      <c r="C248">
        <v>98</v>
      </c>
      <c r="D248" t="str">
        <f>IFERROR(INDEX('貼_耕地面積(市町村別・e-stat)'!$D$9:$D$187,MATCH('貼_耕地面積(市町村別・e-stat)'!$A106,'貼_耕地面積(市町村別・e-stat)'!K$9:K$187,0)),"-")</f>
        <v>厚沢部町</v>
      </c>
      <c r="E248" t="str">
        <f>IFERROR(INDEX('貼_耕地面積(市町村別・e-stat)'!$D$9:$D$187,MATCH('貼_耕地面積(市町村別・e-stat)'!$A106,'貼_耕地面積(市町村別・e-stat)'!L$9:L$187,0)),"-")</f>
        <v>奥尻町</v>
      </c>
      <c r="F248" t="str">
        <f>IFERROR(INDEX('貼_耕地面積(市町村別・e-stat)'!$D$9:$D$187,MATCH('貼_耕地面積(市町村別・e-stat)'!$A106,'貼_耕地面積(市町村別・e-stat)'!M$9:M$187,0)),"-")</f>
        <v>ニセコ町</v>
      </c>
      <c r="G248" t="str">
        <f>IFERROR(INDEX('貼_水稲(市町村別・e-stat)'!$D$9:$D$187,MATCH('貼_水稲(市町村別・e-stat)'!$A106,'貼_水稲(市町村別・e-stat)'!I$9:I$187,0)),"-")</f>
        <v>夕張市</v>
      </c>
      <c r="H248" t="str">
        <f>IFERROR(INDEX('貼_水稲(市町村別・e-stat)'!$D$9:$D$187,MATCH('貼_水稲(市町村別・e-stat)'!$A106,'貼_水稲(市町村別・e-stat)'!J$9:J$187,0)),"-")</f>
        <v>夕張市</v>
      </c>
      <c r="I248" t="str">
        <f>IFERROR(INDEX('貼_水稲(市町村別・e-stat)'!$D$9:$D$187,MATCH('貼_水稲(市町村別・e-stat)'!$A106,'貼_水稲(市町村別・e-stat)'!K$9:K$187,0)),"-")</f>
        <v>奥尻町</v>
      </c>
      <c r="J248" t="str">
        <f>IFERROR(INDEX('貼_小麦(市町村別・e-stat)'!$D$9:$D$187,MATCH('貼_小麦(市町村別・e-stat)'!$A106,'貼_小麦(市町村別・e-stat)'!Z$9:Z$187,0)),"-")</f>
        <v>せたな町</v>
      </c>
      <c r="K248" t="str">
        <f>IFERROR(INDEX('貼_小麦(市町村別・e-stat)'!$D$9:$D$187,MATCH('貼_小麦(市町村別・e-stat)'!$A106,'貼_小麦(市町村別・e-stat)'!AA$9:AA$187,0)),"-")</f>
        <v>北広島市</v>
      </c>
      <c r="L248" t="str">
        <f>IFERROR(INDEX('貼_小麦(市町村別・e-stat)'!$D$9:$D$187,MATCH('貼_小麦(市町村別・e-stat)'!$A106,'貼_小麦(市町村別・e-stat)'!AB$9:AB$187,0)),"-")</f>
        <v>蘭越町</v>
      </c>
      <c r="M248" t="str">
        <f>IFERROR(INDEX('貼_小麦(市町村別・公表資料)'!$AH$38:$AH$216,MATCH('貼_小麦(市町村別・公表資料)'!$AG135,'貼_小麦(市町村別・公表資料)'!BB$38:BB$216,0)),"-")</f>
        <v>夕張市</v>
      </c>
      <c r="N248" t="str">
        <f>IFERROR(INDEX('貼_小麦(市町村別・公表資料)'!$AH$38:$AH$216,MATCH('貼_小麦(市町村別・公表資料)'!$AG135,'貼_小麦(市町村別・公表資料)'!BH$38:BH$216,0)),"-")</f>
        <v>夕張市</v>
      </c>
      <c r="O248" t="str">
        <f>IFERROR(INDEX('貼_小麦(市町村別・公表資料)'!$AH$38:$AH$216,MATCH('貼_小麦(市町村別・公表資料)'!$AG135,'貼_小麦(市町村別・公表資料)'!BN$38:BN$216,0)),"-")</f>
        <v>愛別町</v>
      </c>
      <c r="P248" t="str">
        <f>IFERROR(INDEX('貼_小麦(市町村別・公表資料)'!$AH$38:$AH$216,MATCH('貼_小麦(市町村別・公表資料)'!$AG135,'貼_小麦(市町村別・公表資料)'!BT$38:BT$216,0)),"-")</f>
        <v>-</v>
      </c>
      <c r="Q248" t="str">
        <f>IFERROR(INDEX('貼_小麦(市町村別・公表資料)'!$AH$38:$AH$216,MATCH('貼_小麦(市町村別・公表資料)'!$AG135,'貼_小麦(市町村別・公表資料)'!BZ$38:BZ$216,0)),"-")</f>
        <v>-</v>
      </c>
      <c r="R248" t="str">
        <f>IFERROR(INDEX('貼_小麦(市町村別・公表資料)'!$AH$38:$AH$216,MATCH('貼_小麦(市町村別・公表資料)'!$AG135,'貼_小麦(市町村別・公表資料)'!CF$38:CF$216,0)),"-")</f>
        <v>-</v>
      </c>
      <c r="S248" t="str">
        <f>IFERROR(INDEX('貼_大豆(市町村別・e-stat)'!$C$9:$C$187,MATCH('貼_大豆(市町村別・e-stat)'!$A106,'貼_大豆(市町村別・e-stat)'!J$9:J$187,0)),"-")</f>
        <v>八雲町</v>
      </c>
      <c r="T248" t="str">
        <f>IFERROR(INDEX('貼_大豆(市町村別・e-stat)'!$C$9:$C$187,MATCH('貼_大豆(市町村別・e-stat)'!$A106,'貼_大豆(市町村別・e-stat)'!K$9:K$187,0)),"-")</f>
        <v>弟子屈町</v>
      </c>
      <c r="U248" t="str">
        <f>IFERROR(INDEX('貼_大豆(市町村別・e-stat)'!$C$9:$C$187,MATCH('貼_大豆(市町村別・e-stat)'!$A106,'貼_大豆(市町村別・e-stat)'!L$9:L$187,0)),"-")</f>
        <v>知内町</v>
      </c>
      <c r="V248" t="str">
        <f>IFERROR(INDEX('貼_てんさい(市町村別・e-stat)'!$D$9:$D$187,MATCH('貼_てんさい(市町村別・e-stat)'!$A106,'貼_てんさい(市町村別・e-stat)'!K$9:K$187,0)),"-")</f>
        <v>-</v>
      </c>
      <c r="W248" t="str">
        <f>IFERROR(INDEX('貼_てんさい(市町村別・e-stat)'!$D$9:$D$187,MATCH('貼_てんさい(市町村別・e-stat)'!$A106,'貼_てんさい(市町村別・e-stat)'!L$9:L$187,0)),"-")</f>
        <v>-</v>
      </c>
      <c r="X248" t="str">
        <f>IFERROR(INDEX('貼_てんさい(市町村別・e-stat)'!$D$9:$D$187,MATCH('貼_てんさい(市町村別・e-stat)'!$A106,'貼_てんさい(市町村別・e-stat)'!M$9:M$187,0)),"-")</f>
        <v>-</v>
      </c>
      <c r="Y248" t="str">
        <f>IFERROR(INDEX('貼_そば(市町村別・e-stat)'!$D$9:$D$187,MATCH('貼_そば(市町村別・e-stat)'!$A106,'貼_そば(市町村別・e-stat)'!K$9:K$187,0)),"-")</f>
        <v>-</v>
      </c>
      <c r="Z248" t="str">
        <f>IFERROR(INDEX('貼_そば(市町村別・e-stat)'!$D$9:$D$187,MATCH('貼_そば(市町村別・e-stat)'!$A106,'貼_そば(市町村別・e-stat)'!L$9:L$187,0)),"-")</f>
        <v>-</v>
      </c>
      <c r="AA248" t="str">
        <f>IFERROR(INDEX('貼_そば(市町村別・e-stat)'!$D$9:$D$187,MATCH('貼_そば(市町村別・e-stat)'!$A106,'貼_そば(市町村別・e-stat)'!M$9:M$187,0)),"-")</f>
        <v>-</v>
      </c>
      <c r="AB248" t="str">
        <f>IFERROR(INDEX('貼_ばれいしょ(市町村別・公表資料)'!$M$16:$M$194,MATCH('貼_ばれいしょ(市町村別・公表資料)'!$L113,'貼_ばれいしょ(市町村別・公表資料)'!O$16:O$194,0)),"-")</f>
        <v>夕張市</v>
      </c>
      <c r="AC248" t="str">
        <f>IFERROR(INDEX('貼_ばれいしょ(市町村別・公表資料)'!$M$16:$M$194,MATCH('貼_ばれいしょ(市町村別・公表資料)'!$L113,'貼_ばれいしょ(市町村別・公表資料)'!U$16:U$194,0)),"-")</f>
        <v>月形町</v>
      </c>
      <c r="AD248" t="str">
        <f>IFERROR(INDEX('貼_ばれいしょ(市町村別・公表資料)'!$M$16:$M$194,MATCH('貼_ばれいしょ(市町村別・公表資料)'!$L113,'貼_ばれいしょ(市町村別・公表資料)'!AA$16:AA$194,0)),"-")</f>
        <v>釧路市</v>
      </c>
      <c r="AE248" t="str">
        <f>IFERROR(INDEX('貼_なたね(市町村別・e-stat)'!$D$9:$D$187,MATCH('貼_なたね(市町村別・e-stat)'!$A106,'貼_なたね(市町村別・e-stat)'!K$9:K$187,0)),"-")</f>
        <v>-</v>
      </c>
      <c r="AF248" t="str">
        <f>IFERROR(INDEX('貼_なたね(市町村別・e-stat)'!$D$9:$D$187,MATCH('貼_なたね(市町村別・e-stat)'!$A106,'貼_なたね(市町村別・e-stat)'!L$9:L$187,0)),"-")</f>
        <v>-</v>
      </c>
      <c r="AG248" t="str">
        <f>IFERROR(INDEX('貼_なたね(市町村別・e-stat)'!$D$9:$D$187,MATCH('貼_なたね(市町村別・e-stat)'!$A106,'貼_なたね(市町村別・e-stat)'!M$9:M$187,0)),"-")</f>
        <v>-</v>
      </c>
    </row>
    <row r="249" spans="3:33">
      <c r="C249">
        <v>99</v>
      </c>
      <c r="D249" t="str">
        <f>IFERROR(INDEX('貼_耕地面積(市町村別・e-stat)'!$D$9:$D$187,MATCH('貼_耕地面積(市町村別・e-stat)'!$A107,'貼_耕地面積(市町村別・e-stat)'!K$9:K$187,0)),"-")</f>
        <v>蘭越町</v>
      </c>
      <c r="E249" t="str">
        <f>IFERROR(INDEX('貼_耕地面積(市町村別・e-stat)'!$D$9:$D$187,MATCH('貼_耕地面積(市町村別・e-stat)'!$A107,'貼_耕地面積(市町村別・e-stat)'!L$9:L$187,0)),"-")</f>
        <v>余市町</v>
      </c>
      <c r="F249" t="str">
        <f>IFERROR(INDEX('貼_耕地面積(市町村別・e-stat)'!$D$9:$D$187,MATCH('貼_耕地面積(市町村別・e-stat)'!$A107,'貼_耕地面積(市町村別・e-stat)'!M$9:M$187,0)),"-")</f>
        <v>厚沢部町</v>
      </c>
      <c r="G249" t="str">
        <f>IFERROR(INDEX('貼_水稲(市町村別・e-stat)'!$D$9:$D$187,MATCH('貼_水稲(市町村別・e-stat)'!$A107,'貼_水稲(市町村別・e-stat)'!I$9:I$187,0)),"-")</f>
        <v>古平町</v>
      </c>
      <c r="H249" t="str">
        <f>IFERROR(INDEX('貼_水稲(市町村別・e-stat)'!$D$9:$D$187,MATCH('貼_水稲(市町村別・e-stat)'!$A107,'貼_水稲(市町村別・e-stat)'!J$9:J$187,0)),"-")</f>
        <v>古平町</v>
      </c>
      <c r="I249" t="str">
        <f>IFERROR(INDEX('貼_水稲(市町村別・e-stat)'!$D$9:$D$187,MATCH('貼_水稲(市町村別・e-stat)'!$A107,'貼_水稲(市町村別・e-stat)'!K$9:K$187,0)),"-")</f>
        <v>福島町</v>
      </c>
      <c r="J249" t="str">
        <f>IFERROR(INDEX('貼_小麦(市町村別・e-stat)'!$D$9:$D$187,MATCH('貼_小麦(市町村別・e-stat)'!$A107,'貼_小麦(市町村別・e-stat)'!Z$9:Z$187,0)),"-")</f>
        <v>江差町</v>
      </c>
      <c r="K249" t="str">
        <f>IFERROR(INDEX('貼_小麦(市町村別・e-stat)'!$D$9:$D$187,MATCH('貼_小麦(市町村別・e-stat)'!$A107,'貼_小麦(市町村別・e-stat)'!AA$9:AA$187,0)),"-")</f>
        <v>豊浦町</v>
      </c>
      <c r="L249" t="str">
        <f>IFERROR(INDEX('貼_小麦(市町村別・e-stat)'!$D$9:$D$187,MATCH('貼_小麦(市町村別・e-stat)'!$A107,'貼_小麦(市町村別・e-stat)'!AB$9:AB$187,0)),"-")</f>
        <v>愛別町</v>
      </c>
      <c r="M249" t="str">
        <f>IFERROR(INDEX('貼_小麦(市町村別・公表資料)'!$AH$38:$AH$216,MATCH('貼_小麦(市町村別・公表資料)'!$AG136,'貼_小麦(市町村別・公表資料)'!BB$38:BB$216,0)),"-")</f>
        <v>-</v>
      </c>
      <c r="N249" t="str">
        <f>IFERROR(INDEX('貼_小麦(市町村別・公表資料)'!$AH$38:$AH$216,MATCH('貼_小麦(市町村別・公表資料)'!$AG136,'貼_小麦(市町村別・公表資料)'!BH$38:BH$216,0)),"-")</f>
        <v>-</v>
      </c>
      <c r="O249" t="str">
        <f>IFERROR(INDEX('貼_小麦(市町村別・公表資料)'!$AH$38:$AH$216,MATCH('貼_小麦(市町村別・公表資料)'!$AG136,'貼_小麦(市町村別・公表資料)'!BN$38:BN$216,0)),"-")</f>
        <v>江差町</v>
      </c>
      <c r="P249" t="str">
        <f>IFERROR(INDEX('貼_小麦(市町村別・公表資料)'!$AH$38:$AH$216,MATCH('貼_小麦(市町村別・公表資料)'!$AG136,'貼_小麦(市町村別・公表資料)'!BT$38:BT$216,0)),"-")</f>
        <v>-</v>
      </c>
      <c r="Q249" t="str">
        <f>IFERROR(INDEX('貼_小麦(市町村別・公表資料)'!$AH$38:$AH$216,MATCH('貼_小麦(市町村別・公表資料)'!$AG136,'貼_小麦(市町村別・公表資料)'!BZ$38:BZ$216,0)),"-")</f>
        <v>-</v>
      </c>
      <c r="R249" t="str">
        <f>IFERROR(INDEX('貼_小麦(市町村別・公表資料)'!$AH$38:$AH$216,MATCH('貼_小麦(市町村別・公表資料)'!$AG136,'貼_小麦(市町村別・公表資料)'!CF$38:CF$216,0)),"-")</f>
        <v>-</v>
      </c>
      <c r="S249" t="str">
        <f>IFERROR(INDEX('貼_大豆(市町村別・e-stat)'!$C$9:$C$187,MATCH('貼_大豆(市町村別・e-stat)'!$A107,'貼_大豆(市町村別・e-stat)'!J$9:J$187,0)),"-")</f>
        <v>東神楽町</v>
      </c>
      <c r="T249" t="str">
        <f>IFERROR(INDEX('貼_大豆(市町村別・e-stat)'!$C$9:$C$187,MATCH('貼_大豆(市町村別・e-stat)'!$A107,'貼_大豆(市町村別・e-stat)'!K$9:K$187,0)),"-")</f>
        <v>苫小牧市</v>
      </c>
      <c r="U249" t="str">
        <f>IFERROR(INDEX('貼_大豆(市町村別・e-stat)'!$C$9:$C$187,MATCH('貼_大豆(市町村別・e-stat)'!$A107,'貼_大豆(市町村別・e-stat)'!L$9:L$187,0)),"-")</f>
        <v>蘭越町</v>
      </c>
      <c r="V249" t="str">
        <f>IFERROR(INDEX('貼_てんさい(市町村別・e-stat)'!$D$9:$D$187,MATCH('貼_てんさい(市町村別・e-stat)'!$A107,'貼_てんさい(市町村別・e-stat)'!K$9:K$187,0)),"-")</f>
        <v>-</v>
      </c>
      <c r="W249" t="str">
        <f>IFERROR(INDEX('貼_てんさい(市町村別・e-stat)'!$D$9:$D$187,MATCH('貼_てんさい(市町村別・e-stat)'!$A107,'貼_てんさい(市町村別・e-stat)'!L$9:L$187,0)),"-")</f>
        <v>-</v>
      </c>
      <c r="X249" t="str">
        <f>IFERROR(INDEX('貼_てんさい(市町村別・e-stat)'!$D$9:$D$187,MATCH('貼_てんさい(市町村別・e-stat)'!$A107,'貼_てんさい(市町村別・e-stat)'!M$9:M$187,0)),"-")</f>
        <v>-</v>
      </c>
      <c r="Y249" t="str">
        <f>IFERROR(INDEX('貼_そば(市町村別・e-stat)'!$D$9:$D$187,MATCH('貼_そば(市町村別・e-stat)'!$A107,'貼_そば(市町村別・e-stat)'!K$9:K$187,0)),"-")</f>
        <v>-</v>
      </c>
      <c r="Z249" t="str">
        <f>IFERROR(INDEX('貼_そば(市町村別・e-stat)'!$D$9:$D$187,MATCH('貼_そば(市町村別・e-stat)'!$A107,'貼_そば(市町村別・e-stat)'!L$9:L$187,0)),"-")</f>
        <v>-</v>
      </c>
      <c r="AA249" t="str">
        <f>IFERROR(INDEX('貼_そば(市町村別・e-stat)'!$D$9:$D$187,MATCH('貼_そば(市町村別・e-stat)'!$A107,'貼_そば(市町村別・e-stat)'!M$9:M$187,0)),"-")</f>
        <v>-</v>
      </c>
      <c r="AB249" t="str">
        <f>IFERROR(INDEX('貼_ばれいしょ(市町村別・公表資料)'!$M$16:$M$194,MATCH('貼_ばれいしょ(市町村別・公表資料)'!$L114,'貼_ばれいしょ(市町村別・公表資料)'!O$16:O$194,0)),"-")</f>
        <v>木古内町</v>
      </c>
      <c r="AC249" t="str">
        <f>IFERROR(INDEX('貼_ばれいしょ(市町村別・公表資料)'!$M$16:$M$194,MATCH('貼_ばれいしょ(市町村別・公表資料)'!$L114,'貼_ばれいしょ(市町村別・公表資料)'!U$16:U$194,0)),"-")</f>
        <v>余市町</v>
      </c>
      <c r="AD249" t="str">
        <f>IFERROR(INDEX('貼_ばれいしょ(市町村別・公表資料)'!$M$16:$M$194,MATCH('貼_ばれいしょ(市町村別・公表資料)'!$L114,'貼_ばれいしょ(市町村別・公表資料)'!AA$16:AA$194,0)),"-")</f>
        <v>夕張市</v>
      </c>
      <c r="AE249" t="str">
        <f>IFERROR(INDEX('貼_なたね(市町村別・e-stat)'!$D$9:$D$187,MATCH('貼_なたね(市町村別・e-stat)'!$A107,'貼_なたね(市町村別・e-stat)'!K$9:K$187,0)),"-")</f>
        <v>-</v>
      </c>
      <c r="AF249" t="str">
        <f>IFERROR(INDEX('貼_なたね(市町村別・e-stat)'!$D$9:$D$187,MATCH('貼_なたね(市町村別・e-stat)'!$A107,'貼_なたね(市町村別・e-stat)'!L$9:L$187,0)),"-")</f>
        <v>-</v>
      </c>
      <c r="AG249" t="str">
        <f>IFERROR(INDEX('貼_なたね(市町村別・e-stat)'!$D$9:$D$187,MATCH('貼_なたね(市町村別・e-stat)'!$A107,'貼_なたね(市町村別・e-stat)'!M$9:M$187,0)),"-")</f>
        <v>-</v>
      </c>
    </row>
    <row r="250" spans="3:33">
      <c r="C250">
        <v>100</v>
      </c>
      <c r="D250" t="str">
        <f>IFERROR(INDEX('貼_耕地面積(市町村別・e-stat)'!$D$9:$D$187,MATCH('貼_耕地面積(市町村別・e-stat)'!$A108,'貼_耕地面積(市町村別・e-stat)'!K$9:K$187,0)),"-")</f>
        <v>遠別町</v>
      </c>
      <c r="E250" t="str">
        <f>IFERROR(INDEX('貼_耕地面積(市町村別・e-stat)'!$D$9:$D$187,MATCH('貼_耕地面積(市町村別・e-stat)'!$A108,'貼_耕地面積(市町村別・e-stat)'!L$9:L$187,0)),"-")</f>
        <v>美幌町</v>
      </c>
      <c r="F250" t="str">
        <f>IFERROR(INDEX('貼_耕地面積(市町村別・e-stat)'!$D$9:$D$187,MATCH('貼_耕地面積(市町村別・e-stat)'!$A108,'貼_耕地面積(市町村別・e-stat)'!M$9:M$187,0)),"-")</f>
        <v>和寒町</v>
      </c>
      <c r="G250" t="str">
        <f>IFERROR(INDEX('貼_水稲(市町村別・e-stat)'!$D$9:$D$187,MATCH('貼_水稲(市町村別・e-stat)'!$A108,'貼_水稲(市町村別・e-stat)'!I$9:I$187,0)),"-")</f>
        <v>小樽市</v>
      </c>
      <c r="H250" t="str">
        <f>IFERROR(INDEX('貼_水稲(市町村別・e-stat)'!$D$9:$D$187,MATCH('貼_水稲(市町村別・e-stat)'!$A108,'貼_水稲(市町村別・e-stat)'!J$9:J$187,0)),"-")</f>
        <v>真狩村</v>
      </c>
      <c r="I250" t="str">
        <f>IFERROR(INDEX('貼_水稲(市町村別・e-stat)'!$D$9:$D$187,MATCH('貼_水稲(市町村別・e-stat)'!$A108,'貼_水稲(市町村別・e-stat)'!K$9:K$187,0)),"-")</f>
        <v>豊浦町</v>
      </c>
      <c r="J250" t="str">
        <f>IFERROR(INDEX('貼_小麦(市町村別・e-stat)'!$D$9:$D$187,MATCH('貼_小麦(市町村別・e-stat)'!$A108,'貼_小麦(市町村別・e-stat)'!Z$9:Z$187,0)),"-")</f>
        <v>札幌市</v>
      </c>
      <c r="K250" t="str">
        <f>IFERROR(INDEX('貼_小麦(市町村別・e-stat)'!$D$9:$D$187,MATCH('貼_小麦(市町村別・e-stat)'!$A108,'貼_小麦(市町村別・e-stat)'!AA$9:AA$187,0)),"-")</f>
        <v>芦別市</v>
      </c>
      <c r="L250" t="str">
        <f>IFERROR(INDEX('貼_小麦(市町村別・e-stat)'!$D$9:$D$187,MATCH('貼_小麦(市町村別・e-stat)'!$A108,'貼_小麦(市町村別・e-stat)'!AB$9:AB$187,0)),"-")</f>
        <v>芦別市</v>
      </c>
      <c r="M250" t="str">
        <f>IFERROR(INDEX('貼_小麦(市町村別・公表資料)'!$AH$38:$AH$216,MATCH('貼_小麦(市町村別・公表資料)'!$AG137,'貼_小麦(市町村別・公表資料)'!BB$38:BB$216,0)),"-")</f>
        <v>-</v>
      </c>
      <c r="N250" t="str">
        <f>IFERROR(INDEX('貼_小麦(市町村別・公表資料)'!$AH$38:$AH$216,MATCH('貼_小麦(市町村別・公表資料)'!$AG137,'貼_小麦(市町村別・公表資料)'!BH$38:BH$216,0)),"-")</f>
        <v>-</v>
      </c>
      <c r="O250" t="str">
        <f>IFERROR(INDEX('貼_小麦(市町村別・公表資料)'!$AH$38:$AH$216,MATCH('貼_小麦(市町村別・公表資料)'!$AG137,'貼_小麦(市町村別・公表資料)'!BN$38:BN$216,0)),"-")</f>
        <v>羽幌町</v>
      </c>
      <c r="P250" t="str">
        <f>IFERROR(INDEX('貼_小麦(市町村別・公表資料)'!$AH$38:$AH$216,MATCH('貼_小麦(市町村別・公表資料)'!$AG137,'貼_小麦(市町村別・公表資料)'!BT$38:BT$216,0)),"-")</f>
        <v>-</v>
      </c>
      <c r="Q250" t="str">
        <f>IFERROR(INDEX('貼_小麦(市町村別・公表資料)'!$AH$38:$AH$216,MATCH('貼_小麦(市町村別・公表資料)'!$AG137,'貼_小麦(市町村別・公表資料)'!BZ$38:BZ$216,0)),"-")</f>
        <v>-</v>
      </c>
      <c r="R250" t="str">
        <f>IFERROR(INDEX('貼_小麦(市町村別・公表資料)'!$AH$38:$AH$216,MATCH('貼_小麦(市町村別・公表資料)'!$AG137,'貼_小麦(市町村別・公表資料)'!CF$38:CF$216,0)),"-")</f>
        <v>-</v>
      </c>
      <c r="S250" t="str">
        <f>IFERROR(INDEX('貼_大豆(市町村別・e-stat)'!$C$9:$C$187,MATCH('貼_大豆(市町村別・e-stat)'!$A108,'貼_大豆(市町村別・e-stat)'!J$9:J$187,0)),"-")</f>
        <v>留萌市</v>
      </c>
      <c r="T250" t="str">
        <f>IFERROR(INDEX('貼_大豆(市町村別・e-stat)'!$C$9:$C$187,MATCH('貼_大豆(市町村別・e-stat)'!$A108,'貼_大豆(市町村別・e-stat)'!K$9:K$187,0)),"-")</f>
        <v>乙部町</v>
      </c>
      <c r="U250" t="str">
        <f>IFERROR(INDEX('貼_大豆(市町村別・e-stat)'!$C$9:$C$187,MATCH('貼_大豆(市町村別・e-stat)'!$A108,'貼_大豆(市町村別・e-stat)'!L$9:L$187,0)),"-")</f>
        <v>東川町</v>
      </c>
      <c r="V250" t="str">
        <f>IFERROR(INDEX('貼_てんさい(市町村別・e-stat)'!$D$9:$D$187,MATCH('貼_てんさい(市町村別・e-stat)'!$A108,'貼_てんさい(市町村別・e-stat)'!K$9:K$187,0)),"-")</f>
        <v>-</v>
      </c>
      <c r="W250" t="str">
        <f>IFERROR(INDEX('貼_てんさい(市町村別・e-stat)'!$D$9:$D$187,MATCH('貼_てんさい(市町村別・e-stat)'!$A108,'貼_てんさい(市町村別・e-stat)'!L$9:L$187,0)),"-")</f>
        <v>-</v>
      </c>
      <c r="X250" t="str">
        <f>IFERROR(INDEX('貼_てんさい(市町村別・e-stat)'!$D$9:$D$187,MATCH('貼_てんさい(市町村別・e-stat)'!$A108,'貼_てんさい(市町村別・e-stat)'!M$9:M$187,0)),"-")</f>
        <v>-</v>
      </c>
      <c r="Y250" t="str">
        <f>IFERROR(INDEX('貼_そば(市町村別・e-stat)'!$D$9:$D$187,MATCH('貼_そば(市町村別・e-stat)'!$A108,'貼_そば(市町村別・e-stat)'!K$9:K$187,0)),"-")</f>
        <v>-</v>
      </c>
      <c r="Z250" t="str">
        <f>IFERROR(INDEX('貼_そば(市町村別・e-stat)'!$D$9:$D$187,MATCH('貼_そば(市町村別・e-stat)'!$A108,'貼_そば(市町村別・e-stat)'!L$9:L$187,0)),"-")</f>
        <v>-</v>
      </c>
      <c r="AA250" t="str">
        <f>IFERROR(INDEX('貼_そば(市町村別・e-stat)'!$D$9:$D$187,MATCH('貼_そば(市町村別・e-stat)'!$A108,'貼_そば(市町村別・e-stat)'!M$9:M$187,0)),"-")</f>
        <v>-</v>
      </c>
      <c r="AB250" t="str">
        <f>IFERROR(INDEX('貼_ばれいしょ(市町村別・公表資料)'!$M$16:$M$194,MATCH('貼_ばれいしょ(市町村別・公表資料)'!$L115,'貼_ばれいしょ(市町村別・公表資料)'!O$16:O$194,0)),"-")</f>
        <v>岩内町</v>
      </c>
      <c r="AC250" t="str">
        <f>IFERROR(INDEX('貼_ばれいしょ(市町村別・公表資料)'!$M$16:$M$194,MATCH('貼_ばれいしょ(市町村別・公表資料)'!$L115,'貼_ばれいしょ(市町村別・公表資料)'!U$16:U$194,0)),"-")</f>
        <v>夕張市</v>
      </c>
      <c r="AD250" t="str">
        <f>IFERROR(INDEX('貼_ばれいしょ(市町村別・公表資料)'!$M$16:$M$194,MATCH('貼_ばれいしょ(市町村別・公表資料)'!$L115,'貼_ばれいしょ(市町村別・公表資料)'!AA$16:AA$194,0)),"-")</f>
        <v>小樽市</v>
      </c>
      <c r="AE250" t="str">
        <f>IFERROR(INDEX('貼_なたね(市町村別・e-stat)'!$D$9:$D$187,MATCH('貼_なたね(市町村別・e-stat)'!$A108,'貼_なたね(市町村別・e-stat)'!K$9:K$187,0)),"-")</f>
        <v>-</v>
      </c>
      <c r="AF250" t="str">
        <f>IFERROR(INDEX('貼_なたね(市町村別・e-stat)'!$D$9:$D$187,MATCH('貼_なたね(市町村別・e-stat)'!$A108,'貼_なたね(市町村別・e-stat)'!L$9:L$187,0)),"-")</f>
        <v>-</v>
      </c>
      <c r="AG250" t="str">
        <f>IFERROR(INDEX('貼_なたね(市町村別・e-stat)'!$D$9:$D$187,MATCH('貼_なたね(市町村別・e-stat)'!$A108,'貼_なたね(市町村別・e-stat)'!M$9:M$187,0)),"-")</f>
        <v>-</v>
      </c>
    </row>
    <row r="251" spans="3:33">
      <c r="C251">
        <v>101</v>
      </c>
      <c r="D251" t="str">
        <f>IFERROR(INDEX('貼_耕地面積(市町村別・e-stat)'!$D$9:$D$187,MATCH('貼_耕地面積(市町村別・e-stat)'!$A109,'貼_耕地面積(市町村別・e-stat)'!K$9:K$187,0)),"-")</f>
        <v>中頓別町</v>
      </c>
      <c r="E251" t="str">
        <f>IFERROR(INDEX('貼_耕地面積(市町村別・e-stat)'!$D$9:$D$187,MATCH('貼_耕地面積(市町村別・e-stat)'!$A109,'貼_耕地面積(市町村別・e-stat)'!L$9:L$187,0)),"-")</f>
        <v>福島町</v>
      </c>
      <c r="F251" t="str">
        <f>IFERROR(INDEX('貼_耕地面積(市町村別・e-stat)'!$D$9:$D$187,MATCH('貼_耕地面積(市町村別・e-stat)'!$A109,'貼_耕地面積(市町村別・e-stat)'!M$9:M$187,0)),"-")</f>
        <v>恵庭市</v>
      </c>
      <c r="G251" t="str">
        <f>IFERROR(INDEX('貼_水稲(市町村別・e-stat)'!$D$9:$D$187,MATCH('貼_水稲(市町村別・e-stat)'!$A109,'貼_水稲(市町村別・e-stat)'!I$9:I$187,0)),"-")</f>
        <v>真狩村</v>
      </c>
      <c r="H251" t="str">
        <f>IFERROR(INDEX('貼_水稲(市町村別・e-stat)'!$D$9:$D$187,MATCH('貼_水稲(市町村別・e-stat)'!$A109,'貼_水稲(市町村別・e-stat)'!J$9:J$187,0)),"-")</f>
        <v>小樽市</v>
      </c>
      <c r="I251" t="str">
        <f>IFERROR(INDEX('貼_水稲(市町村別・e-stat)'!$D$9:$D$187,MATCH('貼_水稲(市町村別・e-stat)'!$A109,'貼_水稲(市町村別・e-stat)'!K$9:K$187,0)),"-")</f>
        <v>室蘭市</v>
      </c>
      <c r="J251" t="str">
        <f>IFERROR(INDEX('貼_小麦(市町村別・e-stat)'!$D$9:$D$187,MATCH('貼_小麦(市町村別・e-stat)'!$A109,'貼_小麦(市町村別・e-stat)'!Z$9:Z$187,0)),"-")</f>
        <v>留萌市</v>
      </c>
      <c r="K251" t="str">
        <f>IFERROR(INDEX('貼_小麦(市町村別・e-stat)'!$D$9:$D$187,MATCH('貼_小麦(市町村別・e-stat)'!$A109,'貼_小麦(市町村別・e-stat)'!AA$9:AA$187,0)),"-")</f>
        <v>江差町</v>
      </c>
      <c r="L251" t="str">
        <f>IFERROR(INDEX('貼_小麦(市町村別・e-stat)'!$D$9:$D$187,MATCH('貼_小麦(市町村別・e-stat)'!$A109,'貼_小麦(市町村別・e-stat)'!AB$9:AB$187,0)),"-")</f>
        <v>旭川市</v>
      </c>
      <c r="M251" t="str">
        <f>IFERROR(INDEX('貼_小麦(市町村別・公表資料)'!$AH$38:$AH$216,MATCH('貼_小麦(市町村別・公表資料)'!$AG138,'貼_小麦(市町村別・公表資料)'!BB$38:BB$216,0)),"-")</f>
        <v>-</v>
      </c>
      <c r="N251" t="str">
        <f>IFERROR(INDEX('貼_小麦(市町村別・公表資料)'!$AH$38:$AH$216,MATCH('貼_小麦(市町村別・公表資料)'!$AG138,'貼_小麦(市町村別・公表資料)'!BH$38:BH$216,0)),"-")</f>
        <v>-</v>
      </c>
      <c r="O251" t="str">
        <f>IFERROR(INDEX('貼_小麦(市町村別・公表資料)'!$AH$38:$AH$216,MATCH('貼_小麦(市町村別・公表資料)'!$AG138,'貼_小麦(市町村別・公表資料)'!BN$38:BN$216,0)),"-")</f>
        <v>当麻町</v>
      </c>
      <c r="P251" t="str">
        <f>IFERROR(INDEX('貼_小麦(市町村別・公表資料)'!$AH$38:$AH$216,MATCH('貼_小麦(市町村別・公表資料)'!$AG138,'貼_小麦(市町村別・公表資料)'!BT$38:BT$216,0)),"-")</f>
        <v>-</v>
      </c>
      <c r="Q251" t="str">
        <f>IFERROR(INDEX('貼_小麦(市町村別・公表資料)'!$AH$38:$AH$216,MATCH('貼_小麦(市町村別・公表資料)'!$AG138,'貼_小麦(市町村別・公表資料)'!BZ$38:BZ$216,0)),"-")</f>
        <v>-</v>
      </c>
      <c r="R251" t="str">
        <f>IFERROR(INDEX('貼_小麦(市町村別・公表資料)'!$AH$38:$AH$216,MATCH('貼_小麦(市町村別・公表資料)'!$AG138,'貼_小麦(市町村別・公表資料)'!CF$38:CF$216,0)),"-")</f>
        <v>-</v>
      </c>
      <c r="S251" t="str">
        <f>IFERROR(INDEX('貼_大豆(市町村別・e-stat)'!$C$9:$C$187,MATCH('貼_大豆(市町村別・e-stat)'!$A109,'貼_大豆(市町村別・e-stat)'!J$9:J$187,0)),"-")</f>
        <v>苫小牧市</v>
      </c>
      <c r="T251" t="str">
        <f>IFERROR(INDEX('貼_大豆(市町村別・e-stat)'!$C$9:$C$187,MATCH('貼_大豆(市町村別・e-stat)'!$A109,'貼_大豆(市町村別・e-stat)'!K$9:K$187,0)),"-")</f>
        <v>留萌市</v>
      </c>
      <c r="U251" t="str">
        <f>IFERROR(INDEX('貼_大豆(市町村別・e-stat)'!$C$9:$C$187,MATCH('貼_大豆(市町村別・e-stat)'!$A109,'貼_大豆(市町村別・e-stat)'!L$9:L$187,0)),"-")</f>
        <v>遠別町</v>
      </c>
      <c r="V251" t="str">
        <f>IFERROR(INDEX('貼_てんさい(市町村別・e-stat)'!$D$9:$D$187,MATCH('貼_てんさい(市町村別・e-stat)'!$A109,'貼_てんさい(市町村別・e-stat)'!K$9:K$187,0)),"-")</f>
        <v>-</v>
      </c>
      <c r="W251" t="str">
        <f>IFERROR(INDEX('貼_てんさい(市町村別・e-stat)'!$D$9:$D$187,MATCH('貼_てんさい(市町村別・e-stat)'!$A109,'貼_てんさい(市町村別・e-stat)'!L$9:L$187,0)),"-")</f>
        <v>-</v>
      </c>
      <c r="X251" t="str">
        <f>IFERROR(INDEX('貼_てんさい(市町村別・e-stat)'!$D$9:$D$187,MATCH('貼_てんさい(市町村別・e-stat)'!$A109,'貼_てんさい(市町村別・e-stat)'!M$9:M$187,0)),"-")</f>
        <v>-</v>
      </c>
      <c r="Y251" t="str">
        <f>IFERROR(INDEX('貼_そば(市町村別・e-stat)'!$D$9:$D$187,MATCH('貼_そば(市町村別・e-stat)'!$A109,'貼_そば(市町村別・e-stat)'!K$9:K$187,0)),"-")</f>
        <v>-</v>
      </c>
      <c r="Z251" t="str">
        <f>IFERROR(INDEX('貼_そば(市町村別・e-stat)'!$D$9:$D$187,MATCH('貼_そば(市町村別・e-stat)'!$A109,'貼_そば(市町村別・e-stat)'!L$9:L$187,0)),"-")</f>
        <v>-</v>
      </c>
      <c r="AA251" t="str">
        <f>IFERROR(INDEX('貼_そば(市町村別・e-stat)'!$D$9:$D$187,MATCH('貼_そば(市町村別・e-stat)'!$A109,'貼_そば(市町村別・e-stat)'!M$9:M$187,0)),"-")</f>
        <v>-</v>
      </c>
      <c r="AB251" t="str">
        <f>IFERROR(INDEX('貼_ばれいしょ(市町村別・公表資料)'!$M$16:$M$194,MATCH('貼_ばれいしょ(市町村別・公表資料)'!$L116,'貼_ばれいしょ(市町村別・公表資料)'!O$16:O$194,0)),"-")</f>
        <v>余市町</v>
      </c>
      <c r="AC251" t="str">
        <f>IFERROR(INDEX('貼_ばれいしょ(市町村別・公表資料)'!$M$16:$M$194,MATCH('貼_ばれいしょ(市町村別・公表資料)'!$L116,'貼_ばれいしょ(市町村別・公表資料)'!U$16:U$194,0)),"-")</f>
        <v>木古内町</v>
      </c>
      <c r="AD251" t="str">
        <f>IFERROR(INDEX('貼_ばれいしょ(市町村別・公表資料)'!$M$16:$M$194,MATCH('貼_ばれいしょ(市町村別・公表資料)'!$L116,'貼_ばれいしょ(市町村別・公表資料)'!AA$16:AA$194,0)),"-")</f>
        <v>美唄市</v>
      </c>
      <c r="AE251" t="str">
        <f>IFERROR(INDEX('貼_なたね(市町村別・e-stat)'!$D$9:$D$187,MATCH('貼_なたね(市町村別・e-stat)'!$A109,'貼_なたね(市町村別・e-stat)'!K$9:K$187,0)),"-")</f>
        <v>-</v>
      </c>
      <c r="AF251" t="str">
        <f>IFERROR(INDEX('貼_なたね(市町村別・e-stat)'!$D$9:$D$187,MATCH('貼_なたね(市町村別・e-stat)'!$A109,'貼_なたね(市町村別・e-stat)'!L$9:L$187,0)),"-")</f>
        <v>-</v>
      </c>
      <c r="AG251" t="str">
        <f>IFERROR(INDEX('貼_なたね(市町村別・e-stat)'!$D$9:$D$187,MATCH('貼_なたね(市町村別・e-stat)'!$A109,'貼_なたね(市町村別・e-stat)'!M$9:M$187,0)),"-")</f>
        <v>-</v>
      </c>
    </row>
    <row r="252" spans="3:33">
      <c r="C252">
        <v>102</v>
      </c>
      <c r="D252" t="str">
        <f>IFERROR(INDEX('貼_耕地面積(市町村別・e-stat)'!$D$9:$D$187,MATCH('貼_耕地面積(市町村別・e-stat)'!$A110,'貼_耕地面積(市町村別・e-stat)'!K$9:K$187,0)),"-")</f>
        <v>滝上町</v>
      </c>
      <c r="E252" t="str">
        <f>IFERROR(INDEX('貼_耕地面積(市町村別・e-stat)'!$D$9:$D$187,MATCH('貼_耕地面積(市町村別・e-stat)'!$A110,'貼_耕地面積(市町村別・e-stat)'!L$9:L$187,0)),"-")</f>
        <v>古平町</v>
      </c>
      <c r="F252" t="str">
        <f>IFERROR(INDEX('貼_耕地面積(市町村別・e-stat)'!$D$9:$D$187,MATCH('貼_耕地面積(市町村別・e-stat)'!$A110,'貼_耕地面積(市町村別・e-stat)'!M$9:M$187,0)),"-")</f>
        <v>栗山町</v>
      </c>
      <c r="G252" t="str">
        <f>IFERROR(INDEX('貼_水稲(市町村別・e-stat)'!$D$9:$D$187,MATCH('貼_水稲(市町村別・e-stat)'!$A110,'貼_水稲(市町村別・e-stat)'!I$9:I$187,0)),"-")</f>
        <v>室蘭市</v>
      </c>
      <c r="H252" t="str">
        <f>IFERROR(INDEX('貼_水稲(市町村別・e-stat)'!$D$9:$D$187,MATCH('貼_水稲(市町村別・e-stat)'!$A110,'貼_水稲(市町村別・e-stat)'!J$9:J$187,0)),"-")</f>
        <v>室蘭市</v>
      </c>
      <c r="I252" t="str">
        <f>IFERROR(INDEX('貼_水稲(市町村別・e-stat)'!$D$9:$D$187,MATCH('貼_水稲(市町村別・e-stat)'!$A110,'貼_水稲(市町村別・e-stat)'!K$9:K$187,0)),"-")</f>
        <v>島牧村</v>
      </c>
      <c r="J252" t="str">
        <f>IFERROR(INDEX('貼_小麦(市町村別・e-stat)'!$D$9:$D$187,MATCH('貼_小麦(市町村別・e-stat)'!$A110,'貼_小麦(市町村別・e-stat)'!Z$9:Z$187,0)),"-")</f>
        <v>北広島市</v>
      </c>
      <c r="K252" t="str">
        <f>IFERROR(INDEX('貼_小麦(市町村別・e-stat)'!$D$9:$D$187,MATCH('貼_小麦(市町村別・e-stat)'!$A110,'貼_小麦(市町村別・e-stat)'!AA$9:AA$187,0)),"-")</f>
        <v>当麻町</v>
      </c>
      <c r="L252" t="str">
        <f>IFERROR(INDEX('貼_小麦(市町村別・e-stat)'!$D$9:$D$187,MATCH('貼_小麦(市町村別・e-stat)'!$A110,'貼_小麦(市町村別・e-stat)'!AB$9:AB$187,0)),"-")</f>
        <v>当麻町</v>
      </c>
      <c r="M252" t="str">
        <f>IFERROR(INDEX('貼_小麦(市町村別・公表資料)'!$AH$38:$AH$216,MATCH('貼_小麦(市町村別・公表資料)'!$AG139,'貼_小麦(市町村別・公表資料)'!BB$38:BB$216,0)),"-")</f>
        <v>-</v>
      </c>
      <c r="N252" t="str">
        <f>IFERROR(INDEX('貼_小麦(市町村別・公表資料)'!$AH$38:$AH$216,MATCH('貼_小麦(市町村別・公表資料)'!$AG139,'貼_小麦(市町村別・公表資料)'!BH$38:BH$216,0)),"-")</f>
        <v>-</v>
      </c>
      <c r="O252" t="str">
        <f>IFERROR(INDEX('貼_小麦(市町村別・公表資料)'!$AH$38:$AH$216,MATCH('貼_小麦(市町村別・公表資料)'!$AG139,'貼_小麦(市町村別・公表資料)'!BN$38:BN$216,0)),"-")</f>
        <v>初山別村</v>
      </c>
      <c r="P252" t="str">
        <f>IFERROR(INDEX('貼_小麦(市町村別・公表資料)'!$AH$38:$AH$216,MATCH('貼_小麦(市町村別・公表資料)'!$AG139,'貼_小麦(市町村別・公表資料)'!BT$38:BT$216,0)),"-")</f>
        <v>-</v>
      </c>
      <c r="Q252" t="str">
        <f>IFERROR(INDEX('貼_小麦(市町村別・公表資料)'!$AH$38:$AH$216,MATCH('貼_小麦(市町村別・公表資料)'!$AG139,'貼_小麦(市町村別・公表資料)'!BZ$38:BZ$216,0)),"-")</f>
        <v>-</v>
      </c>
      <c r="R252" t="str">
        <f>IFERROR(INDEX('貼_小麦(市町村別・公表資料)'!$AH$38:$AH$216,MATCH('貼_小麦(市町村別・公表資料)'!$AG139,'貼_小麦(市町村別・公表資料)'!CF$38:CF$216,0)),"-")</f>
        <v>-</v>
      </c>
      <c r="S252" t="str">
        <f>IFERROR(INDEX('貼_大豆(市町村別・e-stat)'!$C$9:$C$187,MATCH('貼_大豆(市町村別・e-stat)'!$A110,'貼_大豆(市町村別・e-stat)'!J$9:J$187,0)),"-")</f>
        <v>弟子屈町</v>
      </c>
      <c r="T252" t="str">
        <f>IFERROR(INDEX('貼_大豆(市町村別・e-stat)'!$C$9:$C$187,MATCH('貼_大豆(市町村別・e-stat)'!$A110,'貼_大豆(市町村別・e-stat)'!K$9:K$187,0)),"-")</f>
        <v>滝上町</v>
      </c>
      <c r="U252" t="str">
        <f>IFERROR(INDEX('貼_大豆(市町村別・e-stat)'!$C$9:$C$187,MATCH('貼_大豆(市町村別・e-stat)'!$A110,'貼_大豆(市町村別・e-stat)'!L$9:L$187,0)),"-")</f>
        <v>栗山町</v>
      </c>
      <c r="V252" t="str">
        <f>IFERROR(INDEX('貼_てんさい(市町村別・e-stat)'!$D$9:$D$187,MATCH('貼_てんさい(市町村別・e-stat)'!$A110,'貼_てんさい(市町村別・e-stat)'!K$9:K$187,0)),"-")</f>
        <v>-</v>
      </c>
      <c r="W252" t="str">
        <f>IFERROR(INDEX('貼_てんさい(市町村別・e-stat)'!$D$9:$D$187,MATCH('貼_てんさい(市町村別・e-stat)'!$A110,'貼_てんさい(市町村別・e-stat)'!L$9:L$187,0)),"-")</f>
        <v>-</v>
      </c>
      <c r="X252" t="str">
        <f>IFERROR(INDEX('貼_てんさい(市町村別・e-stat)'!$D$9:$D$187,MATCH('貼_てんさい(市町村別・e-stat)'!$A110,'貼_てんさい(市町村別・e-stat)'!M$9:M$187,0)),"-")</f>
        <v>-</v>
      </c>
      <c r="Y252" t="str">
        <f>IFERROR(INDEX('貼_そば(市町村別・e-stat)'!$D$9:$D$187,MATCH('貼_そば(市町村別・e-stat)'!$A110,'貼_そば(市町村別・e-stat)'!K$9:K$187,0)),"-")</f>
        <v>-</v>
      </c>
      <c r="Z252" t="str">
        <f>IFERROR(INDEX('貼_そば(市町村別・e-stat)'!$D$9:$D$187,MATCH('貼_そば(市町村別・e-stat)'!$A110,'貼_そば(市町村別・e-stat)'!L$9:L$187,0)),"-")</f>
        <v>-</v>
      </c>
      <c r="AA252" t="str">
        <f>IFERROR(INDEX('貼_そば(市町村別・e-stat)'!$D$9:$D$187,MATCH('貼_そば(市町村別・e-stat)'!$A110,'貼_そば(市町村別・e-stat)'!M$9:M$187,0)),"-")</f>
        <v>-</v>
      </c>
      <c r="AB252" t="str">
        <f>IFERROR(INDEX('貼_ばれいしょ(市町村別・公表資料)'!$M$16:$M$194,MATCH('貼_ばれいしょ(市町村別・公表資料)'!$L117,'貼_ばれいしょ(市町村別・公表資料)'!O$16:O$194,0)),"-")</f>
        <v>月形町</v>
      </c>
      <c r="AC252" t="str">
        <f>IFERROR(INDEX('貼_ばれいしょ(市町村別・公表資料)'!$M$16:$M$194,MATCH('貼_ばれいしょ(市町村別・公表資料)'!$L117,'貼_ばれいしょ(市町村別・公表資料)'!U$16:U$194,0)),"-")</f>
        <v>岩内町</v>
      </c>
      <c r="AD252" t="str">
        <f>IFERROR(INDEX('貼_ばれいしょ(市町村別・公表資料)'!$M$16:$M$194,MATCH('貼_ばれいしょ(市町村別・公表資料)'!$L117,'貼_ばれいしょ(市町村別・公表資料)'!AA$16:AA$194,0)),"-")</f>
        <v>士別市</v>
      </c>
      <c r="AE252" t="str">
        <f>IFERROR(INDEX('貼_なたね(市町村別・e-stat)'!$D$9:$D$187,MATCH('貼_なたね(市町村別・e-stat)'!$A110,'貼_なたね(市町村別・e-stat)'!K$9:K$187,0)),"-")</f>
        <v>-</v>
      </c>
      <c r="AF252" t="str">
        <f>IFERROR(INDEX('貼_なたね(市町村別・e-stat)'!$D$9:$D$187,MATCH('貼_なたね(市町村別・e-stat)'!$A110,'貼_なたね(市町村別・e-stat)'!L$9:L$187,0)),"-")</f>
        <v>-</v>
      </c>
      <c r="AG252" t="str">
        <f>IFERROR(INDEX('貼_なたね(市町村別・e-stat)'!$D$9:$D$187,MATCH('貼_なたね(市町村別・e-stat)'!$A110,'貼_なたね(市町村別・e-stat)'!M$9:M$187,0)),"-")</f>
        <v>-</v>
      </c>
    </row>
    <row r="253" spans="3:33">
      <c r="C253">
        <v>103</v>
      </c>
      <c r="D253" t="str">
        <f>IFERROR(INDEX('貼_耕地面積(市町村別・e-stat)'!$D$9:$D$187,MATCH('貼_耕地面積(市町村別・e-stat)'!$A111,'貼_耕地面積(市町村別・e-stat)'!K$9:K$187,0)),"-")</f>
        <v>下川町</v>
      </c>
      <c r="E253" t="str">
        <f>IFERROR(INDEX('貼_耕地面積(市町村別・e-stat)'!$D$9:$D$187,MATCH('貼_耕地面積(市町村別・e-stat)'!$A111,'貼_耕地面積(市町村別・e-stat)'!L$9:L$187,0)),"-")</f>
        <v>京極町</v>
      </c>
      <c r="F253" t="str">
        <f>IFERROR(INDEX('貼_耕地面積(市町村別・e-stat)'!$D$9:$D$187,MATCH('貼_耕地面積(市町村別・e-stat)'!$A111,'貼_耕地面積(市町村別・e-stat)'!M$9:M$187,0)),"-")</f>
        <v>北斗市</v>
      </c>
      <c r="G253" t="str">
        <f>IFERROR(INDEX('貼_水稲(市町村別・e-stat)'!$D$9:$D$187,MATCH('貼_水稲(市町村別・e-stat)'!$A111,'貼_水稲(市町村別・e-stat)'!I$9:I$187,0)),"-")</f>
        <v>神恵内村</v>
      </c>
      <c r="H253" t="str">
        <f>IFERROR(INDEX('貼_水稲(市町村別・e-stat)'!$D$9:$D$187,MATCH('貼_水稲(市町村別・e-stat)'!$A111,'貼_水稲(市町村別・e-stat)'!J$9:J$187,0)),"-")</f>
        <v>神恵内村</v>
      </c>
      <c r="I253" t="str">
        <f>IFERROR(INDEX('貼_水稲(市町村別・e-stat)'!$D$9:$D$187,MATCH('貼_水稲(市町村別・e-stat)'!$A111,'貼_水稲(市町村別・e-stat)'!K$9:K$187,0)),"-")</f>
        <v>神恵内村</v>
      </c>
      <c r="J253" t="str">
        <f>IFERROR(INDEX('貼_小麦(市町村別・e-stat)'!$D$9:$D$187,MATCH('貼_小麦(市町村別・e-stat)'!$A111,'貼_小麦(市町村別・e-stat)'!Z$9:Z$187,0)),"-")</f>
        <v>当麻町</v>
      </c>
      <c r="K253" t="str">
        <f>IFERROR(INDEX('貼_小麦(市町村別・e-stat)'!$D$9:$D$187,MATCH('貼_小麦(市町村別・e-stat)'!$A111,'貼_小麦(市町村別・e-stat)'!AA$9:AA$187,0)),"-")</f>
        <v>留萌市</v>
      </c>
      <c r="L253" t="str">
        <f>IFERROR(INDEX('貼_小麦(市町村別・e-stat)'!$D$9:$D$187,MATCH('貼_小麦(市町村別・e-stat)'!$A111,'貼_小麦(市町村別・e-stat)'!AB$9:AB$187,0)),"-")</f>
        <v>遠別町</v>
      </c>
      <c r="M253" t="str">
        <f>IFERROR(INDEX('貼_小麦(市町村別・公表資料)'!$AH$38:$AH$216,MATCH('貼_小麦(市町村別・公表資料)'!$AG140,'貼_小麦(市町村別・公表資料)'!BB$38:BB$216,0)),"-")</f>
        <v>-</v>
      </c>
      <c r="N253" t="str">
        <f>IFERROR(INDEX('貼_小麦(市町村別・公表資料)'!$AH$38:$AH$216,MATCH('貼_小麦(市町村別・公表資料)'!$AG140,'貼_小麦(市町村別・公表資料)'!BH$38:BH$216,0)),"-")</f>
        <v>-</v>
      </c>
      <c r="O253" t="str">
        <f>IFERROR(INDEX('貼_小麦(市町村別・公表資料)'!$AH$38:$AH$216,MATCH('貼_小麦(市町村別・公表資料)'!$AG140,'貼_小麦(市町村別・公表資料)'!BN$38:BN$216,0)),"-")</f>
        <v>遠別町</v>
      </c>
      <c r="P253" t="str">
        <f>IFERROR(INDEX('貼_小麦(市町村別・公表資料)'!$AH$38:$AH$216,MATCH('貼_小麦(市町村別・公表資料)'!$AG140,'貼_小麦(市町村別・公表資料)'!BT$38:BT$216,0)),"-")</f>
        <v>-</v>
      </c>
      <c r="Q253" t="str">
        <f>IFERROR(INDEX('貼_小麦(市町村別・公表資料)'!$AH$38:$AH$216,MATCH('貼_小麦(市町村別・公表資料)'!$AG140,'貼_小麦(市町村別・公表資料)'!BZ$38:BZ$216,0)),"-")</f>
        <v>-</v>
      </c>
      <c r="R253" t="str">
        <f>IFERROR(INDEX('貼_小麦(市町村別・公表資料)'!$AH$38:$AH$216,MATCH('貼_小麦(市町村別・公表資料)'!$AG140,'貼_小麦(市町村別・公表資料)'!CF$38:CF$216,0)),"-")</f>
        <v>-</v>
      </c>
      <c r="S253" t="str">
        <f>IFERROR(INDEX('貼_大豆(市町村別・e-stat)'!$C$9:$C$187,MATCH('貼_大豆(市町村別・e-stat)'!$A111,'貼_大豆(市町村別・e-stat)'!J$9:J$187,0)),"-")</f>
        <v>滝上町</v>
      </c>
      <c r="T253" t="str">
        <f>IFERROR(INDEX('貼_大豆(市町村別・e-stat)'!$C$9:$C$187,MATCH('貼_大豆(市町村別・e-stat)'!$A111,'貼_大豆(市町村別・e-stat)'!K$9:K$187,0)),"-")</f>
        <v>八雲町</v>
      </c>
      <c r="U253" t="str">
        <f>IFERROR(INDEX('貼_大豆(市町村別・e-stat)'!$C$9:$C$187,MATCH('貼_大豆(市町村別・e-stat)'!$A111,'貼_大豆(市町村別・e-stat)'!L$9:L$187,0)),"-")</f>
        <v>小平町</v>
      </c>
      <c r="V253" t="str">
        <f>IFERROR(INDEX('貼_てんさい(市町村別・e-stat)'!$D$9:$D$187,MATCH('貼_てんさい(市町村別・e-stat)'!$A111,'貼_てんさい(市町村別・e-stat)'!K$9:K$187,0)),"-")</f>
        <v>-</v>
      </c>
      <c r="W253" t="str">
        <f>IFERROR(INDEX('貼_てんさい(市町村別・e-stat)'!$D$9:$D$187,MATCH('貼_てんさい(市町村別・e-stat)'!$A111,'貼_てんさい(市町村別・e-stat)'!L$9:L$187,0)),"-")</f>
        <v>-</v>
      </c>
      <c r="X253" t="str">
        <f>IFERROR(INDEX('貼_てんさい(市町村別・e-stat)'!$D$9:$D$187,MATCH('貼_てんさい(市町村別・e-stat)'!$A111,'貼_てんさい(市町村別・e-stat)'!M$9:M$187,0)),"-")</f>
        <v>-</v>
      </c>
      <c r="Y253" t="str">
        <f>IFERROR(INDEX('貼_そば(市町村別・e-stat)'!$D$9:$D$187,MATCH('貼_そば(市町村別・e-stat)'!$A111,'貼_そば(市町村別・e-stat)'!K$9:K$187,0)),"-")</f>
        <v>-</v>
      </c>
      <c r="Z253" t="str">
        <f>IFERROR(INDEX('貼_そば(市町村別・e-stat)'!$D$9:$D$187,MATCH('貼_そば(市町村別・e-stat)'!$A111,'貼_そば(市町村別・e-stat)'!L$9:L$187,0)),"-")</f>
        <v>-</v>
      </c>
      <c r="AA253" t="str">
        <f>IFERROR(INDEX('貼_そば(市町村別・e-stat)'!$D$9:$D$187,MATCH('貼_そば(市町村別・e-stat)'!$A111,'貼_そば(市町村別・e-stat)'!M$9:M$187,0)),"-")</f>
        <v>-</v>
      </c>
      <c r="AB253" t="str">
        <f>IFERROR(INDEX('貼_ばれいしょ(市町村別・公表資料)'!$M$16:$M$194,MATCH('貼_ばれいしょ(市町村別・公表資料)'!$L118,'貼_ばれいしょ(市町村別・公表資料)'!O$16:O$194,0)),"-")</f>
        <v>松前町</v>
      </c>
      <c r="AC253" t="str">
        <f>IFERROR(INDEX('貼_ばれいしょ(市町村別・公表資料)'!$M$16:$M$194,MATCH('貼_ばれいしょ(市町村別・公表資料)'!$L118,'貼_ばれいしょ(市町村別・公表資料)'!U$16:U$194,0)),"-")</f>
        <v>当麻町</v>
      </c>
      <c r="AD253" t="str">
        <f>IFERROR(INDEX('貼_ばれいしょ(市町村別・公表資料)'!$M$16:$M$194,MATCH('貼_ばれいしょ(市町村別・公表資料)'!$L118,'貼_ばれいしょ(市町村別・公表資料)'!AA$16:AA$194,0)),"-")</f>
        <v>岩内町</v>
      </c>
      <c r="AE253" t="str">
        <f>IFERROR(INDEX('貼_なたね(市町村別・e-stat)'!$D$9:$D$187,MATCH('貼_なたね(市町村別・e-stat)'!$A111,'貼_なたね(市町村別・e-stat)'!K$9:K$187,0)),"-")</f>
        <v>-</v>
      </c>
      <c r="AF253" t="str">
        <f>IFERROR(INDEX('貼_なたね(市町村別・e-stat)'!$D$9:$D$187,MATCH('貼_なたね(市町村別・e-stat)'!$A111,'貼_なたね(市町村別・e-stat)'!L$9:L$187,0)),"-")</f>
        <v>-</v>
      </c>
      <c r="AG253" t="str">
        <f>IFERROR(INDEX('貼_なたね(市町村別・e-stat)'!$D$9:$D$187,MATCH('貼_なたね(市町村別・e-stat)'!$A111,'貼_なたね(市町村別・e-stat)'!M$9:M$187,0)),"-")</f>
        <v>-</v>
      </c>
    </row>
    <row r="254" spans="3:33">
      <c r="C254">
        <v>104</v>
      </c>
      <c r="D254" t="str">
        <f>IFERROR(INDEX('貼_耕地面積(市町村別・e-stat)'!$D$9:$D$187,MATCH('貼_耕地面積(市町村別・e-stat)'!$A112,'貼_耕地面積(市町村別・e-stat)'!K$9:K$187,0)),"-")</f>
        <v>東川町</v>
      </c>
      <c r="E254" t="str">
        <f>IFERROR(INDEX('貼_耕地面積(市町村別・e-stat)'!$D$9:$D$187,MATCH('貼_耕地面積(市町村別・e-stat)'!$A112,'貼_耕地面積(市町村別・e-stat)'!L$9:L$187,0)),"-")</f>
        <v>島牧村</v>
      </c>
      <c r="F254" t="str">
        <f>IFERROR(INDEX('貼_耕地面積(市町村別・e-stat)'!$D$9:$D$187,MATCH('貼_耕地面積(市町村別・e-stat)'!$A112,'貼_耕地面積(市町村別・e-stat)'!M$9:M$187,0)),"-")</f>
        <v>由仁町</v>
      </c>
      <c r="G254" t="str">
        <f>IFERROR(INDEX('貼_水稲(市町村別・e-stat)'!$D$9:$D$187,MATCH('貼_水稲(市町村別・e-stat)'!$A112,'貼_水稲(市町村別・e-stat)'!I$9:I$187,0)),"-")</f>
        <v>新得町</v>
      </c>
      <c r="H254" t="str">
        <f>IFERROR(INDEX('貼_水稲(市町村別・e-stat)'!$D$9:$D$187,MATCH('貼_水稲(市町村別・e-stat)'!$A112,'貼_水稲(市町村別・e-stat)'!J$9:J$187,0)),"-")</f>
        <v>新得町</v>
      </c>
      <c r="I254" t="str">
        <f>IFERROR(INDEX('貼_水稲(市町村別・e-stat)'!$D$9:$D$187,MATCH('貼_水稲(市町村別・e-stat)'!$A112,'貼_水稲(市町村別・e-stat)'!K$9:K$187,0)),"-")</f>
        <v>新得町</v>
      </c>
      <c r="J254" t="str">
        <f>IFERROR(INDEX('貼_小麦(市町村別・e-stat)'!$D$9:$D$187,MATCH('貼_小麦(市町村別・e-stat)'!$A112,'貼_小麦(市町村別・e-stat)'!Z$9:Z$187,0)),"-")</f>
        <v>芦別市</v>
      </c>
      <c r="K254" t="str">
        <f>IFERROR(INDEX('貼_小麦(市町村別・e-stat)'!$D$9:$D$187,MATCH('貼_小麦(市町村別・e-stat)'!$A112,'貼_小麦(市町村別・e-stat)'!AA$9:AA$187,0)),"-")</f>
        <v>苫小牧市</v>
      </c>
      <c r="L254" t="str">
        <f>IFERROR(INDEX('貼_小麦(市町村別・e-stat)'!$D$9:$D$187,MATCH('貼_小麦(市町村別・e-stat)'!$A112,'貼_小麦(市町村別・e-stat)'!AB$9:AB$187,0)),"-")</f>
        <v>留萌市</v>
      </c>
      <c r="M254" t="str">
        <f>IFERROR(INDEX('貼_小麦(市町村別・公表資料)'!$AH$38:$AH$216,MATCH('貼_小麦(市町村別・公表資料)'!$AG141,'貼_小麦(市町村別・公表資料)'!BB$38:BB$216,0)),"-")</f>
        <v>-</v>
      </c>
      <c r="N254" t="str">
        <f>IFERROR(INDEX('貼_小麦(市町村別・公表資料)'!$AH$38:$AH$216,MATCH('貼_小麦(市町村別・公表資料)'!$AG141,'貼_小麦(市町村別・公表資料)'!BH$38:BH$216,0)),"-")</f>
        <v>-</v>
      </c>
      <c r="O254" t="str">
        <f>IFERROR(INDEX('貼_小麦(市町村別・公表資料)'!$AH$38:$AH$216,MATCH('貼_小麦(市町村別・公表資料)'!$AG141,'貼_小麦(市町村別・公表資料)'!BN$38:BN$216,0)),"-")</f>
        <v>小平町</v>
      </c>
      <c r="P254" t="str">
        <f>IFERROR(INDEX('貼_小麦(市町村別・公表資料)'!$AH$38:$AH$216,MATCH('貼_小麦(市町村別・公表資料)'!$AG141,'貼_小麦(市町村別・公表資料)'!BT$38:BT$216,0)),"-")</f>
        <v>-</v>
      </c>
      <c r="Q254" t="str">
        <f>IFERROR(INDEX('貼_小麦(市町村別・公表資料)'!$AH$38:$AH$216,MATCH('貼_小麦(市町村別・公表資料)'!$AG141,'貼_小麦(市町村別・公表資料)'!BZ$38:BZ$216,0)),"-")</f>
        <v>-</v>
      </c>
      <c r="R254" t="str">
        <f>IFERROR(INDEX('貼_小麦(市町村別・公表資料)'!$AH$38:$AH$216,MATCH('貼_小麦(市町村別・公表資料)'!$AG141,'貼_小麦(市町村別・公表資料)'!CF$38:CF$216,0)),"-")</f>
        <v>-</v>
      </c>
      <c r="S254" t="str">
        <f>IFERROR(INDEX('貼_大豆(市町村別・e-stat)'!$C$9:$C$187,MATCH('貼_大豆(市町村別・e-stat)'!$A112,'貼_大豆(市町村別・e-stat)'!J$9:J$187,0)),"-")</f>
        <v>赤平市</v>
      </c>
      <c r="T254" t="str">
        <f>IFERROR(INDEX('貼_大豆(市町村別・e-stat)'!$C$9:$C$187,MATCH('貼_大豆(市町村別・e-stat)'!$A112,'貼_大豆(市町村別・e-stat)'!K$9:K$187,0)),"-")</f>
        <v>日高町</v>
      </c>
      <c r="U254" t="str">
        <f>IFERROR(INDEX('貼_大豆(市町村別・e-stat)'!$C$9:$C$187,MATCH('貼_大豆(市町村別・e-stat)'!$A112,'貼_大豆(市町村別・e-stat)'!L$9:L$187,0)),"-")</f>
        <v>黒松内町</v>
      </c>
      <c r="V254" t="str">
        <f>IFERROR(INDEX('貼_てんさい(市町村別・e-stat)'!$D$9:$D$187,MATCH('貼_てんさい(市町村別・e-stat)'!$A112,'貼_てんさい(市町村別・e-stat)'!K$9:K$187,0)),"-")</f>
        <v>-</v>
      </c>
      <c r="W254" t="str">
        <f>IFERROR(INDEX('貼_てんさい(市町村別・e-stat)'!$D$9:$D$187,MATCH('貼_てんさい(市町村別・e-stat)'!$A112,'貼_てんさい(市町村別・e-stat)'!L$9:L$187,0)),"-")</f>
        <v>-</v>
      </c>
      <c r="X254" t="str">
        <f>IFERROR(INDEX('貼_てんさい(市町村別・e-stat)'!$D$9:$D$187,MATCH('貼_てんさい(市町村別・e-stat)'!$A112,'貼_てんさい(市町村別・e-stat)'!M$9:M$187,0)),"-")</f>
        <v>-</v>
      </c>
      <c r="Y254" t="str">
        <f>IFERROR(INDEX('貼_そば(市町村別・e-stat)'!$D$9:$D$187,MATCH('貼_そば(市町村別・e-stat)'!$A112,'貼_そば(市町村別・e-stat)'!K$9:K$187,0)),"-")</f>
        <v>-</v>
      </c>
      <c r="Z254" t="str">
        <f>IFERROR(INDEX('貼_そば(市町村別・e-stat)'!$D$9:$D$187,MATCH('貼_そば(市町村別・e-stat)'!$A112,'貼_そば(市町村別・e-stat)'!L$9:L$187,0)),"-")</f>
        <v>-</v>
      </c>
      <c r="AA254" t="str">
        <f>IFERROR(INDEX('貼_そば(市町村別・e-stat)'!$D$9:$D$187,MATCH('貼_そば(市町村別・e-stat)'!$A112,'貼_そば(市町村別・e-stat)'!M$9:M$187,0)),"-")</f>
        <v>-</v>
      </c>
      <c r="AB254" t="str">
        <f>IFERROR(INDEX('貼_ばれいしょ(市町村別・公表資料)'!$M$16:$M$194,MATCH('貼_ばれいしょ(市町村別・公表資料)'!$L119,'貼_ばれいしょ(市町村別・公表資料)'!O$16:O$194,0)),"-")</f>
        <v>福島町</v>
      </c>
      <c r="AC254" t="str">
        <f>IFERROR(INDEX('貼_ばれいしょ(市町村別・公表資料)'!$M$16:$M$194,MATCH('貼_ばれいしょ(市町村別・公表資料)'!$L119,'貼_ばれいしょ(市町村別・公表資料)'!U$16:U$194,0)),"-")</f>
        <v>島牧村</v>
      </c>
      <c r="AD254" t="str">
        <f>IFERROR(INDEX('貼_ばれいしょ(市町村別・公表資料)'!$M$16:$M$194,MATCH('貼_ばれいしょ(市町村別・公表資料)'!$L119,'貼_ばれいしょ(市町村別・公表資料)'!AA$16:AA$194,0)),"-")</f>
        <v>幌加内町</v>
      </c>
      <c r="AE254" t="str">
        <f>IFERROR(INDEX('貼_なたね(市町村別・e-stat)'!$D$9:$D$187,MATCH('貼_なたね(市町村別・e-stat)'!$A112,'貼_なたね(市町村別・e-stat)'!K$9:K$187,0)),"-")</f>
        <v>-</v>
      </c>
      <c r="AF254" t="str">
        <f>IFERROR(INDEX('貼_なたね(市町村別・e-stat)'!$D$9:$D$187,MATCH('貼_なたね(市町村別・e-stat)'!$A112,'貼_なたね(市町村別・e-stat)'!L$9:L$187,0)),"-")</f>
        <v>-</v>
      </c>
      <c r="AG254" t="str">
        <f>IFERROR(INDEX('貼_なたね(市町村別・e-stat)'!$D$9:$D$187,MATCH('貼_なたね(市町村別・e-stat)'!$A112,'貼_なたね(市町村別・e-stat)'!M$9:M$187,0)),"-")</f>
        <v>-</v>
      </c>
    </row>
    <row r="255" spans="3:33">
      <c r="C255">
        <v>105</v>
      </c>
      <c r="D255" t="str">
        <f>IFERROR(INDEX('貼_耕地面積(市町村別・e-stat)'!$D$9:$D$187,MATCH('貼_耕地面積(市町村別・e-stat)'!$A113,'貼_耕地面積(市町村別・e-stat)'!K$9:K$187,0)),"-")</f>
        <v>中川町</v>
      </c>
      <c r="E255" t="str">
        <f>IFERROR(INDEX('貼_耕地面積(市町村別・e-stat)'!$D$9:$D$187,MATCH('貼_耕地面積(市町村別・e-stat)'!$A113,'貼_耕地面積(市町村別・e-stat)'!L$9:L$187,0)),"-")</f>
        <v>幕別町</v>
      </c>
      <c r="F255" t="str">
        <f>IFERROR(INDEX('貼_耕地面積(市町村別・e-stat)'!$D$9:$D$187,MATCH('貼_耕地面積(市町村別・e-stat)'!$A113,'貼_耕地面積(市町村別・e-stat)'!M$9:M$187,0)),"-")</f>
        <v>えりも町</v>
      </c>
      <c r="G255" t="str">
        <f>IFERROR(INDEX('貼_水稲(市町村別・e-stat)'!$D$9:$D$187,MATCH('貼_水稲(市町村別・e-stat)'!$A113,'貼_水稲(市町村別・e-stat)'!I$9:I$187,0)),"-")</f>
        <v>-</v>
      </c>
      <c r="H255" t="str">
        <f>IFERROR(INDEX('貼_水稲(市町村別・e-stat)'!$D$9:$D$187,MATCH('貼_水稲(市町村別・e-stat)'!$A113,'貼_水稲(市町村別・e-stat)'!J$9:J$187,0)),"-")</f>
        <v>-</v>
      </c>
      <c r="I255" t="str">
        <f>IFERROR(INDEX('貼_水稲(市町村別・e-stat)'!$D$9:$D$187,MATCH('貼_水稲(市町村別・e-stat)'!$A113,'貼_水稲(市町村別・e-stat)'!K$9:K$187,0)),"-")</f>
        <v>-</v>
      </c>
      <c r="J255" t="str">
        <f>IFERROR(INDEX('貼_小麦(市町村別・e-stat)'!$D$9:$D$187,MATCH('貼_小麦(市町村別・e-stat)'!$A113,'貼_小麦(市町村別・e-stat)'!Z$9:Z$187,0)),"-")</f>
        <v>乙部町</v>
      </c>
      <c r="K255" t="str">
        <f>IFERROR(INDEX('貼_小麦(市町村別・e-stat)'!$D$9:$D$187,MATCH('貼_小麦(市町村別・e-stat)'!$A113,'貼_小麦(市町村別・e-stat)'!AA$9:AA$187,0)),"-")</f>
        <v>鷹栖町</v>
      </c>
      <c r="L255" t="str">
        <f>IFERROR(INDEX('貼_小麦(市町村別・e-stat)'!$D$9:$D$187,MATCH('貼_小麦(市町村別・e-stat)'!$A113,'貼_小麦(市町村別・e-stat)'!AB$9:AB$187,0)),"-")</f>
        <v>初山別村</v>
      </c>
      <c r="M255" t="str">
        <f>IFERROR(INDEX('貼_小麦(市町村別・公表資料)'!$AH$38:$AH$216,MATCH('貼_小麦(市町村別・公表資料)'!$AG142,'貼_小麦(市町村別・公表資料)'!BB$38:BB$216,0)),"-")</f>
        <v>-</v>
      </c>
      <c r="N255" t="str">
        <f>IFERROR(INDEX('貼_小麦(市町村別・公表資料)'!$AH$38:$AH$216,MATCH('貼_小麦(市町村別・公表資料)'!$AG142,'貼_小麦(市町村別・公表資料)'!BH$38:BH$216,0)),"-")</f>
        <v>-</v>
      </c>
      <c r="O255" t="str">
        <f>IFERROR(INDEX('貼_小麦(市町村別・公表資料)'!$AH$38:$AH$216,MATCH('貼_小麦(市町村別・公表資料)'!$AG142,'貼_小麦(市町村別・公表資料)'!BN$38:BN$216,0)),"-")</f>
        <v>幌加内町</v>
      </c>
      <c r="P255" t="str">
        <f>IFERROR(INDEX('貼_小麦(市町村別・公表資料)'!$AH$38:$AH$216,MATCH('貼_小麦(市町村別・公表資料)'!$AG142,'貼_小麦(市町村別・公表資料)'!BT$38:BT$216,0)),"-")</f>
        <v>-</v>
      </c>
      <c r="Q255" t="str">
        <f>IFERROR(INDEX('貼_小麦(市町村別・公表資料)'!$AH$38:$AH$216,MATCH('貼_小麦(市町村別・公表資料)'!$AG142,'貼_小麦(市町村別・公表資料)'!BZ$38:BZ$216,0)),"-")</f>
        <v>-</v>
      </c>
      <c r="R255" t="str">
        <f>IFERROR(INDEX('貼_小麦(市町村別・公表資料)'!$AH$38:$AH$216,MATCH('貼_小麦(市町村別・公表資料)'!$AG142,'貼_小麦(市町村別・公表資料)'!CF$38:CF$216,0)),"-")</f>
        <v>-</v>
      </c>
      <c r="S255" t="str">
        <f>IFERROR(INDEX('貼_大豆(市町村別・e-stat)'!$C$9:$C$187,MATCH('貼_大豆(市町村別・e-stat)'!$A113,'貼_大豆(市町村別・e-stat)'!J$9:J$187,0)),"-")</f>
        <v>日高町</v>
      </c>
      <c r="T255" t="str">
        <f>IFERROR(INDEX('貼_大豆(市町村別・e-stat)'!$C$9:$C$187,MATCH('貼_大豆(市町村別・e-stat)'!$A113,'貼_大豆(市町村別・e-stat)'!K$9:K$187,0)),"-")</f>
        <v>赤平市</v>
      </c>
      <c r="U255" t="str">
        <f>IFERROR(INDEX('貼_大豆(市町村別・e-stat)'!$C$9:$C$187,MATCH('貼_大豆(市町村別・e-stat)'!$A113,'貼_大豆(市町村別・e-stat)'!L$9:L$187,0)),"-")</f>
        <v>初山別村</v>
      </c>
      <c r="V255" t="str">
        <f>IFERROR(INDEX('貼_てんさい(市町村別・e-stat)'!$D$9:$D$187,MATCH('貼_てんさい(市町村別・e-stat)'!$A113,'貼_てんさい(市町村別・e-stat)'!K$9:K$187,0)),"-")</f>
        <v>-</v>
      </c>
      <c r="W255" t="str">
        <f>IFERROR(INDEX('貼_てんさい(市町村別・e-stat)'!$D$9:$D$187,MATCH('貼_てんさい(市町村別・e-stat)'!$A113,'貼_てんさい(市町村別・e-stat)'!L$9:L$187,0)),"-")</f>
        <v>-</v>
      </c>
      <c r="X255" t="str">
        <f>IFERROR(INDEX('貼_てんさい(市町村別・e-stat)'!$D$9:$D$187,MATCH('貼_てんさい(市町村別・e-stat)'!$A113,'貼_てんさい(市町村別・e-stat)'!M$9:M$187,0)),"-")</f>
        <v>-</v>
      </c>
      <c r="Y255" t="str">
        <f>IFERROR(INDEX('貼_そば(市町村別・e-stat)'!$D$9:$D$187,MATCH('貼_そば(市町村別・e-stat)'!$A113,'貼_そば(市町村別・e-stat)'!K$9:K$187,0)),"-")</f>
        <v>-</v>
      </c>
      <c r="Z255" t="str">
        <f>IFERROR(INDEX('貼_そば(市町村別・e-stat)'!$D$9:$D$187,MATCH('貼_そば(市町村別・e-stat)'!$A113,'貼_そば(市町村別・e-stat)'!L$9:L$187,0)),"-")</f>
        <v>-</v>
      </c>
      <c r="AA255" t="str">
        <f>IFERROR(INDEX('貼_そば(市町村別・e-stat)'!$D$9:$D$187,MATCH('貼_そば(市町村別・e-stat)'!$A113,'貼_そば(市町村別・e-stat)'!M$9:M$187,0)),"-")</f>
        <v>-</v>
      </c>
      <c r="AB255" t="str">
        <f>IFERROR(INDEX('貼_ばれいしょ(市町村別・公表資料)'!$M$16:$M$194,MATCH('貼_ばれいしょ(市町村別・公表資料)'!$L120,'貼_ばれいしょ(市町村別・公表資料)'!O$16:O$194,0)),"-")</f>
        <v>奥尻町</v>
      </c>
      <c r="AC255" t="str">
        <f>IFERROR(INDEX('貼_ばれいしょ(市町村別・公表資料)'!$M$16:$M$194,MATCH('貼_ばれいしょ(市町村別・公表資料)'!$L120,'貼_ばれいしょ(市町村別・公表資料)'!U$16:U$194,0)),"-")</f>
        <v>初山別村</v>
      </c>
      <c r="AD255" t="str">
        <f>IFERROR(INDEX('貼_ばれいしょ(市町村別・公表資料)'!$M$16:$M$194,MATCH('貼_ばれいしょ(市町村別・公表資料)'!$L120,'貼_ばれいしょ(市町村別・公表資料)'!AA$16:AA$194,0)),"-")</f>
        <v>滝川市</v>
      </c>
      <c r="AE255" t="str">
        <f>IFERROR(INDEX('貼_なたね(市町村別・e-stat)'!$D$9:$D$187,MATCH('貼_なたね(市町村別・e-stat)'!$A113,'貼_なたね(市町村別・e-stat)'!K$9:K$187,0)),"-")</f>
        <v>-</v>
      </c>
      <c r="AF255" t="str">
        <f>IFERROR(INDEX('貼_なたね(市町村別・e-stat)'!$D$9:$D$187,MATCH('貼_なたね(市町村別・e-stat)'!$A113,'貼_なたね(市町村別・e-stat)'!L$9:L$187,0)),"-")</f>
        <v>-</v>
      </c>
      <c r="AG255" t="str">
        <f>IFERROR(INDEX('貼_なたね(市町村別・e-stat)'!$D$9:$D$187,MATCH('貼_なたね(市町村別・e-stat)'!$A113,'貼_なたね(市町村別・e-stat)'!M$9:M$187,0)),"-")</f>
        <v>-</v>
      </c>
    </row>
    <row r="256" spans="3:33">
      <c r="C256">
        <v>106</v>
      </c>
      <c r="D256" t="str">
        <f>IFERROR(INDEX('貼_耕地面積(市町村別・e-stat)'!$D$9:$D$187,MATCH('貼_耕地面積(市町村別・e-stat)'!$A114,'貼_耕地面積(市町村別・e-stat)'!K$9:K$187,0)),"-")</f>
        <v>雨竜町</v>
      </c>
      <c r="E256" t="str">
        <f>IFERROR(INDEX('貼_耕地面積(市町村別・e-stat)'!$D$9:$D$187,MATCH('貼_耕地面積(市町村別・e-stat)'!$A114,'貼_耕地面積(市町村別・e-stat)'!L$9:L$187,0)),"-")</f>
        <v>津別町</v>
      </c>
      <c r="F256" t="str">
        <f>IFERROR(INDEX('貼_耕地面積(市町村別・e-stat)'!$D$9:$D$187,MATCH('貼_耕地面積(市町村別・e-stat)'!$A114,'貼_耕地面積(市町村別・e-stat)'!M$9:M$187,0)),"-")</f>
        <v>上川町</v>
      </c>
      <c r="G256" t="str">
        <f>IFERROR(INDEX('貼_水稲(市町村別・e-stat)'!$D$9:$D$187,MATCH('貼_水稲(市町村別・e-stat)'!$A114,'貼_水稲(市町村別・e-stat)'!I$9:I$187,0)),"-")</f>
        <v>-</v>
      </c>
      <c r="H256" t="str">
        <f>IFERROR(INDEX('貼_水稲(市町村別・e-stat)'!$D$9:$D$187,MATCH('貼_水稲(市町村別・e-stat)'!$A114,'貼_水稲(市町村別・e-stat)'!J$9:J$187,0)),"-")</f>
        <v>-</v>
      </c>
      <c r="I256" t="str">
        <f>IFERROR(INDEX('貼_水稲(市町村別・e-stat)'!$D$9:$D$187,MATCH('貼_水稲(市町村別・e-stat)'!$A114,'貼_水稲(市町村別・e-stat)'!K$9:K$187,0)),"-")</f>
        <v>-</v>
      </c>
      <c r="J256" t="str">
        <f>IFERROR(INDEX('貼_小麦(市町村別・e-stat)'!$D$9:$D$187,MATCH('貼_小麦(市町村別・e-stat)'!$A114,'貼_小麦(市町村別・e-stat)'!Z$9:Z$187,0)),"-")</f>
        <v>赤平市</v>
      </c>
      <c r="K256" t="str">
        <f>IFERROR(INDEX('貼_小麦(市町村別・e-stat)'!$D$9:$D$187,MATCH('貼_小麦(市町村別・e-stat)'!$A114,'貼_小麦(市町村別・e-stat)'!AA$9:AA$187,0)),"-")</f>
        <v>別海町</v>
      </c>
      <c r="L256" t="str">
        <f>IFERROR(INDEX('貼_小麦(市町村別・e-stat)'!$D$9:$D$187,MATCH('貼_小麦(市町村別・e-stat)'!$A114,'貼_小麦(市町村別・e-stat)'!AB$9:AB$187,0)),"-")</f>
        <v>羽幌町</v>
      </c>
      <c r="M256" t="str">
        <f>IFERROR(INDEX('貼_小麦(市町村別・公表資料)'!$AH$38:$AH$216,MATCH('貼_小麦(市町村別・公表資料)'!$AG143,'貼_小麦(市町村別・公表資料)'!BB$38:BB$216,0)),"-")</f>
        <v>-</v>
      </c>
      <c r="N256" t="str">
        <f>IFERROR(INDEX('貼_小麦(市町村別・公表資料)'!$AH$38:$AH$216,MATCH('貼_小麦(市町村別・公表資料)'!$AG143,'貼_小麦(市町村別・公表資料)'!BH$38:BH$216,0)),"-")</f>
        <v>-</v>
      </c>
      <c r="O256" t="str">
        <f>IFERROR(INDEX('貼_小麦(市町村別・公表資料)'!$AH$38:$AH$216,MATCH('貼_小麦(市町村別・公表資料)'!$AG143,'貼_小麦(市町村別・公表資料)'!BN$38:BN$216,0)),"-")</f>
        <v>新十津川町</v>
      </c>
      <c r="P256" t="str">
        <f>IFERROR(INDEX('貼_小麦(市町村別・公表資料)'!$AH$38:$AH$216,MATCH('貼_小麦(市町村別・公表資料)'!$AG143,'貼_小麦(市町村別・公表資料)'!BT$38:BT$216,0)),"-")</f>
        <v>-</v>
      </c>
      <c r="Q256" t="str">
        <f>IFERROR(INDEX('貼_小麦(市町村別・公表資料)'!$AH$38:$AH$216,MATCH('貼_小麦(市町村別・公表資料)'!$AG143,'貼_小麦(市町村別・公表資料)'!BZ$38:BZ$216,0)),"-")</f>
        <v>-</v>
      </c>
      <c r="R256" t="str">
        <f>IFERROR(INDEX('貼_小麦(市町村別・公表資料)'!$AH$38:$AH$216,MATCH('貼_小麦(市町村別・公表資料)'!$AG143,'貼_小麦(市町村別・公表資料)'!CF$38:CF$216,0)),"-")</f>
        <v>-</v>
      </c>
      <c r="S256" t="str">
        <f>IFERROR(INDEX('貼_大豆(市町村別・e-stat)'!$C$9:$C$187,MATCH('貼_大豆(市町村別・e-stat)'!$A114,'貼_大豆(市町村別・e-stat)'!J$9:J$187,0)),"-")</f>
        <v>芦別市</v>
      </c>
      <c r="T256" t="str">
        <f>IFERROR(INDEX('貼_大豆(市町村別・e-stat)'!$C$9:$C$187,MATCH('貼_大豆(市町村別・e-stat)'!$A114,'貼_大豆(市町村別・e-stat)'!K$9:K$187,0)),"-")</f>
        <v>芦別市</v>
      </c>
      <c r="U256" t="str">
        <f>IFERROR(INDEX('貼_大豆(市町村別・e-stat)'!$C$9:$C$187,MATCH('貼_大豆(市町村別・e-stat)'!$A114,'貼_大豆(市町村別・e-stat)'!L$9:L$187,0)),"-")</f>
        <v>苫前町</v>
      </c>
      <c r="V256" t="str">
        <f>IFERROR(INDEX('貼_てんさい(市町村別・e-stat)'!$D$9:$D$187,MATCH('貼_てんさい(市町村別・e-stat)'!$A114,'貼_てんさい(市町村別・e-stat)'!K$9:K$187,0)),"-")</f>
        <v>-</v>
      </c>
      <c r="W256" t="str">
        <f>IFERROR(INDEX('貼_てんさい(市町村別・e-stat)'!$D$9:$D$187,MATCH('貼_てんさい(市町村別・e-stat)'!$A114,'貼_てんさい(市町村別・e-stat)'!L$9:L$187,0)),"-")</f>
        <v>-</v>
      </c>
      <c r="X256" t="str">
        <f>IFERROR(INDEX('貼_てんさい(市町村別・e-stat)'!$D$9:$D$187,MATCH('貼_てんさい(市町村別・e-stat)'!$A114,'貼_てんさい(市町村別・e-stat)'!M$9:M$187,0)),"-")</f>
        <v>-</v>
      </c>
      <c r="Y256" t="str">
        <f>IFERROR(INDEX('貼_そば(市町村別・e-stat)'!$D$9:$D$187,MATCH('貼_そば(市町村別・e-stat)'!$A114,'貼_そば(市町村別・e-stat)'!K$9:K$187,0)),"-")</f>
        <v>-</v>
      </c>
      <c r="Z256" t="str">
        <f>IFERROR(INDEX('貼_そば(市町村別・e-stat)'!$D$9:$D$187,MATCH('貼_そば(市町村別・e-stat)'!$A114,'貼_そば(市町村別・e-stat)'!L$9:L$187,0)),"-")</f>
        <v>-</v>
      </c>
      <c r="AA256" t="str">
        <f>IFERROR(INDEX('貼_そば(市町村別・e-stat)'!$D$9:$D$187,MATCH('貼_そば(市町村別・e-stat)'!$A114,'貼_そば(市町村別・e-stat)'!M$9:M$187,0)),"-")</f>
        <v>-</v>
      </c>
      <c r="AB256" t="str">
        <f>IFERROR(INDEX('貼_ばれいしょ(市町村別・公表資料)'!$M$16:$M$194,MATCH('貼_ばれいしょ(市町村別・公表資料)'!$L121,'貼_ばれいしょ(市町村別・公表資料)'!O$16:O$194,0)),"-")</f>
        <v>島牧村</v>
      </c>
      <c r="AC256" t="str">
        <f>IFERROR(INDEX('貼_ばれいしょ(市町村別・公表資料)'!$M$16:$M$194,MATCH('貼_ばれいしょ(市町村別・公表資料)'!$L121,'貼_ばれいしょ(市町村別・公表資料)'!U$16:U$194,0)),"-")</f>
        <v>松前町</v>
      </c>
      <c r="AD256" t="str">
        <f>IFERROR(INDEX('貼_ばれいしょ(市町村別・公表資料)'!$M$16:$M$194,MATCH('貼_ばれいしょ(市町村別・公表資料)'!$L121,'貼_ばれいしょ(市町村別・公表資料)'!AA$16:AA$194,0)),"-")</f>
        <v>松前町</v>
      </c>
      <c r="AE256" t="str">
        <f>IFERROR(INDEX('貼_なたね(市町村別・e-stat)'!$D$9:$D$187,MATCH('貼_なたね(市町村別・e-stat)'!$A114,'貼_なたね(市町村別・e-stat)'!K$9:K$187,0)),"-")</f>
        <v>-</v>
      </c>
      <c r="AF256" t="str">
        <f>IFERROR(INDEX('貼_なたね(市町村別・e-stat)'!$D$9:$D$187,MATCH('貼_なたね(市町村別・e-stat)'!$A114,'貼_なたね(市町村別・e-stat)'!L$9:L$187,0)),"-")</f>
        <v>-</v>
      </c>
      <c r="AG256" t="str">
        <f>IFERROR(INDEX('貼_なたね(市町村別・e-stat)'!$D$9:$D$187,MATCH('貼_なたね(市町村別・e-stat)'!$A114,'貼_なたね(市町村別・e-stat)'!M$9:M$187,0)),"-")</f>
        <v>-</v>
      </c>
    </row>
    <row r="257" spans="3:33">
      <c r="C257">
        <v>107</v>
      </c>
      <c r="D257" t="str">
        <f>IFERROR(INDEX('貼_耕地面積(市町村別・e-stat)'!$D$9:$D$187,MATCH('貼_耕地面積(市町村別・e-stat)'!$A115,'貼_耕地面積(市町村別・e-stat)'!K$9:K$187,0)),"-")</f>
        <v>芦別市</v>
      </c>
      <c r="E257" t="str">
        <f>IFERROR(INDEX('貼_耕地面積(市町村別・e-stat)'!$D$9:$D$187,MATCH('貼_耕地面積(市町村別・e-stat)'!$A115,'貼_耕地面積(市町村別・e-stat)'!L$9:L$187,0)),"-")</f>
        <v>本別町</v>
      </c>
      <c r="F257" t="str">
        <f>IFERROR(INDEX('貼_耕地面積(市町村別・e-stat)'!$D$9:$D$187,MATCH('貼_耕地面積(市町村別・e-stat)'!$A115,'貼_耕地面積(市町村別・e-stat)'!M$9:M$187,0)),"-")</f>
        <v>豊浦町</v>
      </c>
      <c r="G257" t="str">
        <f>IFERROR(INDEX('貼_水稲(市町村別・e-stat)'!$D$9:$D$187,MATCH('貼_水稲(市町村別・e-stat)'!$A115,'貼_水稲(市町村別・e-stat)'!I$9:I$187,0)),"-")</f>
        <v>-</v>
      </c>
      <c r="H257" t="str">
        <f>IFERROR(INDEX('貼_水稲(市町村別・e-stat)'!$D$9:$D$187,MATCH('貼_水稲(市町村別・e-stat)'!$A115,'貼_水稲(市町村別・e-stat)'!J$9:J$187,0)),"-")</f>
        <v>-</v>
      </c>
      <c r="I257" t="str">
        <f>IFERROR(INDEX('貼_水稲(市町村別・e-stat)'!$D$9:$D$187,MATCH('貼_水稲(市町村別・e-stat)'!$A115,'貼_水稲(市町村別・e-stat)'!K$9:K$187,0)),"-")</f>
        <v>-</v>
      </c>
      <c r="J257" t="str">
        <f>IFERROR(INDEX('貼_小麦(市町村別・e-stat)'!$D$9:$D$187,MATCH('貼_小麦(市町村別・e-stat)'!$A115,'貼_小麦(市町村別・e-stat)'!Z$9:Z$187,0)),"-")</f>
        <v>豊浦町</v>
      </c>
      <c r="K257" t="str">
        <f>IFERROR(INDEX('貼_小麦(市町村別・e-stat)'!$D$9:$D$187,MATCH('貼_小麦(市町村別・e-stat)'!$A115,'貼_小麦(市町村別・e-stat)'!AA$9:AA$187,0)),"-")</f>
        <v>札幌市</v>
      </c>
      <c r="L257" t="str">
        <f>IFERROR(INDEX('貼_小麦(市町村別・e-stat)'!$D$9:$D$187,MATCH('貼_小麦(市町村別・e-stat)'!$A115,'貼_小麦(市町村別・e-stat)'!AB$9:AB$187,0)),"-")</f>
        <v>幌加内町</v>
      </c>
      <c r="M257" t="str">
        <f>IFERROR(INDEX('貼_小麦(市町村別・公表資料)'!$AH$38:$AH$216,MATCH('貼_小麦(市町村別・公表資料)'!$AG144,'貼_小麦(市町村別・公表資料)'!BB$38:BB$216,0)),"-")</f>
        <v>-</v>
      </c>
      <c r="N257" t="str">
        <f>IFERROR(INDEX('貼_小麦(市町村別・公表資料)'!$AH$38:$AH$216,MATCH('貼_小麦(市町村別・公表資料)'!$AG144,'貼_小麦(市町村別・公表資料)'!BH$38:BH$216,0)),"-")</f>
        <v>-</v>
      </c>
      <c r="O257" t="str">
        <f>IFERROR(INDEX('貼_小麦(市町村別・公表資料)'!$AH$38:$AH$216,MATCH('貼_小麦(市町村別・公表資料)'!$AG144,'貼_小麦(市町村別・公表資料)'!BN$38:BN$216,0)),"-")</f>
        <v>赤平市</v>
      </c>
      <c r="P257" t="str">
        <f>IFERROR(INDEX('貼_小麦(市町村別・公表資料)'!$AH$38:$AH$216,MATCH('貼_小麦(市町村別・公表資料)'!$AG144,'貼_小麦(市町村別・公表資料)'!BT$38:BT$216,0)),"-")</f>
        <v>-</v>
      </c>
      <c r="Q257" t="str">
        <f>IFERROR(INDEX('貼_小麦(市町村別・公表資料)'!$AH$38:$AH$216,MATCH('貼_小麦(市町村別・公表資料)'!$AG144,'貼_小麦(市町村別・公表資料)'!BZ$38:BZ$216,0)),"-")</f>
        <v>-</v>
      </c>
      <c r="R257" t="str">
        <f>IFERROR(INDEX('貼_小麦(市町村別・公表資料)'!$AH$38:$AH$216,MATCH('貼_小麦(市町村別・公表資料)'!$AG144,'貼_小麦(市町村別・公表資料)'!CF$38:CF$216,0)),"-")</f>
        <v>-</v>
      </c>
      <c r="S257" t="str">
        <f>IFERROR(INDEX('貼_大豆(市町村別・e-stat)'!$C$9:$C$187,MATCH('貼_大豆(市町村別・e-stat)'!$A115,'貼_大豆(市町村別・e-stat)'!J$9:J$187,0)),"-")</f>
        <v>壮瞥町</v>
      </c>
      <c r="T257" t="str">
        <f>IFERROR(INDEX('貼_大豆(市町村別・e-stat)'!$C$9:$C$187,MATCH('貼_大豆(市町村別・e-stat)'!$A115,'貼_大豆(市町村別・e-stat)'!K$9:K$187,0)),"-")</f>
        <v>壮瞥町</v>
      </c>
      <c r="U257" t="str">
        <f>IFERROR(INDEX('貼_大豆(市町村別・e-stat)'!$C$9:$C$187,MATCH('貼_大豆(市町村別・e-stat)'!$A115,'貼_大豆(市町村別・e-stat)'!L$9:L$187,0)),"-")</f>
        <v>八雲町</v>
      </c>
      <c r="V257" t="str">
        <f>IFERROR(INDEX('貼_てんさい(市町村別・e-stat)'!$D$9:$D$187,MATCH('貼_てんさい(市町村別・e-stat)'!$A115,'貼_てんさい(市町村別・e-stat)'!K$9:K$187,0)),"-")</f>
        <v>-</v>
      </c>
      <c r="W257" t="str">
        <f>IFERROR(INDEX('貼_てんさい(市町村別・e-stat)'!$D$9:$D$187,MATCH('貼_てんさい(市町村別・e-stat)'!$A115,'貼_てんさい(市町村別・e-stat)'!L$9:L$187,0)),"-")</f>
        <v>-</v>
      </c>
      <c r="X257" t="str">
        <f>IFERROR(INDEX('貼_てんさい(市町村別・e-stat)'!$D$9:$D$187,MATCH('貼_てんさい(市町村別・e-stat)'!$A115,'貼_てんさい(市町村別・e-stat)'!M$9:M$187,0)),"-")</f>
        <v>-</v>
      </c>
      <c r="Y257" t="str">
        <f>IFERROR(INDEX('貼_そば(市町村別・e-stat)'!$D$9:$D$187,MATCH('貼_そば(市町村別・e-stat)'!$A115,'貼_そば(市町村別・e-stat)'!K$9:K$187,0)),"-")</f>
        <v>-</v>
      </c>
      <c r="Z257" t="str">
        <f>IFERROR(INDEX('貼_そば(市町村別・e-stat)'!$D$9:$D$187,MATCH('貼_そば(市町村別・e-stat)'!$A115,'貼_そば(市町村別・e-stat)'!L$9:L$187,0)),"-")</f>
        <v>-</v>
      </c>
      <c r="AA257" t="str">
        <f>IFERROR(INDEX('貼_そば(市町村別・e-stat)'!$D$9:$D$187,MATCH('貼_そば(市町村別・e-stat)'!$A115,'貼_そば(市町村別・e-stat)'!M$9:M$187,0)),"-")</f>
        <v>-</v>
      </c>
      <c r="AB257" t="str">
        <f>IFERROR(INDEX('貼_ばれいしょ(市町村別・公表資料)'!$M$16:$M$194,MATCH('貼_ばれいしょ(市町村別・公表資料)'!$L122,'貼_ばれいしょ(市町村別・公表資料)'!O$16:O$194,0)),"-")</f>
        <v>当麻町</v>
      </c>
      <c r="AC257" t="str">
        <f>IFERROR(INDEX('貼_ばれいしょ(市町村別・公表資料)'!$M$16:$M$194,MATCH('貼_ばれいしょ(市町村別・公表資料)'!$L122,'貼_ばれいしょ(市町村別・公表資料)'!U$16:U$194,0)),"-")</f>
        <v>福島町</v>
      </c>
      <c r="AD257" t="str">
        <f>IFERROR(INDEX('貼_ばれいしょ(市町村別・公表資料)'!$M$16:$M$194,MATCH('貼_ばれいしょ(市町村別・公表資料)'!$L122,'貼_ばれいしょ(市町村別・公表資料)'!AA$16:AA$194,0)),"-")</f>
        <v>福島町</v>
      </c>
      <c r="AE257" t="str">
        <f>IFERROR(INDEX('貼_なたね(市町村別・e-stat)'!$D$9:$D$187,MATCH('貼_なたね(市町村別・e-stat)'!$A115,'貼_なたね(市町村別・e-stat)'!K$9:K$187,0)),"-")</f>
        <v>-</v>
      </c>
      <c r="AF257" t="str">
        <f>IFERROR(INDEX('貼_なたね(市町村別・e-stat)'!$D$9:$D$187,MATCH('貼_なたね(市町村別・e-stat)'!$A115,'貼_なたね(市町村別・e-stat)'!L$9:L$187,0)),"-")</f>
        <v>-</v>
      </c>
      <c r="AG257" t="str">
        <f>IFERROR(INDEX('貼_なたね(市町村別・e-stat)'!$D$9:$D$187,MATCH('貼_なたね(市町村別・e-stat)'!$A115,'貼_なたね(市町村別・e-stat)'!M$9:M$187,0)),"-")</f>
        <v>-</v>
      </c>
    </row>
    <row r="258" spans="3:33">
      <c r="C258">
        <v>108</v>
      </c>
      <c r="D258" t="str">
        <f>IFERROR(INDEX('貼_耕地面積(市町村別・e-stat)'!$D$9:$D$187,MATCH('貼_耕地面積(市町村別・e-stat)'!$A116,'貼_耕地面積(市町村別・e-stat)'!K$9:K$187,0)),"-")</f>
        <v>浦臼町</v>
      </c>
      <c r="E258" t="str">
        <f>IFERROR(INDEX('貼_耕地面積(市町村別・e-stat)'!$D$9:$D$187,MATCH('貼_耕地面積(市町村別・e-stat)'!$A116,'貼_耕地面積(市町村別・e-stat)'!L$9:L$187,0)),"-")</f>
        <v>小樽市</v>
      </c>
      <c r="F258" t="str">
        <f>IFERROR(INDEX('貼_耕地面積(市町村別・e-stat)'!$D$9:$D$187,MATCH('貼_耕地面積(市町村別・e-stat)'!$A116,'貼_耕地面積(市町村別・e-stat)'!M$9:M$187,0)),"-")</f>
        <v>中富良野町</v>
      </c>
      <c r="G258" t="str">
        <f>IFERROR(INDEX('貼_水稲(市町村別・e-stat)'!$D$9:$D$187,MATCH('貼_水稲(市町村別・e-stat)'!$A116,'貼_水稲(市町村別・e-stat)'!I$9:I$187,0)),"-")</f>
        <v>-</v>
      </c>
      <c r="H258" t="str">
        <f>IFERROR(INDEX('貼_水稲(市町村別・e-stat)'!$D$9:$D$187,MATCH('貼_水稲(市町村別・e-stat)'!$A116,'貼_水稲(市町村別・e-stat)'!J$9:J$187,0)),"-")</f>
        <v>-</v>
      </c>
      <c r="I258" t="str">
        <f>IFERROR(INDEX('貼_水稲(市町村別・e-stat)'!$D$9:$D$187,MATCH('貼_水稲(市町村別・e-stat)'!$A116,'貼_水稲(市町村別・e-stat)'!K$9:K$187,0)),"-")</f>
        <v>-</v>
      </c>
      <c r="J258" t="str">
        <f>IFERROR(INDEX('貼_小麦(市町村別・e-stat)'!$D$9:$D$187,MATCH('貼_小麦(市町村別・e-stat)'!$A116,'貼_小麦(市町村別・e-stat)'!Z$9:Z$187,0)),"-")</f>
        <v>別海町</v>
      </c>
      <c r="K258" t="str">
        <f>IFERROR(INDEX('貼_小麦(市町村別・e-stat)'!$D$9:$D$187,MATCH('貼_小麦(市町村別・e-stat)'!$A116,'貼_小麦(市町村別・e-stat)'!AA$9:AA$187,0)),"-")</f>
        <v>知内町</v>
      </c>
      <c r="L258" t="str">
        <f>IFERROR(INDEX('貼_小麦(市町村別・e-stat)'!$D$9:$D$187,MATCH('貼_小麦(市町村別・e-stat)'!$A116,'貼_小麦(市町村別・e-stat)'!AB$9:AB$187,0)),"-")</f>
        <v>江差町</v>
      </c>
      <c r="M258" t="str">
        <f>IFERROR(INDEX('貼_小麦(市町村別・公表資料)'!$AH$38:$AH$216,MATCH('貼_小麦(市町村別・公表資料)'!$AG145,'貼_小麦(市町村別・公表資料)'!BB$38:BB$216,0)),"-")</f>
        <v>-</v>
      </c>
      <c r="N258" t="str">
        <f>IFERROR(INDEX('貼_小麦(市町村別・公表資料)'!$AH$38:$AH$216,MATCH('貼_小麦(市町村別・公表資料)'!$AG145,'貼_小麦(市町村別・公表資料)'!BH$38:BH$216,0)),"-")</f>
        <v>-</v>
      </c>
      <c r="O258" t="str">
        <f>IFERROR(INDEX('貼_小麦(市町村別・公表資料)'!$AH$38:$AH$216,MATCH('貼_小麦(市町村別・公表資料)'!$AG145,'貼_小麦(市町村別・公表資料)'!BN$38:BN$216,0)),"-")</f>
        <v>札幌市</v>
      </c>
      <c r="P258" t="str">
        <f>IFERROR(INDEX('貼_小麦(市町村別・公表資料)'!$AH$38:$AH$216,MATCH('貼_小麦(市町村別・公表資料)'!$AG145,'貼_小麦(市町村別・公表資料)'!BT$38:BT$216,0)),"-")</f>
        <v>-</v>
      </c>
      <c r="Q258" t="str">
        <f>IFERROR(INDEX('貼_小麦(市町村別・公表資料)'!$AH$38:$AH$216,MATCH('貼_小麦(市町村別・公表資料)'!$AG145,'貼_小麦(市町村別・公表資料)'!BZ$38:BZ$216,0)),"-")</f>
        <v>-</v>
      </c>
      <c r="R258" t="str">
        <f>IFERROR(INDEX('貼_小麦(市町村別・公表資料)'!$AH$38:$AH$216,MATCH('貼_小麦(市町村別・公表資料)'!$AG145,'貼_小麦(市町村別・公表資料)'!CF$38:CF$216,0)),"-")</f>
        <v>-</v>
      </c>
      <c r="S258" t="str">
        <f>IFERROR(INDEX('貼_大豆(市町村別・e-stat)'!$C$9:$C$187,MATCH('貼_大豆(市町村別・e-stat)'!$A116,'貼_大豆(市町村別・e-stat)'!J$9:J$187,0)),"-")</f>
        <v>-</v>
      </c>
      <c r="T258" t="str">
        <f>IFERROR(INDEX('貼_大豆(市町村別・e-stat)'!$C$9:$C$187,MATCH('貼_大豆(市町村別・e-stat)'!$A116,'貼_大豆(市町村別・e-stat)'!K$9:K$187,0)),"-")</f>
        <v>-</v>
      </c>
      <c r="U258" t="str">
        <f>IFERROR(INDEX('貼_大豆(市町村別・e-stat)'!$C$9:$C$187,MATCH('貼_大豆(市町村別・e-stat)'!$A116,'貼_大豆(市町村別・e-stat)'!L$9:L$187,0)),"-")</f>
        <v>羽幌町</v>
      </c>
      <c r="V258" t="str">
        <f>IFERROR(INDEX('貼_てんさい(市町村別・e-stat)'!$D$9:$D$187,MATCH('貼_てんさい(市町村別・e-stat)'!$A116,'貼_てんさい(市町村別・e-stat)'!K$9:K$187,0)),"-")</f>
        <v>-</v>
      </c>
      <c r="W258" t="str">
        <f>IFERROR(INDEX('貼_てんさい(市町村別・e-stat)'!$D$9:$D$187,MATCH('貼_てんさい(市町村別・e-stat)'!$A116,'貼_てんさい(市町村別・e-stat)'!L$9:L$187,0)),"-")</f>
        <v>-</v>
      </c>
      <c r="X258" t="str">
        <f>IFERROR(INDEX('貼_てんさい(市町村別・e-stat)'!$D$9:$D$187,MATCH('貼_てんさい(市町村別・e-stat)'!$A116,'貼_てんさい(市町村別・e-stat)'!M$9:M$187,0)),"-")</f>
        <v>-</v>
      </c>
      <c r="Y258" t="str">
        <f>IFERROR(INDEX('貼_そば(市町村別・e-stat)'!$D$9:$D$187,MATCH('貼_そば(市町村別・e-stat)'!$A116,'貼_そば(市町村別・e-stat)'!K$9:K$187,0)),"-")</f>
        <v>-</v>
      </c>
      <c r="Z258" t="str">
        <f>IFERROR(INDEX('貼_そば(市町村別・e-stat)'!$D$9:$D$187,MATCH('貼_そば(市町村別・e-stat)'!$A116,'貼_そば(市町村別・e-stat)'!L$9:L$187,0)),"-")</f>
        <v>-</v>
      </c>
      <c r="AA258" t="str">
        <f>IFERROR(INDEX('貼_そば(市町村別・e-stat)'!$D$9:$D$187,MATCH('貼_そば(市町村別・e-stat)'!$A116,'貼_そば(市町村別・e-stat)'!M$9:M$187,0)),"-")</f>
        <v>-</v>
      </c>
      <c r="AB258" t="str">
        <f>IFERROR(INDEX('貼_ばれいしょ(市町村別・公表資料)'!$M$16:$M$194,MATCH('貼_ばれいしょ(市町村別・公表資料)'!$L123,'貼_ばれいしょ(市町村別・公表資料)'!O$16:O$194,0)),"-")</f>
        <v>初山別村</v>
      </c>
      <c r="AC258" t="str">
        <f>IFERROR(INDEX('貼_ばれいしょ(市町村別・公表資料)'!$M$16:$M$194,MATCH('貼_ばれいしょ(市町村別・公表資料)'!$L123,'貼_ばれいしょ(市町村別・公表資料)'!U$16:U$194,0)),"-")</f>
        <v>奥尻町</v>
      </c>
      <c r="AD258" t="str">
        <f>IFERROR(INDEX('貼_ばれいしょ(市町村別・公表資料)'!$M$16:$M$194,MATCH('貼_ばれいしょ(市町村別・公表資料)'!$L123,'貼_ばれいしょ(市町村別・公表資料)'!AA$16:AA$194,0)),"-")</f>
        <v>長万部町</v>
      </c>
      <c r="AE258" t="str">
        <f>IFERROR(INDEX('貼_なたね(市町村別・e-stat)'!$D$9:$D$187,MATCH('貼_なたね(市町村別・e-stat)'!$A116,'貼_なたね(市町村別・e-stat)'!K$9:K$187,0)),"-")</f>
        <v>-</v>
      </c>
      <c r="AF258" t="str">
        <f>IFERROR(INDEX('貼_なたね(市町村別・e-stat)'!$D$9:$D$187,MATCH('貼_なたね(市町村別・e-stat)'!$A116,'貼_なたね(市町村別・e-stat)'!L$9:L$187,0)),"-")</f>
        <v>-</v>
      </c>
      <c r="AG258" t="str">
        <f>IFERROR(INDEX('貼_なたね(市町村別・e-stat)'!$D$9:$D$187,MATCH('貼_なたね(市町村別・e-stat)'!$A116,'貼_なたね(市町村別・e-stat)'!M$9:M$187,0)),"-")</f>
        <v>-</v>
      </c>
    </row>
    <row r="259" spans="3:33">
      <c r="C259">
        <v>109</v>
      </c>
      <c r="D259" t="str">
        <f>IFERROR(INDEX('貼_耕地面積(市町村別・e-stat)'!$D$9:$D$187,MATCH('貼_耕地面積(市町村別・e-stat)'!$A117,'貼_耕地面積(市町村別・e-stat)'!K$9:K$187,0)),"-")</f>
        <v>妹背牛町</v>
      </c>
      <c r="E259" t="str">
        <f>IFERROR(INDEX('貼_耕地面積(市町村別・e-stat)'!$D$9:$D$187,MATCH('貼_耕地面積(市町村別・e-stat)'!$A117,'貼_耕地面積(市町村別・e-stat)'!L$9:L$187,0)),"-")</f>
        <v>松前町</v>
      </c>
      <c r="F259" t="str">
        <f>IFERROR(INDEX('貼_耕地面積(市町村別・e-stat)'!$D$9:$D$187,MATCH('貼_耕地面積(市町村別・e-stat)'!$A117,'貼_耕地面積(市町村別・e-stat)'!M$9:M$187,0)),"-")</f>
        <v>音威子府村</v>
      </c>
      <c r="G259" t="str">
        <f>IFERROR(INDEX('貼_水稲(市町村別・e-stat)'!$D$9:$D$187,MATCH('貼_水稲(市町村別・e-stat)'!$A117,'貼_水稲(市町村別・e-stat)'!I$9:I$187,0)),"-")</f>
        <v>-</v>
      </c>
      <c r="H259" t="str">
        <f>IFERROR(INDEX('貼_水稲(市町村別・e-stat)'!$D$9:$D$187,MATCH('貼_水稲(市町村別・e-stat)'!$A117,'貼_水稲(市町村別・e-stat)'!J$9:J$187,0)),"-")</f>
        <v>-</v>
      </c>
      <c r="I259" t="str">
        <f>IFERROR(INDEX('貼_水稲(市町村別・e-stat)'!$D$9:$D$187,MATCH('貼_水稲(市町村別・e-stat)'!$A117,'貼_水稲(市町村別・e-stat)'!K$9:K$187,0)),"-")</f>
        <v>-</v>
      </c>
      <c r="J259" t="str">
        <f>IFERROR(INDEX('貼_小麦(市町村別・e-stat)'!$D$9:$D$187,MATCH('貼_小麦(市町村別・e-stat)'!$A117,'貼_小麦(市町村別・e-stat)'!Z$9:Z$187,0)),"-")</f>
        <v>苫小牧市</v>
      </c>
      <c r="K259" t="str">
        <f>IFERROR(INDEX('貼_小麦(市町村別・e-stat)'!$D$9:$D$187,MATCH('貼_小麦(市町村別・e-stat)'!$A117,'貼_小麦(市町村別・e-stat)'!AA$9:AA$187,0)),"-")</f>
        <v>赤平市</v>
      </c>
      <c r="L259" t="str">
        <f>IFERROR(INDEX('貼_小麦(市町村別・e-stat)'!$D$9:$D$187,MATCH('貼_小麦(市町村別・e-stat)'!$A117,'貼_小麦(市町村別・e-stat)'!AB$9:AB$187,0)),"-")</f>
        <v>小平町</v>
      </c>
      <c r="M259" t="str">
        <f>IFERROR(INDEX('貼_小麦(市町村別・公表資料)'!$AH$38:$AH$216,MATCH('貼_小麦(市町村別・公表資料)'!$AG146,'貼_小麦(市町村別・公表資料)'!BB$38:BB$216,0)),"-")</f>
        <v>-</v>
      </c>
      <c r="N259" t="str">
        <f>IFERROR(INDEX('貼_小麦(市町村別・公表資料)'!$AH$38:$AH$216,MATCH('貼_小麦(市町村別・公表資料)'!$AG146,'貼_小麦(市町村別・公表資料)'!BH$38:BH$216,0)),"-")</f>
        <v>-</v>
      </c>
      <c r="O259" t="str">
        <f>IFERROR(INDEX('貼_小麦(市町村別・公表資料)'!$AH$38:$AH$216,MATCH('貼_小麦(市町村別・公表資料)'!$AG146,'貼_小麦(市町村別・公表資料)'!BN$38:BN$216,0)),"-")</f>
        <v>鷹栖町</v>
      </c>
      <c r="P259" t="str">
        <f>IFERROR(INDEX('貼_小麦(市町村別・公表資料)'!$AH$38:$AH$216,MATCH('貼_小麦(市町村別・公表資料)'!$AG146,'貼_小麦(市町村別・公表資料)'!BT$38:BT$216,0)),"-")</f>
        <v>-</v>
      </c>
      <c r="Q259" t="str">
        <f>IFERROR(INDEX('貼_小麦(市町村別・公表資料)'!$AH$38:$AH$216,MATCH('貼_小麦(市町村別・公表資料)'!$AG146,'貼_小麦(市町村別・公表資料)'!BZ$38:BZ$216,0)),"-")</f>
        <v>-</v>
      </c>
      <c r="R259" t="str">
        <f>IFERROR(INDEX('貼_小麦(市町村別・公表資料)'!$AH$38:$AH$216,MATCH('貼_小麦(市町村別・公表資料)'!$AG146,'貼_小麦(市町村別・公表資料)'!CF$38:CF$216,0)),"-")</f>
        <v>-</v>
      </c>
      <c r="S259" t="str">
        <f>IFERROR(INDEX('貼_大豆(市町村別・e-stat)'!$C$9:$C$187,MATCH('貼_大豆(市町村別・e-stat)'!$A117,'貼_大豆(市町村別・e-stat)'!J$9:J$187,0)),"-")</f>
        <v>-</v>
      </c>
      <c r="T259" t="str">
        <f>IFERROR(INDEX('貼_大豆(市町村別・e-stat)'!$C$9:$C$187,MATCH('貼_大豆(市町村別・e-stat)'!$A117,'貼_大豆(市町村別・e-stat)'!K$9:K$187,0)),"-")</f>
        <v>-</v>
      </c>
      <c r="U259" t="str">
        <f>IFERROR(INDEX('貼_大豆(市町村別・e-stat)'!$C$9:$C$187,MATCH('貼_大豆(市町村別・e-stat)'!$A117,'貼_大豆(市町村別・e-stat)'!L$9:L$187,0)),"-")</f>
        <v>-</v>
      </c>
      <c r="V259" t="str">
        <f>IFERROR(INDEX('貼_てんさい(市町村別・e-stat)'!$D$9:$D$187,MATCH('貼_てんさい(市町村別・e-stat)'!$A117,'貼_てんさい(市町村別・e-stat)'!K$9:K$187,0)),"-")</f>
        <v>-</v>
      </c>
      <c r="W259" t="str">
        <f>IFERROR(INDEX('貼_てんさい(市町村別・e-stat)'!$D$9:$D$187,MATCH('貼_てんさい(市町村別・e-stat)'!$A117,'貼_てんさい(市町村別・e-stat)'!L$9:L$187,0)),"-")</f>
        <v>-</v>
      </c>
      <c r="X259" t="str">
        <f>IFERROR(INDEX('貼_てんさい(市町村別・e-stat)'!$D$9:$D$187,MATCH('貼_てんさい(市町村別・e-stat)'!$A117,'貼_てんさい(市町村別・e-stat)'!M$9:M$187,0)),"-")</f>
        <v>-</v>
      </c>
      <c r="Y259" t="str">
        <f>IFERROR(INDEX('貼_そば(市町村別・e-stat)'!$D$9:$D$187,MATCH('貼_そば(市町村別・e-stat)'!$A117,'貼_そば(市町村別・e-stat)'!K$9:K$187,0)),"-")</f>
        <v>-</v>
      </c>
      <c r="Z259" t="str">
        <f>IFERROR(INDEX('貼_そば(市町村別・e-stat)'!$D$9:$D$187,MATCH('貼_そば(市町村別・e-stat)'!$A117,'貼_そば(市町村別・e-stat)'!L$9:L$187,0)),"-")</f>
        <v>-</v>
      </c>
      <c r="AA259" t="str">
        <f>IFERROR(INDEX('貼_そば(市町村別・e-stat)'!$D$9:$D$187,MATCH('貼_そば(市町村別・e-stat)'!$A117,'貼_そば(市町村別・e-stat)'!M$9:M$187,0)),"-")</f>
        <v>-</v>
      </c>
      <c r="AB259" t="str">
        <f>IFERROR(INDEX('貼_ばれいしょ(市町村別・公表資料)'!$M$16:$M$194,MATCH('貼_ばれいしょ(市町村別・公表資料)'!$L124,'貼_ばれいしょ(市町村別・公表資料)'!O$16:O$194,0)),"-")</f>
        <v>滝上町</v>
      </c>
      <c r="AC259" t="str">
        <f>IFERROR(INDEX('貼_ばれいしょ(市町村別・公表資料)'!$M$16:$M$194,MATCH('貼_ばれいしょ(市町村別・公表資料)'!$L124,'貼_ばれいしょ(市町村別・公表資料)'!U$16:U$194,0)),"-")</f>
        <v>新ひだか町</v>
      </c>
      <c r="AD259" t="str">
        <f>IFERROR(INDEX('貼_ばれいしょ(市町村別・公表資料)'!$M$16:$M$194,MATCH('貼_ばれいしょ(市町村別・公表資料)'!$L124,'貼_ばれいしょ(市町村別・公表資料)'!AA$16:AA$194,0)),"-")</f>
        <v>奥尻町</v>
      </c>
      <c r="AE259" t="str">
        <f>IFERROR(INDEX('貼_なたね(市町村別・e-stat)'!$D$9:$D$187,MATCH('貼_なたね(市町村別・e-stat)'!$A117,'貼_なたね(市町村別・e-stat)'!K$9:K$187,0)),"-")</f>
        <v>-</v>
      </c>
      <c r="AF259" t="str">
        <f>IFERROR(INDEX('貼_なたね(市町村別・e-stat)'!$D$9:$D$187,MATCH('貼_なたね(市町村別・e-stat)'!$A117,'貼_なたね(市町村別・e-stat)'!L$9:L$187,0)),"-")</f>
        <v>-</v>
      </c>
      <c r="AG259" t="str">
        <f>IFERROR(INDEX('貼_なたね(市町村別・e-stat)'!$D$9:$D$187,MATCH('貼_なたね(市町村別・e-stat)'!$A117,'貼_なたね(市町村別・e-stat)'!M$9:M$187,0)),"-")</f>
        <v>-</v>
      </c>
    </row>
    <row r="260" spans="3:33">
      <c r="C260">
        <v>110</v>
      </c>
      <c r="D260" t="str">
        <f>IFERROR(INDEX('貼_耕地面積(市町村別・e-stat)'!$D$9:$D$187,MATCH('貼_耕地面積(市町村別・e-stat)'!$A118,'貼_耕地面積(市町村別・e-stat)'!K$9:K$187,0)),"-")</f>
        <v>黒松内町</v>
      </c>
      <c r="E260" t="str">
        <f>IFERROR(INDEX('貼_耕地面積(市町村別・e-stat)'!$D$9:$D$187,MATCH('貼_耕地面積(市町村別・e-stat)'!$A118,'貼_耕地面積(市町村別・e-stat)'!L$9:L$187,0)),"-")</f>
        <v>寿都町</v>
      </c>
      <c r="F260" t="str">
        <f>IFERROR(INDEX('貼_耕地面積(市町村別・e-stat)'!$D$9:$D$187,MATCH('貼_耕地面積(市町村別・e-stat)'!$A118,'貼_耕地面積(市町村別・e-stat)'!M$9:M$187,0)),"-")</f>
        <v>函館市</v>
      </c>
      <c r="G260" t="str">
        <f>IFERROR(INDEX('貼_水稲(市町村別・e-stat)'!$D$9:$D$187,MATCH('貼_水稲(市町村別・e-stat)'!$A118,'貼_水稲(市町村別・e-stat)'!I$9:I$187,0)),"-")</f>
        <v>-</v>
      </c>
      <c r="H260" t="str">
        <f>IFERROR(INDEX('貼_水稲(市町村別・e-stat)'!$D$9:$D$187,MATCH('貼_水稲(市町村別・e-stat)'!$A118,'貼_水稲(市町村別・e-stat)'!J$9:J$187,0)),"-")</f>
        <v>-</v>
      </c>
      <c r="I260" t="str">
        <f>IFERROR(INDEX('貼_水稲(市町村別・e-stat)'!$D$9:$D$187,MATCH('貼_水稲(市町村別・e-stat)'!$A118,'貼_水稲(市町村別・e-stat)'!K$9:K$187,0)),"-")</f>
        <v>-</v>
      </c>
      <c r="J260" t="str">
        <f>IFERROR(INDEX('貼_小麦(市町村別・e-stat)'!$D$9:$D$187,MATCH('貼_小麦(市町村別・e-stat)'!$A118,'貼_小麦(市町村別・e-stat)'!Z$9:Z$187,0)),"-")</f>
        <v>知内町</v>
      </c>
      <c r="K260" t="str">
        <f>IFERROR(INDEX('貼_小麦(市町村別・e-stat)'!$D$9:$D$187,MATCH('貼_小麦(市町村別・e-stat)'!$A118,'貼_小麦(市町村別・e-stat)'!AA$9:AA$187,0)),"-")</f>
        <v>新冠町</v>
      </c>
      <c r="L260" t="str">
        <f>IFERROR(INDEX('貼_小麦(市町村別・e-stat)'!$D$9:$D$187,MATCH('貼_小麦(市町村別・e-stat)'!$A118,'貼_小麦(市町村別・e-stat)'!AB$9:AB$187,0)),"-")</f>
        <v>新十津川町</v>
      </c>
      <c r="M260" t="str">
        <f>IFERROR(INDEX('貼_小麦(市町村別・公表資料)'!$AH$38:$AH$216,MATCH('貼_小麦(市町村別・公表資料)'!$AG147,'貼_小麦(市町村別・公表資料)'!BB$38:BB$216,0)),"-")</f>
        <v>-</v>
      </c>
      <c r="N260" t="str">
        <f>IFERROR(INDEX('貼_小麦(市町村別・公表資料)'!$AH$38:$AH$216,MATCH('貼_小麦(市町村別・公表資料)'!$AG147,'貼_小麦(市町村別・公表資料)'!BH$38:BH$216,0)),"-")</f>
        <v>-</v>
      </c>
      <c r="O260" t="str">
        <f>IFERROR(INDEX('貼_小麦(市町村別・公表資料)'!$AH$38:$AH$216,MATCH('貼_小麦(市町村別・公表資料)'!$AG147,'貼_小麦(市町村別・公表資料)'!BN$38:BN$216,0)),"-")</f>
        <v>浦臼町</v>
      </c>
      <c r="P260" t="str">
        <f>IFERROR(INDEX('貼_小麦(市町村別・公表資料)'!$AH$38:$AH$216,MATCH('貼_小麦(市町村別・公表資料)'!$AG147,'貼_小麦(市町村別・公表資料)'!BT$38:BT$216,0)),"-")</f>
        <v>-</v>
      </c>
      <c r="Q260" t="str">
        <f>IFERROR(INDEX('貼_小麦(市町村別・公表資料)'!$AH$38:$AH$216,MATCH('貼_小麦(市町村別・公表資料)'!$AG147,'貼_小麦(市町村別・公表資料)'!BZ$38:BZ$216,0)),"-")</f>
        <v>-</v>
      </c>
      <c r="R260" t="str">
        <f>IFERROR(INDEX('貼_小麦(市町村別・公表資料)'!$AH$38:$AH$216,MATCH('貼_小麦(市町村別・公表資料)'!$AG147,'貼_小麦(市町村別・公表資料)'!CF$38:CF$216,0)),"-")</f>
        <v>-</v>
      </c>
      <c r="S260" t="str">
        <f>IFERROR(INDEX('貼_大豆(市町村別・e-stat)'!$C$9:$C$187,MATCH('貼_大豆(市町村別・e-stat)'!$A118,'貼_大豆(市町村別・e-stat)'!J$9:J$187,0)),"-")</f>
        <v>-</v>
      </c>
      <c r="T260" t="str">
        <f>IFERROR(INDEX('貼_大豆(市町村別・e-stat)'!$C$9:$C$187,MATCH('貼_大豆(市町村別・e-stat)'!$A118,'貼_大豆(市町村別・e-stat)'!K$9:K$187,0)),"-")</f>
        <v>-</v>
      </c>
      <c r="U260" t="str">
        <f>IFERROR(INDEX('貼_大豆(市町村別・e-stat)'!$C$9:$C$187,MATCH('貼_大豆(市町村別・e-stat)'!$A118,'貼_大豆(市町村別・e-stat)'!L$9:L$187,0)),"-")</f>
        <v>-</v>
      </c>
      <c r="V260" t="str">
        <f>IFERROR(INDEX('貼_てんさい(市町村別・e-stat)'!$D$9:$D$187,MATCH('貼_てんさい(市町村別・e-stat)'!$A118,'貼_てんさい(市町村別・e-stat)'!K$9:K$187,0)),"-")</f>
        <v>-</v>
      </c>
      <c r="W260" t="str">
        <f>IFERROR(INDEX('貼_てんさい(市町村別・e-stat)'!$D$9:$D$187,MATCH('貼_てんさい(市町村別・e-stat)'!$A118,'貼_てんさい(市町村別・e-stat)'!L$9:L$187,0)),"-")</f>
        <v>-</v>
      </c>
      <c r="X260" t="str">
        <f>IFERROR(INDEX('貼_てんさい(市町村別・e-stat)'!$D$9:$D$187,MATCH('貼_てんさい(市町村別・e-stat)'!$A118,'貼_てんさい(市町村別・e-stat)'!M$9:M$187,0)),"-")</f>
        <v>-</v>
      </c>
      <c r="Y260" t="str">
        <f>IFERROR(INDEX('貼_そば(市町村別・e-stat)'!$D$9:$D$187,MATCH('貼_そば(市町村別・e-stat)'!$A118,'貼_そば(市町村別・e-stat)'!K$9:K$187,0)),"-")</f>
        <v>-</v>
      </c>
      <c r="Z260" t="str">
        <f>IFERROR(INDEX('貼_そば(市町村別・e-stat)'!$D$9:$D$187,MATCH('貼_そば(市町村別・e-stat)'!$A118,'貼_そば(市町村別・e-stat)'!L$9:L$187,0)),"-")</f>
        <v>-</v>
      </c>
      <c r="AA260" t="str">
        <f>IFERROR(INDEX('貼_そば(市町村別・e-stat)'!$D$9:$D$187,MATCH('貼_そば(市町村別・e-stat)'!$A118,'貼_そば(市町村別・e-stat)'!M$9:M$187,0)),"-")</f>
        <v>-</v>
      </c>
      <c r="AB260" t="str">
        <f>IFERROR(INDEX('貼_ばれいしょ(市町村別・公表資料)'!$M$16:$M$194,MATCH('貼_ばれいしょ(市町村別・公表資料)'!$L125,'貼_ばれいしょ(市町村別・公表資料)'!O$16:O$194,0)),"-")</f>
        <v>新ひだか町</v>
      </c>
      <c r="AC260" t="str">
        <f>IFERROR(INDEX('貼_ばれいしょ(市町村別・公表資料)'!$M$16:$M$194,MATCH('貼_ばれいしょ(市町村別・公表資料)'!$L125,'貼_ばれいしょ(市町村別・公表資料)'!U$16:U$194,0)),"-")</f>
        <v>滝川市</v>
      </c>
      <c r="AD260" t="str">
        <f>IFERROR(INDEX('貼_ばれいしょ(市町村別・公表資料)'!$M$16:$M$194,MATCH('貼_ばれいしょ(市町村別・公表資料)'!$L125,'貼_ばれいしょ(市町村別・公表資料)'!AA$16:AA$194,0)),"-")</f>
        <v>仁木町</v>
      </c>
      <c r="AE260" t="str">
        <f>IFERROR(INDEX('貼_なたね(市町村別・e-stat)'!$D$9:$D$187,MATCH('貼_なたね(市町村別・e-stat)'!$A118,'貼_なたね(市町村別・e-stat)'!K$9:K$187,0)),"-")</f>
        <v>-</v>
      </c>
      <c r="AF260" t="str">
        <f>IFERROR(INDEX('貼_なたね(市町村別・e-stat)'!$D$9:$D$187,MATCH('貼_なたね(市町村別・e-stat)'!$A118,'貼_なたね(市町村別・e-stat)'!L$9:L$187,0)),"-")</f>
        <v>-</v>
      </c>
      <c r="AG260" t="str">
        <f>IFERROR(INDEX('貼_なたね(市町村別・e-stat)'!$D$9:$D$187,MATCH('貼_なたね(市町村別・e-stat)'!$A118,'貼_なたね(市町村別・e-stat)'!M$9:M$187,0)),"-")</f>
        <v>-</v>
      </c>
    </row>
    <row r="261" spans="3:33">
      <c r="C261">
        <v>111</v>
      </c>
      <c r="D261" t="str">
        <f>IFERROR(INDEX('貼_耕地面積(市町村別・e-stat)'!$D$9:$D$187,MATCH('貼_耕地面積(市町村別・e-stat)'!$A119,'貼_耕地面積(市町村別・e-stat)'!K$9:K$187,0)),"-")</f>
        <v>東神楽町</v>
      </c>
      <c r="E261" t="str">
        <f>IFERROR(INDEX('貼_耕地面積(市町村別・e-stat)'!$D$9:$D$187,MATCH('貼_耕地面積(市町村別・e-stat)'!$A119,'貼_耕地面積(市町村別・e-stat)'!L$9:L$187,0)),"-")</f>
        <v>真狩村</v>
      </c>
      <c r="F261" t="str">
        <f>IFERROR(INDEX('貼_耕地面積(市町村別・e-stat)'!$D$9:$D$187,MATCH('貼_耕地面積(市町村別・e-stat)'!$A119,'貼_耕地面積(市町村別・e-stat)'!M$9:M$187,0)),"-")</f>
        <v>七飯町</v>
      </c>
      <c r="G261" t="str">
        <f>IFERROR(INDEX('貼_水稲(市町村別・e-stat)'!$D$9:$D$187,MATCH('貼_水稲(市町村別・e-stat)'!$A119,'貼_水稲(市町村別・e-stat)'!I$9:I$187,0)),"-")</f>
        <v>-</v>
      </c>
      <c r="H261" t="str">
        <f>IFERROR(INDEX('貼_水稲(市町村別・e-stat)'!$D$9:$D$187,MATCH('貼_水稲(市町村別・e-stat)'!$A119,'貼_水稲(市町村別・e-stat)'!J$9:J$187,0)),"-")</f>
        <v>-</v>
      </c>
      <c r="I261" t="str">
        <f>IFERROR(INDEX('貼_水稲(市町村別・e-stat)'!$D$9:$D$187,MATCH('貼_水稲(市町村別・e-stat)'!$A119,'貼_水稲(市町村別・e-stat)'!K$9:K$187,0)),"-")</f>
        <v>-</v>
      </c>
      <c r="J261" t="str">
        <f>IFERROR(INDEX('貼_小麦(市町村別・e-stat)'!$D$9:$D$187,MATCH('貼_小麦(市町村別・e-stat)'!$A119,'貼_小麦(市町村別・e-stat)'!Z$9:Z$187,0)),"-")</f>
        <v>新冠町</v>
      </c>
      <c r="K261" t="str">
        <f>IFERROR(INDEX('貼_小麦(市町村別・e-stat)'!$D$9:$D$187,MATCH('貼_小麦(市町村別・e-stat)'!$A119,'貼_小麦(市町村別・e-stat)'!AA$9:AA$187,0)),"-")</f>
        <v>夕張市</v>
      </c>
      <c r="L261" t="str">
        <f>IFERROR(INDEX('貼_小麦(市町村別・e-stat)'!$D$9:$D$187,MATCH('貼_小麦(市町村別・e-stat)'!$A119,'貼_小麦(市町村別・e-stat)'!AB$9:AB$187,0)),"-")</f>
        <v>赤平市</v>
      </c>
      <c r="M261" t="str">
        <f>IFERROR(INDEX('貼_小麦(市町村別・公表資料)'!$AH$38:$AH$216,MATCH('貼_小麦(市町村別・公表資料)'!$AG148,'貼_小麦(市町村別・公表資料)'!BB$38:BB$216,0)),"-")</f>
        <v>-</v>
      </c>
      <c r="N261" t="str">
        <f>IFERROR(INDEX('貼_小麦(市町村別・公表資料)'!$AH$38:$AH$216,MATCH('貼_小麦(市町村別・公表資料)'!$AG148,'貼_小麦(市町村別・公表資料)'!BH$38:BH$216,0)),"-")</f>
        <v>-</v>
      </c>
      <c r="O261" t="str">
        <f>IFERROR(INDEX('貼_小麦(市町村別・公表資料)'!$AH$38:$AH$216,MATCH('貼_小麦(市町村別・公表資料)'!$AG148,'貼_小麦(市町村別・公表資料)'!BN$38:BN$216,0)),"-")</f>
        <v>乙部町</v>
      </c>
      <c r="P261" t="str">
        <f>IFERROR(INDEX('貼_小麦(市町村別・公表資料)'!$AH$38:$AH$216,MATCH('貼_小麦(市町村別・公表資料)'!$AG148,'貼_小麦(市町村別・公表資料)'!BT$38:BT$216,0)),"-")</f>
        <v>-</v>
      </c>
      <c r="Q261" t="str">
        <f>IFERROR(INDEX('貼_小麦(市町村別・公表資料)'!$AH$38:$AH$216,MATCH('貼_小麦(市町村別・公表資料)'!$AG148,'貼_小麦(市町村別・公表資料)'!BZ$38:BZ$216,0)),"-")</f>
        <v>-</v>
      </c>
      <c r="R261" t="str">
        <f>IFERROR(INDEX('貼_小麦(市町村別・公表資料)'!$AH$38:$AH$216,MATCH('貼_小麦(市町村別・公表資料)'!$AG148,'貼_小麦(市町村別・公表資料)'!CF$38:CF$216,0)),"-")</f>
        <v>-</v>
      </c>
      <c r="S261" t="str">
        <f>IFERROR(INDEX('貼_大豆(市町村別・e-stat)'!$C$9:$C$187,MATCH('貼_大豆(市町村別・e-stat)'!$A119,'貼_大豆(市町村別・e-stat)'!J$9:J$187,0)),"-")</f>
        <v>-</v>
      </c>
      <c r="T261" t="str">
        <f>IFERROR(INDEX('貼_大豆(市町村別・e-stat)'!$C$9:$C$187,MATCH('貼_大豆(市町村別・e-stat)'!$A119,'貼_大豆(市町村別・e-stat)'!K$9:K$187,0)),"-")</f>
        <v>-</v>
      </c>
      <c r="U261" t="str">
        <f>IFERROR(INDEX('貼_大豆(市町村別・e-stat)'!$C$9:$C$187,MATCH('貼_大豆(市町村別・e-stat)'!$A119,'貼_大豆(市町村別・e-stat)'!L$9:L$187,0)),"-")</f>
        <v>-</v>
      </c>
      <c r="V261" t="str">
        <f>IFERROR(INDEX('貼_てんさい(市町村別・e-stat)'!$D$9:$D$187,MATCH('貼_てんさい(市町村別・e-stat)'!$A119,'貼_てんさい(市町村別・e-stat)'!K$9:K$187,0)),"-")</f>
        <v>-</v>
      </c>
      <c r="W261" t="str">
        <f>IFERROR(INDEX('貼_てんさい(市町村別・e-stat)'!$D$9:$D$187,MATCH('貼_てんさい(市町村別・e-stat)'!$A119,'貼_てんさい(市町村別・e-stat)'!L$9:L$187,0)),"-")</f>
        <v>-</v>
      </c>
      <c r="X261" t="str">
        <f>IFERROR(INDEX('貼_てんさい(市町村別・e-stat)'!$D$9:$D$187,MATCH('貼_てんさい(市町村別・e-stat)'!$A119,'貼_てんさい(市町村別・e-stat)'!M$9:M$187,0)),"-")</f>
        <v>-</v>
      </c>
      <c r="Y261" t="str">
        <f>IFERROR(INDEX('貼_そば(市町村別・e-stat)'!$D$9:$D$187,MATCH('貼_そば(市町村別・e-stat)'!$A119,'貼_そば(市町村別・e-stat)'!K$9:K$187,0)),"-")</f>
        <v>-</v>
      </c>
      <c r="Z261" t="str">
        <f>IFERROR(INDEX('貼_そば(市町村別・e-stat)'!$D$9:$D$187,MATCH('貼_そば(市町村別・e-stat)'!$A119,'貼_そば(市町村別・e-stat)'!L$9:L$187,0)),"-")</f>
        <v>-</v>
      </c>
      <c r="AA261" t="str">
        <f>IFERROR(INDEX('貼_そば(市町村別・e-stat)'!$D$9:$D$187,MATCH('貼_そば(市町村別・e-stat)'!$A119,'貼_そば(市町村別・e-stat)'!M$9:M$187,0)),"-")</f>
        <v>-</v>
      </c>
      <c r="AB261" t="str">
        <f>IFERROR(INDEX('貼_ばれいしょ(市町村別・公表資料)'!$M$16:$M$194,MATCH('貼_ばれいしょ(市町村別・公表資料)'!$L126,'貼_ばれいしょ(市町村別・公表資料)'!O$16:O$194,0)),"-")</f>
        <v>滝川市</v>
      </c>
      <c r="AC261" t="str">
        <f>IFERROR(INDEX('貼_ばれいしょ(市町村別・公表資料)'!$M$16:$M$194,MATCH('貼_ばれいしょ(市町村別・公表資料)'!$L126,'貼_ばれいしょ(市町村別・公表資料)'!U$16:U$194,0)),"-")</f>
        <v>仁木町</v>
      </c>
      <c r="AD261" t="str">
        <f>IFERROR(INDEX('貼_ばれいしょ(市町村別・公表資料)'!$M$16:$M$194,MATCH('貼_ばれいしょ(市町村別・公表資料)'!$L126,'貼_ばれいしょ(市町村別・公表資料)'!AA$16:AA$194,0)),"-")</f>
        <v>当麻町</v>
      </c>
      <c r="AE261" t="str">
        <f>IFERROR(INDEX('貼_なたね(市町村別・e-stat)'!$D$9:$D$187,MATCH('貼_なたね(市町村別・e-stat)'!$A119,'貼_なたね(市町村別・e-stat)'!K$9:K$187,0)),"-")</f>
        <v>-</v>
      </c>
      <c r="AF261" t="str">
        <f>IFERROR(INDEX('貼_なたね(市町村別・e-stat)'!$D$9:$D$187,MATCH('貼_なたね(市町村別・e-stat)'!$A119,'貼_なたね(市町村別・e-stat)'!L$9:L$187,0)),"-")</f>
        <v>-</v>
      </c>
      <c r="AG261" t="str">
        <f>IFERROR(INDEX('貼_なたね(市町村別・e-stat)'!$D$9:$D$187,MATCH('貼_なたね(市町村別・e-stat)'!$A119,'貼_なたね(市町村別・e-stat)'!M$9:M$187,0)),"-")</f>
        <v>-</v>
      </c>
    </row>
    <row r="262" spans="3:33">
      <c r="C262">
        <v>112</v>
      </c>
      <c r="D262" t="str">
        <f>IFERROR(INDEX('貼_耕地面積(市町村別・e-stat)'!$D$9:$D$187,MATCH('貼_耕地面積(市町村別・e-stat)'!$A120,'貼_耕地面積(市町村別・e-stat)'!K$9:K$187,0)),"-")</f>
        <v>苫前町</v>
      </c>
      <c r="E262" t="str">
        <f>IFERROR(INDEX('貼_耕地面積(市町村別・e-stat)'!$D$9:$D$187,MATCH('貼_耕地面積(市町村別・e-stat)'!$A120,'貼_耕地面積(市町村別・e-stat)'!L$9:L$187,0)),"-")</f>
        <v>室蘭市</v>
      </c>
      <c r="F262" t="str">
        <f>IFERROR(INDEX('貼_耕地面積(市町村別・e-stat)'!$D$9:$D$187,MATCH('貼_耕地面積(市町村別・e-stat)'!$A120,'貼_耕地面積(市町村別・e-stat)'!M$9:M$187,0)),"-")</f>
        <v>西興部村</v>
      </c>
      <c r="G262" t="str">
        <f>IFERROR(INDEX('貼_水稲(市町村別・e-stat)'!$D$9:$D$187,MATCH('貼_水稲(市町村別・e-stat)'!$A120,'貼_水稲(市町村別・e-stat)'!I$9:I$187,0)),"-")</f>
        <v>-</v>
      </c>
      <c r="H262" t="str">
        <f>IFERROR(INDEX('貼_水稲(市町村別・e-stat)'!$D$9:$D$187,MATCH('貼_水稲(市町村別・e-stat)'!$A120,'貼_水稲(市町村別・e-stat)'!J$9:J$187,0)),"-")</f>
        <v>-</v>
      </c>
      <c r="I262" t="str">
        <f>IFERROR(INDEX('貼_水稲(市町村別・e-stat)'!$D$9:$D$187,MATCH('貼_水稲(市町村別・e-stat)'!$A120,'貼_水稲(市町村別・e-stat)'!K$9:K$187,0)),"-")</f>
        <v>-</v>
      </c>
      <c r="J262" t="str">
        <f>IFERROR(INDEX('貼_小麦(市町村別・e-stat)'!$D$9:$D$187,MATCH('貼_小麦(市町村別・e-stat)'!$A120,'貼_小麦(市町村別・e-stat)'!Z$9:Z$187,0)),"-")</f>
        <v>愛別町</v>
      </c>
      <c r="K262" t="str">
        <f>IFERROR(INDEX('貼_小麦(市町村別・e-stat)'!$D$9:$D$187,MATCH('貼_小麦(市町村別・e-stat)'!$A120,'貼_小麦(市町村別・e-stat)'!AA$9:AA$187,0)),"-")</f>
        <v>愛別町</v>
      </c>
      <c r="L262" t="str">
        <f>IFERROR(INDEX('貼_小麦(市町村別・e-stat)'!$D$9:$D$187,MATCH('貼_小麦(市町村別・e-stat)'!$A120,'貼_小麦(市町村別・e-stat)'!AB$9:AB$187,0)),"-")</f>
        <v>札幌市</v>
      </c>
      <c r="M262" t="str">
        <f>IFERROR(INDEX('貼_小麦(市町村別・公表資料)'!$AH$38:$AH$216,MATCH('貼_小麦(市町村別・公表資料)'!$AG149,'貼_小麦(市町村別・公表資料)'!BB$38:BB$216,0)),"-")</f>
        <v>-</v>
      </c>
      <c r="N262" t="str">
        <f>IFERROR(INDEX('貼_小麦(市町村別・公表資料)'!$AH$38:$AH$216,MATCH('貼_小麦(市町村別・公表資料)'!$AG149,'貼_小麦(市町村別・公表資料)'!BH$38:BH$216,0)),"-")</f>
        <v>-</v>
      </c>
      <c r="O262" t="str">
        <f>IFERROR(INDEX('貼_小麦(市町村別・公表資料)'!$AH$38:$AH$216,MATCH('貼_小麦(市町村別・公表資料)'!$AG149,'貼_小麦(市町村別・公表資料)'!BN$38:BN$216,0)),"-")</f>
        <v>-</v>
      </c>
      <c r="P262" t="str">
        <f>IFERROR(INDEX('貼_小麦(市町村別・公表資料)'!$AH$38:$AH$216,MATCH('貼_小麦(市町村別・公表資料)'!$AG149,'貼_小麦(市町村別・公表資料)'!BT$38:BT$216,0)),"-")</f>
        <v>-</v>
      </c>
      <c r="Q262" t="str">
        <f>IFERROR(INDEX('貼_小麦(市町村別・公表資料)'!$AH$38:$AH$216,MATCH('貼_小麦(市町村別・公表資料)'!$AG149,'貼_小麦(市町村別・公表資料)'!BZ$38:BZ$216,0)),"-")</f>
        <v>-</v>
      </c>
      <c r="R262" t="str">
        <f>IFERROR(INDEX('貼_小麦(市町村別・公表資料)'!$AH$38:$AH$216,MATCH('貼_小麦(市町村別・公表資料)'!$AG149,'貼_小麦(市町村別・公表資料)'!CF$38:CF$216,0)),"-")</f>
        <v>-</v>
      </c>
      <c r="S262" t="str">
        <f>IFERROR(INDEX('貼_大豆(市町村別・e-stat)'!$C$9:$C$187,MATCH('貼_大豆(市町村別・e-stat)'!$A120,'貼_大豆(市町村別・e-stat)'!J$9:J$187,0)),"-")</f>
        <v>-</v>
      </c>
      <c r="T262" t="str">
        <f>IFERROR(INDEX('貼_大豆(市町村別・e-stat)'!$C$9:$C$187,MATCH('貼_大豆(市町村別・e-stat)'!$A120,'貼_大豆(市町村別・e-stat)'!K$9:K$187,0)),"-")</f>
        <v>-</v>
      </c>
      <c r="U262" t="str">
        <f>IFERROR(INDEX('貼_大豆(市町村別・e-stat)'!$C$9:$C$187,MATCH('貼_大豆(市町村別・e-stat)'!$A120,'貼_大豆(市町村別・e-stat)'!L$9:L$187,0)),"-")</f>
        <v>-</v>
      </c>
      <c r="V262" t="str">
        <f>IFERROR(INDEX('貼_てんさい(市町村別・e-stat)'!$D$9:$D$187,MATCH('貼_てんさい(市町村別・e-stat)'!$A120,'貼_てんさい(市町村別・e-stat)'!K$9:K$187,0)),"-")</f>
        <v>-</v>
      </c>
      <c r="W262" t="str">
        <f>IFERROR(INDEX('貼_てんさい(市町村別・e-stat)'!$D$9:$D$187,MATCH('貼_てんさい(市町村別・e-stat)'!$A120,'貼_てんさい(市町村別・e-stat)'!L$9:L$187,0)),"-")</f>
        <v>-</v>
      </c>
      <c r="X262" t="str">
        <f>IFERROR(INDEX('貼_てんさい(市町村別・e-stat)'!$D$9:$D$187,MATCH('貼_てんさい(市町村別・e-stat)'!$A120,'貼_てんさい(市町村別・e-stat)'!M$9:M$187,0)),"-")</f>
        <v>-</v>
      </c>
      <c r="Y262" t="str">
        <f>IFERROR(INDEX('貼_そば(市町村別・e-stat)'!$D$9:$D$187,MATCH('貼_そば(市町村別・e-stat)'!$A120,'貼_そば(市町村別・e-stat)'!K$9:K$187,0)),"-")</f>
        <v>-</v>
      </c>
      <c r="Z262" t="str">
        <f>IFERROR(INDEX('貼_そば(市町村別・e-stat)'!$D$9:$D$187,MATCH('貼_そば(市町村別・e-stat)'!$A120,'貼_そば(市町村別・e-stat)'!L$9:L$187,0)),"-")</f>
        <v>-</v>
      </c>
      <c r="AA262" t="str">
        <f>IFERROR(INDEX('貼_そば(市町村別・e-stat)'!$D$9:$D$187,MATCH('貼_そば(市町村別・e-stat)'!$A120,'貼_そば(市町村別・e-stat)'!M$9:M$187,0)),"-")</f>
        <v>-</v>
      </c>
      <c r="AB262" t="str">
        <f>IFERROR(INDEX('貼_ばれいしょ(市町村別・公表資料)'!$M$16:$M$194,MATCH('貼_ばれいしょ(市町村別・公表資料)'!$L127,'貼_ばれいしょ(市町村別・公表資料)'!O$16:O$194,0)),"-")</f>
        <v>長万部町</v>
      </c>
      <c r="AC262" t="str">
        <f>IFERROR(INDEX('貼_ばれいしょ(市町村別・公表資料)'!$M$16:$M$194,MATCH('貼_ばれいしょ(市町村別・公表資料)'!$L127,'貼_ばれいしょ(市町村別・公表資料)'!U$16:U$194,0)),"-")</f>
        <v>中川町</v>
      </c>
      <c r="AD262" t="str">
        <f>IFERROR(INDEX('貼_ばれいしょ(市町村別・公表資料)'!$M$16:$M$194,MATCH('貼_ばれいしょ(市町村別・公表資料)'!$L127,'貼_ばれいしょ(市町村別・公表資料)'!AA$16:AA$194,0)),"-")</f>
        <v>中川町</v>
      </c>
      <c r="AE262" t="str">
        <f>IFERROR(INDEX('貼_なたね(市町村別・e-stat)'!$D$9:$D$187,MATCH('貼_なたね(市町村別・e-stat)'!$A120,'貼_なたね(市町村別・e-stat)'!K$9:K$187,0)),"-")</f>
        <v>-</v>
      </c>
      <c r="AF262" t="str">
        <f>IFERROR(INDEX('貼_なたね(市町村別・e-stat)'!$D$9:$D$187,MATCH('貼_なたね(市町村別・e-stat)'!$A120,'貼_なたね(市町村別・e-stat)'!L$9:L$187,0)),"-")</f>
        <v>-</v>
      </c>
      <c r="AG262" t="str">
        <f>IFERROR(INDEX('貼_なたね(市町村別・e-stat)'!$D$9:$D$187,MATCH('貼_なたね(市町村別・e-stat)'!$A120,'貼_なたね(市町村別・e-stat)'!M$9:M$187,0)),"-")</f>
        <v>-</v>
      </c>
    </row>
    <row r="263" spans="3:33">
      <c r="C263">
        <v>113</v>
      </c>
      <c r="D263" t="str">
        <f>IFERROR(INDEX('貼_耕地面積(市町村別・e-stat)'!$D$9:$D$187,MATCH('貼_耕地面積(市町村別・e-stat)'!$A121,'貼_耕地面積(市町村別・e-stat)'!K$9:K$187,0)),"-")</f>
        <v>北竜町</v>
      </c>
      <c r="E263" t="str">
        <f>IFERROR(INDEX('貼_耕地面積(市町村別・e-stat)'!$D$9:$D$187,MATCH('貼_耕地面積(市町村別・e-stat)'!$A121,'貼_耕地面積(市町村別・e-stat)'!L$9:L$187,0)),"-")</f>
        <v>網走市</v>
      </c>
      <c r="F263" t="str">
        <f>IFERROR(INDEX('貼_耕地面積(市町村別・e-stat)'!$D$9:$D$187,MATCH('貼_耕地面積(市町村別・e-stat)'!$A121,'貼_耕地面積(市町村別・e-stat)'!M$9:M$187,0)),"-")</f>
        <v>苫前町</v>
      </c>
      <c r="G263" t="str">
        <f>IFERROR(INDEX('貼_水稲(市町村別・e-stat)'!$D$9:$D$187,MATCH('貼_水稲(市町村別・e-stat)'!$A121,'貼_水稲(市町村別・e-stat)'!I$9:I$187,0)),"-")</f>
        <v>-</v>
      </c>
      <c r="H263" t="str">
        <f>IFERROR(INDEX('貼_水稲(市町村別・e-stat)'!$D$9:$D$187,MATCH('貼_水稲(市町村別・e-stat)'!$A121,'貼_水稲(市町村別・e-stat)'!J$9:J$187,0)),"-")</f>
        <v>-</v>
      </c>
      <c r="I263" t="str">
        <f>IFERROR(INDEX('貼_水稲(市町村別・e-stat)'!$D$9:$D$187,MATCH('貼_水稲(市町村別・e-stat)'!$A121,'貼_水稲(市町村別・e-stat)'!K$9:K$187,0)),"-")</f>
        <v>-</v>
      </c>
      <c r="J263" t="str">
        <f>IFERROR(INDEX('貼_小麦(市町村別・e-stat)'!$D$9:$D$187,MATCH('貼_小麦(市町村別・e-stat)'!$A121,'貼_小麦(市町村別・e-stat)'!Z$9:Z$187,0)),"-")</f>
        <v>夕張市</v>
      </c>
      <c r="K263" t="str">
        <f>IFERROR(INDEX('貼_小麦(市町村別・e-stat)'!$D$9:$D$187,MATCH('貼_小麦(市町村別・e-stat)'!$A121,'貼_小麦(市町村別・e-stat)'!AA$9:AA$187,0)),"-")</f>
        <v>乙部町</v>
      </c>
      <c r="L263" t="str">
        <f>IFERROR(INDEX('貼_小麦(市町村別・e-stat)'!$D$9:$D$187,MATCH('貼_小麦(市町村別・e-stat)'!$A121,'貼_小麦(市町村別・e-stat)'!AB$9:AB$187,0)),"-")</f>
        <v>浦臼町</v>
      </c>
      <c r="M263" t="str">
        <f>IFERROR(INDEX('貼_小麦(市町村別・公表資料)'!$AH$38:$AH$216,MATCH('貼_小麦(市町村別・公表資料)'!$AG150,'貼_小麦(市町村別・公表資料)'!BB$38:BB$216,0)),"-")</f>
        <v>-</v>
      </c>
      <c r="N263" t="str">
        <f>IFERROR(INDEX('貼_小麦(市町村別・公表資料)'!$AH$38:$AH$216,MATCH('貼_小麦(市町村別・公表資料)'!$AG150,'貼_小麦(市町村別・公表資料)'!BH$38:BH$216,0)),"-")</f>
        <v>-</v>
      </c>
      <c r="O263" t="str">
        <f>IFERROR(INDEX('貼_小麦(市町村別・公表資料)'!$AH$38:$AH$216,MATCH('貼_小麦(市町村別・公表資料)'!$AG150,'貼_小麦(市町村別・公表資料)'!BN$38:BN$216,0)),"-")</f>
        <v>-</v>
      </c>
      <c r="P263" t="str">
        <f>IFERROR(INDEX('貼_小麦(市町村別・公表資料)'!$AH$38:$AH$216,MATCH('貼_小麦(市町村別・公表資料)'!$AG150,'貼_小麦(市町村別・公表資料)'!BT$38:BT$216,0)),"-")</f>
        <v>-</v>
      </c>
      <c r="Q263" t="str">
        <f>IFERROR(INDEX('貼_小麦(市町村別・公表資料)'!$AH$38:$AH$216,MATCH('貼_小麦(市町村別・公表資料)'!$AG150,'貼_小麦(市町村別・公表資料)'!BZ$38:BZ$216,0)),"-")</f>
        <v>-</v>
      </c>
      <c r="R263" t="str">
        <f>IFERROR(INDEX('貼_小麦(市町村別・公表資料)'!$AH$38:$AH$216,MATCH('貼_小麦(市町村別・公表資料)'!$AG150,'貼_小麦(市町村別・公表資料)'!CF$38:CF$216,0)),"-")</f>
        <v>-</v>
      </c>
      <c r="S263" t="str">
        <f>IFERROR(INDEX('貼_大豆(市町村別・e-stat)'!$C$9:$C$187,MATCH('貼_大豆(市町村別・e-stat)'!$A121,'貼_大豆(市町村別・e-stat)'!J$9:J$187,0)),"-")</f>
        <v>-</v>
      </c>
      <c r="T263" t="str">
        <f>IFERROR(INDEX('貼_大豆(市町村別・e-stat)'!$C$9:$C$187,MATCH('貼_大豆(市町村別・e-stat)'!$A121,'貼_大豆(市町村別・e-stat)'!K$9:K$187,0)),"-")</f>
        <v>-</v>
      </c>
      <c r="U263" t="str">
        <f>IFERROR(INDEX('貼_大豆(市町村別・e-stat)'!$C$9:$C$187,MATCH('貼_大豆(市町村別・e-stat)'!$A121,'貼_大豆(市町村別・e-stat)'!L$9:L$187,0)),"-")</f>
        <v>-</v>
      </c>
      <c r="V263" t="str">
        <f>IFERROR(INDEX('貼_てんさい(市町村別・e-stat)'!$D$9:$D$187,MATCH('貼_てんさい(市町村別・e-stat)'!$A121,'貼_てんさい(市町村別・e-stat)'!K$9:K$187,0)),"-")</f>
        <v>-</v>
      </c>
      <c r="W263" t="str">
        <f>IFERROR(INDEX('貼_てんさい(市町村別・e-stat)'!$D$9:$D$187,MATCH('貼_てんさい(市町村別・e-stat)'!$A121,'貼_てんさい(市町村別・e-stat)'!L$9:L$187,0)),"-")</f>
        <v>-</v>
      </c>
      <c r="X263" t="str">
        <f>IFERROR(INDEX('貼_てんさい(市町村別・e-stat)'!$D$9:$D$187,MATCH('貼_てんさい(市町村別・e-stat)'!$A121,'貼_てんさい(市町村別・e-stat)'!M$9:M$187,0)),"-")</f>
        <v>-</v>
      </c>
      <c r="Y263" t="str">
        <f>IFERROR(INDEX('貼_そば(市町村別・e-stat)'!$D$9:$D$187,MATCH('貼_そば(市町村別・e-stat)'!$A121,'貼_そば(市町村別・e-stat)'!K$9:K$187,0)),"-")</f>
        <v>-</v>
      </c>
      <c r="Z263" t="str">
        <f>IFERROR(INDEX('貼_そば(市町村別・e-stat)'!$D$9:$D$187,MATCH('貼_そば(市町村別・e-stat)'!$A121,'貼_そば(市町村別・e-stat)'!L$9:L$187,0)),"-")</f>
        <v>-</v>
      </c>
      <c r="AA263" t="str">
        <f>IFERROR(INDEX('貼_そば(市町村別・e-stat)'!$D$9:$D$187,MATCH('貼_そば(市町村別・e-stat)'!$A121,'貼_そば(市町村別・e-stat)'!M$9:M$187,0)),"-")</f>
        <v>-</v>
      </c>
      <c r="AB263" t="str">
        <f>IFERROR(INDEX('貼_ばれいしょ(市町村別・公表資料)'!$M$16:$M$194,MATCH('貼_ばれいしょ(市町村別・公表資料)'!$L128,'貼_ばれいしょ(市町村別・公表資料)'!O$16:O$194,0)),"-")</f>
        <v>仁木町</v>
      </c>
      <c r="AC263" t="str">
        <f>IFERROR(INDEX('貼_ばれいしょ(市町村別・公表資料)'!$M$16:$M$194,MATCH('貼_ばれいしょ(市町村別・公表資料)'!$L128,'貼_ばれいしょ(市町村別・公表資料)'!U$16:U$194,0)),"-")</f>
        <v>滝上町</v>
      </c>
      <c r="AD263" t="str">
        <f>IFERROR(INDEX('貼_ばれいしょ(市町村別・公表資料)'!$M$16:$M$194,MATCH('貼_ばれいしょ(市町村別・公表資料)'!$L128,'貼_ばれいしょ(市町村別・公表資料)'!AA$16:AA$194,0)),"-")</f>
        <v>遠別町</v>
      </c>
      <c r="AE263" t="str">
        <f>IFERROR(INDEX('貼_なたね(市町村別・e-stat)'!$D$9:$D$187,MATCH('貼_なたね(市町村別・e-stat)'!$A121,'貼_なたね(市町村別・e-stat)'!K$9:K$187,0)),"-")</f>
        <v>-</v>
      </c>
      <c r="AF263" t="str">
        <f>IFERROR(INDEX('貼_なたね(市町村別・e-stat)'!$D$9:$D$187,MATCH('貼_なたね(市町村別・e-stat)'!$A121,'貼_なたね(市町村別・e-stat)'!L$9:L$187,0)),"-")</f>
        <v>-</v>
      </c>
      <c r="AG263" t="str">
        <f>IFERROR(INDEX('貼_なたね(市町村別・e-stat)'!$D$9:$D$187,MATCH('貼_なたね(市町村別・e-stat)'!$A121,'貼_なたね(市町村別・e-stat)'!M$9:M$187,0)),"-")</f>
        <v>-</v>
      </c>
    </row>
    <row r="264" spans="3:33">
      <c r="C264">
        <v>114</v>
      </c>
      <c r="D264" t="str">
        <f>IFERROR(INDEX('貼_耕地面積(市町村別・e-stat)'!$D$9:$D$187,MATCH('貼_耕地面積(市町村別・e-stat)'!$A122,'貼_耕地面積(市町村別・e-stat)'!K$9:K$187,0)),"-")</f>
        <v>月形町</v>
      </c>
      <c r="E264" t="str">
        <f>IFERROR(INDEX('貼_耕地面積(市町村別・e-stat)'!$D$9:$D$187,MATCH('貼_耕地面積(市町村別・e-stat)'!$A122,'貼_耕地面積(市町村別・e-stat)'!L$9:L$187,0)),"-")</f>
        <v>遠軽町</v>
      </c>
      <c r="F264" t="str">
        <f>IFERROR(INDEX('貼_耕地面積(市町村別・e-stat)'!$D$9:$D$187,MATCH('貼_耕地面積(市町村別・e-stat)'!$A122,'貼_耕地面積(市町村別・e-stat)'!M$9:M$187,0)),"-")</f>
        <v>北広島市</v>
      </c>
      <c r="G264" t="str">
        <f>IFERROR(INDEX('貼_水稲(市町村別・e-stat)'!$D$9:$D$187,MATCH('貼_水稲(市町村別・e-stat)'!$A122,'貼_水稲(市町村別・e-stat)'!I$9:I$187,0)),"-")</f>
        <v>-</v>
      </c>
      <c r="H264" t="str">
        <f>IFERROR(INDEX('貼_水稲(市町村別・e-stat)'!$D$9:$D$187,MATCH('貼_水稲(市町村別・e-stat)'!$A122,'貼_水稲(市町村別・e-stat)'!J$9:J$187,0)),"-")</f>
        <v>-</v>
      </c>
      <c r="I264" t="str">
        <f>IFERROR(INDEX('貼_水稲(市町村別・e-stat)'!$D$9:$D$187,MATCH('貼_水稲(市町村別・e-stat)'!$A122,'貼_水稲(市町村別・e-stat)'!K$9:K$187,0)),"-")</f>
        <v>-</v>
      </c>
      <c r="J264" t="str">
        <f>IFERROR(INDEX('貼_小麦(市町村別・e-stat)'!$D$9:$D$187,MATCH('貼_小麦(市町村別・e-stat)'!$A122,'貼_小麦(市町村別・e-stat)'!Z$9:Z$187,0)),"-")</f>
        <v>-</v>
      </c>
      <c r="K264" t="str">
        <f>IFERROR(INDEX('貼_小麦(市町村別・e-stat)'!$D$9:$D$187,MATCH('貼_小麦(市町村別・e-stat)'!$A122,'貼_小麦(市町村別・e-stat)'!AA$9:AA$187,0)),"-")</f>
        <v>-</v>
      </c>
      <c r="L264" t="str">
        <f>IFERROR(INDEX('貼_小麦(市町村別・e-stat)'!$D$9:$D$187,MATCH('貼_小麦(市町村別・e-stat)'!$A122,'貼_小麦(市町村別・e-stat)'!AB$9:AB$187,0)),"-")</f>
        <v>鷹栖町</v>
      </c>
      <c r="M264" t="str">
        <f>IFERROR(INDEX('貼_小麦(市町村別・公表資料)'!$AH$38:$AH$216,MATCH('貼_小麦(市町村別・公表資料)'!$AG151,'貼_小麦(市町村別・公表資料)'!BB$38:BB$216,0)),"-")</f>
        <v>-</v>
      </c>
      <c r="N264" t="str">
        <f>IFERROR(INDEX('貼_小麦(市町村別・公表資料)'!$AH$38:$AH$216,MATCH('貼_小麦(市町村別・公表資料)'!$AG151,'貼_小麦(市町村別・公表資料)'!BH$38:BH$216,0)),"-")</f>
        <v>-</v>
      </c>
      <c r="O264" t="str">
        <f>IFERROR(INDEX('貼_小麦(市町村別・公表資料)'!$AH$38:$AH$216,MATCH('貼_小麦(市町村別・公表資料)'!$AG151,'貼_小麦(市町村別・公表資料)'!BN$38:BN$216,0)),"-")</f>
        <v>-</v>
      </c>
      <c r="P264" t="str">
        <f>IFERROR(INDEX('貼_小麦(市町村別・公表資料)'!$AH$38:$AH$216,MATCH('貼_小麦(市町村別・公表資料)'!$AG151,'貼_小麦(市町村別・公表資料)'!BT$38:BT$216,0)),"-")</f>
        <v>-</v>
      </c>
      <c r="Q264" t="str">
        <f>IFERROR(INDEX('貼_小麦(市町村別・公表資料)'!$AH$38:$AH$216,MATCH('貼_小麦(市町村別・公表資料)'!$AG151,'貼_小麦(市町村別・公表資料)'!BZ$38:BZ$216,0)),"-")</f>
        <v>-</v>
      </c>
      <c r="R264" t="str">
        <f>IFERROR(INDEX('貼_小麦(市町村別・公表資料)'!$AH$38:$AH$216,MATCH('貼_小麦(市町村別・公表資料)'!$AG151,'貼_小麦(市町村別・公表資料)'!CF$38:CF$216,0)),"-")</f>
        <v>-</v>
      </c>
      <c r="S264" t="str">
        <f>IFERROR(INDEX('貼_大豆(市町村別・e-stat)'!$C$9:$C$187,MATCH('貼_大豆(市町村別・e-stat)'!$A122,'貼_大豆(市町村別・e-stat)'!J$9:J$187,0)),"-")</f>
        <v>-</v>
      </c>
      <c r="T264" t="str">
        <f>IFERROR(INDEX('貼_大豆(市町村別・e-stat)'!$C$9:$C$187,MATCH('貼_大豆(市町村別・e-stat)'!$A122,'貼_大豆(市町村別・e-stat)'!K$9:K$187,0)),"-")</f>
        <v>-</v>
      </c>
      <c r="U264" t="str">
        <f>IFERROR(INDEX('貼_大豆(市町村別・e-stat)'!$C$9:$C$187,MATCH('貼_大豆(市町村別・e-stat)'!$A122,'貼_大豆(市町村別・e-stat)'!L$9:L$187,0)),"-")</f>
        <v>-</v>
      </c>
      <c r="V264" t="str">
        <f>IFERROR(INDEX('貼_てんさい(市町村別・e-stat)'!$D$9:$D$187,MATCH('貼_てんさい(市町村別・e-stat)'!$A122,'貼_てんさい(市町村別・e-stat)'!K$9:K$187,0)),"-")</f>
        <v>-</v>
      </c>
      <c r="W264" t="str">
        <f>IFERROR(INDEX('貼_てんさい(市町村別・e-stat)'!$D$9:$D$187,MATCH('貼_てんさい(市町村別・e-stat)'!$A122,'貼_てんさい(市町村別・e-stat)'!L$9:L$187,0)),"-")</f>
        <v>-</v>
      </c>
      <c r="X264" t="str">
        <f>IFERROR(INDEX('貼_てんさい(市町村別・e-stat)'!$D$9:$D$187,MATCH('貼_てんさい(市町村別・e-stat)'!$A122,'貼_てんさい(市町村別・e-stat)'!M$9:M$187,0)),"-")</f>
        <v>-</v>
      </c>
      <c r="Y264" t="str">
        <f>IFERROR(INDEX('貼_そば(市町村別・e-stat)'!$D$9:$D$187,MATCH('貼_そば(市町村別・e-stat)'!$A122,'貼_そば(市町村別・e-stat)'!K$9:K$187,0)),"-")</f>
        <v>-</v>
      </c>
      <c r="Z264" t="str">
        <f>IFERROR(INDEX('貼_そば(市町村別・e-stat)'!$D$9:$D$187,MATCH('貼_そば(市町村別・e-stat)'!$A122,'貼_そば(市町村別・e-stat)'!L$9:L$187,0)),"-")</f>
        <v>-</v>
      </c>
      <c r="AA264" t="str">
        <f>IFERROR(INDEX('貼_そば(市町村別・e-stat)'!$D$9:$D$187,MATCH('貼_そば(市町村別・e-stat)'!$A122,'貼_そば(市町村別・e-stat)'!M$9:M$187,0)),"-")</f>
        <v>-</v>
      </c>
      <c r="AB264" t="str">
        <f>IFERROR(INDEX('貼_ばれいしょ(市町村別・公表資料)'!$M$16:$M$194,MATCH('貼_ばれいしょ(市町村別・公表資料)'!$L129,'貼_ばれいしょ(市町村別・公表資料)'!O$16:O$194,0)),"-")</f>
        <v>中川町</v>
      </c>
      <c r="AC264" t="str">
        <f>IFERROR(INDEX('貼_ばれいしょ(市町村別・公表資料)'!$M$16:$M$194,MATCH('貼_ばれいしょ(市町村別・公表資料)'!$L129,'貼_ばれいしょ(市町村別・公表資料)'!U$16:U$194,0)),"-")</f>
        <v>長万部町</v>
      </c>
      <c r="AD264" t="str">
        <f>IFERROR(INDEX('貼_ばれいしょ(市町村別・公表資料)'!$M$16:$M$194,MATCH('貼_ばれいしょ(市町村別・公表資料)'!$L129,'貼_ばれいしょ(市町村別・公表資料)'!AA$16:AA$194,0)),"-")</f>
        <v>島牧村</v>
      </c>
      <c r="AE264" t="str">
        <f>IFERROR(INDEX('貼_なたね(市町村別・e-stat)'!$D$9:$D$187,MATCH('貼_なたね(市町村別・e-stat)'!$A122,'貼_なたね(市町村別・e-stat)'!K$9:K$187,0)),"-")</f>
        <v>-</v>
      </c>
      <c r="AF264" t="str">
        <f>IFERROR(INDEX('貼_なたね(市町村別・e-stat)'!$D$9:$D$187,MATCH('貼_なたね(市町村別・e-stat)'!$A122,'貼_なたね(市町村別・e-stat)'!L$9:L$187,0)),"-")</f>
        <v>-</v>
      </c>
      <c r="AG264" t="str">
        <f>IFERROR(INDEX('貼_なたね(市町村別・e-stat)'!$D$9:$D$187,MATCH('貼_なたね(市町村別・e-stat)'!$A122,'貼_なたね(市町村別・e-stat)'!M$9:M$187,0)),"-")</f>
        <v>-</v>
      </c>
    </row>
    <row r="265" spans="3:33">
      <c r="C265">
        <v>115</v>
      </c>
      <c r="D265" t="str">
        <f>IFERROR(INDEX('貼_耕地面積(市町村別・e-stat)'!$D$9:$D$187,MATCH('貼_耕地面積(市町村別・e-stat)'!$A123,'貼_耕地面積(市町村別・e-stat)'!K$9:K$187,0)),"-")</f>
        <v>秩父別町</v>
      </c>
      <c r="E265" t="str">
        <f>IFERROR(INDEX('貼_耕地面積(市町村別・e-stat)'!$D$9:$D$187,MATCH('貼_耕地面積(市町村別・e-stat)'!$A123,'貼_耕地面積(市町村別・e-stat)'!L$9:L$187,0)),"-")</f>
        <v>留寿都村</v>
      </c>
      <c r="F265" t="str">
        <f>IFERROR(INDEX('貼_耕地面積(市町村別・e-stat)'!$D$9:$D$187,MATCH('貼_耕地面積(市町村別・e-stat)'!$A123,'貼_耕地面積(市町村別・e-stat)'!M$9:M$187,0)),"-")</f>
        <v>余市町</v>
      </c>
      <c r="G265" t="str">
        <f>IFERROR(INDEX('貼_水稲(市町村別・e-stat)'!$D$9:$D$187,MATCH('貼_水稲(市町村別・e-stat)'!$A123,'貼_水稲(市町村別・e-stat)'!I$9:I$187,0)),"-")</f>
        <v>-</v>
      </c>
      <c r="H265" t="str">
        <f>IFERROR(INDEX('貼_水稲(市町村別・e-stat)'!$D$9:$D$187,MATCH('貼_水稲(市町村別・e-stat)'!$A123,'貼_水稲(市町村別・e-stat)'!J$9:J$187,0)),"-")</f>
        <v>-</v>
      </c>
      <c r="I265" t="str">
        <f>IFERROR(INDEX('貼_水稲(市町村別・e-stat)'!$D$9:$D$187,MATCH('貼_水稲(市町村別・e-stat)'!$A123,'貼_水稲(市町村別・e-stat)'!K$9:K$187,0)),"-")</f>
        <v>-</v>
      </c>
      <c r="J265" t="str">
        <f>IFERROR(INDEX('貼_小麦(市町村別・e-stat)'!$D$9:$D$187,MATCH('貼_小麦(市町村別・e-stat)'!$A123,'貼_小麦(市町村別・e-stat)'!Z$9:Z$187,0)),"-")</f>
        <v>-</v>
      </c>
      <c r="K265" t="str">
        <f>IFERROR(INDEX('貼_小麦(市町村別・e-stat)'!$D$9:$D$187,MATCH('貼_小麦(市町村別・e-stat)'!$A123,'貼_小麦(市町村別・e-stat)'!AA$9:AA$187,0)),"-")</f>
        <v>-</v>
      </c>
      <c r="L265" t="str">
        <f>IFERROR(INDEX('貼_小麦(市町村別・e-stat)'!$D$9:$D$187,MATCH('貼_小麦(市町村別・e-stat)'!$A123,'貼_小麦(市町村別・e-stat)'!AB$9:AB$187,0)),"-")</f>
        <v>乙部町</v>
      </c>
      <c r="M265" t="str">
        <f>IFERROR(INDEX('貼_小麦(市町村別・公表資料)'!$AH$38:$AH$216,MATCH('貼_小麦(市町村別・公表資料)'!$AG152,'貼_小麦(市町村別・公表資料)'!BB$38:BB$216,0)),"-")</f>
        <v>-</v>
      </c>
      <c r="N265" t="str">
        <f>IFERROR(INDEX('貼_小麦(市町村別・公表資料)'!$AH$38:$AH$216,MATCH('貼_小麦(市町村別・公表資料)'!$AG152,'貼_小麦(市町村別・公表資料)'!BH$38:BH$216,0)),"-")</f>
        <v>-</v>
      </c>
      <c r="O265" t="str">
        <f>IFERROR(INDEX('貼_小麦(市町村別・公表資料)'!$AH$38:$AH$216,MATCH('貼_小麦(市町村別・公表資料)'!$AG152,'貼_小麦(市町村別・公表資料)'!BN$38:BN$216,0)),"-")</f>
        <v>-</v>
      </c>
      <c r="P265" t="str">
        <f>IFERROR(INDEX('貼_小麦(市町村別・公表資料)'!$AH$38:$AH$216,MATCH('貼_小麦(市町村別・公表資料)'!$AG152,'貼_小麦(市町村別・公表資料)'!BT$38:BT$216,0)),"-")</f>
        <v>-</v>
      </c>
      <c r="Q265" t="str">
        <f>IFERROR(INDEX('貼_小麦(市町村別・公表資料)'!$AH$38:$AH$216,MATCH('貼_小麦(市町村別・公表資料)'!$AG152,'貼_小麦(市町村別・公表資料)'!BZ$38:BZ$216,0)),"-")</f>
        <v>-</v>
      </c>
      <c r="R265" t="str">
        <f>IFERROR(INDEX('貼_小麦(市町村別・公表資料)'!$AH$38:$AH$216,MATCH('貼_小麦(市町村別・公表資料)'!$AG152,'貼_小麦(市町村別・公表資料)'!CF$38:CF$216,0)),"-")</f>
        <v>-</v>
      </c>
      <c r="S265" t="str">
        <f>IFERROR(INDEX('貼_大豆(市町村別・e-stat)'!$C$9:$C$187,MATCH('貼_大豆(市町村別・e-stat)'!$A123,'貼_大豆(市町村別・e-stat)'!J$9:J$187,0)),"-")</f>
        <v>-</v>
      </c>
      <c r="T265" t="str">
        <f>IFERROR(INDEX('貼_大豆(市町村別・e-stat)'!$C$9:$C$187,MATCH('貼_大豆(市町村別・e-stat)'!$A123,'貼_大豆(市町村別・e-stat)'!K$9:K$187,0)),"-")</f>
        <v>-</v>
      </c>
      <c r="U265" t="str">
        <f>IFERROR(INDEX('貼_大豆(市町村別・e-stat)'!$C$9:$C$187,MATCH('貼_大豆(市町村別・e-stat)'!$A123,'貼_大豆(市町村別・e-stat)'!L$9:L$187,0)),"-")</f>
        <v>-</v>
      </c>
      <c r="V265" t="str">
        <f>IFERROR(INDEX('貼_てんさい(市町村別・e-stat)'!$D$9:$D$187,MATCH('貼_てんさい(市町村別・e-stat)'!$A123,'貼_てんさい(市町村別・e-stat)'!K$9:K$187,0)),"-")</f>
        <v>-</v>
      </c>
      <c r="W265" t="str">
        <f>IFERROR(INDEX('貼_てんさい(市町村別・e-stat)'!$D$9:$D$187,MATCH('貼_てんさい(市町村別・e-stat)'!$A123,'貼_てんさい(市町村別・e-stat)'!L$9:L$187,0)),"-")</f>
        <v>-</v>
      </c>
      <c r="X265" t="str">
        <f>IFERROR(INDEX('貼_てんさい(市町村別・e-stat)'!$D$9:$D$187,MATCH('貼_てんさい(市町村別・e-stat)'!$A123,'貼_てんさい(市町村別・e-stat)'!M$9:M$187,0)),"-")</f>
        <v>-</v>
      </c>
      <c r="Y265" t="str">
        <f>IFERROR(INDEX('貼_そば(市町村別・e-stat)'!$D$9:$D$187,MATCH('貼_そば(市町村別・e-stat)'!$A123,'貼_そば(市町村別・e-stat)'!K$9:K$187,0)),"-")</f>
        <v>-</v>
      </c>
      <c r="Z265" t="str">
        <f>IFERROR(INDEX('貼_そば(市町村別・e-stat)'!$D$9:$D$187,MATCH('貼_そば(市町村別・e-stat)'!$A123,'貼_そば(市町村別・e-stat)'!L$9:L$187,0)),"-")</f>
        <v>-</v>
      </c>
      <c r="AA265" t="str">
        <f>IFERROR(INDEX('貼_そば(市町村別・e-stat)'!$D$9:$D$187,MATCH('貼_そば(市町村別・e-stat)'!$A123,'貼_そば(市町村別・e-stat)'!M$9:M$187,0)),"-")</f>
        <v>-</v>
      </c>
      <c r="AB265" t="str">
        <f>IFERROR(INDEX('貼_ばれいしょ(市町村別・公表資料)'!$M$16:$M$194,MATCH('貼_ばれいしょ(市町村別・公表資料)'!$L130,'貼_ばれいしょ(市町村別・公表資料)'!O$16:O$194,0)),"-")</f>
        <v>-</v>
      </c>
      <c r="AC265" t="str">
        <f>IFERROR(INDEX('貼_ばれいしょ(市町村別・公表資料)'!$M$16:$M$194,MATCH('貼_ばれいしょ(市町村別・公表資料)'!$L130,'貼_ばれいしょ(市町村別・公表資料)'!U$16:U$194,0)),"-")</f>
        <v>-</v>
      </c>
      <c r="AD265" t="str">
        <f>IFERROR(INDEX('貼_ばれいしょ(市町村別・公表資料)'!$M$16:$M$194,MATCH('貼_ばれいしょ(市町村別・公表資料)'!$L130,'貼_ばれいしょ(市町村別・公表資料)'!AA$16:AA$194,0)),"-")</f>
        <v>初山別村</v>
      </c>
      <c r="AE265" t="str">
        <f>IFERROR(INDEX('貼_なたね(市町村別・e-stat)'!$D$9:$D$187,MATCH('貼_なたね(市町村別・e-stat)'!$A123,'貼_なたね(市町村別・e-stat)'!K$9:K$187,0)),"-")</f>
        <v>-</v>
      </c>
      <c r="AF265" t="str">
        <f>IFERROR(INDEX('貼_なたね(市町村別・e-stat)'!$D$9:$D$187,MATCH('貼_なたね(市町村別・e-stat)'!$A123,'貼_なたね(市町村別・e-stat)'!L$9:L$187,0)),"-")</f>
        <v>-</v>
      </c>
      <c r="AG265" t="str">
        <f>IFERROR(INDEX('貼_なたね(市町村別・e-stat)'!$D$9:$D$187,MATCH('貼_なたね(市町村別・e-stat)'!$A123,'貼_なたね(市町村別・e-stat)'!M$9:M$187,0)),"-")</f>
        <v>-</v>
      </c>
    </row>
    <row r="266" spans="3:33">
      <c r="C266">
        <v>116</v>
      </c>
      <c r="D266" t="str">
        <f>IFERROR(INDEX('貼_耕地面積(市町村別・e-stat)'!$D$9:$D$187,MATCH('貼_耕地面積(市町村別・e-stat)'!$A124,'貼_耕地面積(市町村別・e-stat)'!K$9:K$187,0)),"-")</f>
        <v>真狩村</v>
      </c>
      <c r="E266" t="str">
        <f>IFERROR(INDEX('貼_耕地面積(市町村別・e-stat)'!$D$9:$D$187,MATCH('貼_耕地面積(市町村別・e-stat)'!$A124,'貼_耕地面積(市町村別・e-stat)'!L$9:L$187,0)),"-")</f>
        <v>喜茂別町</v>
      </c>
      <c r="F266" t="str">
        <f>IFERROR(INDEX('貼_耕地面積(市町村別・e-stat)'!$D$9:$D$187,MATCH('貼_耕地面積(市町村別・e-stat)'!$A124,'貼_耕地面積(市町村別・e-stat)'!M$9:M$187,0)),"-")</f>
        <v>滝川市</v>
      </c>
      <c r="G266" t="str">
        <f>IFERROR(INDEX('貼_水稲(市町村別・e-stat)'!$D$9:$D$187,MATCH('貼_水稲(市町村別・e-stat)'!$A124,'貼_水稲(市町村別・e-stat)'!I$9:I$187,0)),"-")</f>
        <v>-</v>
      </c>
      <c r="H266" t="str">
        <f>IFERROR(INDEX('貼_水稲(市町村別・e-stat)'!$D$9:$D$187,MATCH('貼_水稲(市町村別・e-stat)'!$A124,'貼_水稲(市町村別・e-stat)'!J$9:J$187,0)),"-")</f>
        <v>-</v>
      </c>
      <c r="I266" t="str">
        <f>IFERROR(INDEX('貼_水稲(市町村別・e-stat)'!$D$9:$D$187,MATCH('貼_水稲(市町村別・e-stat)'!$A124,'貼_水稲(市町村別・e-stat)'!K$9:K$187,0)),"-")</f>
        <v>-</v>
      </c>
      <c r="J266" t="str">
        <f>IFERROR(INDEX('貼_小麦(市町村別・e-stat)'!$D$9:$D$187,MATCH('貼_小麦(市町村別・e-stat)'!$A124,'貼_小麦(市町村別・e-stat)'!Z$9:Z$187,0)),"-")</f>
        <v>-</v>
      </c>
      <c r="K266" t="str">
        <f>IFERROR(INDEX('貼_小麦(市町村別・e-stat)'!$D$9:$D$187,MATCH('貼_小麦(市町村別・e-stat)'!$A124,'貼_小麦(市町村別・e-stat)'!AA$9:AA$187,0)),"-")</f>
        <v>-</v>
      </c>
      <c r="L266" t="str">
        <f>IFERROR(INDEX('貼_小麦(市町村別・e-stat)'!$D$9:$D$187,MATCH('貼_小麦(市町村別・e-stat)'!$A124,'貼_小麦(市町村別・e-stat)'!AB$9:AB$187,0)),"-")</f>
        <v>-</v>
      </c>
      <c r="M266" t="str">
        <f>IFERROR(INDEX('貼_小麦(市町村別・公表資料)'!$AH$38:$AH$216,MATCH('貼_小麦(市町村別・公表資料)'!$AG153,'貼_小麦(市町村別・公表資料)'!BB$38:BB$216,0)),"-")</f>
        <v>-</v>
      </c>
      <c r="N266" t="str">
        <f>IFERROR(INDEX('貼_小麦(市町村別・公表資料)'!$AH$38:$AH$216,MATCH('貼_小麦(市町村別・公表資料)'!$AG153,'貼_小麦(市町村別・公表資料)'!BH$38:BH$216,0)),"-")</f>
        <v>-</v>
      </c>
      <c r="O266" t="str">
        <f>IFERROR(INDEX('貼_小麦(市町村別・公表資料)'!$AH$38:$AH$216,MATCH('貼_小麦(市町村別・公表資料)'!$AG153,'貼_小麦(市町村別・公表資料)'!BN$38:BN$216,0)),"-")</f>
        <v>-</v>
      </c>
      <c r="P266" t="str">
        <f>IFERROR(INDEX('貼_小麦(市町村別・公表資料)'!$AH$38:$AH$216,MATCH('貼_小麦(市町村別・公表資料)'!$AG153,'貼_小麦(市町村別・公表資料)'!BT$38:BT$216,0)),"-")</f>
        <v>-</v>
      </c>
      <c r="Q266" t="str">
        <f>IFERROR(INDEX('貼_小麦(市町村別・公表資料)'!$AH$38:$AH$216,MATCH('貼_小麦(市町村別・公表資料)'!$AG153,'貼_小麦(市町村別・公表資料)'!BZ$38:BZ$216,0)),"-")</f>
        <v>-</v>
      </c>
      <c r="R266" t="str">
        <f>IFERROR(INDEX('貼_小麦(市町村別・公表資料)'!$AH$38:$AH$216,MATCH('貼_小麦(市町村別・公表資料)'!$AG153,'貼_小麦(市町村別・公表資料)'!CF$38:CF$216,0)),"-")</f>
        <v>-</v>
      </c>
      <c r="S266" t="str">
        <f>IFERROR(INDEX('貼_大豆(市町村別・e-stat)'!$C$9:$C$187,MATCH('貼_大豆(市町村別・e-stat)'!$A124,'貼_大豆(市町村別・e-stat)'!J$9:J$187,0)),"-")</f>
        <v>-</v>
      </c>
      <c r="T266" t="str">
        <f>IFERROR(INDEX('貼_大豆(市町村別・e-stat)'!$C$9:$C$187,MATCH('貼_大豆(市町村別・e-stat)'!$A124,'貼_大豆(市町村別・e-stat)'!K$9:K$187,0)),"-")</f>
        <v>-</v>
      </c>
      <c r="U266" t="str">
        <f>IFERROR(INDEX('貼_大豆(市町村別・e-stat)'!$C$9:$C$187,MATCH('貼_大豆(市町村別・e-stat)'!$A124,'貼_大豆(市町村別・e-stat)'!L$9:L$187,0)),"-")</f>
        <v>-</v>
      </c>
      <c r="V266" t="str">
        <f>IFERROR(INDEX('貼_てんさい(市町村別・e-stat)'!$D$9:$D$187,MATCH('貼_てんさい(市町村別・e-stat)'!$A124,'貼_てんさい(市町村別・e-stat)'!K$9:K$187,0)),"-")</f>
        <v>-</v>
      </c>
      <c r="W266" t="str">
        <f>IFERROR(INDEX('貼_てんさい(市町村別・e-stat)'!$D$9:$D$187,MATCH('貼_てんさい(市町村別・e-stat)'!$A124,'貼_てんさい(市町村別・e-stat)'!L$9:L$187,0)),"-")</f>
        <v>-</v>
      </c>
      <c r="X266" t="str">
        <f>IFERROR(INDEX('貼_てんさい(市町村別・e-stat)'!$D$9:$D$187,MATCH('貼_てんさい(市町村別・e-stat)'!$A124,'貼_てんさい(市町村別・e-stat)'!M$9:M$187,0)),"-")</f>
        <v>-</v>
      </c>
      <c r="Y266" t="str">
        <f>IFERROR(INDEX('貼_そば(市町村別・e-stat)'!$D$9:$D$187,MATCH('貼_そば(市町村別・e-stat)'!$A124,'貼_そば(市町村別・e-stat)'!K$9:K$187,0)),"-")</f>
        <v>-</v>
      </c>
      <c r="Z266" t="str">
        <f>IFERROR(INDEX('貼_そば(市町村別・e-stat)'!$D$9:$D$187,MATCH('貼_そば(市町村別・e-stat)'!$A124,'貼_そば(市町村別・e-stat)'!L$9:L$187,0)),"-")</f>
        <v>-</v>
      </c>
      <c r="AA266" t="str">
        <f>IFERROR(INDEX('貼_そば(市町村別・e-stat)'!$D$9:$D$187,MATCH('貼_そば(市町村別・e-stat)'!$A124,'貼_そば(市町村別・e-stat)'!M$9:M$187,0)),"-")</f>
        <v>-</v>
      </c>
      <c r="AB266" t="str">
        <f>IFERROR(INDEX('貼_ばれいしょ(市町村別・公表資料)'!$M$16:$M$194,MATCH('貼_ばれいしょ(市町村別・公表資料)'!$L131,'貼_ばれいしょ(市町村別・公表資料)'!O$16:O$194,0)),"-")</f>
        <v>-</v>
      </c>
      <c r="AC266" t="str">
        <f>IFERROR(INDEX('貼_ばれいしょ(市町村別・公表資料)'!$M$16:$M$194,MATCH('貼_ばれいしょ(市町村別・公表資料)'!$L131,'貼_ばれいしょ(市町村別・公表資料)'!U$16:U$194,0)),"-")</f>
        <v>-</v>
      </c>
      <c r="AD266" t="str">
        <f>IFERROR(INDEX('貼_ばれいしょ(市町村別・公表資料)'!$M$16:$M$194,MATCH('貼_ばれいしょ(市町村別・公表資料)'!$L131,'貼_ばれいしょ(市町村別・公表資料)'!AA$16:AA$194,0)),"-")</f>
        <v>新ひだか町</v>
      </c>
      <c r="AE266" t="str">
        <f>IFERROR(INDEX('貼_なたね(市町村別・e-stat)'!$D$9:$D$187,MATCH('貼_なたね(市町村別・e-stat)'!$A124,'貼_なたね(市町村別・e-stat)'!K$9:K$187,0)),"-")</f>
        <v>-</v>
      </c>
      <c r="AF266" t="str">
        <f>IFERROR(INDEX('貼_なたね(市町村別・e-stat)'!$D$9:$D$187,MATCH('貼_なたね(市町村別・e-stat)'!$A124,'貼_なたね(市町村別・e-stat)'!L$9:L$187,0)),"-")</f>
        <v>-</v>
      </c>
      <c r="AG266" t="str">
        <f>IFERROR(INDEX('貼_なたね(市町村別・e-stat)'!$D$9:$D$187,MATCH('貼_なたね(市町村別・e-stat)'!$A124,'貼_なたね(市町村別・e-stat)'!M$9:M$187,0)),"-")</f>
        <v>-</v>
      </c>
    </row>
    <row r="267" spans="3:33">
      <c r="C267">
        <v>117</v>
      </c>
      <c r="D267" t="str">
        <f>IFERROR(INDEX('貼_耕地面積(市町村別・e-stat)'!$D$9:$D$187,MATCH('貼_耕地面積(市町村別・e-stat)'!$A125,'貼_耕地面積(市町村別・e-stat)'!K$9:K$187,0)),"-")</f>
        <v>七飯町</v>
      </c>
      <c r="E267" t="str">
        <f>IFERROR(INDEX('貼_耕地面積(市町村別・e-stat)'!$D$9:$D$187,MATCH('貼_耕地面積(市町村別・e-stat)'!$A125,'貼_耕地面積(市町村別・e-stat)'!L$9:L$187,0)),"-")</f>
        <v>登別市</v>
      </c>
      <c r="F267" t="str">
        <f>IFERROR(INDEX('貼_耕地面積(市町村別・e-stat)'!$D$9:$D$187,MATCH('貼_耕地面積(市町村別・e-stat)'!$A125,'貼_耕地面積(市町村別・e-stat)'!M$9:M$187,0)),"-")</f>
        <v>苫小牧市</v>
      </c>
      <c r="G267" t="str">
        <f>IFERROR(INDEX('貼_水稲(市町村別・e-stat)'!$D$9:$D$187,MATCH('貼_水稲(市町村別・e-stat)'!$A125,'貼_水稲(市町村別・e-stat)'!I$9:I$187,0)),"-")</f>
        <v>-</v>
      </c>
      <c r="H267" t="str">
        <f>IFERROR(INDEX('貼_水稲(市町村別・e-stat)'!$D$9:$D$187,MATCH('貼_水稲(市町村別・e-stat)'!$A125,'貼_水稲(市町村別・e-stat)'!J$9:J$187,0)),"-")</f>
        <v>-</v>
      </c>
      <c r="I267" t="str">
        <f>IFERROR(INDEX('貼_水稲(市町村別・e-stat)'!$D$9:$D$187,MATCH('貼_水稲(市町村別・e-stat)'!$A125,'貼_水稲(市町村別・e-stat)'!K$9:K$187,0)),"-")</f>
        <v>-</v>
      </c>
      <c r="J267" t="str">
        <f>IFERROR(INDEX('貼_小麦(市町村別・e-stat)'!$D$9:$D$187,MATCH('貼_小麦(市町村別・e-stat)'!$A125,'貼_小麦(市町村別・e-stat)'!Z$9:Z$187,0)),"-")</f>
        <v>-</v>
      </c>
      <c r="K267" t="str">
        <f>IFERROR(INDEX('貼_小麦(市町村別・e-stat)'!$D$9:$D$187,MATCH('貼_小麦(市町村別・e-stat)'!$A125,'貼_小麦(市町村別・e-stat)'!AA$9:AA$187,0)),"-")</f>
        <v>-</v>
      </c>
      <c r="L267" t="str">
        <f>IFERROR(INDEX('貼_小麦(市町村別・e-stat)'!$D$9:$D$187,MATCH('貼_小麦(市町村別・e-stat)'!$A125,'貼_小麦(市町村別・e-stat)'!AB$9:AB$187,0)),"-")</f>
        <v>-</v>
      </c>
      <c r="M267" t="str">
        <f>IFERROR(INDEX('貼_小麦(市町村別・公表資料)'!$AH$38:$AH$216,MATCH('貼_小麦(市町村別・公表資料)'!$AG154,'貼_小麦(市町村別・公表資料)'!BB$38:BB$216,0)),"-")</f>
        <v>-</v>
      </c>
      <c r="N267" t="str">
        <f>IFERROR(INDEX('貼_小麦(市町村別・公表資料)'!$AH$38:$AH$216,MATCH('貼_小麦(市町村別・公表資料)'!$AG154,'貼_小麦(市町村別・公表資料)'!BH$38:BH$216,0)),"-")</f>
        <v>-</v>
      </c>
      <c r="O267" t="str">
        <f>IFERROR(INDEX('貼_小麦(市町村別・公表資料)'!$AH$38:$AH$216,MATCH('貼_小麦(市町村別・公表資料)'!$AG154,'貼_小麦(市町村別・公表資料)'!BN$38:BN$216,0)),"-")</f>
        <v>-</v>
      </c>
      <c r="P267" t="str">
        <f>IFERROR(INDEX('貼_小麦(市町村別・公表資料)'!$AH$38:$AH$216,MATCH('貼_小麦(市町村別・公表資料)'!$AG154,'貼_小麦(市町村別・公表資料)'!BT$38:BT$216,0)),"-")</f>
        <v>-</v>
      </c>
      <c r="Q267" t="str">
        <f>IFERROR(INDEX('貼_小麦(市町村別・公表資料)'!$AH$38:$AH$216,MATCH('貼_小麦(市町村別・公表資料)'!$AG154,'貼_小麦(市町村別・公表資料)'!BZ$38:BZ$216,0)),"-")</f>
        <v>-</v>
      </c>
      <c r="R267" t="str">
        <f>IFERROR(INDEX('貼_小麦(市町村別・公表資料)'!$AH$38:$AH$216,MATCH('貼_小麦(市町村別・公表資料)'!$AG154,'貼_小麦(市町村別・公表資料)'!CF$38:CF$216,0)),"-")</f>
        <v>-</v>
      </c>
      <c r="S267" t="str">
        <f>IFERROR(INDEX('貼_大豆(市町村別・e-stat)'!$C$9:$C$187,MATCH('貼_大豆(市町村別・e-stat)'!$A125,'貼_大豆(市町村別・e-stat)'!J$9:J$187,0)),"-")</f>
        <v>-</v>
      </c>
      <c r="T267" t="str">
        <f>IFERROR(INDEX('貼_大豆(市町村別・e-stat)'!$C$9:$C$187,MATCH('貼_大豆(市町村別・e-stat)'!$A125,'貼_大豆(市町村別・e-stat)'!K$9:K$187,0)),"-")</f>
        <v>-</v>
      </c>
      <c r="U267" t="str">
        <f>IFERROR(INDEX('貼_大豆(市町村別・e-stat)'!$C$9:$C$187,MATCH('貼_大豆(市町村別・e-stat)'!$A125,'貼_大豆(市町村別・e-stat)'!L$9:L$187,0)),"-")</f>
        <v>-</v>
      </c>
      <c r="V267" t="str">
        <f>IFERROR(INDEX('貼_てんさい(市町村別・e-stat)'!$D$9:$D$187,MATCH('貼_てんさい(市町村別・e-stat)'!$A125,'貼_てんさい(市町村別・e-stat)'!K$9:K$187,0)),"-")</f>
        <v>-</v>
      </c>
      <c r="W267" t="str">
        <f>IFERROR(INDEX('貼_てんさい(市町村別・e-stat)'!$D$9:$D$187,MATCH('貼_てんさい(市町村別・e-stat)'!$A125,'貼_てんさい(市町村別・e-stat)'!L$9:L$187,0)),"-")</f>
        <v>-</v>
      </c>
      <c r="X267" t="str">
        <f>IFERROR(INDEX('貼_てんさい(市町村別・e-stat)'!$D$9:$D$187,MATCH('貼_てんさい(市町村別・e-stat)'!$A125,'貼_てんさい(市町村別・e-stat)'!M$9:M$187,0)),"-")</f>
        <v>-</v>
      </c>
      <c r="Y267" t="str">
        <f>IFERROR(INDEX('貼_そば(市町村別・e-stat)'!$D$9:$D$187,MATCH('貼_そば(市町村別・e-stat)'!$A125,'貼_そば(市町村別・e-stat)'!K$9:K$187,0)),"-")</f>
        <v>-</v>
      </c>
      <c r="Z267" t="str">
        <f>IFERROR(INDEX('貼_そば(市町村別・e-stat)'!$D$9:$D$187,MATCH('貼_そば(市町村別・e-stat)'!$A125,'貼_そば(市町村別・e-stat)'!L$9:L$187,0)),"-")</f>
        <v>-</v>
      </c>
      <c r="AA267" t="str">
        <f>IFERROR(INDEX('貼_そば(市町村別・e-stat)'!$D$9:$D$187,MATCH('貼_そば(市町村別・e-stat)'!$A125,'貼_そば(市町村別・e-stat)'!M$9:M$187,0)),"-")</f>
        <v>-</v>
      </c>
      <c r="AB267" t="str">
        <f>IFERROR(INDEX('貼_ばれいしょ(市町村別・公表資料)'!$M$16:$M$194,MATCH('貼_ばれいしょ(市町村別・公表資料)'!$L132,'貼_ばれいしょ(市町村別・公表資料)'!O$16:O$194,0)),"-")</f>
        <v>-</v>
      </c>
      <c r="AC267" t="str">
        <f>IFERROR(INDEX('貼_ばれいしょ(市町村別・公表資料)'!$M$16:$M$194,MATCH('貼_ばれいしょ(市町村別・公表資料)'!$L132,'貼_ばれいしょ(市町村別・公表資料)'!U$16:U$194,0)),"-")</f>
        <v>-</v>
      </c>
      <c r="AD267" t="str">
        <f>IFERROR(INDEX('貼_ばれいしょ(市町村別・公表資料)'!$M$16:$M$194,MATCH('貼_ばれいしょ(市町村別・公表資料)'!$L132,'貼_ばれいしょ(市町村別・公表資料)'!AA$16:AA$194,0)),"-")</f>
        <v>赤平市</v>
      </c>
      <c r="AE267" t="str">
        <f>IFERROR(INDEX('貼_なたね(市町村別・e-stat)'!$D$9:$D$187,MATCH('貼_なたね(市町村別・e-stat)'!$A125,'貼_なたね(市町村別・e-stat)'!K$9:K$187,0)),"-")</f>
        <v>-</v>
      </c>
      <c r="AF267" t="str">
        <f>IFERROR(INDEX('貼_なたね(市町村別・e-stat)'!$D$9:$D$187,MATCH('貼_なたね(市町村別・e-stat)'!$A125,'貼_なたね(市町村別・e-stat)'!L$9:L$187,0)),"-")</f>
        <v>-</v>
      </c>
      <c r="AG267" t="str">
        <f>IFERROR(INDEX('貼_なたね(市町村別・e-stat)'!$D$9:$D$187,MATCH('貼_なたね(市町村別・e-stat)'!$A125,'貼_なたね(市町村別・e-stat)'!M$9:M$187,0)),"-")</f>
        <v>-</v>
      </c>
    </row>
    <row r="268" spans="3:33">
      <c r="C268">
        <v>118</v>
      </c>
      <c r="D268" t="str">
        <f>IFERROR(INDEX('貼_耕地面積(市町村別・e-stat)'!$D$9:$D$187,MATCH('貼_耕地面積(市町村別・e-stat)'!$A126,'貼_耕地面積(市町村別・e-stat)'!K$9:K$187,0)),"-")</f>
        <v>南富良野町</v>
      </c>
      <c r="E268" t="str">
        <f>IFERROR(INDEX('貼_耕地面積(市町村別・e-stat)'!$D$9:$D$187,MATCH('貼_耕地面積(市町村別・e-stat)'!$A126,'貼_耕地面積(市町村別・e-stat)'!L$9:L$187,0)),"-")</f>
        <v>神恵内村</v>
      </c>
      <c r="F268" t="str">
        <f>IFERROR(INDEX('貼_耕地面積(市町村別・e-stat)'!$D$9:$D$187,MATCH('貼_耕地面積(市町村別・e-stat)'!$A126,'貼_耕地面積(市町村別・e-stat)'!M$9:M$187,0)),"-")</f>
        <v>喜茂別町</v>
      </c>
      <c r="G268" t="str">
        <f>IFERROR(INDEX('貼_水稲(市町村別・e-stat)'!$D$9:$D$187,MATCH('貼_水稲(市町村別・e-stat)'!$A126,'貼_水稲(市町村別・e-stat)'!I$9:I$187,0)),"-")</f>
        <v>-</v>
      </c>
      <c r="H268" t="str">
        <f>IFERROR(INDEX('貼_水稲(市町村別・e-stat)'!$D$9:$D$187,MATCH('貼_水稲(市町村別・e-stat)'!$A126,'貼_水稲(市町村別・e-stat)'!J$9:J$187,0)),"-")</f>
        <v>-</v>
      </c>
      <c r="I268" t="str">
        <f>IFERROR(INDEX('貼_水稲(市町村別・e-stat)'!$D$9:$D$187,MATCH('貼_水稲(市町村別・e-stat)'!$A126,'貼_水稲(市町村別・e-stat)'!K$9:K$187,0)),"-")</f>
        <v>-</v>
      </c>
      <c r="J268" t="str">
        <f>IFERROR(INDEX('貼_小麦(市町村別・e-stat)'!$D$9:$D$187,MATCH('貼_小麦(市町村別・e-stat)'!$A126,'貼_小麦(市町村別・e-stat)'!Z$9:Z$187,0)),"-")</f>
        <v>-</v>
      </c>
      <c r="K268" t="str">
        <f>IFERROR(INDEX('貼_小麦(市町村別・e-stat)'!$D$9:$D$187,MATCH('貼_小麦(市町村別・e-stat)'!$A126,'貼_小麦(市町村別・e-stat)'!AA$9:AA$187,0)),"-")</f>
        <v>-</v>
      </c>
      <c r="L268" t="str">
        <f>IFERROR(INDEX('貼_小麦(市町村別・e-stat)'!$D$9:$D$187,MATCH('貼_小麦(市町村別・e-stat)'!$A126,'貼_小麦(市町村別・e-stat)'!AB$9:AB$187,0)),"-")</f>
        <v>-</v>
      </c>
      <c r="M268" t="str">
        <f>IFERROR(INDEX('貼_小麦(市町村別・公表資料)'!$AH$38:$AH$216,MATCH('貼_小麦(市町村別・公表資料)'!$AG155,'貼_小麦(市町村別・公表資料)'!BB$38:BB$216,0)),"-")</f>
        <v>-</v>
      </c>
      <c r="N268" t="str">
        <f>IFERROR(INDEX('貼_小麦(市町村別・公表資料)'!$AH$38:$AH$216,MATCH('貼_小麦(市町村別・公表資料)'!$AG155,'貼_小麦(市町村別・公表資料)'!BH$38:BH$216,0)),"-")</f>
        <v>-</v>
      </c>
      <c r="O268" t="str">
        <f>IFERROR(INDEX('貼_小麦(市町村別・公表資料)'!$AH$38:$AH$216,MATCH('貼_小麦(市町村別・公表資料)'!$AG155,'貼_小麦(市町村別・公表資料)'!BN$38:BN$216,0)),"-")</f>
        <v>-</v>
      </c>
      <c r="P268" t="str">
        <f>IFERROR(INDEX('貼_小麦(市町村別・公表資料)'!$AH$38:$AH$216,MATCH('貼_小麦(市町村別・公表資料)'!$AG155,'貼_小麦(市町村別・公表資料)'!BT$38:BT$216,0)),"-")</f>
        <v>-</v>
      </c>
      <c r="Q268" t="str">
        <f>IFERROR(INDEX('貼_小麦(市町村別・公表資料)'!$AH$38:$AH$216,MATCH('貼_小麦(市町村別・公表資料)'!$AG155,'貼_小麦(市町村別・公表資料)'!BZ$38:BZ$216,0)),"-")</f>
        <v>-</v>
      </c>
      <c r="R268" t="str">
        <f>IFERROR(INDEX('貼_小麦(市町村別・公表資料)'!$AH$38:$AH$216,MATCH('貼_小麦(市町村別・公表資料)'!$AG155,'貼_小麦(市町村別・公表資料)'!CF$38:CF$216,0)),"-")</f>
        <v>-</v>
      </c>
      <c r="S268" t="str">
        <f>IFERROR(INDEX('貼_大豆(市町村別・e-stat)'!$C$9:$C$187,MATCH('貼_大豆(市町村別・e-stat)'!$A126,'貼_大豆(市町村別・e-stat)'!J$9:J$187,0)),"-")</f>
        <v>-</v>
      </c>
      <c r="T268" t="str">
        <f>IFERROR(INDEX('貼_大豆(市町村別・e-stat)'!$C$9:$C$187,MATCH('貼_大豆(市町村別・e-stat)'!$A126,'貼_大豆(市町村別・e-stat)'!K$9:K$187,0)),"-")</f>
        <v>-</v>
      </c>
      <c r="U268" t="str">
        <f>IFERROR(INDEX('貼_大豆(市町村別・e-stat)'!$C$9:$C$187,MATCH('貼_大豆(市町村別・e-stat)'!$A126,'貼_大豆(市町村別・e-stat)'!L$9:L$187,0)),"-")</f>
        <v>-</v>
      </c>
      <c r="V268" t="str">
        <f>IFERROR(INDEX('貼_てんさい(市町村別・e-stat)'!$D$9:$D$187,MATCH('貼_てんさい(市町村別・e-stat)'!$A126,'貼_てんさい(市町村別・e-stat)'!K$9:K$187,0)),"-")</f>
        <v>-</v>
      </c>
      <c r="W268" t="str">
        <f>IFERROR(INDEX('貼_てんさい(市町村別・e-stat)'!$D$9:$D$187,MATCH('貼_てんさい(市町村別・e-stat)'!$A126,'貼_てんさい(市町村別・e-stat)'!L$9:L$187,0)),"-")</f>
        <v>-</v>
      </c>
      <c r="X268" t="str">
        <f>IFERROR(INDEX('貼_てんさい(市町村別・e-stat)'!$D$9:$D$187,MATCH('貼_てんさい(市町村別・e-stat)'!$A126,'貼_てんさい(市町村別・e-stat)'!M$9:M$187,0)),"-")</f>
        <v>-</v>
      </c>
      <c r="Y268" t="str">
        <f>IFERROR(INDEX('貼_そば(市町村別・e-stat)'!$D$9:$D$187,MATCH('貼_そば(市町村別・e-stat)'!$A126,'貼_そば(市町村別・e-stat)'!K$9:K$187,0)),"-")</f>
        <v>-</v>
      </c>
      <c r="Z268" t="str">
        <f>IFERROR(INDEX('貼_そば(市町村別・e-stat)'!$D$9:$D$187,MATCH('貼_そば(市町村別・e-stat)'!$A126,'貼_そば(市町村別・e-stat)'!L$9:L$187,0)),"-")</f>
        <v>-</v>
      </c>
      <c r="AA268" t="str">
        <f>IFERROR(INDEX('貼_そば(市町村別・e-stat)'!$D$9:$D$187,MATCH('貼_そば(市町村別・e-stat)'!$A126,'貼_そば(市町村別・e-stat)'!M$9:M$187,0)),"-")</f>
        <v>-</v>
      </c>
      <c r="AB268" t="str">
        <f>IFERROR(INDEX('貼_ばれいしょ(市町村別・公表資料)'!$M$16:$M$194,MATCH('貼_ばれいしょ(市町村別・公表資料)'!$L133,'貼_ばれいしょ(市町村別・公表資料)'!O$16:O$194,0)),"-")</f>
        <v>-</v>
      </c>
      <c r="AC268" t="str">
        <f>IFERROR(INDEX('貼_ばれいしょ(市町村別・公表資料)'!$M$16:$M$194,MATCH('貼_ばれいしょ(市町村別・公表資料)'!$L133,'貼_ばれいしょ(市町村別・公表資料)'!U$16:U$194,0)),"-")</f>
        <v>-</v>
      </c>
      <c r="AD268" t="str">
        <f>IFERROR(INDEX('貼_ばれいしょ(市町村別・公表資料)'!$M$16:$M$194,MATCH('貼_ばれいしょ(市町村別・公表資料)'!$L133,'貼_ばれいしょ(市町村別・公表資料)'!AA$16:AA$194,0)),"-")</f>
        <v>滝上町</v>
      </c>
      <c r="AE268" t="str">
        <f>IFERROR(INDEX('貼_なたね(市町村別・e-stat)'!$D$9:$D$187,MATCH('貼_なたね(市町村別・e-stat)'!$A126,'貼_なたね(市町村別・e-stat)'!K$9:K$187,0)),"-")</f>
        <v>-</v>
      </c>
      <c r="AF268" t="str">
        <f>IFERROR(INDEX('貼_なたね(市町村別・e-stat)'!$D$9:$D$187,MATCH('貼_なたね(市町村別・e-stat)'!$A126,'貼_なたね(市町村別・e-stat)'!L$9:L$187,0)),"-")</f>
        <v>-</v>
      </c>
      <c r="AG268" t="str">
        <f>IFERROR(INDEX('貼_なたね(市町村別・e-stat)'!$D$9:$D$187,MATCH('貼_なたね(市町村別・e-stat)'!$A126,'貼_なたね(市町村別・e-stat)'!M$9:M$187,0)),"-")</f>
        <v>-</v>
      </c>
    </row>
    <row r="269" spans="3:33">
      <c r="C269">
        <v>119</v>
      </c>
      <c r="D269" t="str">
        <f>IFERROR(INDEX('貼_耕地面積(市町村別・e-stat)'!$D$9:$D$187,MATCH('貼_耕地面積(市町村別・e-stat)'!$A127,'貼_耕地面積(市町村別・e-stat)'!K$9:K$187,0)),"-")</f>
        <v>羽幌町</v>
      </c>
      <c r="E269" t="str">
        <f>IFERROR(INDEX('貼_耕地面積(市町村別・e-stat)'!$D$9:$D$187,MATCH('貼_耕地面積(市町村別・e-stat)'!$A127,'貼_耕地面積(市町村別・e-stat)'!L$9:L$187,0)),"-")</f>
        <v>積丹町</v>
      </c>
      <c r="F269" t="str">
        <f>IFERROR(INDEX('貼_耕地面積(市町村別・e-stat)'!$D$9:$D$187,MATCH('貼_耕地面積(市町村別・e-stat)'!$A127,'貼_耕地面積(市町村別・e-stat)'!M$9:M$187,0)),"-")</f>
        <v>白老町</v>
      </c>
      <c r="G269" t="str">
        <f>IFERROR(INDEX('貼_水稲(市町村別・e-stat)'!$D$9:$D$187,MATCH('貼_水稲(市町村別・e-stat)'!$A127,'貼_水稲(市町村別・e-stat)'!I$9:I$187,0)),"-")</f>
        <v>-</v>
      </c>
      <c r="H269" t="str">
        <f>IFERROR(INDEX('貼_水稲(市町村別・e-stat)'!$D$9:$D$187,MATCH('貼_水稲(市町村別・e-stat)'!$A127,'貼_水稲(市町村別・e-stat)'!J$9:J$187,0)),"-")</f>
        <v>-</v>
      </c>
      <c r="I269" t="str">
        <f>IFERROR(INDEX('貼_水稲(市町村別・e-stat)'!$D$9:$D$187,MATCH('貼_水稲(市町村別・e-stat)'!$A127,'貼_水稲(市町村別・e-stat)'!K$9:K$187,0)),"-")</f>
        <v>-</v>
      </c>
      <c r="J269" t="str">
        <f>IFERROR(INDEX('貼_小麦(市町村別・e-stat)'!$D$9:$D$187,MATCH('貼_小麦(市町村別・e-stat)'!$A127,'貼_小麦(市町村別・e-stat)'!Z$9:Z$187,0)),"-")</f>
        <v>-</v>
      </c>
      <c r="K269" t="str">
        <f>IFERROR(INDEX('貼_小麦(市町村別・e-stat)'!$D$9:$D$187,MATCH('貼_小麦(市町村別・e-stat)'!$A127,'貼_小麦(市町村別・e-stat)'!AA$9:AA$187,0)),"-")</f>
        <v>-</v>
      </c>
      <c r="L269" t="str">
        <f>IFERROR(INDEX('貼_小麦(市町村別・e-stat)'!$D$9:$D$187,MATCH('貼_小麦(市町村別・e-stat)'!$A127,'貼_小麦(市町村別・e-stat)'!AB$9:AB$187,0)),"-")</f>
        <v>-</v>
      </c>
      <c r="M269" t="str">
        <f>IFERROR(INDEX('貼_小麦(市町村別・公表資料)'!$AH$38:$AH$216,MATCH('貼_小麦(市町村別・公表資料)'!$AG156,'貼_小麦(市町村別・公表資料)'!BB$38:BB$216,0)),"-")</f>
        <v>-</v>
      </c>
      <c r="N269" t="str">
        <f>IFERROR(INDEX('貼_小麦(市町村別・公表資料)'!$AH$38:$AH$216,MATCH('貼_小麦(市町村別・公表資料)'!$AG156,'貼_小麦(市町村別・公表資料)'!BH$38:BH$216,0)),"-")</f>
        <v>-</v>
      </c>
      <c r="O269" t="str">
        <f>IFERROR(INDEX('貼_小麦(市町村別・公表資料)'!$AH$38:$AH$216,MATCH('貼_小麦(市町村別・公表資料)'!$AG156,'貼_小麦(市町村別・公表資料)'!BN$38:BN$216,0)),"-")</f>
        <v>-</v>
      </c>
      <c r="P269" t="str">
        <f>IFERROR(INDEX('貼_小麦(市町村別・公表資料)'!$AH$38:$AH$216,MATCH('貼_小麦(市町村別・公表資料)'!$AG156,'貼_小麦(市町村別・公表資料)'!BT$38:BT$216,0)),"-")</f>
        <v>-</v>
      </c>
      <c r="Q269" t="str">
        <f>IFERROR(INDEX('貼_小麦(市町村別・公表資料)'!$AH$38:$AH$216,MATCH('貼_小麦(市町村別・公表資料)'!$AG156,'貼_小麦(市町村別・公表資料)'!BZ$38:BZ$216,0)),"-")</f>
        <v>-</v>
      </c>
      <c r="R269" t="str">
        <f>IFERROR(INDEX('貼_小麦(市町村別・公表資料)'!$AH$38:$AH$216,MATCH('貼_小麦(市町村別・公表資料)'!$AG156,'貼_小麦(市町村別・公表資料)'!CF$38:CF$216,0)),"-")</f>
        <v>-</v>
      </c>
      <c r="S269" t="str">
        <f>IFERROR(INDEX('貼_大豆(市町村別・e-stat)'!$C$9:$C$187,MATCH('貼_大豆(市町村別・e-stat)'!$A127,'貼_大豆(市町村別・e-stat)'!J$9:J$187,0)),"-")</f>
        <v>-</v>
      </c>
      <c r="T269" t="str">
        <f>IFERROR(INDEX('貼_大豆(市町村別・e-stat)'!$C$9:$C$187,MATCH('貼_大豆(市町村別・e-stat)'!$A127,'貼_大豆(市町村別・e-stat)'!K$9:K$187,0)),"-")</f>
        <v>-</v>
      </c>
      <c r="U269" t="str">
        <f>IFERROR(INDEX('貼_大豆(市町村別・e-stat)'!$C$9:$C$187,MATCH('貼_大豆(市町村別・e-stat)'!$A127,'貼_大豆(市町村別・e-stat)'!L$9:L$187,0)),"-")</f>
        <v>-</v>
      </c>
      <c r="V269" t="str">
        <f>IFERROR(INDEX('貼_てんさい(市町村別・e-stat)'!$D$9:$D$187,MATCH('貼_てんさい(市町村別・e-stat)'!$A127,'貼_てんさい(市町村別・e-stat)'!K$9:K$187,0)),"-")</f>
        <v>-</v>
      </c>
      <c r="W269" t="str">
        <f>IFERROR(INDEX('貼_てんさい(市町村別・e-stat)'!$D$9:$D$187,MATCH('貼_てんさい(市町村別・e-stat)'!$A127,'貼_てんさい(市町村別・e-stat)'!L$9:L$187,0)),"-")</f>
        <v>-</v>
      </c>
      <c r="X269" t="str">
        <f>IFERROR(INDEX('貼_てんさい(市町村別・e-stat)'!$D$9:$D$187,MATCH('貼_てんさい(市町村別・e-stat)'!$A127,'貼_てんさい(市町村別・e-stat)'!M$9:M$187,0)),"-")</f>
        <v>-</v>
      </c>
      <c r="Y269" t="str">
        <f>IFERROR(INDEX('貼_そば(市町村別・e-stat)'!$D$9:$D$187,MATCH('貼_そば(市町村別・e-stat)'!$A127,'貼_そば(市町村別・e-stat)'!K$9:K$187,0)),"-")</f>
        <v>-</v>
      </c>
      <c r="Z269" t="str">
        <f>IFERROR(INDEX('貼_そば(市町村別・e-stat)'!$D$9:$D$187,MATCH('貼_そば(市町村別・e-stat)'!$A127,'貼_そば(市町村別・e-stat)'!L$9:L$187,0)),"-")</f>
        <v>-</v>
      </c>
      <c r="AA269" t="str">
        <f>IFERROR(INDEX('貼_そば(市町村別・e-stat)'!$D$9:$D$187,MATCH('貼_そば(市町村別・e-stat)'!$A127,'貼_そば(市町村別・e-stat)'!M$9:M$187,0)),"-")</f>
        <v>-</v>
      </c>
      <c r="AB269" t="str">
        <f>IFERROR(INDEX('貼_ばれいしょ(市町村別・公表資料)'!$M$16:$M$194,MATCH('貼_ばれいしょ(市町村別・公表資料)'!$L134,'貼_ばれいしょ(市町村別・公表資料)'!O$16:O$194,0)),"-")</f>
        <v>-</v>
      </c>
      <c r="AC269" t="str">
        <f>IFERROR(INDEX('貼_ばれいしょ(市町村別・公表資料)'!$M$16:$M$194,MATCH('貼_ばれいしょ(市町村別・公表資料)'!$L134,'貼_ばれいしょ(市町村別・公表資料)'!U$16:U$194,0)),"-")</f>
        <v>-</v>
      </c>
      <c r="AD269" t="str">
        <f>IFERROR(INDEX('貼_ばれいしょ(市町村別・公表資料)'!$M$16:$M$194,MATCH('貼_ばれいしょ(市町村別・公表資料)'!$L134,'貼_ばれいしょ(市町村別・公表資料)'!AA$16:AA$194,0)),"-")</f>
        <v>-</v>
      </c>
      <c r="AE269" t="str">
        <f>IFERROR(INDEX('貼_なたね(市町村別・e-stat)'!$D$9:$D$187,MATCH('貼_なたね(市町村別・e-stat)'!$A127,'貼_なたね(市町村別・e-stat)'!K$9:K$187,0)),"-")</f>
        <v>-</v>
      </c>
      <c r="AF269" t="str">
        <f>IFERROR(INDEX('貼_なたね(市町村別・e-stat)'!$D$9:$D$187,MATCH('貼_なたね(市町村別・e-stat)'!$A127,'貼_なたね(市町村別・e-stat)'!L$9:L$187,0)),"-")</f>
        <v>-</v>
      </c>
      <c r="AG269" t="str">
        <f>IFERROR(INDEX('貼_なたね(市町村別・e-stat)'!$D$9:$D$187,MATCH('貼_なたね(市町村別・e-stat)'!$A127,'貼_なたね(市町村別・e-stat)'!M$9:M$187,0)),"-")</f>
        <v>-</v>
      </c>
    </row>
    <row r="270" spans="3:33">
      <c r="C270">
        <v>120</v>
      </c>
      <c r="D270" t="str">
        <f>IFERROR(INDEX('貼_耕地面積(市町村別・e-stat)'!$D$9:$D$187,MATCH('貼_耕地面積(市町村別・e-stat)'!$A128,'貼_耕地面積(市町村別・e-stat)'!K$9:K$187,0)),"-")</f>
        <v>ニセコ町</v>
      </c>
      <c r="E270" t="str">
        <f>IFERROR(INDEX('貼_耕地面積(市町村別・e-stat)'!$D$9:$D$187,MATCH('貼_耕地面積(市町村別・e-stat)'!$A128,'貼_耕地面積(市町村別・e-stat)'!L$9:L$187,0)),"-")</f>
        <v>新得町</v>
      </c>
      <c r="F270" t="str">
        <f>IFERROR(INDEX('貼_耕地面積(市町村別・e-stat)'!$D$9:$D$187,MATCH('貼_耕地面積(市町村別・e-stat)'!$A128,'貼_耕地面積(市町村別・e-stat)'!M$9:M$187,0)),"-")</f>
        <v>壮瞥町</v>
      </c>
      <c r="G270" t="str">
        <f>IFERROR(INDEX('貼_水稲(市町村別・e-stat)'!$D$9:$D$187,MATCH('貼_水稲(市町村別・e-stat)'!$A128,'貼_水稲(市町村別・e-stat)'!I$9:I$187,0)),"-")</f>
        <v>-</v>
      </c>
      <c r="H270" t="str">
        <f>IFERROR(INDEX('貼_水稲(市町村別・e-stat)'!$D$9:$D$187,MATCH('貼_水稲(市町村別・e-stat)'!$A128,'貼_水稲(市町村別・e-stat)'!J$9:J$187,0)),"-")</f>
        <v>-</v>
      </c>
      <c r="I270" t="str">
        <f>IFERROR(INDEX('貼_水稲(市町村別・e-stat)'!$D$9:$D$187,MATCH('貼_水稲(市町村別・e-stat)'!$A128,'貼_水稲(市町村別・e-stat)'!K$9:K$187,0)),"-")</f>
        <v>-</v>
      </c>
      <c r="J270" t="str">
        <f>IFERROR(INDEX('貼_小麦(市町村別・e-stat)'!$D$9:$D$187,MATCH('貼_小麦(市町村別・e-stat)'!$A128,'貼_小麦(市町村別・e-stat)'!Z$9:Z$187,0)),"-")</f>
        <v>-</v>
      </c>
      <c r="K270" t="str">
        <f>IFERROR(INDEX('貼_小麦(市町村別・e-stat)'!$D$9:$D$187,MATCH('貼_小麦(市町村別・e-stat)'!$A128,'貼_小麦(市町村別・e-stat)'!AA$9:AA$187,0)),"-")</f>
        <v>-</v>
      </c>
      <c r="L270" t="str">
        <f>IFERROR(INDEX('貼_小麦(市町村別・e-stat)'!$D$9:$D$187,MATCH('貼_小麦(市町村別・e-stat)'!$A128,'貼_小麦(市町村別・e-stat)'!AB$9:AB$187,0)),"-")</f>
        <v>-</v>
      </c>
      <c r="M270" t="str">
        <f>IFERROR(INDEX('貼_小麦(市町村別・公表資料)'!$AH$38:$AH$216,MATCH('貼_小麦(市町村別・公表資料)'!$AG157,'貼_小麦(市町村別・公表資料)'!BB$38:BB$216,0)),"-")</f>
        <v>-</v>
      </c>
      <c r="N270" t="str">
        <f>IFERROR(INDEX('貼_小麦(市町村別・公表資料)'!$AH$38:$AH$216,MATCH('貼_小麦(市町村別・公表資料)'!$AG157,'貼_小麦(市町村別・公表資料)'!BH$38:BH$216,0)),"-")</f>
        <v>-</v>
      </c>
      <c r="O270" t="str">
        <f>IFERROR(INDEX('貼_小麦(市町村別・公表資料)'!$AH$38:$AH$216,MATCH('貼_小麦(市町村別・公表資料)'!$AG157,'貼_小麦(市町村別・公表資料)'!BN$38:BN$216,0)),"-")</f>
        <v>-</v>
      </c>
      <c r="P270" t="str">
        <f>IFERROR(INDEX('貼_小麦(市町村別・公表資料)'!$AH$38:$AH$216,MATCH('貼_小麦(市町村別・公表資料)'!$AG157,'貼_小麦(市町村別・公表資料)'!BT$38:BT$216,0)),"-")</f>
        <v>-</v>
      </c>
      <c r="Q270" t="str">
        <f>IFERROR(INDEX('貼_小麦(市町村別・公表資料)'!$AH$38:$AH$216,MATCH('貼_小麦(市町村別・公表資料)'!$AG157,'貼_小麦(市町村別・公表資料)'!BZ$38:BZ$216,0)),"-")</f>
        <v>-</v>
      </c>
      <c r="R270" t="str">
        <f>IFERROR(INDEX('貼_小麦(市町村別・公表資料)'!$AH$38:$AH$216,MATCH('貼_小麦(市町村別・公表資料)'!$AG157,'貼_小麦(市町村別・公表資料)'!CF$38:CF$216,0)),"-")</f>
        <v>-</v>
      </c>
      <c r="S270" t="str">
        <f>IFERROR(INDEX('貼_大豆(市町村別・e-stat)'!$C$9:$C$187,MATCH('貼_大豆(市町村別・e-stat)'!$A128,'貼_大豆(市町村別・e-stat)'!J$9:J$187,0)),"-")</f>
        <v>-</v>
      </c>
      <c r="T270" t="str">
        <f>IFERROR(INDEX('貼_大豆(市町村別・e-stat)'!$C$9:$C$187,MATCH('貼_大豆(市町村別・e-stat)'!$A128,'貼_大豆(市町村別・e-stat)'!K$9:K$187,0)),"-")</f>
        <v>-</v>
      </c>
      <c r="U270" t="str">
        <f>IFERROR(INDEX('貼_大豆(市町村別・e-stat)'!$C$9:$C$187,MATCH('貼_大豆(市町村別・e-stat)'!$A128,'貼_大豆(市町村別・e-stat)'!L$9:L$187,0)),"-")</f>
        <v>-</v>
      </c>
      <c r="V270" t="str">
        <f>IFERROR(INDEX('貼_てんさい(市町村別・e-stat)'!$D$9:$D$187,MATCH('貼_てんさい(市町村別・e-stat)'!$A128,'貼_てんさい(市町村別・e-stat)'!K$9:K$187,0)),"-")</f>
        <v>-</v>
      </c>
      <c r="W270" t="str">
        <f>IFERROR(INDEX('貼_てんさい(市町村別・e-stat)'!$D$9:$D$187,MATCH('貼_てんさい(市町村別・e-stat)'!$A128,'貼_てんさい(市町村別・e-stat)'!L$9:L$187,0)),"-")</f>
        <v>-</v>
      </c>
      <c r="X270" t="str">
        <f>IFERROR(INDEX('貼_てんさい(市町村別・e-stat)'!$D$9:$D$187,MATCH('貼_てんさい(市町村別・e-stat)'!$A128,'貼_てんさい(市町村別・e-stat)'!M$9:M$187,0)),"-")</f>
        <v>-</v>
      </c>
      <c r="Y270" t="str">
        <f>IFERROR(INDEX('貼_そば(市町村別・e-stat)'!$D$9:$D$187,MATCH('貼_そば(市町村別・e-stat)'!$A128,'貼_そば(市町村別・e-stat)'!K$9:K$187,0)),"-")</f>
        <v>-</v>
      </c>
      <c r="Z270" t="str">
        <f>IFERROR(INDEX('貼_そば(市町村別・e-stat)'!$D$9:$D$187,MATCH('貼_そば(市町村別・e-stat)'!$A128,'貼_そば(市町村別・e-stat)'!L$9:L$187,0)),"-")</f>
        <v>-</v>
      </c>
      <c r="AA270" t="str">
        <f>IFERROR(INDEX('貼_そば(市町村別・e-stat)'!$D$9:$D$187,MATCH('貼_そば(市町村別・e-stat)'!$A128,'貼_そば(市町村別・e-stat)'!M$9:M$187,0)),"-")</f>
        <v>-</v>
      </c>
      <c r="AB270" t="str">
        <f>IFERROR(INDEX('貼_ばれいしょ(市町村別・公表資料)'!$M$16:$M$194,MATCH('貼_ばれいしょ(市町村別・公表資料)'!$L135,'貼_ばれいしょ(市町村別・公表資料)'!O$16:O$194,0)),"-")</f>
        <v>-</v>
      </c>
      <c r="AC270" t="str">
        <f>IFERROR(INDEX('貼_ばれいしょ(市町村別・公表資料)'!$M$16:$M$194,MATCH('貼_ばれいしょ(市町村別・公表資料)'!$L135,'貼_ばれいしょ(市町村別・公表資料)'!U$16:U$194,0)),"-")</f>
        <v>-</v>
      </c>
      <c r="AD270" t="str">
        <f>IFERROR(INDEX('貼_ばれいしょ(市町村別・公表資料)'!$M$16:$M$194,MATCH('貼_ばれいしょ(市町村別・公表資料)'!$L135,'貼_ばれいしょ(市町村別・公表資料)'!AA$16:AA$194,0)),"-")</f>
        <v>-</v>
      </c>
      <c r="AE270" t="str">
        <f>IFERROR(INDEX('貼_なたね(市町村別・e-stat)'!$D$9:$D$187,MATCH('貼_なたね(市町村別・e-stat)'!$A128,'貼_なたね(市町村別・e-stat)'!K$9:K$187,0)),"-")</f>
        <v>-</v>
      </c>
      <c r="AF270" t="str">
        <f>IFERROR(INDEX('貼_なたね(市町村別・e-stat)'!$D$9:$D$187,MATCH('貼_なたね(市町村別・e-stat)'!$A128,'貼_なたね(市町村別・e-stat)'!L$9:L$187,0)),"-")</f>
        <v>-</v>
      </c>
      <c r="AG270" t="str">
        <f>IFERROR(INDEX('貼_なたね(市町村別・e-stat)'!$D$9:$D$187,MATCH('貼_なたね(市町村別・e-stat)'!$A128,'貼_なたね(市町村別・e-stat)'!M$9:M$187,0)),"-")</f>
        <v>-</v>
      </c>
    </row>
    <row r="271" spans="3:33">
      <c r="C271">
        <v>121</v>
      </c>
      <c r="D271" t="str">
        <f>IFERROR(INDEX('貼_耕地面積(市町村別・e-stat)'!$D$9:$D$187,MATCH('貼_耕地面積(市町村別・e-stat)'!$A129,'貼_耕地面積(市町村別・e-stat)'!K$9:K$187,0)),"-")</f>
        <v>森町</v>
      </c>
      <c r="E271" t="str">
        <f>IFERROR(INDEX('貼_耕地面積(市町村別・e-stat)'!$D$9:$D$187,MATCH('貼_耕地面積(市町村別・e-stat)'!$A129,'貼_耕地面積(市町村別・e-stat)'!L$9:L$187,0)),"-")</f>
        <v>-</v>
      </c>
      <c r="F271" t="str">
        <f>IFERROR(INDEX('貼_耕地面積(市町村別・e-stat)'!$D$9:$D$187,MATCH('貼_耕地面積(市町村別・e-stat)'!$A129,'貼_耕地面積(市町村別・e-stat)'!M$9:M$187,0)),"-")</f>
        <v>芦別市</v>
      </c>
      <c r="G271" t="str">
        <f>IFERROR(INDEX('貼_水稲(市町村別・e-stat)'!$D$9:$D$187,MATCH('貼_水稲(市町村別・e-stat)'!$A129,'貼_水稲(市町村別・e-stat)'!I$9:I$187,0)),"-")</f>
        <v>-</v>
      </c>
      <c r="H271" t="str">
        <f>IFERROR(INDEX('貼_水稲(市町村別・e-stat)'!$D$9:$D$187,MATCH('貼_水稲(市町村別・e-stat)'!$A129,'貼_水稲(市町村別・e-stat)'!J$9:J$187,0)),"-")</f>
        <v>-</v>
      </c>
      <c r="I271" t="str">
        <f>IFERROR(INDEX('貼_水稲(市町村別・e-stat)'!$D$9:$D$187,MATCH('貼_水稲(市町村別・e-stat)'!$A129,'貼_水稲(市町村別・e-stat)'!K$9:K$187,0)),"-")</f>
        <v>-</v>
      </c>
      <c r="J271" t="str">
        <f>IFERROR(INDEX('貼_小麦(市町村別・e-stat)'!$D$9:$D$187,MATCH('貼_小麦(市町村別・e-stat)'!$A129,'貼_小麦(市町村別・e-stat)'!Z$9:Z$187,0)),"-")</f>
        <v>-</v>
      </c>
      <c r="K271" t="str">
        <f>IFERROR(INDEX('貼_小麦(市町村別・e-stat)'!$D$9:$D$187,MATCH('貼_小麦(市町村別・e-stat)'!$A129,'貼_小麦(市町村別・e-stat)'!AA$9:AA$187,0)),"-")</f>
        <v>-</v>
      </c>
      <c r="L271" t="str">
        <f>IFERROR(INDEX('貼_小麦(市町村別・e-stat)'!$D$9:$D$187,MATCH('貼_小麦(市町村別・e-stat)'!$A129,'貼_小麦(市町村別・e-stat)'!AB$9:AB$187,0)),"-")</f>
        <v>-</v>
      </c>
      <c r="M271" t="str">
        <f>IFERROR(INDEX('貼_小麦(市町村別・公表資料)'!$AH$38:$AH$216,MATCH('貼_小麦(市町村別・公表資料)'!$AG158,'貼_小麦(市町村別・公表資料)'!BB$38:BB$216,0)),"-")</f>
        <v>-</v>
      </c>
      <c r="N271" t="str">
        <f>IFERROR(INDEX('貼_小麦(市町村別・公表資料)'!$AH$38:$AH$216,MATCH('貼_小麦(市町村別・公表資料)'!$AG158,'貼_小麦(市町村別・公表資料)'!BH$38:BH$216,0)),"-")</f>
        <v>-</v>
      </c>
      <c r="O271" t="str">
        <f>IFERROR(INDEX('貼_小麦(市町村別・公表資料)'!$AH$38:$AH$216,MATCH('貼_小麦(市町村別・公表資料)'!$AG158,'貼_小麦(市町村別・公表資料)'!BN$38:BN$216,0)),"-")</f>
        <v>-</v>
      </c>
      <c r="P271" t="str">
        <f>IFERROR(INDEX('貼_小麦(市町村別・公表資料)'!$AH$38:$AH$216,MATCH('貼_小麦(市町村別・公表資料)'!$AG158,'貼_小麦(市町村別・公表資料)'!BT$38:BT$216,0)),"-")</f>
        <v>-</v>
      </c>
      <c r="Q271" t="str">
        <f>IFERROR(INDEX('貼_小麦(市町村別・公表資料)'!$AH$38:$AH$216,MATCH('貼_小麦(市町村別・公表資料)'!$AG158,'貼_小麦(市町村別・公表資料)'!BZ$38:BZ$216,0)),"-")</f>
        <v>-</v>
      </c>
      <c r="R271" t="str">
        <f>IFERROR(INDEX('貼_小麦(市町村別・公表資料)'!$AH$38:$AH$216,MATCH('貼_小麦(市町村別・公表資料)'!$AG158,'貼_小麦(市町村別・公表資料)'!CF$38:CF$216,0)),"-")</f>
        <v>-</v>
      </c>
      <c r="S271" t="str">
        <f>IFERROR(INDEX('貼_大豆(市町村別・e-stat)'!$C$9:$C$187,MATCH('貼_大豆(市町村別・e-stat)'!$A129,'貼_大豆(市町村別・e-stat)'!J$9:J$187,0)),"-")</f>
        <v>-</v>
      </c>
      <c r="T271" t="str">
        <f>IFERROR(INDEX('貼_大豆(市町村別・e-stat)'!$C$9:$C$187,MATCH('貼_大豆(市町村別・e-stat)'!$A129,'貼_大豆(市町村別・e-stat)'!K$9:K$187,0)),"-")</f>
        <v>-</v>
      </c>
      <c r="U271" t="str">
        <f>IFERROR(INDEX('貼_大豆(市町村別・e-stat)'!$C$9:$C$187,MATCH('貼_大豆(市町村別・e-stat)'!$A129,'貼_大豆(市町村別・e-stat)'!L$9:L$187,0)),"-")</f>
        <v>-</v>
      </c>
      <c r="V271" t="str">
        <f>IFERROR(INDEX('貼_てんさい(市町村別・e-stat)'!$D$9:$D$187,MATCH('貼_てんさい(市町村別・e-stat)'!$A129,'貼_てんさい(市町村別・e-stat)'!K$9:K$187,0)),"-")</f>
        <v>-</v>
      </c>
      <c r="W271" t="str">
        <f>IFERROR(INDEX('貼_てんさい(市町村別・e-stat)'!$D$9:$D$187,MATCH('貼_てんさい(市町村別・e-stat)'!$A129,'貼_てんさい(市町村別・e-stat)'!L$9:L$187,0)),"-")</f>
        <v>-</v>
      </c>
      <c r="X271" t="str">
        <f>IFERROR(INDEX('貼_てんさい(市町村別・e-stat)'!$D$9:$D$187,MATCH('貼_てんさい(市町村別・e-stat)'!$A129,'貼_てんさい(市町村別・e-stat)'!M$9:M$187,0)),"-")</f>
        <v>-</v>
      </c>
      <c r="Y271" t="str">
        <f>IFERROR(INDEX('貼_そば(市町村別・e-stat)'!$D$9:$D$187,MATCH('貼_そば(市町村別・e-stat)'!$A129,'貼_そば(市町村別・e-stat)'!K$9:K$187,0)),"-")</f>
        <v>-</v>
      </c>
      <c r="Z271" t="str">
        <f>IFERROR(INDEX('貼_そば(市町村別・e-stat)'!$D$9:$D$187,MATCH('貼_そば(市町村別・e-stat)'!$A129,'貼_そば(市町村別・e-stat)'!L$9:L$187,0)),"-")</f>
        <v>-</v>
      </c>
      <c r="AA271" t="str">
        <f>IFERROR(INDEX('貼_そば(市町村別・e-stat)'!$D$9:$D$187,MATCH('貼_そば(市町村別・e-stat)'!$A129,'貼_そば(市町村別・e-stat)'!M$9:M$187,0)),"-")</f>
        <v>-</v>
      </c>
      <c r="AB271" t="str">
        <f>IFERROR(INDEX('貼_ばれいしょ(市町村別・公表資料)'!$M$16:$M$194,MATCH('貼_ばれいしょ(市町村別・公表資料)'!$L136,'貼_ばれいしょ(市町村別・公表資料)'!O$16:O$194,0)),"-")</f>
        <v>-</v>
      </c>
      <c r="AC271" t="str">
        <f>IFERROR(INDEX('貼_ばれいしょ(市町村別・公表資料)'!$M$16:$M$194,MATCH('貼_ばれいしょ(市町村別・公表資料)'!$L136,'貼_ばれいしょ(市町村別・公表資料)'!U$16:U$194,0)),"-")</f>
        <v>-</v>
      </c>
      <c r="AD271" t="str">
        <f>IFERROR(INDEX('貼_ばれいしょ(市町村別・公表資料)'!$M$16:$M$194,MATCH('貼_ばれいしょ(市町村別・公表資料)'!$L136,'貼_ばれいしょ(市町村別・公表資料)'!AA$16:AA$194,0)),"-")</f>
        <v>-</v>
      </c>
      <c r="AE271" t="str">
        <f>IFERROR(INDEX('貼_なたね(市町村別・e-stat)'!$D$9:$D$187,MATCH('貼_なたね(市町村別・e-stat)'!$A129,'貼_なたね(市町村別・e-stat)'!K$9:K$187,0)),"-")</f>
        <v>-</v>
      </c>
      <c r="AF271" t="str">
        <f>IFERROR(INDEX('貼_なたね(市町村別・e-stat)'!$D$9:$D$187,MATCH('貼_なたね(市町村別・e-stat)'!$A129,'貼_なたね(市町村別・e-stat)'!L$9:L$187,0)),"-")</f>
        <v>-</v>
      </c>
      <c r="AG271" t="str">
        <f>IFERROR(INDEX('貼_なたね(市町村別・e-stat)'!$D$9:$D$187,MATCH('貼_なたね(市町村別・e-stat)'!$A129,'貼_なたね(市町村別・e-stat)'!M$9:M$187,0)),"-")</f>
        <v>-</v>
      </c>
    </row>
    <row r="272" spans="3:33">
      <c r="C272">
        <v>122</v>
      </c>
      <c r="D272" t="str">
        <f>IFERROR(INDEX('貼_耕地面積(市町村別・e-stat)'!$D$9:$D$187,MATCH('貼_耕地面積(市町村別・e-stat)'!$A130,'貼_耕地面積(市町村別・e-stat)'!K$9:K$187,0)),"-")</f>
        <v>比布町</v>
      </c>
      <c r="E272" t="str">
        <f>IFERROR(INDEX('貼_耕地面積(市町村別・e-stat)'!$D$9:$D$187,MATCH('貼_耕地面積(市町村別・e-stat)'!$A130,'貼_耕地面積(市町村別・e-stat)'!L$9:L$187,0)),"-")</f>
        <v>-</v>
      </c>
      <c r="F272" t="str">
        <f>IFERROR(INDEX('貼_耕地面積(市町村別・e-stat)'!$D$9:$D$187,MATCH('貼_耕地面積(市町村別・e-stat)'!$A130,'貼_耕地面積(市町村別・e-stat)'!M$9:M$187,0)),"-")</f>
        <v>登別市</v>
      </c>
      <c r="G272" t="str">
        <f>IFERROR(INDEX('貼_水稲(市町村別・e-stat)'!$D$9:$D$187,MATCH('貼_水稲(市町村別・e-stat)'!$A130,'貼_水稲(市町村別・e-stat)'!I$9:I$187,0)),"-")</f>
        <v>-</v>
      </c>
      <c r="H272" t="str">
        <f>IFERROR(INDEX('貼_水稲(市町村別・e-stat)'!$D$9:$D$187,MATCH('貼_水稲(市町村別・e-stat)'!$A130,'貼_水稲(市町村別・e-stat)'!J$9:J$187,0)),"-")</f>
        <v>-</v>
      </c>
      <c r="I272" t="str">
        <f>IFERROR(INDEX('貼_水稲(市町村別・e-stat)'!$D$9:$D$187,MATCH('貼_水稲(市町村別・e-stat)'!$A130,'貼_水稲(市町村別・e-stat)'!K$9:K$187,0)),"-")</f>
        <v>-</v>
      </c>
      <c r="J272" t="str">
        <f>IFERROR(INDEX('貼_小麦(市町村別・e-stat)'!$D$9:$D$187,MATCH('貼_小麦(市町村別・e-stat)'!$A130,'貼_小麦(市町村別・e-stat)'!Z$9:Z$187,0)),"-")</f>
        <v>-</v>
      </c>
      <c r="K272" t="str">
        <f>IFERROR(INDEX('貼_小麦(市町村別・e-stat)'!$D$9:$D$187,MATCH('貼_小麦(市町村別・e-stat)'!$A130,'貼_小麦(市町村別・e-stat)'!AA$9:AA$187,0)),"-")</f>
        <v>-</v>
      </c>
      <c r="L272" t="str">
        <f>IFERROR(INDEX('貼_小麦(市町村別・e-stat)'!$D$9:$D$187,MATCH('貼_小麦(市町村別・e-stat)'!$A130,'貼_小麦(市町村別・e-stat)'!AB$9:AB$187,0)),"-")</f>
        <v>-</v>
      </c>
      <c r="M272" t="str">
        <f>IFERROR(INDEX('貼_小麦(市町村別・公表資料)'!$AH$38:$AH$216,MATCH('貼_小麦(市町村別・公表資料)'!$AG159,'貼_小麦(市町村別・公表資料)'!BB$38:BB$216,0)),"-")</f>
        <v>-</v>
      </c>
      <c r="N272" t="str">
        <f>IFERROR(INDEX('貼_小麦(市町村別・公表資料)'!$AH$38:$AH$216,MATCH('貼_小麦(市町村別・公表資料)'!$AG159,'貼_小麦(市町村別・公表資料)'!BH$38:BH$216,0)),"-")</f>
        <v>-</v>
      </c>
      <c r="O272" t="str">
        <f>IFERROR(INDEX('貼_小麦(市町村別・公表資料)'!$AH$38:$AH$216,MATCH('貼_小麦(市町村別・公表資料)'!$AG159,'貼_小麦(市町村別・公表資料)'!BN$38:BN$216,0)),"-")</f>
        <v>-</v>
      </c>
      <c r="P272" t="str">
        <f>IFERROR(INDEX('貼_小麦(市町村別・公表資料)'!$AH$38:$AH$216,MATCH('貼_小麦(市町村別・公表資料)'!$AG159,'貼_小麦(市町村別・公表資料)'!BT$38:BT$216,0)),"-")</f>
        <v>-</v>
      </c>
      <c r="Q272" t="str">
        <f>IFERROR(INDEX('貼_小麦(市町村別・公表資料)'!$AH$38:$AH$216,MATCH('貼_小麦(市町村別・公表資料)'!$AG159,'貼_小麦(市町村別・公表資料)'!BZ$38:BZ$216,0)),"-")</f>
        <v>-</v>
      </c>
      <c r="R272" t="str">
        <f>IFERROR(INDEX('貼_小麦(市町村別・公表資料)'!$AH$38:$AH$216,MATCH('貼_小麦(市町村別・公表資料)'!$AG159,'貼_小麦(市町村別・公表資料)'!CF$38:CF$216,0)),"-")</f>
        <v>-</v>
      </c>
      <c r="S272" t="str">
        <f>IFERROR(INDEX('貼_大豆(市町村別・e-stat)'!$C$9:$C$187,MATCH('貼_大豆(市町村別・e-stat)'!$A130,'貼_大豆(市町村別・e-stat)'!J$9:J$187,0)),"-")</f>
        <v>-</v>
      </c>
      <c r="T272" t="str">
        <f>IFERROR(INDEX('貼_大豆(市町村別・e-stat)'!$C$9:$C$187,MATCH('貼_大豆(市町村別・e-stat)'!$A130,'貼_大豆(市町村別・e-stat)'!K$9:K$187,0)),"-")</f>
        <v>-</v>
      </c>
      <c r="U272" t="str">
        <f>IFERROR(INDEX('貼_大豆(市町村別・e-stat)'!$C$9:$C$187,MATCH('貼_大豆(市町村別・e-stat)'!$A130,'貼_大豆(市町村別・e-stat)'!L$9:L$187,0)),"-")</f>
        <v>-</v>
      </c>
      <c r="V272" t="str">
        <f>IFERROR(INDEX('貼_てんさい(市町村別・e-stat)'!$D$9:$D$187,MATCH('貼_てんさい(市町村別・e-stat)'!$A130,'貼_てんさい(市町村別・e-stat)'!K$9:K$187,0)),"-")</f>
        <v>-</v>
      </c>
      <c r="W272" t="str">
        <f>IFERROR(INDEX('貼_てんさい(市町村別・e-stat)'!$D$9:$D$187,MATCH('貼_てんさい(市町村別・e-stat)'!$A130,'貼_てんさい(市町村別・e-stat)'!L$9:L$187,0)),"-")</f>
        <v>-</v>
      </c>
      <c r="X272" t="str">
        <f>IFERROR(INDEX('貼_てんさい(市町村別・e-stat)'!$D$9:$D$187,MATCH('貼_てんさい(市町村別・e-stat)'!$A130,'貼_てんさい(市町村別・e-stat)'!M$9:M$187,0)),"-")</f>
        <v>-</v>
      </c>
      <c r="Y272" t="str">
        <f>IFERROR(INDEX('貼_そば(市町村別・e-stat)'!$D$9:$D$187,MATCH('貼_そば(市町村別・e-stat)'!$A130,'貼_そば(市町村別・e-stat)'!K$9:K$187,0)),"-")</f>
        <v>-</v>
      </c>
      <c r="Z272" t="str">
        <f>IFERROR(INDEX('貼_そば(市町村別・e-stat)'!$D$9:$D$187,MATCH('貼_そば(市町村別・e-stat)'!$A130,'貼_そば(市町村別・e-stat)'!L$9:L$187,0)),"-")</f>
        <v>-</v>
      </c>
      <c r="AA272" t="str">
        <f>IFERROR(INDEX('貼_そば(市町村別・e-stat)'!$D$9:$D$187,MATCH('貼_そば(市町村別・e-stat)'!$A130,'貼_そば(市町村別・e-stat)'!M$9:M$187,0)),"-")</f>
        <v>-</v>
      </c>
      <c r="AB272" t="str">
        <f>IFERROR(INDEX('貼_ばれいしょ(市町村別・公表資料)'!$M$16:$M$194,MATCH('貼_ばれいしょ(市町村別・公表資料)'!$L137,'貼_ばれいしょ(市町村別・公表資料)'!O$16:O$194,0)),"-")</f>
        <v>-</v>
      </c>
      <c r="AC272" t="str">
        <f>IFERROR(INDEX('貼_ばれいしょ(市町村別・公表資料)'!$M$16:$M$194,MATCH('貼_ばれいしょ(市町村別・公表資料)'!$L137,'貼_ばれいしょ(市町村別・公表資料)'!U$16:U$194,0)),"-")</f>
        <v>-</v>
      </c>
      <c r="AD272" t="str">
        <f>IFERROR(INDEX('貼_ばれいしょ(市町村別・公表資料)'!$M$16:$M$194,MATCH('貼_ばれいしょ(市町村別・公表資料)'!$L137,'貼_ばれいしょ(市町村別・公表資料)'!AA$16:AA$194,0)),"-")</f>
        <v>-</v>
      </c>
      <c r="AE272" t="str">
        <f>IFERROR(INDEX('貼_なたね(市町村別・e-stat)'!$D$9:$D$187,MATCH('貼_なたね(市町村別・e-stat)'!$A130,'貼_なたね(市町村別・e-stat)'!K$9:K$187,0)),"-")</f>
        <v>-</v>
      </c>
      <c r="AF272" t="str">
        <f>IFERROR(INDEX('貼_なたね(市町村別・e-stat)'!$D$9:$D$187,MATCH('貼_なたね(市町村別・e-stat)'!$A130,'貼_なたね(市町村別・e-stat)'!L$9:L$187,0)),"-")</f>
        <v>-</v>
      </c>
      <c r="AG272" t="str">
        <f>IFERROR(INDEX('貼_なたね(市町村別・e-stat)'!$D$9:$D$187,MATCH('貼_なたね(市町村別・e-stat)'!$A130,'貼_なたね(市町村別・e-stat)'!M$9:M$187,0)),"-")</f>
        <v>-</v>
      </c>
    </row>
    <row r="273" spans="3:33">
      <c r="C273">
        <v>123</v>
      </c>
      <c r="D273" t="str">
        <f>IFERROR(INDEX('貼_耕地面積(市町村別・e-stat)'!$D$9:$D$187,MATCH('貼_耕地面積(市町村別・e-stat)'!$A131,'貼_耕地面積(市町村別・e-stat)'!K$9:K$187,0)),"-")</f>
        <v>洞爺湖町</v>
      </c>
      <c r="E273" t="str">
        <f>IFERROR(INDEX('貼_耕地面積(市町村別・e-stat)'!$D$9:$D$187,MATCH('貼_耕地面積(市町村別・e-stat)'!$A131,'貼_耕地面積(市町村別・e-stat)'!L$9:L$187,0)),"-")</f>
        <v>-</v>
      </c>
      <c r="F273" t="str">
        <f>IFERROR(INDEX('貼_耕地面積(市町村別・e-stat)'!$D$9:$D$187,MATCH('貼_耕地面積(市町村別・e-stat)'!$A131,'貼_耕地面積(市町村別・e-stat)'!M$9:M$187,0)),"-")</f>
        <v>浦臼町</v>
      </c>
      <c r="G273" t="str">
        <f>IFERROR(INDEX('貼_水稲(市町村別・e-stat)'!$D$9:$D$187,MATCH('貼_水稲(市町村別・e-stat)'!$A131,'貼_水稲(市町村別・e-stat)'!I$9:I$187,0)),"-")</f>
        <v>-</v>
      </c>
      <c r="H273" t="str">
        <f>IFERROR(INDEX('貼_水稲(市町村別・e-stat)'!$D$9:$D$187,MATCH('貼_水稲(市町村別・e-stat)'!$A131,'貼_水稲(市町村別・e-stat)'!J$9:J$187,0)),"-")</f>
        <v>-</v>
      </c>
      <c r="I273" t="str">
        <f>IFERROR(INDEX('貼_水稲(市町村別・e-stat)'!$D$9:$D$187,MATCH('貼_水稲(市町村別・e-stat)'!$A131,'貼_水稲(市町村別・e-stat)'!K$9:K$187,0)),"-")</f>
        <v>-</v>
      </c>
      <c r="J273" t="str">
        <f>IFERROR(INDEX('貼_小麦(市町村別・e-stat)'!$D$9:$D$187,MATCH('貼_小麦(市町村別・e-stat)'!$A131,'貼_小麦(市町村別・e-stat)'!Z$9:Z$187,0)),"-")</f>
        <v>-</v>
      </c>
      <c r="K273" t="str">
        <f>IFERROR(INDEX('貼_小麦(市町村別・e-stat)'!$D$9:$D$187,MATCH('貼_小麦(市町村別・e-stat)'!$A131,'貼_小麦(市町村別・e-stat)'!AA$9:AA$187,0)),"-")</f>
        <v>-</v>
      </c>
      <c r="L273" t="str">
        <f>IFERROR(INDEX('貼_小麦(市町村別・e-stat)'!$D$9:$D$187,MATCH('貼_小麦(市町村別・e-stat)'!$A131,'貼_小麦(市町村別・e-stat)'!AB$9:AB$187,0)),"-")</f>
        <v>-</v>
      </c>
      <c r="M273" t="str">
        <f>IFERROR(INDEX('貼_小麦(市町村別・公表資料)'!$AH$38:$AH$216,MATCH('貼_小麦(市町村別・公表資料)'!$AG160,'貼_小麦(市町村別・公表資料)'!BB$38:BB$216,0)),"-")</f>
        <v>-</v>
      </c>
      <c r="N273" t="str">
        <f>IFERROR(INDEX('貼_小麦(市町村別・公表資料)'!$AH$38:$AH$216,MATCH('貼_小麦(市町村別・公表資料)'!$AG160,'貼_小麦(市町村別・公表資料)'!BH$38:BH$216,0)),"-")</f>
        <v>-</v>
      </c>
      <c r="O273" t="str">
        <f>IFERROR(INDEX('貼_小麦(市町村別・公表資料)'!$AH$38:$AH$216,MATCH('貼_小麦(市町村別・公表資料)'!$AG160,'貼_小麦(市町村別・公表資料)'!BN$38:BN$216,0)),"-")</f>
        <v>-</v>
      </c>
      <c r="P273" t="str">
        <f>IFERROR(INDEX('貼_小麦(市町村別・公表資料)'!$AH$38:$AH$216,MATCH('貼_小麦(市町村別・公表資料)'!$AG160,'貼_小麦(市町村別・公表資料)'!BT$38:BT$216,0)),"-")</f>
        <v>-</v>
      </c>
      <c r="Q273" t="str">
        <f>IFERROR(INDEX('貼_小麦(市町村別・公表資料)'!$AH$38:$AH$216,MATCH('貼_小麦(市町村別・公表資料)'!$AG160,'貼_小麦(市町村別・公表資料)'!BZ$38:BZ$216,0)),"-")</f>
        <v>-</v>
      </c>
      <c r="R273" t="str">
        <f>IFERROR(INDEX('貼_小麦(市町村別・公表資料)'!$AH$38:$AH$216,MATCH('貼_小麦(市町村別・公表資料)'!$AG160,'貼_小麦(市町村別・公表資料)'!CF$38:CF$216,0)),"-")</f>
        <v>-</v>
      </c>
      <c r="S273" t="str">
        <f>IFERROR(INDEX('貼_大豆(市町村別・e-stat)'!$C$9:$C$187,MATCH('貼_大豆(市町村別・e-stat)'!$A131,'貼_大豆(市町村別・e-stat)'!J$9:J$187,0)),"-")</f>
        <v>-</v>
      </c>
      <c r="T273" t="str">
        <f>IFERROR(INDEX('貼_大豆(市町村別・e-stat)'!$C$9:$C$187,MATCH('貼_大豆(市町村別・e-stat)'!$A131,'貼_大豆(市町村別・e-stat)'!K$9:K$187,0)),"-")</f>
        <v>-</v>
      </c>
      <c r="U273" t="str">
        <f>IFERROR(INDEX('貼_大豆(市町村別・e-stat)'!$C$9:$C$187,MATCH('貼_大豆(市町村別・e-stat)'!$A131,'貼_大豆(市町村別・e-stat)'!L$9:L$187,0)),"-")</f>
        <v>-</v>
      </c>
      <c r="V273" t="str">
        <f>IFERROR(INDEX('貼_てんさい(市町村別・e-stat)'!$D$9:$D$187,MATCH('貼_てんさい(市町村別・e-stat)'!$A131,'貼_てんさい(市町村別・e-stat)'!K$9:K$187,0)),"-")</f>
        <v>-</v>
      </c>
      <c r="W273" t="str">
        <f>IFERROR(INDEX('貼_てんさい(市町村別・e-stat)'!$D$9:$D$187,MATCH('貼_てんさい(市町村別・e-stat)'!$A131,'貼_てんさい(市町村別・e-stat)'!L$9:L$187,0)),"-")</f>
        <v>-</v>
      </c>
      <c r="X273" t="str">
        <f>IFERROR(INDEX('貼_てんさい(市町村別・e-stat)'!$D$9:$D$187,MATCH('貼_てんさい(市町村別・e-stat)'!$A131,'貼_てんさい(市町村別・e-stat)'!M$9:M$187,0)),"-")</f>
        <v>-</v>
      </c>
      <c r="Y273" t="str">
        <f>IFERROR(INDEX('貼_そば(市町村別・e-stat)'!$D$9:$D$187,MATCH('貼_そば(市町村別・e-stat)'!$A131,'貼_そば(市町村別・e-stat)'!K$9:K$187,0)),"-")</f>
        <v>-</v>
      </c>
      <c r="Z273" t="str">
        <f>IFERROR(INDEX('貼_そば(市町村別・e-stat)'!$D$9:$D$187,MATCH('貼_そば(市町村別・e-stat)'!$A131,'貼_そば(市町村別・e-stat)'!L$9:L$187,0)),"-")</f>
        <v>-</v>
      </c>
      <c r="AA273" t="str">
        <f>IFERROR(INDEX('貼_そば(市町村別・e-stat)'!$D$9:$D$187,MATCH('貼_そば(市町村別・e-stat)'!$A131,'貼_そば(市町村別・e-stat)'!M$9:M$187,0)),"-")</f>
        <v>-</v>
      </c>
      <c r="AB273" t="str">
        <f>IFERROR(INDEX('貼_ばれいしょ(市町村別・公表資料)'!$M$16:$M$194,MATCH('貼_ばれいしょ(市町村別・公表資料)'!$L138,'貼_ばれいしょ(市町村別・公表資料)'!O$16:O$194,0)),"-")</f>
        <v>-</v>
      </c>
      <c r="AC273" t="str">
        <f>IFERROR(INDEX('貼_ばれいしょ(市町村別・公表資料)'!$M$16:$M$194,MATCH('貼_ばれいしょ(市町村別・公表資料)'!$L138,'貼_ばれいしょ(市町村別・公表資料)'!U$16:U$194,0)),"-")</f>
        <v>-</v>
      </c>
      <c r="AD273" t="str">
        <f>IFERROR(INDEX('貼_ばれいしょ(市町村別・公表資料)'!$M$16:$M$194,MATCH('貼_ばれいしょ(市町村別・公表資料)'!$L138,'貼_ばれいしょ(市町村別・公表資料)'!AA$16:AA$194,0)),"-")</f>
        <v>-</v>
      </c>
      <c r="AE273" t="str">
        <f>IFERROR(INDEX('貼_なたね(市町村別・e-stat)'!$D$9:$D$187,MATCH('貼_なたね(市町村別・e-stat)'!$A131,'貼_なたね(市町村別・e-stat)'!K$9:K$187,0)),"-")</f>
        <v>-</v>
      </c>
      <c r="AF273" t="str">
        <f>IFERROR(INDEX('貼_なたね(市町村別・e-stat)'!$D$9:$D$187,MATCH('貼_なたね(市町村別・e-stat)'!$A131,'貼_なたね(市町村別・e-stat)'!L$9:L$187,0)),"-")</f>
        <v>-</v>
      </c>
      <c r="AG273" t="str">
        <f>IFERROR(INDEX('貼_なたね(市町村別・e-stat)'!$D$9:$D$187,MATCH('貼_なたね(市町村別・e-stat)'!$A131,'貼_なたね(市町村別・e-stat)'!M$9:M$187,0)),"-")</f>
        <v>-</v>
      </c>
    </row>
    <row r="274" spans="3:33">
      <c r="C274">
        <v>124</v>
      </c>
      <c r="D274" t="str">
        <f>IFERROR(INDEX('貼_耕地面積(市町村別・e-stat)'!$D$9:$D$187,MATCH('貼_耕地面積(市町村別・e-stat)'!$A132,'貼_耕地面積(市町村別・e-stat)'!K$9:K$187,0)),"-")</f>
        <v>札幌市</v>
      </c>
      <c r="E274" t="str">
        <f>IFERROR(INDEX('貼_耕地面積(市町村別・e-stat)'!$D$9:$D$187,MATCH('貼_耕地面積(市町村別・e-stat)'!$A132,'貼_耕地面積(市町村別・e-stat)'!L$9:L$187,0)),"-")</f>
        <v>-</v>
      </c>
      <c r="F274" t="str">
        <f>IFERROR(INDEX('貼_耕地面積(市町村別・e-stat)'!$D$9:$D$187,MATCH('貼_耕地面積(市町村別・e-stat)'!$A132,'貼_耕地面積(市町村別・e-stat)'!M$9:M$187,0)),"-")</f>
        <v>蘭越町</v>
      </c>
      <c r="G274" t="str">
        <f>IFERROR(INDEX('貼_水稲(市町村別・e-stat)'!$D$9:$D$187,MATCH('貼_水稲(市町村別・e-stat)'!$A132,'貼_水稲(市町村別・e-stat)'!I$9:I$187,0)),"-")</f>
        <v>-</v>
      </c>
      <c r="H274" t="str">
        <f>IFERROR(INDEX('貼_水稲(市町村別・e-stat)'!$D$9:$D$187,MATCH('貼_水稲(市町村別・e-stat)'!$A132,'貼_水稲(市町村別・e-stat)'!J$9:J$187,0)),"-")</f>
        <v>-</v>
      </c>
      <c r="I274" t="str">
        <f>IFERROR(INDEX('貼_水稲(市町村別・e-stat)'!$D$9:$D$187,MATCH('貼_水稲(市町村別・e-stat)'!$A132,'貼_水稲(市町村別・e-stat)'!K$9:K$187,0)),"-")</f>
        <v>-</v>
      </c>
      <c r="J274" t="str">
        <f>IFERROR(INDEX('貼_小麦(市町村別・e-stat)'!$D$9:$D$187,MATCH('貼_小麦(市町村別・e-stat)'!$A132,'貼_小麦(市町村別・e-stat)'!Z$9:Z$187,0)),"-")</f>
        <v>-</v>
      </c>
      <c r="K274" t="str">
        <f>IFERROR(INDEX('貼_小麦(市町村別・e-stat)'!$D$9:$D$187,MATCH('貼_小麦(市町村別・e-stat)'!$A132,'貼_小麦(市町村別・e-stat)'!AA$9:AA$187,0)),"-")</f>
        <v>-</v>
      </c>
      <c r="L274" t="str">
        <f>IFERROR(INDEX('貼_小麦(市町村別・e-stat)'!$D$9:$D$187,MATCH('貼_小麦(市町村別・e-stat)'!$A132,'貼_小麦(市町村別・e-stat)'!AB$9:AB$187,0)),"-")</f>
        <v>-</v>
      </c>
      <c r="M274" t="str">
        <f>IFERROR(INDEX('貼_小麦(市町村別・公表資料)'!$AH$38:$AH$216,MATCH('貼_小麦(市町村別・公表資料)'!$AG161,'貼_小麦(市町村別・公表資料)'!BB$38:BB$216,0)),"-")</f>
        <v>-</v>
      </c>
      <c r="N274" t="str">
        <f>IFERROR(INDEX('貼_小麦(市町村別・公表資料)'!$AH$38:$AH$216,MATCH('貼_小麦(市町村別・公表資料)'!$AG161,'貼_小麦(市町村別・公表資料)'!BH$38:BH$216,0)),"-")</f>
        <v>-</v>
      </c>
      <c r="O274" t="str">
        <f>IFERROR(INDEX('貼_小麦(市町村別・公表資料)'!$AH$38:$AH$216,MATCH('貼_小麦(市町村別・公表資料)'!$AG161,'貼_小麦(市町村別・公表資料)'!BN$38:BN$216,0)),"-")</f>
        <v>-</v>
      </c>
      <c r="P274" t="str">
        <f>IFERROR(INDEX('貼_小麦(市町村別・公表資料)'!$AH$38:$AH$216,MATCH('貼_小麦(市町村別・公表資料)'!$AG161,'貼_小麦(市町村別・公表資料)'!BT$38:BT$216,0)),"-")</f>
        <v>-</v>
      </c>
      <c r="Q274" t="str">
        <f>IFERROR(INDEX('貼_小麦(市町村別・公表資料)'!$AH$38:$AH$216,MATCH('貼_小麦(市町村別・公表資料)'!$AG161,'貼_小麦(市町村別・公表資料)'!BZ$38:BZ$216,0)),"-")</f>
        <v>-</v>
      </c>
      <c r="R274" t="str">
        <f>IFERROR(INDEX('貼_小麦(市町村別・公表資料)'!$AH$38:$AH$216,MATCH('貼_小麦(市町村別・公表資料)'!$AG161,'貼_小麦(市町村別・公表資料)'!CF$38:CF$216,0)),"-")</f>
        <v>-</v>
      </c>
      <c r="S274" t="str">
        <f>IFERROR(INDEX('貼_大豆(市町村別・e-stat)'!$C$9:$C$187,MATCH('貼_大豆(市町村別・e-stat)'!$A132,'貼_大豆(市町村別・e-stat)'!J$9:J$187,0)),"-")</f>
        <v>-</v>
      </c>
      <c r="T274" t="str">
        <f>IFERROR(INDEX('貼_大豆(市町村別・e-stat)'!$C$9:$C$187,MATCH('貼_大豆(市町村別・e-stat)'!$A132,'貼_大豆(市町村別・e-stat)'!K$9:K$187,0)),"-")</f>
        <v>-</v>
      </c>
      <c r="U274" t="str">
        <f>IFERROR(INDEX('貼_大豆(市町村別・e-stat)'!$C$9:$C$187,MATCH('貼_大豆(市町村別・e-stat)'!$A132,'貼_大豆(市町村別・e-stat)'!L$9:L$187,0)),"-")</f>
        <v>-</v>
      </c>
      <c r="V274" t="str">
        <f>IFERROR(INDEX('貼_てんさい(市町村別・e-stat)'!$D$9:$D$187,MATCH('貼_てんさい(市町村別・e-stat)'!$A132,'貼_てんさい(市町村別・e-stat)'!K$9:K$187,0)),"-")</f>
        <v>-</v>
      </c>
      <c r="W274" t="str">
        <f>IFERROR(INDEX('貼_てんさい(市町村別・e-stat)'!$D$9:$D$187,MATCH('貼_てんさい(市町村別・e-stat)'!$A132,'貼_てんさい(市町村別・e-stat)'!L$9:L$187,0)),"-")</f>
        <v>-</v>
      </c>
      <c r="X274" t="str">
        <f>IFERROR(INDEX('貼_てんさい(市町村別・e-stat)'!$D$9:$D$187,MATCH('貼_てんさい(市町村別・e-stat)'!$A132,'貼_てんさい(市町村別・e-stat)'!M$9:M$187,0)),"-")</f>
        <v>-</v>
      </c>
      <c r="Y274" t="str">
        <f>IFERROR(INDEX('貼_そば(市町村別・e-stat)'!$D$9:$D$187,MATCH('貼_そば(市町村別・e-stat)'!$A132,'貼_そば(市町村別・e-stat)'!K$9:K$187,0)),"-")</f>
        <v>-</v>
      </c>
      <c r="Z274" t="str">
        <f>IFERROR(INDEX('貼_そば(市町村別・e-stat)'!$D$9:$D$187,MATCH('貼_そば(市町村別・e-stat)'!$A132,'貼_そば(市町村別・e-stat)'!L$9:L$187,0)),"-")</f>
        <v>-</v>
      </c>
      <c r="AA274" t="str">
        <f>IFERROR(INDEX('貼_そば(市町村別・e-stat)'!$D$9:$D$187,MATCH('貼_そば(市町村別・e-stat)'!$A132,'貼_そば(市町村別・e-stat)'!M$9:M$187,0)),"-")</f>
        <v>-</v>
      </c>
      <c r="AB274" t="str">
        <f>IFERROR(INDEX('貼_ばれいしょ(市町村別・公表資料)'!$M$16:$M$194,MATCH('貼_ばれいしょ(市町村別・公表資料)'!$L139,'貼_ばれいしょ(市町村別・公表資料)'!O$16:O$194,0)),"-")</f>
        <v>-</v>
      </c>
      <c r="AC274" t="str">
        <f>IFERROR(INDEX('貼_ばれいしょ(市町村別・公表資料)'!$M$16:$M$194,MATCH('貼_ばれいしょ(市町村別・公表資料)'!$L139,'貼_ばれいしょ(市町村別・公表資料)'!U$16:U$194,0)),"-")</f>
        <v>-</v>
      </c>
      <c r="AD274" t="str">
        <f>IFERROR(INDEX('貼_ばれいしょ(市町村別・公表資料)'!$M$16:$M$194,MATCH('貼_ばれいしょ(市町村別・公表資料)'!$L139,'貼_ばれいしょ(市町村別・公表資料)'!AA$16:AA$194,0)),"-")</f>
        <v>-</v>
      </c>
      <c r="AE274" t="str">
        <f>IFERROR(INDEX('貼_なたね(市町村別・e-stat)'!$D$9:$D$187,MATCH('貼_なたね(市町村別・e-stat)'!$A132,'貼_なたね(市町村別・e-stat)'!K$9:K$187,0)),"-")</f>
        <v>-</v>
      </c>
      <c r="AF274" t="str">
        <f>IFERROR(INDEX('貼_なたね(市町村別・e-stat)'!$D$9:$D$187,MATCH('貼_なたね(市町村別・e-stat)'!$A132,'貼_なたね(市町村別・e-stat)'!L$9:L$187,0)),"-")</f>
        <v>-</v>
      </c>
      <c r="AG274" t="str">
        <f>IFERROR(INDEX('貼_なたね(市町村別・e-stat)'!$D$9:$D$187,MATCH('貼_なたね(市町村別・e-stat)'!$A132,'貼_なたね(市町村別・e-stat)'!M$9:M$187,0)),"-")</f>
        <v>-</v>
      </c>
    </row>
    <row r="275" spans="3:33">
      <c r="C275">
        <v>125</v>
      </c>
      <c r="D275" t="str">
        <f>IFERROR(INDEX('貼_耕地面積(市町村別・e-stat)'!$D$9:$D$187,MATCH('貼_耕地面積(市町村別・e-stat)'!$A133,'貼_耕地面積(市町村別・e-stat)'!K$9:K$187,0)),"-")</f>
        <v>京極町</v>
      </c>
      <c r="E275" t="str">
        <f>IFERROR(INDEX('貼_耕地面積(市町村別・e-stat)'!$D$9:$D$187,MATCH('貼_耕地面積(市町村別・e-stat)'!$A133,'貼_耕地面積(市町村別・e-stat)'!L$9:L$187,0)),"-")</f>
        <v>-</v>
      </c>
      <c r="F275" t="str">
        <f>IFERROR(INDEX('貼_耕地面積(市町村別・e-stat)'!$D$9:$D$187,MATCH('貼_耕地面積(市町村別・e-stat)'!$A133,'貼_耕地面積(市町村別・e-stat)'!M$9:M$187,0)),"-")</f>
        <v>沼田町</v>
      </c>
      <c r="G275" t="str">
        <f>IFERROR(INDEX('貼_水稲(市町村別・e-stat)'!$D$9:$D$187,MATCH('貼_水稲(市町村別・e-stat)'!$A133,'貼_水稲(市町村別・e-stat)'!I$9:I$187,0)),"-")</f>
        <v>-</v>
      </c>
      <c r="H275" t="str">
        <f>IFERROR(INDEX('貼_水稲(市町村別・e-stat)'!$D$9:$D$187,MATCH('貼_水稲(市町村別・e-stat)'!$A133,'貼_水稲(市町村別・e-stat)'!J$9:J$187,0)),"-")</f>
        <v>-</v>
      </c>
      <c r="I275" t="str">
        <f>IFERROR(INDEX('貼_水稲(市町村別・e-stat)'!$D$9:$D$187,MATCH('貼_水稲(市町村別・e-stat)'!$A133,'貼_水稲(市町村別・e-stat)'!K$9:K$187,0)),"-")</f>
        <v>-</v>
      </c>
      <c r="J275" t="str">
        <f>IFERROR(INDEX('貼_小麦(市町村別・e-stat)'!$D$9:$D$187,MATCH('貼_小麦(市町村別・e-stat)'!$A133,'貼_小麦(市町村別・e-stat)'!Z$9:Z$187,0)),"-")</f>
        <v>-</v>
      </c>
      <c r="K275" t="str">
        <f>IFERROR(INDEX('貼_小麦(市町村別・e-stat)'!$D$9:$D$187,MATCH('貼_小麦(市町村別・e-stat)'!$A133,'貼_小麦(市町村別・e-stat)'!AA$9:AA$187,0)),"-")</f>
        <v>-</v>
      </c>
      <c r="L275" t="str">
        <f>IFERROR(INDEX('貼_小麦(市町村別・e-stat)'!$D$9:$D$187,MATCH('貼_小麦(市町村別・e-stat)'!$A133,'貼_小麦(市町村別・e-stat)'!AB$9:AB$187,0)),"-")</f>
        <v>-</v>
      </c>
      <c r="M275" t="str">
        <f>IFERROR(INDEX('貼_小麦(市町村別・公表資料)'!$AH$38:$AH$216,MATCH('貼_小麦(市町村別・公表資料)'!$AG162,'貼_小麦(市町村別・公表資料)'!BB$38:BB$216,0)),"-")</f>
        <v>-</v>
      </c>
      <c r="N275" t="str">
        <f>IFERROR(INDEX('貼_小麦(市町村別・公表資料)'!$AH$38:$AH$216,MATCH('貼_小麦(市町村別・公表資料)'!$AG162,'貼_小麦(市町村別・公表資料)'!BH$38:BH$216,0)),"-")</f>
        <v>-</v>
      </c>
      <c r="O275" t="str">
        <f>IFERROR(INDEX('貼_小麦(市町村別・公表資料)'!$AH$38:$AH$216,MATCH('貼_小麦(市町村別・公表資料)'!$AG162,'貼_小麦(市町村別・公表資料)'!BN$38:BN$216,0)),"-")</f>
        <v>-</v>
      </c>
      <c r="P275" t="str">
        <f>IFERROR(INDEX('貼_小麦(市町村別・公表資料)'!$AH$38:$AH$216,MATCH('貼_小麦(市町村別・公表資料)'!$AG162,'貼_小麦(市町村別・公表資料)'!BT$38:BT$216,0)),"-")</f>
        <v>-</v>
      </c>
      <c r="Q275" t="str">
        <f>IFERROR(INDEX('貼_小麦(市町村別・公表資料)'!$AH$38:$AH$216,MATCH('貼_小麦(市町村別・公表資料)'!$AG162,'貼_小麦(市町村別・公表資料)'!BZ$38:BZ$216,0)),"-")</f>
        <v>-</v>
      </c>
      <c r="R275" t="str">
        <f>IFERROR(INDEX('貼_小麦(市町村別・公表資料)'!$AH$38:$AH$216,MATCH('貼_小麦(市町村別・公表資料)'!$AG162,'貼_小麦(市町村別・公表資料)'!CF$38:CF$216,0)),"-")</f>
        <v>-</v>
      </c>
      <c r="S275" t="str">
        <f>IFERROR(INDEX('貼_大豆(市町村別・e-stat)'!$C$9:$C$187,MATCH('貼_大豆(市町村別・e-stat)'!$A133,'貼_大豆(市町村別・e-stat)'!J$9:J$187,0)),"-")</f>
        <v>-</v>
      </c>
      <c r="T275" t="str">
        <f>IFERROR(INDEX('貼_大豆(市町村別・e-stat)'!$C$9:$C$187,MATCH('貼_大豆(市町村別・e-stat)'!$A133,'貼_大豆(市町村別・e-stat)'!K$9:K$187,0)),"-")</f>
        <v>-</v>
      </c>
      <c r="U275" t="str">
        <f>IFERROR(INDEX('貼_大豆(市町村別・e-stat)'!$C$9:$C$187,MATCH('貼_大豆(市町村別・e-stat)'!$A133,'貼_大豆(市町村別・e-stat)'!L$9:L$187,0)),"-")</f>
        <v>-</v>
      </c>
      <c r="V275" t="str">
        <f>IFERROR(INDEX('貼_てんさい(市町村別・e-stat)'!$D$9:$D$187,MATCH('貼_てんさい(市町村別・e-stat)'!$A133,'貼_てんさい(市町村別・e-stat)'!K$9:K$187,0)),"-")</f>
        <v>-</v>
      </c>
      <c r="W275" t="str">
        <f>IFERROR(INDEX('貼_てんさい(市町村別・e-stat)'!$D$9:$D$187,MATCH('貼_てんさい(市町村別・e-stat)'!$A133,'貼_てんさい(市町村別・e-stat)'!L$9:L$187,0)),"-")</f>
        <v>-</v>
      </c>
      <c r="X275" t="str">
        <f>IFERROR(INDEX('貼_てんさい(市町村別・e-stat)'!$D$9:$D$187,MATCH('貼_てんさい(市町村別・e-stat)'!$A133,'貼_てんさい(市町村別・e-stat)'!M$9:M$187,0)),"-")</f>
        <v>-</v>
      </c>
      <c r="Y275" t="str">
        <f>IFERROR(INDEX('貼_そば(市町村別・e-stat)'!$D$9:$D$187,MATCH('貼_そば(市町村別・e-stat)'!$A133,'貼_そば(市町村別・e-stat)'!K$9:K$187,0)),"-")</f>
        <v>-</v>
      </c>
      <c r="Z275" t="str">
        <f>IFERROR(INDEX('貼_そば(市町村別・e-stat)'!$D$9:$D$187,MATCH('貼_そば(市町村別・e-stat)'!$A133,'貼_そば(市町村別・e-stat)'!L$9:L$187,0)),"-")</f>
        <v>-</v>
      </c>
      <c r="AA275" t="str">
        <f>IFERROR(INDEX('貼_そば(市町村別・e-stat)'!$D$9:$D$187,MATCH('貼_そば(市町村別・e-stat)'!$A133,'貼_そば(市町村別・e-stat)'!M$9:M$187,0)),"-")</f>
        <v>-</v>
      </c>
      <c r="AB275" t="str">
        <f>IFERROR(INDEX('貼_ばれいしょ(市町村別・公表資料)'!$M$16:$M$194,MATCH('貼_ばれいしょ(市町村別・公表資料)'!$L140,'貼_ばれいしょ(市町村別・公表資料)'!O$16:O$194,0)),"-")</f>
        <v>-</v>
      </c>
      <c r="AC275" t="str">
        <f>IFERROR(INDEX('貼_ばれいしょ(市町村別・公表資料)'!$M$16:$M$194,MATCH('貼_ばれいしょ(市町村別・公表資料)'!$L140,'貼_ばれいしょ(市町村別・公表資料)'!U$16:U$194,0)),"-")</f>
        <v>-</v>
      </c>
      <c r="AD275" t="str">
        <f>IFERROR(INDEX('貼_ばれいしょ(市町村別・公表資料)'!$M$16:$M$194,MATCH('貼_ばれいしょ(市町村別・公表資料)'!$L140,'貼_ばれいしょ(市町村別・公表資料)'!AA$16:AA$194,0)),"-")</f>
        <v>-</v>
      </c>
      <c r="AE275" t="str">
        <f>IFERROR(INDEX('貼_なたね(市町村別・e-stat)'!$D$9:$D$187,MATCH('貼_なたね(市町村別・e-stat)'!$A133,'貼_なたね(市町村別・e-stat)'!K$9:K$187,0)),"-")</f>
        <v>-</v>
      </c>
      <c r="AF275" t="str">
        <f>IFERROR(INDEX('貼_なたね(市町村別・e-stat)'!$D$9:$D$187,MATCH('貼_なたね(市町村別・e-stat)'!$A133,'貼_なたね(市町村別・e-stat)'!L$9:L$187,0)),"-")</f>
        <v>-</v>
      </c>
      <c r="AG275" t="str">
        <f>IFERROR(INDEX('貼_なたね(市町村別・e-stat)'!$D$9:$D$187,MATCH('貼_なたね(市町村別・e-stat)'!$A133,'貼_なたね(市町村別・e-stat)'!M$9:M$187,0)),"-")</f>
        <v>-</v>
      </c>
    </row>
    <row r="276" spans="3:33">
      <c r="C276">
        <v>126</v>
      </c>
      <c r="D276" t="str">
        <f>IFERROR(INDEX('貼_耕地面積(市町村別・e-stat)'!$D$9:$D$187,MATCH('貼_耕地面積(市町村別・e-stat)'!$A134,'貼_耕地面積(市町村別・e-stat)'!K$9:K$187,0)),"-")</f>
        <v>留寿都村</v>
      </c>
      <c r="E276" t="str">
        <f>IFERROR(INDEX('貼_耕地面積(市町村別・e-stat)'!$D$9:$D$187,MATCH('貼_耕地面積(市町村別・e-stat)'!$A134,'貼_耕地面積(市町村別・e-stat)'!L$9:L$187,0)),"-")</f>
        <v>-</v>
      </c>
      <c r="F276" t="str">
        <f>IFERROR(INDEX('貼_耕地面積(市町村別・e-stat)'!$D$9:$D$187,MATCH('貼_耕地面積(市町村別・e-stat)'!$A134,'貼_耕地面積(市町村別・e-stat)'!M$9:M$187,0)),"-")</f>
        <v>様似町</v>
      </c>
      <c r="G276" t="str">
        <f>IFERROR(INDEX('貼_水稲(市町村別・e-stat)'!$D$9:$D$187,MATCH('貼_水稲(市町村別・e-stat)'!$A134,'貼_水稲(市町村別・e-stat)'!I$9:I$187,0)),"-")</f>
        <v>-</v>
      </c>
      <c r="H276" t="str">
        <f>IFERROR(INDEX('貼_水稲(市町村別・e-stat)'!$D$9:$D$187,MATCH('貼_水稲(市町村別・e-stat)'!$A134,'貼_水稲(市町村別・e-stat)'!J$9:J$187,0)),"-")</f>
        <v>-</v>
      </c>
      <c r="I276" t="str">
        <f>IFERROR(INDEX('貼_水稲(市町村別・e-stat)'!$D$9:$D$187,MATCH('貼_水稲(市町村別・e-stat)'!$A134,'貼_水稲(市町村別・e-stat)'!K$9:K$187,0)),"-")</f>
        <v>-</v>
      </c>
      <c r="J276" t="str">
        <f>IFERROR(INDEX('貼_小麦(市町村別・e-stat)'!$D$9:$D$187,MATCH('貼_小麦(市町村別・e-stat)'!$A134,'貼_小麦(市町村別・e-stat)'!Z$9:Z$187,0)),"-")</f>
        <v>-</v>
      </c>
      <c r="K276" t="str">
        <f>IFERROR(INDEX('貼_小麦(市町村別・e-stat)'!$D$9:$D$187,MATCH('貼_小麦(市町村別・e-stat)'!$A134,'貼_小麦(市町村別・e-stat)'!AA$9:AA$187,0)),"-")</f>
        <v>-</v>
      </c>
      <c r="L276" t="str">
        <f>IFERROR(INDEX('貼_小麦(市町村別・e-stat)'!$D$9:$D$187,MATCH('貼_小麦(市町村別・e-stat)'!$A134,'貼_小麦(市町村別・e-stat)'!AB$9:AB$187,0)),"-")</f>
        <v>-</v>
      </c>
      <c r="M276" t="str">
        <f>IFERROR(INDEX('貼_小麦(市町村別・公表資料)'!$AH$38:$AH$216,MATCH('貼_小麦(市町村別・公表資料)'!$AG163,'貼_小麦(市町村別・公表資料)'!BB$38:BB$216,0)),"-")</f>
        <v>-</v>
      </c>
      <c r="N276" t="str">
        <f>IFERROR(INDEX('貼_小麦(市町村別・公表資料)'!$AH$38:$AH$216,MATCH('貼_小麦(市町村別・公表資料)'!$AG163,'貼_小麦(市町村別・公表資料)'!BH$38:BH$216,0)),"-")</f>
        <v>-</v>
      </c>
      <c r="O276" t="str">
        <f>IFERROR(INDEX('貼_小麦(市町村別・公表資料)'!$AH$38:$AH$216,MATCH('貼_小麦(市町村別・公表資料)'!$AG163,'貼_小麦(市町村別・公表資料)'!BN$38:BN$216,0)),"-")</f>
        <v>-</v>
      </c>
      <c r="P276" t="str">
        <f>IFERROR(INDEX('貼_小麦(市町村別・公表資料)'!$AH$38:$AH$216,MATCH('貼_小麦(市町村別・公表資料)'!$AG163,'貼_小麦(市町村別・公表資料)'!BT$38:BT$216,0)),"-")</f>
        <v>-</v>
      </c>
      <c r="Q276" t="str">
        <f>IFERROR(INDEX('貼_小麦(市町村別・公表資料)'!$AH$38:$AH$216,MATCH('貼_小麦(市町村別・公表資料)'!$AG163,'貼_小麦(市町村別・公表資料)'!BZ$38:BZ$216,0)),"-")</f>
        <v>-</v>
      </c>
      <c r="R276" t="str">
        <f>IFERROR(INDEX('貼_小麦(市町村別・公表資料)'!$AH$38:$AH$216,MATCH('貼_小麦(市町村別・公表資料)'!$AG163,'貼_小麦(市町村別・公表資料)'!CF$38:CF$216,0)),"-")</f>
        <v>-</v>
      </c>
      <c r="S276" t="str">
        <f>IFERROR(INDEX('貼_大豆(市町村別・e-stat)'!$C$9:$C$187,MATCH('貼_大豆(市町村別・e-stat)'!$A134,'貼_大豆(市町村別・e-stat)'!J$9:J$187,0)),"-")</f>
        <v>-</v>
      </c>
      <c r="T276" t="str">
        <f>IFERROR(INDEX('貼_大豆(市町村別・e-stat)'!$C$9:$C$187,MATCH('貼_大豆(市町村別・e-stat)'!$A134,'貼_大豆(市町村別・e-stat)'!K$9:K$187,0)),"-")</f>
        <v>-</v>
      </c>
      <c r="U276" t="str">
        <f>IFERROR(INDEX('貼_大豆(市町村別・e-stat)'!$C$9:$C$187,MATCH('貼_大豆(市町村別・e-stat)'!$A134,'貼_大豆(市町村別・e-stat)'!L$9:L$187,0)),"-")</f>
        <v>-</v>
      </c>
      <c r="V276" t="str">
        <f>IFERROR(INDEX('貼_てんさい(市町村別・e-stat)'!$D$9:$D$187,MATCH('貼_てんさい(市町村別・e-stat)'!$A134,'貼_てんさい(市町村別・e-stat)'!K$9:K$187,0)),"-")</f>
        <v>-</v>
      </c>
      <c r="W276" t="str">
        <f>IFERROR(INDEX('貼_てんさい(市町村別・e-stat)'!$D$9:$D$187,MATCH('貼_てんさい(市町村別・e-stat)'!$A134,'貼_てんさい(市町村別・e-stat)'!L$9:L$187,0)),"-")</f>
        <v>-</v>
      </c>
      <c r="X276" t="str">
        <f>IFERROR(INDEX('貼_てんさい(市町村別・e-stat)'!$D$9:$D$187,MATCH('貼_てんさい(市町村別・e-stat)'!$A134,'貼_てんさい(市町村別・e-stat)'!M$9:M$187,0)),"-")</f>
        <v>-</v>
      </c>
      <c r="Y276" t="str">
        <f>IFERROR(INDEX('貼_そば(市町村別・e-stat)'!$D$9:$D$187,MATCH('貼_そば(市町村別・e-stat)'!$A134,'貼_そば(市町村別・e-stat)'!K$9:K$187,0)),"-")</f>
        <v>-</v>
      </c>
      <c r="Z276" t="str">
        <f>IFERROR(INDEX('貼_そば(市町村別・e-stat)'!$D$9:$D$187,MATCH('貼_そば(市町村別・e-stat)'!$A134,'貼_そば(市町村別・e-stat)'!L$9:L$187,0)),"-")</f>
        <v>-</v>
      </c>
      <c r="AA276" t="str">
        <f>IFERROR(INDEX('貼_そば(市町村別・e-stat)'!$D$9:$D$187,MATCH('貼_そば(市町村別・e-stat)'!$A134,'貼_そば(市町村別・e-stat)'!M$9:M$187,0)),"-")</f>
        <v>-</v>
      </c>
      <c r="AB276" t="str">
        <f>IFERROR(INDEX('貼_ばれいしょ(市町村別・公表資料)'!$M$16:$M$194,MATCH('貼_ばれいしょ(市町村別・公表資料)'!$L141,'貼_ばれいしょ(市町村別・公表資料)'!O$16:O$194,0)),"-")</f>
        <v>-</v>
      </c>
      <c r="AC276" t="str">
        <f>IFERROR(INDEX('貼_ばれいしょ(市町村別・公表資料)'!$M$16:$M$194,MATCH('貼_ばれいしょ(市町村別・公表資料)'!$L141,'貼_ばれいしょ(市町村別・公表資料)'!U$16:U$194,0)),"-")</f>
        <v>-</v>
      </c>
      <c r="AD276" t="str">
        <f>IFERROR(INDEX('貼_ばれいしょ(市町村別・公表資料)'!$M$16:$M$194,MATCH('貼_ばれいしょ(市町村別・公表資料)'!$L141,'貼_ばれいしょ(市町村別・公表資料)'!AA$16:AA$194,0)),"-")</f>
        <v>-</v>
      </c>
      <c r="AE276" t="str">
        <f>IFERROR(INDEX('貼_なたね(市町村別・e-stat)'!$D$9:$D$187,MATCH('貼_なたね(市町村別・e-stat)'!$A134,'貼_なたね(市町村別・e-stat)'!K$9:K$187,0)),"-")</f>
        <v>-</v>
      </c>
      <c r="AF276" t="str">
        <f>IFERROR(INDEX('貼_なたね(市町村別・e-stat)'!$D$9:$D$187,MATCH('貼_なたね(市町村別・e-stat)'!$A134,'貼_なたね(市町村別・e-stat)'!L$9:L$187,0)),"-")</f>
        <v>-</v>
      </c>
      <c r="AG276" t="str">
        <f>IFERROR(INDEX('貼_なたね(市町村別・e-stat)'!$D$9:$D$187,MATCH('貼_なたね(市町村別・e-stat)'!$A134,'貼_なたね(市町村別・e-stat)'!M$9:M$187,0)),"-")</f>
        <v>-</v>
      </c>
    </row>
    <row r="277" spans="3:33">
      <c r="C277">
        <v>127</v>
      </c>
      <c r="D277" t="str">
        <f>IFERROR(INDEX('貼_耕地面積(市町村別・e-stat)'!$D$9:$D$187,MATCH('貼_耕地面積(市町村別・e-stat)'!$A135,'貼_耕地面積(市町村別・e-stat)'!K$9:K$187,0)),"-")</f>
        <v>長万部町</v>
      </c>
      <c r="E277" t="str">
        <f>IFERROR(INDEX('貼_耕地面積(市町村別・e-stat)'!$D$9:$D$187,MATCH('貼_耕地面積(市町村別・e-stat)'!$A135,'貼_耕地面積(市町村別・e-stat)'!L$9:L$187,0)),"-")</f>
        <v>-</v>
      </c>
      <c r="F277" t="str">
        <f>IFERROR(INDEX('貼_耕地面積(市町村別・e-stat)'!$D$9:$D$187,MATCH('貼_耕地面積(市町村別・e-stat)'!$A135,'貼_耕地面積(市町村別・e-stat)'!M$9:M$187,0)),"-")</f>
        <v>釧路町</v>
      </c>
      <c r="G277" t="str">
        <f>IFERROR(INDEX('貼_水稲(市町村別・e-stat)'!$D$9:$D$187,MATCH('貼_水稲(市町村別・e-stat)'!$A135,'貼_水稲(市町村別・e-stat)'!I$9:I$187,0)),"-")</f>
        <v>-</v>
      </c>
      <c r="H277" t="str">
        <f>IFERROR(INDEX('貼_水稲(市町村別・e-stat)'!$D$9:$D$187,MATCH('貼_水稲(市町村別・e-stat)'!$A135,'貼_水稲(市町村別・e-stat)'!J$9:J$187,0)),"-")</f>
        <v>-</v>
      </c>
      <c r="I277" t="str">
        <f>IFERROR(INDEX('貼_水稲(市町村別・e-stat)'!$D$9:$D$187,MATCH('貼_水稲(市町村別・e-stat)'!$A135,'貼_水稲(市町村別・e-stat)'!K$9:K$187,0)),"-")</f>
        <v>-</v>
      </c>
      <c r="J277" t="str">
        <f>IFERROR(INDEX('貼_小麦(市町村別・e-stat)'!$D$9:$D$187,MATCH('貼_小麦(市町村別・e-stat)'!$A135,'貼_小麦(市町村別・e-stat)'!Z$9:Z$187,0)),"-")</f>
        <v>-</v>
      </c>
      <c r="K277" t="str">
        <f>IFERROR(INDEX('貼_小麦(市町村別・e-stat)'!$D$9:$D$187,MATCH('貼_小麦(市町村別・e-stat)'!$A135,'貼_小麦(市町村別・e-stat)'!AA$9:AA$187,0)),"-")</f>
        <v>-</v>
      </c>
      <c r="L277" t="str">
        <f>IFERROR(INDEX('貼_小麦(市町村別・e-stat)'!$D$9:$D$187,MATCH('貼_小麦(市町村別・e-stat)'!$A135,'貼_小麦(市町村別・e-stat)'!AB$9:AB$187,0)),"-")</f>
        <v>-</v>
      </c>
      <c r="M277" t="str">
        <f>IFERROR(INDEX('貼_小麦(市町村別・公表資料)'!$AH$38:$AH$216,MATCH('貼_小麦(市町村別・公表資料)'!$AG164,'貼_小麦(市町村別・公表資料)'!BB$38:BB$216,0)),"-")</f>
        <v>-</v>
      </c>
      <c r="N277" t="str">
        <f>IFERROR(INDEX('貼_小麦(市町村別・公表資料)'!$AH$38:$AH$216,MATCH('貼_小麦(市町村別・公表資料)'!$AG164,'貼_小麦(市町村別・公表資料)'!BH$38:BH$216,0)),"-")</f>
        <v>-</v>
      </c>
      <c r="O277" t="str">
        <f>IFERROR(INDEX('貼_小麦(市町村別・公表資料)'!$AH$38:$AH$216,MATCH('貼_小麦(市町村別・公表資料)'!$AG164,'貼_小麦(市町村別・公表資料)'!BN$38:BN$216,0)),"-")</f>
        <v>-</v>
      </c>
      <c r="P277" t="str">
        <f>IFERROR(INDEX('貼_小麦(市町村別・公表資料)'!$AH$38:$AH$216,MATCH('貼_小麦(市町村別・公表資料)'!$AG164,'貼_小麦(市町村別・公表資料)'!BT$38:BT$216,0)),"-")</f>
        <v>-</v>
      </c>
      <c r="Q277" t="str">
        <f>IFERROR(INDEX('貼_小麦(市町村別・公表資料)'!$AH$38:$AH$216,MATCH('貼_小麦(市町村別・公表資料)'!$AG164,'貼_小麦(市町村別・公表資料)'!BZ$38:BZ$216,0)),"-")</f>
        <v>-</v>
      </c>
      <c r="R277" t="str">
        <f>IFERROR(INDEX('貼_小麦(市町村別・公表資料)'!$AH$38:$AH$216,MATCH('貼_小麦(市町村別・公表資料)'!$AG164,'貼_小麦(市町村別・公表資料)'!CF$38:CF$216,0)),"-")</f>
        <v>-</v>
      </c>
      <c r="S277" t="str">
        <f>IFERROR(INDEX('貼_大豆(市町村別・e-stat)'!$C$9:$C$187,MATCH('貼_大豆(市町村別・e-stat)'!$A135,'貼_大豆(市町村別・e-stat)'!J$9:J$187,0)),"-")</f>
        <v>-</v>
      </c>
      <c r="T277" t="str">
        <f>IFERROR(INDEX('貼_大豆(市町村別・e-stat)'!$C$9:$C$187,MATCH('貼_大豆(市町村別・e-stat)'!$A135,'貼_大豆(市町村別・e-stat)'!K$9:K$187,0)),"-")</f>
        <v>-</v>
      </c>
      <c r="U277" t="str">
        <f>IFERROR(INDEX('貼_大豆(市町村別・e-stat)'!$C$9:$C$187,MATCH('貼_大豆(市町村別・e-stat)'!$A135,'貼_大豆(市町村別・e-stat)'!L$9:L$187,0)),"-")</f>
        <v>-</v>
      </c>
      <c r="V277" t="str">
        <f>IFERROR(INDEX('貼_てんさい(市町村別・e-stat)'!$D$9:$D$187,MATCH('貼_てんさい(市町村別・e-stat)'!$A135,'貼_てんさい(市町村別・e-stat)'!K$9:K$187,0)),"-")</f>
        <v>-</v>
      </c>
      <c r="W277" t="str">
        <f>IFERROR(INDEX('貼_てんさい(市町村別・e-stat)'!$D$9:$D$187,MATCH('貼_てんさい(市町村別・e-stat)'!$A135,'貼_てんさい(市町村別・e-stat)'!L$9:L$187,0)),"-")</f>
        <v>-</v>
      </c>
      <c r="X277" t="str">
        <f>IFERROR(INDEX('貼_てんさい(市町村別・e-stat)'!$D$9:$D$187,MATCH('貼_てんさい(市町村別・e-stat)'!$A135,'貼_てんさい(市町村別・e-stat)'!M$9:M$187,0)),"-")</f>
        <v>-</v>
      </c>
      <c r="Y277" t="str">
        <f>IFERROR(INDEX('貼_そば(市町村別・e-stat)'!$D$9:$D$187,MATCH('貼_そば(市町村別・e-stat)'!$A135,'貼_そば(市町村別・e-stat)'!K$9:K$187,0)),"-")</f>
        <v>-</v>
      </c>
      <c r="Z277" t="str">
        <f>IFERROR(INDEX('貼_そば(市町村別・e-stat)'!$D$9:$D$187,MATCH('貼_そば(市町村別・e-stat)'!$A135,'貼_そば(市町村別・e-stat)'!L$9:L$187,0)),"-")</f>
        <v>-</v>
      </c>
      <c r="AA277" t="str">
        <f>IFERROR(INDEX('貼_そば(市町村別・e-stat)'!$D$9:$D$187,MATCH('貼_そば(市町村別・e-stat)'!$A135,'貼_そば(市町村別・e-stat)'!M$9:M$187,0)),"-")</f>
        <v>-</v>
      </c>
      <c r="AB277" t="str">
        <f>IFERROR(INDEX('貼_ばれいしょ(市町村別・公表資料)'!$M$16:$M$194,MATCH('貼_ばれいしょ(市町村別・公表資料)'!$L142,'貼_ばれいしょ(市町村別・公表資料)'!O$16:O$194,0)),"-")</f>
        <v>-</v>
      </c>
      <c r="AC277" t="str">
        <f>IFERROR(INDEX('貼_ばれいしょ(市町村別・公表資料)'!$M$16:$M$194,MATCH('貼_ばれいしょ(市町村別・公表資料)'!$L142,'貼_ばれいしょ(市町村別・公表資料)'!U$16:U$194,0)),"-")</f>
        <v>-</v>
      </c>
      <c r="AD277" t="str">
        <f>IFERROR(INDEX('貼_ばれいしょ(市町村別・公表資料)'!$M$16:$M$194,MATCH('貼_ばれいしょ(市町村別・公表資料)'!$L142,'貼_ばれいしょ(市町村別・公表資料)'!AA$16:AA$194,0)),"-")</f>
        <v>-</v>
      </c>
      <c r="AE277" t="str">
        <f>IFERROR(INDEX('貼_なたね(市町村別・e-stat)'!$D$9:$D$187,MATCH('貼_なたね(市町村別・e-stat)'!$A135,'貼_なたね(市町村別・e-stat)'!K$9:K$187,0)),"-")</f>
        <v>-</v>
      </c>
      <c r="AF277" t="str">
        <f>IFERROR(INDEX('貼_なたね(市町村別・e-stat)'!$D$9:$D$187,MATCH('貼_なたね(市町村別・e-stat)'!$A135,'貼_なたね(市町村別・e-stat)'!L$9:L$187,0)),"-")</f>
        <v>-</v>
      </c>
      <c r="AG277" t="str">
        <f>IFERROR(INDEX('貼_なたね(市町村別・e-stat)'!$D$9:$D$187,MATCH('貼_なたね(市町村別・e-stat)'!$A135,'貼_なたね(市町村別・e-stat)'!M$9:M$187,0)),"-")</f>
        <v>-</v>
      </c>
    </row>
    <row r="278" spans="3:33">
      <c r="C278">
        <v>128</v>
      </c>
      <c r="D278" t="str">
        <f>IFERROR(INDEX('貼_耕地面積(市町村別・e-stat)'!$D$9:$D$187,MATCH('貼_耕地面積(市町村別・e-stat)'!$A136,'貼_耕地面積(市町村別・e-stat)'!K$9:K$187,0)),"-")</f>
        <v>上川町</v>
      </c>
      <c r="E278" t="str">
        <f>IFERROR(INDEX('貼_耕地面積(市町村別・e-stat)'!$D$9:$D$187,MATCH('貼_耕地面積(市町村別・e-stat)'!$A136,'貼_耕地面積(市町村別・e-stat)'!L$9:L$187,0)),"-")</f>
        <v>-</v>
      </c>
      <c r="F278" t="str">
        <f>IFERROR(INDEX('貼_耕地面積(市町村別・e-stat)'!$D$9:$D$187,MATCH('貼_耕地面積(市町村別・e-stat)'!$A136,'貼_耕地面積(市町村別・e-stat)'!M$9:M$187,0)),"-")</f>
        <v>初山別村</v>
      </c>
      <c r="G278" t="str">
        <f>IFERROR(INDEX('貼_水稲(市町村別・e-stat)'!$D$9:$D$187,MATCH('貼_水稲(市町村別・e-stat)'!$A136,'貼_水稲(市町村別・e-stat)'!I$9:I$187,0)),"-")</f>
        <v>-</v>
      </c>
      <c r="H278" t="str">
        <f>IFERROR(INDEX('貼_水稲(市町村別・e-stat)'!$D$9:$D$187,MATCH('貼_水稲(市町村別・e-stat)'!$A136,'貼_水稲(市町村別・e-stat)'!J$9:J$187,0)),"-")</f>
        <v>-</v>
      </c>
      <c r="I278" t="str">
        <f>IFERROR(INDEX('貼_水稲(市町村別・e-stat)'!$D$9:$D$187,MATCH('貼_水稲(市町村別・e-stat)'!$A136,'貼_水稲(市町村別・e-stat)'!K$9:K$187,0)),"-")</f>
        <v>-</v>
      </c>
      <c r="J278" t="str">
        <f>IFERROR(INDEX('貼_小麦(市町村別・e-stat)'!$D$9:$D$187,MATCH('貼_小麦(市町村別・e-stat)'!$A136,'貼_小麦(市町村別・e-stat)'!Z$9:Z$187,0)),"-")</f>
        <v>-</v>
      </c>
      <c r="K278" t="str">
        <f>IFERROR(INDEX('貼_小麦(市町村別・e-stat)'!$D$9:$D$187,MATCH('貼_小麦(市町村別・e-stat)'!$A136,'貼_小麦(市町村別・e-stat)'!AA$9:AA$187,0)),"-")</f>
        <v>-</v>
      </c>
      <c r="L278" t="str">
        <f>IFERROR(INDEX('貼_小麦(市町村別・e-stat)'!$D$9:$D$187,MATCH('貼_小麦(市町村別・e-stat)'!$A136,'貼_小麦(市町村別・e-stat)'!AB$9:AB$187,0)),"-")</f>
        <v>-</v>
      </c>
      <c r="M278" t="str">
        <f>IFERROR(INDEX('貼_小麦(市町村別・公表資料)'!$AH$38:$AH$216,MATCH('貼_小麦(市町村別・公表資料)'!$AG165,'貼_小麦(市町村別・公表資料)'!BB$38:BB$216,0)),"-")</f>
        <v>-</v>
      </c>
      <c r="N278" t="str">
        <f>IFERROR(INDEX('貼_小麦(市町村別・公表資料)'!$AH$38:$AH$216,MATCH('貼_小麦(市町村別・公表資料)'!$AG165,'貼_小麦(市町村別・公表資料)'!BH$38:BH$216,0)),"-")</f>
        <v>-</v>
      </c>
      <c r="O278" t="str">
        <f>IFERROR(INDEX('貼_小麦(市町村別・公表資料)'!$AH$38:$AH$216,MATCH('貼_小麦(市町村別・公表資料)'!$AG165,'貼_小麦(市町村別・公表資料)'!BN$38:BN$216,0)),"-")</f>
        <v>-</v>
      </c>
      <c r="P278" t="str">
        <f>IFERROR(INDEX('貼_小麦(市町村別・公表資料)'!$AH$38:$AH$216,MATCH('貼_小麦(市町村別・公表資料)'!$AG165,'貼_小麦(市町村別・公表資料)'!BT$38:BT$216,0)),"-")</f>
        <v>-</v>
      </c>
      <c r="Q278" t="str">
        <f>IFERROR(INDEX('貼_小麦(市町村別・公表資料)'!$AH$38:$AH$216,MATCH('貼_小麦(市町村別・公表資料)'!$AG165,'貼_小麦(市町村別・公表資料)'!BZ$38:BZ$216,0)),"-")</f>
        <v>-</v>
      </c>
      <c r="R278" t="str">
        <f>IFERROR(INDEX('貼_小麦(市町村別・公表資料)'!$AH$38:$AH$216,MATCH('貼_小麦(市町村別・公表資料)'!$AG165,'貼_小麦(市町村別・公表資料)'!CF$38:CF$216,0)),"-")</f>
        <v>-</v>
      </c>
      <c r="S278" t="str">
        <f>IFERROR(INDEX('貼_大豆(市町村別・e-stat)'!$C$9:$C$187,MATCH('貼_大豆(市町村別・e-stat)'!$A136,'貼_大豆(市町村別・e-stat)'!J$9:J$187,0)),"-")</f>
        <v>-</v>
      </c>
      <c r="T278" t="str">
        <f>IFERROR(INDEX('貼_大豆(市町村別・e-stat)'!$C$9:$C$187,MATCH('貼_大豆(市町村別・e-stat)'!$A136,'貼_大豆(市町村別・e-stat)'!K$9:K$187,0)),"-")</f>
        <v>-</v>
      </c>
      <c r="U278" t="str">
        <f>IFERROR(INDEX('貼_大豆(市町村別・e-stat)'!$C$9:$C$187,MATCH('貼_大豆(市町村別・e-stat)'!$A136,'貼_大豆(市町村別・e-stat)'!L$9:L$187,0)),"-")</f>
        <v>-</v>
      </c>
      <c r="V278" t="str">
        <f>IFERROR(INDEX('貼_てんさい(市町村別・e-stat)'!$D$9:$D$187,MATCH('貼_てんさい(市町村別・e-stat)'!$A136,'貼_てんさい(市町村別・e-stat)'!K$9:K$187,0)),"-")</f>
        <v>-</v>
      </c>
      <c r="W278" t="str">
        <f>IFERROR(INDEX('貼_てんさい(市町村別・e-stat)'!$D$9:$D$187,MATCH('貼_てんさい(市町村別・e-stat)'!$A136,'貼_てんさい(市町村別・e-stat)'!L$9:L$187,0)),"-")</f>
        <v>-</v>
      </c>
      <c r="X278" t="str">
        <f>IFERROR(INDEX('貼_てんさい(市町村別・e-stat)'!$D$9:$D$187,MATCH('貼_てんさい(市町村別・e-stat)'!$A136,'貼_てんさい(市町村別・e-stat)'!M$9:M$187,0)),"-")</f>
        <v>-</v>
      </c>
      <c r="Y278" t="str">
        <f>IFERROR(INDEX('貼_そば(市町村別・e-stat)'!$D$9:$D$187,MATCH('貼_そば(市町村別・e-stat)'!$A136,'貼_そば(市町村別・e-stat)'!K$9:K$187,0)),"-")</f>
        <v>-</v>
      </c>
      <c r="Z278" t="str">
        <f>IFERROR(INDEX('貼_そば(市町村別・e-stat)'!$D$9:$D$187,MATCH('貼_そば(市町村別・e-stat)'!$A136,'貼_そば(市町村別・e-stat)'!L$9:L$187,0)),"-")</f>
        <v>-</v>
      </c>
      <c r="AA278" t="str">
        <f>IFERROR(INDEX('貼_そば(市町村別・e-stat)'!$D$9:$D$187,MATCH('貼_そば(市町村別・e-stat)'!$A136,'貼_そば(市町村別・e-stat)'!M$9:M$187,0)),"-")</f>
        <v>-</v>
      </c>
      <c r="AB278" t="str">
        <f>IFERROR(INDEX('貼_ばれいしょ(市町村別・公表資料)'!$M$16:$M$194,MATCH('貼_ばれいしょ(市町村別・公表資料)'!$L143,'貼_ばれいしょ(市町村別・公表資料)'!O$16:O$194,0)),"-")</f>
        <v>-</v>
      </c>
      <c r="AC278" t="str">
        <f>IFERROR(INDEX('貼_ばれいしょ(市町村別・公表資料)'!$M$16:$M$194,MATCH('貼_ばれいしょ(市町村別・公表資料)'!$L143,'貼_ばれいしょ(市町村別・公表資料)'!U$16:U$194,0)),"-")</f>
        <v>-</v>
      </c>
      <c r="AD278" t="str">
        <f>IFERROR(INDEX('貼_ばれいしょ(市町村別・公表資料)'!$M$16:$M$194,MATCH('貼_ばれいしょ(市町村別・公表資料)'!$L143,'貼_ばれいしょ(市町村別・公表資料)'!AA$16:AA$194,0)),"-")</f>
        <v>-</v>
      </c>
      <c r="AE278" t="str">
        <f>IFERROR(INDEX('貼_なたね(市町村別・e-stat)'!$D$9:$D$187,MATCH('貼_なたね(市町村別・e-stat)'!$A136,'貼_なたね(市町村別・e-stat)'!K$9:K$187,0)),"-")</f>
        <v>-</v>
      </c>
      <c r="AF278" t="str">
        <f>IFERROR(INDEX('貼_なたね(市町村別・e-stat)'!$D$9:$D$187,MATCH('貼_なたね(市町村別・e-stat)'!$A136,'貼_なたね(市町村別・e-stat)'!L$9:L$187,0)),"-")</f>
        <v>-</v>
      </c>
      <c r="AG278" t="str">
        <f>IFERROR(INDEX('貼_なたね(市町村別・e-stat)'!$D$9:$D$187,MATCH('貼_なたね(市町村別・e-stat)'!$A136,'貼_なたね(市町村別・e-stat)'!M$9:M$187,0)),"-")</f>
        <v>-</v>
      </c>
    </row>
    <row r="279" spans="3:33">
      <c r="C279">
        <v>129</v>
      </c>
      <c r="D279" t="str">
        <f>IFERROR(INDEX('貼_耕地面積(市町村別・e-stat)'!$D$9:$D$187,MATCH('貼_耕地面積(市町村別・e-stat)'!$A137,'貼_耕地面積(市町村別・e-stat)'!K$9:K$187,0)),"-")</f>
        <v>小平町</v>
      </c>
      <c r="E279" t="str">
        <f>IFERROR(INDEX('貼_耕地面積(市町村別・e-stat)'!$D$9:$D$187,MATCH('貼_耕地面積(市町村別・e-stat)'!$A137,'貼_耕地面積(市町村別・e-stat)'!L$9:L$187,0)),"-")</f>
        <v>-</v>
      </c>
      <c r="F279" t="str">
        <f>IFERROR(INDEX('貼_耕地面積(市町村別・e-stat)'!$D$9:$D$187,MATCH('貼_耕地面積(市町村別・e-stat)'!$A137,'貼_耕地面積(市町村別・e-stat)'!M$9:M$187,0)),"-")</f>
        <v>羽幌町</v>
      </c>
      <c r="G279" t="str">
        <f>IFERROR(INDEX('貼_水稲(市町村別・e-stat)'!$D$9:$D$187,MATCH('貼_水稲(市町村別・e-stat)'!$A137,'貼_水稲(市町村別・e-stat)'!I$9:I$187,0)),"-")</f>
        <v>-</v>
      </c>
      <c r="H279" t="str">
        <f>IFERROR(INDEX('貼_水稲(市町村別・e-stat)'!$D$9:$D$187,MATCH('貼_水稲(市町村別・e-stat)'!$A137,'貼_水稲(市町村別・e-stat)'!J$9:J$187,0)),"-")</f>
        <v>-</v>
      </c>
      <c r="I279" t="str">
        <f>IFERROR(INDEX('貼_水稲(市町村別・e-stat)'!$D$9:$D$187,MATCH('貼_水稲(市町村別・e-stat)'!$A137,'貼_水稲(市町村別・e-stat)'!K$9:K$187,0)),"-")</f>
        <v>-</v>
      </c>
      <c r="J279" t="str">
        <f>IFERROR(INDEX('貼_小麦(市町村別・e-stat)'!$D$9:$D$187,MATCH('貼_小麦(市町村別・e-stat)'!$A137,'貼_小麦(市町村別・e-stat)'!Z$9:Z$187,0)),"-")</f>
        <v>-</v>
      </c>
      <c r="K279" t="str">
        <f>IFERROR(INDEX('貼_小麦(市町村別・e-stat)'!$D$9:$D$187,MATCH('貼_小麦(市町村別・e-stat)'!$A137,'貼_小麦(市町村別・e-stat)'!AA$9:AA$187,0)),"-")</f>
        <v>-</v>
      </c>
      <c r="L279" t="str">
        <f>IFERROR(INDEX('貼_小麦(市町村別・e-stat)'!$D$9:$D$187,MATCH('貼_小麦(市町村別・e-stat)'!$A137,'貼_小麦(市町村別・e-stat)'!AB$9:AB$187,0)),"-")</f>
        <v>-</v>
      </c>
      <c r="M279" t="str">
        <f>IFERROR(INDEX('貼_小麦(市町村別・公表資料)'!$AH$38:$AH$216,MATCH('貼_小麦(市町村別・公表資料)'!$AG166,'貼_小麦(市町村別・公表資料)'!BB$38:BB$216,0)),"-")</f>
        <v>-</v>
      </c>
      <c r="N279" t="str">
        <f>IFERROR(INDEX('貼_小麦(市町村別・公表資料)'!$AH$38:$AH$216,MATCH('貼_小麦(市町村別・公表資料)'!$AG166,'貼_小麦(市町村別・公表資料)'!BH$38:BH$216,0)),"-")</f>
        <v>-</v>
      </c>
      <c r="O279" t="str">
        <f>IFERROR(INDEX('貼_小麦(市町村別・公表資料)'!$AH$38:$AH$216,MATCH('貼_小麦(市町村別・公表資料)'!$AG166,'貼_小麦(市町村別・公表資料)'!BN$38:BN$216,0)),"-")</f>
        <v>-</v>
      </c>
      <c r="P279" t="str">
        <f>IFERROR(INDEX('貼_小麦(市町村別・公表資料)'!$AH$38:$AH$216,MATCH('貼_小麦(市町村別・公表資料)'!$AG166,'貼_小麦(市町村別・公表資料)'!BT$38:BT$216,0)),"-")</f>
        <v>-</v>
      </c>
      <c r="Q279" t="str">
        <f>IFERROR(INDEX('貼_小麦(市町村別・公表資料)'!$AH$38:$AH$216,MATCH('貼_小麦(市町村別・公表資料)'!$AG166,'貼_小麦(市町村別・公表資料)'!BZ$38:BZ$216,0)),"-")</f>
        <v>-</v>
      </c>
      <c r="R279" t="str">
        <f>IFERROR(INDEX('貼_小麦(市町村別・公表資料)'!$AH$38:$AH$216,MATCH('貼_小麦(市町村別・公表資料)'!$AG166,'貼_小麦(市町村別・公表資料)'!CF$38:CF$216,0)),"-")</f>
        <v>-</v>
      </c>
      <c r="S279" t="str">
        <f>IFERROR(INDEX('貼_大豆(市町村別・e-stat)'!$C$9:$C$187,MATCH('貼_大豆(市町村別・e-stat)'!$A137,'貼_大豆(市町村別・e-stat)'!J$9:J$187,0)),"-")</f>
        <v>-</v>
      </c>
      <c r="T279" t="str">
        <f>IFERROR(INDEX('貼_大豆(市町村別・e-stat)'!$C$9:$C$187,MATCH('貼_大豆(市町村別・e-stat)'!$A137,'貼_大豆(市町村別・e-stat)'!K$9:K$187,0)),"-")</f>
        <v>-</v>
      </c>
      <c r="U279" t="str">
        <f>IFERROR(INDEX('貼_大豆(市町村別・e-stat)'!$C$9:$C$187,MATCH('貼_大豆(市町村別・e-stat)'!$A137,'貼_大豆(市町村別・e-stat)'!L$9:L$187,0)),"-")</f>
        <v>-</v>
      </c>
      <c r="V279" t="str">
        <f>IFERROR(INDEX('貼_てんさい(市町村別・e-stat)'!$D$9:$D$187,MATCH('貼_てんさい(市町村別・e-stat)'!$A137,'貼_てんさい(市町村別・e-stat)'!K$9:K$187,0)),"-")</f>
        <v>-</v>
      </c>
      <c r="W279" t="str">
        <f>IFERROR(INDEX('貼_てんさい(市町村別・e-stat)'!$D$9:$D$187,MATCH('貼_てんさい(市町村別・e-stat)'!$A137,'貼_てんさい(市町村別・e-stat)'!L$9:L$187,0)),"-")</f>
        <v>-</v>
      </c>
      <c r="X279" t="str">
        <f>IFERROR(INDEX('貼_てんさい(市町村別・e-stat)'!$D$9:$D$187,MATCH('貼_てんさい(市町村別・e-stat)'!$A137,'貼_てんさい(市町村別・e-stat)'!M$9:M$187,0)),"-")</f>
        <v>-</v>
      </c>
      <c r="Y279" t="str">
        <f>IFERROR(INDEX('貼_そば(市町村別・e-stat)'!$D$9:$D$187,MATCH('貼_そば(市町村別・e-stat)'!$A137,'貼_そば(市町村別・e-stat)'!K$9:K$187,0)),"-")</f>
        <v>-</v>
      </c>
      <c r="Z279" t="str">
        <f>IFERROR(INDEX('貼_そば(市町村別・e-stat)'!$D$9:$D$187,MATCH('貼_そば(市町村別・e-stat)'!$A137,'貼_そば(市町村別・e-stat)'!L$9:L$187,0)),"-")</f>
        <v>-</v>
      </c>
      <c r="AA279" t="str">
        <f>IFERROR(INDEX('貼_そば(市町村別・e-stat)'!$D$9:$D$187,MATCH('貼_そば(市町村別・e-stat)'!$A137,'貼_そば(市町村別・e-stat)'!M$9:M$187,0)),"-")</f>
        <v>-</v>
      </c>
      <c r="AB279" t="str">
        <f>IFERROR(INDEX('貼_ばれいしょ(市町村別・公表資料)'!$M$16:$M$194,MATCH('貼_ばれいしょ(市町村別・公表資料)'!$L144,'貼_ばれいしょ(市町村別・公表資料)'!O$16:O$194,0)),"-")</f>
        <v>-</v>
      </c>
      <c r="AC279" t="str">
        <f>IFERROR(INDEX('貼_ばれいしょ(市町村別・公表資料)'!$M$16:$M$194,MATCH('貼_ばれいしょ(市町村別・公表資料)'!$L144,'貼_ばれいしょ(市町村別・公表資料)'!U$16:U$194,0)),"-")</f>
        <v>-</v>
      </c>
      <c r="AD279" t="str">
        <f>IFERROR(INDEX('貼_ばれいしょ(市町村別・公表資料)'!$M$16:$M$194,MATCH('貼_ばれいしょ(市町村別・公表資料)'!$L144,'貼_ばれいしょ(市町村別・公表資料)'!AA$16:AA$194,0)),"-")</f>
        <v>-</v>
      </c>
      <c r="AE279" t="str">
        <f>IFERROR(INDEX('貼_なたね(市町村別・e-stat)'!$D$9:$D$187,MATCH('貼_なたね(市町村別・e-stat)'!$A137,'貼_なたね(市町村別・e-stat)'!K$9:K$187,0)),"-")</f>
        <v>-</v>
      </c>
      <c r="AF279" t="str">
        <f>IFERROR(INDEX('貼_なたね(市町村別・e-stat)'!$D$9:$D$187,MATCH('貼_なたね(市町村別・e-stat)'!$A137,'貼_なたね(市町村別・e-stat)'!L$9:L$187,0)),"-")</f>
        <v>-</v>
      </c>
      <c r="AG279" t="str">
        <f>IFERROR(INDEX('貼_なたね(市町村別・e-stat)'!$D$9:$D$187,MATCH('貼_なたね(市町村別・e-stat)'!$A137,'貼_なたね(市町村別・e-stat)'!M$9:M$187,0)),"-")</f>
        <v>-</v>
      </c>
    </row>
    <row r="280" spans="3:33">
      <c r="C280">
        <v>130</v>
      </c>
      <c r="D280" t="str">
        <f>IFERROR(INDEX('貼_耕地面積(市町村別・e-stat)'!$D$9:$D$187,MATCH('貼_耕地面積(市町村別・e-stat)'!$A138,'貼_耕地面積(市町村別・e-stat)'!K$9:K$187,0)),"-")</f>
        <v>奈井江町</v>
      </c>
      <c r="E280" t="str">
        <f>IFERROR(INDEX('貼_耕地面積(市町村別・e-stat)'!$D$9:$D$187,MATCH('貼_耕地面積(市町村別・e-stat)'!$A138,'貼_耕地面積(市町村別・e-stat)'!L$9:L$187,0)),"-")</f>
        <v>-</v>
      </c>
      <c r="F280" t="str">
        <f>IFERROR(INDEX('貼_耕地面積(市町村別・e-stat)'!$D$9:$D$187,MATCH('貼_耕地面積(市町村別・e-stat)'!$A138,'貼_耕地面積(市町村別・e-stat)'!M$9:M$187,0)),"-")</f>
        <v>東神楽町</v>
      </c>
      <c r="G280" t="str">
        <f>IFERROR(INDEX('貼_水稲(市町村別・e-stat)'!$D$9:$D$187,MATCH('貼_水稲(市町村別・e-stat)'!$A138,'貼_水稲(市町村別・e-stat)'!I$9:I$187,0)),"-")</f>
        <v>-</v>
      </c>
      <c r="H280" t="str">
        <f>IFERROR(INDEX('貼_水稲(市町村別・e-stat)'!$D$9:$D$187,MATCH('貼_水稲(市町村別・e-stat)'!$A138,'貼_水稲(市町村別・e-stat)'!J$9:J$187,0)),"-")</f>
        <v>-</v>
      </c>
      <c r="I280" t="str">
        <f>IFERROR(INDEX('貼_水稲(市町村別・e-stat)'!$D$9:$D$187,MATCH('貼_水稲(市町村別・e-stat)'!$A138,'貼_水稲(市町村別・e-stat)'!K$9:K$187,0)),"-")</f>
        <v>-</v>
      </c>
      <c r="J280" t="str">
        <f>IFERROR(INDEX('貼_小麦(市町村別・e-stat)'!$D$9:$D$187,MATCH('貼_小麦(市町村別・e-stat)'!$A138,'貼_小麦(市町村別・e-stat)'!Z$9:Z$187,0)),"-")</f>
        <v>-</v>
      </c>
      <c r="K280" t="str">
        <f>IFERROR(INDEX('貼_小麦(市町村別・e-stat)'!$D$9:$D$187,MATCH('貼_小麦(市町村別・e-stat)'!$A138,'貼_小麦(市町村別・e-stat)'!AA$9:AA$187,0)),"-")</f>
        <v>-</v>
      </c>
      <c r="L280" t="str">
        <f>IFERROR(INDEX('貼_小麦(市町村別・e-stat)'!$D$9:$D$187,MATCH('貼_小麦(市町村別・e-stat)'!$A138,'貼_小麦(市町村別・e-stat)'!AB$9:AB$187,0)),"-")</f>
        <v>-</v>
      </c>
      <c r="M280" t="str">
        <f>IFERROR(INDEX('貼_小麦(市町村別・公表資料)'!$AH$38:$AH$216,MATCH('貼_小麦(市町村別・公表資料)'!$AG167,'貼_小麦(市町村別・公表資料)'!BB$38:BB$216,0)),"-")</f>
        <v>-</v>
      </c>
      <c r="N280" t="str">
        <f>IFERROR(INDEX('貼_小麦(市町村別・公表資料)'!$AH$38:$AH$216,MATCH('貼_小麦(市町村別・公表資料)'!$AG167,'貼_小麦(市町村別・公表資料)'!BH$38:BH$216,0)),"-")</f>
        <v>-</v>
      </c>
      <c r="O280" t="str">
        <f>IFERROR(INDEX('貼_小麦(市町村別・公表資料)'!$AH$38:$AH$216,MATCH('貼_小麦(市町村別・公表資料)'!$AG167,'貼_小麦(市町村別・公表資料)'!BN$38:BN$216,0)),"-")</f>
        <v>-</v>
      </c>
      <c r="P280" t="str">
        <f>IFERROR(INDEX('貼_小麦(市町村別・公表資料)'!$AH$38:$AH$216,MATCH('貼_小麦(市町村別・公表資料)'!$AG167,'貼_小麦(市町村別・公表資料)'!BT$38:BT$216,0)),"-")</f>
        <v>-</v>
      </c>
      <c r="Q280" t="str">
        <f>IFERROR(INDEX('貼_小麦(市町村別・公表資料)'!$AH$38:$AH$216,MATCH('貼_小麦(市町村別・公表資料)'!$AG167,'貼_小麦(市町村別・公表資料)'!BZ$38:BZ$216,0)),"-")</f>
        <v>-</v>
      </c>
      <c r="R280" t="str">
        <f>IFERROR(INDEX('貼_小麦(市町村別・公表資料)'!$AH$38:$AH$216,MATCH('貼_小麦(市町村別・公表資料)'!$AG167,'貼_小麦(市町村別・公表資料)'!CF$38:CF$216,0)),"-")</f>
        <v>-</v>
      </c>
      <c r="S280" t="str">
        <f>IFERROR(INDEX('貼_大豆(市町村別・e-stat)'!$C$9:$C$187,MATCH('貼_大豆(市町村別・e-stat)'!$A138,'貼_大豆(市町村別・e-stat)'!J$9:J$187,0)),"-")</f>
        <v>-</v>
      </c>
      <c r="T280" t="str">
        <f>IFERROR(INDEX('貼_大豆(市町村別・e-stat)'!$C$9:$C$187,MATCH('貼_大豆(市町村別・e-stat)'!$A138,'貼_大豆(市町村別・e-stat)'!K$9:K$187,0)),"-")</f>
        <v>-</v>
      </c>
      <c r="U280" t="str">
        <f>IFERROR(INDEX('貼_大豆(市町村別・e-stat)'!$C$9:$C$187,MATCH('貼_大豆(市町村別・e-stat)'!$A138,'貼_大豆(市町村別・e-stat)'!L$9:L$187,0)),"-")</f>
        <v>-</v>
      </c>
      <c r="V280" t="str">
        <f>IFERROR(INDEX('貼_てんさい(市町村別・e-stat)'!$D$9:$D$187,MATCH('貼_てんさい(市町村別・e-stat)'!$A138,'貼_てんさい(市町村別・e-stat)'!K$9:K$187,0)),"-")</f>
        <v>-</v>
      </c>
      <c r="W280" t="str">
        <f>IFERROR(INDEX('貼_てんさい(市町村別・e-stat)'!$D$9:$D$187,MATCH('貼_てんさい(市町村別・e-stat)'!$A138,'貼_てんさい(市町村別・e-stat)'!L$9:L$187,0)),"-")</f>
        <v>-</v>
      </c>
      <c r="X280" t="str">
        <f>IFERROR(INDEX('貼_てんさい(市町村別・e-stat)'!$D$9:$D$187,MATCH('貼_てんさい(市町村別・e-stat)'!$A138,'貼_てんさい(市町村別・e-stat)'!M$9:M$187,0)),"-")</f>
        <v>-</v>
      </c>
      <c r="Y280" t="str">
        <f>IFERROR(INDEX('貼_そば(市町村別・e-stat)'!$D$9:$D$187,MATCH('貼_そば(市町村別・e-stat)'!$A138,'貼_そば(市町村別・e-stat)'!K$9:K$187,0)),"-")</f>
        <v>-</v>
      </c>
      <c r="Z280" t="str">
        <f>IFERROR(INDEX('貼_そば(市町村別・e-stat)'!$D$9:$D$187,MATCH('貼_そば(市町村別・e-stat)'!$A138,'貼_そば(市町村別・e-stat)'!L$9:L$187,0)),"-")</f>
        <v>-</v>
      </c>
      <c r="AA280" t="str">
        <f>IFERROR(INDEX('貼_そば(市町村別・e-stat)'!$D$9:$D$187,MATCH('貼_そば(市町村別・e-stat)'!$A138,'貼_そば(市町村別・e-stat)'!M$9:M$187,0)),"-")</f>
        <v>-</v>
      </c>
      <c r="AB280" t="str">
        <f>IFERROR(INDEX('貼_ばれいしょ(市町村別・公表資料)'!$M$16:$M$194,MATCH('貼_ばれいしょ(市町村別・公表資料)'!$L145,'貼_ばれいしょ(市町村別・公表資料)'!O$16:O$194,0)),"-")</f>
        <v>-</v>
      </c>
      <c r="AC280" t="str">
        <f>IFERROR(INDEX('貼_ばれいしょ(市町村別・公表資料)'!$M$16:$M$194,MATCH('貼_ばれいしょ(市町村別・公表資料)'!$L145,'貼_ばれいしょ(市町村別・公表資料)'!U$16:U$194,0)),"-")</f>
        <v>-</v>
      </c>
      <c r="AD280" t="str">
        <f>IFERROR(INDEX('貼_ばれいしょ(市町村別・公表資料)'!$M$16:$M$194,MATCH('貼_ばれいしょ(市町村別・公表資料)'!$L145,'貼_ばれいしょ(市町村別・公表資料)'!AA$16:AA$194,0)),"-")</f>
        <v>-</v>
      </c>
      <c r="AE280" t="str">
        <f>IFERROR(INDEX('貼_なたね(市町村別・e-stat)'!$D$9:$D$187,MATCH('貼_なたね(市町村別・e-stat)'!$A138,'貼_なたね(市町村別・e-stat)'!K$9:K$187,0)),"-")</f>
        <v>-</v>
      </c>
      <c r="AF280" t="str">
        <f>IFERROR(INDEX('貼_なたね(市町村別・e-stat)'!$D$9:$D$187,MATCH('貼_なたね(市町村別・e-stat)'!$A138,'貼_なたね(市町村別・e-stat)'!L$9:L$187,0)),"-")</f>
        <v>-</v>
      </c>
      <c r="AG280" t="str">
        <f>IFERROR(INDEX('貼_なたね(市町村別・e-stat)'!$D$9:$D$187,MATCH('貼_なたね(市町村別・e-stat)'!$A138,'貼_なたね(市町村別・e-stat)'!M$9:M$187,0)),"-")</f>
        <v>-</v>
      </c>
    </row>
    <row r="281" spans="3:33">
      <c r="C281">
        <v>131</v>
      </c>
      <c r="D281" t="str">
        <f>IFERROR(INDEX('貼_耕地面積(市町村別・e-stat)'!$D$9:$D$187,MATCH('貼_耕地面積(市町村別・e-stat)'!$A139,'貼_耕地面積(市町村別・e-stat)'!K$9:K$187,0)),"-")</f>
        <v>函館市</v>
      </c>
      <c r="E281" t="str">
        <f>IFERROR(INDEX('貼_耕地面積(市町村別・e-stat)'!$D$9:$D$187,MATCH('貼_耕地面積(市町村別・e-stat)'!$A139,'貼_耕地面積(市町村別・e-stat)'!L$9:L$187,0)),"-")</f>
        <v>-</v>
      </c>
      <c r="F281" t="str">
        <f>IFERROR(INDEX('貼_耕地面積(市町村別・e-stat)'!$D$9:$D$187,MATCH('貼_耕地面積(市町村別・e-stat)'!$A139,'貼_耕地面積(市町村別・e-stat)'!M$9:M$187,0)),"-")</f>
        <v>積丹町</v>
      </c>
      <c r="G281" t="str">
        <f>IFERROR(INDEX('貼_水稲(市町村別・e-stat)'!$D$9:$D$187,MATCH('貼_水稲(市町村別・e-stat)'!$A139,'貼_水稲(市町村別・e-stat)'!I$9:I$187,0)),"-")</f>
        <v>-</v>
      </c>
      <c r="H281" t="str">
        <f>IFERROR(INDEX('貼_水稲(市町村別・e-stat)'!$D$9:$D$187,MATCH('貼_水稲(市町村別・e-stat)'!$A139,'貼_水稲(市町村別・e-stat)'!J$9:J$187,0)),"-")</f>
        <v>-</v>
      </c>
      <c r="I281" t="str">
        <f>IFERROR(INDEX('貼_水稲(市町村別・e-stat)'!$D$9:$D$187,MATCH('貼_水稲(市町村別・e-stat)'!$A139,'貼_水稲(市町村別・e-stat)'!K$9:K$187,0)),"-")</f>
        <v>-</v>
      </c>
      <c r="J281" t="str">
        <f>IFERROR(INDEX('貼_小麦(市町村別・e-stat)'!$D$9:$D$187,MATCH('貼_小麦(市町村別・e-stat)'!$A139,'貼_小麦(市町村別・e-stat)'!Z$9:Z$187,0)),"-")</f>
        <v>-</v>
      </c>
      <c r="K281" t="str">
        <f>IFERROR(INDEX('貼_小麦(市町村別・e-stat)'!$D$9:$D$187,MATCH('貼_小麦(市町村別・e-stat)'!$A139,'貼_小麦(市町村別・e-stat)'!AA$9:AA$187,0)),"-")</f>
        <v>-</v>
      </c>
      <c r="L281" t="str">
        <f>IFERROR(INDEX('貼_小麦(市町村別・e-stat)'!$D$9:$D$187,MATCH('貼_小麦(市町村別・e-stat)'!$A139,'貼_小麦(市町村別・e-stat)'!AB$9:AB$187,0)),"-")</f>
        <v>-</v>
      </c>
      <c r="M281" t="str">
        <f>IFERROR(INDEX('貼_小麦(市町村別・公表資料)'!$AH$38:$AH$216,MATCH('貼_小麦(市町村別・公表資料)'!$AG168,'貼_小麦(市町村別・公表資料)'!BB$38:BB$216,0)),"-")</f>
        <v>-</v>
      </c>
      <c r="N281" t="str">
        <f>IFERROR(INDEX('貼_小麦(市町村別・公表資料)'!$AH$38:$AH$216,MATCH('貼_小麦(市町村別・公表資料)'!$AG168,'貼_小麦(市町村別・公表資料)'!BH$38:BH$216,0)),"-")</f>
        <v>-</v>
      </c>
      <c r="O281" t="str">
        <f>IFERROR(INDEX('貼_小麦(市町村別・公表資料)'!$AH$38:$AH$216,MATCH('貼_小麦(市町村別・公表資料)'!$AG168,'貼_小麦(市町村別・公表資料)'!BN$38:BN$216,0)),"-")</f>
        <v>-</v>
      </c>
      <c r="P281" t="str">
        <f>IFERROR(INDEX('貼_小麦(市町村別・公表資料)'!$AH$38:$AH$216,MATCH('貼_小麦(市町村別・公表資料)'!$AG168,'貼_小麦(市町村別・公表資料)'!BT$38:BT$216,0)),"-")</f>
        <v>-</v>
      </c>
      <c r="Q281" t="str">
        <f>IFERROR(INDEX('貼_小麦(市町村別・公表資料)'!$AH$38:$AH$216,MATCH('貼_小麦(市町村別・公表資料)'!$AG168,'貼_小麦(市町村別・公表資料)'!BZ$38:BZ$216,0)),"-")</f>
        <v>-</v>
      </c>
      <c r="R281" t="str">
        <f>IFERROR(INDEX('貼_小麦(市町村別・公表資料)'!$AH$38:$AH$216,MATCH('貼_小麦(市町村別・公表資料)'!$AG168,'貼_小麦(市町村別・公表資料)'!CF$38:CF$216,0)),"-")</f>
        <v>-</v>
      </c>
      <c r="S281" t="str">
        <f>IFERROR(INDEX('貼_大豆(市町村別・e-stat)'!$C$9:$C$187,MATCH('貼_大豆(市町村別・e-stat)'!$A139,'貼_大豆(市町村別・e-stat)'!J$9:J$187,0)),"-")</f>
        <v>-</v>
      </c>
      <c r="T281" t="str">
        <f>IFERROR(INDEX('貼_大豆(市町村別・e-stat)'!$C$9:$C$187,MATCH('貼_大豆(市町村別・e-stat)'!$A139,'貼_大豆(市町村別・e-stat)'!K$9:K$187,0)),"-")</f>
        <v>-</v>
      </c>
      <c r="U281" t="str">
        <f>IFERROR(INDEX('貼_大豆(市町村別・e-stat)'!$C$9:$C$187,MATCH('貼_大豆(市町村別・e-stat)'!$A139,'貼_大豆(市町村別・e-stat)'!L$9:L$187,0)),"-")</f>
        <v>-</v>
      </c>
      <c r="V281" t="str">
        <f>IFERROR(INDEX('貼_てんさい(市町村別・e-stat)'!$D$9:$D$187,MATCH('貼_てんさい(市町村別・e-stat)'!$A139,'貼_てんさい(市町村別・e-stat)'!K$9:K$187,0)),"-")</f>
        <v>-</v>
      </c>
      <c r="W281" t="str">
        <f>IFERROR(INDEX('貼_てんさい(市町村別・e-stat)'!$D$9:$D$187,MATCH('貼_てんさい(市町村別・e-stat)'!$A139,'貼_てんさい(市町村別・e-stat)'!L$9:L$187,0)),"-")</f>
        <v>-</v>
      </c>
      <c r="X281" t="str">
        <f>IFERROR(INDEX('貼_てんさい(市町村別・e-stat)'!$D$9:$D$187,MATCH('貼_てんさい(市町村別・e-stat)'!$A139,'貼_てんさい(市町村別・e-stat)'!M$9:M$187,0)),"-")</f>
        <v>-</v>
      </c>
      <c r="Y281" t="str">
        <f>IFERROR(INDEX('貼_そば(市町村別・e-stat)'!$D$9:$D$187,MATCH('貼_そば(市町村別・e-stat)'!$A139,'貼_そば(市町村別・e-stat)'!K$9:K$187,0)),"-")</f>
        <v>-</v>
      </c>
      <c r="Z281" t="str">
        <f>IFERROR(INDEX('貼_そば(市町村別・e-stat)'!$D$9:$D$187,MATCH('貼_そば(市町村別・e-stat)'!$A139,'貼_そば(市町村別・e-stat)'!L$9:L$187,0)),"-")</f>
        <v>-</v>
      </c>
      <c r="AA281" t="str">
        <f>IFERROR(INDEX('貼_そば(市町村別・e-stat)'!$D$9:$D$187,MATCH('貼_そば(市町村別・e-stat)'!$A139,'貼_そば(市町村別・e-stat)'!M$9:M$187,0)),"-")</f>
        <v>-</v>
      </c>
      <c r="AB281" t="str">
        <f>IFERROR(INDEX('貼_ばれいしょ(市町村別・公表資料)'!$M$16:$M$194,MATCH('貼_ばれいしょ(市町村別・公表資料)'!$L146,'貼_ばれいしょ(市町村別・公表資料)'!O$16:O$194,0)),"-")</f>
        <v>-</v>
      </c>
      <c r="AC281" t="str">
        <f>IFERROR(INDEX('貼_ばれいしょ(市町村別・公表資料)'!$M$16:$M$194,MATCH('貼_ばれいしょ(市町村別・公表資料)'!$L146,'貼_ばれいしょ(市町村別・公表資料)'!U$16:U$194,0)),"-")</f>
        <v>-</v>
      </c>
      <c r="AD281" t="str">
        <f>IFERROR(INDEX('貼_ばれいしょ(市町村別・公表資料)'!$M$16:$M$194,MATCH('貼_ばれいしょ(市町村別・公表資料)'!$L146,'貼_ばれいしょ(市町村別・公表資料)'!AA$16:AA$194,0)),"-")</f>
        <v>-</v>
      </c>
      <c r="AE281" t="str">
        <f>IFERROR(INDEX('貼_なたね(市町村別・e-stat)'!$D$9:$D$187,MATCH('貼_なたね(市町村別・e-stat)'!$A139,'貼_なたね(市町村別・e-stat)'!K$9:K$187,0)),"-")</f>
        <v>-</v>
      </c>
      <c r="AF281" t="str">
        <f>IFERROR(INDEX('貼_なたね(市町村別・e-stat)'!$D$9:$D$187,MATCH('貼_なたね(市町村別・e-stat)'!$A139,'貼_なたね(市町村別・e-stat)'!L$9:L$187,0)),"-")</f>
        <v>-</v>
      </c>
      <c r="AG281" t="str">
        <f>IFERROR(INDEX('貼_なたね(市町村別・e-stat)'!$D$9:$D$187,MATCH('貼_なたね(市町村別・e-stat)'!$A139,'貼_なたね(市町村別・e-stat)'!M$9:M$187,0)),"-")</f>
        <v>-</v>
      </c>
    </row>
    <row r="282" spans="3:33">
      <c r="C282">
        <v>132</v>
      </c>
      <c r="D282" t="str">
        <f>IFERROR(INDEX('貼_耕地面積(市町村別・e-stat)'!$D$9:$D$187,MATCH('貼_耕地面積(市町村別・e-stat)'!$A140,'貼_耕地面積(市町村別・e-stat)'!K$9:K$187,0)),"-")</f>
        <v>豊浦町</v>
      </c>
      <c r="E282" t="str">
        <f>IFERROR(INDEX('貼_耕地面積(市町村別・e-stat)'!$D$9:$D$187,MATCH('貼_耕地面積(市町村別・e-stat)'!$A140,'貼_耕地面積(市町村別・e-stat)'!L$9:L$187,0)),"-")</f>
        <v>-</v>
      </c>
      <c r="F282" t="str">
        <f>IFERROR(INDEX('貼_耕地面積(市町村別・e-stat)'!$D$9:$D$187,MATCH('貼_耕地面積(市町村別・e-stat)'!$A140,'貼_耕地面積(市町村別・e-stat)'!M$9:M$187,0)),"-")</f>
        <v>三笠市</v>
      </c>
      <c r="G282" t="str">
        <f>IFERROR(INDEX('貼_水稲(市町村別・e-stat)'!$D$9:$D$187,MATCH('貼_水稲(市町村別・e-stat)'!$A140,'貼_水稲(市町村別・e-stat)'!I$9:I$187,0)),"-")</f>
        <v>-</v>
      </c>
      <c r="H282" t="str">
        <f>IFERROR(INDEX('貼_水稲(市町村別・e-stat)'!$D$9:$D$187,MATCH('貼_水稲(市町村別・e-stat)'!$A140,'貼_水稲(市町村別・e-stat)'!J$9:J$187,0)),"-")</f>
        <v>-</v>
      </c>
      <c r="I282" t="str">
        <f>IFERROR(INDEX('貼_水稲(市町村別・e-stat)'!$D$9:$D$187,MATCH('貼_水稲(市町村別・e-stat)'!$A140,'貼_水稲(市町村別・e-stat)'!K$9:K$187,0)),"-")</f>
        <v>-</v>
      </c>
      <c r="J282" t="str">
        <f>IFERROR(INDEX('貼_小麦(市町村別・e-stat)'!$D$9:$D$187,MATCH('貼_小麦(市町村別・e-stat)'!$A140,'貼_小麦(市町村別・e-stat)'!Z$9:Z$187,0)),"-")</f>
        <v>-</v>
      </c>
      <c r="K282" t="str">
        <f>IFERROR(INDEX('貼_小麦(市町村別・e-stat)'!$D$9:$D$187,MATCH('貼_小麦(市町村別・e-stat)'!$A140,'貼_小麦(市町村別・e-stat)'!AA$9:AA$187,0)),"-")</f>
        <v>-</v>
      </c>
      <c r="L282" t="str">
        <f>IFERROR(INDEX('貼_小麦(市町村別・e-stat)'!$D$9:$D$187,MATCH('貼_小麦(市町村別・e-stat)'!$A140,'貼_小麦(市町村別・e-stat)'!AB$9:AB$187,0)),"-")</f>
        <v>-</v>
      </c>
      <c r="M282" t="str">
        <f>IFERROR(INDEX('貼_小麦(市町村別・公表資料)'!$AH$38:$AH$216,MATCH('貼_小麦(市町村別・公表資料)'!$AG169,'貼_小麦(市町村別・公表資料)'!BB$38:BB$216,0)),"-")</f>
        <v>-</v>
      </c>
      <c r="N282" t="str">
        <f>IFERROR(INDEX('貼_小麦(市町村別・公表資料)'!$AH$38:$AH$216,MATCH('貼_小麦(市町村別・公表資料)'!$AG169,'貼_小麦(市町村別・公表資料)'!BH$38:BH$216,0)),"-")</f>
        <v>-</v>
      </c>
      <c r="O282" t="str">
        <f>IFERROR(INDEX('貼_小麦(市町村別・公表資料)'!$AH$38:$AH$216,MATCH('貼_小麦(市町村別・公表資料)'!$AG169,'貼_小麦(市町村別・公表資料)'!BN$38:BN$216,0)),"-")</f>
        <v>-</v>
      </c>
      <c r="P282" t="str">
        <f>IFERROR(INDEX('貼_小麦(市町村別・公表資料)'!$AH$38:$AH$216,MATCH('貼_小麦(市町村別・公表資料)'!$AG169,'貼_小麦(市町村別・公表資料)'!BT$38:BT$216,0)),"-")</f>
        <v>-</v>
      </c>
      <c r="Q282" t="str">
        <f>IFERROR(INDEX('貼_小麦(市町村別・公表資料)'!$AH$38:$AH$216,MATCH('貼_小麦(市町村別・公表資料)'!$AG169,'貼_小麦(市町村別・公表資料)'!BZ$38:BZ$216,0)),"-")</f>
        <v>-</v>
      </c>
      <c r="R282" t="str">
        <f>IFERROR(INDEX('貼_小麦(市町村別・公表資料)'!$AH$38:$AH$216,MATCH('貼_小麦(市町村別・公表資料)'!$AG169,'貼_小麦(市町村別・公表資料)'!CF$38:CF$216,0)),"-")</f>
        <v>-</v>
      </c>
      <c r="S282" t="str">
        <f>IFERROR(INDEX('貼_大豆(市町村別・e-stat)'!$C$9:$C$187,MATCH('貼_大豆(市町村別・e-stat)'!$A140,'貼_大豆(市町村別・e-stat)'!J$9:J$187,0)),"-")</f>
        <v>-</v>
      </c>
      <c r="T282" t="str">
        <f>IFERROR(INDEX('貼_大豆(市町村別・e-stat)'!$C$9:$C$187,MATCH('貼_大豆(市町村別・e-stat)'!$A140,'貼_大豆(市町村別・e-stat)'!K$9:K$187,0)),"-")</f>
        <v>-</v>
      </c>
      <c r="U282" t="str">
        <f>IFERROR(INDEX('貼_大豆(市町村別・e-stat)'!$C$9:$C$187,MATCH('貼_大豆(市町村別・e-stat)'!$A140,'貼_大豆(市町村別・e-stat)'!L$9:L$187,0)),"-")</f>
        <v>-</v>
      </c>
      <c r="V282" t="str">
        <f>IFERROR(INDEX('貼_てんさい(市町村別・e-stat)'!$D$9:$D$187,MATCH('貼_てんさい(市町村別・e-stat)'!$A140,'貼_てんさい(市町村別・e-stat)'!K$9:K$187,0)),"-")</f>
        <v>-</v>
      </c>
      <c r="W282" t="str">
        <f>IFERROR(INDEX('貼_てんさい(市町村別・e-stat)'!$D$9:$D$187,MATCH('貼_てんさい(市町村別・e-stat)'!$A140,'貼_てんさい(市町村別・e-stat)'!L$9:L$187,0)),"-")</f>
        <v>-</v>
      </c>
      <c r="X282" t="str">
        <f>IFERROR(INDEX('貼_てんさい(市町村別・e-stat)'!$D$9:$D$187,MATCH('貼_てんさい(市町村別・e-stat)'!$A140,'貼_てんさい(市町村別・e-stat)'!M$9:M$187,0)),"-")</f>
        <v>-</v>
      </c>
      <c r="Y282" t="str">
        <f>IFERROR(INDEX('貼_そば(市町村別・e-stat)'!$D$9:$D$187,MATCH('貼_そば(市町村別・e-stat)'!$A140,'貼_そば(市町村別・e-stat)'!K$9:K$187,0)),"-")</f>
        <v>-</v>
      </c>
      <c r="Z282" t="str">
        <f>IFERROR(INDEX('貼_そば(市町村別・e-stat)'!$D$9:$D$187,MATCH('貼_そば(市町村別・e-stat)'!$A140,'貼_そば(市町村別・e-stat)'!L$9:L$187,0)),"-")</f>
        <v>-</v>
      </c>
      <c r="AA282" t="str">
        <f>IFERROR(INDEX('貼_そば(市町村別・e-stat)'!$D$9:$D$187,MATCH('貼_そば(市町村別・e-stat)'!$A140,'貼_そば(市町村別・e-stat)'!M$9:M$187,0)),"-")</f>
        <v>-</v>
      </c>
      <c r="AB282" t="str">
        <f>IFERROR(INDEX('貼_ばれいしょ(市町村別・公表資料)'!$M$16:$M$194,MATCH('貼_ばれいしょ(市町村別・公表資料)'!$L147,'貼_ばれいしょ(市町村別・公表資料)'!O$16:O$194,0)),"-")</f>
        <v>-</v>
      </c>
      <c r="AC282" t="str">
        <f>IFERROR(INDEX('貼_ばれいしょ(市町村別・公表資料)'!$M$16:$M$194,MATCH('貼_ばれいしょ(市町村別・公表資料)'!$L147,'貼_ばれいしょ(市町村別・公表資料)'!U$16:U$194,0)),"-")</f>
        <v>-</v>
      </c>
      <c r="AD282" t="str">
        <f>IFERROR(INDEX('貼_ばれいしょ(市町村別・公表資料)'!$M$16:$M$194,MATCH('貼_ばれいしょ(市町村別・公表資料)'!$L147,'貼_ばれいしょ(市町村別・公表資料)'!AA$16:AA$194,0)),"-")</f>
        <v>-</v>
      </c>
      <c r="AE282" t="str">
        <f>IFERROR(INDEX('貼_なたね(市町村別・e-stat)'!$D$9:$D$187,MATCH('貼_なたね(市町村別・e-stat)'!$A140,'貼_なたね(市町村別・e-stat)'!K$9:K$187,0)),"-")</f>
        <v>-</v>
      </c>
      <c r="AF282" t="str">
        <f>IFERROR(INDEX('貼_なたね(市町村別・e-stat)'!$D$9:$D$187,MATCH('貼_なたね(市町村別・e-stat)'!$A140,'貼_なたね(市町村別・e-stat)'!L$9:L$187,0)),"-")</f>
        <v>-</v>
      </c>
      <c r="AG282" t="str">
        <f>IFERROR(INDEX('貼_なたね(市町村別・e-stat)'!$D$9:$D$187,MATCH('貼_なたね(市町村別・e-stat)'!$A140,'貼_なたね(市町村別・e-stat)'!M$9:M$187,0)),"-")</f>
        <v>-</v>
      </c>
    </row>
    <row r="283" spans="3:33">
      <c r="C283">
        <v>133</v>
      </c>
      <c r="D283" t="str">
        <f>IFERROR(INDEX('貼_耕地面積(市町村別・e-stat)'!$D$9:$D$187,MATCH('貼_耕地面積(市町村別・e-stat)'!$A141,'貼_耕地面積(市町村別・e-stat)'!K$9:K$187,0)),"-")</f>
        <v>北広島市</v>
      </c>
      <c r="E283" t="str">
        <f>IFERROR(INDEX('貼_耕地面積(市町村別・e-stat)'!$D$9:$D$187,MATCH('貼_耕地面積(市町村別・e-stat)'!$A141,'貼_耕地面積(市町村別・e-stat)'!L$9:L$187,0)),"-")</f>
        <v>-</v>
      </c>
      <c r="F283" t="str">
        <f>IFERROR(INDEX('貼_耕地面積(市町村別・e-stat)'!$D$9:$D$187,MATCH('貼_耕地面積(市町村別・e-stat)'!$A141,'貼_耕地面積(市町村別・e-stat)'!M$9:M$187,0)),"-")</f>
        <v>仁木町</v>
      </c>
      <c r="G283" t="str">
        <f>IFERROR(INDEX('貼_水稲(市町村別・e-stat)'!$D$9:$D$187,MATCH('貼_水稲(市町村別・e-stat)'!$A141,'貼_水稲(市町村別・e-stat)'!I$9:I$187,0)),"-")</f>
        <v>-</v>
      </c>
      <c r="H283" t="str">
        <f>IFERROR(INDEX('貼_水稲(市町村別・e-stat)'!$D$9:$D$187,MATCH('貼_水稲(市町村別・e-stat)'!$A141,'貼_水稲(市町村別・e-stat)'!J$9:J$187,0)),"-")</f>
        <v>-</v>
      </c>
      <c r="I283" t="str">
        <f>IFERROR(INDEX('貼_水稲(市町村別・e-stat)'!$D$9:$D$187,MATCH('貼_水稲(市町村別・e-stat)'!$A141,'貼_水稲(市町村別・e-stat)'!K$9:K$187,0)),"-")</f>
        <v>-</v>
      </c>
      <c r="J283" t="str">
        <f>IFERROR(INDEX('貼_小麦(市町村別・e-stat)'!$D$9:$D$187,MATCH('貼_小麦(市町村別・e-stat)'!$A141,'貼_小麦(市町村別・e-stat)'!Z$9:Z$187,0)),"-")</f>
        <v>-</v>
      </c>
      <c r="K283" t="str">
        <f>IFERROR(INDEX('貼_小麦(市町村別・e-stat)'!$D$9:$D$187,MATCH('貼_小麦(市町村別・e-stat)'!$A141,'貼_小麦(市町村別・e-stat)'!AA$9:AA$187,0)),"-")</f>
        <v>-</v>
      </c>
      <c r="L283" t="str">
        <f>IFERROR(INDEX('貼_小麦(市町村別・e-stat)'!$D$9:$D$187,MATCH('貼_小麦(市町村別・e-stat)'!$A141,'貼_小麦(市町村別・e-stat)'!AB$9:AB$187,0)),"-")</f>
        <v>-</v>
      </c>
      <c r="M283" t="str">
        <f>IFERROR(INDEX('貼_小麦(市町村別・公表資料)'!$AH$38:$AH$216,MATCH('貼_小麦(市町村別・公表資料)'!$AG170,'貼_小麦(市町村別・公表資料)'!BB$38:BB$216,0)),"-")</f>
        <v>-</v>
      </c>
      <c r="N283" t="str">
        <f>IFERROR(INDEX('貼_小麦(市町村別・公表資料)'!$AH$38:$AH$216,MATCH('貼_小麦(市町村別・公表資料)'!$AG170,'貼_小麦(市町村別・公表資料)'!BH$38:BH$216,0)),"-")</f>
        <v>-</v>
      </c>
      <c r="O283" t="str">
        <f>IFERROR(INDEX('貼_小麦(市町村別・公表資料)'!$AH$38:$AH$216,MATCH('貼_小麦(市町村別・公表資料)'!$AG170,'貼_小麦(市町村別・公表資料)'!BN$38:BN$216,0)),"-")</f>
        <v>-</v>
      </c>
      <c r="P283" t="str">
        <f>IFERROR(INDEX('貼_小麦(市町村別・公表資料)'!$AH$38:$AH$216,MATCH('貼_小麦(市町村別・公表資料)'!$AG170,'貼_小麦(市町村別・公表資料)'!BT$38:BT$216,0)),"-")</f>
        <v>-</v>
      </c>
      <c r="Q283" t="str">
        <f>IFERROR(INDEX('貼_小麦(市町村別・公表資料)'!$AH$38:$AH$216,MATCH('貼_小麦(市町村別・公表資料)'!$AG170,'貼_小麦(市町村別・公表資料)'!BZ$38:BZ$216,0)),"-")</f>
        <v>-</v>
      </c>
      <c r="R283" t="str">
        <f>IFERROR(INDEX('貼_小麦(市町村別・公表資料)'!$AH$38:$AH$216,MATCH('貼_小麦(市町村別・公表資料)'!$AG170,'貼_小麦(市町村別・公表資料)'!CF$38:CF$216,0)),"-")</f>
        <v>-</v>
      </c>
      <c r="S283" t="str">
        <f>IFERROR(INDEX('貼_大豆(市町村別・e-stat)'!$C$9:$C$187,MATCH('貼_大豆(市町村別・e-stat)'!$A141,'貼_大豆(市町村別・e-stat)'!J$9:J$187,0)),"-")</f>
        <v>-</v>
      </c>
      <c r="T283" t="str">
        <f>IFERROR(INDEX('貼_大豆(市町村別・e-stat)'!$C$9:$C$187,MATCH('貼_大豆(市町村別・e-stat)'!$A141,'貼_大豆(市町村別・e-stat)'!K$9:K$187,0)),"-")</f>
        <v>-</v>
      </c>
      <c r="U283" t="str">
        <f>IFERROR(INDEX('貼_大豆(市町村別・e-stat)'!$C$9:$C$187,MATCH('貼_大豆(市町村別・e-stat)'!$A141,'貼_大豆(市町村別・e-stat)'!L$9:L$187,0)),"-")</f>
        <v>-</v>
      </c>
      <c r="V283" t="str">
        <f>IFERROR(INDEX('貼_てんさい(市町村別・e-stat)'!$D$9:$D$187,MATCH('貼_てんさい(市町村別・e-stat)'!$A141,'貼_てんさい(市町村別・e-stat)'!K$9:K$187,0)),"-")</f>
        <v>-</v>
      </c>
      <c r="W283" t="str">
        <f>IFERROR(INDEX('貼_てんさい(市町村別・e-stat)'!$D$9:$D$187,MATCH('貼_てんさい(市町村別・e-stat)'!$A141,'貼_てんさい(市町村別・e-stat)'!L$9:L$187,0)),"-")</f>
        <v>-</v>
      </c>
      <c r="X283" t="str">
        <f>IFERROR(INDEX('貼_てんさい(市町村別・e-stat)'!$D$9:$D$187,MATCH('貼_てんさい(市町村別・e-stat)'!$A141,'貼_てんさい(市町村別・e-stat)'!M$9:M$187,0)),"-")</f>
        <v>-</v>
      </c>
      <c r="Y283" t="str">
        <f>IFERROR(INDEX('貼_そば(市町村別・e-stat)'!$D$9:$D$187,MATCH('貼_そば(市町村別・e-stat)'!$A141,'貼_そば(市町村別・e-stat)'!K$9:K$187,0)),"-")</f>
        <v>-</v>
      </c>
      <c r="Z283" t="str">
        <f>IFERROR(INDEX('貼_そば(市町村別・e-stat)'!$D$9:$D$187,MATCH('貼_そば(市町村別・e-stat)'!$A141,'貼_そば(市町村別・e-stat)'!L$9:L$187,0)),"-")</f>
        <v>-</v>
      </c>
      <c r="AA283" t="str">
        <f>IFERROR(INDEX('貼_そば(市町村別・e-stat)'!$D$9:$D$187,MATCH('貼_そば(市町村別・e-stat)'!$A141,'貼_そば(市町村別・e-stat)'!M$9:M$187,0)),"-")</f>
        <v>-</v>
      </c>
      <c r="AB283" t="str">
        <f>IFERROR(INDEX('貼_ばれいしょ(市町村別・公表資料)'!$M$16:$M$194,MATCH('貼_ばれいしょ(市町村別・公表資料)'!$L148,'貼_ばれいしょ(市町村別・公表資料)'!O$16:O$194,0)),"-")</f>
        <v>-</v>
      </c>
      <c r="AC283" t="str">
        <f>IFERROR(INDEX('貼_ばれいしょ(市町村別・公表資料)'!$M$16:$M$194,MATCH('貼_ばれいしょ(市町村別・公表資料)'!$L148,'貼_ばれいしょ(市町村別・公表資料)'!U$16:U$194,0)),"-")</f>
        <v>-</v>
      </c>
      <c r="AD283" t="str">
        <f>IFERROR(INDEX('貼_ばれいしょ(市町村別・公表資料)'!$M$16:$M$194,MATCH('貼_ばれいしょ(市町村別・公表資料)'!$L148,'貼_ばれいしょ(市町村別・公表資料)'!AA$16:AA$194,0)),"-")</f>
        <v>-</v>
      </c>
      <c r="AE283" t="str">
        <f>IFERROR(INDEX('貼_なたね(市町村別・e-stat)'!$D$9:$D$187,MATCH('貼_なたね(市町村別・e-stat)'!$A141,'貼_なたね(市町村別・e-stat)'!K$9:K$187,0)),"-")</f>
        <v>-</v>
      </c>
      <c r="AF283" t="str">
        <f>IFERROR(INDEX('貼_なたね(市町村別・e-stat)'!$D$9:$D$187,MATCH('貼_なたね(市町村別・e-stat)'!$A141,'貼_なたね(市町村別・e-stat)'!L$9:L$187,0)),"-")</f>
        <v>-</v>
      </c>
      <c r="AG283" t="str">
        <f>IFERROR(INDEX('貼_なたね(市町村別・e-stat)'!$D$9:$D$187,MATCH('貼_なたね(市町村別・e-stat)'!$A141,'貼_なたね(市町村別・e-stat)'!M$9:M$187,0)),"-")</f>
        <v>-</v>
      </c>
    </row>
    <row r="284" spans="3:33">
      <c r="C284">
        <v>134</v>
      </c>
      <c r="D284" t="str">
        <f>IFERROR(INDEX('貼_耕地面積(市町村別・e-stat)'!$D$9:$D$187,MATCH('貼_耕地面積(市町村別・e-stat)'!$A142,'貼_耕地面積(市町村別・e-stat)'!K$9:K$187,0)),"-")</f>
        <v>愛別町</v>
      </c>
      <c r="E284" t="str">
        <f>IFERROR(INDEX('貼_耕地面積(市町村別・e-stat)'!$D$9:$D$187,MATCH('貼_耕地面積(市町村別・e-stat)'!$A142,'貼_耕地面積(市町村別・e-stat)'!L$9:L$187,0)),"-")</f>
        <v>-</v>
      </c>
      <c r="F284" t="str">
        <f>IFERROR(INDEX('貼_耕地面積(市町村別・e-stat)'!$D$9:$D$187,MATCH('貼_耕地面積(市町村別・e-stat)'!$A142,'貼_耕地面積(市町村別・e-stat)'!M$9:M$187,0)),"-")</f>
        <v>新十津川町</v>
      </c>
      <c r="G284" t="str">
        <f>IFERROR(INDEX('貼_水稲(市町村別・e-stat)'!$D$9:$D$187,MATCH('貼_水稲(市町村別・e-stat)'!$A142,'貼_水稲(市町村別・e-stat)'!I$9:I$187,0)),"-")</f>
        <v>-</v>
      </c>
      <c r="H284" t="str">
        <f>IFERROR(INDEX('貼_水稲(市町村別・e-stat)'!$D$9:$D$187,MATCH('貼_水稲(市町村別・e-stat)'!$A142,'貼_水稲(市町村別・e-stat)'!J$9:J$187,0)),"-")</f>
        <v>-</v>
      </c>
      <c r="I284" t="str">
        <f>IFERROR(INDEX('貼_水稲(市町村別・e-stat)'!$D$9:$D$187,MATCH('貼_水稲(市町村別・e-stat)'!$A142,'貼_水稲(市町村別・e-stat)'!K$9:K$187,0)),"-")</f>
        <v>-</v>
      </c>
      <c r="J284" t="str">
        <f>IFERROR(INDEX('貼_小麦(市町村別・e-stat)'!$D$9:$D$187,MATCH('貼_小麦(市町村別・e-stat)'!$A142,'貼_小麦(市町村別・e-stat)'!Z$9:Z$187,0)),"-")</f>
        <v>-</v>
      </c>
      <c r="K284" t="str">
        <f>IFERROR(INDEX('貼_小麦(市町村別・e-stat)'!$D$9:$D$187,MATCH('貼_小麦(市町村別・e-stat)'!$A142,'貼_小麦(市町村別・e-stat)'!AA$9:AA$187,0)),"-")</f>
        <v>-</v>
      </c>
      <c r="L284" t="str">
        <f>IFERROR(INDEX('貼_小麦(市町村別・e-stat)'!$D$9:$D$187,MATCH('貼_小麦(市町村別・e-stat)'!$A142,'貼_小麦(市町村別・e-stat)'!AB$9:AB$187,0)),"-")</f>
        <v>-</v>
      </c>
      <c r="M284" t="str">
        <f>IFERROR(INDEX('貼_小麦(市町村別・公表資料)'!$AH$38:$AH$216,MATCH('貼_小麦(市町村別・公表資料)'!$AG171,'貼_小麦(市町村別・公表資料)'!BB$38:BB$216,0)),"-")</f>
        <v>-</v>
      </c>
      <c r="N284" t="str">
        <f>IFERROR(INDEX('貼_小麦(市町村別・公表資料)'!$AH$38:$AH$216,MATCH('貼_小麦(市町村別・公表資料)'!$AG171,'貼_小麦(市町村別・公表資料)'!BH$38:BH$216,0)),"-")</f>
        <v>-</v>
      </c>
      <c r="O284" t="str">
        <f>IFERROR(INDEX('貼_小麦(市町村別・公表資料)'!$AH$38:$AH$216,MATCH('貼_小麦(市町村別・公表資料)'!$AG171,'貼_小麦(市町村別・公表資料)'!BN$38:BN$216,0)),"-")</f>
        <v>-</v>
      </c>
      <c r="P284" t="str">
        <f>IFERROR(INDEX('貼_小麦(市町村別・公表資料)'!$AH$38:$AH$216,MATCH('貼_小麦(市町村別・公表資料)'!$AG171,'貼_小麦(市町村別・公表資料)'!BT$38:BT$216,0)),"-")</f>
        <v>-</v>
      </c>
      <c r="Q284" t="str">
        <f>IFERROR(INDEX('貼_小麦(市町村別・公表資料)'!$AH$38:$AH$216,MATCH('貼_小麦(市町村別・公表資料)'!$AG171,'貼_小麦(市町村別・公表資料)'!BZ$38:BZ$216,0)),"-")</f>
        <v>-</v>
      </c>
      <c r="R284" t="str">
        <f>IFERROR(INDEX('貼_小麦(市町村別・公表資料)'!$AH$38:$AH$216,MATCH('貼_小麦(市町村別・公表資料)'!$AG171,'貼_小麦(市町村別・公表資料)'!CF$38:CF$216,0)),"-")</f>
        <v>-</v>
      </c>
      <c r="S284" t="str">
        <f>IFERROR(INDEX('貼_大豆(市町村別・e-stat)'!$C$9:$C$187,MATCH('貼_大豆(市町村別・e-stat)'!$A142,'貼_大豆(市町村別・e-stat)'!J$9:J$187,0)),"-")</f>
        <v>-</v>
      </c>
      <c r="T284" t="str">
        <f>IFERROR(INDEX('貼_大豆(市町村別・e-stat)'!$C$9:$C$187,MATCH('貼_大豆(市町村別・e-stat)'!$A142,'貼_大豆(市町村別・e-stat)'!K$9:K$187,0)),"-")</f>
        <v>-</v>
      </c>
      <c r="U284" t="str">
        <f>IFERROR(INDEX('貼_大豆(市町村別・e-stat)'!$C$9:$C$187,MATCH('貼_大豆(市町村別・e-stat)'!$A142,'貼_大豆(市町村別・e-stat)'!L$9:L$187,0)),"-")</f>
        <v>-</v>
      </c>
      <c r="V284" t="str">
        <f>IFERROR(INDEX('貼_てんさい(市町村別・e-stat)'!$D$9:$D$187,MATCH('貼_てんさい(市町村別・e-stat)'!$A142,'貼_てんさい(市町村別・e-stat)'!K$9:K$187,0)),"-")</f>
        <v>-</v>
      </c>
      <c r="W284" t="str">
        <f>IFERROR(INDEX('貼_てんさい(市町村別・e-stat)'!$D$9:$D$187,MATCH('貼_てんさい(市町村別・e-stat)'!$A142,'貼_てんさい(市町村別・e-stat)'!L$9:L$187,0)),"-")</f>
        <v>-</v>
      </c>
      <c r="X284" t="str">
        <f>IFERROR(INDEX('貼_てんさい(市町村別・e-stat)'!$D$9:$D$187,MATCH('貼_てんさい(市町村別・e-stat)'!$A142,'貼_てんさい(市町村別・e-stat)'!M$9:M$187,0)),"-")</f>
        <v>-</v>
      </c>
      <c r="Y284" t="str">
        <f>IFERROR(INDEX('貼_そば(市町村別・e-stat)'!$D$9:$D$187,MATCH('貼_そば(市町村別・e-stat)'!$A142,'貼_そば(市町村別・e-stat)'!K$9:K$187,0)),"-")</f>
        <v>-</v>
      </c>
      <c r="Z284" t="str">
        <f>IFERROR(INDEX('貼_そば(市町村別・e-stat)'!$D$9:$D$187,MATCH('貼_そば(市町村別・e-stat)'!$A142,'貼_そば(市町村別・e-stat)'!L$9:L$187,0)),"-")</f>
        <v>-</v>
      </c>
      <c r="AA284" t="str">
        <f>IFERROR(INDEX('貼_そば(市町村別・e-stat)'!$D$9:$D$187,MATCH('貼_そば(市町村別・e-stat)'!$A142,'貼_そば(市町村別・e-stat)'!M$9:M$187,0)),"-")</f>
        <v>-</v>
      </c>
      <c r="AB284" t="str">
        <f>IFERROR(INDEX('貼_ばれいしょ(市町村別・公表資料)'!$M$16:$M$194,MATCH('貼_ばれいしょ(市町村別・公表資料)'!$L149,'貼_ばれいしょ(市町村別・公表資料)'!O$16:O$194,0)),"-")</f>
        <v>-</v>
      </c>
      <c r="AC284" t="str">
        <f>IFERROR(INDEX('貼_ばれいしょ(市町村別・公表資料)'!$M$16:$M$194,MATCH('貼_ばれいしょ(市町村別・公表資料)'!$L149,'貼_ばれいしょ(市町村別・公表資料)'!U$16:U$194,0)),"-")</f>
        <v>-</v>
      </c>
      <c r="AD284" t="str">
        <f>IFERROR(INDEX('貼_ばれいしょ(市町村別・公表資料)'!$M$16:$M$194,MATCH('貼_ばれいしょ(市町村別・公表資料)'!$L149,'貼_ばれいしょ(市町村別・公表資料)'!AA$16:AA$194,0)),"-")</f>
        <v>-</v>
      </c>
      <c r="AE284" t="str">
        <f>IFERROR(INDEX('貼_なたね(市町村別・e-stat)'!$D$9:$D$187,MATCH('貼_なたね(市町村別・e-stat)'!$A142,'貼_なたね(市町村別・e-stat)'!K$9:K$187,0)),"-")</f>
        <v>-</v>
      </c>
      <c r="AF284" t="str">
        <f>IFERROR(INDEX('貼_なたね(市町村別・e-stat)'!$D$9:$D$187,MATCH('貼_なたね(市町村別・e-stat)'!$A142,'貼_なたね(市町村別・e-stat)'!L$9:L$187,0)),"-")</f>
        <v>-</v>
      </c>
      <c r="AG284" t="str">
        <f>IFERROR(INDEX('貼_なたね(市町村別・e-stat)'!$D$9:$D$187,MATCH('貼_なたね(市町村別・e-stat)'!$A142,'貼_なたね(市町村別・e-stat)'!M$9:M$187,0)),"-")</f>
        <v>-</v>
      </c>
    </row>
    <row r="285" spans="3:33">
      <c r="C285">
        <v>135</v>
      </c>
      <c r="D285" t="str">
        <f>IFERROR(INDEX('貼_耕地面積(市町村別・e-stat)'!$D$9:$D$187,MATCH('貼_耕地面積(市町村別・e-stat)'!$A143,'貼_耕地面積(市町村別・e-stat)'!K$9:K$187,0)),"-")</f>
        <v>えりも町</v>
      </c>
      <c r="E285" t="str">
        <f>IFERROR(INDEX('貼_耕地面積(市町村別・e-stat)'!$D$9:$D$187,MATCH('貼_耕地面積(市町村別・e-stat)'!$A143,'貼_耕地面積(市町村別・e-stat)'!L$9:L$187,0)),"-")</f>
        <v>-</v>
      </c>
      <c r="F285" t="str">
        <f>IFERROR(INDEX('貼_耕地面積(市町村別・e-stat)'!$D$9:$D$187,MATCH('貼_耕地面積(市町村別・e-stat)'!$A143,'貼_耕地面積(市町村別・e-stat)'!M$9:M$187,0)),"-")</f>
        <v>羅臼町</v>
      </c>
      <c r="G285" t="str">
        <f>IFERROR(INDEX('貼_水稲(市町村別・e-stat)'!$D$9:$D$187,MATCH('貼_水稲(市町村別・e-stat)'!$A143,'貼_水稲(市町村別・e-stat)'!I$9:I$187,0)),"-")</f>
        <v>-</v>
      </c>
      <c r="H285" t="str">
        <f>IFERROR(INDEX('貼_水稲(市町村別・e-stat)'!$D$9:$D$187,MATCH('貼_水稲(市町村別・e-stat)'!$A143,'貼_水稲(市町村別・e-stat)'!J$9:J$187,0)),"-")</f>
        <v>-</v>
      </c>
      <c r="I285" t="str">
        <f>IFERROR(INDEX('貼_水稲(市町村別・e-stat)'!$D$9:$D$187,MATCH('貼_水稲(市町村別・e-stat)'!$A143,'貼_水稲(市町村別・e-stat)'!K$9:K$187,0)),"-")</f>
        <v>-</v>
      </c>
      <c r="J285" t="str">
        <f>IFERROR(INDEX('貼_小麦(市町村別・e-stat)'!$D$9:$D$187,MATCH('貼_小麦(市町村別・e-stat)'!$A143,'貼_小麦(市町村別・e-stat)'!Z$9:Z$187,0)),"-")</f>
        <v>-</v>
      </c>
      <c r="K285" t="str">
        <f>IFERROR(INDEX('貼_小麦(市町村別・e-stat)'!$D$9:$D$187,MATCH('貼_小麦(市町村別・e-stat)'!$A143,'貼_小麦(市町村別・e-stat)'!AA$9:AA$187,0)),"-")</f>
        <v>-</v>
      </c>
      <c r="L285" t="str">
        <f>IFERROR(INDEX('貼_小麦(市町村別・e-stat)'!$D$9:$D$187,MATCH('貼_小麦(市町村別・e-stat)'!$A143,'貼_小麦(市町村別・e-stat)'!AB$9:AB$187,0)),"-")</f>
        <v>-</v>
      </c>
      <c r="M285" t="str">
        <f>IFERROR(INDEX('貼_小麦(市町村別・公表資料)'!$AH$38:$AH$216,MATCH('貼_小麦(市町村別・公表資料)'!$AG172,'貼_小麦(市町村別・公表資料)'!BB$38:BB$216,0)),"-")</f>
        <v>-</v>
      </c>
      <c r="N285" t="str">
        <f>IFERROR(INDEX('貼_小麦(市町村別・公表資料)'!$AH$38:$AH$216,MATCH('貼_小麦(市町村別・公表資料)'!$AG172,'貼_小麦(市町村別・公表資料)'!BH$38:BH$216,0)),"-")</f>
        <v>-</v>
      </c>
      <c r="O285" t="str">
        <f>IFERROR(INDEX('貼_小麦(市町村別・公表資料)'!$AH$38:$AH$216,MATCH('貼_小麦(市町村別・公表資料)'!$AG172,'貼_小麦(市町村別・公表資料)'!BN$38:BN$216,0)),"-")</f>
        <v>-</v>
      </c>
      <c r="P285" t="str">
        <f>IFERROR(INDEX('貼_小麦(市町村別・公表資料)'!$AH$38:$AH$216,MATCH('貼_小麦(市町村別・公表資料)'!$AG172,'貼_小麦(市町村別・公表資料)'!BT$38:BT$216,0)),"-")</f>
        <v>-</v>
      </c>
      <c r="Q285" t="str">
        <f>IFERROR(INDEX('貼_小麦(市町村別・公表資料)'!$AH$38:$AH$216,MATCH('貼_小麦(市町村別・公表資料)'!$AG172,'貼_小麦(市町村別・公表資料)'!BZ$38:BZ$216,0)),"-")</f>
        <v>-</v>
      </c>
      <c r="R285" t="str">
        <f>IFERROR(INDEX('貼_小麦(市町村別・公表資料)'!$AH$38:$AH$216,MATCH('貼_小麦(市町村別・公表資料)'!$AG172,'貼_小麦(市町村別・公表資料)'!CF$38:CF$216,0)),"-")</f>
        <v>-</v>
      </c>
      <c r="S285" t="str">
        <f>IFERROR(INDEX('貼_大豆(市町村別・e-stat)'!$C$9:$C$187,MATCH('貼_大豆(市町村別・e-stat)'!$A143,'貼_大豆(市町村別・e-stat)'!J$9:J$187,0)),"-")</f>
        <v>-</v>
      </c>
      <c r="T285" t="str">
        <f>IFERROR(INDEX('貼_大豆(市町村別・e-stat)'!$C$9:$C$187,MATCH('貼_大豆(市町村別・e-stat)'!$A143,'貼_大豆(市町村別・e-stat)'!K$9:K$187,0)),"-")</f>
        <v>-</v>
      </c>
      <c r="U285" t="str">
        <f>IFERROR(INDEX('貼_大豆(市町村別・e-stat)'!$C$9:$C$187,MATCH('貼_大豆(市町村別・e-stat)'!$A143,'貼_大豆(市町村別・e-stat)'!L$9:L$187,0)),"-")</f>
        <v>-</v>
      </c>
      <c r="V285" t="str">
        <f>IFERROR(INDEX('貼_てんさい(市町村別・e-stat)'!$D$9:$D$187,MATCH('貼_てんさい(市町村別・e-stat)'!$A143,'貼_てんさい(市町村別・e-stat)'!K$9:K$187,0)),"-")</f>
        <v>-</v>
      </c>
      <c r="W285" t="str">
        <f>IFERROR(INDEX('貼_てんさい(市町村別・e-stat)'!$D$9:$D$187,MATCH('貼_てんさい(市町村別・e-stat)'!$A143,'貼_てんさい(市町村別・e-stat)'!L$9:L$187,0)),"-")</f>
        <v>-</v>
      </c>
      <c r="X285" t="str">
        <f>IFERROR(INDEX('貼_てんさい(市町村別・e-stat)'!$D$9:$D$187,MATCH('貼_てんさい(市町村別・e-stat)'!$A143,'貼_てんさい(市町村別・e-stat)'!M$9:M$187,0)),"-")</f>
        <v>-</v>
      </c>
      <c r="Y285" t="str">
        <f>IFERROR(INDEX('貼_そば(市町村別・e-stat)'!$D$9:$D$187,MATCH('貼_そば(市町村別・e-stat)'!$A143,'貼_そば(市町村別・e-stat)'!K$9:K$187,0)),"-")</f>
        <v>-</v>
      </c>
      <c r="Z285" t="str">
        <f>IFERROR(INDEX('貼_そば(市町村別・e-stat)'!$D$9:$D$187,MATCH('貼_そば(市町村別・e-stat)'!$A143,'貼_そば(市町村別・e-stat)'!L$9:L$187,0)),"-")</f>
        <v>-</v>
      </c>
      <c r="AA285" t="str">
        <f>IFERROR(INDEX('貼_そば(市町村別・e-stat)'!$D$9:$D$187,MATCH('貼_そば(市町村別・e-stat)'!$A143,'貼_そば(市町村別・e-stat)'!M$9:M$187,0)),"-")</f>
        <v>-</v>
      </c>
      <c r="AB285" t="str">
        <f>IFERROR(INDEX('貼_ばれいしょ(市町村別・公表資料)'!$M$16:$M$194,MATCH('貼_ばれいしょ(市町村別・公表資料)'!$L150,'貼_ばれいしょ(市町村別・公表資料)'!O$16:O$194,0)),"-")</f>
        <v>-</v>
      </c>
      <c r="AC285" t="str">
        <f>IFERROR(INDEX('貼_ばれいしょ(市町村別・公表資料)'!$M$16:$M$194,MATCH('貼_ばれいしょ(市町村別・公表資料)'!$L150,'貼_ばれいしょ(市町村別・公表資料)'!U$16:U$194,0)),"-")</f>
        <v>-</v>
      </c>
      <c r="AD285" t="str">
        <f>IFERROR(INDEX('貼_ばれいしょ(市町村別・公表資料)'!$M$16:$M$194,MATCH('貼_ばれいしょ(市町村別・公表資料)'!$L150,'貼_ばれいしょ(市町村別・公表資料)'!AA$16:AA$194,0)),"-")</f>
        <v>-</v>
      </c>
      <c r="AE285" t="str">
        <f>IFERROR(INDEX('貼_なたね(市町村別・e-stat)'!$D$9:$D$187,MATCH('貼_なたね(市町村別・e-stat)'!$A143,'貼_なたね(市町村別・e-stat)'!K$9:K$187,0)),"-")</f>
        <v>-</v>
      </c>
      <c r="AF285" t="str">
        <f>IFERROR(INDEX('貼_なたね(市町村別・e-stat)'!$D$9:$D$187,MATCH('貼_なたね(市町村別・e-stat)'!$A143,'貼_なたね(市町村別・e-stat)'!L$9:L$187,0)),"-")</f>
        <v>-</v>
      </c>
      <c r="AG285" t="str">
        <f>IFERROR(INDEX('貼_なたね(市町村別・e-stat)'!$D$9:$D$187,MATCH('貼_なたね(市町村別・e-stat)'!$A143,'貼_なたね(市町村別・e-stat)'!M$9:M$187,0)),"-")</f>
        <v>-</v>
      </c>
    </row>
    <row r="286" spans="3:33">
      <c r="C286">
        <v>136</v>
      </c>
      <c r="D286" t="str">
        <f>IFERROR(INDEX('貼_耕地面積(市町村別・e-stat)'!$D$9:$D$187,MATCH('貼_耕地面積(市町村別・e-stat)'!$A144,'貼_耕地面積(市町村別・e-stat)'!K$9:K$187,0)),"-")</f>
        <v>初山別村</v>
      </c>
      <c r="E286" t="str">
        <f>IFERROR(INDEX('貼_耕地面積(市町村別・e-stat)'!$D$9:$D$187,MATCH('貼_耕地面積(市町村別・e-stat)'!$A144,'貼_耕地面積(市町村別・e-stat)'!L$9:L$187,0)),"-")</f>
        <v>-</v>
      </c>
      <c r="F286" t="str">
        <f>IFERROR(INDEX('貼_耕地面積(市町村別・e-stat)'!$D$9:$D$187,MATCH('貼_耕地面積(市町村別・e-stat)'!$A144,'貼_耕地面積(市町村別・e-stat)'!M$9:M$187,0)),"-")</f>
        <v>鷹栖町</v>
      </c>
      <c r="G286" t="str">
        <f>IFERROR(INDEX('貼_水稲(市町村別・e-stat)'!$D$9:$D$187,MATCH('貼_水稲(市町村別・e-stat)'!$A144,'貼_水稲(市町村別・e-stat)'!I$9:I$187,0)),"-")</f>
        <v>-</v>
      </c>
      <c r="H286" t="str">
        <f>IFERROR(INDEX('貼_水稲(市町村別・e-stat)'!$D$9:$D$187,MATCH('貼_水稲(市町村別・e-stat)'!$A144,'貼_水稲(市町村別・e-stat)'!J$9:J$187,0)),"-")</f>
        <v>-</v>
      </c>
      <c r="I286" t="str">
        <f>IFERROR(INDEX('貼_水稲(市町村別・e-stat)'!$D$9:$D$187,MATCH('貼_水稲(市町村別・e-stat)'!$A144,'貼_水稲(市町村別・e-stat)'!K$9:K$187,0)),"-")</f>
        <v>-</v>
      </c>
      <c r="J286" t="str">
        <f>IFERROR(INDEX('貼_小麦(市町村別・e-stat)'!$D$9:$D$187,MATCH('貼_小麦(市町村別・e-stat)'!$A144,'貼_小麦(市町村別・e-stat)'!Z$9:Z$187,0)),"-")</f>
        <v>-</v>
      </c>
      <c r="K286" t="str">
        <f>IFERROR(INDEX('貼_小麦(市町村別・e-stat)'!$D$9:$D$187,MATCH('貼_小麦(市町村別・e-stat)'!$A144,'貼_小麦(市町村別・e-stat)'!AA$9:AA$187,0)),"-")</f>
        <v>-</v>
      </c>
      <c r="L286" t="str">
        <f>IFERROR(INDEX('貼_小麦(市町村別・e-stat)'!$D$9:$D$187,MATCH('貼_小麦(市町村別・e-stat)'!$A144,'貼_小麦(市町村別・e-stat)'!AB$9:AB$187,0)),"-")</f>
        <v>-</v>
      </c>
      <c r="M286" t="str">
        <f>IFERROR(INDEX('貼_小麦(市町村別・公表資料)'!$AH$38:$AH$216,MATCH('貼_小麦(市町村別・公表資料)'!$AG173,'貼_小麦(市町村別・公表資料)'!BB$38:BB$216,0)),"-")</f>
        <v>-</v>
      </c>
      <c r="N286" t="str">
        <f>IFERROR(INDEX('貼_小麦(市町村別・公表資料)'!$AH$38:$AH$216,MATCH('貼_小麦(市町村別・公表資料)'!$AG173,'貼_小麦(市町村別・公表資料)'!BH$38:BH$216,0)),"-")</f>
        <v>-</v>
      </c>
      <c r="O286" t="str">
        <f>IFERROR(INDEX('貼_小麦(市町村別・公表資料)'!$AH$38:$AH$216,MATCH('貼_小麦(市町村別・公表資料)'!$AG173,'貼_小麦(市町村別・公表資料)'!BN$38:BN$216,0)),"-")</f>
        <v>-</v>
      </c>
      <c r="P286" t="str">
        <f>IFERROR(INDEX('貼_小麦(市町村別・公表資料)'!$AH$38:$AH$216,MATCH('貼_小麦(市町村別・公表資料)'!$AG173,'貼_小麦(市町村別・公表資料)'!BT$38:BT$216,0)),"-")</f>
        <v>-</v>
      </c>
      <c r="Q286" t="str">
        <f>IFERROR(INDEX('貼_小麦(市町村別・公表資料)'!$AH$38:$AH$216,MATCH('貼_小麦(市町村別・公表資料)'!$AG173,'貼_小麦(市町村別・公表資料)'!BZ$38:BZ$216,0)),"-")</f>
        <v>-</v>
      </c>
      <c r="R286" t="str">
        <f>IFERROR(INDEX('貼_小麦(市町村別・公表資料)'!$AH$38:$AH$216,MATCH('貼_小麦(市町村別・公表資料)'!$AG173,'貼_小麦(市町村別・公表資料)'!CF$38:CF$216,0)),"-")</f>
        <v>-</v>
      </c>
      <c r="S286" t="str">
        <f>IFERROR(INDEX('貼_大豆(市町村別・e-stat)'!$C$9:$C$187,MATCH('貼_大豆(市町村別・e-stat)'!$A144,'貼_大豆(市町村別・e-stat)'!J$9:J$187,0)),"-")</f>
        <v>-</v>
      </c>
      <c r="T286" t="str">
        <f>IFERROR(INDEX('貼_大豆(市町村別・e-stat)'!$C$9:$C$187,MATCH('貼_大豆(市町村別・e-stat)'!$A144,'貼_大豆(市町村別・e-stat)'!K$9:K$187,0)),"-")</f>
        <v>-</v>
      </c>
      <c r="U286" t="str">
        <f>IFERROR(INDEX('貼_大豆(市町村別・e-stat)'!$C$9:$C$187,MATCH('貼_大豆(市町村別・e-stat)'!$A144,'貼_大豆(市町村別・e-stat)'!L$9:L$187,0)),"-")</f>
        <v>-</v>
      </c>
      <c r="V286" t="str">
        <f>IFERROR(INDEX('貼_てんさい(市町村別・e-stat)'!$D$9:$D$187,MATCH('貼_てんさい(市町村別・e-stat)'!$A144,'貼_てんさい(市町村別・e-stat)'!K$9:K$187,0)),"-")</f>
        <v>-</v>
      </c>
      <c r="W286" t="str">
        <f>IFERROR(INDEX('貼_てんさい(市町村別・e-stat)'!$D$9:$D$187,MATCH('貼_てんさい(市町村別・e-stat)'!$A144,'貼_てんさい(市町村別・e-stat)'!L$9:L$187,0)),"-")</f>
        <v>-</v>
      </c>
      <c r="X286" t="str">
        <f>IFERROR(INDEX('貼_てんさい(市町村別・e-stat)'!$D$9:$D$187,MATCH('貼_てんさい(市町村別・e-stat)'!$A144,'貼_てんさい(市町村別・e-stat)'!M$9:M$187,0)),"-")</f>
        <v>-</v>
      </c>
      <c r="Y286" t="str">
        <f>IFERROR(INDEX('貼_そば(市町村別・e-stat)'!$D$9:$D$187,MATCH('貼_そば(市町村別・e-stat)'!$A144,'貼_そば(市町村別・e-stat)'!K$9:K$187,0)),"-")</f>
        <v>-</v>
      </c>
      <c r="Z286" t="str">
        <f>IFERROR(INDEX('貼_そば(市町村別・e-stat)'!$D$9:$D$187,MATCH('貼_そば(市町村別・e-stat)'!$A144,'貼_そば(市町村別・e-stat)'!L$9:L$187,0)),"-")</f>
        <v>-</v>
      </c>
      <c r="AA286" t="str">
        <f>IFERROR(INDEX('貼_そば(市町村別・e-stat)'!$D$9:$D$187,MATCH('貼_そば(市町村別・e-stat)'!$A144,'貼_そば(市町村別・e-stat)'!M$9:M$187,0)),"-")</f>
        <v>-</v>
      </c>
      <c r="AB286" t="str">
        <f>IFERROR(INDEX('貼_ばれいしょ(市町村別・公表資料)'!$M$16:$M$194,MATCH('貼_ばれいしょ(市町村別・公表資料)'!$L151,'貼_ばれいしょ(市町村別・公表資料)'!O$16:O$194,0)),"-")</f>
        <v>-</v>
      </c>
      <c r="AC286" t="str">
        <f>IFERROR(INDEX('貼_ばれいしょ(市町村別・公表資料)'!$M$16:$M$194,MATCH('貼_ばれいしょ(市町村別・公表資料)'!$L151,'貼_ばれいしょ(市町村別・公表資料)'!U$16:U$194,0)),"-")</f>
        <v>-</v>
      </c>
      <c r="AD286" t="str">
        <f>IFERROR(INDEX('貼_ばれいしょ(市町村別・公表資料)'!$M$16:$M$194,MATCH('貼_ばれいしょ(市町村別・公表資料)'!$L151,'貼_ばれいしょ(市町村別・公表資料)'!AA$16:AA$194,0)),"-")</f>
        <v>-</v>
      </c>
      <c r="AE286" t="str">
        <f>IFERROR(INDEX('貼_なたね(市町村別・e-stat)'!$D$9:$D$187,MATCH('貼_なたね(市町村別・e-stat)'!$A144,'貼_なたね(市町村別・e-stat)'!K$9:K$187,0)),"-")</f>
        <v>-</v>
      </c>
      <c r="AF286" t="str">
        <f>IFERROR(INDEX('貼_なたね(市町村別・e-stat)'!$D$9:$D$187,MATCH('貼_なたね(市町村別・e-stat)'!$A144,'貼_なたね(市町村別・e-stat)'!L$9:L$187,0)),"-")</f>
        <v>-</v>
      </c>
      <c r="AG286" t="str">
        <f>IFERROR(INDEX('貼_なたね(市町村別・e-stat)'!$D$9:$D$187,MATCH('貼_なたね(市町村別・e-stat)'!$A144,'貼_なたね(市町村別・e-stat)'!M$9:M$187,0)),"-")</f>
        <v>-</v>
      </c>
    </row>
    <row r="287" spans="3:33">
      <c r="C287">
        <v>137</v>
      </c>
      <c r="D287" t="str">
        <f>IFERROR(INDEX('貼_耕地面積(市町村別・e-stat)'!$D$9:$D$187,MATCH('貼_耕地面積(市町村別・e-stat)'!$A145,'貼_耕地面積(市町村別・e-stat)'!K$9:K$187,0)),"-")</f>
        <v>音威子府村</v>
      </c>
      <c r="E287" t="str">
        <f>IFERROR(INDEX('貼_耕地面積(市町村別・e-stat)'!$D$9:$D$187,MATCH('貼_耕地面積(市町村別・e-stat)'!$A145,'貼_耕地面積(市町村別・e-stat)'!L$9:L$187,0)),"-")</f>
        <v>-</v>
      </c>
      <c r="F287" t="str">
        <f>IFERROR(INDEX('貼_耕地面積(市町村別・e-stat)'!$D$9:$D$187,MATCH('貼_耕地面積(市町村別・e-stat)'!$A145,'貼_耕地面積(市町村別・e-stat)'!M$9:M$187,0)),"-")</f>
        <v>当麻町</v>
      </c>
      <c r="G287" t="str">
        <f>IFERROR(INDEX('貼_水稲(市町村別・e-stat)'!$D$9:$D$187,MATCH('貼_水稲(市町村別・e-stat)'!$A145,'貼_水稲(市町村別・e-stat)'!I$9:I$187,0)),"-")</f>
        <v>-</v>
      </c>
      <c r="H287" t="str">
        <f>IFERROR(INDEX('貼_水稲(市町村別・e-stat)'!$D$9:$D$187,MATCH('貼_水稲(市町村別・e-stat)'!$A145,'貼_水稲(市町村別・e-stat)'!J$9:J$187,0)),"-")</f>
        <v>-</v>
      </c>
      <c r="I287" t="str">
        <f>IFERROR(INDEX('貼_水稲(市町村別・e-stat)'!$D$9:$D$187,MATCH('貼_水稲(市町村別・e-stat)'!$A145,'貼_水稲(市町村別・e-stat)'!K$9:K$187,0)),"-")</f>
        <v>-</v>
      </c>
      <c r="J287" t="str">
        <f>IFERROR(INDEX('貼_小麦(市町村別・e-stat)'!$D$9:$D$187,MATCH('貼_小麦(市町村別・e-stat)'!$A145,'貼_小麦(市町村別・e-stat)'!Z$9:Z$187,0)),"-")</f>
        <v>-</v>
      </c>
      <c r="K287" t="str">
        <f>IFERROR(INDEX('貼_小麦(市町村別・e-stat)'!$D$9:$D$187,MATCH('貼_小麦(市町村別・e-stat)'!$A145,'貼_小麦(市町村別・e-stat)'!AA$9:AA$187,0)),"-")</f>
        <v>-</v>
      </c>
      <c r="L287" t="str">
        <f>IFERROR(INDEX('貼_小麦(市町村別・e-stat)'!$D$9:$D$187,MATCH('貼_小麦(市町村別・e-stat)'!$A145,'貼_小麦(市町村別・e-stat)'!AB$9:AB$187,0)),"-")</f>
        <v>-</v>
      </c>
      <c r="M287" t="str">
        <f>IFERROR(INDEX('貼_小麦(市町村別・公表資料)'!$AH$38:$AH$216,MATCH('貼_小麦(市町村別・公表資料)'!$AG174,'貼_小麦(市町村別・公表資料)'!BB$38:BB$216,0)),"-")</f>
        <v>-</v>
      </c>
      <c r="N287" t="str">
        <f>IFERROR(INDEX('貼_小麦(市町村別・公表資料)'!$AH$38:$AH$216,MATCH('貼_小麦(市町村別・公表資料)'!$AG174,'貼_小麦(市町村別・公表資料)'!BH$38:BH$216,0)),"-")</f>
        <v>-</v>
      </c>
      <c r="O287" t="str">
        <f>IFERROR(INDEX('貼_小麦(市町村別・公表資料)'!$AH$38:$AH$216,MATCH('貼_小麦(市町村別・公表資料)'!$AG174,'貼_小麦(市町村別・公表資料)'!BN$38:BN$216,0)),"-")</f>
        <v>-</v>
      </c>
      <c r="P287" t="str">
        <f>IFERROR(INDEX('貼_小麦(市町村別・公表資料)'!$AH$38:$AH$216,MATCH('貼_小麦(市町村別・公表資料)'!$AG174,'貼_小麦(市町村別・公表資料)'!BT$38:BT$216,0)),"-")</f>
        <v>-</v>
      </c>
      <c r="Q287" t="str">
        <f>IFERROR(INDEX('貼_小麦(市町村別・公表資料)'!$AH$38:$AH$216,MATCH('貼_小麦(市町村別・公表資料)'!$AG174,'貼_小麦(市町村別・公表資料)'!BZ$38:BZ$216,0)),"-")</f>
        <v>-</v>
      </c>
      <c r="R287" t="str">
        <f>IFERROR(INDEX('貼_小麦(市町村別・公表資料)'!$AH$38:$AH$216,MATCH('貼_小麦(市町村別・公表資料)'!$AG174,'貼_小麦(市町村別・公表資料)'!CF$38:CF$216,0)),"-")</f>
        <v>-</v>
      </c>
      <c r="S287" t="str">
        <f>IFERROR(INDEX('貼_大豆(市町村別・e-stat)'!$C$9:$C$187,MATCH('貼_大豆(市町村別・e-stat)'!$A145,'貼_大豆(市町村別・e-stat)'!J$9:J$187,0)),"-")</f>
        <v>-</v>
      </c>
      <c r="T287" t="str">
        <f>IFERROR(INDEX('貼_大豆(市町村別・e-stat)'!$C$9:$C$187,MATCH('貼_大豆(市町村別・e-stat)'!$A145,'貼_大豆(市町村別・e-stat)'!K$9:K$187,0)),"-")</f>
        <v>-</v>
      </c>
      <c r="U287" t="str">
        <f>IFERROR(INDEX('貼_大豆(市町村別・e-stat)'!$C$9:$C$187,MATCH('貼_大豆(市町村別・e-stat)'!$A145,'貼_大豆(市町村別・e-stat)'!L$9:L$187,0)),"-")</f>
        <v>-</v>
      </c>
      <c r="V287" t="str">
        <f>IFERROR(INDEX('貼_てんさい(市町村別・e-stat)'!$D$9:$D$187,MATCH('貼_てんさい(市町村別・e-stat)'!$A145,'貼_てんさい(市町村別・e-stat)'!K$9:K$187,0)),"-")</f>
        <v>-</v>
      </c>
      <c r="W287" t="str">
        <f>IFERROR(INDEX('貼_てんさい(市町村別・e-stat)'!$D$9:$D$187,MATCH('貼_てんさい(市町村別・e-stat)'!$A145,'貼_てんさい(市町村別・e-stat)'!L$9:L$187,0)),"-")</f>
        <v>-</v>
      </c>
      <c r="X287" t="str">
        <f>IFERROR(INDEX('貼_てんさい(市町村別・e-stat)'!$D$9:$D$187,MATCH('貼_てんさい(市町村別・e-stat)'!$A145,'貼_てんさい(市町村別・e-stat)'!M$9:M$187,0)),"-")</f>
        <v>-</v>
      </c>
      <c r="Y287" t="str">
        <f>IFERROR(INDEX('貼_そば(市町村別・e-stat)'!$D$9:$D$187,MATCH('貼_そば(市町村別・e-stat)'!$A145,'貼_そば(市町村別・e-stat)'!K$9:K$187,0)),"-")</f>
        <v>-</v>
      </c>
      <c r="Z287" t="str">
        <f>IFERROR(INDEX('貼_そば(市町村別・e-stat)'!$D$9:$D$187,MATCH('貼_そば(市町村別・e-stat)'!$A145,'貼_そば(市町村別・e-stat)'!L$9:L$187,0)),"-")</f>
        <v>-</v>
      </c>
      <c r="AA287" t="str">
        <f>IFERROR(INDEX('貼_そば(市町村別・e-stat)'!$D$9:$D$187,MATCH('貼_そば(市町村別・e-stat)'!$A145,'貼_そば(市町村別・e-stat)'!M$9:M$187,0)),"-")</f>
        <v>-</v>
      </c>
      <c r="AB287" t="str">
        <f>IFERROR(INDEX('貼_ばれいしょ(市町村別・公表資料)'!$M$16:$M$194,MATCH('貼_ばれいしょ(市町村別・公表資料)'!$L152,'貼_ばれいしょ(市町村別・公表資料)'!O$16:O$194,0)),"-")</f>
        <v>-</v>
      </c>
      <c r="AC287" t="str">
        <f>IFERROR(INDEX('貼_ばれいしょ(市町村別・公表資料)'!$M$16:$M$194,MATCH('貼_ばれいしょ(市町村別・公表資料)'!$L152,'貼_ばれいしょ(市町村別・公表資料)'!U$16:U$194,0)),"-")</f>
        <v>-</v>
      </c>
      <c r="AD287" t="str">
        <f>IFERROR(INDEX('貼_ばれいしょ(市町村別・公表資料)'!$M$16:$M$194,MATCH('貼_ばれいしょ(市町村別・公表資料)'!$L152,'貼_ばれいしょ(市町村別・公表資料)'!AA$16:AA$194,0)),"-")</f>
        <v>-</v>
      </c>
      <c r="AE287" t="str">
        <f>IFERROR(INDEX('貼_なたね(市町村別・e-stat)'!$D$9:$D$187,MATCH('貼_なたね(市町村別・e-stat)'!$A145,'貼_なたね(市町村別・e-stat)'!K$9:K$187,0)),"-")</f>
        <v>-</v>
      </c>
      <c r="AF287" t="str">
        <f>IFERROR(INDEX('貼_なたね(市町村別・e-stat)'!$D$9:$D$187,MATCH('貼_なたね(市町村別・e-stat)'!$A145,'貼_なたね(市町村別・e-stat)'!L$9:L$187,0)),"-")</f>
        <v>-</v>
      </c>
      <c r="AG287" t="str">
        <f>IFERROR(INDEX('貼_なたね(市町村別・e-stat)'!$D$9:$D$187,MATCH('貼_なたね(市町村別・e-stat)'!$A145,'貼_なたね(市町村別・e-stat)'!M$9:M$187,0)),"-")</f>
        <v>-</v>
      </c>
    </row>
    <row r="288" spans="3:33">
      <c r="C288">
        <v>138</v>
      </c>
      <c r="D288" t="str">
        <f>IFERROR(INDEX('貼_耕地面積(市町村別・e-stat)'!$D$9:$D$187,MATCH('貼_耕地面積(市町村別・e-stat)'!$A146,'貼_耕地面積(市町村別・e-stat)'!K$9:K$187,0)),"-")</f>
        <v>西興部村</v>
      </c>
      <c r="E288" t="str">
        <f>IFERROR(INDEX('貼_耕地面積(市町村別・e-stat)'!$D$9:$D$187,MATCH('貼_耕地面積(市町村別・e-stat)'!$A146,'貼_耕地面積(市町村別・e-stat)'!L$9:L$187,0)),"-")</f>
        <v>-</v>
      </c>
      <c r="F288" t="str">
        <f>IFERROR(INDEX('貼_耕地面積(市町村別・e-stat)'!$D$9:$D$187,MATCH('貼_耕地面積(市町村別・e-stat)'!$A146,'貼_耕地面積(市町村別・e-stat)'!M$9:M$187,0)),"-")</f>
        <v>美唄市</v>
      </c>
      <c r="G288" t="str">
        <f>IFERROR(INDEX('貼_水稲(市町村別・e-stat)'!$D$9:$D$187,MATCH('貼_水稲(市町村別・e-stat)'!$A146,'貼_水稲(市町村別・e-stat)'!I$9:I$187,0)),"-")</f>
        <v>-</v>
      </c>
      <c r="H288" t="str">
        <f>IFERROR(INDEX('貼_水稲(市町村別・e-stat)'!$D$9:$D$187,MATCH('貼_水稲(市町村別・e-stat)'!$A146,'貼_水稲(市町村別・e-stat)'!J$9:J$187,0)),"-")</f>
        <v>-</v>
      </c>
      <c r="I288" t="str">
        <f>IFERROR(INDEX('貼_水稲(市町村別・e-stat)'!$D$9:$D$187,MATCH('貼_水稲(市町村別・e-stat)'!$A146,'貼_水稲(市町村別・e-stat)'!K$9:K$187,0)),"-")</f>
        <v>-</v>
      </c>
      <c r="J288" t="str">
        <f>IFERROR(INDEX('貼_小麦(市町村別・e-stat)'!$D$9:$D$187,MATCH('貼_小麦(市町村別・e-stat)'!$A146,'貼_小麦(市町村別・e-stat)'!Z$9:Z$187,0)),"-")</f>
        <v>-</v>
      </c>
      <c r="K288" t="str">
        <f>IFERROR(INDEX('貼_小麦(市町村別・e-stat)'!$D$9:$D$187,MATCH('貼_小麦(市町村別・e-stat)'!$A146,'貼_小麦(市町村別・e-stat)'!AA$9:AA$187,0)),"-")</f>
        <v>-</v>
      </c>
      <c r="L288" t="str">
        <f>IFERROR(INDEX('貼_小麦(市町村別・e-stat)'!$D$9:$D$187,MATCH('貼_小麦(市町村別・e-stat)'!$A146,'貼_小麦(市町村別・e-stat)'!AB$9:AB$187,0)),"-")</f>
        <v>-</v>
      </c>
      <c r="M288" t="str">
        <f>IFERROR(INDEX('貼_小麦(市町村別・公表資料)'!$AH$38:$AH$216,MATCH('貼_小麦(市町村別・公表資料)'!$AG175,'貼_小麦(市町村別・公表資料)'!BB$38:BB$216,0)),"-")</f>
        <v>-</v>
      </c>
      <c r="N288" t="str">
        <f>IFERROR(INDEX('貼_小麦(市町村別・公表資料)'!$AH$38:$AH$216,MATCH('貼_小麦(市町村別・公表資料)'!$AG175,'貼_小麦(市町村別・公表資料)'!BH$38:BH$216,0)),"-")</f>
        <v>-</v>
      </c>
      <c r="O288" t="str">
        <f>IFERROR(INDEX('貼_小麦(市町村別・公表資料)'!$AH$38:$AH$216,MATCH('貼_小麦(市町村別・公表資料)'!$AG175,'貼_小麦(市町村別・公表資料)'!BN$38:BN$216,0)),"-")</f>
        <v>-</v>
      </c>
      <c r="P288" t="str">
        <f>IFERROR(INDEX('貼_小麦(市町村別・公表資料)'!$AH$38:$AH$216,MATCH('貼_小麦(市町村別・公表資料)'!$AG175,'貼_小麦(市町村別・公表資料)'!BT$38:BT$216,0)),"-")</f>
        <v>-</v>
      </c>
      <c r="Q288" t="str">
        <f>IFERROR(INDEX('貼_小麦(市町村別・公表資料)'!$AH$38:$AH$216,MATCH('貼_小麦(市町村別・公表資料)'!$AG175,'貼_小麦(市町村別・公表資料)'!BZ$38:BZ$216,0)),"-")</f>
        <v>-</v>
      </c>
      <c r="R288" t="str">
        <f>IFERROR(INDEX('貼_小麦(市町村別・公表資料)'!$AH$38:$AH$216,MATCH('貼_小麦(市町村別・公表資料)'!$AG175,'貼_小麦(市町村別・公表資料)'!CF$38:CF$216,0)),"-")</f>
        <v>-</v>
      </c>
      <c r="S288" t="str">
        <f>IFERROR(INDEX('貼_大豆(市町村別・e-stat)'!$C$9:$C$187,MATCH('貼_大豆(市町村別・e-stat)'!$A146,'貼_大豆(市町村別・e-stat)'!J$9:J$187,0)),"-")</f>
        <v>-</v>
      </c>
      <c r="T288" t="str">
        <f>IFERROR(INDEX('貼_大豆(市町村別・e-stat)'!$C$9:$C$187,MATCH('貼_大豆(市町村別・e-stat)'!$A146,'貼_大豆(市町村別・e-stat)'!K$9:K$187,0)),"-")</f>
        <v>-</v>
      </c>
      <c r="U288" t="str">
        <f>IFERROR(INDEX('貼_大豆(市町村別・e-stat)'!$C$9:$C$187,MATCH('貼_大豆(市町村別・e-stat)'!$A146,'貼_大豆(市町村別・e-stat)'!L$9:L$187,0)),"-")</f>
        <v>-</v>
      </c>
      <c r="V288" t="str">
        <f>IFERROR(INDEX('貼_てんさい(市町村別・e-stat)'!$D$9:$D$187,MATCH('貼_てんさい(市町村別・e-stat)'!$A146,'貼_てんさい(市町村別・e-stat)'!K$9:K$187,0)),"-")</f>
        <v>-</v>
      </c>
      <c r="W288" t="str">
        <f>IFERROR(INDEX('貼_てんさい(市町村別・e-stat)'!$D$9:$D$187,MATCH('貼_てんさい(市町村別・e-stat)'!$A146,'貼_てんさい(市町村別・e-stat)'!L$9:L$187,0)),"-")</f>
        <v>-</v>
      </c>
      <c r="X288" t="str">
        <f>IFERROR(INDEX('貼_てんさい(市町村別・e-stat)'!$D$9:$D$187,MATCH('貼_てんさい(市町村別・e-stat)'!$A146,'貼_てんさい(市町村別・e-stat)'!M$9:M$187,0)),"-")</f>
        <v>-</v>
      </c>
      <c r="Y288" t="str">
        <f>IFERROR(INDEX('貼_そば(市町村別・e-stat)'!$D$9:$D$187,MATCH('貼_そば(市町村別・e-stat)'!$A146,'貼_そば(市町村別・e-stat)'!K$9:K$187,0)),"-")</f>
        <v>-</v>
      </c>
      <c r="Z288" t="str">
        <f>IFERROR(INDEX('貼_そば(市町村別・e-stat)'!$D$9:$D$187,MATCH('貼_そば(市町村別・e-stat)'!$A146,'貼_そば(市町村別・e-stat)'!L$9:L$187,0)),"-")</f>
        <v>-</v>
      </c>
      <c r="AA288" t="str">
        <f>IFERROR(INDEX('貼_そば(市町村別・e-stat)'!$D$9:$D$187,MATCH('貼_そば(市町村別・e-stat)'!$A146,'貼_そば(市町村別・e-stat)'!M$9:M$187,0)),"-")</f>
        <v>-</v>
      </c>
      <c r="AB288" t="str">
        <f>IFERROR(INDEX('貼_ばれいしょ(市町村別・公表資料)'!$M$16:$M$194,MATCH('貼_ばれいしょ(市町村別・公表資料)'!$L153,'貼_ばれいしょ(市町村別・公表資料)'!O$16:O$194,0)),"-")</f>
        <v>-</v>
      </c>
      <c r="AC288" t="str">
        <f>IFERROR(INDEX('貼_ばれいしょ(市町村別・公表資料)'!$M$16:$M$194,MATCH('貼_ばれいしょ(市町村別・公表資料)'!$L153,'貼_ばれいしょ(市町村別・公表資料)'!U$16:U$194,0)),"-")</f>
        <v>-</v>
      </c>
      <c r="AD288" t="str">
        <f>IFERROR(INDEX('貼_ばれいしょ(市町村別・公表資料)'!$M$16:$M$194,MATCH('貼_ばれいしょ(市町村別・公表資料)'!$L153,'貼_ばれいしょ(市町村別・公表資料)'!AA$16:AA$194,0)),"-")</f>
        <v>-</v>
      </c>
      <c r="AE288" t="str">
        <f>IFERROR(INDEX('貼_なたね(市町村別・e-stat)'!$D$9:$D$187,MATCH('貼_なたね(市町村別・e-stat)'!$A146,'貼_なたね(市町村別・e-stat)'!K$9:K$187,0)),"-")</f>
        <v>-</v>
      </c>
      <c r="AF288" t="str">
        <f>IFERROR(INDEX('貼_なたね(市町村別・e-stat)'!$D$9:$D$187,MATCH('貼_なたね(市町村別・e-stat)'!$A146,'貼_なたね(市町村別・e-stat)'!L$9:L$187,0)),"-")</f>
        <v>-</v>
      </c>
      <c r="AG288" t="str">
        <f>IFERROR(INDEX('貼_なたね(市町村別・e-stat)'!$D$9:$D$187,MATCH('貼_なたね(市町村別・e-stat)'!$A146,'貼_なたね(市町村別・e-stat)'!M$9:M$187,0)),"-")</f>
        <v>-</v>
      </c>
    </row>
    <row r="289" spans="3:33">
      <c r="C289">
        <v>139</v>
      </c>
      <c r="D289" t="str">
        <f>IFERROR(INDEX('貼_耕地面積(市町村別・e-stat)'!$D$9:$D$187,MATCH('貼_耕地面積(市町村別・e-stat)'!$A147,'貼_耕地面積(市町村別・e-stat)'!K$9:K$187,0)),"-")</f>
        <v>知内町</v>
      </c>
      <c r="E289" t="str">
        <f>IFERROR(INDEX('貼_耕地面積(市町村別・e-stat)'!$D$9:$D$187,MATCH('貼_耕地面積(市町村別・e-stat)'!$A147,'貼_耕地面積(市町村別・e-stat)'!L$9:L$187,0)),"-")</f>
        <v>-</v>
      </c>
      <c r="F289" t="str">
        <f>IFERROR(INDEX('貼_耕地面積(市町村別・e-stat)'!$D$9:$D$187,MATCH('貼_耕地面積(市町村別・e-stat)'!$A147,'貼_耕地面積(市町村別・e-stat)'!M$9:M$187,0)),"-")</f>
        <v>東川町</v>
      </c>
      <c r="G289" t="str">
        <f>IFERROR(INDEX('貼_水稲(市町村別・e-stat)'!$D$9:$D$187,MATCH('貼_水稲(市町村別・e-stat)'!$A147,'貼_水稲(市町村別・e-stat)'!I$9:I$187,0)),"-")</f>
        <v>-</v>
      </c>
      <c r="H289" t="str">
        <f>IFERROR(INDEX('貼_水稲(市町村別・e-stat)'!$D$9:$D$187,MATCH('貼_水稲(市町村別・e-stat)'!$A147,'貼_水稲(市町村別・e-stat)'!J$9:J$187,0)),"-")</f>
        <v>-</v>
      </c>
      <c r="I289" t="str">
        <f>IFERROR(INDEX('貼_水稲(市町村別・e-stat)'!$D$9:$D$187,MATCH('貼_水稲(市町村別・e-stat)'!$A147,'貼_水稲(市町村別・e-stat)'!K$9:K$187,0)),"-")</f>
        <v>-</v>
      </c>
      <c r="J289" t="str">
        <f>IFERROR(INDEX('貼_小麦(市町村別・e-stat)'!$D$9:$D$187,MATCH('貼_小麦(市町村別・e-stat)'!$A147,'貼_小麦(市町村別・e-stat)'!Z$9:Z$187,0)),"-")</f>
        <v>-</v>
      </c>
      <c r="K289" t="str">
        <f>IFERROR(INDEX('貼_小麦(市町村別・e-stat)'!$D$9:$D$187,MATCH('貼_小麦(市町村別・e-stat)'!$A147,'貼_小麦(市町村別・e-stat)'!AA$9:AA$187,0)),"-")</f>
        <v>-</v>
      </c>
      <c r="L289" t="str">
        <f>IFERROR(INDEX('貼_小麦(市町村別・e-stat)'!$D$9:$D$187,MATCH('貼_小麦(市町村別・e-stat)'!$A147,'貼_小麦(市町村別・e-stat)'!AB$9:AB$187,0)),"-")</f>
        <v>-</v>
      </c>
      <c r="M289" t="str">
        <f>IFERROR(INDEX('貼_小麦(市町村別・公表資料)'!$AH$38:$AH$216,MATCH('貼_小麦(市町村別・公表資料)'!$AG176,'貼_小麦(市町村別・公表資料)'!BB$38:BB$216,0)),"-")</f>
        <v>-</v>
      </c>
      <c r="N289" t="str">
        <f>IFERROR(INDEX('貼_小麦(市町村別・公表資料)'!$AH$38:$AH$216,MATCH('貼_小麦(市町村別・公表資料)'!$AG176,'貼_小麦(市町村別・公表資料)'!BH$38:BH$216,0)),"-")</f>
        <v>-</v>
      </c>
      <c r="O289" t="str">
        <f>IFERROR(INDEX('貼_小麦(市町村別・公表資料)'!$AH$38:$AH$216,MATCH('貼_小麦(市町村別・公表資料)'!$AG176,'貼_小麦(市町村別・公表資料)'!BN$38:BN$216,0)),"-")</f>
        <v>-</v>
      </c>
      <c r="P289" t="str">
        <f>IFERROR(INDEX('貼_小麦(市町村別・公表資料)'!$AH$38:$AH$216,MATCH('貼_小麦(市町村別・公表資料)'!$AG176,'貼_小麦(市町村別・公表資料)'!BT$38:BT$216,0)),"-")</f>
        <v>-</v>
      </c>
      <c r="Q289" t="str">
        <f>IFERROR(INDEX('貼_小麦(市町村別・公表資料)'!$AH$38:$AH$216,MATCH('貼_小麦(市町村別・公表資料)'!$AG176,'貼_小麦(市町村別・公表資料)'!BZ$38:BZ$216,0)),"-")</f>
        <v>-</v>
      </c>
      <c r="R289" t="str">
        <f>IFERROR(INDEX('貼_小麦(市町村別・公表資料)'!$AH$38:$AH$216,MATCH('貼_小麦(市町村別・公表資料)'!$AG176,'貼_小麦(市町村別・公表資料)'!CF$38:CF$216,0)),"-")</f>
        <v>-</v>
      </c>
      <c r="S289" t="str">
        <f>IFERROR(INDEX('貼_大豆(市町村別・e-stat)'!$C$9:$C$187,MATCH('貼_大豆(市町村別・e-stat)'!$A147,'貼_大豆(市町村別・e-stat)'!J$9:J$187,0)),"-")</f>
        <v>-</v>
      </c>
      <c r="T289" t="str">
        <f>IFERROR(INDEX('貼_大豆(市町村別・e-stat)'!$C$9:$C$187,MATCH('貼_大豆(市町村別・e-stat)'!$A147,'貼_大豆(市町村別・e-stat)'!K$9:K$187,0)),"-")</f>
        <v>-</v>
      </c>
      <c r="U289" t="str">
        <f>IFERROR(INDEX('貼_大豆(市町村別・e-stat)'!$C$9:$C$187,MATCH('貼_大豆(市町村別・e-stat)'!$A147,'貼_大豆(市町村別・e-stat)'!L$9:L$187,0)),"-")</f>
        <v>-</v>
      </c>
      <c r="V289" t="str">
        <f>IFERROR(INDEX('貼_てんさい(市町村別・e-stat)'!$D$9:$D$187,MATCH('貼_てんさい(市町村別・e-stat)'!$A147,'貼_てんさい(市町村別・e-stat)'!K$9:K$187,0)),"-")</f>
        <v>-</v>
      </c>
      <c r="W289" t="str">
        <f>IFERROR(INDEX('貼_てんさい(市町村別・e-stat)'!$D$9:$D$187,MATCH('貼_てんさい(市町村別・e-stat)'!$A147,'貼_てんさい(市町村別・e-stat)'!L$9:L$187,0)),"-")</f>
        <v>-</v>
      </c>
      <c r="X289" t="str">
        <f>IFERROR(INDEX('貼_てんさい(市町村別・e-stat)'!$D$9:$D$187,MATCH('貼_てんさい(市町村別・e-stat)'!$A147,'貼_てんさい(市町村別・e-stat)'!M$9:M$187,0)),"-")</f>
        <v>-</v>
      </c>
      <c r="Y289" t="str">
        <f>IFERROR(INDEX('貼_そば(市町村別・e-stat)'!$D$9:$D$187,MATCH('貼_そば(市町村別・e-stat)'!$A147,'貼_そば(市町村別・e-stat)'!K$9:K$187,0)),"-")</f>
        <v>-</v>
      </c>
      <c r="Z289" t="str">
        <f>IFERROR(INDEX('貼_そば(市町村別・e-stat)'!$D$9:$D$187,MATCH('貼_そば(市町村別・e-stat)'!$A147,'貼_そば(市町村別・e-stat)'!L$9:L$187,0)),"-")</f>
        <v>-</v>
      </c>
      <c r="AA289" t="str">
        <f>IFERROR(INDEX('貼_そば(市町村別・e-stat)'!$D$9:$D$187,MATCH('貼_そば(市町村別・e-stat)'!$A147,'貼_そば(市町村別・e-stat)'!M$9:M$187,0)),"-")</f>
        <v>-</v>
      </c>
      <c r="AB289" t="str">
        <f>IFERROR(INDEX('貼_ばれいしょ(市町村別・公表資料)'!$M$16:$M$194,MATCH('貼_ばれいしょ(市町村別・公表資料)'!$L154,'貼_ばれいしょ(市町村別・公表資料)'!O$16:O$194,0)),"-")</f>
        <v>-</v>
      </c>
      <c r="AC289" t="str">
        <f>IFERROR(INDEX('貼_ばれいしょ(市町村別・公表資料)'!$M$16:$M$194,MATCH('貼_ばれいしょ(市町村別・公表資料)'!$L154,'貼_ばれいしょ(市町村別・公表資料)'!U$16:U$194,0)),"-")</f>
        <v>-</v>
      </c>
      <c r="AD289" t="str">
        <f>IFERROR(INDEX('貼_ばれいしょ(市町村別・公表資料)'!$M$16:$M$194,MATCH('貼_ばれいしょ(市町村別・公表資料)'!$L154,'貼_ばれいしょ(市町村別・公表資料)'!AA$16:AA$194,0)),"-")</f>
        <v>-</v>
      </c>
      <c r="AE289" t="str">
        <f>IFERROR(INDEX('貼_なたね(市町村別・e-stat)'!$D$9:$D$187,MATCH('貼_なたね(市町村別・e-stat)'!$A147,'貼_なたね(市町村別・e-stat)'!K$9:K$187,0)),"-")</f>
        <v>-</v>
      </c>
      <c r="AF289" t="str">
        <f>IFERROR(INDEX('貼_なたね(市町村別・e-stat)'!$D$9:$D$187,MATCH('貼_なたね(市町村別・e-stat)'!$A147,'貼_なたね(市町村別・e-stat)'!L$9:L$187,0)),"-")</f>
        <v>-</v>
      </c>
      <c r="AG289" t="str">
        <f>IFERROR(INDEX('貼_なたね(市町村別・e-stat)'!$D$9:$D$187,MATCH('貼_なたね(市町村別・e-stat)'!$A147,'貼_なたね(市町村別・e-stat)'!M$9:M$187,0)),"-")</f>
        <v>-</v>
      </c>
    </row>
    <row r="290" spans="3:33">
      <c r="C290">
        <v>140</v>
      </c>
      <c r="D290" t="str">
        <f>IFERROR(INDEX('貼_耕地面積(市町村別・e-stat)'!$D$9:$D$187,MATCH('貼_耕地面積(市町村別・e-stat)'!$A148,'貼_耕地面積(市町村別・e-stat)'!K$9:K$187,0)),"-")</f>
        <v>砂川市</v>
      </c>
      <c r="E290" t="str">
        <f>IFERROR(INDEX('貼_耕地面積(市町村別・e-stat)'!$D$9:$D$187,MATCH('貼_耕地面積(市町村別・e-stat)'!$A148,'貼_耕地面積(市町村別・e-stat)'!L$9:L$187,0)),"-")</f>
        <v>-</v>
      </c>
      <c r="F290" t="str">
        <f>IFERROR(INDEX('貼_耕地面積(市町村別・e-stat)'!$D$9:$D$187,MATCH('貼_耕地面積(市町村別・e-stat)'!$A148,'貼_耕地面積(市町村別・e-stat)'!M$9:M$187,0)),"-")</f>
        <v>占冠村</v>
      </c>
      <c r="G290" t="str">
        <f>IFERROR(INDEX('貼_水稲(市町村別・e-stat)'!$D$9:$D$187,MATCH('貼_水稲(市町村別・e-stat)'!$A148,'貼_水稲(市町村別・e-stat)'!I$9:I$187,0)),"-")</f>
        <v>-</v>
      </c>
      <c r="H290" t="str">
        <f>IFERROR(INDEX('貼_水稲(市町村別・e-stat)'!$D$9:$D$187,MATCH('貼_水稲(市町村別・e-stat)'!$A148,'貼_水稲(市町村別・e-stat)'!J$9:J$187,0)),"-")</f>
        <v>-</v>
      </c>
      <c r="I290" t="str">
        <f>IFERROR(INDEX('貼_水稲(市町村別・e-stat)'!$D$9:$D$187,MATCH('貼_水稲(市町村別・e-stat)'!$A148,'貼_水稲(市町村別・e-stat)'!K$9:K$187,0)),"-")</f>
        <v>-</v>
      </c>
      <c r="J290" t="str">
        <f>IFERROR(INDEX('貼_小麦(市町村別・e-stat)'!$D$9:$D$187,MATCH('貼_小麦(市町村別・e-stat)'!$A148,'貼_小麦(市町村別・e-stat)'!Z$9:Z$187,0)),"-")</f>
        <v>-</v>
      </c>
      <c r="K290" t="str">
        <f>IFERROR(INDEX('貼_小麦(市町村別・e-stat)'!$D$9:$D$187,MATCH('貼_小麦(市町村別・e-stat)'!$A148,'貼_小麦(市町村別・e-stat)'!AA$9:AA$187,0)),"-")</f>
        <v>-</v>
      </c>
      <c r="L290" t="str">
        <f>IFERROR(INDEX('貼_小麦(市町村別・e-stat)'!$D$9:$D$187,MATCH('貼_小麦(市町村別・e-stat)'!$A148,'貼_小麦(市町村別・e-stat)'!AB$9:AB$187,0)),"-")</f>
        <v>-</v>
      </c>
      <c r="M290" t="str">
        <f>IFERROR(INDEX('貼_小麦(市町村別・公表資料)'!$AH$38:$AH$216,MATCH('貼_小麦(市町村別・公表資料)'!$AG177,'貼_小麦(市町村別・公表資料)'!BB$38:BB$216,0)),"-")</f>
        <v>-</v>
      </c>
      <c r="N290" t="str">
        <f>IFERROR(INDEX('貼_小麦(市町村別・公表資料)'!$AH$38:$AH$216,MATCH('貼_小麦(市町村別・公表資料)'!$AG177,'貼_小麦(市町村別・公表資料)'!BH$38:BH$216,0)),"-")</f>
        <v>-</v>
      </c>
      <c r="O290" t="str">
        <f>IFERROR(INDEX('貼_小麦(市町村別・公表資料)'!$AH$38:$AH$216,MATCH('貼_小麦(市町村別・公表資料)'!$AG177,'貼_小麦(市町村別・公表資料)'!BN$38:BN$216,0)),"-")</f>
        <v>-</v>
      </c>
      <c r="P290" t="str">
        <f>IFERROR(INDEX('貼_小麦(市町村別・公表資料)'!$AH$38:$AH$216,MATCH('貼_小麦(市町村別・公表資料)'!$AG177,'貼_小麦(市町村別・公表資料)'!BT$38:BT$216,0)),"-")</f>
        <v>-</v>
      </c>
      <c r="Q290" t="str">
        <f>IFERROR(INDEX('貼_小麦(市町村別・公表資料)'!$AH$38:$AH$216,MATCH('貼_小麦(市町村別・公表資料)'!$AG177,'貼_小麦(市町村別・公表資料)'!BZ$38:BZ$216,0)),"-")</f>
        <v>-</v>
      </c>
      <c r="R290" t="str">
        <f>IFERROR(INDEX('貼_小麦(市町村別・公表資料)'!$AH$38:$AH$216,MATCH('貼_小麦(市町村別・公表資料)'!$AG177,'貼_小麦(市町村別・公表資料)'!CF$38:CF$216,0)),"-")</f>
        <v>-</v>
      </c>
      <c r="S290" t="str">
        <f>IFERROR(INDEX('貼_大豆(市町村別・e-stat)'!$C$9:$C$187,MATCH('貼_大豆(市町村別・e-stat)'!$A148,'貼_大豆(市町村別・e-stat)'!J$9:J$187,0)),"-")</f>
        <v>-</v>
      </c>
      <c r="T290" t="str">
        <f>IFERROR(INDEX('貼_大豆(市町村別・e-stat)'!$C$9:$C$187,MATCH('貼_大豆(市町村別・e-stat)'!$A148,'貼_大豆(市町村別・e-stat)'!K$9:K$187,0)),"-")</f>
        <v>-</v>
      </c>
      <c r="U290" t="str">
        <f>IFERROR(INDEX('貼_大豆(市町村別・e-stat)'!$C$9:$C$187,MATCH('貼_大豆(市町村別・e-stat)'!$A148,'貼_大豆(市町村別・e-stat)'!L$9:L$187,0)),"-")</f>
        <v>-</v>
      </c>
      <c r="V290" t="str">
        <f>IFERROR(INDEX('貼_てんさい(市町村別・e-stat)'!$D$9:$D$187,MATCH('貼_てんさい(市町村別・e-stat)'!$A148,'貼_てんさい(市町村別・e-stat)'!K$9:K$187,0)),"-")</f>
        <v>-</v>
      </c>
      <c r="W290" t="str">
        <f>IFERROR(INDEX('貼_てんさい(市町村別・e-stat)'!$D$9:$D$187,MATCH('貼_てんさい(市町村別・e-stat)'!$A148,'貼_てんさい(市町村別・e-stat)'!L$9:L$187,0)),"-")</f>
        <v>-</v>
      </c>
      <c r="X290" t="str">
        <f>IFERROR(INDEX('貼_てんさい(市町村別・e-stat)'!$D$9:$D$187,MATCH('貼_てんさい(市町村別・e-stat)'!$A148,'貼_てんさい(市町村別・e-stat)'!M$9:M$187,0)),"-")</f>
        <v>-</v>
      </c>
      <c r="Y290" t="str">
        <f>IFERROR(INDEX('貼_そば(市町村別・e-stat)'!$D$9:$D$187,MATCH('貼_そば(市町村別・e-stat)'!$A148,'貼_そば(市町村別・e-stat)'!K$9:K$187,0)),"-")</f>
        <v>-</v>
      </c>
      <c r="Z290" t="str">
        <f>IFERROR(INDEX('貼_そば(市町村別・e-stat)'!$D$9:$D$187,MATCH('貼_そば(市町村別・e-stat)'!$A148,'貼_そば(市町村別・e-stat)'!L$9:L$187,0)),"-")</f>
        <v>-</v>
      </c>
      <c r="AA290" t="str">
        <f>IFERROR(INDEX('貼_そば(市町村別・e-stat)'!$D$9:$D$187,MATCH('貼_そば(市町村別・e-stat)'!$A148,'貼_そば(市町村別・e-stat)'!M$9:M$187,0)),"-")</f>
        <v>-</v>
      </c>
      <c r="AB290" t="str">
        <f>IFERROR(INDEX('貼_ばれいしょ(市町村別・公表資料)'!$M$16:$M$194,MATCH('貼_ばれいしょ(市町村別・公表資料)'!$L155,'貼_ばれいしょ(市町村別・公表資料)'!O$16:O$194,0)),"-")</f>
        <v>-</v>
      </c>
      <c r="AC290" t="str">
        <f>IFERROR(INDEX('貼_ばれいしょ(市町村別・公表資料)'!$M$16:$M$194,MATCH('貼_ばれいしょ(市町村別・公表資料)'!$L155,'貼_ばれいしょ(市町村別・公表資料)'!U$16:U$194,0)),"-")</f>
        <v>-</v>
      </c>
      <c r="AD290" t="str">
        <f>IFERROR(INDEX('貼_ばれいしょ(市町村別・公表資料)'!$M$16:$M$194,MATCH('貼_ばれいしょ(市町村別・公表資料)'!$L155,'貼_ばれいしょ(市町村別・公表資料)'!AA$16:AA$194,0)),"-")</f>
        <v>-</v>
      </c>
      <c r="AE290" t="str">
        <f>IFERROR(INDEX('貼_なたね(市町村別・e-stat)'!$D$9:$D$187,MATCH('貼_なたね(市町村別・e-stat)'!$A148,'貼_なたね(市町村別・e-stat)'!K$9:K$187,0)),"-")</f>
        <v>-</v>
      </c>
      <c r="AF290" t="str">
        <f>IFERROR(INDEX('貼_なたね(市町村別・e-stat)'!$D$9:$D$187,MATCH('貼_なたね(市町村別・e-stat)'!$A148,'貼_なたね(市町村別・e-stat)'!L$9:L$187,0)),"-")</f>
        <v>-</v>
      </c>
      <c r="AG290" t="str">
        <f>IFERROR(INDEX('貼_なたね(市町村別・e-stat)'!$D$9:$D$187,MATCH('貼_なたね(市町村別・e-stat)'!$A148,'貼_なたね(市町村別・e-stat)'!M$9:M$187,0)),"-")</f>
        <v>-</v>
      </c>
    </row>
    <row r="291" spans="3:33">
      <c r="C291">
        <v>141</v>
      </c>
      <c r="D291" t="str">
        <f>IFERROR(INDEX('貼_耕地面積(市町村別・e-stat)'!$D$9:$D$187,MATCH('貼_耕地面積(市町村別・e-stat)'!$A149,'貼_耕地面積(市町村別・e-stat)'!K$9:K$187,0)),"-")</f>
        <v>壮瞥町</v>
      </c>
      <c r="E291" t="str">
        <f>IFERROR(INDEX('貼_耕地面積(市町村別・e-stat)'!$D$9:$D$187,MATCH('貼_耕地面積(市町村別・e-stat)'!$A149,'貼_耕地面積(市町村別・e-stat)'!L$9:L$187,0)),"-")</f>
        <v>-</v>
      </c>
      <c r="F291" t="str">
        <f>IFERROR(INDEX('貼_耕地面積(市町村別・e-stat)'!$D$9:$D$187,MATCH('貼_耕地面積(市町村別・e-stat)'!$A149,'貼_耕地面積(市町村別・e-stat)'!M$9:M$187,0)),"-")</f>
        <v>砂川市</v>
      </c>
      <c r="G291" t="str">
        <f>IFERROR(INDEX('貼_水稲(市町村別・e-stat)'!$D$9:$D$187,MATCH('貼_水稲(市町村別・e-stat)'!$A149,'貼_水稲(市町村別・e-stat)'!I$9:I$187,0)),"-")</f>
        <v>-</v>
      </c>
      <c r="H291" t="str">
        <f>IFERROR(INDEX('貼_水稲(市町村別・e-stat)'!$D$9:$D$187,MATCH('貼_水稲(市町村別・e-stat)'!$A149,'貼_水稲(市町村別・e-stat)'!J$9:J$187,0)),"-")</f>
        <v>-</v>
      </c>
      <c r="I291" t="str">
        <f>IFERROR(INDEX('貼_水稲(市町村別・e-stat)'!$D$9:$D$187,MATCH('貼_水稲(市町村別・e-stat)'!$A149,'貼_水稲(市町村別・e-stat)'!K$9:K$187,0)),"-")</f>
        <v>-</v>
      </c>
      <c r="J291" t="str">
        <f>IFERROR(INDEX('貼_小麦(市町村別・e-stat)'!$D$9:$D$187,MATCH('貼_小麦(市町村別・e-stat)'!$A149,'貼_小麦(市町村別・e-stat)'!Z$9:Z$187,0)),"-")</f>
        <v>-</v>
      </c>
      <c r="K291" t="str">
        <f>IFERROR(INDEX('貼_小麦(市町村別・e-stat)'!$D$9:$D$187,MATCH('貼_小麦(市町村別・e-stat)'!$A149,'貼_小麦(市町村別・e-stat)'!AA$9:AA$187,0)),"-")</f>
        <v>-</v>
      </c>
      <c r="L291" t="str">
        <f>IFERROR(INDEX('貼_小麦(市町村別・e-stat)'!$D$9:$D$187,MATCH('貼_小麦(市町村別・e-stat)'!$A149,'貼_小麦(市町村別・e-stat)'!AB$9:AB$187,0)),"-")</f>
        <v>-</v>
      </c>
      <c r="M291" t="str">
        <f>IFERROR(INDEX('貼_小麦(市町村別・公表資料)'!$AH$38:$AH$216,MATCH('貼_小麦(市町村別・公表資料)'!$AG178,'貼_小麦(市町村別・公表資料)'!BB$38:BB$216,0)),"-")</f>
        <v>-</v>
      </c>
      <c r="N291" t="str">
        <f>IFERROR(INDEX('貼_小麦(市町村別・公表資料)'!$AH$38:$AH$216,MATCH('貼_小麦(市町村別・公表資料)'!$AG178,'貼_小麦(市町村別・公表資料)'!BH$38:BH$216,0)),"-")</f>
        <v>-</v>
      </c>
      <c r="O291" t="str">
        <f>IFERROR(INDEX('貼_小麦(市町村別・公表資料)'!$AH$38:$AH$216,MATCH('貼_小麦(市町村別・公表資料)'!$AG178,'貼_小麦(市町村別・公表資料)'!BN$38:BN$216,0)),"-")</f>
        <v>-</v>
      </c>
      <c r="P291" t="str">
        <f>IFERROR(INDEX('貼_小麦(市町村別・公表資料)'!$AH$38:$AH$216,MATCH('貼_小麦(市町村別・公表資料)'!$AG178,'貼_小麦(市町村別・公表資料)'!BT$38:BT$216,0)),"-")</f>
        <v>-</v>
      </c>
      <c r="Q291" t="str">
        <f>IFERROR(INDEX('貼_小麦(市町村別・公表資料)'!$AH$38:$AH$216,MATCH('貼_小麦(市町村別・公表資料)'!$AG178,'貼_小麦(市町村別・公表資料)'!BZ$38:BZ$216,0)),"-")</f>
        <v>-</v>
      </c>
      <c r="R291" t="str">
        <f>IFERROR(INDEX('貼_小麦(市町村別・公表資料)'!$AH$38:$AH$216,MATCH('貼_小麦(市町村別・公表資料)'!$AG178,'貼_小麦(市町村別・公表資料)'!CF$38:CF$216,0)),"-")</f>
        <v>-</v>
      </c>
      <c r="S291" t="str">
        <f>IFERROR(INDEX('貼_大豆(市町村別・e-stat)'!$C$9:$C$187,MATCH('貼_大豆(市町村別・e-stat)'!$A149,'貼_大豆(市町村別・e-stat)'!J$9:J$187,0)),"-")</f>
        <v>-</v>
      </c>
      <c r="T291" t="str">
        <f>IFERROR(INDEX('貼_大豆(市町村別・e-stat)'!$C$9:$C$187,MATCH('貼_大豆(市町村別・e-stat)'!$A149,'貼_大豆(市町村別・e-stat)'!K$9:K$187,0)),"-")</f>
        <v>-</v>
      </c>
      <c r="U291" t="str">
        <f>IFERROR(INDEX('貼_大豆(市町村別・e-stat)'!$C$9:$C$187,MATCH('貼_大豆(市町村別・e-stat)'!$A149,'貼_大豆(市町村別・e-stat)'!L$9:L$187,0)),"-")</f>
        <v>-</v>
      </c>
      <c r="V291" t="str">
        <f>IFERROR(INDEX('貼_てんさい(市町村別・e-stat)'!$D$9:$D$187,MATCH('貼_てんさい(市町村別・e-stat)'!$A149,'貼_てんさい(市町村別・e-stat)'!K$9:K$187,0)),"-")</f>
        <v>-</v>
      </c>
      <c r="W291" t="str">
        <f>IFERROR(INDEX('貼_てんさい(市町村別・e-stat)'!$D$9:$D$187,MATCH('貼_てんさい(市町村別・e-stat)'!$A149,'貼_てんさい(市町村別・e-stat)'!L$9:L$187,0)),"-")</f>
        <v>-</v>
      </c>
      <c r="X291" t="str">
        <f>IFERROR(INDEX('貼_てんさい(市町村別・e-stat)'!$D$9:$D$187,MATCH('貼_てんさい(市町村別・e-stat)'!$A149,'貼_てんさい(市町村別・e-stat)'!M$9:M$187,0)),"-")</f>
        <v>-</v>
      </c>
      <c r="Y291" t="str">
        <f>IFERROR(INDEX('貼_そば(市町村別・e-stat)'!$D$9:$D$187,MATCH('貼_そば(市町村別・e-stat)'!$A149,'貼_そば(市町村別・e-stat)'!K$9:K$187,0)),"-")</f>
        <v>-</v>
      </c>
      <c r="Z291" t="str">
        <f>IFERROR(INDEX('貼_そば(市町村別・e-stat)'!$D$9:$D$187,MATCH('貼_そば(市町村別・e-stat)'!$A149,'貼_そば(市町村別・e-stat)'!L$9:L$187,0)),"-")</f>
        <v>-</v>
      </c>
      <c r="AA291" t="str">
        <f>IFERROR(INDEX('貼_そば(市町村別・e-stat)'!$D$9:$D$187,MATCH('貼_そば(市町村別・e-stat)'!$A149,'貼_そば(市町村別・e-stat)'!M$9:M$187,0)),"-")</f>
        <v>-</v>
      </c>
      <c r="AB291" t="str">
        <f>IFERROR(INDEX('貼_ばれいしょ(市町村別・公表資料)'!$M$16:$M$194,MATCH('貼_ばれいしょ(市町村別・公表資料)'!$L156,'貼_ばれいしょ(市町村別・公表資料)'!O$16:O$194,0)),"-")</f>
        <v>-</v>
      </c>
      <c r="AC291" t="str">
        <f>IFERROR(INDEX('貼_ばれいしょ(市町村別・公表資料)'!$M$16:$M$194,MATCH('貼_ばれいしょ(市町村別・公表資料)'!$L156,'貼_ばれいしょ(市町村別・公表資料)'!U$16:U$194,0)),"-")</f>
        <v>-</v>
      </c>
      <c r="AD291" t="str">
        <f>IFERROR(INDEX('貼_ばれいしょ(市町村別・公表資料)'!$M$16:$M$194,MATCH('貼_ばれいしょ(市町村別・公表資料)'!$L156,'貼_ばれいしょ(市町村別・公表資料)'!AA$16:AA$194,0)),"-")</f>
        <v>-</v>
      </c>
      <c r="AE291" t="str">
        <f>IFERROR(INDEX('貼_なたね(市町村別・e-stat)'!$D$9:$D$187,MATCH('貼_なたね(市町村別・e-stat)'!$A149,'貼_なたね(市町村別・e-stat)'!K$9:K$187,0)),"-")</f>
        <v>-</v>
      </c>
      <c r="AF291" t="str">
        <f>IFERROR(INDEX('貼_なたね(市町村別・e-stat)'!$D$9:$D$187,MATCH('貼_なたね(市町村別・e-stat)'!$A149,'貼_なたね(市町村別・e-stat)'!L$9:L$187,0)),"-")</f>
        <v>-</v>
      </c>
      <c r="AG291" t="str">
        <f>IFERROR(INDEX('貼_なたね(市町村別・e-stat)'!$D$9:$D$187,MATCH('貼_なたね(市町村別・e-stat)'!$A149,'貼_なたね(市町村別・e-stat)'!M$9:M$187,0)),"-")</f>
        <v>-</v>
      </c>
    </row>
    <row r="292" spans="3:33">
      <c r="C292">
        <v>142</v>
      </c>
      <c r="D292" t="str">
        <f>IFERROR(INDEX('貼_耕地面積(市町村別・e-stat)'!$D$9:$D$187,MATCH('貼_耕地面積(市町村別・e-stat)'!$A150,'貼_耕地面積(市町村別・e-stat)'!K$9:K$187,0)),"-")</f>
        <v>仁木町</v>
      </c>
      <c r="E292" t="str">
        <f>IFERROR(INDEX('貼_耕地面積(市町村別・e-stat)'!$D$9:$D$187,MATCH('貼_耕地面積(市町村別・e-stat)'!$A150,'貼_耕地面積(市町村別・e-stat)'!L$9:L$187,0)),"-")</f>
        <v>-</v>
      </c>
      <c r="F292" t="str">
        <f>IFERROR(INDEX('貼_耕地面積(市町村別・e-stat)'!$D$9:$D$187,MATCH('貼_耕地面積(市町村別・e-stat)'!$A150,'貼_耕地面積(市町村別・e-stat)'!M$9:M$187,0)),"-")</f>
        <v>夕張市</v>
      </c>
      <c r="G292" t="str">
        <f>IFERROR(INDEX('貼_水稲(市町村別・e-stat)'!$D$9:$D$187,MATCH('貼_水稲(市町村別・e-stat)'!$A150,'貼_水稲(市町村別・e-stat)'!I$9:I$187,0)),"-")</f>
        <v>-</v>
      </c>
      <c r="H292" t="str">
        <f>IFERROR(INDEX('貼_水稲(市町村別・e-stat)'!$D$9:$D$187,MATCH('貼_水稲(市町村別・e-stat)'!$A150,'貼_水稲(市町村別・e-stat)'!J$9:J$187,0)),"-")</f>
        <v>-</v>
      </c>
      <c r="I292" t="str">
        <f>IFERROR(INDEX('貼_水稲(市町村別・e-stat)'!$D$9:$D$187,MATCH('貼_水稲(市町村別・e-stat)'!$A150,'貼_水稲(市町村別・e-stat)'!K$9:K$187,0)),"-")</f>
        <v>-</v>
      </c>
      <c r="J292" t="str">
        <f>IFERROR(INDEX('貼_小麦(市町村別・e-stat)'!$D$9:$D$187,MATCH('貼_小麦(市町村別・e-stat)'!$A150,'貼_小麦(市町村別・e-stat)'!Z$9:Z$187,0)),"-")</f>
        <v>-</v>
      </c>
      <c r="K292" t="str">
        <f>IFERROR(INDEX('貼_小麦(市町村別・e-stat)'!$D$9:$D$187,MATCH('貼_小麦(市町村別・e-stat)'!$A150,'貼_小麦(市町村別・e-stat)'!AA$9:AA$187,0)),"-")</f>
        <v>-</v>
      </c>
      <c r="L292" t="str">
        <f>IFERROR(INDEX('貼_小麦(市町村別・e-stat)'!$D$9:$D$187,MATCH('貼_小麦(市町村別・e-stat)'!$A150,'貼_小麦(市町村別・e-stat)'!AB$9:AB$187,0)),"-")</f>
        <v>-</v>
      </c>
      <c r="M292" t="str">
        <f>IFERROR(INDEX('貼_小麦(市町村別・公表資料)'!$AH$38:$AH$216,MATCH('貼_小麦(市町村別・公表資料)'!$AG179,'貼_小麦(市町村別・公表資料)'!BB$38:BB$216,0)),"-")</f>
        <v>-</v>
      </c>
      <c r="N292" t="str">
        <f>IFERROR(INDEX('貼_小麦(市町村別・公表資料)'!$AH$38:$AH$216,MATCH('貼_小麦(市町村別・公表資料)'!$AG179,'貼_小麦(市町村別・公表資料)'!BH$38:BH$216,0)),"-")</f>
        <v>-</v>
      </c>
      <c r="O292" t="str">
        <f>IFERROR(INDEX('貼_小麦(市町村別・公表資料)'!$AH$38:$AH$216,MATCH('貼_小麦(市町村別・公表資料)'!$AG179,'貼_小麦(市町村別・公表資料)'!BN$38:BN$216,0)),"-")</f>
        <v>-</v>
      </c>
      <c r="P292" t="str">
        <f>IFERROR(INDEX('貼_小麦(市町村別・公表資料)'!$AH$38:$AH$216,MATCH('貼_小麦(市町村別・公表資料)'!$AG179,'貼_小麦(市町村別・公表資料)'!BT$38:BT$216,0)),"-")</f>
        <v>-</v>
      </c>
      <c r="Q292" t="str">
        <f>IFERROR(INDEX('貼_小麦(市町村別・公表資料)'!$AH$38:$AH$216,MATCH('貼_小麦(市町村別・公表資料)'!$AG179,'貼_小麦(市町村別・公表資料)'!BZ$38:BZ$216,0)),"-")</f>
        <v>-</v>
      </c>
      <c r="R292" t="str">
        <f>IFERROR(INDEX('貼_小麦(市町村別・公表資料)'!$AH$38:$AH$216,MATCH('貼_小麦(市町村別・公表資料)'!$AG179,'貼_小麦(市町村別・公表資料)'!CF$38:CF$216,0)),"-")</f>
        <v>-</v>
      </c>
      <c r="S292" t="str">
        <f>IFERROR(INDEX('貼_大豆(市町村別・e-stat)'!$C$9:$C$187,MATCH('貼_大豆(市町村別・e-stat)'!$A150,'貼_大豆(市町村別・e-stat)'!J$9:J$187,0)),"-")</f>
        <v>-</v>
      </c>
      <c r="T292" t="str">
        <f>IFERROR(INDEX('貼_大豆(市町村別・e-stat)'!$C$9:$C$187,MATCH('貼_大豆(市町村別・e-stat)'!$A150,'貼_大豆(市町村別・e-stat)'!K$9:K$187,0)),"-")</f>
        <v>-</v>
      </c>
      <c r="U292" t="str">
        <f>IFERROR(INDEX('貼_大豆(市町村別・e-stat)'!$C$9:$C$187,MATCH('貼_大豆(市町村別・e-stat)'!$A150,'貼_大豆(市町村別・e-stat)'!L$9:L$187,0)),"-")</f>
        <v>-</v>
      </c>
      <c r="V292" t="str">
        <f>IFERROR(INDEX('貼_てんさい(市町村別・e-stat)'!$D$9:$D$187,MATCH('貼_てんさい(市町村別・e-stat)'!$A150,'貼_てんさい(市町村別・e-stat)'!K$9:K$187,0)),"-")</f>
        <v>-</v>
      </c>
      <c r="W292" t="str">
        <f>IFERROR(INDEX('貼_てんさい(市町村別・e-stat)'!$D$9:$D$187,MATCH('貼_てんさい(市町村別・e-stat)'!$A150,'貼_てんさい(市町村別・e-stat)'!L$9:L$187,0)),"-")</f>
        <v>-</v>
      </c>
      <c r="X292" t="str">
        <f>IFERROR(INDEX('貼_てんさい(市町村別・e-stat)'!$D$9:$D$187,MATCH('貼_てんさい(市町村別・e-stat)'!$A150,'貼_てんさい(市町村別・e-stat)'!M$9:M$187,0)),"-")</f>
        <v>-</v>
      </c>
      <c r="Y292" t="str">
        <f>IFERROR(INDEX('貼_そば(市町村別・e-stat)'!$D$9:$D$187,MATCH('貼_そば(市町村別・e-stat)'!$A150,'貼_そば(市町村別・e-stat)'!K$9:K$187,0)),"-")</f>
        <v>-</v>
      </c>
      <c r="Z292" t="str">
        <f>IFERROR(INDEX('貼_そば(市町村別・e-stat)'!$D$9:$D$187,MATCH('貼_そば(市町村別・e-stat)'!$A150,'貼_そば(市町村別・e-stat)'!L$9:L$187,0)),"-")</f>
        <v>-</v>
      </c>
      <c r="AA292" t="str">
        <f>IFERROR(INDEX('貼_そば(市町村別・e-stat)'!$D$9:$D$187,MATCH('貼_そば(市町村別・e-stat)'!$A150,'貼_そば(市町村別・e-stat)'!M$9:M$187,0)),"-")</f>
        <v>-</v>
      </c>
      <c r="AB292" t="str">
        <f>IFERROR(INDEX('貼_ばれいしょ(市町村別・公表資料)'!$M$16:$M$194,MATCH('貼_ばれいしょ(市町村別・公表資料)'!$L157,'貼_ばれいしょ(市町村別・公表資料)'!O$16:O$194,0)),"-")</f>
        <v>-</v>
      </c>
      <c r="AC292" t="str">
        <f>IFERROR(INDEX('貼_ばれいしょ(市町村別・公表資料)'!$M$16:$M$194,MATCH('貼_ばれいしょ(市町村別・公表資料)'!$L157,'貼_ばれいしょ(市町村別・公表資料)'!U$16:U$194,0)),"-")</f>
        <v>-</v>
      </c>
      <c r="AD292" t="str">
        <f>IFERROR(INDEX('貼_ばれいしょ(市町村別・公表資料)'!$M$16:$M$194,MATCH('貼_ばれいしょ(市町村別・公表資料)'!$L157,'貼_ばれいしょ(市町村別・公表資料)'!AA$16:AA$194,0)),"-")</f>
        <v>-</v>
      </c>
      <c r="AE292" t="str">
        <f>IFERROR(INDEX('貼_なたね(市町村別・e-stat)'!$D$9:$D$187,MATCH('貼_なたね(市町村別・e-stat)'!$A150,'貼_なたね(市町村別・e-stat)'!K$9:K$187,0)),"-")</f>
        <v>-</v>
      </c>
      <c r="AF292" t="str">
        <f>IFERROR(INDEX('貼_なたね(市町村別・e-stat)'!$D$9:$D$187,MATCH('貼_なたね(市町村別・e-stat)'!$A150,'貼_なたね(市町村別・e-stat)'!L$9:L$187,0)),"-")</f>
        <v>-</v>
      </c>
      <c r="AG292" t="str">
        <f>IFERROR(INDEX('貼_なたね(市町村別・e-stat)'!$D$9:$D$187,MATCH('貼_なたね(市町村別・e-stat)'!$A150,'貼_なたね(市町村別・e-stat)'!M$9:M$187,0)),"-")</f>
        <v>-</v>
      </c>
    </row>
    <row r="293" spans="3:33">
      <c r="C293">
        <v>143</v>
      </c>
      <c r="D293" t="str">
        <f>IFERROR(INDEX('貼_耕地面積(市町村別・e-stat)'!$D$9:$D$187,MATCH('貼_耕地面積(市町村別・e-stat)'!$A151,'貼_耕地面積(市町村別・e-stat)'!K$9:K$187,0)),"-")</f>
        <v>余市町</v>
      </c>
      <c r="E293" t="str">
        <f>IFERROR(INDEX('貼_耕地面積(市町村別・e-stat)'!$D$9:$D$187,MATCH('貼_耕地面積(市町村別・e-stat)'!$A151,'貼_耕地面積(市町村別・e-stat)'!L$9:L$187,0)),"-")</f>
        <v>-</v>
      </c>
      <c r="F293" t="str">
        <f>IFERROR(INDEX('貼_耕地面積(市町村別・e-stat)'!$D$9:$D$187,MATCH('貼_耕地面積(市町村別・e-stat)'!$A151,'貼_耕地面積(市町村別・e-stat)'!M$9:M$187,0)),"-")</f>
        <v>赤井川村</v>
      </c>
      <c r="G293" t="str">
        <f>IFERROR(INDEX('貼_水稲(市町村別・e-stat)'!$D$9:$D$187,MATCH('貼_水稲(市町村別・e-stat)'!$A151,'貼_水稲(市町村別・e-stat)'!I$9:I$187,0)),"-")</f>
        <v>-</v>
      </c>
      <c r="H293" t="str">
        <f>IFERROR(INDEX('貼_水稲(市町村別・e-stat)'!$D$9:$D$187,MATCH('貼_水稲(市町村別・e-stat)'!$A151,'貼_水稲(市町村別・e-stat)'!J$9:J$187,0)),"-")</f>
        <v>-</v>
      </c>
      <c r="I293" t="str">
        <f>IFERROR(INDEX('貼_水稲(市町村別・e-stat)'!$D$9:$D$187,MATCH('貼_水稲(市町村別・e-stat)'!$A151,'貼_水稲(市町村別・e-stat)'!K$9:K$187,0)),"-")</f>
        <v>-</v>
      </c>
      <c r="J293" t="str">
        <f>IFERROR(INDEX('貼_小麦(市町村別・e-stat)'!$D$9:$D$187,MATCH('貼_小麦(市町村別・e-stat)'!$A151,'貼_小麦(市町村別・e-stat)'!Z$9:Z$187,0)),"-")</f>
        <v>-</v>
      </c>
      <c r="K293" t="str">
        <f>IFERROR(INDEX('貼_小麦(市町村別・e-stat)'!$D$9:$D$187,MATCH('貼_小麦(市町村別・e-stat)'!$A151,'貼_小麦(市町村別・e-stat)'!AA$9:AA$187,0)),"-")</f>
        <v>-</v>
      </c>
      <c r="L293" t="str">
        <f>IFERROR(INDEX('貼_小麦(市町村別・e-stat)'!$D$9:$D$187,MATCH('貼_小麦(市町村別・e-stat)'!$A151,'貼_小麦(市町村別・e-stat)'!AB$9:AB$187,0)),"-")</f>
        <v>-</v>
      </c>
      <c r="M293" t="str">
        <f>IFERROR(INDEX('貼_小麦(市町村別・公表資料)'!$AH$38:$AH$216,MATCH('貼_小麦(市町村別・公表資料)'!$AG180,'貼_小麦(市町村別・公表資料)'!BB$38:BB$216,0)),"-")</f>
        <v>-</v>
      </c>
      <c r="N293" t="str">
        <f>IFERROR(INDEX('貼_小麦(市町村別・公表資料)'!$AH$38:$AH$216,MATCH('貼_小麦(市町村別・公表資料)'!$AG180,'貼_小麦(市町村別・公表資料)'!BH$38:BH$216,0)),"-")</f>
        <v>-</v>
      </c>
      <c r="O293" t="str">
        <f>IFERROR(INDEX('貼_小麦(市町村別・公表資料)'!$AH$38:$AH$216,MATCH('貼_小麦(市町村別・公表資料)'!$AG180,'貼_小麦(市町村別・公表資料)'!BN$38:BN$216,0)),"-")</f>
        <v>-</v>
      </c>
      <c r="P293" t="str">
        <f>IFERROR(INDEX('貼_小麦(市町村別・公表資料)'!$AH$38:$AH$216,MATCH('貼_小麦(市町村別・公表資料)'!$AG180,'貼_小麦(市町村別・公表資料)'!BT$38:BT$216,0)),"-")</f>
        <v>-</v>
      </c>
      <c r="Q293" t="str">
        <f>IFERROR(INDEX('貼_小麦(市町村別・公表資料)'!$AH$38:$AH$216,MATCH('貼_小麦(市町村別・公表資料)'!$AG180,'貼_小麦(市町村別・公表資料)'!BZ$38:BZ$216,0)),"-")</f>
        <v>-</v>
      </c>
      <c r="R293" t="str">
        <f>IFERROR(INDEX('貼_小麦(市町村別・公表資料)'!$AH$38:$AH$216,MATCH('貼_小麦(市町村別・公表資料)'!$AG180,'貼_小麦(市町村別・公表資料)'!CF$38:CF$216,0)),"-")</f>
        <v>-</v>
      </c>
      <c r="S293" t="str">
        <f>IFERROR(INDEX('貼_大豆(市町村別・e-stat)'!$C$9:$C$187,MATCH('貼_大豆(市町村別・e-stat)'!$A151,'貼_大豆(市町村別・e-stat)'!J$9:J$187,0)),"-")</f>
        <v>-</v>
      </c>
      <c r="T293" t="str">
        <f>IFERROR(INDEX('貼_大豆(市町村別・e-stat)'!$C$9:$C$187,MATCH('貼_大豆(市町村別・e-stat)'!$A151,'貼_大豆(市町村別・e-stat)'!K$9:K$187,0)),"-")</f>
        <v>-</v>
      </c>
      <c r="U293" t="str">
        <f>IFERROR(INDEX('貼_大豆(市町村別・e-stat)'!$C$9:$C$187,MATCH('貼_大豆(市町村別・e-stat)'!$A151,'貼_大豆(市町村別・e-stat)'!L$9:L$187,0)),"-")</f>
        <v>-</v>
      </c>
      <c r="V293" t="str">
        <f>IFERROR(INDEX('貼_てんさい(市町村別・e-stat)'!$D$9:$D$187,MATCH('貼_てんさい(市町村別・e-stat)'!$A151,'貼_てんさい(市町村別・e-stat)'!K$9:K$187,0)),"-")</f>
        <v>-</v>
      </c>
      <c r="W293" t="str">
        <f>IFERROR(INDEX('貼_てんさい(市町村別・e-stat)'!$D$9:$D$187,MATCH('貼_てんさい(市町村別・e-stat)'!$A151,'貼_てんさい(市町村別・e-stat)'!L$9:L$187,0)),"-")</f>
        <v>-</v>
      </c>
      <c r="X293" t="str">
        <f>IFERROR(INDEX('貼_てんさい(市町村別・e-stat)'!$D$9:$D$187,MATCH('貼_てんさい(市町村別・e-stat)'!$A151,'貼_てんさい(市町村別・e-stat)'!M$9:M$187,0)),"-")</f>
        <v>-</v>
      </c>
      <c r="Y293" t="str">
        <f>IFERROR(INDEX('貼_そば(市町村別・e-stat)'!$D$9:$D$187,MATCH('貼_そば(市町村別・e-stat)'!$A151,'貼_そば(市町村別・e-stat)'!K$9:K$187,0)),"-")</f>
        <v>-</v>
      </c>
      <c r="Z293" t="str">
        <f>IFERROR(INDEX('貼_そば(市町村別・e-stat)'!$D$9:$D$187,MATCH('貼_そば(市町村別・e-stat)'!$A151,'貼_そば(市町村別・e-stat)'!L$9:L$187,0)),"-")</f>
        <v>-</v>
      </c>
      <c r="AA293" t="str">
        <f>IFERROR(INDEX('貼_そば(市町村別・e-stat)'!$D$9:$D$187,MATCH('貼_そば(市町村別・e-stat)'!$A151,'貼_そば(市町村別・e-stat)'!M$9:M$187,0)),"-")</f>
        <v>-</v>
      </c>
      <c r="AB293" t="str">
        <f>IFERROR(INDEX('貼_ばれいしょ(市町村別・公表資料)'!$M$16:$M$194,MATCH('貼_ばれいしょ(市町村別・公表資料)'!$L158,'貼_ばれいしょ(市町村別・公表資料)'!O$16:O$194,0)),"-")</f>
        <v>-</v>
      </c>
      <c r="AC293" t="str">
        <f>IFERROR(INDEX('貼_ばれいしょ(市町村別・公表資料)'!$M$16:$M$194,MATCH('貼_ばれいしょ(市町村別・公表資料)'!$L158,'貼_ばれいしょ(市町村別・公表資料)'!U$16:U$194,0)),"-")</f>
        <v>-</v>
      </c>
      <c r="AD293" t="str">
        <f>IFERROR(INDEX('貼_ばれいしょ(市町村別・公表資料)'!$M$16:$M$194,MATCH('貼_ばれいしょ(市町村別・公表資料)'!$L158,'貼_ばれいしょ(市町村別・公表資料)'!AA$16:AA$194,0)),"-")</f>
        <v>-</v>
      </c>
      <c r="AE293" t="str">
        <f>IFERROR(INDEX('貼_なたね(市町村別・e-stat)'!$D$9:$D$187,MATCH('貼_なたね(市町村別・e-stat)'!$A151,'貼_なたね(市町村別・e-stat)'!K$9:K$187,0)),"-")</f>
        <v>-</v>
      </c>
      <c r="AF293" t="str">
        <f>IFERROR(INDEX('貼_なたね(市町村別・e-stat)'!$D$9:$D$187,MATCH('貼_なたね(市町村別・e-stat)'!$A151,'貼_なたね(市町村別・e-stat)'!L$9:L$187,0)),"-")</f>
        <v>-</v>
      </c>
      <c r="AG293" t="str">
        <f>IFERROR(INDEX('貼_なたね(市町村別・e-stat)'!$D$9:$D$187,MATCH('貼_なたね(市町村別・e-stat)'!$A151,'貼_なたね(市町村別・e-stat)'!M$9:M$187,0)),"-")</f>
        <v>-</v>
      </c>
    </row>
    <row r="294" spans="3:33">
      <c r="C294">
        <v>144</v>
      </c>
      <c r="D294" t="str">
        <f>IFERROR(INDEX('貼_耕地面積(市町村別・e-stat)'!$D$9:$D$187,MATCH('貼_耕地面積(市町村別・e-stat)'!$A152,'貼_耕地面積(市町村別・e-stat)'!K$9:K$187,0)),"-")</f>
        <v>三笠市</v>
      </c>
      <c r="E294" t="str">
        <f>IFERROR(INDEX('貼_耕地面積(市町村別・e-stat)'!$D$9:$D$187,MATCH('貼_耕地面積(市町村別・e-stat)'!$A152,'貼_耕地面積(市町村別・e-stat)'!L$9:L$187,0)),"-")</f>
        <v>-</v>
      </c>
      <c r="F294" t="str">
        <f>IFERROR(INDEX('貼_耕地面積(市町村別・e-stat)'!$D$9:$D$187,MATCH('貼_耕地面積(市町村別・e-stat)'!$A152,'貼_耕地面積(市町村別・e-stat)'!M$9:M$187,0)),"-")</f>
        <v>乙部町</v>
      </c>
      <c r="G294" t="str">
        <f>IFERROR(INDEX('貼_水稲(市町村別・e-stat)'!$D$9:$D$187,MATCH('貼_水稲(市町村別・e-stat)'!$A152,'貼_水稲(市町村別・e-stat)'!I$9:I$187,0)),"-")</f>
        <v>-</v>
      </c>
      <c r="H294" t="str">
        <f>IFERROR(INDEX('貼_水稲(市町村別・e-stat)'!$D$9:$D$187,MATCH('貼_水稲(市町村別・e-stat)'!$A152,'貼_水稲(市町村別・e-stat)'!J$9:J$187,0)),"-")</f>
        <v>-</v>
      </c>
      <c r="I294" t="str">
        <f>IFERROR(INDEX('貼_水稲(市町村別・e-stat)'!$D$9:$D$187,MATCH('貼_水稲(市町村別・e-stat)'!$A152,'貼_水稲(市町村別・e-stat)'!K$9:K$187,0)),"-")</f>
        <v>-</v>
      </c>
      <c r="J294" t="str">
        <f>IFERROR(INDEX('貼_小麦(市町村別・e-stat)'!$D$9:$D$187,MATCH('貼_小麦(市町村別・e-stat)'!$A152,'貼_小麦(市町村別・e-stat)'!Z$9:Z$187,0)),"-")</f>
        <v>-</v>
      </c>
      <c r="K294" t="str">
        <f>IFERROR(INDEX('貼_小麦(市町村別・e-stat)'!$D$9:$D$187,MATCH('貼_小麦(市町村別・e-stat)'!$A152,'貼_小麦(市町村別・e-stat)'!AA$9:AA$187,0)),"-")</f>
        <v>-</v>
      </c>
      <c r="L294" t="str">
        <f>IFERROR(INDEX('貼_小麦(市町村別・e-stat)'!$D$9:$D$187,MATCH('貼_小麦(市町村別・e-stat)'!$A152,'貼_小麦(市町村別・e-stat)'!AB$9:AB$187,0)),"-")</f>
        <v>-</v>
      </c>
      <c r="M294" t="str">
        <f>IFERROR(INDEX('貼_小麦(市町村別・公表資料)'!$AH$38:$AH$216,MATCH('貼_小麦(市町村別・公表資料)'!$AG181,'貼_小麦(市町村別・公表資料)'!BB$38:BB$216,0)),"-")</f>
        <v>-</v>
      </c>
      <c r="N294" t="str">
        <f>IFERROR(INDEX('貼_小麦(市町村別・公表資料)'!$AH$38:$AH$216,MATCH('貼_小麦(市町村別・公表資料)'!$AG181,'貼_小麦(市町村別・公表資料)'!BH$38:BH$216,0)),"-")</f>
        <v>-</v>
      </c>
      <c r="O294" t="str">
        <f>IFERROR(INDEX('貼_小麦(市町村別・公表資料)'!$AH$38:$AH$216,MATCH('貼_小麦(市町村別・公表資料)'!$AG181,'貼_小麦(市町村別・公表資料)'!BN$38:BN$216,0)),"-")</f>
        <v>-</v>
      </c>
      <c r="P294" t="str">
        <f>IFERROR(INDEX('貼_小麦(市町村別・公表資料)'!$AH$38:$AH$216,MATCH('貼_小麦(市町村別・公表資料)'!$AG181,'貼_小麦(市町村別・公表資料)'!BT$38:BT$216,0)),"-")</f>
        <v>-</v>
      </c>
      <c r="Q294" t="str">
        <f>IFERROR(INDEX('貼_小麦(市町村別・公表資料)'!$AH$38:$AH$216,MATCH('貼_小麦(市町村別・公表資料)'!$AG181,'貼_小麦(市町村別・公表資料)'!BZ$38:BZ$216,0)),"-")</f>
        <v>-</v>
      </c>
      <c r="R294" t="str">
        <f>IFERROR(INDEX('貼_小麦(市町村別・公表資料)'!$AH$38:$AH$216,MATCH('貼_小麦(市町村別・公表資料)'!$AG181,'貼_小麦(市町村別・公表資料)'!CF$38:CF$216,0)),"-")</f>
        <v>-</v>
      </c>
      <c r="S294" t="str">
        <f>IFERROR(INDEX('貼_大豆(市町村別・e-stat)'!$C$9:$C$187,MATCH('貼_大豆(市町村別・e-stat)'!$A152,'貼_大豆(市町村別・e-stat)'!J$9:J$187,0)),"-")</f>
        <v>-</v>
      </c>
      <c r="T294" t="str">
        <f>IFERROR(INDEX('貼_大豆(市町村別・e-stat)'!$C$9:$C$187,MATCH('貼_大豆(市町村別・e-stat)'!$A152,'貼_大豆(市町村別・e-stat)'!K$9:K$187,0)),"-")</f>
        <v>-</v>
      </c>
      <c r="U294" t="str">
        <f>IFERROR(INDEX('貼_大豆(市町村別・e-stat)'!$C$9:$C$187,MATCH('貼_大豆(市町村別・e-stat)'!$A152,'貼_大豆(市町村別・e-stat)'!L$9:L$187,0)),"-")</f>
        <v>-</v>
      </c>
      <c r="V294" t="str">
        <f>IFERROR(INDEX('貼_てんさい(市町村別・e-stat)'!$D$9:$D$187,MATCH('貼_てんさい(市町村別・e-stat)'!$A152,'貼_てんさい(市町村別・e-stat)'!K$9:K$187,0)),"-")</f>
        <v>-</v>
      </c>
      <c r="W294" t="str">
        <f>IFERROR(INDEX('貼_てんさい(市町村別・e-stat)'!$D$9:$D$187,MATCH('貼_てんさい(市町村別・e-stat)'!$A152,'貼_てんさい(市町村別・e-stat)'!L$9:L$187,0)),"-")</f>
        <v>-</v>
      </c>
      <c r="X294" t="str">
        <f>IFERROR(INDEX('貼_てんさい(市町村別・e-stat)'!$D$9:$D$187,MATCH('貼_てんさい(市町村別・e-stat)'!$A152,'貼_てんさい(市町村別・e-stat)'!M$9:M$187,0)),"-")</f>
        <v>-</v>
      </c>
      <c r="Y294" t="str">
        <f>IFERROR(INDEX('貼_そば(市町村別・e-stat)'!$D$9:$D$187,MATCH('貼_そば(市町村別・e-stat)'!$A152,'貼_そば(市町村別・e-stat)'!K$9:K$187,0)),"-")</f>
        <v>-</v>
      </c>
      <c r="Z294" t="str">
        <f>IFERROR(INDEX('貼_そば(市町村別・e-stat)'!$D$9:$D$187,MATCH('貼_そば(市町村別・e-stat)'!$A152,'貼_そば(市町村別・e-stat)'!L$9:L$187,0)),"-")</f>
        <v>-</v>
      </c>
      <c r="AA294" t="str">
        <f>IFERROR(INDEX('貼_そば(市町村別・e-stat)'!$D$9:$D$187,MATCH('貼_そば(市町村別・e-stat)'!$A152,'貼_そば(市町村別・e-stat)'!M$9:M$187,0)),"-")</f>
        <v>-</v>
      </c>
      <c r="AB294" t="str">
        <f>IFERROR(INDEX('貼_ばれいしょ(市町村別・公表資料)'!$M$16:$M$194,MATCH('貼_ばれいしょ(市町村別・公表資料)'!$L159,'貼_ばれいしょ(市町村別・公表資料)'!O$16:O$194,0)),"-")</f>
        <v>-</v>
      </c>
      <c r="AC294" t="str">
        <f>IFERROR(INDEX('貼_ばれいしょ(市町村別・公表資料)'!$M$16:$M$194,MATCH('貼_ばれいしょ(市町村別・公表資料)'!$L159,'貼_ばれいしょ(市町村別・公表資料)'!U$16:U$194,0)),"-")</f>
        <v>-</v>
      </c>
      <c r="AD294" t="str">
        <f>IFERROR(INDEX('貼_ばれいしょ(市町村別・公表資料)'!$M$16:$M$194,MATCH('貼_ばれいしょ(市町村別・公表資料)'!$L159,'貼_ばれいしょ(市町村別・公表資料)'!AA$16:AA$194,0)),"-")</f>
        <v>-</v>
      </c>
      <c r="AE294" t="str">
        <f>IFERROR(INDEX('貼_なたね(市町村別・e-stat)'!$D$9:$D$187,MATCH('貼_なたね(市町村別・e-stat)'!$A152,'貼_なたね(市町村別・e-stat)'!K$9:K$187,0)),"-")</f>
        <v>-</v>
      </c>
      <c r="AF294" t="str">
        <f>IFERROR(INDEX('貼_なたね(市町村別・e-stat)'!$D$9:$D$187,MATCH('貼_なたね(市町村別・e-stat)'!$A152,'貼_なたね(市町村別・e-stat)'!L$9:L$187,0)),"-")</f>
        <v>-</v>
      </c>
      <c r="AG294" t="str">
        <f>IFERROR(INDEX('貼_なたね(市町村別・e-stat)'!$D$9:$D$187,MATCH('貼_なたね(市町村別・e-stat)'!$A152,'貼_なたね(市町村別・e-stat)'!M$9:M$187,0)),"-")</f>
        <v>-</v>
      </c>
    </row>
    <row r="295" spans="3:33">
      <c r="C295">
        <v>145</v>
      </c>
      <c r="D295" t="str">
        <f>IFERROR(INDEX('貼_耕地面積(市町村別・e-stat)'!$D$9:$D$187,MATCH('貼_耕地面積(市町村別・e-stat)'!$A153,'貼_耕地面積(市町村別・e-stat)'!K$9:K$187,0)),"-")</f>
        <v>苫小牧市</v>
      </c>
      <c r="E295" t="str">
        <f>IFERROR(INDEX('貼_耕地面積(市町村別・e-stat)'!$D$9:$D$187,MATCH('貼_耕地面積(市町村別・e-stat)'!$A153,'貼_耕地面積(市町村別・e-stat)'!L$9:L$187,0)),"-")</f>
        <v>-</v>
      </c>
      <c r="F295" t="str">
        <f>IFERROR(INDEX('貼_耕地面積(市町村別・e-stat)'!$D$9:$D$187,MATCH('貼_耕地面積(市町村別・e-stat)'!$A153,'貼_耕地面積(市町村別・e-stat)'!M$9:M$187,0)),"-")</f>
        <v>月形町</v>
      </c>
      <c r="G295" t="str">
        <f>IFERROR(INDEX('貼_水稲(市町村別・e-stat)'!$D$9:$D$187,MATCH('貼_水稲(市町村別・e-stat)'!$A153,'貼_水稲(市町村別・e-stat)'!I$9:I$187,0)),"-")</f>
        <v>-</v>
      </c>
      <c r="H295" t="str">
        <f>IFERROR(INDEX('貼_水稲(市町村別・e-stat)'!$D$9:$D$187,MATCH('貼_水稲(市町村別・e-stat)'!$A153,'貼_水稲(市町村別・e-stat)'!J$9:J$187,0)),"-")</f>
        <v>-</v>
      </c>
      <c r="I295" t="str">
        <f>IFERROR(INDEX('貼_水稲(市町村別・e-stat)'!$D$9:$D$187,MATCH('貼_水稲(市町村別・e-stat)'!$A153,'貼_水稲(市町村別・e-stat)'!K$9:K$187,0)),"-")</f>
        <v>-</v>
      </c>
      <c r="J295" t="str">
        <f>IFERROR(INDEX('貼_小麦(市町村別・e-stat)'!$D$9:$D$187,MATCH('貼_小麦(市町村別・e-stat)'!$A153,'貼_小麦(市町村別・e-stat)'!Z$9:Z$187,0)),"-")</f>
        <v>-</v>
      </c>
      <c r="K295" t="str">
        <f>IFERROR(INDEX('貼_小麦(市町村別・e-stat)'!$D$9:$D$187,MATCH('貼_小麦(市町村別・e-stat)'!$A153,'貼_小麦(市町村別・e-stat)'!AA$9:AA$187,0)),"-")</f>
        <v>-</v>
      </c>
      <c r="L295" t="str">
        <f>IFERROR(INDEX('貼_小麦(市町村別・e-stat)'!$D$9:$D$187,MATCH('貼_小麦(市町村別・e-stat)'!$A153,'貼_小麦(市町村別・e-stat)'!AB$9:AB$187,0)),"-")</f>
        <v>-</v>
      </c>
      <c r="M295" t="str">
        <f>IFERROR(INDEX('貼_小麦(市町村別・公表資料)'!$AH$38:$AH$216,MATCH('貼_小麦(市町村別・公表資料)'!$AG182,'貼_小麦(市町村別・公表資料)'!BB$38:BB$216,0)),"-")</f>
        <v>-</v>
      </c>
      <c r="N295" t="str">
        <f>IFERROR(INDEX('貼_小麦(市町村別・公表資料)'!$AH$38:$AH$216,MATCH('貼_小麦(市町村別・公表資料)'!$AG182,'貼_小麦(市町村別・公表資料)'!BH$38:BH$216,0)),"-")</f>
        <v>-</v>
      </c>
      <c r="O295" t="str">
        <f>IFERROR(INDEX('貼_小麦(市町村別・公表資料)'!$AH$38:$AH$216,MATCH('貼_小麦(市町村別・公表資料)'!$AG182,'貼_小麦(市町村別・公表資料)'!BN$38:BN$216,0)),"-")</f>
        <v>-</v>
      </c>
      <c r="P295" t="str">
        <f>IFERROR(INDEX('貼_小麦(市町村別・公表資料)'!$AH$38:$AH$216,MATCH('貼_小麦(市町村別・公表資料)'!$AG182,'貼_小麦(市町村別・公表資料)'!BT$38:BT$216,0)),"-")</f>
        <v>-</v>
      </c>
      <c r="Q295" t="str">
        <f>IFERROR(INDEX('貼_小麦(市町村別・公表資料)'!$AH$38:$AH$216,MATCH('貼_小麦(市町村別・公表資料)'!$AG182,'貼_小麦(市町村別・公表資料)'!BZ$38:BZ$216,0)),"-")</f>
        <v>-</v>
      </c>
      <c r="R295" t="str">
        <f>IFERROR(INDEX('貼_小麦(市町村別・公表資料)'!$AH$38:$AH$216,MATCH('貼_小麦(市町村別・公表資料)'!$AG182,'貼_小麦(市町村別・公表資料)'!CF$38:CF$216,0)),"-")</f>
        <v>-</v>
      </c>
      <c r="S295" t="str">
        <f>IFERROR(INDEX('貼_大豆(市町村別・e-stat)'!$C$9:$C$187,MATCH('貼_大豆(市町村別・e-stat)'!$A153,'貼_大豆(市町村別・e-stat)'!J$9:J$187,0)),"-")</f>
        <v>-</v>
      </c>
      <c r="T295" t="str">
        <f>IFERROR(INDEX('貼_大豆(市町村別・e-stat)'!$C$9:$C$187,MATCH('貼_大豆(市町村別・e-stat)'!$A153,'貼_大豆(市町村別・e-stat)'!K$9:K$187,0)),"-")</f>
        <v>-</v>
      </c>
      <c r="U295" t="str">
        <f>IFERROR(INDEX('貼_大豆(市町村別・e-stat)'!$C$9:$C$187,MATCH('貼_大豆(市町村別・e-stat)'!$A153,'貼_大豆(市町村別・e-stat)'!L$9:L$187,0)),"-")</f>
        <v>-</v>
      </c>
      <c r="V295" t="str">
        <f>IFERROR(INDEX('貼_てんさい(市町村別・e-stat)'!$D$9:$D$187,MATCH('貼_てんさい(市町村別・e-stat)'!$A153,'貼_てんさい(市町村別・e-stat)'!K$9:K$187,0)),"-")</f>
        <v>-</v>
      </c>
      <c r="W295" t="str">
        <f>IFERROR(INDEX('貼_てんさい(市町村別・e-stat)'!$D$9:$D$187,MATCH('貼_てんさい(市町村別・e-stat)'!$A153,'貼_てんさい(市町村別・e-stat)'!L$9:L$187,0)),"-")</f>
        <v>-</v>
      </c>
      <c r="X295" t="str">
        <f>IFERROR(INDEX('貼_てんさい(市町村別・e-stat)'!$D$9:$D$187,MATCH('貼_てんさい(市町村別・e-stat)'!$A153,'貼_てんさい(市町村別・e-stat)'!M$9:M$187,0)),"-")</f>
        <v>-</v>
      </c>
      <c r="Y295" t="str">
        <f>IFERROR(INDEX('貼_そば(市町村別・e-stat)'!$D$9:$D$187,MATCH('貼_そば(市町村別・e-stat)'!$A153,'貼_そば(市町村別・e-stat)'!K$9:K$187,0)),"-")</f>
        <v>-</v>
      </c>
      <c r="Z295" t="str">
        <f>IFERROR(INDEX('貼_そば(市町村別・e-stat)'!$D$9:$D$187,MATCH('貼_そば(市町村別・e-stat)'!$A153,'貼_そば(市町村別・e-stat)'!L$9:L$187,0)),"-")</f>
        <v>-</v>
      </c>
      <c r="AA295" t="str">
        <f>IFERROR(INDEX('貼_そば(市町村別・e-stat)'!$D$9:$D$187,MATCH('貼_そば(市町村別・e-stat)'!$A153,'貼_そば(市町村別・e-stat)'!M$9:M$187,0)),"-")</f>
        <v>-</v>
      </c>
      <c r="AB295" t="str">
        <f>IFERROR(INDEX('貼_ばれいしょ(市町村別・公表資料)'!$M$16:$M$194,MATCH('貼_ばれいしょ(市町村別・公表資料)'!$L160,'貼_ばれいしょ(市町村別・公表資料)'!O$16:O$194,0)),"-")</f>
        <v>-</v>
      </c>
      <c r="AC295" t="str">
        <f>IFERROR(INDEX('貼_ばれいしょ(市町村別・公表資料)'!$M$16:$M$194,MATCH('貼_ばれいしょ(市町村別・公表資料)'!$L160,'貼_ばれいしょ(市町村別・公表資料)'!U$16:U$194,0)),"-")</f>
        <v>-</v>
      </c>
      <c r="AD295" t="str">
        <f>IFERROR(INDEX('貼_ばれいしょ(市町村別・公表資料)'!$M$16:$M$194,MATCH('貼_ばれいしょ(市町村別・公表資料)'!$L160,'貼_ばれいしょ(市町村別・公表資料)'!AA$16:AA$194,0)),"-")</f>
        <v>-</v>
      </c>
      <c r="AE295" t="str">
        <f>IFERROR(INDEX('貼_なたね(市町村別・e-stat)'!$D$9:$D$187,MATCH('貼_なたね(市町村別・e-stat)'!$A153,'貼_なたね(市町村別・e-stat)'!K$9:K$187,0)),"-")</f>
        <v>-</v>
      </c>
      <c r="AF295" t="str">
        <f>IFERROR(INDEX('貼_なたね(市町村別・e-stat)'!$D$9:$D$187,MATCH('貼_なたね(市町村別・e-stat)'!$A153,'貼_なたね(市町村別・e-stat)'!L$9:L$187,0)),"-")</f>
        <v>-</v>
      </c>
      <c r="AG295" t="str">
        <f>IFERROR(INDEX('貼_なたね(市町村別・e-stat)'!$D$9:$D$187,MATCH('貼_なたね(市町村別・e-stat)'!$A153,'貼_なたね(市町村別・e-stat)'!M$9:M$187,0)),"-")</f>
        <v>-</v>
      </c>
    </row>
    <row r="296" spans="3:33">
      <c r="C296">
        <v>146</v>
      </c>
      <c r="D296" t="str">
        <f>IFERROR(INDEX('貼_耕地面積(市町村別・e-stat)'!$D$9:$D$187,MATCH('貼_耕地面積(市町村別・e-stat)'!$A154,'貼_耕地面積(市町村別・e-stat)'!K$9:K$187,0)),"-")</f>
        <v>喜茂別町</v>
      </c>
      <c r="E296" t="str">
        <f>IFERROR(INDEX('貼_耕地面積(市町村別・e-stat)'!$D$9:$D$187,MATCH('貼_耕地面積(市町村別・e-stat)'!$A154,'貼_耕地面積(市町村別・e-stat)'!L$9:L$187,0)),"-")</f>
        <v>-</v>
      </c>
      <c r="F296" t="str">
        <f>IFERROR(INDEX('貼_耕地面積(市町村別・e-stat)'!$D$9:$D$187,MATCH('貼_耕地面積(市町村別・e-stat)'!$A154,'貼_耕地面積(市町村別・e-stat)'!M$9:M$187,0)),"-")</f>
        <v>奥尻町</v>
      </c>
      <c r="G296" t="str">
        <f>IFERROR(INDEX('貼_水稲(市町村別・e-stat)'!$D$9:$D$187,MATCH('貼_水稲(市町村別・e-stat)'!$A154,'貼_水稲(市町村別・e-stat)'!I$9:I$187,0)),"-")</f>
        <v>-</v>
      </c>
      <c r="H296" t="str">
        <f>IFERROR(INDEX('貼_水稲(市町村別・e-stat)'!$D$9:$D$187,MATCH('貼_水稲(市町村別・e-stat)'!$A154,'貼_水稲(市町村別・e-stat)'!J$9:J$187,0)),"-")</f>
        <v>-</v>
      </c>
      <c r="I296" t="str">
        <f>IFERROR(INDEX('貼_水稲(市町村別・e-stat)'!$D$9:$D$187,MATCH('貼_水稲(市町村別・e-stat)'!$A154,'貼_水稲(市町村別・e-stat)'!K$9:K$187,0)),"-")</f>
        <v>-</v>
      </c>
      <c r="J296" t="str">
        <f>IFERROR(INDEX('貼_小麦(市町村別・e-stat)'!$D$9:$D$187,MATCH('貼_小麦(市町村別・e-stat)'!$A154,'貼_小麦(市町村別・e-stat)'!Z$9:Z$187,0)),"-")</f>
        <v>-</v>
      </c>
      <c r="K296" t="str">
        <f>IFERROR(INDEX('貼_小麦(市町村別・e-stat)'!$D$9:$D$187,MATCH('貼_小麦(市町村別・e-stat)'!$A154,'貼_小麦(市町村別・e-stat)'!AA$9:AA$187,0)),"-")</f>
        <v>-</v>
      </c>
      <c r="L296" t="str">
        <f>IFERROR(INDEX('貼_小麦(市町村別・e-stat)'!$D$9:$D$187,MATCH('貼_小麦(市町村別・e-stat)'!$A154,'貼_小麦(市町村別・e-stat)'!AB$9:AB$187,0)),"-")</f>
        <v>-</v>
      </c>
      <c r="M296" t="str">
        <f>IFERROR(INDEX('貼_小麦(市町村別・公表資料)'!$AH$38:$AH$216,MATCH('貼_小麦(市町村別・公表資料)'!$AG183,'貼_小麦(市町村別・公表資料)'!BB$38:BB$216,0)),"-")</f>
        <v>-</v>
      </c>
      <c r="N296" t="str">
        <f>IFERROR(INDEX('貼_小麦(市町村別・公表資料)'!$AH$38:$AH$216,MATCH('貼_小麦(市町村別・公表資料)'!$AG183,'貼_小麦(市町村別・公表資料)'!BH$38:BH$216,0)),"-")</f>
        <v>-</v>
      </c>
      <c r="O296" t="str">
        <f>IFERROR(INDEX('貼_小麦(市町村別・公表資料)'!$AH$38:$AH$216,MATCH('貼_小麦(市町村別・公表資料)'!$AG183,'貼_小麦(市町村別・公表資料)'!BN$38:BN$216,0)),"-")</f>
        <v>-</v>
      </c>
      <c r="P296" t="str">
        <f>IFERROR(INDEX('貼_小麦(市町村別・公表資料)'!$AH$38:$AH$216,MATCH('貼_小麦(市町村別・公表資料)'!$AG183,'貼_小麦(市町村別・公表資料)'!BT$38:BT$216,0)),"-")</f>
        <v>-</v>
      </c>
      <c r="Q296" t="str">
        <f>IFERROR(INDEX('貼_小麦(市町村別・公表資料)'!$AH$38:$AH$216,MATCH('貼_小麦(市町村別・公表資料)'!$AG183,'貼_小麦(市町村別・公表資料)'!BZ$38:BZ$216,0)),"-")</f>
        <v>-</v>
      </c>
      <c r="R296" t="str">
        <f>IFERROR(INDEX('貼_小麦(市町村別・公表資料)'!$AH$38:$AH$216,MATCH('貼_小麦(市町村別・公表資料)'!$AG183,'貼_小麦(市町村別・公表資料)'!CF$38:CF$216,0)),"-")</f>
        <v>-</v>
      </c>
      <c r="S296" t="str">
        <f>IFERROR(INDEX('貼_大豆(市町村別・e-stat)'!$C$9:$C$187,MATCH('貼_大豆(市町村別・e-stat)'!$A154,'貼_大豆(市町村別・e-stat)'!J$9:J$187,0)),"-")</f>
        <v>-</v>
      </c>
      <c r="T296" t="str">
        <f>IFERROR(INDEX('貼_大豆(市町村別・e-stat)'!$C$9:$C$187,MATCH('貼_大豆(市町村別・e-stat)'!$A154,'貼_大豆(市町村別・e-stat)'!K$9:K$187,0)),"-")</f>
        <v>-</v>
      </c>
      <c r="U296" t="str">
        <f>IFERROR(INDEX('貼_大豆(市町村別・e-stat)'!$C$9:$C$187,MATCH('貼_大豆(市町村別・e-stat)'!$A154,'貼_大豆(市町村別・e-stat)'!L$9:L$187,0)),"-")</f>
        <v>-</v>
      </c>
      <c r="V296" t="str">
        <f>IFERROR(INDEX('貼_てんさい(市町村別・e-stat)'!$D$9:$D$187,MATCH('貼_てんさい(市町村別・e-stat)'!$A154,'貼_てんさい(市町村別・e-stat)'!K$9:K$187,0)),"-")</f>
        <v>-</v>
      </c>
      <c r="W296" t="str">
        <f>IFERROR(INDEX('貼_てんさい(市町村別・e-stat)'!$D$9:$D$187,MATCH('貼_てんさい(市町村別・e-stat)'!$A154,'貼_てんさい(市町村別・e-stat)'!L$9:L$187,0)),"-")</f>
        <v>-</v>
      </c>
      <c r="X296" t="str">
        <f>IFERROR(INDEX('貼_てんさい(市町村別・e-stat)'!$D$9:$D$187,MATCH('貼_てんさい(市町村別・e-stat)'!$A154,'貼_てんさい(市町村別・e-stat)'!M$9:M$187,0)),"-")</f>
        <v>-</v>
      </c>
      <c r="Y296" t="str">
        <f>IFERROR(INDEX('貼_そば(市町村別・e-stat)'!$D$9:$D$187,MATCH('貼_そば(市町村別・e-stat)'!$A154,'貼_そば(市町村別・e-stat)'!K$9:K$187,0)),"-")</f>
        <v>-</v>
      </c>
      <c r="Z296" t="str">
        <f>IFERROR(INDEX('貼_そば(市町村別・e-stat)'!$D$9:$D$187,MATCH('貼_そば(市町村別・e-stat)'!$A154,'貼_そば(市町村別・e-stat)'!L$9:L$187,0)),"-")</f>
        <v>-</v>
      </c>
      <c r="AA296" t="str">
        <f>IFERROR(INDEX('貼_そば(市町村別・e-stat)'!$D$9:$D$187,MATCH('貼_そば(市町村別・e-stat)'!$A154,'貼_そば(市町村別・e-stat)'!M$9:M$187,0)),"-")</f>
        <v>-</v>
      </c>
      <c r="AB296" t="str">
        <f>IFERROR(INDEX('貼_ばれいしょ(市町村別・公表資料)'!$M$16:$M$194,MATCH('貼_ばれいしょ(市町村別・公表資料)'!$L161,'貼_ばれいしょ(市町村別・公表資料)'!O$16:O$194,0)),"-")</f>
        <v>-</v>
      </c>
      <c r="AC296" t="str">
        <f>IFERROR(INDEX('貼_ばれいしょ(市町村別・公表資料)'!$M$16:$M$194,MATCH('貼_ばれいしょ(市町村別・公表資料)'!$L161,'貼_ばれいしょ(市町村別・公表資料)'!U$16:U$194,0)),"-")</f>
        <v>-</v>
      </c>
      <c r="AD296" t="str">
        <f>IFERROR(INDEX('貼_ばれいしょ(市町村別・公表資料)'!$M$16:$M$194,MATCH('貼_ばれいしょ(市町村別・公表資料)'!$L161,'貼_ばれいしょ(市町村別・公表資料)'!AA$16:AA$194,0)),"-")</f>
        <v>-</v>
      </c>
      <c r="AE296" t="str">
        <f>IFERROR(INDEX('貼_なたね(市町村別・e-stat)'!$D$9:$D$187,MATCH('貼_なたね(市町村別・e-stat)'!$A154,'貼_なたね(市町村別・e-stat)'!K$9:K$187,0)),"-")</f>
        <v>-</v>
      </c>
      <c r="AF296" t="str">
        <f>IFERROR(INDEX('貼_なたね(市町村別・e-stat)'!$D$9:$D$187,MATCH('貼_なたね(市町村別・e-stat)'!$A154,'貼_なたね(市町村別・e-stat)'!L$9:L$187,0)),"-")</f>
        <v>-</v>
      </c>
      <c r="AG296" t="str">
        <f>IFERROR(INDEX('貼_なたね(市町村別・e-stat)'!$D$9:$D$187,MATCH('貼_なたね(市町村別・e-stat)'!$A154,'貼_なたね(市町村別・e-stat)'!M$9:M$187,0)),"-")</f>
        <v>-</v>
      </c>
    </row>
    <row r="297" spans="3:33">
      <c r="C297">
        <v>147</v>
      </c>
      <c r="D297" t="str">
        <f>IFERROR(INDEX('貼_耕地面積(市町村別・e-stat)'!$D$9:$D$187,MATCH('貼_耕地面積(市町村別・e-stat)'!$A155,'貼_耕地面積(市町村別・e-stat)'!K$9:K$187,0)),"-")</f>
        <v>白老町</v>
      </c>
      <c r="E297" t="str">
        <f>IFERROR(INDEX('貼_耕地面積(市町村別・e-stat)'!$D$9:$D$187,MATCH('貼_耕地面積(市町村別・e-stat)'!$A155,'貼_耕地面積(市町村別・e-stat)'!L$9:L$187,0)),"-")</f>
        <v>-</v>
      </c>
      <c r="F297" t="str">
        <f>IFERROR(INDEX('貼_耕地面積(市町村別・e-stat)'!$D$9:$D$187,MATCH('貼_耕地面積(市町村別・e-stat)'!$A155,'貼_耕地面積(市町村別・e-stat)'!M$9:M$187,0)),"-")</f>
        <v>知内町</v>
      </c>
      <c r="G297" t="str">
        <f>IFERROR(INDEX('貼_水稲(市町村別・e-stat)'!$D$9:$D$187,MATCH('貼_水稲(市町村別・e-stat)'!$A155,'貼_水稲(市町村別・e-stat)'!I$9:I$187,0)),"-")</f>
        <v>-</v>
      </c>
      <c r="H297" t="str">
        <f>IFERROR(INDEX('貼_水稲(市町村別・e-stat)'!$D$9:$D$187,MATCH('貼_水稲(市町村別・e-stat)'!$A155,'貼_水稲(市町村別・e-stat)'!J$9:J$187,0)),"-")</f>
        <v>-</v>
      </c>
      <c r="I297" t="str">
        <f>IFERROR(INDEX('貼_水稲(市町村別・e-stat)'!$D$9:$D$187,MATCH('貼_水稲(市町村別・e-stat)'!$A155,'貼_水稲(市町村別・e-stat)'!K$9:K$187,0)),"-")</f>
        <v>-</v>
      </c>
      <c r="J297" t="str">
        <f>IFERROR(INDEX('貼_小麦(市町村別・e-stat)'!$D$9:$D$187,MATCH('貼_小麦(市町村別・e-stat)'!$A155,'貼_小麦(市町村別・e-stat)'!Z$9:Z$187,0)),"-")</f>
        <v>-</v>
      </c>
      <c r="K297" t="str">
        <f>IFERROR(INDEX('貼_小麦(市町村別・e-stat)'!$D$9:$D$187,MATCH('貼_小麦(市町村別・e-stat)'!$A155,'貼_小麦(市町村別・e-stat)'!AA$9:AA$187,0)),"-")</f>
        <v>-</v>
      </c>
      <c r="L297" t="str">
        <f>IFERROR(INDEX('貼_小麦(市町村別・e-stat)'!$D$9:$D$187,MATCH('貼_小麦(市町村別・e-stat)'!$A155,'貼_小麦(市町村別・e-stat)'!AB$9:AB$187,0)),"-")</f>
        <v>-</v>
      </c>
      <c r="M297" t="str">
        <f>IFERROR(INDEX('貼_小麦(市町村別・公表資料)'!$AH$38:$AH$216,MATCH('貼_小麦(市町村別・公表資料)'!$AG184,'貼_小麦(市町村別・公表資料)'!BB$38:BB$216,0)),"-")</f>
        <v>-</v>
      </c>
      <c r="N297" t="str">
        <f>IFERROR(INDEX('貼_小麦(市町村別・公表資料)'!$AH$38:$AH$216,MATCH('貼_小麦(市町村別・公表資料)'!$AG184,'貼_小麦(市町村別・公表資料)'!BH$38:BH$216,0)),"-")</f>
        <v>-</v>
      </c>
      <c r="O297" t="str">
        <f>IFERROR(INDEX('貼_小麦(市町村別・公表資料)'!$AH$38:$AH$216,MATCH('貼_小麦(市町村別・公表資料)'!$AG184,'貼_小麦(市町村別・公表資料)'!BN$38:BN$216,0)),"-")</f>
        <v>-</v>
      </c>
      <c r="P297" t="str">
        <f>IFERROR(INDEX('貼_小麦(市町村別・公表資料)'!$AH$38:$AH$216,MATCH('貼_小麦(市町村別・公表資料)'!$AG184,'貼_小麦(市町村別・公表資料)'!BT$38:BT$216,0)),"-")</f>
        <v>-</v>
      </c>
      <c r="Q297" t="str">
        <f>IFERROR(INDEX('貼_小麦(市町村別・公表資料)'!$AH$38:$AH$216,MATCH('貼_小麦(市町村別・公表資料)'!$AG184,'貼_小麦(市町村別・公表資料)'!BZ$38:BZ$216,0)),"-")</f>
        <v>-</v>
      </c>
      <c r="R297" t="str">
        <f>IFERROR(INDEX('貼_小麦(市町村別・公表資料)'!$AH$38:$AH$216,MATCH('貼_小麦(市町村別・公表資料)'!$AG184,'貼_小麦(市町村別・公表資料)'!CF$38:CF$216,0)),"-")</f>
        <v>-</v>
      </c>
      <c r="S297" t="str">
        <f>IFERROR(INDEX('貼_大豆(市町村別・e-stat)'!$C$9:$C$187,MATCH('貼_大豆(市町村別・e-stat)'!$A155,'貼_大豆(市町村別・e-stat)'!J$9:J$187,0)),"-")</f>
        <v>-</v>
      </c>
      <c r="T297" t="str">
        <f>IFERROR(INDEX('貼_大豆(市町村別・e-stat)'!$C$9:$C$187,MATCH('貼_大豆(市町村別・e-stat)'!$A155,'貼_大豆(市町村別・e-stat)'!K$9:K$187,0)),"-")</f>
        <v>-</v>
      </c>
      <c r="U297" t="str">
        <f>IFERROR(INDEX('貼_大豆(市町村別・e-stat)'!$C$9:$C$187,MATCH('貼_大豆(市町村別・e-stat)'!$A155,'貼_大豆(市町村別・e-stat)'!L$9:L$187,0)),"-")</f>
        <v>-</v>
      </c>
      <c r="V297" t="str">
        <f>IFERROR(INDEX('貼_てんさい(市町村別・e-stat)'!$D$9:$D$187,MATCH('貼_てんさい(市町村別・e-stat)'!$A155,'貼_てんさい(市町村別・e-stat)'!K$9:K$187,0)),"-")</f>
        <v>-</v>
      </c>
      <c r="W297" t="str">
        <f>IFERROR(INDEX('貼_てんさい(市町村別・e-stat)'!$D$9:$D$187,MATCH('貼_てんさい(市町村別・e-stat)'!$A155,'貼_てんさい(市町村別・e-stat)'!L$9:L$187,0)),"-")</f>
        <v>-</v>
      </c>
      <c r="X297" t="str">
        <f>IFERROR(INDEX('貼_てんさい(市町村別・e-stat)'!$D$9:$D$187,MATCH('貼_てんさい(市町村別・e-stat)'!$A155,'貼_てんさい(市町村別・e-stat)'!M$9:M$187,0)),"-")</f>
        <v>-</v>
      </c>
      <c r="Y297" t="str">
        <f>IFERROR(INDEX('貼_そば(市町村別・e-stat)'!$D$9:$D$187,MATCH('貼_そば(市町村別・e-stat)'!$A155,'貼_そば(市町村別・e-stat)'!K$9:K$187,0)),"-")</f>
        <v>-</v>
      </c>
      <c r="Z297" t="str">
        <f>IFERROR(INDEX('貼_そば(市町村別・e-stat)'!$D$9:$D$187,MATCH('貼_そば(市町村別・e-stat)'!$A155,'貼_そば(市町村別・e-stat)'!L$9:L$187,0)),"-")</f>
        <v>-</v>
      </c>
      <c r="AA297" t="str">
        <f>IFERROR(INDEX('貼_そば(市町村別・e-stat)'!$D$9:$D$187,MATCH('貼_そば(市町村別・e-stat)'!$A155,'貼_そば(市町村別・e-stat)'!M$9:M$187,0)),"-")</f>
        <v>-</v>
      </c>
      <c r="AB297" t="str">
        <f>IFERROR(INDEX('貼_ばれいしょ(市町村別・公表資料)'!$M$16:$M$194,MATCH('貼_ばれいしょ(市町村別・公表資料)'!$L162,'貼_ばれいしょ(市町村別・公表資料)'!O$16:O$194,0)),"-")</f>
        <v>-</v>
      </c>
      <c r="AC297" t="str">
        <f>IFERROR(INDEX('貼_ばれいしょ(市町村別・公表資料)'!$M$16:$M$194,MATCH('貼_ばれいしょ(市町村別・公表資料)'!$L162,'貼_ばれいしょ(市町村別・公表資料)'!U$16:U$194,0)),"-")</f>
        <v>-</v>
      </c>
      <c r="AD297" t="str">
        <f>IFERROR(INDEX('貼_ばれいしょ(市町村別・公表資料)'!$M$16:$M$194,MATCH('貼_ばれいしょ(市町村別・公表資料)'!$L162,'貼_ばれいしょ(市町村別・公表資料)'!AA$16:AA$194,0)),"-")</f>
        <v>-</v>
      </c>
      <c r="AE297" t="str">
        <f>IFERROR(INDEX('貼_なたね(市町村別・e-stat)'!$D$9:$D$187,MATCH('貼_なたね(市町村別・e-stat)'!$A155,'貼_なたね(市町村別・e-stat)'!K$9:K$187,0)),"-")</f>
        <v>-</v>
      </c>
      <c r="AF297" t="str">
        <f>IFERROR(INDEX('貼_なたね(市町村別・e-stat)'!$D$9:$D$187,MATCH('貼_なたね(市町村別・e-stat)'!$A155,'貼_なたね(市町村別・e-stat)'!L$9:L$187,0)),"-")</f>
        <v>-</v>
      </c>
      <c r="AG297" t="str">
        <f>IFERROR(INDEX('貼_なたね(市町村別・e-stat)'!$D$9:$D$187,MATCH('貼_なたね(市町村別・e-stat)'!$A155,'貼_なたね(市町村別・e-stat)'!M$9:M$187,0)),"-")</f>
        <v>-</v>
      </c>
    </row>
    <row r="298" spans="3:33">
      <c r="C298">
        <v>148</v>
      </c>
      <c r="D298" t="str">
        <f>IFERROR(INDEX('貼_耕地面積(市町村別・e-stat)'!$D$9:$D$187,MATCH('貼_耕地面積(市町村別・e-stat)'!$A156,'貼_耕地面積(市町村別・e-stat)'!K$9:K$187,0)),"-")</f>
        <v>江差町</v>
      </c>
      <c r="E298" t="str">
        <f>IFERROR(INDEX('貼_耕地面積(市町村別・e-stat)'!$D$9:$D$187,MATCH('貼_耕地面積(市町村別・e-stat)'!$A156,'貼_耕地面積(市町村別・e-stat)'!L$9:L$187,0)),"-")</f>
        <v>-</v>
      </c>
      <c r="F298" t="str">
        <f>IFERROR(INDEX('貼_耕地面積(市町村別・e-stat)'!$D$9:$D$187,MATCH('貼_耕地面積(市町村別・e-stat)'!$A156,'貼_耕地面積(市町村別・e-stat)'!M$9:M$187,0)),"-")</f>
        <v>南幌町</v>
      </c>
      <c r="G298" t="str">
        <f>IFERROR(INDEX('貼_水稲(市町村別・e-stat)'!$D$9:$D$187,MATCH('貼_水稲(市町村別・e-stat)'!$A156,'貼_水稲(市町村別・e-stat)'!I$9:I$187,0)),"-")</f>
        <v>-</v>
      </c>
      <c r="H298" t="str">
        <f>IFERROR(INDEX('貼_水稲(市町村別・e-stat)'!$D$9:$D$187,MATCH('貼_水稲(市町村別・e-stat)'!$A156,'貼_水稲(市町村別・e-stat)'!J$9:J$187,0)),"-")</f>
        <v>-</v>
      </c>
      <c r="I298" t="str">
        <f>IFERROR(INDEX('貼_水稲(市町村別・e-stat)'!$D$9:$D$187,MATCH('貼_水稲(市町村別・e-stat)'!$A156,'貼_水稲(市町村別・e-stat)'!K$9:K$187,0)),"-")</f>
        <v>-</v>
      </c>
      <c r="J298" t="str">
        <f>IFERROR(INDEX('貼_小麦(市町村別・e-stat)'!$D$9:$D$187,MATCH('貼_小麦(市町村別・e-stat)'!$A156,'貼_小麦(市町村別・e-stat)'!Z$9:Z$187,0)),"-")</f>
        <v>-</v>
      </c>
      <c r="K298" t="str">
        <f>IFERROR(INDEX('貼_小麦(市町村別・e-stat)'!$D$9:$D$187,MATCH('貼_小麦(市町村別・e-stat)'!$A156,'貼_小麦(市町村別・e-stat)'!AA$9:AA$187,0)),"-")</f>
        <v>-</v>
      </c>
      <c r="L298" t="str">
        <f>IFERROR(INDEX('貼_小麦(市町村別・e-stat)'!$D$9:$D$187,MATCH('貼_小麦(市町村別・e-stat)'!$A156,'貼_小麦(市町村別・e-stat)'!AB$9:AB$187,0)),"-")</f>
        <v>-</v>
      </c>
      <c r="M298" t="str">
        <f>IFERROR(INDEX('貼_小麦(市町村別・公表資料)'!$AH$38:$AH$216,MATCH('貼_小麦(市町村別・公表資料)'!$AG185,'貼_小麦(市町村別・公表資料)'!BB$38:BB$216,0)),"-")</f>
        <v>-</v>
      </c>
      <c r="N298" t="str">
        <f>IFERROR(INDEX('貼_小麦(市町村別・公表資料)'!$AH$38:$AH$216,MATCH('貼_小麦(市町村別・公表資料)'!$AG185,'貼_小麦(市町村別・公表資料)'!BH$38:BH$216,0)),"-")</f>
        <v>-</v>
      </c>
      <c r="O298" t="str">
        <f>IFERROR(INDEX('貼_小麦(市町村別・公表資料)'!$AH$38:$AH$216,MATCH('貼_小麦(市町村別・公表資料)'!$AG185,'貼_小麦(市町村別・公表資料)'!BN$38:BN$216,0)),"-")</f>
        <v>-</v>
      </c>
      <c r="P298" t="str">
        <f>IFERROR(INDEX('貼_小麦(市町村別・公表資料)'!$AH$38:$AH$216,MATCH('貼_小麦(市町村別・公表資料)'!$AG185,'貼_小麦(市町村別・公表資料)'!BT$38:BT$216,0)),"-")</f>
        <v>-</v>
      </c>
      <c r="Q298" t="str">
        <f>IFERROR(INDEX('貼_小麦(市町村別・公表資料)'!$AH$38:$AH$216,MATCH('貼_小麦(市町村別・公表資料)'!$AG185,'貼_小麦(市町村別・公表資料)'!BZ$38:BZ$216,0)),"-")</f>
        <v>-</v>
      </c>
      <c r="R298" t="str">
        <f>IFERROR(INDEX('貼_小麦(市町村別・公表資料)'!$AH$38:$AH$216,MATCH('貼_小麦(市町村別・公表資料)'!$AG185,'貼_小麦(市町村別・公表資料)'!CF$38:CF$216,0)),"-")</f>
        <v>-</v>
      </c>
      <c r="S298" t="str">
        <f>IFERROR(INDEX('貼_大豆(市町村別・e-stat)'!$C$9:$C$187,MATCH('貼_大豆(市町村別・e-stat)'!$A156,'貼_大豆(市町村別・e-stat)'!J$9:J$187,0)),"-")</f>
        <v>-</v>
      </c>
      <c r="T298" t="str">
        <f>IFERROR(INDEX('貼_大豆(市町村別・e-stat)'!$C$9:$C$187,MATCH('貼_大豆(市町村別・e-stat)'!$A156,'貼_大豆(市町村別・e-stat)'!K$9:K$187,0)),"-")</f>
        <v>-</v>
      </c>
      <c r="U298" t="str">
        <f>IFERROR(INDEX('貼_大豆(市町村別・e-stat)'!$C$9:$C$187,MATCH('貼_大豆(市町村別・e-stat)'!$A156,'貼_大豆(市町村別・e-stat)'!L$9:L$187,0)),"-")</f>
        <v>-</v>
      </c>
      <c r="V298" t="str">
        <f>IFERROR(INDEX('貼_てんさい(市町村別・e-stat)'!$D$9:$D$187,MATCH('貼_てんさい(市町村別・e-stat)'!$A156,'貼_てんさい(市町村別・e-stat)'!K$9:K$187,0)),"-")</f>
        <v>-</v>
      </c>
      <c r="W298" t="str">
        <f>IFERROR(INDEX('貼_てんさい(市町村別・e-stat)'!$D$9:$D$187,MATCH('貼_てんさい(市町村別・e-stat)'!$A156,'貼_てんさい(市町村別・e-stat)'!L$9:L$187,0)),"-")</f>
        <v>-</v>
      </c>
      <c r="X298" t="str">
        <f>IFERROR(INDEX('貼_てんさい(市町村別・e-stat)'!$D$9:$D$187,MATCH('貼_てんさい(市町村別・e-stat)'!$A156,'貼_てんさい(市町村別・e-stat)'!M$9:M$187,0)),"-")</f>
        <v>-</v>
      </c>
      <c r="Y298" t="str">
        <f>IFERROR(INDEX('貼_そば(市町村別・e-stat)'!$D$9:$D$187,MATCH('貼_そば(市町村別・e-stat)'!$A156,'貼_そば(市町村別・e-stat)'!K$9:K$187,0)),"-")</f>
        <v>-</v>
      </c>
      <c r="Z298" t="str">
        <f>IFERROR(INDEX('貼_そば(市町村別・e-stat)'!$D$9:$D$187,MATCH('貼_そば(市町村別・e-stat)'!$A156,'貼_そば(市町村別・e-stat)'!L$9:L$187,0)),"-")</f>
        <v>-</v>
      </c>
      <c r="AA298" t="str">
        <f>IFERROR(INDEX('貼_そば(市町村別・e-stat)'!$D$9:$D$187,MATCH('貼_そば(市町村別・e-stat)'!$A156,'貼_そば(市町村別・e-stat)'!M$9:M$187,0)),"-")</f>
        <v>-</v>
      </c>
      <c r="AB298" t="str">
        <f>IFERROR(INDEX('貼_ばれいしょ(市町村別・公表資料)'!$M$16:$M$194,MATCH('貼_ばれいしょ(市町村別・公表資料)'!$L163,'貼_ばれいしょ(市町村別・公表資料)'!O$16:O$194,0)),"-")</f>
        <v>-</v>
      </c>
      <c r="AC298" t="str">
        <f>IFERROR(INDEX('貼_ばれいしょ(市町村別・公表資料)'!$M$16:$M$194,MATCH('貼_ばれいしょ(市町村別・公表資料)'!$L163,'貼_ばれいしょ(市町村別・公表資料)'!U$16:U$194,0)),"-")</f>
        <v>-</v>
      </c>
      <c r="AD298" t="str">
        <f>IFERROR(INDEX('貼_ばれいしょ(市町村別・公表資料)'!$M$16:$M$194,MATCH('貼_ばれいしょ(市町村別・公表資料)'!$L163,'貼_ばれいしょ(市町村別・公表資料)'!AA$16:AA$194,0)),"-")</f>
        <v>-</v>
      </c>
      <c r="AE298" t="str">
        <f>IFERROR(INDEX('貼_なたね(市町村別・e-stat)'!$D$9:$D$187,MATCH('貼_なたね(市町村別・e-stat)'!$A156,'貼_なたね(市町村別・e-stat)'!K$9:K$187,0)),"-")</f>
        <v>-</v>
      </c>
      <c r="AF298" t="str">
        <f>IFERROR(INDEX('貼_なたね(市町村別・e-stat)'!$D$9:$D$187,MATCH('貼_なたね(市町村別・e-stat)'!$A156,'貼_なたね(市町村別・e-stat)'!L$9:L$187,0)),"-")</f>
        <v>-</v>
      </c>
      <c r="AG298" t="str">
        <f>IFERROR(INDEX('貼_なたね(市町村別・e-stat)'!$D$9:$D$187,MATCH('貼_なたね(市町村別・e-stat)'!$A156,'貼_なたね(市町村別・e-stat)'!M$9:M$187,0)),"-")</f>
        <v>-</v>
      </c>
    </row>
    <row r="299" spans="3:33">
      <c r="C299">
        <v>149</v>
      </c>
      <c r="D299" t="str">
        <f>IFERROR(INDEX('貼_耕地面積(市町村別・e-stat)'!$D$9:$D$187,MATCH('貼_耕地面積(市町村別・e-stat)'!$A157,'貼_耕地面積(市町村別・e-stat)'!K$9:K$187,0)),"-")</f>
        <v>留萌市</v>
      </c>
      <c r="E299" t="str">
        <f>IFERROR(INDEX('貼_耕地面積(市町村別・e-stat)'!$D$9:$D$187,MATCH('貼_耕地面積(市町村別・e-stat)'!$A157,'貼_耕地面積(市町村別・e-stat)'!L$9:L$187,0)),"-")</f>
        <v>-</v>
      </c>
      <c r="F299" t="str">
        <f>IFERROR(INDEX('貼_耕地面積(市町村別・e-stat)'!$D$9:$D$187,MATCH('貼_耕地面積(市町村別・e-stat)'!$A157,'貼_耕地面積(市町村別・e-stat)'!M$9:M$187,0)),"-")</f>
        <v>北竜町</v>
      </c>
      <c r="G299" t="str">
        <f>IFERROR(INDEX('貼_水稲(市町村別・e-stat)'!$D$9:$D$187,MATCH('貼_水稲(市町村別・e-stat)'!$A157,'貼_水稲(市町村別・e-stat)'!I$9:I$187,0)),"-")</f>
        <v>-</v>
      </c>
      <c r="H299" t="str">
        <f>IFERROR(INDEX('貼_水稲(市町村別・e-stat)'!$D$9:$D$187,MATCH('貼_水稲(市町村別・e-stat)'!$A157,'貼_水稲(市町村別・e-stat)'!J$9:J$187,0)),"-")</f>
        <v>-</v>
      </c>
      <c r="I299" t="str">
        <f>IFERROR(INDEX('貼_水稲(市町村別・e-stat)'!$D$9:$D$187,MATCH('貼_水稲(市町村別・e-stat)'!$A157,'貼_水稲(市町村別・e-stat)'!K$9:K$187,0)),"-")</f>
        <v>-</v>
      </c>
      <c r="J299" t="str">
        <f>IFERROR(INDEX('貼_小麦(市町村別・e-stat)'!$D$9:$D$187,MATCH('貼_小麦(市町村別・e-stat)'!$A157,'貼_小麦(市町村別・e-stat)'!Z$9:Z$187,0)),"-")</f>
        <v>-</v>
      </c>
      <c r="K299" t="str">
        <f>IFERROR(INDEX('貼_小麦(市町村別・e-stat)'!$D$9:$D$187,MATCH('貼_小麦(市町村別・e-stat)'!$A157,'貼_小麦(市町村別・e-stat)'!AA$9:AA$187,0)),"-")</f>
        <v>-</v>
      </c>
      <c r="L299" t="str">
        <f>IFERROR(INDEX('貼_小麦(市町村別・e-stat)'!$D$9:$D$187,MATCH('貼_小麦(市町村別・e-stat)'!$A157,'貼_小麦(市町村別・e-stat)'!AB$9:AB$187,0)),"-")</f>
        <v>-</v>
      </c>
      <c r="M299" t="str">
        <f>IFERROR(INDEX('貼_小麦(市町村別・公表資料)'!$AH$38:$AH$216,MATCH('貼_小麦(市町村別・公表資料)'!$AG186,'貼_小麦(市町村別・公表資料)'!BB$38:BB$216,0)),"-")</f>
        <v>-</v>
      </c>
      <c r="N299" t="str">
        <f>IFERROR(INDEX('貼_小麦(市町村別・公表資料)'!$AH$38:$AH$216,MATCH('貼_小麦(市町村別・公表資料)'!$AG186,'貼_小麦(市町村別・公表資料)'!BH$38:BH$216,0)),"-")</f>
        <v>-</v>
      </c>
      <c r="O299" t="str">
        <f>IFERROR(INDEX('貼_小麦(市町村別・公表資料)'!$AH$38:$AH$216,MATCH('貼_小麦(市町村別・公表資料)'!$AG186,'貼_小麦(市町村別・公表資料)'!BN$38:BN$216,0)),"-")</f>
        <v>-</v>
      </c>
      <c r="P299" t="str">
        <f>IFERROR(INDEX('貼_小麦(市町村別・公表資料)'!$AH$38:$AH$216,MATCH('貼_小麦(市町村別・公表資料)'!$AG186,'貼_小麦(市町村別・公表資料)'!BT$38:BT$216,0)),"-")</f>
        <v>-</v>
      </c>
      <c r="Q299" t="str">
        <f>IFERROR(INDEX('貼_小麦(市町村別・公表資料)'!$AH$38:$AH$216,MATCH('貼_小麦(市町村別・公表資料)'!$AG186,'貼_小麦(市町村別・公表資料)'!BZ$38:BZ$216,0)),"-")</f>
        <v>-</v>
      </c>
      <c r="R299" t="str">
        <f>IFERROR(INDEX('貼_小麦(市町村別・公表資料)'!$AH$38:$AH$216,MATCH('貼_小麦(市町村別・公表資料)'!$AG186,'貼_小麦(市町村別・公表資料)'!CF$38:CF$216,0)),"-")</f>
        <v>-</v>
      </c>
      <c r="S299" t="str">
        <f>IFERROR(INDEX('貼_大豆(市町村別・e-stat)'!$C$9:$C$187,MATCH('貼_大豆(市町村別・e-stat)'!$A157,'貼_大豆(市町村別・e-stat)'!J$9:J$187,0)),"-")</f>
        <v>-</v>
      </c>
      <c r="T299" t="str">
        <f>IFERROR(INDEX('貼_大豆(市町村別・e-stat)'!$C$9:$C$187,MATCH('貼_大豆(市町村別・e-stat)'!$A157,'貼_大豆(市町村別・e-stat)'!K$9:K$187,0)),"-")</f>
        <v>-</v>
      </c>
      <c r="U299" t="str">
        <f>IFERROR(INDEX('貼_大豆(市町村別・e-stat)'!$C$9:$C$187,MATCH('貼_大豆(市町村別・e-stat)'!$A157,'貼_大豆(市町村別・e-stat)'!L$9:L$187,0)),"-")</f>
        <v>-</v>
      </c>
      <c r="V299" t="str">
        <f>IFERROR(INDEX('貼_てんさい(市町村別・e-stat)'!$D$9:$D$187,MATCH('貼_てんさい(市町村別・e-stat)'!$A157,'貼_てんさい(市町村別・e-stat)'!K$9:K$187,0)),"-")</f>
        <v>-</v>
      </c>
      <c r="W299" t="str">
        <f>IFERROR(INDEX('貼_てんさい(市町村別・e-stat)'!$D$9:$D$187,MATCH('貼_てんさい(市町村別・e-stat)'!$A157,'貼_てんさい(市町村別・e-stat)'!L$9:L$187,0)),"-")</f>
        <v>-</v>
      </c>
      <c r="X299" t="str">
        <f>IFERROR(INDEX('貼_てんさい(市町村別・e-stat)'!$D$9:$D$187,MATCH('貼_てんさい(市町村別・e-stat)'!$A157,'貼_てんさい(市町村別・e-stat)'!M$9:M$187,0)),"-")</f>
        <v>-</v>
      </c>
      <c r="Y299" t="str">
        <f>IFERROR(INDEX('貼_そば(市町村別・e-stat)'!$D$9:$D$187,MATCH('貼_そば(市町村別・e-stat)'!$A157,'貼_そば(市町村別・e-stat)'!K$9:K$187,0)),"-")</f>
        <v>-</v>
      </c>
      <c r="Z299" t="str">
        <f>IFERROR(INDEX('貼_そば(市町村別・e-stat)'!$D$9:$D$187,MATCH('貼_そば(市町村別・e-stat)'!$A157,'貼_そば(市町村別・e-stat)'!L$9:L$187,0)),"-")</f>
        <v>-</v>
      </c>
      <c r="AA299" t="str">
        <f>IFERROR(INDEX('貼_そば(市町村別・e-stat)'!$D$9:$D$187,MATCH('貼_そば(市町村別・e-stat)'!$A157,'貼_そば(市町村別・e-stat)'!M$9:M$187,0)),"-")</f>
        <v>-</v>
      </c>
      <c r="AB299" t="str">
        <f>IFERROR(INDEX('貼_ばれいしょ(市町村別・公表資料)'!$M$16:$M$194,MATCH('貼_ばれいしょ(市町村別・公表資料)'!$L164,'貼_ばれいしょ(市町村別・公表資料)'!O$16:O$194,0)),"-")</f>
        <v>-</v>
      </c>
      <c r="AC299" t="str">
        <f>IFERROR(INDEX('貼_ばれいしょ(市町村別・公表資料)'!$M$16:$M$194,MATCH('貼_ばれいしょ(市町村別・公表資料)'!$L164,'貼_ばれいしょ(市町村別・公表資料)'!U$16:U$194,0)),"-")</f>
        <v>-</v>
      </c>
      <c r="AD299" t="str">
        <f>IFERROR(INDEX('貼_ばれいしょ(市町村別・公表資料)'!$M$16:$M$194,MATCH('貼_ばれいしょ(市町村別・公表資料)'!$L164,'貼_ばれいしょ(市町村別・公表資料)'!AA$16:AA$194,0)),"-")</f>
        <v>-</v>
      </c>
      <c r="AE299" t="str">
        <f>IFERROR(INDEX('貼_なたね(市町村別・e-stat)'!$D$9:$D$187,MATCH('貼_なたね(市町村別・e-stat)'!$A157,'貼_なたね(市町村別・e-stat)'!K$9:K$187,0)),"-")</f>
        <v>-</v>
      </c>
      <c r="AF299" t="str">
        <f>IFERROR(INDEX('貼_なたね(市町村別・e-stat)'!$D$9:$D$187,MATCH('貼_なたね(市町村別・e-stat)'!$A157,'貼_なたね(市町村別・e-stat)'!L$9:L$187,0)),"-")</f>
        <v>-</v>
      </c>
      <c r="AG299" t="str">
        <f>IFERROR(INDEX('貼_なたね(市町村別・e-stat)'!$D$9:$D$187,MATCH('貼_なたね(市町村別・e-stat)'!$A157,'貼_なたね(市町村別・e-stat)'!M$9:M$187,0)),"-")</f>
        <v>-</v>
      </c>
    </row>
    <row r="300" spans="3:33">
      <c r="C300">
        <v>150</v>
      </c>
      <c r="D300" t="str">
        <f>IFERROR(INDEX('貼_耕地面積(市町村別・e-stat)'!$D$9:$D$187,MATCH('貼_耕地面積(市町村別・e-stat)'!$A158,'貼_耕地面積(市町村別・e-stat)'!K$9:K$187,0)),"-")</f>
        <v>登別市</v>
      </c>
      <c r="E300" t="str">
        <f>IFERROR(INDEX('貼_耕地面積(市町村別・e-stat)'!$D$9:$D$187,MATCH('貼_耕地面積(市町村別・e-stat)'!$A158,'貼_耕地面積(市町村別・e-stat)'!L$9:L$187,0)),"-")</f>
        <v>-</v>
      </c>
      <c r="F300" t="str">
        <f>IFERROR(INDEX('貼_耕地面積(市町村別・e-stat)'!$D$9:$D$187,MATCH('貼_耕地面積(市町村別・e-stat)'!$A158,'貼_耕地面積(市町村別・e-stat)'!M$9:M$187,0)),"-")</f>
        <v>松前町</v>
      </c>
      <c r="G300" t="str">
        <f>IFERROR(INDEX('貼_水稲(市町村別・e-stat)'!$D$9:$D$187,MATCH('貼_水稲(市町村別・e-stat)'!$A158,'貼_水稲(市町村別・e-stat)'!I$9:I$187,0)),"-")</f>
        <v>-</v>
      </c>
      <c r="H300" t="str">
        <f>IFERROR(INDEX('貼_水稲(市町村別・e-stat)'!$D$9:$D$187,MATCH('貼_水稲(市町村別・e-stat)'!$A158,'貼_水稲(市町村別・e-stat)'!J$9:J$187,0)),"-")</f>
        <v>-</v>
      </c>
      <c r="I300" t="str">
        <f>IFERROR(INDEX('貼_水稲(市町村別・e-stat)'!$D$9:$D$187,MATCH('貼_水稲(市町村別・e-stat)'!$A158,'貼_水稲(市町村別・e-stat)'!K$9:K$187,0)),"-")</f>
        <v>-</v>
      </c>
      <c r="J300" t="str">
        <f>IFERROR(INDEX('貼_小麦(市町村別・e-stat)'!$D$9:$D$187,MATCH('貼_小麦(市町村別・e-stat)'!$A158,'貼_小麦(市町村別・e-stat)'!Z$9:Z$187,0)),"-")</f>
        <v>-</v>
      </c>
      <c r="K300" t="str">
        <f>IFERROR(INDEX('貼_小麦(市町村別・e-stat)'!$D$9:$D$187,MATCH('貼_小麦(市町村別・e-stat)'!$A158,'貼_小麦(市町村別・e-stat)'!AA$9:AA$187,0)),"-")</f>
        <v>-</v>
      </c>
      <c r="L300" t="str">
        <f>IFERROR(INDEX('貼_小麦(市町村別・e-stat)'!$D$9:$D$187,MATCH('貼_小麦(市町村別・e-stat)'!$A158,'貼_小麦(市町村別・e-stat)'!AB$9:AB$187,0)),"-")</f>
        <v>-</v>
      </c>
      <c r="M300" t="str">
        <f>IFERROR(INDEX('貼_小麦(市町村別・公表資料)'!$AH$38:$AH$216,MATCH('貼_小麦(市町村別・公表資料)'!$AG187,'貼_小麦(市町村別・公表資料)'!BB$38:BB$216,0)),"-")</f>
        <v>-</v>
      </c>
      <c r="N300" t="str">
        <f>IFERROR(INDEX('貼_小麦(市町村別・公表資料)'!$AH$38:$AH$216,MATCH('貼_小麦(市町村別・公表資料)'!$AG187,'貼_小麦(市町村別・公表資料)'!BH$38:BH$216,0)),"-")</f>
        <v>-</v>
      </c>
      <c r="O300" t="str">
        <f>IFERROR(INDEX('貼_小麦(市町村別・公表資料)'!$AH$38:$AH$216,MATCH('貼_小麦(市町村別・公表資料)'!$AG187,'貼_小麦(市町村別・公表資料)'!BN$38:BN$216,0)),"-")</f>
        <v>-</v>
      </c>
      <c r="P300" t="str">
        <f>IFERROR(INDEX('貼_小麦(市町村別・公表資料)'!$AH$38:$AH$216,MATCH('貼_小麦(市町村別・公表資料)'!$AG187,'貼_小麦(市町村別・公表資料)'!BT$38:BT$216,0)),"-")</f>
        <v>-</v>
      </c>
      <c r="Q300" t="str">
        <f>IFERROR(INDEX('貼_小麦(市町村別・公表資料)'!$AH$38:$AH$216,MATCH('貼_小麦(市町村別・公表資料)'!$AG187,'貼_小麦(市町村別・公表資料)'!BZ$38:BZ$216,0)),"-")</f>
        <v>-</v>
      </c>
      <c r="R300" t="str">
        <f>IFERROR(INDEX('貼_小麦(市町村別・公表資料)'!$AH$38:$AH$216,MATCH('貼_小麦(市町村別・公表資料)'!$AG187,'貼_小麦(市町村別・公表資料)'!CF$38:CF$216,0)),"-")</f>
        <v>-</v>
      </c>
      <c r="S300" t="str">
        <f>IFERROR(INDEX('貼_大豆(市町村別・e-stat)'!$C$9:$C$187,MATCH('貼_大豆(市町村別・e-stat)'!$A158,'貼_大豆(市町村別・e-stat)'!J$9:J$187,0)),"-")</f>
        <v>-</v>
      </c>
      <c r="T300" t="str">
        <f>IFERROR(INDEX('貼_大豆(市町村別・e-stat)'!$C$9:$C$187,MATCH('貼_大豆(市町村別・e-stat)'!$A158,'貼_大豆(市町村別・e-stat)'!K$9:K$187,0)),"-")</f>
        <v>-</v>
      </c>
      <c r="U300" t="str">
        <f>IFERROR(INDEX('貼_大豆(市町村別・e-stat)'!$C$9:$C$187,MATCH('貼_大豆(市町村別・e-stat)'!$A158,'貼_大豆(市町村別・e-stat)'!L$9:L$187,0)),"-")</f>
        <v>-</v>
      </c>
      <c r="V300" t="str">
        <f>IFERROR(INDEX('貼_てんさい(市町村別・e-stat)'!$D$9:$D$187,MATCH('貼_てんさい(市町村別・e-stat)'!$A158,'貼_てんさい(市町村別・e-stat)'!K$9:K$187,0)),"-")</f>
        <v>-</v>
      </c>
      <c r="W300" t="str">
        <f>IFERROR(INDEX('貼_てんさい(市町村別・e-stat)'!$D$9:$D$187,MATCH('貼_てんさい(市町村別・e-stat)'!$A158,'貼_てんさい(市町村別・e-stat)'!L$9:L$187,0)),"-")</f>
        <v>-</v>
      </c>
      <c r="X300" t="str">
        <f>IFERROR(INDEX('貼_てんさい(市町村別・e-stat)'!$D$9:$D$187,MATCH('貼_てんさい(市町村別・e-stat)'!$A158,'貼_てんさい(市町村別・e-stat)'!M$9:M$187,0)),"-")</f>
        <v>-</v>
      </c>
      <c r="Y300" t="str">
        <f>IFERROR(INDEX('貼_そば(市町村別・e-stat)'!$D$9:$D$187,MATCH('貼_そば(市町村別・e-stat)'!$A158,'貼_そば(市町村別・e-stat)'!K$9:K$187,0)),"-")</f>
        <v>-</v>
      </c>
      <c r="Z300" t="str">
        <f>IFERROR(INDEX('貼_そば(市町村別・e-stat)'!$D$9:$D$187,MATCH('貼_そば(市町村別・e-stat)'!$A158,'貼_そば(市町村別・e-stat)'!L$9:L$187,0)),"-")</f>
        <v>-</v>
      </c>
      <c r="AA300" t="str">
        <f>IFERROR(INDEX('貼_そば(市町村別・e-stat)'!$D$9:$D$187,MATCH('貼_そば(市町村別・e-stat)'!$A158,'貼_そば(市町村別・e-stat)'!M$9:M$187,0)),"-")</f>
        <v>-</v>
      </c>
      <c r="AB300" t="str">
        <f>IFERROR(INDEX('貼_ばれいしょ(市町村別・公表資料)'!$M$16:$M$194,MATCH('貼_ばれいしょ(市町村別・公表資料)'!$L165,'貼_ばれいしょ(市町村別・公表資料)'!O$16:O$194,0)),"-")</f>
        <v>-</v>
      </c>
      <c r="AC300" t="str">
        <f>IFERROR(INDEX('貼_ばれいしょ(市町村別・公表資料)'!$M$16:$M$194,MATCH('貼_ばれいしょ(市町村別・公表資料)'!$L165,'貼_ばれいしょ(市町村別・公表資料)'!U$16:U$194,0)),"-")</f>
        <v>-</v>
      </c>
      <c r="AD300" t="str">
        <f>IFERROR(INDEX('貼_ばれいしょ(市町村別・公表資料)'!$M$16:$M$194,MATCH('貼_ばれいしょ(市町村別・公表資料)'!$L165,'貼_ばれいしょ(市町村別・公表資料)'!AA$16:AA$194,0)),"-")</f>
        <v>-</v>
      </c>
      <c r="AE300" t="str">
        <f>IFERROR(INDEX('貼_なたね(市町村別・e-stat)'!$D$9:$D$187,MATCH('貼_なたね(市町村別・e-stat)'!$A158,'貼_なたね(市町村別・e-stat)'!K$9:K$187,0)),"-")</f>
        <v>-</v>
      </c>
      <c r="AF300" t="str">
        <f>IFERROR(INDEX('貼_なたね(市町村別・e-stat)'!$D$9:$D$187,MATCH('貼_なたね(市町村別・e-stat)'!$A158,'貼_なたね(市町村別・e-stat)'!L$9:L$187,0)),"-")</f>
        <v>-</v>
      </c>
      <c r="AG300" t="str">
        <f>IFERROR(INDEX('貼_なたね(市町村別・e-stat)'!$D$9:$D$187,MATCH('貼_なたね(市町村別・e-stat)'!$A158,'貼_なたね(市町村別・e-stat)'!M$9:M$187,0)),"-")</f>
        <v>-</v>
      </c>
    </row>
    <row r="301" spans="3:33">
      <c r="C301">
        <v>151</v>
      </c>
      <c r="D301" t="str">
        <f>IFERROR(INDEX('貼_耕地面積(市町村別・e-stat)'!$D$9:$D$187,MATCH('貼_耕地面積(市町村別・e-stat)'!$A159,'貼_耕地面積(市町村別・e-stat)'!K$9:K$187,0)),"-")</f>
        <v>様似町</v>
      </c>
      <c r="E301" t="str">
        <f>IFERROR(INDEX('貼_耕地面積(市町村別・e-stat)'!$D$9:$D$187,MATCH('貼_耕地面積(市町村別・e-stat)'!$A159,'貼_耕地面積(市町村別・e-stat)'!L$9:L$187,0)),"-")</f>
        <v>-</v>
      </c>
      <c r="F301" t="str">
        <f>IFERROR(INDEX('貼_耕地面積(市町村別・e-stat)'!$D$9:$D$187,MATCH('貼_耕地面積(市町村別・e-stat)'!$A159,'貼_耕地面積(市町村別・e-stat)'!M$9:M$187,0)),"-")</f>
        <v>木古内町</v>
      </c>
      <c r="G301" t="str">
        <f>IFERROR(INDEX('貼_水稲(市町村別・e-stat)'!$D$9:$D$187,MATCH('貼_水稲(市町村別・e-stat)'!$A159,'貼_水稲(市町村別・e-stat)'!I$9:I$187,0)),"-")</f>
        <v>-</v>
      </c>
      <c r="H301" t="str">
        <f>IFERROR(INDEX('貼_水稲(市町村別・e-stat)'!$D$9:$D$187,MATCH('貼_水稲(市町村別・e-stat)'!$A159,'貼_水稲(市町村別・e-stat)'!J$9:J$187,0)),"-")</f>
        <v>-</v>
      </c>
      <c r="I301" t="str">
        <f>IFERROR(INDEX('貼_水稲(市町村別・e-stat)'!$D$9:$D$187,MATCH('貼_水稲(市町村別・e-stat)'!$A159,'貼_水稲(市町村別・e-stat)'!K$9:K$187,0)),"-")</f>
        <v>-</v>
      </c>
      <c r="J301" t="str">
        <f>IFERROR(INDEX('貼_小麦(市町村別・e-stat)'!$D$9:$D$187,MATCH('貼_小麦(市町村別・e-stat)'!$A159,'貼_小麦(市町村別・e-stat)'!Z$9:Z$187,0)),"-")</f>
        <v>-</v>
      </c>
      <c r="K301" t="str">
        <f>IFERROR(INDEX('貼_小麦(市町村別・e-stat)'!$D$9:$D$187,MATCH('貼_小麦(市町村別・e-stat)'!$A159,'貼_小麦(市町村別・e-stat)'!AA$9:AA$187,0)),"-")</f>
        <v>-</v>
      </c>
      <c r="L301" t="str">
        <f>IFERROR(INDEX('貼_小麦(市町村別・e-stat)'!$D$9:$D$187,MATCH('貼_小麦(市町村別・e-stat)'!$A159,'貼_小麦(市町村別・e-stat)'!AB$9:AB$187,0)),"-")</f>
        <v>-</v>
      </c>
      <c r="M301" t="str">
        <f>IFERROR(INDEX('貼_小麦(市町村別・公表資料)'!$AH$38:$AH$216,MATCH('貼_小麦(市町村別・公表資料)'!$AG188,'貼_小麦(市町村別・公表資料)'!BB$38:BB$216,0)),"-")</f>
        <v>-</v>
      </c>
      <c r="N301" t="str">
        <f>IFERROR(INDEX('貼_小麦(市町村別・公表資料)'!$AH$38:$AH$216,MATCH('貼_小麦(市町村別・公表資料)'!$AG188,'貼_小麦(市町村別・公表資料)'!BH$38:BH$216,0)),"-")</f>
        <v>-</v>
      </c>
      <c r="O301" t="str">
        <f>IFERROR(INDEX('貼_小麦(市町村別・公表資料)'!$AH$38:$AH$216,MATCH('貼_小麦(市町村別・公表資料)'!$AG188,'貼_小麦(市町村別・公表資料)'!BN$38:BN$216,0)),"-")</f>
        <v>-</v>
      </c>
      <c r="P301" t="str">
        <f>IFERROR(INDEX('貼_小麦(市町村別・公表資料)'!$AH$38:$AH$216,MATCH('貼_小麦(市町村別・公表資料)'!$AG188,'貼_小麦(市町村別・公表資料)'!BT$38:BT$216,0)),"-")</f>
        <v>-</v>
      </c>
      <c r="Q301" t="str">
        <f>IFERROR(INDEX('貼_小麦(市町村別・公表資料)'!$AH$38:$AH$216,MATCH('貼_小麦(市町村別・公表資料)'!$AG188,'貼_小麦(市町村別・公表資料)'!BZ$38:BZ$216,0)),"-")</f>
        <v>-</v>
      </c>
      <c r="R301" t="str">
        <f>IFERROR(INDEX('貼_小麦(市町村別・公表資料)'!$AH$38:$AH$216,MATCH('貼_小麦(市町村別・公表資料)'!$AG188,'貼_小麦(市町村別・公表資料)'!CF$38:CF$216,0)),"-")</f>
        <v>-</v>
      </c>
      <c r="S301" t="str">
        <f>IFERROR(INDEX('貼_大豆(市町村別・e-stat)'!$C$9:$C$187,MATCH('貼_大豆(市町村別・e-stat)'!$A159,'貼_大豆(市町村別・e-stat)'!J$9:J$187,0)),"-")</f>
        <v>-</v>
      </c>
      <c r="T301" t="str">
        <f>IFERROR(INDEX('貼_大豆(市町村別・e-stat)'!$C$9:$C$187,MATCH('貼_大豆(市町村別・e-stat)'!$A159,'貼_大豆(市町村別・e-stat)'!K$9:K$187,0)),"-")</f>
        <v>-</v>
      </c>
      <c r="U301" t="str">
        <f>IFERROR(INDEX('貼_大豆(市町村別・e-stat)'!$C$9:$C$187,MATCH('貼_大豆(市町村別・e-stat)'!$A159,'貼_大豆(市町村別・e-stat)'!L$9:L$187,0)),"-")</f>
        <v>-</v>
      </c>
      <c r="V301" t="str">
        <f>IFERROR(INDEX('貼_てんさい(市町村別・e-stat)'!$D$9:$D$187,MATCH('貼_てんさい(市町村別・e-stat)'!$A159,'貼_てんさい(市町村別・e-stat)'!K$9:K$187,0)),"-")</f>
        <v>-</v>
      </c>
      <c r="W301" t="str">
        <f>IFERROR(INDEX('貼_てんさい(市町村別・e-stat)'!$D$9:$D$187,MATCH('貼_てんさい(市町村別・e-stat)'!$A159,'貼_てんさい(市町村別・e-stat)'!L$9:L$187,0)),"-")</f>
        <v>-</v>
      </c>
      <c r="X301" t="str">
        <f>IFERROR(INDEX('貼_てんさい(市町村別・e-stat)'!$D$9:$D$187,MATCH('貼_てんさい(市町村別・e-stat)'!$A159,'貼_てんさい(市町村別・e-stat)'!M$9:M$187,0)),"-")</f>
        <v>-</v>
      </c>
      <c r="Y301" t="str">
        <f>IFERROR(INDEX('貼_そば(市町村別・e-stat)'!$D$9:$D$187,MATCH('貼_そば(市町村別・e-stat)'!$A159,'貼_そば(市町村別・e-stat)'!K$9:K$187,0)),"-")</f>
        <v>-</v>
      </c>
      <c r="Z301" t="str">
        <f>IFERROR(INDEX('貼_そば(市町村別・e-stat)'!$D$9:$D$187,MATCH('貼_そば(市町村別・e-stat)'!$A159,'貼_そば(市町村別・e-stat)'!L$9:L$187,0)),"-")</f>
        <v>-</v>
      </c>
      <c r="AA301" t="str">
        <f>IFERROR(INDEX('貼_そば(市町村別・e-stat)'!$D$9:$D$187,MATCH('貼_そば(市町村別・e-stat)'!$A159,'貼_そば(市町村別・e-stat)'!M$9:M$187,0)),"-")</f>
        <v>-</v>
      </c>
      <c r="AB301" t="str">
        <f>IFERROR(INDEX('貼_ばれいしょ(市町村別・公表資料)'!$M$16:$M$194,MATCH('貼_ばれいしょ(市町村別・公表資料)'!$L166,'貼_ばれいしょ(市町村別・公表資料)'!O$16:O$194,0)),"-")</f>
        <v>-</v>
      </c>
      <c r="AC301" t="str">
        <f>IFERROR(INDEX('貼_ばれいしょ(市町村別・公表資料)'!$M$16:$M$194,MATCH('貼_ばれいしょ(市町村別・公表資料)'!$L166,'貼_ばれいしょ(市町村別・公表資料)'!U$16:U$194,0)),"-")</f>
        <v>-</v>
      </c>
      <c r="AD301" t="str">
        <f>IFERROR(INDEX('貼_ばれいしょ(市町村別・公表資料)'!$M$16:$M$194,MATCH('貼_ばれいしょ(市町村別・公表資料)'!$L166,'貼_ばれいしょ(市町村別・公表資料)'!AA$16:AA$194,0)),"-")</f>
        <v>-</v>
      </c>
      <c r="AE301" t="str">
        <f>IFERROR(INDEX('貼_なたね(市町村別・e-stat)'!$D$9:$D$187,MATCH('貼_なたね(市町村別・e-stat)'!$A159,'貼_なたね(市町村別・e-stat)'!K$9:K$187,0)),"-")</f>
        <v>-</v>
      </c>
      <c r="AF301" t="str">
        <f>IFERROR(INDEX('貼_なたね(市町村別・e-stat)'!$D$9:$D$187,MATCH('貼_なたね(市町村別・e-stat)'!$A159,'貼_なたね(市町村別・e-stat)'!L$9:L$187,0)),"-")</f>
        <v>-</v>
      </c>
      <c r="AG301" t="str">
        <f>IFERROR(INDEX('貼_なたね(市町村別・e-stat)'!$D$9:$D$187,MATCH('貼_なたね(市町村別・e-stat)'!$A159,'貼_なたね(市町村別・e-stat)'!M$9:M$187,0)),"-")</f>
        <v>-</v>
      </c>
    </row>
    <row r="302" spans="3:33">
      <c r="C302">
        <v>152</v>
      </c>
      <c r="D302" t="str">
        <f>IFERROR(INDEX('貼_耕地面積(市町村別・e-stat)'!$D$9:$D$187,MATCH('貼_耕地面積(市町村別・e-stat)'!$A160,'貼_耕地面積(市町村別・e-stat)'!K$9:K$187,0)),"-")</f>
        <v>木古内町</v>
      </c>
      <c r="E302" t="str">
        <f>IFERROR(INDEX('貼_耕地面積(市町村別・e-stat)'!$D$9:$D$187,MATCH('貼_耕地面積(市町村別・e-stat)'!$A160,'貼_耕地面積(市町村別・e-stat)'!L$9:L$187,0)),"-")</f>
        <v>-</v>
      </c>
      <c r="F302" t="str">
        <f>IFERROR(INDEX('貼_耕地面積(市町村別・e-stat)'!$D$9:$D$187,MATCH('貼_耕地面積(市町村別・e-stat)'!$A160,'貼_耕地面積(市町村別・e-stat)'!M$9:M$187,0)),"-")</f>
        <v>小平町</v>
      </c>
      <c r="G302" t="str">
        <f>IFERROR(INDEX('貼_水稲(市町村別・e-stat)'!$D$9:$D$187,MATCH('貼_水稲(市町村別・e-stat)'!$A160,'貼_水稲(市町村別・e-stat)'!I$9:I$187,0)),"-")</f>
        <v>-</v>
      </c>
      <c r="H302" t="str">
        <f>IFERROR(INDEX('貼_水稲(市町村別・e-stat)'!$D$9:$D$187,MATCH('貼_水稲(市町村別・e-stat)'!$A160,'貼_水稲(市町村別・e-stat)'!J$9:J$187,0)),"-")</f>
        <v>-</v>
      </c>
      <c r="I302" t="str">
        <f>IFERROR(INDEX('貼_水稲(市町村別・e-stat)'!$D$9:$D$187,MATCH('貼_水稲(市町村別・e-stat)'!$A160,'貼_水稲(市町村別・e-stat)'!K$9:K$187,0)),"-")</f>
        <v>-</v>
      </c>
      <c r="J302" t="str">
        <f>IFERROR(INDEX('貼_小麦(市町村別・e-stat)'!$D$9:$D$187,MATCH('貼_小麦(市町村別・e-stat)'!$A160,'貼_小麦(市町村別・e-stat)'!Z$9:Z$187,0)),"-")</f>
        <v>-</v>
      </c>
      <c r="K302" t="str">
        <f>IFERROR(INDEX('貼_小麦(市町村別・e-stat)'!$D$9:$D$187,MATCH('貼_小麦(市町村別・e-stat)'!$A160,'貼_小麦(市町村別・e-stat)'!AA$9:AA$187,0)),"-")</f>
        <v>-</v>
      </c>
      <c r="L302" t="str">
        <f>IFERROR(INDEX('貼_小麦(市町村別・e-stat)'!$D$9:$D$187,MATCH('貼_小麦(市町村別・e-stat)'!$A160,'貼_小麦(市町村別・e-stat)'!AB$9:AB$187,0)),"-")</f>
        <v>-</v>
      </c>
      <c r="M302" t="str">
        <f>IFERROR(INDEX('貼_小麦(市町村別・公表資料)'!$AH$38:$AH$216,MATCH('貼_小麦(市町村別・公表資料)'!$AG189,'貼_小麦(市町村別・公表資料)'!BB$38:BB$216,0)),"-")</f>
        <v>-</v>
      </c>
      <c r="N302" t="str">
        <f>IFERROR(INDEX('貼_小麦(市町村別・公表資料)'!$AH$38:$AH$216,MATCH('貼_小麦(市町村別・公表資料)'!$AG189,'貼_小麦(市町村別・公表資料)'!BH$38:BH$216,0)),"-")</f>
        <v>-</v>
      </c>
      <c r="O302" t="str">
        <f>IFERROR(INDEX('貼_小麦(市町村別・公表資料)'!$AH$38:$AH$216,MATCH('貼_小麦(市町村別・公表資料)'!$AG189,'貼_小麦(市町村別・公表資料)'!BN$38:BN$216,0)),"-")</f>
        <v>-</v>
      </c>
      <c r="P302" t="str">
        <f>IFERROR(INDEX('貼_小麦(市町村別・公表資料)'!$AH$38:$AH$216,MATCH('貼_小麦(市町村別・公表資料)'!$AG189,'貼_小麦(市町村別・公表資料)'!BT$38:BT$216,0)),"-")</f>
        <v>-</v>
      </c>
      <c r="Q302" t="str">
        <f>IFERROR(INDEX('貼_小麦(市町村別・公表資料)'!$AH$38:$AH$216,MATCH('貼_小麦(市町村別・公表資料)'!$AG189,'貼_小麦(市町村別・公表資料)'!BZ$38:BZ$216,0)),"-")</f>
        <v>-</v>
      </c>
      <c r="R302" t="str">
        <f>IFERROR(INDEX('貼_小麦(市町村別・公表資料)'!$AH$38:$AH$216,MATCH('貼_小麦(市町村別・公表資料)'!$AG189,'貼_小麦(市町村別・公表資料)'!CF$38:CF$216,0)),"-")</f>
        <v>-</v>
      </c>
      <c r="S302" t="str">
        <f>IFERROR(INDEX('貼_大豆(市町村別・e-stat)'!$C$9:$C$187,MATCH('貼_大豆(市町村別・e-stat)'!$A160,'貼_大豆(市町村別・e-stat)'!J$9:J$187,0)),"-")</f>
        <v>-</v>
      </c>
      <c r="T302" t="str">
        <f>IFERROR(INDEX('貼_大豆(市町村別・e-stat)'!$C$9:$C$187,MATCH('貼_大豆(市町村別・e-stat)'!$A160,'貼_大豆(市町村別・e-stat)'!K$9:K$187,0)),"-")</f>
        <v>-</v>
      </c>
      <c r="U302" t="str">
        <f>IFERROR(INDEX('貼_大豆(市町村別・e-stat)'!$C$9:$C$187,MATCH('貼_大豆(市町村別・e-stat)'!$A160,'貼_大豆(市町村別・e-stat)'!L$9:L$187,0)),"-")</f>
        <v>-</v>
      </c>
      <c r="V302" t="str">
        <f>IFERROR(INDEX('貼_てんさい(市町村別・e-stat)'!$D$9:$D$187,MATCH('貼_てんさい(市町村別・e-stat)'!$A160,'貼_てんさい(市町村別・e-stat)'!K$9:K$187,0)),"-")</f>
        <v>-</v>
      </c>
      <c r="W302" t="str">
        <f>IFERROR(INDEX('貼_てんさい(市町村別・e-stat)'!$D$9:$D$187,MATCH('貼_てんさい(市町村別・e-stat)'!$A160,'貼_てんさい(市町村別・e-stat)'!L$9:L$187,0)),"-")</f>
        <v>-</v>
      </c>
      <c r="X302" t="str">
        <f>IFERROR(INDEX('貼_てんさい(市町村別・e-stat)'!$D$9:$D$187,MATCH('貼_てんさい(市町村別・e-stat)'!$A160,'貼_てんさい(市町村別・e-stat)'!M$9:M$187,0)),"-")</f>
        <v>-</v>
      </c>
      <c r="Y302" t="str">
        <f>IFERROR(INDEX('貼_そば(市町村別・e-stat)'!$D$9:$D$187,MATCH('貼_そば(市町村別・e-stat)'!$A160,'貼_そば(市町村別・e-stat)'!K$9:K$187,0)),"-")</f>
        <v>-</v>
      </c>
      <c r="Z302" t="str">
        <f>IFERROR(INDEX('貼_そば(市町村別・e-stat)'!$D$9:$D$187,MATCH('貼_そば(市町村別・e-stat)'!$A160,'貼_そば(市町村別・e-stat)'!L$9:L$187,0)),"-")</f>
        <v>-</v>
      </c>
      <c r="AA302" t="str">
        <f>IFERROR(INDEX('貼_そば(市町村別・e-stat)'!$D$9:$D$187,MATCH('貼_そば(市町村別・e-stat)'!$A160,'貼_そば(市町村別・e-stat)'!M$9:M$187,0)),"-")</f>
        <v>-</v>
      </c>
      <c r="AB302" t="str">
        <f>IFERROR(INDEX('貼_ばれいしょ(市町村別・公表資料)'!$M$16:$M$194,MATCH('貼_ばれいしょ(市町村別・公表資料)'!$L167,'貼_ばれいしょ(市町村別・公表資料)'!O$16:O$194,0)),"-")</f>
        <v>-</v>
      </c>
      <c r="AC302" t="str">
        <f>IFERROR(INDEX('貼_ばれいしょ(市町村別・公表資料)'!$M$16:$M$194,MATCH('貼_ばれいしょ(市町村別・公表資料)'!$L167,'貼_ばれいしょ(市町村別・公表資料)'!U$16:U$194,0)),"-")</f>
        <v>-</v>
      </c>
      <c r="AD302" t="str">
        <f>IFERROR(INDEX('貼_ばれいしょ(市町村別・公表資料)'!$M$16:$M$194,MATCH('貼_ばれいしょ(市町村別・公表資料)'!$L167,'貼_ばれいしょ(市町村別・公表資料)'!AA$16:AA$194,0)),"-")</f>
        <v>-</v>
      </c>
      <c r="AE302" t="str">
        <f>IFERROR(INDEX('貼_なたね(市町村別・e-stat)'!$D$9:$D$187,MATCH('貼_なたね(市町村別・e-stat)'!$A160,'貼_なたね(市町村別・e-stat)'!K$9:K$187,0)),"-")</f>
        <v>-</v>
      </c>
      <c r="AF302" t="str">
        <f>IFERROR(INDEX('貼_なたね(市町村別・e-stat)'!$D$9:$D$187,MATCH('貼_なたね(市町村別・e-stat)'!$A160,'貼_なたね(市町村別・e-stat)'!L$9:L$187,0)),"-")</f>
        <v>-</v>
      </c>
      <c r="AG302" t="str">
        <f>IFERROR(INDEX('貼_なたね(市町村別・e-stat)'!$D$9:$D$187,MATCH('貼_なたね(市町村別・e-stat)'!$A160,'貼_なたね(市町村別・e-stat)'!M$9:M$187,0)),"-")</f>
        <v>-</v>
      </c>
    </row>
    <row r="303" spans="3:33">
      <c r="C303">
        <v>153</v>
      </c>
      <c r="D303" t="str">
        <f>IFERROR(INDEX('貼_耕地面積(市町村別・e-stat)'!$D$9:$D$187,MATCH('貼_耕地面積(市町村別・e-stat)'!$A161,'貼_耕地面積(市町村別・e-stat)'!K$9:K$187,0)),"-")</f>
        <v>釧路町</v>
      </c>
      <c r="E303" t="str">
        <f>IFERROR(INDEX('貼_耕地面積(市町村別・e-stat)'!$D$9:$D$187,MATCH('貼_耕地面積(市町村別・e-stat)'!$A161,'貼_耕地面積(市町村別・e-stat)'!L$9:L$187,0)),"-")</f>
        <v>-</v>
      </c>
      <c r="F303" t="str">
        <f>IFERROR(INDEX('貼_耕地面積(市町村別・e-stat)'!$D$9:$D$187,MATCH('貼_耕地面積(市町村別・e-stat)'!$A161,'貼_耕地面積(市町村別・e-stat)'!M$9:M$187,0)),"-")</f>
        <v>雨竜町</v>
      </c>
      <c r="G303" t="str">
        <f>IFERROR(INDEX('貼_水稲(市町村別・e-stat)'!$D$9:$D$187,MATCH('貼_水稲(市町村別・e-stat)'!$A161,'貼_水稲(市町村別・e-stat)'!I$9:I$187,0)),"-")</f>
        <v>-</v>
      </c>
      <c r="H303" t="str">
        <f>IFERROR(INDEX('貼_水稲(市町村別・e-stat)'!$D$9:$D$187,MATCH('貼_水稲(市町村別・e-stat)'!$A161,'貼_水稲(市町村別・e-stat)'!J$9:J$187,0)),"-")</f>
        <v>-</v>
      </c>
      <c r="I303" t="str">
        <f>IFERROR(INDEX('貼_水稲(市町村別・e-stat)'!$D$9:$D$187,MATCH('貼_水稲(市町村別・e-stat)'!$A161,'貼_水稲(市町村別・e-stat)'!K$9:K$187,0)),"-")</f>
        <v>-</v>
      </c>
      <c r="J303" t="str">
        <f>IFERROR(INDEX('貼_小麦(市町村別・e-stat)'!$D$9:$D$187,MATCH('貼_小麦(市町村別・e-stat)'!$A161,'貼_小麦(市町村別・e-stat)'!Z$9:Z$187,0)),"-")</f>
        <v>-</v>
      </c>
      <c r="K303" t="str">
        <f>IFERROR(INDEX('貼_小麦(市町村別・e-stat)'!$D$9:$D$187,MATCH('貼_小麦(市町村別・e-stat)'!$A161,'貼_小麦(市町村別・e-stat)'!AA$9:AA$187,0)),"-")</f>
        <v>-</v>
      </c>
      <c r="L303" t="str">
        <f>IFERROR(INDEX('貼_小麦(市町村別・e-stat)'!$D$9:$D$187,MATCH('貼_小麦(市町村別・e-stat)'!$A161,'貼_小麦(市町村別・e-stat)'!AB$9:AB$187,0)),"-")</f>
        <v>-</v>
      </c>
      <c r="M303" t="str">
        <f>IFERROR(INDEX('貼_小麦(市町村別・公表資料)'!$AH$38:$AH$216,MATCH('貼_小麦(市町村別・公表資料)'!$AG190,'貼_小麦(市町村別・公表資料)'!BB$38:BB$216,0)),"-")</f>
        <v>-</v>
      </c>
      <c r="N303" t="str">
        <f>IFERROR(INDEX('貼_小麦(市町村別・公表資料)'!$AH$38:$AH$216,MATCH('貼_小麦(市町村別・公表資料)'!$AG190,'貼_小麦(市町村別・公表資料)'!BH$38:BH$216,0)),"-")</f>
        <v>-</v>
      </c>
      <c r="O303" t="str">
        <f>IFERROR(INDEX('貼_小麦(市町村別・公表資料)'!$AH$38:$AH$216,MATCH('貼_小麦(市町村別・公表資料)'!$AG190,'貼_小麦(市町村別・公表資料)'!BN$38:BN$216,0)),"-")</f>
        <v>-</v>
      </c>
      <c r="P303" t="str">
        <f>IFERROR(INDEX('貼_小麦(市町村別・公表資料)'!$AH$38:$AH$216,MATCH('貼_小麦(市町村別・公表資料)'!$AG190,'貼_小麦(市町村別・公表資料)'!BT$38:BT$216,0)),"-")</f>
        <v>-</v>
      </c>
      <c r="Q303" t="str">
        <f>IFERROR(INDEX('貼_小麦(市町村別・公表資料)'!$AH$38:$AH$216,MATCH('貼_小麦(市町村別・公表資料)'!$AG190,'貼_小麦(市町村別・公表資料)'!BZ$38:BZ$216,0)),"-")</f>
        <v>-</v>
      </c>
      <c r="R303" t="str">
        <f>IFERROR(INDEX('貼_小麦(市町村別・公表資料)'!$AH$38:$AH$216,MATCH('貼_小麦(市町村別・公表資料)'!$AG190,'貼_小麦(市町村別・公表資料)'!CF$38:CF$216,0)),"-")</f>
        <v>-</v>
      </c>
      <c r="S303" t="str">
        <f>IFERROR(INDEX('貼_大豆(市町村別・e-stat)'!$C$9:$C$187,MATCH('貼_大豆(市町村別・e-stat)'!$A161,'貼_大豆(市町村別・e-stat)'!J$9:J$187,0)),"-")</f>
        <v>-</v>
      </c>
      <c r="T303" t="str">
        <f>IFERROR(INDEX('貼_大豆(市町村別・e-stat)'!$C$9:$C$187,MATCH('貼_大豆(市町村別・e-stat)'!$A161,'貼_大豆(市町村別・e-stat)'!K$9:K$187,0)),"-")</f>
        <v>-</v>
      </c>
      <c r="U303" t="str">
        <f>IFERROR(INDEX('貼_大豆(市町村別・e-stat)'!$C$9:$C$187,MATCH('貼_大豆(市町村別・e-stat)'!$A161,'貼_大豆(市町村別・e-stat)'!L$9:L$187,0)),"-")</f>
        <v>-</v>
      </c>
      <c r="V303" t="str">
        <f>IFERROR(INDEX('貼_てんさい(市町村別・e-stat)'!$D$9:$D$187,MATCH('貼_てんさい(市町村別・e-stat)'!$A161,'貼_てんさい(市町村別・e-stat)'!K$9:K$187,0)),"-")</f>
        <v>-</v>
      </c>
      <c r="W303" t="str">
        <f>IFERROR(INDEX('貼_てんさい(市町村別・e-stat)'!$D$9:$D$187,MATCH('貼_てんさい(市町村別・e-stat)'!$A161,'貼_てんさい(市町村別・e-stat)'!L$9:L$187,0)),"-")</f>
        <v>-</v>
      </c>
      <c r="X303" t="str">
        <f>IFERROR(INDEX('貼_てんさい(市町村別・e-stat)'!$D$9:$D$187,MATCH('貼_てんさい(市町村別・e-stat)'!$A161,'貼_てんさい(市町村別・e-stat)'!M$9:M$187,0)),"-")</f>
        <v>-</v>
      </c>
      <c r="Y303" t="str">
        <f>IFERROR(INDEX('貼_そば(市町村別・e-stat)'!$D$9:$D$187,MATCH('貼_そば(市町村別・e-stat)'!$A161,'貼_そば(市町村別・e-stat)'!K$9:K$187,0)),"-")</f>
        <v>-</v>
      </c>
      <c r="Z303" t="str">
        <f>IFERROR(INDEX('貼_そば(市町村別・e-stat)'!$D$9:$D$187,MATCH('貼_そば(市町村別・e-stat)'!$A161,'貼_そば(市町村別・e-stat)'!L$9:L$187,0)),"-")</f>
        <v>-</v>
      </c>
      <c r="AA303" t="str">
        <f>IFERROR(INDEX('貼_そば(市町村別・e-stat)'!$D$9:$D$187,MATCH('貼_そば(市町村別・e-stat)'!$A161,'貼_そば(市町村別・e-stat)'!M$9:M$187,0)),"-")</f>
        <v>-</v>
      </c>
      <c r="AB303" t="str">
        <f>IFERROR(INDEX('貼_ばれいしょ(市町村別・公表資料)'!$M$16:$M$194,MATCH('貼_ばれいしょ(市町村別・公表資料)'!$L168,'貼_ばれいしょ(市町村別・公表資料)'!O$16:O$194,0)),"-")</f>
        <v>-</v>
      </c>
      <c r="AC303" t="str">
        <f>IFERROR(INDEX('貼_ばれいしょ(市町村別・公表資料)'!$M$16:$M$194,MATCH('貼_ばれいしょ(市町村別・公表資料)'!$L168,'貼_ばれいしょ(市町村別・公表資料)'!U$16:U$194,0)),"-")</f>
        <v>-</v>
      </c>
      <c r="AD303" t="str">
        <f>IFERROR(INDEX('貼_ばれいしょ(市町村別・公表資料)'!$M$16:$M$194,MATCH('貼_ばれいしょ(市町村別・公表資料)'!$L168,'貼_ばれいしょ(市町村別・公表資料)'!AA$16:AA$194,0)),"-")</f>
        <v>-</v>
      </c>
      <c r="AE303" t="str">
        <f>IFERROR(INDEX('貼_なたね(市町村別・e-stat)'!$D$9:$D$187,MATCH('貼_なたね(市町村別・e-stat)'!$A161,'貼_なたね(市町村別・e-stat)'!K$9:K$187,0)),"-")</f>
        <v>-</v>
      </c>
      <c r="AF303" t="str">
        <f>IFERROR(INDEX('貼_なたね(市町村別・e-stat)'!$D$9:$D$187,MATCH('貼_なたね(市町村別・e-stat)'!$A161,'貼_なたね(市町村別・e-stat)'!L$9:L$187,0)),"-")</f>
        <v>-</v>
      </c>
      <c r="AG303" t="str">
        <f>IFERROR(INDEX('貼_なたね(市町村別・e-stat)'!$D$9:$D$187,MATCH('貼_なたね(市町村別・e-stat)'!$A161,'貼_なたね(市町村別・e-stat)'!M$9:M$187,0)),"-")</f>
        <v>-</v>
      </c>
    </row>
    <row r="304" spans="3:33">
      <c r="C304">
        <v>154</v>
      </c>
      <c r="D304" t="str">
        <f>IFERROR(INDEX('貼_耕地面積(市町村別・e-stat)'!$D$9:$D$187,MATCH('貼_耕地面積(市町村別・e-stat)'!$A162,'貼_耕地面積(市町村別・e-stat)'!K$9:K$187,0)),"-")</f>
        <v>上ノ国町</v>
      </c>
      <c r="E304" t="str">
        <f>IFERROR(INDEX('貼_耕地面積(市町村別・e-stat)'!$D$9:$D$187,MATCH('貼_耕地面積(市町村別・e-stat)'!$A162,'貼_耕地面積(市町村別・e-stat)'!L$9:L$187,0)),"-")</f>
        <v>-</v>
      </c>
      <c r="F304" t="str">
        <f>IFERROR(INDEX('貼_耕地面積(市町村別・e-stat)'!$D$9:$D$187,MATCH('貼_耕地面積(市町村別・e-stat)'!$A162,'貼_耕地面積(市町村別・e-stat)'!M$9:M$187,0)),"-")</f>
        <v>秩父別町</v>
      </c>
      <c r="G304" t="str">
        <f>IFERROR(INDEX('貼_水稲(市町村別・e-stat)'!$D$9:$D$187,MATCH('貼_水稲(市町村別・e-stat)'!$A162,'貼_水稲(市町村別・e-stat)'!I$9:I$187,0)),"-")</f>
        <v>-</v>
      </c>
      <c r="H304" t="str">
        <f>IFERROR(INDEX('貼_水稲(市町村別・e-stat)'!$D$9:$D$187,MATCH('貼_水稲(市町村別・e-stat)'!$A162,'貼_水稲(市町村別・e-stat)'!J$9:J$187,0)),"-")</f>
        <v>-</v>
      </c>
      <c r="I304" t="str">
        <f>IFERROR(INDEX('貼_水稲(市町村別・e-stat)'!$D$9:$D$187,MATCH('貼_水稲(市町村別・e-stat)'!$A162,'貼_水稲(市町村別・e-stat)'!K$9:K$187,0)),"-")</f>
        <v>-</v>
      </c>
      <c r="J304" t="str">
        <f>IFERROR(INDEX('貼_小麦(市町村別・e-stat)'!$D$9:$D$187,MATCH('貼_小麦(市町村別・e-stat)'!$A162,'貼_小麦(市町村別・e-stat)'!Z$9:Z$187,0)),"-")</f>
        <v>-</v>
      </c>
      <c r="K304" t="str">
        <f>IFERROR(INDEX('貼_小麦(市町村別・e-stat)'!$D$9:$D$187,MATCH('貼_小麦(市町村別・e-stat)'!$A162,'貼_小麦(市町村別・e-stat)'!AA$9:AA$187,0)),"-")</f>
        <v>-</v>
      </c>
      <c r="L304" t="str">
        <f>IFERROR(INDEX('貼_小麦(市町村別・e-stat)'!$D$9:$D$187,MATCH('貼_小麦(市町村別・e-stat)'!$A162,'貼_小麦(市町村別・e-stat)'!AB$9:AB$187,0)),"-")</f>
        <v>-</v>
      </c>
      <c r="M304" t="str">
        <f>IFERROR(INDEX('貼_小麦(市町村別・公表資料)'!$AH$38:$AH$216,MATCH('貼_小麦(市町村別・公表資料)'!$AG191,'貼_小麦(市町村別・公表資料)'!BB$38:BB$216,0)),"-")</f>
        <v>-</v>
      </c>
      <c r="N304" t="str">
        <f>IFERROR(INDEX('貼_小麦(市町村別・公表資料)'!$AH$38:$AH$216,MATCH('貼_小麦(市町村別・公表資料)'!$AG191,'貼_小麦(市町村別・公表資料)'!BH$38:BH$216,0)),"-")</f>
        <v>-</v>
      </c>
      <c r="O304" t="str">
        <f>IFERROR(INDEX('貼_小麦(市町村別・公表資料)'!$AH$38:$AH$216,MATCH('貼_小麦(市町村別・公表資料)'!$AG191,'貼_小麦(市町村別・公表資料)'!BN$38:BN$216,0)),"-")</f>
        <v>-</v>
      </c>
      <c r="P304" t="str">
        <f>IFERROR(INDEX('貼_小麦(市町村別・公表資料)'!$AH$38:$AH$216,MATCH('貼_小麦(市町村別・公表資料)'!$AG191,'貼_小麦(市町村別・公表資料)'!BT$38:BT$216,0)),"-")</f>
        <v>-</v>
      </c>
      <c r="Q304" t="str">
        <f>IFERROR(INDEX('貼_小麦(市町村別・公表資料)'!$AH$38:$AH$216,MATCH('貼_小麦(市町村別・公表資料)'!$AG191,'貼_小麦(市町村別・公表資料)'!BZ$38:BZ$216,0)),"-")</f>
        <v>-</v>
      </c>
      <c r="R304" t="str">
        <f>IFERROR(INDEX('貼_小麦(市町村別・公表資料)'!$AH$38:$AH$216,MATCH('貼_小麦(市町村別・公表資料)'!$AG191,'貼_小麦(市町村別・公表資料)'!CF$38:CF$216,0)),"-")</f>
        <v>-</v>
      </c>
      <c r="S304" t="str">
        <f>IFERROR(INDEX('貼_大豆(市町村別・e-stat)'!$C$9:$C$187,MATCH('貼_大豆(市町村別・e-stat)'!$A162,'貼_大豆(市町村別・e-stat)'!J$9:J$187,0)),"-")</f>
        <v>-</v>
      </c>
      <c r="T304" t="str">
        <f>IFERROR(INDEX('貼_大豆(市町村別・e-stat)'!$C$9:$C$187,MATCH('貼_大豆(市町村別・e-stat)'!$A162,'貼_大豆(市町村別・e-stat)'!K$9:K$187,0)),"-")</f>
        <v>-</v>
      </c>
      <c r="U304" t="str">
        <f>IFERROR(INDEX('貼_大豆(市町村別・e-stat)'!$C$9:$C$187,MATCH('貼_大豆(市町村別・e-stat)'!$A162,'貼_大豆(市町村別・e-stat)'!L$9:L$187,0)),"-")</f>
        <v>-</v>
      </c>
      <c r="V304" t="str">
        <f>IFERROR(INDEX('貼_てんさい(市町村別・e-stat)'!$D$9:$D$187,MATCH('貼_てんさい(市町村別・e-stat)'!$A162,'貼_てんさい(市町村別・e-stat)'!K$9:K$187,0)),"-")</f>
        <v>-</v>
      </c>
      <c r="W304" t="str">
        <f>IFERROR(INDEX('貼_てんさい(市町村別・e-stat)'!$D$9:$D$187,MATCH('貼_てんさい(市町村別・e-stat)'!$A162,'貼_てんさい(市町村別・e-stat)'!L$9:L$187,0)),"-")</f>
        <v>-</v>
      </c>
      <c r="X304" t="str">
        <f>IFERROR(INDEX('貼_てんさい(市町村別・e-stat)'!$D$9:$D$187,MATCH('貼_てんさい(市町村別・e-stat)'!$A162,'貼_てんさい(市町村別・e-stat)'!M$9:M$187,0)),"-")</f>
        <v>-</v>
      </c>
      <c r="Y304" t="str">
        <f>IFERROR(INDEX('貼_そば(市町村別・e-stat)'!$D$9:$D$187,MATCH('貼_そば(市町村別・e-stat)'!$A162,'貼_そば(市町村別・e-stat)'!K$9:K$187,0)),"-")</f>
        <v>-</v>
      </c>
      <c r="Z304" t="str">
        <f>IFERROR(INDEX('貼_そば(市町村別・e-stat)'!$D$9:$D$187,MATCH('貼_そば(市町村別・e-stat)'!$A162,'貼_そば(市町村別・e-stat)'!L$9:L$187,0)),"-")</f>
        <v>-</v>
      </c>
      <c r="AA304" t="str">
        <f>IFERROR(INDEX('貼_そば(市町村別・e-stat)'!$D$9:$D$187,MATCH('貼_そば(市町村別・e-stat)'!$A162,'貼_そば(市町村別・e-stat)'!M$9:M$187,0)),"-")</f>
        <v>-</v>
      </c>
      <c r="AB304" t="str">
        <f>IFERROR(INDEX('貼_ばれいしょ(市町村別・公表資料)'!$M$16:$M$194,MATCH('貼_ばれいしょ(市町村別・公表資料)'!$L169,'貼_ばれいしょ(市町村別・公表資料)'!O$16:O$194,0)),"-")</f>
        <v>-</v>
      </c>
      <c r="AC304" t="str">
        <f>IFERROR(INDEX('貼_ばれいしょ(市町村別・公表資料)'!$M$16:$M$194,MATCH('貼_ばれいしょ(市町村別・公表資料)'!$L169,'貼_ばれいしょ(市町村別・公表資料)'!U$16:U$194,0)),"-")</f>
        <v>-</v>
      </c>
      <c r="AD304" t="str">
        <f>IFERROR(INDEX('貼_ばれいしょ(市町村別・公表資料)'!$M$16:$M$194,MATCH('貼_ばれいしょ(市町村別・公表資料)'!$L169,'貼_ばれいしょ(市町村別・公表資料)'!AA$16:AA$194,0)),"-")</f>
        <v>-</v>
      </c>
      <c r="AE304" t="str">
        <f>IFERROR(INDEX('貼_なたね(市町村別・e-stat)'!$D$9:$D$187,MATCH('貼_なたね(市町村別・e-stat)'!$A162,'貼_なたね(市町村別・e-stat)'!K$9:K$187,0)),"-")</f>
        <v>-</v>
      </c>
      <c r="AF304" t="str">
        <f>IFERROR(INDEX('貼_なたね(市町村別・e-stat)'!$D$9:$D$187,MATCH('貼_なたね(市町村別・e-stat)'!$A162,'貼_なたね(市町村別・e-stat)'!L$9:L$187,0)),"-")</f>
        <v>-</v>
      </c>
      <c r="AG304" t="str">
        <f>IFERROR(INDEX('貼_なたね(市町村別・e-stat)'!$D$9:$D$187,MATCH('貼_なたね(市町村別・e-stat)'!$A162,'貼_なたね(市町村別・e-stat)'!M$9:M$187,0)),"-")</f>
        <v>-</v>
      </c>
    </row>
    <row r="305" spans="3:33">
      <c r="C305">
        <v>155</v>
      </c>
      <c r="D305" t="str">
        <f>IFERROR(INDEX('貼_耕地面積(市町村別・e-stat)'!$D$9:$D$187,MATCH('貼_耕地面積(市町村別・e-stat)'!$A163,'貼_耕地面積(市町村別・e-stat)'!K$9:K$187,0)),"-")</f>
        <v>赤平市</v>
      </c>
      <c r="E305" t="str">
        <f>IFERROR(INDEX('貼_耕地面積(市町村別・e-stat)'!$D$9:$D$187,MATCH('貼_耕地面積(市町村別・e-stat)'!$A163,'貼_耕地面積(市町村別・e-stat)'!L$9:L$187,0)),"-")</f>
        <v>-</v>
      </c>
      <c r="F305" t="str">
        <f>IFERROR(INDEX('貼_耕地面積(市町村別・e-stat)'!$D$9:$D$187,MATCH('貼_耕地面積(市町村別・e-stat)'!$A163,'貼_耕地面積(市町村別・e-stat)'!M$9:M$187,0)),"-")</f>
        <v>新篠津村</v>
      </c>
      <c r="G305" t="str">
        <f>IFERROR(INDEX('貼_水稲(市町村別・e-stat)'!$D$9:$D$187,MATCH('貼_水稲(市町村別・e-stat)'!$A163,'貼_水稲(市町村別・e-stat)'!I$9:I$187,0)),"-")</f>
        <v>-</v>
      </c>
      <c r="H305" t="str">
        <f>IFERROR(INDEX('貼_水稲(市町村別・e-stat)'!$D$9:$D$187,MATCH('貼_水稲(市町村別・e-stat)'!$A163,'貼_水稲(市町村別・e-stat)'!J$9:J$187,0)),"-")</f>
        <v>-</v>
      </c>
      <c r="I305" t="str">
        <f>IFERROR(INDEX('貼_水稲(市町村別・e-stat)'!$D$9:$D$187,MATCH('貼_水稲(市町村別・e-stat)'!$A163,'貼_水稲(市町村別・e-stat)'!K$9:K$187,0)),"-")</f>
        <v>-</v>
      </c>
      <c r="J305" t="str">
        <f>IFERROR(INDEX('貼_小麦(市町村別・e-stat)'!$D$9:$D$187,MATCH('貼_小麦(市町村別・e-stat)'!$A163,'貼_小麦(市町村別・e-stat)'!Z$9:Z$187,0)),"-")</f>
        <v>-</v>
      </c>
      <c r="K305" t="str">
        <f>IFERROR(INDEX('貼_小麦(市町村別・e-stat)'!$D$9:$D$187,MATCH('貼_小麦(市町村別・e-stat)'!$A163,'貼_小麦(市町村別・e-stat)'!AA$9:AA$187,0)),"-")</f>
        <v>-</v>
      </c>
      <c r="L305" t="str">
        <f>IFERROR(INDEX('貼_小麦(市町村別・e-stat)'!$D$9:$D$187,MATCH('貼_小麦(市町村別・e-stat)'!$A163,'貼_小麦(市町村別・e-stat)'!AB$9:AB$187,0)),"-")</f>
        <v>-</v>
      </c>
      <c r="M305" t="str">
        <f>IFERROR(INDEX('貼_小麦(市町村別・公表資料)'!$AH$38:$AH$216,MATCH('貼_小麦(市町村別・公表資料)'!$AG192,'貼_小麦(市町村別・公表資料)'!BB$38:BB$216,0)),"-")</f>
        <v>-</v>
      </c>
      <c r="N305" t="str">
        <f>IFERROR(INDEX('貼_小麦(市町村別・公表資料)'!$AH$38:$AH$216,MATCH('貼_小麦(市町村別・公表資料)'!$AG192,'貼_小麦(市町村別・公表資料)'!BH$38:BH$216,0)),"-")</f>
        <v>-</v>
      </c>
      <c r="O305" t="str">
        <f>IFERROR(INDEX('貼_小麦(市町村別・公表資料)'!$AH$38:$AH$216,MATCH('貼_小麦(市町村別・公表資料)'!$AG192,'貼_小麦(市町村別・公表資料)'!BN$38:BN$216,0)),"-")</f>
        <v>-</v>
      </c>
      <c r="P305" t="str">
        <f>IFERROR(INDEX('貼_小麦(市町村別・公表資料)'!$AH$38:$AH$216,MATCH('貼_小麦(市町村別・公表資料)'!$AG192,'貼_小麦(市町村別・公表資料)'!BT$38:BT$216,0)),"-")</f>
        <v>-</v>
      </c>
      <c r="Q305" t="str">
        <f>IFERROR(INDEX('貼_小麦(市町村別・公表資料)'!$AH$38:$AH$216,MATCH('貼_小麦(市町村別・公表資料)'!$AG192,'貼_小麦(市町村別・公表資料)'!BZ$38:BZ$216,0)),"-")</f>
        <v>-</v>
      </c>
      <c r="R305" t="str">
        <f>IFERROR(INDEX('貼_小麦(市町村別・公表資料)'!$AH$38:$AH$216,MATCH('貼_小麦(市町村別・公表資料)'!$AG192,'貼_小麦(市町村別・公表資料)'!CF$38:CF$216,0)),"-")</f>
        <v>-</v>
      </c>
      <c r="S305" t="str">
        <f>IFERROR(INDEX('貼_大豆(市町村別・e-stat)'!$C$9:$C$187,MATCH('貼_大豆(市町村別・e-stat)'!$A163,'貼_大豆(市町村別・e-stat)'!J$9:J$187,0)),"-")</f>
        <v>-</v>
      </c>
      <c r="T305" t="str">
        <f>IFERROR(INDEX('貼_大豆(市町村別・e-stat)'!$C$9:$C$187,MATCH('貼_大豆(市町村別・e-stat)'!$A163,'貼_大豆(市町村別・e-stat)'!K$9:K$187,0)),"-")</f>
        <v>-</v>
      </c>
      <c r="U305" t="str">
        <f>IFERROR(INDEX('貼_大豆(市町村別・e-stat)'!$C$9:$C$187,MATCH('貼_大豆(市町村別・e-stat)'!$A163,'貼_大豆(市町村別・e-stat)'!L$9:L$187,0)),"-")</f>
        <v>-</v>
      </c>
      <c r="V305" t="str">
        <f>IFERROR(INDEX('貼_てんさい(市町村別・e-stat)'!$D$9:$D$187,MATCH('貼_てんさい(市町村別・e-stat)'!$A163,'貼_てんさい(市町村別・e-stat)'!K$9:K$187,0)),"-")</f>
        <v>-</v>
      </c>
      <c r="W305" t="str">
        <f>IFERROR(INDEX('貼_てんさい(市町村別・e-stat)'!$D$9:$D$187,MATCH('貼_てんさい(市町村別・e-stat)'!$A163,'貼_てんさい(市町村別・e-stat)'!L$9:L$187,0)),"-")</f>
        <v>-</v>
      </c>
      <c r="X305" t="str">
        <f>IFERROR(INDEX('貼_てんさい(市町村別・e-stat)'!$D$9:$D$187,MATCH('貼_てんさい(市町村別・e-stat)'!$A163,'貼_てんさい(市町村別・e-stat)'!M$9:M$187,0)),"-")</f>
        <v>-</v>
      </c>
      <c r="Y305" t="str">
        <f>IFERROR(INDEX('貼_そば(市町村別・e-stat)'!$D$9:$D$187,MATCH('貼_そば(市町村別・e-stat)'!$A163,'貼_そば(市町村別・e-stat)'!K$9:K$187,0)),"-")</f>
        <v>-</v>
      </c>
      <c r="Z305" t="str">
        <f>IFERROR(INDEX('貼_そば(市町村別・e-stat)'!$D$9:$D$187,MATCH('貼_そば(市町村別・e-stat)'!$A163,'貼_そば(市町村別・e-stat)'!L$9:L$187,0)),"-")</f>
        <v>-</v>
      </c>
      <c r="AA305" t="str">
        <f>IFERROR(INDEX('貼_そば(市町村別・e-stat)'!$D$9:$D$187,MATCH('貼_そば(市町村別・e-stat)'!$A163,'貼_そば(市町村別・e-stat)'!M$9:M$187,0)),"-")</f>
        <v>-</v>
      </c>
      <c r="AB305" t="str">
        <f>IFERROR(INDEX('貼_ばれいしょ(市町村別・公表資料)'!$M$16:$M$194,MATCH('貼_ばれいしょ(市町村別・公表資料)'!$L170,'貼_ばれいしょ(市町村別・公表資料)'!O$16:O$194,0)),"-")</f>
        <v>-</v>
      </c>
      <c r="AC305" t="str">
        <f>IFERROR(INDEX('貼_ばれいしょ(市町村別・公表資料)'!$M$16:$M$194,MATCH('貼_ばれいしょ(市町村別・公表資料)'!$L170,'貼_ばれいしょ(市町村別・公表資料)'!U$16:U$194,0)),"-")</f>
        <v>-</v>
      </c>
      <c r="AD305" t="str">
        <f>IFERROR(INDEX('貼_ばれいしょ(市町村別・公表資料)'!$M$16:$M$194,MATCH('貼_ばれいしょ(市町村別・公表資料)'!$L170,'貼_ばれいしょ(市町村別・公表資料)'!AA$16:AA$194,0)),"-")</f>
        <v>-</v>
      </c>
      <c r="AE305" t="str">
        <f>IFERROR(INDEX('貼_なたね(市町村別・e-stat)'!$D$9:$D$187,MATCH('貼_なたね(市町村別・e-stat)'!$A163,'貼_なたね(市町村別・e-stat)'!K$9:K$187,0)),"-")</f>
        <v>-</v>
      </c>
      <c r="AF305" t="str">
        <f>IFERROR(INDEX('貼_なたね(市町村別・e-stat)'!$D$9:$D$187,MATCH('貼_なたね(市町村別・e-stat)'!$A163,'貼_なたね(市町村別・e-stat)'!L$9:L$187,0)),"-")</f>
        <v>-</v>
      </c>
      <c r="AG305" t="str">
        <f>IFERROR(INDEX('貼_なたね(市町村別・e-stat)'!$D$9:$D$187,MATCH('貼_なたね(市町村別・e-stat)'!$A163,'貼_なたね(市町村別・e-stat)'!M$9:M$187,0)),"-")</f>
        <v>-</v>
      </c>
    </row>
    <row r="306" spans="3:33">
      <c r="C306">
        <v>156</v>
      </c>
      <c r="D306" t="str">
        <f>IFERROR(INDEX('貼_耕地面積(市町村別・e-stat)'!$D$9:$D$187,MATCH('貼_耕地面積(市町村別・e-stat)'!$A164,'貼_耕地面積(市町村別・e-stat)'!K$9:K$187,0)),"-")</f>
        <v>乙部町</v>
      </c>
      <c r="E306" t="str">
        <f>IFERROR(INDEX('貼_耕地面積(市町村別・e-stat)'!$D$9:$D$187,MATCH('貼_耕地面積(市町村別・e-stat)'!$A164,'貼_耕地面積(市町村別・e-stat)'!L$9:L$187,0)),"-")</f>
        <v>-</v>
      </c>
      <c r="F306" t="str">
        <f>IFERROR(INDEX('貼_耕地面積(市町村別・e-stat)'!$D$9:$D$187,MATCH('貼_耕地面積(市町村別・e-stat)'!$A164,'貼_耕地面積(市町村別・e-stat)'!M$9:M$187,0)),"-")</f>
        <v>増毛町</v>
      </c>
      <c r="G306" t="str">
        <f>IFERROR(INDEX('貼_水稲(市町村別・e-stat)'!$D$9:$D$187,MATCH('貼_水稲(市町村別・e-stat)'!$A164,'貼_水稲(市町村別・e-stat)'!I$9:I$187,0)),"-")</f>
        <v>-</v>
      </c>
      <c r="H306" t="str">
        <f>IFERROR(INDEX('貼_水稲(市町村別・e-stat)'!$D$9:$D$187,MATCH('貼_水稲(市町村別・e-stat)'!$A164,'貼_水稲(市町村別・e-stat)'!J$9:J$187,0)),"-")</f>
        <v>-</v>
      </c>
      <c r="I306" t="str">
        <f>IFERROR(INDEX('貼_水稲(市町村別・e-stat)'!$D$9:$D$187,MATCH('貼_水稲(市町村別・e-stat)'!$A164,'貼_水稲(市町村別・e-stat)'!K$9:K$187,0)),"-")</f>
        <v>-</v>
      </c>
      <c r="J306" t="str">
        <f>IFERROR(INDEX('貼_小麦(市町村別・e-stat)'!$D$9:$D$187,MATCH('貼_小麦(市町村別・e-stat)'!$A164,'貼_小麦(市町村別・e-stat)'!Z$9:Z$187,0)),"-")</f>
        <v>-</v>
      </c>
      <c r="K306" t="str">
        <f>IFERROR(INDEX('貼_小麦(市町村別・e-stat)'!$D$9:$D$187,MATCH('貼_小麦(市町村別・e-stat)'!$A164,'貼_小麦(市町村別・e-stat)'!AA$9:AA$187,0)),"-")</f>
        <v>-</v>
      </c>
      <c r="L306" t="str">
        <f>IFERROR(INDEX('貼_小麦(市町村別・e-stat)'!$D$9:$D$187,MATCH('貼_小麦(市町村別・e-stat)'!$A164,'貼_小麦(市町村別・e-stat)'!AB$9:AB$187,0)),"-")</f>
        <v>-</v>
      </c>
      <c r="M306" t="str">
        <f>IFERROR(INDEX('貼_小麦(市町村別・公表資料)'!$AH$38:$AH$216,MATCH('貼_小麦(市町村別・公表資料)'!$AG193,'貼_小麦(市町村別・公表資料)'!BB$38:BB$216,0)),"-")</f>
        <v>-</v>
      </c>
      <c r="N306" t="str">
        <f>IFERROR(INDEX('貼_小麦(市町村別・公表資料)'!$AH$38:$AH$216,MATCH('貼_小麦(市町村別・公表資料)'!$AG193,'貼_小麦(市町村別・公表資料)'!BH$38:BH$216,0)),"-")</f>
        <v>-</v>
      </c>
      <c r="O306" t="str">
        <f>IFERROR(INDEX('貼_小麦(市町村別・公表資料)'!$AH$38:$AH$216,MATCH('貼_小麦(市町村別・公表資料)'!$AG193,'貼_小麦(市町村別・公表資料)'!BN$38:BN$216,0)),"-")</f>
        <v>-</v>
      </c>
      <c r="P306" t="str">
        <f>IFERROR(INDEX('貼_小麦(市町村別・公表資料)'!$AH$38:$AH$216,MATCH('貼_小麦(市町村別・公表資料)'!$AG193,'貼_小麦(市町村別・公表資料)'!BT$38:BT$216,0)),"-")</f>
        <v>-</v>
      </c>
      <c r="Q306" t="str">
        <f>IFERROR(INDEX('貼_小麦(市町村別・公表資料)'!$AH$38:$AH$216,MATCH('貼_小麦(市町村別・公表資料)'!$AG193,'貼_小麦(市町村別・公表資料)'!BZ$38:BZ$216,0)),"-")</f>
        <v>-</v>
      </c>
      <c r="R306" t="str">
        <f>IFERROR(INDEX('貼_小麦(市町村別・公表資料)'!$AH$38:$AH$216,MATCH('貼_小麦(市町村別・公表資料)'!$AG193,'貼_小麦(市町村別・公表資料)'!CF$38:CF$216,0)),"-")</f>
        <v>-</v>
      </c>
      <c r="S306" t="str">
        <f>IFERROR(INDEX('貼_大豆(市町村別・e-stat)'!$C$9:$C$187,MATCH('貼_大豆(市町村別・e-stat)'!$A164,'貼_大豆(市町村別・e-stat)'!J$9:J$187,0)),"-")</f>
        <v>-</v>
      </c>
      <c r="T306" t="str">
        <f>IFERROR(INDEX('貼_大豆(市町村別・e-stat)'!$C$9:$C$187,MATCH('貼_大豆(市町村別・e-stat)'!$A164,'貼_大豆(市町村別・e-stat)'!K$9:K$187,0)),"-")</f>
        <v>-</v>
      </c>
      <c r="U306" t="str">
        <f>IFERROR(INDEX('貼_大豆(市町村別・e-stat)'!$C$9:$C$187,MATCH('貼_大豆(市町村別・e-stat)'!$A164,'貼_大豆(市町村別・e-stat)'!L$9:L$187,0)),"-")</f>
        <v>-</v>
      </c>
      <c r="V306" t="str">
        <f>IFERROR(INDEX('貼_てんさい(市町村別・e-stat)'!$D$9:$D$187,MATCH('貼_てんさい(市町村別・e-stat)'!$A164,'貼_てんさい(市町村別・e-stat)'!K$9:K$187,0)),"-")</f>
        <v>-</v>
      </c>
      <c r="W306" t="str">
        <f>IFERROR(INDEX('貼_てんさい(市町村別・e-stat)'!$D$9:$D$187,MATCH('貼_てんさい(市町村別・e-stat)'!$A164,'貼_てんさい(市町村別・e-stat)'!L$9:L$187,0)),"-")</f>
        <v>-</v>
      </c>
      <c r="X306" t="str">
        <f>IFERROR(INDEX('貼_てんさい(市町村別・e-stat)'!$D$9:$D$187,MATCH('貼_てんさい(市町村別・e-stat)'!$A164,'貼_てんさい(市町村別・e-stat)'!M$9:M$187,0)),"-")</f>
        <v>-</v>
      </c>
      <c r="Y306" t="str">
        <f>IFERROR(INDEX('貼_そば(市町村別・e-stat)'!$D$9:$D$187,MATCH('貼_そば(市町村別・e-stat)'!$A164,'貼_そば(市町村別・e-stat)'!K$9:K$187,0)),"-")</f>
        <v>-</v>
      </c>
      <c r="Z306" t="str">
        <f>IFERROR(INDEX('貼_そば(市町村別・e-stat)'!$D$9:$D$187,MATCH('貼_そば(市町村別・e-stat)'!$A164,'貼_そば(市町村別・e-stat)'!L$9:L$187,0)),"-")</f>
        <v>-</v>
      </c>
      <c r="AA306" t="str">
        <f>IFERROR(INDEX('貼_そば(市町村別・e-stat)'!$D$9:$D$187,MATCH('貼_そば(市町村別・e-stat)'!$A164,'貼_そば(市町村別・e-stat)'!M$9:M$187,0)),"-")</f>
        <v>-</v>
      </c>
      <c r="AB306" t="str">
        <f>IFERROR(INDEX('貼_ばれいしょ(市町村別・公表資料)'!$M$16:$M$194,MATCH('貼_ばれいしょ(市町村別・公表資料)'!$L171,'貼_ばれいしょ(市町村別・公表資料)'!O$16:O$194,0)),"-")</f>
        <v>-</v>
      </c>
      <c r="AC306" t="str">
        <f>IFERROR(INDEX('貼_ばれいしょ(市町村別・公表資料)'!$M$16:$M$194,MATCH('貼_ばれいしょ(市町村別・公表資料)'!$L171,'貼_ばれいしょ(市町村別・公表資料)'!U$16:U$194,0)),"-")</f>
        <v>-</v>
      </c>
      <c r="AD306" t="str">
        <f>IFERROR(INDEX('貼_ばれいしょ(市町村別・公表資料)'!$M$16:$M$194,MATCH('貼_ばれいしょ(市町村別・公表資料)'!$L171,'貼_ばれいしょ(市町村別・公表資料)'!AA$16:AA$194,0)),"-")</f>
        <v>-</v>
      </c>
      <c r="AE306" t="str">
        <f>IFERROR(INDEX('貼_なたね(市町村別・e-stat)'!$D$9:$D$187,MATCH('貼_なたね(市町村別・e-stat)'!$A164,'貼_なたね(市町村別・e-stat)'!K$9:K$187,0)),"-")</f>
        <v>-</v>
      </c>
      <c r="AF306" t="str">
        <f>IFERROR(INDEX('貼_なたね(市町村別・e-stat)'!$D$9:$D$187,MATCH('貼_なたね(市町村別・e-stat)'!$A164,'貼_なたね(市町村別・e-stat)'!L$9:L$187,0)),"-")</f>
        <v>-</v>
      </c>
      <c r="AG306" t="str">
        <f>IFERROR(INDEX('貼_なたね(市町村別・e-stat)'!$D$9:$D$187,MATCH('貼_なたね(市町村別・e-stat)'!$A164,'貼_なたね(市町村別・e-stat)'!M$9:M$187,0)),"-")</f>
        <v>-</v>
      </c>
    </row>
    <row r="307" spans="3:33">
      <c r="C307">
        <v>157</v>
      </c>
      <c r="D307" t="str">
        <f>IFERROR(INDEX('貼_耕地面積(市町村別・e-stat)'!$D$9:$D$187,MATCH('貼_耕地面積(市町村別・e-stat)'!$A165,'貼_耕地面積(市町村別・e-stat)'!K$9:K$187,0)),"-")</f>
        <v>積丹町</v>
      </c>
      <c r="E307" t="str">
        <f>IFERROR(INDEX('貼_耕地面積(市町村別・e-stat)'!$D$9:$D$187,MATCH('貼_耕地面積(市町村別・e-stat)'!$A165,'貼_耕地面積(市町村別・e-stat)'!L$9:L$187,0)),"-")</f>
        <v>-</v>
      </c>
      <c r="F307" t="str">
        <f>IFERROR(INDEX('貼_耕地面積(市町村別・e-stat)'!$D$9:$D$187,MATCH('貼_耕地面積(市町村別・e-stat)'!$A165,'貼_耕地面積(市町村別・e-stat)'!M$9:M$187,0)),"-")</f>
        <v>留萌市</v>
      </c>
      <c r="G307" t="str">
        <f>IFERROR(INDEX('貼_水稲(市町村別・e-stat)'!$D$9:$D$187,MATCH('貼_水稲(市町村別・e-stat)'!$A165,'貼_水稲(市町村別・e-stat)'!I$9:I$187,0)),"-")</f>
        <v>-</v>
      </c>
      <c r="H307" t="str">
        <f>IFERROR(INDEX('貼_水稲(市町村別・e-stat)'!$D$9:$D$187,MATCH('貼_水稲(市町村別・e-stat)'!$A165,'貼_水稲(市町村別・e-stat)'!J$9:J$187,0)),"-")</f>
        <v>-</v>
      </c>
      <c r="I307" t="str">
        <f>IFERROR(INDEX('貼_水稲(市町村別・e-stat)'!$D$9:$D$187,MATCH('貼_水稲(市町村別・e-stat)'!$A165,'貼_水稲(市町村別・e-stat)'!K$9:K$187,0)),"-")</f>
        <v>-</v>
      </c>
      <c r="J307" t="str">
        <f>IFERROR(INDEX('貼_小麦(市町村別・e-stat)'!$D$9:$D$187,MATCH('貼_小麦(市町村別・e-stat)'!$A165,'貼_小麦(市町村別・e-stat)'!Z$9:Z$187,0)),"-")</f>
        <v>-</v>
      </c>
      <c r="K307" t="str">
        <f>IFERROR(INDEX('貼_小麦(市町村別・e-stat)'!$D$9:$D$187,MATCH('貼_小麦(市町村別・e-stat)'!$A165,'貼_小麦(市町村別・e-stat)'!AA$9:AA$187,0)),"-")</f>
        <v>-</v>
      </c>
      <c r="L307" t="str">
        <f>IFERROR(INDEX('貼_小麦(市町村別・e-stat)'!$D$9:$D$187,MATCH('貼_小麦(市町村別・e-stat)'!$A165,'貼_小麦(市町村別・e-stat)'!AB$9:AB$187,0)),"-")</f>
        <v>-</v>
      </c>
      <c r="M307" t="str">
        <f>IFERROR(INDEX('貼_小麦(市町村別・公表資料)'!$AH$38:$AH$216,MATCH('貼_小麦(市町村別・公表資料)'!$AG194,'貼_小麦(市町村別・公表資料)'!BB$38:BB$216,0)),"-")</f>
        <v>-</v>
      </c>
      <c r="N307" t="str">
        <f>IFERROR(INDEX('貼_小麦(市町村別・公表資料)'!$AH$38:$AH$216,MATCH('貼_小麦(市町村別・公表資料)'!$AG194,'貼_小麦(市町村別・公表資料)'!BH$38:BH$216,0)),"-")</f>
        <v>-</v>
      </c>
      <c r="O307" t="str">
        <f>IFERROR(INDEX('貼_小麦(市町村別・公表資料)'!$AH$38:$AH$216,MATCH('貼_小麦(市町村別・公表資料)'!$AG194,'貼_小麦(市町村別・公表資料)'!BN$38:BN$216,0)),"-")</f>
        <v>-</v>
      </c>
      <c r="P307" t="str">
        <f>IFERROR(INDEX('貼_小麦(市町村別・公表資料)'!$AH$38:$AH$216,MATCH('貼_小麦(市町村別・公表資料)'!$AG194,'貼_小麦(市町村別・公表資料)'!BT$38:BT$216,0)),"-")</f>
        <v>-</v>
      </c>
      <c r="Q307" t="str">
        <f>IFERROR(INDEX('貼_小麦(市町村別・公表資料)'!$AH$38:$AH$216,MATCH('貼_小麦(市町村別・公表資料)'!$AG194,'貼_小麦(市町村別・公表資料)'!BZ$38:BZ$216,0)),"-")</f>
        <v>-</v>
      </c>
      <c r="R307" t="str">
        <f>IFERROR(INDEX('貼_小麦(市町村別・公表資料)'!$AH$38:$AH$216,MATCH('貼_小麦(市町村別・公表資料)'!$AG194,'貼_小麦(市町村別・公表資料)'!CF$38:CF$216,0)),"-")</f>
        <v>-</v>
      </c>
      <c r="S307" t="str">
        <f>IFERROR(INDEX('貼_大豆(市町村別・e-stat)'!$C$9:$C$187,MATCH('貼_大豆(市町村別・e-stat)'!$A165,'貼_大豆(市町村別・e-stat)'!J$9:J$187,0)),"-")</f>
        <v>-</v>
      </c>
      <c r="T307" t="str">
        <f>IFERROR(INDEX('貼_大豆(市町村別・e-stat)'!$C$9:$C$187,MATCH('貼_大豆(市町村別・e-stat)'!$A165,'貼_大豆(市町村別・e-stat)'!K$9:K$187,0)),"-")</f>
        <v>-</v>
      </c>
      <c r="U307" t="str">
        <f>IFERROR(INDEX('貼_大豆(市町村別・e-stat)'!$C$9:$C$187,MATCH('貼_大豆(市町村別・e-stat)'!$A165,'貼_大豆(市町村別・e-stat)'!L$9:L$187,0)),"-")</f>
        <v>-</v>
      </c>
      <c r="V307" t="str">
        <f>IFERROR(INDEX('貼_てんさい(市町村別・e-stat)'!$D$9:$D$187,MATCH('貼_てんさい(市町村別・e-stat)'!$A165,'貼_てんさい(市町村別・e-stat)'!K$9:K$187,0)),"-")</f>
        <v>-</v>
      </c>
      <c r="W307" t="str">
        <f>IFERROR(INDEX('貼_てんさい(市町村別・e-stat)'!$D$9:$D$187,MATCH('貼_てんさい(市町村別・e-stat)'!$A165,'貼_てんさい(市町村別・e-stat)'!L$9:L$187,0)),"-")</f>
        <v>-</v>
      </c>
      <c r="X307" t="str">
        <f>IFERROR(INDEX('貼_てんさい(市町村別・e-stat)'!$D$9:$D$187,MATCH('貼_てんさい(市町村別・e-stat)'!$A165,'貼_てんさい(市町村別・e-stat)'!M$9:M$187,0)),"-")</f>
        <v>-</v>
      </c>
      <c r="Y307" t="str">
        <f>IFERROR(INDEX('貼_そば(市町村別・e-stat)'!$D$9:$D$187,MATCH('貼_そば(市町村別・e-stat)'!$A165,'貼_そば(市町村別・e-stat)'!K$9:K$187,0)),"-")</f>
        <v>-</v>
      </c>
      <c r="Z307" t="str">
        <f>IFERROR(INDEX('貼_そば(市町村別・e-stat)'!$D$9:$D$187,MATCH('貼_そば(市町村別・e-stat)'!$A165,'貼_そば(市町村別・e-stat)'!L$9:L$187,0)),"-")</f>
        <v>-</v>
      </c>
      <c r="AA307" t="str">
        <f>IFERROR(INDEX('貼_そば(市町村別・e-stat)'!$D$9:$D$187,MATCH('貼_そば(市町村別・e-stat)'!$A165,'貼_そば(市町村別・e-stat)'!M$9:M$187,0)),"-")</f>
        <v>-</v>
      </c>
      <c r="AB307" t="str">
        <f>IFERROR(INDEX('貼_ばれいしょ(市町村別・公表資料)'!$M$16:$M$194,MATCH('貼_ばれいしょ(市町村別・公表資料)'!$L172,'貼_ばれいしょ(市町村別・公表資料)'!O$16:O$194,0)),"-")</f>
        <v>-</v>
      </c>
      <c r="AC307" t="str">
        <f>IFERROR(INDEX('貼_ばれいしょ(市町村別・公表資料)'!$M$16:$M$194,MATCH('貼_ばれいしょ(市町村別・公表資料)'!$L172,'貼_ばれいしょ(市町村別・公表資料)'!U$16:U$194,0)),"-")</f>
        <v>-</v>
      </c>
      <c r="AD307" t="str">
        <f>IFERROR(INDEX('貼_ばれいしょ(市町村別・公表資料)'!$M$16:$M$194,MATCH('貼_ばれいしょ(市町村別・公表資料)'!$L172,'貼_ばれいしょ(市町村別・公表資料)'!AA$16:AA$194,0)),"-")</f>
        <v>-</v>
      </c>
      <c r="AE307" t="str">
        <f>IFERROR(INDEX('貼_なたね(市町村別・e-stat)'!$D$9:$D$187,MATCH('貼_なたね(市町村別・e-stat)'!$A165,'貼_なたね(市町村別・e-stat)'!K$9:K$187,0)),"-")</f>
        <v>-</v>
      </c>
      <c r="AF307" t="str">
        <f>IFERROR(INDEX('貼_なたね(市町村別・e-stat)'!$D$9:$D$187,MATCH('貼_なたね(市町村別・e-stat)'!$A165,'貼_なたね(市町村別・e-stat)'!L$9:L$187,0)),"-")</f>
        <v>-</v>
      </c>
      <c r="AG307" t="str">
        <f>IFERROR(INDEX('貼_なたね(市町村別・e-stat)'!$D$9:$D$187,MATCH('貼_なたね(市町村別・e-stat)'!$A165,'貼_なたね(市町村別・e-stat)'!M$9:M$187,0)),"-")</f>
        <v>-</v>
      </c>
    </row>
    <row r="308" spans="3:33">
      <c r="C308">
        <v>158</v>
      </c>
      <c r="D308" t="str">
        <f>IFERROR(INDEX('貼_耕地面積(市町村別・e-stat)'!$D$9:$D$187,MATCH('貼_耕地面積(市町村別・e-stat)'!$A166,'貼_耕地面積(市町村別・e-stat)'!K$9:K$187,0)),"-")</f>
        <v>赤井川村</v>
      </c>
      <c r="E308" t="str">
        <f>IFERROR(INDEX('貼_耕地面積(市町村別・e-stat)'!$D$9:$D$187,MATCH('貼_耕地面積(市町村別・e-stat)'!$A166,'貼_耕地面積(市町村別・e-stat)'!L$9:L$187,0)),"-")</f>
        <v>-</v>
      </c>
      <c r="F308" t="str">
        <f>IFERROR(INDEX('貼_耕地面積(市町村別・e-stat)'!$D$9:$D$187,MATCH('貼_耕地面積(市町村別・e-stat)'!$A166,'貼_耕地面積(市町村別・e-stat)'!M$9:M$187,0)),"-")</f>
        <v>愛別町</v>
      </c>
      <c r="G308" t="str">
        <f>IFERROR(INDEX('貼_水稲(市町村別・e-stat)'!$D$9:$D$187,MATCH('貼_水稲(市町村別・e-stat)'!$A166,'貼_水稲(市町村別・e-stat)'!I$9:I$187,0)),"-")</f>
        <v>-</v>
      </c>
      <c r="H308" t="str">
        <f>IFERROR(INDEX('貼_水稲(市町村別・e-stat)'!$D$9:$D$187,MATCH('貼_水稲(市町村別・e-stat)'!$A166,'貼_水稲(市町村別・e-stat)'!J$9:J$187,0)),"-")</f>
        <v>-</v>
      </c>
      <c r="I308" t="str">
        <f>IFERROR(INDEX('貼_水稲(市町村別・e-stat)'!$D$9:$D$187,MATCH('貼_水稲(市町村別・e-stat)'!$A166,'貼_水稲(市町村別・e-stat)'!K$9:K$187,0)),"-")</f>
        <v>-</v>
      </c>
      <c r="J308" t="str">
        <f>IFERROR(INDEX('貼_小麦(市町村別・e-stat)'!$D$9:$D$187,MATCH('貼_小麦(市町村別・e-stat)'!$A166,'貼_小麦(市町村別・e-stat)'!Z$9:Z$187,0)),"-")</f>
        <v>-</v>
      </c>
      <c r="K308" t="str">
        <f>IFERROR(INDEX('貼_小麦(市町村別・e-stat)'!$D$9:$D$187,MATCH('貼_小麦(市町村別・e-stat)'!$A166,'貼_小麦(市町村別・e-stat)'!AA$9:AA$187,0)),"-")</f>
        <v>-</v>
      </c>
      <c r="L308" t="str">
        <f>IFERROR(INDEX('貼_小麦(市町村別・e-stat)'!$D$9:$D$187,MATCH('貼_小麦(市町村別・e-stat)'!$A166,'貼_小麦(市町村別・e-stat)'!AB$9:AB$187,0)),"-")</f>
        <v>-</v>
      </c>
      <c r="M308" t="str">
        <f>IFERROR(INDEX('貼_小麦(市町村別・公表資料)'!$AH$38:$AH$216,MATCH('貼_小麦(市町村別・公表資料)'!$AG195,'貼_小麦(市町村別・公表資料)'!BB$38:BB$216,0)),"-")</f>
        <v>-</v>
      </c>
      <c r="N308" t="str">
        <f>IFERROR(INDEX('貼_小麦(市町村別・公表資料)'!$AH$38:$AH$216,MATCH('貼_小麦(市町村別・公表資料)'!$AG195,'貼_小麦(市町村別・公表資料)'!BH$38:BH$216,0)),"-")</f>
        <v>-</v>
      </c>
      <c r="O308" t="str">
        <f>IFERROR(INDEX('貼_小麦(市町村別・公表資料)'!$AH$38:$AH$216,MATCH('貼_小麦(市町村別・公表資料)'!$AG195,'貼_小麦(市町村別・公表資料)'!BN$38:BN$216,0)),"-")</f>
        <v>-</v>
      </c>
      <c r="P308" t="str">
        <f>IFERROR(INDEX('貼_小麦(市町村別・公表資料)'!$AH$38:$AH$216,MATCH('貼_小麦(市町村別・公表資料)'!$AG195,'貼_小麦(市町村別・公表資料)'!BT$38:BT$216,0)),"-")</f>
        <v>-</v>
      </c>
      <c r="Q308" t="str">
        <f>IFERROR(INDEX('貼_小麦(市町村別・公表資料)'!$AH$38:$AH$216,MATCH('貼_小麦(市町村別・公表資料)'!$AG195,'貼_小麦(市町村別・公表資料)'!BZ$38:BZ$216,0)),"-")</f>
        <v>-</v>
      </c>
      <c r="R308" t="str">
        <f>IFERROR(INDEX('貼_小麦(市町村別・公表資料)'!$AH$38:$AH$216,MATCH('貼_小麦(市町村別・公表資料)'!$AG195,'貼_小麦(市町村別・公表資料)'!CF$38:CF$216,0)),"-")</f>
        <v>-</v>
      </c>
      <c r="S308" t="str">
        <f>IFERROR(INDEX('貼_大豆(市町村別・e-stat)'!$C$9:$C$187,MATCH('貼_大豆(市町村別・e-stat)'!$A166,'貼_大豆(市町村別・e-stat)'!J$9:J$187,0)),"-")</f>
        <v>-</v>
      </c>
      <c r="T308" t="str">
        <f>IFERROR(INDEX('貼_大豆(市町村別・e-stat)'!$C$9:$C$187,MATCH('貼_大豆(市町村別・e-stat)'!$A166,'貼_大豆(市町村別・e-stat)'!K$9:K$187,0)),"-")</f>
        <v>-</v>
      </c>
      <c r="U308" t="str">
        <f>IFERROR(INDEX('貼_大豆(市町村別・e-stat)'!$C$9:$C$187,MATCH('貼_大豆(市町村別・e-stat)'!$A166,'貼_大豆(市町村別・e-stat)'!L$9:L$187,0)),"-")</f>
        <v>-</v>
      </c>
      <c r="V308" t="str">
        <f>IFERROR(INDEX('貼_てんさい(市町村別・e-stat)'!$D$9:$D$187,MATCH('貼_てんさい(市町村別・e-stat)'!$A166,'貼_てんさい(市町村別・e-stat)'!K$9:K$187,0)),"-")</f>
        <v>-</v>
      </c>
      <c r="W308" t="str">
        <f>IFERROR(INDEX('貼_てんさい(市町村別・e-stat)'!$D$9:$D$187,MATCH('貼_てんさい(市町村別・e-stat)'!$A166,'貼_てんさい(市町村別・e-stat)'!L$9:L$187,0)),"-")</f>
        <v>-</v>
      </c>
      <c r="X308" t="str">
        <f>IFERROR(INDEX('貼_てんさい(市町村別・e-stat)'!$D$9:$D$187,MATCH('貼_てんさい(市町村別・e-stat)'!$A166,'貼_てんさい(市町村別・e-stat)'!M$9:M$187,0)),"-")</f>
        <v>-</v>
      </c>
      <c r="Y308" t="str">
        <f>IFERROR(INDEX('貼_そば(市町村別・e-stat)'!$D$9:$D$187,MATCH('貼_そば(市町村別・e-stat)'!$A166,'貼_そば(市町村別・e-stat)'!K$9:K$187,0)),"-")</f>
        <v>-</v>
      </c>
      <c r="Z308" t="str">
        <f>IFERROR(INDEX('貼_そば(市町村別・e-stat)'!$D$9:$D$187,MATCH('貼_そば(市町村別・e-stat)'!$A166,'貼_そば(市町村別・e-stat)'!L$9:L$187,0)),"-")</f>
        <v>-</v>
      </c>
      <c r="AA308" t="str">
        <f>IFERROR(INDEX('貼_そば(市町村別・e-stat)'!$D$9:$D$187,MATCH('貼_そば(市町村別・e-stat)'!$A166,'貼_そば(市町村別・e-stat)'!M$9:M$187,0)),"-")</f>
        <v>-</v>
      </c>
      <c r="AB308" t="str">
        <f>IFERROR(INDEX('貼_ばれいしょ(市町村別・公表資料)'!$M$16:$M$194,MATCH('貼_ばれいしょ(市町村別・公表資料)'!$L173,'貼_ばれいしょ(市町村別・公表資料)'!O$16:O$194,0)),"-")</f>
        <v>-</v>
      </c>
      <c r="AC308" t="str">
        <f>IFERROR(INDEX('貼_ばれいしょ(市町村別・公表資料)'!$M$16:$M$194,MATCH('貼_ばれいしょ(市町村別・公表資料)'!$L173,'貼_ばれいしょ(市町村別・公表資料)'!U$16:U$194,0)),"-")</f>
        <v>-</v>
      </c>
      <c r="AD308" t="str">
        <f>IFERROR(INDEX('貼_ばれいしょ(市町村別・公表資料)'!$M$16:$M$194,MATCH('貼_ばれいしょ(市町村別・公表資料)'!$L173,'貼_ばれいしょ(市町村別・公表資料)'!AA$16:AA$194,0)),"-")</f>
        <v>-</v>
      </c>
      <c r="AE308" t="str">
        <f>IFERROR(INDEX('貼_なたね(市町村別・e-stat)'!$D$9:$D$187,MATCH('貼_なたね(市町村別・e-stat)'!$A166,'貼_なたね(市町村別・e-stat)'!K$9:K$187,0)),"-")</f>
        <v>-</v>
      </c>
      <c r="AF308" t="str">
        <f>IFERROR(INDEX('貼_なたね(市町村別・e-stat)'!$D$9:$D$187,MATCH('貼_なたね(市町村別・e-stat)'!$A166,'貼_なたね(市町村別・e-stat)'!L$9:L$187,0)),"-")</f>
        <v>-</v>
      </c>
      <c r="AG308" t="str">
        <f>IFERROR(INDEX('貼_なたね(市町村別・e-stat)'!$D$9:$D$187,MATCH('貼_なたね(市町村別・e-stat)'!$A166,'貼_なたね(市町村別・e-stat)'!M$9:M$187,0)),"-")</f>
        <v>-</v>
      </c>
    </row>
    <row r="309" spans="3:33">
      <c r="C309">
        <v>159</v>
      </c>
      <c r="D309" t="str">
        <f>IFERROR(INDEX('貼_耕地面積(市町村別・e-stat)'!$D$9:$D$187,MATCH('貼_耕地面積(市町村別・e-stat)'!$A167,'貼_耕地面積(市町村別・e-stat)'!K$9:K$187,0)),"-")</f>
        <v>増毛町</v>
      </c>
      <c r="E309" t="str">
        <f>IFERROR(INDEX('貼_耕地面積(市町村別・e-stat)'!$D$9:$D$187,MATCH('貼_耕地面積(市町村別・e-stat)'!$A167,'貼_耕地面積(市町村別・e-stat)'!L$9:L$187,0)),"-")</f>
        <v>-</v>
      </c>
      <c r="F309" t="str">
        <f>IFERROR(INDEX('貼_耕地面積(市町村別・e-stat)'!$D$9:$D$187,MATCH('貼_耕地面積(市町村別・e-stat)'!$A167,'貼_耕地面積(市町村別・e-stat)'!M$9:M$187,0)),"-")</f>
        <v>島牧村</v>
      </c>
      <c r="G309" t="str">
        <f>IFERROR(INDEX('貼_水稲(市町村別・e-stat)'!$D$9:$D$187,MATCH('貼_水稲(市町村別・e-stat)'!$A167,'貼_水稲(市町村別・e-stat)'!I$9:I$187,0)),"-")</f>
        <v>-</v>
      </c>
      <c r="H309" t="str">
        <f>IFERROR(INDEX('貼_水稲(市町村別・e-stat)'!$D$9:$D$187,MATCH('貼_水稲(市町村別・e-stat)'!$A167,'貼_水稲(市町村別・e-stat)'!J$9:J$187,0)),"-")</f>
        <v>-</v>
      </c>
      <c r="I309" t="str">
        <f>IFERROR(INDEX('貼_水稲(市町村別・e-stat)'!$D$9:$D$187,MATCH('貼_水稲(市町村別・e-stat)'!$A167,'貼_水稲(市町村別・e-stat)'!K$9:K$187,0)),"-")</f>
        <v>-</v>
      </c>
      <c r="J309" t="str">
        <f>IFERROR(INDEX('貼_小麦(市町村別・e-stat)'!$D$9:$D$187,MATCH('貼_小麦(市町村別・e-stat)'!$A167,'貼_小麦(市町村別・e-stat)'!Z$9:Z$187,0)),"-")</f>
        <v>-</v>
      </c>
      <c r="K309" t="str">
        <f>IFERROR(INDEX('貼_小麦(市町村別・e-stat)'!$D$9:$D$187,MATCH('貼_小麦(市町村別・e-stat)'!$A167,'貼_小麦(市町村別・e-stat)'!AA$9:AA$187,0)),"-")</f>
        <v>-</v>
      </c>
      <c r="L309" t="str">
        <f>IFERROR(INDEX('貼_小麦(市町村別・e-stat)'!$D$9:$D$187,MATCH('貼_小麦(市町村別・e-stat)'!$A167,'貼_小麦(市町村別・e-stat)'!AB$9:AB$187,0)),"-")</f>
        <v>-</v>
      </c>
      <c r="M309" t="str">
        <f>IFERROR(INDEX('貼_小麦(市町村別・公表資料)'!$AH$38:$AH$216,MATCH('貼_小麦(市町村別・公表資料)'!$AG196,'貼_小麦(市町村別・公表資料)'!BB$38:BB$216,0)),"-")</f>
        <v>-</v>
      </c>
      <c r="N309" t="str">
        <f>IFERROR(INDEX('貼_小麦(市町村別・公表資料)'!$AH$38:$AH$216,MATCH('貼_小麦(市町村別・公表資料)'!$AG196,'貼_小麦(市町村別・公表資料)'!BH$38:BH$216,0)),"-")</f>
        <v>-</v>
      </c>
      <c r="O309" t="str">
        <f>IFERROR(INDEX('貼_小麦(市町村別・公表資料)'!$AH$38:$AH$216,MATCH('貼_小麦(市町村別・公表資料)'!$AG196,'貼_小麦(市町村別・公表資料)'!BN$38:BN$216,0)),"-")</f>
        <v>-</v>
      </c>
      <c r="P309" t="str">
        <f>IFERROR(INDEX('貼_小麦(市町村別・公表資料)'!$AH$38:$AH$216,MATCH('貼_小麦(市町村別・公表資料)'!$AG196,'貼_小麦(市町村別・公表資料)'!BT$38:BT$216,0)),"-")</f>
        <v>-</v>
      </c>
      <c r="Q309" t="str">
        <f>IFERROR(INDEX('貼_小麦(市町村別・公表資料)'!$AH$38:$AH$216,MATCH('貼_小麦(市町村別・公表資料)'!$AG196,'貼_小麦(市町村別・公表資料)'!BZ$38:BZ$216,0)),"-")</f>
        <v>-</v>
      </c>
      <c r="R309" t="str">
        <f>IFERROR(INDEX('貼_小麦(市町村別・公表資料)'!$AH$38:$AH$216,MATCH('貼_小麦(市町村別・公表資料)'!$AG196,'貼_小麦(市町村別・公表資料)'!CF$38:CF$216,0)),"-")</f>
        <v>-</v>
      </c>
      <c r="S309" t="str">
        <f>IFERROR(INDEX('貼_大豆(市町村別・e-stat)'!$C$9:$C$187,MATCH('貼_大豆(市町村別・e-stat)'!$A167,'貼_大豆(市町村別・e-stat)'!J$9:J$187,0)),"-")</f>
        <v>-</v>
      </c>
      <c r="T309" t="str">
        <f>IFERROR(INDEX('貼_大豆(市町村別・e-stat)'!$C$9:$C$187,MATCH('貼_大豆(市町村別・e-stat)'!$A167,'貼_大豆(市町村別・e-stat)'!K$9:K$187,0)),"-")</f>
        <v>-</v>
      </c>
      <c r="U309" t="str">
        <f>IFERROR(INDEX('貼_大豆(市町村別・e-stat)'!$C$9:$C$187,MATCH('貼_大豆(市町村別・e-stat)'!$A167,'貼_大豆(市町村別・e-stat)'!L$9:L$187,0)),"-")</f>
        <v>-</v>
      </c>
      <c r="V309" t="str">
        <f>IFERROR(INDEX('貼_てんさい(市町村別・e-stat)'!$D$9:$D$187,MATCH('貼_てんさい(市町村別・e-stat)'!$A167,'貼_てんさい(市町村別・e-stat)'!K$9:K$187,0)),"-")</f>
        <v>-</v>
      </c>
      <c r="W309" t="str">
        <f>IFERROR(INDEX('貼_てんさい(市町村別・e-stat)'!$D$9:$D$187,MATCH('貼_てんさい(市町村別・e-stat)'!$A167,'貼_てんさい(市町村別・e-stat)'!L$9:L$187,0)),"-")</f>
        <v>-</v>
      </c>
      <c r="X309" t="str">
        <f>IFERROR(INDEX('貼_てんさい(市町村別・e-stat)'!$D$9:$D$187,MATCH('貼_てんさい(市町村別・e-stat)'!$A167,'貼_てんさい(市町村別・e-stat)'!M$9:M$187,0)),"-")</f>
        <v>-</v>
      </c>
      <c r="Y309" t="str">
        <f>IFERROR(INDEX('貼_そば(市町村別・e-stat)'!$D$9:$D$187,MATCH('貼_そば(市町村別・e-stat)'!$A167,'貼_そば(市町村別・e-stat)'!K$9:K$187,0)),"-")</f>
        <v>-</v>
      </c>
      <c r="Z309" t="str">
        <f>IFERROR(INDEX('貼_そば(市町村別・e-stat)'!$D$9:$D$187,MATCH('貼_そば(市町村別・e-stat)'!$A167,'貼_そば(市町村別・e-stat)'!L$9:L$187,0)),"-")</f>
        <v>-</v>
      </c>
      <c r="AA309" t="str">
        <f>IFERROR(INDEX('貼_そば(市町村別・e-stat)'!$D$9:$D$187,MATCH('貼_そば(市町村別・e-stat)'!$A167,'貼_そば(市町村別・e-stat)'!M$9:M$187,0)),"-")</f>
        <v>-</v>
      </c>
      <c r="AB309" t="str">
        <f>IFERROR(INDEX('貼_ばれいしょ(市町村別・公表資料)'!$M$16:$M$194,MATCH('貼_ばれいしょ(市町村別・公表資料)'!$L174,'貼_ばれいしょ(市町村別・公表資料)'!O$16:O$194,0)),"-")</f>
        <v>-</v>
      </c>
      <c r="AC309" t="str">
        <f>IFERROR(INDEX('貼_ばれいしょ(市町村別・公表資料)'!$M$16:$M$194,MATCH('貼_ばれいしょ(市町村別・公表資料)'!$L174,'貼_ばれいしょ(市町村別・公表資料)'!U$16:U$194,0)),"-")</f>
        <v>-</v>
      </c>
      <c r="AD309" t="str">
        <f>IFERROR(INDEX('貼_ばれいしょ(市町村別・公表資料)'!$M$16:$M$194,MATCH('貼_ばれいしょ(市町村別・公表資料)'!$L174,'貼_ばれいしょ(市町村別・公表資料)'!AA$16:AA$194,0)),"-")</f>
        <v>-</v>
      </c>
      <c r="AE309" t="str">
        <f>IFERROR(INDEX('貼_なたね(市町村別・e-stat)'!$D$9:$D$187,MATCH('貼_なたね(市町村別・e-stat)'!$A167,'貼_なたね(市町村別・e-stat)'!K$9:K$187,0)),"-")</f>
        <v>-</v>
      </c>
      <c r="AF309" t="str">
        <f>IFERROR(INDEX('貼_なたね(市町村別・e-stat)'!$D$9:$D$187,MATCH('貼_なたね(市町村別・e-stat)'!$A167,'貼_なたね(市町村別・e-stat)'!L$9:L$187,0)),"-")</f>
        <v>-</v>
      </c>
      <c r="AG309" t="str">
        <f>IFERROR(INDEX('貼_なたね(市町村別・e-stat)'!$D$9:$D$187,MATCH('貼_なたね(市町村別・e-stat)'!$A167,'貼_なたね(市町村別・e-stat)'!M$9:M$187,0)),"-")</f>
        <v>-</v>
      </c>
    </row>
    <row r="310" spans="3:33">
      <c r="C310">
        <v>160</v>
      </c>
      <c r="D310" t="str">
        <f>IFERROR(INDEX('貼_耕地面積(市町村別・e-stat)'!$D$9:$D$187,MATCH('貼_耕地面積(市町村別・e-stat)'!$A168,'貼_耕地面積(市町村別・e-stat)'!K$9:K$187,0)),"-")</f>
        <v>羅臼町</v>
      </c>
      <c r="E310" t="str">
        <f>IFERROR(INDEX('貼_耕地面積(市町村別・e-stat)'!$D$9:$D$187,MATCH('貼_耕地面積(市町村別・e-stat)'!$A168,'貼_耕地面積(市町村別・e-stat)'!L$9:L$187,0)),"-")</f>
        <v>-</v>
      </c>
      <c r="F310" t="str">
        <f>IFERROR(INDEX('貼_耕地面積(市町村別・e-stat)'!$D$9:$D$187,MATCH('貼_耕地面積(市町村別・e-stat)'!$A168,'貼_耕地面積(市町村別・e-stat)'!M$9:M$187,0)),"-")</f>
        <v>寿都町</v>
      </c>
      <c r="G310" t="str">
        <f>IFERROR(INDEX('貼_水稲(市町村別・e-stat)'!$D$9:$D$187,MATCH('貼_水稲(市町村別・e-stat)'!$A168,'貼_水稲(市町村別・e-stat)'!I$9:I$187,0)),"-")</f>
        <v>-</v>
      </c>
      <c r="H310" t="str">
        <f>IFERROR(INDEX('貼_水稲(市町村別・e-stat)'!$D$9:$D$187,MATCH('貼_水稲(市町村別・e-stat)'!$A168,'貼_水稲(市町村別・e-stat)'!J$9:J$187,0)),"-")</f>
        <v>-</v>
      </c>
      <c r="I310" t="str">
        <f>IFERROR(INDEX('貼_水稲(市町村別・e-stat)'!$D$9:$D$187,MATCH('貼_水稲(市町村別・e-stat)'!$A168,'貼_水稲(市町村別・e-stat)'!K$9:K$187,0)),"-")</f>
        <v>-</v>
      </c>
      <c r="J310" t="str">
        <f>IFERROR(INDEX('貼_小麦(市町村別・e-stat)'!$D$9:$D$187,MATCH('貼_小麦(市町村別・e-stat)'!$A168,'貼_小麦(市町村別・e-stat)'!Z$9:Z$187,0)),"-")</f>
        <v>-</v>
      </c>
      <c r="K310" t="str">
        <f>IFERROR(INDEX('貼_小麦(市町村別・e-stat)'!$D$9:$D$187,MATCH('貼_小麦(市町村別・e-stat)'!$A168,'貼_小麦(市町村別・e-stat)'!AA$9:AA$187,0)),"-")</f>
        <v>-</v>
      </c>
      <c r="L310" t="str">
        <f>IFERROR(INDEX('貼_小麦(市町村別・e-stat)'!$D$9:$D$187,MATCH('貼_小麦(市町村別・e-stat)'!$A168,'貼_小麦(市町村別・e-stat)'!AB$9:AB$187,0)),"-")</f>
        <v>-</v>
      </c>
      <c r="M310" t="str">
        <f>IFERROR(INDEX('貼_小麦(市町村別・公表資料)'!$AH$38:$AH$216,MATCH('貼_小麦(市町村別・公表資料)'!$AG197,'貼_小麦(市町村別・公表資料)'!BB$38:BB$216,0)),"-")</f>
        <v>-</v>
      </c>
      <c r="N310" t="str">
        <f>IFERROR(INDEX('貼_小麦(市町村別・公表資料)'!$AH$38:$AH$216,MATCH('貼_小麦(市町村別・公表資料)'!$AG197,'貼_小麦(市町村別・公表資料)'!BH$38:BH$216,0)),"-")</f>
        <v>-</v>
      </c>
      <c r="O310" t="str">
        <f>IFERROR(INDEX('貼_小麦(市町村別・公表資料)'!$AH$38:$AH$216,MATCH('貼_小麦(市町村別・公表資料)'!$AG197,'貼_小麦(市町村別・公表資料)'!BN$38:BN$216,0)),"-")</f>
        <v>-</v>
      </c>
      <c r="P310" t="str">
        <f>IFERROR(INDEX('貼_小麦(市町村別・公表資料)'!$AH$38:$AH$216,MATCH('貼_小麦(市町村別・公表資料)'!$AG197,'貼_小麦(市町村別・公表資料)'!BT$38:BT$216,0)),"-")</f>
        <v>-</v>
      </c>
      <c r="Q310" t="str">
        <f>IFERROR(INDEX('貼_小麦(市町村別・公表資料)'!$AH$38:$AH$216,MATCH('貼_小麦(市町村別・公表資料)'!$AG197,'貼_小麦(市町村別・公表資料)'!BZ$38:BZ$216,0)),"-")</f>
        <v>-</v>
      </c>
      <c r="R310" t="str">
        <f>IFERROR(INDEX('貼_小麦(市町村別・公表資料)'!$AH$38:$AH$216,MATCH('貼_小麦(市町村別・公表資料)'!$AG197,'貼_小麦(市町村別・公表資料)'!CF$38:CF$216,0)),"-")</f>
        <v>-</v>
      </c>
      <c r="S310" t="str">
        <f>IFERROR(INDEX('貼_大豆(市町村別・e-stat)'!$C$9:$C$187,MATCH('貼_大豆(市町村別・e-stat)'!$A168,'貼_大豆(市町村別・e-stat)'!J$9:J$187,0)),"-")</f>
        <v>-</v>
      </c>
      <c r="T310" t="str">
        <f>IFERROR(INDEX('貼_大豆(市町村別・e-stat)'!$C$9:$C$187,MATCH('貼_大豆(市町村別・e-stat)'!$A168,'貼_大豆(市町村別・e-stat)'!K$9:K$187,0)),"-")</f>
        <v>-</v>
      </c>
      <c r="U310" t="str">
        <f>IFERROR(INDEX('貼_大豆(市町村別・e-stat)'!$C$9:$C$187,MATCH('貼_大豆(市町村別・e-stat)'!$A168,'貼_大豆(市町村別・e-stat)'!L$9:L$187,0)),"-")</f>
        <v>-</v>
      </c>
      <c r="V310" t="str">
        <f>IFERROR(INDEX('貼_てんさい(市町村別・e-stat)'!$D$9:$D$187,MATCH('貼_てんさい(市町村別・e-stat)'!$A168,'貼_てんさい(市町村別・e-stat)'!K$9:K$187,0)),"-")</f>
        <v>-</v>
      </c>
      <c r="W310" t="str">
        <f>IFERROR(INDEX('貼_てんさい(市町村別・e-stat)'!$D$9:$D$187,MATCH('貼_てんさい(市町村別・e-stat)'!$A168,'貼_てんさい(市町村別・e-stat)'!L$9:L$187,0)),"-")</f>
        <v>-</v>
      </c>
      <c r="X310" t="str">
        <f>IFERROR(INDEX('貼_てんさい(市町村別・e-stat)'!$D$9:$D$187,MATCH('貼_てんさい(市町村別・e-stat)'!$A168,'貼_てんさい(市町村別・e-stat)'!M$9:M$187,0)),"-")</f>
        <v>-</v>
      </c>
      <c r="Y310" t="str">
        <f>IFERROR(INDEX('貼_そば(市町村別・e-stat)'!$D$9:$D$187,MATCH('貼_そば(市町村別・e-stat)'!$A168,'貼_そば(市町村別・e-stat)'!K$9:K$187,0)),"-")</f>
        <v>-</v>
      </c>
      <c r="Z310" t="str">
        <f>IFERROR(INDEX('貼_そば(市町村別・e-stat)'!$D$9:$D$187,MATCH('貼_そば(市町村別・e-stat)'!$A168,'貼_そば(市町村別・e-stat)'!L$9:L$187,0)),"-")</f>
        <v>-</v>
      </c>
      <c r="AA310" t="str">
        <f>IFERROR(INDEX('貼_そば(市町村別・e-stat)'!$D$9:$D$187,MATCH('貼_そば(市町村別・e-stat)'!$A168,'貼_そば(市町村別・e-stat)'!M$9:M$187,0)),"-")</f>
        <v>-</v>
      </c>
      <c r="AB310" t="str">
        <f>IFERROR(INDEX('貼_ばれいしょ(市町村別・公表資料)'!$M$16:$M$194,MATCH('貼_ばれいしょ(市町村別・公表資料)'!$L175,'貼_ばれいしょ(市町村別・公表資料)'!O$16:O$194,0)),"-")</f>
        <v>-</v>
      </c>
      <c r="AC310" t="str">
        <f>IFERROR(INDEX('貼_ばれいしょ(市町村別・公表資料)'!$M$16:$M$194,MATCH('貼_ばれいしょ(市町村別・公表資料)'!$L175,'貼_ばれいしょ(市町村別・公表資料)'!U$16:U$194,0)),"-")</f>
        <v>-</v>
      </c>
      <c r="AD310" t="str">
        <f>IFERROR(INDEX('貼_ばれいしょ(市町村別・公表資料)'!$M$16:$M$194,MATCH('貼_ばれいしょ(市町村別・公表資料)'!$L175,'貼_ばれいしょ(市町村別・公表資料)'!AA$16:AA$194,0)),"-")</f>
        <v>-</v>
      </c>
      <c r="AE310" t="str">
        <f>IFERROR(INDEX('貼_なたね(市町村別・e-stat)'!$D$9:$D$187,MATCH('貼_なたね(市町村別・e-stat)'!$A168,'貼_なたね(市町村別・e-stat)'!K$9:K$187,0)),"-")</f>
        <v>-</v>
      </c>
      <c r="AF310" t="str">
        <f>IFERROR(INDEX('貼_なたね(市町村別・e-stat)'!$D$9:$D$187,MATCH('貼_なたね(市町村別・e-stat)'!$A168,'貼_なたね(市町村別・e-stat)'!L$9:L$187,0)),"-")</f>
        <v>-</v>
      </c>
      <c r="AG310" t="str">
        <f>IFERROR(INDEX('貼_なたね(市町村別・e-stat)'!$D$9:$D$187,MATCH('貼_なたね(市町村別・e-stat)'!$A168,'貼_なたね(市町村別・e-stat)'!M$9:M$187,0)),"-")</f>
        <v>-</v>
      </c>
    </row>
    <row r="311" spans="3:33">
      <c r="C311">
        <v>161</v>
      </c>
      <c r="D311" t="str">
        <f>IFERROR(INDEX('貼_耕地面積(市町村別・e-stat)'!$D$9:$D$187,MATCH('貼_耕地面積(市町村別・e-stat)'!$A169,'貼_耕地面積(市町村別・e-stat)'!K$9:K$187,0)),"-")</f>
        <v>夕張市</v>
      </c>
      <c r="E311" t="str">
        <f>IFERROR(INDEX('貼_耕地面積(市町村別・e-stat)'!$D$9:$D$187,MATCH('貼_耕地面積(市町村別・e-stat)'!$A169,'貼_耕地面積(市町村別・e-stat)'!L$9:L$187,0)),"-")</f>
        <v>-</v>
      </c>
      <c r="F311" t="str">
        <f>IFERROR(INDEX('貼_耕地面積(市町村別・e-stat)'!$D$9:$D$187,MATCH('貼_耕地面積(市町村別・e-stat)'!$A169,'貼_耕地面積(市町村別・e-stat)'!M$9:M$187,0)),"-")</f>
        <v>比布町</v>
      </c>
      <c r="G311" t="str">
        <f>IFERROR(INDEX('貼_水稲(市町村別・e-stat)'!$D$9:$D$187,MATCH('貼_水稲(市町村別・e-stat)'!$A169,'貼_水稲(市町村別・e-stat)'!I$9:I$187,0)),"-")</f>
        <v>-</v>
      </c>
      <c r="H311" t="str">
        <f>IFERROR(INDEX('貼_水稲(市町村別・e-stat)'!$D$9:$D$187,MATCH('貼_水稲(市町村別・e-stat)'!$A169,'貼_水稲(市町村別・e-stat)'!J$9:J$187,0)),"-")</f>
        <v>-</v>
      </c>
      <c r="I311" t="str">
        <f>IFERROR(INDEX('貼_水稲(市町村別・e-stat)'!$D$9:$D$187,MATCH('貼_水稲(市町村別・e-stat)'!$A169,'貼_水稲(市町村別・e-stat)'!K$9:K$187,0)),"-")</f>
        <v>-</v>
      </c>
      <c r="J311" t="str">
        <f>IFERROR(INDEX('貼_小麦(市町村別・e-stat)'!$D$9:$D$187,MATCH('貼_小麦(市町村別・e-stat)'!$A169,'貼_小麦(市町村別・e-stat)'!Z$9:Z$187,0)),"-")</f>
        <v>-</v>
      </c>
      <c r="K311" t="str">
        <f>IFERROR(INDEX('貼_小麦(市町村別・e-stat)'!$D$9:$D$187,MATCH('貼_小麦(市町村別・e-stat)'!$A169,'貼_小麦(市町村別・e-stat)'!AA$9:AA$187,0)),"-")</f>
        <v>-</v>
      </c>
      <c r="L311" t="str">
        <f>IFERROR(INDEX('貼_小麦(市町村別・e-stat)'!$D$9:$D$187,MATCH('貼_小麦(市町村別・e-stat)'!$A169,'貼_小麦(市町村別・e-stat)'!AB$9:AB$187,0)),"-")</f>
        <v>-</v>
      </c>
      <c r="M311" t="str">
        <f>IFERROR(INDEX('貼_小麦(市町村別・公表資料)'!$AH$38:$AH$216,MATCH('貼_小麦(市町村別・公表資料)'!$AG198,'貼_小麦(市町村別・公表資料)'!BB$38:BB$216,0)),"-")</f>
        <v>-</v>
      </c>
      <c r="N311" t="str">
        <f>IFERROR(INDEX('貼_小麦(市町村別・公表資料)'!$AH$38:$AH$216,MATCH('貼_小麦(市町村別・公表資料)'!$AG198,'貼_小麦(市町村別・公表資料)'!BH$38:BH$216,0)),"-")</f>
        <v>-</v>
      </c>
      <c r="O311" t="str">
        <f>IFERROR(INDEX('貼_小麦(市町村別・公表資料)'!$AH$38:$AH$216,MATCH('貼_小麦(市町村別・公表資料)'!$AG198,'貼_小麦(市町村別・公表資料)'!BN$38:BN$216,0)),"-")</f>
        <v>-</v>
      </c>
      <c r="P311" t="str">
        <f>IFERROR(INDEX('貼_小麦(市町村別・公表資料)'!$AH$38:$AH$216,MATCH('貼_小麦(市町村別・公表資料)'!$AG198,'貼_小麦(市町村別・公表資料)'!BT$38:BT$216,0)),"-")</f>
        <v>-</v>
      </c>
      <c r="Q311" t="str">
        <f>IFERROR(INDEX('貼_小麦(市町村別・公表資料)'!$AH$38:$AH$216,MATCH('貼_小麦(市町村別・公表資料)'!$AG198,'貼_小麦(市町村別・公表資料)'!BZ$38:BZ$216,0)),"-")</f>
        <v>-</v>
      </c>
      <c r="R311" t="str">
        <f>IFERROR(INDEX('貼_小麦(市町村別・公表資料)'!$AH$38:$AH$216,MATCH('貼_小麦(市町村別・公表資料)'!$AG198,'貼_小麦(市町村別・公表資料)'!CF$38:CF$216,0)),"-")</f>
        <v>-</v>
      </c>
      <c r="S311" t="str">
        <f>IFERROR(INDEX('貼_大豆(市町村別・e-stat)'!$C$9:$C$187,MATCH('貼_大豆(市町村別・e-stat)'!$A169,'貼_大豆(市町村別・e-stat)'!J$9:J$187,0)),"-")</f>
        <v>-</v>
      </c>
      <c r="T311" t="str">
        <f>IFERROR(INDEX('貼_大豆(市町村別・e-stat)'!$C$9:$C$187,MATCH('貼_大豆(市町村別・e-stat)'!$A169,'貼_大豆(市町村別・e-stat)'!K$9:K$187,0)),"-")</f>
        <v>-</v>
      </c>
      <c r="U311" t="str">
        <f>IFERROR(INDEX('貼_大豆(市町村別・e-stat)'!$C$9:$C$187,MATCH('貼_大豆(市町村別・e-stat)'!$A169,'貼_大豆(市町村別・e-stat)'!L$9:L$187,0)),"-")</f>
        <v>-</v>
      </c>
      <c r="V311" t="str">
        <f>IFERROR(INDEX('貼_てんさい(市町村別・e-stat)'!$D$9:$D$187,MATCH('貼_てんさい(市町村別・e-stat)'!$A169,'貼_てんさい(市町村別・e-stat)'!K$9:K$187,0)),"-")</f>
        <v>-</v>
      </c>
      <c r="W311" t="str">
        <f>IFERROR(INDEX('貼_てんさい(市町村別・e-stat)'!$D$9:$D$187,MATCH('貼_てんさい(市町村別・e-stat)'!$A169,'貼_てんさい(市町村別・e-stat)'!L$9:L$187,0)),"-")</f>
        <v>-</v>
      </c>
      <c r="X311" t="str">
        <f>IFERROR(INDEX('貼_てんさい(市町村別・e-stat)'!$D$9:$D$187,MATCH('貼_てんさい(市町村別・e-stat)'!$A169,'貼_てんさい(市町村別・e-stat)'!M$9:M$187,0)),"-")</f>
        <v>-</v>
      </c>
      <c r="Y311" t="str">
        <f>IFERROR(INDEX('貼_そば(市町村別・e-stat)'!$D$9:$D$187,MATCH('貼_そば(市町村別・e-stat)'!$A169,'貼_そば(市町村別・e-stat)'!K$9:K$187,0)),"-")</f>
        <v>-</v>
      </c>
      <c r="Z311" t="str">
        <f>IFERROR(INDEX('貼_そば(市町村別・e-stat)'!$D$9:$D$187,MATCH('貼_そば(市町村別・e-stat)'!$A169,'貼_そば(市町村別・e-stat)'!L$9:L$187,0)),"-")</f>
        <v>-</v>
      </c>
      <c r="AA311" t="str">
        <f>IFERROR(INDEX('貼_そば(市町村別・e-stat)'!$D$9:$D$187,MATCH('貼_そば(市町村別・e-stat)'!$A169,'貼_そば(市町村別・e-stat)'!M$9:M$187,0)),"-")</f>
        <v>-</v>
      </c>
      <c r="AB311" t="str">
        <f>IFERROR(INDEX('貼_ばれいしょ(市町村別・公表資料)'!$M$16:$M$194,MATCH('貼_ばれいしょ(市町村別・公表資料)'!$L176,'貼_ばれいしょ(市町村別・公表資料)'!O$16:O$194,0)),"-")</f>
        <v>-</v>
      </c>
      <c r="AC311" t="str">
        <f>IFERROR(INDEX('貼_ばれいしょ(市町村別・公表資料)'!$M$16:$M$194,MATCH('貼_ばれいしょ(市町村別・公表資料)'!$L176,'貼_ばれいしょ(市町村別・公表資料)'!U$16:U$194,0)),"-")</f>
        <v>-</v>
      </c>
      <c r="AD311" t="str">
        <f>IFERROR(INDEX('貼_ばれいしょ(市町村別・公表資料)'!$M$16:$M$194,MATCH('貼_ばれいしょ(市町村別・公表資料)'!$L176,'貼_ばれいしょ(市町村別・公表資料)'!AA$16:AA$194,0)),"-")</f>
        <v>-</v>
      </c>
      <c r="AE311" t="str">
        <f>IFERROR(INDEX('貼_なたね(市町村別・e-stat)'!$D$9:$D$187,MATCH('貼_なたね(市町村別・e-stat)'!$A169,'貼_なたね(市町村別・e-stat)'!K$9:K$187,0)),"-")</f>
        <v>-</v>
      </c>
      <c r="AF311" t="str">
        <f>IFERROR(INDEX('貼_なたね(市町村別・e-stat)'!$D$9:$D$187,MATCH('貼_なたね(市町村別・e-stat)'!$A169,'貼_なたね(市町村別・e-stat)'!L$9:L$187,0)),"-")</f>
        <v>-</v>
      </c>
      <c r="AG311" t="str">
        <f>IFERROR(INDEX('貼_なたね(市町村別・e-stat)'!$D$9:$D$187,MATCH('貼_なたね(市町村別・e-stat)'!$A169,'貼_なたね(市町村別・e-stat)'!M$9:M$187,0)),"-")</f>
        <v>-</v>
      </c>
    </row>
    <row r="312" spans="3:33">
      <c r="C312">
        <v>162</v>
      </c>
      <c r="D312" t="str">
        <f>IFERROR(INDEX('貼_耕地面積(市町村別・e-stat)'!$D$9:$D$187,MATCH('貼_耕地面積(市町村別・e-stat)'!$A170,'貼_耕地面積(市町村別・e-stat)'!K$9:K$187,0)),"-")</f>
        <v>占冠村</v>
      </c>
      <c r="E312" t="str">
        <f>IFERROR(INDEX('貼_耕地面積(市町村別・e-stat)'!$D$9:$D$187,MATCH('貼_耕地面積(市町村別・e-stat)'!$A170,'貼_耕地面積(市町村別・e-stat)'!L$9:L$187,0)),"-")</f>
        <v>-</v>
      </c>
      <c r="F312" t="str">
        <f>IFERROR(INDEX('貼_耕地面積(市町村別・e-stat)'!$D$9:$D$187,MATCH('貼_耕地面積(市町村別・e-stat)'!$A170,'貼_耕地面積(市町村別・e-stat)'!M$9:M$187,0)),"-")</f>
        <v>室蘭市</v>
      </c>
      <c r="G312" t="str">
        <f>IFERROR(INDEX('貼_水稲(市町村別・e-stat)'!$D$9:$D$187,MATCH('貼_水稲(市町村別・e-stat)'!$A170,'貼_水稲(市町村別・e-stat)'!I$9:I$187,0)),"-")</f>
        <v>-</v>
      </c>
      <c r="H312" t="str">
        <f>IFERROR(INDEX('貼_水稲(市町村別・e-stat)'!$D$9:$D$187,MATCH('貼_水稲(市町村別・e-stat)'!$A170,'貼_水稲(市町村別・e-stat)'!J$9:J$187,0)),"-")</f>
        <v>-</v>
      </c>
      <c r="I312" t="str">
        <f>IFERROR(INDEX('貼_水稲(市町村別・e-stat)'!$D$9:$D$187,MATCH('貼_水稲(市町村別・e-stat)'!$A170,'貼_水稲(市町村別・e-stat)'!K$9:K$187,0)),"-")</f>
        <v>-</v>
      </c>
      <c r="J312" t="str">
        <f>IFERROR(INDEX('貼_小麦(市町村別・e-stat)'!$D$9:$D$187,MATCH('貼_小麦(市町村別・e-stat)'!$A170,'貼_小麦(市町村別・e-stat)'!Z$9:Z$187,0)),"-")</f>
        <v>-</v>
      </c>
      <c r="K312" t="str">
        <f>IFERROR(INDEX('貼_小麦(市町村別・e-stat)'!$D$9:$D$187,MATCH('貼_小麦(市町村別・e-stat)'!$A170,'貼_小麦(市町村別・e-stat)'!AA$9:AA$187,0)),"-")</f>
        <v>-</v>
      </c>
      <c r="L312" t="str">
        <f>IFERROR(INDEX('貼_小麦(市町村別・e-stat)'!$D$9:$D$187,MATCH('貼_小麦(市町村別・e-stat)'!$A170,'貼_小麦(市町村別・e-stat)'!AB$9:AB$187,0)),"-")</f>
        <v>-</v>
      </c>
      <c r="M312" t="str">
        <f>IFERROR(INDEX('貼_小麦(市町村別・公表資料)'!$AH$38:$AH$216,MATCH('貼_小麦(市町村別・公表資料)'!$AG199,'貼_小麦(市町村別・公表資料)'!BB$38:BB$216,0)),"-")</f>
        <v>-</v>
      </c>
      <c r="N312" t="str">
        <f>IFERROR(INDEX('貼_小麦(市町村別・公表資料)'!$AH$38:$AH$216,MATCH('貼_小麦(市町村別・公表資料)'!$AG199,'貼_小麦(市町村別・公表資料)'!BH$38:BH$216,0)),"-")</f>
        <v>-</v>
      </c>
      <c r="O312" t="str">
        <f>IFERROR(INDEX('貼_小麦(市町村別・公表資料)'!$AH$38:$AH$216,MATCH('貼_小麦(市町村別・公表資料)'!$AG199,'貼_小麦(市町村別・公表資料)'!BN$38:BN$216,0)),"-")</f>
        <v>-</v>
      </c>
      <c r="P312" t="str">
        <f>IFERROR(INDEX('貼_小麦(市町村別・公表資料)'!$AH$38:$AH$216,MATCH('貼_小麦(市町村別・公表資料)'!$AG199,'貼_小麦(市町村別・公表資料)'!BT$38:BT$216,0)),"-")</f>
        <v>-</v>
      </c>
      <c r="Q312" t="str">
        <f>IFERROR(INDEX('貼_小麦(市町村別・公表資料)'!$AH$38:$AH$216,MATCH('貼_小麦(市町村別・公表資料)'!$AG199,'貼_小麦(市町村別・公表資料)'!BZ$38:BZ$216,0)),"-")</f>
        <v>-</v>
      </c>
      <c r="R312" t="str">
        <f>IFERROR(INDEX('貼_小麦(市町村別・公表資料)'!$AH$38:$AH$216,MATCH('貼_小麦(市町村別・公表資料)'!$AG199,'貼_小麦(市町村別・公表資料)'!CF$38:CF$216,0)),"-")</f>
        <v>-</v>
      </c>
      <c r="S312" t="str">
        <f>IFERROR(INDEX('貼_大豆(市町村別・e-stat)'!$C$9:$C$187,MATCH('貼_大豆(市町村別・e-stat)'!$A170,'貼_大豆(市町村別・e-stat)'!J$9:J$187,0)),"-")</f>
        <v>-</v>
      </c>
      <c r="T312" t="str">
        <f>IFERROR(INDEX('貼_大豆(市町村別・e-stat)'!$C$9:$C$187,MATCH('貼_大豆(市町村別・e-stat)'!$A170,'貼_大豆(市町村別・e-stat)'!K$9:K$187,0)),"-")</f>
        <v>-</v>
      </c>
      <c r="U312" t="str">
        <f>IFERROR(INDEX('貼_大豆(市町村別・e-stat)'!$C$9:$C$187,MATCH('貼_大豆(市町村別・e-stat)'!$A170,'貼_大豆(市町村別・e-stat)'!L$9:L$187,0)),"-")</f>
        <v>-</v>
      </c>
      <c r="V312" t="str">
        <f>IFERROR(INDEX('貼_てんさい(市町村別・e-stat)'!$D$9:$D$187,MATCH('貼_てんさい(市町村別・e-stat)'!$A170,'貼_てんさい(市町村別・e-stat)'!K$9:K$187,0)),"-")</f>
        <v>-</v>
      </c>
      <c r="W312" t="str">
        <f>IFERROR(INDEX('貼_てんさい(市町村別・e-stat)'!$D$9:$D$187,MATCH('貼_てんさい(市町村別・e-stat)'!$A170,'貼_てんさい(市町村別・e-stat)'!L$9:L$187,0)),"-")</f>
        <v>-</v>
      </c>
      <c r="X312" t="str">
        <f>IFERROR(INDEX('貼_てんさい(市町村別・e-stat)'!$D$9:$D$187,MATCH('貼_てんさい(市町村別・e-stat)'!$A170,'貼_てんさい(市町村別・e-stat)'!M$9:M$187,0)),"-")</f>
        <v>-</v>
      </c>
      <c r="Y312" t="str">
        <f>IFERROR(INDEX('貼_そば(市町村別・e-stat)'!$D$9:$D$187,MATCH('貼_そば(市町村別・e-stat)'!$A170,'貼_そば(市町村別・e-stat)'!K$9:K$187,0)),"-")</f>
        <v>-</v>
      </c>
      <c r="Z312" t="str">
        <f>IFERROR(INDEX('貼_そば(市町村別・e-stat)'!$D$9:$D$187,MATCH('貼_そば(市町村別・e-stat)'!$A170,'貼_そば(市町村別・e-stat)'!L$9:L$187,0)),"-")</f>
        <v>-</v>
      </c>
      <c r="AA312" t="str">
        <f>IFERROR(INDEX('貼_そば(市町村別・e-stat)'!$D$9:$D$187,MATCH('貼_そば(市町村別・e-stat)'!$A170,'貼_そば(市町村別・e-stat)'!M$9:M$187,0)),"-")</f>
        <v>-</v>
      </c>
      <c r="AB312" t="str">
        <f>IFERROR(INDEX('貼_ばれいしょ(市町村別・公表資料)'!$M$16:$M$194,MATCH('貼_ばれいしょ(市町村別・公表資料)'!$L177,'貼_ばれいしょ(市町村別・公表資料)'!O$16:O$194,0)),"-")</f>
        <v>-</v>
      </c>
      <c r="AC312" t="str">
        <f>IFERROR(INDEX('貼_ばれいしょ(市町村別・公表資料)'!$M$16:$M$194,MATCH('貼_ばれいしょ(市町村別・公表資料)'!$L177,'貼_ばれいしょ(市町村別・公表資料)'!U$16:U$194,0)),"-")</f>
        <v>-</v>
      </c>
      <c r="AD312" t="str">
        <f>IFERROR(INDEX('貼_ばれいしょ(市町村別・公表資料)'!$M$16:$M$194,MATCH('貼_ばれいしょ(市町村別・公表資料)'!$L177,'貼_ばれいしょ(市町村別・公表資料)'!AA$16:AA$194,0)),"-")</f>
        <v>-</v>
      </c>
      <c r="AE312" t="str">
        <f>IFERROR(INDEX('貼_なたね(市町村別・e-stat)'!$D$9:$D$187,MATCH('貼_なたね(市町村別・e-stat)'!$A170,'貼_なたね(市町村別・e-stat)'!K$9:K$187,0)),"-")</f>
        <v>-</v>
      </c>
      <c r="AF312" t="str">
        <f>IFERROR(INDEX('貼_なたね(市町村別・e-stat)'!$D$9:$D$187,MATCH('貼_なたね(市町村別・e-stat)'!$A170,'貼_なたね(市町村別・e-stat)'!L$9:L$187,0)),"-")</f>
        <v>-</v>
      </c>
      <c r="AG312" t="str">
        <f>IFERROR(INDEX('貼_なたね(市町村別・e-stat)'!$D$9:$D$187,MATCH('貼_なたね(市町村別・e-stat)'!$A170,'貼_なたね(市町村別・e-stat)'!M$9:M$187,0)),"-")</f>
        <v>-</v>
      </c>
    </row>
    <row r="313" spans="3:33">
      <c r="C313">
        <v>163</v>
      </c>
      <c r="D313" t="str">
        <f>IFERROR(INDEX('貼_耕地面積(市町村別・e-stat)'!$D$9:$D$187,MATCH('貼_耕地面積(市町村別・e-stat)'!$A171,'貼_耕地面積(市町村別・e-stat)'!K$9:K$187,0)),"-")</f>
        <v>奥尻町</v>
      </c>
      <c r="E313" t="str">
        <f>IFERROR(INDEX('貼_耕地面積(市町村別・e-stat)'!$D$9:$D$187,MATCH('貼_耕地面積(市町村別・e-stat)'!$A171,'貼_耕地面積(市町村別・e-stat)'!L$9:L$187,0)),"-")</f>
        <v>-</v>
      </c>
      <c r="F313" t="str">
        <f>IFERROR(INDEX('貼_耕地面積(市町村別・e-stat)'!$D$9:$D$187,MATCH('貼_耕地面積(市町村別・e-stat)'!$A171,'貼_耕地面積(市町村別・e-stat)'!M$9:M$187,0)),"-")</f>
        <v>江差町</v>
      </c>
      <c r="G313" t="str">
        <f>IFERROR(INDEX('貼_水稲(市町村別・e-stat)'!$D$9:$D$187,MATCH('貼_水稲(市町村別・e-stat)'!$A171,'貼_水稲(市町村別・e-stat)'!I$9:I$187,0)),"-")</f>
        <v>-</v>
      </c>
      <c r="H313" t="str">
        <f>IFERROR(INDEX('貼_水稲(市町村別・e-stat)'!$D$9:$D$187,MATCH('貼_水稲(市町村別・e-stat)'!$A171,'貼_水稲(市町村別・e-stat)'!J$9:J$187,0)),"-")</f>
        <v>-</v>
      </c>
      <c r="I313" t="str">
        <f>IFERROR(INDEX('貼_水稲(市町村別・e-stat)'!$D$9:$D$187,MATCH('貼_水稲(市町村別・e-stat)'!$A171,'貼_水稲(市町村別・e-stat)'!K$9:K$187,0)),"-")</f>
        <v>-</v>
      </c>
      <c r="J313" t="str">
        <f>IFERROR(INDEX('貼_小麦(市町村別・e-stat)'!$D$9:$D$187,MATCH('貼_小麦(市町村別・e-stat)'!$A171,'貼_小麦(市町村別・e-stat)'!Z$9:Z$187,0)),"-")</f>
        <v>-</v>
      </c>
      <c r="K313" t="str">
        <f>IFERROR(INDEX('貼_小麦(市町村別・e-stat)'!$D$9:$D$187,MATCH('貼_小麦(市町村別・e-stat)'!$A171,'貼_小麦(市町村別・e-stat)'!AA$9:AA$187,0)),"-")</f>
        <v>-</v>
      </c>
      <c r="L313" t="str">
        <f>IFERROR(INDEX('貼_小麦(市町村別・e-stat)'!$D$9:$D$187,MATCH('貼_小麦(市町村別・e-stat)'!$A171,'貼_小麦(市町村別・e-stat)'!AB$9:AB$187,0)),"-")</f>
        <v>-</v>
      </c>
      <c r="M313" t="str">
        <f>IFERROR(INDEX('貼_小麦(市町村別・公表資料)'!$AH$38:$AH$216,MATCH('貼_小麦(市町村別・公表資料)'!$AG200,'貼_小麦(市町村別・公表資料)'!BB$38:BB$216,0)),"-")</f>
        <v>-</v>
      </c>
      <c r="N313" t="str">
        <f>IFERROR(INDEX('貼_小麦(市町村別・公表資料)'!$AH$38:$AH$216,MATCH('貼_小麦(市町村別・公表資料)'!$AG200,'貼_小麦(市町村別・公表資料)'!BH$38:BH$216,0)),"-")</f>
        <v>-</v>
      </c>
      <c r="O313" t="str">
        <f>IFERROR(INDEX('貼_小麦(市町村別・公表資料)'!$AH$38:$AH$216,MATCH('貼_小麦(市町村別・公表資料)'!$AG200,'貼_小麦(市町村別・公表資料)'!BN$38:BN$216,0)),"-")</f>
        <v>-</v>
      </c>
      <c r="P313" t="str">
        <f>IFERROR(INDEX('貼_小麦(市町村別・公表資料)'!$AH$38:$AH$216,MATCH('貼_小麦(市町村別・公表資料)'!$AG200,'貼_小麦(市町村別・公表資料)'!BT$38:BT$216,0)),"-")</f>
        <v>-</v>
      </c>
      <c r="Q313" t="str">
        <f>IFERROR(INDEX('貼_小麦(市町村別・公表資料)'!$AH$38:$AH$216,MATCH('貼_小麦(市町村別・公表資料)'!$AG200,'貼_小麦(市町村別・公表資料)'!BZ$38:BZ$216,0)),"-")</f>
        <v>-</v>
      </c>
      <c r="R313" t="str">
        <f>IFERROR(INDEX('貼_小麦(市町村別・公表資料)'!$AH$38:$AH$216,MATCH('貼_小麦(市町村別・公表資料)'!$AG200,'貼_小麦(市町村別・公表資料)'!CF$38:CF$216,0)),"-")</f>
        <v>-</v>
      </c>
      <c r="S313" t="str">
        <f>IFERROR(INDEX('貼_大豆(市町村別・e-stat)'!$C$9:$C$187,MATCH('貼_大豆(市町村別・e-stat)'!$A171,'貼_大豆(市町村別・e-stat)'!J$9:J$187,0)),"-")</f>
        <v>-</v>
      </c>
      <c r="T313" t="str">
        <f>IFERROR(INDEX('貼_大豆(市町村別・e-stat)'!$C$9:$C$187,MATCH('貼_大豆(市町村別・e-stat)'!$A171,'貼_大豆(市町村別・e-stat)'!K$9:K$187,0)),"-")</f>
        <v>-</v>
      </c>
      <c r="U313" t="str">
        <f>IFERROR(INDEX('貼_大豆(市町村別・e-stat)'!$C$9:$C$187,MATCH('貼_大豆(市町村別・e-stat)'!$A171,'貼_大豆(市町村別・e-stat)'!L$9:L$187,0)),"-")</f>
        <v>-</v>
      </c>
      <c r="V313" t="str">
        <f>IFERROR(INDEX('貼_てんさい(市町村別・e-stat)'!$D$9:$D$187,MATCH('貼_てんさい(市町村別・e-stat)'!$A171,'貼_てんさい(市町村別・e-stat)'!K$9:K$187,0)),"-")</f>
        <v>-</v>
      </c>
      <c r="W313" t="str">
        <f>IFERROR(INDEX('貼_てんさい(市町村別・e-stat)'!$D$9:$D$187,MATCH('貼_てんさい(市町村別・e-stat)'!$A171,'貼_てんさい(市町村別・e-stat)'!L$9:L$187,0)),"-")</f>
        <v>-</v>
      </c>
      <c r="X313" t="str">
        <f>IFERROR(INDEX('貼_てんさい(市町村別・e-stat)'!$D$9:$D$187,MATCH('貼_てんさい(市町村別・e-stat)'!$A171,'貼_てんさい(市町村別・e-stat)'!M$9:M$187,0)),"-")</f>
        <v>-</v>
      </c>
      <c r="Y313" t="str">
        <f>IFERROR(INDEX('貼_そば(市町村別・e-stat)'!$D$9:$D$187,MATCH('貼_そば(市町村別・e-stat)'!$A171,'貼_そば(市町村別・e-stat)'!K$9:K$187,0)),"-")</f>
        <v>-</v>
      </c>
      <c r="Z313" t="str">
        <f>IFERROR(INDEX('貼_そば(市町村別・e-stat)'!$D$9:$D$187,MATCH('貼_そば(市町村別・e-stat)'!$A171,'貼_そば(市町村別・e-stat)'!L$9:L$187,0)),"-")</f>
        <v>-</v>
      </c>
      <c r="AA313" t="str">
        <f>IFERROR(INDEX('貼_そば(市町村別・e-stat)'!$D$9:$D$187,MATCH('貼_そば(市町村別・e-stat)'!$A171,'貼_そば(市町村別・e-stat)'!M$9:M$187,0)),"-")</f>
        <v>-</v>
      </c>
      <c r="AB313" t="str">
        <f>IFERROR(INDEX('貼_ばれいしょ(市町村別・公表資料)'!$M$16:$M$194,MATCH('貼_ばれいしょ(市町村別・公表資料)'!$L178,'貼_ばれいしょ(市町村別・公表資料)'!O$16:O$194,0)),"-")</f>
        <v>-</v>
      </c>
      <c r="AC313" t="str">
        <f>IFERROR(INDEX('貼_ばれいしょ(市町村別・公表資料)'!$M$16:$M$194,MATCH('貼_ばれいしょ(市町村別・公表資料)'!$L178,'貼_ばれいしょ(市町村別・公表資料)'!U$16:U$194,0)),"-")</f>
        <v>-</v>
      </c>
      <c r="AD313" t="str">
        <f>IFERROR(INDEX('貼_ばれいしょ(市町村別・公表資料)'!$M$16:$M$194,MATCH('貼_ばれいしょ(市町村別・公表資料)'!$L178,'貼_ばれいしょ(市町村別・公表資料)'!AA$16:AA$194,0)),"-")</f>
        <v>-</v>
      </c>
      <c r="AE313" t="str">
        <f>IFERROR(INDEX('貼_なたね(市町村別・e-stat)'!$D$9:$D$187,MATCH('貼_なたね(市町村別・e-stat)'!$A171,'貼_なたね(市町村別・e-stat)'!K$9:K$187,0)),"-")</f>
        <v>-</v>
      </c>
      <c r="AF313" t="str">
        <f>IFERROR(INDEX('貼_なたね(市町村別・e-stat)'!$D$9:$D$187,MATCH('貼_なたね(市町村別・e-stat)'!$A171,'貼_なたね(市町村別・e-stat)'!L$9:L$187,0)),"-")</f>
        <v>-</v>
      </c>
      <c r="AG313" t="str">
        <f>IFERROR(INDEX('貼_なたね(市町村別・e-stat)'!$D$9:$D$187,MATCH('貼_なたね(市町村別・e-stat)'!$A171,'貼_なたね(市町村別・e-stat)'!M$9:M$187,0)),"-")</f>
        <v>-</v>
      </c>
    </row>
    <row r="314" spans="3:33">
      <c r="C314">
        <v>164</v>
      </c>
      <c r="D314" t="str">
        <f>IFERROR(INDEX('貼_耕地面積(市町村別・e-stat)'!$D$9:$D$187,MATCH('貼_耕地面積(市町村別・e-stat)'!$A172,'貼_耕地面積(市町村別・e-stat)'!K$9:K$187,0)),"-")</f>
        <v>松前町</v>
      </c>
      <c r="E314" t="str">
        <f>IFERROR(INDEX('貼_耕地面積(市町村別・e-stat)'!$D$9:$D$187,MATCH('貼_耕地面積(市町村別・e-stat)'!$A172,'貼_耕地面積(市町村別・e-stat)'!L$9:L$187,0)),"-")</f>
        <v>-</v>
      </c>
      <c r="F314" t="str">
        <f>IFERROR(INDEX('貼_耕地面積(市町村別・e-stat)'!$D$9:$D$187,MATCH('貼_耕地面積(市町村別・e-stat)'!$A172,'貼_耕地面積(市町村別・e-stat)'!M$9:M$187,0)),"-")</f>
        <v>上ノ国町</v>
      </c>
      <c r="G314" t="str">
        <f>IFERROR(INDEX('貼_水稲(市町村別・e-stat)'!$D$9:$D$187,MATCH('貼_水稲(市町村別・e-stat)'!$A172,'貼_水稲(市町村別・e-stat)'!I$9:I$187,0)),"-")</f>
        <v>-</v>
      </c>
      <c r="H314" t="str">
        <f>IFERROR(INDEX('貼_水稲(市町村別・e-stat)'!$D$9:$D$187,MATCH('貼_水稲(市町村別・e-stat)'!$A172,'貼_水稲(市町村別・e-stat)'!J$9:J$187,0)),"-")</f>
        <v>-</v>
      </c>
      <c r="I314" t="str">
        <f>IFERROR(INDEX('貼_水稲(市町村別・e-stat)'!$D$9:$D$187,MATCH('貼_水稲(市町村別・e-stat)'!$A172,'貼_水稲(市町村別・e-stat)'!K$9:K$187,0)),"-")</f>
        <v>-</v>
      </c>
      <c r="J314" t="str">
        <f>IFERROR(INDEX('貼_小麦(市町村別・e-stat)'!$D$9:$D$187,MATCH('貼_小麦(市町村別・e-stat)'!$A172,'貼_小麦(市町村別・e-stat)'!Z$9:Z$187,0)),"-")</f>
        <v>-</v>
      </c>
      <c r="K314" t="str">
        <f>IFERROR(INDEX('貼_小麦(市町村別・e-stat)'!$D$9:$D$187,MATCH('貼_小麦(市町村別・e-stat)'!$A172,'貼_小麦(市町村別・e-stat)'!AA$9:AA$187,0)),"-")</f>
        <v>-</v>
      </c>
      <c r="L314" t="str">
        <f>IFERROR(INDEX('貼_小麦(市町村別・e-stat)'!$D$9:$D$187,MATCH('貼_小麦(市町村別・e-stat)'!$A172,'貼_小麦(市町村別・e-stat)'!AB$9:AB$187,0)),"-")</f>
        <v>-</v>
      </c>
      <c r="M314" t="str">
        <f>IFERROR(INDEX('貼_小麦(市町村別・公表資料)'!$AH$38:$AH$216,MATCH('貼_小麦(市町村別・公表資料)'!$AG201,'貼_小麦(市町村別・公表資料)'!BB$38:BB$216,0)),"-")</f>
        <v>-</v>
      </c>
      <c r="N314" t="str">
        <f>IFERROR(INDEX('貼_小麦(市町村別・公表資料)'!$AH$38:$AH$216,MATCH('貼_小麦(市町村別・公表資料)'!$AG201,'貼_小麦(市町村別・公表資料)'!BH$38:BH$216,0)),"-")</f>
        <v>-</v>
      </c>
      <c r="O314" t="str">
        <f>IFERROR(INDEX('貼_小麦(市町村別・公表資料)'!$AH$38:$AH$216,MATCH('貼_小麦(市町村別・公表資料)'!$AG201,'貼_小麦(市町村別・公表資料)'!BN$38:BN$216,0)),"-")</f>
        <v>-</v>
      </c>
      <c r="P314" t="str">
        <f>IFERROR(INDEX('貼_小麦(市町村別・公表資料)'!$AH$38:$AH$216,MATCH('貼_小麦(市町村別・公表資料)'!$AG201,'貼_小麦(市町村別・公表資料)'!BT$38:BT$216,0)),"-")</f>
        <v>-</v>
      </c>
      <c r="Q314" t="str">
        <f>IFERROR(INDEX('貼_小麦(市町村別・公表資料)'!$AH$38:$AH$216,MATCH('貼_小麦(市町村別・公表資料)'!$AG201,'貼_小麦(市町村別・公表資料)'!BZ$38:BZ$216,0)),"-")</f>
        <v>-</v>
      </c>
      <c r="R314" t="str">
        <f>IFERROR(INDEX('貼_小麦(市町村別・公表資料)'!$AH$38:$AH$216,MATCH('貼_小麦(市町村別・公表資料)'!$AG201,'貼_小麦(市町村別・公表資料)'!CF$38:CF$216,0)),"-")</f>
        <v>-</v>
      </c>
      <c r="S314" t="str">
        <f>IFERROR(INDEX('貼_大豆(市町村別・e-stat)'!$C$9:$C$187,MATCH('貼_大豆(市町村別・e-stat)'!$A172,'貼_大豆(市町村別・e-stat)'!J$9:J$187,0)),"-")</f>
        <v>-</v>
      </c>
      <c r="T314" t="str">
        <f>IFERROR(INDEX('貼_大豆(市町村別・e-stat)'!$C$9:$C$187,MATCH('貼_大豆(市町村別・e-stat)'!$A172,'貼_大豆(市町村別・e-stat)'!K$9:K$187,0)),"-")</f>
        <v>-</v>
      </c>
      <c r="U314" t="str">
        <f>IFERROR(INDEX('貼_大豆(市町村別・e-stat)'!$C$9:$C$187,MATCH('貼_大豆(市町村別・e-stat)'!$A172,'貼_大豆(市町村別・e-stat)'!L$9:L$187,0)),"-")</f>
        <v>-</v>
      </c>
      <c r="V314" t="str">
        <f>IFERROR(INDEX('貼_てんさい(市町村別・e-stat)'!$D$9:$D$187,MATCH('貼_てんさい(市町村別・e-stat)'!$A172,'貼_てんさい(市町村別・e-stat)'!K$9:K$187,0)),"-")</f>
        <v>-</v>
      </c>
      <c r="W314" t="str">
        <f>IFERROR(INDEX('貼_てんさい(市町村別・e-stat)'!$D$9:$D$187,MATCH('貼_てんさい(市町村別・e-stat)'!$A172,'貼_てんさい(市町村別・e-stat)'!L$9:L$187,0)),"-")</f>
        <v>-</v>
      </c>
      <c r="X314" t="str">
        <f>IFERROR(INDEX('貼_てんさい(市町村別・e-stat)'!$D$9:$D$187,MATCH('貼_てんさい(市町村別・e-stat)'!$A172,'貼_てんさい(市町村別・e-stat)'!M$9:M$187,0)),"-")</f>
        <v>-</v>
      </c>
      <c r="Y314" t="str">
        <f>IFERROR(INDEX('貼_そば(市町村別・e-stat)'!$D$9:$D$187,MATCH('貼_そば(市町村別・e-stat)'!$A172,'貼_そば(市町村別・e-stat)'!K$9:K$187,0)),"-")</f>
        <v>-</v>
      </c>
      <c r="Z314" t="str">
        <f>IFERROR(INDEX('貼_そば(市町村別・e-stat)'!$D$9:$D$187,MATCH('貼_そば(市町村別・e-stat)'!$A172,'貼_そば(市町村別・e-stat)'!L$9:L$187,0)),"-")</f>
        <v>-</v>
      </c>
      <c r="AA314" t="str">
        <f>IFERROR(INDEX('貼_そば(市町村別・e-stat)'!$D$9:$D$187,MATCH('貼_そば(市町村別・e-stat)'!$A172,'貼_そば(市町村別・e-stat)'!M$9:M$187,0)),"-")</f>
        <v>-</v>
      </c>
      <c r="AB314" t="str">
        <f>IFERROR(INDEX('貼_ばれいしょ(市町村別・公表資料)'!$M$16:$M$194,MATCH('貼_ばれいしょ(市町村別・公表資料)'!$L179,'貼_ばれいしょ(市町村別・公表資料)'!O$16:O$194,0)),"-")</f>
        <v>-</v>
      </c>
      <c r="AC314" t="str">
        <f>IFERROR(INDEX('貼_ばれいしょ(市町村別・公表資料)'!$M$16:$M$194,MATCH('貼_ばれいしょ(市町村別・公表資料)'!$L179,'貼_ばれいしょ(市町村別・公表資料)'!U$16:U$194,0)),"-")</f>
        <v>-</v>
      </c>
      <c r="AD314" t="str">
        <f>IFERROR(INDEX('貼_ばれいしょ(市町村別・公表資料)'!$M$16:$M$194,MATCH('貼_ばれいしょ(市町村別・公表資料)'!$L179,'貼_ばれいしょ(市町村別・公表資料)'!AA$16:AA$194,0)),"-")</f>
        <v>-</v>
      </c>
      <c r="AE314" t="str">
        <f>IFERROR(INDEX('貼_なたね(市町村別・e-stat)'!$D$9:$D$187,MATCH('貼_なたね(市町村別・e-stat)'!$A172,'貼_なたね(市町村別・e-stat)'!K$9:K$187,0)),"-")</f>
        <v>-</v>
      </c>
      <c r="AF314" t="str">
        <f>IFERROR(INDEX('貼_なたね(市町村別・e-stat)'!$D$9:$D$187,MATCH('貼_なたね(市町村別・e-stat)'!$A172,'貼_なたね(市町村別・e-stat)'!L$9:L$187,0)),"-")</f>
        <v>-</v>
      </c>
      <c r="AG314" t="str">
        <f>IFERROR(INDEX('貼_なたね(市町村別・e-stat)'!$D$9:$D$187,MATCH('貼_なたね(市町村別・e-stat)'!$A172,'貼_なたね(市町村別・e-stat)'!M$9:M$187,0)),"-")</f>
        <v>-</v>
      </c>
    </row>
    <row r="315" spans="3:33">
      <c r="C315">
        <v>165</v>
      </c>
      <c r="D315" t="str">
        <f>IFERROR(INDEX('貼_耕地面積(市町村別・e-stat)'!$D$9:$D$187,MATCH('貼_耕地面積(市町村別・e-stat)'!$A173,'貼_耕地面積(市町村別・e-stat)'!K$9:K$187,0)),"-")</f>
        <v>岩内町</v>
      </c>
      <c r="E315" t="str">
        <f>IFERROR(INDEX('貼_耕地面積(市町村別・e-stat)'!$D$9:$D$187,MATCH('貼_耕地面積(市町村別・e-stat)'!$A173,'貼_耕地面積(市町村別・e-stat)'!L$9:L$187,0)),"-")</f>
        <v>-</v>
      </c>
      <c r="F315" t="str">
        <f>IFERROR(INDEX('貼_耕地面積(市町村別・e-stat)'!$D$9:$D$187,MATCH('貼_耕地面積(市町村別・e-stat)'!$A173,'貼_耕地面積(市町村別・e-stat)'!M$9:M$187,0)),"-")</f>
        <v>鹿部町</v>
      </c>
      <c r="G315" t="str">
        <f>IFERROR(INDEX('貼_水稲(市町村別・e-stat)'!$D$9:$D$187,MATCH('貼_水稲(市町村別・e-stat)'!$A173,'貼_水稲(市町村別・e-stat)'!I$9:I$187,0)),"-")</f>
        <v>-</v>
      </c>
      <c r="H315" t="str">
        <f>IFERROR(INDEX('貼_水稲(市町村別・e-stat)'!$D$9:$D$187,MATCH('貼_水稲(市町村別・e-stat)'!$A173,'貼_水稲(市町村別・e-stat)'!J$9:J$187,0)),"-")</f>
        <v>-</v>
      </c>
      <c r="I315" t="str">
        <f>IFERROR(INDEX('貼_水稲(市町村別・e-stat)'!$D$9:$D$187,MATCH('貼_水稲(市町村別・e-stat)'!$A173,'貼_水稲(市町村別・e-stat)'!K$9:K$187,0)),"-")</f>
        <v>-</v>
      </c>
      <c r="J315" t="str">
        <f>IFERROR(INDEX('貼_小麦(市町村別・e-stat)'!$D$9:$D$187,MATCH('貼_小麦(市町村別・e-stat)'!$A173,'貼_小麦(市町村別・e-stat)'!Z$9:Z$187,0)),"-")</f>
        <v>-</v>
      </c>
      <c r="K315" t="str">
        <f>IFERROR(INDEX('貼_小麦(市町村別・e-stat)'!$D$9:$D$187,MATCH('貼_小麦(市町村別・e-stat)'!$A173,'貼_小麦(市町村別・e-stat)'!AA$9:AA$187,0)),"-")</f>
        <v>-</v>
      </c>
      <c r="L315" t="str">
        <f>IFERROR(INDEX('貼_小麦(市町村別・e-stat)'!$D$9:$D$187,MATCH('貼_小麦(市町村別・e-stat)'!$A173,'貼_小麦(市町村別・e-stat)'!AB$9:AB$187,0)),"-")</f>
        <v>-</v>
      </c>
      <c r="M315" t="str">
        <f>IFERROR(INDEX('貼_小麦(市町村別・公表資料)'!$AH$38:$AH$216,MATCH('貼_小麦(市町村別・公表資料)'!$AG202,'貼_小麦(市町村別・公表資料)'!BB$38:BB$216,0)),"-")</f>
        <v>-</v>
      </c>
      <c r="N315" t="str">
        <f>IFERROR(INDEX('貼_小麦(市町村別・公表資料)'!$AH$38:$AH$216,MATCH('貼_小麦(市町村別・公表資料)'!$AG202,'貼_小麦(市町村別・公表資料)'!BH$38:BH$216,0)),"-")</f>
        <v>-</v>
      </c>
      <c r="O315" t="str">
        <f>IFERROR(INDEX('貼_小麦(市町村別・公表資料)'!$AH$38:$AH$216,MATCH('貼_小麦(市町村別・公表資料)'!$AG202,'貼_小麦(市町村別・公表資料)'!BN$38:BN$216,0)),"-")</f>
        <v>-</v>
      </c>
      <c r="P315" t="str">
        <f>IFERROR(INDEX('貼_小麦(市町村別・公表資料)'!$AH$38:$AH$216,MATCH('貼_小麦(市町村別・公表資料)'!$AG202,'貼_小麦(市町村別・公表資料)'!BT$38:BT$216,0)),"-")</f>
        <v>-</v>
      </c>
      <c r="Q315" t="str">
        <f>IFERROR(INDEX('貼_小麦(市町村別・公表資料)'!$AH$38:$AH$216,MATCH('貼_小麦(市町村別・公表資料)'!$AG202,'貼_小麦(市町村別・公表資料)'!BZ$38:BZ$216,0)),"-")</f>
        <v>-</v>
      </c>
      <c r="R315" t="str">
        <f>IFERROR(INDEX('貼_小麦(市町村別・公表資料)'!$AH$38:$AH$216,MATCH('貼_小麦(市町村別・公表資料)'!$AG202,'貼_小麦(市町村別・公表資料)'!CF$38:CF$216,0)),"-")</f>
        <v>-</v>
      </c>
      <c r="S315" t="str">
        <f>IFERROR(INDEX('貼_大豆(市町村別・e-stat)'!$C$9:$C$187,MATCH('貼_大豆(市町村別・e-stat)'!$A173,'貼_大豆(市町村別・e-stat)'!J$9:J$187,0)),"-")</f>
        <v>-</v>
      </c>
      <c r="T315" t="str">
        <f>IFERROR(INDEX('貼_大豆(市町村別・e-stat)'!$C$9:$C$187,MATCH('貼_大豆(市町村別・e-stat)'!$A173,'貼_大豆(市町村別・e-stat)'!K$9:K$187,0)),"-")</f>
        <v>-</v>
      </c>
      <c r="U315" t="str">
        <f>IFERROR(INDEX('貼_大豆(市町村別・e-stat)'!$C$9:$C$187,MATCH('貼_大豆(市町村別・e-stat)'!$A173,'貼_大豆(市町村別・e-stat)'!L$9:L$187,0)),"-")</f>
        <v>-</v>
      </c>
      <c r="V315" t="str">
        <f>IFERROR(INDEX('貼_てんさい(市町村別・e-stat)'!$D$9:$D$187,MATCH('貼_てんさい(市町村別・e-stat)'!$A173,'貼_てんさい(市町村別・e-stat)'!K$9:K$187,0)),"-")</f>
        <v>-</v>
      </c>
      <c r="W315" t="str">
        <f>IFERROR(INDEX('貼_てんさい(市町村別・e-stat)'!$D$9:$D$187,MATCH('貼_てんさい(市町村別・e-stat)'!$A173,'貼_てんさい(市町村別・e-stat)'!L$9:L$187,0)),"-")</f>
        <v>-</v>
      </c>
      <c r="X315" t="str">
        <f>IFERROR(INDEX('貼_てんさい(市町村別・e-stat)'!$D$9:$D$187,MATCH('貼_てんさい(市町村別・e-stat)'!$A173,'貼_てんさい(市町村別・e-stat)'!M$9:M$187,0)),"-")</f>
        <v>-</v>
      </c>
      <c r="Y315" t="str">
        <f>IFERROR(INDEX('貼_そば(市町村別・e-stat)'!$D$9:$D$187,MATCH('貼_そば(市町村別・e-stat)'!$A173,'貼_そば(市町村別・e-stat)'!K$9:K$187,0)),"-")</f>
        <v>-</v>
      </c>
      <c r="Z315" t="str">
        <f>IFERROR(INDEX('貼_そば(市町村別・e-stat)'!$D$9:$D$187,MATCH('貼_そば(市町村別・e-stat)'!$A173,'貼_そば(市町村別・e-stat)'!L$9:L$187,0)),"-")</f>
        <v>-</v>
      </c>
      <c r="AA315" t="str">
        <f>IFERROR(INDEX('貼_そば(市町村別・e-stat)'!$D$9:$D$187,MATCH('貼_そば(市町村別・e-stat)'!$A173,'貼_そば(市町村別・e-stat)'!M$9:M$187,0)),"-")</f>
        <v>-</v>
      </c>
      <c r="AB315" t="str">
        <f>IFERROR(INDEX('貼_ばれいしょ(市町村別・公表資料)'!$M$16:$M$194,MATCH('貼_ばれいしょ(市町村別・公表資料)'!$L180,'貼_ばれいしょ(市町村別・公表資料)'!O$16:O$194,0)),"-")</f>
        <v>-</v>
      </c>
      <c r="AC315" t="str">
        <f>IFERROR(INDEX('貼_ばれいしょ(市町村別・公表資料)'!$M$16:$M$194,MATCH('貼_ばれいしょ(市町村別・公表資料)'!$L180,'貼_ばれいしょ(市町村別・公表資料)'!U$16:U$194,0)),"-")</f>
        <v>-</v>
      </c>
      <c r="AD315" t="str">
        <f>IFERROR(INDEX('貼_ばれいしょ(市町村別・公表資料)'!$M$16:$M$194,MATCH('貼_ばれいしょ(市町村別・公表資料)'!$L180,'貼_ばれいしょ(市町村別・公表資料)'!AA$16:AA$194,0)),"-")</f>
        <v>-</v>
      </c>
      <c r="AE315" t="str">
        <f>IFERROR(INDEX('貼_なたね(市町村別・e-stat)'!$D$9:$D$187,MATCH('貼_なたね(市町村別・e-stat)'!$A173,'貼_なたね(市町村別・e-stat)'!K$9:K$187,0)),"-")</f>
        <v>-</v>
      </c>
      <c r="AF315" t="str">
        <f>IFERROR(INDEX('貼_なたね(市町村別・e-stat)'!$D$9:$D$187,MATCH('貼_なたね(市町村別・e-stat)'!$A173,'貼_なたね(市町村別・e-stat)'!L$9:L$187,0)),"-")</f>
        <v>-</v>
      </c>
      <c r="AG315" t="str">
        <f>IFERROR(INDEX('貼_なたね(市町村別・e-stat)'!$D$9:$D$187,MATCH('貼_なたね(市町村別・e-stat)'!$A173,'貼_なたね(市町村別・e-stat)'!M$9:M$187,0)),"-")</f>
        <v>-</v>
      </c>
    </row>
    <row r="316" spans="3:33">
      <c r="C316">
        <v>166</v>
      </c>
      <c r="D316" t="str">
        <f>IFERROR(INDEX('貼_耕地面積(市町村別・e-stat)'!$D$9:$D$187,MATCH('貼_耕地面積(市町村別・e-stat)'!$A174,'貼_耕地面積(市町村別・e-stat)'!K$9:K$187,0)),"-")</f>
        <v>島牧村</v>
      </c>
      <c r="E316" t="str">
        <f>IFERROR(INDEX('貼_耕地面積(市町村別・e-stat)'!$D$9:$D$187,MATCH('貼_耕地面積(市町村別・e-stat)'!$A174,'貼_耕地面積(市町村別・e-stat)'!L$9:L$187,0)),"-")</f>
        <v>-</v>
      </c>
      <c r="F316" t="str">
        <f>IFERROR(INDEX('貼_耕地面積(市町村別・e-stat)'!$D$9:$D$187,MATCH('貼_耕地面積(市町村別・e-stat)'!$A174,'貼_耕地面積(市町村別・e-stat)'!M$9:M$187,0)),"-")</f>
        <v>妹背牛町</v>
      </c>
      <c r="G316" t="str">
        <f>IFERROR(INDEX('貼_水稲(市町村別・e-stat)'!$D$9:$D$187,MATCH('貼_水稲(市町村別・e-stat)'!$A174,'貼_水稲(市町村別・e-stat)'!I$9:I$187,0)),"-")</f>
        <v>-</v>
      </c>
      <c r="H316" t="str">
        <f>IFERROR(INDEX('貼_水稲(市町村別・e-stat)'!$D$9:$D$187,MATCH('貼_水稲(市町村別・e-stat)'!$A174,'貼_水稲(市町村別・e-stat)'!J$9:J$187,0)),"-")</f>
        <v>-</v>
      </c>
      <c r="I316" t="str">
        <f>IFERROR(INDEX('貼_水稲(市町村別・e-stat)'!$D$9:$D$187,MATCH('貼_水稲(市町村別・e-stat)'!$A174,'貼_水稲(市町村別・e-stat)'!K$9:K$187,0)),"-")</f>
        <v>-</v>
      </c>
      <c r="J316" t="str">
        <f>IFERROR(INDEX('貼_小麦(市町村別・e-stat)'!$D$9:$D$187,MATCH('貼_小麦(市町村別・e-stat)'!$A174,'貼_小麦(市町村別・e-stat)'!Z$9:Z$187,0)),"-")</f>
        <v>-</v>
      </c>
      <c r="K316" t="str">
        <f>IFERROR(INDEX('貼_小麦(市町村別・e-stat)'!$D$9:$D$187,MATCH('貼_小麦(市町村別・e-stat)'!$A174,'貼_小麦(市町村別・e-stat)'!AA$9:AA$187,0)),"-")</f>
        <v>-</v>
      </c>
      <c r="L316" t="str">
        <f>IFERROR(INDEX('貼_小麦(市町村別・e-stat)'!$D$9:$D$187,MATCH('貼_小麦(市町村別・e-stat)'!$A174,'貼_小麦(市町村別・e-stat)'!AB$9:AB$187,0)),"-")</f>
        <v>-</v>
      </c>
      <c r="M316" t="str">
        <f>IFERROR(INDEX('貼_小麦(市町村別・公表資料)'!$AH$38:$AH$216,MATCH('貼_小麦(市町村別・公表資料)'!$AG203,'貼_小麦(市町村別・公表資料)'!BB$38:BB$216,0)),"-")</f>
        <v>-</v>
      </c>
      <c r="N316" t="str">
        <f>IFERROR(INDEX('貼_小麦(市町村別・公表資料)'!$AH$38:$AH$216,MATCH('貼_小麦(市町村別・公表資料)'!$AG203,'貼_小麦(市町村別・公表資料)'!BH$38:BH$216,0)),"-")</f>
        <v>-</v>
      </c>
      <c r="O316" t="str">
        <f>IFERROR(INDEX('貼_小麦(市町村別・公表資料)'!$AH$38:$AH$216,MATCH('貼_小麦(市町村別・公表資料)'!$AG203,'貼_小麦(市町村別・公表資料)'!BN$38:BN$216,0)),"-")</f>
        <v>-</v>
      </c>
      <c r="P316" t="str">
        <f>IFERROR(INDEX('貼_小麦(市町村別・公表資料)'!$AH$38:$AH$216,MATCH('貼_小麦(市町村別・公表資料)'!$AG203,'貼_小麦(市町村別・公表資料)'!BT$38:BT$216,0)),"-")</f>
        <v>-</v>
      </c>
      <c r="Q316" t="str">
        <f>IFERROR(INDEX('貼_小麦(市町村別・公表資料)'!$AH$38:$AH$216,MATCH('貼_小麦(市町村別・公表資料)'!$AG203,'貼_小麦(市町村別・公表資料)'!BZ$38:BZ$216,0)),"-")</f>
        <v>-</v>
      </c>
      <c r="R316" t="str">
        <f>IFERROR(INDEX('貼_小麦(市町村別・公表資料)'!$AH$38:$AH$216,MATCH('貼_小麦(市町村別・公表資料)'!$AG203,'貼_小麦(市町村別・公表資料)'!CF$38:CF$216,0)),"-")</f>
        <v>-</v>
      </c>
      <c r="S316" t="str">
        <f>IFERROR(INDEX('貼_大豆(市町村別・e-stat)'!$C$9:$C$187,MATCH('貼_大豆(市町村別・e-stat)'!$A174,'貼_大豆(市町村別・e-stat)'!J$9:J$187,0)),"-")</f>
        <v>-</v>
      </c>
      <c r="T316" t="str">
        <f>IFERROR(INDEX('貼_大豆(市町村別・e-stat)'!$C$9:$C$187,MATCH('貼_大豆(市町村別・e-stat)'!$A174,'貼_大豆(市町村別・e-stat)'!K$9:K$187,0)),"-")</f>
        <v>-</v>
      </c>
      <c r="U316" t="str">
        <f>IFERROR(INDEX('貼_大豆(市町村別・e-stat)'!$C$9:$C$187,MATCH('貼_大豆(市町村別・e-stat)'!$A174,'貼_大豆(市町村別・e-stat)'!L$9:L$187,0)),"-")</f>
        <v>-</v>
      </c>
      <c r="V316" t="str">
        <f>IFERROR(INDEX('貼_てんさい(市町村別・e-stat)'!$D$9:$D$187,MATCH('貼_てんさい(市町村別・e-stat)'!$A174,'貼_てんさい(市町村別・e-stat)'!K$9:K$187,0)),"-")</f>
        <v>-</v>
      </c>
      <c r="W316" t="str">
        <f>IFERROR(INDEX('貼_てんさい(市町村別・e-stat)'!$D$9:$D$187,MATCH('貼_てんさい(市町村別・e-stat)'!$A174,'貼_てんさい(市町村別・e-stat)'!L$9:L$187,0)),"-")</f>
        <v>-</v>
      </c>
      <c r="X316" t="str">
        <f>IFERROR(INDEX('貼_てんさい(市町村別・e-stat)'!$D$9:$D$187,MATCH('貼_てんさい(市町村別・e-stat)'!$A174,'貼_てんさい(市町村別・e-stat)'!M$9:M$187,0)),"-")</f>
        <v>-</v>
      </c>
      <c r="Y316" t="str">
        <f>IFERROR(INDEX('貼_そば(市町村別・e-stat)'!$D$9:$D$187,MATCH('貼_そば(市町村別・e-stat)'!$A174,'貼_そば(市町村別・e-stat)'!K$9:K$187,0)),"-")</f>
        <v>-</v>
      </c>
      <c r="Z316" t="str">
        <f>IFERROR(INDEX('貼_そば(市町村別・e-stat)'!$D$9:$D$187,MATCH('貼_そば(市町村別・e-stat)'!$A174,'貼_そば(市町村別・e-stat)'!L$9:L$187,0)),"-")</f>
        <v>-</v>
      </c>
      <c r="AA316" t="str">
        <f>IFERROR(INDEX('貼_そば(市町村別・e-stat)'!$D$9:$D$187,MATCH('貼_そば(市町村別・e-stat)'!$A174,'貼_そば(市町村別・e-stat)'!M$9:M$187,0)),"-")</f>
        <v>-</v>
      </c>
      <c r="AB316" t="str">
        <f>IFERROR(INDEX('貼_ばれいしょ(市町村別・公表資料)'!$M$16:$M$194,MATCH('貼_ばれいしょ(市町村別・公表資料)'!$L181,'貼_ばれいしょ(市町村別・公表資料)'!O$16:O$194,0)),"-")</f>
        <v>-</v>
      </c>
      <c r="AC316" t="str">
        <f>IFERROR(INDEX('貼_ばれいしょ(市町村別・公表資料)'!$M$16:$M$194,MATCH('貼_ばれいしょ(市町村別・公表資料)'!$L181,'貼_ばれいしょ(市町村別・公表資料)'!U$16:U$194,0)),"-")</f>
        <v>-</v>
      </c>
      <c r="AD316" t="str">
        <f>IFERROR(INDEX('貼_ばれいしょ(市町村別・公表資料)'!$M$16:$M$194,MATCH('貼_ばれいしょ(市町村別・公表資料)'!$L181,'貼_ばれいしょ(市町村別・公表資料)'!AA$16:AA$194,0)),"-")</f>
        <v>-</v>
      </c>
      <c r="AE316" t="str">
        <f>IFERROR(INDEX('貼_なたね(市町村別・e-stat)'!$D$9:$D$187,MATCH('貼_なたね(市町村別・e-stat)'!$A174,'貼_なたね(市町村別・e-stat)'!K$9:K$187,0)),"-")</f>
        <v>-</v>
      </c>
      <c r="AF316" t="str">
        <f>IFERROR(INDEX('貼_なたね(市町村別・e-stat)'!$D$9:$D$187,MATCH('貼_なたね(市町村別・e-stat)'!$A174,'貼_なたね(市町村別・e-stat)'!L$9:L$187,0)),"-")</f>
        <v>-</v>
      </c>
      <c r="AG316" t="str">
        <f>IFERROR(INDEX('貼_なたね(市町村別・e-stat)'!$D$9:$D$187,MATCH('貼_なたね(市町村別・e-stat)'!$A174,'貼_なたね(市町村別・e-stat)'!M$9:M$187,0)),"-")</f>
        <v>-</v>
      </c>
    </row>
    <row r="317" spans="3:33">
      <c r="C317">
        <v>167</v>
      </c>
      <c r="D317" t="str">
        <f>IFERROR(INDEX('貼_耕地面積(市町村別・e-stat)'!$D$9:$D$187,MATCH('貼_耕地面積(市町村別・e-stat)'!$A175,'貼_耕地面積(市町村別・e-stat)'!K$9:K$187,0)),"-")</f>
        <v>寿都町</v>
      </c>
      <c r="E317" t="str">
        <f>IFERROR(INDEX('貼_耕地面積(市町村別・e-stat)'!$D$9:$D$187,MATCH('貼_耕地面積(市町村別・e-stat)'!$A175,'貼_耕地面積(市町村別・e-stat)'!L$9:L$187,0)),"-")</f>
        <v>-</v>
      </c>
      <c r="F317" t="str">
        <f>IFERROR(INDEX('貼_耕地面積(市町村別・e-stat)'!$D$9:$D$187,MATCH('貼_耕地面積(市町村別・e-stat)'!$A175,'貼_耕地面積(市町村別・e-stat)'!M$9:M$187,0)),"-")</f>
        <v>岩内町</v>
      </c>
      <c r="G317" t="str">
        <f>IFERROR(INDEX('貼_水稲(市町村別・e-stat)'!$D$9:$D$187,MATCH('貼_水稲(市町村別・e-stat)'!$A175,'貼_水稲(市町村別・e-stat)'!I$9:I$187,0)),"-")</f>
        <v>-</v>
      </c>
      <c r="H317" t="str">
        <f>IFERROR(INDEX('貼_水稲(市町村別・e-stat)'!$D$9:$D$187,MATCH('貼_水稲(市町村別・e-stat)'!$A175,'貼_水稲(市町村別・e-stat)'!J$9:J$187,0)),"-")</f>
        <v>-</v>
      </c>
      <c r="I317" t="str">
        <f>IFERROR(INDEX('貼_水稲(市町村別・e-stat)'!$D$9:$D$187,MATCH('貼_水稲(市町村別・e-stat)'!$A175,'貼_水稲(市町村別・e-stat)'!K$9:K$187,0)),"-")</f>
        <v>-</v>
      </c>
      <c r="J317" t="str">
        <f>IFERROR(INDEX('貼_小麦(市町村別・e-stat)'!$D$9:$D$187,MATCH('貼_小麦(市町村別・e-stat)'!$A175,'貼_小麦(市町村別・e-stat)'!Z$9:Z$187,0)),"-")</f>
        <v>-</v>
      </c>
      <c r="K317" t="str">
        <f>IFERROR(INDEX('貼_小麦(市町村別・e-stat)'!$D$9:$D$187,MATCH('貼_小麦(市町村別・e-stat)'!$A175,'貼_小麦(市町村別・e-stat)'!AA$9:AA$187,0)),"-")</f>
        <v>-</v>
      </c>
      <c r="L317" t="str">
        <f>IFERROR(INDEX('貼_小麦(市町村別・e-stat)'!$D$9:$D$187,MATCH('貼_小麦(市町村別・e-stat)'!$A175,'貼_小麦(市町村別・e-stat)'!AB$9:AB$187,0)),"-")</f>
        <v>-</v>
      </c>
      <c r="M317" t="str">
        <f>IFERROR(INDEX('貼_小麦(市町村別・公表資料)'!$AH$38:$AH$216,MATCH('貼_小麦(市町村別・公表資料)'!$AG204,'貼_小麦(市町村別・公表資料)'!BB$38:BB$216,0)),"-")</f>
        <v>-</v>
      </c>
      <c r="N317" t="str">
        <f>IFERROR(INDEX('貼_小麦(市町村別・公表資料)'!$AH$38:$AH$216,MATCH('貼_小麦(市町村別・公表資料)'!$AG204,'貼_小麦(市町村別・公表資料)'!BH$38:BH$216,0)),"-")</f>
        <v>-</v>
      </c>
      <c r="O317" t="str">
        <f>IFERROR(INDEX('貼_小麦(市町村別・公表資料)'!$AH$38:$AH$216,MATCH('貼_小麦(市町村別・公表資料)'!$AG204,'貼_小麦(市町村別・公表資料)'!BN$38:BN$216,0)),"-")</f>
        <v>-</v>
      </c>
      <c r="P317" t="str">
        <f>IFERROR(INDEX('貼_小麦(市町村別・公表資料)'!$AH$38:$AH$216,MATCH('貼_小麦(市町村別・公表資料)'!$AG204,'貼_小麦(市町村別・公表資料)'!BT$38:BT$216,0)),"-")</f>
        <v>-</v>
      </c>
      <c r="Q317" t="str">
        <f>IFERROR(INDEX('貼_小麦(市町村別・公表資料)'!$AH$38:$AH$216,MATCH('貼_小麦(市町村別・公表資料)'!$AG204,'貼_小麦(市町村別・公表資料)'!BZ$38:BZ$216,0)),"-")</f>
        <v>-</v>
      </c>
      <c r="R317" t="str">
        <f>IFERROR(INDEX('貼_小麦(市町村別・公表資料)'!$AH$38:$AH$216,MATCH('貼_小麦(市町村別・公表資料)'!$AG204,'貼_小麦(市町村別・公表資料)'!CF$38:CF$216,0)),"-")</f>
        <v>-</v>
      </c>
      <c r="S317" t="str">
        <f>IFERROR(INDEX('貼_大豆(市町村別・e-stat)'!$C$9:$C$187,MATCH('貼_大豆(市町村別・e-stat)'!$A175,'貼_大豆(市町村別・e-stat)'!J$9:J$187,0)),"-")</f>
        <v>-</v>
      </c>
      <c r="T317" t="str">
        <f>IFERROR(INDEX('貼_大豆(市町村別・e-stat)'!$C$9:$C$187,MATCH('貼_大豆(市町村別・e-stat)'!$A175,'貼_大豆(市町村別・e-stat)'!K$9:K$187,0)),"-")</f>
        <v>-</v>
      </c>
      <c r="U317" t="str">
        <f>IFERROR(INDEX('貼_大豆(市町村別・e-stat)'!$C$9:$C$187,MATCH('貼_大豆(市町村別・e-stat)'!$A175,'貼_大豆(市町村別・e-stat)'!L$9:L$187,0)),"-")</f>
        <v>-</v>
      </c>
      <c r="V317" t="str">
        <f>IFERROR(INDEX('貼_てんさい(市町村別・e-stat)'!$D$9:$D$187,MATCH('貼_てんさい(市町村別・e-stat)'!$A175,'貼_てんさい(市町村別・e-stat)'!K$9:K$187,0)),"-")</f>
        <v>-</v>
      </c>
      <c r="W317" t="str">
        <f>IFERROR(INDEX('貼_てんさい(市町村別・e-stat)'!$D$9:$D$187,MATCH('貼_てんさい(市町村別・e-stat)'!$A175,'貼_てんさい(市町村別・e-stat)'!L$9:L$187,0)),"-")</f>
        <v>-</v>
      </c>
      <c r="X317" t="str">
        <f>IFERROR(INDEX('貼_てんさい(市町村別・e-stat)'!$D$9:$D$187,MATCH('貼_てんさい(市町村別・e-stat)'!$A175,'貼_てんさい(市町村別・e-stat)'!M$9:M$187,0)),"-")</f>
        <v>-</v>
      </c>
      <c r="Y317" t="str">
        <f>IFERROR(INDEX('貼_そば(市町村別・e-stat)'!$D$9:$D$187,MATCH('貼_そば(市町村別・e-stat)'!$A175,'貼_そば(市町村別・e-stat)'!K$9:K$187,0)),"-")</f>
        <v>-</v>
      </c>
      <c r="Z317" t="str">
        <f>IFERROR(INDEX('貼_そば(市町村別・e-stat)'!$D$9:$D$187,MATCH('貼_そば(市町村別・e-stat)'!$A175,'貼_そば(市町村別・e-stat)'!L$9:L$187,0)),"-")</f>
        <v>-</v>
      </c>
      <c r="AA317" t="str">
        <f>IFERROR(INDEX('貼_そば(市町村別・e-stat)'!$D$9:$D$187,MATCH('貼_そば(市町村別・e-stat)'!$A175,'貼_そば(市町村別・e-stat)'!M$9:M$187,0)),"-")</f>
        <v>-</v>
      </c>
      <c r="AB317" t="str">
        <f>IFERROR(INDEX('貼_ばれいしょ(市町村別・公表資料)'!$M$16:$M$194,MATCH('貼_ばれいしょ(市町村別・公表資料)'!$L182,'貼_ばれいしょ(市町村別・公表資料)'!O$16:O$194,0)),"-")</f>
        <v>-</v>
      </c>
      <c r="AC317" t="str">
        <f>IFERROR(INDEX('貼_ばれいしょ(市町村別・公表資料)'!$M$16:$M$194,MATCH('貼_ばれいしょ(市町村別・公表資料)'!$L182,'貼_ばれいしょ(市町村別・公表資料)'!U$16:U$194,0)),"-")</f>
        <v>-</v>
      </c>
      <c r="AD317" t="str">
        <f>IFERROR(INDEX('貼_ばれいしょ(市町村別・公表資料)'!$M$16:$M$194,MATCH('貼_ばれいしょ(市町村別・公表資料)'!$L182,'貼_ばれいしょ(市町村別・公表資料)'!AA$16:AA$194,0)),"-")</f>
        <v>-</v>
      </c>
      <c r="AE317" t="str">
        <f>IFERROR(INDEX('貼_なたね(市町村別・e-stat)'!$D$9:$D$187,MATCH('貼_なたね(市町村別・e-stat)'!$A175,'貼_なたね(市町村別・e-stat)'!K$9:K$187,0)),"-")</f>
        <v>-</v>
      </c>
      <c r="AF317" t="str">
        <f>IFERROR(INDEX('貼_なたね(市町村別・e-stat)'!$D$9:$D$187,MATCH('貼_なたね(市町村別・e-stat)'!$A175,'貼_なたね(市町村別・e-stat)'!L$9:L$187,0)),"-")</f>
        <v>-</v>
      </c>
      <c r="AG317" t="str">
        <f>IFERROR(INDEX('貼_なたね(市町村別・e-stat)'!$D$9:$D$187,MATCH('貼_なたね(市町村別・e-stat)'!$A175,'貼_なたね(市町村別・e-stat)'!M$9:M$187,0)),"-")</f>
        <v>-</v>
      </c>
    </row>
    <row r="318" spans="3:33">
      <c r="C318">
        <v>168</v>
      </c>
      <c r="D318" t="str">
        <f>IFERROR(INDEX('貼_耕地面積(市町村別・e-stat)'!$D$9:$D$187,MATCH('貼_耕地面積(市町村別・e-stat)'!$A176,'貼_耕地面積(市町村別・e-stat)'!K$9:K$187,0)),"-")</f>
        <v>室蘭市</v>
      </c>
      <c r="E318" t="str">
        <f>IFERROR(INDEX('貼_耕地面積(市町村別・e-stat)'!$D$9:$D$187,MATCH('貼_耕地面積(市町村別・e-stat)'!$A176,'貼_耕地面積(市町村別・e-stat)'!L$9:L$187,0)),"-")</f>
        <v>-</v>
      </c>
      <c r="F318" t="str">
        <f>IFERROR(INDEX('貼_耕地面積(市町村別・e-stat)'!$D$9:$D$187,MATCH('貼_耕地面積(市町村別・e-stat)'!$A176,'貼_耕地面積(市町村別・e-stat)'!M$9:M$187,0)),"-")</f>
        <v>奈井江町</v>
      </c>
      <c r="G318" t="str">
        <f>IFERROR(INDEX('貼_水稲(市町村別・e-stat)'!$D$9:$D$187,MATCH('貼_水稲(市町村別・e-stat)'!$A176,'貼_水稲(市町村別・e-stat)'!I$9:I$187,0)),"-")</f>
        <v>-</v>
      </c>
      <c r="H318" t="str">
        <f>IFERROR(INDEX('貼_水稲(市町村別・e-stat)'!$D$9:$D$187,MATCH('貼_水稲(市町村別・e-stat)'!$A176,'貼_水稲(市町村別・e-stat)'!J$9:J$187,0)),"-")</f>
        <v>-</v>
      </c>
      <c r="I318" t="str">
        <f>IFERROR(INDEX('貼_水稲(市町村別・e-stat)'!$D$9:$D$187,MATCH('貼_水稲(市町村別・e-stat)'!$A176,'貼_水稲(市町村別・e-stat)'!K$9:K$187,0)),"-")</f>
        <v>-</v>
      </c>
      <c r="J318" t="str">
        <f>IFERROR(INDEX('貼_小麦(市町村別・e-stat)'!$D$9:$D$187,MATCH('貼_小麦(市町村別・e-stat)'!$A176,'貼_小麦(市町村別・e-stat)'!Z$9:Z$187,0)),"-")</f>
        <v>-</v>
      </c>
      <c r="K318" t="str">
        <f>IFERROR(INDEX('貼_小麦(市町村別・e-stat)'!$D$9:$D$187,MATCH('貼_小麦(市町村別・e-stat)'!$A176,'貼_小麦(市町村別・e-stat)'!AA$9:AA$187,0)),"-")</f>
        <v>-</v>
      </c>
      <c r="L318" t="str">
        <f>IFERROR(INDEX('貼_小麦(市町村別・e-stat)'!$D$9:$D$187,MATCH('貼_小麦(市町村別・e-stat)'!$A176,'貼_小麦(市町村別・e-stat)'!AB$9:AB$187,0)),"-")</f>
        <v>-</v>
      </c>
      <c r="M318" t="str">
        <f>IFERROR(INDEX('貼_小麦(市町村別・公表資料)'!$AH$38:$AH$216,MATCH('貼_小麦(市町村別・公表資料)'!$AG205,'貼_小麦(市町村別・公表資料)'!BB$38:BB$216,0)),"-")</f>
        <v>-</v>
      </c>
      <c r="N318" t="str">
        <f>IFERROR(INDEX('貼_小麦(市町村別・公表資料)'!$AH$38:$AH$216,MATCH('貼_小麦(市町村別・公表資料)'!$AG205,'貼_小麦(市町村別・公表資料)'!BH$38:BH$216,0)),"-")</f>
        <v>-</v>
      </c>
      <c r="O318" t="str">
        <f>IFERROR(INDEX('貼_小麦(市町村別・公表資料)'!$AH$38:$AH$216,MATCH('貼_小麦(市町村別・公表資料)'!$AG205,'貼_小麦(市町村別・公表資料)'!BN$38:BN$216,0)),"-")</f>
        <v>-</v>
      </c>
      <c r="P318" t="str">
        <f>IFERROR(INDEX('貼_小麦(市町村別・公表資料)'!$AH$38:$AH$216,MATCH('貼_小麦(市町村別・公表資料)'!$AG205,'貼_小麦(市町村別・公表資料)'!BT$38:BT$216,0)),"-")</f>
        <v>-</v>
      </c>
      <c r="Q318" t="str">
        <f>IFERROR(INDEX('貼_小麦(市町村別・公表資料)'!$AH$38:$AH$216,MATCH('貼_小麦(市町村別・公表資料)'!$AG205,'貼_小麦(市町村別・公表資料)'!BZ$38:BZ$216,0)),"-")</f>
        <v>-</v>
      </c>
      <c r="R318" t="str">
        <f>IFERROR(INDEX('貼_小麦(市町村別・公表資料)'!$AH$38:$AH$216,MATCH('貼_小麦(市町村別・公表資料)'!$AG205,'貼_小麦(市町村別・公表資料)'!CF$38:CF$216,0)),"-")</f>
        <v>-</v>
      </c>
      <c r="S318" t="str">
        <f>IFERROR(INDEX('貼_大豆(市町村別・e-stat)'!$C$9:$C$187,MATCH('貼_大豆(市町村別・e-stat)'!$A176,'貼_大豆(市町村別・e-stat)'!J$9:J$187,0)),"-")</f>
        <v>-</v>
      </c>
      <c r="T318" t="str">
        <f>IFERROR(INDEX('貼_大豆(市町村別・e-stat)'!$C$9:$C$187,MATCH('貼_大豆(市町村別・e-stat)'!$A176,'貼_大豆(市町村別・e-stat)'!K$9:K$187,0)),"-")</f>
        <v>-</v>
      </c>
      <c r="U318" t="str">
        <f>IFERROR(INDEX('貼_大豆(市町村別・e-stat)'!$C$9:$C$187,MATCH('貼_大豆(市町村別・e-stat)'!$A176,'貼_大豆(市町村別・e-stat)'!L$9:L$187,0)),"-")</f>
        <v>-</v>
      </c>
      <c r="V318" t="str">
        <f>IFERROR(INDEX('貼_てんさい(市町村別・e-stat)'!$D$9:$D$187,MATCH('貼_てんさい(市町村別・e-stat)'!$A176,'貼_てんさい(市町村別・e-stat)'!K$9:K$187,0)),"-")</f>
        <v>-</v>
      </c>
      <c r="W318" t="str">
        <f>IFERROR(INDEX('貼_てんさい(市町村別・e-stat)'!$D$9:$D$187,MATCH('貼_てんさい(市町村別・e-stat)'!$A176,'貼_てんさい(市町村別・e-stat)'!L$9:L$187,0)),"-")</f>
        <v>-</v>
      </c>
      <c r="X318" t="str">
        <f>IFERROR(INDEX('貼_てんさい(市町村別・e-stat)'!$D$9:$D$187,MATCH('貼_てんさい(市町村別・e-stat)'!$A176,'貼_てんさい(市町村別・e-stat)'!M$9:M$187,0)),"-")</f>
        <v>-</v>
      </c>
      <c r="Y318" t="str">
        <f>IFERROR(INDEX('貼_そば(市町村別・e-stat)'!$D$9:$D$187,MATCH('貼_そば(市町村別・e-stat)'!$A176,'貼_そば(市町村別・e-stat)'!K$9:K$187,0)),"-")</f>
        <v>-</v>
      </c>
      <c r="Z318" t="str">
        <f>IFERROR(INDEX('貼_そば(市町村別・e-stat)'!$D$9:$D$187,MATCH('貼_そば(市町村別・e-stat)'!$A176,'貼_そば(市町村別・e-stat)'!L$9:L$187,0)),"-")</f>
        <v>-</v>
      </c>
      <c r="AA318" t="str">
        <f>IFERROR(INDEX('貼_そば(市町村別・e-stat)'!$D$9:$D$187,MATCH('貼_そば(市町村別・e-stat)'!$A176,'貼_そば(市町村別・e-stat)'!M$9:M$187,0)),"-")</f>
        <v>-</v>
      </c>
      <c r="AB318" t="str">
        <f>IFERROR(INDEX('貼_ばれいしょ(市町村別・公表資料)'!$M$16:$M$194,MATCH('貼_ばれいしょ(市町村別・公表資料)'!$L183,'貼_ばれいしょ(市町村別・公表資料)'!O$16:O$194,0)),"-")</f>
        <v>-</v>
      </c>
      <c r="AC318" t="str">
        <f>IFERROR(INDEX('貼_ばれいしょ(市町村別・公表資料)'!$M$16:$M$194,MATCH('貼_ばれいしょ(市町村別・公表資料)'!$L183,'貼_ばれいしょ(市町村別・公表資料)'!U$16:U$194,0)),"-")</f>
        <v>-</v>
      </c>
      <c r="AD318" t="str">
        <f>IFERROR(INDEX('貼_ばれいしょ(市町村別・公表資料)'!$M$16:$M$194,MATCH('貼_ばれいしょ(市町村別・公表資料)'!$L183,'貼_ばれいしょ(市町村別・公表資料)'!AA$16:AA$194,0)),"-")</f>
        <v>-</v>
      </c>
      <c r="AE318" t="str">
        <f>IFERROR(INDEX('貼_なたね(市町村別・e-stat)'!$D$9:$D$187,MATCH('貼_なたね(市町村別・e-stat)'!$A176,'貼_なたね(市町村別・e-stat)'!K$9:K$187,0)),"-")</f>
        <v>-</v>
      </c>
      <c r="AF318" t="str">
        <f>IFERROR(INDEX('貼_なたね(市町村別・e-stat)'!$D$9:$D$187,MATCH('貼_なたね(市町村別・e-stat)'!$A176,'貼_なたね(市町村別・e-stat)'!L$9:L$187,0)),"-")</f>
        <v>-</v>
      </c>
      <c r="AG318" t="str">
        <f>IFERROR(INDEX('貼_なたね(市町村別・e-stat)'!$D$9:$D$187,MATCH('貼_なたね(市町村別・e-stat)'!$A176,'貼_なたね(市町村別・e-stat)'!M$9:M$187,0)),"-")</f>
        <v>-</v>
      </c>
    </row>
    <row r="319" spans="3:33">
      <c r="C319">
        <v>169</v>
      </c>
      <c r="D319" t="str">
        <f>IFERROR(INDEX('貼_耕地面積(市町村別・e-stat)'!$D$9:$D$187,MATCH('貼_耕地面積(市町村別・e-stat)'!$A177,'貼_耕地面積(市町村別・e-stat)'!K$9:K$187,0)),"-")</f>
        <v>鹿部町</v>
      </c>
      <c r="E319" t="str">
        <f>IFERROR(INDEX('貼_耕地面積(市町村別・e-stat)'!$D$9:$D$187,MATCH('貼_耕地面積(市町村別・e-stat)'!$A177,'貼_耕地面積(市町村別・e-stat)'!L$9:L$187,0)),"-")</f>
        <v>-</v>
      </c>
      <c r="F319" t="str">
        <f>IFERROR(INDEX('貼_耕地面積(市町村別・e-stat)'!$D$9:$D$187,MATCH('貼_耕地面積(市町村別・e-stat)'!$A177,'貼_耕地面積(市町村別・e-stat)'!M$9:M$187,0)),"-")</f>
        <v>小樽市</v>
      </c>
      <c r="G319" t="str">
        <f>IFERROR(INDEX('貼_水稲(市町村別・e-stat)'!$D$9:$D$187,MATCH('貼_水稲(市町村別・e-stat)'!$A177,'貼_水稲(市町村別・e-stat)'!I$9:I$187,0)),"-")</f>
        <v>-</v>
      </c>
      <c r="H319" t="str">
        <f>IFERROR(INDEX('貼_水稲(市町村別・e-stat)'!$D$9:$D$187,MATCH('貼_水稲(市町村別・e-stat)'!$A177,'貼_水稲(市町村別・e-stat)'!J$9:J$187,0)),"-")</f>
        <v>-</v>
      </c>
      <c r="I319" t="str">
        <f>IFERROR(INDEX('貼_水稲(市町村別・e-stat)'!$D$9:$D$187,MATCH('貼_水稲(市町村別・e-stat)'!$A177,'貼_水稲(市町村別・e-stat)'!K$9:K$187,0)),"-")</f>
        <v>-</v>
      </c>
      <c r="J319" t="str">
        <f>IFERROR(INDEX('貼_小麦(市町村別・e-stat)'!$D$9:$D$187,MATCH('貼_小麦(市町村別・e-stat)'!$A177,'貼_小麦(市町村別・e-stat)'!Z$9:Z$187,0)),"-")</f>
        <v>-</v>
      </c>
      <c r="K319" t="str">
        <f>IFERROR(INDEX('貼_小麦(市町村別・e-stat)'!$D$9:$D$187,MATCH('貼_小麦(市町村別・e-stat)'!$A177,'貼_小麦(市町村別・e-stat)'!AA$9:AA$187,0)),"-")</f>
        <v>-</v>
      </c>
      <c r="L319" t="str">
        <f>IFERROR(INDEX('貼_小麦(市町村別・e-stat)'!$D$9:$D$187,MATCH('貼_小麦(市町村別・e-stat)'!$A177,'貼_小麦(市町村別・e-stat)'!AB$9:AB$187,0)),"-")</f>
        <v>-</v>
      </c>
      <c r="M319" t="str">
        <f>IFERROR(INDEX('貼_小麦(市町村別・公表資料)'!$AH$38:$AH$216,MATCH('貼_小麦(市町村別・公表資料)'!$AG206,'貼_小麦(市町村別・公表資料)'!BB$38:BB$216,0)),"-")</f>
        <v>-</v>
      </c>
      <c r="N319" t="str">
        <f>IFERROR(INDEX('貼_小麦(市町村別・公表資料)'!$AH$38:$AH$216,MATCH('貼_小麦(市町村別・公表資料)'!$AG206,'貼_小麦(市町村別・公表資料)'!BH$38:BH$216,0)),"-")</f>
        <v>-</v>
      </c>
      <c r="O319" t="str">
        <f>IFERROR(INDEX('貼_小麦(市町村別・公表資料)'!$AH$38:$AH$216,MATCH('貼_小麦(市町村別・公表資料)'!$AG206,'貼_小麦(市町村別・公表資料)'!BN$38:BN$216,0)),"-")</f>
        <v>-</v>
      </c>
      <c r="P319" t="str">
        <f>IFERROR(INDEX('貼_小麦(市町村別・公表資料)'!$AH$38:$AH$216,MATCH('貼_小麦(市町村別・公表資料)'!$AG206,'貼_小麦(市町村別・公表資料)'!BT$38:BT$216,0)),"-")</f>
        <v>-</v>
      </c>
      <c r="Q319" t="str">
        <f>IFERROR(INDEX('貼_小麦(市町村別・公表資料)'!$AH$38:$AH$216,MATCH('貼_小麦(市町村別・公表資料)'!$AG206,'貼_小麦(市町村別・公表資料)'!BZ$38:BZ$216,0)),"-")</f>
        <v>-</v>
      </c>
      <c r="R319" t="str">
        <f>IFERROR(INDEX('貼_小麦(市町村別・公表資料)'!$AH$38:$AH$216,MATCH('貼_小麦(市町村別・公表資料)'!$AG206,'貼_小麦(市町村別・公表資料)'!CF$38:CF$216,0)),"-")</f>
        <v>-</v>
      </c>
      <c r="S319" t="str">
        <f>IFERROR(INDEX('貼_大豆(市町村別・e-stat)'!$C$9:$C$187,MATCH('貼_大豆(市町村別・e-stat)'!$A177,'貼_大豆(市町村別・e-stat)'!J$9:J$187,0)),"-")</f>
        <v>-</v>
      </c>
      <c r="T319" t="str">
        <f>IFERROR(INDEX('貼_大豆(市町村別・e-stat)'!$C$9:$C$187,MATCH('貼_大豆(市町村別・e-stat)'!$A177,'貼_大豆(市町村別・e-stat)'!K$9:K$187,0)),"-")</f>
        <v>-</v>
      </c>
      <c r="U319" t="str">
        <f>IFERROR(INDEX('貼_大豆(市町村別・e-stat)'!$C$9:$C$187,MATCH('貼_大豆(市町村別・e-stat)'!$A177,'貼_大豆(市町村別・e-stat)'!L$9:L$187,0)),"-")</f>
        <v>-</v>
      </c>
      <c r="V319" t="str">
        <f>IFERROR(INDEX('貼_てんさい(市町村別・e-stat)'!$D$9:$D$187,MATCH('貼_てんさい(市町村別・e-stat)'!$A177,'貼_てんさい(市町村別・e-stat)'!K$9:K$187,0)),"-")</f>
        <v>-</v>
      </c>
      <c r="W319" t="str">
        <f>IFERROR(INDEX('貼_てんさい(市町村別・e-stat)'!$D$9:$D$187,MATCH('貼_てんさい(市町村別・e-stat)'!$A177,'貼_てんさい(市町村別・e-stat)'!L$9:L$187,0)),"-")</f>
        <v>-</v>
      </c>
      <c r="X319" t="str">
        <f>IFERROR(INDEX('貼_てんさい(市町村別・e-stat)'!$D$9:$D$187,MATCH('貼_てんさい(市町村別・e-stat)'!$A177,'貼_てんさい(市町村別・e-stat)'!M$9:M$187,0)),"-")</f>
        <v>-</v>
      </c>
      <c r="Y319" t="str">
        <f>IFERROR(INDEX('貼_そば(市町村別・e-stat)'!$D$9:$D$187,MATCH('貼_そば(市町村別・e-stat)'!$A177,'貼_そば(市町村別・e-stat)'!K$9:K$187,0)),"-")</f>
        <v>-</v>
      </c>
      <c r="Z319" t="str">
        <f>IFERROR(INDEX('貼_そば(市町村別・e-stat)'!$D$9:$D$187,MATCH('貼_そば(市町村別・e-stat)'!$A177,'貼_そば(市町村別・e-stat)'!L$9:L$187,0)),"-")</f>
        <v>-</v>
      </c>
      <c r="AA319" t="str">
        <f>IFERROR(INDEX('貼_そば(市町村別・e-stat)'!$D$9:$D$187,MATCH('貼_そば(市町村別・e-stat)'!$A177,'貼_そば(市町村別・e-stat)'!M$9:M$187,0)),"-")</f>
        <v>-</v>
      </c>
      <c r="AB319" t="str">
        <f>IFERROR(INDEX('貼_ばれいしょ(市町村別・公表資料)'!$M$16:$M$194,MATCH('貼_ばれいしょ(市町村別・公表資料)'!$L184,'貼_ばれいしょ(市町村別・公表資料)'!O$16:O$194,0)),"-")</f>
        <v>-</v>
      </c>
      <c r="AC319" t="str">
        <f>IFERROR(INDEX('貼_ばれいしょ(市町村別・公表資料)'!$M$16:$M$194,MATCH('貼_ばれいしょ(市町村別・公表資料)'!$L184,'貼_ばれいしょ(市町村別・公表資料)'!U$16:U$194,0)),"-")</f>
        <v>-</v>
      </c>
      <c r="AD319" t="str">
        <f>IFERROR(INDEX('貼_ばれいしょ(市町村別・公表資料)'!$M$16:$M$194,MATCH('貼_ばれいしょ(市町村別・公表資料)'!$L184,'貼_ばれいしょ(市町村別・公表資料)'!AA$16:AA$194,0)),"-")</f>
        <v>-</v>
      </c>
      <c r="AE319" t="str">
        <f>IFERROR(INDEX('貼_なたね(市町村別・e-stat)'!$D$9:$D$187,MATCH('貼_なたね(市町村別・e-stat)'!$A177,'貼_なたね(市町村別・e-stat)'!K$9:K$187,0)),"-")</f>
        <v>-</v>
      </c>
      <c r="AF319" t="str">
        <f>IFERROR(INDEX('貼_なたね(市町村別・e-stat)'!$D$9:$D$187,MATCH('貼_なたね(市町村別・e-stat)'!$A177,'貼_なたね(市町村別・e-stat)'!L$9:L$187,0)),"-")</f>
        <v>-</v>
      </c>
      <c r="AG319" t="str">
        <f>IFERROR(INDEX('貼_なたね(市町村別・e-stat)'!$D$9:$D$187,MATCH('貼_なたね(市町村別・e-stat)'!$A177,'貼_なたね(市町村別・e-stat)'!M$9:M$187,0)),"-")</f>
        <v>-</v>
      </c>
    </row>
    <row r="320" spans="3:33">
      <c r="C320">
        <v>170</v>
      </c>
      <c r="D320" t="str">
        <f>IFERROR(INDEX('貼_耕地面積(市町村別・e-stat)'!$D$9:$D$187,MATCH('貼_耕地面積(市町村別・e-stat)'!$A178,'貼_耕地面積(市町村別・e-stat)'!K$9:K$187,0)),"-")</f>
        <v>小樽市</v>
      </c>
      <c r="E320" t="str">
        <f>IFERROR(INDEX('貼_耕地面積(市町村別・e-stat)'!$D$9:$D$187,MATCH('貼_耕地面積(市町村別・e-stat)'!$A178,'貼_耕地面積(市町村別・e-stat)'!L$9:L$187,0)),"-")</f>
        <v>-</v>
      </c>
      <c r="F320" t="str">
        <f>IFERROR(INDEX('貼_耕地面積(市町村別・e-stat)'!$D$9:$D$187,MATCH('貼_耕地面積(市町村別・e-stat)'!$A178,'貼_耕地面積(市町村別・e-stat)'!M$9:M$187,0)),"-")</f>
        <v>赤平市</v>
      </c>
      <c r="G320" t="str">
        <f>IFERROR(INDEX('貼_水稲(市町村別・e-stat)'!$D$9:$D$187,MATCH('貼_水稲(市町村別・e-stat)'!$A178,'貼_水稲(市町村別・e-stat)'!I$9:I$187,0)),"-")</f>
        <v>-</v>
      </c>
      <c r="H320" t="str">
        <f>IFERROR(INDEX('貼_水稲(市町村別・e-stat)'!$D$9:$D$187,MATCH('貼_水稲(市町村別・e-stat)'!$A178,'貼_水稲(市町村別・e-stat)'!J$9:J$187,0)),"-")</f>
        <v>-</v>
      </c>
      <c r="I320" t="str">
        <f>IFERROR(INDEX('貼_水稲(市町村別・e-stat)'!$D$9:$D$187,MATCH('貼_水稲(市町村別・e-stat)'!$A178,'貼_水稲(市町村別・e-stat)'!K$9:K$187,0)),"-")</f>
        <v>-</v>
      </c>
      <c r="J320" t="str">
        <f>IFERROR(INDEX('貼_小麦(市町村別・e-stat)'!$D$9:$D$187,MATCH('貼_小麦(市町村別・e-stat)'!$A178,'貼_小麦(市町村別・e-stat)'!Z$9:Z$187,0)),"-")</f>
        <v>-</v>
      </c>
      <c r="K320" t="str">
        <f>IFERROR(INDEX('貼_小麦(市町村別・e-stat)'!$D$9:$D$187,MATCH('貼_小麦(市町村別・e-stat)'!$A178,'貼_小麦(市町村別・e-stat)'!AA$9:AA$187,0)),"-")</f>
        <v>-</v>
      </c>
      <c r="L320" t="str">
        <f>IFERROR(INDEX('貼_小麦(市町村別・e-stat)'!$D$9:$D$187,MATCH('貼_小麦(市町村別・e-stat)'!$A178,'貼_小麦(市町村別・e-stat)'!AB$9:AB$187,0)),"-")</f>
        <v>-</v>
      </c>
      <c r="M320" t="str">
        <f>IFERROR(INDEX('貼_小麦(市町村別・公表資料)'!$AH$38:$AH$216,MATCH('貼_小麦(市町村別・公表資料)'!$AG207,'貼_小麦(市町村別・公表資料)'!BB$38:BB$216,0)),"-")</f>
        <v>-</v>
      </c>
      <c r="N320" t="str">
        <f>IFERROR(INDEX('貼_小麦(市町村別・公表資料)'!$AH$38:$AH$216,MATCH('貼_小麦(市町村別・公表資料)'!$AG207,'貼_小麦(市町村別・公表資料)'!BH$38:BH$216,0)),"-")</f>
        <v>-</v>
      </c>
      <c r="O320" t="str">
        <f>IFERROR(INDEX('貼_小麦(市町村別・公表資料)'!$AH$38:$AH$216,MATCH('貼_小麦(市町村別・公表資料)'!$AG207,'貼_小麦(市町村別・公表資料)'!BN$38:BN$216,0)),"-")</f>
        <v>-</v>
      </c>
      <c r="P320" t="str">
        <f>IFERROR(INDEX('貼_小麦(市町村別・公表資料)'!$AH$38:$AH$216,MATCH('貼_小麦(市町村別・公表資料)'!$AG207,'貼_小麦(市町村別・公表資料)'!BT$38:BT$216,0)),"-")</f>
        <v>-</v>
      </c>
      <c r="Q320" t="str">
        <f>IFERROR(INDEX('貼_小麦(市町村別・公表資料)'!$AH$38:$AH$216,MATCH('貼_小麦(市町村別・公表資料)'!$AG207,'貼_小麦(市町村別・公表資料)'!BZ$38:BZ$216,0)),"-")</f>
        <v>-</v>
      </c>
      <c r="R320" t="str">
        <f>IFERROR(INDEX('貼_小麦(市町村別・公表資料)'!$AH$38:$AH$216,MATCH('貼_小麦(市町村別・公表資料)'!$AG207,'貼_小麦(市町村別・公表資料)'!CF$38:CF$216,0)),"-")</f>
        <v>-</v>
      </c>
      <c r="S320" t="str">
        <f>IFERROR(INDEX('貼_大豆(市町村別・e-stat)'!$C$9:$C$187,MATCH('貼_大豆(市町村別・e-stat)'!$A178,'貼_大豆(市町村別・e-stat)'!J$9:J$187,0)),"-")</f>
        <v>-</v>
      </c>
      <c r="T320" t="str">
        <f>IFERROR(INDEX('貼_大豆(市町村別・e-stat)'!$C$9:$C$187,MATCH('貼_大豆(市町村別・e-stat)'!$A178,'貼_大豆(市町村別・e-stat)'!K$9:K$187,0)),"-")</f>
        <v>-</v>
      </c>
      <c r="U320" t="str">
        <f>IFERROR(INDEX('貼_大豆(市町村別・e-stat)'!$C$9:$C$187,MATCH('貼_大豆(市町村別・e-stat)'!$A178,'貼_大豆(市町村別・e-stat)'!L$9:L$187,0)),"-")</f>
        <v>-</v>
      </c>
      <c r="V320" t="str">
        <f>IFERROR(INDEX('貼_てんさい(市町村別・e-stat)'!$D$9:$D$187,MATCH('貼_てんさい(市町村別・e-stat)'!$A178,'貼_てんさい(市町村別・e-stat)'!K$9:K$187,0)),"-")</f>
        <v>-</v>
      </c>
      <c r="W320" t="str">
        <f>IFERROR(INDEX('貼_てんさい(市町村別・e-stat)'!$D$9:$D$187,MATCH('貼_てんさい(市町村別・e-stat)'!$A178,'貼_てんさい(市町村別・e-stat)'!L$9:L$187,0)),"-")</f>
        <v>-</v>
      </c>
      <c r="X320" t="str">
        <f>IFERROR(INDEX('貼_てんさい(市町村別・e-stat)'!$D$9:$D$187,MATCH('貼_てんさい(市町村別・e-stat)'!$A178,'貼_てんさい(市町村別・e-stat)'!M$9:M$187,0)),"-")</f>
        <v>-</v>
      </c>
      <c r="Y320" t="str">
        <f>IFERROR(INDEX('貼_そば(市町村別・e-stat)'!$D$9:$D$187,MATCH('貼_そば(市町村別・e-stat)'!$A178,'貼_そば(市町村別・e-stat)'!K$9:K$187,0)),"-")</f>
        <v>-</v>
      </c>
      <c r="Z320" t="str">
        <f>IFERROR(INDEX('貼_そば(市町村別・e-stat)'!$D$9:$D$187,MATCH('貼_そば(市町村別・e-stat)'!$A178,'貼_そば(市町村別・e-stat)'!L$9:L$187,0)),"-")</f>
        <v>-</v>
      </c>
      <c r="AA320" t="str">
        <f>IFERROR(INDEX('貼_そば(市町村別・e-stat)'!$D$9:$D$187,MATCH('貼_そば(市町村別・e-stat)'!$A178,'貼_そば(市町村別・e-stat)'!M$9:M$187,0)),"-")</f>
        <v>-</v>
      </c>
      <c r="AB320" t="str">
        <f>IFERROR(INDEX('貼_ばれいしょ(市町村別・公表資料)'!$M$16:$M$194,MATCH('貼_ばれいしょ(市町村別・公表資料)'!$L185,'貼_ばれいしょ(市町村別・公表資料)'!O$16:O$194,0)),"-")</f>
        <v>-</v>
      </c>
      <c r="AC320" t="str">
        <f>IFERROR(INDEX('貼_ばれいしょ(市町村別・公表資料)'!$M$16:$M$194,MATCH('貼_ばれいしょ(市町村別・公表資料)'!$L185,'貼_ばれいしょ(市町村別・公表資料)'!U$16:U$194,0)),"-")</f>
        <v>-</v>
      </c>
      <c r="AD320" t="str">
        <f>IFERROR(INDEX('貼_ばれいしょ(市町村別・公表資料)'!$M$16:$M$194,MATCH('貼_ばれいしょ(市町村別・公表資料)'!$L185,'貼_ばれいしょ(市町村別・公表資料)'!AA$16:AA$194,0)),"-")</f>
        <v>-</v>
      </c>
      <c r="AE320" t="str">
        <f>IFERROR(INDEX('貼_なたね(市町村別・e-stat)'!$D$9:$D$187,MATCH('貼_なたね(市町村別・e-stat)'!$A178,'貼_なたね(市町村別・e-stat)'!K$9:K$187,0)),"-")</f>
        <v>-</v>
      </c>
      <c r="AF320" t="str">
        <f>IFERROR(INDEX('貼_なたね(市町村別・e-stat)'!$D$9:$D$187,MATCH('貼_なたね(市町村別・e-stat)'!$A178,'貼_なたね(市町村別・e-stat)'!L$9:L$187,0)),"-")</f>
        <v>-</v>
      </c>
      <c r="AG320" t="str">
        <f>IFERROR(INDEX('貼_なたね(市町村別・e-stat)'!$D$9:$D$187,MATCH('貼_なたね(市町村別・e-stat)'!$A178,'貼_なたね(市町村別・e-stat)'!M$9:M$187,0)),"-")</f>
        <v>-</v>
      </c>
    </row>
    <row r="321" spans="3:33">
      <c r="C321">
        <v>171</v>
      </c>
      <c r="D321" t="str">
        <f>IFERROR(INDEX('貼_耕地面積(市町村別・e-stat)'!$D$9:$D$187,MATCH('貼_耕地面積(市町村別・e-stat)'!$A179,'貼_耕地面積(市町村別・e-stat)'!K$9:K$187,0)),"-")</f>
        <v>福島町</v>
      </c>
      <c r="E321" t="str">
        <f>IFERROR(INDEX('貼_耕地面積(市町村別・e-stat)'!$D$9:$D$187,MATCH('貼_耕地面積(市町村別・e-stat)'!$A179,'貼_耕地面積(市町村別・e-stat)'!L$9:L$187,0)),"-")</f>
        <v>-</v>
      </c>
      <c r="F321" t="str">
        <f>IFERROR(INDEX('貼_耕地面積(市町村別・e-stat)'!$D$9:$D$187,MATCH('貼_耕地面積(市町村別・e-stat)'!$A179,'貼_耕地面積(市町村別・e-stat)'!M$9:M$187,0)),"-")</f>
        <v>福島町</v>
      </c>
      <c r="G321" t="str">
        <f>IFERROR(INDEX('貼_水稲(市町村別・e-stat)'!$D$9:$D$187,MATCH('貼_水稲(市町村別・e-stat)'!$A179,'貼_水稲(市町村別・e-stat)'!I$9:I$187,0)),"-")</f>
        <v>-</v>
      </c>
      <c r="H321" t="str">
        <f>IFERROR(INDEX('貼_水稲(市町村別・e-stat)'!$D$9:$D$187,MATCH('貼_水稲(市町村別・e-stat)'!$A179,'貼_水稲(市町村別・e-stat)'!J$9:J$187,0)),"-")</f>
        <v>-</v>
      </c>
      <c r="I321" t="str">
        <f>IFERROR(INDEX('貼_水稲(市町村別・e-stat)'!$D$9:$D$187,MATCH('貼_水稲(市町村別・e-stat)'!$A179,'貼_水稲(市町村別・e-stat)'!K$9:K$187,0)),"-")</f>
        <v>-</v>
      </c>
      <c r="J321" t="str">
        <f>IFERROR(INDEX('貼_小麦(市町村別・e-stat)'!$D$9:$D$187,MATCH('貼_小麦(市町村別・e-stat)'!$A179,'貼_小麦(市町村別・e-stat)'!Z$9:Z$187,0)),"-")</f>
        <v>-</v>
      </c>
      <c r="K321" t="str">
        <f>IFERROR(INDEX('貼_小麦(市町村別・e-stat)'!$D$9:$D$187,MATCH('貼_小麦(市町村別・e-stat)'!$A179,'貼_小麦(市町村別・e-stat)'!AA$9:AA$187,0)),"-")</f>
        <v>-</v>
      </c>
      <c r="L321" t="str">
        <f>IFERROR(INDEX('貼_小麦(市町村別・e-stat)'!$D$9:$D$187,MATCH('貼_小麦(市町村別・e-stat)'!$A179,'貼_小麦(市町村別・e-stat)'!AB$9:AB$187,0)),"-")</f>
        <v>-</v>
      </c>
      <c r="M321" t="str">
        <f>IFERROR(INDEX('貼_小麦(市町村別・公表資料)'!$AH$38:$AH$216,MATCH('貼_小麦(市町村別・公表資料)'!$AG208,'貼_小麦(市町村別・公表資料)'!BB$38:BB$216,0)),"-")</f>
        <v>-</v>
      </c>
      <c r="N321" t="str">
        <f>IFERROR(INDEX('貼_小麦(市町村別・公表資料)'!$AH$38:$AH$216,MATCH('貼_小麦(市町村別・公表資料)'!$AG208,'貼_小麦(市町村別・公表資料)'!BH$38:BH$216,0)),"-")</f>
        <v>-</v>
      </c>
      <c r="O321" t="str">
        <f>IFERROR(INDEX('貼_小麦(市町村別・公表資料)'!$AH$38:$AH$216,MATCH('貼_小麦(市町村別・公表資料)'!$AG208,'貼_小麦(市町村別・公表資料)'!BN$38:BN$216,0)),"-")</f>
        <v>-</v>
      </c>
      <c r="P321" t="str">
        <f>IFERROR(INDEX('貼_小麦(市町村別・公表資料)'!$AH$38:$AH$216,MATCH('貼_小麦(市町村別・公表資料)'!$AG208,'貼_小麦(市町村別・公表資料)'!BT$38:BT$216,0)),"-")</f>
        <v>-</v>
      </c>
      <c r="Q321" t="str">
        <f>IFERROR(INDEX('貼_小麦(市町村別・公表資料)'!$AH$38:$AH$216,MATCH('貼_小麦(市町村別・公表資料)'!$AG208,'貼_小麦(市町村別・公表資料)'!BZ$38:BZ$216,0)),"-")</f>
        <v>-</v>
      </c>
      <c r="R321" t="str">
        <f>IFERROR(INDEX('貼_小麦(市町村別・公表資料)'!$AH$38:$AH$216,MATCH('貼_小麦(市町村別・公表資料)'!$AG208,'貼_小麦(市町村別・公表資料)'!CF$38:CF$216,0)),"-")</f>
        <v>-</v>
      </c>
      <c r="S321" t="str">
        <f>IFERROR(INDEX('貼_大豆(市町村別・e-stat)'!$C$9:$C$187,MATCH('貼_大豆(市町村別・e-stat)'!$A179,'貼_大豆(市町村別・e-stat)'!J$9:J$187,0)),"-")</f>
        <v>-</v>
      </c>
      <c r="T321" t="str">
        <f>IFERROR(INDEX('貼_大豆(市町村別・e-stat)'!$C$9:$C$187,MATCH('貼_大豆(市町村別・e-stat)'!$A179,'貼_大豆(市町村別・e-stat)'!K$9:K$187,0)),"-")</f>
        <v>-</v>
      </c>
      <c r="U321" t="str">
        <f>IFERROR(INDEX('貼_大豆(市町村別・e-stat)'!$C$9:$C$187,MATCH('貼_大豆(市町村別・e-stat)'!$A179,'貼_大豆(市町村別・e-stat)'!L$9:L$187,0)),"-")</f>
        <v>-</v>
      </c>
      <c r="V321" t="str">
        <f>IFERROR(INDEX('貼_てんさい(市町村別・e-stat)'!$D$9:$D$187,MATCH('貼_てんさい(市町村別・e-stat)'!$A179,'貼_てんさい(市町村別・e-stat)'!K$9:K$187,0)),"-")</f>
        <v>-</v>
      </c>
      <c r="W321" t="str">
        <f>IFERROR(INDEX('貼_てんさい(市町村別・e-stat)'!$D$9:$D$187,MATCH('貼_てんさい(市町村別・e-stat)'!$A179,'貼_てんさい(市町村別・e-stat)'!L$9:L$187,0)),"-")</f>
        <v>-</v>
      </c>
      <c r="X321" t="str">
        <f>IFERROR(INDEX('貼_てんさい(市町村別・e-stat)'!$D$9:$D$187,MATCH('貼_てんさい(市町村別・e-stat)'!$A179,'貼_てんさい(市町村別・e-stat)'!M$9:M$187,0)),"-")</f>
        <v>-</v>
      </c>
      <c r="Y321" t="str">
        <f>IFERROR(INDEX('貼_そば(市町村別・e-stat)'!$D$9:$D$187,MATCH('貼_そば(市町村別・e-stat)'!$A179,'貼_そば(市町村別・e-stat)'!K$9:K$187,0)),"-")</f>
        <v>-</v>
      </c>
      <c r="Z321" t="str">
        <f>IFERROR(INDEX('貼_そば(市町村別・e-stat)'!$D$9:$D$187,MATCH('貼_そば(市町村別・e-stat)'!$A179,'貼_そば(市町村別・e-stat)'!L$9:L$187,0)),"-")</f>
        <v>-</v>
      </c>
      <c r="AA321" t="str">
        <f>IFERROR(INDEX('貼_そば(市町村別・e-stat)'!$D$9:$D$187,MATCH('貼_そば(市町村別・e-stat)'!$A179,'貼_そば(市町村別・e-stat)'!M$9:M$187,0)),"-")</f>
        <v>-</v>
      </c>
      <c r="AB321" t="str">
        <f>IFERROR(INDEX('貼_ばれいしょ(市町村別・公表資料)'!$M$16:$M$194,MATCH('貼_ばれいしょ(市町村別・公表資料)'!$L186,'貼_ばれいしょ(市町村別・公表資料)'!O$16:O$194,0)),"-")</f>
        <v>-</v>
      </c>
      <c r="AC321" t="str">
        <f>IFERROR(INDEX('貼_ばれいしょ(市町村別・公表資料)'!$M$16:$M$194,MATCH('貼_ばれいしょ(市町村別・公表資料)'!$L186,'貼_ばれいしょ(市町村別・公表資料)'!U$16:U$194,0)),"-")</f>
        <v>-</v>
      </c>
      <c r="AD321" t="str">
        <f>IFERROR(INDEX('貼_ばれいしょ(市町村別・公表資料)'!$M$16:$M$194,MATCH('貼_ばれいしょ(市町村別・公表資料)'!$L186,'貼_ばれいしょ(市町村別・公表資料)'!AA$16:AA$194,0)),"-")</f>
        <v>-</v>
      </c>
      <c r="AE321" t="str">
        <f>IFERROR(INDEX('貼_なたね(市町村別・e-stat)'!$D$9:$D$187,MATCH('貼_なたね(市町村別・e-stat)'!$A179,'貼_なたね(市町村別・e-stat)'!K$9:K$187,0)),"-")</f>
        <v>-</v>
      </c>
      <c r="AF321" t="str">
        <f>IFERROR(INDEX('貼_なたね(市町村別・e-stat)'!$D$9:$D$187,MATCH('貼_なたね(市町村別・e-stat)'!$A179,'貼_なたね(市町村別・e-stat)'!L$9:L$187,0)),"-")</f>
        <v>-</v>
      </c>
      <c r="AG321" t="str">
        <f>IFERROR(INDEX('貼_なたね(市町村別・e-stat)'!$D$9:$D$187,MATCH('貼_なたね(市町村別・e-stat)'!$A179,'貼_なたね(市町村別・e-stat)'!M$9:M$187,0)),"-")</f>
        <v>-</v>
      </c>
    </row>
    <row r="322" spans="3:33">
      <c r="C322">
        <v>172</v>
      </c>
      <c r="D322" t="str">
        <f>IFERROR(INDEX('貼_耕地面積(市町村別・e-stat)'!$D$9:$D$187,MATCH('貼_耕地面積(市町村別・e-stat)'!$A180,'貼_耕地面積(市町村別・e-stat)'!K$9:K$187,0)),"-")</f>
        <v>古平町</v>
      </c>
      <c r="E322" t="str">
        <f>IFERROR(INDEX('貼_耕地面積(市町村別・e-stat)'!$D$9:$D$187,MATCH('貼_耕地面積(市町村別・e-stat)'!$A180,'貼_耕地面積(市町村別・e-stat)'!L$9:L$187,0)),"-")</f>
        <v>-</v>
      </c>
      <c r="F322" t="str">
        <f>IFERROR(INDEX('貼_耕地面積(市町村別・e-stat)'!$D$9:$D$187,MATCH('貼_耕地面積(市町村別・e-stat)'!$A180,'貼_耕地面積(市町村別・e-stat)'!M$9:M$187,0)),"-")</f>
        <v>古平町</v>
      </c>
      <c r="G322" t="str">
        <f>IFERROR(INDEX('貼_水稲(市町村別・e-stat)'!$D$9:$D$187,MATCH('貼_水稲(市町村別・e-stat)'!$A180,'貼_水稲(市町村別・e-stat)'!I$9:I$187,0)),"-")</f>
        <v>-</v>
      </c>
      <c r="H322" t="str">
        <f>IFERROR(INDEX('貼_水稲(市町村別・e-stat)'!$D$9:$D$187,MATCH('貼_水稲(市町村別・e-stat)'!$A180,'貼_水稲(市町村別・e-stat)'!J$9:J$187,0)),"-")</f>
        <v>-</v>
      </c>
      <c r="I322" t="str">
        <f>IFERROR(INDEX('貼_水稲(市町村別・e-stat)'!$D$9:$D$187,MATCH('貼_水稲(市町村別・e-stat)'!$A180,'貼_水稲(市町村別・e-stat)'!K$9:K$187,0)),"-")</f>
        <v>-</v>
      </c>
      <c r="J322" t="str">
        <f>IFERROR(INDEX('貼_小麦(市町村別・e-stat)'!$D$9:$D$187,MATCH('貼_小麦(市町村別・e-stat)'!$A180,'貼_小麦(市町村別・e-stat)'!Z$9:Z$187,0)),"-")</f>
        <v>-</v>
      </c>
      <c r="K322" t="str">
        <f>IFERROR(INDEX('貼_小麦(市町村別・e-stat)'!$D$9:$D$187,MATCH('貼_小麦(市町村別・e-stat)'!$A180,'貼_小麦(市町村別・e-stat)'!AA$9:AA$187,0)),"-")</f>
        <v>-</v>
      </c>
      <c r="L322" t="str">
        <f>IFERROR(INDEX('貼_小麦(市町村別・e-stat)'!$D$9:$D$187,MATCH('貼_小麦(市町村別・e-stat)'!$A180,'貼_小麦(市町村別・e-stat)'!AB$9:AB$187,0)),"-")</f>
        <v>-</v>
      </c>
      <c r="M322" t="str">
        <f>IFERROR(INDEX('貼_小麦(市町村別・公表資料)'!$AH$38:$AH$216,MATCH('貼_小麦(市町村別・公表資料)'!$AG209,'貼_小麦(市町村別・公表資料)'!BB$38:BB$216,0)),"-")</f>
        <v>-</v>
      </c>
      <c r="N322" t="str">
        <f>IFERROR(INDEX('貼_小麦(市町村別・公表資料)'!$AH$38:$AH$216,MATCH('貼_小麦(市町村別・公表資料)'!$AG209,'貼_小麦(市町村別・公表資料)'!BH$38:BH$216,0)),"-")</f>
        <v>-</v>
      </c>
      <c r="O322" t="str">
        <f>IFERROR(INDEX('貼_小麦(市町村別・公表資料)'!$AH$38:$AH$216,MATCH('貼_小麦(市町村別・公表資料)'!$AG209,'貼_小麦(市町村別・公表資料)'!BN$38:BN$216,0)),"-")</f>
        <v>-</v>
      </c>
      <c r="P322" t="str">
        <f>IFERROR(INDEX('貼_小麦(市町村別・公表資料)'!$AH$38:$AH$216,MATCH('貼_小麦(市町村別・公表資料)'!$AG209,'貼_小麦(市町村別・公表資料)'!BT$38:BT$216,0)),"-")</f>
        <v>-</v>
      </c>
      <c r="Q322" t="str">
        <f>IFERROR(INDEX('貼_小麦(市町村別・公表資料)'!$AH$38:$AH$216,MATCH('貼_小麦(市町村別・公表資料)'!$AG209,'貼_小麦(市町村別・公表資料)'!BZ$38:BZ$216,0)),"-")</f>
        <v>-</v>
      </c>
      <c r="R322" t="str">
        <f>IFERROR(INDEX('貼_小麦(市町村別・公表資料)'!$AH$38:$AH$216,MATCH('貼_小麦(市町村別・公表資料)'!$AG209,'貼_小麦(市町村別・公表資料)'!CF$38:CF$216,0)),"-")</f>
        <v>-</v>
      </c>
      <c r="S322" t="str">
        <f>IFERROR(INDEX('貼_大豆(市町村別・e-stat)'!$C$9:$C$187,MATCH('貼_大豆(市町村別・e-stat)'!$A180,'貼_大豆(市町村別・e-stat)'!J$9:J$187,0)),"-")</f>
        <v>-</v>
      </c>
      <c r="T322" t="str">
        <f>IFERROR(INDEX('貼_大豆(市町村別・e-stat)'!$C$9:$C$187,MATCH('貼_大豆(市町村別・e-stat)'!$A180,'貼_大豆(市町村別・e-stat)'!K$9:K$187,0)),"-")</f>
        <v>-</v>
      </c>
      <c r="U322" t="str">
        <f>IFERROR(INDEX('貼_大豆(市町村別・e-stat)'!$C$9:$C$187,MATCH('貼_大豆(市町村別・e-stat)'!$A180,'貼_大豆(市町村別・e-stat)'!L$9:L$187,0)),"-")</f>
        <v>-</v>
      </c>
      <c r="V322" t="str">
        <f>IFERROR(INDEX('貼_てんさい(市町村別・e-stat)'!$D$9:$D$187,MATCH('貼_てんさい(市町村別・e-stat)'!$A180,'貼_てんさい(市町村別・e-stat)'!K$9:K$187,0)),"-")</f>
        <v>-</v>
      </c>
      <c r="W322" t="str">
        <f>IFERROR(INDEX('貼_てんさい(市町村別・e-stat)'!$D$9:$D$187,MATCH('貼_てんさい(市町村別・e-stat)'!$A180,'貼_てんさい(市町村別・e-stat)'!L$9:L$187,0)),"-")</f>
        <v>-</v>
      </c>
      <c r="X322" t="str">
        <f>IFERROR(INDEX('貼_てんさい(市町村別・e-stat)'!$D$9:$D$187,MATCH('貼_てんさい(市町村別・e-stat)'!$A180,'貼_てんさい(市町村別・e-stat)'!M$9:M$187,0)),"-")</f>
        <v>-</v>
      </c>
      <c r="Y322" t="str">
        <f>IFERROR(INDEX('貼_そば(市町村別・e-stat)'!$D$9:$D$187,MATCH('貼_そば(市町村別・e-stat)'!$A180,'貼_そば(市町村別・e-stat)'!K$9:K$187,0)),"-")</f>
        <v>-</v>
      </c>
      <c r="Z322" t="str">
        <f>IFERROR(INDEX('貼_そば(市町村別・e-stat)'!$D$9:$D$187,MATCH('貼_そば(市町村別・e-stat)'!$A180,'貼_そば(市町村別・e-stat)'!L$9:L$187,0)),"-")</f>
        <v>-</v>
      </c>
      <c r="AA322" t="str">
        <f>IFERROR(INDEX('貼_そば(市町村別・e-stat)'!$D$9:$D$187,MATCH('貼_そば(市町村別・e-stat)'!$A180,'貼_そば(市町村別・e-stat)'!M$9:M$187,0)),"-")</f>
        <v>-</v>
      </c>
      <c r="AB322" t="str">
        <f>IFERROR(INDEX('貼_ばれいしょ(市町村別・公表資料)'!$M$16:$M$194,MATCH('貼_ばれいしょ(市町村別・公表資料)'!$L187,'貼_ばれいしょ(市町村別・公表資料)'!O$16:O$194,0)),"-")</f>
        <v>-</v>
      </c>
      <c r="AC322" t="str">
        <f>IFERROR(INDEX('貼_ばれいしょ(市町村別・公表資料)'!$M$16:$M$194,MATCH('貼_ばれいしょ(市町村別・公表資料)'!$L187,'貼_ばれいしょ(市町村別・公表資料)'!U$16:U$194,0)),"-")</f>
        <v>-</v>
      </c>
      <c r="AD322" t="str">
        <f>IFERROR(INDEX('貼_ばれいしょ(市町村別・公表資料)'!$M$16:$M$194,MATCH('貼_ばれいしょ(市町村別・公表資料)'!$L187,'貼_ばれいしょ(市町村別・公表資料)'!AA$16:AA$194,0)),"-")</f>
        <v>-</v>
      </c>
      <c r="AE322" t="str">
        <f>IFERROR(INDEX('貼_なたね(市町村別・e-stat)'!$D$9:$D$187,MATCH('貼_なたね(市町村別・e-stat)'!$A180,'貼_なたね(市町村別・e-stat)'!K$9:K$187,0)),"-")</f>
        <v>-</v>
      </c>
      <c r="AF322" t="str">
        <f>IFERROR(INDEX('貼_なたね(市町村別・e-stat)'!$D$9:$D$187,MATCH('貼_なたね(市町村別・e-stat)'!$A180,'貼_なたね(市町村別・e-stat)'!L$9:L$187,0)),"-")</f>
        <v>-</v>
      </c>
      <c r="AG322" t="str">
        <f>IFERROR(INDEX('貼_なたね(市町村別・e-stat)'!$D$9:$D$187,MATCH('貼_なたね(市町村別・e-stat)'!$A180,'貼_なたね(市町村別・e-stat)'!M$9:M$187,0)),"-")</f>
        <v>-</v>
      </c>
    </row>
    <row r="323" spans="3:33">
      <c r="C323">
        <v>173</v>
      </c>
      <c r="D323" t="str">
        <f>IFERROR(INDEX('貼_耕地面積(市町村別・e-stat)'!$D$9:$D$187,MATCH('貼_耕地面積(市町村別・e-stat)'!$A181,'貼_耕地面積(市町村別・e-stat)'!K$9:K$187,0)),"-")</f>
        <v>歌志内市</v>
      </c>
      <c r="E323" t="str">
        <f>IFERROR(INDEX('貼_耕地面積(市町村別・e-stat)'!$D$9:$D$187,MATCH('貼_耕地面積(市町村別・e-stat)'!$A181,'貼_耕地面積(市町村別・e-stat)'!L$9:L$187,0)),"-")</f>
        <v>-</v>
      </c>
      <c r="F323" t="str">
        <f>IFERROR(INDEX('貼_耕地面積(市町村別・e-stat)'!$D$9:$D$187,MATCH('貼_耕地面積(市町村別・e-stat)'!$A181,'貼_耕地面積(市町村別・e-stat)'!M$9:M$187,0)),"-")</f>
        <v>歌志内市</v>
      </c>
      <c r="G323" t="str">
        <f>IFERROR(INDEX('貼_水稲(市町村別・e-stat)'!$D$9:$D$187,MATCH('貼_水稲(市町村別・e-stat)'!$A181,'貼_水稲(市町村別・e-stat)'!I$9:I$187,0)),"-")</f>
        <v>-</v>
      </c>
      <c r="H323" t="str">
        <f>IFERROR(INDEX('貼_水稲(市町村別・e-stat)'!$D$9:$D$187,MATCH('貼_水稲(市町村別・e-stat)'!$A181,'貼_水稲(市町村別・e-stat)'!J$9:J$187,0)),"-")</f>
        <v>-</v>
      </c>
      <c r="I323" t="str">
        <f>IFERROR(INDEX('貼_水稲(市町村別・e-stat)'!$D$9:$D$187,MATCH('貼_水稲(市町村別・e-stat)'!$A181,'貼_水稲(市町村別・e-stat)'!K$9:K$187,0)),"-")</f>
        <v>-</v>
      </c>
      <c r="J323" t="str">
        <f>IFERROR(INDEX('貼_小麦(市町村別・e-stat)'!$D$9:$D$187,MATCH('貼_小麦(市町村別・e-stat)'!$A181,'貼_小麦(市町村別・e-stat)'!Z$9:Z$187,0)),"-")</f>
        <v>-</v>
      </c>
      <c r="K323" t="str">
        <f>IFERROR(INDEX('貼_小麦(市町村別・e-stat)'!$D$9:$D$187,MATCH('貼_小麦(市町村別・e-stat)'!$A181,'貼_小麦(市町村別・e-stat)'!AA$9:AA$187,0)),"-")</f>
        <v>-</v>
      </c>
      <c r="L323" t="str">
        <f>IFERROR(INDEX('貼_小麦(市町村別・e-stat)'!$D$9:$D$187,MATCH('貼_小麦(市町村別・e-stat)'!$A181,'貼_小麦(市町村別・e-stat)'!AB$9:AB$187,0)),"-")</f>
        <v>-</v>
      </c>
      <c r="M323" t="str">
        <f>IFERROR(INDEX('貼_小麦(市町村別・公表資料)'!$AH$38:$AH$216,MATCH('貼_小麦(市町村別・公表資料)'!$AG210,'貼_小麦(市町村別・公表資料)'!BB$38:BB$216,0)),"-")</f>
        <v>-</v>
      </c>
      <c r="N323" t="str">
        <f>IFERROR(INDEX('貼_小麦(市町村別・公表資料)'!$AH$38:$AH$216,MATCH('貼_小麦(市町村別・公表資料)'!$AG210,'貼_小麦(市町村別・公表資料)'!BH$38:BH$216,0)),"-")</f>
        <v>-</v>
      </c>
      <c r="O323" t="str">
        <f>IFERROR(INDEX('貼_小麦(市町村別・公表資料)'!$AH$38:$AH$216,MATCH('貼_小麦(市町村別・公表資料)'!$AG210,'貼_小麦(市町村別・公表資料)'!BN$38:BN$216,0)),"-")</f>
        <v>-</v>
      </c>
      <c r="P323" t="str">
        <f>IFERROR(INDEX('貼_小麦(市町村別・公表資料)'!$AH$38:$AH$216,MATCH('貼_小麦(市町村別・公表資料)'!$AG210,'貼_小麦(市町村別・公表資料)'!BT$38:BT$216,0)),"-")</f>
        <v>-</v>
      </c>
      <c r="Q323" t="str">
        <f>IFERROR(INDEX('貼_小麦(市町村別・公表資料)'!$AH$38:$AH$216,MATCH('貼_小麦(市町村別・公表資料)'!$AG210,'貼_小麦(市町村別・公表資料)'!BZ$38:BZ$216,0)),"-")</f>
        <v>-</v>
      </c>
      <c r="R323" t="str">
        <f>IFERROR(INDEX('貼_小麦(市町村別・公表資料)'!$AH$38:$AH$216,MATCH('貼_小麦(市町村別・公表資料)'!$AG210,'貼_小麦(市町村別・公表資料)'!CF$38:CF$216,0)),"-")</f>
        <v>-</v>
      </c>
      <c r="S323" t="str">
        <f>IFERROR(INDEX('貼_大豆(市町村別・e-stat)'!$C$9:$C$187,MATCH('貼_大豆(市町村別・e-stat)'!$A181,'貼_大豆(市町村別・e-stat)'!J$9:J$187,0)),"-")</f>
        <v>-</v>
      </c>
      <c r="T323" t="str">
        <f>IFERROR(INDEX('貼_大豆(市町村別・e-stat)'!$C$9:$C$187,MATCH('貼_大豆(市町村別・e-stat)'!$A181,'貼_大豆(市町村別・e-stat)'!K$9:K$187,0)),"-")</f>
        <v>-</v>
      </c>
      <c r="U323" t="str">
        <f>IFERROR(INDEX('貼_大豆(市町村別・e-stat)'!$C$9:$C$187,MATCH('貼_大豆(市町村別・e-stat)'!$A181,'貼_大豆(市町村別・e-stat)'!L$9:L$187,0)),"-")</f>
        <v>-</v>
      </c>
      <c r="V323" t="str">
        <f>IFERROR(INDEX('貼_てんさい(市町村別・e-stat)'!$D$9:$D$187,MATCH('貼_てんさい(市町村別・e-stat)'!$A181,'貼_てんさい(市町村別・e-stat)'!K$9:K$187,0)),"-")</f>
        <v>-</v>
      </c>
      <c r="W323" t="str">
        <f>IFERROR(INDEX('貼_てんさい(市町村別・e-stat)'!$D$9:$D$187,MATCH('貼_てんさい(市町村別・e-stat)'!$A181,'貼_てんさい(市町村別・e-stat)'!L$9:L$187,0)),"-")</f>
        <v>-</v>
      </c>
      <c r="X323" t="str">
        <f>IFERROR(INDEX('貼_てんさい(市町村別・e-stat)'!$D$9:$D$187,MATCH('貼_てんさい(市町村別・e-stat)'!$A181,'貼_てんさい(市町村別・e-stat)'!M$9:M$187,0)),"-")</f>
        <v>-</v>
      </c>
      <c r="Y323" t="str">
        <f>IFERROR(INDEX('貼_そば(市町村別・e-stat)'!$D$9:$D$187,MATCH('貼_そば(市町村別・e-stat)'!$A181,'貼_そば(市町村別・e-stat)'!K$9:K$187,0)),"-")</f>
        <v>-</v>
      </c>
      <c r="Z323" t="str">
        <f>IFERROR(INDEX('貼_そば(市町村別・e-stat)'!$D$9:$D$187,MATCH('貼_そば(市町村別・e-stat)'!$A181,'貼_そば(市町村別・e-stat)'!L$9:L$187,0)),"-")</f>
        <v>-</v>
      </c>
      <c r="AA323" t="str">
        <f>IFERROR(INDEX('貼_そば(市町村別・e-stat)'!$D$9:$D$187,MATCH('貼_そば(市町村別・e-stat)'!$A181,'貼_そば(市町村別・e-stat)'!M$9:M$187,0)),"-")</f>
        <v>-</v>
      </c>
      <c r="AB323" t="str">
        <f>IFERROR(INDEX('貼_ばれいしょ(市町村別・公表資料)'!$M$16:$M$194,MATCH('貼_ばれいしょ(市町村別・公表資料)'!$L188,'貼_ばれいしょ(市町村別・公表資料)'!O$16:O$194,0)),"-")</f>
        <v>-</v>
      </c>
      <c r="AC323" t="str">
        <f>IFERROR(INDEX('貼_ばれいしょ(市町村別・公表資料)'!$M$16:$M$194,MATCH('貼_ばれいしょ(市町村別・公表資料)'!$L188,'貼_ばれいしょ(市町村別・公表資料)'!U$16:U$194,0)),"-")</f>
        <v>-</v>
      </c>
      <c r="AD323" t="str">
        <f>IFERROR(INDEX('貼_ばれいしょ(市町村別・公表資料)'!$M$16:$M$194,MATCH('貼_ばれいしょ(市町村別・公表資料)'!$L188,'貼_ばれいしょ(市町村別・公表資料)'!AA$16:AA$194,0)),"-")</f>
        <v>-</v>
      </c>
      <c r="AE323" t="str">
        <f>IFERROR(INDEX('貼_なたね(市町村別・e-stat)'!$D$9:$D$187,MATCH('貼_なたね(市町村別・e-stat)'!$A181,'貼_なたね(市町村別・e-stat)'!K$9:K$187,0)),"-")</f>
        <v>-</v>
      </c>
      <c r="AF323" t="str">
        <f>IFERROR(INDEX('貼_なたね(市町村別・e-stat)'!$D$9:$D$187,MATCH('貼_なたね(市町村別・e-stat)'!$A181,'貼_なたね(市町村別・e-stat)'!L$9:L$187,0)),"-")</f>
        <v>-</v>
      </c>
      <c r="AG323" t="str">
        <f>IFERROR(INDEX('貼_なたね(市町村別・e-stat)'!$D$9:$D$187,MATCH('貼_なたね(市町村別・e-stat)'!$A181,'貼_なたね(市町村別・e-stat)'!M$9:M$187,0)),"-")</f>
        <v>-</v>
      </c>
    </row>
    <row r="324" spans="3:33">
      <c r="C324">
        <v>174</v>
      </c>
      <c r="D324" t="str">
        <f>IFERROR(INDEX('貼_耕地面積(市町村別・e-stat)'!$D$9:$D$187,MATCH('貼_耕地面積(市町村別・e-stat)'!$A182,'貼_耕地面積(市町村別・e-stat)'!K$9:K$187,0)),"-")</f>
        <v>礼文町</v>
      </c>
      <c r="E324" t="str">
        <f>IFERROR(INDEX('貼_耕地面積(市町村別・e-stat)'!$D$9:$D$187,MATCH('貼_耕地面積(市町村別・e-stat)'!$A182,'貼_耕地面積(市町村別・e-stat)'!L$9:L$187,0)),"-")</f>
        <v>-</v>
      </c>
      <c r="F324" t="str">
        <f>IFERROR(INDEX('貼_耕地面積(市町村別・e-stat)'!$D$9:$D$187,MATCH('貼_耕地面積(市町村別・e-stat)'!$A182,'貼_耕地面積(市町村別・e-stat)'!M$9:M$187,0)),"-")</f>
        <v>礼文町</v>
      </c>
      <c r="G324" t="str">
        <f>IFERROR(INDEX('貼_水稲(市町村別・e-stat)'!$D$9:$D$187,MATCH('貼_水稲(市町村別・e-stat)'!$A182,'貼_水稲(市町村別・e-stat)'!I$9:I$187,0)),"-")</f>
        <v>-</v>
      </c>
      <c r="H324" t="str">
        <f>IFERROR(INDEX('貼_水稲(市町村別・e-stat)'!$D$9:$D$187,MATCH('貼_水稲(市町村別・e-stat)'!$A182,'貼_水稲(市町村別・e-stat)'!J$9:J$187,0)),"-")</f>
        <v>-</v>
      </c>
      <c r="I324" t="str">
        <f>IFERROR(INDEX('貼_水稲(市町村別・e-stat)'!$D$9:$D$187,MATCH('貼_水稲(市町村別・e-stat)'!$A182,'貼_水稲(市町村別・e-stat)'!K$9:K$187,0)),"-")</f>
        <v>-</v>
      </c>
      <c r="J324" t="str">
        <f>IFERROR(INDEX('貼_小麦(市町村別・e-stat)'!$D$9:$D$187,MATCH('貼_小麦(市町村別・e-stat)'!$A182,'貼_小麦(市町村別・e-stat)'!Z$9:Z$187,0)),"-")</f>
        <v>-</v>
      </c>
      <c r="K324" t="str">
        <f>IFERROR(INDEX('貼_小麦(市町村別・e-stat)'!$D$9:$D$187,MATCH('貼_小麦(市町村別・e-stat)'!$A182,'貼_小麦(市町村別・e-stat)'!AA$9:AA$187,0)),"-")</f>
        <v>-</v>
      </c>
      <c r="L324" t="str">
        <f>IFERROR(INDEX('貼_小麦(市町村別・e-stat)'!$D$9:$D$187,MATCH('貼_小麦(市町村別・e-stat)'!$A182,'貼_小麦(市町村別・e-stat)'!AB$9:AB$187,0)),"-")</f>
        <v>-</v>
      </c>
      <c r="M324" t="str">
        <f>IFERROR(INDEX('貼_小麦(市町村別・公表資料)'!$AH$38:$AH$216,MATCH('貼_小麦(市町村別・公表資料)'!$AG211,'貼_小麦(市町村別・公表資料)'!BB$38:BB$216,0)),"-")</f>
        <v>-</v>
      </c>
      <c r="N324" t="str">
        <f>IFERROR(INDEX('貼_小麦(市町村別・公表資料)'!$AH$38:$AH$216,MATCH('貼_小麦(市町村別・公表資料)'!$AG211,'貼_小麦(市町村別・公表資料)'!BH$38:BH$216,0)),"-")</f>
        <v>-</v>
      </c>
      <c r="O324" t="str">
        <f>IFERROR(INDEX('貼_小麦(市町村別・公表資料)'!$AH$38:$AH$216,MATCH('貼_小麦(市町村別・公表資料)'!$AG211,'貼_小麦(市町村別・公表資料)'!BN$38:BN$216,0)),"-")</f>
        <v>-</v>
      </c>
      <c r="P324" t="str">
        <f>IFERROR(INDEX('貼_小麦(市町村別・公表資料)'!$AH$38:$AH$216,MATCH('貼_小麦(市町村別・公表資料)'!$AG211,'貼_小麦(市町村別・公表資料)'!BT$38:BT$216,0)),"-")</f>
        <v>-</v>
      </c>
      <c r="Q324" t="str">
        <f>IFERROR(INDEX('貼_小麦(市町村別・公表資料)'!$AH$38:$AH$216,MATCH('貼_小麦(市町村別・公表資料)'!$AG211,'貼_小麦(市町村別・公表資料)'!BZ$38:BZ$216,0)),"-")</f>
        <v>-</v>
      </c>
      <c r="R324" t="str">
        <f>IFERROR(INDEX('貼_小麦(市町村別・公表資料)'!$AH$38:$AH$216,MATCH('貼_小麦(市町村別・公表資料)'!$AG211,'貼_小麦(市町村別・公表資料)'!CF$38:CF$216,0)),"-")</f>
        <v>-</v>
      </c>
      <c r="S324" t="str">
        <f>IFERROR(INDEX('貼_大豆(市町村別・e-stat)'!$C$9:$C$187,MATCH('貼_大豆(市町村別・e-stat)'!$A182,'貼_大豆(市町村別・e-stat)'!J$9:J$187,0)),"-")</f>
        <v>-</v>
      </c>
      <c r="T324" t="str">
        <f>IFERROR(INDEX('貼_大豆(市町村別・e-stat)'!$C$9:$C$187,MATCH('貼_大豆(市町村別・e-stat)'!$A182,'貼_大豆(市町村別・e-stat)'!K$9:K$187,0)),"-")</f>
        <v>-</v>
      </c>
      <c r="U324" t="str">
        <f>IFERROR(INDEX('貼_大豆(市町村別・e-stat)'!$C$9:$C$187,MATCH('貼_大豆(市町村別・e-stat)'!$A182,'貼_大豆(市町村別・e-stat)'!L$9:L$187,0)),"-")</f>
        <v>-</v>
      </c>
      <c r="V324" t="str">
        <f>IFERROR(INDEX('貼_てんさい(市町村別・e-stat)'!$D$9:$D$187,MATCH('貼_てんさい(市町村別・e-stat)'!$A182,'貼_てんさい(市町村別・e-stat)'!K$9:K$187,0)),"-")</f>
        <v>-</v>
      </c>
      <c r="W324" t="str">
        <f>IFERROR(INDEX('貼_てんさい(市町村別・e-stat)'!$D$9:$D$187,MATCH('貼_てんさい(市町村別・e-stat)'!$A182,'貼_てんさい(市町村別・e-stat)'!L$9:L$187,0)),"-")</f>
        <v>-</v>
      </c>
      <c r="X324" t="str">
        <f>IFERROR(INDEX('貼_てんさい(市町村別・e-stat)'!$D$9:$D$187,MATCH('貼_てんさい(市町村別・e-stat)'!$A182,'貼_てんさい(市町村別・e-stat)'!M$9:M$187,0)),"-")</f>
        <v>-</v>
      </c>
      <c r="Y324" t="str">
        <f>IFERROR(INDEX('貼_そば(市町村別・e-stat)'!$D$9:$D$187,MATCH('貼_そば(市町村別・e-stat)'!$A182,'貼_そば(市町村別・e-stat)'!K$9:K$187,0)),"-")</f>
        <v>-</v>
      </c>
      <c r="Z324" t="str">
        <f>IFERROR(INDEX('貼_そば(市町村別・e-stat)'!$D$9:$D$187,MATCH('貼_そば(市町村別・e-stat)'!$A182,'貼_そば(市町村別・e-stat)'!L$9:L$187,0)),"-")</f>
        <v>-</v>
      </c>
      <c r="AA324" t="str">
        <f>IFERROR(INDEX('貼_そば(市町村別・e-stat)'!$D$9:$D$187,MATCH('貼_そば(市町村別・e-stat)'!$A182,'貼_そば(市町村別・e-stat)'!M$9:M$187,0)),"-")</f>
        <v>-</v>
      </c>
      <c r="AB324" t="str">
        <f>IFERROR(INDEX('貼_ばれいしょ(市町村別・公表資料)'!$M$16:$M$194,MATCH('貼_ばれいしょ(市町村別・公表資料)'!$L189,'貼_ばれいしょ(市町村別・公表資料)'!O$16:O$194,0)),"-")</f>
        <v>-</v>
      </c>
      <c r="AC324" t="str">
        <f>IFERROR(INDEX('貼_ばれいしょ(市町村別・公表資料)'!$M$16:$M$194,MATCH('貼_ばれいしょ(市町村別・公表資料)'!$L189,'貼_ばれいしょ(市町村別・公表資料)'!U$16:U$194,0)),"-")</f>
        <v>-</v>
      </c>
      <c r="AD324" t="str">
        <f>IFERROR(INDEX('貼_ばれいしょ(市町村別・公表資料)'!$M$16:$M$194,MATCH('貼_ばれいしょ(市町村別・公表資料)'!$L189,'貼_ばれいしょ(市町村別・公表資料)'!AA$16:AA$194,0)),"-")</f>
        <v>-</v>
      </c>
      <c r="AE324" t="str">
        <f>IFERROR(INDEX('貼_なたね(市町村別・e-stat)'!$D$9:$D$187,MATCH('貼_なたね(市町村別・e-stat)'!$A182,'貼_なたね(市町村別・e-stat)'!K$9:K$187,0)),"-")</f>
        <v>-</v>
      </c>
      <c r="AF324" t="str">
        <f>IFERROR(INDEX('貼_なたね(市町村別・e-stat)'!$D$9:$D$187,MATCH('貼_なたね(市町村別・e-stat)'!$A182,'貼_なたね(市町村別・e-stat)'!L$9:L$187,0)),"-")</f>
        <v>-</v>
      </c>
      <c r="AG324" t="str">
        <f>IFERROR(INDEX('貼_なたね(市町村別・e-stat)'!$D$9:$D$187,MATCH('貼_なたね(市町村別・e-stat)'!$A182,'貼_なたね(市町村別・e-stat)'!M$9:M$187,0)),"-")</f>
        <v>-</v>
      </c>
    </row>
    <row r="325" spans="3:33">
      <c r="C325">
        <v>175</v>
      </c>
      <c r="D325" t="str">
        <f>IFERROR(INDEX('貼_耕地面積(市町村別・e-stat)'!$D$9:$D$187,MATCH('貼_耕地面積(市町村別・e-stat)'!$A183,'貼_耕地面積(市町村別・e-stat)'!K$9:K$187,0)),"-")</f>
        <v>利尻町</v>
      </c>
      <c r="E325" t="str">
        <f>IFERROR(INDEX('貼_耕地面積(市町村別・e-stat)'!$D$9:$D$187,MATCH('貼_耕地面積(市町村別・e-stat)'!$A183,'貼_耕地面積(市町村別・e-stat)'!L$9:L$187,0)),"-")</f>
        <v>-</v>
      </c>
      <c r="F325" t="str">
        <f>IFERROR(INDEX('貼_耕地面積(市町村別・e-stat)'!$D$9:$D$187,MATCH('貼_耕地面積(市町村別・e-stat)'!$A183,'貼_耕地面積(市町村別・e-stat)'!M$9:M$187,0)),"-")</f>
        <v>利尻町</v>
      </c>
      <c r="G325" t="str">
        <f>IFERROR(INDEX('貼_水稲(市町村別・e-stat)'!$D$9:$D$187,MATCH('貼_水稲(市町村別・e-stat)'!$A183,'貼_水稲(市町村別・e-stat)'!I$9:I$187,0)),"-")</f>
        <v>-</v>
      </c>
      <c r="H325" t="str">
        <f>IFERROR(INDEX('貼_水稲(市町村別・e-stat)'!$D$9:$D$187,MATCH('貼_水稲(市町村別・e-stat)'!$A183,'貼_水稲(市町村別・e-stat)'!J$9:J$187,0)),"-")</f>
        <v>-</v>
      </c>
      <c r="I325" t="str">
        <f>IFERROR(INDEX('貼_水稲(市町村別・e-stat)'!$D$9:$D$187,MATCH('貼_水稲(市町村別・e-stat)'!$A183,'貼_水稲(市町村別・e-stat)'!K$9:K$187,0)),"-")</f>
        <v>-</v>
      </c>
      <c r="J325" t="str">
        <f>IFERROR(INDEX('貼_小麦(市町村別・e-stat)'!$D$9:$D$187,MATCH('貼_小麦(市町村別・e-stat)'!$A183,'貼_小麦(市町村別・e-stat)'!Z$9:Z$187,0)),"-")</f>
        <v>-</v>
      </c>
      <c r="K325" t="str">
        <f>IFERROR(INDEX('貼_小麦(市町村別・e-stat)'!$D$9:$D$187,MATCH('貼_小麦(市町村別・e-stat)'!$A183,'貼_小麦(市町村別・e-stat)'!AA$9:AA$187,0)),"-")</f>
        <v>-</v>
      </c>
      <c r="L325" t="str">
        <f>IFERROR(INDEX('貼_小麦(市町村別・e-stat)'!$D$9:$D$187,MATCH('貼_小麦(市町村別・e-stat)'!$A183,'貼_小麦(市町村別・e-stat)'!AB$9:AB$187,0)),"-")</f>
        <v>-</v>
      </c>
      <c r="M325" t="str">
        <f>IFERROR(INDEX('貼_小麦(市町村別・公表資料)'!$AH$38:$AH$216,MATCH('貼_小麦(市町村別・公表資料)'!$AG212,'貼_小麦(市町村別・公表資料)'!BB$38:BB$216,0)),"-")</f>
        <v>-</v>
      </c>
      <c r="N325" t="str">
        <f>IFERROR(INDEX('貼_小麦(市町村別・公表資料)'!$AH$38:$AH$216,MATCH('貼_小麦(市町村別・公表資料)'!$AG212,'貼_小麦(市町村別・公表資料)'!BH$38:BH$216,0)),"-")</f>
        <v>-</v>
      </c>
      <c r="O325" t="str">
        <f>IFERROR(INDEX('貼_小麦(市町村別・公表資料)'!$AH$38:$AH$216,MATCH('貼_小麦(市町村別・公表資料)'!$AG212,'貼_小麦(市町村別・公表資料)'!BN$38:BN$216,0)),"-")</f>
        <v>-</v>
      </c>
      <c r="P325" t="str">
        <f>IFERROR(INDEX('貼_小麦(市町村別・公表資料)'!$AH$38:$AH$216,MATCH('貼_小麦(市町村別・公表資料)'!$AG212,'貼_小麦(市町村別・公表資料)'!BT$38:BT$216,0)),"-")</f>
        <v>-</v>
      </c>
      <c r="Q325" t="str">
        <f>IFERROR(INDEX('貼_小麦(市町村別・公表資料)'!$AH$38:$AH$216,MATCH('貼_小麦(市町村別・公表資料)'!$AG212,'貼_小麦(市町村別・公表資料)'!BZ$38:BZ$216,0)),"-")</f>
        <v>-</v>
      </c>
      <c r="R325" t="str">
        <f>IFERROR(INDEX('貼_小麦(市町村別・公表資料)'!$AH$38:$AH$216,MATCH('貼_小麦(市町村別・公表資料)'!$AG212,'貼_小麦(市町村別・公表資料)'!CF$38:CF$216,0)),"-")</f>
        <v>-</v>
      </c>
      <c r="S325" t="str">
        <f>IFERROR(INDEX('貼_大豆(市町村別・e-stat)'!$C$9:$C$187,MATCH('貼_大豆(市町村別・e-stat)'!$A183,'貼_大豆(市町村別・e-stat)'!J$9:J$187,0)),"-")</f>
        <v>-</v>
      </c>
      <c r="T325" t="str">
        <f>IFERROR(INDEX('貼_大豆(市町村別・e-stat)'!$C$9:$C$187,MATCH('貼_大豆(市町村別・e-stat)'!$A183,'貼_大豆(市町村別・e-stat)'!K$9:K$187,0)),"-")</f>
        <v>-</v>
      </c>
      <c r="U325" t="str">
        <f>IFERROR(INDEX('貼_大豆(市町村別・e-stat)'!$C$9:$C$187,MATCH('貼_大豆(市町村別・e-stat)'!$A183,'貼_大豆(市町村別・e-stat)'!L$9:L$187,0)),"-")</f>
        <v>-</v>
      </c>
      <c r="V325" t="str">
        <f>IFERROR(INDEX('貼_てんさい(市町村別・e-stat)'!$D$9:$D$187,MATCH('貼_てんさい(市町村別・e-stat)'!$A183,'貼_てんさい(市町村別・e-stat)'!K$9:K$187,0)),"-")</f>
        <v>-</v>
      </c>
      <c r="W325" t="str">
        <f>IFERROR(INDEX('貼_てんさい(市町村別・e-stat)'!$D$9:$D$187,MATCH('貼_てんさい(市町村別・e-stat)'!$A183,'貼_てんさい(市町村別・e-stat)'!L$9:L$187,0)),"-")</f>
        <v>-</v>
      </c>
      <c r="X325" t="str">
        <f>IFERROR(INDEX('貼_てんさい(市町村別・e-stat)'!$D$9:$D$187,MATCH('貼_てんさい(市町村別・e-stat)'!$A183,'貼_てんさい(市町村別・e-stat)'!M$9:M$187,0)),"-")</f>
        <v>-</v>
      </c>
      <c r="Y325" t="str">
        <f>IFERROR(INDEX('貼_そば(市町村別・e-stat)'!$D$9:$D$187,MATCH('貼_そば(市町村別・e-stat)'!$A183,'貼_そば(市町村別・e-stat)'!K$9:K$187,0)),"-")</f>
        <v>-</v>
      </c>
      <c r="Z325" t="str">
        <f>IFERROR(INDEX('貼_そば(市町村別・e-stat)'!$D$9:$D$187,MATCH('貼_そば(市町村別・e-stat)'!$A183,'貼_そば(市町村別・e-stat)'!L$9:L$187,0)),"-")</f>
        <v>-</v>
      </c>
      <c r="AA325" t="str">
        <f>IFERROR(INDEX('貼_そば(市町村別・e-stat)'!$D$9:$D$187,MATCH('貼_そば(市町村別・e-stat)'!$A183,'貼_そば(市町村別・e-stat)'!M$9:M$187,0)),"-")</f>
        <v>-</v>
      </c>
      <c r="AB325" t="str">
        <f>IFERROR(INDEX('貼_ばれいしょ(市町村別・公表資料)'!$M$16:$M$194,MATCH('貼_ばれいしょ(市町村別・公表資料)'!$L190,'貼_ばれいしょ(市町村別・公表資料)'!O$16:O$194,0)),"-")</f>
        <v>-</v>
      </c>
      <c r="AC325" t="str">
        <f>IFERROR(INDEX('貼_ばれいしょ(市町村別・公表資料)'!$M$16:$M$194,MATCH('貼_ばれいしょ(市町村別・公表資料)'!$L190,'貼_ばれいしょ(市町村別・公表資料)'!U$16:U$194,0)),"-")</f>
        <v>-</v>
      </c>
      <c r="AD325" t="str">
        <f>IFERROR(INDEX('貼_ばれいしょ(市町村別・公表資料)'!$M$16:$M$194,MATCH('貼_ばれいしょ(市町村別・公表資料)'!$L190,'貼_ばれいしょ(市町村別・公表資料)'!AA$16:AA$194,0)),"-")</f>
        <v>-</v>
      </c>
      <c r="AE325" t="str">
        <f>IFERROR(INDEX('貼_なたね(市町村別・e-stat)'!$D$9:$D$187,MATCH('貼_なたね(市町村別・e-stat)'!$A183,'貼_なたね(市町村別・e-stat)'!K$9:K$187,0)),"-")</f>
        <v>-</v>
      </c>
      <c r="AF325" t="str">
        <f>IFERROR(INDEX('貼_なたね(市町村別・e-stat)'!$D$9:$D$187,MATCH('貼_なたね(市町村別・e-stat)'!$A183,'貼_なたね(市町村別・e-stat)'!L$9:L$187,0)),"-")</f>
        <v>-</v>
      </c>
      <c r="AG325" t="str">
        <f>IFERROR(INDEX('貼_なたね(市町村別・e-stat)'!$D$9:$D$187,MATCH('貼_なたね(市町村別・e-stat)'!$A183,'貼_なたね(市町村別・e-stat)'!M$9:M$187,0)),"-")</f>
        <v>-</v>
      </c>
    </row>
    <row r="326" spans="3:33">
      <c r="C326">
        <v>176</v>
      </c>
      <c r="D326" t="str">
        <f>IFERROR(INDEX('貼_耕地面積(市町村別・e-stat)'!$D$9:$D$187,MATCH('貼_耕地面積(市町村別・e-stat)'!$A184,'貼_耕地面積(市町村別・e-stat)'!K$9:K$187,0)),"-")</f>
        <v>利尻富士町</v>
      </c>
      <c r="E326" t="str">
        <f>IFERROR(INDEX('貼_耕地面積(市町村別・e-stat)'!$D$9:$D$187,MATCH('貼_耕地面積(市町村別・e-stat)'!$A184,'貼_耕地面積(市町村別・e-stat)'!L$9:L$187,0)),"-")</f>
        <v>-</v>
      </c>
      <c r="F326" t="str">
        <f>IFERROR(INDEX('貼_耕地面積(市町村別・e-stat)'!$D$9:$D$187,MATCH('貼_耕地面積(市町村別・e-stat)'!$A184,'貼_耕地面積(市町村別・e-stat)'!M$9:M$187,0)),"-")</f>
        <v>利尻富士町</v>
      </c>
      <c r="G326" t="str">
        <f>IFERROR(INDEX('貼_水稲(市町村別・e-stat)'!$D$9:$D$187,MATCH('貼_水稲(市町村別・e-stat)'!$A184,'貼_水稲(市町村別・e-stat)'!I$9:I$187,0)),"-")</f>
        <v>-</v>
      </c>
      <c r="H326" t="str">
        <f>IFERROR(INDEX('貼_水稲(市町村別・e-stat)'!$D$9:$D$187,MATCH('貼_水稲(市町村別・e-stat)'!$A184,'貼_水稲(市町村別・e-stat)'!J$9:J$187,0)),"-")</f>
        <v>-</v>
      </c>
      <c r="I326" t="str">
        <f>IFERROR(INDEX('貼_水稲(市町村別・e-stat)'!$D$9:$D$187,MATCH('貼_水稲(市町村別・e-stat)'!$A184,'貼_水稲(市町村別・e-stat)'!K$9:K$187,0)),"-")</f>
        <v>-</v>
      </c>
      <c r="J326" t="str">
        <f>IFERROR(INDEX('貼_小麦(市町村別・e-stat)'!$D$9:$D$187,MATCH('貼_小麦(市町村別・e-stat)'!$A184,'貼_小麦(市町村別・e-stat)'!Z$9:Z$187,0)),"-")</f>
        <v>-</v>
      </c>
      <c r="K326" t="str">
        <f>IFERROR(INDEX('貼_小麦(市町村別・e-stat)'!$D$9:$D$187,MATCH('貼_小麦(市町村別・e-stat)'!$A184,'貼_小麦(市町村別・e-stat)'!AA$9:AA$187,0)),"-")</f>
        <v>-</v>
      </c>
      <c r="L326" t="str">
        <f>IFERROR(INDEX('貼_小麦(市町村別・e-stat)'!$D$9:$D$187,MATCH('貼_小麦(市町村別・e-stat)'!$A184,'貼_小麦(市町村別・e-stat)'!AB$9:AB$187,0)),"-")</f>
        <v>-</v>
      </c>
      <c r="M326" t="str">
        <f>IFERROR(INDEX('貼_小麦(市町村別・公表資料)'!$AH$38:$AH$216,MATCH('貼_小麦(市町村別・公表資料)'!$AG213,'貼_小麦(市町村別・公表資料)'!BB$38:BB$216,0)),"-")</f>
        <v>-</v>
      </c>
      <c r="N326" t="str">
        <f>IFERROR(INDEX('貼_小麦(市町村別・公表資料)'!$AH$38:$AH$216,MATCH('貼_小麦(市町村別・公表資料)'!$AG213,'貼_小麦(市町村別・公表資料)'!BH$38:BH$216,0)),"-")</f>
        <v>-</v>
      </c>
      <c r="O326" t="str">
        <f>IFERROR(INDEX('貼_小麦(市町村別・公表資料)'!$AH$38:$AH$216,MATCH('貼_小麦(市町村別・公表資料)'!$AG213,'貼_小麦(市町村別・公表資料)'!BN$38:BN$216,0)),"-")</f>
        <v>-</v>
      </c>
      <c r="P326" t="str">
        <f>IFERROR(INDEX('貼_小麦(市町村別・公表資料)'!$AH$38:$AH$216,MATCH('貼_小麦(市町村別・公表資料)'!$AG213,'貼_小麦(市町村別・公表資料)'!BT$38:BT$216,0)),"-")</f>
        <v>-</v>
      </c>
      <c r="Q326" t="str">
        <f>IFERROR(INDEX('貼_小麦(市町村別・公表資料)'!$AH$38:$AH$216,MATCH('貼_小麦(市町村別・公表資料)'!$AG213,'貼_小麦(市町村別・公表資料)'!BZ$38:BZ$216,0)),"-")</f>
        <v>-</v>
      </c>
      <c r="R326" t="str">
        <f>IFERROR(INDEX('貼_小麦(市町村別・公表資料)'!$AH$38:$AH$216,MATCH('貼_小麦(市町村別・公表資料)'!$AG213,'貼_小麦(市町村別・公表資料)'!CF$38:CF$216,0)),"-")</f>
        <v>-</v>
      </c>
      <c r="S326" t="str">
        <f>IFERROR(INDEX('貼_大豆(市町村別・e-stat)'!$C$9:$C$187,MATCH('貼_大豆(市町村別・e-stat)'!$A184,'貼_大豆(市町村別・e-stat)'!J$9:J$187,0)),"-")</f>
        <v>-</v>
      </c>
      <c r="T326" t="str">
        <f>IFERROR(INDEX('貼_大豆(市町村別・e-stat)'!$C$9:$C$187,MATCH('貼_大豆(市町村別・e-stat)'!$A184,'貼_大豆(市町村別・e-stat)'!K$9:K$187,0)),"-")</f>
        <v>-</v>
      </c>
      <c r="U326" t="str">
        <f>IFERROR(INDEX('貼_大豆(市町村別・e-stat)'!$C$9:$C$187,MATCH('貼_大豆(市町村別・e-stat)'!$A184,'貼_大豆(市町村別・e-stat)'!L$9:L$187,0)),"-")</f>
        <v>-</v>
      </c>
      <c r="V326" t="str">
        <f>IFERROR(INDEX('貼_てんさい(市町村別・e-stat)'!$D$9:$D$187,MATCH('貼_てんさい(市町村別・e-stat)'!$A184,'貼_てんさい(市町村別・e-stat)'!K$9:K$187,0)),"-")</f>
        <v>-</v>
      </c>
      <c r="W326" t="str">
        <f>IFERROR(INDEX('貼_てんさい(市町村別・e-stat)'!$D$9:$D$187,MATCH('貼_てんさい(市町村別・e-stat)'!$A184,'貼_てんさい(市町村別・e-stat)'!L$9:L$187,0)),"-")</f>
        <v>-</v>
      </c>
      <c r="X326" t="str">
        <f>IFERROR(INDEX('貼_てんさい(市町村別・e-stat)'!$D$9:$D$187,MATCH('貼_てんさい(市町村別・e-stat)'!$A184,'貼_てんさい(市町村別・e-stat)'!M$9:M$187,0)),"-")</f>
        <v>-</v>
      </c>
      <c r="Y326" t="str">
        <f>IFERROR(INDEX('貼_そば(市町村別・e-stat)'!$D$9:$D$187,MATCH('貼_そば(市町村別・e-stat)'!$A184,'貼_そば(市町村別・e-stat)'!K$9:K$187,0)),"-")</f>
        <v>-</v>
      </c>
      <c r="Z326" t="str">
        <f>IFERROR(INDEX('貼_そば(市町村別・e-stat)'!$D$9:$D$187,MATCH('貼_そば(市町村別・e-stat)'!$A184,'貼_そば(市町村別・e-stat)'!L$9:L$187,0)),"-")</f>
        <v>-</v>
      </c>
      <c r="AA326" t="str">
        <f>IFERROR(INDEX('貼_そば(市町村別・e-stat)'!$D$9:$D$187,MATCH('貼_そば(市町村別・e-stat)'!$A184,'貼_そば(市町村別・e-stat)'!M$9:M$187,0)),"-")</f>
        <v>-</v>
      </c>
      <c r="AB326" t="str">
        <f>IFERROR(INDEX('貼_ばれいしょ(市町村別・公表資料)'!$M$16:$M$194,MATCH('貼_ばれいしょ(市町村別・公表資料)'!$L191,'貼_ばれいしょ(市町村別・公表資料)'!O$16:O$194,0)),"-")</f>
        <v>-</v>
      </c>
      <c r="AC326" t="str">
        <f>IFERROR(INDEX('貼_ばれいしょ(市町村別・公表資料)'!$M$16:$M$194,MATCH('貼_ばれいしょ(市町村別・公表資料)'!$L191,'貼_ばれいしょ(市町村別・公表資料)'!U$16:U$194,0)),"-")</f>
        <v>-</v>
      </c>
      <c r="AD326" t="str">
        <f>IFERROR(INDEX('貼_ばれいしょ(市町村別・公表資料)'!$M$16:$M$194,MATCH('貼_ばれいしょ(市町村別・公表資料)'!$L191,'貼_ばれいしょ(市町村別・公表資料)'!AA$16:AA$194,0)),"-")</f>
        <v>-</v>
      </c>
      <c r="AE326" t="str">
        <f>IFERROR(INDEX('貼_なたね(市町村別・e-stat)'!$D$9:$D$187,MATCH('貼_なたね(市町村別・e-stat)'!$A184,'貼_なたね(市町村別・e-stat)'!K$9:K$187,0)),"-")</f>
        <v>-</v>
      </c>
      <c r="AF326" t="str">
        <f>IFERROR(INDEX('貼_なたね(市町村別・e-stat)'!$D$9:$D$187,MATCH('貼_なたね(市町村別・e-stat)'!$A184,'貼_なたね(市町村別・e-stat)'!L$9:L$187,0)),"-")</f>
        <v>-</v>
      </c>
      <c r="AG326" t="str">
        <f>IFERROR(INDEX('貼_なたね(市町村別・e-stat)'!$D$9:$D$187,MATCH('貼_なたね(市町村別・e-stat)'!$A184,'貼_なたね(市町村別・e-stat)'!M$9:M$187,0)),"-")</f>
        <v>-</v>
      </c>
    </row>
    <row r="327" spans="3:33">
      <c r="C327">
        <v>177</v>
      </c>
      <c r="D327" t="str">
        <f>IFERROR(INDEX('貼_耕地面積(市町村別・e-stat)'!$D$9:$D$187,MATCH('貼_耕地面積(市町村別・e-stat)'!$A185,'貼_耕地面積(市町村別・e-stat)'!K$9:K$187,0)),"-")</f>
        <v>神恵内村</v>
      </c>
      <c r="E327" t="str">
        <f>IFERROR(INDEX('貼_耕地面積(市町村別・e-stat)'!$D$9:$D$187,MATCH('貼_耕地面積(市町村別・e-stat)'!$A185,'貼_耕地面積(市町村別・e-stat)'!L$9:L$187,0)),"-")</f>
        <v>-</v>
      </c>
      <c r="F327" t="str">
        <f>IFERROR(INDEX('貼_耕地面積(市町村別・e-stat)'!$D$9:$D$187,MATCH('貼_耕地面積(市町村別・e-stat)'!$A185,'貼_耕地面積(市町村別・e-stat)'!M$9:M$187,0)),"-")</f>
        <v>神恵内村</v>
      </c>
      <c r="G327" t="str">
        <f>IFERROR(INDEX('貼_水稲(市町村別・e-stat)'!$D$9:$D$187,MATCH('貼_水稲(市町村別・e-stat)'!$A185,'貼_水稲(市町村別・e-stat)'!I$9:I$187,0)),"-")</f>
        <v>-</v>
      </c>
      <c r="H327" t="str">
        <f>IFERROR(INDEX('貼_水稲(市町村別・e-stat)'!$D$9:$D$187,MATCH('貼_水稲(市町村別・e-stat)'!$A185,'貼_水稲(市町村別・e-stat)'!J$9:J$187,0)),"-")</f>
        <v>-</v>
      </c>
      <c r="I327" t="str">
        <f>IFERROR(INDEX('貼_水稲(市町村別・e-stat)'!$D$9:$D$187,MATCH('貼_水稲(市町村別・e-stat)'!$A185,'貼_水稲(市町村別・e-stat)'!K$9:K$187,0)),"-")</f>
        <v>-</v>
      </c>
      <c r="J327" t="str">
        <f>IFERROR(INDEX('貼_小麦(市町村別・e-stat)'!$D$9:$D$187,MATCH('貼_小麦(市町村別・e-stat)'!$A185,'貼_小麦(市町村別・e-stat)'!Z$9:Z$187,0)),"-")</f>
        <v>-</v>
      </c>
      <c r="K327" t="str">
        <f>IFERROR(INDEX('貼_小麦(市町村別・e-stat)'!$D$9:$D$187,MATCH('貼_小麦(市町村別・e-stat)'!$A185,'貼_小麦(市町村別・e-stat)'!AA$9:AA$187,0)),"-")</f>
        <v>-</v>
      </c>
      <c r="L327" t="str">
        <f>IFERROR(INDEX('貼_小麦(市町村別・e-stat)'!$D$9:$D$187,MATCH('貼_小麦(市町村別・e-stat)'!$A185,'貼_小麦(市町村別・e-stat)'!AB$9:AB$187,0)),"-")</f>
        <v>-</v>
      </c>
      <c r="M327" t="str">
        <f>IFERROR(INDEX('貼_小麦(市町村別・公表資料)'!$AH$38:$AH$216,MATCH('貼_小麦(市町村別・公表資料)'!$AG214,'貼_小麦(市町村別・公表資料)'!BB$38:BB$216,0)),"-")</f>
        <v>-</v>
      </c>
      <c r="N327" t="str">
        <f>IFERROR(INDEX('貼_小麦(市町村別・公表資料)'!$AH$38:$AH$216,MATCH('貼_小麦(市町村別・公表資料)'!$AG214,'貼_小麦(市町村別・公表資料)'!BH$38:BH$216,0)),"-")</f>
        <v>-</v>
      </c>
      <c r="O327" t="str">
        <f>IFERROR(INDEX('貼_小麦(市町村別・公表資料)'!$AH$38:$AH$216,MATCH('貼_小麦(市町村別・公表資料)'!$AG214,'貼_小麦(市町村別・公表資料)'!BN$38:BN$216,0)),"-")</f>
        <v>-</v>
      </c>
      <c r="P327" t="str">
        <f>IFERROR(INDEX('貼_小麦(市町村別・公表資料)'!$AH$38:$AH$216,MATCH('貼_小麦(市町村別・公表資料)'!$AG214,'貼_小麦(市町村別・公表資料)'!BT$38:BT$216,0)),"-")</f>
        <v>-</v>
      </c>
      <c r="Q327" t="str">
        <f>IFERROR(INDEX('貼_小麦(市町村別・公表資料)'!$AH$38:$AH$216,MATCH('貼_小麦(市町村別・公表資料)'!$AG214,'貼_小麦(市町村別・公表資料)'!BZ$38:BZ$216,0)),"-")</f>
        <v>-</v>
      </c>
      <c r="R327" t="str">
        <f>IFERROR(INDEX('貼_小麦(市町村別・公表資料)'!$AH$38:$AH$216,MATCH('貼_小麦(市町村別・公表資料)'!$AG214,'貼_小麦(市町村別・公表資料)'!CF$38:CF$216,0)),"-")</f>
        <v>-</v>
      </c>
      <c r="S327" t="str">
        <f>IFERROR(INDEX('貼_大豆(市町村別・e-stat)'!$C$9:$C$187,MATCH('貼_大豆(市町村別・e-stat)'!$A185,'貼_大豆(市町村別・e-stat)'!J$9:J$187,0)),"-")</f>
        <v>-</v>
      </c>
      <c r="T327" t="str">
        <f>IFERROR(INDEX('貼_大豆(市町村別・e-stat)'!$C$9:$C$187,MATCH('貼_大豆(市町村別・e-stat)'!$A185,'貼_大豆(市町村別・e-stat)'!K$9:K$187,0)),"-")</f>
        <v>-</v>
      </c>
      <c r="U327" t="str">
        <f>IFERROR(INDEX('貼_大豆(市町村別・e-stat)'!$C$9:$C$187,MATCH('貼_大豆(市町村別・e-stat)'!$A185,'貼_大豆(市町村別・e-stat)'!L$9:L$187,0)),"-")</f>
        <v>-</v>
      </c>
      <c r="V327" t="str">
        <f>IFERROR(INDEX('貼_てんさい(市町村別・e-stat)'!$D$9:$D$187,MATCH('貼_てんさい(市町村別・e-stat)'!$A185,'貼_てんさい(市町村別・e-stat)'!K$9:K$187,0)),"-")</f>
        <v>-</v>
      </c>
      <c r="W327" t="str">
        <f>IFERROR(INDEX('貼_てんさい(市町村別・e-stat)'!$D$9:$D$187,MATCH('貼_てんさい(市町村別・e-stat)'!$A185,'貼_てんさい(市町村別・e-stat)'!L$9:L$187,0)),"-")</f>
        <v>-</v>
      </c>
      <c r="X327" t="str">
        <f>IFERROR(INDEX('貼_てんさい(市町村別・e-stat)'!$D$9:$D$187,MATCH('貼_てんさい(市町村別・e-stat)'!$A185,'貼_てんさい(市町村別・e-stat)'!M$9:M$187,0)),"-")</f>
        <v>-</v>
      </c>
      <c r="Y327" t="str">
        <f>IFERROR(INDEX('貼_そば(市町村別・e-stat)'!$D$9:$D$187,MATCH('貼_そば(市町村別・e-stat)'!$A185,'貼_そば(市町村別・e-stat)'!K$9:K$187,0)),"-")</f>
        <v>-</v>
      </c>
      <c r="Z327" t="str">
        <f>IFERROR(INDEX('貼_そば(市町村別・e-stat)'!$D$9:$D$187,MATCH('貼_そば(市町村別・e-stat)'!$A185,'貼_そば(市町村別・e-stat)'!L$9:L$187,0)),"-")</f>
        <v>-</v>
      </c>
      <c r="AA327" t="str">
        <f>IFERROR(INDEX('貼_そば(市町村別・e-stat)'!$D$9:$D$187,MATCH('貼_そば(市町村別・e-stat)'!$A185,'貼_そば(市町村別・e-stat)'!M$9:M$187,0)),"-")</f>
        <v>-</v>
      </c>
      <c r="AB327" t="str">
        <f>IFERROR(INDEX('貼_ばれいしょ(市町村別・公表資料)'!$M$16:$M$194,MATCH('貼_ばれいしょ(市町村別・公表資料)'!$L192,'貼_ばれいしょ(市町村別・公表資料)'!O$16:O$194,0)),"-")</f>
        <v>-</v>
      </c>
      <c r="AC327" t="str">
        <f>IFERROR(INDEX('貼_ばれいしょ(市町村別・公表資料)'!$M$16:$M$194,MATCH('貼_ばれいしょ(市町村別・公表資料)'!$L192,'貼_ばれいしょ(市町村別・公表資料)'!U$16:U$194,0)),"-")</f>
        <v>-</v>
      </c>
      <c r="AD327" t="str">
        <f>IFERROR(INDEX('貼_ばれいしょ(市町村別・公表資料)'!$M$16:$M$194,MATCH('貼_ばれいしょ(市町村別・公表資料)'!$L192,'貼_ばれいしょ(市町村別・公表資料)'!AA$16:AA$194,0)),"-")</f>
        <v>-</v>
      </c>
      <c r="AE327" t="str">
        <f>IFERROR(INDEX('貼_なたね(市町村別・e-stat)'!$D$9:$D$187,MATCH('貼_なたね(市町村別・e-stat)'!$A185,'貼_なたね(市町村別・e-stat)'!K$9:K$187,0)),"-")</f>
        <v>-</v>
      </c>
      <c r="AF327" t="str">
        <f>IFERROR(INDEX('貼_なたね(市町村別・e-stat)'!$D$9:$D$187,MATCH('貼_なたね(市町村別・e-stat)'!$A185,'貼_なたね(市町村別・e-stat)'!L$9:L$187,0)),"-")</f>
        <v>-</v>
      </c>
      <c r="AG327" t="str">
        <f>IFERROR(INDEX('貼_なたね(市町村別・e-stat)'!$D$9:$D$187,MATCH('貼_なたね(市町村別・e-stat)'!$A185,'貼_なたね(市町村別・e-stat)'!M$9:M$187,0)),"-")</f>
        <v>-</v>
      </c>
    </row>
    <row r="328" spans="3:33">
      <c r="C328">
        <v>178</v>
      </c>
      <c r="D328" t="str">
        <f>IFERROR(INDEX('貼_耕地面積(市町村別・e-stat)'!$D$9:$D$187,MATCH('貼_耕地面積(市町村別・e-stat)'!$A186,'貼_耕地面積(市町村別・e-stat)'!K$9:K$187,0)),"-")</f>
        <v>上砂川町</v>
      </c>
      <c r="E328" t="str">
        <f>IFERROR(INDEX('貼_耕地面積(市町村別・e-stat)'!$D$9:$D$187,MATCH('貼_耕地面積(市町村別・e-stat)'!$A186,'貼_耕地面積(市町村別・e-stat)'!L$9:L$187,0)),"-")</f>
        <v>-</v>
      </c>
      <c r="F328" t="str">
        <f>IFERROR(INDEX('貼_耕地面積(市町村別・e-stat)'!$D$9:$D$187,MATCH('貼_耕地面積(市町村別・e-stat)'!$A186,'貼_耕地面積(市町村別・e-stat)'!M$9:M$187,0)),"-")</f>
        <v>上砂川町</v>
      </c>
      <c r="G328" t="str">
        <f>IFERROR(INDEX('貼_水稲(市町村別・e-stat)'!$D$9:$D$187,MATCH('貼_水稲(市町村別・e-stat)'!$A186,'貼_水稲(市町村別・e-stat)'!I$9:I$187,0)),"-")</f>
        <v>-</v>
      </c>
      <c r="H328" t="str">
        <f>IFERROR(INDEX('貼_水稲(市町村別・e-stat)'!$D$9:$D$187,MATCH('貼_水稲(市町村別・e-stat)'!$A186,'貼_水稲(市町村別・e-stat)'!J$9:J$187,0)),"-")</f>
        <v>-</v>
      </c>
      <c r="I328" t="str">
        <f>IFERROR(INDEX('貼_水稲(市町村別・e-stat)'!$D$9:$D$187,MATCH('貼_水稲(市町村別・e-stat)'!$A186,'貼_水稲(市町村別・e-stat)'!K$9:K$187,0)),"-")</f>
        <v>-</v>
      </c>
      <c r="J328" t="str">
        <f>IFERROR(INDEX('貼_小麦(市町村別・e-stat)'!$D$9:$D$187,MATCH('貼_小麦(市町村別・e-stat)'!$A186,'貼_小麦(市町村別・e-stat)'!Z$9:Z$187,0)),"-")</f>
        <v>-</v>
      </c>
      <c r="K328" t="str">
        <f>IFERROR(INDEX('貼_小麦(市町村別・e-stat)'!$D$9:$D$187,MATCH('貼_小麦(市町村別・e-stat)'!$A186,'貼_小麦(市町村別・e-stat)'!AA$9:AA$187,0)),"-")</f>
        <v>-</v>
      </c>
      <c r="L328" t="str">
        <f>IFERROR(INDEX('貼_小麦(市町村別・e-stat)'!$D$9:$D$187,MATCH('貼_小麦(市町村別・e-stat)'!$A186,'貼_小麦(市町村別・e-stat)'!AB$9:AB$187,0)),"-")</f>
        <v>-</v>
      </c>
      <c r="M328" t="str">
        <f>IFERROR(INDEX('貼_小麦(市町村別・公表資料)'!$AH$38:$AH$216,MATCH('貼_小麦(市町村別・公表資料)'!$AG215,'貼_小麦(市町村別・公表資料)'!BB$38:BB$216,0)),"-")</f>
        <v>-</v>
      </c>
      <c r="N328" t="str">
        <f>IFERROR(INDEX('貼_小麦(市町村別・公表資料)'!$AH$38:$AH$216,MATCH('貼_小麦(市町村別・公表資料)'!$AG215,'貼_小麦(市町村別・公表資料)'!BH$38:BH$216,0)),"-")</f>
        <v>-</v>
      </c>
      <c r="O328" t="str">
        <f>IFERROR(INDEX('貼_小麦(市町村別・公表資料)'!$AH$38:$AH$216,MATCH('貼_小麦(市町村別・公表資料)'!$AG215,'貼_小麦(市町村別・公表資料)'!BN$38:BN$216,0)),"-")</f>
        <v>-</v>
      </c>
      <c r="P328" t="str">
        <f>IFERROR(INDEX('貼_小麦(市町村別・公表資料)'!$AH$38:$AH$216,MATCH('貼_小麦(市町村別・公表資料)'!$AG215,'貼_小麦(市町村別・公表資料)'!BT$38:BT$216,0)),"-")</f>
        <v>-</v>
      </c>
      <c r="Q328" t="str">
        <f>IFERROR(INDEX('貼_小麦(市町村別・公表資料)'!$AH$38:$AH$216,MATCH('貼_小麦(市町村別・公表資料)'!$AG215,'貼_小麦(市町村別・公表資料)'!BZ$38:BZ$216,0)),"-")</f>
        <v>-</v>
      </c>
      <c r="R328" t="str">
        <f>IFERROR(INDEX('貼_小麦(市町村別・公表資料)'!$AH$38:$AH$216,MATCH('貼_小麦(市町村別・公表資料)'!$AG215,'貼_小麦(市町村別・公表資料)'!CF$38:CF$216,0)),"-")</f>
        <v>-</v>
      </c>
      <c r="S328" t="str">
        <f>IFERROR(INDEX('貼_大豆(市町村別・e-stat)'!$C$9:$C$187,MATCH('貼_大豆(市町村別・e-stat)'!$A186,'貼_大豆(市町村別・e-stat)'!J$9:J$187,0)),"-")</f>
        <v>-</v>
      </c>
      <c r="T328" t="str">
        <f>IFERROR(INDEX('貼_大豆(市町村別・e-stat)'!$C$9:$C$187,MATCH('貼_大豆(市町村別・e-stat)'!$A186,'貼_大豆(市町村別・e-stat)'!K$9:K$187,0)),"-")</f>
        <v>-</v>
      </c>
      <c r="U328" t="str">
        <f>IFERROR(INDEX('貼_大豆(市町村別・e-stat)'!$C$9:$C$187,MATCH('貼_大豆(市町村別・e-stat)'!$A186,'貼_大豆(市町村別・e-stat)'!L$9:L$187,0)),"-")</f>
        <v>-</v>
      </c>
      <c r="V328" t="str">
        <f>IFERROR(INDEX('貼_てんさい(市町村別・e-stat)'!$D$9:$D$187,MATCH('貼_てんさい(市町村別・e-stat)'!$A186,'貼_てんさい(市町村別・e-stat)'!K$9:K$187,0)),"-")</f>
        <v>-</v>
      </c>
      <c r="W328" t="str">
        <f>IFERROR(INDEX('貼_てんさい(市町村別・e-stat)'!$D$9:$D$187,MATCH('貼_てんさい(市町村別・e-stat)'!$A186,'貼_てんさい(市町村別・e-stat)'!L$9:L$187,0)),"-")</f>
        <v>-</v>
      </c>
      <c r="X328" t="str">
        <f>IFERROR(INDEX('貼_てんさい(市町村別・e-stat)'!$D$9:$D$187,MATCH('貼_てんさい(市町村別・e-stat)'!$A186,'貼_てんさい(市町村別・e-stat)'!M$9:M$187,0)),"-")</f>
        <v>-</v>
      </c>
      <c r="Y328" t="str">
        <f>IFERROR(INDEX('貼_そば(市町村別・e-stat)'!$D$9:$D$187,MATCH('貼_そば(市町村別・e-stat)'!$A186,'貼_そば(市町村別・e-stat)'!K$9:K$187,0)),"-")</f>
        <v>-</v>
      </c>
      <c r="Z328" t="str">
        <f>IFERROR(INDEX('貼_そば(市町村別・e-stat)'!$D$9:$D$187,MATCH('貼_そば(市町村別・e-stat)'!$A186,'貼_そば(市町村別・e-stat)'!L$9:L$187,0)),"-")</f>
        <v>-</v>
      </c>
      <c r="AA328" t="str">
        <f>IFERROR(INDEX('貼_そば(市町村別・e-stat)'!$D$9:$D$187,MATCH('貼_そば(市町村別・e-stat)'!$A186,'貼_そば(市町村別・e-stat)'!M$9:M$187,0)),"-")</f>
        <v>-</v>
      </c>
      <c r="AB328" t="str">
        <f>IFERROR(INDEX('貼_ばれいしょ(市町村別・公表資料)'!$M$16:$M$194,MATCH('貼_ばれいしょ(市町村別・公表資料)'!$L193,'貼_ばれいしょ(市町村別・公表資料)'!O$16:O$194,0)),"-")</f>
        <v>-</v>
      </c>
      <c r="AC328" t="str">
        <f>IFERROR(INDEX('貼_ばれいしょ(市町村別・公表資料)'!$M$16:$M$194,MATCH('貼_ばれいしょ(市町村別・公表資料)'!$L193,'貼_ばれいしょ(市町村別・公表資料)'!U$16:U$194,0)),"-")</f>
        <v>-</v>
      </c>
      <c r="AD328" t="str">
        <f>IFERROR(INDEX('貼_ばれいしょ(市町村別・公表資料)'!$M$16:$M$194,MATCH('貼_ばれいしょ(市町村別・公表資料)'!$L193,'貼_ばれいしょ(市町村別・公表資料)'!AA$16:AA$194,0)),"-")</f>
        <v>-</v>
      </c>
      <c r="AE328" t="str">
        <f>IFERROR(INDEX('貼_なたね(市町村別・e-stat)'!$D$9:$D$187,MATCH('貼_なたね(市町村別・e-stat)'!$A186,'貼_なたね(市町村別・e-stat)'!K$9:K$187,0)),"-")</f>
        <v>-</v>
      </c>
      <c r="AF328" t="str">
        <f>IFERROR(INDEX('貼_なたね(市町村別・e-stat)'!$D$9:$D$187,MATCH('貼_なたね(市町村別・e-stat)'!$A186,'貼_なたね(市町村別・e-stat)'!L$9:L$187,0)),"-")</f>
        <v>-</v>
      </c>
      <c r="AG328" t="str">
        <f>IFERROR(INDEX('貼_なたね(市町村別・e-stat)'!$D$9:$D$187,MATCH('貼_なたね(市町村別・e-stat)'!$A186,'貼_なたね(市町村別・e-stat)'!M$9:M$187,0)),"-")</f>
        <v>-</v>
      </c>
    </row>
    <row r="329" spans="3:33">
      <c r="C329">
        <v>179</v>
      </c>
      <c r="D329" t="str">
        <f>IFERROR(INDEX('貼_耕地面積(市町村別・e-stat)'!$D$9:$D$187,MATCH('貼_耕地面積(市町村別・e-stat)'!$A187,'貼_耕地面積(市町村別・e-stat)'!K$9:K$187,0)),"-")</f>
        <v>泊村</v>
      </c>
      <c r="E329" t="str">
        <f>IFERROR(INDEX('貼_耕地面積(市町村別・e-stat)'!$D$9:$D$187,MATCH('貼_耕地面積(市町村別・e-stat)'!$A187,'貼_耕地面積(市町村別・e-stat)'!L$9:L$187,0)),"-")</f>
        <v>-</v>
      </c>
      <c r="F329" t="str">
        <f>IFERROR(INDEX('貼_耕地面積(市町村別・e-stat)'!$D$9:$D$187,MATCH('貼_耕地面積(市町村別・e-stat)'!$A187,'貼_耕地面積(市町村別・e-stat)'!M$9:M$187,0)),"-")</f>
        <v>泊村</v>
      </c>
      <c r="G329" t="str">
        <f>IFERROR(INDEX('貼_水稲(市町村別・e-stat)'!$D$9:$D$187,MATCH('貼_水稲(市町村別・e-stat)'!$A187,'貼_水稲(市町村別・e-stat)'!I$9:I$187,0)),"-")</f>
        <v>-</v>
      </c>
      <c r="H329" t="str">
        <f>IFERROR(INDEX('貼_水稲(市町村別・e-stat)'!$D$9:$D$187,MATCH('貼_水稲(市町村別・e-stat)'!$A187,'貼_水稲(市町村別・e-stat)'!J$9:J$187,0)),"-")</f>
        <v>-</v>
      </c>
      <c r="I329" t="str">
        <f>IFERROR(INDEX('貼_水稲(市町村別・e-stat)'!$D$9:$D$187,MATCH('貼_水稲(市町村別・e-stat)'!$A187,'貼_水稲(市町村別・e-stat)'!K$9:K$187,0)),"-")</f>
        <v>-</v>
      </c>
      <c r="J329" t="str">
        <f>IFERROR(INDEX('貼_小麦(市町村別・e-stat)'!$D$9:$D$187,MATCH('貼_小麦(市町村別・e-stat)'!$A187,'貼_小麦(市町村別・e-stat)'!Z$9:Z$187,0)),"-")</f>
        <v>-</v>
      </c>
      <c r="K329" t="str">
        <f>IFERROR(INDEX('貼_小麦(市町村別・e-stat)'!$D$9:$D$187,MATCH('貼_小麦(市町村別・e-stat)'!$A187,'貼_小麦(市町村別・e-stat)'!AA$9:AA$187,0)),"-")</f>
        <v>-</v>
      </c>
      <c r="L329" t="str">
        <f>IFERROR(INDEX('貼_小麦(市町村別・e-stat)'!$D$9:$D$187,MATCH('貼_小麦(市町村別・e-stat)'!$A187,'貼_小麦(市町村別・e-stat)'!AB$9:AB$187,0)),"-")</f>
        <v>-</v>
      </c>
      <c r="M329" t="str">
        <f>IFERROR(INDEX('貼_小麦(市町村別・公表資料)'!$AH$38:$AH$216,MATCH('貼_小麦(市町村別・公表資料)'!$AG216,'貼_小麦(市町村別・公表資料)'!BB$38:BB$216,0)),"-")</f>
        <v>-</v>
      </c>
      <c r="N329" t="str">
        <f>IFERROR(INDEX('貼_小麦(市町村別・公表資料)'!$AH$38:$AH$216,MATCH('貼_小麦(市町村別・公表資料)'!$AG216,'貼_小麦(市町村別・公表資料)'!BH$38:BH$216,0)),"-")</f>
        <v>-</v>
      </c>
      <c r="O329" t="str">
        <f>IFERROR(INDEX('貼_小麦(市町村別・公表資料)'!$AH$38:$AH$216,MATCH('貼_小麦(市町村別・公表資料)'!$AG216,'貼_小麦(市町村別・公表資料)'!BN$38:BN$216,0)),"-")</f>
        <v>-</v>
      </c>
      <c r="P329" t="str">
        <f>IFERROR(INDEX('貼_小麦(市町村別・公表資料)'!$AH$38:$AH$216,MATCH('貼_小麦(市町村別・公表資料)'!$AG216,'貼_小麦(市町村別・公表資料)'!BT$38:BT$216,0)),"-")</f>
        <v>-</v>
      </c>
      <c r="Q329" t="str">
        <f>IFERROR(INDEX('貼_小麦(市町村別・公表資料)'!$AH$38:$AH$216,MATCH('貼_小麦(市町村別・公表資料)'!$AG216,'貼_小麦(市町村別・公表資料)'!BZ$38:BZ$216,0)),"-")</f>
        <v>-</v>
      </c>
      <c r="R329" t="str">
        <f>IFERROR(INDEX('貼_小麦(市町村別・公表資料)'!$AH$38:$AH$216,MATCH('貼_小麦(市町村別・公表資料)'!$AG216,'貼_小麦(市町村別・公表資料)'!CF$38:CF$216,0)),"-")</f>
        <v>-</v>
      </c>
      <c r="S329" t="str">
        <f>IFERROR(INDEX('貼_大豆(市町村別・e-stat)'!$C$9:$C$187,MATCH('貼_大豆(市町村別・e-stat)'!$A187,'貼_大豆(市町村別・e-stat)'!J$9:J$187,0)),"-")</f>
        <v>-</v>
      </c>
      <c r="T329" t="str">
        <f>IFERROR(INDEX('貼_大豆(市町村別・e-stat)'!$C$9:$C$187,MATCH('貼_大豆(市町村別・e-stat)'!$A187,'貼_大豆(市町村別・e-stat)'!K$9:K$187,0)),"-")</f>
        <v>-</v>
      </c>
      <c r="U329" t="str">
        <f>IFERROR(INDEX('貼_大豆(市町村別・e-stat)'!$C$9:$C$187,MATCH('貼_大豆(市町村別・e-stat)'!$A187,'貼_大豆(市町村別・e-stat)'!L$9:L$187,0)),"-")</f>
        <v>-</v>
      </c>
      <c r="V329" t="str">
        <f>IFERROR(INDEX('貼_てんさい(市町村別・e-stat)'!$D$9:$D$187,MATCH('貼_てんさい(市町村別・e-stat)'!$A187,'貼_てんさい(市町村別・e-stat)'!K$9:K$187,0)),"-")</f>
        <v>-</v>
      </c>
      <c r="W329" t="str">
        <f>IFERROR(INDEX('貼_てんさい(市町村別・e-stat)'!$D$9:$D$187,MATCH('貼_てんさい(市町村別・e-stat)'!$A187,'貼_てんさい(市町村別・e-stat)'!L$9:L$187,0)),"-")</f>
        <v>-</v>
      </c>
      <c r="X329" t="str">
        <f>IFERROR(INDEX('貼_てんさい(市町村別・e-stat)'!$D$9:$D$187,MATCH('貼_てんさい(市町村別・e-stat)'!$A187,'貼_てんさい(市町村別・e-stat)'!M$9:M$187,0)),"-")</f>
        <v>-</v>
      </c>
      <c r="Y329" t="str">
        <f>IFERROR(INDEX('貼_そば(市町村別・e-stat)'!$D$9:$D$187,MATCH('貼_そば(市町村別・e-stat)'!$A187,'貼_そば(市町村別・e-stat)'!K$9:K$187,0)),"-")</f>
        <v>-</v>
      </c>
      <c r="Z329" t="str">
        <f>IFERROR(INDEX('貼_そば(市町村別・e-stat)'!$D$9:$D$187,MATCH('貼_そば(市町村別・e-stat)'!$A187,'貼_そば(市町村別・e-stat)'!L$9:L$187,0)),"-")</f>
        <v>-</v>
      </c>
      <c r="AA329" t="str">
        <f>IFERROR(INDEX('貼_そば(市町村別・e-stat)'!$D$9:$D$187,MATCH('貼_そば(市町村別・e-stat)'!$A187,'貼_そば(市町村別・e-stat)'!M$9:M$187,0)),"-")</f>
        <v>-</v>
      </c>
      <c r="AB329" t="str">
        <f>IFERROR(INDEX('貼_ばれいしょ(市町村別・公表資料)'!$M$16:$M$194,MATCH('貼_ばれいしょ(市町村別・公表資料)'!$L194,'貼_ばれいしょ(市町村別・公表資料)'!O$16:O$194,0)),"-")</f>
        <v>-</v>
      </c>
      <c r="AC329" t="str">
        <f>IFERROR(INDEX('貼_ばれいしょ(市町村別・公表資料)'!$M$16:$M$194,MATCH('貼_ばれいしょ(市町村別・公表資料)'!$L194,'貼_ばれいしょ(市町村別・公表資料)'!U$16:U$194,0)),"-")</f>
        <v>-</v>
      </c>
      <c r="AD329" t="str">
        <f>IFERROR(INDEX('貼_ばれいしょ(市町村別・公表資料)'!$M$16:$M$194,MATCH('貼_ばれいしょ(市町村別・公表資料)'!$L194,'貼_ばれいしょ(市町村別・公表資料)'!AA$16:AA$194,0)),"-")</f>
        <v>-</v>
      </c>
      <c r="AE329" t="str">
        <f>IFERROR(INDEX('貼_なたね(市町村別・e-stat)'!$D$9:$D$187,MATCH('貼_なたね(市町村別・e-stat)'!$A187,'貼_なたね(市町村別・e-stat)'!K$9:K$187,0)),"-")</f>
        <v>-</v>
      </c>
      <c r="AF329" t="str">
        <f>IFERROR(INDEX('貼_なたね(市町村別・e-stat)'!$D$9:$D$187,MATCH('貼_なたね(市町村別・e-stat)'!$A187,'貼_なたね(市町村別・e-stat)'!L$9:L$187,0)),"-")</f>
        <v>-</v>
      </c>
      <c r="AG329" t="str">
        <f>IFERROR(INDEX('貼_なたね(市町村別・e-stat)'!$D$9:$D$187,MATCH('貼_なたね(市町村別・e-stat)'!$A187,'貼_なたね(市町村別・e-stat)'!M$9:M$187,0)),"-")</f>
        <v>-</v>
      </c>
    </row>
    <row r="330" spans="3:33">
      <c r="C330" s="95" t="s">
        <v>117</v>
      </c>
      <c r="D330">
        <f>IFERROR(LARGE('貼_耕地面積(市町村別・e-stat)'!E$9:E$187,'貼_耕地面積(市町村別・e-stat)'!$A9),NA())</f>
        <v>63200</v>
      </c>
      <c r="E330">
        <f>IFERROR(LARGE('貼_耕地面積(市町村別・e-stat)'!F$9:F$187,'貼_耕地面積(市町村別・e-stat)'!$A9),NA())</f>
        <v>16300</v>
      </c>
      <c r="F330">
        <f>IFERROR(LARGE('貼_耕地面積(市町村別・e-stat)'!H$9:H$187,'貼_耕地面積(市町村別・e-stat)'!$A9),NA())</f>
        <v>63200</v>
      </c>
      <c r="G330">
        <f>IFERROR(LARGE('貼_水稲(市町村別・e-stat)'!E$9:E$187,'貼_水稲(市町村別・e-stat)'!$A9),NA())</f>
        <v>5990</v>
      </c>
      <c r="H330">
        <f>IFERROR(LARGE('貼_水稲(市町村別・e-stat)'!G$9:G$187,'貼_水稲(市町村別・e-stat)'!$A9),NA())</f>
        <v>37400</v>
      </c>
      <c r="I330">
        <f>IFERROR(LARGE('貼_水稲(市町村別・e-stat)'!F$9:F$187,'貼_水稲(市町村別・e-stat)'!$A9),NA())</f>
        <v>659</v>
      </c>
      <c r="J330">
        <f>IFERROR(LARGE('貼_小麦(市町村別・e-stat)'!E$9:E$187,'貼_小麦(市町村別・e-stat)'!$A9),NA())</f>
        <v>6650</v>
      </c>
      <c r="K330">
        <f>IFERROR(LARGE('貼_小麦(市町村別・e-stat)'!I$9:I$187,'貼_小麦(市町村別・e-stat)'!$A9),NA())</f>
        <v>42000</v>
      </c>
      <c r="L330">
        <f>IFERROR(LARGE('貼_小麦(市町村別・e-stat)'!F$9:F$187,'貼_小麦(市町村別・e-stat)'!$A9),NA())</f>
        <v>717</v>
      </c>
      <c r="M330">
        <f>IFERROR(LARGE('貼_小麦(市町村別・公表資料)'!BA$38:BA$216,'貼_小麦(市町村別・公表資料)'!$AG38),NA())</f>
        <v>6560</v>
      </c>
      <c r="N330">
        <f>IFERROR(LARGE('貼_小麦(市町村別・公表資料)'!BG$38:BG$216,'貼_小麦(市町村別・公表資料)'!$AG38),NA())</f>
        <v>41600</v>
      </c>
      <c r="O330">
        <f>IFERROR(LARGE('貼_小麦(市町村別・公表資料)'!BM$38:BM$216,'貼_小麦(市町村別・公表資料)'!$AG38),NA())</f>
        <v>717</v>
      </c>
      <c r="P330">
        <f>IFERROR(LARGE('貼_小麦(市町村別・公表資料)'!BS$38:BS$216,'貼_小麦(市町村別・公表資料)'!$AG38),NA())</f>
        <v>1470</v>
      </c>
      <c r="Q330">
        <f>IFERROR(LARGE('貼_小麦(市町村別・公表資料)'!BY$38:BY$216,'貼_小麦(市町村別・公表資料)'!$AG38),NA())</f>
        <v>7100</v>
      </c>
      <c r="R330">
        <f>IFERROR(LARGE('貼_小麦(市町村別・公表資料)'!CE$38:CE$216,'貼_小麦(市町村別・公表資料)'!$AG38),NA())</f>
        <v>516</v>
      </c>
      <c r="S330">
        <f>IFERROR(LARGE('貼_大豆(市町村別・e-stat)'!D$9:D$187,'貼_大豆(市町村別・e-stat)'!$A9),NA())</f>
        <v>2710</v>
      </c>
      <c r="T330">
        <f>IFERROR(LARGE('貼_大豆(市町村別・e-stat)'!H$9:H$187,'貼_大豆(市町村別・e-stat)'!$A9),NA())</f>
        <v>8710</v>
      </c>
      <c r="U330">
        <f>IFERROR(LARGE('貼_大豆(市町村別・e-stat)'!E$9:E$187,'貼_大豆(市町村別・e-stat)'!$A9),NA())</f>
        <v>367</v>
      </c>
      <c r="V330">
        <f>IFERROR(LARGE('貼_てんさい(市町村別・e-stat)'!E$9:E$187,'貼_大豆(市町村別・e-stat)'!$A9),NA())</f>
        <v>2950</v>
      </c>
      <c r="W330">
        <f>IFERROR(LARGE('貼_てんさい(市町村別・e-stat)'!I$9:I$187,'貼_大豆(市町村別・e-stat)'!$A9),NA())</f>
        <v>206800</v>
      </c>
      <c r="X330">
        <f>IFERROR(LARGE('貼_てんさい(市町村別・e-stat)'!F$9:F$187,'貼_大豆(市町村別・e-stat)'!$A9),NA())</f>
        <v>8520</v>
      </c>
      <c r="Y330">
        <f>IFERROR(LARGE('貼_そば(市町村別・e-stat)'!E$9:E$187,'貼_そば(市町村別・e-stat)'!$A9),NA())</f>
        <v>3570</v>
      </c>
      <c r="Z330">
        <f>IFERROR(LARGE('貼_そば(市町村別・e-stat)'!I$9:I$187,'貼_そば(市町村別・e-stat)'!$A9),NA())</f>
        <v>1840</v>
      </c>
      <c r="AA330">
        <f>IFERROR(LARGE('貼_そば(市町村別・e-stat)'!F$9:F$187,'貼_そば(市町村別・e-stat)'!$A9),NA())</f>
        <v>197</v>
      </c>
      <c r="AB330">
        <f>IFERROR(LARGE('貼_ばれいしょ(市町村別・公表資料)'!$N$16:$N$194,'貼_ばれいしょ(市町村別・公表資料)'!$L16),NA())</f>
        <v>3520</v>
      </c>
      <c r="AC330">
        <f>IFERROR(LARGE('貼_ばれいしょ(市町村別・公表資料)'!$T$16:$T$194,'貼_ばれいしょ(市町村別・公表資料)'!$L16),NA())</f>
        <v>135000</v>
      </c>
      <c r="AD330">
        <f>IFERROR(LARGE('貼_ばれいしょ(市町村別・公表資料)'!$Z$16:$Z$194,'貼_ばれいしょ(市町村別・公表資料)'!$L16),NA())</f>
        <v>4920</v>
      </c>
      <c r="AE330">
        <f>IFERROR(LARGE('貼_なたね(市町村別・e-stat)'!E$9:E$187,'貼_なたね(市町村別・e-stat)'!$A9),NA())</f>
        <v>148</v>
      </c>
      <c r="AF330">
        <f>IFERROR(LARGE('貼_なたね(市町村別・e-stat)'!I$9:I$187,'貼_なたね(市町村別・e-stat)'!$A9),NA())</f>
        <v>453</v>
      </c>
      <c r="AG330">
        <f>IFERROR(LARGE('貼_なたね(市町村別・e-stat)'!F$9:F$187,'貼_なたね(市町村別・e-stat)'!$A9),NA())</f>
        <v>341</v>
      </c>
    </row>
    <row r="331" spans="3:33">
      <c r="C331">
        <v>2</v>
      </c>
      <c r="D331">
        <f>IFERROR(LARGE('貼_耕地面積(市町村別・e-stat)'!E$9:E$187,'貼_耕地面積(市町村別・e-stat)'!$A10),NA())</f>
        <v>28900</v>
      </c>
      <c r="E331">
        <f>IFERROR(LARGE('貼_耕地面積(市町村別・e-stat)'!F$9:F$187,'貼_耕地面積(市町村別・e-stat)'!$A10),NA())</f>
        <v>10600</v>
      </c>
      <c r="F331">
        <f>IFERROR(LARGE('貼_耕地面積(市町村別・e-stat)'!H$9:H$187,'貼_耕地面積(市町村別・e-stat)'!$A10),NA())</f>
        <v>28900</v>
      </c>
      <c r="G331">
        <f>IFERROR(LARGE('貼_水稲(市町村別・e-stat)'!E$9:E$187,'貼_水稲(市町村別・e-stat)'!$A10),NA())</f>
        <v>4900</v>
      </c>
      <c r="H331">
        <f>IFERROR(LARGE('貼_水稲(市町村別・e-stat)'!G$9:G$187,'貼_水稲(市町村別・e-stat)'!$A10),NA())</f>
        <v>30300</v>
      </c>
      <c r="I331">
        <f>IFERROR(LARGE('貼_水稲(市町村別・e-stat)'!F$9:F$187,'貼_水稲(市町村別・e-stat)'!$A10),NA())</f>
        <v>658</v>
      </c>
      <c r="J331">
        <f>IFERROR(LARGE('貼_小麦(市町村別・e-stat)'!E$9:E$187,'貼_小麦(市町村別・e-stat)'!$A10),NA())</f>
        <v>6510</v>
      </c>
      <c r="K331">
        <f>IFERROR(LARGE('貼_小麦(市町村別・e-stat)'!I$9:I$187,'貼_小麦(市町村別・e-stat)'!$A10),NA())</f>
        <v>40300</v>
      </c>
      <c r="L331">
        <f>IFERROR(LARGE('貼_小麦(市町村別・e-stat)'!F$9:F$187,'貼_小麦(市町村別・e-stat)'!$A10),NA())</f>
        <v>690</v>
      </c>
      <c r="M331">
        <f>IFERROR(LARGE('貼_小麦(市町村別・公表資料)'!BA$38:BA$216,'貼_小麦(市町村別・公表資料)'!$AG39),NA())</f>
        <v>6260</v>
      </c>
      <c r="N331">
        <f>IFERROR(LARGE('貼_小麦(市町村別・公表資料)'!BG$38:BG$216,'貼_小麦(市町村別・公表資料)'!$AG39),NA())</f>
        <v>40000</v>
      </c>
      <c r="O331">
        <f>IFERROR(LARGE('貼_小麦(市町村別・公表資料)'!BM$38:BM$216,'貼_小麦(市町村別・公表資料)'!$AG39),NA())</f>
        <v>690</v>
      </c>
      <c r="P331">
        <f>IFERROR(LARGE('貼_小麦(市町村別・公表資料)'!BS$38:BS$216,'貼_小麦(市町村別・公表資料)'!$AG39),NA())</f>
        <v>1370</v>
      </c>
      <c r="Q331">
        <f>IFERROR(LARGE('貼_小麦(市町村別・公表資料)'!BY$38:BY$216,'貼_小麦(市町村別・公表資料)'!$AG39),NA())</f>
        <v>5580</v>
      </c>
      <c r="R331">
        <f>IFERROR(LARGE('貼_小麦(市町村別・公表資料)'!CE$38:CE$216,'貼_小麦(市町村別・公表資料)'!$AG39),NA())</f>
        <v>490</v>
      </c>
      <c r="S331">
        <f>IFERROR(LARGE('貼_大豆(市町村別・e-stat)'!D$9:D$187,'貼_大豆(市町村別・e-stat)'!$A10),NA())</f>
        <v>2460</v>
      </c>
      <c r="T331">
        <f>IFERROR(LARGE('貼_大豆(市町村別・e-stat)'!H$9:H$187,'貼_大豆(市町村別・e-stat)'!$A10),NA())</f>
        <v>6950</v>
      </c>
      <c r="U331">
        <f>IFERROR(LARGE('貼_大豆(市町村別・e-stat)'!E$9:E$187,'貼_大豆(市町村別・e-stat)'!$A10),NA())</f>
        <v>356</v>
      </c>
      <c r="V331">
        <f>IFERROR(LARGE('貼_てんさい(市町村別・e-stat)'!E$9:E$187,'貼_大豆(市町村別・e-stat)'!$A10),NA())</f>
        <v>2840</v>
      </c>
      <c r="W331">
        <f>IFERROR(LARGE('貼_てんさい(市町村別・e-stat)'!I$9:I$187,'貼_大豆(市町村別・e-stat)'!$A10),NA())</f>
        <v>202900</v>
      </c>
      <c r="X331">
        <f>IFERROR(LARGE('貼_てんさい(市町村別・e-stat)'!F$9:F$187,'貼_大豆(市町村別・e-stat)'!$A10),NA())</f>
        <v>8380</v>
      </c>
      <c r="Y331">
        <f>IFERROR(LARGE('貼_そば(市町村別・e-stat)'!E$9:E$187,'貼_そば(市町村別・e-stat)'!$A10),NA())</f>
        <v>2070</v>
      </c>
      <c r="Z331">
        <f>IFERROR(LARGE('貼_そば(市町村別・e-stat)'!I$9:I$187,'貼_そば(市町村別・e-stat)'!$A10),NA())</f>
        <v>1180</v>
      </c>
      <c r="AA331">
        <f>IFERROR(LARGE('貼_そば(市町村別・e-stat)'!F$9:F$187,'貼_そば(市町村別・e-stat)'!$A10),NA())</f>
        <v>184</v>
      </c>
      <c r="AB331">
        <f>IFERROR(LARGE('貼_ばれいしょ(市町村別・公表資料)'!$N$16:$N$194,'貼_ばれいしょ(市町村別・公表資料)'!$L17),NA())</f>
        <v>3130</v>
      </c>
      <c r="AC331">
        <f>IFERROR(LARGE('貼_ばれいしょ(市町村別・公表資料)'!$T$16:$T$194,'貼_ばれいしょ(市町村別・公表資料)'!$L17),NA())</f>
        <v>121200</v>
      </c>
      <c r="AD331">
        <f>IFERROR(LARGE('貼_ばれいしょ(市町村別・公表資料)'!$Z$16:$Z$194,'貼_ばれいしょ(市町村別・公表資料)'!$L17),NA())</f>
        <v>4640</v>
      </c>
      <c r="AE331">
        <f>IFERROR(LARGE('貼_なたね(市町村別・e-stat)'!E$9:E$187,'貼_なたね(市町村別・e-stat)'!$A10),NA())</f>
        <v>133</v>
      </c>
      <c r="AF331">
        <f>IFERROR(LARGE('貼_なたね(市町村別・e-stat)'!I$9:I$187,'貼_なたね(市町村別・e-stat)'!$A10),NA())</f>
        <v>415</v>
      </c>
      <c r="AG331">
        <f>IFERROR(LARGE('貼_なたね(市町村別・e-stat)'!F$9:F$187,'貼_なたね(市町村別・e-stat)'!$A10),NA())</f>
        <v>313</v>
      </c>
    </row>
    <row r="332" spans="3:33">
      <c r="C332">
        <v>3</v>
      </c>
      <c r="D332">
        <f>IFERROR(LARGE('貼_耕地面積(市町村別・e-stat)'!E$9:E$187,'貼_耕地面積(市町村別・e-stat)'!$A11),NA())</f>
        <v>24400</v>
      </c>
      <c r="E332">
        <f>IFERROR(LARGE('貼_耕地面積(市町村別・e-stat)'!F$9:F$187,'貼_耕地面積(市町村別・e-stat)'!$A11),NA())</f>
        <v>9160</v>
      </c>
      <c r="F332">
        <f>IFERROR(LARGE('貼_耕地面積(市町村別・e-stat)'!H$9:H$187,'貼_耕地面積(市町村別・e-stat)'!$A11),NA())</f>
        <v>24400</v>
      </c>
      <c r="G332">
        <f>IFERROR(LARGE('貼_水稲(市町村別・e-stat)'!E$9:E$187,'貼_水稲(市町村別・e-stat)'!$A11),NA())</f>
        <v>4880</v>
      </c>
      <c r="H332">
        <f>IFERROR(LARGE('貼_水稲(市町村別・e-stat)'!G$9:G$187,'貼_水稲(市町村別・e-stat)'!$A11),NA())</f>
        <v>28500</v>
      </c>
      <c r="I332">
        <f>IFERROR(LARGE('貼_水稲(市町村別・e-stat)'!F$9:F$187,'貼_水稲(市町村別・e-stat)'!$A11),NA())</f>
        <v>644</v>
      </c>
      <c r="J332">
        <f>IFERROR(LARGE('貼_小麦(市町村別・e-stat)'!E$9:E$187,'貼_小麦(市町村別・e-stat)'!$A11),NA())</f>
        <v>6370</v>
      </c>
      <c r="K332">
        <f>IFERROR(LARGE('貼_小麦(市町村別・e-stat)'!I$9:I$187,'貼_小麦(市町村別・e-stat)'!$A11),NA())</f>
        <v>40200</v>
      </c>
      <c r="L332">
        <f>IFERROR(LARGE('貼_小麦(市町村別・e-stat)'!F$9:F$187,'貼_小麦(市町村別・e-stat)'!$A11),NA())</f>
        <v>688</v>
      </c>
      <c r="M332">
        <f>IFERROR(LARGE('貼_小麦(市町村別・公表資料)'!BA$38:BA$216,'貼_小麦(市町村別・公表資料)'!$AG40),NA())</f>
        <v>6220</v>
      </c>
      <c r="N332">
        <f>IFERROR(LARGE('貼_小麦(市町村別・公表資料)'!BG$38:BG$216,'貼_小麦(市町村別・公表資料)'!$AG40),NA())</f>
        <v>38900</v>
      </c>
      <c r="O332">
        <f>IFERROR(LARGE('貼_小麦(市町村別・公表資料)'!BM$38:BM$216,'貼_小麦(市町村別・公表資料)'!$AG40),NA())</f>
        <v>688</v>
      </c>
      <c r="P332">
        <f>IFERROR(LARGE('貼_小麦(市町村別・公表資料)'!BS$38:BS$216,'貼_小麦(市町村別・公表資料)'!$AG40),NA())</f>
        <v>1050</v>
      </c>
      <c r="Q332">
        <f>IFERROR(LARGE('貼_小麦(市町村別・公表資料)'!BY$38:BY$216,'貼_小麦(市町村別・公表資料)'!$AG40),NA())</f>
        <v>4670</v>
      </c>
      <c r="R332">
        <f>IFERROR(LARGE('貼_小麦(市町村別・公表資料)'!CE$38:CE$216,'貼_小麦(市町村別・公表資料)'!$AG40),NA())</f>
        <v>484</v>
      </c>
      <c r="S332">
        <f>IFERROR(LARGE('貼_大豆(市町村別・e-stat)'!D$9:D$187,'貼_大豆(市町村別・e-stat)'!$A11),NA())</f>
        <v>2200</v>
      </c>
      <c r="T332">
        <f>IFERROR(LARGE('貼_大豆(市町村別・e-stat)'!H$9:H$187,'貼_大豆(市町村別・e-stat)'!$A11),NA())</f>
        <v>6840</v>
      </c>
      <c r="U332">
        <f>IFERROR(LARGE('貼_大豆(市町村別・e-stat)'!E$9:E$187,'貼_大豆(市町村別・e-stat)'!$A11),NA())</f>
        <v>356</v>
      </c>
      <c r="V332">
        <f>IFERROR(LARGE('貼_てんさい(市町村別・e-stat)'!E$9:E$187,'貼_大豆(市町村別・e-stat)'!$A11),NA())</f>
        <v>2660</v>
      </c>
      <c r="W332">
        <f>IFERROR(LARGE('貼_てんさい(市町村別・e-stat)'!I$9:I$187,'貼_大豆(市町村別・e-stat)'!$A11),NA())</f>
        <v>200700</v>
      </c>
      <c r="X332">
        <f>IFERROR(LARGE('貼_てんさい(市町村別・e-stat)'!F$9:F$187,'貼_大豆(市町村別・e-stat)'!$A11),NA())</f>
        <v>8360</v>
      </c>
      <c r="Y332">
        <f>IFERROR(LARGE('貼_そば(市町村別・e-stat)'!E$9:E$187,'貼_そば(市町村別・e-stat)'!$A11),NA())</f>
        <v>1430</v>
      </c>
      <c r="Z332">
        <f>IFERROR(LARGE('貼_そば(市町村別・e-stat)'!I$9:I$187,'貼_そば(市町村別・e-stat)'!$A11),NA())</f>
        <v>893</v>
      </c>
      <c r="AA332">
        <f>IFERROR(LARGE('貼_そば(市町村別・e-stat)'!F$9:F$187,'貼_そば(市町村別・e-stat)'!$A11),NA())</f>
        <v>168</v>
      </c>
      <c r="AB332">
        <f>IFERROR(LARGE('貼_ばれいしょ(市町村別・公表資料)'!$N$16:$N$194,'貼_ばれいしょ(市町村別・公表資料)'!$L18),NA())</f>
        <v>2580</v>
      </c>
      <c r="AC332">
        <f>IFERROR(LARGE('貼_ばれいしょ(市町村別・公表資料)'!$T$16:$T$194,'貼_ばれいしょ(市町村別・公表資料)'!$L18),NA())</f>
        <v>110700</v>
      </c>
      <c r="AD332">
        <f>IFERROR(LARGE('貼_ばれいしょ(市町村別・公表資料)'!$Z$16:$Z$194,'貼_ばれいしょ(市町村別・公表資料)'!$L18),NA())</f>
        <v>4540</v>
      </c>
      <c r="AE332">
        <f>IFERROR(LARGE('貼_なたね(市町村別・e-stat)'!E$9:E$187,'貼_なたね(市町村別・e-stat)'!$A11),NA())</f>
        <v>112</v>
      </c>
      <c r="AF332">
        <f>IFERROR(LARGE('貼_なたね(市町村別・e-stat)'!I$9:I$187,'貼_なたね(市町村別・e-stat)'!$A11),NA())</f>
        <v>275</v>
      </c>
      <c r="AG332">
        <f>IFERROR(LARGE('貼_なたね(市町村別・e-stat)'!F$9:F$187,'貼_なたね(市町村別・e-stat)'!$A11),NA())</f>
        <v>293</v>
      </c>
    </row>
    <row r="333" spans="3:33">
      <c r="C333">
        <v>4</v>
      </c>
      <c r="D333">
        <f>IFERROR(LARGE('貼_耕地面積(市町村別・e-stat)'!E$9:E$187,'貼_耕地面積(市町村別・e-stat)'!$A12),NA())</f>
        <v>24300</v>
      </c>
      <c r="E333">
        <f>IFERROR(LARGE('貼_耕地面積(市町村別・e-stat)'!F$9:F$187,'貼_耕地面積(市町村別・e-stat)'!$A12),NA())</f>
        <v>8910</v>
      </c>
      <c r="F333">
        <f>IFERROR(LARGE('貼_耕地面積(市町村別・e-stat)'!H$9:H$187,'貼_耕地面積(市町村別・e-stat)'!$A12),NA())</f>
        <v>23900</v>
      </c>
      <c r="G333">
        <f>IFERROR(LARGE('貼_水稲(市町村別・e-stat)'!E$9:E$187,'貼_水稲(市町村別・e-stat)'!$A12),NA())</f>
        <v>3600</v>
      </c>
      <c r="H333">
        <f>IFERROR(LARGE('貼_水稲(市町村別・e-stat)'!G$9:G$187,'貼_水稲(市町村別・e-stat)'!$A12),NA())</f>
        <v>23700</v>
      </c>
      <c r="I333">
        <f>IFERROR(LARGE('貼_水稲(市町村別・e-stat)'!F$9:F$187,'貼_水稲(市町村別・e-stat)'!$A12),NA())</f>
        <v>637</v>
      </c>
      <c r="J333">
        <f>IFERROR(LARGE('貼_小麦(市町村別・e-stat)'!E$9:E$187,'貼_小麦(市町村別・e-stat)'!$A12),NA())</f>
        <v>5580</v>
      </c>
      <c r="K333">
        <f>IFERROR(LARGE('貼_小麦(市町村別・e-stat)'!I$9:I$187,'貼_小麦(市町村別・e-stat)'!$A12),NA())</f>
        <v>29800</v>
      </c>
      <c r="L333">
        <f>IFERROR(LARGE('貼_小麦(市町村別・e-stat)'!F$9:F$187,'貼_小麦(市町村別・e-stat)'!$A12),NA())</f>
        <v>681</v>
      </c>
      <c r="M333">
        <f>IFERROR(LARGE('貼_小麦(市町村別・公表資料)'!BA$38:BA$216,'貼_小麦(市町村別・公表資料)'!$AG41),NA())</f>
        <v>4170</v>
      </c>
      <c r="N333">
        <f>IFERROR(LARGE('貼_小麦(市町村別・公表資料)'!BG$38:BG$216,'貼_小麦(市町村別・公表資料)'!$AG41),NA())</f>
        <v>27300</v>
      </c>
      <c r="O333">
        <f>IFERROR(LARGE('貼_小麦(市町村別・公表資料)'!BM$38:BM$216,'貼_小麦(市町村別・公表資料)'!$AG41),NA())</f>
        <v>683</v>
      </c>
      <c r="P333">
        <f>IFERROR(LARGE('貼_小麦(市町村別・公表資料)'!BS$38:BS$216,'貼_小麦(市町村別・公表資料)'!$AG41),NA())</f>
        <v>1040</v>
      </c>
      <c r="Q333">
        <f>IFERROR(LARGE('貼_小麦(市町村別・公表資料)'!BY$38:BY$216,'貼_小麦(市町村別・公表資料)'!$AG41),NA())</f>
        <v>4450</v>
      </c>
      <c r="R333">
        <f>IFERROR(LARGE('貼_小麦(市町村別・公表資料)'!CE$38:CE$216,'貼_小麦(市町村別・公表資料)'!$AG41),NA())</f>
        <v>475</v>
      </c>
      <c r="S333">
        <f>IFERROR(LARGE('貼_大豆(市町村別・e-stat)'!D$9:D$187,'貼_大豆(市町村別・e-stat)'!$A12),NA())</f>
        <v>2080</v>
      </c>
      <c r="T333">
        <f>IFERROR(LARGE('貼_大豆(市町村別・e-stat)'!H$9:H$187,'貼_大豆(市町村別・e-stat)'!$A12),NA())</f>
        <v>6170</v>
      </c>
      <c r="U333">
        <f>IFERROR(LARGE('貼_大豆(市町村別・e-stat)'!E$9:E$187,'貼_大豆(市町村別・e-stat)'!$A12),NA())</f>
        <v>349</v>
      </c>
      <c r="V333">
        <f>IFERROR(LARGE('貼_てんさい(市町村別・e-stat)'!E$9:E$187,'貼_大豆(市町村別・e-stat)'!$A12),NA())</f>
        <v>2590</v>
      </c>
      <c r="W333">
        <f>IFERROR(LARGE('貼_てんさい(市町村別・e-stat)'!I$9:I$187,'貼_大豆(市町村別・e-stat)'!$A12),NA())</f>
        <v>193200</v>
      </c>
      <c r="X333">
        <f>IFERROR(LARGE('貼_てんさい(市町村別・e-stat)'!F$9:F$187,'貼_大豆(市町村別・e-stat)'!$A12),NA())</f>
        <v>8330</v>
      </c>
      <c r="Y333">
        <f>IFERROR(LARGE('貼_そば(市町村別・e-stat)'!E$9:E$187,'貼_そば(市町村別・e-stat)'!$A12),NA())</f>
        <v>1060</v>
      </c>
      <c r="Z333">
        <f>IFERROR(LARGE('貼_そば(市町村別・e-stat)'!I$9:I$187,'貼_そば(市町村別・e-stat)'!$A12),NA())</f>
        <v>853</v>
      </c>
      <c r="AA333">
        <f>IFERROR(LARGE('貼_そば(市町村別・e-stat)'!F$9:F$187,'貼_そば(市町村別・e-stat)'!$A12),NA())</f>
        <v>148</v>
      </c>
      <c r="AB333">
        <f>IFERROR(LARGE('貼_ばれいしょ(市町村別・公表資料)'!$N$16:$N$194,'貼_ばれいしょ(市町村別・公表資料)'!$L19),NA())</f>
        <v>2580</v>
      </c>
      <c r="AC333">
        <f>IFERROR(LARGE('貼_ばれいしょ(市町村別・公表資料)'!$T$16:$T$194,'貼_ばれいしょ(市町村別・公表資料)'!$L19),NA())</f>
        <v>101200</v>
      </c>
      <c r="AD333">
        <f>IFERROR(LARGE('貼_ばれいしょ(市町村別・公表資料)'!$Z$16:$Z$194,'貼_ばれいしょ(市町村別・公表資料)'!$L19),NA())</f>
        <v>4470</v>
      </c>
      <c r="AE333">
        <f>IFERROR(LARGE('貼_なたね(市町村別・e-stat)'!E$9:E$187,'貼_なたね(市町村別・e-stat)'!$A12),NA())</f>
        <v>73</v>
      </c>
      <c r="AF333">
        <f>IFERROR(LARGE('貼_なたね(市町村別・e-stat)'!I$9:I$187,'貼_なたね(市町村別・e-stat)'!$A12),NA())</f>
        <v>214</v>
      </c>
      <c r="AG333">
        <f>IFERROR(LARGE('貼_なたね(市町村別・e-stat)'!F$9:F$187,'貼_なたね(市町村別・e-stat)'!$A12),NA())</f>
        <v>280</v>
      </c>
    </row>
    <row r="334" spans="3:33">
      <c r="C334">
        <v>5</v>
      </c>
      <c r="D334">
        <f>IFERROR(LARGE('貼_耕地面積(市町村別・e-stat)'!E$9:E$187,'貼_耕地面積(市町村別・e-stat)'!$A13),NA())</f>
        <v>23700</v>
      </c>
      <c r="E334">
        <f>IFERROR(LARGE('貼_耕地面積(市町村別・e-stat)'!F$9:F$187,'貼_耕地面積(市町村別・e-stat)'!$A13),NA())</f>
        <v>8680</v>
      </c>
      <c r="F334">
        <f>IFERROR(LARGE('貼_耕地面積(市町村別・e-stat)'!H$9:H$187,'貼_耕地面積(市町村別・e-stat)'!$A13),NA())</f>
        <v>22900</v>
      </c>
      <c r="G334">
        <f>IFERROR(LARGE('貼_水稲(市町村別・e-stat)'!E$9:E$187,'貼_水稲(市町村別・e-stat)'!$A13),NA())</f>
        <v>3430</v>
      </c>
      <c r="H334">
        <f>IFERROR(LARGE('貼_水稲(市町村別・e-stat)'!G$9:G$187,'貼_水稲(市町村別・e-stat)'!$A13),NA())</f>
        <v>20900</v>
      </c>
      <c r="I334">
        <f>IFERROR(LARGE('貼_水稲(市町村別・e-stat)'!F$9:F$187,'貼_水稲(市町村別・e-stat)'!$A13),NA())</f>
        <v>632</v>
      </c>
      <c r="J334">
        <f>IFERROR(LARGE('貼_小麦(市町村別・e-stat)'!E$9:E$187,'貼_小麦(市町村別・e-stat)'!$A13),NA())</f>
        <v>5430</v>
      </c>
      <c r="K334">
        <f>IFERROR(LARGE('貼_小麦(市町村別・e-stat)'!I$9:I$187,'貼_小麦(市町村別・e-stat)'!$A13),NA())</f>
        <v>29200</v>
      </c>
      <c r="L334">
        <f>IFERROR(LARGE('貼_小麦(市町村別・e-stat)'!F$9:F$187,'貼_小麦(市町村別・e-stat)'!$A13),NA())</f>
        <v>670</v>
      </c>
      <c r="M334">
        <f>IFERROR(LARGE('貼_小麦(市町村別・公表資料)'!BA$38:BA$216,'貼_小麦(市町村別・公表資料)'!$AG42),NA())</f>
        <v>4120</v>
      </c>
      <c r="N334">
        <f>IFERROR(LARGE('貼_小麦(市町村別・公表資料)'!BG$38:BG$216,'貼_小麦(市町村別・公表資料)'!$AG42),NA())</f>
        <v>23600</v>
      </c>
      <c r="O334">
        <f>IFERROR(LARGE('貼_小麦(市町村別・公表資料)'!BM$38:BM$216,'貼_小麦(市町村別・公表資料)'!$AG42),NA())</f>
        <v>679</v>
      </c>
      <c r="P334">
        <f>IFERROR(LARGE('貼_小麦(市町村別・公表資料)'!BS$38:BS$216,'貼_小麦(市町村別・公表資料)'!$AG42),NA())</f>
        <v>774</v>
      </c>
      <c r="Q334">
        <f>IFERROR(LARGE('貼_小麦(市町村別・公表資料)'!BY$38:BY$216,'貼_小麦(市町村別・公表資料)'!$AG42),NA())</f>
        <v>3160</v>
      </c>
      <c r="R334">
        <f>IFERROR(LARGE('貼_小麦(市町村別・公表資料)'!CE$38:CE$216,'貼_小麦(市町村別・公表資料)'!$AG42),NA())</f>
        <v>463</v>
      </c>
      <c r="S334">
        <f>IFERROR(LARGE('貼_大豆(市町村別・e-stat)'!D$9:D$187,'貼_大豆(市町村別・e-stat)'!$A13),NA())</f>
        <v>2020</v>
      </c>
      <c r="T334">
        <f>IFERROR(LARGE('貼_大豆(市町村別・e-stat)'!H$9:H$187,'貼_大豆(市町村別・e-stat)'!$A13),NA())</f>
        <v>5540</v>
      </c>
      <c r="U334">
        <f>IFERROR(LARGE('貼_大豆(市町村別・e-stat)'!E$9:E$187,'貼_大豆(市町村別・e-stat)'!$A13),NA())</f>
        <v>344</v>
      </c>
      <c r="V334">
        <f>IFERROR(LARGE('貼_てんさい(市町村別・e-stat)'!E$9:E$187,'貼_大豆(市町村別・e-stat)'!$A13),NA())</f>
        <v>2580</v>
      </c>
      <c r="W334">
        <f>IFERROR(LARGE('貼_てんさい(市町村別・e-stat)'!I$9:I$187,'貼_大豆(市町村別・e-stat)'!$A13),NA())</f>
        <v>192900</v>
      </c>
      <c r="X334">
        <f>IFERROR(LARGE('貼_てんさい(市町村別・e-stat)'!F$9:F$187,'貼_大豆(市町村別・e-stat)'!$A13),NA())</f>
        <v>8300</v>
      </c>
      <c r="Y334">
        <f>IFERROR(LARGE('貼_そば(市町村別・e-stat)'!E$9:E$187,'貼_そば(市町村別・e-stat)'!$A13),NA())</f>
        <v>975</v>
      </c>
      <c r="Z334">
        <f>IFERROR(LARGE('貼_そば(市町村別・e-stat)'!I$9:I$187,'貼_そば(市町村別・e-stat)'!$A13),NA())</f>
        <v>821</v>
      </c>
      <c r="AA334">
        <f>IFERROR(LARGE('貼_そば(市町村別・e-stat)'!F$9:F$187,'貼_そば(市町村別・e-stat)'!$A13),NA())</f>
        <v>144</v>
      </c>
      <c r="AB334">
        <f>IFERROR(LARGE('貼_ばれいしょ(市町村別・公表資料)'!$N$16:$N$194,'貼_ばれいしょ(市町村別・公表資料)'!$L20),NA())</f>
        <v>2390</v>
      </c>
      <c r="AC334">
        <f>IFERROR(LARGE('貼_ばれいしょ(市町村別・公表資料)'!$T$16:$T$194,'貼_ばれいしょ(市町村別・公表資料)'!$L20),NA())</f>
        <v>95600</v>
      </c>
      <c r="AD334">
        <f>IFERROR(LARGE('貼_ばれいしょ(市町村別・公表資料)'!$Z$16:$Z$194,'貼_ばれいしょ(市町村別・公表資料)'!$L20),NA())</f>
        <v>4380</v>
      </c>
      <c r="AE334">
        <f>IFERROR(LARGE('貼_なたね(市町村別・e-stat)'!E$9:E$187,'貼_なたね(市町村別・e-stat)'!$A13),NA())</f>
        <v>59</v>
      </c>
      <c r="AF334">
        <f>IFERROR(LARGE('貼_なたね(市町村別・e-stat)'!I$9:I$187,'貼_なたね(市町村別・e-stat)'!$A13),NA())</f>
        <v>184</v>
      </c>
      <c r="AG334">
        <f>IFERROR(LARGE('貼_なたね(市町村別・e-stat)'!F$9:F$187,'貼_なたね(市町村別・e-stat)'!$A13),NA())</f>
        <v>280</v>
      </c>
    </row>
    <row r="335" spans="3:33">
      <c r="C335">
        <v>6</v>
      </c>
      <c r="D335">
        <f>IFERROR(LARGE('貼_耕地面積(市町村別・e-stat)'!E$9:E$187,'貼_耕地面積(市町村別・e-stat)'!$A14),NA())</f>
        <v>22900</v>
      </c>
      <c r="E335">
        <f>IFERROR(LARGE('貼_耕地面積(市町村別・e-stat)'!F$9:F$187,'貼_耕地面積(市町村別・e-stat)'!$A14),NA())</f>
        <v>8620</v>
      </c>
      <c r="F335">
        <f>IFERROR(LARGE('貼_耕地面積(市町村別・e-stat)'!H$9:H$187,'貼_耕地面積(市町村別・e-stat)'!$A14),NA())</f>
        <v>22600</v>
      </c>
      <c r="G335">
        <f>IFERROR(LARGE('貼_水稲(市町村別・e-stat)'!E$9:E$187,'貼_水稲(市町村別・e-stat)'!$A14),NA())</f>
        <v>2690</v>
      </c>
      <c r="H335">
        <f>IFERROR(LARGE('貼_水稲(市町村別・e-stat)'!G$9:G$187,'貼_水稲(市町村別・e-stat)'!$A14),NA())</f>
        <v>16400</v>
      </c>
      <c r="I335">
        <f>IFERROR(LARGE('貼_水稲(市町村別・e-stat)'!F$9:F$187,'貼_水稲(市町村別・e-stat)'!$A14),NA())</f>
        <v>631</v>
      </c>
      <c r="J335">
        <f>IFERROR(LARGE('貼_小麦(市町村別・e-stat)'!E$9:E$187,'貼_小麦(市町村別・e-stat)'!$A14),NA())</f>
        <v>4320</v>
      </c>
      <c r="K335">
        <f>IFERROR(LARGE('貼_小麦(市町村別・e-stat)'!I$9:I$187,'貼_小麦(市町村別・e-stat)'!$A14),NA())</f>
        <v>27900</v>
      </c>
      <c r="L335">
        <f>IFERROR(LARGE('貼_小麦(市町村別・e-stat)'!F$9:F$187,'貼_小麦(市町村別・e-stat)'!$A14),NA())</f>
        <v>666</v>
      </c>
      <c r="M335">
        <f>IFERROR(LARGE('貼_小麦(市町村別・公表資料)'!BA$38:BA$216,'貼_小麦(市町村別・公表資料)'!$AG43),NA())</f>
        <v>4060</v>
      </c>
      <c r="N335">
        <f>IFERROR(LARGE('貼_小麦(市町村別・公表資料)'!BG$38:BG$216,'貼_小麦(市町村別・公表資料)'!$AG43),NA())</f>
        <v>22700</v>
      </c>
      <c r="O335">
        <f>IFERROR(LARGE('貼_小麦(市町村別・公表資料)'!BM$38:BM$216,'貼_小麦(市町村別・公表資料)'!$AG43),NA())</f>
        <v>671</v>
      </c>
      <c r="P335">
        <f>IFERROR(LARGE('貼_小麦(市町村別・公表資料)'!BS$38:BS$216,'貼_小麦(市町村別・公表資料)'!$AG43),NA())</f>
        <v>627</v>
      </c>
      <c r="Q335">
        <f>IFERROR(LARGE('貼_小麦(市町村別・公表資料)'!BY$38:BY$216,'貼_小麦(市町村別・公表資料)'!$AG43),NA())</f>
        <v>2530</v>
      </c>
      <c r="R335">
        <f>IFERROR(LARGE('貼_小麦(市町村別・公表資料)'!CE$38:CE$216,'貼_小麦(市町村別・公表資料)'!$AG43),NA())</f>
        <v>454</v>
      </c>
      <c r="S335">
        <f>IFERROR(LARGE('貼_大豆(市町村別・e-stat)'!D$9:D$187,'貼_大豆(市町村別・e-stat)'!$A14),NA())</f>
        <v>1350</v>
      </c>
      <c r="T335">
        <f>IFERROR(LARGE('貼_大豆(市町村別・e-stat)'!H$9:H$187,'貼_大豆(市町村別・e-stat)'!$A14),NA())</f>
        <v>4440</v>
      </c>
      <c r="U335">
        <f>IFERROR(LARGE('貼_大豆(市町村別・e-stat)'!E$9:E$187,'貼_大豆(市町村別・e-stat)'!$A14),NA())</f>
        <v>328</v>
      </c>
      <c r="V335">
        <f>IFERROR(LARGE('貼_てんさい(市町村別・e-stat)'!E$9:E$187,'貼_大豆(市町村別・e-stat)'!$A14),NA())</f>
        <v>2530</v>
      </c>
      <c r="W335">
        <f>IFERROR(LARGE('貼_てんさい(市町村別・e-stat)'!I$9:I$187,'貼_大豆(市町村別・e-stat)'!$A14),NA())</f>
        <v>186400</v>
      </c>
      <c r="X335">
        <f>IFERROR(LARGE('貼_てんさい(市町村別・e-stat)'!F$9:F$187,'貼_大豆(市町村別・e-stat)'!$A14),NA())</f>
        <v>8300</v>
      </c>
      <c r="Y335">
        <f>IFERROR(LARGE('貼_そば(市町村別・e-stat)'!E$9:E$187,'貼_そば(市町村別・e-stat)'!$A14),NA())</f>
        <v>877</v>
      </c>
      <c r="Z335">
        <f>IFERROR(LARGE('貼_そば(市町村別・e-stat)'!I$9:I$187,'貼_そば(市町村別・e-stat)'!$A14),NA())</f>
        <v>715</v>
      </c>
      <c r="AA335">
        <f>IFERROR(LARGE('貼_そば(市町村別・e-stat)'!F$9:F$187,'貼_そば(市町村別・e-stat)'!$A14),NA())</f>
        <v>135</v>
      </c>
      <c r="AB335">
        <f>IFERROR(LARGE('貼_ばれいしょ(市町村別・公表資料)'!$N$16:$N$194,'貼_ばれいしょ(市町村別・公表資料)'!$L21),NA())</f>
        <v>2160</v>
      </c>
      <c r="AC335">
        <f>IFERROR(LARGE('貼_ばれいしょ(市町村別・公表資料)'!$T$16:$T$194,'貼_ばれいしょ(市町村別・公表資料)'!$L21),NA())</f>
        <v>92200</v>
      </c>
      <c r="AD335">
        <f>IFERROR(LARGE('貼_ばれいしょ(市町村別・公表資料)'!$Z$16:$Z$194,'貼_ばれいしょ(市町村別・公表資料)'!$L21),NA())</f>
        <v>4310</v>
      </c>
      <c r="AE335">
        <f>IFERROR(LARGE('貼_なたね(市町村別・e-stat)'!E$9:E$187,'貼_なたね(市町村別・e-stat)'!$A14),NA())</f>
        <v>54</v>
      </c>
      <c r="AF335">
        <f>IFERROR(LARGE('貼_なたね(市町村別・e-stat)'!I$9:I$187,'貼_なたね(市町村別・e-stat)'!$A14),NA())</f>
        <v>151</v>
      </c>
      <c r="AG335">
        <f>IFERROR(LARGE('貼_なたね(市町村別・e-stat)'!F$9:F$187,'貼_なたね(市町村別・e-stat)'!$A14),NA())</f>
        <v>278</v>
      </c>
    </row>
    <row r="336" spans="3:33">
      <c r="C336">
        <v>7</v>
      </c>
      <c r="D336">
        <f>IFERROR(LARGE('貼_耕地面積(市町村別・e-stat)'!E$9:E$187,'貼_耕地面積(市町村別・e-stat)'!$A15),NA())</f>
        <v>22500</v>
      </c>
      <c r="E336">
        <f>IFERROR(LARGE('貼_耕地面積(市町村別・e-stat)'!F$9:F$187,'貼_耕地面積(市町村別・e-stat)'!$A15),NA())</f>
        <v>6070</v>
      </c>
      <c r="F336">
        <f>IFERROR(LARGE('貼_耕地面積(市町村別・e-stat)'!H$9:H$187,'貼_耕地面積(市町村別・e-stat)'!$A15),NA())</f>
        <v>22500</v>
      </c>
      <c r="G336">
        <f>IFERROR(LARGE('貼_水稲(市町村別・e-stat)'!E$9:E$187,'貼_水稲(市町村別・e-stat)'!$A15),NA())</f>
        <v>2510</v>
      </c>
      <c r="H336">
        <f>IFERROR(LARGE('貼_水稲(市町村別・e-stat)'!G$9:G$187,'貼_水稲(市町村別・e-stat)'!$A15),NA())</f>
        <v>15400</v>
      </c>
      <c r="I336">
        <f>IFERROR(LARGE('貼_水稲(市町村別・e-stat)'!F$9:F$187,'貼_水稲(市町村別・e-stat)'!$A15),NA())</f>
        <v>631</v>
      </c>
      <c r="J336">
        <f>IFERROR(LARGE('貼_小麦(市町村別・e-stat)'!E$9:E$187,'貼_小麦(市町村別・e-stat)'!$A15),NA())</f>
        <v>3840</v>
      </c>
      <c r="K336">
        <f>IFERROR(LARGE('貼_小麦(市町村別・e-stat)'!I$9:I$187,'貼_小麦(市町村別・e-stat)'!$A15),NA())</f>
        <v>22000</v>
      </c>
      <c r="L336">
        <f>IFERROR(LARGE('貼_小麦(市町村別・e-stat)'!F$9:F$187,'貼_小麦(市町村別・e-stat)'!$A15),NA())</f>
        <v>664</v>
      </c>
      <c r="M336">
        <f>IFERROR(LARGE('貼_小麦(市町村別・公表資料)'!BA$38:BA$216,'貼_小麦(市町村別・公表資料)'!$AG44),NA())</f>
        <v>3230</v>
      </c>
      <c r="N336">
        <f>IFERROR(LARGE('貼_小麦(市町村別・公表資料)'!BG$38:BG$216,'貼_小麦(市町村別・公表資料)'!$AG44),NA())</f>
        <v>20500</v>
      </c>
      <c r="O336">
        <f>IFERROR(LARGE('貼_小麦(市町村別・公表資料)'!BM$38:BM$216,'貼_小麦(市町村別・公表資料)'!$AG44),NA())</f>
        <v>670</v>
      </c>
      <c r="P336">
        <f>IFERROR(LARGE('貼_小麦(市町村別・公表資料)'!BS$38:BS$216,'貼_小麦(市町村別・公表資料)'!$AG44),NA())</f>
        <v>581</v>
      </c>
      <c r="Q336">
        <f>IFERROR(LARGE('貼_小麦(市町村別・公表資料)'!BY$38:BY$216,'貼_小麦(市町村別・公表資料)'!$AG44),NA())</f>
        <v>2390</v>
      </c>
      <c r="R336">
        <f>IFERROR(LARGE('貼_小麦(市町村別・公表資料)'!CE$38:CE$216,'貼_小麦(市町村別・公表資料)'!$AG44),NA())</f>
        <v>450</v>
      </c>
      <c r="S336">
        <f>IFERROR(LARGE('貼_大豆(市町村別・e-stat)'!D$9:D$187,'貼_大豆(市町村別・e-stat)'!$A15),NA())</f>
        <v>1350</v>
      </c>
      <c r="T336">
        <f>IFERROR(LARGE('貼_大豆(市町村別・e-stat)'!H$9:H$187,'貼_大豆(市町村別・e-stat)'!$A15),NA())</f>
        <v>3930</v>
      </c>
      <c r="U336">
        <f>IFERROR(LARGE('貼_大豆(市町村別・e-stat)'!E$9:E$187,'貼_大豆(市町村別・e-stat)'!$A15),NA())</f>
        <v>328</v>
      </c>
      <c r="V336">
        <f>IFERROR(LARGE('貼_てんさい(市町村別・e-stat)'!E$9:E$187,'貼_大豆(市町村別・e-stat)'!$A15),NA())</f>
        <v>2490</v>
      </c>
      <c r="W336">
        <f>IFERROR(LARGE('貼_てんさい(市町村別・e-stat)'!I$9:I$187,'貼_大豆(市町村別・e-stat)'!$A15),NA())</f>
        <v>182500</v>
      </c>
      <c r="X336">
        <f>IFERROR(LARGE('貼_てんさい(市町村別・e-stat)'!F$9:F$187,'貼_大豆(市町村別・e-stat)'!$A15),NA())</f>
        <v>8230</v>
      </c>
      <c r="Y336">
        <f>IFERROR(LARGE('貼_そば(市町村別・e-stat)'!E$9:E$187,'貼_そば(市町村別・e-stat)'!$A15),NA())</f>
        <v>793</v>
      </c>
      <c r="Z336">
        <f>IFERROR(LARGE('貼_そば(市町村別・e-stat)'!I$9:I$187,'貼_そば(市町村別・e-stat)'!$A15),NA())</f>
        <v>692</v>
      </c>
      <c r="AA336">
        <f>IFERROR(LARGE('貼_そば(市町村別・e-stat)'!F$9:F$187,'貼_そば(市町村別・e-stat)'!$A15),NA())</f>
        <v>131</v>
      </c>
      <c r="AB336">
        <f>IFERROR(LARGE('貼_ばれいしょ(市町村別・公表資料)'!$N$16:$N$194,'貼_ばれいしょ(市町村別・公表資料)'!$L22),NA())</f>
        <v>2160</v>
      </c>
      <c r="AC336">
        <f>IFERROR(LARGE('貼_ばれいしょ(市町村別・公表資料)'!$T$16:$T$194,'貼_ばれいしょ(市町村別・公表資料)'!$L22),NA())</f>
        <v>88000</v>
      </c>
      <c r="AD336">
        <f>IFERROR(LARGE('貼_ばれいしょ(市町村別・公表資料)'!$Z$16:$Z$194,'貼_ばれいしょ(市町村別・公表資料)'!$L22),NA())</f>
        <v>4290</v>
      </c>
      <c r="AE336">
        <f>IFERROR(LARGE('貼_なたね(市町村別・e-stat)'!E$9:E$187,'貼_なたね(市町村別・e-stat)'!$A15),NA())</f>
        <v>43</v>
      </c>
      <c r="AF336">
        <f>IFERROR(LARGE('貼_なたね(市町村別・e-stat)'!I$9:I$187,'貼_なたね(市町村別・e-stat)'!$A15),NA())</f>
        <v>94</v>
      </c>
      <c r="AG336">
        <f>IFERROR(LARGE('貼_なたね(市町村別・e-stat)'!F$9:F$187,'貼_なたね(市町村別・e-stat)'!$A15),NA())</f>
        <v>247</v>
      </c>
    </row>
    <row r="337" spans="3:33">
      <c r="C337">
        <v>8</v>
      </c>
      <c r="D337">
        <f>IFERROR(LARGE('貼_耕地面積(市町村別・e-stat)'!E$9:E$187,'貼_耕地面積(市町村別・e-stat)'!$A16),NA())</f>
        <v>21400</v>
      </c>
      <c r="E337">
        <f>IFERROR(LARGE('貼_耕地面積(市町村別・e-stat)'!F$9:F$187,'貼_耕地面積(市町村別・e-stat)'!$A16),NA())</f>
        <v>5180</v>
      </c>
      <c r="F337">
        <f>IFERROR(LARGE('貼_耕地面積(市町村別・e-stat)'!H$9:H$187,'貼_耕地面積(市町村別・e-stat)'!$A16),NA())</f>
        <v>21400</v>
      </c>
      <c r="G337">
        <f>IFERROR(LARGE('貼_水稲(市町村別・e-stat)'!E$9:E$187,'貼_水稲(市町村別・e-stat)'!$A16),NA())</f>
        <v>2420</v>
      </c>
      <c r="H337">
        <f>IFERROR(LARGE('貼_水稲(市町村別・e-stat)'!G$9:G$187,'貼_水稲(市町村別・e-stat)'!$A16),NA())</f>
        <v>15100</v>
      </c>
      <c r="I337">
        <f>IFERROR(LARGE('貼_水稲(市町村別・e-stat)'!F$9:F$187,'貼_水稲(市町村別・e-stat)'!$A16),NA())</f>
        <v>628</v>
      </c>
      <c r="J337">
        <f>IFERROR(LARGE('貼_小麦(市町村別・e-stat)'!E$9:E$187,'貼_小麦(市町村別・e-stat)'!$A16),NA())</f>
        <v>3570</v>
      </c>
      <c r="K337">
        <f>IFERROR(LARGE('貼_小麦(市町村別・e-stat)'!I$9:I$187,'貼_小麦(市町村別・e-stat)'!$A16),NA())</f>
        <v>21100</v>
      </c>
      <c r="L337">
        <f>IFERROR(LARGE('貼_小麦(市町村別・e-stat)'!F$9:F$187,'貼_小麦(市町村別・e-stat)'!$A16),NA())</f>
        <v>655</v>
      </c>
      <c r="M337">
        <f>IFERROR(LARGE('貼_小麦(市町村別・公表資料)'!BA$38:BA$216,'貼_小麦(市町村別・公表資料)'!$AG45),NA())</f>
        <v>3070</v>
      </c>
      <c r="N337">
        <f>IFERROR(LARGE('貼_小麦(市町村別・公表資料)'!BG$38:BG$216,'貼_小麦(市町村別・公表資料)'!$AG45),NA())</f>
        <v>17800</v>
      </c>
      <c r="O337">
        <f>IFERROR(LARGE('貼_小麦(市町村別・公表資料)'!BM$38:BM$216,'貼_小麦(市町村別・公表資料)'!$AG45),NA())</f>
        <v>664</v>
      </c>
      <c r="P337">
        <f>IFERROR(LARGE('貼_小麦(市町村別・公表資料)'!BS$38:BS$216,'貼_小麦(市町村別・公表資料)'!$AG45),NA())</f>
        <v>517</v>
      </c>
      <c r="Q337">
        <f>IFERROR(LARGE('貼_小麦(市町村別・公表資料)'!BY$38:BY$216,'貼_小麦(市町村別・公表資料)'!$AG45),NA())</f>
        <v>2170</v>
      </c>
      <c r="R337">
        <f>IFERROR(LARGE('貼_小麦(市町村別・公表資料)'!CE$38:CE$216,'貼_小麦(市町村別・公表資料)'!$AG45),NA())</f>
        <v>446</v>
      </c>
      <c r="S337">
        <f>IFERROR(LARGE('貼_大豆(市町村別・e-stat)'!D$9:D$187,'貼_大豆(市町村別・e-stat)'!$A16),NA())</f>
        <v>1270</v>
      </c>
      <c r="T337">
        <f>IFERROR(LARGE('貼_大豆(市町村別・e-stat)'!H$9:H$187,'貼_大豆(市町村別・e-stat)'!$A16),NA())</f>
        <v>3820</v>
      </c>
      <c r="U337">
        <f>IFERROR(LARGE('貼_大豆(市町村別・e-stat)'!E$9:E$187,'貼_大豆(市町村別・e-stat)'!$A16),NA())</f>
        <v>328</v>
      </c>
      <c r="V337">
        <f>IFERROR(LARGE('貼_てんさい(市町村別・e-stat)'!E$9:E$187,'貼_大豆(市町村別・e-stat)'!$A16),NA())</f>
        <v>2400</v>
      </c>
      <c r="W337">
        <f>IFERROR(LARGE('貼_てんさい(市町村別・e-stat)'!I$9:I$187,'貼_大豆(市町村別・e-stat)'!$A16),NA())</f>
        <v>165500</v>
      </c>
      <c r="X337">
        <f>IFERROR(LARGE('貼_てんさい(市町村別・e-stat)'!F$9:F$187,'貼_大豆(市町村別・e-stat)'!$A16),NA())</f>
        <v>8140</v>
      </c>
      <c r="Y337">
        <f>IFERROR(LARGE('貼_そば(市町村別・e-stat)'!E$9:E$187,'貼_そば(市町村別・e-stat)'!$A16),NA())</f>
        <v>772</v>
      </c>
      <c r="Z337">
        <f>IFERROR(LARGE('貼_そば(市町村別・e-stat)'!I$9:I$187,'貼_そば(市町村別・e-stat)'!$A16),NA())</f>
        <v>653</v>
      </c>
      <c r="AA337">
        <f>IFERROR(LARGE('貼_そば(市町村別・e-stat)'!F$9:F$187,'貼_そば(市町村別・e-stat)'!$A16),NA())</f>
        <v>130</v>
      </c>
      <c r="AB337">
        <f>IFERROR(LARGE('貼_ばれいしょ(市町村別・公表資料)'!$N$16:$N$194,'貼_ばれいしょ(市町村別・公表資料)'!$L23),NA())</f>
        <v>2060</v>
      </c>
      <c r="AC337">
        <f>IFERROR(LARGE('貼_ばれいしょ(市町村別・公表資料)'!$T$16:$T$194,'貼_ばれいしょ(市町村別・公表資料)'!$L23),NA())</f>
        <v>87300</v>
      </c>
      <c r="AD337">
        <f>IFERROR(LARGE('貼_ばれいしょ(市町村別・公表資料)'!$Z$16:$Z$194,'貼_ばれいしょ(市町村別・公表資料)'!$L23),NA())</f>
        <v>4280</v>
      </c>
      <c r="AE337">
        <f>IFERROR(LARGE('貼_なたね(市町村別・e-stat)'!E$9:E$187,'貼_なたね(市町村別・e-stat)'!$A16),NA())</f>
        <v>34</v>
      </c>
      <c r="AF337">
        <f>IFERROR(LARGE('貼_なたね(市町村別・e-stat)'!I$9:I$187,'貼_なたね(市町村別・e-stat)'!$A16),NA())</f>
        <v>67</v>
      </c>
      <c r="AG337">
        <f>IFERROR(LARGE('貼_なたね(市町村別・e-stat)'!F$9:F$187,'貼_なたね(市町村別・e-stat)'!$A16),NA())</f>
        <v>246</v>
      </c>
    </row>
    <row r="338" spans="3:33">
      <c r="C338">
        <v>9</v>
      </c>
      <c r="D338">
        <f>IFERROR(LARGE('貼_耕地面積(市町村別・e-stat)'!E$9:E$187,'貼_耕地面積(市町村別・e-stat)'!$A17),NA())</f>
        <v>19700</v>
      </c>
      <c r="E338">
        <f>IFERROR(LARGE('貼_耕地面積(市町村別・e-stat)'!F$9:F$187,'貼_耕地面積(市町村別・e-stat)'!$A17),NA())</f>
        <v>5140</v>
      </c>
      <c r="F338">
        <f>IFERROR(LARGE('貼_耕地面積(市町村別・e-stat)'!H$9:H$187,'貼_耕地面積(市町村別・e-stat)'!$A17),NA())</f>
        <v>15900</v>
      </c>
      <c r="G338">
        <f>IFERROR(LARGE('貼_水稲(市町村別・e-stat)'!E$9:E$187,'貼_水稲(市町村別・e-stat)'!$A17),NA())</f>
        <v>2380</v>
      </c>
      <c r="H338">
        <f>IFERROR(LARGE('貼_水稲(市町村別・e-stat)'!G$9:G$187,'貼_水稲(市町村別・e-stat)'!$A17),NA())</f>
        <v>14500</v>
      </c>
      <c r="I338">
        <f>IFERROR(LARGE('貼_水稲(市町村別・e-stat)'!F$9:F$187,'貼_水稲(市町村別・e-stat)'!$A17),NA())</f>
        <v>626</v>
      </c>
      <c r="J338">
        <f>IFERROR(LARGE('貼_小麦(市町村別・e-stat)'!E$9:E$187,'貼_小麦(市町村別・e-stat)'!$A17),NA())</f>
        <v>3430</v>
      </c>
      <c r="K338">
        <f>IFERROR(LARGE('貼_小麦(市町村別・e-stat)'!I$9:I$187,'貼_小麦(市町村別・e-stat)'!$A17),NA())</f>
        <v>19400</v>
      </c>
      <c r="L338">
        <f>IFERROR(LARGE('貼_小麦(市町村別・e-stat)'!F$9:F$187,'貼_小麦(市町村別・e-stat)'!$A17),NA())</f>
        <v>646</v>
      </c>
      <c r="M338">
        <f>IFERROR(LARGE('貼_小麦(市町村別・公表資料)'!BA$38:BA$216,'貼_小麦(市町村別・公表資料)'!$AG46),NA())</f>
        <v>3020</v>
      </c>
      <c r="N338">
        <f>IFERROR(LARGE('貼_小麦(市町村別・公表資料)'!BG$38:BG$216,'貼_小麦(市町村別・公表資料)'!$AG46),NA())</f>
        <v>17200</v>
      </c>
      <c r="O338">
        <f>IFERROR(LARGE('貼_小麦(市町村別・公表資料)'!BM$38:BM$216,'貼_小麦(市町村別・公表資料)'!$AG46),NA())</f>
        <v>655</v>
      </c>
      <c r="P338">
        <f>IFERROR(LARGE('貼_小麦(市町村別・公表資料)'!BS$38:BS$216,'貼_小麦(市町村別・公表資料)'!$AG46),NA())</f>
        <v>508</v>
      </c>
      <c r="Q338">
        <f>IFERROR(LARGE('貼_小麦(市町村別・公表資料)'!BY$38:BY$216,'貼_小麦(市町村別・公表資料)'!$AG46),NA())</f>
        <v>2130</v>
      </c>
      <c r="R338">
        <f>IFERROR(LARGE('貼_小麦(市町村別・公表資料)'!CE$38:CE$216,'貼_小麦(市町村別・公表資料)'!$AG46),NA())</f>
        <v>446</v>
      </c>
      <c r="S338">
        <f>IFERROR(LARGE('貼_大豆(市町村別・e-stat)'!D$9:D$187,'貼_大豆(市町村別・e-stat)'!$A17),NA())</f>
        <v>1250</v>
      </c>
      <c r="T338">
        <f>IFERROR(LARGE('貼_大豆(市町村別・e-stat)'!H$9:H$187,'貼_大豆(市町村別・e-stat)'!$A17),NA())</f>
        <v>3520</v>
      </c>
      <c r="U338">
        <f>IFERROR(LARGE('貼_大豆(市町村別・e-stat)'!E$9:E$187,'貼_大豆(市町村別・e-stat)'!$A17),NA())</f>
        <v>324</v>
      </c>
      <c r="V338">
        <f>IFERROR(LARGE('貼_てんさい(市町村別・e-stat)'!E$9:E$187,'貼_大豆(市町村別・e-stat)'!$A17),NA())</f>
        <v>2000</v>
      </c>
      <c r="W338">
        <f>IFERROR(LARGE('貼_てんさい(市町村別・e-stat)'!I$9:I$187,'貼_大豆(市町村別・e-stat)'!$A17),NA())</f>
        <v>151700</v>
      </c>
      <c r="X338">
        <f>IFERROR(LARGE('貼_てんさい(市町村別・e-stat)'!F$9:F$187,'貼_大豆(市町村別・e-stat)'!$A17),NA())</f>
        <v>7970</v>
      </c>
      <c r="Y338">
        <f>IFERROR(LARGE('貼_そば(市町村別・e-stat)'!E$9:E$187,'貼_そば(市町村別・e-stat)'!$A17),NA())</f>
        <v>644</v>
      </c>
      <c r="Z338">
        <f>IFERROR(LARGE('貼_そば(市町村別・e-stat)'!I$9:I$187,'貼_そば(市町村別・e-stat)'!$A17),NA())</f>
        <v>650</v>
      </c>
      <c r="AA338">
        <f>IFERROR(LARGE('貼_そば(市町村別・e-stat)'!F$9:F$187,'貼_そば(市町村別・e-stat)'!$A17),NA())</f>
        <v>127</v>
      </c>
      <c r="AB338">
        <f>IFERROR(LARGE('貼_ばれいしょ(市町村別・公表資料)'!$N$16:$N$194,'貼_ばれいしょ(市町村別・公表資料)'!$L24),NA())</f>
        <v>2040</v>
      </c>
      <c r="AC338">
        <f>IFERROR(LARGE('貼_ばれいしょ(市町村別・公表資料)'!$T$16:$T$194,'貼_ばれいしょ(市町村別・公表資料)'!$L24),NA())</f>
        <v>86900</v>
      </c>
      <c r="AD338">
        <f>IFERROR(LARGE('貼_ばれいしょ(市町村別・公表資料)'!$Z$16:$Z$194,'貼_ばれいしょ(市町村別・公表資料)'!$L24),NA())</f>
        <v>4240</v>
      </c>
      <c r="AE338">
        <f>IFERROR(LARGE('貼_なたね(市町村別・e-stat)'!E$9:E$187,'貼_なたね(市町村別・e-stat)'!$A17),NA())</f>
        <v>26</v>
      </c>
      <c r="AF338">
        <f>IFERROR(LARGE('貼_なたね(市町村別・e-stat)'!I$9:I$187,'貼_なたね(市町村別・e-stat)'!$A17),NA())</f>
        <v>63</v>
      </c>
      <c r="AG338">
        <f>IFERROR(LARGE('貼_なたね(市町村別・e-stat)'!F$9:F$187,'貼_なたね(市町村別・e-stat)'!$A17),NA())</f>
        <v>158</v>
      </c>
    </row>
    <row r="339" spans="3:33">
      <c r="C339">
        <v>10</v>
      </c>
      <c r="D339">
        <f>IFERROR(LARGE('貼_耕地面積(市町村別・e-stat)'!E$9:E$187,'貼_耕地面積(市町村別・e-stat)'!$A18),NA())</f>
        <v>16500</v>
      </c>
      <c r="E339">
        <f>IFERROR(LARGE('貼_耕地面積(市町村別・e-stat)'!F$9:F$187,'貼_耕地面積(市町村別・e-stat)'!$A18),NA())</f>
        <v>4830</v>
      </c>
      <c r="F339">
        <f>IFERROR(LARGE('貼_耕地面積(市町村別・e-stat)'!H$9:H$187,'貼_耕地面積(市町村別・e-stat)'!$A18),NA())</f>
        <v>14900</v>
      </c>
      <c r="G339">
        <f>IFERROR(LARGE('貼_水稲(市町村別・e-stat)'!E$9:E$187,'貼_水稲(市町村別・e-stat)'!$A18),NA())</f>
        <v>2270</v>
      </c>
      <c r="H339">
        <f>IFERROR(LARGE('貼_水稲(市町村別・e-stat)'!G$9:G$187,'貼_水稲(市町村別・e-stat)'!$A18),NA())</f>
        <v>14300</v>
      </c>
      <c r="I339">
        <f>IFERROR(LARGE('貼_水稲(市町村別・e-stat)'!F$9:F$187,'貼_水稲(市町村別・e-stat)'!$A18),NA())</f>
        <v>626</v>
      </c>
      <c r="J339">
        <f>IFERROR(LARGE('貼_小麦(市町村別・e-stat)'!E$9:E$187,'貼_小麦(市町村別・e-stat)'!$A18),NA())</f>
        <v>3340</v>
      </c>
      <c r="K339">
        <f>IFERROR(LARGE('貼_小麦(市町村別・e-stat)'!I$9:I$187,'貼_小麦(市町村別・e-stat)'!$A18),NA())</f>
        <v>19000</v>
      </c>
      <c r="L339">
        <f>IFERROR(LARGE('貼_小麦(市町村別・e-stat)'!F$9:F$187,'貼_小麦(市町村別・e-stat)'!$A18),NA())</f>
        <v>638</v>
      </c>
      <c r="M339">
        <f>IFERROR(LARGE('貼_小麦(市町村別・公表資料)'!BA$38:BA$216,'貼_小麦(市町村別・公表資料)'!$AG47),NA())</f>
        <v>2800</v>
      </c>
      <c r="N339">
        <f>IFERROR(LARGE('貼_小麦(市町村別・公表資料)'!BG$38:BG$216,'貼_小麦(市町村別・公表資料)'!$AG47),NA())</f>
        <v>16600</v>
      </c>
      <c r="O339">
        <f>IFERROR(LARGE('貼_小麦(市町村別・公表資料)'!BM$38:BM$216,'貼_小麦(市町村別・公表資料)'!$AG47),NA())</f>
        <v>650</v>
      </c>
      <c r="P339">
        <f>IFERROR(LARGE('貼_小麦(市町村別・公表資料)'!BS$38:BS$216,'貼_小麦(市町村別・公表資料)'!$AG47),NA())</f>
        <v>502</v>
      </c>
      <c r="Q339">
        <f>IFERROR(LARGE('貼_小麦(市町村別・公表資料)'!BY$38:BY$216,'貼_小麦(市町村別・公表資料)'!$AG47),NA())</f>
        <v>1900</v>
      </c>
      <c r="R339">
        <f>IFERROR(LARGE('貼_小麦(市町村別・公表資料)'!CE$38:CE$216,'貼_小麦(市町村別・公表資料)'!$AG47),NA())</f>
        <v>442</v>
      </c>
      <c r="S339">
        <f>IFERROR(LARGE('貼_大豆(市町村別・e-stat)'!D$9:D$187,'貼_大豆(市町村別・e-stat)'!$A18),NA())</f>
        <v>1190</v>
      </c>
      <c r="T339">
        <f>IFERROR(LARGE('貼_大豆(市町村別・e-stat)'!H$9:H$187,'貼_大豆(市町村別・e-stat)'!$A18),NA())</f>
        <v>3410</v>
      </c>
      <c r="U339">
        <f>IFERROR(LARGE('貼_大豆(市町村別・e-stat)'!E$9:E$187,'貼_大豆(市町村別・e-stat)'!$A18),NA())</f>
        <v>322</v>
      </c>
      <c r="V339">
        <f>IFERROR(LARGE('貼_てんさい(市町村別・e-stat)'!E$9:E$187,'貼_大豆(市町村別・e-stat)'!$A18),NA())</f>
        <v>1990</v>
      </c>
      <c r="W339">
        <f>IFERROR(LARGE('貼_てんさい(市町村別・e-stat)'!I$9:I$187,'貼_大豆(市町村別・e-stat)'!$A18),NA())</f>
        <v>149000</v>
      </c>
      <c r="X339">
        <f>IFERROR(LARGE('貼_てんさい(市町村別・e-stat)'!F$9:F$187,'貼_大豆(市町村別・e-stat)'!$A18),NA())</f>
        <v>7920</v>
      </c>
      <c r="Y339">
        <f>IFERROR(LARGE('貼_そば(市町村別・e-stat)'!E$9:E$187,'貼_そば(市町村別・e-stat)'!$A18),NA())</f>
        <v>641</v>
      </c>
      <c r="Z339">
        <f>IFERROR(LARGE('貼_そば(市町村別・e-stat)'!I$9:I$187,'貼_そば(市町村別・e-stat)'!$A18),NA())</f>
        <v>516</v>
      </c>
      <c r="AA339">
        <f>IFERROR(LARGE('貼_そば(市町村別・e-stat)'!F$9:F$187,'貼_そば(市町村別・e-stat)'!$A18),NA())</f>
        <v>119</v>
      </c>
      <c r="AB339">
        <f>IFERROR(LARGE('貼_ばれいしょ(市町村別・公表資料)'!$N$16:$N$194,'貼_ばれいしょ(市町村別・公表資料)'!$L25),NA())</f>
        <v>1920</v>
      </c>
      <c r="AC339">
        <f>IFERROR(LARGE('貼_ばれいしょ(市町村別・公表資料)'!$T$16:$T$194,'貼_ばれいしょ(市町村別・公表資料)'!$L25),NA())</f>
        <v>82600</v>
      </c>
      <c r="AD339">
        <f>IFERROR(LARGE('貼_ばれいしょ(市町村別・公表資料)'!$Z$16:$Z$194,'貼_ばれいしょ(市町村別・公表資料)'!$L25),NA())</f>
        <v>4240</v>
      </c>
      <c r="AE339" t="e">
        <f>IFERROR(LARGE('貼_なたね(市町村別・e-stat)'!E$9:E$187,'貼_なたね(市町村別・e-stat)'!$A18),NA())</f>
        <v>#N/A</v>
      </c>
      <c r="AF339" t="e">
        <f>IFERROR(LARGE('貼_なたね(市町村別・e-stat)'!I$9:I$187,'貼_なたね(市町村別・e-stat)'!$A18),NA())</f>
        <v>#N/A</v>
      </c>
      <c r="AG339" t="e">
        <f>IFERROR(LARGE('貼_なたね(市町村別・e-stat)'!F$9:F$187,'貼_なたね(市町村別・e-stat)'!$A18),NA())</f>
        <v>#N/A</v>
      </c>
    </row>
    <row r="340" spans="3:33">
      <c r="C340">
        <v>11</v>
      </c>
      <c r="D340">
        <f>IFERROR(LARGE('貼_耕地面積(市町村別・e-stat)'!E$9:E$187,'貼_耕地面積(市町村別・e-stat)'!$A19),NA())</f>
        <v>15900</v>
      </c>
      <c r="E340">
        <f>IFERROR(LARGE('貼_耕地面積(市町村別・e-stat)'!F$9:F$187,'貼_耕地面積(市町村別・e-stat)'!$A19),NA())</f>
        <v>4630</v>
      </c>
      <c r="F340">
        <f>IFERROR(LARGE('貼_耕地面積(市町村別・e-stat)'!H$9:H$187,'貼_耕地面積(市町村別・e-stat)'!$A19),NA())</f>
        <v>14600</v>
      </c>
      <c r="G340">
        <f>IFERROR(LARGE('貼_水稲(市町村別・e-stat)'!E$9:E$187,'貼_水稲(市町村別・e-stat)'!$A19),NA())</f>
        <v>2160</v>
      </c>
      <c r="H340">
        <f>IFERROR(LARGE('貼_水稲(市町村別・e-stat)'!G$9:G$187,'貼_水稲(市町村別・e-stat)'!$A19),NA())</f>
        <v>13200</v>
      </c>
      <c r="I340">
        <f>IFERROR(LARGE('貼_水稲(市町村別・e-stat)'!F$9:F$187,'貼_水稲(市町村別・e-stat)'!$A19),NA())</f>
        <v>626</v>
      </c>
      <c r="J340">
        <f>IFERROR(LARGE('貼_小麦(市町村別・e-stat)'!E$9:E$187,'貼_小麦(市町村別・e-stat)'!$A19),NA())</f>
        <v>3260</v>
      </c>
      <c r="K340">
        <f>IFERROR(LARGE('貼_小麦(市町村別・e-stat)'!I$9:I$187,'貼_小麦(市町村別・e-stat)'!$A19),NA())</f>
        <v>18200</v>
      </c>
      <c r="L340">
        <f>IFERROR(LARGE('貼_小麦(市町村別・e-stat)'!F$9:F$187,'貼_小麦(市町村別・e-stat)'!$A19),NA())</f>
        <v>636</v>
      </c>
      <c r="M340">
        <f>IFERROR(LARGE('貼_小麦(市町村別・公表資料)'!BA$38:BA$216,'貼_小麦(市町村別・公表資料)'!$AG48),NA())</f>
        <v>2750</v>
      </c>
      <c r="N340">
        <f>IFERROR(LARGE('貼_小麦(市町村別・公表資料)'!BG$38:BG$216,'貼_小麦(市町村別・公表資料)'!$AG48),NA())</f>
        <v>16400</v>
      </c>
      <c r="O340">
        <f>IFERROR(LARGE('貼_小麦(市町村別・公表資料)'!BM$38:BM$216,'貼_小麦(市町村別・公表資料)'!$AG48),NA())</f>
        <v>639</v>
      </c>
      <c r="P340">
        <f>IFERROR(LARGE('貼_小麦(市町村別・公表資料)'!BS$38:BS$216,'貼_小麦(市町村別・公表資料)'!$AG48),NA())</f>
        <v>444</v>
      </c>
      <c r="Q340">
        <f>IFERROR(LARGE('貼_小麦(市町村別・公表資料)'!BY$38:BY$216,'貼_小麦(市町村別・公表資料)'!$AG48),NA())</f>
        <v>1820</v>
      </c>
      <c r="R340">
        <f>IFERROR(LARGE('貼_小麦(市町村別・公表資料)'!CE$38:CE$216,'貼_小麦(市町村別・公表資料)'!$AG48),NA())</f>
        <v>437</v>
      </c>
      <c r="S340">
        <f>IFERROR(LARGE('貼_大豆(市町村別・e-stat)'!D$9:D$187,'貼_大豆(市町村別・e-stat)'!$A19),NA())</f>
        <v>977</v>
      </c>
      <c r="T340">
        <f>IFERROR(LARGE('貼_大豆(市町村別・e-stat)'!H$9:H$187,'貼_大豆(市町村別・e-stat)'!$A19),NA())</f>
        <v>3400</v>
      </c>
      <c r="U340">
        <f>IFERROR(LARGE('貼_大豆(市町村別・e-stat)'!E$9:E$187,'貼_大豆(市町村別・e-stat)'!$A19),NA())</f>
        <v>318</v>
      </c>
      <c r="V340">
        <f>IFERROR(LARGE('貼_てんさい(市町村別・e-stat)'!E$9:E$187,'貼_大豆(市町村別・e-stat)'!$A19),NA())</f>
        <v>1940</v>
      </c>
      <c r="W340">
        <f>IFERROR(LARGE('貼_てんさい(市町村別・e-stat)'!I$9:I$187,'貼_大豆(市町村別・e-stat)'!$A19),NA())</f>
        <v>141100</v>
      </c>
      <c r="X340">
        <f>IFERROR(LARGE('貼_てんさい(市町村別・e-stat)'!F$9:F$187,'貼_大豆(市町村別・e-stat)'!$A19),NA())</f>
        <v>7880</v>
      </c>
      <c r="Y340">
        <f>IFERROR(LARGE('貼_そば(市町村別・e-stat)'!E$9:E$187,'貼_そば(市町村別・e-stat)'!$A19),NA())</f>
        <v>596</v>
      </c>
      <c r="Z340">
        <f>IFERROR(LARGE('貼_そば(市町村別・e-stat)'!I$9:I$187,'貼_そば(市町村別・e-stat)'!$A19),NA())</f>
        <v>483</v>
      </c>
      <c r="AA340">
        <f>IFERROR(LARGE('貼_そば(市町村別・e-stat)'!F$9:F$187,'貼_そば(市町村別・e-stat)'!$A19),NA())</f>
        <v>119</v>
      </c>
      <c r="AB340">
        <f>IFERROR(LARGE('貼_ばれいしょ(市町村別・公表資料)'!$N$16:$N$194,'貼_ばれいしょ(市町村別・公表資料)'!$L26),NA())</f>
        <v>1840</v>
      </c>
      <c r="AC340">
        <f>IFERROR(LARGE('貼_ばれいしょ(市町村別・公表資料)'!$T$16:$T$194,'貼_ばれいしょ(市町村別・公表資料)'!$L26),NA())</f>
        <v>73000</v>
      </c>
      <c r="AD340">
        <f>IFERROR(LARGE('貼_ばれいしょ(市町村別・公表資料)'!$Z$16:$Z$194,'貼_ばれいしょ(市町村別・公表資料)'!$L26),NA())</f>
        <v>4220</v>
      </c>
      <c r="AE340" t="e">
        <f>IFERROR(LARGE('貼_なたね(市町村別・e-stat)'!E$9:E$187,'貼_なたね(市町村別・e-stat)'!$A19),NA())</f>
        <v>#N/A</v>
      </c>
      <c r="AF340" t="e">
        <f>IFERROR(LARGE('貼_なたね(市町村別・e-stat)'!I$9:I$187,'貼_なたね(市町村別・e-stat)'!$A19),NA())</f>
        <v>#N/A</v>
      </c>
      <c r="AG340" t="e">
        <f>IFERROR(LARGE('貼_なたね(市町村別・e-stat)'!F$9:F$187,'貼_なたね(市町村別・e-stat)'!$A19),NA())</f>
        <v>#N/A</v>
      </c>
    </row>
    <row r="341" spans="3:33">
      <c r="C341">
        <v>12</v>
      </c>
      <c r="D341">
        <f>IFERROR(LARGE('貼_耕地面積(市町村別・e-stat)'!E$9:E$187,'貼_耕地面積(市町村別・e-stat)'!$A20),NA())</f>
        <v>14900</v>
      </c>
      <c r="E341">
        <f>IFERROR(LARGE('貼_耕地面積(市町村別・e-stat)'!F$9:F$187,'貼_耕地面積(市町村別・e-stat)'!$A20),NA())</f>
        <v>4340</v>
      </c>
      <c r="F341">
        <f>IFERROR(LARGE('貼_耕地面積(市町村別・e-stat)'!H$9:H$187,'貼_耕地面積(市町村別・e-stat)'!$A20),NA())</f>
        <v>14600</v>
      </c>
      <c r="G341">
        <f>IFERROR(LARGE('貼_水稲(市町村別・e-stat)'!E$9:E$187,'貼_水稲(市町村別・e-stat)'!$A20),NA())</f>
        <v>2140</v>
      </c>
      <c r="H341">
        <f>IFERROR(LARGE('貼_水稲(市町村別・e-stat)'!G$9:G$187,'貼_水稲(市町村別・e-stat)'!$A20),NA())</f>
        <v>13200</v>
      </c>
      <c r="I341">
        <f>IFERROR(LARGE('貼_水稲(市町村別・e-stat)'!F$9:F$187,'貼_水稲(市町村別・e-stat)'!$A20),NA())</f>
        <v>626</v>
      </c>
      <c r="J341">
        <f>IFERROR(LARGE('貼_小麦(市町村別・e-stat)'!E$9:E$187,'貼_小麦(市町村別・e-stat)'!$A20),NA())</f>
        <v>3070</v>
      </c>
      <c r="K341">
        <f>IFERROR(LARGE('貼_小麦(市町村別・e-stat)'!I$9:I$187,'貼_小麦(市町村別・e-stat)'!$A20),NA())</f>
        <v>17600</v>
      </c>
      <c r="L341">
        <f>IFERROR(LARGE('貼_小麦(市町村別・e-stat)'!F$9:F$187,'貼_小麦(市町村別・e-stat)'!$A20),NA())</f>
        <v>633</v>
      </c>
      <c r="M341">
        <f>IFERROR(LARGE('貼_小麦(市町村別・公表資料)'!BA$38:BA$216,'貼_小麦(市町村別・公表資料)'!$AG49),NA())</f>
        <v>2630</v>
      </c>
      <c r="N341">
        <f>IFERROR(LARGE('貼_小麦(市町村別・公表資料)'!BG$38:BG$216,'貼_小麦(市町村別・公表資料)'!$AG49),NA())</f>
        <v>16300</v>
      </c>
      <c r="O341">
        <f>IFERROR(LARGE('貼_小麦(市町村別・公表資料)'!BM$38:BM$216,'貼_小麦(市町村別・公表資料)'!$AG49),NA())</f>
        <v>638</v>
      </c>
      <c r="P341">
        <f>IFERROR(LARGE('貼_小麦(市町村別・公表資料)'!BS$38:BS$216,'貼_小麦(市町村別・公表資料)'!$AG49),NA())</f>
        <v>437</v>
      </c>
      <c r="Q341">
        <f>IFERROR(LARGE('貼_小麦(市町村別・公表資料)'!BY$38:BY$216,'貼_小麦(市町村別・公表資料)'!$AG49),NA())</f>
        <v>1800</v>
      </c>
      <c r="R341">
        <f>IFERROR(LARGE('貼_小麦(市町村別・公表資料)'!CE$38:CE$216,'貼_小麦(市町村別・公表資料)'!$AG49),NA())</f>
        <v>435</v>
      </c>
      <c r="S341">
        <f>IFERROR(LARGE('貼_大豆(市町村別・e-stat)'!D$9:D$187,'貼_大豆(市町村別・e-stat)'!$A20),NA())</f>
        <v>873</v>
      </c>
      <c r="T341">
        <f>IFERROR(LARGE('貼_大豆(市町村別・e-stat)'!H$9:H$187,'貼_大豆(市町村別・e-stat)'!$A20),NA())</f>
        <v>2380</v>
      </c>
      <c r="U341">
        <f>IFERROR(LARGE('貼_大豆(市町村別・e-stat)'!E$9:E$187,'貼_大豆(市町村別・e-stat)'!$A20),NA())</f>
        <v>316</v>
      </c>
      <c r="V341">
        <f>IFERROR(LARGE('貼_てんさい(市町村別・e-stat)'!E$9:E$187,'貼_大豆(市町村別・e-stat)'!$A20),NA())</f>
        <v>1920</v>
      </c>
      <c r="W341">
        <f>IFERROR(LARGE('貼_てんさい(市町村別・e-stat)'!I$9:I$187,'貼_大豆(市町村別・e-stat)'!$A20),NA())</f>
        <v>140400</v>
      </c>
      <c r="X341">
        <f>IFERROR(LARGE('貼_てんさい(市町村別・e-stat)'!F$9:F$187,'貼_大豆(市町村別・e-stat)'!$A20),NA())</f>
        <v>7840</v>
      </c>
      <c r="Y341">
        <f>IFERROR(LARGE('貼_そば(市町村別・e-stat)'!E$9:E$187,'貼_そば(市町村別・e-stat)'!$A20),NA())</f>
        <v>584</v>
      </c>
      <c r="Z341">
        <f>IFERROR(LARGE('貼_そば(市町村別・e-stat)'!I$9:I$187,'貼_そば(市町村別・e-stat)'!$A20),NA())</f>
        <v>447</v>
      </c>
      <c r="AA341">
        <f>IFERROR(LARGE('貼_そば(市町村別・e-stat)'!F$9:F$187,'貼_そば(市町村別・e-stat)'!$A20),NA())</f>
        <v>119</v>
      </c>
      <c r="AB341">
        <f>IFERROR(LARGE('貼_ばれいしょ(市町村別・公表資料)'!$N$16:$N$194,'貼_ばれいしょ(市町村別・公表資料)'!$L27),NA())</f>
        <v>1710</v>
      </c>
      <c r="AC341">
        <f>IFERROR(LARGE('貼_ばれいしょ(市町村別・公表資料)'!$T$16:$T$194,'貼_ばれいしょ(市町村別・公表資料)'!$L27),NA())</f>
        <v>72400</v>
      </c>
      <c r="AD341">
        <f>IFERROR(LARGE('貼_ばれいしょ(市町村別・公表資料)'!$Z$16:$Z$194,'貼_ばれいしょ(市町村別・公表資料)'!$L27),NA())</f>
        <v>4190</v>
      </c>
      <c r="AE341" t="e">
        <f>IFERROR(LARGE('貼_なたね(市町村別・e-stat)'!E$9:E$187,'貼_なたね(市町村別・e-stat)'!$A20),NA())</f>
        <v>#N/A</v>
      </c>
      <c r="AF341" t="e">
        <f>IFERROR(LARGE('貼_なたね(市町村別・e-stat)'!I$9:I$187,'貼_なたね(市町村別・e-stat)'!$A20),NA())</f>
        <v>#N/A</v>
      </c>
      <c r="AG341" t="e">
        <f>IFERROR(LARGE('貼_なたね(市町村別・e-stat)'!F$9:F$187,'貼_なたね(市町村別・e-stat)'!$A20),NA())</f>
        <v>#N/A</v>
      </c>
    </row>
    <row r="342" spans="3:33">
      <c r="C342">
        <v>13</v>
      </c>
      <c r="D342">
        <f>IFERROR(LARGE('貼_耕地面積(市町村別・e-stat)'!E$9:E$187,'貼_耕地面積(市町村別・e-stat)'!$A21),NA())</f>
        <v>14600</v>
      </c>
      <c r="E342">
        <f>IFERROR(LARGE('貼_耕地面積(市町村別・e-stat)'!F$9:F$187,'貼_耕地面積(市町村別・e-stat)'!$A21),NA())</f>
        <v>4000</v>
      </c>
      <c r="F342">
        <f>IFERROR(LARGE('貼_耕地面積(市町村別・e-stat)'!H$9:H$187,'貼_耕地面積(市町村別・e-stat)'!$A21),NA())</f>
        <v>14200</v>
      </c>
      <c r="G342">
        <f>IFERROR(LARGE('貼_水稲(市町村別・e-stat)'!E$9:E$187,'貼_水稲(市町村別・e-stat)'!$A21),NA())</f>
        <v>2110</v>
      </c>
      <c r="H342">
        <f>IFERROR(LARGE('貼_水稲(市町村別・e-stat)'!G$9:G$187,'貼_水稲(市町村別・e-stat)'!$A21),NA())</f>
        <v>13200</v>
      </c>
      <c r="I342">
        <f>IFERROR(LARGE('貼_水稲(市町村別・e-stat)'!F$9:F$187,'貼_水稲(市町村別・e-stat)'!$A21),NA())</f>
        <v>621</v>
      </c>
      <c r="J342">
        <f>IFERROR(LARGE('貼_小麦(市町村別・e-stat)'!E$9:E$187,'貼_小麦(市町村別・e-stat)'!$A21),NA())</f>
        <v>3070</v>
      </c>
      <c r="K342">
        <f>IFERROR(LARGE('貼_小麦(市町村別・e-stat)'!I$9:I$187,'貼_小麦(市町村別・e-stat)'!$A21),NA())</f>
        <v>16600</v>
      </c>
      <c r="L342">
        <f>IFERROR(LARGE('貼_小麦(市町村別・e-stat)'!F$9:F$187,'貼_小麦(市町村別・e-stat)'!$A21),NA())</f>
        <v>633</v>
      </c>
      <c r="M342">
        <f>IFERROR(LARGE('貼_小麦(市町村別・公表資料)'!BA$38:BA$216,'貼_小麦(市町村別・公表資料)'!$AG50),NA())</f>
        <v>2570</v>
      </c>
      <c r="N342">
        <f>IFERROR(LARGE('貼_小麦(市町村別・公表資料)'!BG$38:BG$216,'貼_小麦(市町村別・公表資料)'!$AG50),NA())</f>
        <v>15500</v>
      </c>
      <c r="O342">
        <f>IFERROR(LARGE('貼_小麦(市町村別・公表資料)'!BM$38:BM$216,'貼_小麦(市町村別・公表資料)'!$AG50),NA())</f>
        <v>636</v>
      </c>
      <c r="P342">
        <f>IFERROR(LARGE('貼_小麦(市町村別・公表資料)'!BS$38:BS$216,'貼_小麦(市町村別・公表資料)'!$AG50),NA())</f>
        <v>437</v>
      </c>
      <c r="Q342">
        <f>IFERROR(LARGE('貼_小麦(市町村別・公表資料)'!BY$38:BY$216,'貼_小麦(市町村別・公表資料)'!$AG50),NA())</f>
        <v>1650</v>
      </c>
      <c r="R342">
        <f>IFERROR(LARGE('貼_小麦(市町村別・公表資料)'!CE$38:CE$216,'貼_小麦(市町村別・公表資料)'!$AG50),NA())</f>
        <v>428</v>
      </c>
      <c r="S342">
        <f>IFERROR(LARGE('貼_大豆(市町村別・e-stat)'!D$9:D$187,'貼_大豆(市町村別・e-stat)'!$A21),NA())</f>
        <v>842</v>
      </c>
      <c r="T342">
        <f>IFERROR(LARGE('貼_大豆(市町村別・e-stat)'!H$9:H$187,'貼_大豆(市町村別・e-stat)'!$A21),NA())</f>
        <v>2360</v>
      </c>
      <c r="U342">
        <f>IFERROR(LARGE('貼_大豆(市町村別・e-stat)'!E$9:E$187,'貼_大豆(市町村別・e-stat)'!$A21),NA())</f>
        <v>313</v>
      </c>
      <c r="V342">
        <f>IFERROR(LARGE('貼_てんさい(市町村別・e-stat)'!E$9:E$187,'貼_大豆(市町村別・e-stat)'!$A21),NA())</f>
        <v>1820</v>
      </c>
      <c r="W342">
        <f>IFERROR(LARGE('貼_てんさい(市町村別・e-stat)'!I$9:I$187,'貼_大豆(市町村別・e-stat)'!$A21),NA())</f>
        <v>127300</v>
      </c>
      <c r="X342">
        <f>IFERROR(LARGE('貼_てんさい(市町村別・e-stat)'!F$9:F$187,'貼_大豆(市町村別・e-stat)'!$A21),NA())</f>
        <v>7690</v>
      </c>
      <c r="Y342">
        <f>IFERROR(LARGE('貼_そば(市町村別・e-stat)'!E$9:E$187,'貼_そば(市町村別・e-stat)'!$A21),NA())</f>
        <v>568</v>
      </c>
      <c r="Z342">
        <f>IFERROR(LARGE('貼_そば(市町村別・e-stat)'!I$9:I$187,'貼_そば(市町村別・e-stat)'!$A21),NA())</f>
        <v>364</v>
      </c>
      <c r="AA342">
        <f>IFERROR(LARGE('貼_そば(市町村別・e-stat)'!F$9:F$187,'貼_そば(市町村別・e-stat)'!$A21),NA())</f>
        <v>117</v>
      </c>
      <c r="AB342">
        <f>IFERROR(LARGE('貼_ばれいしょ(市町村別・公表資料)'!$N$16:$N$194,'貼_ばれいしょ(市町村別・公表資料)'!$L28),NA())</f>
        <v>1320</v>
      </c>
      <c r="AC342">
        <f>IFERROR(LARGE('貼_ばれいしょ(市町村別・公表資料)'!$T$16:$T$194,'貼_ばれいしょ(市町村別・公表資料)'!$L28),NA())</f>
        <v>51800</v>
      </c>
      <c r="AD342">
        <f>IFERROR(LARGE('貼_ばれいしょ(市町村別・公表資料)'!$Z$16:$Z$194,'貼_ばれいしょ(市町村別・公表資料)'!$L28),NA())</f>
        <v>4160</v>
      </c>
      <c r="AE342" t="e">
        <f>IFERROR(LARGE('貼_なたね(市町村別・e-stat)'!E$9:E$187,'貼_なたね(市町村別・e-stat)'!$A21),NA())</f>
        <v>#N/A</v>
      </c>
      <c r="AF342" t="e">
        <f>IFERROR(LARGE('貼_なたね(市町村別・e-stat)'!I$9:I$187,'貼_なたね(市町村別・e-stat)'!$A21),NA())</f>
        <v>#N/A</v>
      </c>
      <c r="AG342" t="e">
        <f>IFERROR(LARGE('貼_なたね(市町村別・e-stat)'!F$9:F$187,'貼_なたね(市町村別・e-stat)'!$A21),NA())</f>
        <v>#N/A</v>
      </c>
    </row>
    <row r="343" spans="3:33">
      <c r="C343">
        <v>14</v>
      </c>
      <c r="D343">
        <f>IFERROR(LARGE('貼_耕地面積(市町村別・e-stat)'!E$9:E$187,'貼_耕地面積(市町村別・e-stat)'!$A22),NA())</f>
        <v>14600</v>
      </c>
      <c r="E343">
        <f>IFERROR(LARGE('貼_耕地面積(市町村別・e-stat)'!F$9:F$187,'貼_耕地面積(市町村別・e-stat)'!$A22),NA())</f>
        <v>3980</v>
      </c>
      <c r="F343">
        <f>IFERROR(LARGE('貼_耕地面積(市町村別・e-stat)'!H$9:H$187,'貼_耕地面積(市町村別・e-stat)'!$A22),NA())</f>
        <v>14000</v>
      </c>
      <c r="G343">
        <f>IFERROR(LARGE('貼_水稲(市町村別・e-stat)'!E$9:E$187,'貼_水稲(市町村別・e-stat)'!$A22),NA())</f>
        <v>2100</v>
      </c>
      <c r="H343">
        <f>IFERROR(LARGE('貼_水稲(市町村別・e-stat)'!G$9:G$187,'貼_水稲(市町村別・e-stat)'!$A22),NA())</f>
        <v>12600</v>
      </c>
      <c r="I343">
        <f>IFERROR(LARGE('貼_水稲(市町村別・e-stat)'!F$9:F$187,'貼_水稲(市町村別・e-stat)'!$A22),NA())</f>
        <v>620</v>
      </c>
      <c r="J343">
        <f>IFERROR(LARGE('貼_小麦(市町村別・e-stat)'!E$9:E$187,'貼_小麦(市町村別・e-stat)'!$A22),NA())</f>
        <v>3000</v>
      </c>
      <c r="K343">
        <f>IFERROR(LARGE('貼_小麦(市町村別・e-stat)'!I$9:I$187,'貼_小麦(市町村別・e-stat)'!$A22),NA())</f>
        <v>16500</v>
      </c>
      <c r="L343">
        <f>IFERROR(LARGE('貼_小麦(市町村別・e-stat)'!F$9:F$187,'貼_小麦(市町村別・e-stat)'!$A22),NA())</f>
        <v>631</v>
      </c>
      <c r="M343">
        <f>IFERROR(LARGE('貼_小麦(市町村別・公表資料)'!BA$38:BA$216,'貼_小麦(市町村別・公表資料)'!$AG51),NA())</f>
        <v>2530</v>
      </c>
      <c r="N343">
        <f>IFERROR(LARGE('貼_小麦(市町村別・公表資料)'!BG$38:BG$216,'貼_小麦(市町村別・公表資料)'!$AG51),NA())</f>
        <v>14600</v>
      </c>
      <c r="O343">
        <f>IFERROR(LARGE('貼_小麦(市町村別・公表資料)'!BM$38:BM$216,'貼_小麦(市町村別・公表資料)'!$AG51),NA())</f>
        <v>634</v>
      </c>
      <c r="P343">
        <f>IFERROR(LARGE('貼_小麦(市町村別・公表資料)'!BS$38:BS$216,'貼_小麦(市町村別・公表資料)'!$AG51),NA())</f>
        <v>406</v>
      </c>
      <c r="Q343">
        <f>IFERROR(LARGE('貼_小麦(市町村別・公表資料)'!BY$38:BY$216,'貼_小麦(市町村別・公表資料)'!$AG51),NA())</f>
        <v>1580</v>
      </c>
      <c r="R343">
        <f>IFERROR(LARGE('貼_小麦(市町村別・公表資料)'!CE$38:CE$216,'貼_小麦(市町村別・公表資料)'!$AG51),NA())</f>
        <v>427</v>
      </c>
      <c r="S343">
        <f>IFERROR(LARGE('貼_大豆(市町村別・e-stat)'!D$9:D$187,'貼_大豆(市町村別・e-stat)'!$A22),NA())</f>
        <v>832</v>
      </c>
      <c r="T343">
        <f>IFERROR(LARGE('貼_大豆(市町村別・e-stat)'!H$9:H$187,'貼_大豆(市町村別・e-stat)'!$A22),NA())</f>
        <v>2260</v>
      </c>
      <c r="U343">
        <f>IFERROR(LARGE('貼_大豆(市町村別・e-stat)'!E$9:E$187,'貼_大豆(市町村別・e-stat)'!$A22),NA())</f>
        <v>313</v>
      </c>
      <c r="V343">
        <f>IFERROR(LARGE('貼_てんさい(市町村別・e-stat)'!E$9:E$187,'貼_大豆(市町村別・e-stat)'!$A22),NA())</f>
        <v>1220</v>
      </c>
      <c r="W343">
        <f>IFERROR(LARGE('貼_てんさい(市町村別・e-stat)'!I$9:I$187,'貼_大豆(市町村別・e-stat)'!$A22),NA())</f>
        <v>91800</v>
      </c>
      <c r="X343">
        <f>IFERROR(LARGE('貼_てんさい(市町村別・e-stat)'!F$9:F$187,'貼_大豆(市町村別・e-stat)'!$A22),NA())</f>
        <v>7530</v>
      </c>
      <c r="Y343">
        <f>IFERROR(LARGE('貼_そば(市町村別・e-stat)'!E$9:E$187,'貼_そば(市町村別・e-stat)'!$A22),NA())</f>
        <v>559</v>
      </c>
      <c r="Z343">
        <f>IFERROR(LARGE('貼_そば(市町村別・e-stat)'!I$9:I$187,'貼_そば(市町村別・e-stat)'!$A22),NA())</f>
        <v>334</v>
      </c>
      <c r="AA343">
        <f>IFERROR(LARGE('貼_そば(市町村別・e-stat)'!F$9:F$187,'貼_そば(市町村別・e-stat)'!$A22),NA())</f>
        <v>112</v>
      </c>
      <c r="AB343">
        <f>IFERROR(LARGE('貼_ばれいしょ(市町村別・公表資料)'!$N$16:$N$194,'貼_ばれいしょ(市町村別・公表資料)'!$L29),NA())</f>
        <v>1150</v>
      </c>
      <c r="AC343">
        <f>IFERROR(LARGE('貼_ばれいしょ(市町村別・公表資料)'!$T$16:$T$194,'貼_ばれいしょ(市町村別・公表資料)'!$L29),NA())</f>
        <v>48300</v>
      </c>
      <c r="AD343">
        <f>IFERROR(LARGE('貼_ばれいしょ(市町村別・公表資料)'!$Z$16:$Z$194,'貼_ばれいしょ(市町村別・公表資料)'!$L29),NA())</f>
        <v>4150</v>
      </c>
      <c r="AE343" t="e">
        <f>IFERROR(LARGE('貼_なたね(市町村別・e-stat)'!E$9:E$187,'貼_なたね(市町村別・e-stat)'!$A22),NA())</f>
        <v>#N/A</v>
      </c>
      <c r="AF343" t="e">
        <f>IFERROR(LARGE('貼_なたね(市町村別・e-stat)'!I$9:I$187,'貼_なたね(市町村別・e-stat)'!$A22),NA())</f>
        <v>#N/A</v>
      </c>
      <c r="AG343" t="e">
        <f>IFERROR(LARGE('貼_なたね(市町村別・e-stat)'!F$9:F$187,'貼_なたね(市町村別・e-stat)'!$A22),NA())</f>
        <v>#N/A</v>
      </c>
    </row>
    <row r="344" spans="3:33">
      <c r="C344">
        <v>15</v>
      </c>
      <c r="D344">
        <f>IFERROR(LARGE('貼_耕地面積(市町村別・e-stat)'!E$9:E$187,'貼_耕地面積(市町村別・e-stat)'!$A23),NA())</f>
        <v>14200</v>
      </c>
      <c r="E344">
        <f>IFERROR(LARGE('貼_耕地面積(市町村別・e-stat)'!F$9:F$187,'貼_耕地面積(市町村別・e-stat)'!$A23),NA())</f>
        <v>3760</v>
      </c>
      <c r="F344">
        <f>IFERROR(LARGE('貼_耕地面積(市町村別・e-stat)'!H$9:H$187,'貼_耕地面積(市町村別・e-stat)'!$A23),NA())</f>
        <v>13400</v>
      </c>
      <c r="G344">
        <f>IFERROR(LARGE('貼_水稲(市町村別・e-stat)'!E$9:E$187,'貼_水稲(市町村別・e-stat)'!$A23),NA())</f>
        <v>2040</v>
      </c>
      <c r="H344">
        <f>IFERROR(LARGE('貼_水稲(市町村別・e-stat)'!G$9:G$187,'貼_水稲(市町村別・e-stat)'!$A23),NA())</f>
        <v>12500</v>
      </c>
      <c r="I344">
        <f>IFERROR(LARGE('貼_水稲(市町村別・e-stat)'!F$9:F$187,'貼_水稲(市町村別・e-stat)'!$A23),NA())</f>
        <v>620</v>
      </c>
      <c r="J344">
        <f>IFERROR(LARGE('貼_小麦(市町村別・e-stat)'!E$9:E$187,'貼_小麦(市町村別・e-stat)'!$A23),NA())</f>
        <v>2900</v>
      </c>
      <c r="K344">
        <f>IFERROR(LARGE('貼_小麦(市町村別・e-stat)'!I$9:I$187,'貼_小麦(市町村別・e-stat)'!$A23),NA())</f>
        <v>15800</v>
      </c>
      <c r="L344">
        <f>IFERROR(LARGE('貼_小麦(市町村別・e-stat)'!F$9:F$187,'貼_小麦(市町村別・e-stat)'!$A23),NA())</f>
        <v>617</v>
      </c>
      <c r="M344">
        <f>IFERROR(LARGE('貼_小麦(市町村別・公表資料)'!BA$38:BA$216,'貼_小麦(市町村別・公表資料)'!$AG52),NA())</f>
        <v>2490</v>
      </c>
      <c r="N344">
        <f>IFERROR(LARGE('貼_小麦(市町村別・公表資料)'!BG$38:BG$216,'貼_小麦(市町村別・公表資料)'!$AG52),NA())</f>
        <v>14400</v>
      </c>
      <c r="O344">
        <f>IFERROR(LARGE('貼_小麦(市町村別・公表資料)'!BM$38:BM$216,'貼_小麦(市町村別・公表資料)'!$AG52),NA())</f>
        <v>633</v>
      </c>
      <c r="P344">
        <f>IFERROR(LARGE('貼_小麦(市町村別・公表資料)'!BS$38:BS$216,'貼_小麦(市町村別・公表資料)'!$AG52),NA())</f>
        <v>368</v>
      </c>
      <c r="Q344">
        <f>IFERROR(LARGE('貼_小麦(市町村別・公表資料)'!BY$38:BY$216,'貼_小麦(市町村別・公表資料)'!$AG52),NA())</f>
        <v>1500</v>
      </c>
      <c r="R344">
        <f>IFERROR(LARGE('貼_小麦(市町村別・公表資料)'!CE$38:CE$216,'貼_小麦(市町村別・公表資料)'!$AG52),NA())</f>
        <v>419</v>
      </c>
      <c r="S344">
        <f>IFERROR(LARGE('貼_大豆(市町村別・e-stat)'!D$9:D$187,'貼_大豆(市町村別・e-stat)'!$A23),NA())</f>
        <v>800</v>
      </c>
      <c r="T344">
        <f>IFERROR(LARGE('貼_大豆(市町村別・e-stat)'!H$9:H$187,'貼_大豆(市町村別・e-stat)'!$A23),NA())</f>
        <v>2250</v>
      </c>
      <c r="U344">
        <f>IFERROR(LARGE('貼_大豆(市町村別・e-stat)'!E$9:E$187,'貼_大豆(市町村別・e-stat)'!$A23),NA())</f>
        <v>313</v>
      </c>
      <c r="V344">
        <f>IFERROR(LARGE('貼_てんさい(市町村別・e-stat)'!E$9:E$187,'貼_大豆(市町村別・e-stat)'!$A23),NA())</f>
        <v>1130</v>
      </c>
      <c r="W344">
        <f>IFERROR(LARGE('貼_てんさい(市町村別・e-stat)'!I$9:I$187,'貼_大豆(市町村別・e-stat)'!$A23),NA())</f>
        <v>82600</v>
      </c>
      <c r="X344">
        <f>IFERROR(LARGE('貼_てんさい(市町村別・e-stat)'!F$9:F$187,'貼_大豆(市町村別・e-stat)'!$A23),NA())</f>
        <v>7480</v>
      </c>
      <c r="Y344">
        <f>IFERROR(LARGE('貼_そば(市町村別・e-stat)'!E$9:E$187,'貼_そば(市町村別・e-stat)'!$A23),NA())</f>
        <v>486</v>
      </c>
      <c r="Z344">
        <f>IFERROR(LARGE('貼_そば(市町村別・e-stat)'!I$9:I$187,'貼_そば(市町村別・e-stat)'!$A23),NA())</f>
        <v>275</v>
      </c>
      <c r="AA344">
        <f>IFERROR(LARGE('貼_そば(市町村別・e-stat)'!F$9:F$187,'貼_そば(市町村別・e-stat)'!$A23),NA())</f>
        <v>109</v>
      </c>
      <c r="AB344">
        <f>IFERROR(LARGE('貼_ばれいしょ(市町村別・公表資料)'!$N$16:$N$194,'貼_ばれいしょ(市町村別・公表資料)'!$L30),NA())</f>
        <v>1040</v>
      </c>
      <c r="AC344">
        <f>IFERROR(LARGE('貼_ばれいしょ(市町村別・公表資料)'!$T$16:$T$194,'貼_ばれいしょ(市町村別・公表資料)'!$L30),NA())</f>
        <v>41000</v>
      </c>
      <c r="AD344">
        <f>IFERROR(LARGE('貼_ばれいしょ(市町村別・公表資料)'!$Z$16:$Z$194,'貼_ばれいしょ(市町村別・公表資料)'!$L30),NA())</f>
        <v>4100</v>
      </c>
      <c r="AE344" t="e">
        <f>IFERROR(LARGE('貼_なたね(市町村別・e-stat)'!E$9:E$187,'貼_なたね(市町村別・e-stat)'!$A23),NA())</f>
        <v>#N/A</v>
      </c>
      <c r="AF344" t="e">
        <f>IFERROR(LARGE('貼_なたね(市町村別・e-stat)'!I$9:I$187,'貼_なたね(市町村別・e-stat)'!$A23),NA())</f>
        <v>#N/A</v>
      </c>
      <c r="AG344" t="e">
        <f>IFERROR(LARGE('貼_なたね(市町村別・e-stat)'!F$9:F$187,'貼_なたね(市町村別・e-stat)'!$A23),NA())</f>
        <v>#N/A</v>
      </c>
    </row>
    <row r="345" spans="3:33">
      <c r="C345">
        <v>16</v>
      </c>
      <c r="D345">
        <f>IFERROR(LARGE('貼_耕地面積(市町村別・e-stat)'!E$9:E$187,'貼_耕地面積(市町村別・e-stat)'!$A24),NA())</f>
        <v>14000</v>
      </c>
      <c r="E345">
        <f>IFERROR(LARGE('貼_耕地面積(市町村別・e-stat)'!F$9:F$187,'貼_耕地面積(市町村別・e-stat)'!$A24),NA())</f>
        <v>3680</v>
      </c>
      <c r="F345">
        <f>IFERROR(LARGE('貼_耕地面積(市町村別・e-stat)'!H$9:H$187,'貼_耕地面積(市町村別・e-stat)'!$A24),NA())</f>
        <v>13300</v>
      </c>
      <c r="G345">
        <f>IFERROR(LARGE('貼_水稲(市町村別・e-stat)'!E$9:E$187,'貼_水稲(市町村別・e-stat)'!$A24),NA())</f>
        <v>1990</v>
      </c>
      <c r="H345">
        <f>IFERROR(LARGE('貼_水稲(市町村別・e-stat)'!G$9:G$187,'貼_水稲(市町村別・e-stat)'!$A24),NA())</f>
        <v>11900</v>
      </c>
      <c r="I345">
        <f>IFERROR(LARGE('貼_水稲(市町村別・e-stat)'!F$9:F$187,'貼_水稲(市町村別・e-stat)'!$A24),NA())</f>
        <v>619</v>
      </c>
      <c r="J345">
        <f>IFERROR(LARGE('貼_小麦(市町村別・e-stat)'!E$9:E$187,'貼_小麦(市町村別・e-stat)'!$A24),NA())</f>
        <v>2730</v>
      </c>
      <c r="K345">
        <f>IFERROR(LARGE('貼_小麦(市町村別・e-stat)'!I$9:I$187,'貼_小麦(市町村別・e-stat)'!$A24),NA())</f>
        <v>15500</v>
      </c>
      <c r="L345">
        <f>IFERROR(LARGE('貼_小麦(市町村別・e-stat)'!F$9:F$187,'貼_小麦(市町村別・e-stat)'!$A24),NA())</f>
        <v>615</v>
      </c>
      <c r="M345">
        <f>IFERROR(LARGE('貼_小麦(市町村別・公表資料)'!BA$38:BA$216,'貼_小麦(市町村別・公表資料)'!$AG53),NA())</f>
        <v>2370</v>
      </c>
      <c r="N345">
        <f>IFERROR(LARGE('貼_小麦(市町村別・公表資料)'!BG$38:BG$216,'貼_小麦(市町村別・公表資料)'!$AG53),NA())</f>
        <v>14200</v>
      </c>
      <c r="O345">
        <f>IFERROR(LARGE('貼_小麦(市町村別・公表資料)'!BM$38:BM$216,'貼_小麦(市町村別・公表資料)'!$AG53),NA())</f>
        <v>633</v>
      </c>
      <c r="P345">
        <f>IFERROR(LARGE('貼_小麦(市町村別・公表資料)'!BS$38:BS$216,'貼_小麦(市町村別・公表資料)'!$AG53),NA())</f>
        <v>367</v>
      </c>
      <c r="Q345">
        <f>IFERROR(LARGE('貼_小麦(市町村別・公表資料)'!BY$38:BY$216,'貼_小麦(市町村別・公表資料)'!$AG53),NA())</f>
        <v>1400</v>
      </c>
      <c r="R345">
        <f>IFERROR(LARGE('貼_小麦(市町村別・公表資料)'!CE$38:CE$216,'貼_小麦(市町村別・公表資料)'!$AG53),NA())</f>
        <v>416</v>
      </c>
      <c r="S345">
        <f>IFERROR(LARGE('貼_大豆(市町村別・e-stat)'!D$9:D$187,'貼_大豆(市町村別・e-stat)'!$A24),NA())</f>
        <v>784</v>
      </c>
      <c r="T345">
        <f>IFERROR(LARGE('貼_大豆(市町村別・e-stat)'!H$9:H$187,'貼_大豆(市町村別・e-stat)'!$A24),NA())</f>
        <v>2220</v>
      </c>
      <c r="U345">
        <f>IFERROR(LARGE('貼_大豆(市町村別・e-stat)'!E$9:E$187,'貼_大豆(市町村別・e-stat)'!$A24),NA())</f>
        <v>311</v>
      </c>
      <c r="V345">
        <f>IFERROR(LARGE('貼_てんさい(市町村別・e-stat)'!E$9:E$187,'貼_大豆(市町村別・e-stat)'!$A24),NA())</f>
        <v>1080</v>
      </c>
      <c r="W345">
        <f>IFERROR(LARGE('貼_てんさい(市町村別・e-stat)'!I$9:I$187,'貼_大豆(市町村別・e-stat)'!$A24),NA())</f>
        <v>73400</v>
      </c>
      <c r="X345">
        <f>IFERROR(LARGE('貼_てんさい(市町村別・e-stat)'!F$9:F$187,'貼_大豆(市町村別・e-stat)'!$A24),NA())</f>
        <v>7450</v>
      </c>
      <c r="Y345">
        <f>IFERROR(LARGE('貼_そば(市町村別・e-stat)'!E$9:E$187,'貼_そば(市町村別・e-stat)'!$A24),NA())</f>
        <v>471</v>
      </c>
      <c r="Z345">
        <f>IFERROR(LARGE('貼_そば(市町村別・e-stat)'!I$9:I$187,'貼_そば(市町村別・e-stat)'!$A24),NA())</f>
        <v>263</v>
      </c>
      <c r="AA345">
        <f>IFERROR(LARGE('貼_そば(市町村別・e-stat)'!F$9:F$187,'貼_そば(市町村別・e-stat)'!$A24),NA())</f>
        <v>109</v>
      </c>
      <c r="AB345">
        <f>IFERROR(LARGE('貼_ばれいしょ(市町村別・公表資料)'!$N$16:$N$194,'貼_ばれいしょ(市町村別・公表資料)'!$L31),NA())</f>
        <v>947</v>
      </c>
      <c r="AC345">
        <f>IFERROR(LARGE('貼_ばれいしょ(市町村別・公表資料)'!$T$16:$T$194,'貼_ばれいしょ(市町村別・公表資料)'!$L31),NA())</f>
        <v>39200</v>
      </c>
      <c r="AD345">
        <f>IFERROR(LARGE('貼_ばれいしょ(市町村別・公表資料)'!$Z$16:$Z$194,'貼_ばれいしょ(市町村別・公表資料)'!$L31),NA())</f>
        <v>4090</v>
      </c>
      <c r="AE345" t="e">
        <f>IFERROR(LARGE('貼_なたね(市町村別・e-stat)'!E$9:E$187,'貼_なたね(市町村別・e-stat)'!$A24),NA())</f>
        <v>#N/A</v>
      </c>
      <c r="AF345" t="e">
        <f>IFERROR(LARGE('貼_なたね(市町村別・e-stat)'!I$9:I$187,'貼_なたね(市町村別・e-stat)'!$A24),NA())</f>
        <v>#N/A</v>
      </c>
      <c r="AG345" t="e">
        <f>IFERROR(LARGE('貼_なたね(市町村別・e-stat)'!F$9:F$187,'貼_なたね(市町村別・e-stat)'!$A24),NA())</f>
        <v>#N/A</v>
      </c>
    </row>
    <row r="346" spans="3:33">
      <c r="C346">
        <v>17</v>
      </c>
      <c r="D346">
        <f>IFERROR(LARGE('貼_耕地面積(市町村別・e-stat)'!E$9:E$187,'貼_耕地面積(市町村別・e-stat)'!$A25),NA())</f>
        <v>13700</v>
      </c>
      <c r="E346">
        <f>IFERROR(LARGE('貼_耕地面積(市町村別・e-stat)'!F$9:F$187,'貼_耕地面積(市町村別・e-stat)'!$A25),NA())</f>
        <v>3600</v>
      </c>
      <c r="F346">
        <f>IFERROR(LARGE('貼_耕地面積(市町村別・e-stat)'!H$9:H$187,'貼_耕地面積(市町村別・e-stat)'!$A25),NA())</f>
        <v>13200</v>
      </c>
      <c r="G346">
        <f>IFERROR(LARGE('貼_水稲(市町村別・e-stat)'!E$9:E$187,'貼_水稲(市町村別・e-stat)'!$A25),NA())</f>
        <v>1790</v>
      </c>
      <c r="H346">
        <f>IFERROR(LARGE('貼_水稲(市町村別・e-stat)'!G$9:G$187,'貼_水稲(市町村別・e-stat)'!$A25),NA())</f>
        <v>10400</v>
      </c>
      <c r="I346">
        <f>IFERROR(LARGE('貼_水稲(市町村別・e-stat)'!F$9:F$187,'貼_水稲(市町村別・e-stat)'!$A25),NA())</f>
        <v>618</v>
      </c>
      <c r="J346">
        <f>IFERROR(LARGE('貼_小麦(市町村別・e-stat)'!E$9:E$187,'貼_小麦(市町村別・e-stat)'!$A25),NA())</f>
        <v>2540</v>
      </c>
      <c r="K346">
        <f>IFERROR(LARGE('貼_小麦(市町村別・e-stat)'!I$9:I$187,'貼_小麦(市町村別・e-stat)'!$A25),NA())</f>
        <v>14800</v>
      </c>
      <c r="L346">
        <f>IFERROR(LARGE('貼_小麦(市町村別・e-stat)'!F$9:F$187,'貼_小麦(市町村別・e-stat)'!$A25),NA())</f>
        <v>611</v>
      </c>
      <c r="M346">
        <f>IFERROR(LARGE('貼_小麦(市町村別・公表資料)'!BA$38:BA$216,'貼_小麦(市町村別・公表資料)'!$AG54),NA())</f>
        <v>2290</v>
      </c>
      <c r="N346">
        <f>IFERROR(LARGE('貼_小麦(市町村別・公表資料)'!BG$38:BG$216,'貼_小麦(市町村別・公表資料)'!$AG54),NA())</f>
        <v>13900</v>
      </c>
      <c r="O346">
        <f>IFERROR(LARGE('貼_小麦(市町村別・公表資料)'!BM$38:BM$216,'貼_小麦(市町村別・公表資料)'!$AG54),NA())</f>
        <v>632</v>
      </c>
      <c r="P346">
        <f>IFERROR(LARGE('貼_小麦(市町村別・公表資料)'!BS$38:BS$216,'貼_小麦(市町村別・公表資料)'!$AG54),NA())</f>
        <v>364</v>
      </c>
      <c r="Q346">
        <f>IFERROR(LARGE('貼_小麦(市町村別・公表資料)'!BY$38:BY$216,'貼_小麦(市町村別・公表資料)'!$AG54),NA())</f>
        <v>1400</v>
      </c>
      <c r="R346">
        <f>IFERROR(LARGE('貼_小麦(市町村別・公表資料)'!CE$38:CE$216,'貼_小麦(市町村別・公表資料)'!$AG54),NA())</f>
        <v>416</v>
      </c>
      <c r="S346">
        <f>IFERROR(LARGE('貼_大豆(市町村別・e-stat)'!D$9:D$187,'貼_大豆(市町村別・e-stat)'!$A25),NA())</f>
        <v>784</v>
      </c>
      <c r="T346">
        <f>IFERROR(LARGE('貼_大豆(市町村別・e-stat)'!H$9:H$187,'貼_大豆(市町村別・e-stat)'!$A25),NA())</f>
        <v>2150</v>
      </c>
      <c r="U346">
        <f>IFERROR(LARGE('貼_大豆(市町村別・e-stat)'!E$9:E$187,'貼_大豆(市町村別・e-stat)'!$A25),NA())</f>
        <v>310</v>
      </c>
      <c r="V346">
        <f>IFERROR(LARGE('貼_てんさい(市町村別・e-stat)'!E$9:E$187,'貼_大豆(市町村別・e-stat)'!$A25),NA())</f>
        <v>895</v>
      </c>
      <c r="W346">
        <f>IFERROR(LARGE('貼_てんさい(市町村別・e-stat)'!I$9:I$187,'貼_大豆(市町村別・e-stat)'!$A25),NA())</f>
        <v>71300</v>
      </c>
      <c r="X346">
        <f>IFERROR(LARGE('貼_てんさい(市町村別・e-stat)'!F$9:F$187,'貼_大豆(市町村別・e-stat)'!$A25),NA())</f>
        <v>7450</v>
      </c>
      <c r="Y346">
        <f>IFERROR(LARGE('貼_そば(市町村別・e-stat)'!E$9:E$187,'貼_そば(市町村別・e-stat)'!$A25),NA())</f>
        <v>417</v>
      </c>
      <c r="Z346">
        <f>IFERROR(LARGE('貼_そば(市町村別・e-stat)'!I$9:I$187,'貼_そば(市町村別・e-stat)'!$A25),NA())</f>
        <v>241</v>
      </c>
      <c r="AA346">
        <f>IFERROR(LARGE('貼_そば(市町村別・e-stat)'!F$9:F$187,'貼_そば(市町村別・e-stat)'!$A25),NA())</f>
        <v>107</v>
      </c>
      <c r="AB346">
        <f>IFERROR(LARGE('貼_ばれいしょ(市町村別・公表資料)'!$N$16:$N$194,'貼_ばれいしょ(市町村別・公表資料)'!$L32),NA())</f>
        <v>895</v>
      </c>
      <c r="AC346">
        <f>IFERROR(LARGE('貼_ばれいしょ(市町村別・公表資料)'!$T$16:$T$194,'貼_ばれいしょ(市町村別・公表資料)'!$L32),NA())</f>
        <v>36700</v>
      </c>
      <c r="AD346">
        <f>IFERROR(LARGE('貼_ばれいしょ(市町村別・公表資料)'!$Z$16:$Z$194,'貼_ばれいしょ(市町村別・公表資料)'!$L32),NA())</f>
        <v>4070</v>
      </c>
      <c r="AE346" t="e">
        <f>IFERROR(LARGE('貼_なたね(市町村別・e-stat)'!E$9:E$187,'貼_なたね(市町村別・e-stat)'!$A25),NA())</f>
        <v>#N/A</v>
      </c>
      <c r="AF346" t="e">
        <f>IFERROR(LARGE('貼_なたね(市町村別・e-stat)'!I$9:I$187,'貼_なたね(市町村別・e-stat)'!$A25),NA())</f>
        <v>#N/A</v>
      </c>
      <c r="AG346" t="e">
        <f>IFERROR(LARGE('貼_なたね(市町村別・e-stat)'!F$9:F$187,'貼_なたね(市町村別・e-stat)'!$A25),NA())</f>
        <v>#N/A</v>
      </c>
    </row>
    <row r="347" spans="3:33">
      <c r="C347">
        <v>18</v>
      </c>
      <c r="D347">
        <f>IFERROR(LARGE('貼_耕地面積(市町村別・e-stat)'!E$9:E$187,'貼_耕地面積(市町村別・e-stat)'!$A26),NA())</f>
        <v>13600</v>
      </c>
      <c r="E347">
        <f>IFERROR(LARGE('貼_耕地面積(市町村別・e-stat)'!F$9:F$187,'貼_耕地面積(市町村別・e-stat)'!$A26),NA())</f>
        <v>3520</v>
      </c>
      <c r="F347">
        <f>IFERROR(LARGE('貼_耕地面積(市町村別・e-stat)'!H$9:H$187,'貼_耕地面積(市町村別・e-stat)'!$A26),NA())</f>
        <v>12200</v>
      </c>
      <c r="G347">
        <f>IFERROR(LARGE('貼_水稲(市町村別・e-stat)'!E$9:E$187,'貼_水稲(市町村別・e-stat)'!$A26),NA())</f>
        <v>1670</v>
      </c>
      <c r="H347">
        <f>IFERROR(LARGE('貼_水稲(市町村別・e-stat)'!G$9:G$187,'貼_水稲(市町村別・e-stat)'!$A26),NA())</f>
        <v>10300</v>
      </c>
      <c r="I347">
        <f>IFERROR(LARGE('貼_水稲(市町村別・e-stat)'!F$9:F$187,'貼_水稲(市町村別・e-stat)'!$A26),NA())</f>
        <v>617</v>
      </c>
      <c r="J347">
        <f>IFERROR(LARGE('貼_小麦(市町村別・e-stat)'!E$9:E$187,'貼_小麦(市町村別・e-stat)'!$A26),NA())</f>
        <v>2370</v>
      </c>
      <c r="K347">
        <f>IFERROR(LARGE('貼_小麦(市町村別・e-stat)'!I$9:I$187,'貼_小麦(市町村別・e-stat)'!$A26),NA())</f>
        <v>14600</v>
      </c>
      <c r="L347">
        <f>IFERROR(LARGE('貼_小麦(市町村別・e-stat)'!F$9:F$187,'貼_小麦(市町村別・e-stat)'!$A26),NA())</f>
        <v>604</v>
      </c>
      <c r="M347">
        <f>IFERROR(LARGE('貼_小麦(市町村別・公表資料)'!BA$38:BA$216,'貼_小麦(市町村別・公表資料)'!$AG55),NA())</f>
        <v>2150</v>
      </c>
      <c r="N347">
        <f>IFERROR(LARGE('貼_小麦(市町村別・公表資料)'!BG$38:BG$216,'貼_小麦(市町村別・公表資料)'!$AG55),NA())</f>
        <v>13600</v>
      </c>
      <c r="O347">
        <f>IFERROR(LARGE('貼_小麦(市町村別・公表資料)'!BM$38:BM$216,'貼_小麦(市町村別・公表資料)'!$AG55),NA())</f>
        <v>625</v>
      </c>
      <c r="P347">
        <f>IFERROR(LARGE('貼_小麦(市町村別・公表資料)'!BS$38:BS$216,'貼_小麦(市町村別・公表資料)'!$AG55),NA())</f>
        <v>353</v>
      </c>
      <c r="Q347">
        <f>IFERROR(LARGE('貼_小麦(市町村別・公表資料)'!BY$38:BY$216,'貼_小麦(市町村別・公表資料)'!$AG55),NA())</f>
        <v>1340</v>
      </c>
      <c r="R347">
        <f>IFERROR(LARGE('貼_小麦(市町村別・公表資料)'!CE$38:CE$216,'貼_小麦(市町村別・公表資料)'!$AG55),NA())</f>
        <v>416</v>
      </c>
      <c r="S347">
        <f>IFERROR(LARGE('貼_大豆(市町村別・e-stat)'!D$9:D$187,'貼_大豆(市町村別・e-stat)'!$A26),NA())</f>
        <v>772</v>
      </c>
      <c r="T347">
        <f>IFERROR(LARGE('貼_大豆(市町村別・e-stat)'!H$9:H$187,'貼_大豆(市町村別・e-stat)'!$A26),NA())</f>
        <v>2090</v>
      </c>
      <c r="U347">
        <f>IFERROR(LARGE('貼_大豆(市町村別・e-stat)'!E$9:E$187,'貼_大豆(市町村別・e-stat)'!$A26),NA())</f>
        <v>309</v>
      </c>
      <c r="V347">
        <f>IFERROR(LARGE('貼_てんさい(市町村別・e-stat)'!E$9:E$187,'貼_大豆(市町村別・e-stat)'!$A26),NA())</f>
        <v>889</v>
      </c>
      <c r="W347">
        <f>IFERROR(LARGE('貼_てんさい(市町村別・e-stat)'!I$9:I$187,'貼_大豆(市町村別・e-stat)'!$A26),NA())</f>
        <v>59800</v>
      </c>
      <c r="X347">
        <f>IFERROR(LARGE('貼_てんさい(市町村別・e-stat)'!F$9:F$187,'貼_大豆(市町村別・e-stat)'!$A26),NA())</f>
        <v>7380</v>
      </c>
      <c r="Y347">
        <f>IFERROR(LARGE('貼_そば(市町村別・e-stat)'!E$9:E$187,'貼_そば(市町村別・e-stat)'!$A26),NA())</f>
        <v>389</v>
      </c>
      <c r="Z347">
        <f>IFERROR(LARGE('貼_そば(市町村別・e-stat)'!I$9:I$187,'貼_そば(市町村別・e-stat)'!$A26),NA())</f>
        <v>231</v>
      </c>
      <c r="AA347">
        <f>IFERROR(LARGE('貼_そば(市町村別・e-stat)'!F$9:F$187,'貼_そば(市町村別・e-stat)'!$A26),NA())</f>
        <v>106</v>
      </c>
      <c r="AB347">
        <f>IFERROR(LARGE('貼_ばれいしょ(市町村別・公表資料)'!$N$16:$N$194,'貼_ばれいしょ(市町村別・公表資料)'!$L33),NA())</f>
        <v>805</v>
      </c>
      <c r="AC347">
        <f>IFERROR(LARGE('貼_ばれいしょ(市町村別・公表資料)'!$T$16:$T$194,'貼_ばれいしょ(市町村別・公表資料)'!$L33),NA())</f>
        <v>31800</v>
      </c>
      <c r="AD347">
        <f>IFERROR(LARGE('貼_ばれいしょ(市町村別・公表資料)'!$Z$16:$Z$194,'貼_ばれいしょ(市町村別・公表資料)'!$L33),NA())</f>
        <v>4000</v>
      </c>
      <c r="AE347" t="e">
        <f>IFERROR(LARGE('貼_なたね(市町村別・e-stat)'!E$9:E$187,'貼_なたね(市町村別・e-stat)'!$A26),NA())</f>
        <v>#N/A</v>
      </c>
      <c r="AF347" t="e">
        <f>IFERROR(LARGE('貼_なたね(市町村別・e-stat)'!I$9:I$187,'貼_なたね(市町村別・e-stat)'!$A26),NA())</f>
        <v>#N/A</v>
      </c>
      <c r="AG347" t="e">
        <f>IFERROR(LARGE('貼_なたね(市町村別・e-stat)'!F$9:F$187,'貼_なたね(市町村別・e-stat)'!$A26),NA())</f>
        <v>#N/A</v>
      </c>
    </row>
    <row r="348" spans="3:33">
      <c r="C348">
        <v>19</v>
      </c>
      <c r="D348">
        <f>IFERROR(LARGE('貼_耕地面積(市町村別・e-stat)'!E$9:E$187,'貼_耕地面積(市町村別・e-stat)'!$A27),NA())</f>
        <v>13400</v>
      </c>
      <c r="E348">
        <f>IFERROR(LARGE('貼_耕地面積(市町村別・e-stat)'!F$9:F$187,'貼_耕地面積(市町村別・e-stat)'!$A27),NA())</f>
        <v>3250</v>
      </c>
      <c r="F348">
        <f>IFERROR(LARGE('貼_耕地面積(市町村別・e-stat)'!H$9:H$187,'貼_耕地面積(市町村別・e-stat)'!$A27),NA())</f>
        <v>12100</v>
      </c>
      <c r="G348">
        <f>IFERROR(LARGE('貼_水稲(市町村別・e-stat)'!E$9:E$187,'貼_水稲(市町村別・e-stat)'!$A27),NA())</f>
        <v>1660</v>
      </c>
      <c r="H348">
        <f>IFERROR(LARGE('貼_水稲(市町村別・e-stat)'!G$9:G$187,'貼_水稲(市町村別・e-stat)'!$A27),NA())</f>
        <v>9700</v>
      </c>
      <c r="I348">
        <f>IFERROR(LARGE('貼_水稲(市町村別・e-stat)'!F$9:F$187,'貼_水稲(市町村別・e-stat)'!$A27),NA())</f>
        <v>616</v>
      </c>
      <c r="J348">
        <f>IFERROR(LARGE('貼_小麦(市町村別・e-stat)'!E$9:E$187,'貼_小麦(市町村別・e-stat)'!$A27),NA())</f>
        <v>2290</v>
      </c>
      <c r="K348">
        <f>IFERROR(LARGE('貼_小麦(市町村別・e-stat)'!I$9:I$187,'貼_小麦(市町村別・e-stat)'!$A27),NA())</f>
        <v>14200</v>
      </c>
      <c r="L348">
        <f>IFERROR(LARGE('貼_小麦(市町村別・e-stat)'!F$9:F$187,'貼_小麦(市町村別・e-stat)'!$A27),NA())</f>
        <v>603</v>
      </c>
      <c r="M348">
        <f>IFERROR(LARGE('貼_小麦(市町村別・公表資料)'!BA$38:BA$216,'貼_小麦(市町村別・公表資料)'!$AG56),NA())</f>
        <v>2090</v>
      </c>
      <c r="N348">
        <f>IFERROR(LARGE('貼_小麦(市町村別・公表資料)'!BG$38:BG$216,'貼_小麦(市町村別・公表資料)'!$AG56),NA())</f>
        <v>13300</v>
      </c>
      <c r="O348">
        <f>IFERROR(LARGE('貼_小麦(市町村別・公表資料)'!BM$38:BM$216,'貼_小麦(市町村別・公表資料)'!$AG56),NA())</f>
        <v>623</v>
      </c>
      <c r="P348">
        <f>IFERROR(LARGE('貼_小麦(市町村別・公表資料)'!BS$38:BS$216,'貼_小麦(市町村別・公表資料)'!$AG56),NA())</f>
        <v>340</v>
      </c>
      <c r="Q348">
        <f>IFERROR(LARGE('貼_小麦(市町村別・公表資料)'!BY$38:BY$216,'貼_小麦(市町村別・公表資料)'!$AG56),NA())</f>
        <v>1320</v>
      </c>
      <c r="R348">
        <f>IFERROR(LARGE('貼_小麦(市町村別・公表資料)'!CE$38:CE$216,'貼_小麦(市町村別・公表資料)'!$AG56),NA())</f>
        <v>414</v>
      </c>
      <c r="S348">
        <f>IFERROR(LARGE('貼_大豆(市町村別・e-stat)'!D$9:D$187,'貼_大豆(市町村別・e-stat)'!$A27),NA())</f>
        <v>730</v>
      </c>
      <c r="T348">
        <f>IFERROR(LARGE('貼_大豆(市町村別・e-stat)'!H$9:H$187,'貼_大豆(市町村別・e-stat)'!$A27),NA())</f>
        <v>2070</v>
      </c>
      <c r="U348">
        <f>IFERROR(LARGE('貼_大豆(市町村別・e-stat)'!E$9:E$187,'貼_大豆(市町村別・e-stat)'!$A27),NA())</f>
        <v>308</v>
      </c>
      <c r="V348">
        <f>IFERROR(LARGE('貼_てんさい(市町村別・e-stat)'!E$9:E$187,'貼_大豆(市町村別・e-stat)'!$A27),NA())</f>
        <v>851</v>
      </c>
      <c r="W348">
        <f>IFERROR(LARGE('貼_てんさい(市町村別・e-stat)'!I$9:I$187,'貼_大豆(市町村別・e-stat)'!$A27),NA())</f>
        <v>54600</v>
      </c>
      <c r="X348">
        <f>IFERROR(LARGE('貼_てんさい(市町村別・e-stat)'!F$9:F$187,'貼_大豆(市町村別・e-stat)'!$A27),NA())</f>
        <v>7380</v>
      </c>
      <c r="Y348">
        <f>IFERROR(LARGE('貼_そば(市町村別・e-stat)'!E$9:E$187,'貼_そば(市町村別・e-stat)'!$A27),NA())</f>
        <v>358</v>
      </c>
      <c r="Z348">
        <f>IFERROR(LARGE('貼_そば(市町村別・e-stat)'!I$9:I$187,'貼_そば(市町村別・e-stat)'!$A27),NA())</f>
        <v>221</v>
      </c>
      <c r="AA348">
        <f>IFERROR(LARGE('貼_そば(市町村別・e-stat)'!F$9:F$187,'貼_そば(市町村別・e-stat)'!$A27),NA())</f>
        <v>104</v>
      </c>
      <c r="AB348">
        <f>IFERROR(LARGE('貼_ばれいしょ(市町村別・公表資料)'!$N$16:$N$194,'貼_ばれいしょ(市町村別・公表資料)'!$L34),NA())</f>
        <v>800</v>
      </c>
      <c r="AC348">
        <f>IFERROR(LARGE('貼_ばれいしょ(市町村別・公表資料)'!$T$16:$T$194,'貼_ばれいしょ(市町村別・公表資料)'!$L34),NA())</f>
        <v>31600</v>
      </c>
      <c r="AD348">
        <f>IFERROR(LARGE('貼_ばれいしょ(市町村別・公表資料)'!$Z$16:$Z$194,'貼_ばれいしょ(市町村別・公表資料)'!$L34),NA())</f>
        <v>3990</v>
      </c>
      <c r="AE348" t="e">
        <f>IFERROR(LARGE('貼_なたね(市町村別・e-stat)'!E$9:E$187,'貼_なたね(市町村別・e-stat)'!$A27),NA())</f>
        <v>#N/A</v>
      </c>
      <c r="AF348" t="e">
        <f>IFERROR(LARGE('貼_なたね(市町村別・e-stat)'!I$9:I$187,'貼_なたね(市町村別・e-stat)'!$A27),NA())</f>
        <v>#N/A</v>
      </c>
      <c r="AG348" t="e">
        <f>IFERROR(LARGE('貼_なたね(市町村別・e-stat)'!F$9:F$187,'貼_なたね(市町村別・e-stat)'!$A27),NA())</f>
        <v>#N/A</v>
      </c>
    </row>
    <row r="349" spans="3:33">
      <c r="C349">
        <v>20</v>
      </c>
      <c r="D349">
        <f>IFERROR(LARGE('貼_耕地面積(市町村別・e-stat)'!E$9:E$187,'貼_耕地面積(市町村別・e-stat)'!$A28),NA())</f>
        <v>13200</v>
      </c>
      <c r="E349">
        <f>IFERROR(LARGE('貼_耕地面積(市町村別・e-stat)'!F$9:F$187,'貼_耕地面積(市町村別・e-stat)'!$A28),NA())</f>
        <v>3210</v>
      </c>
      <c r="F349">
        <f>IFERROR(LARGE('貼_耕地面積(市町村別・e-stat)'!H$9:H$187,'貼_耕地面積(市町村別・e-stat)'!$A28),NA())</f>
        <v>12000</v>
      </c>
      <c r="G349">
        <f>IFERROR(LARGE('貼_水稲(市町村別・e-stat)'!E$9:E$187,'貼_水稲(市町村別・e-stat)'!$A28),NA())</f>
        <v>1560</v>
      </c>
      <c r="H349">
        <f>IFERROR(LARGE('貼_水稲(市町村別・e-stat)'!G$9:G$187,'貼_水稲(市町村別・e-stat)'!$A28),NA())</f>
        <v>9130</v>
      </c>
      <c r="I349">
        <f>IFERROR(LARGE('貼_水稲(市町村別・e-stat)'!F$9:F$187,'貼_水稲(市町村別・e-stat)'!$A28),NA())</f>
        <v>612</v>
      </c>
      <c r="J349">
        <f>IFERROR(LARGE('貼_小麦(市町村別・e-stat)'!E$9:E$187,'貼_小麦(市町村別・e-stat)'!$A28),NA())</f>
        <v>2150</v>
      </c>
      <c r="K349">
        <f>IFERROR(LARGE('貼_小麦(市町村別・e-stat)'!I$9:I$187,'貼_小麦(市町村別・e-stat)'!$A28),NA())</f>
        <v>14000</v>
      </c>
      <c r="L349">
        <f>IFERROR(LARGE('貼_小麦(市町村別・e-stat)'!F$9:F$187,'貼_小麦(市町村別・e-stat)'!$A28),NA())</f>
        <v>601</v>
      </c>
      <c r="M349">
        <f>IFERROR(LARGE('貼_小麦(市町村別・公表資料)'!BA$38:BA$216,'貼_小麦(市町村別・公表資料)'!$AG57),NA())</f>
        <v>2030</v>
      </c>
      <c r="N349">
        <f>IFERROR(LARGE('貼_小麦(市町村別・公表資料)'!BG$38:BG$216,'貼_小麦(市町村別・公表資料)'!$AG57),NA())</f>
        <v>12700</v>
      </c>
      <c r="O349">
        <f>IFERROR(LARGE('貼_小麦(市町村別・公表資料)'!BM$38:BM$216,'貼_小麦(市町村別・公表資料)'!$AG57),NA())</f>
        <v>621</v>
      </c>
      <c r="P349">
        <f>IFERROR(LARGE('貼_小麦(市町村別・公表資料)'!BS$38:BS$216,'貼_小麦(市町村別・公表資料)'!$AG57),NA())</f>
        <v>334</v>
      </c>
      <c r="Q349">
        <f>IFERROR(LARGE('貼_小麦(市町村別・公表資料)'!BY$38:BY$216,'貼_小麦(市町村別・公表資料)'!$AG57),NA())</f>
        <v>1300</v>
      </c>
      <c r="R349">
        <f>IFERROR(LARGE('貼_小麦(市町村別・公表資料)'!CE$38:CE$216,'貼_小麦(市町村別・公表資料)'!$AG57),NA())</f>
        <v>411</v>
      </c>
      <c r="S349">
        <f>IFERROR(LARGE('貼_大豆(市町村別・e-stat)'!D$9:D$187,'貼_大豆(市町村別・e-stat)'!$A28),NA())</f>
        <v>712</v>
      </c>
      <c r="T349">
        <f>IFERROR(LARGE('貼_大豆(市町村別・e-stat)'!H$9:H$187,'貼_大豆(市町村別・e-stat)'!$A28),NA())</f>
        <v>2020</v>
      </c>
      <c r="U349">
        <f>IFERROR(LARGE('貼_大豆(市町村別・e-stat)'!E$9:E$187,'貼_大豆(市町村別・e-stat)'!$A28),NA())</f>
        <v>305</v>
      </c>
      <c r="V349">
        <f>IFERROR(LARGE('貼_てんさい(市町村別・e-stat)'!E$9:E$187,'貼_大豆(市町村別・e-stat)'!$A28),NA())</f>
        <v>709</v>
      </c>
      <c r="W349">
        <f>IFERROR(LARGE('貼_てんさい(市町村別・e-stat)'!I$9:I$187,'貼_大豆(市町村別・e-stat)'!$A28),NA())</f>
        <v>52000</v>
      </c>
      <c r="X349">
        <f>IFERROR(LARGE('貼_てんさい(市町村別・e-stat)'!F$9:F$187,'貼_大豆(市町村別・e-stat)'!$A28),NA())</f>
        <v>7360</v>
      </c>
      <c r="Y349">
        <f>IFERROR(LARGE('貼_そば(市町村別・e-stat)'!E$9:E$187,'貼_そば(市町村別・e-stat)'!$A28),NA())</f>
        <v>357</v>
      </c>
      <c r="Z349">
        <f>IFERROR(LARGE('貼_そば(市町村別・e-stat)'!I$9:I$187,'貼_そば(市町村別・e-stat)'!$A28),NA())</f>
        <v>211</v>
      </c>
      <c r="AA349">
        <f>IFERROR(LARGE('貼_そば(市町村別・e-stat)'!F$9:F$187,'貼_そば(市町村別・e-stat)'!$A28),NA())</f>
        <v>102</v>
      </c>
      <c r="AB349">
        <f>IFERROR(LARGE('貼_ばれいしょ(市町村別・公表資料)'!$N$16:$N$194,'貼_ばれいしょ(市町村別・公表資料)'!$L35),NA())</f>
        <v>792</v>
      </c>
      <c r="AC349">
        <f>IFERROR(LARGE('貼_ばれいしょ(市町村別・公表資料)'!$T$16:$T$194,'貼_ばれいしょ(市町村別・公表資料)'!$L35),NA())</f>
        <v>30400</v>
      </c>
      <c r="AD349">
        <f>IFERROR(LARGE('貼_ばれいしょ(市町村別・公表資料)'!$Z$16:$Z$194,'貼_ばれいしょ(市町村別・公表資料)'!$L35),NA())</f>
        <v>3990</v>
      </c>
      <c r="AE349" t="e">
        <f>IFERROR(LARGE('貼_なたね(市町村別・e-stat)'!E$9:E$187,'貼_なたね(市町村別・e-stat)'!$A28),NA())</f>
        <v>#N/A</v>
      </c>
      <c r="AF349" t="e">
        <f>IFERROR(LARGE('貼_なたね(市町村別・e-stat)'!I$9:I$187,'貼_なたね(市町村別・e-stat)'!$A28),NA())</f>
        <v>#N/A</v>
      </c>
      <c r="AG349" t="e">
        <f>IFERROR(LARGE('貼_なたね(市町村別・e-stat)'!F$9:F$187,'貼_なたね(市町村別・e-stat)'!$A28),NA())</f>
        <v>#N/A</v>
      </c>
    </row>
    <row r="350" spans="3:33">
      <c r="C350">
        <v>21</v>
      </c>
      <c r="D350">
        <f>IFERROR(LARGE('貼_耕地面積(市町村別・e-stat)'!E$9:E$187,'貼_耕地面積(市町村別・e-stat)'!$A29),NA())</f>
        <v>12600</v>
      </c>
      <c r="E350">
        <f>IFERROR(LARGE('貼_耕地面積(市町村別・e-stat)'!F$9:F$187,'貼_耕地面積(市町村別・e-stat)'!$A29),NA())</f>
        <v>3170</v>
      </c>
      <c r="F350">
        <f>IFERROR(LARGE('貼_耕地面積(市町村別・e-stat)'!H$9:H$187,'貼_耕地面積(市町村別・e-stat)'!$A29),NA())</f>
        <v>11500</v>
      </c>
      <c r="G350">
        <f>IFERROR(LARGE('貼_水稲(市町村別・e-stat)'!E$9:E$187,'貼_水稲(市町村別・e-stat)'!$A29),NA())</f>
        <v>1510</v>
      </c>
      <c r="H350">
        <f>IFERROR(LARGE('貼_水稲(市町村別・e-stat)'!G$9:G$187,'貼_水稲(市町村別・e-stat)'!$A29),NA())</f>
        <v>9050</v>
      </c>
      <c r="I350">
        <f>IFERROR(LARGE('貼_水稲(市町村別・e-stat)'!F$9:F$187,'貼_水稲(市町村別・e-stat)'!$A29),NA())</f>
        <v>612</v>
      </c>
      <c r="J350">
        <f>IFERROR(LARGE('貼_小麦(市町村別・e-stat)'!E$9:E$187,'貼_小麦(市町村別・e-stat)'!$A29),NA())</f>
        <v>2100</v>
      </c>
      <c r="K350">
        <f>IFERROR(LARGE('貼_小麦(市町村別・e-stat)'!I$9:I$187,'貼_小麦(市町村別・e-stat)'!$A29),NA())</f>
        <v>11800</v>
      </c>
      <c r="L350">
        <f>IFERROR(LARGE('貼_小麦(市町村別・e-stat)'!F$9:F$187,'貼_小麦(市町村別・e-stat)'!$A29),NA())</f>
        <v>594</v>
      </c>
      <c r="M350">
        <f>IFERROR(LARGE('貼_小麦(市町村別・公表資料)'!BA$38:BA$216,'貼_小麦(市町村別・公表資料)'!$AG58),NA())</f>
        <v>1870</v>
      </c>
      <c r="N350">
        <f>IFERROR(LARGE('貼_小麦(市町村別・公表資料)'!BG$38:BG$216,'貼_小麦(市町村別・公表資料)'!$AG58),NA())</f>
        <v>11600</v>
      </c>
      <c r="O350">
        <f>IFERROR(LARGE('貼_小麦(市町村別・公表資料)'!BM$38:BM$216,'貼_小麦(市町村別・公表資料)'!$AG58),NA())</f>
        <v>615</v>
      </c>
      <c r="P350">
        <f>IFERROR(LARGE('貼_小麦(市町村別・公表資料)'!BS$38:BS$216,'貼_小麦(市町村別・公表資料)'!$AG58),NA())</f>
        <v>307</v>
      </c>
      <c r="Q350">
        <f>IFERROR(LARGE('貼_小麦(市町村別・公表資料)'!BY$38:BY$216,'貼_小麦(市町村別・公表資料)'!$AG58),NA())</f>
        <v>1180</v>
      </c>
      <c r="R350">
        <f>IFERROR(LARGE('貼_小麦(市町村別・公表資料)'!CE$38:CE$216,'貼_小麦(市町村別・公表資料)'!$AG58),NA())</f>
        <v>408</v>
      </c>
      <c r="S350">
        <f>IFERROR(LARGE('貼_大豆(市町村別・e-stat)'!D$9:D$187,'貼_大豆(市町村別・e-stat)'!$A29),NA())</f>
        <v>664</v>
      </c>
      <c r="T350">
        <f>IFERROR(LARGE('貼_大豆(市町村別・e-stat)'!H$9:H$187,'貼_大豆(市町村別・e-stat)'!$A29),NA())</f>
        <v>1830</v>
      </c>
      <c r="U350">
        <f>IFERROR(LARGE('貼_大豆(市町村別・e-stat)'!E$9:E$187,'貼_大豆(市町村別・e-stat)'!$A29),NA())</f>
        <v>304</v>
      </c>
      <c r="V350">
        <f>IFERROR(LARGE('貼_てんさい(市町村別・e-stat)'!E$9:E$187,'貼_大豆(市町村別・e-stat)'!$A29),NA())</f>
        <v>643</v>
      </c>
      <c r="W350">
        <f>IFERROR(LARGE('貼_てんさい(市町村別・e-stat)'!I$9:I$187,'貼_大豆(市町村別・e-stat)'!$A29),NA())</f>
        <v>42500</v>
      </c>
      <c r="X350">
        <f>IFERROR(LARGE('貼_てんさい(市町村別・e-stat)'!F$9:F$187,'貼_大豆(市町村別・e-stat)'!$A29),NA())</f>
        <v>7340</v>
      </c>
      <c r="Y350">
        <f>IFERROR(LARGE('貼_そば(市町村別・e-stat)'!E$9:E$187,'貼_そば(市町村別・e-stat)'!$A29),NA())</f>
        <v>336</v>
      </c>
      <c r="Z350">
        <f>IFERROR(LARGE('貼_そば(市町村別・e-stat)'!I$9:I$187,'貼_そば(市町村別・e-stat)'!$A29),NA())</f>
        <v>211</v>
      </c>
      <c r="AA350">
        <f>IFERROR(LARGE('貼_そば(市町村別・e-stat)'!F$9:F$187,'貼_そば(市町村別・e-stat)'!$A29),NA())</f>
        <v>101</v>
      </c>
      <c r="AB350">
        <f>IFERROR(LARGE('貼_ばれいしょ(市町村別・公表資料)'!$N$16:$N$194,'貼_ばれいしょ(市町村別・公表資料)'!$L36),NA())</f>
        <v>753</v>
      </c>
      <c r="AC350">
        <f>IFERROR(LARGE('貼_ばれいしょ(市町村別・公表資料)'!$T$16:$T$194,'貼_ばれいしょ(市町村別・公表資料)'!$L36),NA())</f>
        <v>29600</v>
      </c>
      <c r="AD350">
        <f>IFERROR(LARGE('貼_ばれいしょ(市町村別・公表資料)'!$Z$16:$Z$194,'貼_ばれいしょ(市町村別・公表資料)'!$L36),NA())</f>
        <v>3980</v>
      </c>
      <c r="AE350" t="e">
        <f>IFERROR(LARGE('貼_なたね(市町村別・e-stat)'!E$9:E$187,'貼_なたね(市町村別・e-stat)'!$A29),NA())</f>
        <v>#N/A</v>
      </c>
      <c r="AF350" t="e">
        <f>IFERROR(LARGE('貼_なたね(市町村別・e-stat)'!I$9:I$187,'貼_なたね(市町村別・e-stat)'!$A29),NA())</f>
        <v>#N/A</v>
      </c>
      <c r="AG350" t="e">
        <f>IFERROR(LARGE('貼_なたね(市町村別・e-stat)'!F$9:F$187,'貼_なたね(市町村別・e-stat)'!$A29),NA())</f>
        <v>#N/A</v>
      </c>
    </row>
    <row r="351" spans="3:33">
      <c r="C351">
        <v>22</v>
      </c>
      <c r="D351">
        <f>IFERROR(LARGE('貼_耕地面積(市町村別・e-stat)'!E$9:E$187,'貼_耕地面積(市町村別・e-stat)'!$A30),NA())</f>
        <v>12200</v>
      </c>
      <c r="E351">
        <f>IFERROR(LARGE('貼_耕地面積(市町村別・e-stat)'!F$9:F$187,'貼_耕地面積(市町村別・e-stat)'!$A30),NA())</f>
        <v>3140</v>
      </c>
      <c r="F351">
        <f>IFERROR(LARGE('貼_耕地面積(市町村別・e-stat)'!H$9:H$187,'貼_耕地面積(市町村別・e-stat)'!$A30),NA())</f>
        <v>11500</v>
      </c>
      <c r="G351">
        <f>IFERROR(LARGE('貼_水稲(市町村別・e-stat)'!E$9:E$187,'貼_水稲(市町村別・e-stat)'!$A30),NA())</f>
        <v>1510</v>
      </c>
      <c r="H351">
        <f>IFERROR(LARGE('貼_水稲(市町村別・e-stat)'!G$9:G$187,'貼_水稲(市町村別・e-stat)'!$A30),NA())</f>
        <v>9020</v>
      </c>
      <c r="I351">
        <f>IFERROR(LARGE('貼_水稲(市町村別・e-stat)'!F$9:F$187,'貼_水稲(市町村別・e-stat)'!$A30),NA())</f>
        <v>611</v>
      </c>
      <c r="J351">
        <f>IFERROR(LARGE('貼_小麦(市町村別・e-stat)'!E$9:E$187,'貼_小麦(市町村別・e-stat)'!$A30),NA())</f>
        <v>2090</v>
      </c>
      <c r="K351">
        <f>IFERROR(LARGE('貼_小麦(市町村別・e-stat)'!I$9:I$187,'貼_小麦(市町村別・e-stat)'!$A30),NA())</f>
        <v>10900</v>
      </c>
      <c r="L351">
        <f>IFERROR(LARGE('貼_小麦(市町村別・e-stat)'!F$9:F$187,'貼_小麦(市町村別・e-stat)'!$A30),NA())</f>
        <v>570</v>
      </c>
      <c r="M351">
        <f>IFERROR(LARGE('貼_小麦(市町村別・公表資料)'!BA$38:BA$216,'貼_小麦(市町村別・公表資料)'!$AG59),NA())</f>
        <v>1780</v>
      </c>
      <c r="N351">
        <f>IFERROR(LARGE('貼_小麦(市町村別・公表資料)'!BG$38:BG$216,'貼_小麦(市町村別・公表資料)'!$AG59),NA())</f>
        <v>10900</v>
      </c>
      <c r="O351">
        <f>IFERROR(LARGE('貼_小麦(市町村別・公表資料)'!BM$38:BM$216,'貼_小麦(市町村別・公表資料)'!$AG59),NA())</f>
        <v>609</v>
      </c>
      <c r="P351">
        <f>IFERROR(LARGE('貼_小麦(市町村別・公表資料)'!BS$38:BS$216,'貼_小麦(市町村別・公表資料)'!$AG59),NA())</f>
        <v>287</v>
      </c>
      <c r="Q351">
        <f>IFERROR(LARGE('貼_小麦(市町村別・公表資料)'!BY$38:BY$216,'貼_小麦(市町村別・公表資料)'!$AG59),NA())</f>
        <v>1170</v>
      </c>
      <c r="R351">
        <f>IFERROR(LARGE('貼_小麦(市町村別・公表資料)'!CE$38:CE$216,'貼_小麦(市町村別・公表資料)'!$AG59),NA())</f>
        <v>407</v>
      </c>
      <c r="S351">
        <f>IFERROR(LARGE('貼_大豆(市町村別・e-stat)'!D$9:D$187,'貼_大豆(市町村別・e-stat)'!$A30),NA())</f>
        <v>648</v>
      </c>
      <c r="T351">
        <f>IFERROR(LARGE('貼_大豆(市町村別・e-stat)'!H$9:H$187,'貼_大豆(市町村別・e-stat)'!$A30),NA())</f>
        <v>1750</v>
      </c>
      <c r="U351">
        <f>IFERROR(LARGE('貼_大豆(市町村別・e-stat)'!E$9:E$187,'貼_大豆(市町村別・e-stat)'!$A30),NA())</f>
        <v>302</v>
      </c>
      <c r="V351">
        <f>IFERROR(LARGE('貼_てんさい(市町村別・e-stat)'!E$9:E$187,'貼_大豆(市町村別・e-stat)'!$A30),NA())</f>
        <v>604</v>
      </c>
      <c r="W351">
        <f>IFERROR(LARGE('貼_てんさい(市町村別・e-stat)'!I$9:I$187,'貼_大豆(市町村別・e-stat)'!$A30),NA())</f>
        <v>42000</v>
      </c>
      <c r="X351">
        <f>IFERROR(LARGE('貼_てんさい(市町村別・e-stat)'!F$9:F$187,'貼_大豆(市町村別・e-stat)'!$A30),NA())</f>
        <v>7330</v>
      </c>
      <c r="Y351">
        <f>IFERROR(LARGE('貼_そば(市町村別・e-stat)'!E$9:E$187,'貼_そば(市町村別・e-stat)'!$A30),NA())</f>
        <v>292</v>
      </c>
      <c r="Z351">
        <f>IFERROR(LARGE('貼_そば(市町村別・e-stat)'!I$9:I$187,'貼_そば(市町村別・e-stat)'!$A30),NA())</f>
        <v>203</v>
      </c>
      <c r="AA351">
        <f>IFERROR(LARGE('貼_そば(市町村別・e-stat)'!F$9:F$187,'貼_そば(市町村別・e-stat)'!$A30),NA())</f>
        <v>100</v>
      </c>
      <c r="AB351">
        <f>IFERROR(LARGE('貼_ばれいしょ(市町村別・公表資料)'!$N$16:$N$194,'貼_ばれいしょ(市町村別・公表資料)'!$L37),NA())</f>
        <v>682</v>
      </c>
      <c r="AC351">
        <f>IFERROR(LARGE('貼_ばれいしょ(市町村別・公表資料)'!$T$16:$T$194,'貼_ばれいしょ(市町村別・公表資料)'!$L37),NA())</f>
        <v>27800</v>
      </c>
      <c r="AD351">
        <f>IFERROR(LARGE('貼_ばれいしょ(市町村別・公表資料)'!$Z$16:$Z$194,'貼_ばれいしょ(市町村別・公表資料)'!$L37),NA())</f>
        <v>3980</v>
      </c>
      <c r="AE351" t="e">
        <f>IFERROR(LARGE('貼_なたね(市町村別・e-stat)'!E$9:E$187,'貼_なたね(市町村別・e-stat)'!$A30),NA())</f>
        <v>#N/A</v>
      </c>
      <c r="AF351" t="e">
        <f>IFERROR(LARGE('貼_なたね(市町村別・e-stat)'!I$9:I$187,'貼_なたね(市町村別・e-stat)'!$A30),NA())</f>
        <v>#N/A</v>
      </c>
      <c r="AG351" t="e">
        <f>IFERROR(LARGE('貼_なたね(市町村別・e-stat)'!F$9:F$187,'貼_なたね(市町村別・e-stat)'!$A30),NA())</f>
        <v>#N/A</v>
      </c>
    </row>
    <row r="352" spans="3:33">
      <c r="C352">
        <v>23</v>
      </c>
      <c r="D352">
        <f>IFERROR(LARGE('貼_耕地面積(市町村別・e-stat)'!E$9:E$187,'貼_耕地面積(市町村別・e-stat)'!$A31),NA())</f>
        <v>12100</v>
      </c>
      <c r="E352">
        <f>IFERROR(LARGE('貼_耕地面積(市町村別・e-stat)'!F$9:F$187,'貼_耕地面積(市町村別・e-stat)'!$A31),NA())</f>
        <v>3090</v>
      </c>
      <c r="F352">
        <f>IFERROR(LARGE('貼_耕地面積(市町村別・e-stat)'!H$9:H$187,'貼_耕地面積(市町村別・e-stat)'!$A31),NA())</f>
        <v>11300</v>
      </c>
      <c r="G352">
        <f>IFERROR(LARGE('貼_水稲(市町村別・e-stat)'!E$9:E$187,'貼_水稲(市町村別・e-stat)'!$A31),NA())</f>
        <v>1500</v>
      </c>
      <c r="H352">
        <f>IFERROR(LARGE('貼_水稲(市町村別・e-stat)'!G$9:G$187,'貼_水稲(市町村別・e-stat)'!$A31),NA())</f>
        <v>8450</v>
      </c>
      <c r="I352">
        <f>IFERROR(LARGE('貼_水稲(市町村別・e-stat)'!F$9:F$187,'貼_水稲(市町村別・e-stat)'!$A31),NA())</f>
        <v>607</v>
      </c>
      <c r="J352">
        <f>IFERROR(LARGE('貼_小麦(市町村別・e-stat)'!E$9:E$187,'貼_小麦(市町村別・e-stat)'!$A31),NA())</f>
        <v>2060</v>
      </c>
      <c r="K352">
        <f>IFERROR(LARGE('貼_小麦(市町村別・e-stat)'!I$9:I$187,'貼_小麦(市町村別・e-stat)'!$A31),NA())</f>
        <v>10400</v>
      </c>
      <c r="L352">
        <f>IFERROR(LARGE('貼_小麦(市町村別・e-stat)'!F$9:F$187,'貼_小麦(市町村別・e-stat)'!$A31),NA())</f>
        <v>568</v>
      </c>
      <c r="M352">
        <f>IFERROR(LARGE('貼_小麦(市町村別・公表資料)'!BA$38:BA$216,'貼_小麦(市町村別・公表資料)'!$AG60),NA())</f>
        <v>1740</v>
      </c>
      <c r="N352">
        <f>IFERROR(LARGE('貼_小麦(市町村別・公表資料)'!BG$38:BG$216,'貼_小麦(市町村別・公表資料)'!$AG60),NA())</f>
        <v>9710</v>
      </c>
      <c r="O352">
        <f>IFERROR(LARGE('貼_小麦(市町村別・公表資料)'!BM$38:BM$216,'貼_小麦(市町村別・公表資料)'!$AG60),NA())</f>
        <v>604</v>
      </c>
      <c r="P352">
        <f>IFERROR(LARGE('貼_小麦(市町村別・公表資料)'!BS$38:BS$216,'貼_小麦(市町村別・公表資料)'!$AG60),NA())</f>
        <v>282</v>
      </c>
      <c r="Q352">
        <f>IFERROR(LARGE('貼_小麦(市町村別・公表資料)'!BY$38:BY$216,'貼_小麦(市町村別・公表資料)'!$AG60),NA())</f>
        <v>1000</v>
      </c>
      <c r="R352">
        <f>IFERROR(LARGE('貼_小麦(市町村別・公表資料)'!CE$38:CE$216,'貼_小麦(市町村別・公表資料)'!$AG60),NA())</f>
        <v>407</v>
      </c>
      <c r="S352">
        <f>IFERROR(LARGE('貼_大豆(市町村別・e-stat)'!D$9:D$187,'貼_大豆(市町村別・e-stat)'!$A31),NA())</f>
        <v>627</v>
      </c>
      <c r="T352">
        <f>IFERROR(LARGE('貼_大豆(市町村別・e-stat)'!H$9:H$187,'貼_大豆(市町村別・e-stat)'!$A31),NA())</f>
        <v>1740</v>
      </c>
      <c r="U352">
        <f>IFERROR(LARGE('貼_大豆(市町村別・e-stat)'!E$9:E$187,'貼_大豆(市町村別・e-stat)'!$A31),NA())</f>
        <v>301</v>
      </c>
      <c r="V352">
        <f>IFERROR(LARGE('貼_てんさい(市町村別・e-stat)'!E$9:E$187,'貼_大豆(市町村別・e-stat)'!$A31),NA())</f>
        <v>596</v>
      </c>
      <c r="W352">
        <f>IFERROR(LARGE('貼_てんさい(市町村別・e-stat)'!I$9:I$187,'貼_大豆(市町村別・e-stat)'!$A31),NA())</f>
        <v>41300</v>
      </c>
      <c r="X352">
        <f>IFERROR(LARGE('貼_てんさい(市町村別・e-stat)'!F$9:F$187,'貼_大豆(市町村別・e-stat)'!$A31),NA())</f>
        <v>7300</v>
      </c>
      <c r="Y352">
        <f>IFERROR(LARGE('貼_そば(市町村別・e-stat)'!E$9:E$187,'貼_そば(市町村別・e-stat)'!$A31),NA())</f>
        <v>276</v>
      </c>
      <c r="Z352">
        <f>IFERROR(LARGE('貼_そば(市町村別・e-stat)'!I$9:I$187,'貼_そば(市町村別・e-stat)'!$A31),NA())</f>
        <v>199</v>
      </c>
      <c r="AA352">
        <f>IFERROR(LARGE('貼_そば(市町村別・e-stat)'!F$9:F$187,'貼_そば(市町村別・e-stat)'!$A31),NA())</f>
        <v>93</v>
      </c>
      <c r="AB352">
        <f>IFERROR(LARGE('貼_ばれいしょ(市町村別・公表資料)'!$N$16:$N$194,'貼_ばれいしょ(市町村別・公表資料)'!$L38),NA())</f>
        <v>662</v>
      </c>
      <c r="AC352">
        <f>IFERROR(LARGE('貼_ばれいしょ(市町村別・公表資料)'!$T$16:$T$194,'貼_ばれいしょ(市町村別・公表資料)'!$L38),NA())</f>
        <v>24800</v>
      </c>
      <c r="AD352">
        <f>IFERROR(LARGE('貼_ばれいしょ(市町村別・公表資料)'!$Z$16:$Z$194,'貼_ばれいしょ(市町村別・公表資料)'!$L38),NA())</f>
        <v>3950</v>
      </c>
      <c r="AE352" t="e">
        <f>IFERROR(LARGE('貼_なたね(市町村別・e-stat)'!E$9:E$187,'貼_なたね(市町村別・e-stat)'!$A31),NA())</f>
        <v>#N/A</v>
      </c>
      <c r="AF352" t="e">
        <f>IFERROR(LARGE('貼_なたね(市町村別・e-stat)'!I$9:I$187,'貼_なたね(市町村別・e-stat)'!$A31),NA())</f>
        <v>#N/A</v>
      </c>
      <c r="AG352" t="e">
        <f>IFERROR(LARGE('貼_なたね(市町村別・e-stat)'!F$9:F$187,'貼_なたね(市町村別・e-stat)'!$A31),NA())</f>
        <v>#N/A</v>
      </c>
    </row>
    <row r="353" spans="3:33">
      <c r="C353">
        <v>24</v>
      </c>
      <c r="D353">
        <f>IFERROR(LARGE('貼_耕地面積(市町村別・e-stat)'!E$9:E$187,'貼_耕地面積(市町村別・e-stat)'!$A32),NA())</f>
        <v>12000</v>
      </c>
      <c r="E353">
        <f>IFERROR(LARGE('貼_耕地面積(市町村別・e-stat)'!F$9:F$187,'貼_耕地面積(市町村別・e-stat)'!$A32),NA())</f>
        <v>3060</v>
      </c>
      <c r="F353">
        <f>IFERROR(LARGE('貼_耕地面積(市町村別・e-stat)'!H$9:H$187,'貼_耕地面積(市町村別・e-stat)'!$A32),NA())</f>
        <v>11100</v>
      </c>
      <c r="G353">
        <f>IFERROR(LARGE('貼_水稲(市町村別・e-stat)'!E$9:E$187,'貼_水稲(市町村別・e-stat)'!$A32),NA())</f>
        <v>1490</v>
      </c>
      <c r="H353">
        <f>IFERROR(LARGE('貼_水稲(市町村別・e-stat)'!G$9:G$187,'貼_水稲(市町村別・e-stat)'!$A32),NA())</f>
        <v>8070</v>
      </c>
      <c r="I353">
        <f>IFERROR(LARGE('貼_水稲(市町村別・e-stat)'!F$9:F$187,'貼_水稲(市町村別・e-stat)'!$A32),NA())</f>
        <v>607</v>
      </c>
      <c r="J353">
        <f>IFERROR(LARGE('貼_小麦(市町村別・e-stat)'!E$9:E$187,'貼_小麦(市町村別・e-stat)'!$A32),NA())</f>
        <v>1860</v>
      </c>
      <c r="K353">
        <f>IFERROR(LARGE('貼_小麦(市町村別・e-stat)'!I$9:I$187,'貼_小麦(市町村別・e-stat)'!$A32),NA())</f>
        <v>10200</v>
      </c>
      <c r="L353">
        <f>IFERROR(LARGE('貼_小麦(市町村別・e-stat)'!F$9:F$187,'貼_小麦(市町村別・e-stat)'!$A32),NA())</f>
        <v>568</v>
      </c>
      <c r="M353">
        <f>IFERROR(LARGE('貼_小麦(市町村別・公表資料)'!BA$38:BA$216,'貼_小麦(市町村別・公表資料)'!$AG61),NA())</f>
        <v>1730</v>
      </c>
      <c r="N353">
        <f>IFERROR(LARGE('貼_小麦(市町村別・公表資料)'!BG$38:BG$216,'貼_小麦(市町村別・公表資料)'!$AG61),NA())</f>
        <v>8910</v>
      </c>
      <c r="O353">
        <f>IFERROR(LARGE('貼_小麦(市町村別・公表資料)'!BM$38:BM$216,'貼_小麦(市町村別・公表資料)'!$AG61),NA())</f>
        <v>601</v>
      </c>
      <c r="P353">
        <f>IFERROR(LARGE('貼_小麦(市町村別・公表資料)'!BS$38:BS$216,'貼_小麦(市町村別・公表資料)'!$AG61),NA())</f>
        <v>239</v>
      </c>
      <c r="Q353">
        <f>IFERROR(LARGE('貼_小麦(市町村別・公表資料)'!BY$38:BY$216,'貼_小麦(市町村別・公表資料)'!$AG61),NA())</f>
        <v>986</v>
      </c>
      <c r="R353">
        <f>IFERROR(LARGE('貼_小麦(市町村別・公表資料)'!CE$38:CE$216,'貼_小麦(市町村別・公表資料)'!$AG61),NA())</f>
        <v>404</v>
      </c>
      <c r="S353">
        <f>IFERROR(LARGE('貼_大豆(市町村別・e-stat)'!D$9:D$187,'貼_大豆(市町村別・e-stat)'!$A32),NA())</f>
        <v>620</v>
      </c>
      <c r="T353">
        <f>IFERROR(LARGE('貼_大豆(市町村別・e-stat)'!H$9:H$187,'貼_大豆(市町村別・e-stat)'!$A32),NA())</f>
        <v>1730</v>
      </c>
      <c r="U353">
        <f>IFERROR(LARGE('貼_大豆(市町村別・e-stat)'!E$9:E$187,'貼_大豆(市町村別・e-stat)'!$A32),NA())</f>
        <v>301</v>
      </c>
      <c r="V353">
        <f>IFERROR(LARGE('貼_てんさい(市町村別・e-stat)'!E$9:E$187,'貼_大豆(市町村別・e-stat)'!$A32),NA())</f>
        <v>573</v>
      </c>
      <c r="W353">
        <f>IFERROR(LARGE('貼_てんさい(市町村別・e-stat)'!I$9:I$187,'貼_大豆(市町村別・e-stat)'!$A32),NA())</f>
        <v>38100</v>
      </c>
      <c r="X353">
        <f>IFERROR(LARGE('貼_てんさい(市町村別・e-stat)'!F$9:F$187,'貼_大豆(市町村別・e-stat)'!$A32),NA())</f>
        <v>7270</v>
      </c>
      <c r="Y353">
        <f>IFERROR(LARGE('貼_そば(市町村別・e-stat)'!E$9:E$187,'貼_そば(市町村別・e-stat)'!$A32),NA())</f>
        <v>264</v>
      </c>
      <c r="Z353">
        <f>IFERROR(LARGE('貼_そば(市町村別・e-stat)'!I$9:I$187,'貼_そば(市町村別・e-stat)'!$A32),NA())</f>
        <v>189</v>
      </c>
      <c r="AA353">
        <f>IFERROR(LARGE('貼_そば(市町村別・e-stat)'!F$9:F$187,'貼_そば(市町村別・e-stat)'!$A32),NA())</f>
        <v>91</v>
      </c>
      <c r="AB353">
        <f>IFERROR(LARGE('貼_ばれいしょ(市町村別・公表資料)'!$N$16:$N$194,'貼_ばれいしょ(市町村別・公表資料)'!$L39),NA())</f>
        <v>643</v>
      </c>
      <c r="AC353">
        <f>IFERROR(LARGE('貼_ばれいしょ(市町村別・公表資料)'!$T$16:$T$194,'貼_ばれいしょ(市町村別・公表資料)'!$L39),NA())</f>
        <v>23000</v>
      </c>
      <c r="AD353">
        <f>IFERROR(LARGE('貼_ばれいしょ(市町村別・公表資料)'!$Z$16:$Z$194,'貼_ばれいしょ(市町村別・公表資料)'!$L39),NA())</f>
        <v>3940</v>
      </c>
      <c r="AE353" t="e">
        <f>IFERROR(LARGE('貼_なたね(市町村別・e-stat)'!E$9:E$187,'貼_なたね(市町村別・e-stat)'!$A32),NA())</f>
        <v>#N/A</v>
      </c>
      <c r="AF353" t="e">
        <f>IFERROR(LARGE('貼_なたね(市町村別・e-stat)'!I$9:I$187,'貼_なたね(市町村別・e-stat)'!$A32),NA())</f>
        <v>#N/A</v>
      </c>
      <c r="AG353" t="e">
        <f>IFERROR(LARGE('貼_なたね(市町村別・e-stat)'!F$9:F$187,'貼_なたね(市町村別・e-stat)'!$A32),NA())</f>
        <v>#N/A</v>
      </c>
    </row>
    <row r="354" spans="3:33">
      <c r="C354">
        <v>25</v>
      </c>
      <c r="D354">
        <f>IFERROR(LARGE('貼_耕地面積(市町村別・e-stat)'!E$9:E$187,'貼_耕地面積(市町村別・e-stat)'!$A33),NA())</f>
        <v>11500</v>
      </c>
      <c r="E354">
        <f>IFERROR(LARGE('貼_耕地面積(市町村別・e-stat)'!F$9:F$187,'貼_耕地面積(市町村別・e-stat)'!$A33),NA())</f>
        <v>3030</v>
      </c>
      <c r="F354">
        <f>IFERROR(LARGE('貼_耕地面積(市町村別・e-stat)'!H$9:H$187,'貼_耕地面積(市町村別・e-stat)'!$A33),NA())</f>
        <v>10900</v>
      </c>
      <c r="G354">
        <f>IFERROR(LARGE('貼_水稲(市町村別・e-stat)'!E$9:E$187,'貼_水稲(市町村別・e-stat)'!$A33),NA())</f>
        <v>1470</v>
      </c>
      <c r="H354">
        <f>IFERROR(LARGE('貼_水稲(市町村別・e-stat)'!G$9:G$187,'貼_水稲(市町村別・e-stat)'!$A33),NA())</f>
        <v>8010</v>
      </c>
      <c r="I354">
        <f>IFERROR(LARGE('貼_水稲(市町村別・e-stat)'!F$9:F$187,'貼_水稲(市町村別・e-stat)'!$A33),NA())</f>
        <v>607</v>
      </c>
      <c r="J354">
        <f>IFERROR(LARGE('貼_小麦(市町村別・e-stat)'!E$9:E$187,'貼_小麦(市町村別・e-stat)'!$A33),NA())</f>
        <v>1830</v>
      </c>
      <c r="K354">
        <f>IFERROR(LARGE('貼_小麦(市町村別・e-stat)'!I$9:I$187,'貼_小麦(市町村別・e-stat)'!$A33),NA())</f>
        <v>9660</v>
      </c>
      <c r="L354">
        <f>IFERROR(LARGE('貼_小麦(市町村別・e-stat)'!F$9:F$187,'貼_小麦(市町村別・e-stat)'!$A33),NA())</f>
        <v>566</v>
      </c>
      <c r="M354">
        <f>IFERROR(LARGE('貼_小麦(市町村別・公表資料)'!BA$38:BA$216,'貼_小麦(市町村別・公表資料)'!$AG62),NA())</f>
        <v>1710</v>
      </c>
      <c r="N354">
        <f>IFERROR(LARGE('貼_小麦(市町村別・公表資料)'!BG$38:BG$216,'貼_小麦(市町村別・公表資料)'!$AG62),NA())</f>
        <v>8820</v>
      </c>
      <c r="O354">
        <f>IFERROR(LARGE('貼_小麦(市町村別・公表資料)'!BM$38:BM$216,'貼_小麦(市町村別・公表資料)'!$AG62),NA())</f>
        <v>598</v>
      </c>
      <c r="P354">
        <f>IFERROR(LARGE('貼_小麦(市町村別・公表資料)'!BS$38:BS$216,'貼_小麦(市町村別・公表資料)'!$AG62),NA())</f>
        <v>239</v>
      </c>
      <c r="Q354">
        <f>IFERROR(LARGE('貼_小麦(市町村別・公表資料)'!BY$38:BY$216,'貼_小麦(市町村別・公表資料)'!$AG62),NA())</f>
        <v>777</v>
      </c>
      <c r="R354">
        <f>IFERROR(LARGE('貼_小麦(市町村別・公表資料)'!CE$38:CE$216,'貼_小麦(市町村別・公表資料)'!$AG62),NA())</f>
        <v>403</v>
      </c>
      <c r="S354">
        <f>IFERROR(LARGE('貼_大豆(市町村別・e-stat)'!D$9:D$187,'貼_大豆(市町村別・e-stat)'!$A33),NA())</f>
        <v>583</v>
      </c>
      <c r="T354">
        <f>IFERROR(LARGE('貼_大豆(市町村別・e-stat)'!H$9:H$187,'貼_大豆(市町村別・e-stat)'!$A33),NA())</f>
        <v>1700</v>
      </c>
      <c r="U354">
        <f>IFERROR(LARGE('貼_大豆(市町村別・e-stat)'!E$9:E$187,'貼_大豆(市町村別・e-stat)'!$A33),NA())</f>
        <v>299</v>
      </c>
      <c r="V354">
        <f>IFERROR(LARGE('貼_てんさい(市町村別・e-stat)'!E$9:E$187,'貼_大豆(市町村別・e-stat)'!$A33),NA())</f>
        <v>541</v>
      </c>
      <c r="W354">
        <f>IFERROR(LARGE('貼_てんさい(市町村別・e-stat)'!I$9:I$187,'貼_大豆(市町村別・e-stat)'!$A33),NA())</f>
        <v>34800</v>
      </c>
      <c r="X354">
        <f>IFERROR(LARGE('貼_てんさい(市町村別・e-stat)'!F$9:F$187,'貼_大豆(市町村別・e-stat)'!$A33),NA())</f>
        <v>7250</v>
      </c>
      <c r="Y354">
        <f>IFERROR(LARGE('貼_そば(市町村別・e-stat)'!E$9:E$187,'貼_そば(市町村別・e-stat)'!$A33),NA())</f>
        <v>261</v>
      </c>
      <c r="Z354">
        <f>IFERROR(LARGE('貼_そば(市町村別・e-stat)'!I$9:I$187,'貼_そば(市町村別・e-stat)'!$A33),NA())</f>
        <v>189</v>
      </c>
      <c r="AA354">
        <f>IFERROR(LARGE('貼_そば(市町村別・e-stat)'!F$9:F$187,'貼_そば(市町村別・e-stat)'!$A33),NA())</f>
        <v>90</v>
      </c>
      <c r="AB354">
        <f>IFERROR(LARGE('貼_ばれいしょ(市町村別・公表資料)'!$N$16:$N$194,'貼_ばれいしょ(市町村別・公表資料)'!$L40),NA())</f>
        <v>534</v>
      </c>
      <c r="AC354">
        <f>IFERROR(LARGE('貼_ばれいしょ(市町村別・公表資料)'!$T$16:$T$194,'貼_ばれいしょ(市町村別・公表資料)'!$L40),NA())</f>
        <v>21200</v>
      </c>
      <c r="AD354">
        <f>IFERROR(LARGE('貼_ばれいしょ(市町村別・公表資料)'!$Z$16:$Z$194,'貼_ばれいしょ(市町村別・公表資料)'!$L40),NA())</f>
        <v>3940</v>
      </c>
      <c r="AE354" t="e">
        <f>IFERROR(LARGE('貼_なたね(市町村別・e-stat)'!E$9:E$187,'貼_なたね(市町村別・e-stat)'!$A33),NA())</f>
        <v>#N/A</v>
      </c>
      <c r="AF354" t="e">
        <f>IFERROR(LARGE('貼_なたね(市町村別・e-stat)'!I$9:I$187,'貼_なたね(市町村別・e-stat)'!$A33),NA())</f>
        <v>#N/A</v>
      </c>
      <c r="AG354" t="e">
        <f>IFERROR(LARGE('貼_なたね(市町村別・e-stat)'!F$9:F$187,'貼_なたね(市町村別・e-stat)'!$A33),NA())</f>
        <v>#N/A</v>
      </c>
    </row>
    <row r="355" spans="3:33">
      <c r="C355">
        <v>26</v>
      </c>
      <c r="D355">
        <f>IFERROR(LARGE('貼_耕地面積(市町村別・e-stat)'!E$9:E$187,'貼_耕地面積(市町村別・e-stat)'!$A34),NA())</f>
        <v>11500</v>
      </c>
      <c r="E355">
        <f>IFERROR(LARGE('貼_耕地面積(市町村別・e-stat)'!F$9:F$187,'貼_耕地面積(市町村別・e-stat)'!$A34),NA())</f>
        <v>2920</v>
      </c>
      <c r="F355">
        <f>IFERROR(LARGE('貼_耕地面積(市町村別・e-stat)'!H$9:H$187,'貼_耕地面積(市町村別・e-stat)'!$A34),NA())</f>
        <v>10600</v>
      </c>
      <c r="G355">
        <f>IFERROR(LARGE('貼_水稲(市町村別・e-stat)'!E$9:E$187,'貼_水稲(市町村別・e-stat)'!$A34),NA())</f>
        <v>1390</v>
      </c>
      <c r="H355">
        <f>IFERROR(LARGE('貼_水稲(市町村別・e-stat)'!G$9:G$187,'貼_水稲(市町村別・e-stat)'!$A34),NA())</f>
        <v>8000</v>
      </c>
      <c r="I355">
        <f>IFERROR(LARGE('貼_水稲(市町村別・e-stat)'!F$9:F$187,'貼_水稲(市町村別・e-stat)'!$A34),NA())</f>
        <v>605</v>
      </c>
      <c r="J355">
        <f>IFERROR(LARGE('貼_小麦(市町村別・e-stat)'!E$9:E$187,'貼_小麦(市町村別・e-stat)'!$A34),NA())</f>
        <v>1770</v>
      </c>
      <c r="K355">
        <f>IFERROR(LARGE('貼_小麦(市町村別・e-stat)'!I$9:I$187,'貼_小麦(市町村別・e-stat)'!$A34),NA())</f>
        <v>8910</v>
      </c>
      <c r="L355">
        <f>IFERROR(LARGE('貼_小麦(市町村別・e-stat)'!F$9:F$187,'貼_小麦(市町村別・e-stat)'!$A34),NA())</f>
        <v>566</v>
      </c>
      <c r="M355">
        <f>IFERROR(LARGE('貼_小麦(市町村別・公表資料)'!BA$38:BA$216,'貼_小麦(市町村別・公表資料)'!$AG63),NA())</f>
        <v>1700</v>
      </c>
      <c r="N355">
        <f>IFERROR(LARGE('貼_小麦(市町村別・公表資料)'!BG$38:BG$216,'貼_小麦(市町村別・公表資料)'!$AG63),NA())</f>
        <v>8040</v>
      </c>
      <c r="O355">
        <f>IFERROR(LARGE('貼_小麦(市町村別・公表資料)'!BM$38:BM$216,'貼_小麦(市町村別・公表資料)'!$AG63),NA())</f>
        <v>595</v>
      </c>
      <c r="P355">
        <f>IFERROR(LARGE('貼_小麦(市町村別・公表資料)'!BS$38:BS$216,'貼_小麦(市町村別・公表資料)'!$AG63),NA())</f>
        <v>234</v>
      </c>
      <c r="Q355">
        <f>IFERROR(LARGE('貼_小麦(市町村別・公表資料)'!BY$38:BY$216,'貼_小麦(市町村別・公表資料)'!$AG63),NA())</f>
        <v>700</v>
      </c>
      <c r="R355">
        <f>IFERROR(LARGE('貼_小麦(市町村別・公表資料)'!CE$38:CE$216,'貼_小麦(市町村別・公表資料)'!$AG63),NA())</f>
        <v>402</v>
      </c>
      <c r="S355">
        <f>IFERROR(LARGE('貼_大豆(市町村別・e-stat)'!D$9:D$187,'貼_大豆(市町村別・e-stat)'!$A34),NA())</f>
        <v>577</v>
      </c>
      <c r="T355">
        <f>IFERROR(LARGE('貼_大豆(市町村別・e-stat)'!H$9:H$187,'貼_大豆(市町村別・e-stat)'!$A34),NA())</f>
        <v>1660</v>
      </c>
      <c r="U355">
        <f>IFERROR(LARGE('貼_大豆(市町村別・e-stat)'!E$9:E$187,'貼_大豆(市町村別・e-stat)'!$A34),NA())</f>
        <v>299</v>
      </c>
      <c r="V355">
        <f>IFERROR(LARGE('貼_てんさい(市町村別・e-stat)'!E$9:E$187,'貼_大豆(市町村別・e-stat)'!$A34),NA())</f>
        <v>451</v>
      </c>
      <c r="W355">
        <f>IFERROR(LARGE('貼_てんさい(市町村別・e-stat)'!I$9:I$187,'貼_大豆(市町村別・e-stat)'!$A34),NA())</f>
        <v>33300</v>
      </c>
      <c r="X355">
        <f>IFERROR(LARGE('貼_てんさい(市町村別・e-stat)'!F$9:F$187,'貼_大豆(市町村別・e-stat)'!$A34),NA())</f>
        <v>7240</v>
      </c>
      <c r="Y355">
        <f>IFERROR(LARGE('貼_そば(市町村別・e-stat)'!E$9:E$187,'貼_そば(市町村別・e-stat)'!$A34),NA())</f>
        <v>260</v>
      </c>
      <c r="Z355">
        <f>IFERROR(LARGE('貼_そば(市町村別・e-stat)'!I$9:I$187,'貼_そば(市町村別・e-stat)'!$A34),NA())</f>
        <v>185</v>
      </c>
      <c r="AA355">
        <f>IFERROR(LARGE('貼_そば(市町村別・e-stat)'!F$9:F$187,'貼_そば(市町村別・e-stat)'!$A34),NA())</f>
        <v>89</v>
      </c>
      <c r="AB355">
        <f>IFERROR(LARGE('貼_ばれいしょ(市町村別・公表資料)'!$N$16:$N$194,'貼_ばれいしょ(市町村別・公表資料)'!$L41),NA())</f>
        <v>516</v>
      </c>
      <c r="AC355">
        <f>IFERROR(LARGE('貼_ばれいしょ(市町村別・公表資料)'!$T$16:$T$194,'貼_ばれいしょ(市町村別・公表資料)'!$L41),NA())</f>
        <v>17900</v>
      </c>
      <c r="AD355">
        <f>IFERROR(LARGE('貼_ばれいしょ(市町村別・公表資料)'!$Z$16:$Z$194,'貼_ばれいしょ(市町村別・公表資料)'!$L41),NA())</f>
        <v>3940</v>
      </c>
      <c r="AE355" t="e">
        <f>IFERROR(LARGE('貼_なたね(市町村別・e-stat)'!E$9:E$187,'貼_なたね(市町村別・e-stat)'!$A34),NA())</f>
        <v>#N/A</v>
      </c>
      <c r="AF355" t="e">
        <f>IFERROR(LARGE('貼_なたね(市町村別・e-stat)'!I$9:I$187,'貼_なたね(市町村別・e-stat)'!$A34),NA())</f>
        <v>#N/A</v>
      </c>
      <c r="AG355" t="e">
        <f>IFERROR(LARGE('貼_なたね(市町村別・e-stat)'!F$9:F$187,'貼_なたね(市町村別・e-stat)'!$A34),NA())</f>
        <v>#N/A</v>
      </c>
    </row>
    <row r="356" spans="3:33">
      <c r="C356">
        <v>27</v>
      </c>
      <c r="D356">
        <f>IFERROR(LARGE('貼_耕地面積(市町村別・e-stat)'!E$9:E$187,'貼_耕地面積(市町村別・e-stat)'!$A35),NA())</f>
        <v>11500</v>
      </c>
      <c r="E356">
        <f>IFERROR(LARGE('貼_耕地面積(市町村別・e-stat)'!F$9:F$187,'貼_耕地面積(市町村別・e-stat)'!$A35),NA())</f>
        <v>2900</v>
      </c>
      <c r="F356">
        <f>IFERROR(LARGE('貼_耕地面積(市町村別・e-stat)'!H$9:H$187,'貼_耕地面積(市町村別・e-stat)'!$A35),NA())</f>
        <v>10600</v>
      </c>
      <c r="G356">
        <f>IFERROR(LARGE('貼_水稲(市町村別・e-stat)'!E$9:E$187,'貼_水稲(市町村別・e-stat)'!$A35),NA())</f>
        <v>1340</v>
      </c>
      <c r="H356">
        <f>IFERROR(LARGE('貼_水稲(市町村別・e-stat)'!G$9:G$187,'貼_水稲(市町村別・e-stat)'!$A35),NA())</f>
        <v>7750</v>
      </c>
      <c r="I356">
        <f>IFERROR(LARGE('貼_水稲(市町村別・e-stat)'!F$9:F$187,'貼_水稲(市町村別・e-stat)'!$A35),NA())</f>
        <v>605</v>
      </c>
      <c r="J356">
        <f>IFERROR(LARGE('貼_小麦(市町村別・e-stat)'!E$9:E$187,'貼_小麦(市町村別・e-stat)'!$A35),NA())</f>
        <v>1760</v>
      </c>
      <c r="K356">
        <f>IFERROR(LARGE('貼_小麦(市町村別・e-stat)'!I$9:I$187,'貼_小麦(市町村別・e-stat)'!$A35),NA())</f>
        <v>8690</v>
      </c>
      <c r="L356">
        <f>IFERROR(LARGE('貼_小麦(市町村別・e-stat)'!F$9:F$187,'貼_小麦(市町村別・e-stat)'!$A35),NA())</f>
        <v>565</v>
      </c>
      <c r="M356">
        <f>IFERROR(LARGE('貼_小麦(市町村別・公表資料)'!BA$38:BA$216,'貼_小麦(市町村別・公表資料)'!$AG64),NA())</f>
        <v>1570</v>
      </c>
      <c r="N356">
        <f>IFERROR(LARGE('貼_小麦(市町村別・公表資料)'!BG$38:BG$216,'貼_小麦(市町村別・公表資料)'!$AG64),NA())</f>
        <v>7540</v>
      </c>
      <c r="O356">
        <f>IFERROR(LARGE('貼_小麦(市町村別・公表資料)'!BM$38:BM$216,'貼_小麦(市町村別・公表資料)'!$AG64),NA())</f>
        <v>594</v>
      </c>
      <c r="P356">
        <f>IFERROR(LARGE('貼_小麦(市町村別・公表資料)'!BS$38:BS$216,'貼_小麦(市町村別・公表資料)'!$AG64),NA())</f>
        <v>220</v>
      </c>
      <c r="Q356">
        <f>IFERROR(LARGE('貼_小麦(市町村別・公表資料)'!BY$38:BY$216,'貼_小麦(市町村別・公表資料)'!$AG64),NA())</f>
        <v>686</v>
      </c>
      <c r="R356">
        <f>IFERROR(LARGE('貼_小麦(市町村別・公表資料)'!CE$38:CE$216,'貼_小麦(市町村別・公表資料)'!$AG64),NA())</f>
        <v>397</v>
      </c>
      <c r="S356">
        <f>IFERROR(LARGE('貼_大豆(市町村別・e-stat)'!D$9:D$187,'貼_大豆(市町村別・e-stat)'!$A35),NA())</f>
        <v>558</v>
      </c>
      <c r="T356">
        <f>IFERROR(LARGE('貼_大豆(市町村別・e-stat)'!H$9:H$187,'貼_大豆(市町村別・e-stat)'!$A35),NA())</f>
        <v>1620</v>
      </c>
      <c r="U356">
        <f>IFERROR(LARGE('貼_大豆(市町村別・e-stat)'!E$9:E$187,'貼_大豆(市町村別・e-stat)'!$A35),NA())</f>
        <v>297</v>
      </c>
      <c r="V356">
        <f>IFERROR(LARGE('貼_てんさい(市町村別・e-stat)'!E$9:E$187,'貼_大豆(市町村別・e-stat)'!$A35),NA())</f>
        <v>427</v>
      </c>
      <c r="W356">
        <f>IFERROR(LARGE('貼_てんさい(市町村別・e-stat)'!I$9:I$187,'貼_大豆(市町村別・e-stat)'!$A35),NA())</f>
        <v>30300</v>
      </c>
      <c r="X356">
        <f>IFERROR(LARGE('貼_てんさい(市町村別・e-stat)'!F$9:F$187,'貼_大豆(市町村別・e-stat)'!$A35),NA())</f>
        <v>7180</v>
      </c>
      <c r="Y356">
        <f>IFERROR(LARGE('貼_そば(市町村別・e-stat)'!E$9:E$187,'貼_そば(市町村別・e-stat)'!$A35),NA())</f>
        <v>241</v>
      </c>
      <c r="Z356">
        <f>IFERROR(LARGE('貼_そば(市町村別・e-stat)'!I$9:I$187,'貼_そば(市町村別・e-stat)'!$A35),NA())</f>
        <v>184</v>
      </c>
      <c r="AA356">
        <f>IFERROR(LARGE('貼_そば(市町村別・e-stat)'!F$9:F$187,'貼_そば(市町村別・e-stat)'!$A35),NA())</f>
        <v>88</v>
      </c>
      <c r="AB356">
        <f>IFERROR(LARGE('貼_ばれいしょ(市町村別・公表資料)'!$N$16:$N$194,'貼_ばれいしょ(市町村別・公表資料)'!$L42),NA())</f>
        <v>467</v>
      </c>
      <c r="AC356">
        <f>IFERROR(LARGE('貼_ばれいしょ(市町村別・公表資料)'!$T$16:$T$194,'貼_ばれいしょ(市町村別・公表資料)'!$L42),NA())</f>
        <v>16900</v>
      </c>
      <c r="AD356">
        <f>IFERROR(LARGE('貼_ばれいしょ(市町村別・公表資料)'!$Z$16:$Z$194,'貼_ばれいしょ(市町村別・公表資料)'!$L42),NA())</f>
        <v>3920</v>
      </c>
      <c r="AE356" t="e">
        <f>IFERROR(LARGE('貼_なたね(市町村別・e-stat)'!E$9:E$187,'貼_なたね(市町村別・e-stat)'!$A35),NA())</f>
        <v>#N/A</v>
      </c>
      <c r="AF356" t="e">
        <f>IFERROR(LARGE('貼_なたね(市町村別・e-stat)'!I$9:I$187,'貼_なたね(市町村別・e-stat)'!$A35),NA())</f>
        <v>#N/A</v>
      </c>
      <c r="AG356" t="e">
        <f>IFERROR(LARGE('貼_なたね(市町村別・e-stat)'!F$9:F$187,'貼_なたね(市町村別・e-stat)'!$A35),NA())</f>
        <v>#N/A</v>
      </c>
    </row>
    <row r="357" spans="3:33">
      <c r="C357">
        <v>28</v>
      </c>
      <c r="D357">
        <f>IFERROR(LARGE('貼_耕地面積(市町村別・e-stat)'!E$9:E$187,'貼_耕地面積(市町村別・e-stat)'!$A36),NA())</f>
        <v>11300</v>
      </c>
      <c r="E357">
        <f>IFERROR(LARGE('貼_耕地面積(市町村別・e-stat)'!F$9:F$187,'貼_耕地面積(市町村別・e-stat)'!$A36),NA())</f>
        <v>2800</v>
      </c>
      <c r="F357">
        <f>IFERROR(LARGE('貼_耕地面積(市町村別・e-stat)'!H$9:H$187,'貼_耕地面積(市町村別・e-stat)'!$A36),NA())</f>
        <v>10600</v>
      </c>
      <c r="G357">
        <f>IFERROR(LARGE('貼_水稲(市町村別・e-stat)'!E$9:E$187,'貼_水稲(市町村別・e-stat)'!$A36),NA())</f>
        <v>1330</v>
      </c>
      <c r="H357">
        <f>IFERROR(LARGE('貼_水稲(市町村別・e-stat)'!G$9:G$187,'貼_水稲(市町村別・e-stat)'!$A36),NA())</f>
        <v>7430</v>
      </c>
      <c r="I357">
        <f>IFERROR(LARGE('貼_水稲(市町村別・e-stat)'!F$9:F$187,'貼_水稲(市町村別・e-stat)'!$A36),NA())</f>
        <v>602</v>
      </c>
      <c r="J357">
        <f>IFERROR(LARGE('貼_小麦(市町村別・e-stat)'!E$9:E$187,'貼_小麦(市町村別・e-stat)'!$A36),NA())</f>
        <v>1740</v>
      </c>
      <c r="K357">
        <f>IFERROR(LARGE('貼_小麦(市町村別・e-stat)'!I$9:I$187,'貼_小麦(市町村別・e-stat)'!$A36),NA())</f>
        <v>8670</v>
      </c>
      <c r="L357">
        <f>IFERROR(LARGE('貼_小麦(市町村別・e-stat)'!F$9:F$187,'貼_小麦(市町村別・e-stat)'!$A36),NA())</f>
        <v>562</v>
      </c>
      <c r="M357">
        <f>IFERROR(LARGE('貼_小麦(市町村別・公表資料)'!BA$38:BA$216,'貼_小麦(市町村別・公表資料)'!$AG65),NA())</f>
        <v>1540</v>
      </c>
      <c r="N357">
        <f>IFERROR(LARGE('貼_小麦(市町村別・公表資料)'!BG$38:BG$216,'貼_小麦(市町村別・公表資料)'!$AG65),NA())</f>
        <v>7530</v>
      </c>
      <c r="O357">
        <f>IFERROR(LARGE('貼_小麦(市町村別・公表資料)'!BM$38:BM$216,'貼_小麦(市町村別・公表資料)'!$AG65),NA())</f>
        <v>590</v>
      </c>
      <c r="P357">
        <f>IFERROR(LARGE('貼_小麦(市町村別・公表資料)'!BS$38:BS$216,'貼_小麦(市町村別・公表資料)'!$AG65),NA())</f>
        <v>213</v>
      </c>
      <c r="Q357">
        <f>IFERROR(LARGE('貼_小麦(市町村別・公表資料)'!BY$38:BY$216,'貼_小麦(市町村別・公表資料)'!$AG65),NA())</f>
        <v>682</v>
      </c>
      <c r="R357">
        <f>IFERROR(LARGE('貼_小麦(市町村別・公表資料)'!CE$38:CE$216,'貼_小麦(市町村別・公表資料)'!$AG65),NA())</f>
        <v>397</v>
      </c>
      <c r="S357">
        <f>IFERROR(LARGE('貼_大豆(市町村別・e-stat)'!D$9:D$187,'貼_大豆(市町村別・e-stat)'!$A36),NA())</f>
        <v>546</v>
      </c>
      <c r="T357">
        <f>IFERROR(LARGE('貼_大豆(市町村別・e-stat)'!H$9:H$187,'貼_大豆(市町村別・e-stat)'!$A36),NA())</f>
        <v>1560</v>
      </c>
      <c r="U357">
        <f>IFERROR(LARGE('貼_大豆(市町村別・e-stat)'!E$9:E$187,'貼_大豆(市町村別・e-stat)'!$A36),NA())</f>
        <v>297</v>
      </c>
      <c r="V357">
        <f>IFERROR(LARGE('貼_てんさい(市町村別・e-stat)'!E$9:E$187,'貼_大豆(市町村別・e-stat)'!$A36),NA())</f>
        <v>418</v>
      </c>
      <c r="W357">
        <f>IFERROR(LARGE('貼_てんさい(市町村別・e-stat)'!I$9:I$187,'貼_大豆(市町村別・e-stat)'!$A36),NA())</f>
        <v>26500</v>
      </c>
      <c r="X357">
        <f>IFERROR(LARGE('貼_てんさい(市町村別・e-stat)'!F$9:F$187,'貼_大豆(市町村別・e-stat)'!$A36),NA())</f>
        <v>7090</v>
      </c>
      <c r="Y357">
        <f>IFERROR(LARGE('貼_そば(市町村別・e-stat)'!E$9:E$187,'貼_そば(市町村別・e-stat)'!$A36),NA())</f>
        <v>240</v>
      </c>
      <c r="Z357">
        <f>IFERROR(LARGE('貼_そば(市町村別・e-stat)'!I$9:I$187,'貼_そば(市町村別・e-stat)'!$A36),NA())</f>
        <v>182</v>
      </c>
      <c r="AA357">
        <f>IFERROR(LARGE('貼_そば(市町村別・e-stat)'!F$9:F$187,'貼_そば(市町村別・e-stat)'!$A36),NA())</f>
        <v>87</v>
      </c>
      <c r="AB357">
        <f>IFERROR(LARGE('貼_ばれいしょ(市町村別・公表資料)'!$N$16:$N$194,'貼_ばれいしょ(市町村別・公表資料)'!$L43),NA())</f>
        <v>400</v>
      </c>
      <c r="AC357">
        <f>IFERROR(LARGE('貼_ばれいしょ(市町村別・公表資料)'!$T$16:$T$194,'貼_ばれいしょ(市町村別・公表資料)'!$L43),NA())</f>
        <v>16700</v>
      </c>
      <c r="AD357">
        <f>IFERROR(LARGE('貼_ばれいしょ(市町村別・公表資料)'!$Z$16:$Z$194,'貼_ばれいしょ(市町村別・公表資料)'!$L43),NA())</f>
        <v>3880</v>
      </c>
      <c r="AE357" t="e">
        <f>IFERROR(LARGE('貼_なたね(市町村別・e-stat)'!E$9:E$187,'貼_なたね(市町村別・e-stat)'!$A36),NA())</f>
        <v>#N/A</v>
      </c>
      <c r="AF357" t="e">
        <f>IFERROR(LARGE('貼_なたね(市町村別・e-stat)'!I$9:I$187,'貼_なたね(市町村別・e-stat)'!$A36),NA())</f>
        <v>#N/A</v>
      </c>
      <c r="AG357" t="e">
        <f>IFERROR(LARGE('貼_なたね(市町村別・e-stat)'!F$9:F$187,'貼_なたね(市町村別・e-stat)'!$A36),NA())</f>
        <v>#N/A</v>
      </c>
    </row>
    <row r="358" spans="3:33">
      <c r="C358">
        <v>29</v>
      </c>
      <c r="D358">
        <f>IFERROR(LARGE('貼_耕地面積(市町村別・e-stat)'!E$9:E$187,'貼_耕地面積(市町村別・e-stat)'!$A37),NA())</f>
        <v>11100</v>
      </c>
      <c r="E358">
        <f>IFERROR(LARGE('貼_耕地面積(市町村別・e-stat)'!F$9:F$187,'貼_耕地面積(市町村別・e-stat)'!$A37),NA())</f>
        <v>2790</v>
      </c>
      <c r="F358">
        <f>IFERROR(LARGE('貼_耕地面積(市町村別・e-stat)'!H$9:H$187,'貼_耕地面積(市町村別・e-stat)'!$A37),NA())</f>
        <v>10400</v>
      </c>
      <c r="G358">
        <f>IFERROR(LARGE('貼_水稲(市町村別・e-stat)'!E$9:E$187,'貼_水稲(市町村別・e-stat)'!$A37),NA())</f>
        <v>1330</v>
      </c>
      <c r="H358">
        <f>IFERROR(LARGE('貼_水稲(市町村別・e-stat)'!G$9:G$187,'貼_水稲(市町村別・e-stat)'!$A37),NA())</f>
        <v>7350</v>
      </c>
      <c r="I358">
        <f>IFERROR(LARGE('貼_水稲(市町村別・e-stat)'!F$9:F$187,'貼_水稲(市町村別・e-stat)'!$A37),NA())</f>
        <v>601</v>
      </c>
      <c r="J358">
        <f>IFERROR(LARGE('貼_小麦(市町村別・e-stat)'!E$9:E$187,'貼_小麦(市町村別・e-stat)'!$A37),NA())</f>
        <v>1720</v>
      </c>
      <c r="K358">
        <f>IFERROR(LARGE('貼_小麦(市町村別・e-stat)'!I$9:I$187,'貼_小麦(市町村別・e-stat)'!$A37),NA())</f>
        <v>8660</v>
      </c>
      <c r="L358">
        <f>IFERROR(LARGE('貼_小麦(市町村別・e-stat)'!F$9:F$187,'貼_小麦(市町村別・e-stat)'!$A37),NA())</f>
        <v>561</v>
      </c>
      <c r="M358">
        <f>IFERROR(LARGE('貼_小麦(市町村別・公表資料)'!BA$38:BA$216,'貼_小麦(市町村別・公表資料)'!$AG66),NA())</f>
        <v>1420</v>
      </c>
      <c r="N358">
        <f>IFERROR(LARGE('貼_小麦(市町村別・公表資料)'!BG$38:BG$216,'貼_小麦(市町村別・公表資料)'!$AG66),NA())</f>
        <v>7510</v>
      </c>
      <c r="O358">
        <f>IFERROR(LARGE('貼_小麦(市町村別・公表資料)'!BM$38:BM$216,'貼_小麦(市町村別・公表資料)'!$AG66),NA())</f>
        <v>582</v>
      </c>
      <c r="P358">
        <f>IFERROR(LARGE('貼_小麦(市町村別・公表資料)'!BS$38:BS$216,'貼_小麦(市町村別・公表資料)'!$AG66),NA())</f>
        <v>211</v>
      </c>
      <c r="Q358">
        <f>IFERROR(LARGE('貼_小麦(市町村別・公表資料)'!BY$38:BY$216,'貼_小麦(市町村別・公表資料)'!$AG66),NA())</f>
        <v>653</v>
      </c>
      <c r="R358">
        <f>IFERROR(LARGE('貼_小麦(市町村別・公表資料)'!CE$38:CE$216,'貼_小麦(市町村別・公表資料)'!$AG66),NA())</f>
        <v>391</v>
      </c>
      <c r="S358">
        <f>IFERROR(LARGE('貼_大豆(市町村別・e-stat)'!D$9:D$187,'貼_大豆(市町村別・e-stat)'!$A37),NA())</f>
        <v>541</v>
      </c>
      <c r="T358">
        <f>IFERROR(LARGE('貼_大豆(市町村別・e-stat)'!H$9:H$187,'貼_大豆(市町村別・e-stat)'!$A37),NA())</f>
        <v>1530</v>
      </c>
      <c r="U358">
        <f>IFERROR(LARGE('貼_大豆(市町村別・e-stat)'!E$9:E$187,'貼_大豆(市町村別・e-stat)'!$A37),NA())</f>
        <v>297</v>
      </c>
      <c r="V358">
        <f>IFERROR(LARGE('貼_てんさい(市町村別・e-stat)'!E$9:E$187,'貼_大豆(市町村別・e-stat)'!$A37),NA())</f>
        <v>392</v>
      </c>
      <c r="W358">
        <f>IFERROR(LARGE('貼_てんさい(市町村別・e-stat)'!I$9:I$187,'貼_大豆(市町村別・e-stat)'!$A37),NA())</f>
        <v>25300</v>
      </c>
      <c r="X358">
        <f>IFERROR(LARGE('貼_てんさい(市町村別・e-stat)'!F$9:F$187,'貼_大豆(市町村別・e-stat)'!$A37),NA())</f>
        <v>7080</v>
      </c>
      <c r="Y358">
        <f>IFERROR(LARGE('貼_そば(市町村別・e-stat)'!E$9:E$187,'貼_そば(市町村別・e-stat)'!$A37),NA())</f>
        <v>212</v>
      </c>
      <c r="Z358">
        <f>IFERROR(LARGE('貼_そば(市町村別・e-stat)'!I$9:I$187,'貼_そば(市町村別・e-stat)'!$A37),NA())</f>
        <v>174</v>
      </c>
      <c r="AA358">
        <f>IFERROR(LARGE('貼_そば(市町村別・e-stat)'!F$9:F$187,'貼_そば(市町村別・e-stat)'!$A37),NA())</f>
        <v>87</v>
      </c>
      <c r="AB358">
        <f>IFERROR(LARGE('貼_ばれいしょ(市町村別・公表資料)'!$N$16:$N$194,'貼_ばれいしょ(市町村別・公表資料)'!$L44),NA())</f>
        <v>395</v>
      </c>
      <c r="AC358">
        <f>IFERROR(LARGE('貼_ばれいしょ(市町村別・公表資料)'!$T$16:$T$194,'貼_ばれいしょ(市町村別・公表資料)'!$L44),NA())</f>
        <v>14300</v>
      </c>
      <c r="AD358">
        <f>IFERROR(LARGE('貼_ばれいしょ(市町村別・公表資料)'!$Z$16:$Z$194,'貼_ばれいしょ(市町村別・公表資料)'!$L44),NA())</f>
        <v>3880</v>
      </c>
      <c r="AE358" t="e">
        <f>IFERROR(LARGE('貼_なたね(市町村別・e-stat)'!E$9:E$187,'貼_なたね(市町村別・e-stat)'!$A37),NA())</f>
        <v>#N/A</v>
      </c>
      <c r="AF358" t="e">
        <f>IFERROR(LARGE('貼_なたね(市町村別・e-stat)'!I$9:I$187,'貼_なたね(市町村別・e-stat)'!$A37),NA())</f>
        <v>#N/A</v>
      </c>
      <c r="AG358" t="e">
        <f>IFERROR(LARGE('貼_なたね(市町村別・e-stat)'!F$9:F$187,'貼_なたね(市町村別・e-stat)'!$A37),NA())</f>
        <v>#N/A</v>
      </c>
    </row>
    <row r="359" spans="3:33">
      <c r="C359">
        <v>30</v>
      </c>
      <c r="D359">
        <f>IFERROR(LARGE('貼_耕地面積(市町村別・e-stat)'!E$9:E$187,'貼_耕地面積(市町村別・e-stat)'!$A38),NA())</f>
        <v>11000</v>
      </c>
      <c r="E359">
        <f>IFERROR(LARGE('貼_耕地面積(市町村別・e-stat)'!F$9:F$187,'貼_耕地面積(市町村別・e-stat)'!$A38),NA())</f>
        <v>2720</v>
      </c>
      <c r="F359">
        <f>IFERROR(LARGE('貼_耕地面積(市町村別・e-stat)'!H$9:H$187,'貼_耕地面積(市町村別・e-stat)'!$A38),NA())</f>
        <v>10400</v>
      </c>
      <c r="G359">
        <f>IFERROR(LARGE('貼_水稲(市町村別・e-stat)'!E$9:E$187,'貼_水稲(市町村別・e-stat)'!$A38),NA())</f>
        <v>1310</v>
      </c>
      <c r="H359">
        <f>IFERROR(LARGE('貼_水稲(市町村別・e-stat)'!G$9:G$187,'貼_水稲(市町村別・e-stat)'!$A38),NA())</f>
        <v>7180</v>
      </c>
      <c r="I359">
        <f>IFERROR(LARGE('貼_水稲(市町村別・e-stat)'!F$9:F$187,'貼_水稲(市町村別・e-stat)'!$A38),NA())</f>
        <v>600</v>
      </c>
      <c r="J359">
        <f>IFERROR(LARGE('貼_小麦(市町村別・e-stat)'!E$9:E$187,'貼_小麦(市町村別・e-stat)'!$A38),NA())</f>
        <v>1710</v>
      </c>
      <c r="K359">
        <f>IFERROR(LARGE('貼_小麦(市町村別・e-stat)'!I$9:I$187,'貼_小麦(市町村別・e-stat)'!$A38),NA())</f>
        <v>8170</v>
      </c>
      <c r="L359">
        <f>IFERROR(LARGE('貼_小麦(市町村別・e-stat)'!F$9:F$187,'貼_小麦(市町村別・e-stat)'!$A38),NA())</f>
        <v>557</v>
      </c>
      <c r="M359">
        <f>IFERROR(LARGE('貼_小麦(市町村別・公表資料)'!BA$38:BA$216,'貼_小麦(市町村別・公表資料)'!$AG67),NA())</f>
        <v>1420</v>
      </c>
      <c r="N359">
        <f>IFERROR(LARGE('貼_小麦(市町村別・公表資料)'!BG$38:BG$216,'貼_小麦(市町村別・公表資料)'!$AG67),NA())</f>
        <v>7350</v>
      </c>
      <c r="O359">
        <f>IFERROR(LARGE('貼_小麦(市町村別・公表資料)'!BM$38:BM$216,'貼_小麦(市町村別・公表資料)'!$AG67),NA())</f>
        <v>581</v>
      </c>
      <c r="P359">
        <f>IFERROR(LARGE('貼_小麦(市町村別・公表資料)'!BS$38:BS$216,'貼_小麦(市町村別・公表資料)'!$AG67),NA())</f>
        <v>202</v>
      </c>
      <c r="Q359">
        <f>IFERROR(LARGE('貼_小麦(市町村別・公表資料)'!BY$38:BY$216,'貼_小麦(市町村別・公表資料)'!$AG67),NA())</f>
        <v>642</v>
      </c>
      <c r="R359">
        <f>IFERROR(LARGE('貼_小麦(市町村別・公表資料)'!CE$38:CE$216,'貼_小麦(市町村別・公表資料)'!$AG67),NA())</f>
        <v>388</v>
      </c>
      <c r="S359">
        <f>IFERROR(LARGE('貼_大豆(市町村別・e-stat)'!D$9:D$187,'貼_大豆(市町村別・e-stat)'!$A38),NA())</f>
        <v>537</v>
      </c>
      <c r="T359">
        <f>IFERROR(LARGE('貼_大豆(市町村別・e-stat)'!H$9:H$187,'貼_大豆(市町村別・e-stat)'!$A38),NA())</f>
        <v>1510</v>
      </c>
      <c r="U359">
        <f>IFERROR(LARGE('貼_大豆(市町村別・e-stat)'!E$9:E$187,'貼_大豆(市町村別・e-stat)'!$A38),NA())</f>
        <v>296</v>
      </c>
      <c r="V359">
        <f>IFERROR(LARGE('貼_てんさい(市町村別・e-stat)'!E$9:E$187,'貼_大豆(市町村別・e-stat)'!$A38),NA())</f>
        <v>388</v>
      </c>
      <c r="W359">
        <f>IFERROR(LARGE('貼_てんさい(市町村別・e-stat)'!I$9:I$187,'貼_大豆(市町村別・e-stat)'!$A38),NA())</f>
        <v>25300</v>
      </c>
      <c r="X359">
        <f>IFERROR(LARGE('貼_てんさい(市町村別・e-stat)'!F$9:F$187,'貼_大豆(市町村別・e-stat)'!$A38),NA())</f>
        <v>7030</v>
      </c>
      <c r="Y359">
        <f>IFERROR(LARGE('貼_そば(市町村別・e-stat)'!E$9:E$187,'貼_そば(市町村別・e-stat)'!$A38),NA())</f>
        <v>210</v>
      </c>
      <c r="Z359">
        <f>IFERROR(LARGE('貼_そば(市町村別・e-stat)'!I$9:I$187,'貼_そば(市町村別・e-stat)'!$A38),NA())</f>
        <v>173</v>
      </c>
      <c r="AA359">
        <f>IFERROR(LARGE('貼_そば(市町村別・e-stat)'!F$9:F$187,'貼_そば(市町村別・e-stat)'!$A38),NA())</f>
        <v>83</v>
      </c>
      <c r="AB359">
        <f>IFERROR(LARGE('貼_ばれいしょ(市町村別・公表資料)'!$N$16:$N$194,'貼_ばれいしょ(市町村別・公表資料)'!$L45),NA())</f>
        <v>394</v>
      </c>
      <c r="AC359">
        <f>IFERROR(LARGE('貼_ばれいしょ(市町村別・公表資料)'!$T$16:$T$194,'貼_ばれいしょ(市町村別・公表資料)'!$L45),NA())</f>
        <v>13600</v>
      </c>
      <c r="AD359">
        <f>IFERROR(LARGE('貼_ばれいしょ(市町村別・公表資料)'!$Z$16:$Z$194,'貼_ばれいしょ(市町村別・公表資料)'!$L45),NA())</f>
        <v>3870</v>
      </c>
      <c r="AE359" t="e">
        <f>IFERROR(LARGE('貼_なたね(市町村別・e-stat)'!E$9:E$187,'貼_なたね(市町村別・e-stat)'!$A38),NA())</f>
        <v>#N/A</v>
      </c>
      <c r="AF359" t="e">
        <f>IFERROR(LARGE('貼_なたね(市町村別・e-stat)'!I$9:I$187,'貼_なたね(市町村別・e-stat)'!$A38),NA())</f>
        <v>#N/A</v>
      </c>
      <c r="AG359" t="e">
        <f>IFERROR(LARGE('貼_なたね(市町村別・e-stat)'!F$9:F$187,'貼_なたね(市町村別・e-stat)'!$A38),NA())</f>
        <v>#N/A</v>
      </c>
    </row>
    <row r="360" spans="3:33">
      <c r="C360">
        <v>31</v>
      </c>
      <c r="D360">
        <f>IFERROR(LARGE('貼_耕地面積(市町村別・e-stat)'!E$9:E$187,'貼_耕地面積(市町村別・e-stat)'!$A39),NA())</f>
        <v>10900</v>
      </c>
      <c r="E360">
        <f>IFERROR(LARGE('貼_耕地面積(市町村別・e-stat)'!F$9:F$187,'貼_耕地面積(市町村別・e-stat)'!$A39),NA())</f>
        <v>2630</v>
      </c>
      <c r="F360">
        <f>IFERROR(LARGE('貼_耕地面積(市町村別・e-stat)'!H$9:H$187,'貼_耕地面積(市町村別・e-stat)'!$A39),NA())</f>
        <v>10300</v>
      </c>
      <c r="G360">
        <f>IFERROR(LARGE('貼_水稲(市町村別・e-stat)'!E$9:E$187,'貼_水稲(市町村別・e-stat)'!$A39),NA())</f>
        <v>1300</v>
      </c>
      <c r="H360">
        <f>IFERROR(LARGE('貼_水稲(市町村別・e-stat)'!G$9:G$187,'貼_水稲(市町村別・e-stat)'!$A39),NA())</f>
        <v>7120</v>
      </c>
      <c r="I360">
        <f>IFERROR(LARGE('貼_水稲(市町村別・e-stat)'!F$9:F$187,'貼_水稲(市町村別・e-stat)'!$A39),NA())</f>
        <v>600</v>
      </c>
      <c r="J360">
        <f>IFERROR(LARGE('貼_小麦(市町村別・e-stat)'!E$9:E$187,'貼_小麦(市町村別・e-stat)'!$A39),NA())</f>
        <v>1660</v>
      </c>
      <c r="K360">
        <f>IFERROR(LARGE('貼_小麦(市町村別・e-stat)'!I$9:I$187,'貼_小麦(市町村別・e-stat)'!$A39),NA())</f>
        <v>8100</v>
      </c>
      <c r="L360">
        <f>IFERROR(LARGE('貼_小麦(市町村別・e-stat)'!F$9:F$187,'貼_小麦(市町村別・e-stat)'!$A39),NA())</f>
        <v>550</v>
      </c>
      <c r="M360">
        <f>IFERROR(LARGE('貼_小麦(市町村別・公表資料)'!BA$38:BA$216,'貼_小麦(市町村別・公表資料)'!$AG68),NA())</f>
        <v>1330</v>
      </c>
      <c r="N360">
        <f>IFERROR(LARGE('貼_小麦(市町村別・公表資料)'!BG$38:BG$216,'貼_小麦(市町村別・公表資料)'!$AG68),NA())</f>
        <v>7280</v>
      </c>
      <c r="O360">
        <f>IFERROR(LARGE('貼_小麦(市町村別・公表資料)'!BM$38:BM$216,'貼_小麦(市町村別・公表資料)'!$AG68),NA())</f>
        <v>575</v>
      </c>
      <c r="P360">
        <f>IFERROR(LARGE('貼_小麦(市町村別・公表資料)'!BS$38:BS$216,'貼_小麦(市町村別・公表資料)'!$AG68),NA())</f>
        <v>197</v>
      </c>
      <c r="Q360">
        <f>IFERROR(LARGE('貼_小麦(市町村別・公表資料)'!BY$38:BY$216,'貼_小麦(市町村別・公表資料)'!$AG68),NA())</f>
        <v>623</v>
      </c>
      <c r="R360">
        <f>IFERROR(LARGE('貼_小麦(市町村別・公表資料)'!CE$38:CE$216,'貼_小麦(市町村別・公表資料)'!$AG68),NA())</f>
        <v>380</v>
      </c>
      <c r="S360">
        <f>IFERROR(LARGE('貼_大豆(市町村別・e-stat)'!D$9:D$187,'貼_大豆(市町村別・e-stat)'!$A39),NA())</f>
        <v>524</v>
      </c>
      <c r="T360">
        <f>IFERROR(LARGE('貼_大豆(市町村別・e-stat)'!H$9:H$187,'貼_大豆(市町村別・e-stat)'!$A39),NA())</f>
        <v>1480</v>
      </c>
      <c r="U360">
        <f>IFERROR(LARGE('貼_大豆(市町村別・e-stat)'!E$9:E$187,'貼_大豆(市町村別・e-stat)'!$A39),NA())</f>
        <v>296</v>
      </c>
      <c r="V360">
        <f>IFERROR(LARGE('貼_てんさい(市町村別・e-stat)'!E$9:E$187,'貼_大豆(市町村別・e-stat)'!$A39),NA())</f>
        <v>359</v>
      </c>
      <c r="W360">
        <f>IFERROR(LARGE('貼_てんさい(市町村別・e-stat)'!I$9:I$187,'貼_大豆(市町村別・e-stat)'!$A39),NA())</f>
        <v>23400</v>
      </c>
      <c r="X360">
        <f>IFERROR(LARGE('貼_てんさい(市町村別・e-stat)'!F$9:F$187,'貼_大豆(市町村別・e-stat)'!$A39),NA())</f>
        <v>7020</v>
      </c>
      <c r="Y360">
        <f>IFERROR(LARGE('貼_そば(市町村別・e-stat)'!E$9:E$187,'貼_そば(市町村別・e-stat)'!$A39),NA())</f>
        <v>207</v>
      </c>
      <c r="Z360">
        <f>IFERROR(LARGE('貼_そば(市町村別・e-stat)'!I$9:I$187,'貼_そば(市町村別・e-stat)'!$A39),NA())</f>
        <v>172</v>
      </c>
      <c r="AA360">
        <f>IFERROR(LARGE('貼_そば(市町村別・e-stat)'!F$9:F$187,'貼_そば(市町村別・e-stat)'!$A39),NA())</f>
        <v>83</v>
      </c>
      <c r="AB360">
        <f>IFERROR(LARGE('貼_ばれいしょ(市町村別・公表資料)'!$N$16:$N$194,'貼_ばれいしょ(市町村別・公表資料)'!$L46),NA())</f>
        <v>385</v>
      </c>
      <c r="AC360">
        <f>IFERROR(LARGE('貼_ばれいしょ(市町村別・公表資料)'!$T$16:$T$194,'貼_ばれいしょ(市町村別・公表資料)'!$L46),NA())</f>
        <v>13500</v>
      </c>
      <c r="AD360">
        <f>IFERROR(LARGE('貼_ばれいしょ(市町村別・公表資料)'!$Z$16:$Z$194,'貼_ばれいしょ(市町村別・公表資料)'!$L46),NA())</f>
        <v>3870</v>
      </c>
      <c r="AE360" t="e">
        <f>IFERROR(LARGE('貼_なたね(市町村別・e-stat)'!E$9:E$187,'貼_なたね(市町村別・e-stat)'!$A39),NA())</f>
        <v>#N/A</v>
      </c>
      <c r="AF360" t="e">
        <f>IFERROR(LARGE('貼_なたね(市町村別・e-stat)'!I$9:I$187,'貼_なたね(市町村別・e-stat)'!$A39),NA())</f>
        <v>#N/A</v>
      </c>
      <c r="AG360" t="e">
        <f>IFERROR(LARGE('貼_なたね(市町村別・e-stat)'!F$9:F$187,'貼_なたね(市町村別・e-stat)'!$A39),NA())</f>
        <v>#N/A</v>
      </c>
    </row>
    <row r="361" spans="3:33">
      <c r="C361">
        <v>32</v>
      </c>
      <c r="D361">
        <f>IFERROR(LARGE('貼_耕地面積(市町村別・e-stat)'!E$9:E$187,'貼_耕地面積(市町村別・e-stat)'!$A40),NA())</f>
        <v>10700</v>
      </c>
      <c r="E361">
        <f>IFERROR(LARGE('貼_耕地面積(市町村別・e-stat)'!F$9:F$187,'貼_耕地面積(市町村別・e-stat)'!$A40),NA())</f>
        <v>2610</v>
      </c>
      <c r="F361">
        <f>IFERROR(LARGE('貼_耕地面積(市町村別・e-stat)'!H$9:H$187,'貼_耕地面積(市町村別・e-stat)'!$A40),NA())</f>
        <v>10200</v>
      </c>
      <c r="G361">
        <f>IFERROR(LARGE('貼_水稲(市町村別・e-stat)'!E$9:E$187,'貼_水稲(市町村別・e-stat)'!$A40),NA())</f>
        <v>1290</v>
      </c>
      <c r="H361">
        <f>IFERROR(LARGE('貼_水稲(市町村別・e-stat)'!G$9:G$187,'貼_水稲(市町村別・e-stat)'!$A40),NA())</f>
        <v>7080</v>
      </c>
      <c r="I361">
        <f>IFERROR(LARGE('貼_水稲(市町村別・e-stat)'!F$9:F$187,'貼_水稲(市町村別・e-stat)'!$A40),NA())</f>
        <v>599</v>
      </c>
      <c r="J361">
        <f>IFERROR(LARGE('貼_小麦(市町村別・e-stat)'!E$9:E$187,'貼_小麦(市町村別・e-stat)'!$A40),NA())</f>
        <v>1570</v>
      </c>
      <c r="K361">
        <f>IFERROR(LARGE('貼_小麦(市町村別・e-stat)'!I$9:I$187,'貼_小麦(市町村別・e-stat)'!$A40),NA())</f>
        <v>7660</v>
      </c>
      <c r="L361">
        <f>IFERROR(LARGE('貼_小麦(市町村別・e-stat)'!F$9:F$187,'貼_小麦(市町村別・e-stat)'!$A40),NA())</f>
        <v>549</v>
      </c>
      <c r="M361">
        <f>IFERROR(LARGE('貼_小麦(市町村別・公表資料)'!BA$38:BA$216,'貼_小麦(市町村別・公表資料)'!$AG69),NA())</f>
        <v>1230</v>
      </c>
      <c r="N361">
        <f>IFERROR(LARGE('貼_小麦(市町村別・公表資料)'!BG$38:BG$216,'貼_小麦(市町村別・公表資料)'!$AG69),NA())</f>
        <v>6260</v>
      </c>
      <c r="O361">
        <f>IFERROR(LARGE('貼_小麦(市町村別・公表資料)'!BM$38:BM$216,'貼_小麦(市町村別・公表資料)'!$AG69),NA())</f>
        <v>575</v>
      </c>
      <c r="P361">
        <f>IFERROR(LARGE('貼_小麦(市町村別・公表資料)'!BS$38:BS$216,'貼_小麦(市町村別・公表資料)'!$AG69),NA())</f>
        <v>194</v>
      </c>
      <c r="Q361">
        <f>IFERROR(LARGE('貼_小麦(市町村別・公表資料)'!BY$38:BY$216,'貼_小麦(市町村別・公表資料)'!$AG69),NA())</f>
        <v>606</v>
      </c>
      <c r="R361">
        <f>IFERROR(LARGE('貼_小麦(市町村別・公表資料)'!CE$38:CE$216,'貼_小麦(市町村別・公表資料)'!$AG69),NA())</f>
        <v>378</v>
      </c>
      <c r="S361">
        <f>IFERROR(LARGE('貼_大豆(市町村別・e-stat)'!D$9:D$187,'貼_大豆(市町村別・e-stat)'!$A40),NA())</f>
        <v>483</v>
      </c>
      <c r="T361">
        <f>IFERROR(LARGE('貼_大豆(市町村別・e-stat)'!H$9:H$187,'貼_大豆(市町村別・e-stat)'!$A40),NA())</f>
        <v>1470</v>
      </c>
      <c r="U361">
        <f>IFERROR(LARGE('貼_大豆(市町村別・e-stat)'!E$9:E$187,'貼_大豆(市町村別・e-stat)'!$A40),NA())</f>
        <v>295</v>
      </c>
      <c r="V361">
        <f>IFERROR(LARGE('貼_てんさい(市町村別・e-stat)'!E$9:E$187,'貼_大豆(市町村別・e-stat)'!$A40),NA())</f>
        <v>358</v>
      </c>
      <c r="W361">
        <f>IFERROR(LARGE('貼_てんさい(市町村別・e-stat)'!I$9:I$187,'貼_大豆(市町村別・e-stat)'!$A40),NA())</f>
        <v>21500</v>
      </c>
      <c r="X361">
        <f>IFERROR(LARGE('貼_てんさい(市町村別・e-stat)'!F$9:F$187,'貼_大豆(市町村別・e-stat)'!$A40),NA())</f>
        <v>6980</v>
      </c>
      <c r="Y361">
        <f>IFERROR(LARGE('貼_そば(市町村別・e-stat)'!E$9:E$187,'貼_そば(市町村別・e-stat)'!$A40),NA())</f>
        <v>203</v>
      </c>
      <c r="Z361">
        <f>IFERROR(LARGE('貼_そば(市町村別・e-stat)'!I$9:I$187,'貼_そば(市町村別・e-stat)'!$A40),NA())</f>
        <v>157</v>
      </c>
      <c r="AA361">
        <f>IFERROR(LARGE('貼_そば(市町村別・e-stat)'!F$9:F$187,'貼_そば(市町村別・e-stat)'!$A40),NA())</f>
        <v>82</v>
      </c>
      <c r="AB361">
        <f>IFERROR(LARGE('貼_ばれいしょ(市町村別・公表資料)'!$N$16:$N$194,'貼_ばれいしょ(市町村別・公表資料)'!$L47),NA())</f>
        <v>373</v>
      </c>
      <c r="AC361">
        <f>IFERROR(LARGE('貼_ばれいしょ(市町村別・公表資料)'!$T$16:$T$194,'貼_ばれいしょ(市町村別・公表資料)'!$L47),NA())</f>
        <v>13200</v>
      </c>
      <c r="AD361">
        <f>IFERROR(LARGE('貼_ばれいしょ(市町村別・公表資料)'!$Z$16:$Z$194,'貼_ばれいしょ(市町村別・公表資料)'!$L47),NA())</f>
        <v>3850</v>
      </c>
      <c r="AE361" t="e">
        <f>IFERROR(LARGE('貼_なたね(市町村別・e-stat)'!E$9:E$187,'貼_なたね(市町村別・e-stat)'!$A40),NA())</f>
        <v>#N/A</v>
      </c>
      <c r="AF361" t="e">
        <f>IFERROR(LARGE('貼_なたね(市町村別・e-stat)'!I$9:I$187,'貼_なたね(市町村別・e-stat)'!$A40),NA())</f>
        <v>#N/A</v>
      </c>
      <c r="AG361" t="e">
        <f>IFERROR(LARGE('貼_なたね(市町村別・e-stat)'!F$9:F$187,'貼_なたね(市町村別・e-stat)'!$A40),NA())</f>
        <v>#N/A</v>
      </c>
    </row>
    <row r="362" spans="3:33">
      <c r="C362">
        <v>33</v>
      </c>
      <c r="D362">
        <f>IFERROR(LARGE('貼_耕地面積(市町村別・e-stat)'!E$9:E$187,'貼_耕地面積(市町村別・e-stat)'!$A41),NA())</f>
        <v>10600</v>
      </c>
      <c r="E362">
        <f>IFERROR(LARGE('貼_耕地面積(市町村別・e-stat)'!F$9:F$187,'貼_耕地面積(市町村別・e-stat)'!$A41),NA())</f>
        <v>2560</v>
      </c>
      <c r="F362">
        <f>IFERROR(LARGE('貼_耕地面積(市町村別・e-stat)'!H$9:H$187,'貼_耕地面積(市町村別・e-stat)'!$A41),NA())</f>
        <v>9970</v>
      </c>
      <c r="G362">
        <f>IFERROR(LARGE('貼_水稲(市町村別・e-stat)'!E$9:E$187,'貼_水稲(市町村別・e-stat)'!$A41),NA())</f>
        <v>1290</v>
      </c>
      <c r="H362">
        <f>IFERROR(LARGE('貼_水稲(市町村別・e-stat)'!G$9:G$187,'貼_水稲(市町村別・e-stat)'!$A41),NA())</f>
        <v>6900</v>
      </c>
      <c r="I362">
        <f>IFERROR(LARGE('貼_水稲(市町村別・e-stat)'!F$9:F$187,'貼_水稲(市町村別・e-stat)'!$A41),NA())</f>
        <v>598</v>
      </c>
      <c r="J362">
        <f>IFERROR(LARGE('貼_小麦(市町村別・e-stat)'!E$9:E$187,'貼_小麦(市町村別・e-stat)'!$A41),NA())</f>
        <v>1450</v>
      </c>
      <c r="K362">
        <f>IFERROR(LARGE('貼_小麦(市町村別・e-stat)'!I$9:I$187,'貼_小麦(市町村別・e-stat)'!$A41),NA())</f>
        <v>7650</v>
      </c>
      <c r="L362">
        <f>IFERROR(LARGE('貼_小麦(市町村別・e-stat)'!F$9:F$187,'貼_小麦(市町村別・e-stat)'!$A41),NA())</f>
        <v>547</v>
      </c>
      <c r="M362">
        <f>IFERROR(LARGE('貼_小麦(市町村別・公表資料)'!BA$38:BA$216,'貼_小麦(市町村別・公表資料)'!$AG70),NA())</f>
        <v>1060</v>
      </c>
      <c r="N362">
        <f>IFERROR(LARGE('貼_小麦(市町村別・公表資料)'!BG$38:BG$216,'貼_小麦(市町村別・公表資料)'!$AG70),NA())</f>
        <v>6180</v>
      </c>
      <c r="O362">
        <f>IFERROR(LARGE('貼_小麦(市町村別・公表資料)'!BM$38:BM$216,'貼_小麦(市町村別・公表資料)'!$AG70),NA())</f>
        <v>572</v>
      </c>
      <c r="P362">
        <f>IFERROR(LARGE('貼_小麦(市町村別・公表資料)'!BS$38:BS$216,'貼_小麦(市町村別・公表資料)'!$AG70),NA())</f>
        <v>185</v>
      </c>
      <c r="Q362">
        <f>IFERROR(LARGE('貼_小麦(市町村別・公表資料)'!BY$38:BY$216,'貼_小麦(市町村別・公表資料)'!$AG70),NA())</f>
        <v>576</v>
      </c>
      <c r="R362">
        <f>IFERROR(LARGE('貼_小麦(市町村別・公表資料)'!CE$38:CE$216,'貼_小麦(市町村別・公表資料)'!$AG70),NA())</f>
        <v>373</v>
      </c>
      <c r="S362">
        <f>IFERROR(LARGE('貼_大豆(市町村別・e-stat)'!D$9:D$187,'貼_大豆(市町村別・e-stat)'!$A41),NA())</f>
        <v>447</v>
      </c>
      <c r="T362">
        <f>IFERROR(LARGE('貼_大豆(市町村別・e-stat)'!H$9:H$187,'貼_大豆(市町村別・e-stat)'!$A41),NA())</f>
        <v>1450</v>
      </c>
      <c r="U362">
        <f>IFERROR(LARGE('貼_大豆(市町村別・e-stat)'!E$9:E$187,'貼_大豆(市町村別・e-stat)'!$A41),NA())</f>
        <v>295</v>
      </c>
      <c r="V362">
        <f>IFERROR(LARGE('貼_てんさい(市町村別・e-stat)'!E$9:E$187,'貼_大豆(市町村別・e-stat)'!$A41),NA())</f>
        <v>351</v>
      </c>
      <c r="W362">
        <f>IFERROR(LARGE('貼_てんさい(市町村別・e-stat)'!I$9:I$187,'貼_大豆(市町村別・e-stat)'!$A41),NA())</f>
        <v>21300</v>
      </c>
      <c r="X362">
        <f>IFERROR(LARGE('貼_てんさい(市町村別・e-stat)'!F$9:F$187,'貼_大豆(市町村別・e-stat)'!$A41),NA())</f>
        <v>6970</v>
      </c>
      <c r="Y362">
        <f>IFERROR(LARGE('貼_そば(市町村別・e-stat)'!E$9:E$187,'貼_そば(市町村別・e-stat)'!$A41),NA())</f>
        <v>203</v>
      </c>
      <c r="Z362">
        <f>IFERROR(LARGE('貼_そば(市町村別・e-stat)'!I$9:I$187,'貼_そば(市町村別・e-stat)'!$A41),NA())</f>
        <v>151</v>
      </c>
      <c r="AA362">
        <f>IFERROR(LARGE('貼_そば(市町村別・e-stat)'!F$9:F$187,'貼_そば(市町村別・e-stat)'!$A41),NA())</f>
        <v>82</v>
      </c>
      <c r="AB362">
        <f>IFERROR(LARGE('貼_ばれいしょ(市町村別・公表資料)'!$N$16:$N$194,'貼_ばれいしょ(市町村別・公表資料)'!$L48),NA())</f>
        <v>360</v>
      </c>
      <c r="AC362">
        <f>IFERROR(LARGE('貼_ばれいしょ(市町村別・公表資料)'!$T$16:$T$194,'貼_ばれいしょ(市町村別・公表資料)'!$L48),NA())</f>
        <v>13000</v>
      </c>
      <c r="AD362">
        <f>IFERROR(LARGE('貼_ばれいしょ(市町村別・公表資料)'!$Z$16:$Z$194,'貼_ばれいしょ(市町村別・公表資料)'!$L48),NA())</f>
        <v>3840</v>
      </c>
      <c r="AE362" t="e">
        <f>IFERROR(LARGE('貼_なたね(市町村別・e-stat)'!E$9:E$187,'貼_なたね(市町村別・e-stat)'!$A41),NA())</f>
        <v>#N/A</v>
      </c>
      <c r="AF362" t="e">
        <f>IFERROR(LARGE('貼_なたね(市町村別・e-stat)'!I$9:I$187,'貼_なたね(市町村別・e-stat)'!$A41),NA())</f>
        <v>#N/A</v>
      </c>
      <c r="AG362" t="e">
        <f>IFERROR(LARGE('貼_なたね(市町村別・e-stat)'!F$9:F$187,'貼_なたね(市町村別・e-stat)'!$A41),NA())</f>
        <v>#N/A</v>
      </c>
    </row>
    <row r="363" spans="3:33">
      <c r="C363">
        <v>34</v>
      </c>
      <c r="D363">
        <f>IFERROR(LARGE('貼_耕地面積(市町村別・e-stat)'!E$9:E$187,'貼_耕地面積(市町村別・e-stat)'!$A42),NA())</f>
        <v>10600</v>
      </c>
      <c r="E363">
        <f>IFERROR(LARGE('貼_耕地面積(市町村別・e-stat)'!F$9:F$187,'貼_耕地面積(市町村別・e-stat)'!$A42),NA())</f>
        <v>2460</v>
      </c>
      <c r="F363">
        <f>IFERROR(LARGE('貼_耕地面積(市町村別・e-stat)'!H$9:H$187,'貼_耕地面積(市町村別・e-stat)'!$A42),NA())</f>
        <v>9910</v>
      </c>
      <c r="G363">
        <f>IFERROR(LARGE('貼_水稲(市町村別・e-stat)'!E$9:E$187,'貼_水稲(市町村別・e-stat)'!$A42),NA())</f>
        <v>1180</v>
      </c>
      <c r="H363">
        <f>IFERROR(LARGE('貼_水稲(市町村別・e-stat)'!G$9:G$187,'貼_水稲(市町村別・e-stat)'!$A42),NA())</f>
        <v>6690</v>
      </c>
      <c r="I363">
        <f>IFERROR(LARGE('貼_水稲(市町村別・e-stat)'!F$9:F$187,'貼_水稲(市町村別・e-stat)'!$A42),NA())</f>
        <v>593</v>
      </c>
      <c r="J363">
        <f>IFERROR(LARGE('貼_小麦(市町村別・e-stat)'!E$9:E$187,'貼_小麦(市町村別・e-stat)'!$A42),NA())</f>
        <v>1420</v>
      </c>
      <c r="K363">
        <f>IFERROR(LARGE('貼_小麦(市町村別・e-stat)'!I$9:I$187,'貼_小麦(市町村別・e-stat)'!$A42),NA())</f>
        <v>7590</v>
      </c>
      <c r="L363">
        <f>IFERROR(LARGE('貼_小麦(市町村別・e-stat)'!F$9:F$187,'貼_小麦(市町村別・e-stat)'!$A42),NA())</f>
        <v>540</v>
      </c>
      <c r="M363">
        <f>IFERROR(LARGE('貼_小麦(市町村別・公表資料)'!BA$38:BA$216,'貼_小麦(市町村別・公表資料)'!$AG71),NA())</f>
        <v>1020</v>
      </c>
      <c r="N363">
        <f>IFERROR(LARGE('貼_小麦(市町村別・公表資料)'!BG$38:BG$216,'貼_小麦(市町村別・公表資料)'!$AG71),NA())</f>
        <v>5430</v>
      </c>
      <c r="O363">
        <f>IFERROR(LARGE('貼_小麦(市町村別・公表資料)'!BM$38:BM$216,'貼_小麦(市町村別・公表資料)'!$AG71),NA())</f>
        <v>570</v>
      </c>
      <c r="P363">
        <f>IFERROR(LARGE('貼_小麦(市町村別・公表資料)'!BS$38:BS$216,'貼_小麦(市町村別・公表資料)'!$AG71),NA())</f>
        <v>179</v>
      </c>
      <c r="Q363">
        <f>IFERROR(LARGE('貼_小麦(市町村別・公表資料)'!BY$38:BY$216,'貼_小麦(市町村別・公表資料)'!$AG71),NA())</f>
        <v>572</v>
      </c>
      <c r="R363">
        <f>IFERROR(LARGE('貼_小麦(市町村別・公表資料)'!CE$38:CE$216,'貼_小麦(市町村別・公表資料)'!$AG71),NA())</f>
        <v>371</v>
      </c>
      <c r="S363">
        <f>IFERROR(LARGE('貼_大豆(市町村別・e-stat)'!D$9:D$187,'貼_大豆(市町村別・e-stat)'!$A42),NA())</f>
        <v>442</v>
      </c>
      <c r="T363">
        <f>IFERROR(LARGE('貼_大豆(市町村別・e-stat)'!H$9:H$187,'貼_大豆(市町村別・e-stat)'!$A42),NA())</f>
        <v>1380</v>
      </c>
      <c r="U363">
        <f>IFERROR(LARGE('貼_大豆(市町村別・e-stat)'!E$9:E$187,'貼_大豆(市町村別・e-stat)'!$A42),NA())</f>
        <v>294</v>
      </c>
      <c r="V363">
        <f>IFERROR(LARGE('貼_てんさい(市町村別・e-stat)'!E$9:E$187,'貼_大豆(市町村別・e-stat)'!$A42),NA())</f>
        <v>319</v>
      </c>
      <c r="W363">
        <f>IFERROR(LARGE('貼_てんさい(市町村別・e-stat)'!I$9:I$187,'貼_大豆(市町村別・e-stat)'!$A42),NA())</f>
        <v>19600</v>
      </c>
      <c r="X363">
        <f>IFERROR(LARGE('貼_てんさい(市町村別・e-stat)'!F$9:F$187,'貼_大豆(市町村別・e-stat)'!$A42),NA())</f>
        <v>6960</v>
      </c>
      <c r="Y363">
        <f>IFERROR(LARGE('貼_そば(市町村別・e-stat)'!E$9:E$187,'貼_そば(市町村別・e-stat)'!$A42),NA())</f>
        <v>193</v>
      </c>
      <c r="Z363">
        <f>IFERROR(LARGE('貼_そば(市町村別・e-stat)'!I$9:I$187,'貼_そば(市町村別・e-stat)'!$A42),NA())</f>
        <v>150</v>
      </c>
      <c r="AA363">
        <f>IFERROR(LARGE('貼_そば(市町村別・e-stat)'!F$9:F$187,'貼_そば(市町村別・e-stat)'!$A42),NA())</f>
        <v>80</v>
      </c>
      <c r="AB363">
        <f>IFERROR(LARGE('貼_ばれいしょ(市町村別・公表資料)'!$N$16:$N$194,'貼_ばれいしょ(市町村別・公表資料)'!$L49),NA())</f>
        <v>329</v>
      </c>
      <c r="AC363">
        <f>IFERROR(LARGE('貼_ばれいしょ(市町村別・公表資料)'!$T$16:$T$194,'貼_ばれいしょ(市町村別・公表資料)'!$L49),NA())</f>
        <v>12900</v>
      </c>
      <c r="AD363">
        <f>IFERROR(LARGE('貼_ばれいしょ(市町村別・公表資料)'!$Z$16:$Z$194,'貼_ばれいしょ(市町村別・公表資料)'!$L49),NA())</f>
        <v>3840</v>
      </c>
      <c r="AE363" t="e">
        <f>IFERROR(LARGE('貼_なたね(市町村別・e-stat)'!E$9:E$187,'貼_なたね(市町村別・e-stat)'!$A42),NA())</f>
        <v>#N/A</v>
      </c>
      <c r="AF363" t="e">
        <f>IFERROR(LARGE('貼_なたね(市町村別・e-stat)'!I$9:I$187,'貼_なたね(市町村別・e-stat)'!$A42),NA())</f>
        <v>#N/A</v>
      </c>
      <c r="AG363" t="e">
        <f>IFERROR(LARGE('貼_なたね(市町村別・e-stat)'!F$9:F$187,'貼_なたね(市町村別・e-stat)'!$A42),NA())</f>
        <v>#N/A</v>
      </c>
    </row>
    <row r="364" spans="3:33">
      <c r="C364">
        <v>35</v>
      </c>
      <c r="D364">
        <f>IFERROR(LARGE('貼_耕地面積(市町村別・e-stat)'!E$9:E$187,'貼_耕地面積(市町村別・e-stat)'!$A43),NA())</f>
        <v>10500</v>
      </c>
      <c r="E364">
        <f>IFERROR(LARGE('貼_耕地面積(市町村別・e-stat)'!F$9:F$187,'貼_耕地面積(市町村別・e-stat)'!$A43),NA())</f>
        <v>2450</v>
      </c>
      <c r="F364">
        <f>IFERROR(LARGE('貼_耕地面積(市町村別・e-stat)'!H$9:H$187,'貼_耕地面積(市町村別・e-stat)'!$A43),NA())</f>
        <v>9370</v>
      </c>
      <c r="G364">
        <f>IFERROR(LARGE('貼_水稲(市町村別・e-stat)'!E$9:E$187,'貼_水稲(市町村別・e-stat)'!$A43),NA())</f>
        <v>1100</v>
      </c>
      <c r="H364">
        <f>IFERROR(LARGE('貼_水稲(市町村別・e-stat)'!G$9:G$187,'貼_水稲(市町村別・e-stat)'!$A43),NA())</f>
        <v>6460</v>
      </c>
      <c r="I364">
        <f>IFERROR(LARGE('貼_水稲(市町村別・e-stat)'!F$9:F$187,'貼_水稲(市町村別・e-stat)'!$A43),NA())</f>
        <v>584</v>
      </c>
      <c r="J364">
        <f>IFERROR(LARGE('貼_小麦(市町村別・e-stat)'!E$9:E$187,'貼_小麦(市町村別・e-stat)'!$A43),NA())</f>
        <v>1330</v>
      </c>
      <c r="K364">
        <f>IFERROR(LARGE('貼_小麦(市町村別・e-stat)'!I$9:I$187,'貼_小麦(市町村別・e-stat)'!$A43),NA())</f>
        <v>6580</v>
      </c>
      <c r="L364">
        <f>IFERROR(LARGE('貼_小麦(市町村別・e-stat)'!F$9:F$187,'貼_小麦(市町村別・e-stat)'!$A43),NA())</f>
        <v>539</v>
      </c>
      <c r="M364">
        <f>IFERROR(LARGE('貼_小麦(市町村別・公表資料)'!BA$38:BA$216,'貼_小麦(市町村別・公表資料)'!$AG72),NA())</f>
        <v>985</v>
      </c>
      <c r="N364">
        <f>IFERROR(LARGE('貼_小麦(市町村別・公表資料)'!BG$38:BG$216,'貼_小麦(市町村別・公表資料)'!$AG72),NA())</f>
        <v>4990</v>
      </c>
      <c r="O364">
        <f>IFERROR(LARGE('貼_小麦(市町村別・公表資料)'!BM$38:BM$216,'貼_小麦(市町村別・公表資料)'!$AG72),NA())</f>
        <v>568</v>
      </c>
      <c r="P364">
        <f>IFERROR(LARGE('貼_小麦(市町村別・公表資料)'!BS$38:BS$216,'貼_小麦(市町村別・公表資料)'!$AG72),NA())</f>
        <v>175</v>
      </c>
      <c r="Q364">
        <f>IFERROR(LARGE('貼_小麦(市町村別・公表資料)'!BY$38:BY$216,'貼_小麦(市町村別・公表資料)'!$AG72),NA())</f>
        <v>543</v>
      </c>
      <c r="R364">
        <f>IFERROR(LARGE('貼_小麦(市町村別・公表資料)'!CE$38:CE$216,'貼_小麦(市町村別・公表資料)'!$AG72),NA())</f>
        <v>368</v>
      </c>
      <c r="S364">
        <f>IFERROR(LARGE('貼_大豆(市町村別・e-stat)'!D$9:D$187,'貼_大豆(市町村別・e-stat)'!$A43),NA())</f>
        <v>439</v>
      </c>
      <c r="T364">
        <f>IFERROR(LARGE('貼_大豆(市町村別・e-stat)'!H$9:H$187,'貼_大豆(市町村別・e-stat)'!$A43),NA())</f>
        <v>1290</v>
      </c>
      <c r="U364">
        <f>IFERROR(LARGE('貼_大豆(市町村別・e-stat)'!E$9:E$187,'貼_大豆(市町村別・e-stat)'!$A43),NA())</f>
        <v>291</v>
      </c>
      <c r="V364">
        <f>IFERROR(LARGE('貼_てんさい(市町村別・e-stat)'!E$9:E$187,'貼_大豆(市町村別・e-stat)'!$A43),NA())</f>
        <v>250</v>
      </c>
      <c r="W364">
        <f>IFERROR(LARGE('貼_てんさい(市町村別・e-stat)'!I$9:I$187,'貼_大豆(市町村別・e-stat)'!$A43),NA())</f>
        <v>18100</v>
      </c>
      <c r="X364">
        <f>IFERROR(LARGE('貼_てんさい(市町村別・e-stat)'!F$9:F$187,'貼_大豆(市町村別・e-stat)'!$A43),NA())</f>
        <v>6960</v>
      </c>
      <c r="Y364">
        <f>IFERROR(LARGE('貼_そば(市町村別・e-stat)'!E$9:E$187,'貼_そば(市町村別・e-stat)'!$A43),NA())</f>
        <v>189</v>
      </c>
      <c r="Z364">
        <f>IFERROR(LARGE('貼_そば(市町村別・e-stat)'!I$9:I$187,'貼_そば(市町村別・e-stat)'!$A43),NA())</f>
        <v>144</v>
      </c>
      <c r="AA364">
        <f>IFERROR(LARGE('貼_そば(市町村別・e-stat)'!F$9:F$187,'貼_そば(市町村別・e-stat)'!$A43),NA())</f>
        <v>76</v>
      </c>
      <c r="AB364">
        <f>IFERROR(LARGE('貼_ばれいしょ(市町村別・公表資料)'!$N$16:$N$194,'貼_ばれいしょ(市町村別・公表資料)'!$L50),NA())</f>
        <v>322</v>
      </c>
      <c r="AC364">
        <f>IFERROR(LARGE('貼_ばれいしょ(市町村別・公表資料)'!$T$16:$T$194,'貼_ばれいしょ(市町村別・公表資料)'!$L50),NA())</f>
        <v>12600</v>
      </c>
      <c r="AD364">
        <f>IFERROR(LARGE('貼_ばれいしょ(市町村別・公表資料)'!$Z$16:$Z$194,'貼_ばれいしょ(市町村別・公表資料)'!$L50),NA())</f>
        <v>3840</v>
      </c>
      <c r="AE364" t="e">
        <f>IFERROR(LARGE('貼_なたね(市町村別・e-stat)'!E$9:E$187,'貼_なたね(市町村別・e-stat)'!$A43),NA())</f>
        <v>#N/A</v>
      </c>
      <c r="AF364" t="e">
        <f>IFERROR(LARGE('貼_なたね(市町村別・e-stat)'!I$9:I$187,'貼_なたね(市町村別・e-stat)'!$A43),NA())</f>
        <v>#N/A</v>
      </c>
      <c r="AG364" t="e">
        <f>IFERROR(LARGE('貼_なたね(市町村別・e-stat)'!F$9:F$187,'貼_なたね(市町村別・e-stat)'!$A43),NA())</f>
        <v>#N/A</v>
      </c>
    </row>
    <row r="365" spans="3:33">
      <c r="C365">
        <v>36</v>
      </c>
      <c r="D365">
        <f>IFERROR(LARGE('貼_耕地面積(市町村別・e-stat)'!E$9:E$187,'貼_耕地面積(市町村別・e-stat)'!$A44),NA())</f>
        <v>10400</v>
      </c>
      <c r="E365">
        <f>IFERROR(LARGE('貼_耕地面積(市町村別・e-stat)'!F$9:F$187,'貼_耕地面積(市町村別・e-stat)'!$A44),NA())</f>
        <v>2450</v>
      </c>
      <c r="F365">
        <f>IFERROR(LARGE('貼_耕地面積(市町村別・e-stat)'!H$9:H$187,'貼_耕地面積(市町村別・e-stat)'!$A44),NA())</f>
        <v>9360</v>
      </c>
      <c r="G365">
        <f>IFERROR(LARGE('貼_水稲(市町村別・e-stat)'!E$9:E$187,'貼_水稲(市町村別・e-stat)'!$A44),NA())</f>
        <v>1080</v>
      </c>
      <c r="H365">
        <f>IFERROR(LARGE('貼_水稲(市町村別・e-stat)'!G$9:G$187,'貼_水稲(市町村別・e-stat)'!$A44),NA())</f>
        <v>6330</v>
      </c>
      <c r="I365">
        <f>IFERROR(LARGE('貼_水稲(市町村別・e-stat)'!F$9:F$187,'貼_水稲(市町村別・e-stat)'!$A44),NA())</f>
        <v>584</v>
      </c>
      <c r="J365">
        <f>IFERROR(LARGE('貼_小麦(市町村別・e-stat)'!E$9:E$187,'貼_小麦(市町村別・e-stat)'!$A44),NA())</f>
        <v>1200</v>
      </c>
      <c r="K365">
        <f>IFERROR(LARGE('貼_小麦(市町村別・e-stat)'!I$9:I$187,'貼_小麦(市町村別・e-stat)'!$A44),NA())</f>
        <v>6180</v>
      </c>
      <c r="L365">
        <f>IFERROR(LARGE('貼_小麦(市町村別・e-stat)'!F$9:F$187,'貼_小麦(市町村別・e-stat)'!$A44),NA())</f>
        <v>539</v>
      </c>
      <c r="M365">
        <f>IFERROR(LARGE('貼_小麦(市町村別・公表資料)'!BA$38:BA$216,'貼_小麦(市町村別・公表資料)'!$AG73),NA())</f>
        <v>983</v>
      </c>
      <c r="N365">
        <f>IFERROR(LARGE('貼_小麦(市町村別・公表資料)'!BG$38:BG$216,'貼_小麦(市町村別・公表資料)'!$AG73),NA())</f>
        <v>4930</v>
      </c>
      <c r="O365">
        <f>IFERROR(LARGE('貼_小麦(市町村別・公表資料)'!BM$38:BM$216,'貼_小麦(市町村別・公表資料)'!$AG73),NA())</f>
        <v>568</v>
      </c>
      <c r="P365">
        <f>IFERROR(LARGE('貼_小麦(市町村別・公表資料)'!BS$38:BS$216,'貼_小麦(市町村別・公表資料)'!$AG73),NA())</f>
        <v>153</v>
      </c>
      <c r="Q365">
        <f>IFERROR(LARGE('貼_小麦(市町村別・公表資料)'!BY$38:BY$216,'貼_小麦(市町村別・公表資料)'!$AG73),NA())</f>
        <v>533</v>
      </c>
      <c r="R365">
        <f>IFERROR(LARGE('貼_小麦(市町村別・公表資料)'!CE$38:CE$216,'貼_小麦(市町村別・公表資料)'!$AG73),NA())</f>
        <v>361</v>
      </c>
      <c r="S365">
        <f>IFERROR(LARGE('貼_大豆(市町村別・e-stat)'!D$9:D$187,'貼_大豆(市町村別・e-stat)'!$A44),NA())</f>
        <v>434</v>
      </c>
      <c r="T365">
        <f>IFERROR(LARGE('貼_大豆(市町村別・e-stat)'!H$9:H$187,'貼_大豆(市町村別・e-stat)'!$A44),NA())</f>
        <v>1270</v>
      </c>
      <c r="U365">
        <f>IFERROR(LARGE('貼_大豆(市町村別・e-stat)'!E$9:E$187,'貼_大豆(市町村別・e-stat)'!$A44),NA())</f>
        <v>291</v>
      </c>
      <c r="V365">
        <f>IFERROR(LARGE('貼_てんさい(市町村別・e-stat)'!E$9:E$187,'貼_大豆(市町村別・e-stat)'!$A44),NA())</f>
        <v>250</v>
      </c>
      <c r="W365">
        <f>IFERROR(LARGE('貼_てんさい(市町村別・e-stat)'!I$9:I$187,'貼_大豆(市町村別・e-stat)'!$A44),NA())</f>
        <v>17300</v>
      </c>
      <c r="X365">
        <f>IFERROR(LARGE('貼_てんさい(市町村別・e-stat)'!F$9:F$187,'貼_大豆(市町村別・e-stat)'!$A44),NA())</f>
        <v>6960</v>
      </c>
      <c r="Y365">
        <f>IFERROR(LARGE('貼_そば(市町村別・e-stat)'!E$9:E$187,'貼_そば(市町村別・e-stat)'!$A44),NA())</f>
        <v>175</v>
      </c>
      <c r="Z365">
        <f>IFERROR(LARGE('貼_そば(市町村別・e-stat)'!I$9:I$187,'貼_そば(市町村別・e-stat)'!$A44),NA())</f>
        <v>138</v>
      </c>
      <c r="AA365">
        <f>IFERROR(LARGE('貼_そば(市町村別・e-stat)'!F$9:F$187,'貼_そば(市町村別・e-stat)'!$A44),NA())</f>
        <v>74</v>
      </c>
      <c r="AB365">
        <f>IFERROR(LARGE('貼_ばれいしょ(市町村別・公表資料)'!$N$16:$N$194,'貼_ばれいしょ(市町村別・公表資料)'!$L51),NA())</f>
        <v>275</v>
      </c>
      <c r="AC365">
        <f>IFERROR(LARGE('貼_ばれいしょ(市町村別・公表資料)'!$T$16:$T$194,'貼_ばれいしょ(市町村別・公表資料)'!$L51),NA())</f>
        <v>9680</v>
      </c>
      <c r="AD365">
        <f>IFERROR(LARGE('貼_ばれいしょ(市町村別・公表資料)'!$Z$16:$Z$194,'貼_ばれいしょ(市町村別・公表資料)'!$L51),NA())</f>
        <v>3830</v>
      </c>
      <c r="AE365" t="e">
        <f>IFERROR(LARGE('貼_なたね(市町村別・e-stat)'!E$9:E$187,'貼_なたね(市町村別・e-stat)'!$A44),NA())</f>
        <v>#N/A</v>
      </c>
      <c r="AF365" t="e">
        <f>IFERROR(LARGE('貼_なたね(市町村別・e-stat)'!I$9:I$187,'貼_なたね(市町村別・e-stat)'!$A44),NA())</f>
        <v>#N/A</v>
      </c>
      <c r="AG365" t="e">
        <f>IFERROR(LARGE('貼_なたね(市町村別・e-stat)'!F$9:F$187,'貼_なたね(市町村別・e-stat)'!$A44),NA())</f>
        <v>#N/A</v>
      </c>
    </row>
    <row r="366" spans="3:33">
      <c r="C366">
        <v>37</v>
      </c>
      <c r="D366">
        <f>IFERROR(LARGE('貼_耕地面積(市町村別・e-stat)'!E$9:E$187,'貼_耕地面積(市町村別・e-stat)'!$A45),NA())</f>
        <v>10400</v>
      </c>
      <c r="E366">
        <f>IFERROR(LARGE('貼_耕地面積(市町村別・e-stat)'!F$9:F$187,'貼_耕地面積(市町村別・e-stat)'!$A45),NA())</f>
        <v>2350</v>
      </c>
      <c r="F366">
        <f>IFERROR(LARGE('貼_耕地面積(市町村別・e-stat)'!H$9:H$187,'貼_耕地面積(市町村別・e-stat)'!$A45),NA())</f>
        <v>9170</v>
      </c>
      <c r="G366">
        <f>IFERROR(LARGE('貼_水稲(市町村別・e-stat)'!E$9:E$187,'貼_水稲(市町村別・e-stat)'!$A45),NA())</f>
        <v>1060</v>
      </c>
      <c r="H366">
        <f>IFERROR(LARGE('貼_水稲(市町村別・e-stat)'!G$9:G$187,'貼_水稲(市町村別・e-stat)'!$A45),NA())</f>
        <v>6210</v>
      </c>
      <c r="I366">
        <f>IFERROR(LARGE('貼_水稲(市町村別・e-stat)'!F$9:F$187,'貼_水稲(市町村別・e-stat)'!$A45),NA())</f>
        <v>581</v>
      </c>
      <c r="J366">
        <f>IFERROR(LARGE('貼_小麦(市町村別・e-stat)'!E$9:E$187,'貼_小麦(市町村別・e-stat)'!$A45),NA())</f>
        <v>1130</v>
      </c>
      <c r="K366">
        <f>IFERROR(LARGE('貼_小麦(市町村別・e-stat)'!I$9:I$187,'貼_小麦(市町村別・e-stat)'!$A45),NA())</f>
        <v>5180</v>
      </c>
      <c r="L366">
        <f>IFERROR(LARGE('貼_小麦(市町村別・e-stat)'!F$9:F$187,'貼_小麦(市町村別・e-stat)'!$A45),NA())</f>
        <v>538</v>
      </c>
      <c r="M366">
        <f>IFERROR(LARGE('貼_小麦(市町村別・公表資料)'!BA$38:BA$216,'貼_小麦(市町村別・公表資料)'!$AG74),NA())</f>
        <v>976</v>
      </c>
      <c r="N366">
        <f>IFERROR(LARGE('貼_小麦(市町村別・公表資料)'!BG$38:BG$216,'貼_小麦(市町村別・公表資料)'!$AG74),NA())</f>
        <v>4640</v>
      </c>
      <c r="O366">
        <f>IFERROR(LARGE('貼_小麦(市町村別・公表資料)'!BM$38:BM$216,'貼_小麦(市町村別・公表資料)'!$AG74),NA())</f>
        <v>562</v>
      </c>
      <c r="P366">
        <f>IFERROR(LARGE('貼_小麦(市町村別・公表資料)'!BS$38:BS$216,'貼_小麦(市町村別・公表資料)'!$AG74),NA())</f>
        <v>146</v>
      </c>
      <c r="Q366">
        <f>IFERROR(LARGE('貼_小麦(市町村別・公表資料)'!BY$38:BY$216,'貼_小麦(市町村別・公表資料)'!$AG74),NA())</f>
        <v>485</v>
      </c>
      <c r="R366">
        <f>IFERROR(LARGE('貼_小麦(市町村別・公表資料)'!CE$38:CE$216,'貼_小麦(市町村別・公表資料)'!$AG74),NA())</f>
        <v>357</v>
      </c>
      <c r="S366">
        <f>IFERROR(LARGE('貼_大豆(市町村別・e-stat)'!D$9:D$187,'貼_大豆(市町村別・e-stat)'!$A45),NA())</f>
        <v>433</v>
      </c>
      <c r="T366">
        <f>IFERROR(LARGE('貼_大豆(市町村別・e-stat)'!H$9:H$187,'貼_大豆(市町村別・e-stat)'!$A45),NA())</f>
        <v>1220</v>
      </c>
      <c r="U366">
        <f>IFERROR(LARGE('貼_大豆(市町村別・e-stat)'!E$9:E$187,'貼_大豆(市町村別・e-stat)'!$A45),NA())</f>
        <v>290</v>
      </c>
      <c r="V366">
        <f>IFERROR(LARGE('貼_てんさい(市町村別・e-stat)'!E$9:E$187,'貼_大豆(市町村別・e-stat)'!$A45),NA())</f>
        <v>229</v>
      </c>
      <c r="W366">
        <f>IFERROR(LARGE('貼_てんさい(市町村別・e-stat)'!I$9:I$187,'貼_大豆(市町村別・e-stat)'!$A45),NA())</f>
        <v>15500</v>
      </c>
      <c r="X366">
        <f>IFERROR(LARGE('貼_てんさい(市町村別・e-stat)'!F$9:F$187,'貼_大豆(市町村別・e-stat)'!$A45),NA())</f>
        <v>6950</v>
      </c>
      <c r="Y366">
        <f>IFERROR(LARGE('貼_そば(市町村別・e-stat)'!E$9:E$187,'貼_そば(市町村別・e-stat)'!$A45),NA())</f>
        <v>169</v>
      </c>
      <c r="Z366">
        <f>IFERROR(LARGE('貼_そば(市町村別・e-stat)'!I$9:I$187,'貼_そば(市町村別・e-stat)'!$A45),NA())</f>
        <v>134</v>
      </c>
      <c r="AA366">
        <f>IFERROR(LARGE('貼_そば(市町村別・e-stat)'!F$9:F$187,'貼_そば(市町村別・e-stat)'!$A45),NA())</f>
        <v>72</v>
      </c>
      <c r="AB366">
        <f>IFERROR(LARGE('貼_ばれいしょ(市町村別・公表資料)'!$N$16:$N$194,'貼_ばれいしょ(市町村別・公表資料)'!$L52),NA())</f>
        <v>275</v>
      </c>
      <c r="AC366">
        <f>IFERROR(LARGE('貼_ばれいしょ(市町村別・公表資料)'!$T$16:$T$194,'貼_ばれいしょ(市町村別・公表資料)'!$L52),NA())</f>
        <v>9100</v>
      </c>
      <c r="AD366">
        <f>IFERROR(LARGE('貼_ばれいしょ(市町村別・公表資料)'!$Z$16:$Z$194,'貼_ばれいしょ(市町村別・公表資料)'!$L52),NA())</f>
        <v>3770</v>
      </c>
      <c r="AE366" t="e">
        <f>IFERROR(LARGE('貼_なたね(市町村別・e-stat)'!E$9:E$187,'貼_なたね(市町村別・e-stat)'!$A45),NA())</f>
        <v>#N/A</v>
      </c>
      <c r="AF366" t="e">
        <f>IFERROR(LARGE('貼_なたね(市町村別・e-stat)'!I$9:I$187,'貼_なたね(市町村別・e-stat)'!$A45),NA())</f>
        <v>#N/A</v>
      </c>
      <c r="AG366" t="e">
        <f>IFERROR(LARGE('貼_なたね(市町村別・e-stat)'!F$9:F$187,'貼_なたね(市町村別・e-stat)'!$A45),NA())</f>
        <v>#N/A</v>
      </c>
    </row>
    <row r="367" spans="3:33">
      <c r="C367">
        <v>38</v>
      </c>
      <c r="D367">
        <f>IFERROR(LARGE('貼_耕地面積(市町村別・e-stat)'!E$9:E$187,'貼_耕地面積(市町村別・e-stat)'!$A46),NA())</f>
        <v>10300</v>
      </c>
      <c r="E367">
        <f>IFERROR(LARGE('貼_耕地面積(市町村別・e-stat)'!F$9:F$187,'貼_耕地面積(市町村別・e-stat)'!$A46),NA())</f>
        <v>2350</v>
      </c>
      <c r="F367">
        <f>IFERROR(LARGE('貼_耕地面積(市町村別・e-stat)'!H$9:H$187,'貼_耕地面積(市町村別・e-stat)'!$A46),NA())</f>
        <v>8980</v>
      </c>
      <c r="G367">
        <f>IFERROR(LARGE('貼_水稲(市町村別・e-stat)'!E$9:E$187,'貼_水稲(市町村別・e-stat)'!$A46),NA())</f>
        <v>917</v>
      </c>
      <c r="H367">
        <f>IFERROR(LARGE('貼_水稲(市町村別・e-stat)'!G$9:G$187,'貼_水稲(市町村別・e-stat)'!$A46),NA())</f>
        <v>5300</v>
      </c>
      <c r="I367">
        <f>IFERROR(LARGE('貼_水稲(市町村別・e-stat)'!F$9:F$187,'貼_水稲(市町村別・e-stat)'!$A46),NA())</f>
        <v>581</v>
      </c>
      <c r="J367">
        <f>IFERROR(LARGE('貼_小麦(市町村別・e-stat)'!E$9:E$187,'貼_小麦(市町村別・e-stat)'!$A46),NA())</f>
        <v>1080</v>
      </c>
      <c r="K367">
        <f>IFERROR(LARGE('貼_小麦(市町村別・e-stat)'!I$9:I$187,'貼_小麦(市町村別・e-stat)'!$A46),NA())</f>
        <v>5050</v>
      </c>
      <c r="L367">
        <f>IFERROR(LARGE('貼_小麦(市町村別・e-stat)'!F$9:F$187,'貼_小麦(市町村別・e-stat)'!$A46),NA())</f>
        <v>534</v>
      </c>
      <c r="M367">
        <f>IFERROR(LARGE('貼_小麦(市町村別・公表資料)'!BA$38:BA$216,'貼_小麦(市町村別・公表資料)'!$AG75),NA())</f>
        <v>913</v>
      </c>
      <c r="N367">
        <f>IFERROR(LARGE('貼_小麦(市町村別・公表資料)'!BG$38:BG$216,'貼_小麦(市町村別・公表資料)'!$AG75),NA())</f>
        <v>4570</v>
      </c>
      <c r="O367">
        <f>IFERROR(LARGE('貼_小麦(市町村別・公表資料)'!BM$38:BM$216,'貼_小麦(市町村別・公表資料)'!$AG75),NA())</f>
        <v>561</v>
      </c>
      <c r="P367">
        <f>IFERROR(LARGE('貼_小麦(市町村別・公表資料)'!BS$38:BS$216,'貼_小麦(市町村別・公表資料)'!$AG75),NA())</f>
        <v>144</v>
      </c>
      <c r="Q367">
        <f>IFERROR(LARGE('貼_小麦(市町村別・公表資料)'!BY$38:BY$216,'貼_小麦(市町村別・公表資料)'!$AG75),NA())</f>
        <v>478</v>
      </c>
      <c r="R367">
        <f>IFERROR(LARGE('貼_小麦(市町村別・公表資料)'!CE$38:CE$216,'貼_小麦(市町村別・公表資料)'!$AG75),NA())</f>
        <v>354</v>
      </c>
      <c r="S367">
        <f>IFERROR(LARGE('貼_大豆(市町村別・e-stat)'!D$9:D$187,'貼_大豆(市町村別・e-stat)'!$A46),NA())</f>
        <v>414</v>
      </c>
      <c r="T367">
        <f>IFERROR(LARGE('貼_大豆(市町村別・e-stat)'!H$9:H$187,'貼_大豆(市町村別・e-stat)'!$A46),NA())</f>
        <v>1190</v>
      </c>
      <c r="U367">
        <f>IFERROR(LARGE('貼_大豆(市町村別・e-stat)'!E$9:E$187,'貼_大豆(市町村別・e-stat)'!$A46),NA())</f>
        <v>288</v>
      </c>
      <c r="V367">
        <f>IFERROR(LARGE('貼_てんさい(市町村別・e-stat)'!E$9:E$187,'貼_大豆(市町村別・e-stat)'!$A46),NA())</f>
        <v>223</v>
      </c>
      <c r="W367">
        <f>IFERROR(LARGE('貼_てんさい(市町村別・e-stat)'!I$9:I$187,'貼_大豆(市町村別・e-stat)'!$A46),NA())</f>
        <v>15500</v>
      </c>
      <c r="X367">
        <f>IFERROR(LARGE('貼_てんさい(市町村別・e-stat)'!F$9:F$187,'貼_大豆(市町村別・e-stat)'!$A46),NA())</f>
        <v>6930</v>
      </c>
      <c r="Y367">
        <f>IFERROR(LARGE('貼_そば(市町村別・e-stat)'!E$9:E$187,'貼_そば(市町村別・e-stat)'!$A46),NA())</f>
        <v>162</v>
      </c>
      <c r="Z367">
        <f>IFERROR(LARGE('貼_そば(市町村別・e-stat)'!I$9:I$187,'貼_そば(市町村別・e-stat)'!$A46),NA())</f>
        <v>126</v>
      </c>
      <c r="AA367">
        <f>IFERROR(LARGE('貼_そば(市町村別・e-stat)'!F$9:F$187,'貼_そば(市町村別・e-stat)'!$A46),NA())</f>
        <v>71</v>
      </c>
      <c r="AB367">
        <f>IFERROR(LARGE('貼_ばれいしょ(市町村別・公表資料)'!$N$16:$N$194,'貼_ばれいしょ(市町村別・公表資料)'!$L53),NA())</f>
        <v>257</v>
      </c>
      <c r="AC367">
        <f>IFERROR(LARGE('貼_ばれいしょ(市町村別・公表資料)'!$T$16:$T$194,'貼_ばれいしょ(市町村別・公表資料)'!$L53),NA())</f>
        <v>9030</v>
      </c>
      <c r="AD367">
        <f>IFERROR(LARGE('貼_ばれいしょ(市町村別・公表資料)'!$Z$16:$Z$194,'貼_ばれいしょ(市町村別・公表資料)'!$L53),NA())</f>
        <v>3710</v>
      </c>
      <c r="AE367" t="e">
        <f>IFERROR(LARGE('貼_なたね(市町村別・e-stat)'!E$9:E$187,'貼_なたね(市町村別・e-stat)'!$A46),NA())</f>
        <v>#N/A</v>
      </c>
      <c r="AF367" t="e">
        <f>IFERROR(LARGE('貼_なたね(市町村別・e-stat)'!I$9:I$187,'貼_なたね(市町村別・e-stat)'!$A46),NA())</f>
        <v>#N/A</v>
      </c>
      <c r="AG367" t="e">
        <f>IFERROR(LARGE('貼_なたね(市町村別・e-stat)'!F$9:F$187,'貼_なたね(市町村別・e-stat)'!$A46),NA())</f>
        <v>#N/A</v>
      </c>
    </row>
    <row r="368" spans="3:33">
      <c r="C368">
        <v>39</v>
      </c>
      <c r="D368">
        <f>IFERROR(LARGE('貼_耕地面積(市町村別・e-stat)'!E$9:E$187,'貼_耕地面積(市町村別・e-stat)'!$A47),NA())</f>
        <v>10200</v>
      </c>
      <c r="E368">
        <f>IFERROR(LARGE('貼_耕地面積(市町村別・e-stat)'!F$9:F$187,'貼_耕地面積(市町村別・e-stat)'!$A47),NA())</f>
        <v>2340</v>
      </c>
      <c r="F368">
        <f>IFERROR(LARGE('貼_耕地面積(市町村別・e-stat)'!H$9:H$187,'貼_耕地面積(市町村別・e-stat)'!$A47),NA())</f>
        <v>8980</v>
      </c>
      <c r="G368">
        <f>IFERROR(LARGE('貼_水稲(市町村別・e-stat)'!E$9:E$187,'貼_水稲(市町村別・e-stat)'!$A47),NA())</f>
        <v>888</v>
      </c>
      <c r="H368">
        <f>IFERROR(LARGE('貼_水稲(市町村別・e-stat)'!G$9:G$187,'貼_水稲(市町村別・e-stat)'!$A47),NA())</f>
        <v>5280</v>
      </c>
      <c r="I368">
        <f>IFERROR(LARGE('貼_水稲(市町村別・e-stat)'!F$9:F$187,'貼_水稲(市町村別・e-stat)'!$A47),NA())</f>
        <v>579</v>
      </c>
      <c r="J368">
        <f>IFERROR(LARGE('貼_小麦(市町村別・e-stat)'!E$9:E$187,'貼_小麦(市町村別・e-stat)'!$A47),NA())</f>
        <v>1070</v>
      </c>
      <c r="K368">
        <f>IFERROR(LARGE('貼_小麦(市町村別・e-stat)'!I$9:I$187,'貼_小麦(市町村別・e-stat)'!$A47),NA())</f>
        <v>4990</v>
      </c>
      <c r="L368">
        <f>IFERROR(LARGE('貼_小麦(市町村別・e-stat)'!F$9:F$187,'貼_小麦(市町村別・e-stat)'!$A47),NA())</f>
        <v>529</v>
      </c>
      <c r="M368">
        <f>IFERROR(LARGE('貼_小麦(市町村別・公表資料)'!BA$38:BA$216,'貼_小麦(市町村別・公表資料)'!$AG76),NA())</f>
        <v>875</v>
      </c>
      <c r="N368">
        <f>IFERROR(LARGE('貼_小麦(市町村別・公表資料)'!BG$38:BG$216,'貼_小麦(市町村別・公表資料)'!$AG76),NA())</f>
        <v>4350</v>
      </c>
      <c r="O368">
        <f>IFERROR(LARGE('貼_小麦(市町村別・公表資料)'!BM$38:BM$216,'貼_小麦(市町村別・公表資料)'!$AG76),NA())</f>
        <v>561</v>
      </c>
      <c r="P368">
        <f>IFERROR(LARGE('貼_小麦(市町村別・公表資料)'!BS$38:BS$216,'貼_小麦(市町村別・公表資料)'!$AG76),NA())</f>
        <v>142</v>
      </c>
      <c r="Q368">
        <f>IFERROR(LARGE('貼_小麦(市町村別・公表資料)'!BY$38:BY$216,'貼_小麦(市町村別・公表資料)'!$AG76),NA())</f>
        <v>473</v>
      </c>
      <c r="R368">
        <f>IFERROR(LARGE('貼_小麦(市町村別・公表資料)'!CE$38:CE$216,'貼_小麦(市町村別・公表資料)'!$AG76),NA())</f>
        <v>353</v>
      </c>
      <c r="S368">
        <f>IFERROR(LARGE('貼_大豆(市町村別・e-stat)'!D$9:D$187,'貼_大豆(市町村別・e-stat)'!$A47),NA())</f>
        <v>402</v>
      </c>
      <c r="T368">
        <f>IFERROR(LARGE('貼_大豆(市町村別・e-stat)'!H$9:H$187,'貼_大豆(市町村別・e-stat)'!$A47),NA())</f>
        <v>1180</v>
      </c>
      <c r="U368">
        <f>IFERROR(LARGE('貼_大豆(市町村別・e-stat)'!E$9:E$187,'貼_大豆(市町村別・e-stat)'!$A47),NA())</f>
        <v>288</v>
      </c>
      <c r="V368">
        <f>IFERROR(LARGE('貼_てんさい(市町村別・e-stat)'!E$9:E$187,'貼_大豆(市町村別・e-stat)'!$A47),NA())</f>
        <v>217</v>
      </c>
      <c r="W368">
        <f>IFERROR(LARGE('貼_てんさい(市町村別・e-stat)'!I$9:I$187,'貼_大豆(市町村別・e-stat)'!$A47),NA())</f>
        <v>15100</v>
      </c>
      <c r="X368">
        <f>IFERROR(LARGE('貼_てんさい(市町村別・e-stat)'!F$9:F$187,'貼_大豆(市町村別・e-stat)'!$A47),NA())</f>
        <v>6920</v>
      </c>
      <c r="Y368">
        <f>IFERROR(LARGE('貼_そば(市町村別・e-stat)'!E$9:E$187,'貼_そば(市町村別・e-stat)'!$A47),NA())</f>
        <v>161</v>
      </c>
      <c r="Z368">
        <f>IFERROR(LARGE('貼_そば(市町村別・e-stat)'!I$9:I$187,'貼_そば(市町村別・e-stat)'!$A47),NA())</f>
        <v>120</v>
      </c>
      <c r="AA368">
        <f>IFERROR(LARGE('貼_そば(市町村別・e-stat)'!F$9:F$187,'貼_そば(市町村別・e-stat)'!$A47),NA())</f>
        <v>66</v>
      </c>
      <c r="AB368">
        <f>IFERROR(LARGE('貼_ばれいしょ(市町村別・公表資料)'!$N$16:$N$194,'貼_ばれいしょ(市町村別・公表資料)'!$L54),NA())</f>
        <v>245</v>
      </c>
      <c r="AC368">
        <f>IFERROR(LARGE('貼_ばれいしょ(市町村別・公表資料)'!$T$16:$T$194,'貼_ばれいしょ(市町村別・公表資料)'!$L54),NA())</f>
        <v>8770</v>
      </c>
      <c r="AD368">
        <f>IFERROR(LARGE('貼_ばれいしょ(市町村別・公表資料)'!$Z$16:$Z$194,'貼_ばれいしょ(市町村別・公表資料)'!$L54),NA())</f>
        <v>3710</v>
      </c>
      <c r="AE368" t="e">
        <f>IFERROR(LARGE('貼_なたね(市町村別・e-stat)'!E$9:E$187,'貼_なたね(市町村別・e-stat)'!$A47),NA())</f>
        <v>#N/A</v>
      </c>
      <c r="AF368" t="e">
        <f>IFERROR(LARGE('貼_なたね(市町村別・e-stat)'!I$9:I$187,'貼_なたね(市町村別・e-stat)'!$A47),NA())</f>
        <v>#N/A</v>
      </c>
      <c r="AG368" t="e">
        <f>IFERROR(LARGE('貼_なたね(市町村別・e-stat)'!F$9:F$187,'貼_なたね(市町村別・e-stat)'!$A47),NA())</f>
        <v>#N/A</v>
      </c>
    </row>
    <row r="369" spans="3:33">
      <c r="C369">
        <v>40</v>
      </c>
      <c r="D369">
        <f>IFERROR(LARGE('貼_耕地面積(市町村別・e-stat)'!E$9:E$187,'貼_耕地面積(市町村別・e-stat)'!$A48),NA())</f>
        <v>9970</v>
      </c>
      <c r="E369">
        <f>IFERROR(LARGE('貼_耕地面積(市町村別・e-stat)'!F$9:F$187,'貼_耕地面積(市町村別・e-stat)'!$A48),NA())</f>
        <v>2330</v>
      </c>
      <c r="F369">
        <f>IFERROR(LARGE('貼_耕地面積(市町村別・e-stat)'!H$9:H$187,'貼_耕地面積(市町村別・e-stat)'!$A48),NA())</f>
        <v>8420</v>
      </c>
      <c r="G369">
        <f>IFERROR(LARGE('貼_水稲(市町村別・e-stat)'!E$9:E$187,'貼_水稲(市町村別・e-stat)'!$A48),NA())</f>
        <v>880</v>
      </c>
      <c r="H369">
        <f>IFERROR(LARGE('貼_水稲(市町村別・e-stat)'!G$9:G$187,'貼_水稲(市町村別・e-stat)'!$A48),NA())</f>
        <v>5040</v>
      </c>
      <c r="I369">
        <f>IFERROR(LARGE('貼_水稲(市町村別・e-stat)'!F$9:F$187,'貼_水稲(市町村別・e-stat)'!$A48),NA())</f>
        <v>577</v>
      </c>
      <c r="J369">
        <f>IFERROR(LARGE('貼_小麦(市町村別・e-stat)'!E$9:E$187,'貼_小麦(市町村別・e-stat)'!$A48),NA())</f>
        <v>976</v>
      </c>
      <c r="K369">
        <f>IFERROR(LARGE('貼_小麦(市町村別・e-stat)'!I$9:I$187,'貼_小麦(市町村別・e-stat)'!$A48),NA())</f>
        <v>4850</v>
      </c>
      <c r="L369">
        <f>IFERROR(LARGE('貼_小麦(市町村別・e-stat)'!F$9:F$187,'貼_小麦(市町村別・e-stat)'!$A48),NA())</f>
        <v>528</v>
      </c>
      <c r="M369">
        <f>IFERROR(LARGE('貼_小麦(市町村別・公表資料)'!BA$38:BA$216,'貼_小麦(市町村別・公表資料)'!$AG77),NA())</f>
        <v>831</v>
      </c>
      <c r="N369">
        <f>IFERROR(LARGE('貼_小麦(市町村別・公表資料)'!BG$38:BG$216,'貼_小麦(市町村別・公表資料)'!$AG77),NA())</f>
        <v>4240</v>
      </c>
      <c r="O369">
        <f>IFERROR(LARGE('貼_小麦(市町村別・公表資料)'!BM$38:BM$216,'貼_小麦(市町村別・公表資料)'!$AG77),NA())</f>
        <v>560</v>
      </c>
      <c r="P369">
        <f>IFERROR(LARGE('貼_小麦(市町村別・公表資料)'!BS$38:BS$216,'貼_小麦(市町村別・公表資料)'!$AG77),NA())</f>
        <v>133</v>
      </c>
      <c r="Q369">
        <f>IFERROR(LARGE('貼_小麦(市町村別・公表資料)'!BY$38:BY$216,'貼_小麦(市町村別・公表資料)'!$AG77),NA())</f>
        <v>472</v>
      </c>
      <c r="R369">
        <f>IFERROR(LARGE('貼_小麦(市町村別・公表資料)'!CE$38:CE$216,'貼_小麦(市町村別・公表資料)'!$AG77),NA())</f>
        <v>351</v>
      </c>
      <c r="S369">
        <f>IFERROR(LARGE('貼_大豆(市町村別・e-stat)'!D$9:D$187,'貼_大豆(市町村別・e-stat)'!$A48),NA())</f>
        <v>396</v>
      </c>
      <c r="T369">
        <f>IFERROR(LARGE('貼_大豆(市町村別・e-stat)'!H$9:H$187,'貼_大豆(市町村別・e-stat)'!$A48),NA())</f>
        <v>1060</v>
      </c>
      <c r="U369">
        <f>IFERROR(LARGE('貼_大豆(市町村別・e-stat)'!E$9:E$187,'貼_大豆(市町村別・e-stat)'!$A48),NA())</f>
        <v>287</v>
      </c>
      <c r="V369">
        <f>IFERROR(LARGE('貼_てんさい(市町村別・e-stat)'!E$9:E$187,'貼_大豆(市町村別・e-stat)'!$A48),NA())</f>
        <v>214</v>
      </c>
      <c r="W369">
        <f>IFERROR(LARGE('貼_てんさい(市町村別・e-stat)'!I$9:I$187,'貼_大豆(市町村別・e-stat)'!$A48),NA())</f>
        <v>14500</v>
      </c>
      <c r="X369">
        <f>IFERROR(LARGE('貼_てんさい(市町村別・e-stat)'!F$9:F$187,'貼_大豆(市町村別・e-stat)'!$A48),NA())</f>
        <v>6890</v>
      </c>
      <c r="Y369">
        <f>IFERROR(LARGE('貼_そば(市町村別・e-stat)'!E$9:E$187,'貼_そば(市町村別・e-stat)'!$A48),NA())</f>
        <v>159</v>
      </c>
      <c r="Z369">
        <f>IFERROR(LARGE('貼_そば(市町村別・e-stat)'!I$9:I$187,'貼_そば(市町村別・e-stat)'!$A48),NA())</f>
        <v>118</v>
      </c>
      <c r="AA369">
        <f>IFERROR(LARGE('貼_そば(市町村別・e-stat)'!F$9:F$187,'貼_そば(市町村別・e-stat)'!$A48),NA())</f>
        <v>63</v>
      </c>
      <c r="AB369">
        <f>IFERROR(LARGE('貼_ばれいしょ(市町村別・公表資料)'!$N$16:$N$194,'貼_ばれいしょ(市町村別・公表資料)'!$L55),NA())</f>
        <v>232</v>
      </c>
      <c r="AC369">
        <f>IFERROR(LARGE('貼_ばれいしょ(市町村別・公表資料)'!$T$16:$T$194,'貼_ばれいしょ(市町村別・公表資料)'!$L55),NA())</f>
        <v>8250</v>
      </c>
      <c r="AD369">
        <f>IFERROR(LARGE('貼_ばれいしょ(市町村別・公表資料)'!$Z$16:$Z$194,'貼_ばれいしょ(市町村別・公表資料)'!$L55),NA())</f>
        <v>3670</v>
      </c>
      <c r="AE369" t="e">
        <f>IFERROR(LARGE('貼_なたね(市町村別・e-stat)'!E$9:E$187,'貼_なたね(市町村別・e-stat)'!$A48),NA())</f>
        <v>#N/A</v>
      </c>
      <c r="AF369" t="e">
        <f>IFERROR(LARGE('貼_なたね(市町村別・e-stat)'!I$9:I$187,'貼_なたね(市町村別・e-stat)'!$A48),NA())</f>
        <v>#N/A</v>
      </c>
      <c r="AG369" t="e">
        <f>IFERROR(LARGE('貼_なたね(市町村別・e-stat)'!F$9:F$187,'貼_なたね(市町村別・e-stat)'!$A48),NA())</f>
        <v>#N/A</v>
      </c>
    </row>
    <row r="370" spans="3:33">
      <c r="C370">
        <v>41</v>
      </c>
      <c r="D370">
        <f>IFERROR(LARGE('貼_耕地面積(市町村別・e-stat)'!E$9:E$187,'貼_耕地面積(市町村別・e-stat)'!$A49),NA())</f>
        <v>9910</v>
      </c>
      <c r="E370">
        <f>IFERROR(LARGE('貼_耕地面積(市町村別・e-stat)'!F$9:F$187,'貼_耕地面積(市町村別・e-stat)'!$A49),NA())</f>
        <v>2250</v>
      </c>
      <c r="F370">
        <f>IFERROR(LARGE('貼_耕地面積(市町村別・e-stat)'!H$9:H$187,'貼_耕地面積(市町村別・e-stat)'!$A49),NA())</f>
        <v>8370</v>
      </c>
      <c r="G370">
        <f>IFERROR(LARGE('貼_水稲(市町村別・e-stat)'!E$9:E$187,'貼_水稲(市町村別・e-stat)'!$A49),NA())</f>
        <v>858</v>
      </c>
      <c r="H370">
        <f>IFERROR(LARGE('貼_水稲(市町村別・e-stat)'!G$9:G$187,'貼_水稲(市町村別・e-stat)'!$A49),NA())</f>
        <v>4930</v>
      </c>
      <c r="I370">
        <f>IFERROR(LARGE('貼_水稲(市町村別・e-stat)'!F$9:F$187,'貼_水稲(市町村別・e-stat)'!$A49),NA())</f>
        <v>576</v>
      </c>
      <c r="J370">
        <f>IFERROR(LARGE('貼_小麦(市町村別・e-stat)'!E$9:E$187,'貼_小麦(市町村別・e-stat)'!$A49),NA())</f>
        <v>942</v>
      </c>
      <c r="K370">
        <f>IFERROR(LARGE('貼_小麦(市町村別・e-stat)'!I$9:I$187,'貼_小麦(市町村別・e-stat)'!$A49),NA())</f>
        <v>4690</v>
      </c>
      <c r="L370">
        <f>IFERROR(LARGE('貼_小麦(市町村別・e-stat)'!F$9:F$187,'貼_小麦(市町村別・e-stat)'!$A49),NA())</f>
        <v>526</v>
      </c>
      <c r="M370">
        <f>IFERROR(LARGE('貼_小麦(市町村別・公表資料)'!BA$38:BA$216,'貼_小麦(市町村別・公表資料)'!$AG78),NA())</f>
        <v>777</v>
      </c>
      <c r="N370">
        <f>IFERROR(LARGE('貼_小麦(市町村別・公表資料)'!BG$38:BG$216,'貼_小麦(市町村別・公表資料)'!$AG78),NA())</f>
        <v>4190</v>
      </c>
      <c r="O370">
        <f>IFERROR(LARGE('貼_小麦(市町村別・公表資料)'!BM$38:BM$216,'貼_小麦(市町村別・公表資料)'!$AG78),NA())</f>
        <v>559</v>
      </c>
      <c r="P370">
        <f>IFERROR(LARGE('貼_小麦(市町村別・公表資料)'!BS$38:BS$216,'貼_小麦(市町村別・公表資料)'!$AG78),NA())</f>
        <v>124</v>
      </c>
      <c r="Q370">
        <f>IFERROR(LARGE('貼_小麦(市町村別・公表資料)'!BY$38:BY$216,'貼_小麦(市町村別・公表資料)'!$AG78),NA())</f>
        <v>386</v>
      </c>
      <c r="R370">
        <f>IFERROR(LARGE('貼_小麦(市町村別・公表資料)'!CE$38:CE$216,'貼_小麦(市町村別・公表資料)'!$AG78),NA())</f>
        <v>350</v>
      </c>
      <c r="S370">
        <f>IFERROR(LARGE('貼_大豆(市町村別・e-stat)'!D$9:D$187,'貼_大豆(市町村別・e-stat)'!$A49),NA())</f>
        <v>391</v>
      </c>
      <c r="T370">
        <f>IFERROR(LARGE('貼_大豆(市町村別・e-stat)'!H$9:H$187,'貼_大豆(市町村別・e-stat)'!$A49),NA())</f>
        <v>1050</v>
      </c>
      <c r="U370">
        <f>IFERROR(LARGE('貼_大豆(市町村別・e-stat)'!E$9:E$187,'貼_大豆(市町村別・e-stat)'!$A49),NA())</f>
        <v>287</v>
      </c>
      <c r="V370">
        <f>IFERROR(LARGE('貼_てんさい(市町村別・e-stat)'!E$9:E$187,'貼_大豆(市町村別・e-stat)'!$A49),NA())</f>
        <v>207</v>
      </c>
      <c r="W370">
        <f>IFERROR(LARGE('貼_てんさい(市町村別・e-stat)'!I$9:I$187,'貼_大豆(市町村別・e-stat)'!$A49),NA())</f>
        <v>14200</v>
      </c>
      <c r="X370">
        <f>IFERROR(LARGE('貼_てんさい(市町村別・e-stat)'!F$9:F$187,'貼_大豆(市町村別・e-stat)'!$A49),NA())</f>
        <v>6870</v>
      </c>
      <c r="Y370">
        <f>IFERROR(LARGE('貼_そば(市町村別・e-stat)'!E$9:E$187,'貼_そば(市町村別・e-stat)'!$A49),NA())</f>
        <v>156</v>
      </c>
      <c r="Z370">
        <f>IFERROR(LARGE('貼_そば(市町村別・e-stat)'!I$9:I$187,'貼_そば(市町村別・e-stat)'!$A49),NA())</f>
        <v>113</v>
      </c>
      <c r="AA370">
        <f>IFERROR(LARGE('貼_そば(市町村別・e-stat)'!F$9:F$187,'貼_そば(市町村別・e-stat)'!$A49),NA())</f>
        <v>63</v>
      </c>
      <c r="AB370">
        <f>IFERROR(LARGE('貼_ばれいしょ(市町村別・公表資料)'!$N$16:$N$194,'貼_ばれいしょ(市町村別・公表資料)'!$L56),NA())</f>
        <v>228</v>
      </c>
      <c r="AC370">
        <f>IFERROR(LARGE('貼_ばれいしょ(市町村別・公表資料)'!$T$16:$T$194,'貼_ばれいしょ(市町村別・公表資料)'!$L56),NA())</f>
        <v>7780</v>
      </c>
      <c r="AD370">
        <f>IFERROR(LARGE('貼_ばれいしょ(市町村別・公表資料)'!$Z$16:$Z$194,'貼_ばれいしょ(市町村別・公表資料)'!$L56),NA())</f>
        <v>3670</v>
      </c>
      <c r="AE370" t="e">
        <f>IFERROR(LARGE('貼_なたね(市町村別・e-stat)'!E$9:E$187,'貼_なたね(市町村別・e-stat)'!$A49),NA())</f>
        <v>#N/A</v>
      </c>
      <c r="AF370" t="e">
        <f>IFERROR(LARGE('貼_なたね(市町村別・e-stat)'!I$9:I$187,'貼_なたね(市町村別・e-stat)'!$A49),NA())</f>
        <v>#N/A</v>
      </c>
      <c r="AG370" t="e">
        <f>IFERROR(LARGE('貼_なたね(市町村別・e-stat)'!F$9:F$187,'貼_なたね(市町村別・e-stat)'!$A49),NA())</f>
        <v>#N/A</v>
      </c>
    </row>
    <row r="371" spans="3:33">
      <c r="C371">
        <v>42</v>
      </c>
      <c r="D371">
        <f>IFERROR(LARGE('貼_耕地面積(市町村別・e-stat)'!E$9:E$187,'貼_耕地面積(市町村別・e-stat)'!$A50),NA())</f>
        <v>9510</v>
      </c>
      <c r="E371">
        <f>IFERROR(LARGE('貼_耕地面積(市町村別・e-stat)'!F$9:F$187,'貼_耕地面積(市町村別・e-stat)'!$A50),NA())</f>
        <v>2250</v>
      </c>
      <c r="F371">
        <f>IFERROR(LARGE('貼_耕地面積(市町村別・e-stat)'!H$9:H$187,'貼_耕地面積(市町村別・e-stat)'!$A50),NA())</f>
        <v>8110</v>
      </c>
      <c r="G371">
        <f>IFERROR(LARGE('貼_水稲(市町村別・e-stat)'!E$9:E$187,'貼_水稲(市町村別・e-stat)'!$A50),NA())</f>
        <v>854</v>
      </c>
      <c r="H371">
        <f>IFERROR(LARGE('貼_水稲(市町村別・e-stat)'!G$9:G$187,'貼_水稲(市町村別・e-stat)'!$A50),NA())</f>
        <v>4690</v>
      </c>
      <c r="I371">
        <f>IFERROR(LARGE('貼_水稲(市町村別・e-stat)'!F$9:F$187,'貼_水稲(市町村別・e-stat)'!$A50),NA())</f>
        <v>575</v>
      </c>
      <c r="J371">
        <f>IFERROR(LARGE('貼_小麦(市町村別・e-stat)'!E$9:E$187,'貼_小麦(市町村別・e-stat)'!$A50),NA())</f>
        <v>880</v>
      </c>
      <c r="K371">
        <f>IFERROR(LARGE('貼_小麦(市町村別・e-stat)'!I$9:I$187,'貼_小麦(市町村別・e-stat)'!$A50),NA())</f>
        <v>4350</v>
      </c>
      <c r="L371">
        <f>IFERROR(LARGE('貼_小麦(市町村別・e-stat)'!F$9:F$187,'貼_小麦(市町村別・e-stat)'!$A50),NA())</f>
        <v>523</v>
      </c>
      <c r="M371">
        <f>IFERROR(LARGE('貼_小麦(市町村別・公表資料)'!BA$38:BA$216,'貼_小麦(市町村別・公表資料)'!$AG79),NA())</f>
        <v>729</v>
      </c>
      <c r="N371">
        <f>IFERROR(LARGE('貼_小麦(市町村別・公表資料)'!BG$38:BG$216,'貼_小麦(市町村別・公表資料)'!$AG79),NA())</f>
        <v>4170</v>
      </c>
      <c r="O371">
        <f>IFERROR(LARGE('貼_小麦(市町村別・公表資料)'!BM$38:BM$216,'貼_小麦(市町村別・公表資料)'!$AG79),NA())</f>
        <v>552</v>
      </c>
      <c r="P371">
        <f>IFERROR(LARGE('貼_小麦(市町村別・公表資料)'!BS$38:BS$216,'貼_小麦(市町村別・公表資料)'!$AG79),NA())</f>
        <v>121</v>
      </c>
      <c r="Q371">
        <f>IFERROR(LARGE('貼_小麦(市町村別・公表資料)'!BY$38:BY$216,'貼_小麦(市町村別・公表資料)'!$AG79),NA())</f>
        <v>350</v>
      </c>
      <c r="R371">
        <f>IFERROR(LARGE('貼_小麦(市町村別・公表資料)'!CE$38:CE$216,'貼_小麦(市町村別・公表資料)'!$AG79),NA())</f>
        <v>348</v>
      </c>
      <c r="S371">
        <f>IFERROR(LARGE('貼_大豆(市町村別・e-stat)'!D$9:D$187,'貼_大豆(市町村別・e-stat)'!$A50),NA())</f>
        <v>387</v>
      </c>
      <c r="T371">
        <f>IFERROR(LARGE('貼_大豆(市町村別・e-stat)'!H$9:H$187,'貼_大豆(市町村別・e-stat)'!$A50),NA())</f>
        <v>1040</v>
      </c>
      <c r="U371">
        <f>IFERROR(LARGE('貼_大豆(市町村別・e-stat)'!E$9:E$187,'貼_大豆(市町村別・e-stat)'!$A50),NA())</f>
        <v>286</v>
      </c>
      <c r="V371">
        <f>IFERROR(LARGE('貼_てんさい(市町村別・e-stat)'!E$9:E$187,'貼_大豆(市町村別・e-stat)'!$A50),NA())</f>
        <v>198</v>
      </c>
      <c r="W371">
        <f>IFERROR(LARGE('貼_てんさい(市町村別・e-stat)'!I$9:I$187,'貼_大豆(市町村別・e-stat)'!$A50),NA())</f>
        <v>14000</v>
      </c>
      <c r="X371">
        <f>IFERROR(LARGE('貼_てんさい(市町村別・e-stat)'!F$9:F$187,'貼_大豆(市町村別・e-stat)'!$A50),NA())</f>
        <v>6810</v>
      </c>
      <c r="Y371">
        <f>IFERROR(LARGE('貼_そば(市町村別・e-stat)'!E$9:E$187,'貼_そば(市町村別・e-stat)'!$A50),NA())</f>
        <v>151</v>
      </c>
      <c r="Z371">
        <f>IFERROR(LARGE('貼_そば(市町村別・e-stat)'!I$9:I$187,'貼_そば(市町村別・e-stat)'!$A50),NA())</f>
        <v>109</v>
      </c>
      <c r="AA371">
        <f>IFERROR(LARGE('貼_そば(市町村別・e-stat)'!F$9:F$187,'貼_そば(市町村別・e-stat)'!$A50),NA())</f>
        <v>63</v>
      </c>
      <c r="AB371">
        <f>IFERROR(LARGE('貼_ばれいしょ(市町村別・公表資料)'!$N$16:$N$194,'貼_ばれいしょ(市町村別・公表資料)'!$L57),NA())</f>
        <v>228</v>
      </c>
      <c r="AC371">
        <f>IFERROR(LARGE('貼_ばれいしょ(市町村別・公表資料)'!$T$16:$T$194,'貼_ばれいしょ(市町村別・公表資料)'!$L57),NA())</f>
        <v>7770</v>
      </c>
      <c r="AD371">
        <f>IFERROR(LARGE('貼_ばれいしょ(市町村別・公表資料)'!$Z$16:$Z$194,'貼_ばれいしょ(市町村別・公表資料)'!$L57),NA())</f>
        <v>3660</v>
      </c>
      <c r="AE371" t="e">
        <f>IFERROR(LARGE('貼_なたね(市町村別・e-stat)'!E$9:E$187,'貼_なたね(市町村別・e-stat)'!$A50),NA())</f>
        <v>#N/A</v>
      </c>
      <c r="AF371" t="e">
        <f>IFERROR(LARGE('貼_なたね(市町村別・e-stat)'!I$9:I$187,'貼_なたね(市町村別・e-stat)'!$A50),NA())</f>
        <v>#N/A</v>
      </c>
      <c r="AG371" t="e">
        <f>IFERROR(LARGE('貼_なたね(市町村別・e-stat)'!F$9:F$187,'貼_なたね(市町村別・e-stat)'!$A50),NA())</f>
        <v>#N/A</v>
      </c>
    </row>
    <row r="372" spans="3:33">
      <c r="C372">
        <v>43</v>
      </c>
      <c r="D372">
        <f>IFERROR(LARGE('貼_耕地面積(市町村別・e-stat)'!E$9:E$187,'貼_耕地面積(市町村別・e-stat)'!$A51),NA())</f>
        <v>9430</v>
      </c>
      <c r="E372">
        <f>IFERROR(LARGE('貼_耕地面積(市町村別・e-stat)'!F$9:F$187,'貼_耕地面積(市町村別・e-stat)'!$A51),NA())</f>
        <v>1970</v>
      </c>
      <c r="F372">
        <f>IFERROR(LARGE('貼_耕地面積(市町村別・e-stat)'!H$9:H$187,'貼_耕地面積(市町村別・e-stat)'!$A51),NA())</f>
        <v>7810</v>
      </c>
      <c r="G372">
        <f>IFERROR(LARGE('貼_水稲(市町村別・e-stat)'!E$9:E$187,'貼_水稲(市町村別・e-stat)'!$A51),NA())</f>
        <v>753</v>
      </c>
      <c r="H372">
        <f>IFERROR(LARGE('貼_水稲(市町村別・e-stat)'!G$9:G$187,'貼_水稲(市町村別・e-stat)'!$A51),NA())</f>
        <v>4550</v>
      </c>
      <c r="I372">
        <f>IFERROR(LARGE('貼_水稲(市町村別・e-stat)'!F$9:F$187,'貼_水稲(市町村別・e-stat)'!$A51),NA())</f>
        <v>571</v>
      </c>
      <c r="J372">
        <f>IFERROR(LARGE('貼_小麦(市町村別・e-stat)'!E$9:E$187,'貼_小麦(市町村別・e-stat)'!$A51),NA())</f>
        <v>853</v>
      </c>
      <c r="K372">
        <f>IFERROR(LARGE('貼_小麦(市町村別・e-stat)'!I$9:I$187,'貼_小麦(市町村別・e-stat)'!$A51),NA())</f>
        <v>4240</v>
      </c>
      <c r="L372">
        <f>IFERROR(LARGE('貼_小麦(市町村別・e-stat)'!F$9:F$187,'貼_小麦(市町村別・e-stat)'!$A51),NA())</f>
        <v>518</v>
      </c>
      <c r="M372">
        <f>IFERROR(LARGE('貼_小麦(市町村別・公表資料)'!BA$38:BA$216,'貼_小麦(市町村別・公表資料)'!$AG80),NA())</f>
        <v>700</v>
      </c>
      <c r="N372">
        <f>IFERROR(LARGE('貼_小麦(市町村別・公表資料)'!BG$38:BG$216,'貼_小麦(市町村別・公表資料)'!$AG80),NA())</f>
        <v>3930</v>
      </c>
      <c r="O372">
        <f>IFERROR(LARGE('貼_小麦(市町村別・公表資料)'!BM$38:BM$216,'貼_小麦(市町村別・公表資料)'!$AG80),NA())</f>
        <v>551</v>
      </c>
      <c r="P372">
        <f>IFERROR(LARGE('貼_小麦(市町村別・公表資料)'!BS$38:BS$216,'貼_小麦(市町村別・公表資料)'!$AG80),NA())</f>
        <v>119</v>
      </c>
      <c r="Q372">
        <f>IFERROR(LARGE('貼_小麦(市町村別・公表資料)'!BY$38:BY$216,'貼_小麦(市町村別・公表資料)'!$AG80),NA())</f>
        <v>344</v>
      </c>
      <c r="R372">
        <f>IFERROR(LARGE('貼_小麦(市町村別・公表資料)'!CE$38:CE$216,'貼_小麦(市町村別・公表資料)'!$AG80),NA())</f>
        <v>329</v>
      </c>
      <c r="S372">
        <f>IFERROR(LARGE('貼_大豆(市町村別・e-stat)'!D$9:D$187,'貼_大豆(市町村別・e-stat)'!$A51),NA())</f>
        <v>381</v>
      </c>
      <c r="T372">
        <f>IFERROR(LARGE('貼_大豆(市町村別・e-stat)'!H$9:H$187,'貼_大豆(市町村別・e-stat)'!$A51),NA())</f>
        <v>1010</v>
      </c>
      <c r="U372">
        <f>IFERROR(LARGE('貼_大豆(市町村別・e-stat)'!E$9:E$187,'貼_大豆(市町村別・e-stat)'!$A51),NA())</f>
        <v>284</v>
      </c>
      <c r="V372">
        <f>IFERROR(LARGE('貼_てんさい(市町村別・e-stat)'!E$9:E$187,'貼_大豆(市町村別・e-stat)'!$A51),NA())</f>
        <v>196</v>
      </c>
      <c r="W372">
        <f>IFERROR(LARGE('貼_てんさい(市町村別・e-stat)'!I$9:I$187,'貼_大豆(市町村別・e-stat)'!$A51),NA())</f>
        <v>13400</v>
      </c>
      <c r="X372">
        <f>IFERROR(LARGE('貼_てんさい(市町村別・e-stat)'!F$9:F$187,'貼_大豆(市町村別・e-stat)'!$A51),NA())</f>
        <v>6790</v>
      </c>
      <c r="Y372">
        <f>IFERROR(LARGE('貼_そば(市町村別・e-stat)'!E$9:E$187,'貼_そば(市町村別・e-stat)'!$A51),NA())</f>
        <v>149</v>
      </c>
      <c r="Z372">
        <f>IFERROR(LARGE('貼_そば(市町村別・e-stat)'!I$9:I$187,'貼_そば(市町村別・e-stat)'!$A51),NA())</f>
        <v>96</v>
      </c>
      <c r="AA372">
        <f>IFERROR(LARGE('貼_そば(市町村別・e-stat)'!F$9:F$187,'貼_そば(市町村別・e-stat)'!$A51),NA())</f>
        <v>62</v>
      </c>
      <c r="AB372">
        <f>IFERROR(LARGE('貼_ばれいしょ(市町村別・公表資料)'!$N$16:$N$194,'貼_ばれいしょ(市町村別・公表資料)'!$L58),NA())</f>
        <v>189</v>
      </c>
      <c r="AC372">
        <f>IFERROR(LARGE('貼_ばれいしょ(市町村別・公表資料)'!$T$16:$T$194,'貼_ばれいしょ(市町村別・公表資料)'!$L58),NA())</f>
        <v>7700</v>
      </c>
      <c r="AD372">
        <f>IFERROR(LARGE('貼_ばれいしょ(市町村別・公表資料)'!$Z$16:$Z$194,'貼_ばれいしょ(市町村別・公表資料)'!$L58),NA())</f>
        <v>3660</v>
      </c>
      <c r="AE372" t="e">
        <f>IFERROR(LARGE('貼_なたね(市町村別・e-stat)'!E$9:E$187,'貼_なたね(市町村別・e-stat)'!$A51),NA())</f>
        <v>#N/A</v>
      </c>
      <c r="AF372" t="e">
        <f>IFERROR(LARGE('貼_なたね(市町村別・e-stat)'!I$9:I$187,'貼_なたね(市町村別・e-stat)'!$A51),NA())</f>
        <v>#N/A</v>
      </c>
      <c r="AG372" t="e">
        <f>IFERROR(LARGE('貼_なたね(市町村別・e-stat)'!F$9:F$187,'貼_なたね(市町村別・e-stat)'!$A51),NA())</f>
        <v>#N/A</v>
      </c>
    </row>
    <row r="373" spans="3:33">
      <c r="C373">
        <v>44</v>
      </c>
      <c r="D373">
        <f>IFERROR(LARGE('貼_耕地面積(市町村別・e-stat)'!E$9:E$187,'貼_耕地面積(市町村別・e-stat)'!$A52),NA())</f>
        <v>9370</v>
      </c>
      <c r="E373">
        <f>IFERROR(LARGE('貼_耕地面積(市町村別・e-stat)'!F$9:F$187,'貼_耕地面積(市町村別・e-stat)'!$A52),NA())</f>
        <v>1910</v>
      </c>
      <c r="F373">
        <f>IFERROR(LARGE('貼_耕地面積(市町村別・e-stat)'!H$9:H$187,'貼_耕地面積(市町村別・e-stat)'!$A52),NA())</f>
        <v>7690</v>
      </c>
      <c r="G373">
        <f>IFERROR(LARGE('貼_水稲(市町村別・e-stat)'!E$9:E$187,'貼_水稲(市町村別・e-stat)'!$A52),NA())</f>
        <v>733</v>
      </c>
      <c r="H373">
        <f>IFERROR(LARGE('貼_水稲(市町村別・e-stat)'!G$9:G$187,'貼_水稲(市町村別・e-stat)'!$A52),NA())</f>
        <v>4520</v>
      </c>
      <c r="I373">
        <f>IFERROR(LARGE('貼_水稲(市町村別・e-stat)'!F$9:F$187,'貼_水稲(市町村別・e-stat)'!$A52),NA())</f>
        <v>570</v>
      </c>
      <c r="J373">
        <f>IFERROR(LARGE('貼_小麦(市町村別・e-stat)'!E$9:E$187,'貼_小麦(市町村別・e-stat)'!$A52),NA())</f>
        <v>831</v>
      </c>
      <c r="K373">
        <f>IFERROR(LARGE('貼_小麦(市町村別・e-stat)'!I$9:I$187,'貼_小麦(市町村別・e-stat)'!$A52),NA())</f>
        <v>4040</v>
      </c>
      <c r="L373">
        <f>IFERROR(LARGE('貼_小麦(市町村別・e-stat)'!F$9:F$187,'貼_小麦(市町村別・e-stat)'!$A52),NA())</f>
        <v>517</v>
      </c>
      <c r="M373">
        <f>IFERROR(LARGE('貼_小麦(市町村別・公表資料)'!BA$38:BA$216,'貼_小麦(市町村別・公表資料)'!$AG81),NA())</f>
        <v>669</v>
      </c>
      <c r="N373">
        <f>IFERROR(LARGE('貼_小麦(市町村別・公表資料)'!BG$38:BG$216,'貼_小麦(市町村別・公表資料)'!$AG81),NA())</f>
        <v>3430</v>
      </c>
      <c r="O373">
        <f>IFERROR(LARGE('貼_小麦(市町村別・公表資料)'!BM$38:BM$216,'貼_小麦(市町村別・公表資料)'!$AG81),NA())</f>
        <v>547</v>
      </c>
      <c r="P373">
        <f>IFERROR(LARGE('貼_小麦(市町村別・公表資料)'!BS$38:BS$216,'貼_小麦(市町村別・公表資料)'!$AG81),NA())</f>
        <v>114</v>
      </c>
      <c r="Q373">
        <f>IFERROR(LARGE('貼_小麦(市町村別・公表資料)'!BY$38:BY$216,'貼_小麦(市町村別・公表資料)'!$AG81),NA())</f>
        <v>340</v>
      </c>
      <c r="R373">
        <f>IFERROR(LARGE('貼_小麦(市町村別・公表資料)'!CE$38:CE$216,'貼_小麦(市町村別・公表資料)'!$AG81),NA())</f>
        <v>323</v>
      </c>
      <c r="S373">
        <f>IFERROR(LARGE('貼_大豆(市町村別・e-stat)'!D$9:D$187,'貼_大豆(市町村別・e-stat)'!$A52),NA())</f>
        <v>359</v>
      </c>
      <c r="T373">
        <f>IFERROR(LARGE('貼_大豆(市町村別・e-stat)'!H$9:H$187,'貼_大豆(市町村別・e-stat)'!$A52),NA())</f>
        <v>971</v>
      </c>
      <c r="U373">
        <f>IFERROR(LARGE('貼_大豆(市町村別・e-stat)'!E$9:E$187,'貼_大豆(市町村別・e-stat)'!$A52),NA())</f>
        <v>284</v>
      </c>
      <c r="V373">
        <f>IFERROR(LARGE('貼_てんさい(市町村別・e-stat)'!E$9:E$187,'貼_大豆(市町村別・e-stat)'!$A52),NA())</f>
        <v>194</v>
      </c>
      <c r="W373">
        <f>IFERROR(LARGE('貼_てんさい(市町村別・e-stat)'!I$9:I$187,'貼_大豆(市町村別・e-stat)'!$A52),NA())</f>
        <v>13200</v>
      </c>
      <c r="X373">
        <f>IFERROR(LARGE('貼_てんさい(市町村別・e-stat)'!F$9:F$187,'貼_大豆(市町村別・e-stat)'!$A52),NA())</f>
        <v>6750</v>
      </c>
      <c r="Y373">
        <f>IFERROR(LARGE('貼_そば(市町村別・e-stat)'!E$9:E$187,'貼_そば(市町村別・e-stat)'!$A52),NA())</f>
        <v>144</v>
      </c>
      <c r="Z373">
        <f>IFERROR(LARGE('貼_そば(市町村別・e-stat)'!I$9:I$187,'貼_そば(市町村別・e-stat)'!$A52),NA())</f>
        <v>91</v>
      </c>
      <c r="AA373">
        <f>IFERROR(LARGE('貼_そば(市町村別・e-stat)'!F$9:F$187,'貼_そば(市町村別・e-stat)'!$A52),NA())</f>
        <v>61</v>
      </c>
      <c r="AB373">
        <f>IFERROR(LARGE('貼_ばれいしょ(市町村別・公表資料)'!$N$16:$N$194,'貼_ばれいしょ(市町村別・公表資料)'!$L59),NA())</f>
        <v>187</v>
      </c>
      <c r="AC373">
        <f>IFERROR(LARGE('貼_ばれいしょ(市町村別・公表資料)'!$T$16:$T$194,'貼_ばれいしょ(市町村別・公表資料)'!$L59),NA())</f>
        <v>7070</v>
      </c>
      <c r="AD373">
        <f>IFERROR(LARGE('貼_ばれいしょ(市町村別・公表資料)'!$Z$16:$Z$194,'貼_ばれいしょ(市町村別・公表資料)'!$L59),NA())</f>
        <v>3640</v>
      </c>
      <c r="AE373" t="e">
        <f>IFERROR(LARGE('貼_なたね(市町村別・e-stat)'!E$9:E$187,'貼_なたね(市町村別・e-stat)'!$A52),NA())</f>
        <v>#N/A</v>
      </c>
      <c r="AF373" t="e">
        <f>IFERROR(LARGE('貼_なたね(市町村別・e-stat)'!I$9:I$187,'貼_なたね(市町村別・e-stat)'!$A52),NA())</f>
        <v>#N/A</v>
      </c>
      <c r="AG373" t="e">
        <f>IFERROR(LARGE('貼_なたね(市町村別・e-stat)'!F$9:F$187,'貼_なたね(市町村別・e-stat)'!$A52),NA())</f>
        <v>#N/A</v>
      </c>
    </row>
    <row r="374" spans="3:33">
      <c r="C374">
        <v>45</v>
      </c>
      <c r="D374">
        <f>IFERROR(LARGE('貼_耕地面積(市町村別・e-stat)'!E$9:E$187,'貼_耕地面積(市町村別・e-stat)'!$A53),NA())</f>
        <v>9360</v>
      </c>
      <c r="E374">
        <f>IFERROR(LARGE('貼_耕地面積(市町村別・e-stat)'!F$9:F$187,'貼_耕地面積(市町村別・e-stat)'!$A53),NA())</f>
        <v>1900</v>
      </c>
      <c r="F374">
        <f>IFERROR(LARGE('貼_耕地面積(市町村別・e-stat)'!H$9:H$187,'貼_耕地面積(市町村別・e-stat)'!$A53),NA())</f>
        <v>7470</v>
      </c>
      <c r="G374">
        <f>IFERROR(LARGE('貼_水稲(市町村別・e-stat)'!E$9:E$187,'貼_水稲(市町村別・e-stat)'!$A53),NA())</f>
        <v>677</v>
      </c>
      <c r="H374">
        <f>IFERROR(LARGE('貼_水稲(市町村別・e-stat)'!G$9:G$187,'貼_水稲(市町村別・e-stat)'!$A53),NA())</f>
        <v>3890</v>
      </c>
      <c r="I374">
        <f>IFERROR(LARGE('貼_水稲(市町村別・e-stat)'!F$9:F$187,'貼_水稲(市町村別・e-stat)'!$A53),NA())</f>
        <v>567</v>
      </c>
      <c r="J374">
        <f>IFERROR(LARGE('貼_小麦(市町村別・e-stat)'!E$9:E$187,'貼_小麦(市町村別・e-stat)'!$A53),NA())</f>
        <v>829</v>
      </c>
      <c r="K374">
        <f>IFERROR(LARGE('貼_小麦(市町村別・e-stat)'!I$9:I$187,'貼_小麦(市町村別・e-stat)'!$A53),NA())</f>
        <v>3970</v>
      </c>
      <c r="L374">
        <f>IFERROR(LARGE('貼_小麦(市町村別・e-stat)'!F$9:F$187,'貼_小麦(市町村別・e-stat)'!$A53),NA())</f>
        <v>508</v>
      </c>
      <c r="M374">
        <f>IFERROR(LARGE('貼_小麦(市町村別・公表資料)'!BA$38:BA$216,'貼_小麦(市町村別・公表資料)'!$AG82),NA())</f>
        <v>630</v>
      </c>
      <c r="N374">
        <f>IFERROR(LARGE('貼_小麦(市町村別・公表資料)'!BG$38:BG$216,'貼_小麦(市町村別・公表資料)'!$AG82),NA())</f>
        <v>3390</v>
      </c>
      <c r="O374">
        <f>IFERROR(LARGE('貼_小麦(市町村別・公表資料)'!BM$38:BM$216,'貼_小麦(市町村別・公表資料)'!$AG82),NA())</f>
        <v>546</v>
      </c>
      <c r="P374">
        <f>IFERROR(LARGE('貼_小麦(市町村別・公表資料)'!BS$38:BS$216,'貼_小麦(市町村別・公表資料)'!$AG82),NA())</f>
        <v>110</v>
      </c>
      <c r="Q374">
        <f>IFERROR(LARGE('貼_小麦(市町村別・公表資料)'!BY$38:BY$216,'貼_小麦(市町村別・公表資料)'!$AG82),NA())</f>
        <v>331</v>
      </c>
      <c r="R374">
        <f>IFERROR(LARGE('貼_小麦(市町村別・公表資料)'!CE$38:CE$216,'貼_小麦(市町村別・公表資料)'!$AG82),NA())</f>
        <v>321</v>
      </c>
      <c r="S374">
        <f>IFERROR(LARGE('貼_大豆(市町村別・e-stat)'!D$9:D$187,'貼_大豆(市町村別・e-stat)'!$A53),NA())</f>
        <v>344</v>
      </c>
      <c r="T374">
        <f>IFERROR(LARGE('貼_大豆(市町村別・e-stat)'!H$9:H$187,'貼_大豆(市町村別・e-stat)'!$A53),NA())</f>
        <v>925</v>
      </c>
      <c r="U374">
        <f>IFERROR(LARGE('貼_大豆(市町村別・e-stat)'!E$9:E$187,'貼_大豆(市町村別・e-stat)'!$A53),NA())</f>
        <v>284</v>
      </c>
      <c r="V374">
        <f>IFERROR(LARGE('貼_てんさい(市町村別・e-stat)'!E$9:E$187,'貼_大豆(市町村別・e-stat)'!$A53),NA())</f>
        <v>190</v>
      </c>
      <c r="W374">
        <f>IFERROR(LARGE('貼_てんさい(市町村別・e-stat)'!I$9:I$187,'貼_大豆(市町村別・e-stat)'!$A53),NA())</f>
        <v>13000</v>
      </c>
      <c r="X374">
        <f>IFERROR(LARGE('貼_てんさい(市町村別・e-stat)'!F$9:F$187,'貼_大豆(市町村別・e-stat)'!$A53),NA())</f>
        <v>6730</v>
      </c>
      <c r="Y374">
        <f>IFERROR(LARGE('貼_そば(市町村別・e-stat)'!E$9:E$187,'貼_そば(市町村別・e-stat)'!$A53),NA())</f>
        <v>135</v>
      </c>
      <c r="Z374">
        <f>IFERROR(LARGE('貼_そば(市町村別・e-stat)'!I$9:I$187,'貼_そば(市町村別・e-stat)'!$A53),NA())</f>
        <v>88</v>
      </c>
      <c r="AA374">
        <f>IFERROR(LARGE('貼_そば(市町村別・e-stat)'!F$9:F$187,'貼_そば(市町村別・e-stat)'!$A53),NA())</f>
        <v>59</v>
      </c>
      <c r="AB374">
        <f>IFERROR(LARGE('貼_ばれいしょ(市町村別・公表資料)'!$N$16:$N$194,'貼_ばれいしょ(市町村別・公表資料)'!$L60),NA())</f>
        <v>180</v>
      </c>
      <c r="AC374">
        <f>IFERROR(LARGE('貼_ばれいしょ(市町村別・公表資料)'!$T$16:$T$194,'貼_ばれいしょ(市町村別・公表資料)'!$L60),NA())</f>
        <v>6780</v>
      </c>
      <c r="AD374">
        <f>IFERROR(LARGE('貼_ばれいしょ(市町村別・公表資料)'!$Z$16:$Z$194,'貼_ばれいしょ(市町村別・公表資料)'!$L60),NA())</f>
        <v>3630</v>
      </c>
      <c r="AE374" t="e">
        <f>IFERROR(LARGE('貼_なたね(市町村別・e-stat)'!E$9:E$187,'貼_なたね(市町村別・e-stat)'!$A53),NA())</f>
        <v>#N/A</v>
      </c>
      <c r="AF374" t="e">
        <f>IFERROR(LARGE('貼_なたね(市町村別・e-stat)'!I$9:I$187,'貼_なたね(市町村別・e-stat)'!$A53),NA())</f>
        <v>#N/A</v>
      </c>
      <c r="AG374" t="e">
        <f>IFERROR(LARGE('貼_なたね(市町村別・e-stat)'!F$9:F$187,'貼_なたね(市町村別・e-stat)'!$A53),NA())</f>
        <v>#N/A</v>
      </c>
    </row>
    <row r="375" spans="3:33">
      <c r="C375">
        <v>46</v>
      </c>
      <c r="D375">
        <f>IFERROR(LARGE('貼_耕地面積(市町村別・e-stat)'!E$9:E$187,'貼_耕地面積(市町村別・e-stat)'!$A54),NA())</f>
        <v>9350</v>
      </c>
      <c r="E375">
        <f>IFERROR(LARGE('貼_耕地面積(市町村別・e-stat)'!F$9:F$187,'貼_耕地面積(市町村別・e-stat)'!$A54),NA())</f>
        <v>1840</v>
      </c>
      <c r="F375">
        <f>IFERROR(LARGE('貼_耕地面積(市町村別・e-stat)'!H$9:H$187,'貼_耕地面積(市町村別・e-stat)'!$A54),NA())</f>
        <v>7440</v>
      </c>
      <c r="G375">
        <f>IFERROR(LARGE('貼_水稲(市町村別・e-stat)'!E$9:E$187,'貼_水稲(市町村別・e-stat)'!$A54),NA())</f>
        <v>636</v>
      </c>
      <c r="H375">
        <f>IFERROR(LARGE('貼_水稲(市町村別・e-stat)'!G$9:G$187,'貼_水稲(市町村別・e-stat)'!$A54),NA())</f>
        <v>3860</v>
      </c>
      <c r="I375">
        <f>IFERROR(LARGE('貼_水稲(市町村別・e-stat)'!F$9:F$187,'貼_水稲(市町村別・e-stat)'!$A54),NA())</f>
        <v>565</v>
      </c>
      <c r="J375">
        <f>IFERROR(LARGE('貼_小麦(市町村別・e-stat)'!E$9:E$187,'貼_小麦(市町村別・e-stat)'!$A54),NA())</f>
        <v>783</v>
      </c>
      <c r="K375">
        <f>IFERROR(LARGE('貼_小麦(市町村別・e-stat)'!I$9:I$187,'貼_小麦(市町村別・e-stat)'!$A54),NA())</f>
        <v>3930</v>
      </c>
      <c r="L375">
        <f>IFERROR(LARGE('貼_小麦(市町村別・e-stat)'!F$9:F$187,'貼_小麦(市町村別・e-stat)'!$A54),NA())</f>
        <v>507</v>
      </c>
      <c r="M375">
        <f>IFERROR(LARGE('貼_小麦(市町村別・公表資料)'!BA$38:BA$216,'貼_小麦(市町村別・公表資料)'!$AG83),NA())</f>
        <v>620</v>
      </c>
      <c r="N375">
        <f>IFERROR(LARGE('貼_小麦(市町村別・公表資料)'!BG$38:BG$216,'貼_小麦(市町村別・公表資料)'!$AG83),NA())</f>
        <v>3320</v>
      </c>
      <c r="O375">
        <f>IFERROR(LARGE('貼_小麦(市町村別・公表資料)'!BM$38:BM$216,'貼_小麦(市町村別・公表資料)'!$AG83),NA())</f>
        <v>541</v>
      </c>
      <c r="P375">
        <f>IFERROR(LARGE('貼_小麦(市町村別・公表資料)'!BS$38:BS$216,'貼_小麦(市町村別・公表資料)'!$AG83),NA())</f>
        <v>109</v>
      </c>
      <c r="Q375">
        <f>IFERROR(LARGE('貼_小麦(市町村別・公表資料)'!BY$38:BY$216,'貼_小麦(市町村別・公表資料)'!$AG83),NA())</f>
        <v>315</v>
      </c>
      <c r="R375">
        <f>IFERROR(LARGE('貼_小麦(市町村別・公表資料)'!CE$38:CE$216,'貼_小麦(市町村別・公表資料)'!$AG83),NA())</f>
        <v>321</v>
      </c>
      <c r="S375">
        <f>IFERROR(LARGE('貼_大豆(市町村別・e-stat)'!D$9:D$187,'貼_大豆(市町村別・e-stat)'!$A54),NA())</f>
        <v>328</v>
      </c>
      <c r="T375">
        <f>IFERROR(LARGE('貼_大豆(市町村別・e-stat)'!H$9:H$187,'貼_大豆(市町村別・e-stat)'!$A54),NA())</f>
        <v>831</v>
      </c>
      <c r="U375">
        <f>IFERROR(LARGE('貼_大豆(市町村別・e-stat)'!E$9:E$187,'貼_大豆(市町村別・e-stat)'!$A54),NA())</f>
        <v>283</v>
      </c>
      <c r="V375">
        <f>IFERROR(LARGE('貼_てんさい(市町村別・e-stat)'!E$9:E$187,'貼_大豆(市町村別・e-stat)'!$A54),NA())</f>
        <v>168</v>
      </c>
      <c r="W375">
        <f>IFERROR(LARGE('貼_てんさい(市町村別・e-stat)'!I$9:I$187,'貼_大豆(市町村別・e-stat)'!$A54),NA())</f>
        <v>11900</v>
      </c>
      <c r="X375">
        <f>IFERROR(LARGE('貼_てんさい(市町村別・e-stat)'!F$9:F$187,'貼_大豆(市町村別・e-stat)'!$A54),NA())</f>
        <v>6730</v>
      </c>
      <c r="Y375">
        <f>IFERROR(LARGE('貼_そば(市町村別・e-stat)'!E$9:E$187,'貼_そば(市町村別・e-stat)'!$A54),NA())</f>
        <v>119</v>
      </c>
      <c r="Z375">
        <f>IFERROR(LARGE('貼_そば(市町村別・e-stat)'!I$9:I$187,'貼_そば(市町村別・e-stat)'!$A54),NA())</f>
        <v>77</v>
      </c>
      <c r="AA375">
        <f>IFERROR(LARGE('貼_そば(市町村別・e-stat)'!F$9:F$187,'貼_そば(市町村別・e-stat)'!$A54),NA())</f>
        <v>57</v>
      </c>
      <c r="AB375">
        <f>IFERROR(LARGE('貼_ばれいしょ(市町村別・公表資料)'!$N$16:$N$194,'貼_ばれいしょ(市町村別・公表資料)'!$L61),NA())</f>
        <v>173</v>
      </c>
      <c r="AC375">
        <f>IFERROR(LARGE('貼_ばれいしょ(市町村別・公表資料)'!$T$16:$T$194,'貼_ばれいしょ(市町村別・公表資料)'!$L61),NA())</f>
        <v>6110</v>
      </c>
      <c r="AD375">
        <f>IFERROR(LARGE('貼_ばれいしょ(市町村別・公表資料)'!$Z$16:$Z$194,'貼_ばれいしょ(市町村別・公表資料)'!$L61),NA())</f>
        <v>3620</v>
      </c>
      <c r="AE375" t="e">
        <f>IFERROR(LARGE('貼_なたね(市町村別・e-stat)'!E$9:E$187,'貼_なたね(市町村別・e-stat)'!$A54),NA())</f>
        <v>#N/A</v>
      </c>
      <c r="AF375" t="e">
        <f>IFERROR(LARGE('貼_なたね(市町村別・e-stat)'!I$9:I$187,'貼_なたね(市町村別・e-stat)'!$A54),NA())</f>
        <v>#N/A</v>
      </c>
      <c r="AG375" t="e">
        <f>IFERROR(LARGE('貼_なたね(市町村別・e-stat)'!F$9:F$187,'貼_なたね(市町村別・e-stat)'!$A54),NA())</f>
        <v>#N/A</v>
      </c>
    </row>
    <row r="376" spans="3:33">
      <c r="C376">
        <v>47</v>
      </c>
      <c r="D376">
        <f>IFERROR(LARGE('貼_耕地面積(市町村別・e-stat)'!E$9:E$187,'貼_耕地面積(市町村別・e-stat)'!$A55),NA())</f>
        <v>9160</v>
      </c>
      <c r="E376">
        <f>IFERROR(LARGE('貼_耕地面積(市町村別・e-stat)'!F$9:F$187,'貼_耕地面積(市町村別・e-stat)'!$A55),NA())</f>
        <v>1840</v>
      </c>
      <c r="F376">
        <f>IFERROR(LARGE('貼_耕地面積(市町村別・e-stat)'!H$9:H$187,'貼_耕地面積(市町村別・e-stat)'!$A55),NA())</f>
        <v>7390</v>
      </c>
      <c r="G376">
        <f>IFERROR(LARGE('貼_水稲(市町村別・e-stat)'!E$9:E$187,'貼_水稲(市町村別・e-stat)'!$A55),NA())</f>
        <v>595</v>
      </c>
      <c r="H376">
        <f>IFERROR(LARGE('貼_水稲(市町村別・e-stat)'!G$9:G$187,'貼_水稲(市町村別・e-stat)'!$A55),NA())</f>
        <v>3460</v>
      </c>
      <c r="I376">
        <f>IFERROR(LARGE('貼_水稲(市町村別・e-stat)'!F$9:F$187,'貼_水稲(市町村別・e-stat)'!$A55),NA())</f>
        <v>560</v>
      </c>
      <c r="J376">
        <f>IFERROR(LARGE('貼_小麦(市町村別・e-stat)'!E$9:E$187,'貼_小麦(市町村別・e-stat)'!$A55),NA())</f>
        <v>777</v>
      </c>
      <c r="K376">
        <f>IFERROR(LARGE('貼_小麦(市町村別・e-stat)'!I$9:I$187,'貼_小麦(市町村別・e-stat)'!$A55),NA())</f>
        <v>3930</v>
      </c>
      <c r="L376">
        <f>IFERROR(LARGE('貼_小麦(市町村別・e-stat)'!F$9:F$187,'貼_小麦(市町村別・e-stat)'!$A55),NA())</f>
        <v>506</v>
      </c>
      <c r="M376">
        <f>IFERROR(LARGE('貼_小麦(市町村別・公表資料)'!BA$38:BA$216,'貼_小麦(市町村別・公表資料)'!$AG84),NA())</f>
        <v>616</v>
      </c>
      <c r="N376">
        <f>IFERROR(LARGE('貼_小麦(市町村別・公表資料)'!BG$38:BG$216,'貼_小麦(市町村別・公表資料)'!$AG84),NA())</f>
        <v>3260</v>
      </c>
      <c r="O376">
        <f>IFERROR(LARGE('貼_小麦(市町村別・公表資料)'!BM$38:BM$216,'貼_小麦(市町村別・公表資料)'!$AG84),NA())</f>
        <v>532</v>
      </c>
      <c r="P376">
        <f>IFERROR(LARGE('貼_小麦(市町村別・公表資料)'!BS$38:BS$216,'貼_小麦(市町村別・公表資料)'!$AG84),NA())</f>
        <v>107</v>
      </c>
      <c r="Q376">
        <f>IFERROR(LARGE('貼_小麦(市町村別・公表資料)'!BY$38:BY$216,'貼_小麦(市町村別・公表資料)'!$AG84),NA())</f>
        <v>314</v>
      </c>
      <c r="R376">
        <f>IFERROR(LARGE('貼_小麦(市町村別・公表資料)'!CE$38:CE$216,'貼_小麦(市町村別・公表資料)'!$AG84),NA())</f>
        <v>321</v>
      </c>
      <c r="S376">
        <f>IFERROR(LARGE('貼_大豆(市町村別・e-stat)'!D$9:D$187,'貼_大豆(市町村別・e-stat)'!$A55),NA())</f>
        <v>324</v>
      </c>
      <c r="T376">
        <f>IFERROR(LARGE('貼_大豆(市町村別・e-stat)'!H$9:H$187,'貼_大豆(市町村別・e-stat)'!$A55),NA())</f>
        <v>814</v>
      </c>
      <c r="U376">
        <f>IFERROR(LARGE('貼_大豆(市町村別・e-stat)'!E$9:E$187,'貼_大豆(市町村別・e-stat)'!$A55),NA())</f>
        <v>283</v>
      </c>
      <c r="V376">
        <f>IFERROR(LARGE('貼_てんさい(市町村別・e-stat)'!E$9:E$187,'貼_大豆(市町村別・e-stat)'!$A55),NA())</f>
        <v>164</v>
      </c>
      <c r="W376">
        <f>IFERROR(LARGE('貼_てんさい(市町村別・e-stat)'!I$9:I$187,'貼_大豆(市町村別・e-stat)'!$A55),NA())</f>
        <v>11800</v>
      </c>
      <c r="X376">
        <f>IFERROR(LARGE('貼_てんさい(市町村別・e-stat)'!F$9:F$187,'貼_大豆(市町村別・e-stat)'!$A55),NA())</f>
        <v>6710</v>
      </c>
      <c r="Y376">
        <f>IFERROR(LARGE('貼_そば(市町村別・e-stat)'!E$9:E$187,'貼_そば(市町村別・e-stat)'!$A55),NA())</f>
        <v>103</v>
      </c>
      <c r="Z376">
        <f>IFERROR(LARGE('貼_そば(市町村別・e-stat)'!I$9:I$187,'貼_そば(市町村別・e-stat)'!$A55),NA())</f>
        <v>75</v>
      </c>
      <c r="AA376">
        <f>IFERROR(LARGE('貼_そば(市町村別・e-stat)'!F$9:F$187,'貼_そば(市町村別・e-stat)'!$A55),NA())</f>
        <v>57</v>
      </c>
      <c r="AB376">
        <f>IFERROR(LARGE('貼_ばれいしょ(市町村別・公表資料)'!$N$16:$N$194,'貼_ばれいしょ(市町村別・公表資料)'!$L62),NA())</f>
        <v>165</v>
      </c>
      <c r="AC376">
        <f>IFERROR(LARGE('貼_ばれいしょ(市町村別・公表資料)'!$T$16:$T$194,'貼_ばれいしょ(市町村別・公表資料)'!$L62),NA())</f>
        <v>5790</v>
      </c>
      <c r="AD376">
        <f>IFERROR(LARGE('貼_ばれいしょ(市町村別・公表資料)'!$Z$16:$Z$194,'貼_ばれいしょ(市町村別・公表資料)'!$L62),NA())</f>
        <v>3610</v>
      </c>
      <c r="AE376" t="e">
        <f>IFERROR(LARGE('貼_なたね(市町村別・e-stat)'!E$9:E$187,'貼_なたね(市町村別・e-stat)'!$A55),NA())</f>
        <v>#N/A</v>
      </c>
      <c r="AF376" t="e">
        <f>IFERROR(LARGE('貼_なたね(市町村別・e-stat)'!I$9:I$187,'貼_なたね(市町村別・e-stat)'!$A55),NA())</f>
        <v>#N/A</v>
      </c>
      <c r="AG376" t="e">
        <f>IFERROR(LARGE('貼_なたね(市町村別・e-stat)'!F$9:F$187,'貼_なたね(市町村別・e-stat)'!$A55),NA())</f>
        <v>#N/A</v>
      </c>
    </row>
    <row r="377" spans="3:33">
      <c r="C377">
        <v>48</v>
      </c>
      <c r="D377">
        <f>IFERROR(LARGE('貼_耕地面積(市町村別・e-stat)'!E$9:E$187,'貼_耕地面積(市町村別・e-stat)'!$A56),NA())</f>
        <v>8980</v>
      </c>
      <c r="E377">
        <f>IFERROR(LARGE('貼_耕地面積(市町村別・e-stat)'!F$9:F$187,'貼_耕地面積(市町村別・e-stat)'!$A56),NA())</f>
        <v>1660</v>
      </c>
      <c r="F377">
        <f>IFERROR(LARGE('貼_耕地面積(市町村別・e-stat)'!H$9:H$187,'貼_耕地面積(市町村別・e-stat)'!$A56),NA())</f>
        <v>7110</v>
      </c>
      <c r="G377">
        <f>IFERROR(LARGE('貼_水稲(市町村別・e-stat)'!E$9:E$187,'貼_水稲(市町村別・e-stat)'!$A56),NA())</f>
        <v>575</v>
      </c>
      <c r="H377">
        <f>IFERROR(LARGE('貼_水稲(市町村別・e-stat)'!G$9:G$187,'貼_水稲(市町村別・e-stat)'!$A56),NA())</f>
        <v>3340</v>
      </c>
      <c r="I377">
        <f>IFERROR(LARGE('貼_水稲(市町村別・e-stat)'!F$9:F$187,'貼_水稲(市町村別・e-stat)'!$A56),NA())</f>
        <v>558</v>
      </c>
      <c r="J377">
        <f>IFERROR(LARGE('貼_小麦(市町村別・e-stat)'!E$9:E$187,'貼_小麦(市町村別・e-stat)'!$A56),NA())</f>
        <v>746</v>
      </c>
      <c r="K377">
        <f>IFERROR(LARGE('貼_小麦(市町村別・e-stat)'!I$9:I$187,'貼_小麦(市町村別・e-stat)'!$A56),NA())</f>
        <v>3410</v>
      </c>
      <c r="L377">
        <f>IFERROR(LARGE('貼_小麦(市町村別・e-stat)'!F$9:F$187,'貼_小麦(市町村別・e-stat)'!$A56),NA())</f>
        <v>504</v>
      </c>
      <c r="M377">
        <f>IFERROR(LARGE('貼_小麦(市町村別・公表資料)'!BA$38:BA$216,'貼_小麦(市町村別・公表資料)'!$AG85),NA())</f>
        <v>613</v>
      </c>
      <c r="N377">
        <f>IFERROR(LARGE('貼_小麦(市町村別・公表資料)'!BG$38:BG$216,'貼_小麦(市町村別・公表資料)'!$AG85),NA())</f>
        <v>3210</v>
      </c>
      <c r="O377">
        <f>IFERROR(LARGE('貼_小麦(市町村別・公表資料)'!BM$38:BM$216,'貼_小麦(市町村別・公表資料)'!$AG85),NA())</f>
        <v>529</v>
      </c>
      <c r="P377">
        <f>IFERROR(LARGE('貼_小麦(市町村別・公表資料)'!BS$38:BS$216,'貼_小麦(市町村別・公表資料)'!$AG85),NA())</f>
        <v>83</v>
      </c>
      <c r="Q377">
        <f>IFERROR(LARGE('貼_小麦(市町村別・公表資料)'!BY$38:BY$216,'貼_小麦(市町村別・公表資料)'!$AG85),NA())</f>
        <v>292</v>
      </c>
      <c r="R377">
        <f>IFERROR(LARGE('貼_小麦(市町村別・公表資料)'!CE$38:CE$216,'貼_小麦(市町村別・公表資料)'!$AG85),NA())</f>
        <v>320</v>
      </c>
      <c r="S377">
        <f>IFERROR(LARGE('貼_大豆(市町村別・e-stat)'!D$9:D$187,'貼_大豆(市町村別・e-stat)'!$A56),NA())</f>
        <v>315</v>
      </c>
      <c r="T377">
        <f>IFERROR(LARGE('貼_大豆(市町村別・e-stat)'!H$9:H$187,'貼_大豆(市町村別・e-stat)'!$A56),NA())</f>
        <v>800</v>
      </c>
      <c r="U377">
        <f>IFERROR(LARGE('貼_大豆(市町村別・e-stat)'!E$9:E$187,'貼_大豆(市町村別・e-stat)'!$A56),NA())</f>
        <v>283</v>
      </c>
      <c r="V377">
        <f>IFERROR(LARGE('貼_てんさい(市町村別・e-stat)'!E$9:E$187,'貼_大豆(市町村別・e-stat)'!$A56),NA())</f>
        <v>158</v>
      </c>
      <c r="W377">
        <f>IFERROR(LARGE('貼_てんさい(市町村別・e-stat)'!I$9:I$187,'貼_大豆(市町村別・e-stat)'!$A56),NA())</f>
        <v>11500</v>
      </c>
      <c r="X377">
        <f>IFERROR(LARGE('貼_てんさい(市町村別・e-stat)'!F$9:F$187,'貼_大豆(市町村別・e-stat)'!$A56),NA())</f>
        <v>6640</v>
      </c>
      <c r="Y377">
        <f>IFERROR(LARGE('貼_そば(市町村別・e-stat)'!E$9:E$187,'貼_そば(市町村別・e-stat)'!$A56),NA())</f>
        <v>101</v>
      </c>
      <c r="Z377">
        <f>IFERROR(LARGE('貼_そば(市町村別・e-stat)'!I$9:I$187,'貼_そば(市町村別・e-stat)'!$A56),NA())</f>
        <v>72</v>
      </c>
      <c r="AA377">
        <f>IFERROR(LARGE('貼_そば(市町村別・e-stat)'!F$9:F$187,'貼_そば(市町村別・e-stat)'!$A56),NA())</f>
        <v>57</v>
      </c>
      <c r="AB377">
        <f>IFERROR(LARGE('貼_ばれいしょ(市町村別・公表資料)'!$N$16:$N$194,'貼_ばれいしょ(市町村別・公表資料)'!$L63),NA())</f>
        <v>162</v>
      </c>
      <c r="AC377">
        <f>IFERROR(LARGE('貼_ばれいしょ(市町村別・公表資料)'!$T$16:$T$194,'貼_ばれいしょ(市町村別・公表資料)'!$L63),NA())</f>
        <v>5650</v>
      </c>
      <c r="AD377">
        <f>IFERROR(LARGE('貼_ばれいしょ(市町村別・公表資料)'!$Z$16:$Z$194,'貼_ばれいしょ(市町村別・公表資料)'!$L63),NA())</f>
        <v>3610</v>
      </c>
      <c r="AE377" t="e">
        <f>IFERROR(LARGE('貼_なたね(市町村別・e-stat)'!E$9:E$187,'貼_なたね(市町村別・e-stat)'!$A56),NA())</f>
        <v>#N/A</v>
      </c>
      <c r="AF377" t="e">
        <f>IFERROR(LARGE('貼_なたね(市町村別・e-stat)'!I$9:I$187,'貼_なたね(市町村別・e-stat)'!$A56),NA())</f>
        <v>#N/A</v>
      </c>
      <c r="AG377" t="e">
        <f>IFERROR(LARGE('貼_なたね(市町村別・e-stat)'!F$9:F$187,'貼_なたね(市町村別・e-stat)'!$A56),NA())</f>
        <v>#N/A</v>
      </c>
    </row>
    <row r="378" spans="3:33">
      <c r="C378">
        <v>49</v>
      </c>
      <c r="D378">
        <f>IFERROR(LARGE('貼_耕地面積(市町村別・e-stat)'!E$9:E$187,'貼_耕地面積(市町村別・e-stat)'!$A57),NA())</f>
        <v>8980</v>
      </c>
      <c r="E378">
        <f>IFERROR(LARGE('貼_耕地面積(市町村別・e-stat)'!F$9:F$187,'貼_耕地面積(市町村別・e-stat)'!$A57),NA())</f>
        <v>1560</v>
      </c>
      <c r="F378">
        <f>IFERROR(LARGE('貼_耕地面積(市町村別・e-stat)'!H$9:H$187,'貼_耕地面積(市町村別・e-stat)'!$A57),NA())</f>
        <v>6930</v>
      </c>
      <c r="G378">
        <f>IFERROR(LARGE('貼_水稲(市町村別・e-stat)'!E$9:E$187,'貼_水稲(市町村別・e-stat)'!$A57),NA())</f>
        <v>489</v>
      </c>
      <c r="H378">
        <f>IFERROR(LARGE('貼_水稲(市町村別・e-stat)'!G$9:G$187,'貼_水稲(市町村別・e-stat)'!$A57),NA())</f>
        <v>2740</v>
      </c>
      <c r="I378">
        <f>IFERROR(LARGE('貼_水稲(市町村別・e-stat)'!F$9:F$187,'貼_水稲(市町村別・e-stat)'!$A57),NA())</f>
        <v>558</v>
      </c>
      <c r="J378">
        <f>IFERROR(LARGE('貼_小麦(市町村別・e-stat)'!E$9:E$187,'貼_小麦(市町村別・e-stat)'!$A57),NA())</f>
        <v>706</v>
      </c>
      <c r="K378">
        <f>IFERROR(LARGE('貼_小麦(市町村別・e-stat)'!I$9:I$187,'貼_小麦(市町村別・e-stat)'!$A57),NA())</f>
        <v>3390</v>
      </c>
      <c r="L378">
        <f>IFERROR(LARGE('貼_小麦(市町村別・e-stat)'!F$9:F$187,'貼_小麦(市町村別・e-stat)'!$A57),NA())</f>
        <v>499</v>
      </c>
      <c r="M378">
        <f>IFERROR(LARGE('貼_小麦(市町村別・公表資料)'!BA$38:BA$216,'貼_小麦(市町村別・公表資料)'!$AG86),NA())</f>
        <v>609</v>
      </c>
      <c r="N378">
        <f>IFERROR(LARGE('貼_小麦(市町村別・公表資料)'!BG$38:BG$216,'貼_小麦(市町村別・公表資料)'!$AG86),NA())</f>
        <v>3070</v>
      </c>
      <c r="O378">
        <f>IFERROR(LARGE('貼_小麦(市町村別・公表資料)'!BM$38:BM$216,'貼_小麦(市町村別・公表資料)'!$AG86),NA())</f>
        <v>529</v>
      </c>
      <c r="P378">
        <f>IFERROR(LARGE('貼_小麦(市町村別・公表資料)'!BS$38:BS$216,'貼_小麦(市町村別・公表資料)'!$AG86),NA())</f>
        <v>83</v>
      </c>
      <c r="Q378">
        <f>IFERROR(LARGE('貼_小麦(市町村別・公表資料)'!BY$38:BY$216,'貼_小麦(市町村別・公表資料)'!$AG86),NA())</f>
        <v>281</v>
      </c>
      <c r="R378">
        <f>IFERROR(LARGE('貼_小麦(市町村別・公表資料)'!CE$38:CE$216,'貼_小麦(市町村別・公表資料)'!$AG86),NA())</f>
        <v>318</v>
      </c>
      <c r="S378">
        <f>IFERROR(LARGE('貼_大豆(市町村別・e-stat)'!D$9:D$187,'貼_大豆(市町村別・e-stat)'!$A57),NA())</f>
        <v>302</v>
      </c>
      <c r="T378">
        <f>IFERROR(LARGE('貼_大豆(市町村別・e-stat)'!H$9:H$187,'貼_大豆(市町村別・e-stat)'!$A57),NA())</f>
        <v>765</v>
      </c>
      <c r="U378">
        <f>IFERROR(LARGE('貼_大豆(市町村別・e-stat)'!E$9:E$187,'貼_大豆(市町村別・e-stat)'!$A57),NA())</f>
        <v>280</v>
      </c>
      <c r="V378">
        <f>IFERROR(LARGE('貼_てんさい(市町村別・e-stat)'!E$9:E$187,'貼_大豆(市町村別・e-stat)'!$A57),NA())</f>
        <v>152</v>
      </c>
      <c r="W378">
        <f>IFERROR(LARGE('貼_てんさい(市町村別・e-stat)'!I$9:I$187,'貼_大豆(市町村別・e-stat)'!$A57),NA())</f>
        <v>10600</v>
      </c>
      <c r="X378">
        <f>IFERROR(LARGE('貼_てんさい(市町村別・e-stat)'!F$9:F$187,'貼_大豆(市町村別・e-stat)'!$A57),NA())</f>
        <v>6620</v>
      </c>
      <c r="Y378">
        <f>IFERROR(LARGE('貼_そば(市町村別・e-stat)'!E$9:E$187,'貼_そば(市町村別・e-stat)'!$A57),NA())</f>
        <v>98</v>
      </c>
      <c r="Z378">
        <f>IFERROR(LARGE('貼_そば(市町村別・e-stat)'!I$9:I$187,'貼_そば(市町村別・e-stat)'!$A57),NA())</f>
        <v>62</v>
      </c>
      <c r="AA378">
        <f>IFERROR(LARGE('貼_そば(市町村別・e-stat)'!F$9:F$187,'貼_そば(市町村別・e-stat)'!$A57),NA())</f>
        <v>56</v>
      </c>
      <c r="AB378">
        <f>IFERROR(LARGE('貼_ばれいしょ(市町村別・公表資料)'!$N$16:$N$194,'貼_ばれいしょ(市町村別・公表資料)'!$L64),NA())</f>
        <v>161</v>
      </c>
      <c r="AC378">
        <f>IFERROR(LARGE('貼_ばれいしょ(市町村別・公表資料)'!$T$16:$T$194,'貼_ばれいしょ(市町村別・公表資料)'!$L64),NA())</f>
        <v>5150</v>
      </c>
      <c r="AD378">
        <f>IFERROR(LARGE('貼_ばれいしょ(市町村別・公表資料)'!$Z$16:$Z$194,'貼_ばれいしょ(市町村別・公表資料)'!$L64),NA())</f>
        <v>3610</v>
      </c>
      <c r="AE378" t="e">
        <f>IFERROR(LARGE('貼_なたね(市町村別・e-stat)'!E$9:E$187,'貼_なたね(市町村別・e-stat)'!$A57),NA())</f>
        <v>#N/A</v>
      </c>
      <c r="AF378" t="e">
        <f>IFERROR(LARGE('貼_なたね(市町村別・e-stat)'!I$9:I$187,'貼_なたね(市町村別・e-stat)'!$A57),NA())</f>
        <v>#N/A</v>
      </c>
      <c r="AG378" t="e">
        <f>IFERROR(LARGE('貼_なたね(市町村別・e-stat)'!F$9:F$187,'貼_なたね(市町村別・e-stat)'!$A57),NA())</f>
        <v>#N/A</v>
      </c>
    </row>
    <row r="379" spans="3:33">
      <c r="C379">
        <v>50</v>
      </c>
      <c r="D379">
        <f>IFERROR(LARGE('貼_耕地面積(市町村別・e-stat)'!E$9:E$187,'貼_耕地面積(市町村別・e-stat)'!$A58),NA())</f>
        <v>8420</v>
      </c>
      <c r="E379">
        <f>IFERROR(LARGE('貼_耕地面積(市町村別・e-stat)'!F$9:F$187,'貼_耕地面積(市町村別・e-stat)'!$A58),NA())</f>
        <v>1540</v>
      </c>
      <c r="F379">
        <f>IFERROR(LARGE('貼_耕地面積(市町村別・e-stat)'!H$9:H$187,'貼_耕地面積(市町村別・e-stat)'!$A58),NA())</f>
        <v>6540</v>
      </c>
      <c r="G379">
        <f>IFERROR(LARGE('貼_水稲(市町村別・e-stat)'!E$9:E$187,'貼_水稲(市町村別・e-stat)'!$A58),NA())</f>
        <v>477</v>
      </c>
      <c r="H379">
        <f>IFERROR(LARGE('貼_水稲(市町村別・e-stat)'!G$9:G$187,'貼_水稲(市町村別・e-stat)'!$A58),NA())</f>
        <v>2670</v>
      </c>
      <c r="I379">
        <f>IFERROR(LARGE('貼_水稲(市町村別・e-stat)'!F$9:F$187,'貼_水稲(市町村別・e-stat)'!$A58),NA())</f>
        <v>557</v>
      </c>
      <c r="J379">
        <f>IFERROR(LARGE('貼_小麦(市町村別・e-stat)'!E$9:E$187,'貼_小麦(市町村別・e-stat)'!$A58),NA())</f>
        <v>630</v>
      </c>
      <c r="K379">
        <f>IFERROR(LARGE('貼_小麦(市町村別・e-stat)'!I$9:I$187,'貼_小麦(市町村別・e-stat)'!$A58),NA())</f>
        <v>3210</v>
      </c>
      <c r="L379">
        <f>IFERROR(LARGE('貼_小麦(市町村別・e-stat)'!F$9:F$187,'貼_小麦(市町村別・e-stat)'!$A58),NA())</f>
        <v>499</v>
      </c>
      <c r="M379">
        <f>IFERROR(LARGE('貼_小麦(市町村別・公表資料)'!BA$38:BA$216,'貼_小麦(市町村別・公表資料)'!$AG87),NA())</f>
        <v>604</v>
      </c>
      <c r="N379">
        <f>IFERROR(LARGE('貼_小麦(市町村別・公表資料)'!BG$38:BG$216,'貼_小麦(市町村別・公表資料)'!$AG87),NA())</f>
        <v>2570</v>
      </c>
      <c r="O379">
        <f>IFERROR(LARGE('貼_小麦(市町村別・公表資料)'!BM$38:BM$216,'貼_小麦(市町村別・公表資料)'!$AG87),NA())</f>
        <v>528</v>
      </c>
      <c r="P379">
        <f>IFERROR(LARGE('貼_小麦(市町村別・公表資料)'!BS$38:BS$216,'貼_小麦(市町村別・公表資料)'!$AG87),NA())</f>
        <v>60</v>
      </c>
      <c r="Q379">
        <f>IFERROR(LARGE('貼_小麦(市町村別・公表資料)'!BY$38:BY$216,'貼_小麦(市町村別・公表資料)'!$AG87),NA())</f>
        <v>252</v>
      </c>
      <c r="R379">
        <f>IFERROR(LARGE('貼_小麦(市町村別・公表資料)'!CE$38:CE$216,'貼_小麦(市町村別・公表資料)'!$AG87),NA())</f>
        <v>318</v>
      </c>
      <c r="S379">
        <f>IFERROR(LARGE('貼_大豆(市町村別・e-stat)'!D$9:D$187,'貼_大豆(市町村別・e-stat)'!$A58),NA())</f>
        <v>292</v>
      </c>
      <c r="T379">
        <f>IFERROR(LARGE('貼_大豆(市町村別・e-stat)'!H$9:H$187,'貼_大豆(市町村別・e-stat)'!$A58),NA())</f>
        <v>764</v>
      </c>
      <c r="U379">
        <f>IFERROR(LARGE('貼_大豆(市町村別・e-stat)'!E$9:E$187,'貼_大豆(市町村別・e-stat)'!$A58),NA())</f>
        <v>278</v>
      </c>
      <c r="V379">
        <f>IFERROR(LARGE('貼_てんさい(市町村別・e-stat)'!E$9:E$187,'貼_大豆(市町村別・e-stat)'!$A58),NA())</f>
        <v>151</v>
      </c>
      <c r="W379">
        <f>IFERROR(LARGE('貼_てんさい(市町村別・e-stat)'!I$9:I$187,'貼_大豆(市町村別・e-stat)'!$A58),NA())</f>
        <v>9620</v>
      </c>
      <c r="X379">
        <f>IFERROR(LARGE('貼_てんさい(市町村別・e-stat)'!F$9:F$187,'貼_大豆(市町村別・e-stat)'!$A58),NA())</f>
        <v>6620</v>
      </c>
      <c r="Y379">
        <f>IFERROR(LARGE('貼_そば(市町村別・e-stat)'!E$9:E$187,'貼_そば(市町村別・e-stat)'!$A58),NA())</f>
        <v>93</v>
      </c>
      <c r="Z379">
        <f>IFERROR(LARGE('貼_そば(市町村別・e-stat)'!I$9:I$187,'貼_そば(市町村別・e-stat)'!$A58),NA())</f>
        <v>60</v>
      </c>
      <c r="AA379">
        <f>IFERROR(LARGE('貼_そば(市町村別・e-stat)'!F$9:F$187,'貼_そば(市町村別・e-stat)'!$A58),NA())</f>
        <v>56</v>
      </c>
      <c r="AB379">
        <f>IFERROR(LARGE('貼_ばれいしょ(市町村別・公表資料)'!$N$16:$N$194,'貼_ばれいしょ(市町村別・公表資料)'!$L65),NA())</f>
        <v>159</v>
      </c>
      <c r="AC379">
        <f>IFERROR(LARGE('貼_ばれいしょ(市町村別・公表資料)'!$T$16:$T$194,'貼_ばれいしょ(市町村別・公表資料)'!$L65),NA())</f>
        <v>5000</v>
      </c>
      <c r="AD379">
        <f>IFERROR(LARGE('貼_ばれいしょ(市町村別・公表資料)'!$Z$16:$Z$194,'貼_ばれいしょ(市町村別・公表資料)'!$L65),NA())</f>
        <v>3600</v>
      </c>
      <c r="AE379" t="e">
        <f>IFERROR(LARGE('貼_なたね(市町村別・e-stat)'!E$9:E$187,'貼_なたね(市町村別・e-stat)'!$A58),NA())</f>
        <v>#N/A</v>
      </c>
      <c r="AF379" t="e">
        <f>IFERROR(LARGE('貼_なたね(市町村別・e-stat)'!I$9:I$187,'貼_なたね(市町村別・e-stat)'!$A58),NA())</f>
        <v>#N/A</v>
      </c>
      <c r="AG379" t="e">
        <f>IFERROR(LARGE('貼_なたね(市町村別・e-stat)'!F$9:F$187,'貼_なたね(市町村別・e-stat)'!$A58),NA())</f>
        <v>#N/A</v>
      </c>
    </row>
    <row r="380" spans="3:33">
      <c r="C380">
        <v>51</v>
      </c>
      <c r="D380">
        <f>IFERROR(LARGE('貼_耕地面積(市町村別・e-stat)'!E$9:E$187,'貼_耕地面積(市町村別・e-stat)'!$A59),NA())</f>
        <v>8420</v>
      </c>
      <c r="E380">
        <f>IFERROR(LARGE('貼_耕地面積(市町村別・e-stat)'!F$9:F$187,'貼_耕地面積(市町村別・e-stat)'!$A59),NA())</f>
        <v>1480</v>
      </c>
      <c r="F380">
        <f>IFERROR(LARGE('貼_耕地面積(市町村別・e-stat)'!H$9:H$187,'貼_耕地面積(市町村別・e-stat)'!$A59),NA())</f>
        <v>6510</v>
      </c>
      <c r="G380">
        <f>IFERROR(LARGE('貼_水稲(市町村別・e-stat)'!E$9:E$187,'貼_水稲(市町村別・e-stat)'!$A59),NA())</f>
        <v>458</v>
      </c>
      <c r="H380">
        <f>IFERROR(LARGE('貼_水稲(市町村別・e-stat)'!G$9:G$187,'貼_水稲(市町村別・e-stat)'!$A59),NA())</f>
        <v>2600</v>
      </c>
      <c r="I380">
        <f>IFERROR(LARGE('貼_水稲(市町村別・e-stat)'!F$9:F$187,'貼_水稲(市町村別・e-stat)'!$A59),NA())</f>
        <v>557</v>
      </c>
      <c r="J380">
        <f>IFERROR(LARGE('貼_小麦(市町村別・e-stat)'!E$9:E$187,'貼_小麦(市町村別・e-stat)'!$A59),NA())</f>
        <v>624</v>
      </c>
      <c r="K380">
        <f>IFERROR(LARGE('貼_小麦(市町村別・e-stat)'!I$9:I$187,'貼_小麦(市町村別・e-stat)'!$A59),NA())</f>
        <v>3200</v>
      </c>
      <c r="L380">
        <f>IFERROR(LARGE('貼_小麦(市町村別・e-stat)'!F$9:F$187,'貼_小麦(市町村別・e-stat)'!$A59),NA())</f>
        <v>495</v>
      </c>
      <c r="M380">
        <f>IFERROR(LARGE('貼_小麦(市町村別・公表資料)'!BA$38:BA$216,'貼_小麦(市町村別・公表資料)'!$AG88),NA())</f>
        <v>596</v>
      </c>
      <c r="N380">
        <f>IFERROR(LARGE('貼_小麦(市町村別・公表資料)'!BG$38:BG$216,'貼_小麦(市町村別・公表資料)'!$AG88),NA())</f>
        <v>2560</v>
      </c>
      <c r="O380">
        <f>IFERROR(LARGE('貼_小麦(市町村別・公表資料)'!BM$38:BM$216,'貼_小麦(市町村別・公表資料)'!$AG88),NA())</f>
        <v>522</v>
      </c>
      <c r="P380">
        <f>IFERROR(LARGE('貼_小麦(市町村別・公表資料)'!BS$38:BS$216,'貼_小麦(市町村別・公表資料)'!$AG88),NA())</f>
        <v>58</v>
      </c>
      <c r="Q380">
        <f>IFERROR(LARGE('貼_小麦(市町村別・公表資料)'!BY$38:BY$216,'貼_小麦(市町村別・公表資料)'!$AG88),NA())</f>
        <v>203</v>
      </c>
      <c r="R380">
        <f>IFERROR(LARGE('貼_小麦(市町村別・公表資料)'!CE$38:CE$216,'貼_小麦(市町村別・公表資料)'!$AG88),NA())</f>
        <v>307</v>
      </c>
      <c r="S380">
        <f>IFERROR(LARGE('貼_大豆(市町村別・e-stat)'!D$9:D$187,'貼_大豆(市町村別・e-stat)'!$A59),NA())</f>
        <v>282</v>
      </c>
      <c r="T380">
        <f>IFERROR(LARGE('貼_大豆(市町村別・e-stat)'!H$9:H$187,'貼_大豆(市町村別・e-stat)'!$A59),NA())</f>
        <v>730</v>
      </c>
      <c r="U380">
        <f>IFERROR(LARGE('貼_大豆(市町村別・e-stat)'!E$9:E$187,'貼_大豆(市町村別・e-stat)'!$A59),NA())</f>
        <v>278</v>
      </c>
      <c r="V380">
        <f>IFERROR(LARGE('貼_てんさい(市町村別・e-stat)'!E$9:E$187,'貼_大豆(市町村別・e-stat)'!$A59),NA())</f>
        <v>133</v>
      </c>
      <c r="W380">
        <f>IFERROR(LARGE('貼_てんさい(市町村別・e-stat)'!I$9:I$187,'貼_大豆(市町村別・e-stat)'!$A59),NA())</f>
        <v>9560</v>
      </c>
      <c r="X380">
        <f>IFERROR(LARGE('貼_てんさい(市町村別・e-stat)'!F$9:F$187,'貼_大豆(市町村別・e-stat)'!$A59),NA())</f>
        <v>6620</v>
      </c>
      <c r="Y380">
        <f>IFERROR(LARGE('貼_そば(市町村別・e-stat)'!E$9:E$187,'貼_そば(市町村別・e-stat)'!$A59),NA())</f>
        <v>89</v>
      </c>
      <c r="Z380">
        <f>IFERROR(LARGE('貼_そば(市町村別・e-stat)'!I$9:I$187,'貼_そば(市町村別・e-stat)'!$A59),NA())</f>
        <v>57</v>
      </c>
      <c r="AA380">
        <f>IFERROR(LARGE('貼_そば(市町村別・e-stat)'!F$9:F$187,'貼_そば(市町村別・e-stat)'!$A59),NA())</f>
        <v>56</v>
      </c>
      <c r="AB380">
        <f>IFERROR(LARGE('貼_ばれいしょ(市町村別・公表資料)'!$N$16:$N$194,'貼_ばれいしょ(市町村別・公表資料)'!$L66),NA())</f>
        <v>152</v>
      </c>
      <c r="AC380">
        <f>IFERROR(LARGE('貼_ばれいしょ(市町村別・公表資料)'!$T$16:$T$194,'貼_ばれいしょ(市町村別・公表資料)'!$L66),NA())</f>
        <v>4950</v>
      </c>
      <c r="AD380">
        <f>IFERROR(LARGE('貼_ばれいしょ(市町村別・公表資料)'!$Z$16:$Z$194,'貼_ばれいしょ(市町村別・公表資料)'!$L66),NA())</f>
        <v>3590</v>
      </c>
      <c r="AE380" t="e">
        <f>IFERROR(LARGE('貼_なたね(市町村別・e-stat)'!E$9:E$187,'貼_なたね(市町村別・e-stat)'!$A59),NA())</f>
        <v>#N/A</v>
      </c>
      <c r="AF380" t="e">
        <f>IFERROR(LARGE('貼_なたね(市町村別・e-stat)'!I$9:I$187,'貼_なたね(市町村別・e-stat)'!$A59),NA())</f>
        <v>#N/A</v>
      </c>
      <c r="AG380" t="e">
        <f>IFERROR(LARGE('貼_なたね(市町村別・e-stat)'!F$9:F$187,'貼_なたね(市町村別・e-stat)'!$A59),NA())</f>
        <v>#N/A</v>
      </c>
    </row>
    <row r="381" spans="3:33">
      <c r="C381">
        <v>52</v>
      </c>
      <c r="D381">
        <f>IFERROR(LARGE('貼_耕地面積(市町村別・e-stat)'!E$9:E$187,'貼_耕地面積(市町村別・e-stat)'!$A60),NA())</f>
        <v>8110</v>
      </c>
      <c r="E381">
        <f>IFERROR(LARGE('貼_耕地面積(市町村別・e-stat)'!F$9:F$187,'貼_耕地面積(市町村別・e-stat)'!$A60),NA())</f>
        <v>1340</v>
      </c>
      <c r="F381">
        <f>IFERROR(LARGE('貼_耕地面積(市町村別・e-stat)'!H$9:H$187,'貼_耕地面積(市町村別・e-stat)'!$A60),NA())</f>
        <v>6340</v>
      </c>
      <c r="G381">
        <f>IFERROR(LARGE('貼_水稲(市町村別・e-stat)'!E$9:E$187,'貼_水稲(市町村別・e-stat)'!$A60),NA())</f>
        <v>450</v>
      </c>
      <c r="H381">
        <f>IFERROR(LARGE('貼_水稲(市町村別・e-stat)'!G$9:G$187,'貼_水稲(市町村別・e-stat)'!$A60),NA())</f>
        <v>2530</v>
      </c>
      <c r="I381">
        <f>IFERROR(LARGE('貼_水稲(市町村別・e-stat)'!F$9:F$187,'貼_水稲(市町村別・e-stat)'!$A60),NA())</f>
        <v>552</v>
      </c>
      <c r="J381">
        <f>IFERROR(LARGE('貼_小麦(市町村別・e-stat)'!E$9:E$187,'貼_小麦(市町村別・e-stat)'!$A60),NA())</f>
        <v>620</v>
      </c>
      <c r="K381">
        <f>IFERROR(LARGE('貼_小麦(市町村別・e-stat)'!I$9:I$187,'貼_小麦(市町村別・e-stat)'!$A60),NA())</f>
        <v>2990</v>
      </c>
      <c r="L381">
        <f>IFERROR(LARGE('貼_小麦(市町村別・e-stat)'!F$9:F$187,'貼_小麦(市町村別・e-stat)'!$A60),NA())</f>
        <v>488</v>
      </c>
      <c r="M381">
        <f>IFERROR(LARGE('貼_小麦(市町村別・公表資料)'!BA$38:BA$216,'貼_小麦(市町村別・公表資料)'!$AG89),NA())</f>
        <v>549</v>
      </c>
      <c r="N381">
        <f>IFERROR(LARGE('貼_小麦(市町村別・公表資料)'!BG$38:BG$216,'貼_小麦(市町村別・公表資料)'!$AG89),NA())</f>
        <v>2520</v>
      </c>
      <c r="O381">
        <f>IFERROR(LARGE('貼_小麦(市町村別・公表資料)'!BM$38:BM$216,'貼_小麦(市町村別・公表資料)'!$AG89),NA())</f>
        <v>521</v>
      </c>
      <c r="P381">
        <f>IFERROR(LARGE('貼_小麦(市町村別・公表資料)'!BS$38:BS$216,'貼_小麦(市町村別・公表資料)'!$AG89),NA())</f>
        <v>57</v>
      </c>
      <c r="Q381">
        <f>IFERROR(LARGE('貼_小麦(市町村別・公表資料)'!BY$38:BY$216,'貼_小麦(市町村別・公表資料)'!$AG89),NA())</f>
        <v>184</v>
      </c>
      <c r="R381">
        <f>IFERROR(LARGE('貼_小麦(市町村別・公表資料)'!CE$38:CE$216,'貼_小麦(市町村別・公表資料)'!$AG89),NA())</f>
        <v>306</v>
      </c>
      <c r="S381">
        <f>IFERROR(LARGE('貼_大豆(市町村別・e-stat)'!D$9:D$187,'貼_大豆(市町村別・e-stat)'!$A60),NA())</f>
        <v>269</v>
      </c>
      <c r="T381">
        <f>IFERROR(LARGE('貼_大豆(市町村別・e-stat)'!H$9:H$187,'貼_大豆(市町村別・e-stat)'!$A60),NA())</f>
        <v>692</v>
      </c>
      <c r="U381">
        <f>IFERROR(LARGE('貼_大豆(市町村別・e-stat)'!E$9:E$187,'貼_大豆(市町村別・e-stat)'!$A60),NA())</f>
        <v>277</v>
      </c>
      <c r="V381">
        <f>IFERROR(LARGE('貼_てんさい(市町村別・e-stat)'!E$9:E$187,'貼_大豆(市町村別・e-stat)'!$A60),NA())</f>
        <v>125</v>
      </c>
      <c r="W381">
        <f>IFERROR(LARGE('貼_てんさい(市町村別・e-stat)'!I$9:I$187,'貼_大豆(市町村別・e-stat)'!$A60),NA())</f>
        <v>7940</v>
      </c>
      <c r="X381">
        <f>IFERROR(LARGE('貼_てんさい(市町村別・e-stat)'!F$9:F$187,'貼_大豆(市町村別・e-stat)'!$A60),NA())</f>
        <v>6540</v>
      </c>
      <c r="Y381">
        <f>IFERROR(LARGE('貼_そば(市町村別・e-stat)'!E$9:E$187,'貼_そば(市町村別・e-stat)'!$A60),NA())</f>
        <v>84</v>
      </c>
      <c r="Z381">
        <f>IFERROR(LARGE('貼_そば(市町村別・e-stat)'!I$9:I$187,'貼_そば(市町村別・e-stat)'!$A60),NA())</f>
        <v>56</v>
      </c>
      <c r="AA381">
        <f>IFERROR(LARGE('貼_そば(市町村別・e-stat)'!F$9:F$187,'貼_そば(市町村別・e-stat)'!$A60),NA())</f>
        <v>54</v>
      </c>
      <c r="AB381">
        <f>IFERROR(LARGE('貼_ばれいしょ(市町村別・公表資料)'!$N$16:$N$194,'貼_ばれいしょ(市町村別・公表資料)'!$L67),NA())</f>
        <v>145</v>
      </c>
      <c r="AC381">
        <f>IFERROR(LARGE('貼_ばれいしょ(市町村別・公表資料)'!$T$16:$T$194,'貼_ばれいしょ(市町村別・公表資料)'!$L67),NA())</f>
        <v>4710</v>
      </c>
      <c r="AD381">
        <f>IFERROR(LARGE('貼_ばれいしょ(市町村別・公表資料)'!$Z$16:$Z$194,'貼_ばれいしょ(市町村別・公表資料)'!$L67),NA())</f>
        <v>3580</v>
      </c>
      <c r="AE381" t="e">
        <f>IFERROR(LARGE('貼_なたね(市町村別・e-stat)'!E$9:E$187,'貼_なたね(市町村別・e-stat)'!$A60),NA())</f>
        <v>#N/A</v>
      </c>
      <c r="AF381" t="e">
        <f>IFERROR(LARGE('貼_なたね(市町村別・e-stat)'!I$9:I$187,'貼_なたね(市町村別・e-stat)'!$A60),NA())</f>
        <v>#N/A</v>
      </c>
      <c r="AG381" t="e">
        <f>IFERROR(LARGE('貼_なたね(市町村別・e-stat)'!F$9:F$187,'貼_なたね(市町村別・e-stat)'!$A60),NA())</f>
        <v>#N/A</v>
      </c>
    </row>
    <row r="382" spans="3:33">
      <c r="C382">
        <v>53</v>
      </c>
      <c r="D382">
        <f>IFERROR(LARGE('貼_耕地面積(市町村別・e-stat)'!E$9:E$187,'貼_耕地面積(市町村別・e-stat)'!$A61),NA())</f>
        <v>7690</v>
      </c>
      <c r="E382">
        <f>IFERROR(LARGE('貼_耕地面積(市町村別・e-stat)'!F$9:F$187,'貼_耕地面積(市町村別・e-stat)'!$A61),NA())</f>
        <v>1300</v>
      </c>
      <c r="F382">
        <f>IFERROR(LARGE('貼_耕地面積(市町村別・e-stat)'!H$9:H$187,'貼_耕地面積(市町村別・e-stat)'!$A61),NA())</f>
        <v>6310</v>
      </c>
      <c r="G382">
        <f>IFERROR(LARGE('貼_水稲(市町村別・e-stat)'!E$9:E$187,'貼_水稲(市町村別・e-stat)'!$A61),NA())</f>
        <v>438</v>
      </c>
      <c r="H382">
        <f>IFERROR(LARGE('貼_水稲(市町村別・e-stat)'!G$9:G$187,'貼_水稲(市町村別・e-stat)'!$A61),NA())</f>
        <v>2410</v>
      </c>
      <c r="I382">
        <f>IFERROR(LARGE('貼_水稲(市町村別・e-stat)'!F$9:F$187,'貼_水稲(市町村別・e-stat)'!$A61),NA())</f>
        <v>548</v>
      </c>
      <c r="J382">
        <f>IFERROR(LARGE('貼_小麦(市町村別・e-stat)'!E$9:E$187,'貼_小麦(市町村別・e-stat)'!$A61),NA())</f>
        <v>619</v>
      </c>
      <c r="K382">
        <f>IFERROR(LARGE('貼_小麦(市町村別・e-stat)'!I$9:I$187,'貼_小麦(市町村別・e-stat)'!$A61),NA())</f>
        <v>2940</v>
      </c>
      <c r="L382">
        <f>IFERROR(LARGE('貼_小麦(市町村別・e-stat)'!F$9:F$187,'貼_小麦(市町村別・e-stat)'!$A61),NA())</f>
        <v>488</v>
      </c>
      <c r="M382">
        <f>IFERROR(LARGE('貼_小麦(市町村別・公表資料)'!BA$38:BA$216,'貼_小麦(市町村別・公表資料)'!$AG90),NA())</f>
        <v>532</v>
      </c>
      <c r="N382">
        <f>IFERROR(LARGE('貼_小麦(市町村別・公表資料)'!BG$38:BG$216,'貼_小麦(市町村別・公表資料)'!$AG90),NA())</f>
        <v>2510</v>
      </c>
      <c r="O382">
        <f>IFERROR(LARGE('貼_小麦(市町村別・公表資料)'!BM$38:BM$216,'貼_小麦(市町村別・公表資料)'!$AG90),NA())</f>
        <v>518</v>
      </c>
      <c r="P382">
        <f>IFERROR(LARGE('貼_小麦(市町村別・公表資料)'!BS$38:BS$216,'貼_小麦(市町村別・公表資料)'!$AG90),NA())</f>
        <v>56</v>
      </c>
      <c r="Q382">
        <f>IFERROR(LARGE('貼_小麦(市町村別・公表資料)'!BY$38:BY$216,'貼_小麦(市町村別・公表資料)'!$AG90),NA())</f>
        <v>179</v>
      </c>
      <c r="R382">
        <f>IFERROR(LARGE('貼_小麦(市町村別・公表資料)'!CE$38:CE$216,'貼_小麦(市町村別・公表資料)'!$AG90),NA())</f>
        <v>299</v>
      </c>
      <c r="S382">
        <f>IFERROR(LARGE('貼_大豆(市町村別・e-stat)'!D$9:D$187,'貼_大豆(市町村別・e-stat)'!$A61),NA())</f>
        <v>265</v>
      </c>
      <c r="T382">
        <f>IFERROR(LARGE('貼_大豆(市町村別・e-stat)'!H$9:H$187,'貼_大豆(市町村別・e-stat)'!$A61),NA())</f>
        <v>613</v>
      </c>
      <c r="U382">
        <f>IFERROR(LARGE('貼_大豆(市町村別・e-stat)'!E$9:E$187,'貼_大豆(市町村別・e-stat)'!$A61),NA())</f>
        <v>277</v>
      </c>
      <c r="V382">
        <f>IFERROR(LARGE('貼_てんさい(市町村別・e-stat)'!E$9:E$187,'貼_大豆(市町村別・e-stat)'!$A61),NA())</f>
        <v>96</v>
      </c>
      <c r="W382">
        <f>IFERROR(LARGE('貼_てんさい(市町村別・e-stat)'!I$9:I$187,'貼_大豆(市町村別・e-stat)'!$A61),NA())</f>
        <v>5950</v>
      </c>
      <c r="X382">
        <f>IFERROR(LARGE('貼_てんさい(市町村別・e-stat)'!F$9:F$187,'貼_大豆(市町村別・e-stat)'!$A61),NA())</f>
        <v>6490</v>
      </c>
      <c r="Y382">
        <f>IFERROR(LARGE('貼_そば(市町村別・e-stat)'!E$9:E$187,'貼_そば(市町村別・e-stat)'!$A61),NA())</f>
        <v>84</v>
      </c>
      <c r="Z382">
        <f>IFERROR(LARGE('貼_そば(市町村別・e-stat)'!I$9:I$187,'貼_そば(市町村別・e-stat)'!$A61),NA())</f>
        <v>56</v>
      </c>
      <c r="AA382">
        <f>IFERROR(LARGE('貼_そば(市町村別・e-stat)'!F$9:F$187,'貼_そば(市町村別・e-stat)'!$A61),NA())</f>
        <v>53</v>
      </c>
      <c r="AB382">
        <f>IFERROR(LARGE('貼_ばれいしょ(市町村別・公表資料)'!$N$16:$N$194,'貼_ばれいしょ(市町村別・公表資料)'!$L68),NA())</f>
        <v>137</v>
      </c>
      <c r="AC382">
        <f>IFERROR(LARGE('貼_ばれいしょ(市町村別・公表資料)'!$T$16:$T$194,'貼_ばれいしょ(市町村別・公表資料)'!$L68),NA())</f>
        <v>4530</v>
      </c>
      <c r="AD382">
        <f>IFERROR(LARGE('貼_ばれいしょ(市町村別・公表資料)'!$Z$16:$Z$194,'貼_ばれいしょ(市町村別・公表資料)'!$L68),NA())</f>
        <v>3510</v>
      </c>
      <c r="AE382" t="e">
        <f>IFERROR(LARGE('貼_なたね(市町村別・e-stat)'!E$9:E$187,'貼_なたね(市町村別・e-stat)'!$A61),NA())</f>
        <v>#N/A</v>
      </c>
      <c r="AF382" t="e">
        <f>IFERROR(LARGE('貼_なたね(市町村別・e-stat)'!I$9:I$187,'貼_なたね(市町村別・e-stat)'!$A61),NA())</f>
        <v>#N/A</v>
      </c>
      <c r="AG382" t="e">
        <f>IFERROR(LARGE('貼_なたね(市町村別・e-stat)'!F$9:F$187,'貼_なたね(市町村別・e-stat)'!$A61),NA())</f>
        <v>#N/A</v>
      </c>
    </row>
    <row r="383" spans="3:33">
      <c r="C383">
        <v>54</v>
      </c>
      <c r="D383">
        <f>IFERROR(LARGE('貼_耕地面積(市町村別・e-stat)'!E$9:E$187,'貼_耕地面積(市町村別・e-stat)'!$A62),NA())</f>
        <v>7470</v>
      </c>
      <c r="E383">
        <f>IFERROR(LARGE('貼_耕地面積(市町村別・e-stat)'!F$9:F$187,'貼_耕地面積(市町村別・e-stat)'!$A62),NA())</f>
        <v>1090</v>
      </c>
      <c r="F383">
        <f>IFERROR(LARGE('貼_耕地面積(市町村別・e-stat)'!H$9:H$187,'貼_耕地面積(市町村別・e-stat)'!$A62),NA())</f>
        <v>6190</v>
      </c>
      <c r="G383">
        <f>IFERROR(LARGE('貼_水稲(市町村別・e-stat)'!E$9:E$187,'貼_水稲(市町村別・e-stat)'!$A62),NA())</f>
        <v>435</v>
      </c>
      <c r="H383">
        <f>IFERROR(LARGE('貼_水稲(市町村別・e-stat)'!G$9:G$187,'貼_水稲(市町村別・e-stat)'!$A62),NA())</f>
        <v>2360</v>
      </c>
      <c r="I383">
        <f>IFERROR(LARGE('貼_水稲(市町村別・e-stat)'!F$9:F$187,'貼_水稲(市町村別・e-stat)'!$A62),NA())</f>
        <v>548</v>
      </c>
      <c r="J383">
        <f>IFERROR(LARGE('貼_小麦(市町村別・e-stat)'!E$9:E$187,'貼_小麦(市町村別・e-stat)'!$A62),NA())</f>
        <v>616</v>
      </c>
      <c r="K383">
        <f>IFERROR(LARGE('貼_小麦(市町村別・e-stat)'!I$9:I$187,'貼_小麦(市町村別・e-stat)'!$A62),NA())</f>
        <v>2880</v>
      </c>
      <c r="L383">
        <f>IFERROR(LARGE('貼_小麦(市町村別・e-stat)'!F$9:F$187,'貼_小麦(市町村別・e-stat)'!$A62),NA())</f>
        <v>487</v>
      </c>
      <c r="M383">
        <f>IFERROR(LARGE('貼_小麦(市町村別・公表資料)'!BA$38:BA$216,'貼_小麦(市町村別・公表資料)'!$AG91),NA())</f>
        <v>474</v>
      </c>
      <c r="N383">
        <f>IFERROR(LARGE('貼_小麦(市町村別・公表資料)'!BG$38:BG$216,'貼_小麦(市町村別・公表資料)'!$AG91),NA())</f>
        <v>2390</v>
      </c>
      <c r="O383">
        <f>IFERROR(LARGE('貼_小麦(市町村別・公表資料)'!BM$38:BM$216,'貼_小麦(市町村別・公表資料)'!$AG91),NA())</f>
        <v>517</v>
      </c>
      <c r="P383">
        <f>IFERROR(LARGE('貼_小麦(市町村別・公表資料)'!BS$38:BS$216,'貼_小麦(市町村別・公表資料)'!$AG91),NA())</f>
        <v>54</v>
      </c>
      <c r="Q383">
        <f>IFERROR(LARGE('貼_小麦(市町村別・公表資料)'!BY$38:BY$216,'貼_小麦(市町村別・公表資料)'!$AG91),NA())</f>
        <v>164</v>
      </c>
      <c r="R383">
        <f>IFERROR(LARGE('貼_小麦(市町村別・公表資料)'!CE$38:CE$216,'貼_小麦(市町村別・公表資料)'!$AG91),NA())</f>
        <v>296</v>
      </c>
      <c r="S383">
        <f>IFERROR(LARGE('貼_大豆(市町村別・e-stat)'!D$9:D$187,'貼_大豆(市町村別・e-stat)'!$A62),NA())</f>
        <v>263</v>
      </c>
      <c r="T383">
        <f>IFERROR(LARGE('貼_大豆(市町村別・e-stat)'!H$9:H$187,'貼_大豆(市町村別・e-stat)'!$A62),NA())</f>
        <v>611</v>
      </c>
      <c r="U383">
        <f>IFERROR(LARGE('貼_大豆(市町村別・e-stat)'!E$9:E$187,'貼_大豆(市町村別・e-stat)'!$A62),NA())</f>
        <v>275</v>
      </c>
      <c r="V383">
        <f>IFERROR(LARGE('貼_てんさい(市町村別・e-stat)'!E$9:E$187,'貼_大豆(市町村別・e-stat)'!$A62),NA())</f>
        <v>93</v>
      </c>
      <c r="W383">
        <f>IFERROR(LARGE('貼_てんさい(市町村別・e-stat)'!I$9:I$187,'貼_大豆(市町村別・e-stat)'!$A62),NA())</f>
        <v>5850</v>
      </c>
      <c r="X383">
        <f>IFERROR(LARGE('貼_てんさい(市町村別・e-stat)'!F$9:F$187,'貼_大豆(市町村別・e-stat)'!$A62),NA())</f>
        <v>6480</v>
      </c>
      <c r="Y383">
        <f>IFERROR(LARGE('貼_そば(市町村別・e-stat)'!E$9:E$187,'貼_そば(市町村別・e-stat)'!$A62),NA())</f>
        <v>80</v>
      </c>
      <c r="Z383">
        <f>IFERROR(LARGE('貼_そば(市町村別・e-stat)'!I$9:I$187,'貼_そば(市町村別・e-stat)'!$A62),NA())</f>
        <v>52</v>
      </c>
      <c r="AA383">
        <f>IFERROR(LARGE('貼_そば(市町村別・e-stat)'!F$9:F$187,'貼_そば(市町村別・e-stat)'!$A62),NA())</f>
        <v>52</v>
      </c>
      <c r="AB383">
        <f>IFERROR(LARGE('貼_ばれいしょ(市町村別・公表資料)'!$N$16:$N$194,'貼_ばれいしょ(市町村別・公表資料)'!$L69),NA())</f>
        <v>116</v>
      </c>
      <c r="AC383">
        <f>IFERROR(LARGE('貼_ばれいしょ(市町村別・公表資料)'!$T$16:$T$194,'貼_ばれいしょ(市町村別・公表資料)'!$L69),NA())</f>
        <v>3630</v>
      </c>
      <c r="AD383">
        <f>IFERROR(LARGE('貼_ばれいしょ(市町村別・公表資料)'!$Z$16:$Z$194,'貼_ばれいしょ(市町村別・公表資料)'!$L69),NA())</f>
        <v>3480</v>
      </c>
      <c r="AE383" t="e">
        <f>IFERROR(LARGE('貼_なたね(市町村別・e-stat)'!E$9:E$187,'貼_なたね(市町村別・e-stat)'!$A62),NA())</f>
        <v>#N/A</v>
      </c>
      <c r="AF383" t="e">
        <f>IFERROR(LARGE('貼_なたね(市町村別・e-stat)'!I$9:I$187,'貼_なたね(市町村別・e-stat)'!$A62),NA())</f>
        <v>#N/A</v>
      </c>
      <c r="AG383" t="e">
        <f>IFERROR(LARGE('貼_なたね(市町村別・e-stat)'!F$9:F$187,'貼_なたね(市町村別・e-stat)'!$A62),NA())</f>
        <v>#N/A</v>
      </c>
    </row>
    <row r="384" spans="3:33">
      <c r="C384">
        <v>55</v>
      </c>
      <c r="D384">
        <f>IFERROR(LARGE('貼_耕地面積(市町村別・e-stat)'!E$9:E$187,'貼_耕地面積(市町村別・e-stat)'!$A63),NA())</f>
        <v>7420</v>
      </c>
      <c r="E384">
        <f>IFERROR(LARGE('貼_耕地面積(市町村別・e-stat)'!F$9:F$187,'貼_耕地面積(市町村別・e-stat)'!$A63),NA())</f>
        <v>1080</v>
      </c>
      <c r="F384">
        <f>IFERROR(LARGE('貼_耕地面積(市町村別・e-stat)'!H$9:H$187,'貼_耕地面積(市町村別・e-stat)'!$A63),NA())</f>
        <v>6060</v>
      </c>
      <c r="G384">
        <f>IFERROR(LARGE('貼_水稲(市町村別・e-stat)'!E$9:E$187,'貼_水稲(市町村別・e-stat)'!$A63),NA())</f>
        <v>419</v>
      </c>
      <c r="H384">
        <f>IFERROR(LARGE('貼_水稲(市町村別・e-stat)'!G$9:G$187,'貼_水稲(市町村別・e-stat)'!$A63),NA())</f>
        <v>2300</v>
      </c>
      <c r="I384">
        <f>IFERROR(LARGE('貼_水稲(市町村別・e-stat)'!F$9:F$187,'貼_水稲(市町村別・e-stat)'!$A63),NA())</f>
        <v>547</v>
      </c>
      <c r="J384">
        <f>IFERROR(LARGE('貼_小麦(市町村別・e-stat)'!E$9:E$187,'貼_小麦(市町村別・e-stat)'!$A63),NA())</f>
        <v>604</v>
      </c>
      <c r="K384">
        <f>IFERROR(LARGE('貼_小麦(市町村別・e-stat)'!I$9:I$187,'貼_小麦(市町村別・e-stat)'!$A63),NA())</f>
        <v>2520</v>
      </c>
      <c r="L384">
        <f>IFERROR(LARGE('貼_小麦(市町村別・e-stat)'!F$9:F$187,'貼_小麦(市町村別・e-stat)'!$A63),NA())</f>
        <v>485</v>
      </c>
      <c r="M384">
        <f>IFERROR(LARGE('貼_小麦(市町村別・公表資料)'!BA$38:BA$216,'貼_小麦(市町村別・公表資料)'!$AG92),NA())</f>
        <v>451</v>
      </c>
      <c r="N384">
        <f>IFERROR(LARGE('貼_小麦(市町村別・公表資料)'!BG$38:BG$216,'貼_小麦(市町村別・公表資料)'!$AG92),NA())</f>
        <v>2390</v>
      </c>
      <c r="O384">
        <f>IFERROR(LARGE('貼_小麦(市町村別・公表資料)'!BM$38:BM$216,'貼_小麦(市町村別・公表資料)'!$AG92),NA())</f>
        <v>510</v>
      </c>
      <c r="P384">
        <f>IFERROR(LARGE('貼_小麦(市町村別・公表資料)'!BS$38:BS$216,'貼_小麦(市町村別・公表資料)'!$AG92),NA())</f>
        <v>52</v>
      </c>
      <c r="Q384">
        <f>IFERROR(LARGE('貼_小麦(市町村別・公表資料)'!BY$38:BY$216,'貼_小麦(市町村別・公表資料)'!$AG92),NA())</f>
        <v>154</v>
      </c>
      <c r="R384">
        <f>IFERROR(LARGE('貼_小麦(市町村別・公表資料)'!CE$38:CE$216,'貼_小麦(市町村別・公表資料)'!$AG92),NA())</f>
        <v>288</v>
      </c>
      <c r="S384">
        <f>IFERROR(LARGE('貼_大豆(市町村別・e-stat)'!D$9:D$187,'貼_大豆(市町村別・e-stat)'!$A63),NA())</f>
        <v>257</v>
      </c>
      <c r="T384">
        <f>IFERROR(LARGE('貼_大豆(市町村別・e-stat)'!H$9:H$187,'貼_大豆(市町村別・e-stat)'!$A63),NA())</f>
        <v>593</v>
      </c>
      <c r="U384">
        <f>IFERROR(LARGE('貼_大豆(市町村別・e-stat)'!E$9:E$187,'貼_大豆(市町村別・e-stat)'!$A63),NA())</f>
        <v>274</v>
      </c>
      <c r="V384">
        <f>IFERROR(LARGE('貼_てんさい(市町村別・e-stat)'!E$9:E$187,'貼_大豆(市町村別・e-stat)'!$A63),NA())</f>
        <v>86</v>
      </c>
      <c r="W384">
        <f>IFERROR(LARGE('貼_てんさい(市町村別・e-stat)'!I$9:I$187,'貼_大豆(市町村別・e-stat)'!$A63),NA())</f>
        <v>5630</v>
      </c>
      <c r="X384">
        <f>IFERROR(LARGE('貼_てんさい(市町村別・e-stat)'!F$9:F$187,'貼_大豆(市町村別・e-stat)'!$A63),NA())</f>
        <v>6440</v>
      </c>
      <c r="Y384">
        <f>IFERROR(LARGE('貼_そば(市町村別・e-stat)'!E$9:E$187,'貼_そば(市町村別・e-stat)'!$A63),NA())</f>
        <v>78</v>
      </c>
      <c r="Z384">
        <f>IFERROR(LARGE('貼_そば(市町村別・e-stat)'!I$9:I$187,'貼_そば(市町村別・e-stat)'!$A63),NA())</f>
        <v>50</v>
      </c>
      <c r="AA384">
        <f>IFERROR(LARGE('貼_そば(市町村別・e-stat)'!F$9:F$187,'貼_そば(市町村別・e-stat)'!$A63),NA())</f>
        <v>51</v>
      </c>
      <c r="AB384">
        <f>IFERROR(LARGE('貼_ばれいしょ(市町村別・公表資料)'!$N$16:$N$194,'貼_ばれいしょ(市町村別・公表資料)'!$L70),NA())</f>
        <v>115</v>
      </c>
      <c r="AC384">
        <f>IFERROR(LARGE('貼_ばれいしょ(市町村別・公表資料)'!$T$16:$T$194,'貼_ばれいしょ(市町村別・公表資料)'!$L70),NA())</f>
        <v>3520</v>
      </c>
      <c r="AD384">
        <f>IFERROR(LARGE('貼_ばれいしょ(市町村別・公表資料)'!$Z$16:$Z$194,'貼_ばれいしょ(市町村別・公表資料)'!$L70),NA())</f>
        <v>3410</v>
      </c>
      <c r="AE384" t="e">
        <f>IFERROR(LARGE('貼_なたね(市町村別・e-stat)'!E$9:E$187,'貼_なたね(市町村別・e-stat)'!$A63),NA())</f>
        <v>#N/A</v>
      </c>
      <c r="AF384" t="e">
        <f>IFERROR(LARGE('貼_なたね(市町村別・e-stat)'!I$9:I$187,'貼_なたね(市町村別・e-stat)'!$A63),NA())</f>
        <v>#N/A</v>
      </c>
      <c r="AG384" t="e">
        <f>IFERROR(LARGE('貼_なたね(市町村別・e-stat)'!F$9:F$187,'貼_なたね(市町村別・e-stat)'!$A63),NA())</f>
        <v>#N/A</v>
      </c>
    </row>
    <row r="385" spans="3:33">
      <c r="C385">
        <v>56</v>
      </c>
      <c r="D385">
        <f>IFERROR(LARGE('貼_耕地面積(市町村別・e-stat)'!E$9:E$187,'貼_耕地面積(市町村別・e-stat)'!$A64),NA())</f>
        <v>7110</v>
      </c>
      <c r="E385">
        <f>IFERROR(LARGE('貼_耕地面積(市町村別・e-stat)'!F$9:F$187,'貼_耕地面積(市町村別・e-stat)'!$A64),NA())</f>
        <v>1070</v>
      </c>
      <c r="F385">
        <f>IFERROR(LARGE('貼_耕地面積(市町村別・e-stat)'!H$9:H$187,'貼_耕地面積(市町村別・e-stat)'!$A64),NA())</f>
        <v>6010</v>
      </c>
      <c r="G385">
        <f>IFERROR(LARGE('貼_水稲(市町村別・e-stat)'!E$9:E$187,'貼_水稲(市町村別・e-stat)'!$A64),NA())</f>
        <v>397</v>
      </c>
      <c r="H385">
        <f>IFERROR(LARGE('貼_水稲(市町村別・e-stat)'!G$9:G$187,'貼_水稲(市町村別・e-stat)'!$A64),NA())</f>
        <v>2270</v>
      </c>
      <c r="I385">
        <f>IFERROR(LARGE('貼_水稲(市町村別・e-stat)'!F$9:F$187,'貼_水稲(市町村別・e-stat)'!$A64),NA())</f>
        <v>546</v>
      </c>
      <c r="J385">
        <f>IFERROR(LARGE('貼_小麦(市町村別・e-stat)'!E$9:E$187,'貼_小麦(市町村別・e-stat)'!$A64),NA())</f>
        <v>575</v>
      </c>
      <c r="K385">
        <f>IFERROR(LARGE('貼_小麦(市町村別・e-stat)'!I$9:I$187,'貼_小麦(市町村別・e-stat)'!$A64),NA())</f>
        <v>2500</v>
      </c>
      <c r="L385">
        <f>IFERROR(LARGE('貼_小麦(市町村別・e-stat)'!F$9:F$187,'貼_小麦(市町村別・e-stat)'!$A64),NA())</f>
        <v>482</v>
      </c>
      <c r="M385">
        <f>IFERROR(LARGE('貼_小麦(市町村別・公表資料)'!BA$38:BA$216,'貼_小麦(市町村別・公表資料)'!$AG93),NA())</f>
        <v>451</v>
      </c>
      <c r="N385">
        <f>IFERROR(LARGE('貼_小麦(市町村別・公表資料)'!BG$38:BG$216,'貼_小麦(市町村別・公表資料)'!$AG93),NA())</f>
        <v>2160</v>
      </c>
      <c r="O385">
        <f>IFERROR(LARGE('貼_小麦(市町村別・公表資料)'!BM$38:BM$216,'貼_小麦(市町村別・公表資料)'!$AG93),NA())</f>
        <v>506</v>
      </c>
      <c r="P385">
        <f>IFERROR(LARGE('貼_小麦(市町村別・公表資料)'!BS$38:BS$216,'貼_小麦(市町村別・公表資料)'!$AG93),NA())</f>
        <v>46</v>
      </c>
      <c r="Q385">
        <f>IFERROR(LARGE('貼_小麦(市町村別・公表資料)'!BY$38:BY$216,'貼_小麦(市町村別・公表資料)'!$AG93),NA())</f>
        <v>147</v>
      </c>
      <c r="R385">
        <f>IFERROR(LARGE('貼_小麦(市町村別・公表資料)'!CE$38:CE$216,'貼_小麦(市町村別・公表資料)'!$AG93),NA())</f>
        <v>288</v>
      </c>
      <c r="S385">
        <f>IFERROR(LARGE('貼_大豆(市町村別・e-stat)'!D$9:D$187,'貼_大豆(市町村別・e-stat)'!$A64),NA())</f>
        <v>244</v>
      </c>
      <c r="T385">
        <f>IFERROR(LARGE('貼_大豆(市町村別・e-stat)'!H$9:H$187,'貼_大豆(市町村別・e-stat)'!$A64),NA())</f>
        <v>592</v>
      </c>
      <c r="U385">
        <f>IFERROR(LARGE('貼_大豆(市町村別・e-stat)'!E$9:E$187,'貼_大豆(市町村別・e-stat)'!$A64),NA())</f>
        <v>273</v>
      </c>
      <c r="V385">
        <f>IFERROR(LARGE('貼_てんさい(市町村別・e-stat)'!E$9:E$187,'貼_大豆(市町村別・e-stat)'!$A64),NA())</f>
        <v>86</v>
      </c>
      <c r="W385">
        <f>IFERROR(LARGE('貼_てんさい(市町村別・e-stat)'!I$9:I$187,'貼_大豆(市町村別・e-stat)'!$A64),NA())</f>
        <v>5280</v>
      </c>
      <c r="X385">
        <f>IFERROR(LARGE('貼_てんさい(市町村別・e-stat)'!F$9:F$187,'貼_大豆(市町村別・e-stat)'!$A64),NA())</f>
        <v>6430</v>
      </c>
      <c r="Y385">
        <f>IFERROR(LARGE('貼_そば(市町村別・e-stat)'!E$9:E$187,'貼_そば(市町村別・e-stat)'!$A64),NA())</f>
        <v>75</v>
      </c>
      <c r="Z385">
        <f>IFERROR(LARGE('貼_そば(市町村別・e-stat)'!I$9:I$187,'貼_そば(市町村別・e-stat)'!$A64),NA())</f>
        <v>50</v>
      </c>
      <c r="AA385">
        <f>IFERROR(LARGE('貼_そば(市町村別・e-stat)'!F$9:F$187,'貼_そば(市町村別・e-stat)'!$A64),NA())</f>
        <v>51</v>
      </c>
      <c r="AB385">
        <f>IFERROR(LARGE('貼_ばれいしょ(市町村別・公表資料)'!$N$16:$N$194,'貼_ばれいしょ(市町村別・公表資料)'!$L71),NA())</f>
        <v>105</v>
      </c>
      <c r="AC385">
        <f>IFERROR(LARGE('貼_ばれいしょ(市町村別・公表資料)'!$T$16:$T$194,'貼_ばれいしょ(市町村別・公表資料)'!$L71),NA())</f>
        <v>3420</v>
      </c>
      <c r="AD385">
        <f>IFERROR(LARGE('貼_ばれいしょ(市町村別・公表資料)'!$Z$16:$Z$194,'貼_ばれいしょ(市町村別・公表資料)'!$L71),NA())</f>
        <v>3400</v>
      </c>
      <c r="AE385" t="e">
        <f>IFERROR(LARGE('貼_なたね(市町村別・e-stat)'!E$9:E$187,'貼_なたね(市町村別・e-stat)'!$A64),NA())</f>
        <v>#N/A</v>
      </c>
      <c r="AF385" t="e">
        <f>IFERROR(LARGE('貼_なたね(市町村別・e-stat)'!I$9:I$187,'貼_なたね(市町村別・e-stat)'!$A64),NA())</f>
        <v>#N/A</v>
      </c>
      <c r="AG385" t="e">
        <f>IFERROR(LARGE('貼_なたね(市町村別・e-stat)'!F$9:F$187,'貼_なたね(市町村別・e-stat)'!$A64),NA())</f>
        <v>#N/A</v>
      </c>
    </row>
    <row r="386" spans="3:33">
      <c r="C386">
        <v>57</v>
      </c>
      <c r="D386">
        <f>IFERROR(LARGE('貼_耕地面積(市町村別・e-stat)'!E$9:E$187,'貼_耕地面積(市町村別・e-stat)'!$A65),NA())</f>
        <v>7040</v>
      </c>
      <c r="E386">
        <f>IFERROR(LARGE('貼_耕地面積(市町村別・e-stat)'!F$9:F$187,'貼_耕地面積(市町村別・e-stat)'!$A65),NA())</f>
        <v>1060</v>
      </c>
      <c r="F386">
        <f>IFERROR(LARGE('貼_耕地面積(市町村別・e-stat)'!H$9:H$187,'貼_耕地面積(市町村別・e-stat)'!$A65),NA())</f>
        <v>5880</v>
      </c>
      <c r="G386">
        <f>IFERROR(LARGE('貼_水稲(市町村別・e-stat)'!E$9:E$187,'貼_水稲(市町村別・e-stat)'!$A65),NA())</f>
        <v>396</v>
      </c>
      <c r="H386">
        <f>IFERROR(LARGE('貼_水稲(市町村別・e-stat)'!G$9:G$187,'貼_水稲(市町村別・e-stat)'!$A65),NA())</f>
        <v>2210</v>
      </c>
      <c r="I386">
        <f>IFERROR(LARGE('貼_水稲(市町村別・e-stat)'!F$9:F$187,'貼_水稲(市町村別・e-stat)'!$A65),NA())</f>
        <v>542</v>
      </c>
      <c r="J386">
        <f>IFERROR(LARGE('貼_小麦(市町村別・e-stat)'!E$9:E$187,'貼_小麦(市町村別・e-stat)'!$A65),NA())</f>
        <v>534</v>
      </c>
      <c r="K386">
        <f>IFERROR(LARGE('貼_小麦(市町村別・e-stat)'!I$9:I$187,'貼_小麦(市町村別・e-stat)'!$A65),NA())</f>
        <v>2480</v>
      </c>
      <c r="L386">
        <f>IFERROR(LARGE('貼_小麦(市町村別・e-stat)'!F$9:F$187,'貼_小麦(市町村別・e-stat)'!$A65),NA())</f>
        <v>472</v>
      </c>
      <c r="M386">
        <f>IFERROR(LARGE('貼_小麦(市町村別・公表資料)'!BA$38:BA$216,'貼_小麦(市町村別・公表資料)'!$AG94),NA())</f>
        <v>430</v>
      </c>
      <c r="N386">
        <f>IFERROR(LARGE('貼_小麦(市町村別・公表資料)'!BG$38:BG$216,'貼_小麦(市町村別・公表資料)'!$AG94),NA())</f>
        <v>2110</v>
      </c>
      <c r="O386">
        <f>IFERROR(LARGE('貼_小麦(市町村別・公表資料)'!BM$38:BM$216,'貼_小麦(市町村別・公表資料)'!$AG94),NA())</f>
        <v>499</v>
      </c>
      <c r="P386">
        <f>IFERROR(LARGE('貼_小麦(市町村別・公表資料)'!BS$38:BS$216,'貼_小麦(市町村別・公表資料)'!$AG94),NA())</f>
        <v>43</v>
      </c>
      <c r="Q386">
        <f>IFERROR(LARGE('貼_小麦(市町村別・公表資料)'!BY$38:BY$216,'貼_小麦(市町村別・公表資料)'!$AG94),NA())</f>
        <v>144</v>
      </c>
      <c r="R386">
        <f>IFERROR(LARGE('貼_小麦(市町村別・公表資料)'!CE$38:CE$216,'貼_小麦(市町村別・公表資料)'!$AG94),NA())</f>
        <v>276</v>
      </c>
      <c r="S386">
        <f>IFERROR(LARGE('貼_大豆(市町村別・e-stat)'!D$9:D$187,'貼_大豆(市町村別・e-stat)'!$A65),NA())</f>
        <v>215</v>
      </c>
      <c r="T386">
        <f>IFERROR(LARGE('貼_大豆(市町村別・e-stat)'!H$9:H$187,'貼_大豆(市町村別・e-stat)'!$A65),NA())</f>
        <v>542</v>
      </c>
      <c r="U386">
        <f>IFERROR(LARGE('貼_大豆(市町村別・e-stat)'!E$9:E$187,'貼_大豆(市町村別・e-stat)'!$A65),NA())</f>
        <v>271</v>
      </c>
      <c r="V386">
        <f>IFERROR(LARGE('貼_てんさい(市町村別・e-stat)'!E$9:E$187,'貼_大豆(市町村別・e-stat)'!$A65),NA())</f>
        <v>85</v>
      </c>
      <c r="W386">
        <f>IFERROR(LARGE('貼_てんさい(市町村別・e-stat)'!I$9:I$187,'貼_大豆(市町村別・e-stat)'!$A65),NA())</f>
        <v>4930</v>
      </c>
      <c r="X386">
        <f>IFERROR(LARGE('貼_てんさい(市町村別・e-stat)'!F$9:F$187,'貼_大豆(市町村別・e-stat)'!$A65),NA())</f>
        <v>6420</v>
      </c>
      <c r="Y386">
        <f>IFERROR(LARGE('貼_そば(市町村別・e-stat)'!E$9:E$187,'貼_そば(市町村別・e-stat)'!$A65),NA())</f>
        <v>70</v>
      </c>
      <c r="Z386">
        <f>IFERROR(LARGE('貼_そば(市町村別・e-stat)'!I$9:I$187,'貼_そば(市町村別・e-stat)'!$A65),NA())</f>
        <v>49</v>
      </c>
      <c r="AA386">
        <f>IFERROR(LARGE('貼_そば(市町村別・e-stat)'!F$9:F$187,'貼_そば(市町村別・e-stat)'!$A65),NA())</f>
        <v>51</v>
      </c>
      <c r="AB386">
        <f>IFERROR(LARGE('貼_ばれいしょ(市町村別・公表資料)'!$N$16:$N$194,'貼_ばれいしょ(市町村別・公表資料)'!$L72),NA())</f>
        <v>92</v>
      </c>
      <c r="AC386">
        <f>IFERROR(LARGE('貼_ばれいしょ(市町村別・公表資料)'!$T$16:$T$194,'貼_ばれいしょ(市町村別・公表資料)'!$L72),NA())</f>
        <v>3360</v>
      </c>
      <c r="AD386">
        <f>IFERROR(LARGE('貼_ばれいしょ(市町村別・公表資料)'!$Z$16:$Z$194,'貼_ばれいしょ(市町村別・公表資料)'!$L72),NA())</f>
        <v>3350</v>
      </c>
      <c r="AE386" t="e">
        <f>IFERROR(LARGE('貼_なたね(市町村別・e-stat)'!E$9:E$187,'貼_なたね(市町村別・e-stat)'!$A65),NA())</f>
        <v>#N/A</v>
      </c>
      <c r="AF386" t="e">
        <f>IFERROR(LARGE('貼_なたね(市町村別・e-stat)'!I$9:I$187,'貼_なたね(市町村別・e-stat)'!$A65),NA())</f>
        <v>#N/A</v>
      </c>
      <c r="AG386" t="e">
        <f>IFERROR(LARGE('貼_なたね(市町村別・e-stat)'!F$9:F$187,'貼_なたね(市町村別・e-stat)'!$A65),NA())</f>
        <v>#N/A</v>
      </c>
    </row>
    <row r="387" spans="3:33">
      <c r="C387">
        <v>58</v>
      </c>
      <c r="D387">
        <f>IFERROR(LARGE('貼_耕地面積(市町村別・e-stat)'!E$9:E$187,'貼_耕地面積(市町村別・e-stat)'!$A66),NA())</f>
        <v>6980</v>
      </c>
      <c r="E387">
        <f>IFERROR(LARGE('貼_耕地面積(市町村別・e-stat)'!F$9:F$187,'貼_耕地面積(市町村別・e-stat)'!$A66),NA())</f>
        <v>934</v>
      </c>
      <c r="F387">
        <f>IFERROR(LARGE('貼_耕地面積(市町村別・e-stat)'!H$9:H$187,'貼_耕地面積(市町村別・e-stat)'!$A66),NA())</f>
        <v>5670</v>
      </c>
      <c r="G387">
        <f>IFERROR(LARGE('貼_水稲(市町村別・e-stat)'!E$9:E$187,'貼_水稲(市町村別・e-stat)'!$A66),NA())</f>
        <v>390</v>
      </c>
      <c r="H387">
        <f>IFERROR(LARGE('貼_水稲(市町村別・e-stat)'!G$9:G$187,'貼_水稲(市町村別・e-stat)'!$A66),NA())</f>
        <v>1870</v>
      </c>
      <c r="I387">
        <f>IFERROR(LARGE('貼_水稲(市町村別・e-stat)'!F$9:F$187,'貼_水稲(市町村別・e-stat)'!$A66),NA())</f>
        <v>542</v>
      </c>
      <c r="J387">
        <f>IFERROR(LARGE('貼_小麦(市町村別・e-stat)'!E$9:E$187,'貼_小麦(市町村別・e-stat)'!$A66),NA())</f>
        <v>532</v>
      </c>
      <c r="K387">
        <f>IFERROR(LARGE('貼_小麦(市町村別・e-stat)'!I$9:I$187,'貼_小麦(市町村別・e-stat)'!$A66),NA())</f>
        <v>2390</v>
      </c>
      <c r="L387">
        <f>IFERROR(LARGE('貼_小麦(市町村別・e-stat)'!F$9:F$187,'貼_小麦(市町村別・e-stat)'!$A66),NA())</f>
        <v>469</v>
      </c>
      <c r="M387">
        <f>IFERROR(LARGE('貼_小麦(市町村別・公表資料)'!BA$38:BA$216,'貼_小麦(市町村別・公表資料)'!$AG95),NA())</f>
        <v>419</v>
      </c>
      <c r="N387">
        <f>IFERROR(LARGE('貼_小麦(市町村別・公表資料)'!BG$38:BG$216,'貼_小麦(市町村別・公表資料)'!$AG95),NA())</f>
        <v>2050</v>
      </c>
      <c r="O387">
        <f>IFERROR(LARGE('貼_小麦(市町村別・公表資料)'!BM$38:BM$216,'貼_小麦(市町村別・公表資料)'!$AG95),NA())</f>
        <v>496</v>
      </c>
      <c r="P387">
        <f>IFERROR(LARGE('貼_小麦(市町村別・公表資料)'!BS$38:BS$216,'貼_小麦(市町村別・公表資料)'!$AG95),NA())</f>
        <v>39</v>
      </c>
      <c r="Q387">
        <f>IFERROR(LARGE('貼_小麦(市町村別・公表資料)'!BY$38:BY$216,'貼_小麦(市町村別・公表資料)'!$AG95),NA())</f>
        <v>137</v>
      </c>
      <c r="R387">
        <f>IFERROR(LARGE('貼_小麦(市町村別・公表資料)'!CE$38:CE$216,'貼_小麦(市町村別・公表資料)'!$AG95),NA())</f>
        <v>275</v>
      </c>
      <c r="S387">
        <f>IFERROR(LARGE('貼_大豆(市町村別・e-stat)'!D$9:D$187,'貼_大豆(市町村別・e-stat)'!$A66),NA())</f>
        <v>205</v>
      </c>
      <c r="T387">
        <f>IFERROR(LARGE('貼_大豆(市町村別・e-stat)'!H$9:H$187,'貼_大豆(市町村別・e-stat)'!$A66),NA())</f>
        <v>541</v>
      </c>
      <c r="U387">
        <f>IFERROR(LARGE('貼_大豆(市町村別・e-stat)'!E$9:E$187,'貼_大豆(市町村別・e-stat)'!$A66),NA())</f>
        <v>269</v>
      </c>
      <c r="V387">
        <f>IFERROR(LARGE('貼_てんさい(市町村別・e-stat)'!E$9:E$187,'貼_大豆(市町村別・e-stat)'!$A66),NA())</f>
        <v>84</v>
      </c>
      <c r="W387">
        <f>IFERROR(LARGE('貼_てんさい(市町村別・e-stat)'!I$9:I$187,'貼_大豆(市町村別・e-stat)'!$A66),NA())</f>
        <v>4890</v>
      </c>
      <c r="X387">
        <f>IFERROR(LARGE('貼_てんさい(市町村別・e-stat)'!F$9:F$187,'貼_大豆(市町村別・e-stat)'!$A66),NA())</f>
        <v>6420</v>
      </c>
      <c r="Y387">
        <f>IFERROR(LARGE('貼_そば(市町村別・e-stat)'!E$9:E$187,'貼_そば(市町村別・e-stat)'!$A66),NA())</f>
        <v>65</v>
      </c>
      <c r="Z387">
        <f>IFERROR(LARGE('貼_そば(市町村別・e-stat)'!I$9:I$187,'貼_そば(市町村別・e-stat)'!$A66),NA())</f>
        <v>47</v>
      </c>
      <c r="AA387">
        <f>IFERROR(LARGE('貼_そば(市町村別・e-stat)'!F$9:F$187,'貼_そば(市町村別・e-stat)'!$A66),NA())</f>
        <v>50</v>
      </c>
      <c r="AB387">
        <f>IFERROR(LARGE('貼_ばれいしょ(市町村別・公表資料)'!$N$16:$N$194,'貼_ばれいしょ(市町村別・公表資料)'!$L73),NA())</f>
        <v>92</v>
      </c>
      <c r="AC387">
        <f>IFERROR(LARGE('貼_ばれいしょ(市町村別・公表資料)'!$T$16:$T$194,'貼_ばれいしょ(市町村別・公表資料)'!$L73),NA())</f>
        <v>3210</v>
      </c>
      <c r="AD387">
        <f>IFERROR(LARGE('貼_ばれいしょ(市町村別・公表資料)'!$Z$16:$Z$194,'貼_ばれいしょ(市町村別・公表資料)'!$L73),NA())</f>
        <v>3340</v>
      </c>
      <c r="AE387" t="e">
        <f>IFERROR(LARGE('貼_なたね(市町村別・e-stat)'!E$9:E$187,'貼_なたね(市町村別・e-stat)'!$A66),NA())</f>
        <v>#N/A</v>
      </c>
      <c r="AF387" t="e">
        <f>IFERROR(LARGE('貼_なたね(市町村別・e-stat)'!I$9:I$187,'貼_なたね(市町村別・e-stat)'!$A66),NA())</f>
        <v>#N/A</v>
      </c>
      <c r="AG387" t="e">
        <f>IFERROR(LARGE('貼_なたね(市町村別・e-stat)'!F$9:F$187,'貼_なたね(市町村別・e-stat)'!$A66),NA())</f>
        <v>#N/A</v>
      </c>
    </row>
    <row r="388" spans="3:33">
      <c r="C388">
        <v>59</v>
      </c>
      <c r="D388">
        <f>IFERROR(LARGE('貼_耕地面積(市町村別・e-stat)'!E$9:E$187,'貼_耕地面積(市町村別・e-stat)'!$A67),NA())</f>
        <v>6960</v>
      </c>
      <c r="E388">
        <f>IFERROR(LARGE('貼_耕地面積(市町村別・e-stat)'!F$9:F$187,'貼_耕地面積(市町村別・e-stat)'!$A67),NA())</f>
        <v>877</v>
      </c>
      <c r="F388">
        <f>IFERROR(LARGE('貼_耕地面積(市町村別・e-stat)'!H$9:H$187,'貼_耕地面積(市町村別・e-stat)'!$A67),NA())</f>
        <v>5630</v>
      </c>
      <c r="G388">
        <f>IFERROR(LARGE('貼_水稲(市町村別・e-stat)'!E$9:E$187,'貼_水稲(市町村別・e-stat)'!$A67),NA())</f>
        <v>325</v>
      </c>
      <c r="H388">
        <f>IFERROR(LARGE('貼_水稲(市町村別・e-stat)'!G$9:G$187,'貼_水稲(市町村別・e-stat)'!$A67),NA())</f>
        <v>1740</v>
      </c>
      <c r="I388">
        <f>IFERROR(LARGE('貼_水稲(市町村別・e-stat)'!F$9:F$187,'貼_水稲(市町村別・e-stat)'!$A67),NA())</f>
        <v>541</v>
      </c>
      <c r="J388">
        <f>IFERROR(LARGE('貼_小麦(市町村別・e-stat)'!E$9:E$187,'貼_小麦(市町村別・e-stat)'!$A67),NA())</f>
        <v>495</v>
      </c>
      <c r="K388">
        <f>IFERROR(LARGE('貼_小麦(市町村別・e-stat)'!I$9:I$187,'貼_小麦(市町村別・e-stat)'!$A67),NA())</f>
        <v>2210</v>
      </c>
      <c r="L388">
        <f>IFERROR(LARGE('貼_小麦(市町村別・e-stat)'!F$9:F$187,'貼_小麦(市町村別・e-stat)'!$A67),NA())</f>
        <v>463</v>
      </c>
      <c r="M388">
        <f>IFERROR(LARGE('貼_小麦(市町村別・公表資料)'!BA$38:BA$216,'貼_小麦(市町村別・公表資料)'!$AG96),NA())</f>
        <v>400</v>
      </c>
      <c r="N388">
        <f>IFERROR(LARGE('貼_小麦(市町村別・公表資料)'!BG$38:BG$216,'貼_小麦(市町村別・公表資料)'!$AG96),NA())</f>
        <v>2030</v>
      </c>
      <c r="O388">
        <f>IFERROR(LARGE('貼_小麦(市町村別・公表資料)'!BM$38:BM$216,'貼_小麦(市町村別・公表資料)'!$AG96),NA())</f>
        <v>488</v>
      </c>
      <c r="P388">
        <f>IFERROR(LARGE('貼_小麦(市町村別・公表資料)'!BS$38:BS$216,'貼_小麦(市町村別・公表資料)'!$AG96),NA())</f>
        <v>36</v>
      </c>
      <c r="Q388">
        <f>IFERROR(LARGE('貼_小麦(市町村別・公表資料)'!BY$38:BY$216,'貼_小麦(市町村別・公表資料)'!$AG96),NA())</f>
        <v>127</v>
      </c>
      <c r="R388">
        <f>IFERROR(LARGE('貼_小麦(市町村別・公表資料)'!CE$38:CE$216,'貼_小麦(市町村別・公表資料)'!$AG96),NA())</f>
        <v>273</v>
      </c>
      <c r="S388">
        <f>IFERROR(LARGE('貼_大豆(市町村別・e-stat)'!D$9:D$187,'貼_大豆(市町村別・e-stat)'!$A67),NA())</f>
        <v>196</v>
      </c>
      <c r="T388">
        <f>IFERROR(LARGE('貼_大豆(市町村別・e-stat)'!H$9:H$187,'貼_大豆(市町村別・e-stat)'!$A67),NA())</f>
        <v>533</v>
      </c>
      <c r="U388">
        <f>IFERROR(LARGE('貼_大豆(市町村別・e-stat)'!E$9:E$187,'貼_大豆(市町村別・e-stat)'!$A67),NA())</f>
        <v>269</v>
      </c>
      <c r="V388">
        <f>IFERROR(LARGE('貼_てんさい(市町村別・e-stat)'!E$9:E$187,'貼_大豆(市町村別・e-stat)'!$A67),NA())</f>
        <v>83</v>
      </c>
      <c r="W388">
        <f>IFERROR(LARGE('貼_てんさい(市町村別・e-stat)'!I$9:I$187,'貼_大豆(市町村別・e-stat)'!$A67),NA())</f>
        <v>4840</v>
      </c>
      <c r="X388">
        <f>IFERROR(LARGE('貼_てんさい(市町村別・e-stat)'!F$9:F$187,'貼_大豆(市町村別・e-stat)'!$A67),NA())</f>
        <v>6410</v>
      </c>
      <c r="Y388">
        <f>IFERROR(LARGE('貼_そば(市町村別・e-stat)'!E$9:E$187,'貼_そば(市町村別・e-stat)'!$A67),NA())</f>
        <v>57</v>
      </c>
      <c r="Z388">
        <f>IFERROR(LARGE('貼_そば(市町村別・e-stat)'!I$9:I$187,'貼_そば(市町村別・e-stat)'!$A67),NA())</f>
        <v>42</v>
      </c>
      <c r="AA388">
        <f>IFERROR(LARGE('貼_そば(市町村別・e-stat)'!F$9:F$187,'貼_そば(市町村別・e-stat)'!$A67),NA())</f>
        <v>50</v>
      </c>
      <c r="AB388">
        <f>IFERROR(LARGE('貼_ばれいしょ(市町村別・公表資料)'!$N$16:$N$194,'貼_ばれいしょ(市町村別・公表資料)'!$L74),NA())</f>
        <v>89</v>
      </c>
      <c r="AC388">
        <f>IFERROR(LARGE('貼_ばれいしょ(市町村別・公表資料)'!$T$16:$T$194,'貼_ばれいしょ(市町村別・公表資料)'!$L74),NA())</f>
        <v>2970</v>
      </c>
      <c r="AD388">
        <f>IFERROR(LARGE('貼_ばれいしょ(市町村別・公表資料)'!$Z$16:$Z$194,'貼_ばれいしょ(市町村別・公表資料)'!$L74),NA())</f>
        <v>3330</v>
      </c>
      <c r="AE388" t="e">
        <f>IFERROR(LARGE('貼_なたね(市町村別・e-stat)'!E$9:E$187,'貼_なたね(市町村別・e-stat)'!$A67),NA())</f>
        <v>#N/A</v>
      </c>
      <c r="AF388" t="e">
        <f>IFERROR(LARGE('貼_なたね(市町村別・e-stat)'!I$9:I$187,'貼_なたね(市町村別・e-stat)'!$A67),NA())</f>
        <v>#N/A</v>
      </c>
      <c r="AG388" t="e">
        <f>IFERROR(LARGE('貼_なたね(市町村別・e-stat)'!F$9:F$187,'貼_なたね(市町村別・e-stat)'!$A67),NA())</f>
        <v>#N/A</v>
      </c>
    </row>
    <row r="389" spans="3:33">
      <c r="C389">
        <v>60</v>
      </c>
      <c r="D389">
        <f>IFERROR(LARGE('貼_耕地面積(市町村別・e-stat)'!E$9:E$187,'貼_耕地面積(市町村別・e-stat)'!$A68),NA())</f>
        <v>6610</v>
      </c>
      <c r="E389">
        <f>IFERROR(LARGE('貼_耕地面積(市町村別・e-stat)'!F$9:F$187,'貼_耕地面積(市町村別・e-stat)'!$A68),NA())</f>
        <v>877</v>
      </c>
      <c r="F389">
        <f>IFERROR(LARGE('貼_耕地面積(市町村別・e-stat)'!H$9:H$187,'貼_耕地面積(市町村別・e-stat)'!$A68),NA())</f>
        <v>5200</v>
      </c>
      <c r="G389">
        <f>IFERROR(LARGE('貼_水稲(市町村別・e-stat)'!E$9:E$187,'貼_水稲(市町村別・e-stat)'!$A68),NA())</f>
        <v>315</v>
      </c>
      <c r="H389">
        <f>IFERROR(LARGE('貼_水稲(市町村別・e-stat)'!G$9:G$187,'貼_水稲(市町村別・e-stat)'!$A68),NA())</f>
        <v>1600</v>
      </c>
      <c r="I389">
        <f>IFERROR(LARGE('貼_水稲(市町村別・e-stat)'!F$9:F$187,'貼_水稲(市町村別・e-stat)'!$A68),NA())</f>
        <v>540</v>
      </c>
      <c r="J389">
        <f>IFERROR(LARGE('貼_小麦(市町村別・e-stat)'!E$9:E$187,'貼_小麦(市町村別・e-stat)'!$A68),NA())</f>
        <v>484</v>
      </c>
      <c r="K389">
        <f>IFERROR(LARGE('貼_小麦(市町村別・e-stat)'!I$9:I$187,'貼_小麦(市町村別・e-stat)'!$A68),NA())</f>
        <v>2150</v>
      </c>
      <c r="L389">
        <f>IFERROR(LARGE('貼_小麦(市町村別・e-stat)'!F$9:F$187,'貼_小麦(市町村別・e-stat)'!$A68),NA())</f>
        <v>461</v>
      </c>
      <c r="M389">
        <f>IFERROR(LARGE('貼_小麦(市町村別・公表資料)'!BA$38:BA$216,'貼_小麦(市町村別・公表資料)'!$AG97),NA())</f>
        <v>385</v>
      </c>
      <c r="N389">
        <f>IFERROR(LARGE('貼_小麦(市町村別・公表資料)'!BG$38:BG$216,'貼_小麦(市町村別・公表資料)'!$AG97),NA())</f>
        <v>1930</v>
      </c>
      <c r="O389">
        <f>IFERROR(LARGE('貼_小麦(市町村別・公表資料)'!BM$38:BM$216,'貼_小麦(市町村別・公表資料)'!$AG97),NA())</f>
        <v>485</v>
      </c>
      <c r="P389">
        <f>IFERROR(LARGE('貼_小麦(市町村別・公表資料)'!BS$38:BS$216,'貼_小麦(市町村別・公表資料)'!$AG97),NA())</f>
        <v>33</v>
      </c>
      <c r="Q389">
        <f>IFERROR(LARGE('貼_小麦(市町村別・公表資料)'!BY$38:BY$216,'貼_小麦(市町村別・公表資料)'!$AG97),NA())</f>
        <v>113</v>
      </c>
      <c r="R389">
        <f>IFERROR(LARGE('貼_小麦(市町村別・公表資料)'!CE$38:CE$216,'貼_小麦(市町村別・公表資料)'!$AG97),NA())</f>
        <v>267</v>
      </c>
      <c r="S389">
        <f>IFERROR(LARGE('貼_大豆(市町村別・e-stat)'!D$9:D$187,'貼_大豆(市町村別・e-stat)'!$A68),NA())</f>
        <v>194</v>
      </c>
      <c r="T389">
        <f>IFERROR(LARGE('貼_大豆(市町村別・e-stat)'!H$9:H$187,'貼_大豆(市町村別・e-stat)'!$A68),NA())</f>
        <v>522</v>
      </c>
      <c r="U389">
        <f>IFERROR(LARGE('貼_大豆(市町村別・e-stat)'!E$9:E$187,'貼_大豆(市町村別・e-stat)'!$A68),NA())</f>
        <v>266</v>
      </c>
      <c r="V389">
        <f>IFERROR(LARGE('貼_てんさい(市町村別・e-stat)'!E$9:E$187,'貼_大豆(市町村別・e-stat)'!$A68),NA())</f>
        <v>79</v>
      </c>
      <c r="W389">
        <f>IFERROR(LARGE('貼_てんさい(市町村別・e-stat)'!I$9:I$187,'貼_大豆(市町村別・e-stat)'!$A68),NA())</f>
        <v>4780</v>
      </c>
      <c r="X389">
        <f>IFERROR(LARGE('貼_てんさい(市町村別・e-stat)'!F$9:F$187,'貼_大豆(市町村別・e-stat)'!$A68),NA())</f>
        <v>6390</v>
      </c>
      <c r="Y389">
        <f>IFERROR(LARGE('貼_そば(市町村別・e-stat)'!E$9:E$187,'貼_そば(市町村別・e-stat)'!$A68),NA())</f>
        <v>57</v>
      </c>
      <c r="Z389">
        <f>IFERROR(LARGE('貼_そば(市町村別・e-stat)'!I$9:I$187,'貼_そば(市町村別・e-stat)'!$A68),NA())</f>
        <v>41</v>
      </c>
      <c r="AA389">
        <f>IFERROR(LARGE('貼_そば(市町村別・e-stat)'!F$9:F$187,'貼_そば(市町村別・e-stat)'!$A68),NA())</f>
        <v>49</v>
      </c>
      <c r="AB389">
        <f>IFERROR(LARGE('貼_ばれいしょ(市町村別・公表資料)'!$N$16:$N$194,'貼_ばれいしょ(市町村別・公表資料)'!$L75),NA())</f>
        <v>86</v>
      </c>
      <c r="AC389">
        <f>IFERROR(LARGE('貼_ばれいしょ(市町村別・公表資料)'!$T$16:$T$194,'貼_ばれいしょ(市町村別・公表資料)'!$L75),NA())</f>
        <v>2820</v>
      </c>
      <c r="AD389">
        <f>IFERROR(LARGE('貼_ばれいしょ(市町村別・公表資料)'!$Z$16:$Z$194,'貼_ばれいしょ(市町村別・公表資料)'!$L75),NA())</f>
        <v>3330</v>
      </c>
      <c r="AE389" t="e">
        <f>IFERROR(LARGE('貼_なたね(市町村別・e-stat)'!E$9:E$187,'貼_なたね(市町村別・e-stat)'!$A68),NA())</f>
        <v>#N/A</v>
      </c>
      <c r="AF389" t="e">
        <f>IFERROR(LARGE('貼_なたね(市町村別・e-stat)'!I$9:I$187,'貼_なたね(市町村別・e-stat)'!$A68),NA())</f>
        <v>#N/A</v>
      </c>
      <c r="AG389" t="e">
        <f>IFERROR(LARGE('貼_なたね(市町村別・e-stat)'!F$9:F$187,'貼_なたね(市町村別・e-stat)'!$A68),NA())</f>
        <v>#N/A</v>
      </c>
    </row>
    <row r="390" spans="3:33">
      <c r="C390">
        <v>61</v>
      </c>
      <c r="D390">
        <f>IFERROR(LARGE('貼_耕地面積(市町村別・e-stat)'!E$9:E$187,'貼_耕地面積(市町村別・e-stat)'!$A69),NA())</f>
        <v>6540</v>
      </c>
      <c r="E390">
        <f>IFERROR(LARGE('貼_耕地面積(市町村別・e-stat)'!F$9:F$187,'貼_耕地面積(市町村別・e-stat)'!$A69),NA())</f>
        <v>829</v>
      </c>
      <c r="F390">
        <f>IFERROR(LARGE('貼_耕地面積(市町村別・e-stat)'!H$9:H$187,'貼_耕地面積(市町村別・e-stat)'!$A69),NA())</f>
        <v>5180</v>
      </c>
      <c r="G390">
        <f>IFERROR(LARGE('貼_水稲(市町村別・e-stat)'!E$9:E$187,'貼_水稲(市町村別・e-stat)'!$A69),NA())</f>
        <v>301</v>
      </c>
      <c r="H390">
        <f>IFERROR(LARGE('貼_水稲(市町村別・e-stat)'!G$9:G$187,'貼_水稲(市町村別・e-stat)'!$A69),NA())</f>
        <v>1590</v>
      </c>
      <c r="I390">
        <f>IFERROR(LARGE('貼_水稲(市町村別・e-stat)'!F$9:F$187,'貼_水稲(市町村別・e-stat)'!$A69),NA())</f>
        <v>539</v>
      </c>
      <c r="J390">
        <f>IFERROR(LARGE('貼_小麦(市町村別・e-stat)'!E$9:E$187,'貼_小麦(市町村別・e-stat)'!$A69),NA())</f>
        <v>482</v>
      </c>
      <c r="K390">
        <f>IFERROR(LARGE('貼_小麦(市町村別・e-stat)'!I$9:I$187,'貼_小麦(市町村別・e-stat)'!$A69),NA())</f>
        <v>2130</v>
      </c>
      <c r="L390">
        <f>IFERROR(LARGE('貼_小麦(市町村別・e-stat)'!F$9:F$187,'貼_小麦(市町村別・e-stat)'!$A69),NA())</f>
        <v>459</v>
      </c>
      <c r="M390">
        <f>IFERROR(LARGE('貼_小麦(市町村別・公表資料)'!BA$38:BA$216,'貼_小麦(市町村別・公表資料)'!$AG98),NA())</f>
        <v>375</v>
      </c>
      <c r="N390">
        <f>IFERROR(LARGE('貼_小麦(市町村別・公表資料)'!BG$38:BG$216,'貼_小麦(市町村別・公表資料)'!$AG98),NA())</f>
        <v>1830</v>
      </c>
      <c r="O390">
        <f>IFERROR(LARGE('貼_小麦(市町村別・公表資料)'!BM$38:BM$216,'貼_小麦(市町村別・公表資料)'!$AG98),NA())</f>
        <v>482</v>
      </c>
      <c r="P390">
        <f>IFERROR(LARGE('貼_小麦(市町村別・公表資料)'!BS$38:BS$216,'貼_小麦(市町村別・公表資料)'!$AG98),NA())</f>
        <v>33</v>
      </c>
      <c r="Q390">
        <f>IFERROR(LARGE('貼_小麦(市町村別・公表資料)'!BY$38:BY$216,'貼_小麦(市町村別・公表資料)'!$AG98),NA())</f>
        <v>102</v>
      </c>
      <c r="R390">
        <f>IFERROR(LARGE('貼_小麦(市町村別・公表資料)'!CE$38:CE$216,'貼_小麦(市町村別・公表資料)'!$AG98),NA())</f>
        <v>265</v>
      </c>
      <c r="S390">
        <f>IFERROR(LARGE('貼_大豆(市町村別・e-stat)'!D$9:D$187,'貼_大豆(市町村別・e-stat)'!$A69),NA())</f>
        <v>193</v>
      </c>
      <c r="T390">
        <f>IFERROR(LARGE('貼_大豆(市町村別・e-stat)'!H$9:H$187,'貼_大豆(市町村別・e-stat)'!$A69),NA())</f>
        <v>492</v>
      </c>
      <c r="U390">
        <f>IFERROR(LARGE('貼_大豆(市町村別・e-stat)'!E$9:E$187,'貼_大豆(市町村別・e-stat)'!$A69),NA())</f>
        <v>266</v>
      </c>
      <c r="V390">
        <f>IFERROR(LARGE('貼_てんさい(市町村別・e-stat)'!E$9:E$187,'貼_大豆(市町村別・e-stat)'!$A69),NA())</f>
        <v>66</v>
      </c>
      <c r="W390">
        <f>IFERROR(LARGE('貼_てんさい(市町村別・e-stat)'!I$9:I$187,'貼_大豆(市町村別・e-stat)'!$A69),NA())</f>
        <v>4530</v>
      </c>
      <c r="X390">
        <f>IFERROR(LARGE('貼_てんさい(市町村別・e-stat)'!F$9:F$187,'貼_大豆(市町村別・e-stat)'!$A69),NA())</f>
        <v>6370</v>
      </c>
      <c r="Y390">
        <f>IFERROR(LARGE('貼_そば(市町村別・e-stat)'!E$9:E$187,'貼_そば(市町村別・e-stat)'!$A69),NA())</f>
        <v>56</v>
      </c>
      <c r="Z390">
        <f>IFERROR(LARGE('貼_そば(市町村別・e-stat)'!I$9:I$187,'貼_そば(市町村別・e-stat)'!$A69),NA())</f>
        <v>41</v>
      </c>
      <c r="AA390">
        <f>IFERROR(LARGE('貼_そば(市町村別・e-stat)'!F$9:F$187,'貼_そば(市町村別・e-stat)'!$A69),NA())</f>
        <v>47</v>
      </c>
      <c r="AB390">
        <f>IFERROR(LARGE('貼_ばれいしょ(市町村別・公表資料)'!$N$16:$N$194,'貼_ばれいしょ(市町村別・公表資料)'!$L76),NA())</f>
        <v>82</v>
      </c>
      <c r="AC390">
        <f>IFERROR(LARGE('貼_ばれいしょ(市町村別・公表資料)'!$T$16:$T$194,'貼_ばれいしょ(市町村別・公表資料)'!$L76),NA())</f>
        <v>2780</v>
      </c>
      <c r="AD390">
        <f>IFERROR(LARGE('貼_ばれいしょ(市町村別・公表資料)'!$Z$16:$Z$194,'貼_ばれいしょ(市町村別・公表資料)'!$L76),NA())</f>
        <v>3330</v>
      </c>
      <c r="AE390" t="e">
        <f>IFERROR(LARGE('貼_なたね(市町村別・e-stat)'!E$9:E$187,'貼_なたね(市町村別・e-stat)'!$A69),NA())</f>
        <v>#N/A</v>
      </c>
      <c r="AF390" t="e">
        <f>IFERROR(LARGE('貼_なたね(市町村別・e-stat)'!I$9:I$187,'貼_なたね(市町村別・e-stat)'!$A69),NA())</f>
        <v>#N/A</v>
      </c>
      <c r="AG390" t="e">
        <f>IFERROR(LARGE('貼_なたね(市町村別・e-stat)'!F$9:F$187,'貼_なたね(市町村別・e-stat)'!$A69),NA())</f>
        <v>#N/A</v>
      </c>
    </row>
    <row r="391" spans="3:33">
      <c r="C391">
        <v>62</v>
      </c>
      <c r="D391">
        <f>IFERROR(LARGE('貼_耕地面積(市町村別・e-stat)'!E$9:E$187,'貼_耕地面積(市町村別・e-stat)'!$A70),NA())</f>
        <v>6530</v>
      </c>
      <c r="E391">
        <f>IFERROR(LARGE('貼_耕地面積(市町村別・e-stat)'!F$9:F$187,'貼_耕地面積(市町村別・e-stat)'!$A70),NA())</f>
        <v>800</v>
      </c>
      <c r="F391">
        <f>IFERROR(LARGE('貼_耕地面積(市町村別・e-stat)'!H$9:H$187,'貼_耕地面積(市町村別・e-stat)'!$A70),NA())</f>
        <v>5140</v>
      </c>
      <c r="G391">
        <f>IFERROR(LARGE('貼_水稲(市町村別・e-stat)'!E$9:E$187,'貼_水稲(市町村別・e-stat)'!$A70),NA())</f>
        <v>290</v>
      </c>
      <c r="H391">
        <f>IFERROR(LARGE('貼_水稲(市町村別・e-stat)'!G$9:G$187,'貼_水稲(市町村別・e-stat)'!$A70),NA())</f>
        <v>1580</v>
      </c>
      <c r="I391">
        <f>IFERROR(LARGE('貼_水稲(市町村別・e-stat)'!F$9:F$187,'貼_水稲(市町村別・e-stat)'!$A70),NA())</f>
        <v>538</v>
      </c>
      <c r="J391">
        <f>IFERROR(LARGE('貼_小麦(市町村別・e-stat)'!E$9:E$187,'貼_小麦(市町村別・e-stat)'!$A70),NA())</f>
        <v>419</v>
      </c>
      <c r="K391">
        <f>IFERROR(LARGE('貼_小麦(市町村別・e-stat)'!I$9:I$187,'貼_小麦(市町村別・e-stat)'!$A70),NA())</f>
        <v>1860</v>
      </c>
      <c r="L391">
        <f>IFERROR(LARGE('貼_小麦(市町村別・e-stat)'!F$9:F$187,'貼_小麦(市町村別・e-stat)'!$A70),NA())</f>
        <v>455</v>
      </c>
      <c r="M391">
        <f>IFERROR(LARGE('貼_小麦(市町村別・公表資料)'!BA$38:BA$216,'貼_小麦(市町村別・公表資料)'!$AG99),NA())</f>
        <v>372</v>
      </c>
      <c r="N391">
        <f>IFERROR(LARGE('貼_小麦(市町村別・公表資料)'!BG$38:BG$216,'貼_小麦(市町村別・公表資料)'!$AG99),NA())</f>
        <v>1710</v>
      </c>
      <c r="O391">
        <f>IFERROR(LARGE('貼_小麦(市町村別・公表資料)'!BM$38:BM$216,'貼_小麦(市町村別・公表資料)'!$AG99),NA())</f>
        <v>479</v>
      </c>
      <c r="P391">
        <f>IFERROR(LARGE('貼_小麦(市町村別・公表資料)'!BS$38:BS$216,'貼_小麦(市町村別・公表資料)'!$AG99),NA())</f>
        <v>32</v>
      </c>
      <c r="Q391">
        <f>IFERROR(LARGE('貼_小麦(市町村別・公表資料)'!BY$38:BY$216,'貼_小麦(市町村別・公表資料)'!$AG99),NA())</f>
        <v>101</v>
      </c>
      <c r="R391">
        <f>IFERROR(LARGE('貼_小麦(市町村別・公表資料)'!CE$38:CE$216,'貼_小麦(市町村別・公表資料)'!$AG99),NA())</f>
        <v>263</v>
      </c>
      <c r="S391">
        <f>IFERROR(LARGE('貼_大豆(市町村別・e-stat)'!D$9:D$187,'貼_大豆(市町村別・e-stat)'!$A70),NA())</f>
        <v>191</v>
      </c>
      <c r="T391">
        <f>IFERROR(LARGE('貼_大豆(市町村別・e-stat)'!H$9:H$187,'貼_大豆(市町村別・e-stat)'!$A70),NA())</f>
        <v>486</v>
      </c>
      <c r="U391">
        <f>IFERROR(LARGE('貼_大豆(市町村別・e-stat)'!E$9:E$187,'貼_大豆(市町村別・e-stat)'!$A70),NA())</f>
        <v>266</v>
      </c>
      <c r="V391">
        <f>IFERROR(LARGE('貼_てんさい(市町村別・e-stat)'!E$9:E$187,'貼_大豆(市町村別・e-stat)'!$A70),NA())</f>
        <v>60</v>
      </c>
      <c r="W391">
        <f>IFERROR(LARGE('貼_てんさい(市町村別・e-stat)'!I$9:I$187,'貼_大豆(市町村別・e-stat)'!$A70),NA())</f>
        <v>4080</v>
      </c>
      <c r="X391">
        <f>IFERROR(LARGE('貼_てんさい(市町村別・e-stat)'!F$9:F$187,'貼_大豆(市町村別・e-stat)'!$A70),NA())</f>
        <v>6360</v>
      </c>
      <c r="Y391">
        <f>IFERROR(LARGE('貼_そば(市町村別・e-stat)'!E$9:E$187,'貼_そば(市町村別・e-stat)'!$A70),NA())</f>
        <v>43</v>
      </c>
      <c r="Z391">
        <f>IFERROR(LARGE('貼_そば(市町村別・e-stat)'!I$9:I$187,'貼_そば(市町村別・e-stat)'!$A70),NA())</f>
        <v>40</v>
      </c>
      <c r="AA391">
        <f>IFERROR(LARGE('貼_そば(市町村別・e-stat)'!F$9:F$187,'貼_そば(市町村別・e-stat)'!$A70),NA())</f>
        <v>47</v>
      </c>
      <c r="AB391">
        <f>IFERROR(LARGE('貼_ばれいしょ(市町村別・公表資料)'!$N$16:$N$194,'貼_ばれいしょ(市町村別・公表資料)'!$L77),NA())</f>
        <v>72</v>
      </c>
      <c r="AC391">
        <f>IFERROR(LARGE('貼_ばれいしょ(市町村別・公表資料)'!$T$16:$T$194,'貼_ばれいしょ(市町村別・公表資料)'!$L77),NA())</f>
        <v>2670</v>
      </c>
      <c r="AD391">
        <f>IFERROR(LARGE('貼_ばれいしょ(市町村別・公表資料)'!$Z$16:$Z$194,'貼_ばれいしょ(市町村別・公表資料)'!$L77),NA())</f>
        <v>3300</v>
      </c>
      <c r="AE391" t="e">
        <f>IFERROR(LARGE('貼_なたね(市町村別・e-stat)'!E$9:E$187,'貼_なたね(市町村別・e-stat)'!$A70),NA())</f>
        <v>#N/A</v>
      </c>
      <c r="AF391" t="e">
        <f>IFERROR(LARGE('貼_なたね(市町村別・e-stat)'!I$9:I$187,'貼_なたね(市町村別・e-stat)'!$A70),NA())</f>
        <v>#N/A</v>
      </c>
      <c r="AG391" t="e">
        <f>IFERROR(LARGE('貼_なたね(市町村別・e-stat)'!F$9:F$187,'貼_なたね(市町村別・e-stat)'!$A70),NA())</f>
        <v>#N/A</v>
      </c>
    </row>
    <row r="392" spans="3:33">
      <c r="C392">
        <v>63</v>
      </c>
      <c r="D392">
        <f>IFERROR(LARGE('貼_耕地面積(市町村別・e-stat)'!E$9:E$187,'貼_耕地面積(市町村別・e-stat)'!$A71),NA())</f>
        <v>6440</v>
      </c>
      <c r="E392">
        <f>IFERROR(LARGE('貼_耕地面積(市町村別・e-stat)'!F$9:F$187,'貼_耕地面積(市町村別・e-stat)'!$A71),NA())</f>
        <v>793</v>
      </c>
      <c r="F392">
        <f>IFERROR(LARGE('貼_耕地面積(市町村別・e-stat)'!H$9:H$187,'貼_耕地面積(市町村別・e-stat)'!$A71),NA())</f>
        <v>4790</v>
      </c>
      <c r="G392">
        <f>IFERROR(LARGE('貼_水稲(市町村別・e-stat)'!E$9:E$187,'貼_水稲(市町村別・e-stat)'!$A71),NA())</f>
        <v>283</v>
      </c>
      <c r="H392">
        <f>IFERROR(LARGE('貼_水稲(市町村別・e-stat)'!G$9:G$187,'貼_水稲(市町村別・e-stat)'!$A71),NA())</f>
        <v>1550</v>
      </c>
      <c r="I392">
        <f>IFERROR(LARGE('貼_水稲(市町村別・e-stat)'!F$9:F$187,'貼_水稲(市町村別・e-stat)'!$A71),NA())</f>
        <v>535</v>
      </c>
      <c r="J392">
        <f>IFERROR(LARGE('貼_小麦(市町村別・e-stat)'!E$9:E$187,'貼_小麦(市町村別・e-stat)'!$A71),NA())</f>
        <v>403</v>
      </c>
      <c r="K392">
        <f>IFERROR(LARGE('貼_小麦(市町村別・e-stat)'!I$9:I$187,'貼_小麦(市町村別・e-stat)'!$A71),NA())</f>
        <v>1820</v>
      </c>
      <c r="L392">
        <f>IFERROR(LARGE('貼_小麦(市町村別・e-stat)'!F$9:F$187,'貼_小麦(市町村別・e-stat)'!$A71),NA())</f>
        <v>454</v>
      </c>
      <c r="M392">
        <f>IFERROR(LARGE('貼_小麦(市町村別・公表資料)'!BA$38:BA$216,'貼_小麦(市町村別・公表資料)'!$AG100),NA())</f>
        <v>312</v>
      </c>
      <c r="N392">
        <f>IFERROR(LARGE('貼_小麦(市町村別・公表資料)'!BG$38:BG$216,'貼_小麦(市町村別・公表資料)'!$AG100),NA())</f>
        <v>1610</v>
      </c>
      <c r="O392">
        <f>IFERROR(LARGE('貼_小麦(市町村別・公表資料)'!BM$38:BM$216,'貼_小麦(市町村別・公表資料)'!$AG100),NA())</f>
        <v>475</v>
      </c>
      <c r="P392">
        <f>IFERROR(LARGE('貼_小麦(市町村別・公表資料)'!BS$38:BS$216,'貼_小麦(市町村別・公表資料)'!$AG100),NA())</f>
        <v>31</v>
      </c>
      <c r="Q392">
        <f>IFERROR(LARGE('貼_小麦(市町村別・公表資料)'!BY$38:BY$216,'貼_小麦(市町村別・公表資料)'!$AG100),NA())</f>
        <v>70</v>
      </c>
      <c r="R392">
        <f>IFERROR(LARGE('貼_小麦(市町村別・公表資料)'!CE$38:CE$216,'貼_小麦(市町村別・公表資料)'!$AG100),NA())</f>
        <v>259</v>
      </c>
      <c r="S392">
        <f>IFERROR(LARGE('貼_大豆(市町村別・e-stat)'!D$9:D$187,'貼_大豆(市町村別・e-stat)'!$A71),NA())</f>
        <v>186</v>
      </c>
      <c r="T392">
        <f>IFERROR(LARGE('貼_大豆(市町村別・e-stat)'!H$9:H$187,'貼_大豆(市町村別・e-stat)'!$A71),NA())</f>
        <v>451</v>
      </c>
      <c r="U392">
        <f>IFERROR(LARGE('貼_大豆(市町村別・e-stat)'!E$9:E$187,'貼_大豆(市町村別・e-stat)'!$A71),NA())</f>
        <v>263</v>
      </c>
      <c r="V392">
        <f>IFERROR(LARGE('貼_てんさい(市町村別・e-stat)'!E$9:E$187,'貼_大豆(市町村別・e-stat)'!$A71),NA())</f>
        <v>58</v>
      </c>
      <c r="W392">
        <f>IFERROR(LARGE('貼_てんさい(市町村別・e-stat)'!I$9:I$187,'貼_大豆(市町村別・e-stat)'!$A71),NA())</f>
        <v>3450</v>
      </c>
      <c r="X392">
        <f>IFERROR(LARGE('貼_てんさい(市町村別・e-stat)'!F$9:F$187,'貼_大豆(市町村別・e-stat)'!$A71),NA())</f>
        <v>6340</v>
      </c>
      <c r="Y392">
        <f>IFERROR(LARGE('貼_そば(市町村別・e-stat)'!E$9:E$187,'貼_そば(市町村別・e-stat)'!$A71),NA())</f>
        <v>40</v>
      </c>
      <c r="Z392">
        <f>IFERROR(LARGE('貼_そば(市町村別・e-stat)'!I$9:I$187,'貼_そば(市町村別・e-stat)'!$A71),NA())</f>
        <v>36</v>
      </c>
      <c r="AA392">
        <f>IFERROR(LARGE('貼_そば(市町村別・e-stat)'!F$9:F$187,'貼_そば(市町村別・e-stat)'!$A71),NA())</f>
        <v>43</v>
      </c>
      <c r="AB392">
        <f>IFERROR(LARGE('貼_ばれいしょ(市町村別・公表資料)'!$N$16:$N$194,'貼_ばれいしょ(市町村別・公表資料)'!$L78),NA())</f>
        <v>68</v>
      </c>
      <c r="AC392">
        <f>IFERROR(LARGE('貼_ばれいしょ(市町村別・公表資料)'!$T$16:$T$194,'貼_ばれいしょ(市町村別・公表資料)'!$L78),NA())</f>
        <v>2600</v>
      </c>
      <c r="AD392">
        <f>IFERROR(LARGE('貼_ばれいしょ(市町村別・公表資料)'!$Z$16:$Z$194,'貼_ばれいしょ(市町村別・公表資料)'!$L78),NA())</f>
        <v>3290</v>
      </c>
      <c r="AE392" t="e">
        <f>IFERROR(LARGE('貼_なたね(市町村別・e-stat)'!E$9:E$187,'貼_なたね(市町村別・e-stat)'!$A71),NA())</f>
        <v>#N/A</v>
      </c>
      <c r="AF392" t="e">
        <f>IFERROR(LARGE('貼_なたね(市町村別・e-stat)'!I$9:I$187,'貼_なたね(市町村別・e-stat)'!$A71),NA())</f>
        <v>#N/A</v>
      </c>
      <c r="AG392" t="e">
        <f>IFERROR(LARGE('貼_なたね(市町村別・e-stat)'!F$9:F$187,'貼_なたね(市町村別・e-stat)'!$A71),NA())</f>
        <v>#N/A</v>
      </c>
    </row>
    <row r="393" spans="3:33">
      <c r="C393">
        <v>64</v>
      </c>
      <c r="D393">
        <f>IFERROR(LARGE('貼_耕地面積(市町村別・e-stat)'!E$9:E$187,'貼_耕地面積(市町村別・e-stat)'!$A72),NA())</f>
        <v>6350</v>
      </c>
      <c r="E393">
        <f>IFERROR(LARGE('貼_耕地面積(市町村別・e-stat)'!F$9:F$187,'貼_耕地面積(市町村別・e-stat)'!$A72),NA())</f>
        <v>701</v>
      </c>
      <c r="F393">
        <f>IFERROR(LARGE('貼_耕地面積(市町村別・e-stat)'!H$9:H$187,'貼_耕地面積(市町村別・e-stat)'!$A72),NA())</f>
        <v>4790</v>
      </c>
      <c r="G393">
        <f>IFERROR(LARGE('貼_水稲(市町村別・e-stat)'!E$9:E$187,'貼_水稲(市町村別・e-stat)'!$A72),NA())</f>
        <v>266</v>
      </c>
      <c r="H393">
        <f>IFERROR(LARGE('貼_水稲(市町村別・e-stat)'!G$9:G$187,'貼_水稲(市町村別・e-stat)'!$A72),NA())</f>
        <v>1420</v>
      </c>
      <c r="I393">
        <f>IFERROR(LARGE('貼_水稲(市町村別・e-stat)'!F$9:F$187,'貼_水稲(市町村別・e-stat)'!$A72),NA())</f>
        <v>534</v>
      </c>
      <c r="J393">
        <f>IFERROR(LARGE('貼_小麦(市町村別・e-stat)'!E$9:E$187,'貼_小麦(市町村別・e-stat)'!$A72),NA())</f>
        <v>387</v>
      </c>
      <c r="K393">
        <f>IFERROR(LARGE('貼_小麦(市町村別・e-stat)'!I$9:I$187,'貼_小麦(市町村別・e-stat)'!$A72),NA())</f>
        <v>1780</v>
      </c>
      <c r="L393">
        <f>IFERROR(LARGE('貼_小麦(市町村別・e-stat)'!F$9:F$187,'貼_小麦(市町村別・e-stat)'!$A72),NA())</f>
        <v>452</v>
      </c>
      <c r="M393">
        <f>IFERROR(LARGE('貼_小麦(市町村別・公表資料)'!BA$38:BA$216,'貼_小麦(市町村別・公表資料)'!$AG101),NA())</f>
        <v>285</v>
      </c>
      <c r="N393">
        <f>IFERROR(LARGE('貼_小麦(市町村別・公表資料)'!BG$38:BG$216,'貼_小麦(市町村別・公表資料)'!$AG101),NA())</f>
        <v>1390</v>
      </c>
      <c r="O393">
        <f>IFERROR(LARGE('貼_小麦(市町村別・公表資料)'!BM$38:BM$216,'貼_小麦(市町村別・公表資料)'!$AG101),NA())</f>
        <v>475</v>
      </c>
      <c r="P393">
        <f>IFERROR(LARGE('貼_小麦(市町村別・公表資料)'!BS$38:BS$216,'貼_小麦(市町村別・公表資料)'!$AG101),NA())</f>
        <v>28</v>
      </c>
      <c r="Q393">
        <f>IFERROR(LARGE('貼_小麦(市町村別・公表資料)'!BY$38:BY$216,'貼_小麦(市町村別・公表資料)'!$AG101),NA())</f>
        <v>69</v>
      </c>
      <c r="R393">
        <f>IFERROR(LARGE('貼_小麦(市町村別・公表資料)'!CE$38:CE$216,'貼_小麦(市町村別・公表資料)'!$AG101),NA())</f>
        <v>250</v>
      </c>
      <c r="S393">
        <f>IFERROR(LARGE('貼_大豆(市町村別・e-stat)'!D$9:D$187,'貼_大豆(市町村別・e-stat)'!$A72),NA())</f>
        <v>182</v>
      </c>
      <c r="T393">
        <f>IFERROR(LARGE('貼_大豆(市町村別・e-stat)'!H$9:H$187,'貼_大豆(市町村別・e-stat)'!$A72),NA())</f>
        <v>444</v>
      </c>
      <c r="U393">
        <f>IFERROR(LARGE('貼_大豆(市町村別・e-stat)'!E$9:E$187,'貼_大豆(市町村別・e-stat)'!$A72),NA())</f>
        <v>259</v>
      </c>
      <c r="V393">
        <f>IFERROR(LARGE('貼_てんさい(市町村別・e-stat)'!E$9:E$187,'貼_大豆(市町村別・e-stat)'!$A72),NA())</f>
        <v>55</v>
      </c>
      <c r="W393">
        <f>IFERROR(LARGE('貼_てんさい(市町村別・e-stat)'!I$9:I$187,'貼_大豆(市町村別・e-stat)'!$A72),NA())</f>
        <v>3410</v>
      </c>
      <c r="X393">
        <f>IFERROR(LARGE('貼_てんさい(市町村別・e-stat)'!F$9:F$187,'貼_大豆(市町村別・e-stat)'!$A72),NA())</f>
        <v>6160</v>
      </c>
      <c r="Y393">
        <f>IFERROR(LARGE('貼_そば(市町村別・e-stat)'!E$9:E$187,'貼_そば(市町村別・e-stat)'!$A72),NA())</f>
        <v>37</v>
      </c>
      <c r="Z393">
        <f>IFERROR(LARGE('貼_そば(市町村別・e-stat)'!I$9:I$187,'貼_そば(市町村別・e-stat)'!$A72),NA())</f>
        <v>31</v>
      </c>
      <c r="AA393">
        <f>IFERROR(LARGE('貼_そば(市町村別・e-stat)'!F$9:F$187,'貼_そば(市町村別・e-stat)'!$A72),NA())</f>
        <v>43</v>
      </c>
      <c r="AB393">
        <f>IFERROR(LARGE('貼_ばれいしょ(市町村別・公表資料)'!$N$16:$N$194,'貼_ばれいしょ(市町村別・公表資料)'!$L79),NA())</f>
        <v>66</v>
      </c>
      <c r="AC393">
        <f>IFERROR(LARGE('貼_ばれいしょ(市町村別・公表資料)'!$T$16:$T$194,'貼_ばれいしょ(市町村別・公表資料)'!$L79),NA())</f>
        <v>2560</v>
      </c>
      <c r="AD393">
        <f>IFERROR(LARGE('貼_ばれいしょ(市町村別・公表資料)'!$Z$16:$Z$194,'貼_ばれいしょ(市町村別・公表資料)'!$L79),NA())</f>
        <v>3270</v>
      </c>
      <c r="AE393" t="e">
        <f>IFERROR(LARGE('貼_なたね(市町村別・e-stat)'!E$9:E$187,'貼_なたね(市町村別・e-stat)'!$A72),NA())</f>
        <v>#N/A</v>
      </c>
      <c r="AF393" t="e">
        <f>IFERROR(LARGE('貼_なたね(市町村別・e-stat)'!I$9:I$187,'貼_なたね(市町村別・e-stat)'!$A72),NA())</f>
        <v>#N/A</v>
      </c>
      <c r="AG393" t="e">
        <f>IFERROR(LARGE('貼_なたね(市町村別・e-stat)'!F$9:F$187,'貼_なたね(市町村別・e-stat)'!$A72),NA())</f>
        <v>#N/A</v>
      </c>
    </row>
    <row r="394" spans="3:33">
      <c r="C394">
        <v>65</v>
      </c>
      <c r="D394">
        <f>IFERROR(LARGE('貼_耕地面積(市町村別・e-stat)'!E$9:E$187,'貼_耕地面積(市町村別・e-stat)'!$A73),NA())</f>
        <v>6310</v>
      </c>
      <c r="E394">
        <f>IFERROR(LARGE('貼_耕地面積(市町村別・e-stat)'!F$9:F$187,'貼_耕地面積(市町村別・e-stat)'!$A73),NA())</f>
        <v>700</v>
      </c>
      <c r="F394">
        <f>IFERROR(LARGE('貼_耕地面積(市町村別・e-stat)'!H$9:H$187,'貼_耕地面積(市町村別・e-stat)'!$A73),NA())</f>
        <v>4580</v>
      </c>
      <c r="G394">
        <f>IFERROR(LARGE('貼_水稲(市町村別・e-stat)'!E$9:E$187,'貼_水稲(市町村別・e-stat)'!$A73),NA())</f>
        <v>246</v>
      </c>
      <c r="H394">
        <f>IFERROR(LARGE('貼_水稲(市町村別・e-stat)'!G$9:G$187,'貼_水稲(市町村別・e-stat)'!$A73),NA())</f>
        <v>1380</v>
      </c>
      <c r="I394">
        <f>IFERROR(LARGE('貼_水稲(市町村別・e-stat)'!F$9:F$187,'貼_水稲(市町村別・e-stat)'!$A73),NA())</f>
        <v>532</v>
      </c>
      <c r="J394">
        <f>IFERROR(LARGE('貼_小麦(市町村別・e-stat)'!E$9:E$187,'貼_小麦(市町村別・e-stat)'!$A73),NA())</f>
        <v>384</v>
      </c>
      <c r="K394">
        <f>IFERROR(LARGE('貼_小麦(市町村別・e-stat)'!I$9:I$187,'貼_小麦(市町村別・e-stat)'!$A73),NA())</f>
        <v>1550</v>
      </c>
      <c r="L394">
        <f>IFERROR(LARGE('貼_小麦(市町村別・e-stat)'!F$9:F$187,'貼_小麦(市町村別・e-stat)'!$A73),NA())</f>
        <v>448</v>
      </c>
      <c r="M394">
        <f>IFERROR(LARGE('貼_小麦(市町村別・公表資料)'!BA$38:BA$216,'貼_小麦(市町村別・公表資料)'!$AG102),NA())</f>
        <v>283</v>
      </c>
      <c r="N394">
        <f>IFERROR(LARGE('貼_小麦(市町村別・公表資料)'!BG$38:BG$216,'貼_小麦(市町村別・公表資料)'!$AG102),NA())</f>
        <v>1340</v>
      </c>
      <c r="O394">
        <f>IFERROR(LARGE('貼_小麦(市町村別・公表資料)'!BM$38:BM$216,'貼_小麦(市町村別・公表資料)'!$AG102),NA())</f>
        <v>472</v>
      </c>
      <c r="P394">
        <f>IFERROR(LARGE('貼_小麦(市町村別・公表資料)'!BS$38:BS$216,'貼_小麦(市町村別・公表資料)'!$AG102),NA())</f>
        <v>28</v>
      </c>
      <c r="Q394">
        <f>IFERROR(LARGE('貼_小麦(市町村別・公表資料)'!BY$38:BY$216,'貼_小麦(市町村別・公表資料)'!$AG102),NA())</f>
        <v>57</v>
      </c>
      <c r="R394">
        <f>IFERROR(LARGE('貼_小麦(市町村別・公表資料)'!CE$38:CE$216,'貼_小麦(市町村別・公表資料)'!$AG102),NA())</f>
        <v>239</v>
      </c>
      <c r="S394">
        <f>IFERROR(LARGE('貼_大豆(市町村別・e-stat)'!D$9:D$187,'貼_大豆(市町村別・e-stat)'!$A73),NA())</f>
        <v>182</v>
      </c>
      <c r="T394">
        <f>IFERROR(LARGE('貼_大豆(市町村別・e-stat)'!H$9:H$187,'貼_大豆(市町村別・e-stat)'!$A73),NA())</f>
        <v>406</v>
      </c>
      <c r="U394">
        <f>IFERROR(LARGE('貼_大豆(市町村別・e-stat)'!E$9:E$187,'貼_大豆(市町村別・e-stat)'!$A73),NA())</f>
        <v>256</v>
      </c>
      <c r="V394">
        <f>IFERROR(LARGE('貼_てんさい(市町村別・e-stat)'!E$9:E$187,'貼_大豆(市町村別・e-stat)'!$A73),NA())</f>
        <v>54</v>
      </c>
      <c r="W394">
        <f>IFERROR(LARGE('貼_てんさい(市町村別・e-stat)'!I$9:I$187,'貼_大豆(市町村別・e-stat)'!$A73),NA())</f>
        <v>3350</v>
      </c>
      <c r="X394">
        <f>IFERROR(LARGE('貼_てんさい(市町村別・e-stat)'!F$9:F$187,'貼_大豆(市町村別・e-stat)'!$A73),NA())</f>
        <v>6140</v>
      </c>
      <c r="Y394">
        <f>IFERROR(LARGE('貼_そば(市町村別・e-stat)'!E$9:E$187,'貼_そば(市町村別・e-stat)'!$A73),NA())</f>
        <v>36</v>
      </c>
      <c r="Z394">
        <f>IFERROR(LARGE('貼_そば(市町村別・e-stat)'!I$9:I$187,'貼_そば(市町村別・e-stat)'!$A73),NA())</f>
        <v>31</v>
      </c>
      <c r="AA394">
        <f>IFERROR(LARGE('貼_そば(市町村別・e-stat)'!F$9:F$187,'貼_そば(市町村別・e-stat)'!$A73),NA())</f>
        <v>43</v>
      </c>
      <c r="AB394">
        <f>IFERROR(LARGE('貼_ばれいしょ(市町村別・公表資料)'!$N$16:$N$194,'貼_ばれいしょ(市町村別・公表資料)'!$L80),NA())</f>
        <v>62</v>
      </c>
      <c r="AC394">
        <f>IFERROR(LARGE('貼_ばれいしょ(市町村別・公表資料)'!$T$16:$T$194,'貼_ばれいしょ(市町村別・公表資料)'!$L80),NA())</f>
        <v>1840</v>
      </c>
      <c r="AD394">
        <f>IFERROR(LARGE('貼_ばれいしょ(市町村別・公表資料)'!$Z$16:$Z$194,'貼_ばれいしょ(市町村別・公表資料)'!$L80),NA())</f>
        <v>3230</v>
      </c>
      <c r="AE394" t="e">
        <f>IFERROR(LARGE('貼_なたね(市町村別・e-stat)'!E$9:E$187,'貼_なたね(市町村別・e-stat)'!$A73),NA())</f>
        <v>#N/A</v>
      </c>
      <c r="AF394" t="e">
        <f>IFERROR(LARGE('貼_なたね(市町村別・e-stat)'!I$9:I$187,'貼_なたね(市町村別・e-stat)'!$A73),NA())</f>
        <v>#N/A</v>
      </c>
      <c r="AG394" t="e">
        <f>IFERROR(LARGE('貼_なたね(市町村別・e-stat)'!F$9:F$187,'貼_なたね(市町村別・e-stat)'!$A73),NA())</f>
        <v>#N/A</v>
      </c>
    </row>
    <row r="395" spans="3:33">
      <c r="C395">
        <v>66</v>
      </c>
      <c r="D395">
        <f>IFERROR(LARGE('貼_耕地面積(市町村別・e-stat)'!E$9:E$187,'貼_耕地面積(市町村別・e-stat)'!$A74),NA())</f>
        <v>6190</v>
      </c>
      <c r="E395">
        <f>IFERROR(LARGE('貼_耕地面積(市町村別・e-stat)'!F$9:F$187,'貼_耕地面積(市町村別・e-stat)'!$A74),NA())</f>
        <v>669</v>
      </c>
      <c r="F395">
        <f>IFERROR(LARGE('貼_耕地面積(市町村別・e-stat)'!H$9:H$187,'貼_耕地面積(市町村別・e-stat)'!$A74),NA())</f>
        <v>4510</v>
      </c>
      <c r="G395">
        <f>IFERROR(LARGE('貼_水稲(市町村別・e-stat)'!E$9:E$187,'貼_水稲(市町村別・e-stat)'!$A74),NA())</f>
        <v>232</v>
      </c>
      <c r="H395">
        <f>IFERROR(LARGE('貼_水稲(市町村別・e-stat)'!G$9:G$187,'貼_水稲(市町村別・e-stat)'!$A74),NA())</f>
        <v>1270</v>
      </c>
      <c r="I395">
        <f>IFERROR(LARGE('貼_水稲(市町村別・e-stat)'!F$9:F$187,'貼_水稲(市町村別・e-stat)'!$A74),NA())</f>
        <v>532</v>
      </c>
      <c r="J395">
        <f>IFERROR(LARGE('貼_小麦(市町村別・e-stat)'!E$9:E$187,'貼_小麦(市町村別・e-stat)'!$A74),NA())</f>
        <v>369</v>
      </c>
      <c r="K395">
        <f>IFERROR(LARGE('貼_小麦(市町村別・e-stat)'!I$9:I$187,'貼_小麦(市町村別・e-stat)'!$A74),NA())</f>
        <v>1450</v>
      </c>
      <c r="L395">
        <f>IFERROR(LARGE('貼_小麦(市町村別・e-stat)'!F$9:F$187,'貼_小麦(市町村別・e-stat)'!$A74),NA())</f>
        <v>447</v>
      </c>
      <c r="M395">
        <f>IFERROR(LARGE('貼_小麦(市町村別・公表資料)'!BA$38:BA$216,'貼_小麦(市町村別・公表資料)'!$AG103),NA())</f>
        <v>275</v>
      </c>
      <c r="N395">
        <f>IFERROR(LARGE('貼_小麦(市町村別・公表資料)'!BG$38:BG$216,'貼_小麦(市町村別・公表資料)'!$AG103),NA())</f>
        <v>1080</v>
      </c>
      <c r="O395">
        <f>IFERROR(LARGE('貼_小麦(市町村別・公表資料)'!BM$38:BM$216,'貼_小麦(市町村別・公表資料)'!$AG103),NA())</f>
        <v>471</v>
      </c>
      <c r="P395">
        <f>IFERROR(LARGE('貼_小麦(市町村別・公表資料)'!BS$38:BS$216,'貼_小麦(市町村別・公表資料)'!$AG103),NA())</f>
        <v>27</v>
      </c>
      <c r="Q395">
        <f>IFERROR(LARGE('貼_小麦(市町村別・公表資料)'!BY$38:BY$216,'貼_小麦(市町村別・公表資料)'!$AG103),NA())</f>
        <v>54</v>
      </c>
      <c r="R395">
        <f>IFERROR(LARGE('貼_小麦(市町村別・公表資料)'!CE$38:CE$216,'貼_小麦(市町村別・公表資料)'!$AG103),NA())</f>
        <v>227</v>
      </c>
      <c r="S395">
        <f>IFERROR(LARGE('貼_大豆(市町村別・e-stat)'!D$9:D$187,'貼_大豆(市町村別・e-stat)'!$A74),NA())</f>
        <v>172</v>
      </c>
      <c r="T395">
        <f>IFERROR(LARGE('貼_大豆(市町村別・e-stat)'!H$9:H$187,'貼_大豆(市町村別・e-stat)'!$A74),NA())</f>
        <v>401</v>
      </c>
      <c r="U395">
        <f>IFERROR(LARGE('貼_大豆(市町村別・e-stat)'!E$9:E$187,'貼_大豆(市町村別・e-stat)'!$A74),NA())</f>
        <v>255</v>
      </c>
      <c r="V395">
        <f>IFERROR(LARGE('貼_てんさい(市町村別・e-stat)'!E$9:E$187,'貼_大豆(市町村別・e-stat)'!$A74),NA())</f>
        <v>53</v>
      </c>
      <c r="W395">
        <f>IFERROR(LARGE('貼_てんさい(市町村別・e-stat)'!I$9:I$187,'貼_大豆(市町村別・e-stat)'!$A74),NA())</f>
        <v>3250</v>
      </c>
      <c r="X395">
        <f>IFERROR(LARGE('貼_てんさい(市町村別・e-stat)'!F$9:F$187,'貼_大豆(市町村別・e-stat)'!$A74),NA())</f>
        <v>6130</v>
      </c>
      <c r="Y395">
        <f>IFERROR(LARGE('貼_そば(市町村別・e-stat)'!E$9:E$187,'貼_そば(市町村別・e-stat)'!$A74),NA())</f>
        <v>36</v>
      </c>
      <c r="Z395">
        <f>IFERROR(LARGE('貼_そば(市町村別・e-stat)'!I$9:I$187,'貼_そば(市町村別・e-stat)'!$A74),NA())</f>
        <v>24</v>
      </c>
      <c r="AA395">
        <f>IFERROR(LARGE('貼_そば(市町村別・e-stat)'!F$9:F$187,'貼_そば(市町村別・e-stat)'!$A74),NA())</f>
        <v>39</v>
      </c>
      <c r="AB395">
        <f>IFERROR(LARGE('貼_ばれいしょ(市町村別・公表資料)'!$N$16:$N$194,'貼_ばれいしょ(市町村別・公表資料)'!$L81),NA())</f>
        <v>59</v>
      </c>
      <c r="AC395">
        <f>IFERROR(LARGE('貼_ばれいしょ(市町村別・公表資料)'!$T$16:$T$194,'貼_ばれいしょ(市町村別・公表資料)'!$L81),NA())</f>
        <v>1780</v>
      </c>
      <c r="AD395">
        <f>IFERROR(LARGE('貼_ばれいしょ(市町村別・公表資料)'!$Z$16:$Z$194,'貼_ばれいしょ(市町村別・公表資料)'!$L81),NA())</f>
        <v>3230</v>
      </c>
      <c r="AE395" t="e">
        <f>IFERROR(LARGE('貼_なたね(市町村別・e-stat)'!E$9:E$187,'貼_なたね(市町村別・e-stat)'!$A74),NA())</f>
        <v>#N/A</v>
      </c>
      <c r="AF395" t="e">
        <f>IFERROR(LARGE('貼_なたね(市町村別・e-stat)'!I$9:I$187,'貼_なたね(市町村別・e-stat)'!$A74),NA())</f>
        <v>#N/A</v>
      </c>
      <c r="AG395" t="e">
        <f>IFERROR(LARGE('貼_なたね(市町村別・e-stat)'!F$9:F$187,'貼_なたね(市町村別・e-stat)'!$A74),NA())</f>
        <v>#N/A</v>
      </c>
    </row>
    <row r="396" spans="3:33">
      <c r="C396">
        <v>67</v>
      </c>
      <c r="D396">
        <f>IFERROR(LARGE('貼_耕地面積(市町村別・e-stat)'!E$9:E$187,'貼_耕地面積(市町村別・e-stat)'!$A75),NA())</f>
        <v>6060</v>
      </c>
      <c r="E396">
        <f>IFERROR(LARGE('貼_耕地面積(市町村別・e-stat)'!F$9:F$187,'貼_耕地面積(市町村別・e-stat)'!$A75),NA())</f>
        <v>639</v>
      </c>
      <c r="F396">
        <f>IFERROR(LARGE('貼_耕地面積(市町村別・e-stat)'!H$9:H$187,'貼_耕地面積(市町村別・e-stat)'!$A75),NA())</f>
        <v>4360</v>
      </c>
      <c r="G396">
        <f>IFERROR(LARGE('貼_水稲(市町村別・e-stat)'!E$9:E$187,'貼_水稲(市町村別・e-stat)'!$A75),NA())</f>
        <v>210</v>
      </c>
      <c r="H396">
        <f>IFERROR(LARGE('貼_水稲(市町村別・e-stat)'!G$9:G$187,'貼_水稲(市町村別・e-stat)'!$A75),NA())</f>
        <v>1260</v>
      </c>
      <c r="I396">
        <f>IFERROR(LARGE('貼_水稲(市町村別・e-stat)'!F$9:F$187,'貼_水稲(市町村別・e-stat)'!$A75),NA())</f>
        <v>531</v>
      </c>
      <c r="J396">
        <f>IFERROR(LARGE('貼_小麦(市町村別・e-stat)'!E$9:E$187,'貼_小麦(市町村別・e-stat)'!$A75),NA())</f>
        <v>367</v>
      </c>
      <c r="K396">
        <f>IFERROR(LARGE('貼_小麦(市町村別・e-stat)'!I$9:I$187,'貼_小麦(市町村別・e-stat)'!$A75),NA())</f>
        <v>1340</v>
      </c>
      <c r="L396">
        <f>IFERROR(LARGE('貼_小麦(市町村別・e-stat)'!F$9:F$187,'貼_小麦(市町村別・e-stat)'!$A75),NA())</f>
        <v>445</v>
      </c>
      <c r="M396">
        <f>IFERROR(LARGE('貼_小麦(市町村別・公表資料)'!BA$38:BA$216,'貼_小麦(市町村別・公表資料)'!$AG104),NA())</f>
        <v>263</v>
      </c>
      <c r="N396">
        <f>IFERROR(LARGE('貼_小麦(市町村別・公表資料)'!BG$38:BG$216,'貼_小麦(市町村別・公表資料)'!$AG104),NA())</f>
        <v>1050</v>
      </c>
      <c r="O396">
        <f>IFERROR(LARGE('貼_小麦(市町村別・公表資料)'!BM$38:BM$216,'貼_小麦(市町村別・公表資料)'!$AG104),NA())</f>
        <v>465</v>
      </c>
      <c r="P396">
        <f>IFERROR(LARGE('貼_小麦(市町村別・公表資料)'!BS$38:BS$216,'貼_小麦(市町村別・公表資料)'!$AG104),NA())</f>
        <v>26</v>
      </c>
      <c r="Q396">
        <f>IFERROR(LARGE('貼_小麦(市町村別・公表資料)'!BY$38:BY$216,'貼_小麦(市町村別・公表資料)'!$AG104),NA())</f>
        <v>52</v>
      </c>
      <c r="R396">
        <f>IFERROR(LARGE('貼_小麦(市町村別・公表資料)'!CE$38:CE$216,'貼_小麦(市町村別・公表資料)'!$AG104),NA())</f>
        <v>220</v>
      </c>
      <c r="S396">
        <f>IFERROR(LARGE('貼_大豆(市町村別・e-stat)'!D$9:D$187,'貼_大豆(市町村別・e-stat)'!$A75),NA())</f>
        <v>167</v>
      </c>
      <c r="T396">
        <f>IFERROR(LARGE('貼_大豆(市町村別・e-stat)'!H$9:H$187,'貼_大豆(市町村別・e-stat)'!$A75),NA())</f>
        <v>397</v>
      </c>
      <c r="U396">
        <f>IFERROR(LARGE('貼_大豆(市町村別・e-stat)'!E$9:E$187,'貼_大豆(市町村別・e-stat)'!$A75),NA())</f>
        <v>254</v>
      </c>
      <c r="V396">
        <f>IFERROR(LARGE('貼_てんさい(市町村別・e-stat)'!E$9:E$187,'貼_大豆(市町村別・e-stat)'!$A75),NA())</f>
        <v>51</v>
      </c>
      <c r="W396">
        <f>IFERROR(LARGE('貼_てんさい(市町村別・e-stat)'!I$9:I$187,'貼_大豆(市町村別・e-stat)'!$A75),NA())</f>
        <v>3090</v>
      </c>
      <c r="X396">
        <f>IFERROR(LARGE('貼_てんさい(市町村別・e-stat)'!F$9:F$187,'貼_大豆(市町村別・e-stat)'!$A75),NA())</f>
        <v>6050</v>
      </c>
      <c r="Y396">
        <f>IFERROR(LARGE('貼_そば(市町村別・e-stat)'!E$9:E$187,'貼_そば(市町村別・e-stat)'!$A75),NA())</f>
        <v>35</v>
      </c>
      <c r="Z396">
        <f>IFERROR(LARGE('貼_そば(市町村別・e-stat)'!I$9:I$187,'貼_そば(市町村別・e-stat)'!$A75),NA())</f>
        <v>21</v>
      </c>
      <c r="AA396">
        <f>IFERROR(LARGE('貼_そば(市町村別・e-stat)'!F$9:F$187,'貼_そば(市町村別・e-stat)'!$A75),NA())</f>
        <v>37</v>
      </c>
      <c r="AB396">
        <f>IFERROR(LARGE('貼_ばれいしょ(市町村別・公表資料)'!$N$16:$N$194,'貼_ばれいしょ(市町村別・公表資料)'!$L82),NA())</f>
        <v>53</v>
      </c>
      <c r="AC396">
        <f>IFERROR(LARGE('貼_ばれいしょ(市町村別・公表資料)'!$T$16:$T$194,'貼_ばれいしょ(市町村別・公表資料)'!$L82),NA())</f>
        <v>1770</v>
      </c>
      <c r="AD396">
        <f>IFERROR(LARGE('貼_ばれいしょ(市町村別・公表資料)'!$Z$16:$Z$194,'貼_ばれいしょ(市町村別・公表資料)'!$L82),NA())</f>
        <v>3200</v>
      </c>
      <c r="AE396" t="e">
        <f>IFERROR(LARGE('貼_なたね(市町村別・e-stat)'!E$9:E$187,'貼_なたね(市町村別・e-stat)'!$A75),NA())</f>
        <v>#N/A</v>
      </c>
      <c r="AF396" t="e">
        <f>IFERROR(LARGE('貼_なたね(市町村別・e-stat)'!I$9:I$187,'貼_なたね(市町村別・e-stat)'!$A75),NA())</f>
        <v>#N/A</v>
      </c>
      <c r="AG396" t="e">
        <f>IFERROR(LARGE('貼_なたね(市町村別・e-stat)'!F$9:F$187,'貼_なたね(市町村別・e-stat)'!$A75),NA())</f>
        <v>#N/A</v>
      </c>
    </row>
    <row r="397" spans="3:33">
      <c r="C397">
        <v>68</v>
      </c>
      <c r="D397">
        <f>IFERROR(LARGE('貼_耕地面積(市町村別・e-stat)'!E$9:E$187,'貼_耕地面積(市町村別・e-stat)'!$A76),NA())</f>
        <v>5900</v>
      </c>
      <c r="E397">
        <f>IFERROR(LARGE('貼_耕地面積(市町村別・e-stat)'!F$9:F$187,'貼_耕地面積(市町村別・e-stat)'!$A76),NA())</f>
        <v>615</v>
      </c>
      <c r="F397">
        <f>IFERROR(LARGE('貼_耕地面積(市町村別・e-stat)'!H$9:H$187,'貼_耕地面積(市町村別・e-stat)'!$A76),NA())</f>
        <v>3680</v>
      </c>
      <c r="G397">
        <f>IFERROR(LARGE('貼_水稲(市町村別・e-stat)'!E$9:E$187,'貼_水稲(市町村別・e-stat)'!$A76),NA())</f>
        <v>205</v>
      </c>
      <c r="H397">
        <f>IFERROR(LARGE('貼_水稲(市町村別・e-stat)'!G$9:G$187,'貼_水稲(市町村別・e-stat)'!$A76),NA())</f>
        <v>1240</v>
      </c>
      <c r="I397">
        <f>IFERROR(LARGE('貼_水稲(市町村別・e-stat)'!F$9:F$187,'貼_水稲(市町村別・e-stat)'!$A76),NA())</f>
        <v>530</v>
      </c>
      <c r="J397">
        <f>IFERROR(LARGE('貼_小麦(市町村別・e-stat)'!E$9:E$187,'貼_小麦(市町村別・e-stat)'!$A76),NA())</f>
        <v>356</v>
      </c>
      <c r="K397">
        <f>IFERROR(LARGE('貼_小麦(市町村別・e-stat)'!I$9:I$187,'貼_小麦(市町村別・e-stat)'!$A76),NA())</f>
        <v>1340</v>
      </c>
      <c r="L397">
        <f>IFERROR(LARGE('貼_小麦(市町村別・e-stat)'!F$9:F$187,'貼_小麦(市町村別・e-stat)'!$A76),NA())</f>
        <v>443</v>
      </c>
      <c r="M397">
        <f>IFERROR(LARGE('貼_小麦(市町村別・公表資料)'!BA$38:BA$216,'貼_小麦(市町村別・公表資料)'!$AG105),NA())</f>
        <v>261</v>
      </c>
      <c r="N397">
        <f>IFERROR(LARGE('貼_小麦(市町村別・公表資料)'!BG$38:BG$216,'貼_小麦(市町村別・公表資料)'!$AG105),NA())</f>
        <v>947</v>
      </c>
      <c r="O397">
        <f>IFERROR(LARGE('貼_小麦(市町村別・公表資料)'!BM$38:BM$216,'貼_小麦(市町村別・公表資料)'!$AG105),NA())</f>
        <v>463</v>
      </c>
      <c r="P397">
        <f>IFERROR(LARGE('貼_小麦(市町村別・公表資料)'!BS$38:BS$216,'貼_小麦(市町村別・公表資料)'!$AG105),NA())</f>
        <v>23</v>
      </c>
      <c r="Q397">
        <f>IFERROR(LARGE('貼_小麦(市町村別・公表資料)'!BY$38:BY$216,'貼_小麦(市町村別・公表資料)'!$AG105),NA())</f>
        <v>46</v>
      </c>
      <c r="R397">
        <f>IFERROR(LARGE('貼_小麦(市町村別・公表資料)'!CE$38:CE$216,'貼_小麦(市町村別・公表資料)'!$AG105),NA())</f>
        <v>219</v>
      </c>
      <c r="S397">
        <f>IFERROR(LARGE('貼_大豆(市町村別・e-stat)'!D$9:D$187,'貼_大豆(市町村別・e-stat)'!$A76),NA())</f>
        <v>166</v>
      </c>
      <c r="T397">
        <f>IFERROR(LARGE('貼_大豆(市町村別・e-stat)'!H$9:H$187,'貼_大豆(市町村別・e-stat)'!$A76),NA())</f>
        <v>396</v>
      </c>
      <c r="U397">
        <f>IFERROR(LARGE('貼_大豆(市町村別・e-stat)'!E$9:E$187,'貼_大豆(市町村別・e-stat)'!$A76),NA())</f>
        <v>252</v>
      </c>
      <c r="V397">
        <f>IFERROR(LARGE('貼_てんさい(市町村別・e-stat)'!E$9:E$187,'貼_大豆(市町村別・e-stat)'!$A76),NA())</f>
        <v>43</v>
      </c>
      <c r="W397">
        <f>IFERROR(LARGE('貼_てんさい(市町村別・e-stat)'!I$9:I$187,'貼_大豆(市町村別・e-stat)'!$A76),NA())</f>
        <v>2800</v>
      </c>
      <c r="X397">
        <f>IFERROR(LARGE('貼_てんさい(市町村別・e-stat)'!F$9:F$187,'貼_大豆(市町村別・e-stat)'!$A76),NA())</f>
        <v>6040</v>
      </c>
      <c r="Y397">
        <f>IFERROR(LARGE('貼_そば(市町村別・e-stat)'!E$9:E$187,'貼_そば(市町村別・e-stat)'!$A76),NA())</f>
        <v>34</v>
      </c>
      <c r="Z397">
        <f>IFERROR(LARGE('貼_そば(市町村別・e-stat)'!I$9:I$187,'貼_そば(市町村別・e-stat)'!$A76),NA())</f>
        <v>20</v>
      </c>
      <c r="AA397">
        <f>IFERROR(LARGE('貼_そば(市町村別・e-stat)'!F$9:F$187,'貼_そば(市町村別・e-stat)'!$A76),NA())</f>
        <v>36</v>
      </c>
      <c r="AB397">
        <f>IFERROR(LARGE('貼_ばれいしょ(市町村別・公表資料)'!$N$16:$N$194,'貼_ばれいしょ(市町村別・公表資料)'!$L83),NA())</f>
        <v>49</v>
      </c>
      <c r="AC397">
        <f>IFERROR(LARGE('貼_ばれいしょ(市町村別・公表資料)'!$T$16:$T$194,'貼_ばれいしょ(市町村別・公表資料)'!$L83),NA())</f>
        <v>1670</v>
      </c>
      <c r="AD397">
        <f>IFERROR(LARGE('貼_ばれいしょ(市町村別・公表資料)'!$Z$16:$Z$194,'貼_ばれいしょ(市町村別・公表資料)'!$L83),NA())</f>
        <v>3200</v>
      </c>
      <c r="AE397" t="e">
        <f>IFERROR(LARGE('貼_なたね(市町村別・e-stat)'!E$9:E$187,'貼_なたね(市町村別・e-stat)'!$A76),NA())</f>
        <v>#N/A</v>
      </c>
      <c r="AF397" t="e">
        <f>IFERROR(LARGE('貼_なたね(市町村別・e-stat)'!I$9:I$187,'貼_なたね(市町村別・e-stat)'!$A76),NA())</f>
        <v>#N/A</v>
      </c>
      <c r="AG397" t="e">
        <f>IFERROR(LARGE('貼_なたね(市町村別・e-stat)'!F$9:F$187,'貼_なたね(市町村別・e-stat)'!$A76),NA())</f>
        <v>#N/A</v>
      </c>
    </row>
    <row r="398" spans="3:33">
      <c r="C398">
        <v>69</v>
      </c>
      <c r="D398">
        <f>IFERROR(LARGE('貼_耕地面積(市町村別・e-stat)'!E$9:E$187,'貼_耕地面積(市町村別・e-stat)'!$A77),NA())</f>
        <v>5880</v>
      </c>
      <c r="E398">
        <f>IFERROR(LARGE('貼_耕地面積(市町村別・e-stat)'!F$9:F$187,'貼_耕地面積(市町村別・e-stat)'!$A77),NA())</f>
        <v>554</v>
      </c>
      <c r="F398">
        <f>IFERROR(LARGE('貼_耕地面積(市町村別・e-stat)'!H$9:H$187,'貼_耕地面積(市町村別・e-stat)'!$A77),NA())</f>
        <v>3640</v>
      </c>
      <c r="G398">
        <f>IFERROR(LARGE('貼_水稲(市町村別・e-stat)'!E$9:E$187,'貼_水稲(市町村別・e-stat)'!$A77),NA())</f>
        <v>199</v>
      </c>
      <c r="H398">
        <f>IFERROR(LARGE('貼_水稲(市町村別・e-stat)'!G$9:G$187,'貼_水稲(市町村別・e-stat)'!$A77),NA())</f>
        <v>1160</v>
      </c>
      <c r="I398">
        <f>IFERROR(LARGE('貼_水稲(市町村別・e-stat)'!F$9:F$187,'貼_水稲(市町村別・e-stat)'!$A77),NA())</f>
        <v>526</v>
      </c>
      <c r="J398">
        <f>IFERROR(LARGE('貼_小麦(市町村別・e-stat)'!E$9:E$187,'貼_小麦(市町村別・e-stat)'!$A77),NA())</f>
        <v>344</v>
      </c>
      <c r="K398">
        <f>IFERROR(LARGE('貼_小麦(市町村別・e-stat)'!I$9:I$187,'貼_小麦(市町村別・e-stat)'!$A77),NA())</f>
        <v>1180</v>
      </c>
      <c r="L398">
        <f>IFERROR(LARGE('貼_小麦(市町村別・e-stat)'!F$9:F$187,'貼_小麦(市町村別・e-stat)'!$A77),NA())</f>
        <v>440</v>
      </c>
      <c r="M398">
        <f>IFERROR(LARGE('貼_小麦(市町村別・公表資料)'!BA$38:BA$216,'貼_小麦(市町村別・公表資料)'!$AG106),NA())</f>
        <v>248</v>
      </c>
      <c r="N398">
        <f>IFERROR(LARGE('貼_小麦(市町村別・公表資料)'!BG$38:BG$216,'貼_小麦(市町村別・公表資料)'!$AG106),NA())</f>
        <v>833</v>
      </c>
      <c r="O398">
        <f>IFERROR(LARGE('貼_小麦(市町村別・公表資料)'!BM$38:BM$216,'貼_小麦(市町村別・公表資料)'!$AG106),NA())</f>
        <v>456</v>
      </c>
      <c r="P398">
        <f>IFERROR(LARGE('貼_小麦(市町村別・公表資料)'!BS$38:BS$216,'貼_小麦(市町村別・公表資料)'!$AG106),NA())</f>
        <v>18</v>
      </c>
      <c r="Q398">
        <f>IFERROR(LARGE('貼_小麦(市町村別・公表資料)'!BY$38:BY$216,'貼_小麦(市町村別・公表資料)'!$AG106),NA())</f>
        <v>42</v>
      </c>
      <c r="R398">
        <f>IFERROR(LARGE('貼_小麦(市町村別・公表資料)'!CE$38:CE$216,'貼_小麦(市町村別・公表資料)'!$AG106),NA())</f>
        <v>216</v>
      </c>
      <c r="S398">
        <f>IFERROR(LARGE('貼_大豆(市町村別・e-stat)'!D$9:D$187,'貼_大豆(市町村別・e-stat)'!$A77),NA())</f>
        <v>163</v>
      </c>
      <c r="T398">
        <f>IFERROR(LARGE('貼_大豆(市町村別・e-stat)'!H$9:H$187,'貼_大豆(市町村別・e-stat)'!$A77),NA())</f>
        <v>388</v>
      </c>
      <c r="U398">
        <f>IFERROR(LARGE('貼_大豆(市町村別・e-stat)'!E$9:E$187,'貼_大豆(市町村別・e-stat)'!$A77),NA())</f>
        <v>252</v>
      </c>
      <c r="V398">
        <f>IFERROR(LARGE('貼_てんさい(市町村別・e-stat)'!E$9:E$187,'貼_大豆(市町村別・e-stat)'!$A77),NA())</f>
        <v>37</v>
      </c>
      <c r="W398">
        <f>IFERROR(LARGE('貼_てんさい(市町村別・e-stat)'!I$9:I$187,'貼_大豆(市町村別・e-stat)'!$A77),NA())</f>
        <v>2600</v>
      </c>
      <c r="X398">
        <f>IFERROR(LARGE('貼_てんさい(市町村別・e-stat)'!F$9:F$187,'貼_大豆(市町村別・e-stat)'!$A77),NA())</f>
        <v>6040</v>
      </c>
      <c r="Y398">
        <f>IFERROR(LARGE('貼_そば(市町村別・e-stat)'!E$9:E$187,'貼_そば(市町村別・e-stat)'!$A77),NA())</f>
        <v>31</v>
      </c>
      <c r="Z398">
        <f>IFERROR(LARGE('貼_そば(市町村別・e-stat)'!I$9:I$187,'貼_そば(市町村別・e-stat)'!$A77),NA())</f>
        <v>20</v>
      </c>
      <c r="AA398">
        <f>IFERROR(LARGE('貼_そば(市町村別・e-stat)'!F$9:F$187,'貼_そば(市町村別・e-stat)'!$A77),NA())</f>
        <v>33</v>
      </c>
      <c r="AB398">
        <f>IFERROR(LARGE('貼_ばれいしょ(市町村別・公表資料)'!$N$16:$N$194,'貼_ばれいしょ(市町村別・公表資料)'!$L84),NA())</f>
        <v>44</v>
      </c>
      <c r="AC398">
        <f>IFERROR(LARGE('貼_ばれいしょ(市町村別・公表資料)'!$T$16:$T$194,'貼_ばれいしょ(市町村別・公表資料)'!$L84),NA())</f>
        <v>1520</v>
      </c>
      <c r="AD398">
        <f>IFERROR(LARGE('貼_ばれいしょ(市町村別・公表資料)'!$Z$16:$Z$194,'貼_ばれいしょ(市町村別・公表資料)'!$L84),NA())</f>
        <v>3190</v>
      </c>
      <c r="AE398" t="e">
        <f>IFERROR(LARGE('貼_なたね(市町村別・e-stat)'!E$9:E$187,'貼_なたね(市町村別・e-stat)'!$A77),NA())</f>
        <v>#N/A</v>
      </c>
      <c r="AF398" t="e">
        <f>IFERROR(LARGE('貼_なたね(市町村別・e-stat)'!I$9:I$187,'貼_なたね(市町村別・e-stat)'!$A77),NA())</f>
        <v>#N/A</v>
      </c>
      <c r="AG398" t="e">
        <f>IFERROR(LARGE('貼_なたね(市町村別・e-stat)'!F$9:F$187,'貼_なたね(市町村別・e-stat)'!$A77),NA())</f>
        <v>#N/A</v>
      </c>
    </row>
    <row r="399" spans="3:33">
      <c r="C399">
        <v>70</v>
      </c>
      <c r="D399">
        <f>IFERROR(LARGE('貼_耕地面積(市町村別・e-stat)'!E$9:E$187,'貼_耕地面積(市町村別・e-stat)'!$A78),NA())</f>
        <v>5880</v>
      </c>
      <c r="E399">
        <f>IFERROR(LARGE('貼_耕地面積(市町村別・e-stat)'!F$9:F$187,'貼_耕地面積(市町村別・e-stat)'!$A78),NA())</f>
        <v>522</v>
      </c>
      <c r="F399">
        <f>IFERROR(LARGE('貼_耕地面積(市町村別・e-stat)'!H$9:H$187,'貼_耕地面積(市町村別・e-stat)'!$A78),NA())</f>
        <v>3600</v>
      </c>
      <c r="G399">
        <f>IFERROR(LARGE('貼_水稲(市町村別・e-stat)'!E$9:E$187,'貼_水稲(市町村別・e-stat)'!$A78),NA())</f>
        <v>196</v>
      </c>
      <c r="H399">
        <f>IFERROR(LARGE('貼_水稲(市町村別・e-stat)'!G$9:G$187,'貼_水稲(市町村別・e-stat)'!$A78),NA())</f>
        <v>1110</v>
      </c>
      <c r="I399">
        <f>IFERROR(LARGE('貼_水稲(市町村別・e-stat)'!F$9:F$187,'貼_水稲(市町村別・e-stat)'!$A78),NA())</f>
        <v>526</v>
      </c>
      <c r="J399">
        <f>IFERROR(LARGE('貼_小麦(市町村別・e-stat)'!E$9:E$187,'貼_小麦(市町村別・e-stat)'!$A78),NA())</f>
        <v>312</v>
      </c>
      <c r="K399">
        <f>IFERROR(LARGE('貼_小麦(市町村別・e-stat)'!I$9:I$187,'貼_小麦(市町村別・e-stat)'!$A78),NA())</f>
        <v>1150</v>
      </c>
      <c r="L399">
        <f>IFERROR(LARGE('貼_小麦(市町村別・e-stat)'!F$9:F$187,'貼_小麦(市町村別・e-stat)'!$A78),NA())</f>
        <v>436</v>
      </c>
      <c r="M399">
        <f>IFERROR(LARGE('貼_小麦(市町村別・公表資料)'!BA$38:BA$216,'貼_小麦(市町村別・公表資料)'!$AG107),NA())</f>
        <v>246</v>
      </c>
      <c r="N399">
        <f>IFERROR(LARGE('貼_小麦(市町村別・公表資料)'!BG$38:BG$216,'貼_小麦(市町村別・公表資料)'!$AG107),NA())</f>
        <v>787</v>
      </c>
      <c r="O399">
        <f>IFERROR(LARGE('貼_小麦(市町村別・公表資料)'!BM$38:BM$216,'貼_小麦(市町村別・公表資料)'!$AG107),NA())</f>
        <v>455</v>
      </c>
      <c r="P399">
        <f>IFERROR(LARGE('貼_小麦(市町村別・公表資料)'!BS$38:BS$216,'貼_小麦(市町村別・公表資料)'!$AG107),NA())</f>
        <v>17</v>
      </c>
      <c r="Q399">
        <f>IFERROR(LARGE('貼_小麦(市町村別・公表資料)'!BY$38:BY$216,'貼_小麦(市町村別・公表資料)'!$AG107),NA())</f>
        <v>34</v>
      </c>
      <c r="R399">
        <f>IFERROR(LARGE('貼_小麦(市町村別・公表資料)'!CE$38:CE$216,'貼_小麦(市町村別・公表資料)'!$AG107),NA())</f>
        <v>215</v>
      </c>
      <c r="S399">
        <f>IFERROR(LARGE('貼_大豆(市町村別・e-stat)'!D$9:D$187,'貼_大豆(市町村別・e-stat)'!$A78),NA())</f>
        <v>149</v>
      </c>
      <c r="T399">
        <f>IFERROR(LARGE('貼_大豆(市町村別・e-stat)'!H$9:H$187,'貼_大豆(市町村別・e-stat)'!$A78),NA())</f>
        <v>375</v>
      </c>
      <c r="U399">
        <f>IFERROR(LARGE('貼_大豆(市町村別・e-stat)'!E$9:E$187,'貼_大豆(市町村別・e-stat)'!$A78),NA())</f>
        <v>251</v>
      </c>
      <c r="V399">
        <f>IFERROR(LARGE('貼_てんさい(市町村別・e-stat)'!E$9:E$187,'貼_大豆(市町村別・e-stat)'!$A78),NA())</f>
        <v>31</v>
      </c>
      <c r="W399">
        <f>IFERROR(LARGE('貼_てんさい(市町村別・e-stat)'!I$9:I$187,'貼_大豆(市町村別・e-stat)'!$A78),NA())</f>
        <v>2480</v>
      </c>
      <c r="X399">
        <f>IFERROR(LARGE('貼_てんさい(市町村別・e-stat)'!F$9:F$187,'貼_大豆(市町村別・e-stat)'!$A78),NA())</f>
        <v>5950</v>
      </c>
      <c r="Y399">
        <f>IFERROR(LARGE('貼_そば(市町村別・e-stat)'!E$9:E$187,'貼_そば(市町村別・e-stat)'!$A78),NA())</f>
        <v>30</v>
      </c>
      <c r="Z399">
        <f>IFERROR(LARGE('貼_そば(市町村別・e-stat)'!I$9:I$187,'貼_そば(市町村別・e-stat)'!$A78),NA())</f>
        <v>16</v>
      </c>
      <c r="AA399">
        <f>IFERROR(LARGE('貼_そば(市町村別・e-stat)'!F$9:F$187,'貼_そば(市町村別・e-stat)'!$A78),NA())</f>
        <v>33</v>
      </c>
      <c r="AB399">
        <f>IFERROR(LARGE('貼_ばれいしょ(市町村別・公表資料)'!$N$16:$N$194,'貼_ばれいしょ(市町村別・公表資料)'!$L85),NA())</f>
        <v>42</v>
      </c>
      <c r="AC399">
        <f>IFERROR(LARGE('貼_ばれいしょ(市町村別・公表資料)'!$T$16:$T$194,'貼_ばれいしょ(市町村別・公表資料)'!$L85),NA())</f>
        <v>1500</v>
      </c>
      <c r="AD399">
        <f>IFERROR(LARGE('貼_ばれいしょ(市町村別・公表資料)'!$Z$16:$Z$194,'貼_ばれいしょ(市町村別・公表資料)'!$L85),NA())</f>
        <v>3190</v>
      </c>
      <c r="AE399" t="e">
        <f>IFERROR(LARGE('貼_なたね(市町村別・e-stat)'!E$9:E$187,'貼_なたね(市町村別・e-stat)'!$A78),NA())</f>
        <v>#N/A</v>
      </c>
      <c r="AF399" t="e">
        <f>IFERROR(LARGE('貼_なたね(市町村別・e-stat)'!I$9:I$187,'貼_なたね(市町村別・e-stat)'!$A78),NA())</f>
        <v>#N/A</v>
      </c>
      <c r="AG399" t="e">
        <f>IFERROR(LARGE('貼_なたね(市町村別・e-stat)'!F$9:F$187,'貼_なたね(市町村別・e-stat)'!$A78),NA())</f>
        <v>#N/A</v>
      </c>
    </row>
    <row r="400" spans="3:33">
      <c r="C400">
        <v>71</v>
      </c>
      <c r="D400">
        <f>IFERROR(LARGE('貼_耕地面積(市町村別・e-stat)'!E$9:E$187,'貼_耕地面積(市町村別・e-stat)'!$A79),NA())</f>
        <v>5840</v>
      </c>
      <c r="E400">
        <f>IFERROR(LARGE('貼_耕地面積(市町村別・e-stat)'!F$9:F$187,'貼_耕地面積(市町村別・e-stat)'!$A79),NA())</f>
        <v>521</v>
      </c>
      <c r="F400">
        <f>IFERROR(LARGE('貼_耕地面積(市町村別・e-stat)'!H$9:H$187,'貼_耕地面積(市町村別・e-stat)'!$A79),NA())</f>
        <v>3540</v>
      </c>
      <c r="G400">
        <f>IFERROR(LARGE('貼_水稲(市町村別・e-stat)'!E$9:E$187,'貼_水稲(市町村別・e-stat)'!$A79),NA())</f>
        <v>193</v>
      </c>
      <c r="H400">
        <f>IFERROR(LARGE('貼_水稲(市町村別・e-stat)'!G$9:G$187,'貼_水稲(市町村別・e-stat)'!$A79),NA())</f>
        <v>1020</v>
      </c>
      <c r="I400">
        <f>IFERROR(LARGE('貼_水稲(市町村別・e-stat)'!F$9:F$187,'貼_水稲(市町村別・e-stat)'!$A79),NA())</f>
        <v>525</v>
      </c>
      <c r="J400">
        <f>IFERROR(LARGE('貼_小麦(市町村別・e-stat)'!E$9:E$187,'貼_小麦(市町村別・e-stat)'!$A79),NA())</f>
        <v>311</v>
      </c>
      <c r="K400">
        <f>IFERROR(LARGE('貼_小麦(市町村別・e-stat)'!I$9:I$187,'貼_小麦(市町村別・e-stat)'!$A79),NA())</f>
        <v>1110</v>
      </c>
      <c r="L400">
        <f>IFERROR(LARGE('貼_小麦(市町村別・e-stat)'!F$9:F$187,'貼_小麦(市町村別・e-stat)'!$A79),NA())</f>
        <v>435</v>
      </c>
      <c r="M400">
        <f>IFERROR(LARGE('貼_小麦(市町村別・公表資料)'!BA$38:BA$216,'貼_小麦(市町村別・公表資料)'!$AG108),NA())</f>
        <v>235</v>
      </c>
      <c r="N400">
        <f>IFERROR(LARGE('貼_小麦(市町村別・公表資料)'!BG$38:BG$216,'貼_小麦(市町村別・公表資料)'!$AG108),NA())</f>
        <v>775</v>
      </c>
      <c r="O400">
        <f>IFERROR(LARGE('貼_小麦(市町村別・公表資料)'!BM$38:BM$216,'貼_小麦(市町村別・公表資料)'!$AG108),NA())</f>
        <v>453</v>
      </c>
      <c r="P400">
        <f>IFERROR(LARGE('貼_小麦(市町村別・公表資料)'!BS$38:BS$216,'貼_小麦(市町村別・公表資料)'!$AG108),NA())</f>
        <v>16</v>
      </c>
      <c r="Q400">
        <f>IFERROR(LARGE('貼_小麦(市町村別・公表資料)'!BY$38:BY$216,'貼_小麦(市町村別・公表資料)'!$AG108),NA())</f>
        <v>32</v>
      </c>
      <c r="R400">
        <f>IFERROR(LARGE('貼_小麦(市町村別・公表資料)'!CE$38:CE$216,'貼_小麦(市町村別・公表資料)'!$AG108),NA())</f>
        <v>202</v>
      </c>
      <c r="S400">
        <f>IFERROR(LARGE('貼_大豆(市町村別・e-stat)'!D$9:D$187,'貼_大豆(市町村別・e-stat)'!$A79),NA())</f>
        <v>139</v>
      </c>
      <c r="T400">
        <f>IFERROR(LARGE('貼_大豆(市町村別・e-stat)'!H$9:H$187,'貼_大豆(市町村別・e-stat)'!$A79),NA())</f>
        <v>370</v>
      </c>
      <c r="U400">
        <f>IFERROR(LARGE('貼_大豆(市町村別・e-stat)'!E$9:E$187,'貼_大豆(市町村別・e-stat)'!$A79),NA())</f>
        <v>251</v>
      </c>
      <c r="V400">
        <f>IFERROR(LARGE('貼_てんさい(市町村別・e-stat)'!E$9:E$187,'貼_大豆(市町村別・e-stat)'!$A79),NA())</f>
        <v>29</v>
      </c>
      <c r="W400">
        <f>IFERROR(LARGE('貼_てんさい(市町村別・e-stat)'!I$9:I$187,'貼_大豆(市町村別・e-stat)'!$A79),NA())</f>
        <v>1860</v>
      </c>
      <c r="X400">
        <f>IFERROR(LARGE('貼_てんさい(市町村別・e-stat)'!F$9:F$187,'貼_大豆(市町村別・e-stat)'!$A79),NA())</f>
        <v>5950</v>
      </c>
      <c r="Y400">
        <f>IFERROR(LARGE('貼_そば(市町村別・e-stat)'!E$9:E$187,'貼_そば(市町村別・e-stat)'!$A79),NA())</f>
        <v>30</v>
      </c>
      <c r="Z400">
        <f>IFERROR(LARGE('貼_そば(市町村別・e-stat)'!I$9:I$187,'貼_そば(市町村別・e-stat)'!$A79),NA())</f>
        <v>10</v>
      </c>
      <c r="AA400">
        <f>IFERROR(LARGE('貼_そば(市町村別・e-stat)'!F$9:F$187,'貼_そば(市町村別・e-stat)'!$A79),NA())</f>
        <v>33</v>
      </c>
      <c r="AB400">
        <f>IFERROR(LARGE('貼_ばれいしょ(市町村別・公表資料)'!$N$16:$N$194,'貼_ばれいしょ(市町村別・公表資料)'!$L86),NA())</f>
        <v>39</v>
      </c>
      <c r="AC400">
        <f>IFERROR(LARGE('貼_ばれいしょ(市町村別・公表資料)'!$T$16:$T$194,'貼_ばれいしょ(市町村別・公表資料)'!$L86),NA())</f>
        <v>1470</v>
      </c>
      <c r="AD400">
        <f>IFERROR(LARGE('貼_ばれいしょ(市町村別・公表資料)'!$Z$16:$Z$194,'貼_ばれいしょ(市町村別・公表資料)'!$L86),NA())</f>
        <v>3180</v>
      </c>
      <c r="AE400" t="e">
        <f>IFERROR(LARGE('貼_なたね(市町村別・e-stat)'!E$9:E$187,'貼_なたね(市町村別・e-stat)'!$A79),NA())</f>
        <v>#N/A</v>
      </c>
      <c r="AF400" t="e">
        <f>IFERROR(LARGE('貼_なたね(市町村別・e-stat)'!I$9:I$187,'貼_なたね(市町村別・e-stat)'!$A79),NA())</f>
        <v>#N/A</v>
      </c>
      <c r="AG400" t="e">
        <f>IFERROR(LARGE('貼_なたね(市町村別・e-stat)'!F$9:F$187,'貼_なたね(市町村別・e-stat)'!$A79),NA())</f>
        <v>#N/A</v>
      </c>
    </row>
    <row r="401" spans="3:33">
      <c r="C401">
        <v>72</v>
      </c>
      <c r="D401">
        <f>IFERROR(LARGE('貼_耕地面積(市町村別・e-stat)'!E$9:E$187,'貼_耕地面積(市町村別・e-stat)'!$A80),NA())</f>
        <v>5830</v>
      </c>
      <c r="E401">
        <f>IFERROR(LARGE('貼_耕地面積(市町村別・e-stat)'!F$9:F$187,'貼_耕地面積(市町村別・e-stat)'!$A80),NA())</f>
        <v>504</v>
      </c>
      <c r="F401">
        <f>IFERROR(LARGE('貼_耕地面積(市町村別・e-stat)'!H$9:H$187,'貼_耕地面積(市町村別・e-stat)'!$A80),NA())</f>
        <v>3430</v>
      </c>
      <c r="G401">
        <f>IFERROR(LARGE('貼_水稲(市町村別・e-stat)'!E$9:E$187,'貼_水稲(市町村別・e-stat)'!$A80),NA())</f>
        <v>192</v>
      </c>
      <c r="H401">
        <f>IFERROR(LARGE('貼_水稲(市町村別・e-stat)'!G$9:G$187,'貼_水稲(市町村別・e-stat)'!$A80),NA())</f>
        <v>966</v>
      </c>
      <c r="I401">
        <f>IFERROR(LARGE('貼_水稲(市町村別・e-stat)'!F$9:F$187,'貼_水稲(市町村別・e-stat)'!$A80),NA())</f>
        <v>525</v>
      </c>
      <c r="J401">
        <f>IFERROR(LARGE('貼_小麦(市町村別・e-stat)'!E$9:E$187,'貼_小麦(市町村別・e-stat)'!$A80),NA())</f>
        <v>285</v>
      </c>
      <c r="K401">
        <f>IFERROR(LARGE('貼_小麦(市町村別・e-stat)'!I$9:I$187,'貼_小麦(市町村別・e-stat)'!$A80),NA())</f>
        <v>1100</v>
      </c>
      <c r="L401">
        <f>IFERROR(LARGE('貼_小麦(市町村別・e-stat)'!F$9:F$187,'貼_小麦(市町村別・e-stat)'!$A80),NA())</f>
        <v>419</v>
      </c>
      <c r="M401">
        <f>IFERROR(LARGE('貼_小麦(市町村別・公表資料)'!BA$38:BA$216,'貼_小麦(市町村別・公表資料)'!$AG109),NA())</f>
        <v>219</v>
      </c>
      <c r="N401">
        <f>IFERROR(LARGE('貼_小麦(市町村別・公表資料)'!BG$38:BG$216,'貼_小麦(市町村別・公表資料)'!$AG109),NA())</f>
        <v>760</v>
      </c>
      <c r="O401">
        <f>IFERROR(LARGE('貼_小麦(市町村別・公表資料)'!BM$38:BM$216,'貼_小麦(市町村別・公表資料)'!$AG109),NA())</f>
        <v>446</v>
      </c>
      <c r="P401">
        <f>IFERROR(LARGE('貼_小麦(市町村別・公表資料)'!BS$38:BS$216,'貼_小麦(市町村別・公表資料)'!$AG109),NA())</f>
        <v>16</v>
      </c>
      <c r="Q401">
        <f>IFERROR(LARGE('貼_小麦(市町村別・公表資料)'!BY$38:BY$216,'貼_小麦(市町村別・公表資料)'!$AG109),NA())</f>
        <v>31</v>
      </c>
      <c r="R401">
        <f>IFERROR(LARGE('貼_小麦(市町村別・公表資料)'!CE$38:CE$216,'貼_小麦(市町村別・公表資料)'!$AG109),NA())</f>
        <v>179</v>
      </c>
      <c r="S401">
        <f>IFERROR(LARGE('貼_大豆(市町村別・e-stat)'!D$9:D$187,'貼_大豆(市町村別・e-stat)'!$A80),NA())</f>
        <v>135</v>
      </c>
      <c r="T401">
        <f>IFERROR(LARGE('貼_大豆(市町村別・e-stat)'!H$9:H$187,'貼_大豆(市町村別・e-stat)'!$A80),NA())</f>
        <v>347</v>
      </c>
      <c r="U401">
        <f>IFERROR(LARGE('貼_大豆(市町村別・e-stat)'!E$9:E$187,'貼_大豆(市町村別・e-stat)'!$A80),NA())</f>
        <v>251</v>
      </c>
      <c r="V401">
        <f>IFERROR(LARGE('貼_てんさい(市町村別・e-stat)'!E$9:E$187,'貼_大豆(市町村別・e-stat)'!$A80),NA())</f>
        <v>25</v>
      </c>
      <c r="W401">
        <f>IFERROR(LARGE('貼_てんさい(市町村別・e-stat)'!I$9:I$187,'貼_大豆(市町村別・e-stat)'!$A80),NA())</f>
        <v>1590</v>
      </c>
      <c r="X401">
        <f>IFERROR(LARGE('貼_てんさい(市町村別・e-stat)'!F$9:F$187,'貼_大豆(市町村別・e-stat)'!$A80),NA())</f>
        <v>5930</v>
      </c>
      <c r="Y401">
        <f>IFERROR(LARGE('貼_そば(市町村別・e-stat)'!E$9:E$187,'貼_そば(市町村別・e-stat)'!$A80),NA())</f>
        <v>29</v>
      </c>
      <c r="Z401">
        <f>IFERROR(LARGE('貼_そば(市町村別・e-stat)'!I$9:I$187,'貼_そば(市町村別・e-stat)'!$A80),NA())</f>
        <v>10</v>
      </c>
      <c r="AA401">
        <f>IFERROR(LARGE('貼_そば(市町村別・e-stat)'!F$9:F$187,'貼_そば(市町村別・e-stat)'!$A80),NA())</f>
        <v>32</v>
      </c>
      <c r="AB401">
        <f>IFERROR(LARGE('貼_ばれいしょ(市町村別・公表資料)'!$N$16:$N$194,'貼_ばれいしょ(市町村別・公表資料)'!$L87),NA())</f>
        <v>37</v>
      </c>
      <c r="AC401">
        <f>IFERROR(LARGE('貼_ばれいしょ(市町村別・公表資料)'!$T$16:$T$194,'貼_ばれいしょ(市町村別・公表資料)'!$L87),NA())</f>
        <v>1460</v>
      </c>
      <c r="AD401">
        <f>IFERROR(LARGE('貼_ばれいしょ(市町村別・公表資料)'!$Z$16:$Z$194,'貼_ばれいしょ(市町村別・公表資料)'!$L87),NA())</f>
        <v>3170</v>
      </c>
      <c r="AE401" t="e">
        <f>IFERROR(LARGE('貼_なたね(市町村別・e-stat)'!E$9:E$187,'貼_なたね(市町村別・e-stat)'!$A80),NA())</f>
        <v>#N/A</v>
      </c>
      <c r="AF401" t="e">
        <f>IFERROR(LARGE('貼_なたね(市町村別・e-stat)'!I$9:I$187,'貼_なたね(市町村別・e-stat)'!$A80),NA())</f>
        <v>#N/A</v>
      </c>
      <c r="AG401" t="e">
        <f>IFERROR(LARGE('貼_なたね(市町村別・e-stat)'!F$9:F$187,'貼_なたね(市町村別・e-stat)'!$A80),NA())</f>
        <v>#N/A</v>
      </c>
    </row>
    <row r="402" spans="3:33">
      <c r="C402">
        <v>73</v>
      </c>
      <c r="D402">
        <f>IFERROR(LARGE('貼_耕地面積(市町村別・e-stat)'!E$9:E$187,'貼_耕地面積(市町村別・e-stat)'!$A81),NA())</f>
        <v>5690</v>
      </c>
      <c r="E402">
        <f>IFERROR(LARGE('貼_耕地面積(市町村別・e-stat)'!F$9:F$187,'貼_耕地面積(市町村別・e-stat)'!$A81),NA())</f>
        <v>500</v>
      </c>
      <c r="F402">
        <f>IFERROR(LARGE('貼_耕地面積(市町村別・e-stat)'!H$9:H$187,'貼_耕地面積(市町村別・e-stat)'!$A81),NA())</f>
        <v>3390</v>
      </c>
      <c r="G402">
        <f>IFERROR(LARGE('貼_水稲(市町村別・e-stat)'!E$9:E$187,'貼_水稲(市町村別・e-stat)'!$A81),NA())</f>
        <v>188</v>
      </c>
      <c r="H402">
        <f>IFERROR(LARGE('貼_水稲(市町村別・e-stat)'!G$9:G$187,'貼_水稲(市町村別・e-stat)'!$A81),NA())</f>
        <v>951</v>
      </c>
      <c r="I402">
        <f>IFERROR(LARGE('貼_水稲(市町村別・e-stat)'!F$9:F$187,'貼_水稲(市町村別・e-stat)'!$A81),NA())</f>
        <v>521</v>
      </c>
      <c r="J402">
        <f>IFERROR(LARGE('貼_小麦(市町村別・e-stat)'!E$9:E$187,'貼_小麦(市町村別・e-stat)'!$A81),NA())</f>
        <v>283</v>
      </c>
      <c r="K402">
        <f>IFERROR(LARGE('貼_小麦(市町村別・e-stat)'!I$9:I$187,'貼_小麦(市町村別・e-stat)'!$A81),NA())</f>
        <v>1050</v>
      </c>
      <c r="L402">
        <f>IFERROR(LARGE('貼_小麦(市町村別・e-stat)'!F$9:F$187,'貼_小麦(市町村別・e-stat)'!$A81),NA())</f>
        <v>413</v>
      </c>
      <c r="M402">
        <f>IFERROR(LARGE('貼_小麦(市町村別・公表資料)'!BA$38:BA$216,'貼_小麦(市町村別・公表資料)'!$AG110),NA())</f>
        <v>205</v>
      </c>
      <c r="N402">
        <f>IFERROR(LARGE('貼_小麦(市町村別・公表資料)'!BG$38:BG$216,'貼_小麦(市町村別・公表資料)'!$AG110),NA())</f>
        <v>751</v>
      </c>
      <c r="O402">
        <f>IFERROR(LARGE('貼_小麦(市町村別・公表資料)'!BM$38:BM$216,'貼_小麦(市町村別・公表資料)'!$AG110),NA())</f>
        <v>444</v>
      </c>
      <c r="P402">
        <f>IFERROR(LARGE('貼_小麦(市町村別・公表資料)'!BS$38:BS$216,'貼_小麦(市町村別・公表資料)'!$AG110),NA())</f>
        <v>14</v>
      </c>
      <c r="Q402">
        <f>IFERROR(LARGE('貼_小麦(市町村別・公表資料)'!BY$38:BY$216,'貼_小麦(市町村別・公表資料)'!$AG110),NA())</f>
        <v>31</v>
      </c>
      <c r="R402">
        <f>IFERROR(LARGE('貼_小麦(市町村別・公表資料)'!CE$38:CE$216,'貼_小麦(市町村別・公表資料)'!$AG110),NA())</f>
        <v>178</v>
      </c>
      <c r="S402">
        <f>IFERROR(LARGE('貼_大豆(市町村別・e-stat)'!D$9:D$187,'貼_大豆(市町村別・e-stat)'!$A81),NA())</f>
        <v>134</v>
      </c>
      <c r="T402">
        <f>IFERROR(LARGE('貼_大豆(市町村別・e-stat)'!H$9:H$187,'貼_大豆(市町村別・e-stat)'!$A81),NA())</f>
        <v>342</v>
      </c>
      <c r="U402">
        <f>IFERROR(LARGE('貼_大豆(市町村別・e-stat)'!E$9:E$187,'貼_大豆(市町村別・e-stat)'!$A81),NA())</f>
        <v>250</v>
      </c>
      <c r="V402">
        <f>IFERROR(LARGE('貼_てんさい(市町村別・e-stat)'!E$9:E$187,'貼_大豆(市町村別・e-stat)'!$A81),NA())</f>
        <v>24</v>
      </c>
      <c r="W402">
        <f>IFERROR(LARGE('貼_てんさい(市町村別・e-stat)'!I$9:I$187,'貼_大豆(市町村別・e-stat)'!$A81),NA())</f>
        <v>1510</v>
      </c>
      <c r="X402">
        <f>IFERROR(LARGE('貼_てんさい(市町村別・e-stat)'!F$9:F$187,'貼_大豆(市町村別・e-stat)'!$A81),NA())</f>
        <v>5700</v>
      </c>
      <c r="Y402">
        <f>IFERROR(LARGE('貼_そば(市町村別・e-stat)'!E$9:E$187,'貼_そば(市町村別・e-stat)'!$A81),NA())</f>
        <v>23</v>
      </c>
      <c r="Z402">
        <f>IFERROR(LARGE('貼_そば(市町村別・e-stat)'!I$9:I$187,'貼_そば(市町村別・e-stat)'!$A81),NA())</f>
        <v>7</v>
      </c>
      <c r="AA402">
        <f>IFERROR(LARGE('貼_そば(市町村別・e-stat)'!F$9:F$187,'貼_そば(市町村別・e-stat)'!$A81),NA())</f>
        <v>29</v>
      </c>
      <c r="AB402">
        <f>IFERROR(LARGE('貼_ばれいしょ(市町村別・公表資料)'!$N$16:$N$194,'貼_ばれいしょ(市町村別・公表資料)'!$L88),NA())</f>
        <v>36</v>
      </c>
      <c r="AC402">
        <f>IFERROR(LARGE('貼_ばれいしょ(市町村別・公表資料)'!$T$16:$T$194,'貼_ばれいしょ(市町村別・公表資料)'!$L88),NA())</f>
        <v>1290</v>
      </c>
      <c r="AD402">
        <f>IFERROR(LARGE('貼_ばれいしょ(市町村別・公表資料)'!$Z$16:$Z$194,'貼_ばれいしょ(市町村別・公表資料)'!$L88),NA())</f>
        <v>3160</v>
      </c>
      <c r="AE402" t="e">
        <f>IFERROR(LARGE('貼_なたね(市町村別・e-stat)'!E$9:E$187,'貼_なたね(市町村別・e-stat)'!$A81),NA())</f>
        <v>#N/A</v>
      </c>
      <c r="AF402" t="e">
        <f>IFERROR(LARGE('貼_なたね(市町村別・e-stat)'!I$9:I$187,'貼_なたね(市町村別・e-stat)'!$A81),NA())</f>
        <v>#N/A</v>
      </c>
      <c r="AG402" t="e">
        <f>IFERROR(LARGE('貼_なたね(市町村別・e-stat)'!F$9:F$187,'貼_なたね(市町村別・e-stat)'!$A81),NA())</f>
        <v>#N/A</v>
      </c>
    </row>
    <row r="403" spans="3:33">
      <c r="C403">
        <v>74</v>
      </c>
      <c r="D403">
        <f>IFERROR(LARGE('貼_耕地面積(市町村別・e-stat)'!E$9:E$187,'貼_耕地面積(市町村別・e-stat)'!$A82),NA())</f>
        <v>5630</v>
      </c>
      <c r="E403">
        <f>IFERROR(LARGE('貼_耕地面積(市町村別・e-stat)'!F$9:F$187,'貼_耕地面積(市町村別・e-stat)'!$A82),NA())</f>
        <v>481</v>
      </c>
      <c r="F403">
        <f>IFERROR(LARGE('貼_耕地面積(市町村別・e-stat)'!H$9:H$187,'貼_耕地面積(市町村別・e-stat)'!$A82),NA())</f>
        <v>3340</v>
      </c>
      <c r="G403">
        <f>IFERROR(LARGE('貼_水稲(市町村別・e-stat)'!E$9:E$187,'貼_水稲(市町村別・e-stat)'!$A82),NA())</f>
        <v>180</v>
      </c>
      <c r="H403">
        <f>IFERROR(LARGE('貼_水稲(市町村別・e-stat)'!G$9:G$187,'貼_水稲(市町村別・e-stat)'!$A82),NA())</f>
        <v>926</v>
      </c>
      <c r="I403">
        <f>IFERROR(LARGE('貼_水稲(市町村別・e-stat)'!F$9:F$187,'貼_水稲(市町村別・e-stat)'!$A82),NA())</f>
        <v>521</v>
      </c>
      <c r="J403">
        <f>IFERROR(LARGE('貼_小麦(市町村別・e-stat)'!E$9:E$187,'貼_小麦(市町村別・e-stat)'!$A82),NA())</f>
        <v>275</v>
      </c>
      <c r="K403">
        <f>IFERROR(LARGE('貼_小麦(市町村別・e-stat)'!I$9:I$187,'貼_小麦(市町村別・e-stat)'!$A82),NA())</f>
        <v>1030</v>
      </c>
      <c r="L403">
        <f>IFERROR(LARGE('貼_小麦(市町村別・e-stat)'!F$9:F$187,'貼_小麦(市町村別・e-stat)'!$A82),NA())</f>
        <v>412</v>
      </c>
      <c r="M403">
        <f>IFERROR(LARGE('貼_小麦(市町村別・公表資料)'!BA$38:BA$216,'貼_小麦(市町村別・公表資料)'!$AG111),NA())</f>
        <v>191</v>
      </c>
      <c r="N403">
        <f>IFERROR(LARGE('貼_小麦(市町村別・公表資料)'!BG$38:BG$216,'貼_小麦(市町村別・公表資料)'!$AG111),NA())</f>
        <v>739</v>
      </c>
      <c r="O403">
        <f>IFERROR(LARGE('貼_小麦(市町村別・公表資料)'!BM$38:BM$216,'貼_小麦(市町村別・公表資料)'!$AG111),NA())</f>
        <v>440</v>
      </c>
      <c r="P403">
        <f>IFERROR(LARGE('貼_小麦(市町村別・公表資料)'!BS$38:BS$216,'貼_小麦(市町村別・公表資料)'!$AG111),NA())</f>
        <v>8</v>
      </c>
      <c r="Q403">
        <f>IFERROR(LARGE('貼_小麦(市町村別・公表資料)'!BY$38:BY$216,'貼_小麦(市町村別・公表資料)'!$AG111),NA())</f>
        <v>24</v>
      </c>
      <c r="R403">
        <f>IFERROR(LARGE('貼_小麦(市町村別・公表資料)'!CE$38:CE$216,'貼_小麦(市町村別・公表資料)'!$AG111),NA())</f>
        <v>171</v>
      </c>
      <c r="S403">
        <f>IFERROR(LARGE('貼_大豆(市町村別・e-stat)'!D$9:D$187,'貼_大豆(市町村別・e-stat)'!$A82),NA())</f>
        <v>133</v>
      </c>
      <c r="T403">
        <f>IFERROR(LARGE('貼_大豆(市町村別・e-stat)'!H$9:H$187,'貼_大豆(市町村別・e-stat)'!$A82),NA())</f>
        <v>309</v>
      </c>
      <c r="U403">
        <f>IFERROR(LARGE('貼_大豆(市町村別・e-stat)'!E$9:E$187,'貼_大豆(市町村別・e-stat)'!$A82),NA())</f>
        <v>249</v>
      </c>
      <c r="V403">
        <f>IFERROR(LARGE('貼_てんさい(市町村別・e-stat)'!E$9:E$187,'貼_大豆(市町村別・e-stat)'!$A82),NA())</f>
        <v>23</v>
      </c>
      <c r="W403">
        <f>IFERROR(LARGE('貼_てんさい(市町村別・e-stat)'!I$9:I$187,'貼_大豆(市町村別・e-stat)'!$A82),NA())</f>
        <v>1400</v>
      </c>
      <c r="X403">
        <f>IFERROR(LARGE('貼_てんさい(市町村別・e-stat)'!F$9:F$187,'貼_大豆(市町村別・e-stat)'!$A82),NA())</f>
        <v>5680</v>
      </c>
      <c r="Y403" t="e">
        <f>IFERROR(LARGE('貼_そば(市町村別・e-stat)'!E$9:E$187,'貼_そば(市町村別・e-stat)'!$A82),NA())</f>
        <v>#N/A</v>
      </c>
      <c r="Z403" t="e">
        <f>IFERROR(LARGE('貼_そば(市町村別・e-stat)'!I$9:I$187,'貼_そば(市町村別・e-stat)'!$A82),NA())</f>
        <v>#N/A</v>
      </c>
      <c r="AA403">
        <f>IFERROR(LARGE('貼_そば(市町村別・e-stat)'!F$9:F$187,'貼_そば(市町村別・e-stat)'!$A82),NA())</f>
        <v>27</v>
      </c>
      <c r="AB403">
        <f>IFERROR(LARGE('貼_ばれいしょ(市町村別・公表資料)'!$N$16:$N$194,'貼_ばれいしょ(市町村別・公表資料)'!$L89),NA())</f>
        <v>35</v>
      </c>
      <c r="AC403">
        <f>IFERROR(LARGE('貼_ばれいしょ(市町村別・公表資料)'!$T$16:$T$194,'貼_ばれいしょ(市町村別・公表資料)'!$L89),NA())</f>
        <v>1170</v>
      </c>
      <c r="AD403">
        <f>IFERROR(LARGE('貼_ばれいしょ(市町村別・公表資料)'!$Z$16:$Z$194,'貼_ばれいしょ(市町村別・公表資料)'!$L89),NA())</f>
        <v>3140</v>
      </c>
      <c r="AE403" t="e">
        <f>IFERROR(LARGE('貼_なたね(市町村別・e-stat)'!E$9:E$187,'貼_なたね(市町村別・e-stat)'!$A82),NA())</f>
        <v>#N/A</v>
      </c>
      <c r="AF403" t="e">
        <f>IFERROR(LARGE('貼_なたね(市町村別・e-stat)'!I$9:I$187,'貼_なたね(市町村別・e-stat)'!$A82),NA())</f>
        <v>#N/A</v>
      </c>
      <c r="AG403" t="e">
        <f>IFERROR(LARGE('貼_なたね(市町村別・e-stat)'!F$9:F$187,'貼_なたね(市町村別・e-stat)'!$A82),NA())</f>
        <v>#N/A</v>
      </c>
    </row>
    <row r="404" spans="3:33">
      <c r="C404">
        <v>75</v>
      </c>
      <c r="D404">
        <f>IFERROR(LARGE('貼_耕地面積(市町村別・e-stat)'!E$9:E$187,'貼_耕地面積(市町村別・e-stat)'!$A83),NA())</f>
        <v>5610</v>
      </c>
      <c r="E404">
        <f>IFERROR(LARGE('貼_耕地面積(市町村別・e-stat)'!F$9:F$187,'貼_耕地面積(市町村別・e-stat)'!$A83),NA())</f>
        <v>452</v>
      </c>
      <c r="F404">
        <f>IFERROR(LARGE('貼_耕地面積(市町村別・e-stat)'!H$9:H$187,'貼_耕地面積(市町村別・e-stat)'!$A83),NA())</f>
        <v>3240</v>
      </c>
      <c r="G404">
        <f>IFERROR(LARGE('貼_水稲(市町村別・e-stat)'!E$9:E$187,'貼_水稲(市町村別・e-stat)'!$A83),NA())</f>
        <v>168</v>
      </c>
      <c r="H404">
        <f>IFERROR(LARGE('貼_水稲(市町村別・e-stat)'!G$9:G$187,'貼_水稲(市町村別・e-stat)'!$A83),NA())</f>
        <v>875</v>
      </c>
      <c r="I404">
        <f>IFERROR(LARGE('貼_水稲(市町村別・e-stat)'!F$9:F$187,'貼_水稲(市町村別・e-stat)'!$A83),NA())</f>
        <v>514</v>
      </c>
      <c r="J404">
        <f>IFERROR(LARGE('貼_小麦(市町村別・e-stat)'!E$9:E$187,'貼_小麦(市町村別・e-stat)'!$A83),NA())</f>
        <v>266</v>
      </c>
      <c r="K404">
        <f>IFERROR(LARGE('貼_小麦(市町村別・e-stat)'!I$9:I$187,'貼_小麦(市町村別・e-stat)'!$A83),NA())</f>
        <v>978</v>
      </c>
      <c r="L404">
        <f>IFERROR(LARGE('貼_小麦(市町村別・e-stat)'!F$9:F$187,'貼_小麦(市町村別・e-stat)'!$A83),NA())</f>
        <v>406</v>
      </c>
      <c r="M404">
        <f>IFERROR(LARGE('貼_小麦(市町村別・公表資料)'!BA$38:BA$216,'貼_小麦(市町村別・公表資料)'!$AG112),NA())</f>
        <v>190</v>
      </c>
      <c r="N404">
        <f>IFERROR(LARGE('貼_小麦(市町村別・公表資料)'!BG$38:BG$216,'貼_小麦(市町村別・公表資料)'!$AG112),NA())</f>
        <v>737</v>
      </c>
      <c r="O404">
        <f>IFERROR(LARGE('貼_小麦(市町村別・公表資料)'!BM$38:BM$216,'貼_小麦(市町村別・公表資料)'!$AG112),NA())</f>
        <v>437</v>
      </c>
      <c r="P404">
        <f>IFERROR(LARGE('貼_小麦(市町村別・公表資料)'!BS$38:BS$216,'貼_小麦(市町村別・公表資料)'!$AG112),NA())</f>
        <v>8</v>
      </c>
      <c r="Q404">
        <f>IFERROR(LARGE('貼_小麦(市町村別・公表資料)'!BY$38:BY$216,'貼_小麦(市町村別・公表資料)'!$AG112),NA())</f>
        <v>20</v>
      </c>
      <c r="R404">
        <f>IFERROR(LARGE('貼_小麦(市町村別・公表資料)'!CE$38:CE$216,'貼_小麦(市町村別・公表資料)'!$AG112),NA())</f>
        <v>150</v>
      </c>
      <c r="S404">
        <f>IFERROR(LARGE('貼_大豆(市町村別・e-stat)'!D$9:D$187,'貼_大豆(市町村別・e-stat)'!$A83),NA())</f>
        <v>131</v>
      </c>
      <c r="T404">
        <f>IFERROR(LARGE('貼_大豆(市町村別・e-stat)'!H$9:H$187,'貼_大豆(市町村別・e-stat)'!$A83),NA())</f>
        <v>304</v>
      </c>
      <c r="U404">
        <f>IFERROR(LARGE('貼_大豆(市町村別・e-stat)'!E$9:E$187,'貼_大豆(市町村別・e-stat)'!$A83),NA())</f>
        <v>248</v>
      </c>
      <c r="V404">
        <f>IFERROR(LARGE('貼_てんさい(市町村別・e-stat)'!E$9:E$187,'貼_大豆(市町村別・e-stat)'!$A83),NA())</f>
        <v>18</v>
      </c>
      <c r="W404">
        <f>IFERROR(LARGE('貼_てんさい(市町村別・e-stat)'!I$9:I$187,'貼_大豆(市町村別・e-stat)'!$A83),NA())</f>
        <v>1310</v>
      </c>
      <c r="X404">
        <f>IFERROR(LARGE('貼_てんさい(市町村別・e-stat)'!F$9:F$187,'貼_大豆(市町村別・e-stat)'!$A83),NA())</f>
        <v>5360</v>
      </c>
      <c r="Y404" t="e">
        <f>IFERROR(LARGE('貼_そば(市町村別・e-stat)'!E$9:E$187,'貼_そば(市町村別・e-stat)'!$A83),NA())</f>
        <v>#N/A</v>
      </c>
      <c r="Z404" t="e">
        <f>IFERROR(LARGE('貼_そば(市町村別・e-stat)'!I$9:I$187,'貼_そば(市町村別・e-stat)'!$A83),NA())</f>
        <v>#N/A</v>
      </c>
      <c r="AA404">
        <f>IFERROR(LARGE('貼_そば(市町村別・e-stat)'!F$9:F$187,'貼_そば(市町村別・e-stat)'!$A83),NA())</f>
        <v>25</v>
      </c>
      <c r="AB404">
        <f>IFERROR(LARGE('貼_ばれいしょ(市町村別・公表資料)'!$N$16:$N$194,'貼_ばれいしょ(市町村別・公表資料)'!$L90),NA())</f>
        <v>34</v>
      </c>
      <c r="AC404">
        <f>IFERROR(LARGE('貼_ばれいしょ(市町村別・公表資料)'!$T$16:$T$194,'貼_ばれいしょ(市町村別・公表資料)'!$L90),NA())</f>
        <v>1150</v>
      </c>
      <c r="AD404">
        <f>IFERROR(LARGE('貼_ばれいしょ(市町村別・公表資料)'!$Z$16:$Z$194,'貼_ばれいしょ(市町村別・公表資料)'!$L90),NA())</f>
        <v>3130</v>
      </c>
      <c r="AE404" t="e">
        <f>IFERROR(LARGE('貼_なたね(市町村別・e-stat)'!E$9:E$187,'貼_なたね(市町村別・e-stat)'!$A83),NA())</f>
        <v>#N/A</v>
      </c>
      <c r="AF404" t="e">
        <f>IFERROR(LARGE('貼_なたね(市町村別・e-stat)'!I$9:I$187,'貼_なたね(市町村別・e-stat)'!$A83),NA())</f>
        <v>#N/A</v>
      </c>
      <c r="AG404" t="e">
        <f>IFERROR(LARGE('貼_なたね(市町村別・e-stat)'!F$9:F$187,'貼_なたね(市町村別・e-stat)'!$A83),NA())</f>
        <v>#N/A</v>
      </c>
    </row>
    <row r="405" spans="3:33">
      <c r="C405">
        <v>76</v>
      </c>
      <c r="D405">
        <f>IFERROR(LARGE('貼_耕地面積(市町村別・e-stat)'!E$9:E$187,'貼_耕地面積(市町村別・e-stat)'!$A84),NA())</f>
        <v>5570</v>
      </c>
      <c r="E405">
        <f>IFERROR(LARGE('貼_耕地面積(市町村別・e-stat)'!F$9:F$187,'貼_耕地面積(市町村別・e-stat)'!$A84),NA())</f>
        <v>449</v>
      </c>
      <c r="F405">
        <f>IFERROR(LARGE('貼_耕地面積(市町村別・e-stat)'!H$9:H$187,'貼_耕地面積(市町村別・e-stat)'!$A84),NA())</f>
        <v>3190</v>
      </c>
      <c r="G405">
        <f>IFERROR(LARGE('貼_水稲(市町村別・e-stat)'!E$9:E$187,'貼_水稲(市町村別・e-stat)'!$A84),NA())</f>
        <v>153</v>
      </c>
      <c r="H405">
        <f>IFERROR(LARGE('貼_水稲(市町村別・e-stat)'!G$9:G$187,'貼_水稲(市町村別・e-stat)'!$A84),NA())</f>
        <v>853</v>
      </c>
      <c r="I405">
        <f>IFERROR(LARGE('貼_水稲(市町村別・e-stat)'!F$9:F$187,'貼_水稲(市町村別・e-stat)'!$A84),NA())</f>
        <v>508</v>
      </c>
      <c r="J405">
        <f>IFERROR(LARGE('貼_小麦(市町村別・e-stat)'!E$9:E$187,'貼_小麦(市町村別・e-stat)'!$A84),NA())</f>
        <v>251</v>
      </c>
      <c r="K405">
        <f>IFERROR(LARGE('貼_小麦(市町村別・e-stat)'!I$9:I$187,'貼_小麦(市町村別・e-stat)'!$A84),NA())</f>
        <v>966</v>
      </c>
      <c r="L405">
        <f>IFERROR(LARGE('貼_小麦(市町村別・e-stat)'!F$9:F$187,'貼_小麦(市町村別・e-stat)'!$A84),NA())</f>
        <v>405</v>
      </c>
      <c r="M405">
        <f>IFERROR(LARGE('貼_小麦(市町村別・公表資料)'!BA$38:BA$216,'貼_小麦(市町村別・公表資料)'!$AG113),NA())</f>
        <v>179</v>
      </c>
      <c r="N405">
        <f>IFERROR(LARGE('貼_小麦(市町村別・公表資料)'!BG$38:BG$216,'貼_小麦(市町村別・公表資料)'!$AG113),NA())</f>
        <v>731</v>
      </c>
      <c r="O405">
        <f>IFERROR(LARGE('貼_小麦(市町村別・公表資料)'!BM$38:BM$216,'貼_小麦(市町村別・公表資料)'!$AG113),NA())</f>
        <v>436</v>
      </c>
      <c r="P405" t="e">
        <f>IFERROR(LARGE('貼_小麦(市町村別・公表資料)'!BS$38:BS$216,'貼_小麦(市町村別・公表資料)'!$AG113),NA())</f>
        <v>#N/A</v>
      </c>
      <c r="Q405" t="e">
        <f>IFERROR(LARGE('貼_小麦(市町村別・公表資料)'!BY$38:BY$216,'貼_小麦(市町村別・公表資料)'!$AG113),NA())</f>
        <v>#N/A</v>
      </c>
      <c r="R405">
        <f>IFERROR(LARGE('貼_小麦(市町村別・公表資料)'!CE$38:CE$216,'貼_小麦(市町村別・公表資料)'!$AG113),NA())</f>
        <v>112</v>
      </c>
      <c r="S405">
        <f>IFERROR(LARGE('貼_大豆(市町村別・e-stat)'!D$9:D$187,'貼_大豆(市町村別・e-stat)'!$A84),NA())</f>
        <v>126</v>
      </c>
      <c r="T405">
        <f>IFERROR(LARGE('貼_大豆(市町村別・e-stat)'!H$9:H$187,'貼_大豆(市町村別・e-stat)'!$A84),NA())</f>
        <v>275</v>
      </c>
      <c r="U405">
        <f>IFERROR(LARGE('貼_大豆(市町村別・e-stat)'!E$9:E$187,'貼_大豆(市町村別・e-stat)'!$A84),NA())</f>
        <v>244</v>
      </c>
      <c r="V405">
        <f>IFERROR(LARGE('貼_てんさい(市町村別・e-stat)'!E$9:E$187,'貼_大豆(市町村別・e-stat)'!$A84),NA())</f>
        <v>17</v>
      </c>
      <c r="W405">
        <f>IFERROR(LARGE('貼_てんさい(市町村別・e-stat)'!I$9:I$187,'貼_大豆(市町村別・e-stat)'!$A84),NA())</f>
        <v>1010</v>
      </c>
      <c r="X405">
        <f>IFERROR(LARGE('貼_てんさい(市町村別・e-stat)'!F$9:F$187,'貼_大豆(市町村別・e-stat)'!$A84),NA())</f>
        <v>5340</v>
      </c>
      <c r="Y405" t="e">
        <f>IFERROR(LARGE('貼_そば(市町村別・e-stat)'!E$9:E$187,'貼_そば(市町村別・e-stat)'!$A84),NA())</f>
        <v>#N/A</v>
      </c>
      <c r="Z405" t="e">
        <f>IFERROR(LARGE('貼_そば(市町村別・e-stat)'!I$9:I$187,'貼_そば(市町村別・e-stat)'!$A84),NA())</f>
        <v>#N/A</v>
      </c>
      <c r="AA405">
        <f>IFERROR(LARGE('貼_そば(市町村別・e-stat)'!F$9:F$187,'貼_そば(市町村別・e-stat)'!$A84),NA())</f>
        <v>8</v>
      </c>
      <c r="AB405">
        <f>IFERROR(LARGE('貼_ばれいしょ(市町村別・公表資料)'!$N$16:$N$194,'貼_ばれいしょ(市町村別・公表資料)'!$L91),NA())</f>
        <v>32</v>
      </c>
      <c r="AC405">
        <f>IFERROR(LARGE('貼_ばれいしょ(市町村別・公表資料)'!$T$16:$T$194,'貼_ばれいしょ(市町村別・公表資料)'!$L91),NA())</f>
        <v>1060</v>
      </c>
      <c r="AD405">
        <f>IFERROR(LARGE('貼_ばれいしょ(市町村別・公表資料)'!$Z$16:$Z$194,'貼_ばれいしょ(市町村別・公表資料)'!$L91),NA())</f>
        <v>3120</v>
      </c>
      <c r="AE405" t="e">
        <f>IFERROR(LARGE('貼_なたね(市町村別・e-stat)'!E$9:E$187,'貼_なたね(市町村別・e-stat)'!$A84),NA())</f>
        <v>#N/A</v>
      </c>
      <c r="AF405" t="e">
        <f>IFERROR(LARGE('貼_なたね(市町村別・e-stat)'!I$9:I$187,'貼_なたね(市町村別・e-stat)'!$A84),NA())</f>
        <v>#N/A</v>
      </c>
      <c r="AG405" t="e">
        <f>IFERROR(LARGE('貼_なたね(市町村別・e-stat)'!F$9:F$187,'貼_なたね(市町村別・e-stat)'!$A84),NA())</f>
        <v>#N/A</v>
      </c>
    </row>
    <row r="406" spans="3:33">
      <c r="C406">
        <v>77</v>
      </c>
      <c r="D406">
        <f>IFERROR(LARGE('貼_耕地面積(市町村別・e-stat)'!E$9:E$187,'貼_耕地面積(市町村別・e-stat)'!$A85),NA())</f>
        <v>5570</v>
      </c>
      <c r="E406">
        <f>IFERROR(LARGE('貼_耕地面積(市町村別・e-stat)'!F$9:F$187,'貼_耕地面積(市町村別・e-stat)'!$A85),NA())</f>
        <v>434</v>
      </c>
      <c r="F406">
        <f>IFERROR(LARGE('貼_耕地面積(市町村別・e-stat)'!H$9:H$187,'貼_耕地面積(市町村別・e-stat)'!$A85),NA())</f>
        <v>3120</v>
      </c>
      <c r="G406">
        <f>IFERROR(LARGE('貼_水稲(市町村別・e-stat)'!E$9:E$187,'貼_水稲(市町村別・e-stat)'!$A85),NA())</f>
        <v>150</v>
      </c>
      <c r="H406">
        <f>IFERROR(LARGE('貼_水稲(市町村別・e-stat)'!G$9:G$187,'貼_水稲(市町村別・e-stat)'!$A85),NA())</f>
        <v>759</v>
      </c>
      <c r="I406">
        <f>IFERROR(LARGE('貼_水稲(市町村別・e-stat)'!F$9:F$187,'貼_水稲(市町村別・e-stat)'!$A85),NA())</f>
        <v>506</v>
      </c>
      <c r="J406">
        <f>IFERROR(LARGE('貼_小麦(市町村別・e-stat)'!E$9:E$187,'貼_小麦(市町村別・e-stat)'!$A85),NA())</f>
        <v>245</v>
      </c>
      <c r="K406">
        <f>IFERROR(LARGE('貼_小麦(市町村別・e-stat)'!I$9:I$187,'貼_小麦(市町村別・e-stat)'!$A85),NA())</f>
        <v>909</v>
      </c>
      <c r="L406">
        <f>IFERROR(LARGE('貼_小麦(市町村別・e-stat)'!F$9:F$187,'貼_小麦(市町村別・e-stat)'!$A85),NA())</f>
        <v>398</v>
      </c>
      <c r="M406">
        <f>IFERROR(LARGE('貼_小麦(市町村別・公表資料)'!BA$38:BA$216,'貼_小麦(市町村別・公表資料)'!$AG114),NA())</f>
        <v>171</v>
      </c>
      <c r="N406">
        <f>IFERROR(LARGE('貼_小麦(市町村別・公表資料)'!BG$38:BG$216,'貼_小麦(市町村別・公表資料)'!$AG114),NA())</f>
        <v>710</v>
      </c>
      <c r="O406">
        <f>IFERROR(LARGE('貼_小麦(市町村別・公表資料)'!BM$38:BM$216,'貼_小麦(市町村別・公表資料)'!$AG114),NA())</f>
        <v>433</v>
      </c>
      <c r="P406" t="e">
        <f>IFERROR(LARGE('貼_小麦(市町村別・公表資料)'!BS$38:BS$216,'貼_小麦(市町村別・公表資料)'!$AG114),NA())</f>
        <v>#N/A</v>
      </c>
      <c r="Q406" t="e">
        <f>IFERROR(LARGE('貼_小麦(市町村別・公表資料)'!BY$38:BY$216,'貼_小麦(市町村別・公表資料)'!$AG114),NA())</f>
        <v>#N/A</v>
      </c>
      <c r="R406">
        <f>IFERROR(LARGE('貼_小麦(市町村別・公表資料)'!CE$38:CE$216,'貼_小麦(市町村別・公表資料)'!$AG114),NA())</f>
        <v>110</v>
      </c>
      <c r="S406">
        <f>IFERROR(LARGE('貼_大豆(市町村別・e-stat)'!D$9:D$187,'貼_大豆(市町村別・e-stat)'!$A85),NA())</f>
        <v>122</v>
      </c>
      <c r="T406">
        <f>IFERROR(LARGE('貼_大豆(市町村別・e-stat)'!H$9:H$187,'貼_大豆(市町村別・e-stat)'!$A85),NA())</f>
        <v>269</v>
      </c>
      <c r="U406">
        <f>IFERROR(LARGE('貼_大豆(市町村別・e-stat)'!E$9:E$187,'貼_大豆(市町村別・e-stat)'!$A85),NA())</f>
        <v>243</v>
      </c>
      <c r="V406">
        <f>IFERROR(LARGE('貼_てんさい(市町村別・e-stat)'!E$9:E$187,'貼_大豆(市町村別・e-stat)'!$A85),NA())</f>
        <v>17</v>
      </c>
      <c r="W406">
        <f>IFERROR(LARGE('貼_てんさい(市町村別・e-stat)'!I$9:I$187,'貼_大豆(市町村別・e-stat)'!$A85),NA())</f>
        <v>856</v>
      </c>
      <c r="X406">
        <f>IFERROR(LARGE('貼_てんさい(市町村別・e-stat)'!F$9:F$187,'貼_大豆(市町村別・e-stat)'!$A85),NA())</f>
        <v>5150</v>
      </c>
      <c r="Y406" t="e">
        <f>IFERROR(LARGE('貼_そば(市町村別・e-stat)'!E$9:E$187,'貼_そば(市町村別・e-stat)'!$A85),NA())</f>
        <v>#N/A</v>
      </c>
      <c r="Z406" t="e">
        <f>IFERROR(LARGE('貼_そば(市町村別・e-stat)'!I$9:I$187,'貼_そば(市町村別・e-stat)'!$A85),NA())</f>
        <v>#N/A</v>
      </c>
      <c r="AA406" t="e">
        <f>IFERROR(LARGE('貼_そば(市町村別・e-stat)'!F$9:F$187,'貼_そば(市町村別・e-stat)'!$A85),NA())</f>
        <v>#N/A</v>
      </c>
      <c r="AB406">
        <f>IFERROR(LARGE('貼_ばれいしょ(市町村別・公表資料)'!$N$16:$N$194,'貼_ばれいしょ(市町村別・公表資料)'!$L92),NA())</f>
        <v>29</v>
      </c>
      <c r="AC406">
        <f>IFERROR(LARGE('貼_ばれいしょ(市町村別・公表資料)'!$T$16:$T$194,'貼_ばれいしょ(市町村別・公表資料)'!$L92),NA())</f>
        <v>904</v>
      </c>
      <c r="AD406">
        <f>IFERROR(LARGE('貼_ばれいしょ(市町村別・公表資料)'!$Z$16:$Z$194,'貼_ばれいしょ(市町村別・公表資料)'!$L92),NA())</f>
        <v>3110</v>
      </c>
      <c r="AE406" t="e">
        <f>IFERROR(LARGE('貼_なたね(市町村別・e-stat)'!E$9:E$187,'貼_なたね(市町村別・e-stat)'!$A85),NA())</f>
        <v>#N/A</v>
      </c>
      <c r="AF406" t="e">
        <f>IFERROR(LARGE('貼_なたね(市町村別・e-stat)'!I$9:I$187,'貼_なたね(市町村別・e-stat)'!$A85),NA())</f>
        <v>#N/A</v>
      </c>
      <c r="AG406" t="e">
        <f>IFERROR(LARGE('貼_なたね(市町村別・e-stat)'!F$9:F$187,'貼_なたね(市町村別・e-stat)'!$A85),NA())</f>
        <v>#N/A</v>
      </c>
    </row>
    <row r="407" spans="3:33">
      <c r="C407">
        <v>78</v>
      </c>
      <c r="D407">
        <f>IFERROR(LARGE('貼_耕地面積(市町村別・e-stat)'!E$9:E$187,'貼_耕地面積(市町村別・e-stat)'!$A86),NA())</f>
        <v>5480</v>
      </c>
      <c r="E407">
        <f>IFERROR(LARGE('貼_耕地面積(市町村別・e-stat)'!F$9:F$187,'貼_耕地面積(市町村別・e-stat)'!$A86),NA())</f>
        <v>408</v>
      </c>
      <c r="F407">
        <f>IFERROR(LARGE('貼_耕地面積(市町村別・e-stat)'!H$9:H$187,'貼_耕地面積(市町村別・e-stat)'!$A86),NA())</f>
        <v>3090</v>
      </c>
      <c r="G407">
        <f>IFERROR(LARGE('貼_水稲(市町村別・e-stat)'!E$9:E$187,'貼_水稲(市町村別・e-stat)'!$A86),NA())</f>
        <v>143</v>
      </c>
      <c r="H407">
        <f>IFERROR(LARGE('貼_水稲(市町村別・e-stat)'!G$9:G$187,'貼_水稲(市町村別・e-stat)'!$A86),NA())</f>
        <v>715</v>
      </c>
      <c r="I407">
        <f>IFERROR(LARGE('貼_水稲(市町村別・e-stat)'!F$9:F$187,'貼_水稲(市町村別・e-stat)'!$A86),NA())</f>
        <v>506</v>
      </c>
      <c r="J407">
        <f>IFERROR(LARGE('貼_小麦(市町村別・e-stat)'!E$9:E$187,'貼_小麦(市町村別・e-stat)'!$A86),NA())</f>
        <v>237</v>
      </c>
      <c r="K407">
        <f>IFERROR(LARGE('貼_小麦(市町村別・e-stat)'!I$9:I$187,'貼_小麦(市町村別・e-stat)'!$A86),NA())</f>
        <v>866</v>
      </c>
      <c r="L407">
        <f>IFERROR(LARGE('貼_小麦(市町村別・e-stat)'!F$9:F$187,'貼_小麦(市町村別・e-stat)'!$A86),NA())</f>
        <v>398</v>
      </c>
      <c r="M407">
        <f>IFERROR(LARGE('貼_小麦(市町村別・公表資料)'!BA$38:BA$216,'貼_小麦(市町村別・公表資料)'!$AG115),NA())</f>
        <v>159</v>
      </c>
      <c r="N407">
        <f>IFERROR(LARGE('貼_小麦(市町村別・公表資料)'!BG$38:BG$216,'貼_小麦(市町村別・公表資料)'!$AG115),NA())</f>
        <v>664</v>
      </c>
      <c r="O407">
        <f>IFERROR(LARGE('貼_小麦(市町村別・公表資料)'!BM$38:BM$216,'貼_小麦(市町村別・公表資料)'!$AG115),NA())</f>
        <v>412</v>
      </c>
      <c r="P407" t="e">
        <f>IFERROR(LARGE('貼_小麦(市町村別・公表資料)'!BS$38:BS$216,'貼_小麦(市町村別・公表資料)'!$AG115),NA())</f>
        <v>#N/A</v>
      </c>
      <c r="Q407" t="e">
        <f>IFERROR(LARGE('貼_小麦(市町村別・公表資料)'!BY$38:BY$216,'貼_小麦(市町村別・公表資料)'!$AG115),NA())</f>
        <v>#N/A</v>
      </c>
      <c r="R407">
        <f>IFERROR(LARGE('貼_小麦(市町村別・公表資料)'!CE$38:CE$216,'貼_小麦(市町村別・公表資料)'!$AG115),NA())</f>
        <v>41</v>
      </c>
      <c r="S407">
        <f>IFERROR(LARGE('貼_大豆(市町村別・e-stat)'!D$9:D$187,'貼_大豆(市町村別・e-stat)'!$A86),NA())</f>
        <v>119</v>
      </c>
      <c r="T407">
        <f>IFERROR(LARGE('貼_大豆(市町村別・e-stat)'!H$9:H$187,'貼_大豆(市町村別・e-stat)'!$A86),NA())</f>
        <v>263</v>
      </c>
      <c r="U407">
        <f>IFERROR(LARGE('貼_大豆(市町村別・e-stat)'!E$9:E$187,'貼_大豆(市町村別・e-stat)'!$A86),NA())</f>
        <v>243</v>
      </c>
      <c r="V407">
        <f>IFERROR(LARGE('貼_てんさい(市町村別・e-stat)'!E$9:E$187,'貼_大豆(市町村別・e-stat)'!$A86),NA())</f>
        <v>16</v>
      </c>
      <c r="W407">
        <f>IFERROR(LARGE('貼_てんさい(市町村別・e-stat)'!I$9:I$187,'貼_大豆(市町村別・e-stat)'!$A86),NA())</f>
        <v>827</v>
      </c>
      <c r="X407">
        <f>IFERROR(LARGE('貼_てんさい(市町村別・e-stat)'!F$9:F$187,'貼_大豆(市町村別・e-stat)'!$A86),NA())</f>
        <v>5130</v>
      </c>
      <c r="Y407" t="e">
        <f>IFERROR(LARGE('貼_そば(市町村別・e-stat)'!E$9:E$187,'貼_そば(市町村別・e-stat)'!$A86),NA())</f>
        <v>#N/A</v>
      </c>
      <c r="Z407" t="e">
        <f>IFERROR(LARGE('貼_そば(市町村別・e-stat)'!I$9:I$187,'貼_そば(市町村別・e-stat)'!$A86),NA())</f>
        <v>#N/A</v>
      </c>
      <c r="AA407" t="e">
        <f>IFERROR(LARGE('貼_そば(市町村別・e-stat)'!F$9:F$187,'貼_そば(市町村別・e-stat)'!$A86),NA())</f>
        <v>#N/A</v>
      </c>
      <c r="AB407">
        <f>IFERROR(LARGE('貼_ばれいしょ(市町村別・公表資料)'!$N$16:$N$194,'貼_ばれいしょ(市町村別・公表資料)'!$L93),NA())</f>
        <v>28</v>
      </c>
      <c r="AC407">
        <f>IFERROR(LARGE('貼_ばれいしょ(市町村別・公表資料)'!$T$16:$T$194,'貼_ばれいしょ(市町村別・公表資料)'!$L93),NA())</f>
        <v>886</v>
      </c>
      <c r="AD407">
        <f>IFERROR(LARGE('貼_ばれいしょ(市町村別・公表資料)'!$Z$16:$Z$194,'貼_ばれいしょ(市町村別・公表資料)'!$L93),NA())</f>
        <v>3100</v>
      </c>
      <c r="AE407" t="e">
        <f>IFERROR(LARGE('貼_なたね(市町村別・e-stat)'!E$9:E$187,'貼_なたね(市町村別・e-stat)'!$A86),NA())</f>
        <v>#N/A</v>
      </c>
      <c r="AF407" t="e">
        <f>IFERROR(LARGE('貼_なたね(市町村別・e-stat)'!I$9:I$187,'貼_なたね(市町村別・e-stat)'!$A86),NA())</f>
        <v>#N/A</v>
      </c>
      <c r="AG407" t="e">
        <f>IFERROR(LARGE('貼_なたね(市町村別・e-stat)'!F$9:F$187,'貼_なたね(市町村別・e-stat)'!$A86),NA())</f>
        <v>#N/A</v>
      </c>
    </row>
    <row r="408" spans="3:33">
      <c r="C408">
        <v>79</v>
      </c>
      <c r="D408">
        <f>IFERROR(LARGE('貼_耕地面積(市町村別・e-stat)'!E$9:E$187,'貼_耕地面積(市町村別・e-stat)'!$A87),NA())</f>
        <v>5420</v>
      </c>
      <c r="E408">
        <f>IFERROR(LARGE('貼_耕地面積(市町村別・e-stat)'!F$9:F$187,'貼_耕地面積(市町村別・e-stat)'!$A87),NA())</f>
        <v>373</v>
      </c>
      <c r="F408">
        <f>IFERROR(LARGE('貼_耕地面積(市町村別・e-stat)'!H$9:H$187,'貼_耕地面積(市町村別・e-stat)'!$A87),NA())</f>
        <v>3080</v>
      </c>
      <c r="G408">
        <f>IFERROR(LARGE('貼_水稲(市町村別・e-stat)'!E$9:E$187,'貼_水稲(市町村別・e-stat)'!$A87),NA())</f>
        <v>130</v>
      </c>
      <c r="H408">
        <f>IFERROR(LARGE('貼_水稲(市町村別・e-stat)'!G$9:G$187,'貼_水稲(市町村別・e-stat)'!$A87),NA())</f>
        <v>705</v>
      </c>
      <c r="I408">
        <f>IFERROR(LARGE('貼_水稲(市町村別・e-stat)'!F$9:F$187,'貼_水稲(市町村別・e-stat)'!$A87),NA())</f>
        <v>504</v>
      </c>
      <c r="J408">
        <f>IFERROR(LARGE('貼_小麦(市町村別・e-stat)'!E$9:E$187,'貼_小麦(市町村別・e-stat)'!$A87),NA())</f>
        <v>225</v>
      </c>
      <c r="K408">
        <f>IFERROR(LARGE('貼_小麦(市町村別・e-stat)'!I$9:I$187,'貼_小麦(市町村別・e-stat)'!$A87),NA())</f>
        <v>775</v>
      </c>
      <c r="L408">
        <f>IFERROR(LARGE('貼_小麦(市町村別・e-stat)'!F$9:F$187,'貼_小麦(市町村別・e-stat)'!$A87),NA())</f>
        <v>397</v>
      </c>
      <c r="M408">
        <f>IFERROR(LARGE('貼_小麦(市町村別・公表資料)'!BA$38:BA$216,'貼_小麦(市町村別・公表資料)'!$AG116),NA())</f>
        <v>130</v>
      </c>
      <c r="N408">
        <f>IFERROR(LARGE('貼_小麦(市町村別・公表資料)'!BG$38:BG$216,'貼_小麦(市町村別・公表資料)'!$AG116),NA())</f>
        <v>642</v>
      </c>
      <c r="O408">
        <f>IFERROR(LARGE('貼_小麦(市町村別・公表資料)'!BM$38:BM$216,'貼_小麦(市町村別・公表資料)'!$AG116),NA())</f>
        <v>408</v>
      </c>
      <c r="P408" t="e">
        <f>IFERROR(LARGE('貼_小麦(市町村別・公表資料)'!BS$38:BS$216,'貼_小麦(市町村別・公表資料)'!$AG116),NA())</f>
        <v>#N/A</v>
      </c>
      <c r="Q408" t="e">
        <f>IFERROR(LARGE('貼_小麦(市町村別・公表資料)'!BY$38:BY$216,'貼_小麦(市町村別・公表資料)'!$AG116),NA())</f>
        <v>#N/A</v>
      </c>
      <c r="R408" t="e">
        <f>IFERROR(LARGE('貼_小麦(市町村別・公表資料)'!CE$38:CE$216,'貼_小麦(市町村別・公表資料)'!$AG116),NA())</f>
        <v>#N/A</v>
      </c>
      <c r="S408">
        <f>IFERROR(LARGE('貼_大豆(市町村別・e-stat)'!D$9:D$187,'貼_大豆(市町村別・e-stat)'!$A87),NA())</f>
        <v>114</v>
      </c>
      <c r="T408">
        <f>IFERROR(LARGE('貼_大豆(市町村別・e-stat)'!H$9:H$187,'貼_大豆(市町村別・e-stat)'!$A87),NA())</f>
        <v>259</v>
      </c>
      <c r="U408">
        <f>IFERROR(LARGE('貼_大豆(市町村別・e-stat)'!E$9:E$187,'貼_大豆(市町村別・e-stat)'!$A87),NA())</f>
        <v>238</v>
      </c>
      <c r="V408">
        <f>IFERROR(LARGE('貼_てんさい(市町村別・e-stat)'!E$9:E$187,'貼_大豆(市町村別・e-stat)'!$A87),NA())</f>
        <v>14</v>
      </c>
      <c r="W408">
        <f>IFERROR(LARGE('貼_てんさい(市町村別・e-stat)'!I$9:I$187,'貼_大豆(市町村別・e-stat)'!$A87),NA())</f>
        <v>778</v>
      </c>
      <c r="X408">
        <f>IFERROR(LARGE('貼_てんさい(市町村別・e-stat)'!F$9:F$187,'貼_大豆(市町村別・e-stat)'!$A87),NA())</f>
        <v>4850</v>
      </c>
      <c r="Y408" t="e">
        <f>IFERROR(LARGE('貼_そば(市町村別・e-stat)'!E$9:E$187,'貼_そば(市町村別・e-stat)'!$A87),NA())</f>
        <v>#N/A</v>
      </c>
      <c r="Z408" t="e">
        <f>IFERROR(LARGE('貼_そば(市町村別・e-stat)'!I$9:I$187,'貼_そば(市町村別・e-stat)'!$A87),NA())</f>
        <v>#N/A</v>
      </c>
      <c r="AA408" t="e">
        <f>IFERROR(LARGE('貼_そば(市町村別・e-stat)'!F$9:F$187,'貼_そば(市町村別・e-stat)'!$A87),NA())</f>
        <v>#N/A</v>
      </c>
      <c r="AB408">
        <f>IFERROR(LARGE('貼_ばれいしょ(市町村別・公表資料)'!$N$16:$N$194,'貼_ばれいしょ(市町村別・公表資料)'!$L94),NA())</f>
        <v>27</v>
      </c>
      <c r="AC408">
        <f>IFERROR(LARGE('貼_ばれいしょ(市町村別・公表資料)'!$T$16:$T$194,'貼_ばれいしょ(市町村別・公表資料)'!$L94),NA())</f>
        <v>766</v>
      </c>
      <c r="AD408">
        <f>IFERROR(LARGE('貼_ばれいしょ(市町村別・公表資料)'!$Z$16:$Z$194,'貼_ばれいしょ(市町村別・公表資料)'!$L94),NA())</f>
        <v>3090</v>
      </c>
      <c r="AE408" t="e">
        <f>IFERROR(LARGE('貼_なたね(市町村別・e-stat)'!E$9:E$187,'貼_なたね(市町村別・e-stat)'!$A87),NA())</f>
        <v>#N/A</v>
      </c>
      <c r="AF408" t="e">
        <f>IFERROR(LARGE('貼_なたね(市町村別・e-stat)'!I$9:I$187,'貼_なたね(市町村別・e-stat)'!$A87),NA())</f>
        <v>#N/A</v>
      </c>
      <c r="AG408" t="e">
        <f>IFERROR(LARGE('貼_なたね(市町村別・e-stat)'!F$9:F$187,'貼_なたね(市町村別・e-stat)'!$A87),NA())</f>
        <v>#N/A</v>
      </c>
    </row>
    <row r="409" spans="3:33">
      <c r="C409">
        <v>80</v>
      </c>
      <c r="D409">
        <f>IFERROR(LARGE('貼_耕地面積(市町村別・e-stat)'!E$9:E$187,'貼_耕地面積(市町村別・e-stat)'!$A88),NA())</f>
        <v>5380</v>
      </c>
      <c r="E409">
        <f>IFERROR(LARGE('貼_耕地面積(市町村別・e-stat)'!F$9:F$187,'貼_耕地面積(市町村別・e-stat)'!$A88),NA())</f>
        <v>373</v>
      </c>
      <c r="F409">
        <f>IFERROR(LARGE('貼_耕地面積(市町村別・e-stat)'!H$9:H$187,'貼_耕地面積(市町村別・e-stat)'!$A88),NA())</f>
        <v>3080</v>
      </c>
      <c r="G409">
        <f>IFERROR(LARGE('貼_水稲(市町村別・e-stat)'!E$9:E$187,'貼_水稲(市町村別・e-stat)'!$A88),NA())</f>
        <v>111</v>
      </c>
      <c r="H409">
        <f>IFERROR(LARGE('貼_水稲(市町村別・e-stat)'!G$9:G$187,'貼_水稲(市町村別・e-stat)'!$A88),NA())</f>
        <v>612</v>
      </c>
      <c r="I409">
        <f>IFERROR(LARGE('貼_水稲(市町村別・e-stat)'!F$9:F$187,'貼_水稲(市町村別・e-stat)'!$A88),NA())</f>
        <v>503</v>
      </c>
      <c r="J409">
        <f>IFERROR(LARGE('貼_小麦(市町村別・e-stat)'!E$9:E$187,'貼_小麦(市町村別・e-stat)'!$A88),NA())</f>
        <v>202</v>
      </c>
      <c r="K409">
        <f>IFERROR(LARGE('貼_小麦(市町村別・e-stat)'!I$9:I$187,'貼_小麦(市町村別・e-stat)'!$A88),NA())</f>
        <v>742</v>
      </c>
      <c r="L409">
        <f>IFERROR(LARGE('貼_小麦(市町村別・e-stat)'!F$9:F$187,'貼_小麦(市町村別・e-stat)'!$A88),NA())</f>
        <v>394</v>
      </c>
      <c r="M409">
        <f>IFERROR(LARGE('貼_小麦(市町村別・公表資料)'!BA$38:BA$216,'貼_小麦(市町村別・公表資料)'!$AG117),NA())</f>
        <v>128</v>
      </c>
      <c r="N409">
        <f>IFERROR(LARGE('貼_小麦(市町村別・公表資料)'!BG$38:BG$216,'貼_小麦(市町村別・公表資料)'!$AG117),NA())</f>
        <v>598</v>
      </c>
      <c r="O409">
        <f>IFERROR(LARGE('貼_小麦(市町村別・公表資料)'!BM$38:BM$216,'貼_小麦(市町村別・公表資料)'!$AG117),NA())</f>
        <v>406</v>
      </c>
      <c r="P409" t="e">
        <f>IFERROR(LARGE('貼_小麦(市町村別・公表資料)'!BS$38:BS$216,'貼_小麦(市町村別・公表資料)'!$AG117),NA())</f>
        <v>#N/A</v>
      </c>
      <c r="Q409" t="e">
        <f>IFERROR(LARGE('貼_小麦(市町村別・公表資料)'!BY$38:BY$216,'貼_小麦(市町村別・公表資料)'!$AG117),NA())</f>
        <v>#N/A</v>
      </c>
      <c r="R409" t="e">
        <f>IFERROR(LARGE('貼_小麦(市町村別・公表資料)'!CE$38:CE$216,'貼_小麦(市町村別・公表資料)'!$AG117),NA())</f>
        <v>#N/A</v>
      </c>
      <c r="S409">
        <f>IFERROR(LARGE('貼_大豆(市町村別・e-stat)'!D$9:D$187,'貼_大豆(市町村別・e-stat)'!$A88),NA())</f>
        <v>110</v>
      </c>
      <c r="T409">
        <f>IFERROR(LARGE('貼_大豆(市町村別・e-stat)'!H$9:H$187,'貼_大豆(市町村別・e-stat)'!$A88),NA())</f>
        <v>255</v>
      </c>
      <c r="U409">
        <f>IFERROR(LARGE('貼_大豆(市町村別・e-stat)'!E$9:E$187,'貼_大豆(市町村別・e-stat)'!$A88),NA())</f>
        <v>237</v>
      </c>
      <c r="V409">
        <f>IFERROR(LARGE('貼_てんさい(市町村別・e-stat)'!E$9:E$187,'貼_大豆(市町村別・e-stat)'!$A88),NA())</f>
        <v>8</v>
      </c>
      <c r="W409">
        <f>IFERROR(LARGE('貼_てんさい(市町村別・e-stat)'!I$9:I$187,'貼_大豆(市町村別・e-stat)'!$A88),NA())</f>
        <v>482</v>
      </c>
      <c r="X409">
        <f>IFERROR(LARGE('貼_てんさい(市町村別・e-stat)'!F$9:F$187,'貼_大豆(市町村別・e-stat)'!$A88),NA())</f>
        <v>4770</v>
      </c>
      <c r="Y409" t="e">
        <f>IFERROR(LARGE('貼_そば(市町村別・e-stat)'!E$9:E$187,'貼_そば(市町村別・e-stat)'!$A88),NA())</f>
        <v>#N/A</v>
      </c>
      <c r="Z409" t="e">
        <f>IFERROR(LARGE('貼_そば(市町村別・e-stat)'!I$9:I$187,'貼_そば(市町村別・e-stat)'!$A88),NA())</f>
        <v>#N/A</v>
      </c>
      <c r="AA409" t="e">
        <f>IFERROR(LARGE('貼_そば(市町村別・e-stat)'!F$9:F$187,'貼_そば(市町村別・e-stat)'!$A88),NA())</f>
        <v>#N/A</v>
      </c>
      <c r="AB409">
        <f>IFERROR(LARGE('貼_ばれいしょ(市町村別・公表資料)'!$N$16:$N$194,'貼_ばれいしょ(市町村別・公表資料)'!$L95),NA())</f>
        <v>24</v>
      </c>
      <c r="AC409">
        <f>IFERROR(LARGE('貼_ばれいしょ(市町村別・公表資料)'!$T$16:$T$194,'貼_ばれいしょ(市町村別・公表資料)'!$L95),NA())</f>
        <v>756</v>
      </c>
      <c r="AD409">
        <f>IFERROR(LARGE('貼_ばれいしょ(市町村別・公表資料)'!$Z$16:$Z$194,'貼_ばれいしょ(市町村別・公表資料)'!$L95),NA())</f>
        <v>3030</v>
      </c>
      <c r="AE409" t="e">
        <f>IFERROR(LARGE('貼_なたね(市町村別・e-stat)'!E$9:E$187,'貼_なたね(市町村別・e-stat)'!$A88),NA())</f>
        <v>#N/A</v>
      </c>
      <c r="AF409" t="e">
        <f>IFERROR(LARGE('貼_なたね(市町村別・e-stat)'!I$9:I$187,'貼_なたね(市町村別・e-stat)'!$A88),NA())</f>
        <v>#N/A</v>
      </c>
      <c r="AG409" t="e">
        <f>IFERROR(LARGE('貼_なたね(市町村別・e-stat)'!F$9:F$187,'貼_なたね(市町村別・e-stat)'!$A88),NA())</f>
        <v>#N/A</v>
      </c>
    </row>
    <row r="410" spans="3:33">
      <c r="C410">
        <v>81</v>
      </c>
      <c r="D410">
        <f>IFERROR(LARGE('貼_耕地面積(市町村別・e-stat)'!E$9:E$187,'貼_耕地面積(市町村別・e-stat)'!$A89),NA())</f>
        <v>5110</v>
      </c>
      <c r="E410">
        <f>IFERROR(LARGE('貼_耕地面積(市町村別・e-stat)'!F$9:F$187,'貼_耕地面積(市町村別・e-stat)'!$A89),NA())</f>
        <v>339</v>
      </c>
      <c r="F410">
        <f>IFERROR(LARGE('貼_耕地面積(市町村別・e-stat)'!H$9:H$187,'貼_耕地面積(市町村別・e-stat)'!$A89),NA())</f>
        <v>3070</v>
      </c>
      <c r="G410">
        <f>IFERROR(LARGE('貼_水稲(市町村別・e-stat)'!E$9:E$187,'貼_水稲(市町村別・e-stat)'!$A89),NA())</f>
        <v>97</v>
      </c>
      <c r="H410">
        <f>IFERROR(LARGE('貼_水稲(市町村別・e-stat)'!G$9:G$187,'貼_水稲(市町村別・e-stat)'!$A89),NA())</f>
        <v>539</v>
      </c>
      <c r="I410">
        <f>IFERROR(LARGE('貼_水稲(市町村別・e-stat)'!F$9:F$187,'貼_水稲(市町村別・e-stat)'!$A89),NA())</f>
        <v>502</v>
      </c>
      <c r="J410">
        <f>IFERROR(LARGE('貼_小麦(市町村別・e-stat)'!E$9:E$187,'貼_小麦(市町村別・e-stat)'!$A89),NA())</f>
        <v>194</v>
      </c>
      <c r="K410">
        <f>IFERROR(LARGE('貼_小麦(市町村別・e-stat)'!I$9:I$187,'貼_小麦(市町村別・e-stat)'!$A89),NA())</f>
        <v>731</v>
      </c>
      <c r="L410">
        <f>IFERROR(LARGE('貼_小麦(市町村別・e-stat)'!F$9:F$187,'貼_小麦(市町村別・e-stat)'!$A89),NA())</f>
        <v>374</v>
      </c>
      <c r="M410">
        <f>IFERROR(LARGE('貼_小麦(市町村別・公表資料)'!BA$38:BA$216,'貼_小麦(市町村別・公表資料)'!$AG118),NA())</f>
        <v>117</v>
      </c>
      <c r="N410">
        <f>IFERROR(LARGE('貼_小麦(市町村別・公表資料)'!BG$38:BG$216,'貼_小麦(市町村別・公表資料)'!$AG118),NA())</f>
        <v>542</v>
      </c>
      <c r="O410">
        <f>IFERROR(LARGE('貼_小麦(市町村別・公表資料)'!BM$38:BM$216,'貼_小麦(市町村別・公表資料)'!$AG118),NA())</f>
        <v>404</v>
      </c>
      <c r="P410" t="e">
        <f>IFERROR(LARGE('貼_小麦(市町村別・公表資料)'!BS$38:BS$216,'貼_小麦(市町村別・公表資料)'!$AG118),NA())</f>
        <v>#N/A</v>
      </c>
      <c r="Q410" t="e">
        <f>IFERROR(LARGE('貼_小麦(市町村別・公表資料)'!BY$38:BY$216,'貼_小麦(市町村別・公表資料)'!$AG118),NA())</f>
        <v>#N/A</v>
      </c>
      <c r="R410" t="e">
        <f>IFERROR(LARGE('貼_小麦(市町村別・公表資料)'!CE$38:CE$216,'貼_小麦(市町村別・公表資料)'!$AG118),NA())</f>
        <v>#N/A</v>
      </c>
      <c r="S410">
        <f>IFERROR(LARGE('貼_大豆(市町村別・e-stat)'!D$9:D$187,'貼_大豆(市町村別・e-stat)'!$A89),NA())</f>
        <v>106</v>
      </c>
      <c r="T410">
        <f>IFERROR(LARGE('貼_大豆(市町村別・e-stat)'!H$9:H$187,'貼_大豆(市町村別・e-stat)'!$A89),NA())</f>
        <v>247</v>
      </c>
      <c r="U410">
        <f>IFERROR(LARGE('貼_大豆(市町村別・e-stat)'!E$9:E$187,'貼_大豆(市町村別・e-stat)'!$A89),NA())</f>
        <v>236</v>
      </c>
      <c r="V410">
        <f>IFERROR(LARGE('貼_てんさい(市町村別・e-stat)'!E$9:E$187,'貼_大豆(市町村別・e-stat)'!$A89),NA())</f>
        <v>7</v>
      </c>
      <c r="W410">
        <f>IFERROR(LARGE('貼_てんさい(市町村別・e-stat)'!I$9:I$187,'貼_大豆(市町村別・e-stat)'!$A89),NA())</f>
        <v>376</v>
      </c>
      <c r="X410">
        <f>IFERROR(LARGE('貼_てんさい(市町村別・e-stat)'!F$9:F$187,'貼_大豆(市町村別・e-stat)'!$A89),NA())</f>
        <v>4730</v>
      </c>
      <c r="Y410" t="e">
        <f>IFERROR(LARGE('貼_そば(市町村別・e-stat)'!E$9:E$187,'貼_そば(市町村別・e-stat)'!$A89),NA())</f>
        <v>#N/A</v>
      </c>
      <c r="Z410" t="e">
        <f>IFERROR(LARGE('貼_そば(市町村別・e-stat)'!I$9:I$187,'貼_そば(市町村別・e-stat)'!$A89),NA())</f>
        <v>#N/A</v>
      </c>
      <c r="AA410" t="e">
        <f>IFERROR(LARGE('貼_そば(市町村別・e-stat)'!F$9:F$187,'貼_そば(市町村別・e-stat)'!$A89),NA())</f>
        <v>#N/A</v>
      </c>
      <c r="AB410">
        <f>IFERROR(LARGE('貼_ばれいしょ(市町村別・公表資料)'!$N$16:$N$194,'貼_ばれいしょ(市町村別・公表資料)'!$L96),NA())</f>
        <v>23</v>
      </c>
      <c r="AC410">
        <f>IFERROR(LARGE('貼_ばれいしょ(市町村別・公表資料)'!$T$16:$T$194,'貼_ばれいしょ(市町村別・公表資料)'!$L96),NA())</f>
        <v>635</v>
      </c>
      <c r="AD410">
        <f>IFERROR(LARGE('貼_ばれいしょ(市町村別・公表資料)'!$Z$16:$Z$194,'貼_ばれいしょ(市町村別・公表資料)'!$L96),NA())</f>
        <v>3000</v>
      </c>
      <c r="AE410" t="e">
        <f>IFERROR(LARGE('貼_なたね(市町村別・e-stat)'!E$9:E$187,'貼_なたね(市町村別・e-stat)'!$A89),NA())</f>
        <v>#N/A</v>
      </c>
      <c r="AF410" t="e">
        <f>IFERROR(LARGE('貼_なたね(市町村別・e-stat)'!I$9:I$187,'貼_なたね(市町村別・e-stat)'!$A89),NA())</f>
        <v>#N/A</v>
      </c>
      <c r="AG410" t="e">
        <f>IFERROR(LARGE('貼_なたね(市町村別・e-stat)'!F$9:F$187,'貼_なたね(市町村別・e-stat)'!$A89),NA())</f>
        <v>#N/A</v>
      </c>
    </row>
    <row r="411" spans="3:33">
      <c r="C411">
        <v>82</v>
      </c>
      <c r="D411">
        <f>IFERROR(LARGE('貼_耕地面積(市町村別・e-stat)'!E$9:E$187,'貼_耕地面積(市町村別・e-stat)'!$A90),NA())</f>
        <v>5080</v>
      </c>
      <c r="E411">
        <f>IFERROR(LARGE('貼_耕地面積(市町村別・e-stat)'!F$9:F$187,'貼_耕地面積(市町村別・e-stat)'!$A90),NA())</f>
        <v>336</v>
      </c>
      <c r="F411">
        <f>IFERROR(LARGE('貼_耕地面積(市町村別・e-stat)'!H$9:H$187,'貼_耕地面積(市町村別・e-stat)'!$A90),NA())</f>
        <v>3030</v>
      </c>
      <c r="G411">
        <f>IFERROR(LARGE('貼_水稲(市町村別・e-stat)'!E$9:E$187,'貼_水稲(市町村別・e-stat)'!$A90),NA())</f>
        <v>92</v>
      </c>
      <c r="H411">
        <f>IFERROR(LARGE('貼_水稲(市町村別・e-stat)'!G$9:G$187,'貼_水稲(市町村別・e-stat)'!$A90),NA())</f>
        <v>433</v>
      </c>
      <c r="I411">
        <f>IFERROR(LARGE('貼_水稲(市町村別・e-stat)'!F$9:F$187,'貼_水稲(市町村別・e-stat)'!$A90),NA())</f>
        <v>500</v>
      </c>
      <c r="J411">
        <f>IFERROR(LARGE('貼_小麦(市町村別・e-stat)'!E$9:E$187,'貼_小麦(市町村別・e-stat)'!$A90),NA())</f>
        <v>191</v>
      </c>
      <c r="K411">
        <f>IFERROR(LARGE('貼_小麦(市町村別・e-stat)'!I$9:I$187,'貼_小麦(市町村別・e-stat)'!$A90),NA())</f>
        <v>710</v>
      </c>
      <c r="L411">
        <f>IFERROR(LARGE('貼_小麦(市町村別・e-stat)'!F$9:F$187,'貼_小麦(市町村別・e-stat)'!$A90),NA())</f>
        <v>372</v>
      </c>
      <c r="M411">
        <f>IFERROR(LARGE('貼_小麦(市町村別・公表資料)'!BA$38:BA$216,'貼_小麦(市町村別・公表資料)'!$AG119),NA())</f>
        <v>109</v>
      </c>
      <c r="N411">
        <f>IFERROR(LARGE('貼_小麦(市町村別・公表資料)'!BG$38:BG$216,'貼_小麦(市町村別・公表資料)'!$AG119),NA())</f>
        <v>512</v>
      </c>
      <c r="O411">
        <f>IFERROR(LARGE('貼_小麦(市町村別・公表資料)'!BM$38:BM$216,'貼_小麦(市町村別・公表資料)'!$AG119),NA())</f>
        <v>398</v>
      </c>
      <c r="P411" t="e">
        <f>IFERROR(LARGE('貼_小麦(市町村別・公表資料)'!BS$38:BS$216,'貼_小麦(市町村別・公表資料)'!$AG119),NA())</f>
        <v>#N/A</v>
      </c>
      <c r="Q411" t="e">
        <f>IFERROR(LARGE('貼_小麦(市町村別・公表資料)'!BY$38:BY$216,'貼_小麦(市町村別・公表資料)'!$AG119),NA())</f>
        <v>#N/A</v>
      </c>
      <c r="R411" t="e">
        <f>IFERROR(LARGE('貼_小麦(市町村別・公表資料)'!CE$38:CE$216,'貼_小麦(市町村別・公表資料)'!$AG119),NA())</f>
        <v>#N/A</v>
      </c>
      <c r="S411">
        <f>IFERROR(LARGE('貼_大豆(市町村別・e-stat)'!D$9:D$187,'貼_大豆(市町村別・e-stat)'!$A90),NA())</f>
        <v>100</v>
      </c>
      <c r="T411">
        <f>IFERROR(LARGE('貼_大豆(市町村別・e-stat)'!H$9:H$187,'貼_大豆(市町村別・e-stat)'!$A90),NA())</f>
        <v>242</v>
      </c>
      <c r="U411">
        <f>IFERROR(LARGE('貼_大豆(市町村別・e-stat)'!E$9:E$187,'貼_大豆(市町村別・e-stat)'!$A90),NA())</f>
        <v>234</v>
      </c>
      <c r="V411" t="e">
        <f>IFERROR(LARGE('貼_てんさい(市町村別・e-stat)'!E$9:E$187,'貼_大豆(市町村別・e-stat)'!$A90),NA())</f>
        <v>#N/A</v>
      </c>
      <c r="W411" t="e">
        <f>IFERROR(LARGE('貼_てんさい(市町村別・e-stat)'!I$9:I$187,'貼_大豆(市町村別・e-stat)'!$A90),NA())</f>
        <v>#N/A</v>
      </c>
      <c r="X411">
        <f>IFERROR(LARGE('貼_てんさい(市町村別・e-stat)'!F$9:F$187,'貼_大豆(市町村別・e-stat)'!$A90),NA())</f>
        <v>4650</v>
      </c>
      <c r="Y411" t="e">
        <f>IFERROR(LARGE('貼_そば(市町村別・e-stat)'!E$9:E$187,'貼_そば(市町村別・e-stat)'!$A90),NA())</f>
        <v>#N/A</v>
      </c>
      <c r="Z411" t="e">
        <f>IFERROR(LARGE('貼_そば(市町村別・e-stat)'!I$9:I$187,'貼_そば(市町村別・e-stat)'!$A90),NA())</f>
        <v>#N/A</v>
      </c>
      <c r="AA411" t="e">
        <f>IFERROR(LARGE('貼_そば(市町村別・e-stat)'!F$9:F$187,'貼_そば(市町村別・e-stat)'!$A90),NA())</f>
        <v>#N/A</v>
      </c>
      <c r="AB411">
        <f>IFERROR(LARGE('貼_ばれいしょ(市町村別・公表資料)'!$N$16:$N$194,'貼_ばれいしょ(市町村別・公表資料)'!$L97),NA())</f>
        <v>15</v>
      </c>
      <c r="AC411">
        <f>IFERROR(LARGE('貼_ばれいしょ(市町村別・公表資料)'!$T$16:$T$194,'貼_ばれいしょ(市町村別・公表資料)'!$L97),NA())</f>
        <v>450</v>
      </c>
      <c r="AD411">
        <f>IFERROR(LARGE('貼_ばれいしょ(市町村別・公表資料)'!$Z$16:$Z$194,'貼_ばれいしょ(市町村別・公表資料)'!$L97),NA())</f>
        <v>3000</v>
      </c>
      <c r="AE411" t="e">
        <f>IFERROR(LARGE('貼_なたね(市町村別・e-stat)'!E$9:E$187,'貼_なたね(市町村別・e-stat)'!$A90),NA())</f>
        <v>#N/A</v>
      </c>
      <c r="AF411" t="e">
        <f>IFERROR(LARGE('貼_なたね(市町村別・e-stat)'!I$9:I$187,'貼_なたね(市町村別・e-stat)'!$A90),NA())</f>
        <v>#N/A</v>
      </c>
      <c r="AG411" t="e">
        <f>IFERROR(LARGE('貼_なたね(市町村別・e-stat)'!F$9:F$187,'貼_なたね(市町村別・e-stat)'!$A90),NA())</f>
        <v>#N/A</v>
      </c>
    </row>
    <row r="412" spans="3:33">
      <c r="C412">
        <v>83</v>
      </c>
      <c r="D412">
        <f>IFERROR(LARGE('貼_耕地面積(市町村別・e-stat)'!E$9:E$187,'貼_耕地面積(市町村別・e-stat)'!$A91),NA())</f>
        <v>5080</v>
      </c>
      <c r="E412">
        <f>IFERROR(LARGE('貼_耕地面積(市町村別・e-stat)'!F$9:F$187,'貼_耕地面積(市町村別・e-stat)'!$A91),NA())</f>
        <v>308</v>
      </c>
      <c r="F412">
        <f>IFERROR(LARGE('貼_耕地面積(市町村別・e-stat)'!H$9:H$187,'貼_耕地面積(市町村別・e-stat)'!$A91),NA())</f>
        <v>2980</v>
      </c>
      <c r="G412">
        <f>IFERROR(LARGE('貼_水稲(市町村別・e-stat)'!E$9:E$187,'貼_水稲(市町村別・e-stat)'!$A91),NA())</f>
        <v>85</v>
      </c>
      <c r="H412">
        <f>IFERROR(LARGE('貼_水稲(市町村別・e-stat)'!G$9:G$187,'貼_水稲(市町村別・e-stat)'!$A91),NA())</f>
        <v>425</v>
      </c>
      <c r="I412">
        <f>IFERROR(LARGE('貼_水稲(市町村別・e-stat)'!F$9:F$187,'貼_水稲(市町村別・e-stat)'!$A91),NA())</f>
        <v>500</v>
      </c>
      <c r="J412">
        <f>IFERROR(LARGE('貼_小麦(市町村別・e-stat)'!E$9:E$187,'貼_小麦(市町村別・e-stat)'!$A91),NA())</f>
        <v>187</v>
      </c>
      <c r="K412">
        <f>IFERROR(LARGE('貼_小麦(市町村別・e-stat)'!I$9:I$187,'貼_小麦(市町村別・e-stat)'!$A91),NA())</f>
        <v>698</v>
      </c>
      <c r="L412">
        <f>IFERROR(LARGE('貼_小麦(市町村別・e-stat)'!F$9:F$187,'貼_小麦(市町村別・e-stat)'!$A91),NA())</f>
        <v>370</v>
      </c>
      <c r="M412">
        <f>IFERROR(LARGE('貼_小麦(市町村別・公表資料)'!BA$38:BA$216,'貼_小麦(市町村別・公表資料)'!$AG120),NA())</f>
        <v>102</v>
      </c>
      <c r="N412">
        <f>IFERROR(LARGE('貼_小麦(市町村別・公表資料)'!BG$38:BG$216,'貼_小麦(市町村別・公表資料)'!$AG120),NA())</f>
        <v>485</v>
      </c>
      <c r="O412">
        <f>IFERROR(LARGE('貼_小麦(市町村別・公表資料)'!BM$38:BM$216,'貼_小麦(市町村別・公表資料)'!$AG120),NA())</f>
        <v>394</v>
      </c>
      <c r="P412" t="e">
        <f>IFERROR(LARGE('貼_小麦(市町村別・公表資料)'!BS$38:BS$216,'貼_小麦(市町村別・公表資料)'!$AG120),NA())</f>
        <v>#N/A</v>
      </c>
      <c r="Q412" t="e">
        <f>IFERROR(LARGE('貼_小麦(市町村別・公表資料)'!BY$38:BY$216,'貼_小麦(市町村別・公表資料)'!$AG120),NA())</f>
        <v>#N/A</v>
      </c>
      <c r="R412" t="e">
        <f>IFERROR(LARGE('貼_小麦(市町村別・公表資料)'!CE$38:CE$216,'貼_小麦(市町村別・公表資料)'!$AG120),NA())</f>
        <v>#N/A</v>
      </c>
      <c r="S412">
        <f>IFERROR(LARGE('貼_大豆(市町村別・e-stat)'!D$9:D$187,'貼_大豆(市町村別・e-stat)'!$A91),NA())</f>
        <v>99</v>
      </c>
      <c r="T412">
        <f>IFERROR(LARGE('貼_大豆(市町村別・e-stat)'!H$9:H$187,'貼_大豆(市町村別・e-stat)'!$A91),NA())</f>
        <v>231</v>
      </c>
      <c r="U412">
        <f>IFERROR(LARGE('貼_大豆(市町村別・e-stat)'!E$9:E$187,'貼_大豆(市町村別・e-stat)'!$A91),NA())</f>
        <v>233</v>
      </c>
      <c r="V412" t="e">
        <f>IFERROR(LARGE('貼_てんさい(市町村別・e-stat)'!E$9:E$187,'貼_大豆(市町村別・e-stat)'!$A91),NA())</f>
        <v>#N/A</v>
      </c>
      <c r="W412" t="e">
        <f>IFERROR(LARGE('貼_てんさい(市町村別・e-stat)'!I$9:I$187,'貼_大豆(市町村別・e-stat)'!$A91),NA())</f>
        <v>#N/A</v>
      </c>
      <c r="X412">
        <f>IFERROR(LARGE('貼_てんさい(市町村別・e-stat)'!F$9:F$187,'貼_大豆(市町村別・e-stat)'!$A91),NA())</f>
        <v>4340</v>
      </c>
      <c r="Y412" t="e">
        <f>IFERROR(LARGE('貼_そば(市町村別・e-stat)'!E$9:E$187,'貼_そば(市町村別・e-stat)'!$A91),NA())</f>
        <v>#N/A</v>
      </c>
      <c r="Z412" t="e">
        <f>IFERROR(LARGE('貼_そば(市町村別・e-stat)'!I$9:I$187,'貼_そば(市町村別・e-stat)'!$A91),NA())</f>
        <v>#N/A</v>
      </c>
      <c r="AA412" t="e">
        <f>IFERROR(LARGE('貼_そば(市町村別・e-stat)'!F$9:F$187,'貼_そば(市町村別・e-stat)'!$A91),NA())</f>
        <v>#N/A</v>
      </c>
      <c r="AB412">
        <f>IFERROR(LARGE('貼_ばれいしょ(市町村別・公表資料)'!$N$16:$N$194,'貼_ばれいしょ(市町村別・公表資料)'!$L98),NA())</f>
        <v>14</v>
      </c>
      <c r="AC412">
        <f>IFERROR(LARGE('貼_ばれいしょ(市町村別・公表資料)'!$T$16:$T$194,'貼_ばれいしょ(市町村別・公表資料)'!$L98),NA())</f>
        <v>392</v>
      </c>
      <c r="AD412">
        <f>IFERROR(LARGE('貼_ばれいしょ(市町村別・公表資料)'!$Z$16:$Z$194,'貼_ばれいしょ(市町村別・公表資料)'!$L98),NA())</f>
        <v>3000</v>
      </c>
      <c r="AE412" t="e">
        <f>IFERROR(LARGE('貼_なたね(市町村別・e-stat)'!E$9:E$187,'貼_なたね(市町村別・e-stat)'!$A91),NA())</f>
        <v>#N/A</v>
      </c>
      <c r="AF412" t="e">
        <f>IFERROR(LARGE('貼_なたね(市町村別・e-stat)'!I$9:I$187,'貼_なたね(市町村別・e-stat)'!$A91),NA())</f>
        <v>#N/A</v>
      </c>
      <c r="AG412" t="e">
        <f>IFERROR(LARGE('貼_なたね(市町村別・e-stat)'!F$9:F$187,'貼_なたね(市町村別・e-stat)'!$A91),NA())</f>
        <v>#N/A</v>
      </c>
    </row>
    <row r="413" spans="3:33">
      <c r="C413">
        <v>84</v>
      </c>
      <c r="D413">
        <f>IFERROR(LARGE('貼_耕地面積(市町村別・e-stat)'!E$9:E$187,'貼_耕地面積(市町村別・e-stat)'!$A92),NA())</f>
        <v>4980</v>
      </c>
      <c r="E413">
        <f>IFERROR(LARGE('貼_耕地面積(市町村別・e-stat)'!F$9:F$187,'貼_耕地面積(市町村別・e-stat)'!$A92),NA())</f>
        <v>297</v>
      </c>
      <c r="F413">
        <f>IFERROR(LARGE('貼_耕地面積(市町村別・e-stat)'!H$9:H$187,'貼_耕地面積(市町村別・e-stat)'!$A92),NA())</f>
        <v>2980</v>
      </c>
      <c r="G413">
        <f>IFERROR(LARGE('貼_水稲(市町村別・e-stat)'!E$9:E$187,'貼_水稲(市町村別・e-stat)'!$A92),NA())</f>
        <v>70</v>
      </c>
      <c r="H413">
        <f>IFERROR(LARGE('貼_水稲(市町村別・e-stat)'!G$9:G$187,'貼_水稲(市町村別・e-stat)'!$A92),NA())</f>
        <v>365</v>
      </c>
      <c r="I413">
        <f>IFERROR(LARGE('貼_水稲(市町村別・e-stat)'!F$9:F$187,'貼_水稲(市町村別・e-stat)'!$A92),NA())</f>
        <v>500</v>
      </c>
      <c r="J413">
        <f>IFERROR(LARGE('貼_小麦(市町村別・e-stat)'!E$9:E$187,'貼_小麦(市町村別・e-stat)'!$A92),NA())</f>
        <v>171</v>
      </c>
      <c r="K413">
        <f>IFERROR(LARGE('貼_小麦(市町村別・e-stat)'!I$9:I$187,'貼_小麦(市町村別・e-stat)'!$A92),NA())</f>
        <v>688</v>
      </c>
      <c r="L413">
        <f>IFERROR(LARGE('貼_小麦(市町村別・e-stat)'!F$9:F$187,'貼_小麦(市町村別・e-stat)'!$A92),NA())</f>
        <v>370</v>
      </c>
      <c r="M413">
        <f>IFERROR(LARGE('貼_小麦(市町村別・公表資料)'!BA$38:BA$216,'貼_小麦(市町村別・公表資料)'!$AG121),NA())</f>
        <v>90</v>
      </c>
      <c r="N413">
        <f>IFERROR(LARGE('貼_小麦(市町村別・公表資料)'!BG$38:BG$216,'貼_小麦(市町村別・公表資料)'!$AG121),NA())</f>
        <v>476</v>
      </c>
      <c r="O413">
        <f>IFERROR(LARGE('貼_小麦(市町村別・公表資料)'!BM$38:BM$216,'貼_小麦(市町村別・公表資料)'!$AG121),NA())</f>
        <v>382</v>
      </c>
      <c r="P413" t="e">
        <f>IFERROR(LARGE('貼_小麦(市町村別・公表資料)'!BS$38:BS$216,'貼_小麦(市町村別・公表資料)'!$AG121),NA())</f>
        <v>#N/A</v>
      </c>
      <c r="Q413" t="e">
        <f>IFERROR(LARGE('貼_小麦(市町村別・公表資料)'!BY$38:BY$216,'貼_小麦(市町村別・公表資料)'!$AG121),NA())</f>
        <v>#N/A</v>
      </c>
      <c r="R413" t="e">
        <f>IFERROR(LARGE('貼_小麦(市町村別・公表資料)'!CE$38:CE$216,'貼_小麦(市町村別・公表資料)'!$AG121),NA())</f>
        <v>#N/A</v>
      </c>
      <c r="S413">
        <f>IFERROR(LARGE('貼_大豆(市町村別・e-stat)'!D$9:D$187,'貼_大豆(市町村別・e-stat)'!$A92),NA())</f>
        <v>94</v>
      </c>
      <c r="T413">
        <f>IFERROR(LARGE('貼_大豆(市町村別・e-stat)'!H$9:H$187,'貼_大豆(市町村別・e-stat)'!$A92),NA())</f>
        <v>224</v>
      </c>
      <c r="U413">
        <f>IFERROR(LARGE('貼_大豆(市町村別・e-stat)'!E$9:E$187,'貼_大豆(市町村別・e-stat)'!$A92),NA())</f>
        <v>230</v>
      </c>
      <c r="V413" t="e">
        <f>IFERROR(LARGE('貼_てんさい(市町村別・e-stat)'!E$9:E$187,'貼_大豆(市町村別・e-stat)'!$A92),NA())</f>
        <v>#N/A</v>
      </c>
      <c r="W413" t="e">
        <f>IFERROR(LARGE('貼_てんさい(市町村別・e-stat)'!I$9:I$187,'貼_大豆(市町村別・e-stat)'!$A92),NA())</f>
        <v>#N/A</v>
      </c>
      <c r="X413">
        <f>IFERROR(LARGE('貼_てんさい(市町村別・e-stat)'!F$9:F$187,'貼_大豆(市町村別・e-stat)'!$A92),NA())</f>
        <v>3650</v>
      </c>
      <c r="Y413" t="e">
        <f>IFERROR(LARGE('貼_そば(市町村別・e-stat)'!E$9:E$187,'貼_そば(市町村別・e-stat)'!$A92),NA())</f>
        <v>#N/A</v>
      </c>
      <c r="Z413" t="e">
        <f>IFERROR(LARGE('貼_そば(市町村別・e-stat)'!I$9:I$187,'貼_そば(市町村別・e-stat)'!$A92),NA())</f>
        <v>#N/A</v>
      </c>
      <c r="AA413" t="e">
        <f>IFERROR(LARGE('貼_そば(市町村別・e-stat)'!F$9:F$187,'貼_そば(市町村別・e-stat)'!$A92),NA())</f>
        <v>#N/A</v>
      </c>
      <c r="AB413">
        <f>IFERROR(LARGE('貼_ばれいしょ(市町村別・公表資料)'!$N$16:$N$194,'貼_ばれいしょ(市町村別・公表資料)'!$L99),NA())</f>
        <v>13</v>
      </c>
      <c r="AC413">
        <f>IFERROR(LARGE('貼_ばれいしょ(市町村別・公表資料)'!$T$16:$T$194,'貼_ばれいしょ(市町村別・公表資料)'!$L99),NA())</f>
        <v>278</v>
      </c>
      <c r="AD413">
        <f>IFERROR(LARGE('貼_ばれいしょ(市町村別・公表資料)'!$Z$16:$Z$194,'貼_ばれいしょ(市町村別・公表資料)'!$L99),NA())</f>
        <v>2900</v>
      </c>
      <c r="AE413" t="e">
        <f>IFERROR(LARGE('貼_なたね(市町村別・e-stat)'!E$9:E$187,'貼_なたね(市町村別・e-stat)'!$A92),NA())</f>
        <v>#N/A</v>
      </c>
      <c r="AF413" t="e">
        <f>IFERROR(LARGE('貼_なたね(市町村別・e-stat)'!I$9:I$187,'貼_なたね(市町村別・e-stat)'!$A92),NA())</f>
        <v>#N/A</v>
      </c>
      <c r="AG413" t="e">
        <f>IFERROR(LARGE('貼_なたね(市町村別・e-stat)'!F$9:F$187,'貼_なたね(市町村別・e-stat)'!$A92),NA())</f>
        <v>#N/A</v>
      </c>
    </row>
    <row r="414" spans="3:33">
      <c r="C414">
        <v>85</v>
      </c>
      <c r="D414">
        <f>IFERROR(LARGE('貼_耕地面積(市町村別・e-stat)'!E$9:E$187,'貼_耕地面積(市町村別・e-stat)'!$A93),NA())</f>
        <v>4810</v>
      </c>
      <c r="E414">
        <f>IFERROR(LARGE('貼_耕地面積(市町村別・e-stat)'!F$9:F$187,'貼_耕地面積(市町村別・e-stat)'!$A93),NA())</f>
        <v>243</v>
      </c>
      <c r="F414">
        <f>IFERROR(LARGE('貼_耕地面積(市町村別・e-stat)'!H$9:H$187,'貼_耕地面積(市町村別・e-stat)'!$A93),NA())</f>
        <v>2880</v>
      </c>
      <c r="G414">
        <f>IFERROR(LARGE('貼_水稲(市町村別・e-stat)'!E$9:E$187,'貼_水稲(市町村別・e-stat)'!$A93),NA())</f>
        <v>63</v>
      </c>
      <c r="H414">
        <f>IFERROR(LARGE('貼_水稲(市町村別・e-stat)'!G$9:G$187,'貼_水稲(市町村別・e-stat)'!$A93),NA())</f>
        <v>312</v>
      </c>
      <c r="I414">
        <f>IFERROR(LARGE('貼_水稲(市町村別・e-stat)'!F$9:F$187,'貼_水稲(市町村別・e-stat)'!$A93),NA())</f>
        <v>493</v>
      </c>
      <c r="J414">
        <f>IFERROR(LARGE('貼_小麦(市町村別・e-stat)'!E$9:E$187,'貼_小麦(市町村別・e-stat)'!$A93),NA())</f>
        <v>153</v>
      </c>
      <c r="K414">
        <f>IFERROR(LARGE('貼_小麦(市町村別・e-stat)'!I$9:I$187,'貼_小麦(市町村別・e-stat)'!$A93),NA())</f>
        <v>665</v>
      </c>
      <c r="L414">
        <f>IFERROR(LARGE('貼_小麦(市町村別・e-stat)'!F$9:F$187,'貼_小麦(市町村別・e-stat)'!$A93),NA())</f>
        <v>367</v>
      </c>
      <c r="M414">
        <f>IFERROR(LARGE('貼_小麦(市町村別・公表資料)'!BA$38:BA$216,'貼_小麦(市町村別・公表資料)'!$AG122),NA())</f>
        <v>89</v>
      </c>
      <c r="N414">
        <f>IFERROR(LARGE('貼_小麦(市町村別・公表資料)'!BG$38:BG$216,'貼_小麦(市町村別・公表資料)'!$AG122),NA())</f>
        <v>400</v>
      </c>
      <c r="O414">
        <f>IFERROR(LARGE('貼_小麦(市町村別・公表資料)'!BM$38:BM$216,'貼_小麦(市町村別・公表資料)'!$AG122),NA())</f>
        <v>373</v>
      </c>
      <c r="P414" t="e">
        <f>IFERROR(LARGE('貼_小麦(市町村別・公表資料)'!BS$38:BS$216,'貼_小麦(市町村別・公表資料)'!$AG122),NA())</f>
        <v>#N/A</v>
      </c>
      <c r="Q414" t="e">
        <f>IFERROR(LARGE('貼_小麦(市町村別・公表資料)'!BY$38:BY$216,'貼_小麦(市町村別・公表資料)'!$AG122),NA())</f>
        <v>#N/A</v>
      </c>
      <c r="R414" t="e">
        <f>IFERROR(LARGE('貼_小麦(市町村別・公表資料)'!CE$38:CE$216,'貼_小麦(市町村別・公表資料)'!$AG122),NA())</f>
        <v>#N/A</v>
      </c>
      <c r="S414">
        <f>IFERROR(LARGE('貼_大豆(市町村別・e-stat)'!D$9:D$187,'貼_大豆(市町村別・e-stat)'!$A93),NA())</f>
        <v>92</v>
      </c>
      <c r="T414">
        <f>IFERROR(LARGE('貼_大豆(市町村別・e-stat)'!H$9:H$187,'貼_大豆(市町村別・e-stat)'!$A93),NA())</f>
        <v>223</v>
      </c>
      <c r="U414">
        <f>IFERROR(LARGE('貼_大豆(市町村別・e-stat)'!E$9:E$187,'貼_大豆(市町村別・e-stat)'!$A93),NA())</f>
        <v>228</v>
      </c>
      <c r="V414" t="e">
        <f>IFERROR(LARGE('貼_てんさい(市町村別・e-stat)'!E$9:E$187,'貼_大豆(市町村別・e-stat)'!$A93),NA())</f>
        <v>#N/A</v>
      </c>
      <c r="W414" t="e">
        <f>IFERROR(LARGE('貼_てんさい(市町村別・e-stat)'!I$9:I$187,'貼_大豆(市町村別・e-stat)'!$A93),NA())</f>
        <v>#N/A</v>
      </c>
      <c r="X414" t="e">
        <f>IFERROR(LARGE('貼_てんさい(市町村別・e-stat)'!F$9:F$187,'貼_大豆(市町村別・e-stat)'!$A93),NA())</f>
        <v>#N/A</v>
      </c>
      <c r="Y414" t="e">
        <f>IFERROR(LARGE('貼_そば(市町村別・e-stat)'!E$9:E$187,'貼_そば(市町村別・e-stat)'!$A93),NA())</f>
        <v>#N/A</v>
      </c>
      <c r="Z414" t="e">
        <f>IFERROR(LARGE('貼_そば(市町村別・e-stat)'!I$9:I$187,'貼_そば(市町村別・e-stat)'!$A93),NA())</f>
        <v>#N/A</v>
      </c>
      <c r="AA414" t="e">
        <f>IFERROR(LARGE('貼_そば(市町村別・e-stat)'!F$9:F$187,'貼_そば(市町村別・e-stat)'!$A93),NA())</f>
        <v>#N/A</v>
      </c>
      <c r="AB414">
        <f>IFERROR(LARGE('貼_ばれいしょ(市町村別・公表資料)'!$N$16:$N$194,'貼_ばれいしょ(市町村別・公表資料)'!$L100),NA())</f>
        <v>10</v>
      </c>
      <c r="AC414">
        <f>IFERROR(LARGE('貼_ばれいしょ(市町村別・公表資料)'!$T$16:$T$194,'貼_ばれいしょ(市町村別・公表資料)'!$L100),NA())</f>
        <v>255</v>
      </c>
      <c r="AD414">
        <f>IFERROR(LARGE('貼_ばれいしょ(市町村別・公表資料)'!$Z$16:$Z$194,'貼_ばれいしょ(市町村別・公表資料)'!$L100),NA())</f>
        <v>2860</v>
      </c>
      <c r="AE414" t="e">
        <f>IFERROR(LARGE('貼_なたね(市町村別・e-stat)'!E$9:E$187,'貼_なたね(市町村別・e-stat)'!$A93),NA())</f>
        <v>#N/A</v>
      </c>
      <c r="AF414" t="e">
        <f>IFERROR(LARGE('貼_なたね(市町村別・e-stat)'!I$9:I$187,'貼_なたね(市町村別・e-stat)'!$A93),NA())</f>
        <v>#N/A</v>
      </c>
      <c r="AG414" t="e">
        <f>IFERROR(LARGE('貼_なたね(市町村別・e-stat)'!F$9:F$187,'貼_なたね(市町村別・e-stat)'!$A93),NA())</f>
        <v>#N/A</v>
      </c>
    </row>
    <row r="415" spans="3:33">
      <c r="C415">
        <v>86</v>
      </c>
      <c r="D415">
        <f>IFERROR(LARGE('貼_耕地面積(市町村別・e-stat)'!E$9:E$187,'貼_耕地面積(市町村別・e-stat)'!$A94),NA())</f>
        <v>4810</v>
      </c>
      <c r="E415">
        <f>IFERROR(LARGE('貼_耕地面積(市町村別・e-stat)'!F$9:F$187,'貼_耕地面積(市町村別・e-stat)'!$A94),NA())</f>
        <v>224</v>
      </c>
      <c r="F415">
        <f>IFERROR(LARGE('貼_耕地面積(市町村別・e-stat)'!H$9:H$187,'貼_耕地面積(市町村別・e-stat)'!$A94),NA())</f>
        <v>2640</v>
      </c>
      <c r="G415">
        <f>IFERROR(LARGE('貼_水稲(市町村別・e-stat)'!E$9:E$187,'貼_水稲(市町村別・e-stat)'!$A94),NA())</f>
        <v>56</v>
      </c>
      <c r="H415">
        <f>IFERROR(LARGE('貼_水稲(市町村別・e-stat)'!G$9:G$187,'貼_水稲(市町村別・e-stat)'!$A94),NA())</f>
        <v>305</v>
      </c>
      <c r="I415">
        <f>IFERROR(LARGE('貼_水稲(市町村別・e-stat)'!F$9:F$187,'貼_水稲(市町村別・e-stat)'!$A94),NA())</f>
        <v>491</v>
      </c>
      <c r="J415">
        <f>IFERROR(LARGE('貼_小麦(市町村別・e-stat)'!E$9:E$187,'貼_小麦(市町村別・e-stat)'!$A94),NA())</f>
        <v>151</v>
      </c>
      <c r="K415">
        <f>IFERROR(LARGE('貼_小麦(市町村別・e-stat)'!I$9:I$187,'貼_小麦(市町村別・e-stat)'!$A94),NA())</f>
        <v>660</v>
      </c>
      <c r="L415">
        <f>IFERROR(LARGE('貼_小麦(市町村別・e-stat)'!F$9:F$187,'貼_小麦(市町村別・e-stat)'!$A94),NA())</f>
        <v>365</v>
      </c>
      <c r="M415">
        <f>IFERROR(LARGE('貼_小麦(市町村別・公表資料)'!BA$38:BA$216,'貼_小麦(市町村別・公表資料)'!$AG123),NA())</f>
        <v>89</v>
      </c>
      <c r="N415">
        <f>IFERROR(LARGE('貼_小麦(市町村別・公表資料)'!BG$38:BG$216,'貼_小麦(市町村別・公表資料)'!$AG123),NA())</f>
        <v>358</v>
      </c>
      <c r="O415">
        <f>IFERROR(LARGE('貼_小麦(市町村別・公表資料)'!BM$38:BM$216,'貼_小麦(市町村別・公表資料)'!$AG123),NA())</f>
        <v>372</v>
      </c>
      <c r="P415" t="e">
        <f>IFERROR(LARGE('貼_小麦(市町村別・公表資料)'!BS$38:BS$216,'貼_小麦(市町村別・公表資料)'!$AG123),NA())</f>
        <v>#N/A</v>
      </c>
      <c r="Q415" t="e">
        <f>IFERROR(LARGE('貼_小麦(市町村別・公表資料)'!BY$38:BY$216,'貼_小麦(市町村別・公表資料)'!$AG123),NA())</f>
        <v>#N/A</v>
      </c>
      <c r="R415" t="e">
        <f>IFERROR(LARGE('貼_小麦(市町村別・公表資料)'!CE$38:CE$216,'貼_小麦(市町村別・公表資料)'!$AG123),NA())</f>
        <v>#N/A</v>
      </c>
      <c r="S415">
        <f>IFERROR(LARGE('貼_大豆(市町村別・e-stat)'!D$9:D$187,'貼_大豆(市町村別・e-stat)'!$A94),NA())</f>
        <v>89</v>
      </c>
      <c r="T415">
        <f>IFERROR(LARGE('貼_大豆(市町村別・e-stat)'!H$9:H$187,'貼_大豆(市町村別・e-stat)'!$A94),NA())</f>
        <v>213</v>
      </c>
      <c r="U415">
        <f>IFERROR(LARGE('貼_大豆(市町村別・e-stat)'!E$9:E$187,'貼_大豆(市町村別・e-stat)'!$A94),NA())</f>
        <v>226</v>
      </c>
      <c r="V415" t="e">
        <f>IFERROR(LARGE('貼_てんさい(市町村別・e-stat)'!E$9:E$187,'貼_大豆(市町村別・e-stat)'!$A94),NA())</f>
        <v>#N/A</v>
      </c>
      <c r="W415" t="e">
        <f>IFERROR(LARGE('貼_てんさい(市町村別・e-stat)'!I$9:I$187,'貼_大豆(市町村別・e-stat)'!$A94),NA())</f>
        <v>#N/A</v>
      </c>
      <c r="X415" t="e">
        <f>IFERROR(LARGE('貼_てんさい(市町村別・e-stat)'!F$9:F$187,'貼_大豆(市町村別・e-stat)'!$A94),NA())</f>
        <v>#N/A</v>
      </c>
      <c r="Y415" t="e">
        <f>IFERROR(LARGE('貼_そば(市町村別・e-stat)'!E$9:E$187,'貼_そば(市町村別・e-stat)'!$A94),NA())</f>
        <v>#N/A</v>
      </c>
      <c r="Z415" t="e">
        <f>IFERROR(LARGE('貼_そば(市町村別・e-stat)'!I$9:I$187,'貼_そば(市町村別・e-stat)'!$A94),NA())</f>
        <v>#N/A</v>
      </c>
      <c r="AA415" t="e">
        <f>IFERROR(LARGE('貼_そば(市町村別・e-stat)'!F$9:F$187,'貼_そば(市町村別・e-stat)'!$A94),NA())</f>
        <v>#N/A</v>
      </c>
      <c r="AB415">
        <f>IFERROR(LARGE('貼_ばれいしょ(市町村別・公表資料)'!$N$16:$N$194,'貼_ばれいしょ(市町村別・公表資料)'!$L101),NA())</f>
        <v>10</v>
      </c>
      <c r="AC415">
        <f>IFERROR(LARGE('貼_ばれいしょ(市町村別・公表資料)'!$T$16:$T$194,'貼_ばれいしょ(市町村別・公表資料)'!$L101),NA())</f>
        <v>242</v>
      </c>
      <c r="AD415">
        <f>IFERROR(LARGE('貼_ばれいしょ(市町村別・公表資料)'!$Z$16:$Z$194,'貼_ばれいしょ(市町村別・公表資料)'!$L101),NA())</f>
        <v>2810</v>
      </c>
      <c r="AE415" t="e">
        <f>IFERROR(LARGE('貼_なたね(市町村別・e-stat)'!E$9:E$187,'貼_なたね(市町村別・e-stat)'!$A94),NA())</f>
        <v>#N/A</v>
      </c>
      <c r="AF415" t="e">
        <f>IFERROR(LARGE('貼_なたね(市町村別・e-stat)'!I$9:I$187,'貼_なたね(市町村別・e-stat)'!$A94),NA())</f>
        <v>#N/A</v>
      </c>
      <c r="AG415" t="e">
        <f>IFERROR(LARGE('貼_なたね(市町村別・e-stat)'!F$9:F$187,'貼_なたね(市町村別・e-stat)'!$A94),NA())</f>
        <v>#N/A</v>
      </c>
    </row>
    <row r="416" spans="3:33">
      <c r="C416">
        <v>87</v>
      </c>
      <c r="D416">
        <f>IFERROR(LARGE('貼_耕地面積(市町村別・e-stat)'!E$9:E$187,'貼_耕地面積(市町村別・e-stat)'!$A95),NA())</f>
        <v>4790</v>
      </c>
      <c r="E416">
        <f>IFERROR(LARGE('貼_耕地面積(市町村別・e-stat)'!F$9:F$187,'貼_耕地面積(市町村別・e-stat)'!$A95),NA())</f>
        <v>224</v>
      </c>
      <c r="F416">
        <f>IFERROR(LARGE('貼_耕地面積(市町村別・e-stat)'!H$9:H$187,'貼_耕地面積(市町村別・e-stat)'!$A95),NA())</f>
        <v>2640</v>
      </c>
      <c r="G416">
        <f>IFERROR(LARGE('貼_水稲(市町村別・e-stat)'!E$9:E$187,'貼_水稲(市町村別・e-stat)'!$A95),NA())</f>
        <v>54</v>
      </c>
      <c r="H416">
        <f>IFERROR(LARGE('貼_水稲(市町村別・e-stat)'!G$9:G$187,'貼_水稲(市町村別・e-stat)'!$A95),NA())</f>
        <v>259</v>
      </c>
      <c r="I416">
        <f>IFERROR(LARGE('貼_水稲(市町村別・e-stat)'!F$9:F$187,'貼_水稲(市町村別・e-stat)'!$A95),NA())</f>
        <v>489</v>
      </c>
      <c r="J416">
        <f>IFERROR(LARGE('貼_小麦(市町村別・e-stat)'!E$9:E$187,'貼_小麦(市町村別・e-stat)'!$A95),NA())</f>
        <v>150</v>
      </c>
      <c r="K416">
        <f>IFERROR(LARGE('貼_小麦(市町村別・e-stat)'!I$9:I$187,'貼_小麦(市町村別・e-stat)'!$A95),NA())</f>
        <v>617</v>
      </c>
      <c r="L416">
        <f>IFERROR(LARGE('貼_小麦(市町村別・e-stat)'!F$9:F$187,'貼_小麦(市町村別・e-stat)'!$A95),NA())</f>
        <v>361</v>
      </c>
      <c r="M416">
        <f>IFERROR(LARGE('貼_小麦(市町村別・公表資料)'!BA$38:BA$216,'貼_小麦(市町村別・公表資料)'!$AG124),NA())</f>
        <v>86</v>
      </c>
      <c r="N416">
        <f>IFERROR(LARGE('貼_小麦(市町村別・公表資料)'!BG$38:BG$216,'貼_小麦(市町村別・公表資料)'!$AG124),NA())</f>
        <v>290</v>
      </c>
      <c r="O416">
        <f>IFERROR(LARGE('貼_小麦(市町村別・公表資料)'!BM$38:BM$216,'貼_小麦(市町村別・公表資料)'!$AG124),NA())</f>
        <v>371</v>
      </c>
      <c r="P416" t="e">
        <f>IFERROR(LARGE('貼_小麦(市町村別・公表資料)'!BS$38:BS$216,'貼_小麦(市町村別・公表資料)'!$AG124),NA())</f>
        <v>#N/A</v>
      </c>
      <c r="Q416" t="e">
        <f>IFERROR(LARGE('貼_小麦(市町村別・公表資料)'!BY$38:BY$216,'貼_小麦(市町村別・公表資料)'!$AG124),NA())</f>
        <v>#N/A</v>
      </c>
      <c r="R416" t="e">
        <f>IFERROR(LARGE('貼_小麦(市町村別・公表資料)'!CE$38:CE$216,'貼_小麦(市町村別・公表資料)'!$AG124),NA())</f>
        <v>#N/A</v>
      </c>
      <c r="S416">
        <f>IFERROR(LARGE('貼_大豆(市町村別・e-stat)'!D$9:D$187,'貼_大豆(市町村別・e-stat)'!$A95),NA())</f>
        <v>89</v>
      </c>
      <c r="T416">
        <f>IFERROR(LARGE('貼_大豆(市町村別・e-stat)'!H$9:H$187,'貼_大豆(市町村別・e-stat)'!$A95),NA())</f>
        <v>196</v>
      </c>
      <c r="U416">
        <f>IFERROR(LARGE('貼_大豆(市町村別・e-stat)'!E$9:E$187,'貼_大豆(市町村別・e-stat)'!$A95),NA())</f>
        <v>225</v>
      </c>
      <c r="V416" t="e">
        <f>IFERROR(LARGE('貼_てんさい(市町村別・e-stat)'!E$9:E$187,'貼_大豆(市町村別・e-stat)'!$A95),NA())</f>
        <v>#N/A</v>
      </c>
      <c r="W416" t="e">
        <f>IFERROR(LARGE('貼_てんさい(市町村別・e-stat)'!I$9:I$187,'貼_大豆(市町村別・e-stat)'!$A95),NA())</f>
        <v>#N/A</v>
      </c>
      <c r="X416" t="e">
        <f>IFERROR(LARGE('貼_てんさい(市町村別・e-stat)'!F$9:F$187,'貼_大豆(市町村別・e-stat)'!$A95),NA())</f>
        <v>#N/A</v>
      </c>
      <c r="Y416" t="e">
        <f>IFERROR(LARGE('貼_そば(市町村別・e-stat)'!E$9:E$187,'貼_そば(市町村別・e-stat)'!$A95),NA())</f>
        <v>#N/A</v>
      </c>
      <c r="Z416" t="e">
        <f>IFERROR(LARGE('貼_そば(市町村別・e-stat)'!I$9:I$187,'貼_そば(市町村別・e-stat)'!$A95),NA())</f>
        <v>#N/A</v>
      </c>
      <c r="AA416" t="e">
        <f>IFERROR(LARGE('貼_そば(市町村別・e-stat)'!F$9:F$187,'貼_そば(市町村別・e-stat)'!$A95),NA())</f>
        <v>#N/A</v>
      </c>
      <c r="AB416">
        <f>IFERROR(LARGE('貼_ばれいしょ(市町村別・公表資料)'!$N$16:$N$194,'貼_ばれいしょ(市町村別・公表資料)'!$L102),NA())</f>
        <v>8</v>
      </c>
      <c r="AC416">
        <f>IFERROR(LARGE('貼_ばれいしょ(市町村別・公表資料)'!$T$16:$T$194,'貼_ばれいしょ(市町村別・公表資料)'!$L102),NA())</f>
        <v>240</v>
      </c>
      <c r="AD416">
        <f>IFERROR(LARGE('貼_ばれいしょ(市町村別・公表資料)'!$Z$16:$Z$194,'貼_ばれいしょ(市町村別・公表資料)'!$L102),NA())</f>
        <v>2800</v>
      </c>
      <c r="AE416" t="e">
        <f>IFERROR(LARGE('貼_なたね(市町村別・e-stat)'!E$9:E$187,'貼_なたね(市町村別・e-stat)'!$A95),NA())</f>
        <v>#N/A</v>
      </c>
      <c r="AF416" t="e">
        <f>IFERROR(LARGE('貼_なたね(市町村別・e-stat)'!I$9:I$187,'貼_なたね(市町村別・e-stat)'!$A95),NA())</f>
        <v>#N/A</v>
      </c>
      <c r="AG416" t="e">
        <f>IFERROR(LARGE('貼_なたね(市町村別・e-stat)'!F$9:F$187,'貼_なたね(市町村別・e-stat)'!$A95),NA())</f>
        <v>#N/A</v>
      </c>
    </row>
    <row r="417" spans="3:33">
      <c r="C417">
        <v>88</v>
      </c>
      <c r="D417">
        <f>IFERROR(LARGE('貼_耕地面積(市町村別・e-stat)'!E$9:E$187,'貼_耕地面積(市町村別・e-stat)'!$A96),NA())</f>
        <v>4790</v>
      </c>
      <c r="E417">
        <f>IFERROR(LARGE('貼_耕地面積(市町村別・e-stat)'!F$9:F$187,'貼_耕地面積(市町村別・e-stat)'!$A96),NA())</f>
        <v>207</v>
      </c>
      <c r="F417">
        <f>IFERROR(LARGE('貼_耕地面積(市町村別・e-stat)'!H$9:H$187,'貼_耕地面積(市町村別・e-stat)'!$A96),NA())</f>
        <v>2520</v>
      </c>
      <c r="G417">
        <f>IFERROR(LARGE('貼_水稲(市町村別・e-stat)'!E$9:E$187,'貼_水稲(市町村別・e-stat)'!$A96),NA())</f>
        <v>54</v>
      </c>
      <c r="H417">
        <f>IFERROR(LARGE('貼_水稲(市町村別・e-stat)'!G$9:G$187,'貼_水稲(市町村別・e-stat)'!$A96),NA())</f>
        <v>253</v>
      </c>
      <c r="I417">
        <f>IFERROR(LARGE('貼_水稲(市町村別・e-stat)'!F$9:F$187,'貼_水稲(市町村別・e-stat)'!$A96),NA())</f>
        <v>486</v>
      </c>
      <c r="J417">
        <f>IFERROR(LARGE('貼_小麦(市町村別・e-stat)'!E$9:E$187,'貼_小麦(市町村別・e-stat)'!$A96),NA())</f>
        <v>146</v>
      </c>
      <c r="K417">
        <f>IFERROR(LARGE('貼_小麦(市町村別・e-stat)'!I$9:I$187,'貼_小麦(市町村別・e-stat)'!$A96),NA())</f>
        <v>596</v>
      </c>
      <c r="L417">
        <f>IFERROR(LARGE('貼_小麦(市町村別・e-stat)'!F$9:F$187,'貼_小麦(市町村別・e-stat)'!$A96),NA())</f>
        <v>361</v>
      </c>
      <c r="M417">
        <f>IFERROR(LARGE('貼_小麦(市町村別・公表資料)'!BA$38:BA$216,'貼_小麦(市町村別・公表資料)'!$AG125),NA())</f>
        <v>81</v>
      </c>
      <c r="N417">
        <f>IFERROR(LARGE('貼_小麦(市町村別・公表資料)'!BG$38:BG$216,'貼_小麦(市町村別・公表資料)'!$AG125),NA())</f>
        <v>277</v>
      </c>
      <c r="O417">
        <f>IFERROR(LARGE('貼_小麦(市町村別・公表資料)'!BM$38:BM$216,'貼_小麦(市町村別・公表資料)'!$AG125),NA())</f>
        <v>370</v>
      </c>
      <c r="P417" t="e">
        <f>IFERROR(LARGE('貼_小麦(市町村別・公表資料)'!BS$38:BS$216,'貼_小麦(市町村別・公表資料)'!$AG125),NA())</f>
        <v>#N/A</v>
      </c>
      <c r="Q417" t="e">
        <f>IFERROR(LARGE('貼_小麦(市町村別・公表資料)'!BY$38:BY$216,'貼_小麦(市町村別・公表資料)'!$AG125),NA())</f>
        <v>#N/A</v>
      </c>
      <c r="R417" t="e">
        <f>IFERROR(LARGE('貼_小麦(市町村別・公表資料)'!CE$38:CE$216,'貼_小麦(市町村別・公表資料)'!$AG125),NA())</f>
        <v>#N/A</v>
      </c>
      <c r="S417">
        <f>IFERROR(LARGE('貼_大豆(市町村別・e-stat)'!D$9:D$187,'貼_大豆(市町村別・e-stat)'!$A96),NA())</f>
        <v>84</v>
      </c>
      <c r="T417">
        <f>IFERROR(LARGE('貼_大豆(市町村別・e-stat)'!H$9:H$187,'貼_大豆(市町村別・e-stat)'!$A96),NA())</f>
        <v>187</v>
      </c>
      <c r="U417">
        <f>IFERROR(LARGE('貼_大豆(市町村別・e-stat)'!E$9:E$187,'貼_大豆(市町村別・e-stat)'!$A96),NA())</f>
        <v>220</v>
      </c>
      <c r="V417" t="e">
        <f>IFERROR(LARGE('貼_てんさい(市町村別・e-stat)'!E$9:E$187,'貼_大豆(市町村別・e-stat)'!$A96),NA())</f>
        <v>#N/A</v>
      </c>
      <c r="W417" t="e">
        <f>IFERROR(LARGE('貼_てんさい(市町村別・e-stat)'!I$9:I$187,'貼_大豆(市町村別・e-stat)'!$A96),NA())</f>
        <v>#N/A</v>
      </c>
      <c r="X417" t="e">
        <f>IFERROR(LARGE('貼_てんさい(市町村別・e-stat)'!F$9:F$187,'貼_大豆(市町村別・e-stat)'!$A96),NA())</f>
        <v>#N/A</v>
      </c>
      <c r="Y417" t="e">
        <f>IFERROR(LARGE('貼_そば(市町村別・e-stat)'!E$9:E$187,'貼_そば(市町村別・e-stat)'!$A96),NA())</f>
        <v>#N/A</v>
      </c>
      <c r="Z417" t="e">
        <f>IFERROR(LARGE('貼_そば(市町村別・e-stat)'!I$9:I$187,'貼_そば(市町村別・e-stat)'!$A96),NA())</f>
        <v>#N/A</v>
      </c>
      <c r="AA417" t="e">
        <f>IFERROR(LARGE('貼_そば(市町村別・e-stat)'!F$9:F$187,'貼_そば(市町村別・e-stat)'!$A96),NA())</f>
        <v>#N/A</v>
      </c>
      <c r="AB417">
        <f>IFERROR(LARGE('貼_ばれいしょ(市町村別・公表資料)'!$N$16:$N$194,'貼_ばれいしょ(市町村別・公表資料)'!$L103),NA())</f>
        <v>8</v>
      </c>
      <c r="AC417">
        <f>IFERROR(LARGE('貼_ばれいしょ(市町村別・公表資料)'!$T$16:$T$194,'貼_ばれいしょ(市町村別・公表資料)'!$L103),NA())</f>
        <v>227</v>
      </c>
      <c r="AD417">
        <f>IFERROR(LARGE('貼_ばれいしょ(市町村別・公表資料)'!$Z$16:$Z$194,'貼_ばれいしょ(市町村別・公表資料)'!$L103),NA())</f>
        <v>2800</v>
      </c>
      <c r="AE417" t="e">
        <f>IFERROR(LARGE('貼_なたね(市町村別・e-stat)'!E$9:E$187,'貼_なたね(市町村別・e-stat)'!$A96),NA())</f>
        <v>#N/A</v>
      </c>
      <c r="AF417" t="e">
        <f>IFERROR(LARGE('貼_なたね(市町村別・e-stat)'!I$9:I$187,'貼_なたね(市町村別・e-stat)'!$A96),NA())</f>
        <v>#N/A</v>
      </c>
      <c r="AG417" t="e">
        <f>IFERROR(LARGE('貼_なたね(市町村別・e-stat)'!F$9:F$187,'貼_なたね(市町村別・e-stat)'!$A96),NA())</f>
        <v>#N/A</v>
      </c>
    </row>
    <row r="418" spans="3:33">
      <c r="C418">
        <v>89</v>
      </c>
      <c r="D418">
        <f>IFERROR(LARGE('貼_耕地面積(市町村別・e-stat)'!E$9:E$187,'貼_耕地面積(市町村別・e-stat)'!$A97),NA())</f>
        <v>4660</v>
      </c>
      <c r="E418">
        <f>IFERROR(LARGE('貼_耕地面積(市町村別・e-stat)'!F$9:F$187,'貼_耕地面積(市町村別・e-stat)'!$A97),NA())</f>
        <v>175</v>
      </c>
      <c r="F418">
        <f>IFERROR(LARGE('貼_耕地面積(市町村別・e-stat)'!H$9:H$187,'貼_耕地面積(市町村別・e-stat)'!$A97),NA())</f>
        <v>2450</v>
      </c>
      <c r="G418">
        <f>IFERROR(LARGE('貼_水稲(市町村別・e-stat)'!E$9:E$187,'貼_水稲(市町村別・e-stat)'!$A97),NA())</f>
        <v>34</v>
      </c>
      <c r="H418">
        <f>IFERROR(LARGE('貼_水稲(市町村別・e-stat)'!G$9:G$187,'貼_水稲(市町村別・e-stat)'!$A97),NA())</f>
        <v>194</v>
      </c>
      <c r="I418">
        <f>IFERROR(LARGE('貼_水稲(市町村別・e-stat)'!F$9:F$187,'貼_水稲(市町村別・e-stat)'!$A97),NA())</f>
        <v>486</v>
      </c>
      <c r="J418">
        <f>IFERROR(LARGE('貼_小麦(市町村別・e-stat)'!E$9:E$187,'貼_小麦(市町村別・e-stat)'!$A97),NA())</f>
        <v>141</v>
      </c>
      <c r="K418">
        <f>IFERROR(LARGE('貼_小麦(市町村別・e-stat)'!I$9:I$187,'貼_小麦(市町村別・e-stat)'!$A97),NA())</f>
        <v>569</v>
      </c>
      <c r="L418">
        <f>IFERROR(LARGE('貼_小麦(市町村別・e-stat)'!F$9:F$187,'貼_小麦(市町村別・e-stat)'!$A97),NA())</f>
        <v>357</v>
      </c>
      <c r="M418">
        <f>IFERROR(LARGE('貼_小麦(市町村別・公表資料)'!BA$38:BA$216,'貼_小麦(市町村別・公表資料)'!$AG126),NA())</f>
        <v>76</v>
      </c>
      <c r="N418">
        <f>IFERROR(LARGE('貼_小麦(市町村別・公表資料)'!BG$38:BG$216,'貼_小麦(市町村別・公表資料)'!$AG126),NA())</f>
        <v>243</v>
      </c>
      <c r="O418">
        <f>IFERROR(LARGE('貼_小麦(市町村別・公表資料)'!BM$38:BM$216,'貼_小麦(市町村別・公表資料)'!$AG126),NA())</f>
        <v>364</v>
      </c>
      <c r="P418" t="e">
        <f>IFERROR(LARGE('貼_小麦(市町村別・公表資料)'!BS$38:BS$216,'貼_小麦(市町村別・公表資料)'!$AG126),NA())</f>
        <v>#N/A</v>
      </c>
      <c r="Q418" t="e">
        <f>IFERROR(LARGE('貼_小麦(市町村別・公表資料)'!BY$38:BY$216,'貼_小麦(市町村別・公表資料)'!$AG126),NA())</f>
        <v>#N/A</v>
      </c>
      <c r="R418" t="e">
        <f>IFERROR(LARGE('貼_小麦(市町村別・公表資料)'!CE$38:CE$216,'貼_小麦(市町村別・公表資料)'!$AG126),NA())</f>
        <v>#N/A</v>
      </c>
      <c r="S418">
        <f>IFERROR(LARGE('貼_大豆(市町村別・e-stat)'!D$9:D$187,'貼_大豆(市町村別・e-stat)'!$A97),NA())</f>
        <v>74</v>
      </c>
      <c r="T418">
        <f>IFERROR(LARGE('貼_大豆(市町村別・e-stat)'!H$9:H$187,'貼_大豆(市町村別・e-stat)'!$A97),NA())</f>
        <v>183</v>
      </c>
      <c r="U418">
        <f>IFERROR(LARGE('貼_大豆(市町村別・e-stat)'!E$9:E$187,'貼_大豆(市町村別・e-stat)'!$A97),NA())</f>
        <v>220</v>
      </c>
      <c r="V418" t="e">
        <f>IFERROR(LARGE('貼_てんさい(市町村別・e-stat)'!E$9:E$187,'貼_大豆(市町村別・e-stat)'!$A97),NA())</f>
        <v>#N/A</v>
      </c>
      <c r="W418" t="e">
        <f>IFERROR(LARGE('貼_てんさい(市町村別・e-stat)'!I$9:I$187,'貼_大豆(市町村別・e-stat)'!$A97),NA())</f>
        <v>#N/A</v>
      </c>
      <c r="X418" t="e">
        <f>IFERROR(LARGE('貼_てんさい(市町村別・e-stat)'!F$9:F$187,'貼_大豆(市町村別・e-stat)'!$A97),NA())</f>
        <v>#N/A</v>
      </c>
      <c r="Y418" t="e">
        <f>IFERROR(LARGE('貼_そば(市町村別・e-stat)'!E$9:E$187,'貼_そば(市町村別・e-stat)'!$A97),NA())</f>
        <v>#N/A</v>
      </c>
      <c r="Z418" t="e">
        <f>IFERROR(LARGE('貼_そば(市町村別・e-stat)'!I$9:I$187,'貼_そば(市町村別・e-stat)'!$A97),NA())</f>
        <v>#N/A</v>
      </c>
      <c r="AA418" t="e">
        <f>IFERROR(LARGE('貼_そば(市町村別・e-stat)'!F$9:F$187,'貼_そば(市町村別・e-stat)'!$A97),NA())</f>
        <v>#N/A</v>
      </c>
      <c r="AB418">
        <f>IFERROR(LARGE('貼_ばれいしょ(市町村別・公表資料)'!$N$16:$N$194,'貼_ばれいしょ(市町村別・公表資料)'!$L104),NA())</f>
        <v>5</v>
      </c>
      <c r="AC418">
        <f>IFERROR(LARGE('貼_ばれいしょ(市町村別・公表資料)'!$T$16:$T$194,'貼_ばれいしょ(市町村別・公表資料)'!$L104),NA())</f>
        <v>205</v>
      </c>
      <c r="AD418">
        <f>IFERROR(LARGE('貼_ばれいしょ(市町村別・公表資料)'!$Z$16:$Z$194,'貼_ばれいしょ(市町村別・公表資料)'!$L104),NA())</f>
        <v>2760</v>
      </c>
      <c r="AE418" t="e">
        <f>IFERROR(LARGE('貼_なたね(市町村別・e-stat)'!E$9:E$187,'貼_なたね(市町村別・e-stat)'!$A97),NA())</f>
        <v>#N/A</v>
      </c>
      <c r="AF418" t="e">
        <f>IFERROR(LARGE('貼_なたね(市町村別・e-stat)'!I$9:I$187,'貼_なたね(市町村別・e-stat)'!$A97),NA())</f>
        <v>#N/A</v>
      </c>
      <c r="AG418" t="e">
        <f>IFERROR(LARGE('貼_なたね(市町村別・e-stat)'!F$9:F$187,'貼_なたね(市町村別・e-stat)'!$A97),NA())</f>
        <v>#N/A</v>
      </c>
    </row>
    <row r="419" spans="3:33">
      <c r="C419">
        <v>90</v>
      </c>
      <c r="D419">
        <f>IFERROR(LARGE('貼_耕地面積(市町村別・e-stat)'!E$9:E$187,'貼_耕地面積(市町村別・e-stat)'!$A98),NA())</f>
        <v>4600</v>
      </c>
      <c r="E419">
        <f>IFERROR(LARGE('貼_耕地面積(市町村別・e-stat)'!F$9:F$187,'貼_耕地面積(市町村別・e-stat)'!$A98),NA())</f>
        <v>164</v>
      </c>
      <c r="F419">
        <f>IFERROR(LARGE('貼_耕地面積(市町村別・e-stat)'!H$9:H$187,'貼_耕地面積(市町村別・e-stat)'!$A98),NA())</f>
        <v>2420</v>
      </c>
      <c r="G419">
        <f>IFERROR(LARGE('貼_水稲(市町村別・e-stat)'!E$9:E$187,'貼_水稲(市町村別・e-stat)'!$A98),NA())</f>
        <v>33</v>
      </c>
      <c r="H419">
        <f>IFERROR(LARGE('貼_水稲(市町村別・e-stat)'!G$9:G$187,'貼_水稲(市町村別・e-stat)'!$A98),NA())</f>
        <v>149</v>
      </c>
      <c r="I419">
        <f>IFERROR(LARGE('貼_水稲(市町村別・e-stat)'!F$9:F$187,'貼_水稲(市町村別・e-stat)'!$A98),NA())</f>
        <v>486</v>
      </c>
      <c r="J419">
        <f>IFERROR(LARGE('貼_小麦(市町村別・e-stat)'!E$9:E$187,'貼_小麦(市町村別・e-stat)'!$A98),NA())</f>
        <v>134</v>
      </c>
      <c r="K419">
        <f>IFERROR(LARGE('貼_小麦(市町村別・e-stat)'!I$9:I$187,'貼_小麦(市町村別・e-stat)'!$A98),NA())</f>
        <v>561</v>
      </c>
      <c r="L419">
        <f>IFERROR(LARGE('貼_小麦(市町村別・e-stat)'!F$9:F$187,'貼_小麦(市町村別・e-stat)'!$A98),NA())</f>
        <v>348</v>
      </c>
      <c r="M419">
        <f>IFERROR(LARGE('貼_小麦(市町村別・公表資料)'!BA$38:BA$216,'貼_小麦(市町村別・公表資料)'!$AG127),NA())</f>
        <v>56</v>
      </c>
      <c r="N419">
        <f>IFERROR(LARGE('貼_小麦(市町村別・公表資料)'!BG$38:BG$216,'貼_小麦(市町村別・公表資料)'!$AG127),NA())</f>
        <v>192</v>
      </c>
      <c r="O419">
        <f>IFERROR(LARGE('貼_小麦(市町村別・公表資料)'!BM$38:BM$216,'貼_小麦(市町村別・公表資料)'!$AG127),NA())</f>
        <v>363</v>
      </c>
      <c r="P419" t="e">
        <f>IFERROR(LARGE('貼_小麦(市町村別・公表資料)'!BS$38:BS$216,'貼_小麦(市町村別・公表資料)'!$AG127),NA())</f>
        <v>#N/A</v>
      </c>
      <c r="Q419" t="e">
        <f>IFERROR(LARGE('貼_小麦(市町村別・公表資料)'!BY$38:BY$216,'貼_小麦(市町村別・公表資料)'!$AG127),NA())</f>
        <v>#N/A</v>
      </c>
      <c r="R419" t="e">
        <f>IFERROR(LARGE('貼_小麦(市町村別・公表資料)'!CE$38:CE$216,'貼_小麦(市町村別・公表資料)'!$AG127),NA())</f>
        <v>#N/A</v>
      </c>
      <c r="S419">
        <f>IFERROR(LARGE('貼_大豆(市町村別・e-stat)'!D$9:D$187,'貼_大豆(市町村別・e-stat)'!$A98),NA())</f>
        <v>65</v>
      </c>
      <c r="T419">
        <f>IFERROR(LARGE('貼_大豆(市町村別・e-stat)'!H$9:H$187,'貼_大豆(市町村別・e-stat)'!$A98),NA())</f>
        <v>180</v>
      </c>
      <c r="U419">
        <f>IFERROR(LARGE('貼_大豆(市町村別・e-stat)'!E$9:E$187,'貼_大豆(市町村別・e-stat)'!$A98),NA())</f>
        <v>211</v>
      </c>
      <c r="V419" t="e">
        <f>IFERROR(LARGE('貼_てんさい(市町村別・e-stat)'!E$9:E$187,'貼_大豆(市町村別・e-stat)'!$A98),NA())</f>
        <v>#N/A</v>
      </c>
      <c r="W419" t="e">
        <f>IFERROR(LARGE('貼_てんさい(市町村別・e-stat)'!I$9:I$187,'貼_大豆(市町村別・e-stat)'!$A98),NA())</f>
        <v>#N/A</v>
      </c>
      <c r="X419" t="e">
        <f>IFERROR(LARGE('貼_てんさい(市町村別・e-stat)'!F$9:F$187,'貼_大豆(市町村別・e-stat)'!$A98),NA())</f>
        <v>#N/A</v>
      </c>
      <c r="Y419" t="e">
        <f>IFERROR(LARGE('貼_そば(市町村別・e-stat)'!E$9:E$187,'貼_そば(市町村別・e-stat)'!$A98),NA())</f>
        <v>#N/A</v>
      </c>
      <c r="Z419" t="e">
        <f>IFERROR(LARGE('貼_そば(市町村別・e-stat)'!I$9:I$187,'貼_そば(市町村別・e-stat)'!$A98),NA())</f>
        <v>#N/A</v>
      </c>
      <c r="AA419" t="e">
        <f>IFERROR(LARGE('貼_そば(市町村別・e-stat)'!F$9:F$187,'貼_そば(市町村別・e-stat)'!$A98),NA())</f>
        <v>#N/A</v>
      </c>
      <c r="AB419">
        <f>IFERROR(LARGE('貼_ばれいしょ(市町村別・公表資料)'!$N$16:$N$194,'貼_ばれいしょ(市町村別・公表資料)'!$L105),NA())</f>
        <v>4</v>
      </c>
      <c r="AC419">
        <f>IFERROR(LARGE('貼_ばれいしょ(市町村別・公表資料)'!$T$16:$T$194,'貼_ばれいしょ(市町村別・公表資料)'!$L105),NA())</f>
        <v>100</v>
      </c>
      <c r="AD419">
        <f>IFERROR(LARGE('貼_ばれいしょ(市町村別・公表資料)'!$Z$16:$Z$194,'貼_ばれいしょ(市町村別・公表資料)'!$L105),NA())</f>
        <v>2700</v>
      </c>
      <c r="AE419" t="e">
        <f>IFERROR(LARGE('貼_なたね(市町村別・e-stat)'!E$9:E$187,'貼_なたね(市町村別・e-stat)'!$A98),NA())</f>
        <v>#N/A</v>
      </c>
      <c r="AF419" t="e">
        <f>IFERROR(LARGE('貼_なたね(市町村別・e-stat)'!I$9:I$187,'貼_なたね(市町村別・e-stat)'!$A98),NA())</f>
        <v>#N/A</v>
      </c>
      <c r="AG419" t="e">
        <f>IFERROR(LARGE('貼_なたね(市町村別・e-stat)'!F$9:F$187,'貼_なたね(市町村別・e-stat)'!$A98),NA())</f>
        <v>#N/A</v>
      </c>
    </row>
    <row r="420" spans="3:33">
      <c r="C420">
        <v>91</v>
      </c>
      <c r="D420">
        <f>IFERROR(LARGE('貼_耕地面積(市町村別・e-stat)'!E$9:E$187,'貼_耕地面積(市町村別・e-stat)'!$A99),NA())</f>
        <v>4550</v>
      </c>
      <c r="E420">
        <f>IFERROR(LARGE('貼_耕地面積(市町村別・e-stat)'!F$9:F$187,'貼_耕地面積(市町村別・e-stat)'!$A99),NA())</f>
        <v>158</v>
      </c>
      <c r="F420">
        <f>IFERROR(LARGE('貼_耕地面積(市町村別・e-stat)'!H$9:H$187,'貼_耕地面積(市町村別・e-stat)'!$A99),NA())</f>
        <v>2410</v>
      </c>
      <c r="G420">
        <f>IFERROR(LARGE('貼_水稲(市町村別・e-stat)'!E$9:E$187,'貼_水稲(市町村別・e-stat)'!$A99),NA())</f>
        <v>25</v>
      </c>
      <c r="H420">
        <f>IFERROR(LARGE('貼_水稲(市町村別・e-stat)'!G$9:G$187,'貼_水稲(市町村別・e-stat)'!$A99),NA())</f>
        <v>133</v>
      </c>
      <c r="I420">
        <f>IFERROR(LARGE('貼_水稲(市町村別・e-stat)'!F$9:F$187,'貼_水稲(市町村別・e-stat)'!$A99),NA())</f>
        <v>484</v>
      </c>
      <c r="J420">
        <f>IFERROR(LARGE('貼_小麦(市町村別・e-stat)'!E$9:E$187,'貼_小麦(市町村別・e-stat)'!$A99),NA())</f>
        <v>118</v>
      </c>
      <c r="K420">
        <f>IFERROR(LARGE('貼_小麦(市町村別・e-stat)'!I$9:I$187,'貼_小麦(市町村別・e-stat)'!$A99),NA())</f>
        <v>527</v>
      </c>
      <c r="L420">
        <f>IFERROR(LARGE('貼_小麦(市町村別・e-stat)'!F$9:F$187,'貼_小麦(市町村別・e-stat)'!$A99),NA())</f>
        <v>343</v>
      </c>
      <c r="M420">
        <f>IFERROR(LARGE('貼_小麦(市町村別・公表資料)'!BA$38:BA$216,'貼_小麦(市町村別・公表資料)'!$AG128),NA())</f>
        <v>55</v>
      </c>
      <c r="N420">
        <f>IFERROR(LARGE('貼_小麦(市町村別・公表資料)'!BG$38:BG$216,'貼_小麦(市町村別・公表資料)'!$AG128),NA())</f>
        <v>176</v>
      </c>
      <c r="O420">
        <f>IFERROR(LARGE('貼_小麦(市町村別・公表資料)'!BM$38:BM$216,'貼_小麦(市町村別・公表資料)'!$AG128),NA())</f>
        <v>354</v>
      </c>
      <c r="P420" t="e">
        <f>IFERROR(LARGE('貼_小麦(市町村別・公表資料)'!BS$38:BS$216,'貼_小麦(市町村別・公表資料)'!$AG128),NA())</f>
        <v>#N/A</v>
      </c>
      <c r="Q420" t="e">
        <f>IFERROR(LARGE('貼_小麦(市町村別・公表資料)'!BY$38:BY$216,'貼_小麦(市町村別・公表資料)'!$AG128),NA())</f>
        <v>#N/A</v>
      </c>
      <c r="R420" t="e">
        <f>IFERROR(LARGE('貼_小麦(市町村別・公表資料)'!CE$38:CE$216,'貼_小麦(市町村別・公表資料)'!$AG128),NA())</f>
        <v>#N/A</v>
      </c>
      <c r="S420">
        <f>IFERROR(LARGE('貼_大豆(市町村別・e-stat)'!D$9:D$187,'貼_大豆(市町村別・e-stat)'!$A99),NA())</f>
        <v>62</v>
      </c>
      <c r="T420">
        <f>IFERROR(LARGE('貼_大豆(市町村別・e-stat)'!H$9:H$187,'貼_大豆(市町村別・e-stat)'!$A99),NA())</f>
        <v>161</v>
      </c>
      <c r="U420">
        <f>IFERROR(LARGE('貼_大豆(市町村別・e-stat)'!E$9:E$187,'貼_大豆(市町村別・e-stat)'!$A99),NA())</f>
        <v>210</v>
      </c>
      <c r="V420" t="e">
        <f>IFERROR(LARGE('貼_てんさい(市町村別・e-stat)'!E$9:E$187,'貼_大豆(市町村別・e-stat)'!$A99),NA())</f>
        <v>#N/A</v>
      </c>
      <c r="W420" t="e">
        <f>IFERROR(LARGE('貼_てんさい(市町村別・e-stat)'!I$9:I$187,'貼_大豆(市町村別・e-stat)'!$A99),NA())</f>
        <v>#N/A</v>
      </c>
      <c r="X420" t="e">
        <f>IFERROR(LARGE('貼_てんさい(市町村別・e-stat)'!F$9:F$187,'貼_大豆(市町村別・e-stat)'!$A99),NA())</f>
        <v>#N/A</v>
      </c>
      <c r="Y420" t="e">
        <f>IFERROR(LARGE('貼_そば(市町村別・e-stat)'!E$9:E$187,'貼_そば(市町村別・e-stat)'!$A99),NA())</f>
        <v>#N/A</v>
      </c>
      <c r="Z420" t="e">
        <f>IFERROR(LARGE('貼_そば(市町村別・e-stat)'!I$9:I$187,'貼_そば(市町村別・e-stat)'!$A99),NA())</f>
        <v>#N/A</v>
      </c>
      <c r="AA420" t="e">
        <f>IFERROR(LARGE('貼_そば(市町村別・e-stat)'!F$9:F$187,'貼_そば(市町村別・e-stat)'!$A99),NA())</f>
        <v>#N/A</v>
      </c>
      <c r="AB420">
        <f>IFERROR(LARGE('貼_ばれいしょ(市町村別・公表資料)'!$N$16:$N$194,'貼_ばれいしょ(市町村別・公表資料)'!$L106),NA())</f>
        <v>4</v>
      </c>
      <c r="AC420">
        <f>IFERROR(LARGE('貼_ばれいしょ(市町村別・公表資料)'!$T$16:$T$194,'貼_ばれいしょ(市町村別・公表資料)'!$L106),NA())</f>
        <v>92</v>
      </c>
      <c r="AD420">
        <f>IFERROR(LARGE('貼_ばれいしょ(市町村別・公表資料)'!$Z$16:$Z$194,'貼_ばれいしょ(市町村別・公表資料)'!$L106),NA())</f>
        <v>2700</v>
      </c>
      <c r="AE420" t="e">
        <f>IFERROR(LARGE('貼_なたね(市町村別・e-stat)'!E$9:E$187,'貼_なたね(市町村別・e-stat)'!$A99),NA())</f>
        <v>#N/A</v>
      </c>
      <c r="AF420" t="e">
        <f>IFERROR(LARGE('貼_なたね(市町村別・e-stat)'!I$9:I$187,'貼_なたね(市町村別・e-stat)'!$A99),NA())</f>
        <v>#N/A</v>
      </c>
      <c r="AG420" t="e">
        <f>IFERROR(LARGE('貼_なたね(市町村別・e-stat)'!F$9:F$187,'貼_なたね(市町村別・e-stat)'!$A99),NA())</f>
        <v>#N/A</v>
      </c>
    </row>
    <row r="421" spans="3:33">
      <c r="C421">
        <v>92</v>
      </c>
      <c r="D421">
        <f>IFERROR(LARGE('貼_耕地面積(市町村別・e-stat)'!E$9:E$187,'貼_耕地面積(市町村別・e-stat)'!$A100),NA())</f>
        <v>4530</v>
      </c>
      <c r="E421">
        <f>IFERROR(LARGE('貼_耕地面積(市町村別・e-stat)'!F$9:F$187,'貼_耕地面積(市町村別・e-stat)'!$A100),NA())</f>
        <v>141</v>
      </c>
      <c r="F421">
        <f>IFERROR(LARGE('貼_耕地面積(市町村別・e-stat)'!H$9:H$187,'貼_耕地面積(市町村別・e-stat)'!$A100),NA())</f>
        <v>2390</v>
      </c>
      <c r="G421">
        <f>IFERROR(LARGE('貼_水稲(市町村別・e-stat)'!E$9:E$187,'貼_水稲(市町村別・e-stat)'!$A100),NA())</f>
        <v>23</v>
      </c>
      <c r="H421">
        <f>IFERROR(LARGE('貼_水稲(市町村別・e-stat)'!G$9:G$187,'貼_水稲(市町村別・e-stat)'!$A100),NA())</f>
        <v>116</v>
      </c>
      <c r="I421">
        <f>IFERROR(LARGE('貼_水稲(市町村別・e-stat)'!F$9:F$187,'貼_水稲(市町村別・e-stat)'!$A100),NA())</f>
        <v>480</v>
      </c>
      <c r="J421">
        <f>IFERROR(LARGE('貼_小麦(市町村別・e-stat)'!E$9:E$187,'貼_小麦(市町村別・e-stat)'!$A100),NA())</f>
        <v>115</v>
      </c>
      <c r="K421">
        <f>IFERROR(LARGE('貼_小麦(市町村別・e-stat)'!I$9:I$187,'貼_小麦(市町村別・e-stat)'!$A100),NA())</f>
        <v>490</v>
      </c>
      <c r="L421">
        <f>IFERROR(LARGE('貼_小麦(市町村別・e-stat)'!F$9:F$187,'貼_小麦(市町村別・e-stat)'!$A100),NA())</f>
        <v>342</v>
      </c>
      <c r="M421">
        <f>IFERROR(LARGE('貼_小麦(市町村別・公表資料)'!BA$38:BA$216,'貼_小麦(市町村別・公表資料)'!$AG129),NA())</f>
        <v>54</v>
      </c>
      <c r="N421">
        <f>IFERROR(LARGE('貼_小麦(市町村別・公表資料)'!BG$38:BG$216,'貼_小麦(市町村別・公表資料)'!$AG129),NA())</f>
        <v>175</v>
      </c>
      <c r="O421">
        <f>IFERROR(LARGE('貼_小麦(市町村別・公表資料)'!BM$38:BM$216,'貼_小麦(市町村別・公表資料)'!$AG129),NA())</f>
        <v>351</v>
      </c>
      <c r="P421" t="e">
        <f>IFERROR(LARGE('貼_小麦(市町村別・公表資料)'!BS$38:BS$216,'貼_小麦(市町村別・公表資料)'!$AG129),NA())</f>
        <v>#N/A</v>
      </c>
      <c r="Q421" t="e">
        <f>IFERROR(LARGE('貼_小麦(市町村別・公表資料)'!BY$38:BY$216,'貼_小麦(市町村別・公表資料)'!$AG129),NA())</f>
        <v>#N/A</v>
      </c>
      <c r="R421" t="e">
        <f>IFERROR(LARGE('貼_小麦(市町村別・公表資料)'!CE$38:CE$216,'貼_小麦(市町村別・公表資料)'!$AG129),NA())</f>
        <v>#N/A</v>
      </c>
      <c r="S421">
        <f>IFERROR(LARGE('貼_大豆(市町村別・e-stat)'!D$9:D$187,'貼_大豆(市町村別・e-stat)'!$A100),NA())</f>
        <v>59</v>
      </c>
      <c r="T421">
        <f>IFERROR(LARGE('貼_大豆(市町村別・e-stat)'!H$9:H$187,'貼_大豆(市町村別・e-stat)'!$A100),NA())</f>
        <v>159</v>
      </c>
      <c r="U421">
        <f>IFERROR(LARGE('貼_大豆(市町村別・e-stat)'!E$9:E$187,'貼_大豆(市町村別・e-stat)'!$A100),NA())</f>
        <v>204</v>
      </c>
      <c r="V421" t="e">
        <f>IFERROR(LARGE('貼_てんさい(市町村別・e-stat)'!E$9:E$187,'貼_大豆(市町村別・e-stat)'!$A100),NA())</f>
        <v>#N/A</v>
      </c>
      <c r="W421" t="e">
        <f>IFERROR(LARGE('貼_てんさい(市町村別・e-stat)'!I$9:I$187,'貼_大豆(市町村別・e-stat)'!$A100),NA())</f>
        <v>#N/A</v>
      </c>
      <c r="X421" t="e">
        <f>IFERROR(LARGE('貼_てんさい(市町村別・e-stat)'!F$9:F$187,'貼_大豆(市町村別・e-stat)'!$A100),NA())</f>
        <v>#N/A</v>
      </c>
      <c r="Y421" t="e">
        <f>IFERROR(LARGE('貼_そば(市町村別・e-stat)'!E$9:E$187,'貼_そば(市町村別・e-stat)'!$A100),NA())</f>
        <v>#N/A</v>
      </c>
      <c r="Z421" t="e">
        <f>IFERROR(LARGE('貼_そば(市町村別・e-stat)'!I$9:I$187,'貼_そば(市町村別・e-stat)'!$A100),NA())</f>
        <v>#N/A</v>
      </c>
      <c r="AA421" t="e">
        <f>IFERROR(LARGE('貼_そば(市町村別・e-stat)'!F$9:F$187,'貼_そば(市町村別・e-stat)'!$A100),NA())</f>
        <v>#N/A</v>
      </c>
      <c r="AB421">
        <f>IFERROR(LARGE('貼_ばれいしょ(市町村別・公表資料)'!$N$16:$N$194,'貼_ばれいしょ(市町村別・公表資料)'!$L107),NA())</f>
        <v>4</v>
      </c>
      <c r="AC421">
        <f>IFERROR(LARGE('貼_ばれいしょ(市町村別・公表資料)'!$T$16:$T$194,'貼_ばれいしょ(市町村別・公表資料)'!$L107),NA())</f>
        <v>90</v>
      </c>
      <c r="AD421">
        <f>IFERROR(LARGE('貼_ばれいしょ(市町村別・公表資料)'!$Z$16:$Z$194,'貼_ばれいしょ(市町村別・公表資料)'!$L107),NA())</f>
        <v>2670</v>
      </c>
      <c r="AE421" t="e">
        <f>IFERROR(LARGE('貼_なたね(市町村別・e-stat)'!E$9:E$187,'貼_なたね(市町村別・e-stat)'!$A100),NA())</f>
        <v>#N/A</v>
      </c>
      <c r="AF421" t="e">
        <f>IFERROR(LARGE('貼_なたね(市町村別・e-stat)'!I$9:I$187,'貼_なたね(市町村別・e-stat)'!$A100),NA())</f>
        <v>#N/A</v>
      </c>
      <c r="AG421" t="e">
        <f>IFERROR(LARGE('貼_なたね(市町村別・e-stat)'!F$9:F$187,'貼_なたね(市町村別・e-stat)'!$A100),NA())</f>
        <v>#N/A</v>
      </c>
    </row>
    <row r="422" spans="3:33">
      <c r="C422">
        <v>93</v>
      </c>
      <c r="D422">
        <f>IFERROR(LARGE('貼_耕地面積(市町村別・e-stat)'!E$9:E$187,'貼_耕地面積(市町村別・e-stat)'!$A101),NA())</f>
        <v>4350</v>
      </c>
      <c r="E422">
        <f>IFERROR(LARGE('貼_耕地面積(市町村別・e-stat)'!F$9:F$187,'貼_耕地面積(市町村別・e-stat)'!$A101),NA())</f>
        <v>140</v>
      </c>
      <c r="F422">
        <f>IFERROR(LARGE('貼_耕地面積(市町村別・e-stat)'!H$9:H$187,'貼_耕地面積(市町村別・e-stat)'!$A101),NA())</f>
        <v>2350</v>
      </c>
      <c r="G422">
        <f>IFERROR(LARGE('貼_水稲(市町村別・e-stat)'!E$9:E$187,'貼_水稲(市町村別・e-stat)'!$A101),NA())</f>
        <v>22</v>
      </c>
      <c r="H422">
        <f>IFERROR(LARGE('貼_水稲(市町村別・e-stat)'!G$9:G$187,'貼_水稲(市町村別・e-stat)'!$A101),NA())</f>
        <v>108</v>
      </c>
      <c r="I422">
        <f>IFERROR(LARGE('貼_水稲(市町村別・e-stat)'!F$9:F$187,'貼_水稲(市町村別・e-stat)'!$A101),NA())</f>
        <v>480</v>
      </c>
      <c r="J422">
        <f>IFERROR(LARGE('貼_小麦(市町村別・e-stat)'!E$9:E$187,'貼_小麦(市町村別・e-stat)'!$A101),NA())</f>
        <v>114</v>
      </c>
      <c r="K422">
        <f>IFERROR(LARGE('貼_小麦(市町村別・e-stat)'!I$9:I$187,'貼_小麦(市町村別・e-stat)'!$A101),NA())</f>
        <v>478</v>
      </c>
      <c r="L422">
        <f>IFERROR(LARGE('貼_小麦(市町村別・e-stat)'!F$9:F$187,'貼_小麦(市町村別・e-stat)'!$A101),NA())</f>
        <v>330</v>
      </c>
      <c r="M422">
        <f>IFERROR(LARGE('貼_小麦(市町村別・公表資料)'!BA$38:BA$216,'貼_小麦(市町村別・公表資料)'!$AG130),NA())</f>
        <v>51</v>
      </c>
      <c r="N422">
        <f>IFERROR(LARGE('貼_小麦(市町村別・公表資料)'!BG$38:BG$216,'貼_小麦(市町村別・公表資料)'!$AG130),NA())</f>
        <v>174</v>
      </c>
      <c r="O422">
        <f>IFERROR(LARGE('貼_小麦(市町村別・公表資料)'!BM$38:BM$216,'貼_小麦(市町村別・公表資料)'!$AG130),NA())</f>
        <v>350</v>
      </c>
      <c r="P422" t="e">
        <f>IFERROR(LARGE('貼_小麦(市町村別・公表資料)'!BS$38:BS$216,'貼_小麦(市町村別・公表資料)'!$AG130),NA())</f>
        <v>#N/A</v>
      </c>
      <c r="Q422" t="e">
        <f>IFERROR(LARGE('貼_小麦(市町村別・公表資料)'!BY$38:BY$216,'貼_小麦(市町村別・公表資料)'!$AG130),NA())</f>
        <v>#N/A</v>
      </c>
      <c r="R422" t="e">
        <f>IFERROR(LARGE('貼_小麦(市町村別・公表資料)'!CE$38:CE$216,'貼_小麦(市町村別・公表資料)'!$AG130),NA())</f>
        <v>#N/A</v>
      </c>
      <c r="S422">
        <f>IFERROR(LARGE('貼_大豆(市町村別・e-stat)'!D$9:D$187,'貼_大豆(市町村別・e-stat)'!$A101),NA())</f>
        <v>55</v>
      </c>
      <c r="T422">
        <f>IFERROR(LARGE('貼_大豆(市町村別・e-stat)'!H$9:H$187,'貼_大豆(市町村別・e-stat)'!$A101),NA())</f>
        <v>137</v>
      </c>
      <c r="U422">
        <f>IFERROR(LARGE('貼_大豆(市町村別・e-stat)'!E$9:E$187,'貼_大豆(市町村別・e-stat)'!$A101),NA())</f>
        <v>201</v>
      </c>
      <c r="V422" t="e">
        <f>IFERROR(LARGE('貼_てんさい(市町村別・e-stat)'!E$9:E$187,'貼_大豆(市町村別・e-stat)'!$A101),NA())</f>
        <v>#N/A</v>
      </c>
      <c r="W422" t="e">
        <f>IFERROR(LARGE('貼_てんさい(市町村別・e-stat)'!I$9:I$187,'貼_大豆(市町村別・e-stat)'!$A101),NA())</f>
        <v>#N/A</v>
      </c>
      <c r="X422" t="e">
        <f>IFERROR(LARGE('貼_てんさい(市町村別・e-stat)'!F$9:F$187,'貼_大豆(市町村別・e-stat)'!$A101),NA())</f>
        <v>#N/A</v>
      </c>
      <c r="Y422" t="e">
        <f>IFERROR(LARGE('貼_そば(市町村別・e-stat)'!E$9:E$187,'貼_そば(市町村別・e-stat)'!$A101),NA())</f>
        <v>#N/A</v>
      </c>
      <c r="Z422" t="e">
        <f>IFERROR(LARGE('貼_そば(市町村別・e-stat)'!I$9:I$187,'貼_そば(市町村別・e-stat)'!$A101),NA())</f>
        <v>#N/A</v>
      </c>
      <c r="AA422" t="e">
        <f>IFERROR(LARGE('貼_そば(市町村別・e-stat)'!F$9:F$187,'貼_そば(市町村別・e-stat)'!$A101),NA())</f>
        <v>#N/A</v>
      </c>
      <c r="AB422">
        <f>IFERROR(LARGE('貼_ばれいしょ(市町村別・公表資料)'!$N$16:$N$194,'貼_ばれいしょ(市町村別・公表資料)'!$L108),NA())</f>
        <v>3</v>
      </c>
      <c r="AC422">
        <f>IFERROR(LARGE('貼_ばれいしょ(市町村別・公表資料)'!$T$16:$T$194,'貼_ばれいしょ(市町村別・公表資料)'!$L108),NA())</f>
        <v>89</v>
      </c>
      <c r="AD422">
        <f>IFERROR(LARGE('貼_ばれいしょ(市町村別・公表資料)'!$Z$16:$Z$194,'貼_ばれいしょ(市町村別・公表資料)'!$L108),NA())</f>
        <v>2650</v>
      </c>
      <c r="AE422" t="e">
        <f>IFERROR(LARGE('貼_なたね(市町村別・e-stat)'!E$9:E$187,'貼_なたね(市町村別・e-stat)'!$A101),NA())</f>
        <v>#N/A</v>
      </c>
      <c r="AF422" t="e">
        <f>IFERROR(LARGE('貼_なたね(市町村別・e-stat)'!I$9:I$187,'貼_なたね(市町村別・e-stat)'!$A101),NA())</f>
        <v>#N/A</v>
      </c>
      <c r="AG422" t="e">
        <f>IFERROR(LARGE('貼_なたね(市町村別・e-stat)'!F$9:F$187,'貼_なたね(市町村別・e-stat)'!$A101),NA())</f>
        <v>#N/A</v>
      </c>
    </row>
    <row r="423" spans="3:33">
      <c r="C423">
        <v>94</v>
      </c>
      <c r="D423">
        <f>IFERROR(LARGE('貼_耕地面積(市町村別・e-stat)'!E$9:E$187,'貼_耕地面積(市町村別・e-stat)'!$A102),NA())</f>
        <v>4300</v>
      </c>
      <c r="E423">
        <f>IFERROR(LARGE('貼_耕地面積(市町村別・e-stat)'!F$9:F$187,'貼_耕地面積(市町村別・e-stat)'!$A102),NA())</f>
        <v>126</v>
      </c>
      <c r="F423">
        <f>IFERROR(LARGE('貼_耕地面積(市町村別・e-stat)'!H$9:H$187,'貼_耕地面積(市町村別・e-stat)'!$A102),NA())</f>
        <v>2350</v>
      </c>
      <c r="G423">
        <f>IFERROR(LARGE('貼_水稲(市町村別・e-stat)'!E$9:E$187,'貼_水稲(市町村別・e-stat)'!$A102),NA())</f>
        <v>20</v>
      </c>
      <c r="H423">
        <f>IFERROR(LARGE('貼_水稲(市町村別・e-stat)'!G$9:G$187,'貼_水稲(市町村別・e-stat)'!$A102),NA())</f>
        <v>90</v>
      </c>
      <c r="I423">
        <f>IFERROR(LARGE('貼_水稲(市町村別・e-stat)'!F$9:F$187,'貼_水稲(市町村別・e-stat)'!$A102),NA())</f>
        <v>476</v>
      </c>
      <c r="J423">
        <f>IFERROR(LARGE('貼_小麦(市町村別・e-stat)'!E$9:E$187,'貼_小麦(市町村別・e-stat)'!$A102),NA())</f>
        <v>107</v>
      </c>
      <c r="K423">
        <f>IFERROR(LARGE('貼_小麦(市町村別・e-stat)'!I$9:I$187,'貼_小麦(市町村別・e-stat)'!$A102),NA())</f>
        <v>432</v>
      </c>
      <c r="L423">
        <f>IFERROR(LARGE('貼_小麦(市町村別・e-stat)'!F$9:F$187,'貼_小麦(市町村別・e-stat)'!$A102),NA())</f>
        <v>329</v>
      </c>
      <c r="M423">
        <f>IFERROR(LARGE('貼_小麦(市町村別・公表資料)'!BA$38:BA$216,'貼_小麦(市町村別・公表資料)'!$AG131),NA())</f>
        <v>50</v>
      </c>
      <c r="N423">
        <f>IFERROR(LARGE('貼_小麦(市町村別・公表資料)'!BG$38:BG$216,'貼_小麦(市町村別・公表資料)'!$AG131),NA())</f>
        <v>169</v>
      </c>
      <c r="O423">
        <f>IFERROR(LARGE('貼_小麦(市町村別・公表資料)'!BM$38:BM$216,'貼_小麦(市町村別・公表資料)'!$AG131),NA())</f>
        <v>349</v>
      </c>
      <c r="P423" t="e">
        <f>IFERROR(LARGE('貼_小麦(市町村別・公表資料)'!BS$38:BS$216,'貼_小麦(市町村別・公表資料)'!$AG131),NA())</f>
        <v>#N/A</v>
      </c>
      <c r="Q423" t="e">
        <f>IFERROR(LARGE('貼_小麦(市町村別・公表資料)'!BY$38:BY$216,'貼_小麦(市町村別・公表資料)'!$AG131),NA())</f>
        <v>#N/A</v>
      </c>
      <c r="R423" t="e">
        <f>IFERROR(LARGE('貼_小麦(市町村別・公表資料)'!CE$38:CE$216,'貼_小麦(市町村別・公表資料)'!$AG131),NA())</f>
        <v>#N/A</v>
      </c>
      <c r="S423">
        <f>IFERROR(LARGE('貼_大豆(市町村別・e-stat)'!D$9:D$187,'貼_大豆(市町村別・e-stat)'!$A102),NA())</f>
        <v>51</v>
      </c>
      <c r="T423">
        <f>IFERROR(LARGE('貼_大豆(市町村別・e-stat)'!H$9:H$187,'貼_大豆(市町村別・e-stat)'!$A102),NA())</f>
        <v>134</v>
      </c>
      <c r="U423">
        <f>IFERROR(LARGE('貼_大豆(市町村別・e-stat)'!E$9:E$187,'貼_大豆(市町村別・e-stat)'!$A102),NA())</f>
        <v>200</v>
      </c>
      <c r="V423" t="e">
        <f>IFERROR(LARGE('貼_てんさい(市町村別・e-stat)'!E$9:E$187,'貼_大豆(市町村別・e-stat)'!$A102),NA())</f>
        <v>#N/A</v>
      </c>
      <c r="W423" t="e">
        <f>IFERROR(LARGE('貼_てんさい(市町村別・e-stat)'!I$9:I$187,'貼_大豆(市町村別・e-stat)'!$A102),NA())</f>
        <v>#N/A</v>
      </c>
      <c r="X423" t="e">
        <f>IFERROR(LARGE('貼_てんさい(市町村別・e-stat)'!F$9:F$187,'貼_大豆(市町村別・e-stat)'!$A102),NA())</f>
        <v>#N/A</v>
      </c>
      <c r="Y423" t="e">
        <f>IFERROR(LARGE('貼_そば(市町村別・e-stat)'!E$9:E$187,'貼_そば(市町村別・e-stat)'!$A102),NA())</f>
        <v>#N/A</v>
      </c>
      <c r="Z423" t="e">
        <f>IFERROR(LARGE('貼_そば(市町村別・e-stat)'!I$9:I$187,'貼_そば(市町村別・e-stat)'!$A102),NA())</f>
        <v>#N/A</v>
      </c>
      <c r="AA423" t="e">
        <f>IFERROR(LARGE('貼_そば(市町村別・e-stat)'!F$9:F$187,'貼_そば(市町村別・e-stat)'!$A102),NA())</f>
        <v>#N/A</v>
      </c>
      <c r="AB423">
        <f>IFERROR(LARGE('貼_ばれいしょ(市町村別・公表資料)'!$N$16:$N$194,'貼_ばれいしょ(市町村別・公表資料)'!$L109),NA())</f>
        <v>3</v>
      </c>
      <c r="AC423">
        <f>IFERROR(LARGE('貼_ばれいしょ(市町村別・公表資料)'!$T$16:$T$194,'貼_ばれいしょ(市町村別・公表資料)'!$L109),NA())</f>
        <v>82</v>
      </c>
      <c r="AD423">
        <f>IFERROR(LARGE('貼_ばれいしょ(市町村別・公表資料)'!$Z$16:$Z$194,'貼_ばれいしょ(市町村別・公表資料)'!$L109),NA())</f>
        <v>2530</v>
      </c>
      <c r="AE423" t="e">
        <f>IFERROR(LARGE('貼_なたね(市町村別・e-stat)'!E$9:E$187,'貼_なたね(市町村別・e-stat)'!$A102),NA())</f>
        <v>#N/A</v>
      </c>
      <c r="AF423" t="e">
        <f>IFERROR(LARGE('貼_なたね(市町村別・e-stat)'!I$9:I$187,'貼_なたね(市町村別・e-stat)'!$A102),NA())</f>
        <v>#N/A</v>
      </c>
      <c r="AG423" t="e">
        <f>IFERROR(LARGE('貼_なたね(市町村別・e-stat)'!F$9:F$187,'貼_なたね(市町村別・e-stat)'!$A102),NA())</f>
        <v>#N/A</v>
      </c>
    </row>
    <row r="424" spans="3:33">
      <c r="C424">
        <v>95</v>
      </c>
      <c r="D424">
        <f>IFERROR(LARGE('貼_耕地面積(市町村別・e-stat)'!E$9:E$187,'貼_耕地面積(市町村別・e-stat)'!$A103),NA())</f>
        <v>4230</v>
      </c>
      <c r="E424">
        <f>IFERROR(LARGE('貼_耕地面積(市町村別・e-stat)'!F$9:F$187,'貼_耕地面積(市町村別・e-stat)'!$A103),NA())</f>
        <v>109</v>
      </c>
      <c r="F424">
        <f>IFERROR(LARGE('貼_耕地面積(市町村別・e-stat)'!H$9:H$187,'貼_耕地面積(市町村別・e-stat)'!$A103),NA())</f>
        <v>2320</v>
      </c>
      <c r="G424">
        <f>IFERROR(LARGE('貼_水稲(市町村別・e-stat)'!E$9:E$187,'貼_水稲(市町村別・e-stat)'!$A103),NA())</f>
        <v>17</v>
      </c>
      <c r="H424">
        <f>IFERROR(LARGE('貼_水稲(市町村別・e-stat)'!G$9:G$187,'貼_水稲(市町村別・e-stat)'!$A103),NA())</f>
        <v>85</v>
      </c>
      <c r="I424">
        <f>IFERROR(LARGE('貼_水稲(市町村別・e-stat)'!F$9:F$187,'貼_水稲(市町村別・e-stat)'!$A103),NA())</f>
        <v>474</v>
      </c>
      <c r="J424">
        <f>IFERROR(LARGE('貼_小麦(市町村別・e-stat)'!E$9:E$187,'貼_小麦(市町村別・e-stat)'!$A103),NA())</f>
        <v>106</v>
      </c>
      <c r="K424">
        <f>IFERROR(LARGE('貼_小麦(市町村別・e-stat)'!I$9:I$187,'貼_小麦(市町村別・e-stat)'!$A103),NA())</f>
        <v>398</v>
      </c>
      <c r="L424">
        <f>IFERROR(LARGE('貼_小麦(市町村別・e-stat)'!F$9:F$187,'貼_小麦(市町村別・e-stat)'!$A103),NA())</f>
        <v>329</v>
      </c>
      <c r="M424">
        <f>IFERROR(LARGE('貼_小麦(市町村別・公表資料)'!BA$38:BA$216,'貼_小麦(市町村別・公表資料)'!$AG132),NA())</f>
        <v>42</v>
      </c>
      <c r="N424">
        <f>IFERROR(LARGE('貼_小麦(市町村別・公表資料)'!BG$38:BG$216,'貼_小麦(市町村別・公表資料)'!$AG132),NA())</f>
        <v>168</v>
      </c>
      <c r="O424">
        <f>IFERROR(LARGE('貼_小麦(市町村別・公表資料)'!BM$38:BM$216,'貼_小麦(市町村別・公表資料)'!$AG132),NA())</f>
        <v>343</v>
      </c>
      <c r="P424" t="e">
        <f>IFERROR(LARGE('貼_小麦(市町村別・公表資料)'!BS$38:BS$216,'貼_小麦(市町村別・公表資料)'!$AG132),NA())</f>
        <v>#N/A</v>
      </c>
      <c r="Q424" t="e">
        <f>IFERROR(LARGE('貼_小麦(市町村別・公表資料)'!BY$38:BY$216,'貼_小麦(市町村別・公表資料)'!$AG132),NA())</f>
        <v>#N/A</v>
      </c>
      <c r="R424" t="e">
        <f>IFERROR(LARGE('貼_小麦(市町村別・公表資料)'!CE$38:CE$216,'貼_小麦(市町村別・公表資料)'!$AG132),NA())</f>
        <v>#N/A</v>
      </c>
      <c r="S424">
        <f>IFERROR(LARGE('貼_大豆(市町村別・e-stat)'!D$9:D$187,'貼_大豆(市町村別・e-stat)'!$A103),NA())</f>
        <v>46</v>
      </c>
      <c r="T424">
        <f>IFERROR(LARGE('貼_大豆(市町村別・e-stat)'!H$9:H$187,'貼_大豆(市町村別・e-stat)'!$A103),NA())</f>
        <v>117</v>
      </c>
      <c r="U424">
        <f>IFERROR(LARGE('貼_大豆(市町村別・e-stat)'!E$9:E$187,'貼_大豆(市町村別・e-stat)'!$A103),NA())</f>
        <v>198</v>
      </c>
      <c r="V424" t="e">
        <f>IFERROR(LARGE('貼_てんさい(市町村別・e-stat)'!E$9:E$187,'貼_大豆(市町村別・e-stat)'!$A103),NA())</f>
        <v>#N/A</v>
      </c>
      <c r="W424" t="e">
        <f>IFERROR(LARGE('貼_てんさい(市町村別・e-stat)'!I$9:I$187,'貼_大豆(市町村別・e-stat)'!$A103),NA())</f>
        <v>#N/A</v>
      </c>
      <c r="X424" t="e">
        <f>IFERROR(LARGE('貼_てんさい(市町村別・e-stat)'!F$9:F$187,'貼_大豆(市町村別・e-stat)'!$A103),NA())</f>
        <v>#N/A</v>
      </c>
      <c r="Y424" t="e">
        <f>IFERROR(LARGE('貼_そば(市町村別・e-stat)'!E$9:E$187,'貼_そば(市町村別・e-stat)'!$A103),NA())</f>
        <v>#N/A</v>
      </c>
      <c r="Z424" t="e">
        <f>IFERROR(LARGE('貼_そば(市町村別・e-stat)'!I$9:I$187,'貼_そば(市町村別・e-stat)'!$A103),NA())</f>
        <v>#N/A</v>
      </c>
      <c r="AA424" t="e">
        <f>IFERROR(LARGE('貼_そば(市町村別・e-stat)'!F$9:F$187,'貼_そば(市町村別・e-stat)'!$A103),NA())</f>
        <v>#N/A</v>
      </c>
      <c r="AB424">
        <f>IFERROR(LARGE('貼_ばれいしょ(市町村別・公表資料)'!$N$16:$N$194,'貼_ばれいしょ(市町村別・公表資料)'!$L110),NA())</f>
        <v>3</v>
      </c>
      <c r="AC424">
        <f>IFERROR(LARGE('貼_ばれいしょ(市町村別・公表資料)'!$T$16:$T$194,'貼_ばれいしょ(市町村別・公表資料)'!$L110),NA())</f>
        <v>81</v>
      </c>
      <c r="AD424">
        <f>IFERROR(LARGE('貼_ばれいしょ(市町村別・公表資料)'!$Z$16:$Z$194,'貼_ばれいしょ(市町村別・公表資料)'!$L110),NA())</f>
        <v>2500</v>
      </c>
      <c r="AE424" t="e">
        <f>IFERROR(LARGE('貼_なたね(市町村別・e-stat)'!E$9:E$187,'貼_なたね(市町村別・e-stat)'!$A103),NA())</f>
        <v>#N/A</v>
      </c>
      <c r="AF424" t="e">
        <f>IFERROR(LARGE('貼_なたね(市町村別・e-stat)'!I$9:I$187,'貼_なたね(市町村別・e-stat)'!$A103),NA())</f>
        <v>#N/A</v>
      </c>
      <c r="AG424" t="e">
        <f>IFERROR(LARGE('貼_なたね(市町村別・e-stat)'!F$9:F$187,'貼_なたね(市町村別・e-stat)'!$A103),NA())</f>
        <v>#N/A</v>
      </c>
    </row>
    <row r="425" spans="3:33">
      <c r="C425">
        <v>96</v>
      </c>
      <c r="D425">
        <f>IFERROR(LARGE('貼_耕地面積(市町村別・e-stat)'!E$9:E$187,'貼_耕地面積(市町村別・e-stat)'!$A104),NA())</f>
        <v>4200</v>
      </c>
      <c r="E425">
        <f>IFERROR(LARGE('貼_耕地面積(市町村別・e-stat)'!F$9:F$187,'貼_耕地面積(市町村別・e-stat)'!$A104),NA())</f>
        <v>97</v>
      </c>
      <c r="F425">
        <f>IFERROR(LARGE('貼_耕地面積(市町村別・e-stat)'!H$9:H$187,'貼_耕地面積(市町村別・e-stat)'!$A104),NA())</f>
        <v>2240</v>
      </c>
      <c r="G425">
        <f>IFERROR(LARGE('貼_水稲(市町村別・e-stat)'!E$9:E$187,'貼_水稲(市町村別・e-stat)'!$A104),NA())</f>
        <v>16</v>
      </c>
      <c r="H425">
        <f>IFERROR(LARGE('貼_水稲(市町村別・e-stat)'!G$9:G$187,'貼_水稲(市町村別・e-stat)'!$A104),NA())</f>
        <v>62</v>
      </c>
      <c r="I425">
        <f>IFERROR(LARGE('貼_水稲(市町村別・e-stat)'!F$9:F$187,'貼_水稲(市町村別・e-stat)'!$A104),NA())</f>
        <v>471</v>
      </c>
      <c r="J425">
        <f>IFERROR(LARGE('貼_小麦(市町村別・e-stat)'!E$9:E$187,'貼_小麦(市町村別・e-stat)'!$A104),NA())</f>
        <v>102</v>
      </c>
      <c r="K425">
        <f>IFERROR(LARGE('貼_小麦(市町村別・e-stat)'!I$9:I$187,'貼_小麦(市町村別・e-stat)'!$A104),NA())</f>
        <v>355</v>
      </c>
      <c r="L425">
        <f>IFERROR(LARGE('貼_小麦(市町村別・e-stat)'!F$9:F$187,'貼_小麦(市町村別・e-stat)'!$A104),NA())</f>
        <v>325</v>
      </c>
      <c r="M425">
        <f>IFERROR(LARGE('貼_小麦(市町村別・公表資料)'!BA$38:BA$216,'貼_小麦(市町村別・公表資料)'!$AG133),NA())</f>
        <v>37</v>
      </c>
      <c r="N425">
        <f>IFERROR(LARGE('貼_小麦(市町村別・公表資料)'!BG$38:BG$216,'貼_小麦(市町村別・公表資料)'!$AG133),NA())</f>
        <v>160</v>
      </c>
      <c r="O425">
        <f>IFERROR(LARGE('貼_小麦(市町村別・公表資料)'!BM$38:BM$216,'貼_小麦(市町村別・公表資料)'!$AG133),NA())</f>
        <v>341</v>
      </c>
      <c r="P425" t="e">
        <f>IFERROR(LARGE('貼_小麦(市町村別・公表資料)'!BS$38:BS$216,'貼_小麦(市町村別・公表資料)'!$AG133),NA())</f>
        <v>#N/A</v>
      </c>
      <c r="Q425" t="e">
        <f>IFERROR(LARGE('貼_小麦(市町村別・公表資料)'!BY$38:BY$216,'貼_小麦(市町村別・公表資料)'!$AG133),NA())</f>
        <v>#N/A</v>
      </c>
      <c r="R425" t="e">
        <f>IFERROR(LARGE('貼_小麦(市町村別・公表資料)'!CE$38:CE$216,'貼_小麦(市町村別・公表資料)'!$AG133),NA())</f>
        <v>#N/A</v>
      </c>
      <c r="S425">
        <f>IFERROR(LARGE('貼_大豆(市町村別・e-stat)'!D$9:D$187,'貼_大豆(市町村別・e-stat)'!$A104),NA())</f>
        <v>44</v>
      </c>
      <c r="T425">
        <f>IFERROR(LARGE('貼_大豆(市町村別・e-stat)'!H$9:H$187,'貼_大豆(市町村別・e-stat)'!$A104),NA())</f>
        <v>108</v>
      </c>
      <c r="U425">
        <f>IFERROR(LARGE('貼_大豆(市町村別・e-stat)'!E$9:E$187,'貼_大豆(市町村別・e-stat)'!$A104),NA())</f>
        <v>197</v>
      </c>
      <c r="V425" t="e">
        <f>IFERROR(LARGE('貼_てんさい(市町村別・e-stat)'!E$9:E$187,'貼_大豆(市町村別・e-stat)'!$A104),NA())</f>
        <v>#N/A</v>
      </c>
      <c r="W425" t="e">
        <f>IFERROR(LARGE('貼_てんさい(市町村別・e-stat)'!I$9:I$187,'貼_大豆(市町村別・e-stat)'!$A104),NA())</f>
        <v>#N/A</v>
      </c>
      <c r="X425" t="e">
        <f>IFERROR(LARGE('貼_てんさい(市町村別・e-stat)'!F$9:F$187,'貼_大豆(市町村別・e-stat)'!$A104),NA())</f>
        <v>#N/A</v>
      </c>
      <c r="Y425" t="e">
        <f>IFERROR(LARGE('貼_そば(市町村別・e-stat)'!E$9:E$187,'貼_そば(市町村別・e-stat)'!$A104),NA())</f>
        <v>#N/A</v>
      </c>
      <c r="Z425" t="e">
        <f>IFERROR(LARGE('貼_そば(市町村別・e-stat)'!I$9:I$187,'貼_そば(市町村別・e-stat)'!$A104),NA())</f>
        <v>#N/A</v>
      </c>
      <c r="AA425" t="e">
        <f>IFERROR(LARGE('貼_そば(市町村別・e-stat)'!F$9:F$187,'貼_そば(市町村別・e-stat)'!$A104),NA())</f>
        <v>#N/A</v>
      </c>
      <c r="AB425">
        <f>IFERROR(LARGE('貼_ばれいしょ(市町村別・公表資料)'!$N$16:$N$194,'貼_ばれいしょ(市町村別・公表資料)'!$L111),NA())</f>
        <v>3</v>
      </c>
      <c r="AC425">
        <f>IFERROR(LARGE('貼_ばれいしょ(市町村別・公表資料)'!$T$16:$T$194,'貼_ばれいしょ(市町村別・公表資料)'!$L111),NA())</f>
        <v>80</v>
      </c>
      <c r="AD425">
        <f>IFERROR(LARGE('貼_ばれいしょ(市町村別・公表資料)'!$Z$16:$Z$194,'貼_ばれいしょ(市町村別・公表資料)'!$L111),NA())</f>
        <v>2500</v>
      </c>
      <c r="AE425" t="e">
        <f>IFERROR(LARGE('貼_なたね(市町村別・e-stat)'!E$9:E$187,'貼_なたね(市町村別・e-stat)'!$A104),NA())</f>
        <v>#N/A</v>
      </c>
      <c r="AF425" t="e">
        <f>IFERROR(LARGE('貼_なたね(市町村別・e-stat)'!I$9:I$187,'貼_なたね(市町村別・e-stat)'!$A104),NA())</f>
        <v>#N/A</v>
      </c>
      <c r="AG425" t="e">
        <f>IFERROR(LARGE('貼_なたね(市町村別・e-stat)'!F$9:F$187,'貼_なたね(市町村別・e-stat)'!$A104),NA())</f>
        <v>#N/A</v>
      </c>
    </row>
    <row r="426" spans="3:33">
      <c r="C426">
        <v>97</v>
      </c>
      <c r="D426">
        <f>IFERROR(LARGE('貼_耕地面積(市町村別・e-stat)'!E$9:E$187,'貼_耕地面積(市町村別・e-stat)'!$A105),NA())</f>
        <v>4130</v>
      </c>
      <c r="E426">
        <f>IFERROR(LARGE('貼_耕地面積(市町村別・e-stat)'!F$9:F$187,'貼_耕地面積(市町村別・e-stat)'!$A105),NA())</f>
        <v>87</v>
      </c>
      <c r="F426">
        <f>IFERROR(LARGE('貼_耕地面積(市町村別・e-stat)'!H$9:H$187,'貼_耕地面積(市町村別・e-stat)'!$A105),NA())</f>
        <v>2110</v>
      </c>
      <c r="G426">
        <f>IFERROR(LARGE('貼_水稲(市町村別・e-stat)'!E$9:E$187,'貼_水稲(市町村別・e-stat)'!$A105),NA())</f>
        <v>14</v>
      </c>
      <c r="H426">
        <f>IFERROR(LARGE('貼_水稲(市町村別・e-stat)'!G$9:G$187,'貼_水稲(市町村別・e-stat)'!$A105),NA())</f>
        <v>62</v>
      </c>
      <c r="I426">
        <f>IFERROR(LARGE('貼_水稲(市町村別・e-stat)'!F$9:F$187,'貼_水稲(市町村別・e-stat)'!$A105),NA())</f>
        <v>469</v>
      </c>
      <c r="J426">
        <f>IFERROR(LARGE('貼_小麦(市町村別・e-stat)'!E$9:E$187,'貼_小麦(市町村別・e-stat)'!$A105),NA())</f>
        <v>100</v>
      </c>
      <c r="K426">
        <f>IFERROR(LARGE('貼_小麦(市町村別・e-stat)'!I$9:I$187,'貼_小麦(市町村別・e-stat)'!$A105),NA())</f>
        <v>346</v>
      </c>
      <c r="L426">
        <f>IFERROR(LARGE('貼_小麦(市町村別・e-stat)'!F$9:F$187,'貼_小麦(市町村別・e-stat)'!$A105),NA())</f>
        <v>325</v>
      </c>
      <c r="M426">
        <f>IFERROR(LARGE('貼_小麦(市町村別・公表資料)'!BA$38:BA$216,'貼_小麦(市町村別・公表資料)'!$AG134),NA())</f>
        <v>36</v>
      </c>
      <c r="N426">
        <f>IFERROR(LARGE('貼_小麦(市町村別・公表資料)'!BG$38:BG$216,'貼_小麦(市町村別・公表資料)'!$AG134),NA())</f>
        <v>94</v>
      </c>
      <c r="O426">
        <f>IFERROR(LARGE('貼_小麦(市町村別・公表資料)'!BM$38:BM$216,'貼_小麦(市町村別・公表資料)'!$AG134),NA())</f>
        <v>338</v>
      </c>
      <c r="P426" t="e">
        <f>IFERROR(LARGE('貼_小麦(市町村別・公表資料)'!BS$38:BS$216,'貼_小麦(市町村別・公表資料)'!$AG134),NA())</f>
        <v>#N/A</v>
      </c>
      <c r="Q426" t="e">
        <f>IFERROR(LARGE('貼_小麦(市町村別・公表資料)'!BY$38:BY$216,'貼_小麦(市町村別・公表資料)'!$AG134),NA())</f>
        <v>#N/A</v>
      </c>
      <c r="R426" t="e">
        <f>IFERROR(LARGE('貼_小麦(市町村別・公表資料)'!CE$38:CE$216,'貼_小麦(市町村別・公表資料)'!$AG134),NA())</f>
        <v>#N/A</v>
      </c>
      <c r="S426">
        <f>IFERROR(LARGE('貼_大豆(市町村別・e-stat)'!D$9:D$187,'貼_大豆(市町村別・e-stat)'!$A105),NA())</f>
        <v>43</v>
      </c>
      <c r="T426">
        <f>IFERROR(LARGE('貼_大豆(市町村別・e-stat)'!H$9:H$187,'貼_大豆(市町村別・e-stat)'!$A105),NA())</f>
        <v>105</v>
      </c>
      <c r="U426">
        <f>IFERROR(LARGE('貼_大豆(市町村別・e-stat)'!E$9:E$187,'貼_大豆(市町村別・e-stat)'!$A105),NA())</f>
        <v>196</v>
      </c>
      <c r="V426" t="e">
        <f>IFERROR(LARGE('貼_てんさい(市町村別・e-stat)'!E$9:E$187,'貼_大豆(市町村別・e-stat)'!$A105),NA())</f>
        <v>#N/A</v>
      </c>
      <c r="W426" t="e">
        <f>IFERROR(LARGE('貼_てんさい(市町村別・e-stat)'!I$9:I$187,'貼_大豆(市町村別・e-stat)'!$A105),NA())</f>
        <v>#N/A</v>
      </c>
      <c r="X426" t="e">
        <f>IFERROR(LARGE('貼_てんさい(市町村別・e-stat)'!F$9:F$187,'貼_大豆(市町村別・e-stat)'!$A105),NA())</f>
        <v>#N/A</v>
      </c>
      <c r="Y426" t="e">
        <f>IFERROR(LARGE('貼_そば(市町村別・e-stat)'!E$9:E$187,'貼_そば(市町村別・e-stat)'!$A105),NA())</f>
        <v>#N/A</v>
      </c>
      <c r="Z426" t="e">
        <f>IFERROR(LARGE('貼_そば(市町村別・e-stat)'!I$9:I$187,'貼_そば(市町村別・e-stat)'!$A105),NA())</f>
        <v>#N/A</v>
      </c>
      <c r="AA426" t="e">
        <f>IFERROR(LARGE('貼_そば(市町村別・e-stat)'!F$9:F$187,'貼_そば(市町村別・e-stat)'!$A105),NA())</f>
        <v>#N/A</v>
      </c>
      <c r="AB426">
        <f>IFERROR(LARGE('貼_ばれいしょ(市町村別・公表資料)'!$N$16:$N$194,'貼_ばれいしょ(市町村別・公表資料)'!$L112),NA())</f>
        <v>3</v>
      </c>
      <c r="AC426">
        <f>IFERROR(LARGE('貼_ばれいしょ(市町村別・公表資料)'!$T$16:$T$194,'貼_ばれいしょ(市町村別・公表資料)'!$L112),NA())</f>
        <v>76</v>
      </c>
      <c r="AD426">
        <f>IFERROR(LARGE('貼_ばれいしょ(市町村別・公表資料)'!$Z$16:$Z$194,'貼_ばれいしょ(市町村別・公表資料)'!$L112),NA())</f>
        <v>2500</v>
      </c>
      <c r="AE426" t="e">
        <f>IFERROR(LARGE('貼_なたね(市町村別・e-stat)'!E$9:E$187,'貼_なたね(市町村別・e-stat)'!$A105),NA())</f>
        <v>#N/A</v>
      </c>
      <c r="AF426" t="e">
        <f>IFERROR(LARGE('貼_なたね(市町村別・e-stat)'!I$9:I$187,'貼_なたね(市町村別・e-stat)'!$A105),NA())</f>
        <v>#N/A</v>
      </c>
      <c r="AG426" t="e">
        <f>IFERROR(LARGE('貼_なたね(市町村別・e-stat)'!F$9:F$187,'貼_なたね(市町村別・e-stat)'!$A105),NA())</f>
        <v>#N/A</v>
      </c>
    </row>
    <row r="427" spans="3:33">
      <c r="C427">
        <v>98</v>
      </c>
      <c r="D427">
        <f>IFERROR(LARGE('貼_耕地面積(市町村別・e-stat)'!E$9:E$187,'貼_耕地面積(市町村別・e-stat)'!$A106),NA())</f>
        <v>3940</v>
      </c>
      <c r="E427">
        <f>IFERROR(LARGE('貼_耕地面積(市町村別・e-stat)'!F$9:F$187,'貼_耕地面積(市町村別・e-stat)'!$A106),NA())</f>
        <v>85</v>
      </c>
      <c r="F427">
        <f>IFERROR(LARGE('貼_耕地面積(市町村別・e-stat)'!H$9:H$187,'貼_耕地面積(市町村別・e-stat)'!$A106),NA())</f>
        <v>2040</v>
      </c>
      <c r="G427">
        <f>IFERROR(LARGE('貼_水稲(市町村別・e-stat)'!E$9:E$187,'貼_水稲(市町村別・e-stat)'!$A106),NA())</f>
        <v>12</v>
      </c>
      <c r="H427">
        <f>IFERROR(LARGE('貼_水稲(市町村別・e-stat)'!G$9:G$187,'貼_水稲(市町村別・e-stat)'!$A106),NA())</f>
        <v>60</v>
      </c>
      <c r="I427">
        <f>IFERROR(LARGE('貼_水稲(市町村別・e-stat)'!F$9:F$187,'貼_水稲(市町村別・e-stat)'!$A106),NA())</f>
        <v>452</v>
      </c>
      <c r="J427">
        <f>IFERROR(LARGE('貼_小麦(市町村別・e-stat)'!E$9:E$187,'貼_小麦(市町村別・e-stat)'!$A106),NA())</f>
        <v>96</v>
      </c>
      <c r="K427">
        <f>IFERROR(LARGE('貼_小麦(市町村別・e-stat)'!I$9:I$187,'貼_小麦(市町村別・e-stat)'!$A106),NA())</f>
        <v>307</v>
      </c>
      <c r="L427">
        <f>IFERROR(LARGE('貼_小麦(市町村別・e-stat)'!F$9:F$187,'貼_小麦(市町村別・e-stat)'!$A106),NA())</f>
        <v>323</v>
      </c>
      <c r="M427">
        <f>IFERROR(LARGE('貼_小麦(市町村別・公表資料)'!BA$38:BA$216,'貼_小麦(市町村別・公表資料)'!$AG135),NA())</f>
        <v>15</v>
      </c>
      <c r="N427">
        <f>IFERROR(LARGE('貼_小麦(市町村別・公表資料)'!BG$38:BG$216,'貼_小麦(市町村別・公表資料)'!$AG135),NA())</f>
        <v>82</v>
      </c>
      <c r="O427">
        <f>IFERROR(LARGE('貼_小麦(市町村別・公表資料)'!BM$38:BM$216,'貼_小麦(市町村別・公表資料)'!$AG135),NA())</f>
        <v>335</v>
      </c>
      <c r="P427" t="e">
        <f>IFERROR(LARGE('貼_小麦(市町村別・公表資料)'!BS$38:BS$216,'貼_小麦(市町村別・公表資料)'!$AG135),NA())</f>
        <v>#N/A</v>
      </c>
      <c r="Q427" t="e">
        <f>IFERROR(LARGE('貼_小麦(市町村別・公表資料)'!BY$38:BY$216,'貼_小麦(市町村別・公表資料)'!$AG135),NA())</f>
        <v>#N/A</v>
      </c>
      <c r="R427" t="e">
        <f>IFERROR(LARGE('貼_小麦(市町村別・公表資料)'!CE$38:CE$216,'貼_小麦(市町村別・公表資料)'!$AG135),NA())</f>
        <v>#N/A</v>
      </c>
      <c r="S427">
        <f>IFERROR(LARGE('貼_大豆(市町村別・e-stat)'!D$9:D$187,'貼_大豆(市町村別・e-stat)'!$A106),NA())</f>
        <v>41</v>
      </c>
      <c r="T427">
        <f>IFERROR(LARGE('貼_大豆(市町村別・e-stat)'!H$9:H$187,'貼_大豆(市町村別・e-stat)'!$A106),NA())</f>
        <v>101</v>
      </c>
      <c r="U427">
        <f>IFERROR(LARGE('貼_大豆(市町村別・e-stat)'!E$9:E$187,'貼_大豆(市町村別・e-stat)'!$A106),NA())</f>
        <v>186</v>
      </c>
      <c r="V427" t="e">
        <f>IFERROR(LARGE('貼_てんさい(市町村別・e-stat)'!E$9:E$187,'貼_大豆(市町村別・e-stat)'!$A106),NA())</f>
        <v>#N/A</v>
      </c>
      <c r="W427" t="e">
        <f>IFERROR(LARGE('貼_てんさい(市町村別・e-stat)'!I$9:I$187,'貼_大豆(市町村別・e-stat)'!$A106),NA())</f>
        <v>#N/A</v>
      </c>
      <c r="X427" t="e">
        <f>IFERROR(LARGE('貼_てんさい(市町村別・e-stat)'!F$9:F$187,'貼_大豆(市町村別・e-stat)'!$A106),NA())</f>
        <v>#N/A</v>
      </c>
      <c r="Y427" t="e">
        <f>IFERROR(LARGE('貼_そば(市町村別・e-stat)'!E$9:E$187,'貼_そば(市町村別・e-stat)'!$A106),NA())</f>
        <v>#N/A</v>
      </c>
      <c r="Z427" t="e">
        <f>IFERROR(LARGE('貼_そば(市町村別・e-stat)'!I$9:I$187,'貼_そば(市町村別・e-stat)'!$A106),NA())</f>
        <v>#N/A</v>
      </c>
      <c r="AA427" t="e">
        <f>IFERROR(LARGE('貼_そば(市町村別・e-stat)'!F$9:F$187,'貼_そば(市町村別・e-stat)'!$A106),NA())</f>
        <v>#N/A</v>
      </c>
      <c r="AB427">
        <f>IFERROR(LARGE('貼_ばれいしょ(市町村別・公表資料)'!$N$16:$N$194,'貼_ばれいしょ(市町村別・公表資料)'!$L113),NA())</f>
        <v>2</v>
      </c>
      <c r="AC427">
        <f>IFERROR(LARGE('貼_ばれいしょ(市町村別・公表資料)'!$T$16:$T$194,'貼_ばれいしょ(市町村別・公表資料)'!$L113),NA())</f>
        <v>53</v>
      </c>
      <c r="AD427">
        <f>IFERROR(LARGE('貼_ばれいしょ(市町村別・公表資料)'!$Z$16:$Z$194,'貼_ばれいしょ(市町村別・公表資料)'!$L113),NA())</f>
        <v>2470</v>
      </c>
      <c r="AE427" t="e">
        <f>IFERROR(LARGE('貼_なたね(市町村別・e-stat)'!E$9:E$187,'貼_なたね(市町村別・e-stat)'!$A106),NA())</f>
        <v>#N/A</v>
      </c>
      <c r="AF427" t="e">
        <f>IFERROR(LARGE('貼_なたね(市町村別・e-stat)'!I$9:I$187,'貼_なたね(市町村別・e-stat)'!$A106),NA())</f>
        <v>#N/A</v>
      </c>
      <c r="AG427" t="e">
        <f>IFERROR(LARGE('貼_なたね(市町村別・e-stat)'!F$9:F$187,'貼_なたね(市町村別・e-stat)'!$A106),NA())</f>
        <v>#N/A</v>
      </c>
    </row>
    <row r="428" spans="3:33">
      <c r="C428">
        <v>99</v>
      </c>
      <c r="D428">
        <f>IFERROR(LARGE('貼_耕地面積(市町村別・e-stat)'!E$9:E$187,'貼_耕地面積(市町村別・e-stat)'!$A107),NA())</f>
        <v>3930</v>
      </c>
      <c r="E428">
        <f>IFERROR(LARGE('貼_耕地面積(市町村別・e-stat)'!F$9:F$187,'貼_耕地面積(市町村別・e-stat)'!$A107),NA())</f>
        <v>69</v>
      </c>
      <c r="F428">
        <f>IFERROR(LARGE('貼_耕地面積(市町村別・e-stat)'!H$9:H$187,'貼_耕地面積(市町村別・e-stat)'!$A107),NA())</f>
        <v>1970</v>
      </c>
      <c r="G428">
        <f>IFERROR(LARGE('貼_水稲(市町村別・e-stat)'!E$9:E$187,'貼_水稲(市町村別・e-stat)'!$A107),NA())</f>
        <v>9</v>
      </c>
      <c r="H428">
        <f>IFERROR(LARGE('貼_水稲(市町村別・e-stat)'!G$9:G$187,'貼_水稲(市町村別・e-stat)'!$A107),NA())</f>
        <v>43</v>
      </c>
      <c r="I428">
        <f>IFERROR(LARGE('貼_水稲(市町村別・e-stat)'!F$9:F$187,'貼_水稲(市町村別・e-stat)'!$A107),NA())</f>
        <v>450</v>
      </c>
      <c r="J428">
        <f>IFERROR(LARGE('貼_小麦(市町村別・e-stat)'!E$9:E$187,'貼_小麦(市町村別・e-stat)'!$A107),NA())</f>
        <v>93</v>
      </c>
      <c r="K428">
        <f>IFERROR(LARGE('貼_小麦(市町村別・e-stat)'!I$9:I$187,'貼_小麦(市町村別・e-stat)'!$A107),NA())</f>
        <v>290</v>
      </c>
      <c r="L428">
        <f>IFERROR(LARGE('貼_小麦(市町村別・e-stat)'!F$9:F$187,'貼_小麦(市町村別・e-stat)'!$A107),NA())</f>
        <v>322</v>
      </c>
      <c r="M428" t="e">
        <f>IFERROR(LARGE('貼_小麦(市町村別・公表資料)'!BA$38:BA$216,'貼_小麦(市町村別・公表資料)'!$AG136),NA())</f>
        <v>#N/A</v>
      </c>
      <c r="N428" t="e">
        <f>IFERROR(LARGE('貼_小麦(市町村別・公表資料)'!BG$38:BG$216,'貼_小麦(市町村別・公表資料)'!$AG136),NA())</f>
        <v>#N/A</v>
      </c>
      <c r="O428">
        <f>IFERROR(LARGE('貼_小麦(市町村別・公表資料)'!BM$38:BM$216,'貼_小麦(市町村別・公表資料)'!$AG136),NA())</f>
        <v>322</v>
      </c>
      <c r="P428" t="e">
        <f>IFERROR(LARGE('貼_小麦(市町村別・公表資料)'!BS$38:BS$216,'貼_小麦(市町村別・公表資料)'!$AG136),NA())</f>
        <v>#N/A</v>
      </c>
      <c r="Q428" t="e">
        <f>IFERROR(LARGE('貼_小麦(市町村別・公表資料)'!BY$38:BY$216,'貼_小麦(市町村別・公表資料)'!$AG136),NA())</f>
        <v>#N/A</v>
      </c>
      <c r="R428" t="e">
        <f>IFERROR(LARGE('貼_小麦(市町村別・公表資料)'!CE$38:CE$216,'貼_小麦(市町村別・公表資料)'!$AG136),NA())</f>
        <v>#N/A</v>
      </c>
      <c r="S428">
        <f>IFERROR(LARGE('貼_大豆(市町村別・e-stat)'!D$9:D$187,'貼_大豆(市町村別・e-stat)'!$A107),NA())</f>
        <v>40</v>
      </c>
      <c r="T428">
        <f>IFERROR(LARGE('貼_大豆(市町村別・e-stat)'!H$9:H$187,'貼_大豆(市町村別・e-stat)'!$A107),NA())</f>
        <v>100</v>
      </c>
      <c r="U428">
        <f>IFERROR(LARGE('貼_大豆(市町村別・e-stat)'!E$9:E$187,'貼_大豆(市町村別・e-stat)'!$A107),NA())</f>
        <v>184</v>
      </c>
      <c r="V428" t="e">
        <f>IFERROR(LARGE('貼_てんさい(市町村別・e-stat)'!E$9:E$187,'貼_大豆(市町村別・e-stat)'!$A107),NA())</f>
        <v>#N/A</v>
      </c>
      <c r="W428" t="e">
        <f>IFERROR(LARGE('貼_てんさい(市町村別・e-stat)'!I$9:I$187,'貼_大豆(市町村別・e-stat)'!$A107),NA())</f>
        <v>#N/A</v>
      </c>
      <c r="X428" t="e">
        <f>IFERROR(LARGE('貼_てんさい(市町村別・e-stat)'!F$9:F$187,'貼_大豆(市町村別・e-stat)'!$A107),NA())</f>
        <v>#N/A</v>
      </c>
      <c r="Y428" t="e">
        <f>IFERROR(LARGE('貼_そば(市町村別・e-stat)'!E$9:E$187,'貼_そば(市町村別・e-stat)'!$A107),NA())</f>
        <v>#N/A</v>
      </c>
      <c r="Z428" t="e">
        <f>IFERROR(LARGE('貼_そば(市町村別・e-stat)'!I$9:I$187,'貼_そば(市町村別・e-stat)'!$A107),NA())</f>
        <v>#N/A</v>
      </c>
      <c r="AA428" t="e">
        <f>IFERROR(LARGE('貼_そば(市町村別・e-stat)'!F$9:F$187,'貼_そば(市町村別・e-stat)'!$A107),NA())</f>
        <v>#N/A</v>
      </c>
      <c r="AB428">
        <f>IFERROR(LARGE('貼_ばれいしょ(市町村別・公表資料)'!$N$16:$N$194,'貼_ばれいしょ(市町村別・公表資料)'!$L114),NA())</f>
        <v>2</v>
      </c>
      <c r="AC428">
        <f>IFERROR(LARGE('貼_ばれいしょ(市町村別・公表資料)'!$T$16:$T$194,'貼_ばれいしょ(市町村別・公表資料)'!$L114),NA())</f>
        <v>50</v>
      </c>
      <c r="AD428">
        <f>IFERROR(LARGE('貼_ばれいしょ(市町村別・公表資料)'!$Z$16:$Z$194,'貼_ばれいしょ(市町村別・公表資料)'!$L114),NA())</f>
        <v>2400</v>
      </c>
      <c r="AE428" t="e">
        <f>IFERROR(LARGE('貼_なたね(市町村別・e-stat)'!E$9:E$187,'貼_なたね(市町村別・e-stat)'!$A107),NA())</f>
        <v>#N/A</v>
      </c>
      <c r="AF428" t="e">
        <f>IFERROR(LARGE('貼_なたね(市町村別・e-stat)'!I$9:I$187,'貼_なたね(市町村別・e-stat)'!$A107),NA())</f>
        <v>#N/A</v>
      </c>
      <c r="AG428" t="e">
        <f>IFERROR(LARGE('貼_なたね(市町村別・e-stat)'!F$9:F$187,'貼_なたね(市町村別・e-stat)'!$A107),NA())</f>
        <v>#N/A</v>
      </c>
    </row>
    <row r="429" spans="3:33">
      <c r="C429">
        <v>100</v>
      </c>
      <c r="D429">
        <f>IFERROR(LARGE('貼_耕地面積(市町村別・e-stat)'!E$9:E$187,'貼_耕地面積(市町村別・e-stat)'!$A108),NA())</f>
        <v>3880</v>
      </c>
      <c r="E429">
        <f>IFERROR(LARGE('貼_耕地面積(市町村別・e-stat)'!F$9:F$187,'貼_耕地面積(市町村別・e-stat)'!$A108),NA())</f>
        <v>65</v>
      </c>
      <c r="F429">
        <f>IFERROR(LARGE('貼_耕地面積(市町村別・e-stat)'!H$9:H$187,'貼_耕地面積(市町村別・e-stat)'!$A108),NA())</f>
        <v>1890</v>
      </c>
      <c r="G429">
        <f>IFERROR(LARGE('貼_水稲(市町村別・e-stat)'!E$9:E$187,'貼_水稲(市町村別・e-stat)'!$A108),NA())</f>
        <v>7</v>
      </c>
      <c r="H429">
        <f>IFERROR(LARGE('貼_水稲(市町村別・e-stat)'!G$9:G$187,'貼_水稲(市町村別・e-stat)'!$A108),NA())</f>
        <v>36</v>
      </c>
      <c r="I429">
        <f>IFERROR(LARGE('貼_水稲(市町村別・e-stat)'!F$9:F$187,'貼_水稲(市町村別・e-stat)'!$A108),NA())</f>
        <v>443</v>
      </c>
      <c r="J429">
        <f>IFERROR(LARGE('貼_小麦(市町村別・e-stat)'!E$9:E$187,'貼_小麦(市町村別・e-stat)'!$A108),NA())</f>
        <v>88</v>
      </c>
      <c r="K429">
        <f>IFERROR(LARGE('貼_小麦(市町村別・e-stat)'!I$9:I$187,'貼_小麦(市町村別・e-stat)'!$A108),NA())</f>
        <v>256</v>
      </c>
      <c r="L429">
        <f>IFERROR(LARGE('貼_小麦(市町村別・e-stat)'!F$9:F$187,'貼_小麦(市町村別・e-stat)'!$A108),NA())</f>
        <v>320</v>
      </c>
      <c r="M429" t="e">
        <f>IFERROR(LARGE('貼_小麦(市町村別・公表資料)'!BA$38:BA$216,'貼_小麦(市町村別・公表資料)'!$AG137),NA())</f>
        <v>#N/A</v>
      </c>
      <c r="N429" t="e">
        <f>IFERROR(LARGE('貼_小麦(市町村別・公表資料)'!BG$38:BG$216,'貼_小麦(市町村別・公表資料)'!$AG137),NA())</f>
        <v>#N/A</v>
      </c>
      <c r="O429">
        <f>IFERROR(LARGE('貼_小麦(市町村別・公表資料)'!BM$38:BM$216,'貼_小麦(市町村別・公表資料)'!$AG137),NA())</f>
        <v>317</v>
      </c>
      <c r="P429" t="e">
        <f>IFERROR(LARGE('貼_小麦(市町村別・公表資料)'!BS$38:BS$216,'貼_小麦(市町村別・公表資料)'!$AG137),NA())</f>
        <v>#N/A</v>
      </c>
      <c r="Q429" t="e">
        <f>IFERROR(LARGE('貼_小麦(市町村別・公表資料)'!BY$38:BY$216,'貼_小麦(市町村別・公表資料)'!$AG137),NA())</f>
        <v>#N/A</v>
      </c>
      <c r="R429" t="e">
        <f>IFERROR(LARGE('貼_小麦(市町村別・公表資料)'!CE$38:CE$216,'貼_小麦(市町村別・公表資料)'!$AG137),NA())</f>
        <v>#N/A</v>
      </c>
      <c r="S429">
        <f>IFERROR(LARGE('貼_大豆(市町村別・e-stat)'!D$9:D$187,'貼_大豆(市町村別・e-stat)'!$A108),NA())</f>
        <v>39</v>
      </c>
      <c r="T429">
        <f>IFERROR(LARGE('貼_大豆(市町村別・e-stat)'!H$9:H$187,'貼_大豆(市町村別・e-stat)'!$A108),NA())</f>
        <v>98</v>
      </c>
      <c r="U429">
        <f>IFERROR(LARGE('貼_大豆(市町村別・e-stat)'!E$9:E$187,'貼_大豆(市町村別・e-stat)'!$A108),NA())</f>
        <v>181</v>
      </c>
      <c r="V429" t="e">
        <f>IFERROR(LARGE('貼_てんさい(市町村別・e-stat)'!E$9:E$187,'貼_大豆(市町村別・e-stat)'!$A108),NA())</f>
        <v>#N/A</v>
      </c>
      <c r="W429" t="e">
        <f>IFERROR(LARGE('貼_てんさい(市町村別・e-stat)'!I$9:I$187,'貼_大豆(市町村別・e-stat)'!$A108),NA())</f>
        <v>#N/A</v>
      </c>
      <c r="X429" t="e">
        <f>IFERROR(LARGE('貼_てんさい(市町村別・e-stat)'!F$9:F$187,'貼_大豆(市町村別・e-stat)'!$A108),NA())</f>
        <v>#N/A</v>
      </c>
      <c r="Y429" t="e">
        <f>IFERROR(LARGE('貼_そば(市町村別・e-stat)'!E$9:E$187,'貼_そば(市町村別・e-stat)'!$A108),NA())</f>
        <v>#N/A</v>
      </c>
      <c r="Z429" t="e">
        <f>IFERROR(LARGE('貼_そば(市町村別・e-stat)'!I$9:I$187,'貼_そば(市町村別・e-stat)'!$A108),NA())</f>
        <v>#N/A</v>
      </c>
      <c r="AA429" t="e">
        <f>IFERROR(LARGE('貼_そば(市町村別・e-stat)'!F$9:F$187,'貼_そば(市町村別・e-stat)'!$A108),NA())</f>
        <v>#N/A</v>
      </c>
      <c r="AB429">
        <f>IFERROR(LARGE('貼_ばれいしょ(市町村別・公表資料)'!$N$16:$N$194,'貼_ばれいしょ(市町村別・公表資料)'!$L115),NA())</f>
        <v>2</v>
      </c>
      <c r="AC429">
        <f>IFERROR(LARGE('貼_ばれいしょ(市町村別・公表資料)'!$T$16:$T$194,'貼_ばれいしょ(市町村別・公表資料)'!$L115),NA())</f>
        <v>48</v>
      </c>
      <c r="AD429">
        <f>IFERROR(LARGE('貼_ばれいしょ(市町村別・公表資料)'!$Z$16:$Z$194,'貼_ばれいしょ(市町村別・公表資料)'!$L115),NA())</f>
        <v>2340</v>
      </c>
      <c r="AE429" t="e">
        <f>IFERROR(LARGE('貼_なたね(市町村別・e-stat)'!E$9:E$187,'貼_なたね(市町村別・e-stat)'!$A108),NA())</f>
        <v>#N/A</v>
      </c>
      <c r="AF429" t="e">
        <f>IFERROR(LARGE('貼_なたね(市町村別・e-stat)'!I$9:I$187,'貼_なたね(市町村別・e-stat)'!$A108),NA())</f>
        <v>#N/A</v>
      </c>
      <c r="AG429" t="e">
        <f>IFERROR(LARGE('貼_なたね(市町村別・e-stat)'!F$9:F$187,'貼_なたね(市町村別・e-stat)'!$A108),NA())</f>
        <v>#N/A</v>
      </c>
    </row>
    <row r="430" spans="3:33">
      <c r="C430">
        <v>101</v>
      </c>
      <c r="D430">
        <f>IFERROR(LARGE('貼_耕地面積(市町村別・e-stat)'!E$9:E$187,'貼_耕地面積(市町村別・e-stat)'!$A109),NA())</f>
        <v>3680</v>
      </c>
      <c r="E430">
        <f>IFERROR(LARGE('貼_耕地面積(市町村別・e-stat)'!F$9:F$187,'貼_耕地面積(市町村別・e-stat)'!$A109),NA())</f>
        <v>62</v>
      </c>
      <c r="F430">
        <f>IFERROR(LARGE('貼_耕地面積(市町村別・e-stat)'!H$9:H$187,'貼_耕地面積(市町村別・e-stat)'!$A109),NA())</f>
        <v>1880</v>
      </c>
      <c r="G430">
        <f>IFERROR(LARGE('貼_水稲(市町村別・e-stat)'!E$9:E$187,'貼_水稲(市町村別・e-stat)'!$A109),NA())</f>
        <v>7</v>
      </c>
      <c r="H430">
        <f>IFERROR(LARGE('貼_水稲(市町村別・e-stat)'!G$9:G$187,'貼_水稲(市町村別・e-stat)'!$A109),NA())</f>
        <v>34</v>
      </c>
      <c r="I430">
        <f>IFERROR(LARGE('貼_水稲(市町村別・e-stat)'!F$9:F$187,'貼_水稲(市町村別・e-stat)'!$A109),NA())</f>
        <v>440</v>
      </c>
      <c r="J430">
        <f>IFERROR(LARGE('貼_小麦(市町村別・e-stat)'!E$9:E$187,'貼_小麦(市町村別・e-stat)'!$A109),NA())</f>
        <v>82</v>
      </c>
      <c r="K430">
        <f>IFERROR(LARGE('貼_小麦(市町村別・e-stat)'!I$9:I$187,'貼_小麦(市町村別・e-stat)'!$A109),NA())</f>
        <v>244</v>
      </c>
      <c r="L430">
        <f>IFERROR(LARGE('貼_小麦(市町村別・e-stat)'!F$9:F$187,'貼_小麦(市町村別・e-stat)'!$A109),NA())</f>
        <v>319</v>
      </c>
      <c r="M430" t="e">
        <f>IFERROR(LARGE('貼_小麦(市町村別・公表資料)'!BA$38:BA$216,'貼_小麦(市町村別・公表資料)'!$AG138),NA())</f>
        <v>#N/A</v>
      </c>
      <c r="N430" t="e">
        <f>IFERROR(LARGE('貼_小麦(市町村別・公表資料)'!BG$38:BG$216,'貼_小麦(市町村別・公表資料)'!$AG138),NA())</f>
        <v>#N/A</v>
      </c>
      <c r="O430">
        <f>IFERROR(LARGE('貼_小麦(市町村別・公表資料)'!BM$38:BM$216,'貼_小麦(市町村別・公表資料)'!$AG138),NA())</f>
        <v>300</v>
      </c>
      <c r="P430" t="e">
        <f>IFERROR(LARGE('貼_小麦(市町村別・公表資料)'!BS$38:BS$216,'貼_小麦(市町村別・公表資料)'!$AG138),NA())</f>
        <v>#N/A</v>
      </c>
      <c r="Q430" t="e">
        <f>IFERROR(LARGE('貼_小麦(市町村別・公表資料)'!BY$38:BY$216,'貼_小麦(市町村別・公表資料)'!$AG138),NA())</f>
        <v>#N/A</v>
      </c>
      <c r="R430" t="e">
        <f>IFERROR(LARGE('貼_小麦(市町村別・公表資料)'!CE$38:CE$216,'貼_小麦(市町村別・公表資料)'!$AG138),NA())</f>
        <v>#N/A</v>
      </c>
      <c r="S430">
        <f>IFERROR(LARGE('貼_大豆(市町村別・e-stat)'!D$9:D$187,'貼_大豆(市町村別・e-stat)'!$A109),NA())</f>
        <v>39</v>
      </c>
      <c r="T430">
        <f>IFERROR(LARGE('貼_大豆(市町村別・e-stat)'!H$9:H$187,'貼_大豆(市町村別・e-stat)'!$A109),NA())</f>
        <v>82</v>
      </c>
      <c r="U430">
        <f>IFERROR(LARGE('貼_大豆(市町村別・e-stat)'!E$9:E$187,'貼_大豆(市町村別・e-stat)'!$A109),NA())</f>
        <v>181</v>
      </c>
      <c r="V430" t="e">
        <f>IFERROR(LARGE('貼_てんさい(市町村別・e-stat)'!E$9:E$187,'貼_大豆(市町村別・e-stat)'!$A109),NA())</f>
        <v>#N/A</v>
      </c>
      <c r="W430" t="e">
        <f>IFERROR(LARGE('貼_てんさい(市町村別・e-stat)'!I$9:I$187,'貼_大豆(市町村別・e-stat)'!$A109),NA())</f>
        <v>#N/A</v>
      </c>
      <c r="X430" t="e">
        <f>IFERROR(LARGE('貼_てんさい(市町村別・e-stat)'!F$9:F$187,'貼_大豆(市町村別・e-stat)'!$A109),NA())</f>
        <v>#N/A</v>
      </c>
      <c r="Y430" t="e">
        <f>IFERROR(LARGE('貼_そば(市町村別・e-stat)'!E$9:E$187,'貼_そば(市町村別・e-stat)'!$A109),NA())</f>
        <v>#N/A</v>
      </c>
      <c r="Z430" t="e">
        <f>IFERROR(LARGE('貼_そば(市町村別・e-stat)'!I$9:I$187,'貼_そば(市町村別・e-stat)'!$A109),NA())</f>
        <v>#N/A</v>
      </c>
      <c r="AA430" t="e">
        <f>IFERROR(LARGE('貼_そば(市町村別・e-stat)'!F$9:F$187,'貼_そば(市町村別・e-stat)'!$A109),NA())</f>
        <v>#N/A</v>
      </c>
      <c r="AB430">
        <f>IFERROR(LARGE('貼_ばれいしょ(市町村別・公表資料)'!$N$16:$N$194,'貼_ばれいしょ(市町村別・公表資料)'!$L116),NA())</f>
        <v>2</v>
      </c>
      <c r="AC430">
        <f>IFERROR(LARGE('貼_ばれいしょ(市町村別・公表資料)'!$T$16:$T$194,'貼_ばれいしょ(市町村別・公表資料)'!$L116),NA())</f>
        <v>40</v>
      </c>
      <c r="AD430">
        <f>IFERROR(LARGE('貼_ばれいしょ(市町村別・公表資料)'!$Z$16:$Z$194,'貼_ばれいしょ(市町村別・公表資料)'!$L116),NA())</f>
        <v>2300</v>
      </c>
      <c r="AE430" t="e">
        <f>IFERROR(LARGE('貼_なたね(市町村別・e-stat)'!E$9:E$187,'貼_なたね(市町村別・e-stat)'!$A109),NA())</f>
        <v>#N/A</v>
      </c>
      <c r="AF430" t="e">
        <f>IFERROR(LARGE('貼_なたね(市町村別・e-stat)'!I$9:I$187,'貼_なたね(市町村別・e-stat)'!$A109),NA())</f>
        <v>#N/A</v>
      </c>
      <c r="AG430" t="e">
        <f>IFERROR(LARGE('貼_なたね(市町村別・e-stat)'!F$9:F$187,'貼_なたね(市町村別・e-stat)'!$A109),NA())</f>
        <v>#N/A</v>
      </c>
    </row>
    <row r="431" spans="3:33">
      <c r="C431">
        <v>102</v>
      </c>
      <c r="D431">
        <f>IFERROR(LARGE('貼_耕地面積(市町村別・e-stat)'!E$9:E$187,'貼_耕地面積(市町村別・e-stat)'!$A110),NA())</f>
        <v>3640</v>
      </c>
      <c r="E431">
        <f>IFERROR(LARGE('貼_耕地面積(市町村別・e-stat)'!F$9:F$187,'貼_耕地面積(市町村別・e-stat)'!$A110),NA())</f>
        <v>45</v>
      </c>
      <c r="F431">
        <f>IFERROR(LARGE('貼_耕地面積(市町村別・e-stat)'!H$9:H$187,'貼_耕地面積(市町村別・e-stat)'!$A110),NA())</f>
        <v>1880</v>
      </c>
      <c r="G431">
        <f>IFERROR(LARGE('貼_水稲(市町村別・e-stat)'!E$9:E$187,'貼_水稲(市町村別・e-stat)'!$A110),NA())</f>
        <v>5</v>
      </c>
      <c r="H431">
        <f>IFERROR(LARGE('貼_水稲(市町村別・e-stat)'!G$9:G$187,'貼_水稲(市町村別・e-stat)'!$A110),NA())</f>
        <v>22</v>
      </c>
      <c r="I431">
        <f>IFERROR(LARGE('貼_水稲(市町村別・e-stat)'!F$9:F$187,'貼_水稲(市町村別・e-stat)'!$A110),NA())</f>
        <v>390</v>
      </c>
      <c r="J431">
        <f>IFERROR(LARGE('貼_小麦(市町村別・e-stat)'!E$9:E$187,'貼_小麦(市町村別・e-stat)'!$A110),NA())</f>
        <v>82</v>
      </c>
      <c r="K431">
        <f>IFERROR(LARGE('貼_小麦(市町村別・e-stat)'!I$9:I$187,'貼_小麦(市町村別・e-stat)'!$A110),NA())</f>
        <v>243</v>
      </c>
      <c r="L431">
        <f>IFERROR(LARGE('貼_小麦(市町村別・e-stat)'!F$9:F$187,'貼_小麦(市町村別・e-stat)'!$A110),NA())</f>
        <v>300</v>
      </c>
      <c r="M431" t="e">
        <f>IFERROR(LARGE('貼_小麦(市町村別・公表資料)'!BA$38:BA$216,'貼_小麦(市町村別・公表資料)'!$AG139),NA())</f>
        <v>#N/A</v>
      </c>
      <c r="N431" t="e">
        <f>IFERROR(LARGE('貼_小麦(市町村別・公表資料)'!BG$38:BG$216,'貼_小麦(市町村別・公表資料)'!$AG139),NA())</f>
        <v>#N/A</v>
      </c>
      <c r="O431">
        <f>IFERROR(LARGE('貼_小麦(市町村別・公表資料)'!BM$38:BM$216,'貼_小麦(市町村別・公表資料)'!$AG139),NA())</f>
        <v>300</v>
      </c>
      <c r="P431" t="e">
        <f>IFERROR(LARGE('貼_小麦(市町村別・公表資料)'!BS$38:BS$216,'貼_小麦(市町村別・公表資料)'!$AG139),NA())</f>
        <v>#N/A</v>
      </c>
      <c r="Q431" t="e">
        <f>IFERROR(LARGE('貼_小麦(市町村別・公表資料)'!BY$38:BY$216,'貼_小麦(市町村別・公表資料)'!$AG139),NA())</f>
        <v>#N/A</v>
      </c>
      <c r="R431" t="e">
        <f>IFERROR(LARGE('貼_小麦(市町村別・公表資料)'!CE$38:CE$216,'貼_小麦(市町村別・公表資料)'!$AG139),NA())</f>
        <v>#N/A</v>
      </c>
      <c r="S431">
        <f>IFERROR(LARGE('貼_大豆(市町村別・e-stat)'!D$9:D$187,'貼_大豆(市町村別・e-stat)'!$A110),NA())</f>
        <v>38</v>
      </c>
      <c r="T431">
        <f>IFERROR(LARGE('貼_大豆(市町村別・e-stat)'!H$9:H$187,'貼_大豆(市町村別・e-stat)'!$A110),NA())</f>
        <v>77</v>
      </c>
      <c r="U431">
        <f>IFERROR(LARGE('貼_大豆(市町村別・e-stat)'!E$9:E$187,'貼_大豆(市町村別・e-stat)'!$A110),NA())</f>
        <v>178</v>
      </c>
      <c r="V431" t="e">
        <f>IFERROR(LARGE('貼_てんさい(市町村別・e-stat)'!E$9:E$187,'貼_大豆(市町村別・e-stat)'!$A110),NA())</f>
        <v>#N/A</v>
      </c>
      <c r="W431" t="e">
        <f>IFERROR(LARGE('貼_てんさい(市町村別・e-stat)'!I$9:I$187,'貼_大豆(市町村別・e-stat)'!$A110),NA())</f>
        <v>#N/A</v>
      </c>
      <c r="X431" t="e">
        <f>IFERROR(LARGE('貼_てんさい(市町村別・e-stat)'!F$9:F$187,'貼_大豆(市町村別・e-stat)'!$A110),NA())</f>
        <v>#N/A</v>
      </c>
      <c r="Y431" t="e">
        <f>IFERROR(LARGE('貼_そば(市町村別・e-stat)'!E$9:E$187,'貼_そば(市町村別・e-stat)'!$A110),NA())</f>
        <v>#N/A</v>
      </c>
      <c r="Z431" t="e">
        <f>IFERROR(LARGE('貼_そば(市町村別・e-stat)'!I$9:I$187,'貼_そば(市町村別・e-stat)'!$A110),NA())</f>
        <v>#N/A</v>
      </c>
      <c r="AA431" t="e">
        <f>IFERROR(LARGE('貼_そば(市町村別・e-stat)'!F$9:F$187,'貼_そば(市町村別・e-stat)'!$A110),NA())</f>
        <v>#N/A</v>
      </c>
      <c r="AB431">
        <f>IFERROR(LARGE('貼_ばれいしょ(市町村別・公表資料)'!$N$16:$N$194,'貼_ばれいしょ(市町村別・公表資料)'!$L117),NA())</f>
        <v>2</v>
      </c>
      <c r="AC431">
        <f>IFERROR(LARGE('貼_ばれいしょ(市町村別・公表資料)'!$T$16:$T$194,'貼_ばれいしょ(市町村別・公表資料)'!$L117),NA())</f>
        <v>33</v>
      </c>
      <c r="AD431">
        <f>IFERROR(LARGE('貼_ばれいしょ(市町村別・公表資料)'!$Z$16:$Z$194,'貼_ばれいしょ(市町村別・公表資料)'!$L117),NA())</f>
        <v>2250</v>
      </c>
      <c r="AE431" t="e">
        <f>IFERROR(LARGE('貼_なたね(市町村別・e-stat)'!E$9:E$187,'貼_なたね(市町村別・e-stat)'!$A110),NA())</f>
        <v>#N/A</v>
      </c>
      <c r="AF431" t="e">
        <f>IFERROR(LARGE('貼_なたね(市町村別・e-stat)'!I$9:I$187,'貼_なたね(市町村別・e-stat)'!$A110),NA())</f>
        <v>#N/A</v>
      </c>
      <c r="AG431" t="e">
        <f>IFERROR(LARGE('貼_なたね(市町村別・e-stat)'!F$9:F$187,'貼_なたね(市町村別・e-stat)'!$A110),NA())</f>
        <v>#N/A</v>
      </c>
    </row>
    <row r="432" spans="3:33">
      <c r="C432">
        <v>103</v>
      </c>
      <c r="D432">
        <f>IFERROR(LARGE('貼_耕地面積(市町村別・e-stat)'!E$9:E$187,'貼_耕地面積(市町村別・e-stat)'!$A111),NA())</f>
        <v>3590</v>
      </c>
      <c r="E432">
        <f>IFERROR(LARGE('貼_耕地面積(市町村別・e-stat)'!F$9:F$187,'貼_耕地面積(市町村別・e-stat)'!$A111),NA())</f>
        <v>34</v>
      </c>
      <c r="F432">
        <f>IFERROR(LARGE('貼_耕地面積(市町村別・e-stat)'!H$9:H$187,'貼_耕地面積(市町村別・e-stat)'!$A111),NA())</f>
        <v>1860</v>
      </c>
      <c r="G432">
        <f>IFERROR(LARGE('貼_水稲(市町村別・e-stat)'!E$9:E$187,'貼_水稲(市町村別・e-stat)'!$A111),NA())</f>
        <v>0</v>
      </c>
      <c r="H432">
        <f>IFERROR(LARGE('貼_水稲(市町村別・e-stat)'!G$9:G$187,'貼_水稲(市町村別・e-stat)'!$A111),NA())</f>
        <v>0</v>
      </c>
      <c r="I432">
        <f>IFERROR(LARGE('貼_水稲(市町村別・e-stat)'!F$9:F$187,'貼_水稲(市町村別・e-stat)'!$A111),NA())</f>
        <v>338</v>
      </c>
      <c r="J432">
        <f>IFERROR(LARGE('貼_小麦(市町村別・e-stat)'!E$9:E$187,'貼_小麦(市町村別・e-stat)'!$A111),NA())</f>
        <v>81</v>
      </c>
      <c r="K432">
        <f>IFERROR(LARGE('貼_小麦(市町村別・e-stat)'!I$9:I$187,'貼_小麦(市町村別・e-stat)'!$A111),NA())</f>
        <v>238</v>
      </c>
      <c r="L432">
        <f>IFERROR(LARGE('貼_小麦(市町村別・e-stat)'!F$9:F$187,'貼_小麦(市町村別・e-stat)'!$A111),NA())</f>
        <v>293</v>
      </c>
      <c r="M432" t="e">
        <f>IFERROR(LARGE('貼_小麦(市町村別・公表資料)'!BA$38:BA$216,'貼_小麦(市町村別・公表資料)'!$AG140),NA())</f>
        <v>#N/A</v>
      </c>
      <c r="N432" t="e">
        <f>IFERROR(LARGE('貼_小麦(市町村別・公表資料)'!BG$38:BG$216,'貼_小麦(市町村別・公表資料)'!$AG140),NA())</f>
        <v>#N/A</v>
      </c>
      <c r="O432">
        <f>IFERROR(LARGE('貼_小麦(市町村別・公表資料)'!BM$38:BM$216,'貼_小麦(市町村別・公表資料)'!$AG140),NA())</f>
        <v>288</v>
      </c>
      <c r="P432" t="e">
        <f>IFERROR(LARGE('貼_小麦(市町村別・公表資料)'!BS$38:BS$216,'貼_小麦(市町村別・公表資料)'!$AG140),NA())</f>
        <v>#N/A</v>
      </c>
      <c r="Q432" t="e">
        <f>IFERROR(LARGE('貼_小麦(市町村別・公表資料)'!BY$38:BY$216,'貼_小麦(市町村別・公表資料)'!$AG140),NA())</f>
        <v>#N/A</v>
      </c>
      <c r="R432" t="e">
        <f>IFERROR(LARGE('貼_小麦(市町村別・公表資料)'!CE$38:CE$216,'貼_小麦(市町村別・公表資料)'!$AG140),NA())</f>
        <v>#N/A</v>
      </c>
      <c r="S432">
        <f>IFERROR(LARGE('貼_大豆(市町村別・e-stat)'!D$9:D$187,'貼_大豆(市町村別・e-stat)'!$A111),NA())</f>
        <v>25</v>
      </c>
      <c r="T432">
        <f>IFERROR(LARGE('貼_大豆(市町村別・e-stat)'!H$9:H$187,'貼_大豆(市町村別・e-stat)'!$A111),NA())</f>
        <v>67</v>
      </c>
      <c r="U432">
        <f>IFERROR(LARGE('貼_大豆(市町村別・e-stat)'!E$9:E$187,'貼_大豆(市町村別・e-stat)'!$A111),NA())</f>
        <v>177</v>
      </c>
      <c r="V432" t="e">
        <f>IFERROR(LARGE('貼_てんさい(市町村別・e-stat)'!E$9:E$187,'貼_大豆(市町村別・e-stat)'!$A111),NA())</f>
        <v>#N/A</v>
      </c>
      <c r="W432" t="e">
        <f>IFERROR(LARGE('貼_てんさい(市町村別・e-stat)'!I$9:I$187,'貼_大豆(市町村別・e-stat)'!$A111),NA())</f>
        <v>#N/A</v>
      </c>
      <c r="X432" t="e">
        <f>IFERROR(LARGE('貼_てんさい(市町村別・e-stat)'!F$9:F$187,'貼_大豆(市町村別・e-stat)'!$A111),NA())</f>
        <v>#N/A</v>
      </c>
      <c r="Y432" t="e">
        <f>IFERROR(LARGE('貼_そば(市町村別・e-stat)'!E$9:E$187,'貼_そば(市町村別・e-stat)'!$A111),NA())</f>
        <v>#N/A</v>
      </c>
      <c r="Z432" t="e">
        <f>IFERROR(LARGE('貼_そば(市町村別・e-stat)'!I$9:I$187,'貼_そば(市町村別・e-stat)'!$A111),NA())</f>
        <v>#N/A</v>
      </c>
      <c r="AA432" t="e">
        <f>IFERROR(LARGE('貼_そば(市町村別・e-stat)'!F$9:F$187,'貼_そば(市町村別・e-stat)'!$A111),NA())</f>
        <v>#N/A</v>
      </c>
      <c r="AB432">
        <f>IFERROR(LARGE('貼_ばれいしょ(市町村別・公表資料)'!$N$16:$N$194,'貼_ばれいしょ(市町村別・公表資料)'!$L118),NA())</f>
        <v>1</v>
      </c>
      <c r="AC432">
        <f>IFERROR(LARGE('貼_ばれいしょ(市町村別・公表資料)'!$T$16:$T$194,'貼_ばれいしょ(市町村別・公表資料)'!$L118),NA())</f>
        <v>20</v>
      </c>
      <c r="AD432">
        <f>IFERROR(LARGE('貼_ばれいしょ(市町村別・公表資料)'!$Z$16:$Z$194,'貼_ばれいしょ(市町村別・公表資料)'!$L118),NA())</f>
        <v>2200</v>
      </c>
      <c r="AE432" t="e">
        <f>IFERROR(LARGE('貼_なたね(市町村別・e-stat)'!E$9:E$187,'貼_なたね(市町村別・e-stat)'!$A111),NA())</f>
        <v>#N/A</v>
      </c>
      <c r="AF432" t="e">
        <f>IFERROR(LARGE('貼_なたね(市町村別・e-stat)'!I$9:I$187,'貼_なたね(市町村別・e-stat)'!$A111),NA())</f>
        <v>#N/A</v>
      </c>
      <c r="AG432" t="e">
        <f>IFERROR(LARGE('貼_なたね(市町村別・e-stat)'!F$9:F$187,'貼_なたね(市町村別・e-stat)'!$A111),NA())</f>
        <v>#N/A</v>
      </c>
    </row>
    <row r="433" spans="3:33">
      <c r="C433">
        <v>104</v>
      </c>
      <c r="D433">
        <f>IFERROR(LARGE('貼_耕地面積(市町村別・e-stat)'!E$9:E$187,'貼_耕地面積(市町村別・e-stat)'!$A112),NA())</f>
        <v>3550</v>
      </c>
      <c r="E433">
        <f>IFERROR(LARGE('貼_耕地面積(市町村別・e-stat)'!F$9:F$187,'貼_耕地面積(市町村別・e-stat)'!$A112),NA())</f>
        <v>33</v>
      </c>
      <c r="F433">
        <f>IFERROR(LARGE('貼_耕地面積(市町村別・e-stat)'!H$9:H$187,'貼_耕地面積(市町村別・e-stat)'!$A112),NA())</f>
        <v>1850</v>
      </c>
      <c r="G433">
        <f>IFERROR(LARGE('貼_水稲(市町村別・e-stat)'!E$9:E$187,'貼_水稲(市町村別・e-stat)'!$A112),NA())</f>
        <v>0</v>
      </c>
      <c r="H433">
        <f>IFERROR(LARGE('貼_水稲(市町村別・e-stat)'!G$9:G$187,'貼_水稲(市町村別・e-stat)'!$A112),NA())</f>
        <v>0</v>
      </c>
      <c r="I433">
        <f>IFERROR(LARGE('貼_水稲(市町村別・e-stat)'!F$9:F$187,'貼_水稲(市町村別・e-stat)'!$A112),NA())</f>
        <v>198</v>
      </c>
      <c r="J433">
        <f>IFERROR(LARGE('貼_小麦(市町村別・e-stat)'!E$9:E$187,'貼_小麦(市町村別・e-stat)'!$A112),NA())</f>
        <v>80</v>
      </c>
      <c r="K433">
        <f>IFERROR(LARGE('貼_小麦(市町村別・e-stat)'!I$9:I$187,'貼_小麦(市町村別・e-stat)'!$A112),NA())</f>
        <v>216</v>
      </c>
      <c r="L433">
        <f>IFERROR(LARGE('貼_小麦(市町村別・e-stat)'!F$9:F$187,'貼_小麦(市町村別・e-stat)'!$A112),NA())</f>
        <v>290</v>
      </c>
      <c r="M433" t="e">
        <f>IFERROR(LARGE('貼_小麦(市町村別・公表資料)'!BA$38:BA$216,'貼_小麦(市町村別・公表資料)'!$AG141),NA())</f>
        <v>#N/A</v>
      </c>
      <c r="N433" t="e">
        <f>IFERROR(LARGE('貼_小麦(市町村別・公表資料)'!BG$38:BG$216,'貼_小麦(市町村別・公表資料)'!$AG141),NA())</f>
        <v>#N/A</v>
      </c>
      <c r="O433">
        <f>IFERROR(LARGE('貼_小麦(市町村別・公表資料)'!BM$38:BM$216,'貼_小麦(市町村別・公表資料)'!$AG141),NA())</f>
        <v>283</v>
      </c>
      <c r="P433" t="e">
        <f>IFERROR(LARGE('貼_小麦(市町村別・公表資料)'!BS$38:BS$216,'貼_小麦(市町村別・公表資料)'!$AG141),NA())</f>
        <v>#N/A</v>
      </c>
      <c r="Q433" t="e">
        <f>IFERROR(LARGE('貼_小麦(市町村別・公表資料)'!BY$38:BY$216,'貼_小麦(市町村別・公表資料)'!$AG141),NA())</f>
        <v>#N/A</v>
      </c>
      <c r="R433" t="e">
        <f>IFERROR(LARGE('貼_小麦(市町村別・公表資料)'!CE$38:CE$216,'貼_小麦(市町村別・公表資料)'!$AG141),NA())</f>
        <v>#N/A</v>
      </c>
      <c r="S433">
        <f>IFERROR(LARGE('貼_大豆(市町村別・e-stat)'!D$9:D$187,'貼_大豆(市町村別・e-stat)'!$A112),NA())</f>
        <v>14</v>
      </c>
      <c r="T433">
        <f>IFERROR(LARGE('貼_大豆(市町村別・e-stat)'!H$9:H$187,'貼_大豆(市町村別・e-stat)'!$A112),NA())</f>
        <v>38</v>
      </c>
      <c r="U433">
        <f>IFERROR(LARGE('貼_大豆(市町村別・e-stat)'!E$9:E$187,'貼_大豆(市町村別・e-stat)'!$A112),NA())</f>
        <v>171</v>
      </c>
      <c r="V433" t="e">
        <f>IFERROR(LARGE('貼_てんさい(市町村別・e-stat)'!E$9:E$187,'貼_大豆(市町村別・e-stat)'!$A112),NA())</f>
        <v>#N/A</v>
      </c>
      <c r="W433" t="e">
        <f>IFERROR(LARGE('貼_てんさい(市町村別・e-stat)'!I$9:I$187,'貼_大豆(市町村別・e-stat)'!$A112),NA())</f>
        <v>#N/A</v>
      </c>
      <c r="X433" t="e">
        <f>IFERROR(LARGE('貼_てんさい(市町村別・e-stat)'!F$9:F$187,'貼_大豆(市町村別・e-stat)'!$A112),NA())</f>
        <v>#N/A</v>
      </c>
      <c r="Y433" t="e">
        <f>IFERROR(LARGE('貼_そば(市町村別・e-stat)'!E$9:E$187,'貼_そば(市町村別・e-stat)'!$A112),NA())</f>
        <v>#N/A</v>
      </c>
      <c r="Z433" t="e">
        <f>IFERROR(LARGE('貼_そば(市町村別・e-stat)'!I$9:I$187,'貼_そば(市町村別・e-stat)'!$A112),NA())</f>
        <v>#N/A</v>
      </c>
      <c r="AA433" t="e">
        <f>IFERROR(LARGE('貼_そば(市町村別・e-stat)'!F$9:F$187,'貼_そば(市町村別・e-stat)'!$A112),NA())</f>
        <v>#N/A</v>
      </c>
      <c r="AB433">
        <f>IFERROR(LARGE('貼_ばれいしょ(市町村別・公表資料)'!$N$16:$N$194,'貼_ばれいしょ(市町村別・公表資料)'!$L119),NA())</f>
        <v>1</v>
      </c>
      <c r="AC433">
        <f>IFERROR(LARGE('貼_ばれいしょ(市町村別・公表資料)'!$T$16:$T$194,'貼_ばれいしょ(市町村別・公表資料)'!$L119),NA())</f>
        <v>16</v>
      </c>
      <c r="AD433">
        <f>IFERROR(LARGE('貼_ばれいしょ(市町村別・公表資料)'!$Z$16:$Z$194,'貼_ばれいしょ(市町村別・公表資料)'!$L119),NA())</f>
        <v>2180</v>
      </c>
      <c r="AE433" t="e">
        <f>IFERROR(LARGE('貼_なたね(市町村別・e-stat)'!E$9:E$187,'貼_なたね(市町村別・e-stat)'!$A112),NA())</f>
        <v>#N/A</v>
      </c>
      <c r="AF433" t="e">
        <f>IFERROR(LARGE('貼_なたね(市町村別・e-stat)'!I$9:I$187,'貼_なたね(市町村別・e-stat)'!$A112),NA())</f>
        <v>#N/A</v>
      </c>
      <c r="AG433" t="e">
        <f>IFERROR(LARGE('貼_なたね(市町村別・e-stat)'!F$9:F$187,'貼_なたね(市町村別・e-stat)'!$A112),NA())</f>
        <v>#N/A</v>
      </c>
    </row>
    <row r="434" spans="3:33">
      <c r="C434">
        <v>105</v>
      </c>
      <c r="D434">
        <f>IFERROR(LARGE('貼_耕地面積(市町村別・e-stat)'!E$9:E$187,'貼_耕地面積(市町村別・e-stat)'!$A113),NA())</f>
        <v>3540</v>
      </c>
      <c r="E434">
        <f>IFERROR(LARGE('貼_耕地面積(市町村別・e-stat)'!F$9:F$187,'貼_耕地面積(市町村別・e-stat)'!$A113),NA())</f>
        <v>31</v>
      </c>
      <c r="F434">
        <f>IFERROR(LARGE('貼_耕地面積(市町村別・e-stat)'!H$9:H$187,'貼_耕地面積(市町村別・e-stat)'!$A113),NA())</f>
        <v>1830</v>
      </c>
      <c r="G434" t="e">
        <f>IFERROR(LARGE('貼_水稲(市町村別・e-stat)'!E$9:E$187,'貼_水稲(市町村別・e-stat)'!$A113),NA())</f>
        <v>#N/A</v>
      </c>
      <c r="H434" t="e">
        <f>IFERROR(LARGE('貼_水稲(市町村別・e-stat)'!G$9:G$187,'貼_水稲(市町村別・e-stat)'!$A113),NA())</f>
        <v>#N/A</v>
      </c>
      <c r="I434" t="e">
        <f>IFERROR(LARGE('貼_水稲(市町村別・e-stat)'!F$9:F$187,'貼_水稲(市町村別・e-stat)'!$A113),NA())</f>
        <v>#N/A</v>
      </c>
      <c r="J434">
        <f>IFERROR(LARGE('貼_小麦(市町村別・e-stat)'!E$9:E$187,'貼_小麦(市町村別・e-stat)'!$A113),NA())</f>
        <v>69</v>
      </c>
      <c r="K434">
        <f>IFERROR(LARGE('貼_小麦(市町村別・e-stat)'!I$9:I$187,'貼_小麦(市町村別・e-stat)'!$A113),NA())</f>
        <v>199</v>
      </c>
      <c r="L434">
        <f>IFERROR(LARGE('貼_小麦(市町村別・e-stat)'!F$9:F$187,'貼_小麦(市町村別・e-stat)'!$A113),NA())</f>
        <v>289</v>
      </c>
      <c r="M434" t="e">
        <f>IFERROR(LARGE('貼_小麦(市町村別・公表資料)'!BA$38:BA$216,'貼_小麦(市町村別・公表資料)'!$AG142),NA())</f>
        <v>#N/A</v>
      </c>
      <c r="N434" t="e">
        <f>IFERROR(LARGE('貼_小麦(市町村別・公表資料)'!BG$38:BG$216,'貼_小麦(市町村別・公表資料)'!$AG142),NA())</f>
        <v>#N/A</v>
      </c>
      <c r="O434">
        <f>IFERROR(LARGE('貼_小麦(市町村別・公表資料)'!BM$38:BM$216,'貼_小麦(市町村別・公表資料)'!$AG142),NA())</f>
        <v>282</v>
      </c>
      <c r="P434" t="e">
        <f>IFERROR(LARGE('貼_小麦(市町村別・公表資料)'!BS$38:BS$216,'貼_小麦(市町村別・公表資料)'!$AG142),NA())</f>
        <v>#N/A</v>
      </c>
      <c r="Q434" t="e">
        <f>IFERROR(LARGE('貼_小麦(市町村別・公表資料)'!BY$38:BY$216,'貼_小麦(市町村別・公表資料)'!$AG142),NA())</f>
        <v>#N/A</v>
      </c>
      <c r="R434" t="e">
        <f>IFERROR(LARGE('貼_小麦(市町村別・公表資料)'!CE$38:CE$216,'貼_小麦(市町村別・公表資料)'!$AG142),NA())</f>
        <v>#N/A</v>
      </c>
      <c r="S434">
        <f>IFERROR(LARGE('貼_大豆(市町村別・e-stat)'!D$9:D$187,'貼_大豆(市町村別・e-stat)'!$A113),NA())</f>
        <v>14</v>
      </c>
      <c r="T434">
        <f>IFERROR(LARGE('貼_大豆(市町村別・e-stat)'!H$9:H$187,'貼_大豆(市町村別・e-stat)'!$A113),NA())</f>
        <v>33</v>
      </c>
      <c r="U434">
        <f>IFERROR(LARGE('貼_大豆(市町村別・e-stat)'!E$9:E$187,'貼_大豆(市町村別・e-stat)'!$A113),NA())</f>
        <v>171</v>
      </c>
      <c r="V434" t="e">
        <f>IFERROR(LARGE('貼_てんさい(市町村別・e-stat)'!E$9:E$187,'貼_大豆(市町村別・e-stat)'!$A113),NA())</f>
        <v>#N/A</v>
      </c>
      <c r="W434" t="e">
        <f>IFERROR(LARGE('貼_てんさい(市町村別・e-stat)'!I$9:I$187,'貼_大豆(市町村別・e-stat)'!$A113),NA())</f>
        <v>#N/A</v>
      </c>
      <c r="X434" t="e">
        <f>IFERROR(LARGE('貼_てんさい(市町村別・e-stat)'!F$9:F$187,'貼_大豆(市町村別・e-stat)'!$A113),NA())</f>
        <v>#N/A</v>
      </c>
      <c r="Y434" t="e">
        <f>IFERROR(LARGE('貼_そば(市町村別・e-stat)'!E$9:E$187,'貼_そば(市町村別・e-stat)'!$A113),NA())</f>
        <v>#N/A</v>
      </c>
      <c r="Z434" t="e">
        <f>IFERROR(LARGE('貼_そば(市町村別・e-stat)'!I$9:I$187,'貼_そば(市町村別・e-stat)'!$A113),NA())</f>
        <v>#N/A</v>
      </c>
      <c r="AA434" t="e">
        <f>IFERROR(LARGE('貼_そば(市町村別・e-stat)'!F$9:F$187,'貼_そば(市町村別・e-stat)'!$A113),NA())</f>
        <v>#N/A</v>
      </c>
      <c r="AB434">
        <f>IFERROR(LARGE('貼_ばれいしょ(市町村別・公表資料)'!$N$16:$N$194,'貼_ばれいしょ(市町村別・公表資料)'!$L120),NA())</f>
        <v>1</v>
      </c>
      <c r="AC434">
        <f>IFERROR(LARGE('貼_ばれいしょ(市町村別・公表資料)'!$T$16:$T$194,'貼_ばれいしょ(市町村別・公表資料)'!$L120),NA())</f>
        <v>11</v>
      </c>
      <c r="AD434">
        <f>IFERROR(LARGE('貼_ばれいしょ(市町村別・公表資料)'!$Z$16:$Z$194,'貼_ばれいしょ(市町村別・公表資料)'!$L120),NA())</f>
        <v>2000</v>
      </c>
      <c r="AE434" t="e">
        <f>IFERROR(LARGE('貼_なたね(市町村別・e-stat)'!E$9:E$187,'貼_なたね(市町村別・e-stat)'!$A113),NA())</f>
        <v>#N/A</v>
      </c>
      <c r="AF434" t="e">
        <f>IFERROR(LARGE('貼_なたね(市町村別・e-stat)'!I$9:I$187,'貼_なたね(市町村別・e-stat)'!$A113),NA())</f>
        <v>#N/A</v>
      </c>
      <c r="AG434" t="e">
        <f>IFERROR(LARGE('貼_なたね(市町村別・e-stat)'!F$9:F$187,'貼_なたね(市町村別・e-stat)'!$A113),NA())</f>
        <v>#N/A</v>
      </c>
    </row>
    <row r="435" spans="3:33">
      <c r="C435">
        <v>106</v>
      </c>
      <c r="D435">
        <f>IFERROR(LARGE('貼_耕地面積(市町村別・e-stat)'!E$9:E$187,'貼_耕地面積(市町村別・e-stat)'!$A114),NA())</f>
        <v>3520</v>
      </c>
      <c r="E435">
        <f>IFERROR(LARGE('貼_耕地面積(市町村別・e-stat)'!F$9:F$187,'貼_耕地面積(市町村別・e-stat)'!$A114),NA())</f>
        <v>26</v>
      </c>
      <c r="F435">
        <f>IFERROR(LARGE('貼_耕地面積(市町村別・e-stat)'!H$9:H$187,'貼_耕地面積(市町村別・e-stat)'!$A114),NA())</f>
        <v>1800</v>
      </c>
      <c r="G435" t="e">
        <f>IFERROR(LARGE('貼_水稲(市町村別・e-stat)'!E$9:E$187,'貼_水稲(市町村別・e-stat)'!$A114),NA())</f>
        <v>#N/A</v>
      </c>
      <c r="H435" t="e">
        <f>IFERROR(LARGE('貼_水稲(市町村別・e-stat)'!G$9:G$187,'貼_水稲(市町村別・e-stat)'!$A114),NA())</f>
        <v>#N/A</v>
      </c>
      <c r="I435" t="e">
        <f>IFERROR(LARGE('貼_水稲(市町村別・e-stat)'!F$9:F$187,'貼_水稲(市町村別・e-stat)'!$A114),NA())</f>
        <v>#N/A</v>
      </c>
      <c r="J435">
        <f>IFERROR(LARGE('貼_小麦(市町村別・e-stat)'!E$9:E$187,'貼_小麦(市町村別・e-stat)'!$A114),NA())</f>
        <v>58</v>
      </c>
      <c r="K435">
        <f>IFERROR(LARGE('貼_小麦(市町村別・e-stat)'!I$9:I$187,'貼_小麦(市町村別・e-stat)'!$A114),NA())</f>
        <v>175</v>
      </c>
      <c r="L435">
        <f>IFERROR(LARGE('貼_小麦(市町村別・e-stat)'!F$9:F$187,'貼_小麦(市町村別・e-stat)'!$A114),NA())</f>
        <v>288</v>
      </c>
      <c r="M435" t="e">
        <f>IFERROR(LARGE('貼_小麦(市町村別・公表資料)'!BA$38:BA$216,'貼_小麦(市町村別・公表資料)'!$AG143),NA())</f>
        <v>#N/A</v>
      </c>
      <c r="N435" t="e">
        <f>IFERROR(LARGE('貼_小麦(市町村別・公表資料)'!BG$38:BG$216,'貼_小麦(市町村別・公表資料)'!$AG143),NA())</f>
        <v>#N/A</v>
      </c>
      <c r="O435">
        <f>IFERROR(LARGE('貼_小麦(市町村別・公表資料)'!BM$38:BM$216,'貼_小麦(市町村別・公表資料)'!$AG143),NA())</f>
        <v>254</v>
      </c>
      <c r="P435" t="e">
        <f>IFERROR(LARGE('貼_小麦(市町村別・公表資料)'!BS$38:BS$216,'貼_小麦(市町村別・公表資料)'!$AG143),NA())</f>
        <v>#N/A</v>
      </c>
      <c r="Q435" t="e">
        <f>IFERROR(LARGE('貼_小麦(市町村別・公表資料)'!BY$38:BY$216,'貼_小麦(市町村別・公表資料)'!$AG143),NA())</f>
        <v>#N/A</v>
      </c>
      <c r="R435" t="e">
        <f>IFERROR(LARGE('貼_小麦(市町村別・公表資料)'!CE$38:CE$216,'貼_小麦(市町村別・公表資料)'!$AG143),NA())</f>
        <v>#N/A</v>
      </c>
      <c r="S435">
        <f>IFERROR(LARGE('貼_大豆(市町村別・e-stat)'!D$9:D$187,'貼_大豆(市町村別・e-stat)'!$A114),NA())</f>
        <v>10</v>
      </c>
      <c r="T435">
        <f>IFERROR(LARGE('貼_大豆(市町村別・e-stat)'!H$9:H$187,'貼_大豆(市町村別・e-stat)'!$A114),NA())</f>
        <v>28</v>
      </c>
      <c r="U435">
        <f>IFERROR(LARGE('貼_大豆(市町村別・e-stat)'!E$9:E$187,'貼_大豆(市町村別・e-stat)'!$A114),NA())</f>
        <v>165</v>
      </c>
      <c r="V435" t="e">
        <f>IFERROR(LARGE('貼_てんさい(市町村別・e-stat)'!E$9:E$187,'貼_大豆(市町村別・e-stat)'!$A114),NA())</f>
        <v>#N/A</v>
      </c>
      <c r="W435" t="e">
        <f>IFERROR(LARGE('貼_てんさい(市町村別・e-stat)'!I$9:I$187,'貼_大豆(市町村別・e-stat)'!$A114),NA())</f>
        <v>#N/A</v>
      </c>
      <c r="X435" t="e">
        <f>IFERROR(LARGE('貼_てんさい(市町村別・e-stat)'!F$9:F$187,'貼_大豆(市町村別・e-stat)'!$A114),NA())</f>
        <v>#N/A</v>
      </c>
      <c r="Y435" t="e">
        <f>IFERROR(LARGE('貼_そば(市町村別・e-stat)'!E$9:E$187,'貼_そば(市町村別・e-stat)'!$A114),NA())</f>
        <v>#N/A</v>
      </c>
      <c r="Z435" t="e">
        <f>IFERROR(LARGE('貼_そば(市町村別・e-stat)'!I$9:I$187,'貼_そば(市町村別・e-stat)'!$A114),NA())</f>
        <v>#N/A</v>
      </c>
      <c r="AA435" t="e">
        <f>IFERROR(LARGE('貼_そば(市町村別・e-stat)'!F$9:F$187,'貼_そば(市町村別・e-stat)'!$A114),NA())</f>
        <v>#N/A</v>
      </c>
      <c r="AB435">
        <f>IFERROR(LARGE('貼_ばれいしょ(市町村別・公表資料)'!$N$16:$N$194,'貼_ばれいしょ(市町村別・公表資料)'!$L121),NA())</f>
        <v>1</v>
      </c>
      <c r="AC435">
        <f>IFERROR(LARGE('貼_ばれいしょ(市町村別・公表資料)'!$T$16:$T$194,'貼_ばれいしょ(市町村別・公表資料)'!$L121),NA())</f>
        <v>10</v>
      </c>
      <c r="AD435">
        <f>IFERROR(LARGE('貼_ばれいしょ(市町村別・公表資料)'!$Z$16:$Z$194,'貼_ばれいしょ(市町村別・公表資料)'!$L121),NA())</f>
        <v>2000</v>
      </c>
      <c r="AE435" t="e">
        <f>IFERROR(LARGE('貼_なたね(市町村別・e-stat)'!E$9:E$187,'貼_なたね(市町村別・e-stat)'!$A114),NA())</f>
        <v>#N/A</v>
      </c>
      <c r="AF435" t="e">
        <f>IFERROR(LARGE('貼_なたね(市町村別・e-stat)'!I$9:I$187,'貼_なたね(市町村別・e-stat)'!$A114),NA())</f>
        <v>#N/A</v>
      </c>
      <c r="AG435" t="e">
        <f>IFERROR(LARGE('貼_なたね(市町村別・e-stat)'!F$9:F$187,'貼_なたね(市町村別・e-stat)'!$A114),NA())</f>
        <v>#N/A</v>
      </c>
    </row>
    <row r="436" spans="3:33">
      <c r="C436">
        <v>107</v>
      </c>
      <c r="D436">
        <f>IFERROR(LARGE('貼_耕地面積(市町村別・e-stat)'!E$9:E$187,'貼_耕地面積(市町村別・e-stat)'!$A115),NA())</f>
        <v>3510</v>
      </c>
      <c r="E436">
        <f>IFERROR(LARGE('貼_耕地面積(市町村別・e-stat)'!F$9:F$187,'貼_耕地面積(市町村別・e-stat)'!$A115),NA())</f>
        <v>18</v>
      </c>
      <c r="F436">
        <f>IFERROR(LARGE('貼_耕地面積(市町村別・e-stat)'!H$9:H$187,'貼_耕地面積(市町村別・e-stat)'!$A115),NA())</f>
        <v>1760</v>
      </c>
      <c r="G436" t="e">
        <f>IFERROR(LARGE('貼_水稲(市町村別・e-stat)'!E$9:E$187,'貼_水稲(市町村別・e-stat)'!$A115),NA())</f>
        <v>#N/A</v>
      </c>
      <c r="H436" t="e">
        <f>IFERROR(LARGE('貼_水稲(市町村別・e-stat)'!G$9:G$187,'貼_水稲(市町村別・e-stat)'!$A115),NA())</f>
        <v>#N/A</v>
      </c>
      <c r="I436" t="e">
        <f>IFERROR(LARGE('貼_水稲(市町村別・e-stat)'!F$9:F$187,'貼_水稲(市町村別・e-stat)'!$A115),NA())</f>
        <v>#N/A</v>
      </c>
      <c r="J436">
        <f>IFERROR(LARGE('貼_小麦(市町村別・e-stat)'!E$9:E$187,'貼_小麦(市町村別・e-stat)'!$A115),NA())</f>
        <v>56</v>
      </c>
      <c r="K436">
        <f>IFERROR(LARGE('貼_小麦(市町村別・e-stat)'!I$9:I$187,'貼_小麦(市町村別・e-stat)'!$A115),NA())</f>
        <v>171</v>
      </c>
      <c r="L436">
        <f>IFERROR(LARGE('貼_小麦(市町村別・e-stat)'!F$9:F$187,'貼_小麦(市町村別・e-stat)'!$A115),NA())</f>
        <v>282</v>
      </c>
      <c r="M436" t="e">
        <f>IFERROR(LARGE('貼_小麦(市町村別・公表資料)'!BA$38:BA$216,'貼_小麦(市町村別・公表資料)'!$AG144),NA())</f>
        <v>#N/A</v>
      </c>
      <c r="N436" t="e">
        <f>IFERROR(LARGE('貼_小麦(市町村別・公表資料)'!BG$38:BG$216,'貼_小麦(市町村別・公表資料)'!$AG144),NA())</f>
        <v>#N/A</v>
      </c>
      <c r="O436">
        <f>IFERROR(LARGE('貼_小麦(市町村別・公表資料)'!BM$38:BM$216,'貼_小麦(市町村別・公表資料)'!$AG144),NA())</f>
        <v>224</v>
      </c>
      <c r="P436" t="e">
        <f>IFERROR(LARGE('貼_小麦(市町村別・公表資料)'!BS$38:BS$216,'貼_小麦(市町村別・公表資料)'!$AG144),NA())</f>
        <v>#N/A</v>
      </c>
      <c r="Q436" t="e">
        <f>IFERROR(LARGE('貼_小麦(市町村別・公表資料)'!BY$38:BY$216,'貼_小麦(市町村別・公表資料)'!$AG144),NA())</f>
        <v>#N/A</v>
      </c>
      <c r="R436" t="e">
        <f>IFERROR(LARGE('貼_小麦(市町村別・公表資料)'!CE$38:CE$216,'貼_小麦(市町村別・公表資料)'!$AG144),NA())</f>
        <v>#N/A</v>
      </c>
      <c r="S436">
        <f>IFERROR(LARGE('貼_大豆(市町村別・e-stat)'!D$9:D$187,'貼_大豆(市町村別・e-stat)'!$A115),NA())</f>
        <v>7</v>
      </c>
      <c r="T436">
        <f>IFERROR(LARGE('貼_大豆(市町村別・e-stat)'!H$9:H$187,'貼_大豆(市町村別・e-stat)'!$A115),NA())</f>
        <v>14</v>
      </c>
      <c r="U436">
        <f>IFERROR(LARGE('貼_大豆(市町村別・e-stat)'!E$9:E$187,'貼_大豆(市町村別・e-stat)'!$A115),NA())</f>
        <v>163</v>
      </c>
      <c r="V436" t="e">
        <f>IFERROR(LARGE('貼_てんさい(市町村別・e-stat)'!E$9:E$187,'貼_大豆(市町村別・e-stat)'!$A115),NA())</f>
        <v>#N/A</v>
      </c>
      <c r="W436" t="e">
        <f>IFERROR(LARGE('貼_てんさい(市町村別・e-stat)'!I$9:I$187,'貼_大豆(市町村別・e-stat)'!$A115),NA())</f>
        <v>#N/A</v>
      </c>
      <c r="X436" t="e">
        <f>IFERROR(LARGE('貼_てんさい(市町村別・e-stat)'!F$9:F$187,'貼_大豆(市町村別・e-stat)'!$A115),NA())</f>
        <v>#N/A</v>
      </c>
      <c r="Y436" t="e">
        <f>IFERROR(LARGE('貼_そば(市町村別・e-stat)'!E$9:E$187,'貼_そば(市町村別・e-stat)'!$A115),NA())</f>
        <v>#N/A</v>
      </c>
      <c r="Z436" t="e">
        <f>IFERROR(LARGE('貼_そば(市町村別・e-stat)'!I$9:I$187,'貼_そば(市町村別・e-stat)'!$A115),NA())</f>
        <v>#N/A</v>
      </c>
      <c r="AA436" t="e">
        <f>IFERROR(LARGE('貼_そば(市町村別・e-stat)'!F$9:F$187,'貼_そば(市町村別・e-stat)'!$A115),NA())</f>
        <v>#N/A</v>
      </c>
      <c r="AB436">
        <f>IFERROR(LARGE('貼_ばれいしょ(市町村別・公表資料)'!$N$16:$N$194,'貼_ばれいしょ(市町村別・公表資料)'!$L122),NA())</f>
        <v>1</v>
      </c>
      <c r="AC436">
        <f>IFERROR(LARGE('貼_ばれいしょ(市町村別・公表資料)'!$T$16:$T$194,'貼_ばれいしょ(市町村別・公表資料)'!$L122),NA())</f>
        <v>10</v>
      </c>
      <c r="AD436">
        <f>IFERROR(LARGE('貼_ばれいしょ(市町村別・公表資料)'!$Z$16:$Z$194,'貼_ばれいしょ(市町村別・公表資料)'!$L122),NA())</f>
        <v>2000</v>
      </c>
      <c r="AE436" t="e">
        <f>IFERROR(LARGE('貼_なたね(市町村別・e-stat)'!E$9:E$187,'貼_なたね(市町村別・e-stat)'!$A115),NA())</f>
        <v>#N/A</v>
      </c>
      <c r="AF436" t="e">
        <f>IFERROR(LARGE('貼_なたね(市町村別・e-stat)'!I$9:I$187,'貼_なたね(市町村別・e-stat)'!$A115),NA())</f>
        <v>#N/A</v>
      </c>
      <c r="AG436" t="e">
        <f>IFERROR(LARGE('貼_なたね(市町村別・e-stat)'!F$9:F$187,'貼_なたね(市町村別・e-stat)'!$A115),NA())</f>
        <v>#N/A</v>
      </c>
    </row>
    <row r="437" spans="3:33">
      <c r="C437">
        <v>108</v>
      </c>
      <c r="D437">
        <f>IFERROR(LARGE('貼_耕地面積(市町村別・e-stat)'!E$9:E$187,'貼_耕地面積(市町村別・e-stat)'!$A116),NA())</f>
        <v>3460</v>
      </c>
      <c r="E437">
        <f>IFERROR(LARGE('貼_耕地面積(市町村別・e-stat)'!F$9:F$187,'貼_耕地面積(市町村別・e-stat)'!$A116),NA())</f>
        <v>16</v>
      </c>
      <c r="F437">
        <f>IFERROR(LARGE('貼_耕地面積(市町村別・e-stat)'!H$9:H$187,'貼_耕地面積(市町村別・e-stat)'!$A116),NA())</f>
        <v>1730</v>
      </c>
      <c r="G437" t="e">
        <f>IFERROR(LARGE('貼_水稲(市町村別・e-stat)'!E$9:E$187,'貼_水稲(市町村別・e-stat)'!$A116),NA())</f>
        <v>#N/A</v>
      </c>
      <c r="H437" t="e">
        <f>IFERROR(LARGE('貼_水稲(市町村別・e-stat)'!G$9:G$187,'貼_水稲(市町村別・e-stat)'!$A116),NA())</f>
        <v>#N/A</v>
      </c>
      <c r="I437" t="e">
        <f>IFERROR(LARGE('貼_水稲(市町村別・e-stat)'!F$9:F$187,'貼_水稲(市町村別・e-stat)'!$A116),NA())</f>
        <v>#N/A</v>
      </c>
      <c r="J437">
        <f>IFERROR(LARGE('貼_小麦(市町村別・e-stat)'!E$9:E$187,'貼_小麦(市町村別・e-stat)'!$A116),NA())</f>
        <v>51</v>
      </c>
      <c r="K437">
        <f>IFERROR(LARGE('貼_小麦(市町村別・e-stat)'!I$9:I$187,'貼_小麦(市町村別・e-stat)'!$A116),NA())</f>
        <v>155</v>
      </c>
      <c r="L437">
        <f>IFERROR(LARGE('貼_小麦(市町村別・e-stat)'!F$9:F$187,'貼_小麦(市町村別・e-stat)'!$A116),NA())</f>
        <v>262</v>
      </c>
      <c r="M437" t="e">
        <f>IFERROR(LARGE('貼_小麦(市町村別・公表資料)'!BA$38:BA$216,'貼_小麦(市町村別・公表資料)'!$AG145),NA())</f>
        <v>#N/A</v>
      </c>
      <c r="N437" t="e">
        <f>IFERROR(LARGE('貼_小麦(市町村別・公表資料)'!BG$38:BG$216,'貼_小麦(市町村別・公表資料)'!$AG145),NA())</f>
        <v>#N/A</v>
      </c>
      <c r="O437">
        <f>IFERROR(LARGE('貼_小麦(市町村別・公表資料)'!BM$38:BM$216,'貼_小麦(市町村別・公表資料)'!$AG145),NA())</f>
        <v>195</v>
      </c>
      <c r="P437" t="e">
        <f>IFERROR(LARGE('貼_小麦(市町村別・公表資料)'!BS$38:BS$216,'貼_小麦(市町村別・公表資料)'!$AG145),NA())</f>
        <v>#N/A</v>
      </c>
      <c r="Q437" t="e">
        <f>IFERROR(LARGE('貼_小麦(市町村別・公表資料)'!BY$38:BY$216,'貼_小麦(市町村別・公表資料)'!$AG145),NA())</f>
        <v>#N/A</v>
      </c>
      <c r="R437" t="e">
        <f>IFERROR(LARGE('貼_小麦(市町村別・公表資料)'!CE$38:CE$216,'貼_小麦(市町村別・公表資料)'!$AG145),NA())</f>
        <v>#N/A</v>
      </c>
      <c r="S437" t="e">
        <f>IFERROR(LARGE('貼_大豆(市町村別・e-stat)'!D$9:D$187,'貼_大豆(市町村別・e-stat)'!$A116),NA())</f>
        <v>#N/A</v>
      </c>
      <c r="T437" t="e">
        <f>IFERROR(LARGE('貼_大豆(市町村別・e-stat)'!H$9:H$187,'貼_大豆(市町村別・e-stat)'!$A116),NA())</f>
        <v>#N/A</v>
      </c>
      <c r="U437">
        <f>IFERROR(LARGE('貼_大豆(市町村別・e-stat)'!E$9:E$187,'貼_大豆(市町村別・e-stat)'!$A116),NA())</f>
        <v>157</v>
      </c>
      <c r="V437" t="e">
        <f>IFERROR(LARGE('貼_てんさい(市町村別・e-stat)'!E$9:E$187,'貼_大豆(市町村別・e-stat)'!$A116),NA())</f>
        <v>#N/A</v>
      </c>
      <c r="W437" t="e">
        <f>IFERROR(LARGE('貼_てんさい(市町村別・e-stat)'!I$9:I$187,'貼_大豆(市町村別・e-stat)'!$A116),NA())</f>
        <v>#N/A</v>
      </c>
      <c r="X437" t="e">
        <f>IFERROR(LARGE('貼_てんさい(市町村別・e-stat)'!F$9:F$187,'貼_大豆(市町村別・e-stat)'!$A116),NA())</f>
        <v>#N/A</v>
      </c>
      <c r="Y437" t="e">
        <f>IFERROR(LARGE('貼_そば(市町村別・e-stat)'!E$9:E$187,'貼_そば(市町村別・e-stat)'!$A116),NA())</f>
        <v>#N/A</v>
      </c>
      <c r="Z437" t="e">
        <f>IFERROR(LARGE('貼_そば(市町村別・e-stat)'!I$9:I$187,'貼_そば(市町村別・e-stat)'!$A116),NA())</f>
        <v>#N/A</v>
      </c>
      <c r="AA437" t="e">
        <f>IFERROR(LARGE('貼_そば(市町村別・e-stat)'!F$9:F$187,'貼_そば(市町村別・e-stat)'!$A116),NA())</f>
        <v>#N/A</v>
      </c>
      <c r="AB437">
        <f>IFERROR(LARGE('貼_ばれいしょ(市町村別・公表資料)'!$N$16:$N$194,'貼_ばれいしょ(市町村別・公表資料)'!$L123),NA())</f>
        <v>1</v>
      </c>
      <c r="AC437">
        <f>IFERROR(LARGE('貼_ばれいしょ(市町村別・公表資料)'!$T$16:$T$194,'貼_ばれいしょ(市町村別・公表資料)'!$L123),NA())</f>
        <v>10</v>
      </c>
      <c r="AD437">
        <f>IFERROR(LARGE('貼_ばれいしょ(市町村別・公表資料)'!$Z$16:$Z$194,'貼_ばれいしょ(市町村別・公表資料)'!$L123),NA())</f>
        <v>2000</v>
      </c>
      <c r="AE437" t="e">
        <f>IFERROR(LARGE('貼_なたね(市町村別・e-stat)'!E$9:E$187,'貼_なたね(市町村別・e-stat)'!$A116),NA())</f>
        <v>#N/A</v>
      </c>
      <c r="AF437" t="e">
        <f>IFERROR(LARGE('貼_なたね(市町村別・e-stat)'!I$9:I$187,'貼_なたね(市町村別・e-stat)'!$A116),NA())</f>
        <v>#N/A</v>
      </c>
      <c r="AG437" t="e">
        <f>IFERROR(LARGE('貼_なたね(市町村別・e-stat)'!F$9:F$187,'貼_なたね(市町村別・e-stat)'!$A116),NA())</f>
        <v>#N/A</v>
      </c>
    </row>
    <row r="438" spans="3:33">
      <c r="C438">
        <v>109</v>
      </c>
      <c r="D438">
        <f>IFERROR(LARGE('貼_耕地面積(市町村別・e-stat)'!E$9:E$187,'貼_耕地面積(市町村別・e-stat)'!$A117),NA())</f>
        <v>3430</v>
      </c>
      <c r="E438">
        <f>IFERROR(LARGE('貼_耕地面積(市町村別・e-stat)'!F$9:F$187,'貼_耕地面積(市町村別・e-stat)'!$A117),NA())</f>
        <v>15</v>
      </c>
      <c r="F438">
        <f>IFERROR(LARGE('貼_耕地面積(市町村別・e-stat)'!H$9:H$187,'貼_耕地面積(市町村別・e-stat)'!$A117),NA())</f>
        <v>1710</v>
      </c>
      <c r="G438" t="e">
        <f>IFERROR(LARGE('貼_水稲(市町村別・e-stat)'!E$9:E$187,'貼_水稲(市町村別・e-stat)'!$A117),NA())</f>
        <v>#N/A</v>
      </c>
      <c r="H438" t="e">
        <f>IFERROR(LARGE('貼_水稲(市町村別・e-stat)'!G$9:G$187,'貼_水稲(市町村別・e-stat)'!$A117),NA())</f>
        <v>#N/A</v>
      </c>
      <c r="I438" t="e">
        <f>IFERROR(LARGE('貼_水稲(市町村別・e-stat)'!F$9:F$187,'貼_水稲(市町村別・e-stat)'!$A117),NA())</f>
        <v>#N/A</v>
      </c>
      <c r="J438">
        <f>IFERROR(LARGE('貼_小麦(市町村別・e-stat)'!E$9:E$187,'貼_小麦(市町村別・e-stat)'!$A117),NA())</f>
        <v>40</v>
      </c>
      <c r="K438">
        <f>IFERROR(LARGE('貼_小麦(市町村別・e-stat)'!I$9:I$187,'貼_小麦(市町村別・e-stat)'!$A117),NA())</f>
        <v>118</v>
      </c>
      <c r="L438">
        <f>IFERROR(LARGE('貼_小麦(市町村別・e-stat)'!F$9:F$187,'貼_小麦(市町村別・e-stat)'!$A117),NA())</f>
        <v>262</v>
      </c>
      <c r="M438" t="e">
        <f>IFERROR(LARGE('貼_小麦(市町村別・公表資料)'!BA$38:BA$216,'貼_小麦(市町村別・公表資料)'!$AG146),NA())</f>
        <v>#N/A</v>
      </c>
      <c r="N438" t="e">
        <f>IFERROR(LARGE('貼_小麦(市町村別・公表資料)'!BG$38:BG$216,'貼_小麦(市町村別・公表資料)'!$AG146),NA())</f>
        <v>#N/A</v>
      </c>
      <c r="O438">
        <f>IFERROR(LARGE('貼_小麦(市町村別・公表資料)'!BM$38:BM$216,'貼_小麦(市町村別・公表資料)'!$AG146),NA())</f>
        <v>195</v>
      </c>
      <c r="P438" t="e">
        <f>IFERROR(LARGE('貼_小麦(市町村別・公表資料)'!BS$38:BS$216,'貼_小麦(市町村別・公表資料)'!$AG146),NA())</f>
        <v>#N/A</v>
      </c>
      <c r="Q438" t="e">
        <f>IFERROR(LARGE('貼_小麦(市町村別・公表資料)'!BY$38:BY$216,'貼_小麦(市町村別・公表資料)'!$AG146),NA())</f>
        <v>#N/A</v>
      </c>
      <c r="R438" t="e">
        <f>IFERROR(LARGE('貼_小麦(市町村別・公表資料)'!CE$38:CE$216,'貼_小麦(市町村別・公表資料)'!$AG146),NA())</f>
        <v>#N/A</v>
      </c>
      <c r="S438" t="e">
        <f>IFERROR(LARGE('貼_大豆(市町村別・e-stat)'!D$9:D$187,'貼_大豆(市町村別・e-stat)'!$A117),NA())</f>
        <v>#N/A</v>
      </c>
      <c r="T438" t="e">
        <f>IFERROR(LARGE('貼_大豆(市町村別・e-stat)'!H$9:H$187,'貼_大豆(市町村別・e-stat)'!$A117),NA())</f>
        <v>#N/A</v>
      </c>
      <c r="U438" t="e">
        <f>IFERROR(LARGE('貼_大豆(市町村別・e-stat)'!E$9:E$187,'貼_大豆(市町村別・e-stat)'!$A117),NA())</f>
        <v>#N/A</v>
      </c>
      <c r="V438" t="e">
        <f>IFERROR(LARGE('貼_てんさい(市町村別・e-stat)'!E$9:E$187,'貼_大豆(市町村別・e-stat)'!$A117),NA())</f>
        <v>#N/A</v>
      </c>
      <c r="W438" t="e">
        <f>IFERROR(LARGE('貼_てんさい(市町村別・e-stat)'!I$9:I$187,'貼_大豆(市町村別・e-stat)'!$A117),NA())</f>
        <v>#N/A</v>
      </c>
      <c r="X438" t="e">
        <f>IFERROR(LARGE('貼_てんさい(市町村別・e-stat)'!F$9:F$187,'貼_大豆(市町村別・e-stat)'!$A117),NA())</f>
        <v>#N/A</v>
      </c>
      <c r="Y438" t="e">
        <f>IFERROR(LARGE('貼_そば(市町村別・e-stat)'!E$9:E$187,'貼_そば(市町村別・e-stat)'!$A117),NA())</f>
        <v>#N/A</v>
      </c>
      <c r="Z438" t="e">
        <f>IFERROR(LARGE('貼_そば(市町村別・e-stat)'!I$9:I$187,'貼_そば(市町村別・e-stat)'!$A117),NA())</f>
        <v>#N/A</v>
      </c>
      <c r="AA438" t="e">
        <f>IFERROR(LARGE('貼_そば(市町村別・e-stat)'!F$9:F$187,'貼_そば(市町村別・e-stat)'!$A117),NA())</f>
        <v>#N/A</v>
      </c>
      <c r="AB438">
        <f>IFERROR(LARGE('貼_ばれいしょ(市町村別・公表資料)'!$N$16:$N$194,'貼_ばれいしょ(市町村別・公表資料)'!$L124),NA())</f>
        <v>1</v>
      </c>
      <c r="AC438">
        <f>IFERROR(LARGE('貼_ばれいしょ(市町村別・公表資料)'!$T$16:$T$194,'貼_ばれいしょ(市町村別・公表資料)'!$L124),NA())</f>
        <v>7</v>
      </c>
      <c r="AD438">
        <f>IFERROR(LARGE('貼_ばれいしょ(市町村別・公表資料)'!$Z$16:$Z$194,'貼_ばれいしょ(市町村別・公表資料)'!$L124),NA())</f>
        <v>2000</v>
      </c>
      <c r="AE438" t="e">
        <f>IFERROR(LARGE('貼_なたね(市町村別・e-stat)'!E$9:E$187,'貼_なたね(市町村別・e-stat)'!$A117),NA())</f>
        <v>#N/A</v>
      </c>
      <c r="AF438" t="e">
        <f>IFERROR(LARGE('貼_なたね(市町村別・e-stat)'!I$9:I$187,'貼_なたね(市町村別・e-stat)'!$A117),NA())</f>
        <v>#N/A</v>
      </c>
      <c r="AG438" t="e">
        <f>IFERROR(LARGE('貼_なたね(市町村別・e-stat)'!F$9:F$187,'貼_なたね(市町村別・e-stat)'!$A117),NA())</f>
        <v>#N/A</v>
      </c>
    </row>
    <row r="439" spans="3:33">
      <c r="C439">
        <v>110</v>
      </c>
      <c r="D439">
        <f>IFERROR(LARGE('貼_耕地面積(市町村別・e-stat)'!E$9:E$187,'貼_耕地面積(市町村別・e-stat)'!$A118),NA())</f>
        <v>3370</v>
      </c>
      <c r="E439">
        <f>IFERROR(LARGE('貼_耕地面積(市町村別・e-stat)'!F$9:F$187,'貼_耕地面積(市町村別・e-stat)'!$A118),NA())</f>
        <v>15</v>
      </c>
      <c r="F439">
        <f>IFERROR(LARGE('貼_耕地面積(市町村別・e-stat)'!H$9:H$187,'貼_耕地面積(市町村別・e-stat)'!$A118),NA())</f>
        <v>1700</v>
      </c>
      <c r="G439" t="e">
        <f>IFERROR(LARGE('貼_水稲(市町村別・e-stat)'!E$9:E$187,'貼_水稲(市町村別・e-stat)'!$A118),NA())</f>
        <v>#N/A</v>
      </c>
      <c r="H439" t="e">
        <f>IFERROR(LARGE('貼_水稲(市町村別・e-stat)'!G$9:G$187,'貼_水稲(市町村別・e-stat)'!$A118),NA())</f>
        <v>#N/A</v>
      </c>
      <c r="I439" t="e">
        <f>IFERROR(LARGE('貼_水稲(市町村別・e-stat)'!F$9:F$187,'貼_水稲(市町村別・e-stat)'!$A118),NA())</f>
        <v>#N/A</v>
      </c>
      <c r="J439">
        <f>IFERROR(LARGE('貼_小麦(市町村別・e-stat)'!E$9:E$187,'貼_小麦(市町村別・e-stat)'!$A118),NA())</f>
        <v>39</v>
      </c>
      <c r="K439">
        <f>IFERROR(LARGE('貼_小麦(市町村別・e-stat)'!I$9:I$187,'貼_小麦(市町村別・e-stat)'!$A118),NA())</f>
        <v>91</v>
      </c>
      <c r="L439">
        <f>IFERROR(LARGE('貼_小麦(市町村別・e-stat)'!F$9:F$187,'貼_小麦(市町村別・e-stat)'!$A118),NA())</f>
        <v>246</v>
      </c>
      <c r="M439" t="e">
        <f>IFERROR(LARGE('貼_小麦(市町村別・公表資料)'!BA$38:BA$216,'貼_小麦(市町村別・公表資料)'!$AG147),NA())</f>
        <v>#N/A</v>
      </c>
      <c r="N439" t="e">
        <f>IFERROR(LARGE('貼_小麦(市町村別・公表資料)'!BG$38:BG$216,'貼_小麦(市町村別・公表資料)'!$AG147),NA())</f>
        <v>#N/A</v>
      </c>
      <c r="O439">
        <f>IFERROR(LARGE('貼_小麦(市町村別・公表資料)'!BM$38:BM$216,'貼_小麦(市町村別・公表資料)'!$AG147),NA())</f>
        <v>183</v>
      </c>
      <c r="P439" t="e">
        <f>IFERROR(LARGE('貼_小麦(市町村別・公表資料)'!BS$38:BS$216,'貼_小麦(市町村別・公表資料)'!$AG147),NA())</f>
        <v>#N/A</v>
      </c>
      <c r="Q439" t="e">
        <f>IFERROR(LARGE('貼_小麦(市町村別・公表資料)'!BY$38:BY$216,'貼_小麦(市町村別・公表資料)'!$AG147),NA())</f>
        <v>#N/A</v>
      </c>
      <c r="R439" t="e">
        <f>IFERROR(LARGE('貼_小麦(市町村別・公表資料)'!CE$38:CE$216,'貼_小麦(市町村別・公表資料)'!$AG147),NA())</f>
        <v>#N/A</v>
      </c>
      <c r="S439" t="e">
        <f>IFERROR(LARGE('貼_大豆(市町村別・e-stat)'!D$9:D$187,'貼_大豆(市町村別・e-stat)'!$A118),NA())</f>
        <v>#N/A</v>
      </c>
      <c r="T439" t="e">
        <f>IFERROR(LARGE('貼_大豆(市町村別・e-stat)'!H$9:H$187,'貼_大豆(市町村別・e-stat)'!$A118),NA())</f>
        <v>#N/A</v>
      </c>
      <c r="U439" t="e">
        <f>IFERROR(LARGE('貼_大豆(市町村別・e-stat)'!E$9:E$187,'貼_大豆(市町村別・e-stat)'!$A118),NA())</f>
        <v>#N/A</v>
      </c>
      <c r="V439" t="e">
        <f>IFERROR(LARGE('貼_てんさい(市町村別・e-stat)'!E$9:E$187,'貼_大豆(市町村別・e-stat)'!$A118),NA())</f>
        <v>#N/A</v>
      </c>
      <c r="W439" t="e">
        <f>IFERROR(LARGE('貼_てんさい(市町村別・e-stat)'!I$9:I$187,'貼_大豆(市町村別・e-stat)'!$A118),NA())</f>
        <v>#N/A</v>
      </c>
      <c r="X439" t="e">
        <f>IFERROR(LARGE('貼_てんさい(市町村別・e-stat)'!F$9:F$187,'貼_大豆(市町村別・e-stat)'!$A118),NA())</f>
        <v>#N/A</v>
      </c>
      <c r="Y439" t="e">
        <f>IFERROR(LARGE('貼_そば(市町村別・e-stat)'!E$9:E$187,'貼_そば(市町村別・e-stat)'!$A118),NA())</f>
        <v>#N/A</v>
      </c>
      <c r="Z439" t="e">
        <f>IFERROR(LARGE('貼_そば(市町村別・e-stat)'!I$9:I$187,'貼_そば(市町村別・e-stat)'!$A118),NA())</f>
        <v>#N/A</v>
      </c>
      <c r="AA439" t="e">
        <f>IFERROR(LARGE('貼_そば(市町村別・e-stat)'!F$9:F$187,'貼_そば(市町村別・e-stat)'!$A118),NA())</f>
        <v>#N/A</v>
      </c>
      <c r="AB439">
        <f>IFERROR(LARGE('貼_ばれいしょ(市町村別・公表資料)'!$N$16:$N$194,'貼_ばれいしょ(市町村別・公表資料)'!$L125),NA())</f>
        <v>1</v>
      </c>
      <c r="AC439">
        <f>IFERROR(LARGE('貼_ばれいしょ(市町村別・公表資料)'!$T$16:$T$194,'貼_ばれいしょ(市町村別・公表資料)'!$L125),NA())</f>
        <v>6</v>
      </c>
      <c r="AD439">
        <f>IFERROR(LARGE('貼_ばれいしょ(市町村別・公表資料)'!$Z$16:$Z$194,'貼_ばれいしょ(市町村別・公表資料)'!$L125),NA())</f>
        <v>2000</v>
      </c>
      <c r="AE439" t="e">
        <f>IFERROR(LARGE('貼_なたね(市町村別・e-stat)'!E$9:E$187,'貼_なたね(市町村別・e-stat)'!$A118),NA())</f>
        <v>#N/A</v>
      </c>
      <c r="AF439" t="e">
        <f>IFERROR(LARGE('貼_なたね(市町村別・e-stat)'!I$9:I$187,'貼_なたね(市町村別・e-stat)'!$A118),NA())</f>
        <v>#N/A</v>
      </c>
      <c r="AG439" t="e">
        <f>IFERROR(LARGE('貼_なたね(市町村別・e-stat)'!F$9:F$187,'貼_なたね(市町村別・e-stat)'!$A118),NA())</f>
        <v>#N/A</v>
      </c>
    </row>
    <row r="440" spans="3:33">
      <c r="C440">
        <v>111</v>
      </c>
      <c r="D440">
        <f>IFERROR(LARGE('貼_耕地面積(市町村別・e-stat)'!E$9:E$187,'貼_耕地面積(市町村別・e-stat)'!$A119),NA())</f>
        <v>3210</v>
      </c>
      <c r="E440">
        <f>IFERROR(LARGE('貼_耕地面積(市町村別・e-stat)'!F$9:F$187,'貼_耕地面積(市町村別・e-stat)'!$A119),NA())</f>
        <v>14</v>
      </c>
      <c r="F440">
        <f>IFERROR(LARGE('貼_耕地面積(市町村別・e-stat)'!H$9:H$187,'貼_耕地面積(市町村別・e-stat)'!$A119),NA())</f>
        <v>1680</v>
      </c>
      <c r="G440" t="e">
        <f>IFERROR(LARGE('貼_水稲(市町村別・e-stat)'!E$9:E$187,'貼_水稲(市町村別・e-stat)'!$A119),NA())</f>
        <v>#N/A</v>
      </c>
      <c r="H440" t="e">
        <f>IFERROR(LARGE('貼_水稲(市町村別・e-stat)'!G$9:G$187,'貼_水稲(市町村別・e-stat)'!$A119),NA())</f>
        <v>#N/A</v>
      </c>
      <c r="I440" t="e">
        <f>IFERROR(LARGE('貼_水稲(市町村別・e-stat)'!F$9:F$187,'貼_水稲(市町村別・e-stat)'!$A119),NA())</f>
        <v>#N/A</v>
      </c>
      <c r="J440">
        <f>IFERROR(LARGE('貼_小麦(市町村別・e-stat)'!E$9:E$187,'貼_小麦(市町村別・e-stat)'!$A119),NA())</f>
        <v>28</v>
      </c>
      <c r="K440">
        <f>IFERROR(LARGE('貼_小麦(市町村別・e-stat)'!I$9:I$187,'貼_小麦(市町村別・e-stat)'!$A119),NA())</f>
        <v>82</v>
      </c>
      <c r="L440">
        <f>IFERROR(LARGE('貼_小麦(市町村別・e-stat)'!F$9:F$187,'貼_小麦(市町村別・e-stat)'!$A119),NA())</f>
        <v>203</v>
      </c>
      <c r="M440" t="e">
        <f>IFERROR(LARGE('貼_小麦(市町村別・公表資料)'!BA$38:BA$216,'貼_小麦(市町村別・公表資料)'!$AG148),NA())</f>
        <v>#N/A</v>
      </c>
      <c r="N440" t="e">
        <f>IFERROR(LARGE('貼_小麦(市町村別・公表資料)'!BG$38:BG$216,'貼_小麦(市町村別・公表資料)'!$AG148),NA())</f>
        <v>#N/A</v>
      </c>
      <c r="O440">
        <f>IFERROR(LARGE('貼_小麦(市町村別・公表資料)'!BM$38:BM$216,'貼_小麦(市町村別・公表資料)'!$AG148),NA())</f>
        <v>30</v>
      </c>
      <c r="P440" t="e">
        <f>IFERROR(LARGE('貼_小麦(市町村別・公表資料)'!BS$38:BS$216,'貼_小麦(市町村別・公表資料)'!$AG148),NA())</f>
        <v>#N/A</v>
      </c>
      <c r="Q440" t="e">
        <f>IFERROR(LARGE('貼_小麦(市町村別・公表資料)'!BY$38:BY$216,'貼_小麦(市町村別・公表資料)'!$AG148),NA())</f>
        <v>#N/A</v>
      </c>
      <c r="R440" t="e">
        <f>IFERROR(LARGE('貼_小麦(市町村別・公表資料)'!CE$38:CE$216,'貼_小麦(市町村別・公表資料)'!$AG148),NA())</f>
        <v>#N/A</v>
      </c>
      <c r="S440" t="e">
        <f>IFERROR(LARGE('貼_大豆(市町村別・e-stat)'!D$9:D$187,'貼_大豆(市町村別・e-stat)'!$A119),NA())</f>
        <v>#N/A</v>
      </c>
      <c r="T440" t="e">
        <f>IFERROR(LARGE('貼_大豆(市町村別・e-stat)'!H$9:H$187,'貼_大豆(市町村別・e-stat)'!$A119),NA())</f>
        <v>#N/A</v>
      </c>
      <c r="U440" t="e">
        <f>IFERROR(LARGE('貼_大豆(市町村別・e-stat)'!E$9:E$187,'貼_大豆(市町村別・e-stat)'!$A119),NA())</f>
        <v>#N/A</v>
      </c>
      <c r="V440" t="e">
        <f>IFERROR(LARGE('貼_てんさい(市町村別・e-stat)'!E$9:E$187,'貼_大豆(市町村別・e-stat)'!$A119),NA())</f>
        <v>#N/A</v>
      </c>
      <c r="W440" t="e">
        <f>IFERROR(LARGE('貼_てんさい(市町村別・e-stat)'!I$9:I$187,'貼_大豆(市町村別・e-stat)'!$A119),NA())</f>
        <v>#N/A</v>
      </c>
      <c r="X440" t="e">
        <f>IFERROR(LARGE('貼_てんさい(市町村別・e-stat)'!F$9:F$187,'貼_大豆(市町村別・e-stat)'!$A119),NA())</f>
        <v>#N/A</v>
      </c>
      <c r="Y440" t="e">
        <f>IFERROR(LARGE('貼_そば(市町村別・e-stat)'!E$9:E$187,'貼_そば(市町村別・e-stat)'!$A119),NA())</f>
        <v>#N/A</v>
      </c>
      <c r="Z440" t="e">
        <f>IFERROR(LARGE('貼_そば(市町村別・e-stat)'!I$9:I$187,'貼_そば(市町村別・e-stat)'!$A119),NA())</f>
        <v>#N/A</v>
      </c>
      <c r="AA440" t="e">
        <f>IFERROR(LARGE('貼_そば(市町村別・e-stat)'!F$9:F$187,'貼_そば(市町村別・e-stat)'!$A119),NA())</f>
        <v>#N/A</v>
      </c>
      <c r="AB440">
        <f>IFERROR(LARGE('貼_ばれいしょ(市町村別・公表資料)'!$N$16:$N$194,'貼_ばれいしょ(市町村別・公表資料)'!$L126),NA())</f>
        <v>0</v>
      </c>
      <c r="AC440">
        <f>IFERROR(LARGE('貼_ばれいしょ(市町村別・公表資料)'!$T$16:$T$194,'貼_ばれいしょ(市町村別・公表資料)'!$L126),NA())</f>
        <v>4</v>
      </c>
      <c r="AD440">
        <f>IFERROR(LARGE('貼_ばれいしょ(市町村別・公表資料)'!$Z$16:$Z$194,'貼_ばれいしょ(市町村別・公表資料)'!$L126),NA())</f>
        <v>2000</v>
      </c>
      <c r="AE440" t="e">
        <f>IFERROR(LARGE('貼_なたね(市町村別・e-stat)'!E$9:E$187,'貼_なたね(市町村別・e-stat)'!$A119),NA())</f>
        <v>#N/A</v>
      </c>
      <c r="AF440" t="e">
        <f>IFERROR(LARGE('貼_なたね(市町村別・e-stat)'!I$9:I$187,'貼_なたね(市町村別・e-stat)'!$A119),NA())</f>
        <v>#N/A</v>
      </c>
      <c r="AG440" t="e">
        <f>IFERROR(LARGE('貼_なたね(市町村別・e-stat)'!F$9:F$187,'貼_なたね(市町村別・e-stat)'!$A119),NA())</f>
        <v>#N/A</v>
      </c>
    </row>
    <row r="441" spans="3:33">
      <c r="C441">
        <v>112</v>
      </c>
      <c r="D441">
        <f>IFERROR(LARGE('貼_耕地面積(市町村別・e-stat)'!E$9:E$187,'貼_耕地面積(市町村別・e-stat)'!$A120),NA())</f>
        <v>3200</v>
      </c>
      <c r="E441">
        <f>IFERROR(LARGE('貼_耕地面積(市町村別・e-stat)'!F$9:F$187,'貼_耕地面積(市町村別・e-stat)'!$A120),NA())</f>
        <v>11</v>
      </c>
      <c r="F441">
        <f>IFERROR(LARGE('貼_耕地面積(市町村別・e-stat)'!H$9:H$187,'貼_耕地面積(市町村別・e-stat)'!$A120),NA())</f>
        <v>1620</v>
      </c>
      <c r="G441" t="e">
        <f>IFERROR(LARGE('貼_水稲(市町村別・e-stat)'!E$9:E$187,'貼_水稲(市町村別・e-stat)'!$A120),NA())</f>
        <v>#N/A</v>
      </c>
      <c r="H441" t="e">
        <f>IFERROR(LARGE('貼_水稲(市町村別・e-stat)'!G$9:G$187,'貼_水稲(市町村別・e-stat)'!$A120),NA())</f>
        <v>#N/A</v>
      </c>
      <c r="I441" t="e">
        <f>IFERROR(LARGE('貼_水稲(市町村別・e-stat)'!F$9:F$187,'貼_水稲(市町村別・e-stat)'!$A120),NA())</f>
        <v>#N/A</v>
      </c>
      <c r="J441">
        <f>IFERROR(LARGE('貼_小麦(市町村別・e-stat)'!E$9:E$187,'貼_小麦(市町村別・e-stat)'!$A120),NA())</f>
        <v>18</v>
      </c>
      <c r="K441">
        <f>IFERROR(LARGE('貼_小麦(市町村別・e-stat)'!I$9:I$187,'貼_小麦(市町村別・e-stat)'!$A120),NA())</f>
        <v>58</v>
      </c>
      <c r="L441">
        <f>IFERROR(LARGE('貼_小麦(市町村別・e-stat)'!F$9:F$187,'貼_小麦(市町村別・e-stat)'!$A120),NA())</f>
        <v>194</v>
      </c>
      <c r="M441" t="e">
        <f>IFERROR(LARGE('貼_小麦(市町村別・公表資料)'!BA$38:BA$216,'貼_小麦(市町村別・公表資料)'!$AG149),NA())</f>
        <v>#N/A</v>
      </c>
      <c r="N441" t="e">
        <f>IFERROR(LARGE('貼_小麦(市町村別・公表資料)'!BG$38:BG$216,'貼_小麦(市町村別・公表資料)'!$AG149),NA())</f>
        <v>#N/A</v>
      </c>
      <c r="O441" t="e">
        <f>IFERROR(LARGE('貼_小麦(市町村別・公表資料)'!BM$38:BM$216,'貼_小麦(市町村別・公表資料)'!$AG149),NA())</f>
        <v>#N/A</v>
      </c>
      <c r="P441" t="e">
        <f>IFERROR(LARGE('貼_小麦(市町村別・公表資料)'!BS$38:BS$216,'貼_小麦(市町村別・公表資料)'!$AG149),NA())</f>
        <v>#N/A</v>
      </c>
      <c r="Q441" t="e">
        <f>IFERROR(LARGE('貼_小麦(市町村別・公表資料)'!BY$38:BY$216,'貼_小麦(市町村別・公表資料)'!$AG149),NA())</f>
        <v>#N/A</v>
      </c>
      <c r="R441" t="e">
        <f>IFERROR(LARGE('貼_小麦(市町村別・公表資料)'!CE$38:CE$216,'貼_小麦(市町村別・公表資料)'!$AG149),NA())</f>
        <v>#N/A</v>
      </c>
      <c r="S441" t="e">
        <f>IFERROR(LARGE('貼_大豆(市町村別・e-stat)'!D$9:D$187,'貼_大豆(市町村別・e-stat)'!$A120),NA())</f>
        <v>#N/A</v>
      </c>
      <c r="T441" t="e">
        <f>IFERROR(LARGE('貼_大豆(市町村別・e-stat)'!H$9:H$187,'貼_大豆(市町村別・e-stat)'!$A120),NA())</f>
        <v>#N/A</v>
      </c>
      <c r="U441" t="e">
        <f>IFERROR(LARGE('貼_大豆(市町村別・e-stat)'!E$9:E$187,'貼_大豆(市町村別・e-stat)'!$A120),NA())</f>
        <v>#N/A</v>
      </c>
      <c r="V441" t="e">
        <f>IFERROR(LARGE('貼_てんさい(市町村別・e-stat)'!E$9:E$187,'貼_大豆(市町村別・e-stat)'!$A120),NA())</f>
        <v>#N/A</v>
      </c>
      <c r="W441" t="e">
        <f>IFERROR(LARGE('貼_てんさい(市町村別・e-stat)'!I$9:I$187,'貼_大豆(市町村別・e-stat)'!$A120),NA())</f>
        <v>#N/A</v>
      </c>
      <c r="X441" t="e">
        <f>IFERROR(LARGE('貼_てんさい(市町村別・e-stat)'!F$9:F$187,'貼_大豆(市町村別・e-stat)'!$A120),NA())</f>
        <v>#N/A</v>
      </c>
      <c r="Y441" t="e">
        <f>IFERROR(LARGE('貼_そば(市町村別・e-stat)'!E$9:E$187,'貼_そば(市町村別・e-stat)'!$A120),NA())</f>
        <v>#N/A</v>
      </c>
      <c r="Z441" t="e">
        <f>IFERROR(LARGE('貼_そば(市町村別・e-stat)'!I$9:I$187,'貼_そば(市町村別・e-stat)'!$A120),NA())</f>
        <v>#N/A</v>
      </c>
      <c r="AA441" t="e">
        <f>IFERROR(LARGE('貼_そば(市町村別・e-stat)'!F$9:F$187,'貼_そば(市町村別・e-stat)'!$A120),NA())</f>
        <v>#N/A</v>
      </c>
      <c r="AB441">
        <f>IFERROR(LARGE('貼_ばれいしょ(市町村別・公表資料)'!$N$16:$N$194,'貼_ばれいしょ(市町村別・公表資料)'!$L127),NA())</f>
        <v>0</v>
      </c>
      <c r="AC441">
        <f>IFERROR(LARGE('貼_ばれいしょ(市町村別・公表資料)'!$T$16:$T$194,'貼_ばれいしょ(市町村別・公表資料)'!$L127),NA())</f>
        <v>4</v>
      </c>
      <c r="AD441">
        <f>IFERROR(LARGE('貼_ばれいしょ(市町村別・公表資料)'!$Z$16:$Z$194,'貼_ばれいしょ(市町村別・公表資料)'!$L127),NA())</f>
        <v>2000</v>
      </c>
      <c r="AE441" t="e">
        <f>IFERROR(LARGE('貼_なたね(市町村別・e-stat)'!E$9:E$187,'貼_なたね(市町村別・e-stat)'!$A120),NA())</f>
        <v>#N/A</v>
      </c>
      <c r="AF441" t="e">
        <f>IFERROR(LARGE('貼_なたね(市町村別・e-stat)'!I$9:I$187,'貼_なたね(市町村別・e-stat)'!$A120),NA())</f>
        <v>#N/A</v>
      </c>
      <c r="AG441" t="e">
        <f>IFERROR(LARGE('貼_なたね(市町村別・e-stat)'!F$9:F$187,'貼_なたね(市町村別・e-stat)'!$A120),NA())</f>
        <v>#N/A</v>
      </c>
    </row>
    <row r="442" spans="3:33">
      <c r="C442">
        <v>113</v>
      </c>
      <c r="D442">
        <f>IFERROR(LARGE('貼_耕地面積(市町村別・e-stat)'!E$9:E$187,'貼_耕地面積(市町村別・e-stat)'!$A121),NA())</f>
        <v>3190</v>
      </c>
      <c r="E442">
        <f>IFERROR(LARGE('貼_耕地面積(市町村別・e-stat)'!F$9:F$187,'貼_耕地面積(市町村別・e-stat)'!$A121),NA())</f>
        <v>6</v>
      </c>
      <c r="F442">
        <f>IFERROR(LARGE('貼_耕地面積(市町村別・e-stat)'!H$9:H$187,'貼_耕地面積(市町村別・e-stat)'!$A121),NA())</f>
        <v>1540</v>
      </c>
      <c r="G442" t="e">
        <f>IFERROR(LARGE('貼_水稲(市町村別・e-stat)'!E$9:E$187,'貼_水稲(市町村別・e-stat)'!$A121),NA())</f>
        <v>#N/A</v>
      </c>
      <c r="H442" t="e">
        <f>IFERROR(LARGE('貼_水稲(市町村別・e-stat)'!G$9:G$187,'貼_水稲(市町村別・e-stat)'!$A121),NA())</f>
        <v>#N/A</v>
      </c>
      <c r="I442" t="e">
        <f>IFERROR(LARGE('貼_水稲(市町村別・e-stat)'!F$9:F$187,'貼_水稲(市町村別・e-stat)'!$A121),NA())</f>
        <v>#N/A</v>
      </c>
      <c r="J442">
        <f>IFERROR(LARGE('貼_小麦(市町村別・e-stat)'!E$9:E$187,'貼_小麦(市町村別・e-stat)'!$A121),NA())</f>
        <v>15</v>
      </c>
      <c r="K442">
        <f>IFERROR(LARGE('貼_小麦(市町村別・e-stat)'!I$9:I$187,'貼_小麦(市町村別・e-stat)'!$A121),NA())</f>
        <v>25</v>
      </c>
      <c r="L442">
        <f>IFERROR(LARGE('貼_小麦(市町村別・e-stat)'!F$9:F$187,'貼_小麦(市町村別・e-stat)'!$A121),NA())</f>
        <v>182</v>
      </c>
      <c r="M442" t="e">
        <f>IFERROR(LARGE('貼_小麦(市町村別・公表資料)'!BA$38:BA$216,'貼_小麦(市町村別・公表資料)'!$AG150),NA())</f>
        <v>#N/A</v>
      </c>
      <c r="N442" t="e">
        <f>IFERROR(LARGE('貼_小麦(市町村別・公表資料)'!BG$38:BG$216,'貼_小麦(市町村別・公表資料)'!$AG150),NA())</f>
        <v>#N/A</v>
      </c>
      <c r="O442" t="e">
        <f>IFERROR(LARGE('貼_小麦(市町村別・公表資料)'!BM$38:BM$216,'貼_小麦(市町村別・公表資料)'!$AG150),NA())</f>
        <v>#N/A</v>
      </c>
      <c r="P442" t="e">
        <f>IFERROR(LARGE('貼_小麦(市町村別・公表資料)'!BS$38:BS$216,'貼_小麦(市町村別・公表資料)'!$AG150),NA())</f>
        <v>#N/A</v>
      </c>
      <c r="Q442" t="e">
        <f>IFERROR(LARGE('貼_小麦(市町村別・公表資料)'!BY$38:BY$216,'貼_小麦(市町村別・公表資料)'!$AG150),NA())</f>
        <v>#N/A</v>
      </c>
      <c r="R442" t="e">
        <f>IFERROR(LARGE('貼_小麦(市町村別・公表資料)'!CE$38:CE$216,'貼_小麦(市町村別・公表資料)'!$AG150),NA())</f>
        <v>#N/A</v>
      </c>
      <c r="S442" t="e">
        <f>IFERROR(LARGE('貼_大豆(市町村別・e-stat)'!D$9:D$187,'貼_大豆(市町村別・e-stat)'!$A121),NA())</f>
        <v>#N/A</v>
      </c>
      <c r="T442" t="e">
        <f>IFERROR(LARGE('貼_大豆(市町村別・e-stat)'!H$9:H$187,'貼_大豆(市町村別・e-stat)'!$A121),NA())</f>
        <v>#N/A</v>
      </c>
      <c r="U442" t="e">
        <f>IFERROR(LARGE('貼_大豆(市町村別・e-stat)'!E$9:E$187,'貼_大豆(市町村別・e-stat)'!$A121),NA())</f>
        <v>#N/A</v>
      </c>
      <c r="V442" t="e">
        <f>IFERROR(LARGE('貼_てんさい(市町村別・e-stat)'!E$9:E$187,'貼_大豆(市町村別・e-stat)'!$A121),NA())</f>
        <v>#N/A</v>
      </c>
      <c r="W442" t="e">
        <f>IFERROR(LARGE('貼_てんさい(市町村別・e-stat)'!I$9:I$187,'貼_大豆(市町村別・e-stat)'!$A121),NA())</f>
        <v>#N/A</v>
      </c>
      <c r="X442" t="e">
        <f>IFERROR(LARGE('貼_てんさい(市町村別・e-stat)'!F$9:F$187,'貼_大豆(市町村別・e-stat)'!$A121),NA())</f>
        <v>#N/A</v>
      </c>
      <c r="Y442" t="e">
        <f>IFERROR(LARGE('貼_そば(市町村別・e-stat)'!E$9:E$187,'貼_そば(市町村別・e-stat)'!$A121),NA())</f>
        <v>#N/A</v>
      </c>
      <c r="Z442" t="e">
        <f>IFERROR(LARGE('貼_そば(市町村別・e-stat)'!I$9:I$187,'貼_そば(市町村別・e-stat)'!$A121),NA())</f>
        <v>#N/A</v>
      </c>
      <c r="AA442" t="e">
        <f>IFERROR(LARGE('貼_そば(市町村別・e-stat)'!F$9:F$187,'貼_そば(市町村別・e-stat)'!$A121),NA())</f>
        <v>#N/A</v>
      </c>
      <c r="AB442">
        <f>IFERROR(LARGE('貼_ばれいしょ(市町村別・公表資料)'!$N$16:$N$194,'貼_ばれいしょ(市町村別・公表資料)'!$L128),NA())</f>
        <v>0</v>
      </c>
      <c r="AC442">
        <f>IFERROR(LARGE('貼_ばれいしょ(市町村別・公表資料)'!$T$16:$T$194,'貼_ばれいしょ(市町村別・公表資料)'!$L128),NA())</f>
        <v>4</v>
      </c>
      <c r="AD442">
        <f>IFERROR(LARGE('貼_ばれいしょ(市町村別・公表資料)'!$Z$16:$Z$194,'貼_ばれいしょ(市町村別・公表資料)'!$L128),NA())</f>
        <v>1900</v>
      </c>
      <c r="AE442" t="e">
        <f>IFERROR(LARGE('貼_なたね(市町村別・e-stat)'!E$9:E$187,'貼_なたね(市町村別・e-stat)'!$A121),NA())</f>
        <v>#N/A</v>
      </c>
      <c r="AF442" t="e">
        <f>IFERROR(LARGE('貼_なたね(市町村別・e-stat)'!I$9:I$187,'貼_なたね(市町村別・e-stat)'!$A121),NA())</f>
        <v>#N/A</v>
      </c>
      <c r="AG442" t="e">
        <f>IFERROR(LARGE('貼_なたね(市町村別・e-stat)'!F$9:F$187,'貼_なたね(市町村別・e-stat)'!$A121),NA())</f>
        <v>#N/A</v>
      </c>
    </row>
    <row r="443" spans="3:33">
      <c r="C443">
        <v>114</v>
      </c>
      <c r="D443">
        <f>IFERROR(LARGE('貼_耕地面積(市町村別・e-stat)'!E$9:E$187,'貼_耕地面積(市町村別・e-stat)'!$A122),NA())</f>
        <v>3110</v>
      </c>
      <c r="E443">
        <f>IFERROR(LARGE('貼_耕地面積(市町村別・e-stat)'!F$9:F$187,'貼_耕地面積(市町村別・e-stat)'!$A122),NA())</f>
        <v>2</v>
      </c>
      <c r="F443">
        <f>IFERROR(LARGE('貼_耕地面積(市町村別・e-stat)'!H$9:H$187,'貼_耕地面積(市町村別・e-stat)'!$A122),NA())</f>
        <v>1460</v>
      </c>
      <c r="G443" t="e">
        <f>IFERROR(LARGE('貼_水稲(市町村別・e-stat)'!E$9:E$187,'貼_水稲(市町村別・e-stat)'!$A122),NA())</f>
        <v>#N/A</v>
      </c>
      <c r="H443" t="e">
        <f>IFERROR(LARGE('貼_水稲(市町村別・e-stat)'!G$9:G$187,'貼_水稲(市町村別・e-stat)'!$A122),NA())</f>
        <v>#N/A</v>
      </c>
      <c r="I443" t="e">
        <f>IFERROR(LARGE('貼_水稲(市町村別・e-stat)'!F$9:F$187,'貼_水稲(市町村別・e-stat)'!$A122),NA())</f>
        <v>#N/A</v>
      </c>
      <c r="J443" t="e">
        <f>IFERROR(LARGE('貼_小麦(市町村別・e-stat)'!E$9:E$187,'貼_小麦(市町村別・e-stat)'!$A122),NA())</f>
        <v>#N/A</v>
      </c>
      <c r="K443" t="e">
        <f>IFERROR(LARGE('貼_小麦(市町村別・e-stat)'!I$9:I$187,'貼_小麦(市町村別・e-stat)'!$A122),NA())</f>
        <v>#N/A</v>
      </c>
      <c r="L443">
        <f>IFERROR(LARGE('貼_小麦(市町村別・e-stat)'!F$9:F$187,'貼_小麦(市町村別・e-stat)'!$A122),NA())</f>
        <v>175</v>
      </c>
      <c r="M443" t="e">
        <f>IFERROR(LARGE('貼_小麦(市町村別・公表資料)'!BA$38:BA$216,'貼_小麦(市町村別・公表資料)'!$AG151),NA())</f>
        <v>#N/A</v>
      </c>
      <c r="N443" t="e">
        <f>IFERROR(LARGE('貼_小麦(市町村別・公表資料)'!BG$38:BG$216,'貼_小麦(市町村別・公表資料)'!$AG151),NA())</f>
        <v>#N/A</v>
      </c>
      <c r="O443" t="e">
        <f>IFERROR(LARGE('貼_小麦(市町村別・公表資料)'!BM$38:BM$216,'貼_小麦(市町村別・公表資料)'!$AG151),NA())</f>
        <v>#N/A</v>
      </c>
      <c r="P443" t="e">
        <f>IFERROR(LARGE('貼_小麦(市町村別・公表資料)'!BS$38:BS$216,'貼_小麦(市町村別・公表資料)'!$AG151),NA())</f>
        <v>#N/A</v>
      </c>
      <c r="Q443" t="e">
        <f>IFERROR(LARGE('貼_小麦(市町村別・公表資料)'!BY$38:BY$216,'貼_小麦(市町村別・公表資料)'!$AG151),NA())</f>
        <v>#N/A</v>
      </c>
      <c r="R443" t="e">
        <f>IFERROR(LARGE('貼_小麦(市町村別・公表資料)'!CE$38:CE$216,'貼_小麦(市町村別・公表資料)'!$AG151),NA())</f>
        <v>#N/A</v>
      </c>
      <c r="S443" t="e">
        <f>IFERROR(LARGE('貼_大豆(市町村別・e-stat)'!D$9:D$187,'貼_大豆(市町村別・e-stat)'!$A122),NA())</f>
        <v>#N/A</v>
      </c>
      <c r="T443" t="e">
        <f>IFERROR(LARGE('貼_大豆(市町村別・e-stat)'!H$9:H$187,'貼_大豆(市町村別・e-stat)'!$A122),NA())</f>
        <v>#N/A</v>
      </c>
      <c r="U443" t="e">
        <f>IFERROR(LARGE('貼_大豆(市町村別・e-stat)'!E$9:E$187,'貼_大豆(市町村別・e-stat)'!$A122),NA())</f>
        <v>#N/A</v>
      </c>
      <c r="V443" t="e">
        <f>IFERROR(LARGE('貼_てんさい(市町村別・e-stat)'!E$9:E$187,'貼_大豆(市町村別・e-stat)'!$A122),NA())</f>
        <v>#N/A</v>
      </c>
      <c r="W443" t="e">
        <f>IFERROR(LARGE('貼_てんさい(市町村別・e-stat)'!I$9:I$187,'貼_大豆(市町村別・e-stat)'!$A122),NA())</f>
        <v>#N/A</v>
      </c>
      <c r="X443" t="e">
        <f>IFERROR(LARGE('貼_てんさい(市町村別・e-stat)'!F$9:F$187,'貼_大豆(市町村別・e-stat)'!$A122),NA())</f>
        <v>#N/A</v>
      </c>
      <c r="Y443" t="e">
        <f>IFERROR(LARGE('貼_そば(市町村別・e-stat)'!E$9:E$187,'貼_そば(市町村別・e-stat)'!$A122),NA())</f>
        <v>#N/A</v>
      </c>
      <c r="Z443" t="e">
        <f>IFERROR(LARGE('貼_そば(市町村別・e-stat)'!I$9:I$187,'貼_そば(市町村別・e-stat)'!$A122),NA())</f>
        <v>#N/A</v>
      </c>
      <c r="AA443" t="e">
        <f>IFERROR(LARGE('貼_そば(市町村別・e-stat)'!F$9:F$187,'貼_そば(市町村別・e-stat)'!$A122),NA())</f>
        <v>#N/A</v>
      </c>
      <c r="AB443">
        <f>IFERROR(LARGE('貼_ばれいしょ(市町村別・公表資料)'!$N$16:$N$194,'貼_ばれいしょ(市町村別・公表資料)'!$L129),NA())</f>
        <v>0</v>
      </c>
      <c r="AC443">
        <f>IFERROR(LARGE('貼_ばれいしょ(市町村別・公表資料)'!$T$16:$T$194,'貼_ばれいしょ(市町村別・公表資料)'!$L129),NA())</f>
        <v>2</v>
      </c>
      <c r="AD443">
        <f>IFERROR(LARGE('貼_ばれいしょ(市町村別・公表資料)'!$Z$16:$Z$194,'貼_ばれいしょ(市町村別・公表資料)'!$L129),NA())</f>
        <v>1600</v>
      </c>
      <c r="AE443" t="e">
        <f>IFERROR(LARGE('貼_なたね(市町村別・e-stat)'!E$9:E$187,'貼_なたね(市町村別・e-stat)'!$A122),NA())</f>
        <v>#N/A</v>
      </c>
      <c r="AF443" t="e">
        <f>IFERROR(LARGE('貼_なたね(市町村別・e-stat)'!I$9:I$187,'貼_なたね(市町村別・e-stat)'!$A122),NA())</f>
        <v>#N/A</v>
      </c>
      <c r="AG443" t="e">
        <f>IFERROR(LARGE('貼_なたね(市町村別・e-stat)'!F$9:F$187,'貼_なたね(市町村別・e-stat)'!$A122),NA())</f>
        <v>#N/A</v>
      </c>
    </row>
    <row r="444" spans="3:33">
      <c r="C444">
        <v>115</v>
      </c>
      <c r="D444">
        <f>IFERROR(LARGE('貼_耕地面積(市町村別・e-stat)'!E$9:E$187,'貼_耕地面積(市町村別・e-stat)'!$A123),NA())</f>
        <v>3090</v>
      </c>
      <c r="E444">
        <f>IFERROR(LARGE('貼_耕地面積(市町村別・e-stat)'!F$9:F$187,'貼_耕地面積(市町村別・e-stat)'!$A123),NA())</f>
        <v>1</v>
      </c>
      <c r="F444">
        <f>IFERROR(LARGE('貼_耕地面積(市町村別・e-stat)'!H$9:H$187,'貼_耕地面積(市町村別・e-stat)'!$A123),NA())</f>
        <v>1350</v>
      </c>
      <c r="G444" t="e">
        <f>IFERROR(LARGE('貼_水稲(市町村別・e-stat)'!E$9:E$187,'貼_水稲(市町村別・e-stat)'!$A123),NA())</f>
        <v>#N/A</v>
      </c>
      <c r="H444" t="e">
        <f>IFERROR(LARGE('貼_水稲(市町村別・e-stat)'!G$9:G$187,'貼_水稲(市町村別・e-stat)'!$A123),NA())</f>
        <v>#N/A</v>
      </c>
      <c r="I444" t="e">
        <f>IFERROR(LARGE('貼_水稲(市町村別・e-stat)'!F$9:F$187,'貼_水稲(市町村別・e-stat)'!$A123),NA())</f>
        <v>#N/A</v>
      </c>
      <c r="J444" t="e">
        <f>IFERROR(LARGE('貼_小麦(市町村別・e-stat)'!E$9:E$187,'貼_小麦(市町村別・e-stat)'!$A123),NA())</f>
        <v>#N/A</v>
      </c>
      <c r="K444" t="e">
        <f>IFERROR(LARGE('貼_小麦(市町村別・e-stat)'!I$9:I$187,'貼_小麦(市町村別・e-stat)'!$A123),NA())</f>
        <v>#N/A</v>
      </c>
      <c r="L444">
        <f>IFERROR(LARGE('貼_小麦(市町村別・e-stat)'!F$9:F$187,'貼_小麦(市町村別・e-stat)'!$A123),NA())</f>
        <v>36</v>
      </c>
      <c r="M444" t="e">
        <f>IFERROR(LARGE('貼_小麦(市町村別・公表資料)'!BA$38:BA$216,'貼_小麦(市町村別・公表資料)'!$AG152),NA())</f>
        <v>#N/A</v>
      </c>
      <c r="N444" t="e">
        <f>IFERROR(LARGE('貼_小麦(市町村別・公表資料)'!BG$38:BG$216,'貼_小麦(市町村別・公表資料)'!$AG152),NA())</f>
        <v>#N/A</v>
      </c>
      <c r="O444" t="e">
        <f>IFERROR(LARGE('貼_小麦(市町村別・公表資料)'!BM$38:BM$216,'貼_小麦(市町村別・公表資料)'!$AG152),NA())</f>
        <v>#N/A</v>
      </c>
      <c r="P444" t="e">
        <f>IFERROR(LARGE('貼_小麦(市町村別・公表資料)'!BS$38:BS$216,'貼_小麦(市町村別・公表資料)'!$AG152),NA())</f>
        <v>#N/A</v>
      </c>
      <c r="Q444" t="e">
        <f>IFERROR(LARGE('貼_小麦(市町村別・公表資料)'!BY$38:BY$216,'貼_小麦(市町村別・公表資料)'!$AG152),NA())</f>
        <v>#N/A</v>
      </c>
      <c r="R444" t="e">
        <f>IFERROR(LARGE('貼_小麦(市町村別・公表資料)'!CE$38:CE$216,'貼_小麦(市町村別・公表資料)'!$AG152),NA())</f>
        <v>#N/A</v>
      </c>
      <c r="S444" t="e">
        <f>IFERROR(LARGE('貼_大豆(市町村別・e-stat)'!D$9:D$187,'貼_大豆(市町村別・e-stat)'!$A123),NA())</f>
        <v>#N/A</v>
      </c>
      <c r="T444" t="e">
        <f>IFERROR(LARGE('貼_大豆(市町村別・e-stat)'!H$9:H$187,'貼_大豆(市町村別・e-stat)'!$A123),NA())</f>
        <v>#N/A</v>
      </c>
      <c r="U444" t="e">
        <f>IFERROR(LARGE('貼_大豆(市町村別・e-stat)'!E$9:E$187,'貼_大豆(市町村別・e-stat)'!$A123),NA())</f>
        <v>#N/A</v>
      </c>
      <c r="V444" t="e">
        <f>IFERROR(LARGE('貼_てんさい(市町村別・e-stat)'!E$9:E$187,'貼_大豆(市町村別・e-stat)'!$A123),NA())</f>
        <v>#N/A</v>
      </c>
      <c r="W444" t="e">
        <f>IFERROR(LARGE('貼_てんさい(市町村別・e-stat)'!I$9:I$187,'貼_大豆(市町村別・e-stat)'!$A123),NA())</f>
        <v>#N/A</v>
      </c>
      <c r="X444" t="e">
        <f>IFERROR(LARGE('貼_てんさい(市町村別・e-stat)'!F$9:F$187,'貼_大豆(市町村別・e-stat)'!$A123),NA())</f>
        <v>#N/A</v>
      </c>
      <c r="Y444" t="e">
        <f>IFERROR(LARGE('貼_そば(市町村別・e-stat)'!E$9:E$187,'貼_そば(市町村別・e-stat)'!$A123),NA())</f>
        <v>#N/A</v>
      </c>
      <c r="Z444" t="e">
        <f>IFERROR(LARGE('貼_そば(市町村別・e-stat)'!I$9:I$187,'貼_そば(市町村別・e-stat)'!$A123),NA())</f>
        <v>#N/A</v>
      </c>
      <c r="AA444" t="e">
        <f>IFERROR(LARGE('貼_そば(市町村別・e-stat)'!F$9:F$187,'貼_そば(市町村別・e-stat)'!$A123),NA())</f>
        <v>#N/A</v>
      </c>
      <c r="AB444" t="e">
        <f>IFERROR(LARGE('貼_ばれいしょ(市町村別・公表資料)'!$N$16:$N$194,'貼_ばれいしょ(市町村別・公表資料)'!$L130),NA())</f>
        <v>#N/A</v>
      </c>
      <c r="AC444" t="e">
        <f>IFERROR(LARGE('貼_ばれいしょ(市町村別・公表資料)'!$T$16:$T$194,'貼_ばれいしょ(市町村別・公表資料)'!$L130),NA())</f>
        <v>#N/A</v>
      </c>
      <c r="AD444">
        <f>IFERROR(LARGE('貼_ばれいしょ(市町村別・公表資料)'!$Z$16:$Z$194,'貼_ばれいしょ(市町村別・公表資料)'!$L130),NA())</f>
        <v>1380</v>
      </c>
      <c r="AE444" t="e">
        <f>IFERROR(LARGE('貼_なたね(市町村別・e-stat)'!E$9:E$187,'貼_なたね(市町村別・e-stat)'!$A123),NA())</f>
        <v>#N/A</v>
      </c>
      <c r="AF444" t="e">
        <f>IFERROR(LARGE('貼_なたね(市町村別・e-stat)'!I$9:I$187,'貼_なたね(市町村別・e-stat)'!$A123),NA())</f>
        <v>#N/A</v>
      </c>
      <c r="AG444" t="e">
        <f>IFERROR(LARGE('貼_なたね(市町村別・e-stat)'!F$9:F$187,'貼_なたね(市町村別・e-stat)'!$A123),NA())</f>
        <v>#N/A</v>
      </c>
    </row>
    <row r="445" spans="3:33">
      <c r="C445">
        <v>116</v>
      </c>
      <c r="D445">
        <f>IFERROR(LARGE('貼_耕地面積(市町村別・e-stat)'!E$9:E$187,'貼_耕地面積(市町村別・e-stat)'!$A124),NA())</f>
        <v>3000</v>
      </c>
      <c r="E445">
        <f>IFERROR(LARGE('貼_耕地面積(市町村別・e-stat)'!F$9:F$187,'貼_耕地面積(市町村別・e-stat)'!$A124),NA())</f>
        <v>1</v>
      </c>
      <c r="F445">
        <f>IFERROR(LARGE('貼_耕地面積(市町村別・e-stat)'!H$9:H$187,'貼_耕地面積(市町村別・e-stat)'!$A124),NA())</f>
        <v>1320</v>
      </c>
      <c r="G445" t="e">
        <f>IFERROR(LARGE('貼_水稲(市町村別・e-stat)'!E$9:E$187,'貼_水稲(市町村別・e-stat)'!$A124),NA())</f>
        <v>#N/A</v>
      </c>
      <c r="H445" t="e">
        <f>IFERROR(LARGE('貼_水稲(市町村別・e-stat)'!G$9:G$187,'貼_水稲(市町村別・e-stat)'!$A124),NA())</f>
        <v>#N/A</v>
      </c>
      <c r="I445" t="e">
        <f>IFERROR(LARGE('貼_水稲(市町村別・e-stat)'!F$9:F$187,'貼_水稲(市町村別・e-stat)'!$A124),NA())</f>
        <v>#N/A</v>
      </c>
      <c r="J445" t="e">
        <f>IFERROR(LARGE('貼_小麦(市町村別・e-stat)'!E$9:E$187,'貼_小麦(市町村別・e-stat)'!$A124),NA())</f>
        <v>#N/A</v>
      </c>
      <c r="K445" t="e">
        <f>IFERROR(LARGE('貼_小麦(市町村別・e-stat)'!I$9:I$187,'貼_小麦(市町村別・e-stat)'!$A124),NA())</f>
        <v>#N/A</v>
      </c>
      <c r="L445" t="e">
        <f>IFERROR(LARGE('貼_小麦(市町村別・e-stat)'!F$9:F$187,'貼_小麦(市町村別・e-stat)'!$A124),NA())</f>
        <v>#N/A</v>
      </c>
      <c r="M445" t="e">
        <f>IFERROR(LARGE('貼_小麦(市町村別・公表資料)'!BA$38:BA$216,'貼_小麦(市町村別・公表資料)'!$AG153),NA())</f>
        <v>#N/A</v>
      </c>
      <c r="N445" t="e">
        <f>IFERROR(LARGE('貼_小麦(市町村別・公表資料)'!BG$38:BG$216,'貼_小麦(市町村別・公表資料)'!$AG153),NA())</f>
        <v>#N/A</v>
      </c>
      <c r="O445" t="e">
        <f>IFERROR(LARGE('貼_小麦(市町村別・公表資料)'!BM$38:BM$216,'貼_小麦(市町村別・公表資料)'!$AG153),NA())</f>
        <v>#N/A</v>
      </c>
      <c r="P445" t="e">
        <f>IFERROR(LARGE('貼_小麦(市町村別・公表資料)'!BS$38:BS$216,'貼_小麦(市町村別・公表資料)'!$AG153),NA())</f>
        <v>#N/A</v>
      </c>
      <c r="Q445" t="e">
        <f>IFERROR(LARGE('貼_小麦(市町村別・公表資料)'!BY$38:BY$216,'貼_小麦(市町村別・公表資料)'!$AG153),NA())</f>
        <v>#N/A</v>
      </c>
      <c r="R445" t="e">
        <f>IFERROR(LARGE('貼_小麦(市町村別・公表資料)'!CE$38:CE$216,'貼_小麦(市町村別・公表資料)'!$AG153),NA())</f>
        <v>#N/A</v>
      </c>
      <c r="S445" t="e">
        <f>IFERROR(LARGE('貼_大豆(市町村別・e-stat)'!D$9:D$187,'貼_大豆(市町村別・e-stat)'!$A124),NA())</f>
        <v>#N/A</v>
      </c>
      <c r="T445" t="e">
        <f>IFERROR(LARGE('貼_大豆(市町村別・e-stat)'!H$9:H$187,'貼_大豆(市町村別・e-stat)'!$A124),NA())</f>
        <v>#N/A</v>
      </c>
      <c r="U445" t="e">
        <f>IFERROR(LARGE('貼_大豆(市町村別・e-stat)'!E$9:E$187,'貼_大豆(市町村別・e-stat)'!$A124),NA())</f>
        <v>#N/A</v>
      </c>
      <c r="V445" t="e">
        <f>IFERROR(LARGE('貼_てんさい(市町村別・e-stat)'!E$9:E$187,'貼_大豆(市町村別・e-stat)'!$A124),NA())</f>
        <v>#N/A</v>
      </c>
      <c r="W445" t="e">
        <f>IFERROR(LARGE('貼_てんさい(市町村別・e-stat)'!I$9:I$187,'貼_大豆(市町村別・e-stat)'!$A124),NA())</f>
        <v>#N/A</v>
      </c>
      <c r="X445" t="e">
        <f>IFERROR(LARGE('貼_てんさい(市町村別・e-stat)'!F$9:F$187,'貼_大豆(市町村別・e-stat)'!$A124),NA())</f>
        <v>#N/A</v>
      </c>
      <c r="Y445" t="e">
        <f>IFERROR(LARGE('貼_そば(市町村別・e-stat)'!E$9:E$187,'貼_そば(市町村別・e-stat)'!$A124),NA())</f>
        <v>#N/A</v>
      </c>
      <c r="Z445" t="e">
        <f>IFERROR(LARGE('貼_そば(市町村別・e-stat)'!I$9:I$187,'貼_そば(市町村別・e-stat)'!$A124),NA())</f>
        <v>#N/A</v>
      </c>
      <c r="AA445" t="e">
        <f>IFERROR(LARGE('貼_そば(市町村別・e-stat)'!F$9:F$187,'貼_そば(市町村別・e-stat)'!$A124),NA())</f>
        <v>#N/A</v>
      </c>
      <c r="AB445" t="e">
        <f>IFERROR(LARGE('貼_ばれいしょ(市町村別・公表資料)'!$N$16:$N$194,'貼_ばれいしょ(市町村別・公表資料)'!$L131),NA())</f>
        <v>#N/A</v>
      </c>
      <c r="AC445" t="e">
        <f>IFERROR(LARGE('貼_ばれいしょ(市町村別・公表資料)'!$T$16:$T$194,'貼_ばれいしょ(市町村別・公表資料)'!$L131),NA())</f>
        <v>#N/A</v>
      </c>
      <c r="AD445">
        <f>IFERROR(LARGE('貼_ばれいしょ(市町村別・公表資料)'!$Z$16:$Z$194,'貼_ばれいしょ(市町村別・公表資料)'!$L131),NA())</f>
        <v>1170</v>
      </c>
      <c r="AE445" t="e">
        <f>IFERROR(LARGE('貼_なたね(市町村別・e-stat)'!E$9:E$187,'貼_なたね(市町村別・e-stat)'!$A124),NA())</f>
        <v>#N/A</v>
      </c>
      <c r="AF445" t="e">
        <f>IFERROR(LARGE('貼_なたね(市町村別・e-stat)'!I$9:I$187,'貼_なたね(市町村別・e-stat)'!$A124),NA())</f>
        <v>#N/A</v>
      </c>
      <c r="AG445" t="e">
        <f>IFERROR(LARGE('貼_なたね(市町村別・e-stat)'!F$9:F$187,'貼_なたね(市町村別・e-stat)'!$A124),NA())</f>
        <v>#N/A</v>
      </c>
    </row>
    <row r="446" spans="3:33">
      <c r="C446">
        <v>117</v>
      </c>
      <c r="D446">
        <f>IFERROR(LARGE('貼_耕地面積(市町村別・e-stat)'!E$9:E$187,'貼_耕地面積(市町村別・e-stat)'!$A125),NA())</f>
        <v>2980</v>
      </c>
      <c r="E446">
        <f>IFERROR(LARGE('貼_耕地面積(市町村別・e-stat)'!F$9:F$187,'貼_耕地面積(市町村別・e-stat)'!$A125),NA())</f>
        <v>0</v>
      </c>
      <c r="F446">
        <f>IFERROR(LARGE('貼_耕地面積(市町村別・e-stat)'!H$9:H$187,'貼_耕地面積(市町村別・e-stat)'!$A125),NA())</f>
        <v>1230</v>
      </c>
      <c r="G446" t="e">
        <f>IFERROR(LARGE('貼_水稲(市町村別・e-stat)'!E$9:E$187,'貼_水稲(市町村別・e-stat)'!$A125),NA())</f>
        <v>#N/A</v>
      </c>
      <c r="H446" t="e">
        <f>IFERROR(LARGE('貼_水稲(市町村別・e-stat)'!G$9:G$187,'貼_水稲(市町村別・e-stat)'!$A125),NA())</f>
        <v>#N/A</v>
      </c>
      <c r="I446" t="e">
        <f>IFERROR(LARGE('貼_水稲(市町村別・e-stat)'!F$9:F$187,'貼_水稲(市町村別・e-stat)'!$A125),NA())</f>
        <v>#N/A</v>
      </c>
      <c r="J446" t="e">
        <f>IFERROR(LARGE('貼_小麦(市町村別・e-stat)'!E$9:E$187,'貼_小麦(市町村別・e-stat)'!$A125),NA())</f>
        <v>#N/A</v>
      </c>
      <c r="K446" t="e">
        <f>IFERROR(LARGE('貼_小麦(市町村別・e-stat)'!I$9:I$187,'貼_小麦(市町村別・e-stat)'!$A125),NA())</f>
        <v>#N/A</v>
      </c>
      <c r="L446" t="e">
        <f>IFERROR(LARGE('貼_小麦(市町村別・e-stat)'!F$9:F$187,'貼_小麦(市町村別・e-stat)'!$A125),NA())</f>
        <v>#N/A</v>
      </c>
      <c r="M446" t="e">
        <f>IFERROR(LARGE('貼_小麦(市町村別・公表資料)'!BA$38:BA$216,'貼_小麦(市町村別・公表資料)'!$AG154),NA())</f>
        <v>#N/A</v>
      </c>
      <c r="N446" t="e">
        <f>IFERROR(LARGE('貼_小麦(市町村別・公表資料)'!BG$38:BG$216,'貼_小麦(市町村別・公表資料)'!$AG154),NA())</f>
        <v>#N/A</v>
      </c>
      <c r="O446" t="e">
        <f>IFERROR(LARGE('貼_小麦(市町村別・公表資料)'!BM$38:BM$216,'貼_小麦(市町村別・公表資料)'!$AG154),NA())</f>
        <v>#N/A</v>
      </c>
      <c r="P446" t="e">
        <f>IFERROR(LARGE('貼_小麦(市町村別・公表資料)'!BS$38:BS$216,'貼_小麦(市町村別・公表資料)'!$AG154),NA())</f>
        <v>#N/A</v>
      </c>
      <c r="Q446" t="e">
        <f>IFERROR(LARGE('貼_小麦(市町村別・公表資料)'!BY$38:BY$216,'貼_小麦(市町村別・公表資料)'!$AG154),NA())</f>
        <v>#N/A</v>
      </c>
      <c r="R446" t="e">
        <f>IFERROR(LARGE('貼_小麦(市町村別・公表資料)'!CE$38:CE$216,'貼_小麦(市町村別・公表資料)'!$AG154),NA())</f>
        <v>#N/A</v>
      </c>
      <c r="S446" t="e">
        <f>IFERROR(LARGE('貼_大豆(市町村別・e-stat)'!D$9:D$187,'貼_大豆(市町村別・e-stat)'!$A125),NA())</f>
        <v>#N/A</v>
      </c>
      <c r="T446" t="e">
        <f>IFERROR(LARGE('貼_大豆(市町村別・e-stat)'!H$9:H$187,'貼_大豆(市町村別・e-stat)'!$A125),NA())</f>
        <v>#N/A</v>
      </c>
      <c r="U446" t="e">
        <f>IFERROR(LARGE('貼_大豆(市町村別・e-stat)'!E$9:E$187,'貼_大豆(市町村別・e-stat)'!$A125),NA())</f>
        <v>#N/A</v>
      </c>
      <c r="V446" t="e">
        <f>IFERROR(LARGE('貼_てんさい(市町村別・e-stat)'!E$9:E$187,'貼_大豆(市町村別・e-stat)'!$A125),NA())</f>
        <v>#N/A</v>
      </c>
      <c r="W446" t="e">
        <f>IFERROR(LARGE('貼_てんさい(市町村別・e-stat)'!I$9:I$187,'貼_大豆(市町村別・e-stat)'!$A125),NA())</f>
        <v>#N/A</v>
      </c>
      <c r="X446" t="e">
        <f>IFERROR(LARGE('貼_てんさい(市町村別・e-stat)'!F$9:F$187,'貼_大豆(市町村別・e-stat)'!$A125),NA())</f>
        <v>#N/A</v>
      </c>
      <c r="Y446" t="e">
        <f>IFERROR(LARGE('貼_そば(市町村別・e-stat)'!E$9:E$187,'貼_そば(市町村別・e-stat)'!$A125),NA())</f>
        <v>#N/A</v>
      </c>
      <c r="Z446" t="e">
        <f>IFERROR(LARGE('貼_そば(市町村別・e-stat)'!I$9:I$187,'貼_そば(市町村別・e-stat)'!$A125),NA())</f>
        <v>#N/A</v>
      </c>
      <c r="AA446" t="e">
        <f>IFERROR(LARGE('貼_そば(市町村別・e-stat)'!F$9:F$187,'貼_そば(市町村別・e-stat)'!$A125),NA())</f>
        <v>#N/A</v>
      </c>
      <c r="AB446" t="e">
        <f>IFERROR(LARGE('貼_ばれいしょ(市町村別・公表資料)'!$N$16:$N$194,'貼_ばれいしょ(市町村別・公表資料)'!$L132),NA())</f>
        <v>#N/A</v>
      </c>
      <c r="AC446" t="e">
        <f>IFERROR(LARGE('貼_ばれいしょ(市町村別・公表資料)'!$T$16:$T$194,'貼_ばれいしょ(市町村別・公表資料)'!$L132),NA())</f>
        <v>#N/A</v>
      </c>
      <c r="AD446">
        <f>IFERROR(LARGE('貼_ばれいしょ(市町村別・公表資料)'!$Z$16:$Z$194,'貼_ばれいしょ(市町村別・公表資料)'!$L132),NA())</f>
        <v>1000</v>
      </c>
      <c r="AE446" t="e">
        <f>IFERROR(LARGE('貼_なたね(市町村別・e-stat)'!E$9:E$187,'貼_なたね(市町村別・e-stat)'!$A125),NA())</f>
        <v>#N/A</v>
      </c>
      <c r="AF446" t="e">
        <f>IFERROR(LARGE('貼_なたね(市町村別・e-stat)'!I$9:I$187,'貼_なたね(市町村別・e-stat)'!$A125),NA())</f>
        <v>#N/A</v>
      </c>
      <c r="AG446" t="e">
        <f>IFERROR(LARGE('貼_なたね(市町村別・e-stat)'!F$9:F$187,'貼_なたね(市町村別・e-stat)'!$A125),NA())</f>
        <v>#N/A</v>
      </c>
    </row>
    <row r="447" spans="3:33">
      <c r="C447">
        <v>118</v>
      </c>
      <c r="D447">
        <f>IFERROR(LARGE('貼_耕地面積(市町村別・e-stat)'!E$9:E$187,'貼_耕地面積(市町村別・e-stat)'!$A126),NA())</f>
        <v>2870</v>
      </c>
      <c r="E447">
        <f>IFERROR(LARGE('貼_耕地面積(市町村別・e-stat)'!F$9:F$187,'貼_耕地面積(市町村別・e-stat)'!$A126),NA())</f>
        <v>0</v>
      </c>
      <c r="F447">
        <f>IFERROR(LARGE('貼_耕地面積(市町村別・e-stat)'!H$9:H$187,'貼_耕地面積(市町村別・e-stat)'!$A126),NA())</f>
        <v>1220</v>
      </c>
      <c r="G447" t="e">
        <f>IFERROR(LARGE('貼_水稲(市町村別・e-stat)'!E$9:E$187,'貼_水稲(市町村別・e-stat)'!$A126),NA())</f>
        <v>#N/A</v>
      </c>
      <c r="H447" t="e">
        <f>IFERROR(LARGE('貼_水稲(市町村別・e-stat)'!G$9:G$187,'貼_水稲(市町村別・e-stat)'!$A126),NA())</f>
        <v>#N/A</v>
      </c>
      <c r="I447" t="e">
        <f>IFERROR(LARGE('貼_水稲(市町村別・e-stat)'!F$9:F$187,'貼_水稲(市町村別・e-stat)'!$A126),NA())</f>
        <v>#N/A</v>
      </c>
      <c r="J447" t="e">
        <f>IFERROR(LARGE('貼_小麦(市町村別・e-stat)'!E$9:E$187,'貼_小麦(市町村別・e-stat)'!$A126),NA())</f>
        <v>#N/A</v>
      </c>
      <c r="K447" t="e">
        <f>IFERROR(LARGE('貼_小麦(市町村別・e-stat)'!I$9:I$187,'貼_小麦(市町村別・e-stat)'!$A126),NA())</f>
        <v>#N/A</v>
      </c>
      <c r="L447" t="e">
        <f>IFERROR(LARGE('貼_小麦(市町村別・e-stat)'!F$9:F$187,'貼_小麦(市町村別・e-stat)'!$A126),NA())</f>
        <v>#N/A</v>
      </c>
      <c r="M447" t="e">
        <f>IFERROR(LARGE('貼_小麦(市町村別・公表資料)'!BA$38:BA$216,'貼_小麦(市町村別・公表資料)'!$AG155),NA())</f>
        <v>#N/A</v>
      </c>
      <c r="N447" t="e">
        <f>IFERROR(LARGE('貼_小麦(市町村別・公表資料)'!BG$38:BG$216,'貼_小麦(市町村別・公表資料)'!$AG155),NA())</f>
        <v>#N/A</v>
      </c>
      <c r="O447" t="e">
        <f>IFERROR(LARGE('貼_小麦(市町村別・公表資料)'!BM$38:BM$216,'貼_小麦(市町村別・公表資料)'!$AG155),NA())</f>
        <v>#N/A</v>
      </c>
      <c r="P447" t="e">
        <f>IFERROR(LARGE('貼_小麦(市町村別・公表資料)'!BS$38:BS$216,'貼_小麦(市町村別・公表資料)'!$AG155),NA())</f>
        <v>#N/A</v>
      </c>
      <c r="Q447" t="e">
        <f>IFERROR(LARGE('貼_小麦(市町村別・公表資料)'!BY$38:BY$216,'貼_小麦(市町村別・公表資料)'!$AG155),NA())</f>
        <v>#N/A</v>
      </c>
      <c r="R447" t="e">
        <f>IFERROR(LARGE('貼_小麦(市町村別・公表資料)'!CE$38:CE$216,'貼_小麦(市町村別・公表資料)'!$AG155),NA())</f>
        <v>#N/A</v>
      </c>
      <c r="S447" t="e">
        <f>IFERROR(LARGE('貼_大豆(市町村別・e-stat)'!D$9:D$187,'貼_大豆(市町村別・e-stat)'!$A126),NA())</f>
        <v>#N/A</v>
      </c>
      <c r="T447" t="e">
        <f>IFERROR(LARGE('貼_大豆(市町村別・e-stat)'!H$9:H$187,'貼_大豆(市町村別・e-stat)'!$A126),NA())</f>
        <v>#N/A</v>
      </c>
      <c r="U447" t="e">
        <f>IFERROR(LARGE('貼_大豆(市町村別・e-stat)'!E$9:E$187,'貼_大豆(市町村別・e-stat)'!$A126),NA())</f>
        <v>#N/A</v>
      </c>
      <c r="V447" t="e">
        <f>IFERROR(LARGE('貼_てんさい(市町村別・e-stat)'!E$9:E$187,'貼_大豆(市町村別・e-stat)'!$A126),NA())</f>
        <v>#N/A</v>
      </c>
      <c r="W447" t="e">
        <f>IFERROR(LARGE('貼_てんさい(市町村別・e-stat)'!I$9:I$187,'貼_大豆(市町村別・e-stat)'!$A126),NA())</f>
        <v>#N/A</v>
      </c>
      <c r="X447" t="e">
        <f>IFERROR(LARGE('貼_てんさい(市町村別・e-stat)'!F$9:F$187,'貼_大豆(市町村別・e-stat)'!$A126),NA())</f>
        <v>#N/A</v>
      </c>
      <c r="Y447" t="e">
        <f>IFERROR(LARGE('貼_そば(市町村別・e-stat)'!E$9:E$187,'貼_そば(市町村別・e-stat)'!$A126),NA())</f>
        <v>#N/A</v>
      </c>
      <c r="Z447" t="e">
        <f>IFERROR(LARGE('貼_そば(市町村別・e-stat)'!I$9:I$187,'貼_そば(市町村別・e-stat)'!$A126),NA())</f>
        <v>#N/A</v>
      </c>
      <c r="AA447" t="e">
        <f>IFERROR(LARGE('貼_そば(市町村別・e-stat)'!F$9:F$187,'貼_そば(市町村別・e-stat)'!$A126),NA())</f>
        <v>#N/A</v>
      </c>
      <c r="AB447" t="e">
        <f>IFERROR(LARGE('貼_ばれいしょ(市町村別・公表資料)'!$N$16:$N$194,'貼_ばれいしょ(市町村別・公表資料)'!$L133),NA())</f>
        <v>#N/A</v>
      </c>
      <c r="AC447" t="e">
        <f>IFERROR(LARGE('貼_ばれいしょ(市町村別・公表資料)'!$T$16:$T$194,'貼_ばれいしょ(市町村別・公表資料)'!$L133),NA())</f>
        <v>#N/A</v>
      </c>
      <c r="AD447">
        <f>IFERROR(LARGE('貼_ばれいしょ(市町村別・公表資料)'!$Z$16:$Z$194,'貼_ばれいしょ(市町村別・公表資料)'!$L133),NA())</f>
        <v>500</v>
      </c>
      <c r="AE447" t="e">
        <f>IFERROR(LARGE('貼_なたね(市町村別・e-stat)'!E$9:E$187,'貼_なたね(市町村別・e-stat)'!$A126),NA())</f>
        <v>#N/A</v>
      </c>
      <c r="AF447" t="e">
        <f>IFERROR(LARGE('貼_なたね(市町村別・e-stat)'!I$9:I$187,'貼_なたね(市町村別・e-stat)'!$A126),NA())</f>
        <v>#N/A</v>
      </c>
      <c r="AG447" t="e">
        <f>IFERROR(LARGE('貼_なたね(市町村別・e-stat)'!F$9:F$187,'貼_なたね(市町村別・e-stat)'!$A126),NA())</f>
        <v>#N/A</v>
      </c>
    </row>
    <row r="448" spans="3:33">
      <c r="C448">
        <v>119</v>
      </c>
      <c r="D448">
        <f>IFERROR(LARGE('貼_耕地面積(市町村別・e-stat)'!E$9:E$187,'貼_耕地面積(市町村別・e-stat)'!$A127),NA())</f>
        <v>2800</v>
      </c>
      <c r="E448">
        <f>IFERROR(LARGE('貼_耕地面積(市町村別・e-stat)'!F$9:F$187,'貼_耕地面積(市町村別・e-stat)'!$A127),NA())</f>
        <v>0</v>
      </c>
      <c r="F448">
        <f>IFERROR(LARGE('貼_耕地面積(市町村別・e-stat)'!H$9:H$187,'貼_耕地面積(市町村別・e-stat)'!$A127),NA())</f>
        <v>1220</v>
      </c>
      <c r="G448" t="e">
        <f>IFERROR(LARGE('貼_水稲(市町村別・e-stat)'!E$9:E$187,'貼_水稲(市町村別・e-stat)'!$A127),NA())</f>
        <v>#N/A</v>
      </c>
      <c r="H448" t="e">
        <f>IFERROR(LARGE('貼_水稲(市町村別・e-stat)'!G$9:G$187,'貼_水稲(市町村別・e-stat)'!$A127),NA())</f>
        <v>#N/A</v>
      </c>
      <c r="I448" t="e">
        <f>IFERROR(LARGE('貼_水稲(市町村別・e-stat)'!F$9:F$187,'貼_水稲(市町村別・e-stat)'!$A127),NA())</f>
        <v>#N/A</v>
      </c>
      <c r="J448" t="e">
        <f>IFERROR(LARGE('貼_小麦(市町村別・e-stat)'!E$9:E$187,'貼_小麦(市町村別・e-stat)'!$A127),NA())</f>
        <v>#N/A</v>
      </c>
      <c r="K448" t="e">
        <f>IFERROR(LARGE('貼_小麦(市町村別・e-stat)'!I$9:I$187,'貼_小麦(市町村別・e-stat)'!$A127),NA())</f>
        <v>#N/A</v>
      </c>
      <c r="L448" t="e">
        <f>IFERROR(LARGE('貼_小麦(市町村別・e-stat)'!F$9:F$187,'貼_小麦(市町村別・e-stat)'!$A127),NA())</f>
        <v>#N/A</v>
      </c>
      <c r="M448" t="e">
        <f>IFERROR(LARGE('貼_小麦(市町村別・公表資料)'!BA$38:BA$216,'貼_小麦(市町村別・公表資料)'!$AG156),NA())</f>
        <v>#N/A</v>
      </c>
      <c r="N448" t="e">
        <f>IFERROR(LARGE('貼_小麦(市町村別・公表資料)'!BG$38:BG$216,'貼_小麦(市町村別・公表資料)'!$AG156),NA())</f>
        <v>#N/A</v>
      </c>
      <c r="O448" t="e">
        <f>IFERROR(LARGE('貼_小麦(市町村別・公表資料)'!BM$38:BM$216,'貼_小麦(市町村別・公表資料)'!$AG156),NA())</f>
        <v>#N/A</v>
      </c>
      <c r="P448" t="e">
        <f>IFERROR(LARGE('貼_小麦(市町村別・公表資料)'!BS$38:BS$216,'貼_小麦(市町村別・公表資料)'!$AG156),NA())</f>
        <v>#N/A</v>
      </c>
      <c r="Q448" t="e">
        <f>IFERROR(LARGE('貼_小麦(市町村別・公表資料)'!BY$38:BY$216,'貼_小麦(市町村別・公表資料)'!$AG156),NA())</f>
        <v>#N/A</v>
      </c>
      <c r="R448" t="e">
        <f>IFERROR(LARGE('貼_小麦(市町村別・公表資料)'!CE$38:CE$216,'貼_小麦(市町村別・公表資料)'!$AG156),NA())</f>
        <v>#N/A</v>
      </c>
      <c r="S448" t="e">
        <f>IFERROR(LARGE('貼_大豆(市町村別・e-stat)'!D$9:D$187,'貼_大豆(市町村別・e-stat)'!$A127),NA())</f>
        <v>#N/A</v>
      </c>
      <c r="T448" t="e">
        <f>IFERROR(LARGE('貼_大豆(市町村別・e-stat)'!H$9:H$187,'貼_大豆(市町村別・e-stat)'!$A127),NA())</f>
        <v>#N/A</v>
      </c>
      <c r="U448" t="e">
        <f>IFERROR(LARGE('貼_大豆(市町村別・e-stat)'!E$9:E$187,'貼_大豆(市町村別・e-stat)'!$A127),NA())</f>
        <v>#N/A</v>
      </c>
      <c r="V448" t="e">
        <f>IFERROR(LARGE('貼_てんさい(市町村別・e-stat)'!E$9:E$187,'貼_大豆(市町村別・e-stat)'!$A127),NA())</f>
        <v>#N/A</v>
      </c>
      <c r="W448" t="e">
        <f>IFERROR(LARGE('貼_てんさい(市町村別・e-stat)'!I$9:I$187,'貼_大豆(市町村別・e-stat)'!$A127),NA())</f>
        <v>#N/A</v>
      </c>
      <c r="X448" t="e">
        <f>IFERROR(LARGE('貼_てんさい(市町村別・e-stat)'!F$9:F$187,'貼_大豆(市町村別・e-stat)'!$A127),NA())</f>
        <v>#N/A</v>
      </c>
      <c r="Y448" t="e">
        <f>IFERROR(LARGE('貼_そば(市町村別・e-stat)'!E$9:E$187,'貼_そば(市町村別・e-stat)'!$A127),NA())</f>
        <v>#N/A</v>
      </c>
      <c r="Z448" t="e">
        <f>IFERROR(LARGE('貼_そば(市町村別・e-stat)'!I$9:I$187,'貼_そば(市町村別・e-stat)'!$A127),NA())</f>
        <v>#N/A</v>
      </c>
      <c r="AA448" t="e">
        <f>IFERROR(LARGE('貼_そば(市町村別・e-stat)'!F$9:F$187,'貼_そば(市町村別・e-stat)'!$A127),NA())</f>
        <v>#N/A</v>
      </c>
      <c r="AB448" t="e">
        <f>IFERROR(LARGE('貼_ばれいしょ(市町村別・公表資料)'!$N$16:$N$194,'貼_ばれいしょ(市町村別・公表資料)'!$L134),NA())</f>
        <v>#N/A</v>
      </c>
      <c r="AC448" t="e">
        <f>IFERROR(LARGE('貼_ばれいしょ(市町村別・公表資料)'!$T$16:$T$194,'貼_ばれいしょ(市町村別・公表資料)'!$L134),NA())</f>
        <v>#N/A</v>
      </c>
      <c r="AD448" t="e">
        <f>IFERROR(LARGE('貼_ばれいしょ(市町村別・公表資料)'!$Z$16:$Z$194,'貼_ばれいしょ(市町村別・公表資料)'!$L134),NA())</f>
        <v>#N/A</v>
      </c>
      <c r="AE448" t="e">
        <f>IFERROR(LARGE('貼_なたね(市町村別・e-stat)'!E$9:E$187,'貼_なたね(市町村別・e-stat)'!$A127),NA())</f>
        <v>#N/A</v>
      </c>
      <c r="AF448" t="e">
        <f>IFERROR(LARGE('貼_なたね(市町村別・e-stat)'!I$9:I$187,'貼_なたね(市町村別・e-stat)'!$A127),NA())</f>
        <v>#N/A</v>
      </c>
      <c r="AG448" t="e">
        <f>IFERROR(LARGE('貼_なたね(市町村別・e-stat)'!F$9:F$187,'貼_なたね(市町村別・e-stat)'!$A127),NA())</f>
        <v>#N/A</v>
      </c>
    </row>
    <row r="449" spans="3:33">
      <c r="C449">
        <v>120</v>
      </c>
      <c r="D449">
        <f>IFERROR(LARGE('貼_耕地面積(市町村別・e-stat)'!E$9:E$187,'貼_耕地面積(市町村別・e-stat)'!$A128),NA())</f>
        <v>2650</v>
      </c>
      <c r="E449">
        <f>IFERROR(LARGE('貼_耕地面積(市町村別・e-stat)'!F$9:F$187,'貼_耕地面積(市町村別・e-stat)'!$A128),NA())</f>
        <v>0</v>
      </c>
      <c r="F449">
        <f>IFERROR(LARGE('貼_耕地面積(市町村別・e-stat)'!H$9:H$187,'貼_耕地面積(市町村別・e-stat)'!$A128),NA())</f>
        <v>1170</v>
      </c>
      <c r="G449" t="e">
        <f>IFERROR(LARGE('貼_水稲(市町村別・e-stat)'!E$9:E$187,'貼_水稲(市町村別・e-stat)'!$A128),NA())</f>
        <v>#N/A</v>
      </c>
      <c r="H449" t="e">
        <f>IFERROR(LARGE('貼_水稲(市町村別・e-stat)'!G$9:G$187,'貼_水稲(市町村別・e-stat)'!$A128),NA())</f>
        <v>#N/A</v>
      </c>
      <c r="I449" t="e">
        <f>IFERROR(LARGE('貼_水稲(市町村別・e-stat)'!F$9:F$187,'貼_水稲(市町村別・e-stat)'!$A128),NA())</f>
        <v>#N/A</v>
      </c>
      <c r="J449" t="e">
        <f>IFERROR(LARGE('貼_小麦(市町村別・e-stat)'!E$9:E$187,'貼_小麦(市町村別・e-stat)'!$A128),NA())</f>
        <v>#N/A</v>
      </c>
      <c r="K449" t="e">
        <f>IFERROR(LARGE('貼_小麦(市町村別・e-stat)'!I$9:I$187,'貼_小麦(市町村別・e-stat)'!$A128),NA())</f>
        <v>#N/A</v>
      </c>
      <c r="L449" t="e">
        <f>IFERROR(LARGE('貼_小麦(市町村別・e-stat)'!F$9:F$187,'貼_小麦(市町村別・e-stat)'!$A128),NA())</f>
        <v>#N/A</v>
      </c>
      <c r="M449" t="e">
        <f>IFERROR(LARGE('貼_小麦(市町村別・公表資料)'!BA$38:BA$216,'貼_小麦(市町村別・公表資料)'!$AG157),NA())</f>
        <v>#N/A</v>
      </c>
      <c r="N449" t="e">
        <f>IFERROR(LARGE('貼_小麦(市町村別・公表資料)'!BG$38:BG$216,'貼_小麦(市町村別・公表資料)'!$AG157),NA())</f>
        <v>#N/A</v>
      </c>
      <c r="O449" t="e">
        <f>IFERROR(LARGE('貼_小麦(市町村別・公表資料)'!BM$38:BM$216,'貼_小麦(市町村別・公表資料)'!$AG157),NA())</f>
        <v>#N/A</v>
      </c>
      <c r="P449" t="e">
        <f>IFERROR(LARGE('貼_小麦(市町村別・公表資料)'!BS$38:BS$216,'貼_小麦(市町村別・公表資料)'!$AG157),NA())</f>
        <v>#N/A</v>
      </c>
      <c r="Q449" t="e">
        <f>IFERROR(LARGE('貼_小麦(市町村別・公表資料)'!BY$38:BY$216,'貼_小麦(市町村別・公表資料)'!$AG157),NA())</f>
        <v>#N/A</v>
      </c>
      <c r="R449" t="e">
        <f>IFERROR(LARGE('貼_小麦(市町村別・公表資料)'!CE$38:CE$216,'貼_小麦(市町村別・公表資料)'!$AG157),NA())</f>
        <v>#N/A</v>
      </c>
      <c r="S449" t="e">
        <f>IFERROR(LARGE('貼_大豆(市町村別・e-stat)'!D$9:D$187,'貼_大豆(市町村別・e-stat)'!$A128),NA())</f>
        <v>#N/A</v>
      </c>
      <c r="T449" t="e">
        <f>IFERROR(LARGE('貼_大豆(市町村別・e-stat)'!H$9:H$187,'貼_大豆(市町村別・e-stat)'!$A128),NA())</f>
        <v>#N/A</v>
      </c>
      <c r="U449" t="e">
        <f>IFERROR(LARGE('貼_大豆(市町村別・e-stat)'!E$9:E$187,'貼_大豆(市町村別・e-stat)'!$A128),NA())</f>
        <v>#N/A</v>
      </c>
      <c r="V449" t="e">
        <f>IFERROR(LARGE('貼_てんさい(市町村別・e-stat)'!E$9:E$187,'貼_大豆(市町村別・e-stat)'!$A128),NA())</f>
        <v>#N/A</v>
      </c>
      <c r="W449" t="e">
        <f>IFERROR(LARGE('貼_てんさい(市町村別・e-stat)'!I$9:I$187,'貼_大豆(市町村別・e-stat)'!$A128),NA())</f>
        <v>#N/A</v>
      </c>
      <c r="X449" t="e">
        <f>IFERROR(LARGE('貼_てんさい(市町村別・e-stat)'!F$9:F$187,'貼_大豆(市町村別・e-stat)'!$A128),NA())</f>
        <v>#N/A</v>
      </c>
      <c r="Y449" t="e">
        <f>IFERROR(LARGE('貼_そば(市町村別・e-stat)'!E$9:E$187,'貼_そば(市町村別・e-stat)'!$A128),NA())</f>
        <v>#N/A</v>
      </c>
      <c r="Z449" t="e">
        <f>IFERROR(LARGE('貼_そば(市町村別・e-stat)'!I$9:I$187,'貼_そば(市町村別・e-stat)'!$A128),NA())</f>
        <v>#N/A</v>
      </c>
      <c r="AA449" t="e">
        <f>IFERROR(LARGE('貼_そば(市町村別・e-stat)'!F$9:F$187,'貼_そば(市町村別・e-stat)'!$A128),NA())</f>
        <v>#N/A</v>
      </c>
      <c r="AB449" t="e">
        <f>IFERROR(LARGE('貼_ばれいしょ(市町村別・公表資料)'!$N$16:$N$194,'貼_ばれいしょ(市町村別・公表資料)'!$L135),NA())</f>
        <v>#N/A</v>
      </c>
      <c r="AC449" t="e">
        <f>IFERROR(LARGE('貼_ばれいしょ(市町村別・公表資料)'!$T$16:$T$194,'貼_ばれいしょ(市町村別・公表資料)'!$L135),NA())</f>
        <v>#N/A</v>
      </c>
      <c r="AD449" t="e">
        <f>IFERROR(LARGE('貼_ばれいしょ(市町村別・公表資料)'!$Z$16:$Z$194,'貼_ばれいしょ(市町村別・公表資料)'!$L135),NA())</f>
        <v>#N/A</v>
      </c>
      <c r="AE449" t="e">
        <f>IFERROR(LARGE('貼_なたね(市町村別・e-stat)'!E$9:E$187,'貼_なたね(市町村別・e-stat)'!$A128),NA())</f>
        <v>#N/A</v>
      </c>
      <c r="AF449" t="e">
        <f>IFERROR(LARGE('貼_なたね(市町村別・e-stat)'!I$9:I$187,'貼_なたね(市町村別・e-stat)'!$A128),NA())</f>
        <v>#N/A</v>
      </c>
      <c r="AG449" t="e">
        <f>IFERROR(LARGE('貼_なたね(市町村別・e-stat)'!F$9:F$187,'貼_なたね(市町村別・e-stat)'!$A128),NA())</f>
        <v>#N/A</v>
      </c>
    </row>
    <row r="450" spans="3:33">
      <c r="C450">
        <v>121</v>
      </c>
      <c r="D450">
        <f>IFERROR(LARGE('貼_耕地面積(市町村別・e-stat)'!E$9:E$187,'貼_耕地面積(市町村別・e-stat)'!$A129),NA())</f>
        <v>2610</v>
      </c>
      <c r="E450" t="e">
        <f>IFERROR(LARGE('貼_耕地面積(市町村別・e-stat)'!F$9:F$187,'貼_耕地面積(市町村別・e-stat)'!$A129),NA())</f>
        <v>#N/A</v>
      </c>
      <c r="F450">
        <f>IFERROR(LARGE('貼_耕地面積(市町村別・e-stat)'!H$9:H$187,'貼_耕地面積(市町村別・e-stat)'!$A129),NA())</f>
        <v>1050</v>
      </c>
      <c r="G450" t="e">
        <f>IFERROR(LARGE('貼_水稲(市町村別・e-stat)'!E$9:E$187,'貼_水稲(市町村別・e-stat)'!$A129),NA())</f>
        <v>#N/A</v>
      </c>
      <c r="H450" t="e">
        <f>IFERROR(LARGE('貼_水稲(市町村別・e-stat)'!G$9:G$187,'貼_水稲(市町村別・e-stat)'!$A129),NA())</f>
        <v>#N/A</v>
      </c>
      <c r="I450" t="e">
        <f>IFERROR(LARGE('貼_水稲(市町村別・e-stat)'!F$9:F$187,'貼_水稲(市町村別・e-stat)'!$A129),NA())</f>
        <v>#N/A</v>
      </c>
      <c r="J450" t="e">
        <f>IFERROR(LARGE('貼_小麦(市町村別・e-stat)'!E$9:E$187,'貼_小麦(市町村別・e-stat)'!$A129),NA())</f>
        <v>#N/A</v>
      </c>
      <c r="K450" t="e">
        <f>IFERROR(LARGE('貼_小麦(市町村別・e-stat)'!I$9:I$187,'貼_小麦(市町村別・e-stat)'!$A129),NA())</f>
        <v>#N/A</v>
      </c>
      <c r="L450" t="e">
        <f>IFERROR(LARGE('貼_小麦(市町村別・e-stat)'!F$9:F$187,'貼_小麦(市町村別・e-stat)'!$A129),NA())</f>
        <v>#N/A</v>
      </c>
      <c r="M450" t="e">
        <f>IFERROR(LARGE('貼_小麦(市町村別・公表資料)'!BA$38:BA$216,'貼_小麦(市町村別・公表資料)'!$AG158),NA())</f>
        <v>#N/A</v>
      </c>
      <c r="N450" t="e">
        <f>IFERROR(LARGE('貼_小麦(市町村別・公表資料)'!BG$38:BG$216,'貼_小麦(市町村別・公表資料)'!$AG158),NA())</f>
        <v>#N/A</v>
      </c>
      <c r="O450" t="e">
        <f>IFERROR(LARGE('貼_小麦(市町村別・公表資料)'!BM$38:BM$216,'貼_小麦(市町村別・公表資料)'!$AG158),NA())</f>
        <v>#N/A</v>
      </c>
      <c r="P450" t="e">
        <f>IFERROR(LARGE('貼_小麦(市町村別・公表資料)'!BS$38:BS$216,'貼_小麦(市町村別・公表資料)'!$AG158),NA())</f>
        <v>#N/A</v>
      </c>
      <c r="Q450" t="e">
        <f>IFERROR(LARGE('貼_小麦(市町村別・公表資料)'!BY$38:BY$216,'貼_小麦(市町村別・公表資料)'!$AG158),NA())</f>
        <v>#N/A</v>
      </c>
      <c r="R450" t="e">
        <f>IFERROR(LARGE('貼_小麦(市町村別・公表資料)'!CE$38:CE$216,'貼_小麦(市町村別・公表資料)'!$AG158),NA())</f>
        <v>#N/A</v>
      </c>
      <c r="S450" t="e">
        <f>IFERROR(LARGE('貼_大豆(市町村別・e-stat)'!D$9:D$187,'貼_大豆(市町村別・e-stat)'!$A129),NA())</f>
        <v>#N/A</v>
      </c>
      <c r="T450" t="e">
        <f>IFERROR(LARGE('貼_大豆(市町村別・e-stat)'!H$9:H$187,'貼_大豆(市町村別・e-stat)'!$A129),NA())</f>
        <v>#N/A</v>
      </c>
      <c r="U450" t="e">
        <f>IFERROR(LARGE('貼_大豆(市町村別・e-stat)'!E$9:E$187,'貼_大豆(市町村別・e-stat)'!$A129),NA())</f>
        <v>#N/A</v>
      </c>
      <c r="V450" t="e">
        <f>IFERROR(LARGE('貼_てんさい(市町村別・e-stat)'!E$9:E$187,'貼_大豆(市町村別・e-stat)'!$A129),NA())</f>
        <v>#N/A</v>
      </c>
      <c r="W450" t="e">
        <f>IFERROR(LARGE('貼_てんさい(市町村別・e-stat)'!I$9:I$187,'貼_大豆(市町村別・e-stat)'!$A129),NA())</f>
        <v>#N/A</v>
      </c>
      <c r="X450" t="e">
        <f>IFERROR(LARGE('貼_てんさい(市町村別・e-stat)'!F$9:F$187,'貼_大豆(市町村別・e-stat)'!$A129),NA())</f>
        <v>#N/A</v>
      </c>
      <c r="Y450" t="e">
        <f>IFERROR(LARGE('貼_そば(市町村別・e-stat)'!E$9:E$187,'貼_そば(市町村別・e-stat)'!$A129),NA())</f>
        <v>#N/A</v>
      </c>
      <c r="Z450" t="e">
        <f>IFERROR(LARGE('貼_そば(市町村別・e-stat)'!I$9:I$187,'貼_そば(市町村別・e-stat)'!$A129),NA())</f>
        <v>#N/A</v>
      </c>
      <c r="AA450" t="e">
        <f>IFERROR(LARGE('貼_そば(市町村別・e-stat)'!F$9:F$187,'貼_そば(市町村別・e-stat)'!$A129),NA())</f>
        <v>#N/A</v>
      </c>
      <c r="AB450" t="e">
        <f>IFERROR(LARGE('貼_ばれいしょ(市町村別・公表資料)'!$N$16:$N$194,'貼_ばれいしょ(市町村別・公表資料)'!$L136),NA())</f>
        <v>#N/A</v>
      </c>
      <c r="AC450" t="e">
        <f>IFERROR(LARGE('貼_ばれいしょ(市町村別・公表資料)'!$T$16:$T$194,'貼_ばれいしょ(市町村別・公表資料)'!$L136),NA())</f>
        <v>#N/A</v>
      </c>
      <c r="AD450" t="e">
        <f>IFERROR(LARGE('貼_ばれいしょ(市町村別・公表資料)'!$Z$16:$Z$194,'貼_ばれいしょ(市町村別・公表資料)'!$L136),NA())</f>
        <v>#N/A</v>
      </c>
      <c r="AE450" t="e">
        <f>IFERROR(LARGE('貼_なたね(市町村別・e-stat)'!E$9:E$187,'貼_なたね(市町村別・e-stat)'!$A129),NA())</f>
        <v>#N/A</v>
      </c>
      <c r="AF450" t="e">
        <f>IFERROR(LARGE('貼_なたね(市町村別・e-stat)'!I$9:I$187,'貼_なたね(市町村別・e-stat)'!$A129),NA())</f>
        <v>#N/A</v>
      </c>
      <c r="AG450" t="e">
        <f>IFERROR(LARGE('貼_なたね(市町村別・e-stat)'!F$9:F$187,'貼_なたね(市町村別・e-stat)'!$A129),NA())</f>
        <v>#N/A</v>
      </c>
    </row>
    <row r="451" spans="3:33">
      <c r="C451">
        <v>122</v>
      </c>
      <c r="D451">
        <f>IFERROR(LARGE('貼_耕地面積(市町村別・e-stat)'!E$9:E$187,'貼_耕地面積(市町村別・e-stat)'!$A130),NA())</f>
        <v>2560</v>
      </c>
      <c r="E451" t="e">
        <f>IFERROR(LARGE('貼_耕地面積(市町村別・e-stat)'!F$9:F$187,'貼_耕地面積(市町村別・e-stat)'!$A130),NA())</f>
        <v>#N/A</v>
      </c>
      <c r="F451">
        <f>IFERROR(LARGE('貼_耕地面積(市町村別・e-stat)'!H$9:H$187,'貼_耕地面積(市町村別・e-stat)'!$A130),NA())</f>
        <v>1030</v>
      </c>
      <c r="G451" t="e">
        <f>IFERROR(LARGE('貼_水稲(市町村別・e-stat)'!E$9:E$187,'貼_水稲(市町村別・e-stat)'!$A130),NA())</f>
        <v>#N/A</v>
      </c>
      <c r="H451" t="e">
        <f>IFERROR(LARGE('貼_水稲(市町村別・e-stat)'!G$9:G$187,'貼_水稲(市町村別・e-stat)'!$A130),NA())</f>
        <v>#N/A</v>
      </c>
      <c r="I451" t="e">
        <f>IFERROR(LARGE('貼_水稲(市町村別・e-stat)'!F$9:F$187,'貼_水稲(市町村別・e-stat)'!$A130),NA())</f>
        <v>#N/A</v>
      </c>
      <c r="J451" t="e">
        <f>IFERROR(LARGE('貼_小麦(市町村別・e-stat)'!E$9:E$187,'貼_小麦(市町村別・e-stat)'!$A130),NA())</f>
        <v>#N/A</v>
      </c>
      <c r="K451" t="e">
        <f>IFERROR(LARGE('貼_小麦(市町村別・e-stat)'!I$9:I$187,'貼_小麦(市町村別・e-stat)'!$A130),NA())</f>
        <v>#N/A</v>
      </c>
      <c r="L451" t="e">
        <f>IFERROR(LARGE('貼_小麦(市町村別・e-stat)'!F$9:F$187,'貼_小麦(市町村別・e-stat)'!$A130),NA())</f>
        <v>#N/A</v>
      </c>
      <c r="M451" t="e">
        <f>IFERROR(LARGE('貼_小麦(市町村別・公表資料)'!BA$38:BA$216,'貼_小麦(市町村別・公表資料)'!$AG159),NA())</f>
        <v>#N/A</v>
      </c>
      <c r="N451" t="e">
        <f>IFERROR(LARGE('貼_小麦(市町村別・公表資料)'!BG$38:BG$216,'貼_小麦(市町村別・公表資料)'!$AG159),NA())</f>
        <v>#N/A</v>
      </c>
      <c r="O451" t="e">
        <f>IFERROR(LARGE('貼_小麦(市町村別・公表資料)'!BM$38:BM$216,'貼_小麦(市町村別・公表資料)'!$AG159),NA())</f>
        <v>#N/A</v>
      </c>
      <c r="P451" t="e">
        <f>IFERROR(LARGE('貼_小麦(市町村別・公表資料)'!BS$38:BS$216,'貼_小麦(市町村別・公表資料)'!$AG159),NA())</f>
        <v>#N/A</v>
      </c>
      <c r="Q451" t="e">
        <f>IFERROR(LARGE('貼_小麦(市町村別・公表資料)'!BY$38:BY$216,'貼_小麦(市町村別・公表資料)'!$AG159),NA())</f>
        <v>#N/A</v>
      </c>
      <c r="R451" t="e">
        <f>IFERROR(LARGE('貼_小麦(市町村別・公表資料)'!CE$38:CE$216,'貼_小麦(市町村別・公表資料)'!$AG159),NA())</f>
        <v>#N/A</v>
      </c>
      <c r="S451" t="e">
        <f>IFERROR(LARGE('貼_大豆(市町村別・e-stat)'!D$9:D$187,'貼_大豆(市町村別・e-stat)'!$A130),NA())</f>
        <v>#N/A</v>
      </c>
      <c r="T451" t="e">
        <f>IFERROR(LARGE('貼_大豆(市町村別・e-stat)'!H$9:H$187,'貼_大豆(市町村別・e-stat)'!$A130),NA())</f>
        <v>#N/A</v>
      </c>
      <c r="U451" t="e">
        <f>IFERROR(LARGE('貼_大豆(市町村別・e-stat)'!E$9:E$187,'貼_大豆(市町村別・e-stat)'!$A130),NA())</f>
        <v>#N/A</v>
      </c>
      <c r="V451" t="e">
        <f>IFERROR(LARGE('貼_てんさい(市町村別・e-stat)'!E$9:E$187,'貼_大豆(市町村別・e-stat)'!$A130),NA())</f>
        <v>#N/A</v>
      </c>
      <c r="W451" t="e">
        <f>IFERROR(LARGE('貼_てんさい(市町村別・e-stat)'!I$9:I$187,'貼_大豆(市町村別・e-stat)'!$A130),NA())</f>
        <v>#N/A</v>
      </c>
      <c r="X451" t="e">
        <f>IFERROR(LARGE('貼_てんさい(市町村別・e-stat)'!F$9:F$187,'貼_大豆(市町村別・e-stat)'!$A130),NA())</f>
        <v>#N/A</v>
      </c>
      <c r="Y451" t="e">
        <f>IFERROR(LARGE('貼_そば(市町村別・e-stat)'!E$9:E$187,'貼_そば(市町村別・e-stat)'!$A130),NA())</f>
        <v>#N/A</v>
      </c>
      <c r="Z451" t="e">
        <f>IFERROR(LARGE('貼_そば(市町村別・e-stat)'!I$9:I$187,'貼_そば(市町村別・e-stat)'!$A130),NA())</f>
        <v>#N/A</v>
      </c>
      <c r="AA451" t="e">
        <f>IFERROR(LARGE('貼_そば(市町村別・e-stat)'!F$9:F$187,'貼_そば(市町村別・e-stat)'!$A130),NA())</f>
        <v>#N/A</v>
      </c>
      <c r="AB451" t="e">
        <f>IFERROR(LARGE('貼_ばれいしょ(市町村別・公表資料)'!$N$16:$N$194,'貼_ばれいしょ(市町村別・公表資料)'!$L137),NA())</f>
        <v>#N/A</v>
      </c>
      <c r="AC451" t="e">
        <f>IFERROR(LARGE('貼_ばれいしょ(市町村別・公表資料)'!$T$16:$T$194,'貼_ばれいしょ(市町村別・公表資料)'!$L137),NA())</f>
        <v>#N/A</v>
      </c>
      <c r="AD451" t="e">
        <f>IFERROR(LARGE('貼_ばれいしょ(市町村別・公表資料)'!$Z$16:$Z$194,'貼_ばれいしょ(市町村別・公表資料)'!$L137),NA())</f>
        <v>#N/A</v>
      </c>
      <c r="AE451" t="e">
        <f>IFERROR(LARGE('貼_なたね(市町村別・e-stat)'!E$9:E$187,'貼_なたね(市町村別・e-stat)'!$A130),NA())</f>
        <v>#N/A</v>
      </c>
      <c r="AF451" t="e">
        <f>IFERROR(LARGE('貼_なたね(市町村別・e-stat)'!I$9:I$187,'貼_なたね(市町村別・e-stat)'!$A130),NA())</f>
        <v>#N/A</v>
      </c>
      <c r="AG451" t="e">
        <f>IFERROR(LARGE('貼_なたね(市町村別・e-stat)'!F$9:F$187,'貼_なたね(市町村別・e-stat)'!$A130),NA())</f>
        <v>#N/A</v>
      </c>
    </row>
    <row r="452" spans="3:33">
      <c r="C452">
        <v>123</v>
      </c>
      <c r="D452">
        <f>IFERROR(LARGE('貼_耕地面積(市町村別・e-stat)'!E$9:E$187,'貼_耕地面積(市町村別・e-stat)'!$A131),NA())</f>
        <v>2540</v>
      </c>
      <c r="E452" t="e">
        <f>IFERROR(LARGE('貼_耕地面積(市町村別・e-stat)'!F$9:F$187,'貼_耕地面積(市町村別・e-stat)'!$A131),NA())</f>
        <v>#N/A</v>
      </c>
      <c r="F452">
        <f>IFERROR(LARGE('貼_耕地面積(市町村別・e-stat)'!H$9:H$187,'貼_耕地面積(市町村別・e-stat)'!$A131),NA())</f>
        <v>1020</v>
      </c>
      <c r="G452" t="e">
        <f>IFERROR(LARGE('貼_水稲(市町村別・e-stat)'!E$9:E$187,'貼_水稲(市町村別・e-stat)'!$A131),NA())</f>
        <v>#N/A</v>
      </c>
      <c r="H452" t="e">
        <f>IFERROR(LARGE('貼_水稲(市町村別・e-stat)'!G$9:G$187,'貼_水稲(市町村別・e-stat)'!$A131),NA())</f>
        <v>#N/A</v>
      </c>
      <c r="I452" t="e">
        <f>IFERROR(LARGE('貼_水稲(市町村別・e-stat)'!F$9:F$187,'貼_水稲(市町村別・e-stat)'!$A131),NA())</f>
        <v>#N/A</v>
      </c>
      <c r="J452" t="e">
        <f>IFERROR(LARGE('貼_小麦(市町村別・e-stat)'!E$9:E$187,'貼_小麦(市町村別・e-stat)'!$A131),NA())</f>
        <v>#N/A</v>
      </c>
      <c r="K452" t="e">
        <f>IFERROR(LARGE('貼_小麦(市町村別・e-stat)'!I$9:I$187,'貼_小麦(市町村別・e-stat)'!$A131),NA())</f>
        <v>#N/A</v>
      </c>
      <c r="L452" t="e">
        <f>IFERROR(LARGE('貼_小麦(市町村別・e-stat)'!F$9:F$187,'貼_小麦(市町村別・e-stat)'!$A131),NA())</f>
        <v>#N/A</v>
      </c>
      <c r="M452" t="e">
        <f>IFERROR(LARGE('貼_小麦(市町村別・公表資料)'!BA$38:BA$216,'貼_小麦(市町村別・公表資料)'!$AG160),NA())</f>
        <v>#N/A</v>
      </c>
      <c r="N452" t="e">
        <f>IFERROR(LARGE('貼_小麦(市町村別・公表資料)'!BG$38:BG$216,'貼_小麦(市町村別・公表資料)'!$AG160),NA())</f>
        <v>#N/A</v>
      </c>
      <c r="O452" t="e">
        <f>IFERROR(LARGE('貼_小麦(市町村別・公表資料)'!BM$38:BM$216,'貼_小麦(市町村別・公表資料)'!$AG160),NA())</f>
        <v>#N/A</v>
      </c>
      <c r="P452" t="e">
        <f>IFERROR(LARGE('貼_小麦(市町村別・公表資料)'!BS$38:BS$216,'貼_小麦(市町村別・公表資料)'!$AG160),NA())</f>
        <v>#N/A</v>
      </c>
      <c r="Q452" t="e">
        <f>IFERROR(LARGE('貼_小麦(市町村別・公表資料)'!BY$38:BY$216,'貼_小麦(市町村別・公表資料)'!$AG160),NA())</f>
        <v>#N/A</v>
      </c>
      <c r="R452" t="e">
        <f>IFERROR(LARGE('貼_小麦(市町村別・公表資料)'!CE$38:CE$216,'貼_小麦(市町村別・公表資料)'!$AG160),NA())</f>
        <v>#N/A</v>
      </c>
      <c r="S452" t="e">
        <f>IFERROR(LARGE('貼_大豆(市町村別・e-stat)'!D$9:D$187,'貼_大豆(市町村別・e-stat)'!$A131),NA())</f>
        <v>#N/A</v>
      </c>
      <c r="T452" t="e">
        <f>IFERROR(LARGE('貼_大豆(市町村別・e-stat)'!H$9:H$187,'貼_大豆(市町村別・e-stat)'!$A131),NA())</f>
        <v>#N/A</v>
      </c>
      <c r="U452" t="e">
        <f>IFERROR(LARGE('貼_大豆(市町村別・e-stat)'!E$9:E$187,'貼_大豆(市町村別・e-stat)'!$A131),NA())</f>
        <v>#N/A</v>
      </c>
      <c r="V452" t="e">
        <f>IFERROR(LARGE('貼_てんさい(市町村別・e-stat)'!E$9:E$187,'貼_大豆(市町村別・e-stat)'!$A131),NA())</f>
        <v>#N/A</v>
      </c>
      <c r="W452" t="e">
        <f>IFERROR(LARGE('貼_てんさい(市町村別・e-stat)'!I$9:I$187,'貼_大豆(市町村別・e-stat)'!$A131),NA())</f>
        <v>#N/A</v>
      </c>
      <c r="X452" t="e">
        <f>IFERROR(LARGE('貼_てんさい(市町村別・e-stat)'!F$9:F$187,'貼_大豆(市町村別・e-stat)'!$A131),NA())</f>
        <v>#N/A</v>
      </c>
      <c r="Y452" t="e">
        <f>IFERROR(LARGE('貼_そば(市町村別・e-stat)'!E$9:E$187,'貼_そば(市町村別・e-stat)'!$A131),NA())</f>
        <v>#N/A</v>
      </c>
      <c r="Z452" t="e">
        <f>IFERROR(LARGE('貼_そば(市町村別・e-stat)'!I$9:I$187,'貼_そば(市町村別・e-stat)'!$A131),NA())</f>
        <v>#N/A</v>
      </c>
      <c r="AA452" t="e">
        <f>IFERROR(LARGE('貼_そば(市町村別・e-stat)'!F$9:F$187,'貼_そば(市町村別・e-stat)'!$A131),NA())</f>
        <v>#N/A</v>
      </c>
      <c r="AB452" t="e">
        <f>IFERROR(LARGE('貼_ばれいしょ(市町村別・公表資料)'!$N$16:$N$194,'貼_ばれいしょ(市町村別・公表資料)'!$L138),NA())</f>
        <v>#N/A</v>
      </c>
      <c r="AC452" t="e">
        <f>IFERROR(LARGE('貼_ばれいしょ(市町村別・公表資料)'!$T$16:$T$194,'貼_ばれいしょ(市町村別・公表資料)'!$L138),NA())</f>
        <v>#N/A</v>
      </c>
      <c r="AD452" t="e">
        <f>IFERROR(LARGE('貼_ばれいしょ(市町村別・公表資料)'!$Z$16:$Z$194,'貼_ばれいしょ(市町村別・公表資料)'!$L138),NA())</f>
        <v>#N/A</v>
      </c>
      <c r="AE452" t="e">
        <f>IFERROR(LARGE('貼_なたね(市町村別・e-stat)'!E$9:E$187,'貼_なたね(市町村別・e-stat)'!$A131),NA())</f>
        <v>#N/A</v>
      </c>
      <c r="AF452" t="e">
        <f>IFERROR(LARGE('貼_なたね(市町村別・e-stat)'!I$9:I$187,'貼_なたね(市町村別・e-stat)'!$A131),NA())</f>
        <v>#N/A</v>
      </c>
      <c r="AG452" t="e">
        <f>IFERROR(LARGE('貼_なたね(市町村別・e-stat)'!F$9:F$187,'貼_なたね(市町村別・e-stat)'!$A131),NA())</f>
        <v>#N/A</v>
      </c>
    </row>
    <row r="453" spans="3:33">
      <c r="C453">
        <v>124</v>
      </c>
      <c r="D453">
        <f>IFERROR(LARGE('貼_耕地面積(市町村別・e-stat)'!E$9:E$187,'貼_耕地面積(市町村別・e-stat)'!$A132),NA())</f>
        <v>2490</v>
      </c>
      <c r="E453" t="e">
        <f>IFERROR(LARGE('貼_耕地面積(市町村別・e-stat)'!F$9:F$187,'貼_耕地面積(市町村別・e-stat)'!$A132),NA())</f>
        <v>#N/A</v>
      </c>
      <c r="F453">
        <f>IFERROR(LARGE('貼_耕地面積(市町村別・e-stat)'!H$9:H$187,'貼_耕地面積(市町村別・e-stat)'!$A132),NA())</f>
        <v>1010</v>
      </c>
      <c r="G453" t="e">
        <f>IFERROR(LARGE('貼_水稲(市町村別・e-stat)'!E$9:E$187,'貼_水稲(市町村別・e-stat)'!$A132),NA())</f>
        <v>#N/A</v>
      </c>
      <c r="H453" t="e">
        <f>IFERROR(LARGE('貼_水稲(市町村別・e-stat)'!G$9:G$187,'貼_水稲(市町村別・e-stat)'!$A132),NA())</f>
        <v>#N/A</v>
      </c>
      <c r="I453" t="e">
        <f>IFERROR(LARGE('貼_水稲(市町村別・e-stat)'!F$9:F$187,'貼_水稲(市町村別・e-stat)'!$A132),NA())</f>
        <v>#N/A</v>
      </c>
      <c r="J453" t="e">
        <f>IFERROR(LARGE('貼_小麦(市町村別・e-stat)'!E$9:E$187,'貼_小麦(市町村別・e-stat)'!$A132),NA())</f>
        <v>#N/A</v>
      </c>
      <c r="K453" t="e">
        <f>IFERROR(LARGE('貼_小麦(市町村別・e-stat)'!I$9:I$187,'貼_小麦(市町村別・e-stat)'!$A132),NA())</f>
        <v>#N/A</v>
      </c>
      <c r="L453" t="e">
        <f>IFERROR(LARGE('貼_小麦(市町村別・e-stat)'!F$9:F$187,'貼_小麦(市町村別・e-stat)'!$A132),NA())</f>
        <v>#N/A</v>
      </c>
      <c r="M453" t="e">
        <f>IFERROR(LARGE('貼_小麦(市町村別・公表資料)'!BA$38:BA$216,'貼_小麦(市町村別・公表資料)'!$AG161),NA())</f>
        <v>#N/A</v>
      </c>
      <c r="N453" t="e">
        <f>IFERROR(LARGE('貼_小麦(市町村別・公表資料)'!BG$38:BG$216,'貼_小麦(市町村別・公表資料)'!$AG161),NA())</f>
        <v>#N/A</v>
      </c>
      <c r="O453" t="e">
        <f>IFERROR(LARGE('貼_小麦(市町村別・公表資料)'!BM$38:BM$216,'貼_小麦(市町村別・公表資料)'!$AG161),NA())</f>
        <v>#N/A</v>
      </c>
      <c r="P453" t="e">
        <f>IFERROR(LARGE('貼_小麦(市町村別・公表資料)'!BS$38:BS$216,'貼_小麦(市町村別・公表資料)'!$AG161),NA())</f>
        <v>#N/A</v>
      </c>
      <c r="Q453" t="e">
        <f>IFERROR(LARGE('貼_小麦(市町村別・公表資料)'!BY$38:BY$216,'貼_小麦(市町村別・公表資料)'!$AG161),NA())</f>
        <v>#N/A</v>
      </c>
      <c r="R453" t="e">
        <f>IFERROR(LARGE('貼_小麦(市町村別・公表資料)'!CE$38:CE$216,'貼_小麦(市町村別・公表資料)'!$AG161),NA())</f>
        <v>#N/A</v>
      </c>
      <c r="S453" t="e">
        <f>IFERROR(LARGE('貼_大豆(市町村別・e-stat)'!D$9:D$187,'貼_大豆(市町村別・e-stat)'!$A132),NA())</f>
        <v>#N/A</v>
      </c>
      <c r="T453" t="e">
        <f>IFERROR(LARGE('貼_大豆(市町村別・e-stat)'!H$9:H$187,'貼_大豆(市町村別・e-stat)'!$A132),NA())</f>
        <v>#N/A</v>
      </c>
      <c r="U453" t="e">
        <f>IFERROR(LARGE('貼_大豆(市町村別・e-stat)'!E$9:E$187,'貼_大豆(市町村別・e-stat)'!$A132),NA())</f>
        <v>#N/A</v>
      </c>
      <c r="V453" t="e">
        <f>IFERROR(LARGE('貼_てんさい(市町村別・e-stat)'!E$9:E$187,'貼_大豆(市町村別・e-stat)'!$A132),NA())</f>
        <v>#N/A</v>
      </c>
      <c r="W453" t="e">
        <f>IFERROR(LARGE('貼_てんさい(市町村別・e-stat)'!I$9:I$187,'貼_大豆(市町村別・e-stat)'!$A132),NA())</f>
        <v>#N/A</v>
      </c>
      <c r="X453" t="e">
        <f>IFERROR(LARGE('貼_てんさい(市町村別・e-stat)'!F$9:F$187,'貼_大豆(市町村別・e-stat)'!$A132),NA())</f>
        <v>#N/A</v>
      </c>
      <c r="Y453" t="e">
        <f>IFERROR(LARGE('貼_そば(市町村別・e-stat)'!E$9:E$187,'貼_そば(市町村別・e-stat)'!$A132),NA())</f>
        <v>#N/A</v>
      </c>
      <c r="Z453" t="e">
        <f>IFERROR(LARGE('貼_そば(市町村別・e-stat)'!I$9:I$187,'貼_そば(市町村別・e-stat)'!$A132),NA())</f>
        <v>#N/A</v>
      </c>
      <c r="AA453" t="e">
        <f>IFERROR(LARGE('貼_そば(市町村別・e-stat)'!F$9:F$187,'貼_そば(市町村別・e-stat)'!$A132),NA())</f>
        <v>#N/A</v>
      </c>
      <c r="AB453" t="e">
        <f>IFERROR(LARGE('貼_ばれいしょ(市町村別・公表資料)'!$N$16:$N$194,'貼_ばれいしょ(市町村別・公表資料)'!$L139),NA())</f>
        <v>#N/A</v>
      </c>
      <c r="AC453" t="e">
        <f>IFERROR(LARGE('貼_ばれいしょ(市町村別・公表資料)'!$T$16:$T$194,'貼_ばれいしょ(市町村別・公表資料)'!$L139),NA())</f>
        <v>#N/A</v>
      </c>
      <c r="AD453" t="e">
        <f>IFERROR(LARGE('貼_ばれいしょ(市町村別・公表資料)'!$Z$16:$Z$194,'貼_ばれいしょ(市町村別・公表資料)'!$L139),NA())</f>
        <v>#N/A</v>
      </c>
      <c r="AE453" t="e">
        <f>IFERROR(LARGE('貼_なたね(市町村別・e-stat)'!E$9:E$187,'貼_なたね(市町村別・e-stat)'!$A132),NA())</f>
        <v>#N/A</v>
      </c>
      <c r="AF453" t="e">
        <f>IFERROR(LARGE('貼_なたね(市町村別・e-stat)'!I$9:I$187,'貼_なたね(市町村別・e-stat)'!$A132),NA())</f>
        <v>#N/A</v>
      </c>
      <c r="AG453" t="e">
        <f>IFERROR(LARGE('貼_なたね(市町村別・e-stat)'!F$9:F$187,'貼_なたね(市町村別・e-stat)'!$A132),NA())</f>
        <v>#N/A</v>
      </c>
    </row>
    <row r="454" spans="3:33">
      <c r="C454">
        <v>125</v>
      </c>
      <c r="D454">
        <f>IFERROR(LARGE('貼_耕地面積(市町村別・e-stat)'!E$9:E$187,'貼_耕地面積(市町村別・e-stat)'!$A133),NA())</f>
        <v>2480</v>
      </c>
      <c r="E454" t="e">
        <f>IFERROR(LARGE('貼_耕地面積(市町村別・e-stat)'!F$9:F$187,'貼_耕地面積(市町村別・e-stat)'!$A133),NA())</f>
        <v>#N/A</v>
      </c>
      <c r="F454">
        <f>IFERROR(LARGE('貼_耕地面積(市町村別・e-stat)'!H$9:H$187,'貼_耕地面積(市町村別・e-stat)'!$A133),NA())</f>
        <v>991</v>
      </c>
      <c r="G454" t="e">
        <f>IFERROR(LARGE('貼_水稲(市町村別・e-stat)'!E$9:E$187,'貼_水稲(市町村別・e-stat)'!$A133),NA())</f>
        <v>#N/A</v>
      </c>
      <c r="H454" t="e">
        <f>IFERROR(LARGE('貼_水稲(市町村別・e-stat)'!G$9:G$187,'貼_水稲(市町村別・e-stat)'!$A133),NA())</f>
        <v>#N/A</v>
      </c>
      <c r="I454" t="e">
        <f>IFERROR(LARGE('貼_水稲(市町村別・e-stat)'!F$9:F$187,'貼_水稲(市町村別・e-stat)'!$A133),NA())</f>
        <v>#N/A</v>
      </c>
      <c r="J454" t="e">
        <f>IFERROR(LARGE('貼_小麦(市町村別・e-stat)'!E$9:E$187,'貼_小麦(市町村別・e-stat)'!$A133),NA())</f>
        <v>#N/A</v>
      </c>
      <c r="K454" t="e">
        <f>IFERROR(LARGE('貼_小麦(市町村別・e-stat)'!I$9:I$187,'貼_小麦(市町村別・e-stat)'!$A133),NA())</f>
        <v>#N/A</v>
      </c>
      <c r="L454" t="e">
        <f>IFERROR(LARGE('貼_小麦(市町村別・e-stat)'!F$9:F$187,'貼_小麦(市町村別・e-stat)'!$A133),NA())</f>
        <v>#N/A</v>
      </c>
      <c r="M454" t="e">
        <f>IFERROR(LARGE('貼_小麦(市町村別・公表資料)'!BA$38:BA$216,'貼_小麦(市町村別・公表資料)'!$AG162),NA())</f>
        <v>#N/A</v>
      </c>
      <c r="N454" t="e">
        <f>IFERROR(LARGE('貼_小麦(市町村別・公表資料)'!BG$38:BG$216,'貼_小麦(市町村別・公表資料)'!$AG162),NA())</f>
        <v>#N/A</v>
      </c>
      <c r="O454" t="e">
        <f>IFERROR(LARGE('貼_小麦(市町村別・公表資料)'!BM$38:BM$216,'貼_小麦(市町村別・公表資料)'!$AG162),NA())</f>
        <v>#N/A</v>
      </c>
      <c r="P454" t="e">
        <f>IFERROR(LARGE('貼_小麦(市町村別・公表資料)'!BS$38:BS$216,'貼_小麦(市町村別・公表資料)'!$AG162),NA())</f>
        <v>#N/A</v>
      </c>
      <c r="Q454" t="e">
        <f>IFERROR(LARGE('貼_小麦(市町村別・公表資料)'!BY$38:BY$216,'貼_小麦(市町村別・公表資料)'!$AG162),NA())</f>
        <v>#N/A</v>
      </c>
      <c r="R454" t="e">
        <f>IFERROR(LARGE('貼_小麦(市町村別・公表資料)'!CE$38:CE$216,'貼_小麦(市町村別・公表資料)'!$AG162),NA())</f>
        <v>#N/A</v>
      </c>
      <c r="S454" t="e">
        <f>IFERROR(LARGE('貼_大豆(市町村別・e-stat)'!D$9:D$187,'貼_大豆(市町村別・e-stat)'!$A133),NA())</f>
        <v>#N/A</v>
      </c>
      <c r="T454" t="e">
        <f>IFERROR(LARGE('貼_大豆(市町村別・e-stat)'!H$9:H$187,'貼_大豆(市町村別・e-stat)'!$A133),NA())</f>
        <v>#N/A</v>
      </c>
      <c r="U454" t="e">
        <f>IFERROR(LARGE('貼_大豆(市町村別・e-stat)'!E$9:E$187,'貼_大豆(市町村別・e-stat)'!$A133),NA())</f>
        <v>#N/A</v>
      </c>
      <c r="V454" t="e">
        <f>IFERROR(LARGE('貼_てんさい(市町村別・e-stat)'!E$9:E$187,'貼_大豆(市町村別・e-stat)'!$A133),NA())</f>
        <v>#N/A</v>
      </c>
      <c r="W454" t="e">
        <f>IFERROR(LARGE('貼_てんさい(市町村別・e-stat)'!I$9:I$187,'貼_大豆(市町村別・e-stat)'!$A133),NA())</f>
        <v>#N/A</v>
      </c>
      <c r="X454" t="e">
        <f>IFERROR(LARGE('貼_てんさい(市町村別・e-stat)'!F$9:F$187,'貼_大豆(市町村別・e-stat)'!$A133),NA())</f>
        <v>#N/A</v>
      </c>
      <c r="Y454" t="e">
        <f>IFERROR(LARGE('貼_そば(市町村別・e-stat)'!E$9:E$187,'貼_そば(市町村別・e-stat)'!$A133),NA())</f>
        <v>#N/A</v>
      </c>
      <c r="Z454" t="e">
        <f>IFERROR(LARGE('貼_そば(市町村別・e-stat)'!I$9:I$187,'貼_そば(市町村別・e-stat)'!$A133),NA())</f>
        <v>#N/A</v>
      </c>
      <c r="AA454" t="e">
        <f>IFERROR(LARGE('貼_そば(市町村別・e-stat)'!F$9:F$187,'貼_そば(市町村別・e-stat)'!$A133),NA())</f>
        <v>#N/A</v>
      </c>
      <c r="AB454" t="e">
        <f>IFERROR(LARGE('貼_ばれいしょ(市町村別・公表資料)'!$N$16:$N$194,'貼_ばれいしょ(市町村別・公表資料)'!$L140),NA())</f>
        <v>#N/A</v>
      </c>
      <c r="AC454" t="e">
        <f>IFERROR(LARGE('貼_ばれいしょ(市町村別・公表資料)'!$T$16:$T$194,'貼_ばれいしょ(市町村別・公表資料)'!$L140),NA())</f>
        <v>#N/A</v>
      </c>
      <c r="AD454" t="e">
        <f>IFERROR(LARGE('貼_ばれいしょ(市町村別・公表資料)'!$Z$16:$Z$194,'貼_ばれいしょ(市町村別・公表資料)'!$L140),NA())</f>
        <v>#N/A</v>
      </c>
      <c r="AE454" t="e">
        <f>IFERROR(LARGE('貼_なたね(市町村別・e-stat)'!E$9:E$187,'貼_なたね(市町村別・e-stat)'!$A133),NA())</f>
        <v>#N/A</v>
      </c>
      <c r="AF454" t="e">
        <f>IFERROR(LARGE('貼_なたね(市町村別・e-stat)'!I$9:I$187,'貼_なたね(市町村別・e-stat)'!$A133),NA())</f>
        <v>#N/A</v>
      </c>
      <c r="AG454" t="e">
        <f>IFERROR(LARGE('貼_なたね(市町村別・e-stat)'!F$9:F$187,'貼_なたね(市町村別・e-stat)'!$A133),NA())</f>
        <v>#N/A</v>
      </c>
    </row>
    <row r="455" spans="3:33">
      <c r="C455">
        <v>126</v>
      </c>
      <c r="D455">
        <f>IFERROR(LARGE('貼_耕地面積(市町村別・e-stat)'!E$9:E$187,'貼_耕地面積(市町村別・e-stat)'!$A134),NA())</f>
        <v>2390</v>
      </c>
      <c r="E455" t="e">
        <f>IFERROR(LARGE('貼_耕地面積(市町村別・e-stat)'!F$9:F$187,'貼_耕地面積(市町村別・e-stat)'!$A134),NA())</f>
        <v>#N/A</v>
      </c>
      <c r="F455">
        <f>IFERROR(LARGE('貼_耕地面積(市町村別・e-stat)'!H$9:H$187,'貼_耕地面積(市町村別・e-stat)'!$A134),NA())</f>
        <v>933</v>
      </c>
      <c r="G455" t="e">
        <f>IFERROR(LARGE('貼_水稲(市町村別・e-stat)'!E$9:E$187,'貼_水稲(市町村別・e-stat)'!$A134),NA())</f>
        <v>#N/A</v>
      </c>
      <c r="H455" t="e">
        <f>IFERROR(LARGE('貼_水稲(市町村別・e-stat)'!G$9:G$187,'貼_水稲(市町村別・e-stat)'!$A134),NA())</f>
        <v>#N/A</v>
      </c>
      <c r="I455" t="e">
        <f>IFERROR(LARGE('貼_水稲(市町村別・e-stat)'!F$9:F$187,'貼_水稲(市町村別・e-stat)'!$A134),NA())</f>
        <v>#N/A</v>
      </c>
      <c r="J455" t="e">
        <f>IFERROR(LARGE('貼_小麦(市町村別・e-stat)'!E$9:E$187,'貼_小麦(市町村別・e-stat)'!$A134),NA())</f>
        <v>#N/A</v>
      </c>
      <c r="K455" t="e">
        <f>IFERROR(LARGE('貼_小麦(市町村別・e-stat)'!I$9:I$187,'貼_小麦(市町村別・e-stat)'!$A134),NA())</f>
        <v>#N/A</v>
      </c>
      <c r="L455" t="e">
        <f>IFERROR(LARGE('貼_小麦(市町村別・e-stat)'!F$9:F$187,'貼_小麦(市町村別・e-stat)'!$A134),NA())</f>
        <v>#N/A</v>
      </c>
      <c r="M455" t="e">
        <f>IFERROR(LARGE('貼_小麦(市町村別・公表資料)'!BA$38:BA$216,'貼_小麦(市町村別・公表資料)'!$AG163),NA())</f>
        <v>#N/A</v>
      </c>
      <c r="N455" t="e">
        <f>IFERROR(LARGE('貼_小麦(市町村別・公表資料)'!BG$38:BG$216,'貼_小麦(市町村別・公表資料)'!$AG163),NA())</f>
        <v>#N/A</v>
      </c>
      <c r="O455" t="e">
        <f>IFERROR(LARGE('貼_小麦(市町村別・公表資料)'!BM$38:BM$216,'貼_小麦(市町村別・公表資料)'!$AG163),NA())</f>
        <v>#N/A</v>
      </c>
      <c r="P455" t="e">
        <f>IFERROR(LARGE('貼_小麦(市町村別・公表資料)'!BS$38:BS$216,'貼_小麦(市町村別・公表資料)'!$AG163),NA())</f>
        <v>#N/A</v>
      </c>
      <c r="Q455" t="e">
        <f>IFERROR(LARGE('貼_小麦(市町村別・公表資料)'!BY$38:BY$216,'貼_小麦(市町村別・公表資料)'!$AG163),NA())</f>
        <v>#N/A</v>
      </c>
      <c r="R455" t="e">
        <f>IFERROR(LARGE('貼_小麦(市町村別・公表資料)'!CE$38:CE$216,'貼_小麦(市町村別・公表資料)'!$AG163),NA())</f>
        <v>#N/A</v>
      </c>
      <c r="S455" t="e">
        <f>IFERROR(LARGE('貼_大豆(市町村別・e-stat)'!D$9:D$187,'貼_大豆(市町村別・e-stat)'!$A134),NA())</f>
        <v>#N/A</v>
      </c>
      <c r="T455" t="e">
        <f>IFERROR(LARGE('貼_大豆(市町村別・e-stat)'!H$9:H$187,'貼_大豆(市町村別・e-stat)'!$A134),NA())</f>
        <v>#N/A</v>
      </c>
      <c r="U455" t="e">
        <f>IFERROR(LARGE('貼_大豆(市町村別・e-stat)'!E$9:E$187,'貼_大豆(市町村別・e-stat)'!$A134),NA())</f>
        <v>#N/A</v>
      </c>
      <c r="V455" t="e">
        <f>IFERROR(LARGE('貼_てんさい(市町村別・e-stat)'!E$9:E$187,'貼_大豆(市町村別・e-stat)'!$A134),NA())</f>
        <v>#N/A</v>
      </c>
      <c r="W455" t="e">
        <f>IFERROR(LARGE('貼_てんさい(市町村別・e-stat)'!I$9:I$187,'貼_大豆(市町村別・e-stat)'!$A134),NA())</f>
        <v>#N/A</v>
      </c>
      <c r="X455" t="e">
        <f>IFERROR(LARGE('貼_てんさい(市町村別・e-stat)'!F$9:F$187,'貼_大豆(市町村別・e-stat)'!$A134),NA())</f>
        <v>#N/A</v>
      </c>
      <c r="Y455" t="e">
        <f>IFERROR(LARGE('貼_そば(市町村別・e-stat)'!E$9:E$187,'貼_そば(市町村別・e-stat)'!$A134),NA())</f>
        <v>#N/A</v>
      </c>
      <c r="Z455" t="e">
        <f>IFERROR(LARGE('貼_そば(市町村別・e-stat)'!I$9:I$187,'貼_そば(市町村別・e-stat)'!$A134),NA())</f>
        <v>#N/A</v>
      </c>
      <c r="AA455" t="e">
        <f>IFERROR(LARGE('貼_そば(市町村別・e-stat)'!F$9:F$187,'貼_そば(市町村別・e-stat)'!$A134),NA())</f>
        <v>#N/A</v>
      </c>
      <c r="AB455" t="e">
        <f>IFERROR(LARGE('貼_ばれいしょ(市町村別・公表資料)'!$N$16:$N$194,'貼_ばれいしょ(市町村別・公表資料)'!$L141),NA())</f>
        <v>#N/A</v>
      </c>
      <c r="AC455" t="e">
        <f>IFERROR(LARGE('貼_ばれいしょ(市町村別・公表資料)'!$T$16:$T$194,'貼_ばれいしょ(市町村別・公表資料)'!$L141),NA())</f>
        <v>#N/A</v>
      </c>
      <c r="AD455" t="e">
        <f>IFERROR(LARGE('貼_ばれいしょ(市町村別・公表資料)'!$Z$16:$Z$194,'貼_ばれいしょ(市町村別・公表資料)'!$L141),NA())</f>
        <v>#N/A</v>
      </c>
      <c r="AE455" t="e">
        <f>IFERROR(LARGE('貼_なたね(市町村別・e-stat)'!E$9:E$187,'貼_なたね(市町村別・e-stat)'!$A134),NA())</f>
        <v>#N/A</v>
      </c>
      <c r="AF455" t="e">
        <f>IFERROR(LARGE('貼_なたね(市町村別・e-stat)'!I$9:I$187,'貼_なたね(市町村別・e-stat)'!$A134),NA())</f>
        <v>#N/A</v>
      </c>
      <c r="AG455" t="e">
        <f>IFERROR(LARGE('貼_なたね(市町村別・e-stat)'!F$9:F$187,'貼_なたね(市町村別・e-stat)'!$A134),NA())</f>
        <v>#N/A</v>
      </c>
    </row>
    <row r="456" spans="3:33">
      <c r="C456">
        <v>127</v>
      </c>
      <c r="D456">
        <f>IFERROR(LARGE('貼_耕地面積(市町村別・e-stat)'!E$9:E$187,'貼_耕地面積(市町村別・e-stat)'!$A135),NA())</f>
        <v>2350</v>
      </c>
      <c r="E456" t="e">
        <f>IFERROR(LARGE('貼_耕地面積(市町村別・e-stat)'!F$9:F$187,'貼_耕地面積(市町村別・e-stat)'!$A135),NA())</f>
        <v>#N/A</v>
      </c>
      <c r="F456">
        <f>IFERROR(LARGE('貼_耕地面積(市町村別・e-stat)'!H$9:H$187,'貼_耕地面積(市町村別・e-stat)'!$A135),NA())</f>
        <v>923</v>
      </c>
      <c r="G456" t="e">
        <f>IFERROR(LARGE('貼_水稲(市町村別・e-stat)'!E$9:E$187,'貼_水稲(市町村別・e-stat)'!$A135),NA())</f>
        <v>#N/A</v>
      </c>
      <c r="H456" t="e">
        <f>IFERROR(LARGE('貼_水稲(市町村別・e-stat)'!G$9:G$187,'貼_水稲(市町村別・e-stat)'!$A135),NA())</f>
        <v>#N/A</v>
      </c>
      <c r="I456" t="e">
        <f>IFERROR(LARGE('貼_水稲(市町村別・e-stat)'!F$9:F$187,'貼_水稲(市町村別・e-stat)'!$A135),NA())</f>
        <v>#N/A</v>
      </c>
      <c r="J456" t="e">
        <f>IFERROR(LARGE('貼_小麦(市町村別・e-stat)'!E$9:E$187,'貼_小麦(市町村別・e-stat)'!$A135),NA())</f>
        <v>#N/A</v>
      </c>
      <c r="K456" t="e">
        <f>IFERROR(LARGE('貼_小麦(市町村別・e-stat)'!I$9:I$187,'貼_小麦(市町村別・e-stat)'!$A135),NA())</f>
        <v>#N/A</v>
      </c>
      <c r="L456" t="e">
        <f>IFERROR(LARGE('貼_小麦(市町村別・e-stat)'!F$9:F$187,'貼_小麦(市町村別・e-stat)'!$A135),NA())</f>
        <v>#N/A</v>
      </c>
      <c r="M456" t="e">
        <f>IFERROR(LARGE('貼_小麦(市町村別・公表資料)'!BA$38:BA$216,'貼_小麦(市町村別・公表資料)'!$AG164),NA())</f>
        <v>#N/A</v>
      </c>
      <c r="N456" t="e">
        <f>IFERROR(LARGE('貼_小麦(市町村別・公表資料)'!BG$38:BG$216,'貼_小麦(市町村別・公表資料)'!$AG164),NA())</f>
        <v>#N/A</v>
      </c>
      <c r="O456" t="e">
        <f>IFERROR(LARGE('貼_小麦(市町村別・公表資料)'!BM$38:BM$216,'貼_小麦(市町村別・公表資料)'!$AG164),NA())</f>
        <v>#N/A</v>
      </c>
      <c r="P456" t="e">
        <f>IFERROR(LARGE('貼_小麦(市町村別・公表資料)'!BS$38:BS$216,'貼_小麦(市町村別・公表資料)'!$AG164),NA())</f>
        <v>#N/A</v>
      </c>
      <c r="Q456" t="e">
        <f>IFERROR(LARGE('貼_小麦(市町村別・公表資料)'!BY$38:BY$216,'貼_小麦(市町村別・公表資料)'!$AG164),NA())</f>
        <v>#N/A</v>
      </c>
      <c r="R456" t="e">
        <f>IFERROR(LARGE('貼_小麦(市町村別・公表資料)'!CE$38:CE$216,'貼_小麦(市町村別・公表資料)'!$AG164),NA())</f>
        <v>#N/A</v>
      </c>
      <c r="S456" t="e">
        <f>IFERROR(LARGE('貼_大豆(市町村別・e-stat)'!D$9:D$187,'貼_大豆(市町村別・e-stat)'!$A135),NA())</f>
        <v>#N/A</v>
      </c>
      <c r="T456" t="e">
        <f>IFERROR(LARGE('貼_大豆(市町村別・e-stat)'!H$9:H$187,'貼_大豆(市町村別・e-stat)'!$A135),NA())</f>
        <v>#N/A</v>
      </c>
      <c r="U456" t="e">
        <f>IFERROR(LARGE('貼_大豆(市町村別・e-stat)'!E$9:E$187,'貼_大豆(市町村別・e-stat)'!$A135),NA())</f>
        <v>#N/A</v>
      </c>
      <c r="V456" t="e">
        <f>IFERROR(LARGE('貼_てんさい(市町村別・e-stat)'!E$9:E$187,'貼_大豆(市町村別・e-stat)'!$A135),NA())</f>
        <v>#N/A</v>
      </c>
      <c r="W456" t="e">
        <f>IFERROR(LARGE('貼_てんさい(市町村別・e-stat)'!I$9:I$187,'貼_大豆(市町村別・e-stat)'!$A135),NA())</f>
        <v>#N/A</v>
      </c>
      <c r="X456" t="e">
        <f>IFERROR(LARGE('貼_てんさい(市町村別・e-stat)'!F$9:F$187,'貼_大豆(市町村別・e-stat)'!$A135),NA())</f>
        <v>#N/A</v>
      </c>
      <c r="Y456" t="e">
        <f>IFERROR(LARGE('貼_そば(市町村別・e-stat)'!E$9:E$187,'貼_そば(市町村別・e-stat)'!$A135),NA())</f>
        <v>#N/A</v>
      </c>
      <c r="Z456" t="e">
        <f>IFERROR(LARGE('貼_そば(市町村別・e-stat)'!I$9:I$187,'貼_そば(市町村別・e-stat)'!$A135),NA())</f>
        <v>#N/A</v>
      </c>
      <c r="AA456" t="e">
        <f>IFERROR(LARGE('貼_そば(市町村別・e-stat)'!F$9:F$187,'貼_そば(市町村別・e-stat)'!$A135),NA())</f>
        <v>#N/A</v>
      </c>
      <c r="AB456" t="e">
        <f>IFERROR(LARGE('貼_ばれいしょ(市町村別・公表資料)'!$N$16:$N$194,'貼_ばれいしょ(市町村別・公表資料)'!$L142),NA())</f>
        <v>#N/A</v>
      </c>
      <c r="AC456" t="e">
        <f>IFERROR(LARGE('貼_ばれいしょ(市町村別・公表資料)'!$T$16:$T$194,'貼_ばれいしょ(市町村別・公表資料)'!$L142),NA())</f>
        <v>#N/A</v>
      </c>
      <c r="AD456" t="e">
        <f>IFERROR(LARGE('貼_ばれいしょ(市町村別・公表資料)'!$Z$16:$Z$194,'貼_ばれいしょ(市町村別・公表資料)'!$L142),NA())</f>
        <v>#N/A</v>
      </c>
      <c r="AE456" t="e">
        <f>IFERROR(LARGE('貼_なたね(市町村別・e-stat)'!E$9:E$187,'貼_なたね(市町村別・e-stat)'!$A135),NA())</f>
        <v>#N/A</v>
      </c>
      <c r="AF456" t="e">
        <f>IFERROR(LARGE('貼_なたね(市町村別・e-stat)'!I$9:I$187,'貼_なたね(市町村別・e-stat)'!$A135),NA())</f>
        <v>#N/A</v>
      </c>
      <c r="AG456" t="e">
        <f>IFERROR(LARGE('貼_なたね(市町村別・e-stat)'!F$9:F$187,'貼_なたね(市町村別・e-stat)'!$A135),NA())</f>
        <v>#N/A</v>
      </c>
    </row>
    <row r="457" spans="3:33">
      <c r="C457">
        <v>128</v>
      </c>
      <c r="D457">
        <f>IFERROR(LARGE('貼_耕地面積(市町村別・e-stat)'!E$9:E$187,'貼_耕地面積(市町村別・e-stat)'!$A136),NA())</f>
        <v>2300</v>
      </c>
      <c r="E457" t="e">
        <f>IFERROR(LARGE('貼_耕地面積(市町村別・e-stat)'!F$9:F$187,'貼_耕地面積(市町村別・e-stat)'!$A136),NA())</f>
        <v>#N/A</v>
      </c>
      <c r="F457">
        <f>IFERROR(LARGE('貼_耕地面積(市町村別・e-stat)'!H$9:H$187,'貼_耕地面積(市町村別・e-stat)'!$A136),NA())</f>
        <v>915</v>
      </c>
      <c r="G457" t="e">
        <f>IFERROR(LARGE('貼_水稲(市町村別・e-stat)'!E$9:E$187,'貼_水稲(市町村別・e-stat)'!$A136),NA())</f>
        <v>#N/A</v>
      </c>
      <c r="H457" t="e">
        <f>IFERROR(LARGE('貼_水稲(市町村別・e-stat)'!G$9:G$187,'貼_水稲(市町村別・e-stat)'!$A136),NA())</f>
        <v>#N/A</v>
      </c>
      <c r="I457" t="e">
        <f>IFERROR(LARGE('貼_水稲(市町村別・e-stat)'!F$9:F$187,'貼_水稲(市町村別・e-stat)'!$A136),NA())</f>
        <v>#N/A</v>
      </c>
      <c r="J457" t="e">
        <f>IFERROR(LARGE('貼_小麦(市町村別・e-stat)'!E$9:E$187,'貼_小麦(市町村別・e-stat)'!$A136),NA())</f>
        <v>#N/A</v>
      </c>
      <c r="K457" t="e">
        <f>IFERROR(LARGE('貼_小麦(市町村別・e-stat)'!I$9:I$187,'貼_小麦(市町村別・e-stat)'!$A136),NA())</f>
        <v>#N/A</v>
      </c>
      <c r="L457" t="e">
        <f>IFERROR(LARGE('貼_小麦(市町村別・e-stat)'!F$9:F$187,'貼_小麦(市町村別・e-stat)'!$A136),NA())</f>
        <v>#N/A</v>
      </c>
      <c r="M457" t="e">
        <f>IFERROR(LARGE('貼_小麦(市町村別・公表資料)'!BA$38:BA$216,'貼_小麦(市町村別・公表資料)'!$AG165),NA())</f>
        <v>#N/A</v>
      </c>
      <c r="N457" t="e">
        <f>IFERROR(LARGE('貼_小麦(市町村別・公表資料)'!BG$38:BG$216,'貼_小麦(市町村別・公表資料)'!$AG165),NA())</f>
        <v>#N/A</v>
      </c>
      <c r="O457" t="e">
        <f>IFERROR(LARGE('貼_小麦(市町村別・公表資料)'!BM$38:BM$216,'貼_小麦(市町村別・公表資料)'!$AG165),NA())</f>
        <v>#N/A</v>
      </c>
      <c r="P457" t="e">
        <f>IFERROR(LARGE('貼_小麦(市町村別・公表資料)'!BS$38:BS$216,'貼_小麦(市町村別・公表資料)'!$AG165),NA())</f>
        <v>#N/A</v>
      </c>
      <c r="Q457" t="e">
        <f>IFERROR(LARGE('貼_小麦(市町村別・公表資料)'!BY$38:BY$216,'貼_小麦(市町村別・公表資料)'!$AG165),NA())</f>
        <v>#N/A</v>
      </c>
      <c r="R457" t="e">
        <f>IFERROR(LARGE('貼_小麦(市町村別・公表資料)'!CE$38:CE$216,'貼_小麦(市町村別・公表資料)'!$AG165),NA())</f>
        <v>#N/A</v>
      </c>
      <c r="S457" t="e">
        <f>IFERROR(LARGE('貼_大豆(市町村別・e-stat)'!D$9:D$187,'貼_大豆(市町村別・e-stat)'!$A136),NA())</f>
        <v>#N/A</v>
      </c>
      <c r="T457" t="e">
        <f>IFERROR(LARGE('貼_大豆(市町村別・e-stat)'!H$9:H$187,'貼_大豆(市町村別・e-stat)'!$A136),NA())</f>
        <v>#N/A</v>
      </c>
      <c r="U457" t="e">
        <f>IFERROR(LARGE('貼_大豆(市町村別・e-stat)'!E$9:E$187,'貼_大豆(市町村別・e-stat)'!$A136),NA())</f>
        <v>#N/A</v>
      </c>
      <c r="V457" t="e">
        <f>IFERROR(LARGE('貼_てんさい(市町村別・e-stat)'!E$9:E$187,'貼_大豆(市町村別・e-stat)'!$A136),NA())</f>
        <v>#N/A</v>
      </c>
      <c r="W457" t="e">
        <f>IFERROR(LARGE('貼_てんさい(市町村別・e-stat)'!I$9:I$187,'貼_大豆(市町村別・e-stat)'!$A136),NA())</f>
        <v>#N/A</v>
      </c>
      <c r="X457" t="e">
        <f>IFERROR(LARGE('貼_てんさい(市町村別・e-stat)'!F$9:F$187,'貼_大豆(市町村別・e-stat)'!$A136),NA())</f>
        <v>#N/A</v>
      </c>
      <c r="Y457" t="e">
        <f>IFERROR(LARGE('貼_そば(市町村別・e-stat)'!E$9:E$187,'貼_そば(市町村別・e-stat)'!$A136),NA())</f>
        <v>#N/A</v>
      </c>
      <c r="Z457" t="e">
        <f>IFERROR(LARGE('貼_そば(市町村別・e-stat)'!I$9:I$187,'貼_そば(市町村別・e-stat)'!$A136),NA())</f>
        <v>#N/A</v>
      </c>
      <c r="AA457" t="e">
        <f>IFERROR(LARGE('貼_そば(市町村別・e-stat)'!F$9:F$187,'貼_そば(市町村別・e-stat)'!$A136),NA())</f>
        <v>#N/A</v>
      </c>
      <c r="AB457" t="e">
        <f>IFERROR(LARGE('貼_ばれいしょ(市町村別・公表資料)'!$N$16:$N$194,'貼_ばれいしょ(市町村別・公表資料)'!$L143),NA())</f>
        <v>#N/A</v>
      </c>
      <c r="AC457" t="e">
        <f>IFERROR(LARGE('貼_ばれいしょ(市町村別・公表資料)'!$T$16:$T$194,'貼_ばれいしょ(市町村別・公表資料)'!$L143),NA())</f>
        <v>#N/A</v>
      </c>
      <c r="AD457" t="e">
        <f>IFERROR(LARGE('貼_ばれいしょ(市町村別・公表資料)'!$Z$16:$Z$194,'貼_ばれいしょ(市町村別・公表資料)'!$L143),NA())</f>
        <v>#N/A</v>
      </c>
      <c r="AE457" t="e">
        <f>IFERROR(LARGE('貼_なたね(市町村別・e-stat)'!E$9:E$187,'貼_なたね(市町村別・e-stat)'!$A136),NA())</f>
        <v>#N/A</v>
      </c>
      <c r="AF457" t="e">
        <f>IFERROR(LARGE('貼_なたね(市町村別・e-stat)'!I$9:I$187,'貼_なたね(市町村別・e-stat)'!$A136),NA())</f>
        <v>#N/A</v>
      </c>
      <c r="AG457" t="e">
        <f>IFERROR(LARGE('貼_なたね(市町村別・e-stat)'!F$9:F$187,'貼_なたね(市町村別・e-stat)'!$A136),NA())</f>
        <v>#N/A</v>
      </c>
    </row>
    <row r="458" spans="3:33">
      <c r="C458">
        <v>129</v>
      </c>
      <c r="D458">
        <f>IFERROR(LARGE('貼_耕地面積(市町村別・e-stat)'!E$9:E$187,'貼_耕地面積(市町村別・e-stat)'!$A137),NA())</f>
        <v>2230</v>
      </c>
      <c r="E458" t="e">
        <f>IFERROR(LARGE('貼_耕地面積(市町村別・e-stat)'!F$9:F$187,'貼_耕地面積(市町村別・e-stat)'!$A137),NA())</f>
        <v>#N/A</v>
      </c>
      <c r="F458">
        <f>IFERROR(LARGE('貼_耕地面積(市町村別・e-stat)'!H$9:H$187,'貼_耕地面積(市町村別・e-stat)'!$A137),NA())</f>
        <v>899</v>
      </c>
      <c r="G458" t="e">
        <f>IFERROR(LARGE('貼_水稲(市町村別・e-stat)'!E$9:E$187,'貼_水稲(市町村別・e-stat)'!$A137),NA())</f>
        <v>#N/A</v>
      </c>
      <c r="H458" t="e">
        <f>IFERROR(LARGE('貼_水稲(市町村別・e-stat)'!G$9:G$187,'貼_水稲(市町村別・e-stat)'!$A137),NA())</f>
        <v>#N/A</v>
      </c>
      <c r="I458" t="e">
        <f>IFERROR(LARGE('貼_水稲(市町村別・e-stat)'!F$9:F$187,'貼_水稲(市町村別・e-stat)'!$A137),NA())</f>
        <v>#N/A</v>
      </c>
      <c r="J458" t="e">
        <f>IFERROR(LARGE('貼_小麦(市町村別・e-stat)'!E$9:E$187,'貼_小麦(市町村別・e-stat)'!$A137),NA())</f>
        <v>#N/A</v>
      </c>
      <c r="K458" t="e">
        <f>IFERROR(LARGE('貼_小麦(市町村別・e-stat)'!I$9:I$187,'貼_小麦(市町村別・e-stat)'!$A137),NA())</f>
        <v>#N/A</v>
      </c>
      <c r="L458" t="e">
        <f>IFERROR(LARGE('貼_小麦(市町村別・e-stat)'!F$9:F$187,'貼_小麦(市町村別・e-stat)'!$A137),NA())</f>
        <v>#N/A</v>
      </c>
      <c r="M458" t="e">
        <f>IFERROR(LARGE('貼_小麦(市町村別・公表資料)'!BA$38:BA$216,'貼_小麦(市町村別・公表資料)'!$AG166),NA())</f>
        <v>#N/A</v>
      </c>
      <c r="N458" t="e">
        <f>IFERROR(LARGE('貼_小麦(市町村別・公表資料)'!BG$38:BG$216,'貼_小麦(市町村別・公表資料)'!$AG166),NA())</f>
        <v>#N/A</v>
      </c>
      <c r="O458" t="e">
        <f>IFERROR(LARGE('貼_小麦(市町村別・公表資料)'!BM$38:BM$216,'貼_小麦(市町村別・公表資料)'!$AG166),NA())</f>
        <v>#N/A</v>
      </c>
      <c r="P458" t="e">
        <f>IFERROR(LARGE('貼_小麦(市町村別・公表資料)'!BS$38:BS$216,'貼_小麦(市町村別・公表資料)'!$AG166),NA())</f>
        <v>#N/A</v>
      </c>
      <c r="Q458" t="e">
        <f>IFERROR(LARGE('貼_小麦(市町村別・公表資料)'!BY$38:BY$216,'貼_小麦(市町村別・公表資料)'!$AG166),NA())</f>
        <v>#N/A</v>
      </c>
      <c r="R458" t="e">
        <f>IFERROR(LARGE('貼_小麦(市町村別・公表資料)'!CE$38:CE$216,'貼_小麦(市町村別・公表資料)'!$AG166),NA())</f>
        <v>#N/A</v>
      </c>
      <c r="S458" t="e">
        <f>IFERROR(LARGE('貼_大豆(市町村別・e-stat)'!D$9:D$187,'貼_大豆(市町村別・e-stat)'!$A137),NA())</f>
        <v>#N/A</v>
      </c>
      <c r="T458" t="e">
        <f>IFERROR(LARGE('貼_大豆(市町村別・e-stat)'!H$9:H$187,'貼_大豆(市町村別・e-stat)'!$A137),NA())</f>
        <v>#N/A</v>
      </c>
      <c r="U458" t="e">
        <f>IFERROR(LARGE('貼_大豆(市町村別・e-stat)'!E$9:E$187,'貼_大豆(市町村別・e-stat)'!$A137),NA())</f>
        <v>#N/A</v>
      </c>
      <c r="V458" t="e">
        <f>IFERROR(LARGE('貼_てんさい(市町村別・e-stat)'!E$9:E$187,'貼_大豆(市町村別・e-stat)'!$A137),NA())</f>
        <v>#N/A</v>
      </c>
      <c r="W458" t="e">
        <f>IFERROR(LARGE('貼_てんさい(市町村別・e-stat)'!I$9:I$187,'貼_大豆(市町村別・e-stat)'!$A137),NA())</f>
        <v>#N/A</v>
      </c>
      <c r="X458" t="e">
        <f>IFERROR(LARGE('貼_てんさい(市町村別・e-stat)'!F$9:F$187,'貼_大豆(市町村別・e-stat)'!$A137),NA())</f>
        <v>#N/A</v>
      </c>
      <c r="Y458" t="e">
        <f>IFERROR(LARGE('貼_そば(市町村別・e-stat)'!E$9:E$187,'貼_そば(市町村別・e-stat)'!$A137),NA())</f>
        <v>#N/A</v>
      </c>
      <c r="Z458" t="e">
        <f>IFERROR(LARGE('貼_そば(市町村別・e-stat)'!I$9:I$187,'貼_そば(市町村別・e-stat)'!$A137),NA())</f>
        <v>#N/A</v>
      </c>
      <c r="AA458" t="e">
        <f>IFERROR(LARGE('貼_そば(市町村別・e-stat)'!F$9:F$187,'貼_そば(市町村別・e-stat)'!$A137),NA())</f>
        <v>#N/A</v>
      </c>
      <c r="AB458" t="e">
        <f>IFERROR(LARGE('貼_ばれいしょ(市町村別・公表資料)'!$N$16:$N$194,'貼_ばれいしょ(市町村別・公表資料)'!$L144),NA())</f>
        <v>#N/A</v>
      </c>
      <c r="AC458" t="e">
        <f>IFERROR(LARGE('貼_ばれいしょ(市町村別・公表資料)'!$T$16:$T$194,'貼_ばれいしょ(市町村別・公表資料)'!$L144),NA())</f>
        <v>#N/A</v>
      </c>
      <c r="AD458" t="e">
        <f>IFERROR(LARGE('貼_ばれいしょ(市町村別・公表資料)'!$Z$16:$Z$194,'貼_ばれいしょ(市町村別・公表資料)'!$L144),NA())</f>
        <v>#N/A</v>
      </c>
      <c r="AE458" t="e">
        <f>IFERROR(LARGE('貼_なたね(市町村別・e-stat)'!E$9:E$187,'貼_なたね(市町村別・e-stat)'!$A137),NA())</f>
        <v>#N/A</v>
      </c>
      <c r="AF458" t="e">
        <f>IFERROR(LARGE('貼_なたね(市町村別・e-stat)'!I$9:I$187,'貼_なたね(市町村別・e-stat)'!$A137),NA())</f>
        <v>#N/A</v>
      </c>
      <c r="AG458" t="e">
        <f>IFERROR(LARGE('貼_なたね(市町村別・e-stat)'!F$9:F$187,'貼_なたね(市町村別・e-stat)'!$A137),NA())</f>
        <v>#N/A</v>
      </c>
    </row>
    <row r="459" spans="3:33">
      <c r="C459">
        <v>130</v>
      </c>
      <c r="D459">
        <f>IFERROR(LARGE('貼_耕地面積(市町村別・e-stat)'!E$9:E$187,'貼_耕地面積(市町村別・e-stat)'!$A138),NA())</f>
        <v>2020</v>
      </c>
      <c r="E459" t="e">
        <f>IFERROR(LARGE('貼_耕地面積(市町村別・e-stat)'!F$9:F$187,'貼_耕地面積(市町村別・e-stat)'!$A138),NA())</f>
        <v>#N/A</v>
      </c>
      <c r="F459">
        <f>IFERROR(LARGE('貼_耕地面積(市町村別・e-stat)'!H$9:H$187,'貼_耕地面積(市町村別・e-stat)'!$A138),NA())</f>
        <v>856</v>
      </c>
      <c r="G459" t="e">
        <f>IFERROR(LARGE('貼_水稲(市町村別・e-stat)'!E$9:E$187,'貼_水稲(市町村別・e-stat)'!$A138),NA())</f>
        <v>#N/A</v>
      </c>
      <c r="H459" t="e">
        <f>IFERROR(LARGE('貼_水稲(市町村別・e-stat)'!G$9:G$187,'貼_水稲(市町村別・e-stat)'!$A138),NA())</f>
        <v>#N/A</v>
      </c>
      <c r="I459" t="e">
        <f>IFERROR(LARGE('貼_水稲(市町村別・e-stat)'!F$9:F$187,'貼_水稲(市町村別・e-stat)'!$A138),NA())</f>
        <v>#N/A</v>
      </c>
      <c r="J459" t="e">
        <f>IFERROR(LARGE('貼_小麦(市町村別・e-stat)'!E$9:E$187,'貼_小麦(市町村別・e-stat)'!$A138),NA())</f>
        <v>#N/A</v>
      </c>
      <c r="K459" t="e">
        <f>IFERROR(LARGE('貼_小麦(市町村別・e-stat)'!I$9:I$187,'貼_小麦(市町村別・e-stat)'!$A138),NA())</f>
        <v>#N/A</v>
      </c>
      <c r="L459" t="e">
        <f>IFERROR(LARGE('貼_小麦(市町村別・e-stat)'!F$9:F$187,'貼_小麦(市町村別・e-stat)'!$A138),NA())</f>
        <v>#N/A</v>
      </c>
      <c r="M459" t="e">
        <f>IFERROR(LARGE('貼_小麦(市町村別・公表資料)'!BA$38:BA$216,'貼_小麦(市町村別・公表資料)'!$AG167),NA())</f>
        <v>#N/A</v>
      </c>
      <c r="N459" t="e">
        <f>IFERROR(LARGE('貼_小麦(市町村別・公表資料)'!BG$38:BG$216,'貼_小麦(市町村別・公表資料)'!$AG167),NA())</f>
        <v>#N/A</v>
      </c>
      <c r="O459" t="e">
        <f>IFERROR(LARGE('貼_小麦(市町村別・公表資料)'!BM$38:BM$216,'貼_小麦(市町村別・公表資料)'!$AG167),NA())</f>
        <v>#N/A</v>
      </c>
      <c r="P459" t="e">
        <f>IFERROR(LARGE('貼_小麦(市町村別・公表資料)'!BS$38:BS$216,'貼_小麦(市町村別・公表資料)'!$AG167),NA())</f>
        <v>#N/A</v>
      </c>
      <c r="Q459" t="e">
        <f>IFERROR(LARGE('貼_小麦(市町村別・公表資料)'!BY$38:BY$216,'貼_小麦(市町村別・公表資料)'!$AG167),NA())</f>
        <v>#N/A</v>
      </c>
      <c r="R459" t="e">
        <f>IFERROR(LARGE('貼_小麦(市町村別・公表資料)'!CE$38:CE$216,'貼_小麦(市町村別・公表資料)'!$AG167),NA())</f>
        <v>#N/A</v>
      </c>
      <c r="S459" t="e">
        <f>IFERROR(LARGE('貼_大豆(市町村別・e-stat)'!D$9:D$187,'貼_大豆(市町村別・e-stat)'!$A138),NA())</f>
        <v>#N/A</v>
      </c>
      <c r="T459" t="e">
        <f>IFERROR(LARGE('貼_大豆(市町村別・e-stat)'!H$9:H$187,'貼_大豆(市町村別・e-stat)'!$A138),NA())</f>
        <v>#N/A</v>
      </c>
      <c r="U459" t="e">
        <f>IFERROR(LARGE('貼_大豆(市町村別・e-stat)'!E$9:E$187,'貼_大豆(市町村別・e-stat)'!$A138),NA())</f>
        <v>#N/A</v>
      </c>
      <c r="V459" t="e">
        <f>IFERROR(LARGE('貼_てんさい(市町村別・e-stat)'!E$9:E$187,'貼_大豆(市町村別・e-stat)'!$A138),NA())</f>
        <v>#N/A</v>
      </c>
      <c r="W459" t="e">
        <f>IFERROR(LARGE('貼_てんさい(市町村別・e-stat)'!I$9:I$187,'貼_大豆(市町村別・e-stat)'!$A138),NA())</f>
        <v>#N/A</v>
      </c>
      <c r="X459" t="e">
        <f>IFERROR(LARGE('貼_てんさい(市町村別・e-stat)'!F$9:F$187,'貼_大豆(市町村別・e-stat)'!$A138),NA())</f>
        <v>#N/A</v>
      </c>
      <c r="Y459" t="e">
        <f>IFERROR(LARGE('貼_そば(市町村別・e-stat)'!E$9:E$187,'貼_そば(市町村別・e-stat)'!$A138),NA())</f>
        <v>#N/A</v>
      </c>
      <c r="Z459" t="e">
        <f>IFERROR(LARGE('貼_そば(市町村別・e-stat)'!I$9:I$187,'貼_そば(市町村別・e-stat)'!$A138),NA())</f>
        <v>#N/A</v>
      </c>
      <c r="AA459" t="e">
        <f>IFERROR(LARGE('貼_そば(市町村別・e-stat)'!F$9:F$187,'貼_そば(市町村別・e-stat)'!$A138),NA())</f>
        <v>#N/A</v>
      </c>
      <c r="AB459" t="e">
        <f>IFERROR(LARGE('貼_ばれいしょ(市町村別・公表資料)'!$N$16:$N$194,'貼_ばれいしょ(市町村別・公表資料)'!$L145),NA())</f>
        <v>#N/A</v>
      </c>
      <c r="AC459" t="e">
        <f>IFERROR(LARGE('貼_ばれいしょ(市町村別・公表資料)'!$T$16:$T$194,'貼_ばれいしょ(市町村別・公表資料)'!$L145),NA())</f>
        <v>#N/A</v>
      </c>
      <c r="AD459" t="e">
        <f>IFERROR(LARGE('貼_ばれいしょ(市町村別・公表資料)'!$Z$16:$Z$194,'貼_ばれいしょ(市町村別・公表資料)'!$L145),NA())</f>
        <v>#N/A</v>
      </c>
      <c r="AE459" t="e">
        <f>IFERROR(LARGE('貼_なたね(市町村別・e-stat)'!E$9:E$187,'貼_なたね(市町村別・e-stat)'!$A138),NA())</f>
        <v>#N/A</v>
      </c>
      <c r="AF459" t="e">
        <f>IFERROR(LARGE('貼_なたね(市町村別・e-stat)'!I$9:I$187,'貼_なたね(市町村別・e-stat)'!$A138),NA())</f>
        <v>#N/A</v>
      </c>
      <c r="AG459" t="e">
        <f>IFERROR(LARGE('貼_なたね(市町村別・e-stat)'!F$9:F$187,'貼_なたね(市町村別・e-stat)'!$A138),NA())</f>
        <v>#N/A</v>
      </c>
    </row>
    <row r="460" spans="3:33">
      <c r="C460">
        <v>131</v>
      </c>
      <c r="D460">
        <f>IFERROR(LARGE('貼_耕地面積(市町村別・e-stat)'!E$9:E$187,'貼_耕地面積(市町村別・e-stat)'!$A139),NA())</f>
        <v>1930</v>
      </c>
      <c r="E460" t="e">
        <f>IFERROR(LARGE('貼_耕地面積(市町村別・e-stat)'!F$9:F$187,'貼_耕地面積(市町村別・e-stat)'!$A139),NA())</f>
        <v>#N/A</v>
      </c>
      <c r="F460">
        <f>IFERROR(LARGE('貼_耕地面積(市町村別・e-stat)'!H$9:H$187,'貼_耕地面積(市町村別・e-stat)'!$A139),NA())</f>
        <v>814</v>
      </c>
      <c r="G460" t="e">
        <f>IFERROR(LARGE('貼_水稲(市町村別・e-stat)'!E$9:E$187,'貼_水稲(市町村別・e-stat)'!$A139),NA())</f>
        <v>#N/A</v>
      </c>
      <c r="H460" t="e">
        <f>IFERROR(LARGE('貼_水稲(市町村別・e-stat)'!G$9:G$187,'貼_水稲(市町村別・e-stat)'!$A139),NA())</f>
        <v>#N/A</v>
      </c>
      <c r="I460" t="e">
        <f>IFERROR(LARGE('貼_水稲(市町村別・e-stat)'!F$9:F$187,'貼_水稲(市町村別・e-stat)'!$A139),NA())</f>
        <v>#N/A</v>
      </c>
      <c r="J460" t="e">
        <f>IFERROR(LARGE('貼_小麦(市町村別・e-stat)'!E$9:E$187,'貼_小麦(市町村別・e-stat)'!$A139),NA())</f>
        <v>#N/A</v>
      </c>
      <c r="K460" t="e">
        <f>IFERROR(LARGE('貼_小麦(市町村別・e-stat)'!I$9:I$187,'貼_小麦(市町村別・e-stat)'!$A139),NA())</f>
        <v>#N/A</v>
      </c>
      <c r="L460" t="e">
        <f>IFERROR(LARGE('貼_小麦(市町村別・e-stat)'!F$9:F$187,'貼_小麦(市町村別・e-stat)'!$A139),NA())</f>
        <v>#N/A</v>
      </c>
      <c r="M460" t="e">
        <f>IFERROR(LARGE('貼_小麦(市町村別・公表資料)'!BA$38:BA$216,'貼_小麦(市町村別・公表資料)'!$AG168),NA())</f>
        <v>#N/A</v>
      </c>
      <c r="N460" t="e">
        <f>IFERROR(LARGE('貼_小麦(市町村別・公表資料)'!BG$38:BG$216,'貼_小麦(市町村別・公表資料)'!$AG168),NA())</f>
        <v>#N/A</v>
      </c>
      <c r="O460" t="e">
        <f>IFERROR(LARGE('貼_小麦(市町村別・公表資料)'!BM$38:BM$216,'貼_小麦(市町村別・公表資料)'!$AG168),NA())</f>
        <v>#N/A</v>
      </c>
      <c r="P460" t="e">
        <f>IFERROR(LARGE('貼_小麦(市町村別・公表資料)'!BS$38:BS$216,'貼_小麦(市町村別・公表資料)'!$AG168),NA())</f>
        <v>#N/A</v>
      </c>
      <c r="Q460" t="e">
        <f>IFERROR(LARGE('貼_小麦(市町村別・公表資料)'!BY$38:BY$216,'貼_小麦(市町村別・公表資料)'!$AG168),NA())</f>
        <v>#N/A</v>
      </c>
      <c r="R460" t="e">
        <f>IFERROR(LARGE('貼_小麦(市町村別・公表資料)'!CE$38:CE$216,'貼_小麦(市町村別・公表資料)'!$AG168),NA())</f>
        <v>#N/A</v>
      </c>
      <c r="S460" t="e">
        <f>IFERROR(LARGE('貼_大豆(市町村別・e-stat)'!D$9:D$187,'貼_大豆(市町村別・e-stat)'!$A139),NA())</f>
        <v>#N/A</v>
      </c>
      <c r="T460" t="e">
        <f>IFERROR(LARGE('貼_大豆(市町村別・e-stat)'!H$9:H$187,'貼_大豆(市町村別・e-stat)'!$A139),NA())</f>
        <v>#N/A</v>
      </c>
      <c r="U460" t="e">
        <f>IFERROR(LARGE('貼_大豆(市町村別・e-stat)'!E$9:E$187,'貼_大豆(市町村別・e-stat)'!$A139),NA())</f>
        <v>#N/A</v>
      </c>
      <c r="V460" t="e">
        <f>IFERROR(LARGE('貼_てんさい(市町村別・e-stat)'!E$9:E$187,'貼_大豆(市町村別・e-stat)'!$A139),NA())</f>
        <v>#N/A</v>
      </c>
      <c r="W460" t="e">
        <f>IFERROR(LARGE('貼_てんさい(市町村別・e-stat)'!I$9:I$187,'貼_大豆(市町村別・e-stat)'!$A139),NA())</f>
        <v>#N/A</v>
      </c>
      <c r="X460" t="e">
        <f>IFERROR(LARGE('貼_てんさい(市町村別・e-stat)'!F$9:F$187,'貼_大豆(市町村別・e-stat)'!$A139),NA())</f>
        <v>#N/A</v>
      </c>
      <c r="Y460" t="e">
        <f>IFERROR(LARGE('貼_そば(市町村別・e-stat)'!E$9:E$187,'貼_そば(市町村別・e-stat)'!$A139),NA())</f>
        <v>#N/A</v>
      </c>
      <c r="Z460" t="e">
        <f>IFERROR(LARGE('貼_そば(市町村別・e-stat)'!I$9:I$187,'貼_そば(市町村別・e-stat)'!$A139),NA())</f>
        <v>#N/A</v>
      </c>
      <c r="AA460" t="e">
        <f>IFERROR(LARGE('貼_そば(市町村別・e-stat)'!F$9:F$187,'貼_そば(市町村別・e-stat)'!$A139),NA())</f>
        <v>#N/A</v>
      </c>
      <c r="AB460" t="e">
        <f>IFERROR(LARGE('貼_ばれいしょ(市町村別・公表資料)'!$N$16:$N$194,'貼_ばれいしょ(市町村別・公表資料)'!$L146),NA())</f>
        <v>#N/A</v>
      </c>
      <c r="AC460" t="e">
        <f>IFERROR(LARGE('貼_ばれいしょ(市町村別・公表資料)'!$T$16:$T$194,'貼_ばれいしょ(市町村別・公表資料)'!$L146),NA())</f>
        <v>#N/A</v>
      </c>
      <c r="AD460" t="e">
        <f>IFERROR(LARGE('貼_ばれいしょ(市町村別・公表資料)'!$Z$16:$Z$194,'貼_ばれいしょ(市町村別・公表資料)'!$L146),NA())</f>
        <v>#N/A</v>
      </c>
      <c r="AE460" t="e">
        <f>IFERROR(LARGE('貼_なたね(市町村別・e-stat)'!E$9:E$187,'貼_なたね(市町村別・e-stat)'!$A139),NA())</f>
        <v>#N/A</v>
      </c>
      <c r="AF460" t="e">
        <f>IFERROR(LARGE('貼_なたね(市町村別・e-stat)'!I$9:I$187,'貼_なたね(市町村別・e-stat)'!$A139),NA())</f>
        <v>#N/A</v>
      </c>
      <c r="AG460" t="e">
        <f>IFERROR(LARGE('貼_なたね(市町村別・e-stat)'!F$9:F$187,'貼_なたね(市町村別・e-stat)'!$A139),NA())</f>
        <v>#N/A</v>
      </c>
    </row>
    <row r="461" spans="3:33">
      <c r="C461">
        <v>132</v>
      </c>
      <c r="D461">
        <f>IFERROR(LARGE('貼_耕地面積(市町村別・e-stat)'!E$9:E$187,'貼_耕地面積(市町村別・e-stat)'!$A140),NA())</f>
        <v>1900</v>
      </c>
      <c r="E461" t="e">
        <f>IFERROR(LARGE('貼_耕地面積(市町村別・e-stat)'!F$9:F$187,'貼_耕地面積(市町村別・e-stat)'!$A140),NA())</f>
        <v>#N/A</v>
      </c>
      <c r="F461">
        <f>IFERROR(LARGE('貼_耕地面積(市町村別・e-stat)'!H$9:H$187,'貼_耕地面積(市町村別・e-stat)'!$A140),NA())</f>
        <v>774</v>
      </c>
      <c r="G461" t="e">
        <f>IFERROR(LARGE('貼_水稲(市町村別・e-stat)'!E$9:E$187,'貼_水稲(市町村別・e-stat)'!$A140),NA())</f>
        <v>#N/A</v>
      </c>
      <c r="H461" t="e">
        <f>IFERROR(LARGE('貼_水稲(市町村別・e-stat)'!G$9:G$187,'貼_水稲(市町村別・e-stat)'!$A140),NA())</f>
        <v>#N/A</v>
      </c>
      <c r="I461" t="e">
        <f>IFERROR(LARGE('貼_水稲(市町村別・e-stat)'!F$9:F$187,'貼_水稲(市町村別・e-stat)'!$A140),NA())</f>
        <v>#N/A</v>
      </c>
      <c r="J461" t="e">
        <f>IFERROR(LARGE('貼_小麦(市町村別・e-stat)'!E$9:E$187,'貼_小麦(市町村別・e-stat)'!$A140),NA())</f>
        <v>#N/A</v>
      </c>
      <c r="K461" t="e">
        <f>IFERROR(LARGE('貼_小麦(市町村別・e-stat)'!I$9:I$187,'貼_小麦(市町村別・e-stat)'!$A140),NA())</f>
        <v>#N/A</v>
      </c>
      <c r="L461" t="e">
        <f>IFERROR(LARGE('貼_小麦(市町村別・e-stat)'!F$9:F$187,'貼_小麦(市町村別・e-stat)'!$A140),NA())</f>
        <v>#N/A</v>
      </c>
      <c r="M461" t="e">
        <f>IFERROR(LARGE('貼_小麦(市町村別・公表資料)'!BA$38:BA$216,'貼_小麦(市町村別・公表資料)'!$AG169),NA())</f>
        <v>#N/A</v>
      </c>
      <c r="N461" t="e">
        <f>IFERROR(LARGE('貼_小麦(市町村別・公表資料)'!BG$38:BG$216,'貼_小麦(市町村別・公表資料)'!$AG169),NA())</f>
        <v>#N/A</v>
      </c>
      <c r="O461" t="e">
        <f>IFERROR(LARGE('貼_小麦(市町村別・公表資料)'!BM$38:BM$216,'貼_小麦(市町村別・公表資料)'!$AG169),NA())</f>
        <v>#N/A</v>
      </c>
      <c r="P461" t="e">
        <f>IFERROR(LARGE('貼_小麦(市町村別・公表資料)'!BS$38:BS$216,'貼_小麦(市町村別・公表資料)'!$AG169),NA())</f>
        <v>#N/A</v>
      </c>
      <c r="Q461" t="e">
        <f>IFERROR(LARGE('貼_小麦(市町村別・公表資料)'!BY$38:BY$216,'貼_小麦(市町村別・公表資料)'!$AG169),NA())</f>
        <v>#N/A</v>
      </c>
      <c r="R461" t="e">
        <f>IFERROR(LARGE('貼_小麦(市町村別・公表資料)'!CE$38:CE$216,'貼_小麦(市町村別・公表資料)'!$AG169),NA())</f>
        <v>#N/A</v>
      </c>
      <c r="S461" t="e">
        <f>IFERROR(LARGE('貼_大豆(市町村別・e-stat)'!D$9:D$187,'貼_大豆(市町村別・e-stat)'!$A140),NA())</f>
        <v>#N/A</v>
      </c>
      <c r="T461" t="e">
        <f>IFERROR(LARGE('貼_大豆(市町村別・e-stat)'!H$9:H$187,'貼_大豆(市町村別・e-stat)'!$A140),NA())</f>
        <v>#N/A</v>
      </c>
      <c r="U461" t="e">
        <f>IFERROR(LARGE('貼_大豆(市町村別・e-stat)'!E$9:E$187,'貼_大豆(市町村別・e-stat)'!$A140),NA())</f>
        <v>#N/A</v>
      </c>
      <c r="V461" t="e">
        <f>IFERROR(LARGE('貼_てんさい(市町村別・e-stat)'!E$9:E$187,'貼_大豆(市町村別・e-stat)'!$A140),NA())</f>
        <v>#N/A</v>
      </c>
      <c r="W461" t="e">
        <f>IFERROR(LARGE('貼_てんさい(市町村別・e-stat)'!I$9:I$187,'貼_大豆(市町村別・e-stat)'!$A140),NA())</f>
        <v>#N/A</v>
      </c>
      <c r="X461" t="e">
        <f>IFERROR(LARGE('貼_てんさい(市町村別・e-stat)'!F$9:F$187,'貼_大豆(市町村別・e-stat)'!$A140),NA())</f>
        <v>#N/A</v>
      </c>
      <c r="Y461" t="e">
        <f>IFERROR(LARGE('貼_そば(市町村別・e-stat)'!E$9:E$187,'貼_そば(市町村別・e-stat)'!$A140),NA())</f>
        <v>#N/A</v>
      </c>
      <c r="Z461" t="e">
        <f>IFERROR(LARGE('貼_そば(市町村別・e-stat)'!I$9:I$187,'貼_そば(市町村別・e-stat)'!$A140),NA())</f>
        <v>#N/A</v>
      </c>
      <c r="AA461" t="e">
        <f>IFERROR(LARGE('貼_そば(市町村別・e-stat)'!F$9:F$187,'貼_そば(市町村別・e-stat)'!$A140),NA())</f>
        <v>#N/A</v>
      </c>
      <c r="AB461" t="e">
        <f>IFERROR(LARGE('貼_ばれいしょ(市町村別・公表資料)'!$N$16:$N$194,'貼_ばれいしょ(市町村別・公表資料)'!$L147),NA())</f>
        <v>#N/A</v>
      </c>
      <c r="AC461" t="e">
        <f>IFERROR(LARGE('貼_ばれいしょ(市町村別・公表資料)'!$T$16:$T$194,'貼_ばれいしょ(市町村別・公表資料)'!$L147),NA())</f>
        <v>#N/A</v>
      </c>
      <c r="AD461" t="e">
        <f>IFERROR(LARGE('貼_ばれいしょ(市町村別・公表資料)'!$Z$16:$Z$194,'貼_ばれいしょ(市町村別・公表資料)'!$L147),NA())</f>
        <v>#N/A</v>
      </c>
      <c r="AE461" t="e">
        <f>IFERROR(LARGE('貼_なたね(市町村別・e-stat)'!E$9:E$187,'貼_なたね(市町村別・e-stat)'!$A140),NA())</f>
        <v>#N/A</v>
      </c>
      <c r="AF461" t="e">
        <f>IFERROR(LARGE('貼_なたね(市町村別・e-stat)'!I$9:I$187,'貼_なたね(市町村別・e-stat)'!$A140),NA())</f>
        <v>#N/A</v>
      </c>
      <c r="AG461" t="e">
        <f>IFERROR(LARGE('貼_なたね(市町村別・e-stat)'!F$9:F$187,'貼_なたね(市町村別・e-stat)'!$A140),NA())</f>
        <v>#N/A</v>
      </c>
    </row>
    <row r="462" spans="3:33">
      <c r="C462">
        <v>133</v>
      </c>
      <c r="D462">
        <f>IFERROR(LARGE('貼_耕地面積(市町村別・e-stat)'!E$9:E$187,'貼_耕地面積(市町村別・e-stat)'!$A141),NA())</f>
        <v>1890</v>
      </c>
      <c r="E462" t="e">
        <f>IFERROR(LARGE('貼_耕地面積(市町村別・e-stat)'!F$9:F$187,'貼_耕地面積(市町村別・e-stat)'!$A141),NA())</f>
        <v>#N/A</v>
      </c>
      <c r="F462">
        <f>IFERROR(LARGE('貼_耕地面積(市町村別・e-stat)'!H$9:H$187,'貼_耕地面積(市町村別・e-stat)'!$A141),NA())</f>
        <v>761</v>
      </c>
      <c r="G462" t="e">
        <f>IFERROR(LARGE('貼_水稲(市町村別・e-stat)'!E$9:E$187,'貼_水稲(市町村別・e-stat)'!$A141),NA())</f>
        <v>#N/A</v>
      </c>
      <c r="H462" t="e">
        <f>IFERROR(LARGE('貼_水稲(市町村別・e-stat)'!G$9:G$187,'貼_水稲(市町村別・e-stat)'!$A141),NA())</f>
        <v>#N/A</v>
      </c>
      <c r="I462" t="e">
        <f>IFERROR(LARGE('貼_水稲(市町村別・e-stat)'!F$9:F$187,'貼_水稲(市町村別・e-stat)'!$A141),NA())</f>
        <v>#N/A</v>
      </c>
      <c r="J462" t="e">
        <f>IFERROR(LARGE('貼_小麦(市町村別・e-stat)'!E$9:E$187,'貼_小麦(市町村別・e-stat)'!$A141),NA())</f>
        <v>#N/A</v>
      </c>
      <c r="K462" t="e">
        <f>IFERROR(LARGE('貼_小麦(市町村別・e-stat)'!I$9:I$187,'貼_小麦(市町村別・e-stat)'!$A141),NA())</f>
        <v>#N/A</v>
      </c>
      <c r="L462" t="e">
        <f>IFERROR(LARGE('貼_小麦(市町村別・e-stat)'!F$9:F$187,'貼_小麦(市町村別・e-stat)'!$A141),NA())</f>
        <v>#N/A</v>
      </c>
      <c r="M462" t="e">
        <f>IFERROR(LARGE('貼_小麦(市町村別・公表資料)'!BA$38:BA$216,'貼_小麦(市町村別・公表資料)'!$AG170),NA())</f>
        <v>#N/A</v>
      </c>
      <c r="N462" t="e">
        <f>IFERROR(LARGE('貼_小麦(市町村別・公表資料)'!BG$38:BG$216,'貼_小麦(市町村別・公表資料)'!$AG170),NA())</f>
        <v>#N/A</v>
      </c>
      <c r="O462" t="e">
        <f>IFERROR(LARGE('貼_小麦(市町村別・公表資料)'!BM$38:BM$216,'貼_小麦(市町村別・公表資料)'!$AG170),NA())</f>
        <v>#N/A</v>
      </c>
      <c r="P462" t="e">
        <f>IFERROR(LARGE('貼_小麦(市町村別・公表資料)'!BS$38:BS$216,'貼_小麦(市町村別・公表資料)'!$AG170),NA())</f>
        <v>#N/A</v>
      </c>
      <c r="Q462" t="e">
        <f>IFERROR(LARGE('貼_小麦(市町村別・公表資料)'!BY$38:BY$216,'貼_小麦(市町村別・公表資料)'!$AG170),NA())</f>
        <v>#N/A</v>
      </c>
      <c r="R462" t="e">
        <f>IFERROR(LARGE('貼_小麦(市町村別・公表資料)'!CE$38:CE$216,'貼_小麦(市町村別・公表資料)'!$AG170),NA())</f>
        <v>#N/A</v>
      </c>
      <c r="S462" t="e">
        <f>IFERROR(LARGE('貼_大豆(市町村別・e-stat)'!D$9:D$187,'貼_大豆(市町村別・e-stat)'!$A141),NA())</f>
        <v>#N/A</v>
      </c>
      <c r="T462" t="e">
        <f>IFERROR(LARGE('貼_大豆(市町村別・e-stat)'!H$9:H$187,'貼_大豆(市町村別・e-stat)'!$A141),NA())</f>
        <v>#N/A</v>
      </c>
      <c r="U462" t="e">
        <f>IFERROR(LARGE('貼_大豆(市町村別・e-stat)'!E$9:E$187,'貼_大豆(市町村別・e-stat)'!$A141),NA())</f>
        <v>#N/A</v>
      </c>
      <c r="V462" t="e">
        <f>IFERROR(LARGE('貼_てんさい(市町村別・e-stat)'!E$9:E$187,'貼_大豆(市町村別・e-stat)'!$A141),NA())</f>
        <v>#N/A</v>
      </c>
      <c r="W462" t="e">
        <f>IFERROR(LARGE('貼_てんさい(市町村別・e-stat)'!I$9:I$187,'貼_大豆(市町村別・e-stat)'!$A141),NA())</f>
        <v>#N/A</v>
      </c>
      <c r="X462" t="e">
        <f>IFERROR(LARGE('貼_てんさい(市町村別・e-stat)'!F$9:F$187,'貼_大豆(市町村別・e-stat)'!$A141),NA())</f>
        <v>#N/A</v>
      </c>
      <c r="Y462" t="e">
        <f>IFERROR(LARGE('貼_そば(市町村別・e-stat)'!E$9:E$187,'貼_そば(市町村別・e-stat)'!$A141),NA())</f>
        <v>#N/A</v>
      </c>
      <c r="Z462" t="e">
        <f>IFERROR(LARGE('貼_そば(市町村別・e-stat)'!I$9:I$187,'貼_そば(市町村別・e-stat)'!$A141),NA())</f>
        <v>#N/A</v>
      </c>
      <c r="AA462" t="e">
        <f>IFERROR(LARGE('貼_そば(市町村別・e-stat)'!F$9:F$187,'貼_そば(市町村別・e-stat)'!$A141),NA())</f>
        <v>#N/A</v>
      </c>
      <c r="AB462" t="e">
        <f>IFERROR(LARGE('貼_ばれいしょ(市町村別・公表資料)'!$N$16:$N$194,'貼_ばれいしょ(市町村別・公表資料)'!$L148),NA())</f>
        <v>#N/A</v>
      </c>
      <c r="AC462" t="e">
        <f>IFERROR(LARGE('貼_ばれいしょ(市町村別・公表資料)'!$T$16:$T$194,'貼_ばれいしょ(市町村別・公表資料)'!$L148),NA())</f>
        <v>#N/A</v>
      </c>
      <c r="AD462" t="e">
        <f>IFERROR(LARGE('貼_ばれいしょ(市町村別・公表資料)'!$Z$16:$Z$194,'貼_ばれいしょ(市町村別・公表資料)'!$L148),NA())</f>
        <v>#N/A</v>
      </c>
      <c r="AE462" t="e">
        <f>IFERROR(LARGE('貼_なたね(市町村別・e-stat)'!E$9:E$187,'貼_なたね(市町村別・e-stat)'!$A141),NA())</f>
        <v>#N/A</v>
      </c>
      <c r="AF462" t="e">
        <f>IFERROR(LARGE('貼_なたね(市町村別・e-stat)'!I$9:I$187,'貼_なたね(市町村別・e-stat)'!$A141),NA())</f>
        <v>#N/A</v>
      </c>
      <c r="AG462" t="e">
        <f>IFERROR(LARGE('貼_なたね(市町村別・e-stat)'!F$9:F$187,'貼_なたね(市町村別・e-stat)'!$A141),NA())</f>
        <v>#N/A</v>
      </c>
    </row>
    <row r="463" spans="3:33">
      <c r="C463">
        <v>134</v>
      </c>
      <c r="D463">
        <f>IFERROR(LARGE('貼_耕地面積(市町村別・e-stat)'!E$9:E$187,'貼_耕地面積(市町村別・e-stat)'!$A142),NA())</f>
        <v>1830</v>
      </c>
      <c r="E463" t="e">
        <f>IFERROR(LARGE('貼_耕地面積(市町村別・e-stat)'!F$9:F$187,'貼_耕地面積(市町村別・e-stat)'!$A142),NA())</f>
        <v>#N/A</v>
      </c>
      <c r="F463">
        <f>IFERROR(LARGE('貼_耕地面積(市町村別・e-stat)'!H$9:H$187,'貼_耕地面積(市町村別・e-stat)'!$A142),NA())</f>
        <v>747</v>
      </c>
      <c r="G463" t="e">
        <f>IFERROR(LARGE('貼_水稲(市町村別・e-stat)'!E$9:E$187,'貼_水稲(市町村別・e-stat)'!$A142),NA())</f>
        <v>#N/A</v>
      </c>
      <c r="H463" t="e">
        <f>IFERROR(LARGE('貼_水稲(市町村別・e-stat)'!G$9:G$187,'貼_水稲(市町村別・e-stat)'!$A142),NA())</f>
        <v>#N/A</v>
      </c>
      <c r="I463" t="e">
        <f>IFERROR(LARGE('貼_水稲(市町村別・e-stat)'!F$9:F$187,'貼_水稲(市町村別・e-stat)'!$A142),NA())</f>
        <v>#N/A</v>
      </c>
      <c r="J463" t="e">
        <f>IFERROR(LARGE('貼_小麦(市町村別・e-stat)'!E$9:E$187,'貼_小麦(市町村別・e-stat)'!$A142),NA())</f>
        <v>#N/A</v>
      </c>
      <c r="K463" t="e">
        <f>IFERROR(LARGE('貼_小麦(市町村別・e-stat)'!I$9:I$187,'貼_小麦(市町村別・e-stat)'!$A142),NA())</f>
        <v>#N/A</v>
      </c>
      <c r="L463" t="e">
        <f>IFERROR(LARGE('貼_小麦(市町村別・e-stat)'!F$9:F$187,'貼_小麦(市町村別・e-stat)'!$A142),NA())</f>
        <v>#N/A</v>
      </c>
      <c r="M463" t="e">
        <f>IFERROR(LARGE('貼_小麦(市町村別・公表資料)'!BA$38:BA$216,'貼_小麦(市町村別・公表資料)'!$AG171),NA())</f>
        <v>#N/A</v>
      </c>
      <c r="N463" t="e">
        <f>IFERROR(LARGE('貼_小麦(市町村別・公表資料)'!BG$38:BG$216,'貼_小麦(市町村別・公表資料)'!$AG171),NA())</f>
        <v>#N/A</v>
      </c>
      <c r="O463" t="e">
        <f>IFERROR(LARGE('貼_小麦(市町村別・公表資料)'!BM$38:BM$216,'貼_小麦(市町村別・公表資料)'!$AG171),NA())</f>
        <v>#N/A</v>
      </c>
      <c r="P463" t="e">
        <f>IFERROR(LARGE('貼_小麦(市町村別・公表資料)'!BS$38:BS$216,'貼_小麦(市町村別・公表資料)'!$AG171),NA())</f>
        <v>#N/A</v>
      </c>
      <c r="Q463" t="e">
        <f>IFERROR(LARGE('貼_小麦(市町村別・公表資料)'!BY$38:BY$216,'貼_小麦(市町村別・公表資料)'!$AG171),NA())</f>
        <v>#N/A</v>
      </c>
      <c r="R463" t="e">
        <f>IFERROR(LARGE('貼_小麦(市町村別・公表資料)'!CE$38:CE$216,'貼_小麦(市町村別・公表資料)'!$AG171),NA())</f>
        <v>#N/A</v>
      </c>
      <c r="S463" t="e">
        <f>IFERROR(LARGE('貼_大豆(市町村別・e-stat)'!D$9:D$187,'貼_大豆(市町村別・e-stat)'!$A142),NA())</f>
        <v>#N/A</v>
      </c>
      <c r="T463" t="e">
        <f>IFERROR(LARGE('貼_大豆(市町村別・e-stat)'!H$9:H$187,'貼_大豆(市町村別・e-stat)'!$A142),NA())</f>
        <v>#N/A</v>
      </c>
      <c r="U463" t="e">
        <f>IFERROR(LARGE('貼_大豆(市町村別・e-stat)'!E$9:E$187,'貼_大豆(市町村別・e-stat)'!$A142),NA())</f>
        <v>#N/A</v>
      </c>
      <c r="V463" t="e">
        <f>IFERROR(LARGE('貼_てんさい(市町村別・e-stat)'!E$9:E$187,'貼_大豆(市町村別・e-stat)'!$A142),NA())</f>
        <v>#N/A</v>
      </c>
      <c r="W463" t="e">
        <f>IFERROR(LARGE('貼_てんさい(市町村別・e-stat)'!I$9:I$187,'貼_大豆(市町村別・e-stat)'!$A142),NA())</f>
        <v>#N/A</v>
      </c>
      <c r="X463" t="e">
        <f>IFERROR(LARGE('貼_てんさい(市町村別・e-stat)'!F$9:F$187,'貼_大豆(市町村別・e-stat)'!$A142),NA())</f>
        <v>#N/A</v>
      </c>
      <c r="Y463" t="e">
        <f>IFERROR(LARGE('貼_そば(市町村別・e-stat)'!E$9:E$187,'貼_そば(市町村別・e-stat)'!$A142),NA())</f>
        <v>#N/A</v>
      </c>
      <c r="Z463" t="e">
        <f>IFERROR(LARGE('貼_そば(市町村別・e-stat)'!I$9:I$187,'貼_そば(市町村別・e-stat)'!$A142),NA())</f>
        <v>#N/A</v>
      </c>
      <c r="AA463" t="e">
        <f>IFERROR(LARGE('貼_そば(市町村別・e-stat)'!F$9:F$187,'貼_そば(市町村別・e-stat)'!$A142),NA())</f>
        <v>#N/A</v>
      </c>
      <c r="AB463" t="e">
        <f>IFERROR(LARGE('貼_ばれいしょ(市町村別・公表資料)'!$N$16:$N$194,'貼_ばれいしょ(市町村別・公表資料)'!$L149),NA())</f>
        <v>#N/A</v>
      </c>
      <c r="AC463" t="e">
        <f>IFERROR(LARGE('貼_ばれいしょ(市町村別・公表資料)'!$T$16:$T$194,'貼_ばれいしょ(市町村別・公表資料)'!$L149),NA())</f>
        <v>#N/A</v>
      </c>
      <c r="AD463" t="e">
        <f>IFERROR(LARGE('貼_ばれいしょ(市町村別・公表資料)'!$Z$16:$Z$194,'貼_ばれいしょ(市町村別・公表資料)'!$L149),NA())</f>
        <v>#N/A</v>
      </c>
      <c r="AE463" t="e">
        <f>IFERROR(LARGE('貼_なたね(市町村別・e-stat)'!E$9:E$187,'貼_なたね(市町村別・e-stat)'!$A142),NA())</f>
        <v>#N/A</v>
      </c>
      <c r="AF463" t="e">
        <f>IFERROR(LARGE('貼_なたね(市町村別・e-stat)'!I$9:I$187,'貼_なたね(市町村別・e-stat)'!$A142),NA())</f>
        <v>#N/A</v>
      </c>
      <c r="AG463" t="e">
        <f>IFERROR(LARGE('貼_なたね(市町村別・e-stat)'!F$9:F$187,'貼_なたね(市町村別・e-stat)'!$A142),NA())</f>
        <v>#N/A</v>
      </c>
    </row>
    <row r="464" spans="3:33">
      <c r="C464">
        <v>135</v>
      </c>
      <c r="D464">
        <f>IFERROR(LARGE('貼_耕地面積(市町村別・e-stat)'!E$9:E$187,'貼_耕地面積(市町村別・e-stat)'!$A143),NA())</f>
        <v>1830</v>
      </c>
      <c r="E464" t="e">
        <f>IFERROR(LARGE('貼_耕地面積(市町村別・e-stat)'!F$9:F$187,'貼_耕地面積(市町村別・e-stat)'!$A143),NA())</f>
        <v>#N/A</v>
      </c>
      <c r="F464">
        <f>IFERROR(LARGE('貼_耕地面積(市町村別・e-stat)'!H$9:H$187,'貼_耕地面積(市町村別・e-stat)'!$A143),NA())</f>
        <v>722</v>
      </c>
      <c r="G464" t="e">
        <f>IFERROR(LARGE('貼_水稲(市町村別・e-stat)'!E$9:E$187,'貼_水稲(市町村別・e-stat)'!$A143),NA())</f>
        <v>#N/A</v>
      </c>
      <c r="H464" t="e">
        <f>IFERROR(LARGE('貼_水稲(市町村別・e-stat)'!G$9:G$187,'貼_水稲(市町村別・e-stat)'!$A143),NA())</f>
        <v>#N/A</v>
      </c>
      <c r="I464" t="e">
        <f>IFERROR(LARGE('貼_水稲(市町村別・e-stat)'!F$9:F$187,'貼_水稲(市町村別・e-stat)'!$A143),NA())</f>
        <v>#N/A</v>
      </c>
      <c r="J464" t="e">
        <f>IFERROR(LARGE('貼_小麦(市町村別・e-stat)'!E$9:E$187,'貼_小麦(市町村別・e-stat)'!$A143),NA())</f>
        <v>#N/A</v>
      </c>
      <c r="K464" t="e">
        <f>IFERROR(LARGE('貼_小麦(市町村別・e-stat)'!I$9:I$187,'貼_小麦(市町村別・e-stat)'!$A143),NA())</f>
        <v>#N/A</v>
      </c>
      <c r="L464" t="e">
        <f>IFERROR(LARGE('貼_小麦(市町村別・e-stat)'!F$9:F$187,'貼_小麦(市町村別・e-stat)'!$A143),NA())</f>
        <v>#N/A</v>
      </c>
      <c r="M464" t="e">
        <f>IFERROR(LARGE('貼_小麦(市町村別・公表資料)'!BA$38:BA$216,'貼_小麦(市町村別・公表資料)'!$AG172),NA())</f>
        <v>#N/A</v>
      </c>
      <c r="N464" t="e">
        <f>IFERROR(LARGE('貼_小麦(市町村別・公表資料)'!BG$38:BG$216,'貼_小麦(市町村別・公表資料)'!$AG172),NA())</f>
        <v>#N/A</v>
      </c>
      <c r="O464" t="e">
        <f>IFERROR(LARGE('貼_小麦(市町村別・公表資料)'!BM$38:BM$216,'貼_小麦(市町村別・公表資料)'!$AG172),NA())</f>
        <v>#N/A</v>
      </c>
      <c r="P464" t="e">
        <f>IFERROR(LARGE('貼_小麦(市町村別・公表資料)'!BS$38:BS$216,'貼_小麦(市町村別・公表資料)'!$AG172),NA())</f>
        <v>#N/A</v>
      </c>
      <c r="Q464" t="e">
        <f>IFERROR(LARGE('貼_小麦(市町村別・公表資料)'!BY$38:BY$216,'貼_小麦(市町村別・公表資料)'!$AG172),NA())</f>
        <v>#N/A</v>
      </c>
      <c r="R464" t="e">
        <f>IFERROR(LARGE('貼_小麦(市町村別・公表資料)'!CE$38:CE$216,'貼_小麦(市町村別・公表資料)'!$AG172),NA())</f>
        <v>#N/A</v>
      </c>
      <c r="S464" t="e">
        <f>IFERROR(LARGE('貼_大豆(市町村別・e-stat)'!D$9:D$187,'貼_大豆(市町村別・e-stat)'!$A143),NA())</f>
        <v>#N/A</v>
      </c>
      <c r="T464" t="e">
        <f>IFERROR(LARGE('貼_大豆(市町村別・e-stat)'!H$9:H$187,'貼_大豆(市町村別・e-stat)'!$A143),NA())</f>
        <v>#N/A</v>
      </c>
      <c r="U464" t="e">
        <f>IFERROR(LARGE('貼_大豆(市町村別・e-stat)'!E$9:E$187,'貼_大豆(市町村別・e-stat)'!$A143),NA())</f>
        <v>#N/A</v>
      </c>
      <c r="V464" t="e">
        <f>IFERROR(LARGE('貼_てんさい(市町村別・e-stat)'!E$9:E$187,'貼_大豆(市町村別・e-stat)'!$A143),NA())</f>
        <v>#N/A</v>
      </c>
      <c r="W464" t="e">
        <f>IFERROR(LARGE('貼_てんさい(市町村別・e-stat)'!I$9:I$187,'貼_大豆(市町村別・e-stat)'!$A143),NA())</f>
        <v>#N/A</v>
      </c>
      <c r="X464" t="e">
        <f>IFERROR(LARGE('貼_てんさい(市町村別・e-stat)'!F$9:F$187,'貼_大豆(市町村別・e-stat)'!$A143),NA())</f>
        <v>#N/A</v>
      </c>
      <c r="Y464" t="e">
        <f>IFERROR(LARGE('貼_そば(市町村別・e-stat)'!E$9:E$187,'貼_そば(市町村別・e-stat)'!$A143),NA())</f>
        <v>#N/A</v>
      </c>
      <c r="Z464" t="e">
        <f>IFERROR(LARGE('貼_そば(市町村別・e-stat)'!I$9:I$187,'貼_そば(市町村別・e-stat)'!$A143),NA())</f>
        <v>#N/A</v>
      </c>
      <c r="AA464" t="e">
        <f>IFERROR(LARGE('貼_そば(市町村別・e-stat)'!F$9:F$187,'貼_そば(市町村別・e-stat)'!$A143),NA())</f>
        <v>#N/A</v>
      </c>
      <c r="AB464" t="e">
        <f>IFERROR(LARGE('貼_ばれいしょ(市町村別・公表資料)'!$N$16:$N$194,'貼_ばれいしょ(市町村別・公表資料)'!$L150),NA())</f>
        <v>#N/A</v>
      </c>
      <c r="AC464" t="e">
        <f>IFERROR(LARGE('貼_ばれいしょ(市町村別・公表資料)'!$T$16:$T$194,'貼_ばれいしょ(市町村別・公表資料)'!$L150),NA())</f>
        <v>#N/A</v>
      </c>
      <c r="AD464" t="e">
        <f>IFERROR(LARGE('貼_ばれいしょ(市町村別・公表資料)'!$Z$16:$Z$194,'貼_ばれいしょ(市町村別・公表資料)'!$L150),NA())</f>
        <v>#N/A</v>
      </c>
      <c r="AE464" t="e">
        <f>IFERROR(LARGE('貼_なたね(市町村別・e-stat)'!E$9:E$187,'貼_なたね(市町村別・e-stat)'!$A143),NA())</f>
        <v>#N/A</v>
      </c>
      <c r="AF464" t="e">
        <f>IFERROR(LARGE('貼_なたね(市町村別・e-stat)'!I$9:I$187,'貼_なたね(市町村別・e-stat)'!$A143),NA())</f>
        <v>#N/A</v>
      </c>
      <c r="AG464" t="e">
        <f>IFERROR(LARGE('貼_なたね(市町村別・e-stat)'!F$9:F$187,'貼_なたね(市町村別・e-stat)'!$A143),NA())</f>
        <v>#N/A</v>
      </c>
    </row>
    <row r="465" spans="3:33">
      <c r="C465">
        <v>136</v>
      </c>
      <c r="D465">
        <f>IFERROR(LARGE('貼_耕地面積(市町村別・e-stat)'!E$9:E$187,'貼_耕地面積(市町村別・e-stat)'!$A144),NA())</f>
        <v>1740</v>
      </c>
      <c r="E465" t="e">
        <f>IFERROR(LARGE('貼_耕地面積(市町村別・e-stat)'!F$9:F$187,'貼_耕地面積(市町村別・e-stat)'!$A144),NA())</f>
        <v>#N/A</v>
      </c>
      <c r="F465">
        <f>IFERROR(LARGE('貼_耕地面積(市町村別・e-stat)'!H$9:H$187,'貼_耕地面積(市町村別・e-stat)'!$A144),NA())</f>
        <v>702</v>
      </c>
      <c r="G465" t="e">
        <f>IFERROR(LARGE('貼_水稲(市町村別・e-stat)'!E$9:E$187,'貼_水稲(市町村別・e-stat)'!$A144),NA())</f>
        <v>#N/A</v>
      </c>
      <c r="H465" t="e">
        <f>IFERROR(LARGE('貼_水稲(市町村別・e-stat)'!G$9:G$187,'貼_水稲(市町村別・e-stat)'!$A144),NA())</f>
        <v>#N/A</v>
      </c>
      <c r="I465" t="e">
        <f>IFERROR(LARGE('貼_水稲(市町村別・e-stat)'!F$9:F$187,'貼_水稲(市町村別・e-stat)'!$A144),NA())</f>
        <v>#N/A</v>
      </c>
      <c r="J465" t="e">
        <f>IFERROR(LARGE('貼_小麦(市町村別・e-stat)'!E$9:E$187,'貼_小麦(市町村別・e-stat)'!$A144),NA())</f>
        <v>#N/A</v>
      </c>
      <c r="K465" t="e">
        <f>IFERROR(LARGE('貼_小麦(市町村別・e-stat)'!I$9:I$187,'貼_小麦(市町村別・e-stat)'!$A144),NA())</f>
        <v>#N/A</v>
      </c>
      <c r="L465" t="e">
        <f>IFERROR(LARGE('貼_小麦(市町村別・e-stat)'!F$9:F$187,'貼_小麦(市町村別・e-stat)'!$A144),NA())</f>
        <v>#N/A</v>
      </c>
      <c r="M465" t="e">
        <f>IFERROR(LARGE('貼_小麦(市町村別・公表資料)'!BA$38:BA$216,'貼_小麦(市町村別・公表資料)'!$AG173),NA())</f>
        <v>#N/A</v>
      </c>
      <c r="N465" t="e">
        <f>IFERROR(LARGE('貼_小麦(市町村別・公表資料)'!BG$38:BG$216,'貼_小麦(市町村別・公表資料)'!$AG173),NA())</f>
        <v>#N/A</v>
      </c>
      <c r="O465" t="e">
        <f>IFERROR(LARGE('貼_小麦(市町村別・公表資料)'!BM$38:BM$216,'貼_小麦(市町村別・公表資料)'!$AG173),NA())</f>
        <v>#N/A</v>
      </c>
      <c r="P465" t="e">
        <f>IFERROR(LARGE('貼_小麦(市町村別・公表資料)'!BS$38:BS$216,'貼_小麦(市町村別・公表資料)'!$AG173),NA())</f>
        <v>#N/A</v>
      </c>
      <c r="Q465" t="e">
        <f>IFERROR(LARGE('貼_小麦(市町村別・公表資料)'!BY$38:BY$216,'貼_小麦(市町村別・公表資料)'!$AG173),NA())</f>
        <v>#N/A</v>
      </c>
      <c r="R465" t="e">
        <f>IFERROR(LARGE('貼_小麦(市町村別・公表資料)'!CE$38:CE$216,'貼_小麦(市町村別・公表資料)'!$AG173),NA())</f>
        <v>#N/A</v>
      </c>
      <c r="S465" t="e">
        <f>IFERROR(LARGE('貼_大豆(市町村別・e-stat)'!D$9:D$187,'貼_大豆(市町村別・e-stat)'!$A144),NA())</f>
        <v>#N/A</v>
      </c>
      <c r="T465" t="e">
        <f>IFERROR(LARGE('貼_大豆(市町村別・e-stat)'!H$9:H$187,'貼_大豆(市町村別・e-stat)'!$A144),NA())</f>
        <v>#N/A</v>
      </c>
      <c r="U465" t="e">
        <f>IFERROR(LARGE('貼_大豆(市町村別・e-stat)'!E$9:E$187,'貼_大豆(市町村別・e-stat)'!$A144),NA())</f>
        <v>#N/A</v>
      </c>
      <c r="V465" t="e">
        <f>IFERROR(LARGE('貼_てんさい(市町村別・e-stat)'!E$9:E$187,'貼_大豆(市町村別・e-stat)'!$A144),NA())</f>
        <v>#N/A</v>
      </c>
      <c r="W465" t="e">
        <f>IFERROR(LARGE('貼_てんさい(市町村別・e-stat)'!I$9:I$187,'貼_大豆(市町村別・e-stat)'!$A144),NA())</f>
        <v>#N/A</v>
      </c>
      <c r="X465" t="e">
        <f>IFERROR(LARGE('貼_てんさい(市町村別・e-stat)'!F$9:F$187,'貼_大豆(市町村別・e-stat)'!$A144),NA())</f>
        <v>#N/A</v>
      </c>
      <c r="Y465" t="e">
        <f>IFERROR(LARGE('貼_そば(市町村別・e-stat)'!E$9:E$187,'貼_そば(市町村別・e-stat)'!$A144),NA())</f>
        <v>#N/A</v>
      </c>
      <c r="Z465" t="e">
        <f>IFERROR(LARGE('貼_そば(市町村別・e-stat)'!I$9:I$187,'貼_そば(市町村別・e-stat)'!$A144),NA())</f>
        <v>#N/A</v>
      </c>
      <c r="AA465" t="e">
        <f>IFERROR(LARGE('貼_そば(市町村別・e-stat)'!F$9:F$187,'貼_そば(市町村別・e-stat)'!$A144),NA())</f>
        <v>#N/A</v>
      </c>
      <c r="AB465" t="e">
        <f>IFERROR(LARGE('貼_ばれいしょ(市町村別・公表資料)'!$N$16:$N$194,'貼_ばれいしょ(市町村別・公表資料)'!$L151),NA())</f>
        <v>#N/A</v>
      </c>
      <c r="AC465" t="e">
        <f>IFERROR(LARGE('貼_ばれいしょ(市町村別・公表資料)'!$T$16:$T$194,'貼_ばれいしょ(市町村別・公表資料)'!$L151),NA())</f>
        <v>#N/A</v>
      </c>
      <c r="AD465" t="e">
        <f>IFERROR(LARGE('貼_ばれいしょ(市町村別・公表資料)'!$Z$16:$Z$194,'貼_ばれいしょ(市町村別・公表資料)'!$L151),NA())</f>
        <v>#N/A</v>
      </c>
      <c r="AE465" t="e">
        <f>IFERROR(LARGE('貼_なたね(市町村別・e-stat)'!E$9:E$187,'貼_なたね(市町村別・e-stat)'!$A144),NA())</f>
        <v>#N/A</v>
      </c>
      <c r="AF465" t="e">
        <f>IFERROR(LARGE('貼_なたね(市町村別・e-stat)'!I$9:I$187,'貼_なたね(市町村別・e-stat)'!$A144),NA())</f>
        <v>#N/A</v>
      </c>
      <c r="AG465" t="e">
        <f>IFERROR(LARGE('貼_なたね(市町村別・e-stat)'!F$9:F$187,'貼_なたね(市町村別・e-stat)'!$A144),NA())</f>
        <v>#N/A</v>
      </c>
    </row>
    <row r="466" spans="3:33">
      <c r="C466">
        <v>137</v>
      </c>
      <c r="D466">
        <f>IFERROR(LARGE('貼_耕地面積(市町村別・e-stat)'!E$9:E$187,'貼_耕地面積(市町村別・e-stat)'!$A145),NA())</f>
        <v>1710</v>
      </c>
      <c r="E466" t="e">
        <f>IFERROR(LARGE('貼_耕地面積(市町村別・e-stat)'!F$9:F$187,'貼_耕地面積(市町村別・e-stat)'!$A145),NA())</f>
        <v>#N/A</v>
      </c>
      <c r="F466">
        <f>IFERROR(LARGE('貼_耕地面積(市町村別・e-stat)'!H$9:H$187,'貼_耕地面積(市町村別・e-stat)'!$A145),NA())</f>
        <v>673</v>
      </c>
      <c r="G466" t="e">
        <f>IFERROR(LARGE('貼_水稲(市町村別・e-stat)'!E$9:E$187,'貼_水稲(市町村別・e-stat)'!$A145),NA())</f>
        <v>#N/A</v>
      </c>
      <c r="H466" t="e">
        <f>IFERROR(LARGE('貼_水稲(市町村別・e-stat)'!G$9:G$187,'貼_水稲(市町村別・e-stat)'!$A145),NA())</f>
        <v>#N/A</v>
      </c>
      <c r="I466" t="e">
        <f>IFERROR(LARGE('貼_水稲(市町村別・e-stat)'!F$9:F$187,'貼_水稲(市町村別・e-stat)'!$A145),NA())</f>
        <v>#N/A</v>
      </c>
      <c r="J466" t="e">
        <f>IFERROR(LARGE('貼_小麦(市町村別・e-stat)'!E$9:E$187,'貼_小麦(市町村別・e-stat)'!$A145),NA())</f>
        <v>#N/A</v>
      </c>
      <c r="K466" t="e">
        <f>IFERROR(LARGE('貼_小麦(市町村別・e-stat)'!I$9:I$187,'貼_小麦(市町村別・e-stat)'!$A145),NA())</f>
        <v>#N/A</v>
      </c>
      <c r="L466" t="e">
        <f>IFERROR(LARGE('貼_小麦(市町村別・e-stat)'!F$9:F$187,'貼_小麦(市町村別・e-stat)'!$A145),NA())</f>
        <v>#N/A</v>
      </c>
      <c r="M466" t="e">
        <f>IFERROR(LARGE('貼_小麦(市町村別・公表資料)'!BA$38:BA$216,'貼_小麦(市町村別・公表資料)'!$AG174),NA())</f>
        <v>#N/A</v>
      </c>
      <c r="N466" t="e">
        <f>IFERROR(LARGE('貼_小麦(市町村別・公表資料)'!BG$38:BG$216,'貼_小麦(市町村別・公表資料)'!$AG174),NA())</f>
        <v>#N/A</v>
      </c>
      <c r="O466" t="e">
        <f>IFERROR(LARGE('貼_小麦(市町村別・公表資料)'!BM$38:BM$216,'貼_小麦(市町村別・公表資料)'!$AG174),NA())</f>
        <v>#N/A</v>
      </c>
      <c r="P466" t="e">
        <f>IFERROR(LARGE('貼_小麦(市町村別・公表資料)'!BS$38:BS$216,'貼_小麦(市町村別・公表資料)'!$AG174),NA())</f>
        <v>#N/A</v>
      </c>
      <c r="Q466" t="e">
        <f>IFERROR(LARGE('貼_小麦(市町村別・公表資料)'!BY$38:BY$216,'貼_小麦(市町村別・公表資料)'!$AG174),NA())</f>
        <v>#N/A</v>
      </c>
      <c r="R466" t="e">
        <f>IFERROR(LARGE('貼_小麦(市町村別・公表資料)'!CE$38:CE$216,'貼_小麦(市町村別・公表資料)'!$AG174),NA())</f>
        <v>#N/A</v>
      </c>
      <c r="S466" t="e">
        <f>IFERROR(LARGE('貼_大豆(市町村別・e-stat)'!D$9:D$187,'貼_大豆(市町村別・e-stat)'!$A145),NA())</f>
        <v>#N/A</v>
      </c>
      <c r="T466" t="e">
        <f>IFERROR(LARGE('貼_大豆(市町村別・e-stat)'!H$9:H$187,'貼_大豆(市町村別・e-stat)'!$A145),NA())</f>
        <v>#N/A</v>
      </c>
      <c r="U466" t="e">
        <f>IFERROR(LARGE('貼_大豆(市町村別・e-stat)'!E$9:E$187,'貼_大豆(市町村別・e-stat)'!$A145),NA())</f>
        <v>#N/A</v>
      </c>
      <c r="V466" t="e">
        <f>IFERROR(LARGE('貼_てんさい(市町村別・e-stat)'!E$9:E$187,'貼_大豆(市町村別・e-stat)'!$A145),NA())</f>
        <v>#N/A</v>
      </c>
      <c r="W466" t="e">
        <f>IFERROR(LARGE('貼_てんさい(市町村別・e-stat)'!I$9:I$187,'貼_大豆(市町村別・e-stat)'!$A145),NA())</f>
        <v>#N/A</v>
      </c>
      <c r="X466" t="e">
        <f>IFERROR(LARGE('貼_てんさい(市町村別・e-stat)'!F$9:F$187,'貼_大豆(市町村別・e-stat)'!$A145),NA())</f>
        <v>#N/A</v>
      </c>
      <c r="Y466" t="e">
        <f>IFERROR(LARGE('貼_そば(市町村別・e-stat)'!E$9:E$187,'貼_そば(市町村別・e-stat)'!$A145),NA())</f>
        <v>#N/A</v>
      </c>
      <c r="Z466" t="e">
        <f>IFERROR(LARGE('貼_そば(市町村別・e-stat)'!I$9:I$187,'貼_そば(市町村別・e-stat)'!$A145),NA())</f>
        <v>#N/A</v>
      </c>
      <c r="AA466" t="e">
        <f>IFERROR(LARGE('貼_そば(市町村別・e-stat)'!F$9:F$187,'貼_そば(市町村別・e-stat)'!$A145),NA())</f>
        <v>#N/A</v>
      </c>
      <c r="AB466" t="e">
        <f>IFERROR(LARGE('貼_ばれいしょ(市町村別・公表資料)'!$N$16:$N$194,'貼_ばれいしょ(市町村別・公表資料)'!$L152),NA())</f>
        <v>#N/A</v>
      </c>
      <c r="AC466" t="e">
        <f>IFERROR(LARGE('貼_ばれいしょ(市町村別・公表資料)'!$T$16:$T$194,'貼_ばれいしょ(市町村別・公表資料)'!$L152),NA())</f>
        <v>#N/A</v>
      </c>
      <c r="AD466" t="e">
        <f>IFERROR(LARGE('貼_ばれいしょ(市町村別・公表資料)'!$Z$16:$Z$194,'貼_ばれいしょ(市町村別・公表資料)'!$L152),NA())</f>
        <v>#N/A</v>
      </c>
      <c r="AE466" t="e">
        <f>IFERROR(LARGE('貼_なたね(市町村別・e-stat)'!E$9:E$187,'貼_なたね(市町村別・e-stat)'!$A145),NA())</f>
        <v>#N/A</v>
      </c>
      <c r="AF466" t="e">
        <f>IFERROR(LARGE('貼_なたね(市町村別・e-stat)'!I$9:I$187,'貼_なたね(市町村別・e-stat)'!$A145),NA())</f>
        <v>#N/A</v>
      </c>
      <c r="AG466" t="e">
        <f>IFERROR(LARGE('貼_なたね(市町村別・e-stat)'!F$9:F$187,'貼_なたね(市町村別・e-stat)'!$A145),NA())</f>
        <v>#N/A</v>
      </c>
    </row>
    <row r="467" spans="3:33">
      <c r="C467">
        <v>138</v>
      </c>
      <c r="D467">
        <f>IFERROR(LARGE('貼_耕地面積(市町村別・e-stat)'!E$9:E$187,'貼_耕地面積(市町村別・e-stat)'!$A146),NA())</f>
        <v>1620</v>
      </c>
      <c r="E467" t="e">
        <f>IFERROR(LARGE('貼_耕地面積(市町村別・e-stat)'!F$9:F$187,'貼_耕地面積(市町村別・e-stat)'!$A146),NA())</f>
        <v>#N/A</v>
      </c>
      <c r="F467">
        <f>IFERROR(LARGE('貼_耕地面積(市町村別・e-stat)'!H$9:H$187,'貼_耕地面積(市町村別・e-stat)'!$A146),NA())</f>
        <v>668</v>
      </c>
      <c r="G467" t="e">
        <f>IFERROR(LARGE('貼_水稲(市町村別・e-stat)'!E$9:E$187,'貼_水稲(市町村別・e-stat)'!$A146),NA())</f>
        <v>#N/A</v>
      </c>
      <c r="H467" t="e">
        <f>IFERROR(LARGE('貼_水稲(市町村別・e-stat)'!G$9:G$187,'貼_水稲(市町村別・e-stat)'!$A146),NA())</f>
        <v>#N/A</v>
      </c>
      <c r="I467" t="e">
        <f>IFERROR(LARGE('貼_水稲(市町村別・e-stat)'!F$9:F$187,'貼_水稲(市町村別・e-stat)'!$A146),NA())</f>
        <v>#N/A</v>
      </c>
      <c r="J467" t="e">
        <f>IFERROR(LARGE('貼_小麦(市町村別・e-stat)'!E$9:E$187,'貼_小麦(市町村別・e-stat)'!$A146),NA())</f>
        <v>#N/A</v>
      </c>
      <c r="K467" t="e">
        <f>IFERROR(LARGE('貼_小麦(市町村別・e-stat)'!I$9:I$187,'貼_小麦(市町村別・e-stat)'!$A146),NA())</f>
        <v>#N/A</v>
      </c>
      <c r="L467" t="e">
        <f>IFERROR(LARGE('貼_小麦(市町村別・e-stat)'!F$9:F$187,'貼_小麦(市町村別・e-stat)'!$A146),NA())</f>
        <v>#N/A</v>
      </c>
      <c r="M467" t="e">
        <f>IFERROR(LARGE('貼_小麦(市町村別・公表資料)'!BA$38:BA$216,'貼_小麦(市町村別・公表資料)'!$AG175),NA())</f>
        <v>#N/A</v>
      </c>
      <c r="N467" t="e">
        <f>IFERROR(LARGE('貼_小麦(市町村別・公表資料)'!BG$38:BG$216,'貼_小麦(市町村別・公表資料)'!$AG175),NA())</f>
        <v>#N/A</v>
      </c>
      <c r="O467" t="e">
        <f>IFERROR(LARGE('貼_小麦(市町村別・公表資料)'!BM$38:BM$216,'貼_小麦(市町村別・公表資料)'!$AG175),NA())</f>
        <v>#N/A</v>
      </c>
      <c r="P467" t="e">
        <f>IFERROR(LARGE('貼_小麦(市町村別・公表資料)'!BS$38:BS$216,'貼_小麦(市町村別・公表資料)'!$AG175),NA())</f>
        <v>#N/A</v>
      </c>
      <c r="Q467" t="e">
        <f>IFERROR(LARGE('貼_小麦(市町村別・公表資料)'!BY$38:BY$216,'貼_小麦(市町村別・公表資料)'!$AG175),NA())</f>
        <v>#N/A</v>
      </c>
      <c r="R467" t="e">
        <f>IFERROR(LARGE('貼_小麦(市町村別・公表資料)'!CE$38:CE$216,'貼_小麦(市町村別・公表資料)'!$AG175),NA())</f>
        <v>#N/A</v>
      </c>
      <c r="S467" t="e">
        <f>IFERROR(LARGE('貼_大豆(市町村別・e-stat)'!D$9:D$187,'貼_大豆(市町村別・e-stat)'!$A146),NA())</f>
        <v>#N/A</v>
      </c>
      <c r="T467" t="e">
        <f>IFERROR(LARGE('貼_大豆(市町村別・e-stat)'!H$9:H$187,'貼_大豆(市町村別・e-stat)'!$A146),NA())</f>
        <v>#N/A</v>
      </c>
      <c r="U467" t="e">
        <f>IFERROR(LARGE('貼_大豆(市町村別・e-stat)'!E$9:E$187,'貼_大豆(市町村別・e-stat)'!$A146),NA())</f>
        <v>#N/A</v>
      </c>
      <c r="V467" t="e">
        <f>IFERROR(LARGE('貼_てんさい(市町村別・e-stat)'!E$9:E$187,'貼_大豆(市町村別・e-stat)'!$A146),NA())</f>
        <v>#N/A</v>
      </c>
      <c r="W467" t="e">
        <f>IFERROR(LARGE('貼_てんさい(市町村別・e-stat)'!I$9:I$187,'貼_大豆(市町村別・e-stat)'!$A146),NA())</f>
        <v>#N/A</v>
      </c>
      <c r="X467" t="e">
        <f>IFERROR(LARGE('貼_てんさい(市町村別・e-stat)'!F$9:F$187,'貼_大豆(市町村別・e-stat)'!$A146),NA())</f>
        <v>#N/A</v>
      </c>
      <c r="Y467" t="e">
        <f>IFERROR(LARGE('貼_そば(市町村別・e-stat)'!E$9:E$187,'貼_そば(市町村別・e-stat)'!$A146),NA())</f>
        <v>#N/A</v>
      </c>
      <c r="Z467" t="e">
        <f>IFERROR(LARGE('貼_そば(市町村別・e-stat)'!I$9:I$187,'貼_そば(市町村別・e-stat)'!$A146),NA())</f>
        <v>#N/A</v>
      </c>
      <c r="AA467" t="e">
        <f>IFERROR(LARGE('貼_そば(市町村別・e-stat)'!F$9:F$187,'貼_そば(市町村別・e-stat)'!$A146),NA())</f>
        <v>#N/A</v>
      </c>
      <c r="AB467" t="e">
        <f>IFERROR(LARGE('貼_ばれいしょ(市町村別・公表資料)'!$N$16:$N$194,'貼_ばれいしょ(市町村別・公表資料)'!$L153),NA())</f>
        <v>#N/A</v>
      </c>
      <c r="AC467" t="e">
        <f>IFERROR(LARGE('貼_ばれいしょ(市町村別・公表資料)'!$T$16:$T$194,'貼_ばれいしょ(市町村別・公表資料)'!$L153),NA())</f>
        <v>#N/A</v>
      </c>
      <c r="AD467" t="e">
        <f>IFERROR(LARGE('貼_ばれいしょ(市町村別・公表資料)'!$Z$16:$Z$194,'貼_ばれいしょ(市町村別・公表資料)'!$L153),NA())</f>
        <v>#N/A</v>
      </c>
      <c r="AE467" t="e">
        <f>IFERROR(LARGE('貼_なたね(市町村別・e-stat)'!E$9:E$187,'貼_なたね(市町村別・e-stat)'!$A146),NA())</f>
        <v>#N/A</v>
      </c>
      <c r="AF467" t="e">
        <f>IFERROR(LARGE('貼_なたね(市町村別・e-stat)'!I$9:I$187,'貼_なたね(市町村別・e-stat)'!$A146),NA())</f>
        <v>#N/A</v>
      </c>
      <c r="AG467" t="e">
        <f>IFERROR(LARGE('貼_なたね(市町村別・e-stat)'!F$9:F$187,'貼_なたね(市町村別・e-stat)'!$A146),NA())</f>
        <v>#N/A</v>
      </c>
    </row>
    <row r="468" spans="3:33">
      <c r="C468">
        <v>139</v>
      </c>
      <c r="D468">
        <f>IFERROR(LARGE('貼_耕地面積(市町村別・e-stat)'!E$9:E$187,'貼_耕地面積(市町村別・e-stat)'!$A147),NA())</f>
        <v>1530</v>
      </c>
      <c r="E468" t="e">
        <f>IFERROR(LARGE('貼_耕地面積(市町村別・e-stat)'!F$9:F$187,'貼_耕地面積(市町村別・e-stat)'!$A147),NA())</f>
        <v>#N/A</v>
      </c>
      <c r="F468">
        <f>IFERROR(LARGE('貼_耕地面積(市町村別・e-stat)'!H$9:H$187,'貼_耕地面積(市町村別・e-stat)'!$A147),NA())</f>
        <v>653</v>
      </c>
      <c r="G468" t="e">
        <f>IFERROR(LARGE('貼_水稲(市町村別・e-stat)'!E$9:E$187,'貼_水稲(市町村別・e-stat)'!$A147),NA())</f>
        <v>#N/A</v>
      </c>
      <c r="H468" t="e">
        <f>IFERROR(LARGE('貼_水稲(市町村別・e-stat)'!G$9:G$187,'貼_水稲(市町村別・e-stat)'!$A147),NA())</f>
        <v>#N/A</v>
      </c>
      <c r="I468" t="e">
        <f>IFERROR(LARGE('貼_水稲(市町村別・e-stat)'!F$9:F$187,'貼_水稲(市町村別・e-stat)'!$A147),NA())</f>
        <v>#N/A</v>
      </c>
      <c r="J468" t="e">
        <f>IFERROR(LARGE('貼_小麦(市町村別・e-stat)'!E$9:E$187,'貼_小麦(市町村別・e-stat)'!$A147),NA())</f>
        <v>#N/A</v>
      </c>
      <c r="K468" t="e">
        <f>IFERROR(LARGE('貼_小麦(市町村別・e-stat)'!I$9:I$187,'貼_小麦(市町村別・e-stat)'!$A147),NA())</f>
        <v>#N/A</v>
      </c>
      <c r="L468" t="e">
        <f>IFERROR(LARGE('貼_小麦(市町村別・e-stat)'!F$9:F$187,'貼_小麦(市町村別・e-stat)'!$A147),NA())</f>
        <v>#N/A</v>
      </c>
      <c r="M468" t="e">
        <f>IFERROR(LARGE('貼_小麦(市町村別・公表資料)'!BA$38:BA$216,'貼_小麦(市町村別・公表資料)'!$AG176),NA())</f>
        <v>#N/A</v>
      </c>
      <c r="N468" t="e">
        <f>IFERROR(LARGE('貼_小麦(市町村別・公表資料)'!BG$38:BG$216,'貼_小麦(市町村別・公表資料)'!$AG176),NA())</f>
        <v>#N/A</v>
      </c>
      <c r="O468" t="e">
        <f>IFERROR(LARGE('貼_小麦(市町村別・公表資料)'!BM$38:BM$216,'貼_小麦(市町村別・公表資料)'!$AG176),NA())</f>
        <v>#N/A</v>
      </c>
      <c r="P468" t="e">
        <f>IFERROR(LARGE('貼_小麦(市町村別・公表資料)'!BS$38:BS$216,'貼_小麦(市町村別・公表資料)'!$AG176),NA())</f>
        <v>#N/A</v>
      </c>
      <c r="Q468" t="e">
        <f>IFERROR(LARGE('貼_小麦(市町村別・公表資料)'!BY$38:BY$216,'貼_小麦(市町村別・公表資料)'!$AG176),NA())</f>
        <v>#N/A</v>
      </c>
      <c r="R468" t="e">
        <f>IFERROR(LARGE('貼_小麦(市町村別・公表資料)'!CE$38:CE$216,'貼_小麦(市町村別・公表資料)'!$AG176),NA())</f>
        <v>#N/A</v>
      </c>
      <c r="S468" t="e">
        <f>IFERROR(LARGE('貼_大豆(市町村別・e-stat)'!D$9:D$187,'貼_大豆(市町村別・e-stat)'!$A147),NA())</f>
        <v>#N/A</v>
      </c>
      <c r="T468" t="e">
        <f>IFERROR(LARGE('貼_大豆(市町村別・e-stat)'!H$9:H$187,'貼_大豆(市町村別・e-stat)'!$A147),NA())</f>
        <v>#N/A</v>
      </c>
      <c r="U468" t="e">
        <f>IFERROR(LARGE('貼_大豆(市町村別・e-stat)'!E$9:E$187,'貼_大豆(市町村別・e-stat)'!$A147),NA())</f>
        <v>#N/A</v>
      </c>
      <c r="V468" t="e">
        <f>IFERROR(LARGE('貼_てんさい(市町村別・e-stat)'!E$9:E$187,'貼_大豆(市町村別・e-stat)'!$A147),NA())</f>
        <v>#N/A</v>
      </c>
      <c r="W468" t="e">
        <f>IFERROR(LARGE('貼_てんさい(市町村別・e-stat)'!I$9:I$187,'貼_大豆(市町村別・e-stat)'!$A147),NA())</f>
        <v>#N/A</v>
      </c>
      <c r="X468" t="e">
        <f>IFERROR(LARGE('貼_てんさい(市町村別・e-stat)'!F$9:F$187,'貼_大豆(市町村別・e-stat)'!$A147),NA())</f>
        <v>#N/A</v>
      </c>
      <c r="Y468" t="e">
        <f>IFERROR(LARGE('貼_そば(市町村別・e-stat)'!E$9:E$187,'貼_そば(市町村別・e-stat)'!$A147),NA())</f>
        <v>#N/A</v>
      </c>
      <c r="Z468" t="e">
        <f>IFERROR(LARGE('貼_そば(市町村別・e-stat)'!I$9:I$187,'貼_そば(市町村別・e-stat)'!$A147),NA())</f>
        <v>#N/A</v>
      </c>
      <c r="AA468" t="e">
        <f>IFERROR(LARGE('貼_そば(市町村別・e-stat)'!F$9:F$187,'貼_そば(市町村別・e-stat)'!$A147),NA())</f>
        <v>#N/A</v>
      </c>
      <c r="AB468" t="e">
        <f>IFERROR(LARGE('貼_ばれいしょ(市町村別・公表資料)'!$N$16:$N$194,'貼_ばれいしょ(市町村別・公表資料)'!$L154),NA())</f>
        <v>#N/A</v>
      </c>
      <c r="AC468" t="e">
        <f>IFERROR(LARGE('貼_ばれいしょ(市町村別・公表資料)'!$T$16:$T$194,'貼_ばれいしょ(市町村別・公表資料)'!$L154),NA())</f>
        <v>#N/A</v>
      </c>
      <c r="AD468" t="e">
        <f>IFERROR(LARGE('貼_ばれいしょ(市町村別・公表資料)'!$Z$16:$Z$194,'貼_ばれいしょ(市町村別・公表資料)'!$L154),NA())</f>
        <v>#N/A</v>
      </c>
      <c r="AE468" t="e">
        <f>IFERROR(LARGE('貼_なたね(市町村別・e-stat)'!E$9:E$187,'貼_なたね(市町村別・e-stat)'!$A147),NA())</f>
        <v>#N/A</v>
      </c>
      <c r="AF468" t="e">
        <f>IFERROR(LARGE('貼_なたね(市町村別・e-stat)'!I$9:I$187,'貼_なたね(市町村別・e-stat)'!$A147),NA())</f>
        <v>#N/A</v>
      </c>
      <c r="AG468" t="e">
        <f>IFERROR(LARGE('貼_なたね(市町村別・e-stat)'!F$9:F$187,'貼_なたね(市町村別・e-stat)'!$A147),NA())</f>
        <v>#N/A</v>
      </c>
    </row>
    <row r="469" spans="3:33">
      <c r="C469">
        <v>140</v>
      </c>
      <c r="D469">
        <f>IFERROR(LARGE('貼_耕地面積(市町村別・e-stat)'!E$9:E$187,'貼_耕地面積(市町村別・e-stat)'!$A148),NA())</f>
        <v>1500</v>
      </c>
      <c r="E469" t="e">
        <f>IFERROR(LARGE('貼_耕地面積(市町村別・e-stat)'!F$9:F$187,'貼_耕地面積(市町村別・e-stat)'!$A148),NA())</f>
        <v>#N/A</v>
      </c>
      <c r="F469">
        <f>IFERROR(LARGE('貼_耕地面積(市町村別・e-stat)'!H$9:H$187,'貼_耕地面積(市町村別・e-stat)'!$A148),NA())</f>
        <v>625</v>
      </c>
      <c r="G469" t="e">
        <f>IFERROR(LARGE('貼_水稲(市町村別・e-stat)'!E$9:E$187,'貼_水稲(市町村別・e-stat)'!$A148),NA())</f>
        <v>#N/A</v>
      </c>
      <c r="H469" t="e">
        <f>IFERROR(LARGE('貼_水稲(市町村別・e-stat)'!G$9:G$187,'貼_水稲(市町村別・e-stat)'!$A148),NA())</f>
        <v>#N/A</v>
      </c>
      <c r="I469" t="e">
        <f>IFERROR(LARGE('貼_水稲(市町村別・e-stat)'!F$9:F$187,'貼_水稲(市町村別・e-stat)'!$A148),NA())</f>
        <v>#N/A</v>
      </c>
      <c r="J469" t="e">
        <f>IFERROR(LARGE('貼_小麦(市町村別・e-stat)'!E$9:E$187,'貼_小麦(市町村別・e-stat)'!$A148),NA())</f>
        <v>#N/A</v>
      </c>
      <c r="K469" t="e">
        <f>IFERROR(LARGE('貼_小麦(市町村別・e-stat)'!I$9:I$187,'貼_小麦(市町村別・e-stat)'!$A148),NA())</f>
        <v>#N/A</v>
      </c>
      <c r="L469" t="e">
        <f>IFERROR(LARGE('貼_小麦(市町村別・e-stat)'!F$9:F$187,'貼_小麦(市町村別・e-stat)'!$A148),NA())</f>
        <v>#N/A</v>
      </c>
      <c r="M469" t="e">
        <f>IFERROR(LARGE('貼_小麦(市町村別・公表資料)'!BA$38:BA$216,'貼_小麦(市町村別・公表資料)'!$AG177),NA())</f>
        <v>#N/A</v>
      </c>
      <c r="N469" t="e">
        <f>IFERROR(LARGE('貼_小麦(市町村別・公表資料)'!BG$38:BG$216,'貼_小麦(市町村別・公表資料)'!$AG177),NA())</f>
        <v>#N/A</v>
      </c>
      <c r="O469" t="e">
        <f>IFERROR(LARGE('貼_小麦(市町村別・公表資料)'!BM$38:BM$216,'貼_小麦(市町村別・公表資料)'!$AG177),NA())</f>
        <v>#N/A</v>
      </c>
      <c r="P469" t="e">
        <f>IFERROR(LARGE('貼_小麦(市町村別・公表資料)'!BS$38:BS$216,'貼_小麦(市町村別・公表資料)'!$AG177),NA())</f>
        <v>#N/A</v>
      </c>
      <c r="Q469" t="e">
        <f>IFERROR(LARGE('貼_小麦(市町村別・公表資料)'!BY$38:BY$216,'貼_小麦(市町村別・公表資料)'!$AG177),NA())</f>
        <v>#N/A</v>
      </c>
      <c r="R469" t="e">
        <f>IFERROR(LARGE('貼_小麦(市町村別・公表資料)'!CE$38:CE$216,'貼_小麦(市町村別・公表資料)'!$AG177),NA())</f>
        <v>#N/A</v>
      </c>
      <c r="S469" t="e">
        <f>IFERROR(LARGE('貼_大豆(市町村別・e-stat)'!D$9:D$187,'貼_大豆(市町村別・e-stat)'!$A148),NA())</f>
        <v>#N/A</v>
      </c>
      <c r="T469" t="e">
        <f>IFERROR(LARGE('貼_大豆(市町村別・e-stat)'!H$9:H$187,'貼_大豆(市町村別・e-stat)'!$A148),NA())</f>
        <v>#N/A</v>
      </c>
      <c r="U469" t="e">
        <f>IFERROR(LARGE('貼_大豆(市町村別・e-stat)'!E$9:E$187,'貼_大豆(市町村別・e-stat)'!$A148),NA())</f>
        <v>#N/A</v>
      </c>
      <c r="V469" t="e">
        <f>IFERROR(LARGE('貼_てんさい(市町村別・e-stat)'!E$9:E$187,'貼_大豆(市町村別・e-stat)'!$A148),NA())</f>
        <v>#N/A</v>
      </c>
      <c r="W469" t="e">
        <f>IFERROR(LARGE('貼_てんさい(市町村別・e-stat)'!I$9:I$187,'貼_大豆(市町村別・e-stat)'!$A148),NA())</f>
        <v>#N/A</v>
      </c>
      <c r="X469" t="e">
        <f>IFERROR(LARGE('貼_てんさい(市町村別・e-stat)'!F$9:F$187,'貼_大豆(市町村別・e-stat)'!$A148),NA())</f>
        <v>#N/A</v>
      </c>
      <c r="Y469" t="e">
        <f>IFERROR(LARGE('貼_そば(市町村別・e-stat)'!E$9:E$187,'貼_そば(市町村別・e-stat)'!$A148),NA())</f>
        <v>#N/A</v>
      </c>
      <c r="Z469" t="e">
        <f>IFERROR(LARGE('貼_そば(市町村別・e-stat)'!I$9:I$187,'貼_そば(市町村別・e-stat)'!$A148),NA())</f>
        <v>#N/A</v>
      </c>
      <c r="AA469" t="e">
        <f>IFERROR(LARGE('貼_そば(市町村別・e-stat)'!F$9:F$187,'貼_そば(市町村別・e-stat)'!$A148),NA())</f>
        <v>#N/A</v>
      </c>
      <c r="AB469" t="e">
        <f>IFERROR(LARGE('貼_ばれいしょ(市町村別・公表資料)'!$N$16:$N$194,'貼_ばれいしょ(市町村別・公表資料)'!$L155),NA())</f>
        <v>#N/A</v>
      </c>
      <c r="AC469" t="e">
        <f>IFERROR(LARGE('貼_ばれいしょ(市町村別・公表資料)'!$T$16:$T$194,'貼_ばれいしょ(市町村別・公表資料)'!$L155),NA())</f>
        <v>#N/A</v>
      </c>
      <c r="AD469" t="e">
        <f>IFERROR(LARGE('貼_ばれいしょ(市町村別・公表資料)'!$Z$16:$Z$194,'貼_ばれいしょ(市町村別・公表資料)'!$L155),NA())</f>
        <v>#N/A</v>
      </c>
      <c r="AE469" t="e">
        <f>IFERROR(LARGE('貼_なたね(市町村別・e-stat)'!E$9:E$187,'貼_なたね(市町村別・e-stat)'!$A148),NA())</f>
        <v>#N/A</v>
      </c>
      <c r="AF469" t="e">
        <f>IFERROR(LARGE('貼_なたね(市町村別・e-stat)'!I$9:I$187,'貼_なたね(市町村別・e-stat)'!$A148),NA())</f>
        <v>#N/A</v>
      </c>
      <c r="AG469" t="e">
        <f>IFERROR(LARGE('貼_なたね(市町村別・e-stat)'!F$9:F$187,'貼_なたね(市町村別・e-stat)'!$A148),NA())</f>
        <v>#N/A</v>
      </c>
    </row>
    <row r="470" spans="3:33">
      <c r="C470">
        <v>141</v>
      </c>
      <c r="D470">
        <f>IFERROR(LARGE('貼_耕地面積(市町村別・e-stat)'!E$9:E$187,'貼_耕地面積(市町村別・e-stat)'!$A149),NA())</f>
        <v>1480</v>
      </c>
      <c r="E470" t="e">
        <f>IFERROR(LARGE('貼_耕地面積(市町村別・e-stat)'!F$9:F$187,'貼_耕地面積(市町村別・e-stat)'!$A149),NA())</f>
        <v>#N/A</v>
      </c>
      <c r="F470">
        <f>IFERROR(LARGE('貼_耕地面積(市町村別・e-stat)'!H$9:H$187,'貼_耕地面積(市町村別・e-stat)'!$A149),NA())</f>
        <v>622</v>
      </c>
      <c r="G470" t="e">
        <f>IFERROR(LARGE('貼_水稲(市町村別・e-stat)'!E$9:E$187,'貼_水稲(市町村別・e-stat)'!$A149),NA())</f>
        <v>#N/A</v>
      </c>
      <c r="H470" t="e">
        <f>IFERROR(LARGE('貼_水稲(市町村別・e-stat)'!G$9:G$187,'貼_水稲(市町村別・e-stat)'!$A149),NA())</f>
        <v>#N/A</v>
      </c>
      <c r="I470" t="e">
        <f>IFERROR(LARGE('貼_水稲(市町村別・e-stat)'!F$9:F$187,'貼_水稲(市町村別・e-stat)'!$A149),NA())</f>
        <v>#N/A</v>
      </c>
      <c r="J470" t="e">
        <f>IFERROR(LARGE('貼_小麦(市町村別・e-stat)'!E$9:E$187,'貼_小麦(市町村別・e-stat)'!$A149),NA())</f>
        <v>#N/A</v>
      </c>
      <c r="K470" t="e">
        <f>IFERROR(LARGE('貼_小麦(市町村別・e-stat)'!I$9:I$187,'貼_小麦(市町村別・e-stat)'!$A149),NA())</f>
        <v>#N/A</v>
      </c>
      <c r="L470" t="e">
        <f>IFERROR(LARGE('貼_小麦(市町村別・e-stat)'!F$9:F$187,'貼_小麦(市町村別・e-stat)'!$A149),NA())</f>
        <v>#N/A</v>
      </c>
      <c r="M470" t="e">
        <f>IFERROR(LARGE('貼_小麦(市町村別・公表資料)'!BA$38:BA$216,'貼_小麦(市町村別・公表資料)'!$AG178),NA())</f>
        <v>#N/A</v>
      </c>
      <c r="N470" t="e">
        <f>IFERROR(LARGE('貼_小麦(市町村別・公表資料)'!BG$38:BG$216,'貼_小麦(市町村別・公表資料)'!$AG178),NA())</f>
        <v>#N/A</v>
      </c>
      <c r="O470" t="e">
        <f>IFERROR(LARGE('貼_小麦(市町村別・公表資料)'!BM$38:BM$216,'貼_小麦(市町村別・公表資料)'!$AG178),NA())</f>
        <v>#N/A</v>
      </c>
      <c r="P470" t="e">
        <f>IFERROR(LARGE('貼_小麦(市町村別・公表資料)'!BS$38:BS$216,'貼_小麦(市町村別・公表資料)'!$AG178),NA())</f>
        <v>#N/A</v>
      </c>
      <c r="Q470" t="e">
        <f>IFERROR(LARGE('貼_小麦(市町村別・公表資料)'!BY$38:BY$216,'貼_小麦(市町村別・公表資料)'!$AG178),NA())</f>
        <v>#N/A</v>
      </c>
      <c r="R470" t="e">
        <f>IFERROR(LARGE('貼_小麦(市町村別・公表資料)'!CE$38:CE$216,'貼_小麦(市町村別・公表資料)'!$AG178),NA())</f>
        <v>#N/A</v>
      </c>
      <c r="S470" t="e">
        <f>IFERROR(LARGE('貼_大豆(市町村別・e-stat)'!D$9:D$187,'貼_大豆(市町村別・e-stat)'!$A149),NA())</f>
        <v>#N/A</v>
      </c>
      <c r="T470" t="e">
        <f>IFERROR(LARGE('貼_大豆(市町村別・e-stat)'!H$9:H$187,'貼_大豆(市町村別・e-stat)'!$A149),NA())</f>
        <v>#N/A</v>
      </c>
      <c r="U470" t="e">
        <f>IFERROR(LARGE('貼_大豆(市町村別・e-stat)'!E$9:E$187,'貼_大豆(市町村別・e-stat)'!$A149),NA())</f>
        <v>#N/A</v>
      </c>
      <c r="V470" t="e">
        <f>IFERROR(LARGE('貼_てんさい(市町村別・e-stat)'!E$9:E$187,'貼_大豆(市町村別・e-stat)'!$A149),NA())</f>
        <v>#N/A</v>
      </c>
      <c r="W470" t="e">
        <f>IFERROR(LARGE('貼_てんさい(市町村別・e-stat)'!I$9:I$187,'貼_大豆(市町村別・e-stat)'!$A149),NA())</f>
        <v>#N/A</v>
      </c>
      <c r="X470" t="e">
        <f>IFERROR(LARGE('貼_てんさい(市町村別・e-stat)'!F$9:F$187,'貼_大豆(市町村別・e-stat)'!$A149),NA())</f>
        <v>#N/A</v>
      </c>
      <c r="Y470" t="e">
        <f>IFERROR(LARGE('貼_そば(市町村別・e-stat)'!E$9:E$187,'貼_そば(市町村別・e-stat)'!$A149),NA())</f>
        <v>#N/A</v>
      </c>
      <c r="Z470" t="e">
        <f>IFERROR(LARGE('貼_そば(市町村別・e-stat)'!I$9:I$187,'貼_そば(市町村別・e-stat)'!$A149),NA())</f>
        <v>#N/A</v>
      </c>
      <c r="AA470" t="e">
        <f>IFERROR(LARGE('貼_そば(市町村別・e-stat)'!F$9:F$187,'貼_そば(市町村別・e-stat)'!$A149),NA())</f>
        <v>#N/A</v>
      </c>
      <c r="AB470" t="e">
        <f>IFERROR(LARGE('貼_ばれいしょ(市町村別・公表資料)'!$N$16:$N$194,'貼_ばれいしょ(市町村別・公表資料)'!$L156),NA())</f>
        <v>#N/A</v>
      </c>
      <c r="AC470" t="e">
        <f>IFERROR(LARGE('貼_ばれいしょ(市町村別・公表資料)'!$T$16:$T$194,'貼_ばれいしょ(市町村別・公表資料)'!$L156),NA())</f>
        <v>#N/A</v>
      </c>
      <c r="AD470" t="e">
        <f>IFERROR(LARGE('貼_ばれいしょ(市町村別・公表資料)'!$Z$16:$Z$194,'貼_ばれいしょ(市町村別・公表資料)'!$L156),NA())</f>
        <v>#N/A</v>
      </c>
      <c r="AE470" t="e">
        <f>IFERROR(LARGE('貼_なたね(市町村別・e-stat)'!E$9:E$187,'貼_なたね(市町村別・e-stat)'!$A149),NA())</f>
        <v>#N/A</v>
      </c>
      <c r="AF470" t="e">
        <f>IFERROR(LARGE('貼_なたね(市町村別・e-stat)'!I$9:I$187,'貼_なたね(市町村別・e-stat)'!$A149),NA())</f>
        <v>#N/A</v>
      </c>
      <c r="AG470" t="e">
        <f>IFERROR(LARGE('貼_なたね(市町村別・e-stat)'!F$9:F$187,'貼_なたね(市町村別・e-stat)'!$A149),NA())</f>
        <v>#N/A</v>
      </c>
    </row>
    <row r="471" spans="3:33">
      <c r="C471">
        <v>142</v>
      </c>
      <c r="D471">
        <f>IFERROR(LARGE('貼_耕地面積(市町村別・e-stat)'!E$9:E$187,'貼_耕地面積(市町村別・e-stat)'!$A150),NA())</f>
        <v>1460</v>
      </c>
      <c r="E471" t="e">
        <f>IFERROR(LARGE('貼_耕地面積(市町村別・e-stat)'!F$9:F$187,'貼_耕地面積(市町村別・e-stat)'!$A150),NA())</f>
        <v>#N/A</v>
      </c>
      <c r="F471">
        <f>IFERROR(LARGE('貼_耕地面積(市町村別・e-stat)'!H$9:H$187,'貼_耕地面積(市町村別・e-stat)'!$A150),NA())</f>
        <v>572</v>
      </c>
      <c r="G471" t="e">
        <f>IFERROR(LARGE('貼_水稲(市町村別・e-stat)'!E$9:E$187,'貼_水稲(市町村別・e-stat)'!$A150),NA())</f>
        <v>#N/A</v>
      </c>
      <c r="H471" t="e">
        <f>IFERROR(LARGE('貼_水稲(市町村別・e-stat)'!G$9:G$187,'貼_水稲(市町村別・e-stat)'!$A150),NA())</f>
        <v>#N/A</v>
      </c>
      <c r="I471" t="e">
        <f>IFERROR(LARGE('貼_水稲(市町村別・e-stat)'!F$9:F$187,'貼_水稲(市町村別・e-stat)'!$A150),NA())</f>
        <v>#N/A</v>
      </c>
      <c r="J471" t="e">
        <f>IFERROR(LARGE('貼_小麦(市町村別・e-stat)'!E$9:E$187,'貼_小麦(市町村別・e-stat)'!$A150),NA())</f>
        <v>#N/A</v>
      </c>
      <c r="K471" t="e">
        <f>IFERROR(LARGE('貼_小麦(市町村別・e-stat)'!I$9:I$187,'貼_小麦(市町村別・e-stat)'!$A150),NA())</f>
        <v>#N/A</v>
      </c>
      <c r="L471" t="e">
        <f>IFERROR(LARGE('貼_小麦(市町村別・e-stat)'!F$9:F$187,'貼_小麦(市町村別・e-stat)'!$A150),NA())</f>
        <v>#N/A</v>
      </c>
      <c r="M471" t="e">
        <f>IFERROR(LARGE('貼_小麦(市町村別・公表資料)'!BA$38:BA$216,'貼_小麦(市町村別・公表資料)'!$AG179),NA())</f>
        <v>#N/A</v>
      </c>
      <c r="N471" t="e">
        <f>IFERROR(LARGE('貼_小麦(市町村別・公表資料)'!BG$38:BG$216,'貼_小麦(市町村別・公表資料)'!$AG179),NA())</f>
        <v>#N/A</v>
      </c>
      <c r="O471" t="e">
        <f>IFERROR(LARGE('貼_小麦(市町村別・公表資料)'!BM$38:BM$216,'貼_小麦(市町村別・公表資料)'!$AG179),NA())</f>
        <v>#N/A</v>
      </c>
      <c r="P471" t="e">
        <f>IFERROR(LARGE('貼_小麦(市町村別・公表資料)'!BS$38:BS$216,'貼_小麦(市町村別・公表資料)'!$AG179),NA())</f>
        <v>#N/A</v>
      </c>
      <c r="Q471" t="e">
        <f>IFERROR(LARGE('貼_小麦(市町村別・公表資料)'!BY$38:BY$216,'貼_小麦(市町村別・公表資料)'!$AG179),NA())</f>
        <v>#N/A</v>
      </c>
      <c r="R471" t="e">
        <f>IFERROR(LARGE('貼_小麦(市町村別・公表資料)'!CE$38:CE$216,'貼_小麦(市町村別・公表資料)'!$AG179),NA())</f>
        <v>#N/A</v>
      </c>
      <c r="S471" t="e">
        <f>IFERROR(LARGE('貼_大豆(市町村別・e-stat)'!D$9:D$187,'貼_大豆(市町村別・e-stat)'!$A150),NA())</f>
        <v>#N/A</v>
      </c>
      <c r="T471" t="e">
        <f>IFERROR(LARGE('貼_大豆(市町村別・e-stat)'!H$9:H$187,'貼_大豆(市町村別・e-stat)'!$A150),NA())</f>
        <v>#N/A</v>
      </c>
      <c r="U471" t="e">
        <f>IFERROR(LARGE('貼_大豆(市町村別・e-stat)'!E$9:E$187,'貼_大豆(市町村別・e-stat)'!$A150),NA())</f>
        <v>#N/A</v>
      </c>
      <c r="V471" t="e">
        <f>IFERROR(LARGE('貼_てんさい(市町村別・e-stat)'!E$9:E$187,'貼_大豆(市町村別・e-stat)'!$A150),NA())</f>
        <v>#N/A</v>
      </c>
      <c r="W471" t="e">
        <f>IFERROR(LARGE('貼_てんさい(市町村別・e-stat)'!I$9:I$187,'貼_大豆(市町村別・e-stat)'!$A150),NA())</f>
        <v>#N/A</v>
      </c>
      <c r="X471" t="e">
        <f>IFERROR(LARGE('貼_てんさい(市町村別・e-stat)'!F$9:F$187,'貼_大豆(市町村別・e-stat)'!$A150),NA())</f>
        <v>#N/A</v>
      </c>
      <c r="Y471" t="e">
        <f>IFERROR(LARGE('貼_そば(市町村別・e-stat)'!E$9:E$187,'貼_そば(市町村別・e-stat)'!$A150),NA())</f>
        <v>#N/A</v>
      </c>
      <c r="Z471" t="e">
        <f>IFERROR(LARGE('貼_そば(市町村別・e-stat)'!I$9:I$187,'貼_そば(市町村別・e-stat)'!$A150),NA())</f>
        <v>#N/A</v>
      </c>
      <c r="AA471" t="e">
        <f>IFERROR(LARGE('貼_そば(市町村別・e-stat)'!F$9:F$187,'貼_そば(市町村別・e-stat)'!$A150),NA())</f>
        <v>#N/A</v>
      </c>
      <c r="AB471" t="e">
        <f>IFERROR(LARGE('貼_ばれいしょ(市町村別・公表資料)'!$N$16:$N$194,'貼_ばれいしょ(市町村別・公表資料)'!$L157),NA())</f>
        <v>#N/A</v>
      </c>
      <c r="AC471" t="e">
        <f>IFERROR(LARGE('貼_ばれいしょ(市町村別・公表資料)'!$T$16:$T$194,'貼_ばれいしょ(市町村別・公表資料)'!$L157),NA())</f>
        <v>#N/A</v>
      </c>
      <c r="AD471" t="e">
        <f>IFERROR(LARGE('貼_ばれいしょ(市町村別・公表資料)'!$Z$16:$Z$194,'貼_ばれいしょ(市町村別・公表資料)'!$L157),NA())</f>
        <v>#N/A</v>
      </c>
      <c r="AE471" t="e">
        <f>IFERROR(LARGE('貼_なたね(市町村別・e-stat)'!E$9:E$187,'貼_なたね(市町村別・e-stat)'!$A150),NA())</f>
        <v>#N/A</v>
      </c>
      <c r="AF471" t="e">
        <f>IFERROR(LARGE('貼_なたね(市町村別・e-stat)'!I$9:I$187,'貼_なたね(市町村別・e-stat)'!$A150),NA())</f>
        <v>#N/A</v>
      </c>
      <c r="AG471" t="e">
        <f>IFERROR(LARGE('貼_なたね(市町村別・e-stat)'!F$9:F$187,'貼_なたね(市町村別・e-stat)'!$A150),NA())</f>
        <v>#N/A</v>
      </c>
    </row>
    <row r="472" spans="3:33">
      <c r="C472">
        <v>143</v>
      </c>
      <c r="D472">
        <f>IFERROR(LARGE('貼_耕地面積(市町村別・e-stat)'!E$9:E$187,'貼_耕地面積(市町村別・e-stat)'!$A151),NA())</f>
        <v>1420</v>
      </c>
      <c r="E472" t="e">
        <f>IFERROR(LARGE('貼_耕地面積(市町村別・e-stat)'!F$9:F$187,'貼_耕地面積(市町村別・e-stat)'!$A151),NA())</f>
        <v>#N/A</v>
      </c>
      <c r="F472">
        <f>IFERROR(LARGE('貼_耕地面積(市町村別・e-stat)'!H$9:H$187,'貼_耕地面積(市町村別・e-stat)'!$A151),NA())</f>
        <v>572</v>
      </c>
      <c r="G472" t="e">
        <f>IFERROR(LARGE('貼_水稲(市町村別・e-stat)'!E$9:E$187,'貼_水稲(市町村別・e-stat)'!$A151),NA())</f>
        <v>#N/A</v>
      </c>
      <c r="H472" t="e">
        <f>IFERROR(LARGE('貼_水稲(市町村別・e-stat)'!G$9:G$187,'貼_水稲(市町村別・e-stat)'!$A151),NA())</f>
        <v>#N/A</v>
      </c>
      <c r="I472" t="e">
        <f>IFERROR(LARGE('貼_水稲(市町村別・e-stat)'!F$9:F$187,'貼_水稲(市町村別・e-stat)'!$A151),NA())</f>
        <v>#N/A</v>
      </c>
      <c r="J472" t="e">
        <f>IFERROR(LARGE('貼_小麦(市町村別・e-stat)'!E$9:E$187,'貼_小麦(市町村別・e-stat)'!$A151),NA())</f>
        <v>#N/A</v>
      </c>
      <c r="K472" t="e">
        <f>IFERROR(LARGE('貼_小麦(市町村別・e-stat)'!I$9:I$187,'貼_小麦(市町村別・e-stat)'!$A151),NA())</f>
        <v>#N/A</v>
      </c>
      <c r="L472" t="e">
        <f>IFERROR(LARGE('貼_小麦(市町村別・e-stat)'!F$9:F$187,'貼_小麦(市町村別・e-stat)'!$A151),NA())</f>
        <v>#N/A</v>
      </c>
      <c r="M472" t="e">
        <f>IFERROR(LARGE('貼_小麦(市町村別・公表資料)'!BA$38:BA$216,'貼_小麦(市町村別・公表資料)'!$AG180),NA())</f>
        <v>#N/A</v>
      </c>
      <c r="N472" t="e">
        <f>IFERROR(LARGE('貼_小麦(市町村別・公表資料)'!BG$38:BG$216,'貼_小麦(市町村別・公表資料)'!$AG180),NA())</f>
        <v>#N/A</v>
      </c>
      <c r="O472" t="e">
        <f>IFERROR(LARGE('貼_小麦(市町村別・公表資料)'!BM$38:BM$216,'貼_小麦(市町村別・公表資料)'!$AG180),NA())</f>
        <v>#N/A</v>
      </c>
      <c r="P472" t="e">
        <f>IFERROR(LARGE('貼_小麦(市町村別・公表資料)'!BS$38:BS$216,'貼_小麦(市町村別・公表資料)'!$AG180),NA())</f>
        <v>#N/A</v>
      </c>
      <c r="Q472" t="e">
        <f>IFERROR(LARGE('貼_小麦(市町村別・公表資料)'!BY$38:BY$216,'貼_小麦(市町村別・公表資料)'!$AG180),NA())</f>
        <v>#N/A</v>
      </c>
      <c r="R472" t="e">
        <f>IFERROR(LARGE('貼_小麦(市町村別・公表資料)'!CE$38:CE$216,'貼_小麦(市町村別・公表資料)'!$AG180),NA())</f>
        <v>#N/A</v>
      </c>
      <c r="S472" t="e">
        <f>IFERROR(LARGE('貼_大豆(市町村別・e-stat)'!D$9:D$187,'貼_大豆(市町村別・e-stat)'!$A151),NA())</f>
        <v>#N/A</v>
      </c>
      <c r="T472" t="e">
        <f>IFERROR(LARGE('貼_大豆(市町村別・e-stat)'!H$9:H$187,'貼_大豆(市町村別・e-stat)'!$A151),NA())</f>
        <v>#N/A</v>
      </c>
      <c r="U472" t="e">
        <f>IFERROR(LARGE('貼_大豆(市町村別・e-stat)'!E$9:E$187,'貼_大豆(市町村別・e-stat)'!$A151),NA())</f>
        <v>#N/A</v>
      </c>
      <c r="V472" t="e">
        <f>IFERROR(LARGE('貼_てんさい(市町村別・e-stat)'!E$9:E$187,'貼_大豆(市町村別・e-stat)'!$A151),NA())</f>
        <v>#N/A</v>
      </c>
      <c r="W472" t="e">
        <f>IFERROR(LARGE('貼_てんさい(市町村別・e-stat)'!I$9:I$187,'貼_大豆(市町村別・e-stat)'!$A151),NA())</f>
        <v>#N/A</v>
      </c>
      <c r="X472" t="e">
        <f>IFERROR(LARGE('貼_てんさい(市町村別・e-stat)'!F$9:F$187,'貼_大豆(市町村別・e-stat)'!$A151),NA())</f>
        <v>#N/A</v>
      </c>
      <c r="Y472" t="e">
        <f>IFERROR(LARGE('貼_そば(市町村別・e-stat)'!E$9:E$187,'貼_そば(市町村別・e-stat)'!$A151),NA())</f>
        <v>#N/A</v>
      </c>
      <c r="Z472" t="e">
        <f>IFERROR(LARGE('貼_そば(市町村別・e-stat)'!I$9:I$187,'貼_そば(市町村別・e-stat)'!$A151),NA())</f>
        <v>#N/A</v>
      </c>
      <c r="AA472" t="e">
        <f>IFERROR(LARGE('貼_そば(市町村別・e-stat)'!F$9:F$187,'貼_そば(市町村別・e-stat)'!$A151),NA())</f>
        <v>#N/A</v>
      </c>
      <c r="AB472" t="e">
        <f>IFERROR(LARGE('貼_ばれいしょ(市町村別・公表資料)'!$N$16:$N$194,'貼_ばれいしょ(市町村別・公表資料)'!$L158),NA())</f>
        <v>#N/A</v>
      </c>
      <c r="AC472" t="e">
        <f>IFERROR(LARGE('貼_ばれいしょ(市町村別・公表資料)'!$T$16:$T$194,'貼_ばれいしょ(市町村別・公表資料)'!$L158),NA())</f>
        <v>#N/A</v>
      </c>
      <c r="AD472" t="e">
        <f>IFERROR(LARGE('貼_ばれいしょ(市町村別・公表資料)'!$Z$16:$Z$194,'貼_ばれいしょ(市町村別・公表資料)'!$L158),NA())</f>
        <v>#N/A</v>
      </c>
      <c r="AE472" t="e">
        <f>IFERROR(LARGE('貼_なたね(市町村別・e-stat)'!E$9:E$187,'貼_なたね(市町村別・e-stat)'!$A151),NA())</f>
        <v>#N/A</v>
      </c>
      <c r="AF472" t="e">
        <f>IFERROR(LARGE('貼_なたね(市町村別・e-stat)'!I$9:I$187,'貼_なたね(市町村別・e-stat)'!$A151),NA())</f>
        <v>#N/A</v>
      </c>
      <c r="AG472" t="e">
        <f>IFERROR(LARGE('貼_なたね(市町村別・e-stat)'!F$9:F$187,'貼_なたね(市町村別・e-stat)'!$A151),NA())</f>
        <v>#N/A</v>
      </c>
    </row>
    <row r="473" spans="3:33">
      <c r="C473">
        <v>144</v>
      </c>
      <c r="D473">
        <f>IFERROR(LARGE('貼_耕地面積(市町村別・e-stat)'!E$9:E$187,'貼_耕地面積(市町村別・e-stat)'!$A152),NA())</f>
        <v>1300</v>
      </c>
      <c r="E473" t="e">
        <f>IFERROR(LARGE('貼_耕地面積(市町村別・e-stat)'!F$9:F$187,'貼_耕地面積(市町村別・e-stat)'!$A152),NA())</f>
        <v>#N/A</v>
      </c>
      <c r="F473">
        <f>IFERROR(LARGE('貼_耕地面積(市町村別・e-stat)'!H$9:H$187,'貼_耕地面積(市町村別・e-stat)'!$A152),NA())</f>
        <v>534</v>
      </c>
      <c r="G473" t="e">
        <f>IFERROR(LARGE('貼_水稲(市町村別・e-stat)'!E$9:E$187,'貼_水稲(市町村別・e-stat)'!$A152),NA())</f>
        <v>#N/A</v>
      </c>
      <c r="H473" t="e">
        <f>IFERROR(LARGE('貼_水稲(市町村別・e-stat)'!G$9:G$187,'貼_水稲(市町村別・e-stat)'!$A152),NA())</f>
        <v>#N/A</v>
      </c>
      <c r="I473" t="e">
        <f>IFERROR(LARGE('貼_水稲(市町村別・e-stat)'!F$9:F$187,'貼_水稲(市町村別・e-stat)'!$A152),NA())</f>
        <v>#N/A</v>
      </c>
      <c r="J473" t="e">
        <f>IFERROR(LARGE('貼_小麦(市町村別・e-stat)'!E$9:E$187,'貼_小麦(市町村別・e-stat)'!$A152),NA())</f>
        <v>#N/A</v>
      </c>
      <c r="K473" t="e">
        <f>IFERROR(LARGE('貼_小麦(市町村別・e-stat)'!I$9:I$187,'貼_小麦(市町村別・e-stat)'!$A152),NA())</f>
        <v>#N/A</v>
      </c>
      <c r="L473" t="e">
        <f>IFERROR(LARGE('貼_小麦(市町村別・e-stat)'!F$9:F$187,'貼_小麦(市町村別・e-stat)'!$A152),NA())</f>
        <v>#N/A</v>
      </c>
      <c r="M473" t="e">
        <f>IFERROR(LARGE('貼_小麦(市町村別・公表資料)'!BA$38:BA$216,'貼_小麦(市町村別・公表資料)'!$AG181),NA())</f>
        <v>#N/A</v>
      </c>
      <c r="N473" t="e">
        <f>IFERROR(LARGE('貼_小麦(市町村別・公表資料)'!BG$38:BG$216,'貼_小麦(市町村別・公表資料)'!$AG181),NA())</f>
        <v>#N/A</v>
      </c>
      <c r="O473" t="e">
        <f>IFERROR(LARGE('貼_小麦(市町村別・公表資料)'!BM$38:BM$216,'貼_小麦(市町村別・公表資料)'!$AG181),NA())</f>
        <v>#N/A</v>
      </c>
      <c r="P473" t="e">
        <f>IFERROR(LARGE('貼_小麦(市町村別・公表資料)'!BS$38:BS$216,'貼_小麦(市町村別・公表資料)'!$AG181),NA())</f>
        <v>#N/A</v>
      </c>
      <c r="Q473" t="e">
        <f>IFERROR(LARGE('貼_小麦(市町村別・公表資料)'!BY$38:BY$216,'貼_小麦(市町村別・公表資料)'!$AG181),NA())</f>
        <v>#N/A</v>
      </c>
      <c r="R473" t="e">
        <f>IFERROR(LARGE('貼_小麦(市町村別・公表資料)'!CE$38:CE$216,'貼_小麦(市町村別・公表資料)'!$AG181),NA())</f>
        <v>#N/A</v>
      </c>
      <c r="S473" t="e">
        <f>IFERROR(LARGE('貼_大豆(市町村別・e-stat)'!D$9:D$187,'貼_大豆(市町村別・e-stat)'!$A152),NA())</f>
        <v>#N/A</v>
      </c>
      <c r="T473" t="e">
        <f>IFERROR(LARGE('貼_大豆(市町村別・e-stat)'!H$9:H$187,'貼_大豆(市町村別・e-stat)'!$A152),NA())</f>
        <v>#N/A</v>
      </c>
      <c r="U473" t="e">
        <f>IFERROR(LARGE('貼_大豆(市町村別・e-stat)'!E$9:E$187,'貼_大豆(市町村別・e-stat)'!$A152),NA())</f>
        <v>#N/A</v>
      </c>
      <c r="V473" t="e">
        <f>IFERROR(LARGE('貼_てんさい(市町村別・e-stat)'!E$9:E$187,'貼_大豆(市町村別・e-stat)'!$A152),NA())</f>
        <v>#N/A</v>
      </c>
      <c r="W473" t="e">
        <f>IFERROR(LARGE('貼_てんさい(市町村別・e-stat)'!I$9:I$187,'貼_大豆(市町村別・e-stat)'!$A152),NA())</f>
        <v>#N/A</v>
      </c>
      <c r="X473" t="e">
        <f>IFERROR(LARGE('貼_てんさい(市町村別・e-stat)'!F$9:F$187,'貼_大豆(市町村別・e-stat)'!$A152),NA())</f>
        <v>#N/A</v>
      </c>
      <c r="Y473" t="e">
        <f>IFERROR(LARGE('貼_そば(市町村別・e-stat)'!E$9:E$187,'貼_そば(市町村別・e-stat)'!$A152),NA())</f>
        <v>#N/A</v>
      </c>
      <c r="Z473" t="e">
        <f>IFERROR(LARGE('貼_そば(市町村別・e-stat)'!I$9:I$187,'貼_そば(市町村別・e-stat)'!$A152),NA())</f>
        <v>#N/A</v>
      </c>
      <c r="AA473" t="e">
        <f>IFERROR(LARGE('貼_そば(市町村別・e-stat)'!F$9:F$187,'貼_そば(市町村別・e-stat)'!$A152),NA())</f>
        <v>#N/A</v>
      </c>
      <c r="AB473" t="e">
        <f>IFERROR(LARGE('貼_ばれいしょ(市町村別・公表資料)'!$N$16:$N$194,'貼_ばれいしょ(市町村別・公表資料)'!$L159),NA())</f>
        <v>#N/A</v>
      </c>
      <c r="AC473" t="e">
        <f>IFERROR(LARGE('貼_ばれいしょ(市町村別・公表資料)'!$T$16:$T$194,'貼_ばれいしょ(市町村別・公表資料)'!$L159),NA())</f>
        <v>#N/A</v>
      </c>
      <c r="AD473" t="e">
        <f>IFERROR(LARGE('貼_ばれいしょ(市町村別・公表資料)'!$Z$16:$Z$194,'貼_ばれいしょ(市町村別・公表資料)'!$L159),NA())</f>
        <v>#N/A</v>
      </c>
      <c r="AE473" t="e">
        <f>IFERROR(LARGE('貼_なたね(市町村別・e-stat)'!E$9:E$187,'貼_なたね(市町村別・e-stat)'!$A152),NA())</f>
        <v>#N/A</v>
      </c>
      <c r="AF473" t="e">
        <f>IFERROR(LARGE('貼_なたね(市町村別・e-stat)'!I$9:I$187,'貼_なたね(市町村別・e-stat)'!$A152),NA())</f>
        <v>#N/A</v>
      </c>
      <c r="AG473" t="e">
        <f>IFERROR(LARGE('貼_なたね(市町村別・e-stat)'!F$9:F$187,'貼_なたね(市町村別・e-stat)'!$A152),NA())</f>
        <v>#N/A</v>
      </c>
    </row>
    <row r="474" spans="3:33">
      <c r="C474">
        <v>145</v>
      </c>
      <c r="D474">
        <f>IFERROR(LARGE('貼_耕地面積(市町村別・e-stat)'!E$9:E$187,'貼_耕地面積(市町村別・e-stat)'!$A153),NA())</f>
        <v>1230</v>
      </c>
      <c r="E474" t="e">
        <f>IFERROR(LARGE('貼_耕地面積(市町村別・e-stat)'!F$9:F$187,'貼_耕地面積(市町村別・e-stat)'!$A153),NA())</f>
        <v>#N/A</v>
      </c>
      <c r="F474">
        <f>IFERROR(LARGE('貼_耕地面積(市町村別・e-stat)'!H$9:H$187,'貼_耕地面積(市町村別・e-stat)'!$A153),NA())</f>
        <v>497</v>
      </c>
      <c r="G474" t="e">
        <f>IFERROR(LARGE('貼_水稲(市町村別・e-stat)'!E$9:E$187,'貼_水稲(市町村別・e-stat)'!$A153),NA())</f>
        <v>#N/A</v>
      </c>
      <c r="H474" t="e">
        <f>IFERROR(LARGE('貼_水稲(市町村別・e-stat)'!G$9:G$187,'貼_水稲(市町村別・e-stat)'!$A153),NA())</f>
        <v>#N/A</v>
      </c>
      <c r="I474" t="e">
        <f>IFERROR(LARGE('貼_水稲(市町村別・e-stat)'!F$9:F$187,'貼_水稲(市町村別・e-stat)'!$A153),NA())</f>
        <v>#N/A</v>
      </c>
      <c r="J474" t="e">
        <f>IFERROR(LARGE('貼_小麦(市町村別・e-stat)'!E$9:E$187,'貼_小麦(市町村別・e-stat)'!$A153),NA())</f>
        <v>#N/A</v>
      </c>
      <c r="K474" t="e">
        <f>IFERROR(LARGE('貼_小麦(市町村別・e-stat)'!I$9:I$187,'貼_小麦(市町村別・e-stat)'!$A153),NA())</f>
        <v>#N/A</v>
      </c>
      <c r="L474" t="e">
        <f>IFERROR(LARGE('貼_小麦(市町村別・e-stat)'!F$9:F$187,'貼_小麦(市町村別・e-stat)'!$A153),NA())</f>
        <v>#N/A</v>
      </c>
      <c r="M474" t="e">
        <f>IFERROR(LARGE('貼_小麦(市町村別・公表資料)'!BA$38:BA$216,'貼_小麦(市町村別・公表資料)'!$AG182),NA())</f>
        <v>#N/A</v>
      </c>
      <c r="N474" t="e">
        <f>IFERROR(LARGE('貼_小麦(市町村別・公表資料)'!BG$38:BG$216,'貼_小麦(市町村別・公表資料)'!$AG182),NA())</f>
        <v>#N/A</v>
      </c>
      <c r="O474" t="e">
        <f>IFERROR(LARGE('貼_小麦(市町村別・公表資料)'!BM$38:BM$216,'貼_小麦(市町村別・公表資料)'!$AG182),NA())</f>
        <v>#N/A</v>
      </c>
      <c r="P474" t="e">
        <f>IFERROR(LARGE('貼_小麦(市町村別・公表資料)'!BS$38:BS$216,'貼_小麦(市町村別・公表資料)'!$AG182),NA())</f>
        <v>#N/A</v>
      </c>
      <c r="Q474" t="e">
        <f>IFERROR(LARGE('貼_小麦(市町村別・公表資料)'!BY$38:BY$216,'貼_小麦(市町村別・公表資料)'!$AG182),NA())</f>
        <v>#N/A</v>
      </c>
      <c r="R474" t="e">
        <f>IFERROR(LARGE('貼_小麦(市町村別・公表資料)'!CE$38:CE$216,'貼_小麦(市町村別・公表資料)'!$AG182),NA())</f>
        <v>#N/A</v>
      </c>
      <c r="S474" t="e">
        <f>IFERROR(LARGE('貼_大豆(市町村別・e-stat)'!D$9:D$187,'貼_大豆(市町村別・e-stat)'!$A153),NA())</f>
        <v>#N/A</v>
      </c>
      <c r="T474" t="e">
        <f>IFERROR(LARGE('貼_大豆(市町村別・e-stat)'!H$9:H$187,'貼_大豆(市町村別・e-stat)'!$A153),NA())</f>
        <v>#N/A</v>
      </c>
      <c r="U474" t="e">
        <f>IFERROR(LARGE('貼_大豆(市町村別・e-stat)'!E$9:E$187,'貼_大豆(市町村別・e-stat)'!$A153),NA())</f>
        <v>#N/A</v>
      </c>
      <c r="V474" t="e">
        <f>IFERROR(LARGE('貼_てんさい(市町村別・e-stat)'!E$9:E$187,'貼_大豆(市町村別・e-stat)'!$A153),NA())</f>
        <v>#N/A</v>
      </c>
      <c r="W474" t="e">
        <f>IFERROR(LARGE('貼_てんさい(市町村別・e-stat)'!I$9:I$187,'貼_大豆(市町村別・e-stat)'!$A153),NA())</f>
        <v>#N/A</v>
      </c>
      <c r="X474" t="e">
        <f>IFERROR(LARGE('貼_てんさい(市町村別・e-stat)'!F$9:F$187,'貼_大豆(市町村別・e-stat)'!$A153),NA())</f>
        <v>#N/A</v>
      </c>
      <c r="Y474" t="e">
        <f>IFERROR(LARGE('貼_そば(市町村別・e-stat)'!E$9:E$187,'貼_そば(市町村別・e-stat)'!$A153),NA())</f>
        <v>#N/A</v>
      </c>
      <c r="Z474" t="e">
        <f>IFERROR(LARGE('貼_そば(市町村別・e-stat)'!I$9:I$187,'貼_そば(市町村別・e-stat)'!$A153),NA())</f>
        <v>#N/A</v>
      </c>
      <c r="AA474" t="e">
        <f>IFERROR(LARGE('貼_そば(市町村別・e-stat)'!F$9:F$187,'貼_そば(市町村別・e-stat)'!$A153),NA())</f>
        <v>#N/A</v>
      </c>
      <c r="AB474" t="e">
        <f>IFERROR(LARGE('貼_ばれいしょ(市町村別・公表資料)'!$N$16:$N$194,'貼_ばれいしょ(市町村別・公表資料)'!$L160),NA())</f>
        <v>#N/A</v>
      </c>
      <c r="AC474" t="e">
        <f>IFERROR(LARGE('貼_ばれいしょ(市町村別・公表資料)'!$T$16:$T$194,'貼_ばれいしょ(市町村別・公表資料)'!$L160),NA())</f>
        <v>#N/A</v>
      </c>
      <c r="AD474" t="e">
        <f>IFERROR(LARGE('貼_ばれいしょ(市町村別・公表資料)'!$Z$16:$Z$194,'貼_ばれいしょ(市町村別・公表資料)'!$L160),NA())</f>
        <v>#N/A</v>
      </c>
      <c r="AE474" t="e">
        <f>IFERROR(LARGE('貼_なたね(市町村別・e-stat)'!E$9:E$187,'貼_なたね(市町村別・e-stat)'!$A153),NA())</f>
        <v>#N/A</v>
      </c>
      <c r="AF474" t="e">
        <f>IFERROR(LARGE('貼_なたね(市町村別・e-stat)'!I$9:I$187,'貼_なたね(市町村別・e-stat)'!$A153),NA())</f>
        <v>#N/A</v>
      </c>
      <c r="AG474" t="e">
        <f>IFERROR(LARGE('貼_なたね(市町村別・e-stat)'!F$9:F$187,'貼_なたね(市町村別・e-stat)'!$A153),NA())</f>
        <v>#N/A</v>
      </c>
    </row>
    <row r="475" spans="3:33">
      <c r="C475">
        <v>146</v>
      </c>
      <c r="D475">
        <f>IFERROR(LARGE('貼_耕地面積(市町村別・e-stat)'!E$9:E$187,'貼_耕地面積(市町村別・e-stat)'!$A154),NA())</f>
        <v>1220</v>
      </c>
      <c r="E475" t="e">
        <f>IFERROR(LARGE('貼_耕地面積(市町村別・e-stat)'!F$9:F$187,'貼_耕地面積(市町村別・e-stat)'!$A154),NA())</f>
        <v>#N/A</v>
      </c>
      <c r="F475">
        <f>IFERROR(LARGE('貼_耕地面積(市町村別・e-stat)'!H$9:H$187,'貼_耕地面積(市町村別・e-stat)'!$A154),NA())</f>
        <v>451</v>
      </c>
      <c r="G475" t="e">
        <f>IFERROR(LARGE('貼_水稲(市町村別・e-stat)'!E$9:E$187,'貼_水稲(市町村別・e-stat)'!$A154),NA())</f>
        <v>#N/A</v>
      </c>
      <c r="H475" t="e">
        <f>IFERROR(LARGE('貼_水稲(市町村別・e-stat)'!G$9:G$187,'貼_水稲(市町村別・e-stat)'!$A154),NA())</f>
        <v>#N/A</v>
      </c>
      <c r="I475" t="e">
        <f>IFERROR(LARGE('貼_水稲(市町村別・e-stat)'!F$9:F$187,'貼_水稲(市町村別・e-stat)'!$A154),NA())</f>
        <v>#N/A</v>
      </c>
      <c r="J475" t="e">
        <f>IFERROR(LARGE('貼_小麦(市町村別・e-stat)'!E$9:E$187,'貼_小麦(市町村別・e-stat)'!$A154),NA())</f>
        <v>#N/A</v>
      </c>
      <c r="K475" t="e">
        <f>IFERROR(LARGE('貼_小麦(市町村別・e-stat)'!I$9:I$187,'貼_小麦(市町村別・e-stat)'!$A154),NA())</f>
        <v>#N/A</v>
      </c>
      <c r="L475" t="e">
        <f>IFERROR(LARGE('貼_小麦(市町村別・e-stat)'!F$9:F$187,'貼_小麦(市町村別・e-stat)'!$A154),NA())</f>
        <v>#N/A</v>
      </c>
      <c r="M475" t="e">
        <f>IFERROR(LARGE('貼_小麦(市町村別・公表資料)'!BA$38:BA$216,'貼_小麦(市町村別・公表資料)'!$AG183),NA())</f>
        <v>#N/A</v>
      </c>
      <c r="N475" t="e">
        <f>IFERROR(LARGE('貼_小麦(市町村別・公表資料)'!BG$38:BG$216,'貼_小麦(市町村別・公表資料)'!$AG183),NA())</f>
        <v>#N/A</v>
      </c>
      <c r="O475" t="e">
        <f>IFERROR(LARGE('貼_小麦(市町村別・公表資料)'!BM$38:BM$216,'貼_小麦(市町村別・公表資料)'!$AG183),NA())</f>
        <v>#N/A</v>
      </c>
      <c r="P475" t="e">
        <f>IFERROR(LARGE('貼_小麦(市町村別・公表資料)'!BS$38:BS$216,'貼_小麦(市町村別・公表資料)'!$AG183),NA())</f>
        <v>#N/A</v>
      </c>
      <c r="Q475" t="e">
        <f>IFERROR(LARGE('貼_小麦(市町村別・公表資料)'!BY$38:BY$216,'貼_小麦(市町村別・公表資料)'!$AG183),NA())</f>
        <v>#N/A</v>
      </c>
      <c r="R475" t="e">
        <f>IFERROR(LARGE('貼_小麦(市町村別・公表資料)'!CE$38:CE$216,'貼_小麦(市町村別・公表資料)'!$AG183),NA())</f>
        <v>#N/A</v>
      </c>
      <c r="S475" t="e">
        <f>IFERROR(LARGE('貼_大豆(市町村別・e-stat)'!D$9:D$187,'貼_大豆(市町村別・e-stat)'!$A154),NA())</f>
        <v>#N/A</v>
      </c>
      <c r="T475" t="e">
        <f>IFERROR(LARGE('貼_大豆(市町村別・e-stat)'!H$9:H$187,'貼_大豆(市町村別・e-stat)'!$A154),NA())</f>
        <v>#N/A</v>
      </c>
      <c r="U475" t="e">
        <f>IFERROR(LARGE('貼_大豆(市町村別・e-stat)'!E$9:E$187,'貼_大豆(市町村別・e-stat)'!$A154),NA())</f>
        <v>#N/A</v>
      </c>
      <c r="V475" t="e">
        <f>IFERROR(LARGE('貼_てんさい(市町村別・e-stat)'!E$9:E$187,'貼_大豆(市町村別・e-stat)'!$A154),NA())</f>
        <v>#N/A</v>
      </c>
      <c r="W475" t="e">
        <f>IFERROR(LARGE('貼_てんさい(市町村別・e-stat)'!I$9:I$187,'貼_大豆(市町村別・e-stat)'!$A154),NA())</f>
        <v>#N/A</v>
      </c>
      <c r="X475" t="e">
        <f>IFERROR(LARGE('貼_てんさい(市町村別・e-stat)'!F$9:F$187,'貼_大豆(市町村別・e-stat)'!$A154),NA())</f>
        <v>#N/A</v>
      </c>
      <c r="Y475" t="e">
        <f>IFERROR(LARGE('貼_そば(市町村別・e-stat)'!E$9:E$187,'貼_そば(市町村別・e-stat)'!$A154),NA())</f>
        <v>#N/A</v>
      </c>
      <c r="Z475" t="e">
        <f>IFERROR(LARGE('貼_そば(市町村別・e-stat)'!I$9:I$187,'貼_そば(市町村別・e-stat)'!$A154),NA())</f>
        <v>#N/A</v>
      </c>
      <c r="AA475" t="e">
        <f>IFERROR(LARGE('貼_そば(市町村別・e-stat)'!F$9:F$187,'貼_そば(市町村別・e-stat)'!$A154),NA())</f>
        <v>#N/A</v>
      </c>
      <c r="AB475" t="e">
        <f>IFERROR(LARGE('貼_ばれいしょ(市町村別・公表資料)'!$N$16:$N$194,'貼_ばれいしょ(市町村別・公表資料)'!$L161),NA())</f>
        <v>#N/A</v>
      </c>
      <c r="AC475" t="e">
        <f>IFERROR(LARGE('貼_ばれいしょ(市町村別・公表資料)'!$T$16:$T$194,'貼_ばれいしょ(市町村別・公表資料)'!$L161),NA())</f>
        <v>#N/A</v>
      </c>
      <c r="AD475" t="e">
        <f>IFERROR(LARGE('貼_ばれいしょ(市町村別・公表資料)'!$Z$16:$Z$194,'貼_ばれいしょ(市町村別・公表資料)'!$L161),NA())</f>
        <v>#N/A</v>
      </c>
      <c r="AE475" t="e">
        <f>IFERROR(LARGE('貼_なたね(市町村別・e-stat)'!E$9:E$187,'貼_なたね(市町村別・e-stat)'!$A154),NA())</f>
        <v>#N/A</v>
      </c>
      <c r="AF475" t="e">
        <f>IFERROR(LARGE('貼_なたね(市町村別・e-stat)'!I$9:I$187,'貼_なたね(市町村別・e-stat)'!$A154),NA())</f>
        <v>#N/A</v>
      </c>
      <c r="AG475" t="e">
        <f>IFERROR(LARGE('貼_なたね(市町村別・e-stat)'!F$9:F$187,'貼_なたね(市町村別・e-stat)'!$A154),NA())</f>
        <v>#N/A</v>
      </c>
    </row>
    <row r="476" spans="3:33">
      <c r="C476">
        <v>147</v>
      </c>
      <c r="D476">
        <f>IFERROR(LARGE('貼_耕地面積(市町村別・e-stat)'!E$9:E$187,'貼_耕地面積(市町村別・e-stat)'!$A155),NA())</f>
        <v>1220</v>
      </c>
      <c r="E476" t="e">
        <f>IFERROR(LARGE('貼_耕地面積(市町村別・e-stat)'!F$9:F$187,'貼_耕地面積(市町村別・e-stat)'!$A155),NA())</f>
        <v>#N/A</v>
      </c>
      <c r="F476">
        <f>IFERROR(LARGE('貼_耕地面積(市町村別・e-stat)'!H$9:H$187,'貼_耕地面積(市町村別・e-stat)'!$A155),NA())</f>
        <v>444</v>
      </c>
      <c r="G476" t="e">
        <f>IFERROR(LARGE('貼_水稲(市町村別・e-stat)'!E$9:E$187,'貼_水稲(市町村別・e-stat)'!$A155),NA())</f>
        <v>#N/A</v>
      </c>
      <c r="H476" t="e">
        <f>IFERROR(LARGE('貼_水稲(市町村別・e-stat)'!G$9:G$187,'貼_水稲(市町村別・e-stat)'!$A155),NA())</f>
        <v>#N/A</v>
      </c>
      <c r="I476" t="e">
        <f>IFERROR(LARGE('貼_水稲(市町村別・e-stat)'!F$9:F$187,'貼_水稲(市町村別・e-stat)'!$A155),NA())</f>
        <v>#N/A</v>
      </c>
      <c r="J476" t="e">
        <f>IFERROR(LARGE('貼_小麦(市町村別・e-stat)'!E$9:E$187,'貼_小麦(市町村別・e-stat)'!$A155),NA())</f>
        <v>#N/A</v>
      </c>
      <c r="K476" t="e">
        <f>IFERROR(LARGE('貼_小麦(市町村別・e-stat)'!I$9:I$187,'貼_小麦(市町村別・e-stat)'!$A155),NA())</f>
        <v>#N/A</v>
      </c>
      <c r="L476" t="e">
        <f>IFERROR(LARGE('貼_小麦(市町村別・e-stat)'!F$9:F$187,'貼_小麦(市町村別・e-stat)'!$A155),NA())</f>
        <v>#N/A</v>
      </c>
      <c r="M476" t="e">
        <f>IFERROR(LARGE('貼_小麦(市町村別・公表資料)'!BA$38:BA$216,'貼_小麦(市町村別・公表資料)'!$AG184),NA())</f>
        <v>#N/A</v>
      </c>
      <c r="N476" t="e">
        <f>IFERROR(LARGE('貼_小麦(市町村別・公表資料)'!BG$38:BG$216,'貼_小麦(市町村別・公表資料)'!$AG184),NA())</f>
        <v>#N/A</v>
      </c>
      <c r="O476" t="e">
        <f>IFERROR(LARGE('貼_小麦(市町村別・公表資料)'!BM$38:BM$216,'貼_小麦(市町村別・公表資料)'!$AG184),NA())</f>
        <v>#N/A</v>
      </c>
      <c r="P476" t="e">
        <f>IFERROR(LARGE('貼_小麦(市町村別・公表資料)'!BS$38:BS$216,'貼_小麦(市町村別・公表資料)'!$AG184),NA())</f>
        <v>#N/A</v>
      </c>
      <c r="Q476" t="e">
        <f>IFERROR(LARGE('貼_小麦(市町村別・公表資料)'!BY$38:BY$216,'貼_小麦(市町村別・公表資料)'!$AG184),NA())</f>
        <v>#N/A</v>
      </c>
      <c r="R476" t="e">
        <f>IFERROR(LARGE('貼_小麦(市町村別・公表資料)'!CE$38:CE$216,'貼_小麦(市町村別・公表資料)'!$AG184),NA())</f>
        <v>#N/A</v>
      </c>
      <c r="S476" t="e">
        <f>IFERROR(LARGE('貼_大豆(市町村別・e-stat)'!D$9:D$187,'貼_大豆(市町村別・e-stat)'!$A155),NA())</f>
        <v>#N/A</v>
      </c>
      <c r="T476" t="e">
        <f>IFERROR(LARGE('貼_大豆(市町村別・e-stat)'!H$9:H$187,'貼_大豆(市町村別・e-stat)'!$A155),NA())</f>
        <v>#N/A</v>
      </c>
      <c r="U476" t="e">
        <f>IFERROR(LARGE('貼_大豆(市町村別・e-stat)'!E$9:E$187,'貼_大豆(市町村別・e-stat)'!$A155),NA())</f>
        <v>#N/A</v>
      </c>
      <c r="V476" t="e">
        <f>IFERROR(LARGE('貼_てんさい(市町村別・e-stat)'!E$9:E$187,'貼_大豆(市町村別・e-stat)'!$A155),NA())</f>
        <v>#N/A</v>
      </c>
      <c r="W476" t="e">
        <f>IFERROR(LARGE('貼_てんさい(市町村別・e-stat)'!I$9:I$187,'貼_大豆(市町村別・e-stat)'!$A155),NA())</f>
        <v>#N/A</v>
      </c>
      <c r="X476" t="e">
        <f>IFERROR(LARGE('貼_てんさい(市町村別・e-stat)'!F$9:F$187,'貼_大豆(市町村別・e-stat)'!$A155),NA())</f>
        <v>#N/A</v>
      </c>
      <c r="Y476" t="e">
        <f>IFERROR(LARGE('貼_そば(市町村別・e-stat)'!E$9:E$187,'貼_そば(市町村別・e-stat)'!$A155),NA())</f>
        <v>#N/A</v>
      </c>
      <c r="Z476" t="e">
        <f>IFERROR(LARGE('貼_そば(市町村別・e-stat)'!I$9:I$187,'貼_そば(市町村別・e-stat)'!$A155),NA())</f>
        <v>#N/A</v>
      </c>
      <c r="AA476" t="e">
        <f>IFERROR(LARGE('貼_そば(市町村別・e-stat)'!F$9:F$187,'貼_そば(市町村別・e-stat)'!$A155),NA())</f>
        <v>#N/A</v>
      </c>
      <c r="AB476" t="e">
        <f>IFERROR(LARGE('貼_ばれいしょ(市町村別・公表資料)'!$N$16:$N$194,'貼_ばれいしょ(市町村別・公表資料)'!$L162),NA())</f>
        <v>#N/A</v>
      </c>
      <c r="AC476" t="e">
        <f>IFERROR(LARGE('貼_ばれいしょ(市町村別・公表資料)'!$T$16:$T$194,'貼_ばれいしょ(市町村別・公表資料)'!$L162),NA())</f>
        <v>#N/A</v>
      </c>
      <c r="AD476" t="e">
        <f>IFERROR(LARGE('貼_ばれいしょ(市町村別・公表資料)'!$Z$16:$Z$194,'貼_ばれいしょ(市町村別・公表資料)'!$L162),NA())</f>
        <v>#N/A</v>
      </c>
      <c r="AE476" t="e">
        <f>IFERROR(LARGE('貼_なたね(市町村別・e-stat)'!E$9:E$187,'貼_なたね(市町村別・e-stat)'!$A155),NA())</f>
        <v>#N/A</v>
      </c>
      <c r="AF476" t="e">
        <f>IFERROR(LARGE('貼_なたね(市町村別・e-stat)'!I$9:I$187,'貼_なたね(市町村別・e-stat)'!$A155),NA())</f>
        <v>#N/A</v>
      </c>
      <c r="AG476" t="e">
        <f>IFERROR(LARGE('貼_なたね(市町村別・e-stat)'!F$9:F$187,'貼_なたね(市町村別・e-stat)'!$A155),NA())</f>
        <v>#N/A</v>
      </c>
    </row>
    <row r="477" spans="3:33">
      <c r="C477">
        <v>148</v>
      </c>
      <c r="D477">
        <f>IFERROR(LARGE('貼_耕地面積(市町村別・e-stat)'!E$9:E$187,'貼_耕地面積(市町村別・e-stat)'!$A156),NA())</f>
        <v>1080</v>
      </c>
      <c r="E477" t="e">
        <f>IFERROR(LARGE('貼_耕地面積(市町村別・e-stat)'!F$9:F$187,'貼_耕地面積(市町村別・e-stat)'!$A156),NA())</f>
        <v>#N/A</v>
      </c>
      <c r="F477">
        <f>IFERROR(LARGE('貼_耕地面積(市町村別・e-stat)'!H$9:H$187,'貼_耕地面積(市町村別・e-stat)'!$A156),NA())</f>
        <v>426</v>
      </c>
      <c r="G477" t="e">
        <f>IFERROR(LARGE('貼_水稲(市町村別・e-stat)'!E$9:E$187,'貼_水稲(市町村別・e-stat)'!$A156),NA())</f>
        <v>#N/A</v>
      </c>
      <c r="H477" t="e">
        <f>IFERROR(LARGE('貼_水稲(市町村別・e-stat)'!G$9:G$187,'貼_水稲(市町村別・e-stat)'!$A156),NA())</f>
        <v>#N/A</v>
      </c>
      <c r="I477" t="e">
        <f>IFERROR(LARGE('貼_水稲(市町村別・e-stat)'!F$9:F$187,'貼_水稲(市町村別・e-stat)'!$A156),NA())</f>
        <v>#N/A</v>
      </c>
      <c r="J477" t="e">
        <f>IFERROR(LARGE('貼_小麦(市町村別・e-stat)'!E$9:E$187,'貼_小麦(市町村別・e-stat)'!$A156),NA())</f>
        <v>#N/A</v>
      </c>
      <c r="K477" t="e">
        <f>IFERROR(LARGE('貼_小麦(市町村別・e-stat)'!I$9:I$187,'貼_小麦(市町村別・e-stat)'!$A156),NA())</f>
        <v>#N/A</v>
      </c>
      <c r="L477" t="e">
        <f>IFERROR(LARGE('貼_小麦(市町村別・e-stat)'!F$9:F$187,'貼_小麦(市町村別・e-stat)'!$A156),NA())</f>
        <v>#N/A</v>
      </c>
      <c r="M477" t="e">
        <f>IFERROR(LARGE('貼_小麦(市町村別・公表資料)'!BA$38:BA$216,'貼_小麦(市町村別・公表資料)'!$AG185),NA())</f>
        <v>#N/A</v>
      </c>
      <c r="N477" t="e">
        <f>IFERROR(LARGE('貼_小麦(市町村別・公表資料)'!BG$38:BG$216,'貼_小麦(市町村別・公表資料)'!$AG185),NA())</f>
        <v>#N/A</v>
      </c>
      <c r="O477" t="e">
        <f>IFERROR(LARGE('貼_小麦(市町村別・公表資料)'!BM$38:BM$216,'貼_小麦(市町村別・公表資料)'!$AG185),NA())</f>
        <v>#N/A</v>
      </c>
      <c r="P477" t="e">
        <f>IFERROR(LARGE('貼_小麦(市町村別・公表資料)'!BS$38:BS$216,'貼_小麦(市町村別・公表資料)'!$AG185),NA())</f>
        <v>#N/A</v>
      </c>
      <c r="Q477" t="e">
        <f>IFERROR(LARGE('貼_小麦(市町村別・公表資料)'!BY$38:BY$216,'貼_小麦(市町村別・公表資料)'!$AG185),NA())</f>
        <v>#N/A</v>
      </c>
      <c r="R477" t="e">
        <f>IFERROR(LARGE('貼_小麦(市町村別・公表資料)'!CE$38:CE$216,'貼_小麦(市町村別・公表資料)'!$AG185),NA())</f>
        <v>#N/A</v>
      </c>
      <c r="S477" t="e">
        <f>IFERROR(LARGE('貼_大豆(市町村別・e-stat)'!D$9:D$187,'貼_大豆(市町村別・e-stat)'!$A156),NA())</f>
        <v>#N/A</v>
      </c>
      <c r="T477" t="e">
        <f>IFERROR(LARGE('貼_大豆(市町村別・e-stat)'!H$9:H$187,'貼_大豆(市町村別・e-stat)'!$A156),NA())</f>
        <v>#N/A</v>
      </c>
      <c r="U477" t="e">
        <f>IFERROR(LARGE('貼_大豆(市町村別・e-stat)'!E$9:E$187,'貼_大豆(市町村別・e-stat)'!$A156),NA())</f>
        <v>#N/A</v>
      </c>
      <c r="V477" t="e">
        <f>IFERROR(LARGE('貼_てんさい(市町村別・e-stat)'!E$9:E$187,'貼_大豆(市町村別・e-stat)'!$A156),NA())</f>
        <v>#N/A</v>
      </c>
      <c r="W477" t="e">
        <f>IFERROR(LARGE('貼_てんさい(市町村別・e-stat)'!I$9:I$187,'貼_大豆(市町村別・e-stat)'!$A156),NA())</f>
        <v>#N/A</v>
      </c>
      <c r="X477" t="e">
        <f>IFERROR(LARGE('貼_てんさい(市町村別・e-stat)'!F$9:F$187,'貼_大豆(市町村別・e-stat)'!$A156),NA())</f>
        <v>#N/A</v>
      </c>
      <c r="Y477" t="e">
        <f>IFERROR(LARGE('貼_そば(市町村別・e-stat)'!E$9:E$187,'貼_そば(市町村別・e-stat)'!$A156),NA())</f>
        <v>#N/A</v>
      </c>
      <c r="Z477" t="e">
        <f>IFERROR(LARGE('貼_そば(市町村別・e-stat)'!I$9:I$187,'貼_そば(市町村別・e-stat)'!$A156),NA())</f>
        <v>#N/A</v>
      </c>
      <c r="AA477" t="e">
        <f>IFERROR(LARGE('貼_そば(市町村別・e-stat)'!F$9:F$187,'貼_そば(市町村別・e-stat)'!$A156),NA())</f>
        <v>#N/A</v>
      </c>
      <c r="AB477" t="e">
        <f>IFERROR(LARGE('貼_ばれいしょ(市町村別・公表資料)'!$N$16:$N$194,'貼_ばれいしょ(市町村別・公表資料)'!$L163),NA())</f>
        <v>#N/A</v>
      </c>
      <c r="AC477" t="e">
        <f>IFERROR(LARGE('貼_ばれいしょ(市町村別・公表資料)'!$T$16:$T$194,'貼_ばれいしょ(市町村別・公表資料)'!$L163),NA())</f>
        <v>#N/A</v>
      </c>
      <c r="AD477" t="e">
        <f>IFERROR(LARGE('貼_ばれいしょ(市町村別・公表資料)'!$Z$16:$Z$194,'貼_ばれいしょ(市町村別・公表資料)'!$L163),NA())</f>
        <v>#N/A</v>
      </c>
      <c r="AE477" t="e">
        <f>IFERROR(LARGE('貼_なたね(市町村別・e-stat)'!E$9:E$187,'貼_なたね(市町村別・e-stat)'!$A156),NA())</f>
        <v>#N/A</v>
      </c>
      <c r="AF477" t="e">
        <f>IFERROR(LARGE('貼_なたね(市町村別・e-stat)'!I$9:I$187,'貼_なたね(市町村別・e-stat)'!$A156),NA())</f>
        <v>#N/A</v>
      </c>
      <c r="AG477" t="e">
        <f>IFERROR(LARGE('貼_なたね(市町村別・e-stat)'!F$9:F$187,'貼_なたね(市町村別・e-stat)'!$A156),NA())</f>
        <v>#N/A</v>
      </c>
    </row>
    <row r="478" spans="3:33">
      <c r="C478">
        <v>149</v>
      </c>
      <c r="D478">
        <f>IFERROR(LARGE('貼_耕地面積(市町村別・e-stat)'!E$9:E$187,'貼_耕地面積(市町村別・e-stat)'!$A157),NA())</f>
        <v>1060</v>
      </c>
      <c r="E478" t="e">
        <f>IFERROR(LARGE('貼_耕地面積(市町村別・e-stat)'!F$9:F$187,'貼_耕地面積(市町村別・e-stat)'!$A157),NA())</f>
        <v>#N/A</v>
      </c>
      <c r="F478">
        <f>IFERROR(LARGE('貼_耕地面積(市町村別・e-stat)'!H$9:H$187,'貼_耕地面積(市町村別・e-stat)'!$A157),NA())</f>
        <v>406</v>
      </c>
      <c r="G478" t="e">
        <f>IFERROR(LARGE('貼_水稲(市町村別・e-stat)'!E$9:E$187,'貼_水稲(市町村別・e-stat)'!$A157),NA())</f>
        <v>#N/A</v>
      </c>
      <c r="H478" t="e">
        <f>IFERROR(LARGE('貼_水稲(市町村別・e-stat)'!G$9:G$187,'貼_水稲(市町村別・e-stat)'!$A157),NA())</f>
        <v>#N/A</v>
      </c>
      <c r="I478" t="e">
        <f>IFERROR(LARGE('貼_水稲(市町村別・e-stat)'!F$9:F$187,'貼_水稲(市町村別・e-stat)'!$A157),NA())</f>
        <v>#N/A</v>
      </c>
      <c r="J478" t="e">
        <f>IFERROR(LARGE('貼_小麦(市町村別・e-stat)'!E$9:E$187,'貼_小麦(市町村別・e-stat)'!$A157),NA())</f>
        <v>#N/A</v>
      </c>
      <c r="K478" t="e">
        <f>IFERROR(LARGE('貼_小麦(市町村別・e-stat)'!I$9:I$187,'貼_小麦(市町村別・e-stat)'!$A157),NA())</f>
        <v>#N/A</v>
      </c>
      <c r="L478" t="e">
        <f>IFERROR(LARGE('貼_小麦(市町村別・e-stat)'!F$9:F$187,'貼_小麦(市町村別・e-stat)'!$A157),NA())</f>
        <v>#N/A</v>
      </c>
      <c r="M478" t="e">
        <f>IFERROR(LARGE('貼_小麦(市町村別・公表資料)'!BA$38:BA$216,'貼_小麦(市町村別・公表資料)'!$AG186),NA())</f>
        <v>#N/A</v>
      </c>
      <c r="N478" t="e">
        <f>IFERROR(LARGE('貼_小麦(市町村別・公表資料)'!BG$38:BG$216,'貼_小麦(市町村別・公表資料)'!$AG186),NA())</f>
        <v>#N/A</v>
      </c>
      <c r="O478" t="e">
        <f>IFERROR(LARGE('貼_小麦(市町村別・公表資料)'!BM$38:BM$216,'貼_小麦(市町村別・公表資料)'!$AG186),NA())</f>
        <v>#N/A</v>
      </c>
      <c r="P478" t="e">
        <f>IFERROR(LARGE('貼_小麦(市町村別・公表資料)'!BS$38:BS$216,'貼_小麦(市町村別・公表資料)'!$AG186),NA())</f>
        <v>#N/A</v>
      </c>
      <c r="Q478" t="e">
        <f>IFERROR(LARGE('貼_小麦(市町村別・公表資料)'!BY$38:BY$216,'貼_小麦(市町村別・公表資料)'!$AG186),NA())</f>
        <v>#N/A</v>
      </c>
      <c r="R478" t="e">
        <f>IFERROR(LARGE('貼_小麦(市町村別・公表資料)'!CE$38:CE$216,'貼_小麦(市町村別・公表資料)'!$AG186),NA())</f>
        <v>#N/A</v>
      </c>
      <c r="S478" t="e">
        <f>IFERROR(LARGE('貼_大豆(市町村別・e-stat)'!D$9:D$187,'貼_大豆(市町村別・e-stat)'!$A157),NA())</f>
        <v>#N/A</v>
      </c>
      <c r="T478" t="e">
        <f>IFERROR(LARGE('貼_大豆(市町村別・e-stat)'!H$9:H$187,'貼_大豆(市町村別・e-stat)'!$A157),NA())</f>
        <v>#N/A</v>
      </c>
      <c r="U478" t="e">
        <f>IFERROR(LARGE('貼_大豆(市町村別・e-stat)'!E$9:E$187,'貼_大豆(市町村別・e-stat)'!$A157),NA())</f>
        <v>#N/A</v>
      </c>
      <c r="V478" t="e">
        <f>IFERROR(LARGE('貼_てんさい(市町村別・e-stat)'!E$9:E$187,'貼_大豆(市町村別・e-stat)'!$A157),NA())</f>
        <v>#N/A</v>
      </c>
      <c r="W478" t="e">
        <f>IFERROR(LARGE('貼_てんさい(市町村別・e-stat)'!I$9:I$187,'貼_大豆(市町村別・e-stat)'!$A157),NA())</f>
        <v>#N/A</v>
      </c>
      <c r="X478" t="e">
        <f>IFERROR(LARGE('貼_てんさい(市町村別・e-stat)'!F$9:F$187,'貼_大豆(市町村別・e-stat)'!$A157),NA())</f>
        <v>#N/A</v>
      </c>
      <c r="Y478" t="e">
        <f>IFERROR(LARGE('貼_そば(市町村別・e-stat)'!E$9:E$187,'貼_そば(市町村別・e-stat)'!$A157),NA())</f>
        <v>#N/A</v>
      </c>
      <c r="Z478" t="e">
        <f>IFERROR(LARGE('貼_そば(市町村別・e-stat)'!I$9:I$187,'貼_そば(市町村別・e-stat)'!$A157),NA())</f>
        <v>#N/A</v>
      </c>
      <c r="AA478" t="e">
        <f>IFERROR(LARGE('貼_そば(市町村別・e-stat)'!F$9:F$187,'貼_そば(市町村別・e-stat)'!$A157),NA())</f>
        <v>#N/A</v>
      </c>
      <c r="AB478" t="e">
        <f>IFERROR(LARGE('貼_ばれいしょ(市町村別・公表資料)'!$N$16:$N$194,'貼_ばれいしょ(市町村別・公表資料)'!$L164),NA())</f>
        <v>#N/A</v>
      </c>
      <c r="AC478" t="e">
        <f>IFERROR(LARGE('貼_ばれいしょ(市町村別・公表資料)'!$T$16:$T$194,'貼_ばれいしょ(市町村別・公表資料)'!$L164),NA())</f>
        <v>#N/A</v>
      </c>
      <c r="AD478" t="e">
        <f>IFERROR(LARGE('貼_ばれいしょ(市町村別・公表資料)'!$Z$16:$Z$194,'貼_ばれいしょ(市町村別・公表資料)'!$L164),NA())</f>
        <v>#N/A</v>
      </c>
      <c r="AE478" t="e">
        <f>IFERROR(LARGE('貼_なたね(市町村別・e-stat)'!E$9:E$187,'貼_なたね(市町村別・e-stat)'!$A157),NA())</f>
        <v>#N/A</v>
      </c>
      <c r="AF478" t="e">
        <f>IFERROR(LARGE('貼_なたね(市町村別・e-stat)'!I$9:I$187,'貼_なたね(市町村別・e-stat)'!$A157),NA())</f>
        <v>#N/A</v>
      </c>
      <c r="AG478" t="e">
        <f>IFERROR(LARGE('貼_なたね(市町村別・e-stat)'!F$9:F$187,'貼_なたね(市町村別・e-stat)'!$A157),NA())</f>
        <v>#N/A</v>
      </c>
    </row>
    <row r="479" spans="3:33">
      <c r="C479">
        <v>150</v>
      </c>
      <c r="D479">
        <f>IFERROR(LARGE('貼_耕地面積(市町村別・e-stat)'!E$9:E$187,'貼_耕地面積(市町村別・e-stat)'!$A158),NA())</f>
        <v>1030</v>
      </c>
      <c r="E479" t="e">
        <f>IFERROR(LARGE('貼_耕地面積(市町村別・e-stat)'!F$9:F$187,'貼_耕地面積(市町村別・e-stat)'!$A158),NA())</f>
        <v>#N/A</v>
      </c>
      <c r="F479">
        <f>IFERROR(LARGE('貼_耕地面積(市町村別・e-stat)'!H$9:H$187,'貼_耕地面積(市町村別・e-stat)'!$A158),NA())</f>
        <v>401</v>
      </c>
      <c r="G479" t="e">
        <f>IFERROR(LARGE('貼_水稲(市町村別・e-stat)'!E$9:E$187,'貼_水稲(市町村別・e-stat)'!$A158),NA())</f>
        <v>#N/A</v>
      </c>
      <c r="H479" t="e">
        <f>IFERROR(LARGE('貼_水稲(市町村別・e-stat)'!G$9:G$187,'貼_水稲(市町村別・e-stat)'!$A158),NA())</f>
        <v>#N/A</v>
      </c>
      <c r="I479" t="e">
        <f>IFERROR(LARGE('貼_水稲(市町村別・e-stat)'!F$9:F$187,'貼_水稲(市町村別・e-stat)'!$A158),NA())</f>
        <v>#N/A</v>
      </c>
      <c r="J479" t="e">
        <f>IFERROR(LARGE('貼_小麦(市町村別・e-stat)'!E$9:E$187,'貼_小麦(市町村別・e-stat)'!$A158),NA())</f>
        <v>#N/A</v>
      </c>
      <c r="K479" t="e">
        <f>IFERROR(LARGE('貼_小麦(市町村別・e-stat)'!I$9:I$187,'貼_小麦(市町村別・e-stat)'!$A158),NA())</f>
        <v>#N/A</v>
      </c>
      <c r="L479" t="e">
        <f>IFERROR(LARGE('貼_小麦(市町村別・e-stat)'!F$9:F$187,'貼_小麦(市町村別・e-stat)'!$A158),NA())</f>
        <v>#N/A</v>
      </c>
      <c r="M479" t="e">
        <f>IFERROR(LARGE('貼_小麦(市町村別・公表資料)'!BA$38:BA$216,'貼_小麦(市町村別・公表資料)'!$AG187),NA())</f>
        <v>#N/A</v>
      </c>
      <c r="N479" t="e">
        <f>IFERROR(LARGE('貼_小麦(市町村別・公表資料)'!BG$38:BG$216,'貼_小麦(市町村別・公表資料)'!$AG187),NA())</f>
        <v>#N/A</v>
      </c>
      <c r="O479" t="e">
        <f>IFERROR(LARGE('貼_小麦(市町村別・公表資料)'!BM$38:BM$216,'貼_小麦(市町村別・公表資料)'!$AG187),NA())</f>
        <v>#N/A</v>
      </c>
      <c r="P479" t="e">
        <f>IFERROR(LARGE('貼_小麦(市町村別・公表資料)'!BS$38:BS$216,'貼_小麦(市町村別・公表資料)'!$AG187),NA())</f>
        <v>#N/A</v>
      </c>
      <c r="Q479" t="e">
        <f>IFERROR(LARGE('貼_小麦(市町村別・公表資料)'!BY$38:BY$216,'貼_小麦(市町村別・公表資料)'!$AG187),NA())</f>
        <v>#N/A</v>
      </c>
      <c r="R479" t="e">
        <f>IFERROR(LARGE('貼_小麦(市町村別・公表資料)'!CE$38:CE$216,'貼_小麦(市町村別・公表資料)'!$AG187),NA())</f>
        <v>#N/A</v>
      </c>
      <c r="S479" t="e">
        <f>IFERROR(LARGE('貼_大豆(市町村別・e-stat)'!D$9:D$187,'貼_大豆(市町村別・e-stat)'!$A158),NA())</f>
        <v>#N/A</v>
      </c>
      <c r="T479" t="e">
        <f>IFERROR(LARGE('貼_大豆(市町村別・e-stat)'!H$9:H$187,'貼_大豆(市町村別・e-stat)'!$A158),NA())</f>
        <v>#N/A</v>
      </c>
      <c r="U479" t="e">
        <f>IFERROR(LARGE('貼_大豆(市町村別・e-stat)'!E$9:E$187,'貼_大豆(市町村別・e-stat)'!$A158),NA())</f>
        <v>#N/A</v>
      </c>
      <c r="V479" t="e">
        <f>IFERROR(LARGE('貼_てんさい(市町村別・e-stat)'!E$9:E$187,'貼_大豆(市町村別・e-stat)'!$A158),NA())</f>
        <v>#N/A</v>
      </c>
      <c r="W479" t="e">
        <f>IFERROR(LARGE('貼_てんさい(市町村別・e-stat)'!I$9:I$187,'貼_大豆(市町村別・e-stat)'!$A158),NA())</f>
        <v>#N/A</v>
      </c>
      <c r="X479" t="e">
        <f>IFERROR(LARGE('貼_てんさい(市町村別・e-stat)'!F$9:F$187,'貼_大豆(市町村別・e-stat)'!$A158),NA())</f>
        <v>#N/A</v>
      </c>
      <c r="Y479" t="e">
        <f>IFERROR(LARGE('貼_そば(市町村別・e-stat)'!E$9:E$187,'貼_そば(市町村別・e-stat)'!$A158),NA())</f>
        <v>#N/A</v>
      </c>
      <c r="Z479" t="e">
        <f>IFERROR(LARGE('貼_そば(市町村別・e-stat)'!I$9:I$187,'貼_そば(市町村別・e-stat)'!$A158),NA())</f>
        <v>#N/A</v>
      </c>
      <c r="AA479" t="e">
        <f>IFERROR(LARGE('貼_そば(市町村別・e-stat)'!F$9:F$187,'貼_そば(市町村別・e-stat)'!$A158),NA())</f>
        <v>#N/A</v>
      </c>
      <c r="AB479" t="e">
        <f>IFERROR(LARGE('貼_ばれいしょ(市町村別・公表資料)'!$N$16:$N$194,'貼_ばれいしょ(市町村別・公表資料)'!$L165),NA())</f>
        <v>#N/A</v>
      </c>
      <c r="AC479" t="e">
        <f>IFERROR(LARGE('貼_ばれいしょ(市町村別・公表資料)'!$T$16:$T$194,'貼_ばれいしょ(市町村別・公表資料)'!$L165),NA())</f>
        <v>#N/A</v>
      </c>
      <c r="AD479" t="e">
        <f>IFERROR(LARGE('貼_ばれいしょ(市町村別・公表資料)'!$Z$16:$Z$194,'貼_ばれいしょ(市町村別・公表資料)'!$L165),NA())</f>
        <v>#N/A</v>
      </c>
      <c r="AE479" t="e">
        <f>IFERROR(LARGE('貼_なたね(市町村別・e-stat)'!E$9:E$187,'貼_なたね(市町村別・e-stat)'!$A158),NA())</f>
        <v>#N/A</v>
      </c>
      <c r="AF479" t="e">
        <f>IFERROR(LARGE('貼_なたね(市町村別・e-stat)'!I$9:I$187,'貼_なたね(市町村別・e-stat)'!$A158),NA())</f>
        <v>#N/A</v>
      </c>
      <c r="AG479" t="e">
        <f>IFERROR(LARGE('貼_なたね(市町村別・e-stat)'!F$9:F$187,'貼_なたね(市町村別・e-stat)'!$A158),NA())</f>
        <v>#N/A</v>
      </c>
    </row>
    <row r="480" spans="3:33">
      <c r="C480">
        <v>151</v>
      </c>
      <c r="D480">
        <f>IFERROR(LARGE('貼_耕地面積(市町村別・e-stat)'!E$9:E$187,'貼_耕地面積(市町村別・e-stat)'!$A159),NA())</f>
        <v>1030</v>
      </c>
      <c r="E480" t="e">
        <f>IFERROR(LARGE('貼_耕地面積(市町村別・e-stat)'!F$9:F$187,'貼_耕地面積(市町村別・e-stat)'!$A159),NA())</f>
        <v>#N/A</v>
      </c>
      <c r="F480">
        <f>IFERROR(LARGE('貼_耕地面積(市町村別・e-stat)'!H$9:H$187,'貼_耕地面積(市町村別・e-stat)'!$A159),NA())</f>
        <v>385</v>
      </c>
      <c r="G480" t="e">
        <f>IFERROR(LARGE('貼_水稲(市町村別・e-stat)'!E$9:E$187,'貼_水稲(市町村別・e-stat)'!$A159),NA())</f>
        <v>#N/A</v>
      </c>
      <c r="H480" t="e">
        <f>IFERROR(LARGE('貼_水稲(市町村別・e-stat)'!G$9:G$187,'貼_水稲(市町村別・e-stat)'!$A159),NA())</f>
        <v>#N/A</v>
      </c>
      <c r="I480" t="e">
        <f>IFERROR(LARGE('貼_水稲(市町村別・e-stat)'!F$9:F$187,'貼_水稲(市町村別・e-stat)'!$A159),NA())</f>
        <v>#N/A</v>
      </c>
      <c r="J480" t="e">
        <f>IFERROR(LARGE('貼_小麦(市町村別・e-stat)'!E$9:E$187,'貼_小麦(市町村別・e-stat)'!$A159),NA())</f>
        <v>#N/A</v>
      </c>
      <c r="K480" t="e">
        <f>IFERROR(LARGE('貼_小麦(市町村別・e-stat)'!I$9:I$187,'貼_小麦(市町村別・e-stat)'!$A159),NA())</f>
        <v>#N/A</v>
      </c>
      <c r="L480" t="e">
        <f>IFERROR(LARGE('貼_小麦(市町村別・e-stat)'!F$9:F$187,'貼_小麦(市町村別・e-stat)'!$A159),NA())</f>
        <v>#N/A</v>
      </c>
      <c r="M480" t="e">
        <f>IFERROR(LARGE('貼_小麦(市町村別・公表資料)'!BA$38:BA$216,'貼_小麦(市町村別・公表資料)'!$AG188),NA())</f>
        <v>#N/A</v>
      </c>
      <c r="N480" t="e">
        <f>IFERROR(LARGE('貼_小麦(市町村別・公表資料)'!BG$38:BG$216,'貼_小麦(市町村別・公表資料)'!$AG188),NA())</f>
        <v>#N/A</v>
      </c>
      <c r="O480" t="e">
        <f>IFERROR(LARGE('貼_小麦(市町村別・公表資料)'!BM$38:BM$216,'貼_小麦(市町村別・公表資料)'!$AG188),NA())</f>
        <v>#N/A</v>
      </c>
      <c r="P480" t="e">
        <f>IFERROR(LARGE('貼_小麦(市町村別・公表資料)'!BS$38:BS$216,'貼_小麦(市町村別・公表資料)'!$AG188),NA())</f>
        <v>#N/A</v>
      </c>
      <c r="Q480" t="e">
        <f>IFERROR(LARGE('貼_小麦(市町村別・公表資料)'!BY$38:BY$216,'貼_小麦(市町村別・公表資料)'!$AG188),NA())</f>
        <v>#N/A</v>
      </c>
      <c r="R480" t="e">
        <f>IFERROR(LARGE('貼_小麦(市町村別・公表資料)'!CE$38:CE$216,'貼_小麦(市町村別・公表資料)'!$AG188),NA())</f>
        <v>#N/A</v>
      </c>
      <c r="S480" t="e">
        <f>IFERROR(LARGE('貼_大豆(市町村別・e-stat)'!D$9:D$187,'貼_大豆(市町村別・e-stat)'!$A159),NA())</f>
        <v>#N/A</v>
      </c>
      <c r="T480" t="e">
        <f>IFERROR(LARGE('貼_大豆(市町村別・e-stat)'!H$9:H$187,'貼_大豆(市町村別・e-stat)'!$A159),NA())</f>
        <v>#N/A</v>
      </c>
      <c r="U480" t="e">
        <f>IFERROR(LARGE('貼_大豆(市町村別・e-stat)'!E$9:E$187,'貼_大豆(市町村別・e-stat)'!$A159),NA())</f>
        <v>#N/A</v>
      </c>
      <c r="V480" t="e">
        <f>IFERROR(LARGE('貼_てんさい(市町村別・e-stat)'!E$9:E$187,'貼_大豆(市町村別・e-stat)'!$A159),NA())</f>
        <v>#N/A</v>
      </c>
      <c r="W480" t="e">
        <f>IFERROR(LARGE('貼_てんさい(市町村別・e-stat)'!I$9:I$187,'貼_大豆(市町村別・e-stat)'!$A159),NA())</f>
        <v>#N/A</v>
      </c>
      <c r="X480" t="e">
        <f>IFERROR(LARGE('貼_てんさい(市町村別・e-stat)'!F$9:F$187,'貼_大豆(市町村別・e-stat)'!$A159),NA())</f>
        <v>#N/A</v>
      </c>
      <c r="Y480" t="e">
        <f>IFERROR(LARGE('貼_そば(市町村別・e-stat)'!E$9:E$187,'貼_そば(市町村別・e-stat)'!$A159),NA())</f>
        <v>#N/A</v>
      </c>
      <c r="Z480" t="e">
        <f>IFERROR(LARGE('貼_そば(市町村別・e-stat)'!I$9:I$187,'貼_そば(市町村別・e-stat)'!$A159),NA())</f>
        <v>#N/A</v>
      </c>
      <c r="AA480" t="e">
        <f>IFERROR(LARGE('貼_そば(市町村別・e-stat)'!F$9:F$187,'貼_そば(市町村別・e-stat)'!$A159),NA())</f>
        <v>#N/A</v>
      </c>
      <c r="AB480" t="e">
        <f>IFERROR(LARGE('貼_ばれいしょ(市町村別・公表資料)'!$N$16:$N$194,'貼_ばれいしょ(市町村別・公表資料)'!$L166),NA())</f>
        <v>#N/A</v>
      </c>
      <c r="AC480" t="e">
        <f>IFERROR(LARGE('貼_ばれいしょ(市町村別・公表資料)'!$T$16:$T$194,'貼_ばれいしょ(市町村別・公表資料)'!$L166),NA())</f>
        <v>#N/A</v>
      </c>
      <c r="AD480" t="e">
        <f>IFERROR(LARGE('貼_ばれいしょ(市町村別・公表資料)'!$Z$16:$Z$194,'貼_ばれいしょ(市町村別・公表資料)'!$L166),NA())</f>
        <v>#N/A</v>
      </c>
      <c r="AE480" t="e">
        <f>IFERROR(LARGE('貼_なたね(市町村別・e-stat)'!E$9:E$187,'貼_なたね(市町村別・e-stat)'!$A159),NA())</f>
        <v>#N/A</v>
      </c>
      <c r="AF480" t="e">
        <f>IFERROR(LARGE('貼_なたね(市町村別・e-stat)'!I$9:I$187,'貼_なたね(市町村別・e-stat)'!$A159),NA())</f>
        <v>#N/A</v>
      </c>
      <c r="AG480" t="e">
        <f>IFERROR(LARGE('貼_なたね(市町村別・e-stat)'!F$9:F$187,'貼_なたね(市町村別・e-stat)'!$A159),NA())</f>
        <v>#N/A</v>
      </c>
    </row>
    <row r="481" spans="3:33">
      <c r="C481">
        <v>152</v>
      </c>
      <c r="D481">
        <f>IFERROR(LARGE('貼_耕地面積(市町村別・e-stat)'!E$9:E$187,'貼_耕地面積(市町村別・e-stat)'!$A160),NA())</f>
        <v>939</v>
      </c>
      <c r="E481" t="e">
        <f>IFERROR(LARGE('貼_耕地面積(市町村別・e-stat)'!F$9:F$187,'貼_耕地面積(市町村別・e-stat)'!$A160),NA())</f>
        <v>#N/A</v>
      </c>
      <c r="F481">
        <f>IFERROR(LARGE('貼_耕地面積(市町村別・e-stat)'!H$9:H$187,'貼_耕地面積(市町村別・e-stat)'!$A160),NA())</f>
        <v>322</v>
      </c>
      <c r="G481" t="e">
        <f>IFERROR(LARGE('貼_水稲(市町村別・e-stat)'!E$9:E$187,'貼_水稲(市町村別・e-stat)'!$A160),NA())</f>
        <v>#N/A</v>
      </c>
      <c r="H481" t="e">
        <f>IFERROR(LARGE('貼_水稲(市町村別・e-stat)'!G$9:G$187,'貼_水稲(市町村別・e-stat)'!$A160),NA())</f>
        <v>#N/A</v>
      </c>
      <c r="I481" t="e">
        <f>IFERROR(LARGE('貼_水稲(市町村別・e-stat)'!F$9:F$187,'貼_水稲(市町村別・e-stat)'!$A160),NA())</f>
        <v>#N/A</v>
      </c>
      <c r="J481" t="e">
        <f>IFERROR(LARGE('貼_小麦(市町村別・e-stat)'!E$9:E$187,'貼_小麦(市町村別・e-stat)'!$A160),NA())</f>
        <v>#N/A</v>
      </c>
      <c r="K481" t="e">
        <f>IFERROR(LARGE('貼_小麦(市町村別・e-stat)'!I$9:I$187,'貼_小麦(市町村別・e-stat)'!$A160),NA())</f>
        <v>#N/A</v>
      </c>
      <c r="L481" t="e">
        <f>IFERROR(LARGE('貼_小麦(市町村別・e-stat)'!F$9:F$187,'貼_小麦(市町村別・e-stat)'!$A160),NA())</f>
        <v>#N/A</v>
      </c>
      <c r="M481" t="e">
        <f>IFERROR(LARGE('貼_小麦(市町村別・公表資料)'!BA$38:BA$216,'貼_小麦(市町村別・公表資料)'!$AG189),NA())</f>
        <v>#N/A</v>
      </c>
      <c r="N481" t="e">
        <f>IFERROR(LARGE('貼_小麦(市町村別・公表資料)'!BG$38:BG$216,'貼_小麦(市町村別・公表資料)'!$AG189),NA())</f>
        <v>#N/A</v>
      </c>
      <c r="O481" t="e">
        <f>IFERROR(LARGE('貼_小麦(市町村別・公表資料)'!BM$38:BM$216,'貼_小麦(市町村別・公表資料)'!$AG189),NA())</f>
        <v>#N/A</v>
      </c>
      <c r="P481" t="e">
        <f>IFERROR(LARGE('貼_小麦(市町村別・公表資料)'!BS$38:BS$216,'貼_小麦(市町村別・公表資料)'!$AG189),NA())</f>
        <v>#N/A</v>
      </c>
      <c r="Q481" t="e">
        <f>IFERROR(LARGE('貼_小麦(市町村別・公表資料)'!BY$38:BY$216,'貼_小麦(市町村別・公表資料)'!$AG189),NA())</f>
        <v>#N/A</v>
      </c>
      <c r="R481" t="e">
        <f>IFERROR(LARGE('貼_小麦(市町村別・公表資料)'!CE$38:CE$216,'貼_小麦(市町村別・公表資料)'!$AG189),NA())</f>
        <v>#N/A</v>
      </c>
      <c r="S481" t="e">
        <f>IFERROR(LARGE('貼_大豆(市町村別・e-stat)'!D$9:D$187,'貼_大豆(市町村別・e-stat)'!$A160),NA())</f>
        <v>#N/A</v>
      </c>
      <c r="T481" t="e">
        <f>IFERROR(LARGE('貼_大豆(市町村別・e-stat)'!H$9:H$187,'貼_大豆(市町村別・e-stat)'!$A160),NA())</f>
        <v>#N/A</v>
      </c>
      <c r="U481" t="e">
        <f>IFERROR(LARGE('貼_大豆(市町村別・e-stat)'!E$9:E$187,'貼_大豆(市町村別・e-stat)'!$A160),NA())</f>
        <v>#N/A</v>
      </c>
      <c r="V481" t="e">
        <f>IFERROR(LARGE('貼_てんさい(市町村別・e-stat)'!E$9:E$187,'貼_大豆(市町村別・e-stat)'!$A160),NA())</f>
        <v>#N/A</v>
      </c>
      <c r="W481" t="e">
        <f>IFERROR(LARGE('貼_てんさい(市町村別・e-stat)'!I$9:I$187,'貼_大豆(市町村別・e-stat)'!$A160),NA())</f>
        <v>#N/A</v>
      </c>
      <c r="X481" t="e">
        <f>IFERROR(LARGE('貼_てんさい(市町村別・e-stat)'!F$9:F$187,'貼_大豆(市町村別・e-stat)'!$A160),NA())</f>
        <v>#N/A</v>
      </c>
      <c r="Y481" t="e">
        <f>IFERROR(LARGE('貼_そば(市町村別・e-stat)'!E$9:E$187,'貼_そば(市町村別・e-stat)'!$A160),NA())</f>
        <v>#N/A</v>
      </c>
      <c r="Z481" t="e">
        <f>IFERROR(LARGE('貼_そば(市町村別・e-stat)'!I$9:I$187,'貼_そば(市町村別・e-stat)'!$A160),NA())</f>
        <v>#N/A</v>
      </c>
      <c r="AA481" t="e">
        <f>IFERROR(LARGE('貼_そば(市町村別・e-stat)'!F$9:F$187,'貼_そば(市町村別・e-stat)'!$A160),NA())</f>
        <v>#N/A</v>
      </c>
      <c r="AB481" t="e">
        <f>IFERROR(LARGE('貼_ばれいしょ(市町村別・公表資料)'!$N$16:$N$194,'貼_ばれいしょ(市町村別・公表資料)'!$L167),NA())</f>
        <v>#N/A</v>
      </c>
      <c r="AC481" t="e">
        <f>IFERROR(LARGE('貼_ばれいしょ(市町村別・公表資料)'!$T$16:$T$194,'貼_ばれいしょ(市町村別・公表資料)'!$L167),NA())</f>
        <v>#N/A</v>
      </c>
      <c r="AD481" t="e">
        <f>IFERROR(LARGE('貼_ばれいしょ(市町村別・公表資料)'!$Z$16:$Z$194,'貼_ばれいしょ(市町村別・公表資料)'!$L167),NA())</f>
        <v>#N/A</v>
      </c>
      <c r="AE481" t="e">
        <f>IFERROR(LARGE('貼_なたね(市町村別・e-stat)'!E$9:E$187,'貼_なたね(市町村別・e-stat)'!$A160),NA())</f>
        <v>#N/A</v>
      </c>
      <c r="AF481" t="e">
        <f>IFERROR(LARGE('貼_なたね(市町村別・e-stat)'!I$9:I$187,'貼_なたね(市町村別・e-stat)'!$A160),NA())</f>
        <v>#N/A</v>
      </c>
      <c r="AG481" t="e">
        <f>IFERROR(LARGE('貼_なたね(市町村別・e-stat)'!F$9:F$187,'貼_なたね(市町村別・e-stat)'!$A160),NA())</f>
        <v>#N/A</v>
      </c>
    </row>
    <row r="482" spans="3:33">
      <c r="C482">
        <v>153</v>
      </c>
      <c r="D482">
        <f>IFERROR(LARGE('貼_耕地面積(市町村別・e-stat)'!E$9:E$187,'貼_耕地面積(市町村別・e-stat)'!$A161),NA())</f>
        <v>923</v>
      </c>
      <c r="E482" t="e">
        <f>IFERROR(LARGE('貼_耕地面積(市町村別・e-stat)'!F$9:F$187,'貼_耕地面積(市町村別・e-stat)'!$A161),NA())</f>
        <v>#N/A</v>
      </c>
      <c r="F482">
        <f>IFERROR(LARGE('貼_耕地面積(市町村別・e-stat)'!H$9:H$187,'貼_耕地面積(市町村別・e-stat)'!$A161),NA())</f>
        <v>308</v>
      </c>
      <c r="G482" t="e">
        <f>IFERROR(LARGE('貼_水稲(市町村別・e-stat)'!E$9:E$187,'貼_水稲(市町村別・e-stat)'!$A161),NA())</f>
        <v>#N/A</v>
      </c>
      <c r="H482" t="e">
        <f>IFERROR(LARGE('貼_水稲(市町村別・e-stat)'!G$9:G$187,'貼_水稲(市町村別・e-stat)'!$A161),NA())</f>
        <v>#N/A</v>
      </c>
      <c r="I482" t="e">
        <f>IFERROR(LARGE('貼_水稲(市町村別・e-stat)'!F$9:F$187,'貼_水稲(市町村別・e-stat)'!$A161),NA())</f>
        <v>#N/A</v>
      </c>
      <c r="J482" t="e">
        <f>IFERROR(LARGE('貼_小麦(市町村別・e-stat)'!E$9:E$187,'貼_小麦(市町村別・e-stat)'!$A161),NA())</f>
        <v>#N/A</v>
      </c>
      <c r="K482" t="e">
        <f>IFERROR(LARGE('貼_小麦(市町村別・e-stat)'!I$9:I$187,'貼_小麦(市町村別・e-stat)'!$A161),NA())</f>
        <v>#N/A</v>
      </c>
      <c r="L482" t="e">
        <f>IFERROR(LARGE('貼_小麦(市町村別・e-stat)'!F$9:F$187,'貼_小麦(市町村別・e-stat)'!$A161),NA())</f>
        <v>#N/A</v>
      </c>
      <c r="M482" t="e">
        <f>IFERROR(LARGE('貼_小麦(市町村別・公表資料)'!BA$38:BA$216,'貼_小麦(市町村別・公表資料)'!$AG190),NA())</f>
        <v>#N/A</v>
      </c>
      <c r="N482" t="e">
        <f>IFERROR(LARGE('貼_小麦(市町村別・公表資料)'!BG$38:BG$216,'貼_小麦(市町村別・公表資料)'!$AG190),NA())</f>
        <v>#N/A</v>
      </c>
      <c r="O482" t="e">
        <f>IFERROR(LARGE('貼_小麦(市町村別・公表資料)'!BM$38:BM$216,'貼_小麦(市町村別・公表資料)'!$AG190),NA())</f>
        <v>#N/A</v>
      </c>
      <c r="P482" t="e">
        <f>IFERROR(LARGE('貼_小麦(市町村別・公表資料)'!BS$38:BS$216,'貼_小麦(市町村別・公表資料)'!$AG190),NA())</f>
        <v>#N/A</v>
      </c>
      <c r="Q482" t="e">
        <f>IFERROR(LARGE('貼_小麦(市町村別・公表資料)'!BY$38:BY$216,'貼_小麦(市町村別・公表資料)'!$AG190),NA())</f>
        <v>#N/A</v>
      </c>
      <c r="R482" t="e">
        <f>IFERROR(LARGE('貼_小麦(市町村別・公表資料)'!CE$38:CE$216,'貼_小麦(市町村別・公表資料)'!$AG190),NA())</f>
        <v>#N/A</v>
      </c>
      <c r="S482" t="e">
        <f>IFERROR(LARGE('貼_大豆(市町村別・e-stat)'!D$9:D$187,'貼_大豆(市町村別・e-stat)'!$A161),NA())</f>
        <v>#N/A</v>
      </c>
      <c r="T482" t="e">
        <f>IFERROR(LARGE('貼_大豆(市町村別・e-stat)'!H$9:H$187,'貼_大豆(市町村別・e-stat)'!$A161),NA())</f>
        <v>#N/A</v>
      </c>
      <c r="U482" t="e">
        <f>IFERROR(LARGE('貼_大豆(市町村別・e-stat)'!E$9:E$187,'貼_大豆(市町村別・e-stat)'!$A161),NA())</f>
        <v>#N/A</v>
      </c>
      <c r="V482" t="e">
        <f>IFERROR(LARGE('貼_てんさい(市町村別・e-stat)'!E$9:E$187,'貼_大豆(市町村別・e-stat)'!$A161),NA())</f>
        <v>#N/A</v>
      </c>
      <c r="W482" t="e">
        <f>IFERROR(LARGE('貼_てんさい(市町村別・e-stat)'!I$9:I$187,'貼_大豆(市町村別・e-stat)'!$A161),NA())</f>
        <v>#N/A</v>
      </c>
      <c r="X482" t="e">
        <f>IFERROR(LARGE('貼_てんさい(市町村別・e-stat)'!F$9:F$187,'貼_大豆(市町村別・e-stat)'!$A161),NA())</f>
        <v>#N/A</v>
      </c>
      <c r="Y482" t="e">
        <f>IFERROR(LARGE('貼_そば(市町村別・e-stat)'!E$9:E$187,'貼_そば(市町村別・e-stat)'!$A161),NA())</f>
        <v>#N/A</v>
      </c>
      <c r="Z482" t="e">
        <f>IFERROR(LARGE('貼_そば(市町村別・e-stat)'!I$9:I$187,'貼_そば(市町村別・e-stat)'!$A161),NA())</f>
        <v>#N/A</v>
      </c>
      <c r="AA482" t="e">
        <f>IFERROR(LARGE('貼_そば(市町村別・e-stat)'!F$9:F$187,'貼_そば(市町村別・e-stat)'!$A161),NA())</f>
        <v>#N/A</v>
      </c>
      <c r="AB482" t="e">
        <f>IFERROR(LARGE('貼_ばれいしょ(市町村別・公表資料)'!$N$16:$N$194,'貼_ばれいしょ(市町村別・公表資料)'!$L168),NA())</f>
        <v>#N/A</v>
      </c>
      <c r="AC482" t="e">
        <f>IFERROR(LARGE('貼_ばれいしょ(市町村別・公表資料)'!$T$16:$T$194,'貼_ばれいしょ(市町村別・公表資料)'!$L168),NA())</f>
        <v>#N/A</v>
      </c>
      <c r="AD482" t="e">
        <f>IFERROR(LARGE('貼_ばれいしょ(市町村別・公表資料)'!$Z$16:$Z$194,'貼_ばれいしょ(市町村別・公表資料)'!$L168),NA())</f>
        <v>#N/A</v>
      </c>
      <c r="AE482" t="e">
        <f>IFERROR(LARGE('貼_なたね(市町村別・e-stat)'!E$9:E$187,'貼_なたね(市町村別・e-stat)'!$A161),NA())</f>
        <v>#N/A</v>
      </c>
      <c r="AF482" t="e">
        <f>IFERROR(LARGE('貼_なたね(市町村別・e-stat)'!I$9:I$187,'貼_なたね(市町村別・e-stat)'!$A161),NA())</f>
        <v>#N/A</v>
      </c>
      <c r="AG482" t="e">
        <f>IFERROR(LARGE('貼_なたね(市町村別・e-stat)'!F$9:F$187,'貼_なたね(市町村別・e-stat)'!$A161),NA())</f>
        <v>#N/A</v>
      </c>
    </row>
    <row r="483" spans="3:33">
      <c r="C483">
        <v>154</v>
      </c>
      <c r="D483">
        <f>IFERROR(LARGE('貼_耕地面積(市町村別・e-stat)'!E$9:E$187,'貼_耕地面積(市町村別・e-stat)'!$A162),NA())</f>
        <v>870</v>
      </c>
      <c r="E483" t="e">
        <f>IFERROR(LARGE('貼_耕地面積(市町村別・e-stat)'!F$9:F$187,'貼_耕地面積(市町村別・e-stat)'!$A162),NA())</f>
        <v>#N/A</v>
      </c>
      <c r="F483">
        <f>IFERROR(LARGE('貼_耕地面積(市町村別・e-stat)'!H$9:H$187,'貼_耕地面積(市町村別・e-stat)'!$A162),NA())</f>
        <v>296</v>
      </c>
      <c r="G483" t="e">
        <f>IFERROR(LARGE('貼_水稲(市町村別・e-stat)'!E$9:E$187,'貼_水稲(市町村別・e-stat)'!$A162),NA())</f>
        <v>#N/A</v>
      </c>
      <c r="H483" t="e">
        <f>IFERROR(LARGE('貼_水稲(市町村別・e-stat)'!G$9:G$187,'貼_水稲(市町村別・e-stat)'!$A162),NA())</f>
        <v>#N/A</v>
      </c>
      <c r="I483" t="e">
        <f>IFERROR(LARGE('貼_水稲(市町村別・e-stat)'!F$9:F$187,'貼_水稲(市町村別・e-stat)'!$A162),NA())</f>
        <v>#N/A</v>
      </c>
      <c r="J483" t="e">
        <f>IFERROR(LARGE('貼_小麦(市町村別・e-stat)'!E$9:E$187,'貼_小麦(市町村別・e-stat)'!$A162),NA())</f>
        <v>#N/A</v>
      </c>
      <c r="K483" t="e">
        <f>IFERROR(LARGE('貼_小麦(市町村別・e-stat)'!I$9:I$187,'貼_小麦(市町村別・e-stat)'!$A162),NA())</f>
        <v>#N/A</v>
      </c>
      <c r="L483" t="e">
        <f>IFERROR(LARGE('貼_小麦(市町村別・e-stat)'!F$9:F$187,'貼_小麦(市町村別・e-stat)'!$A162),NA())</f>
        <v>#N/A</v>
      </c>
      <c r="M483" t="e">
        <f>IFERROR(LARGE('貼_小麦(市町村別・公表資料)'!BA$38:BA$216,'貼_小麦(市町村別・公表資料)'!$AG191),NA())</f>
        <v>#N/A</v>
      </c>
      <c r="N483" t="e">
        <f>IFERROR(LARGE('貼_小麦(市町村別・公表資料)'!BG$38:BG$216,'貼_小麦(市町村別・公表資料)'!$AG191),NA())</f>
        <v>#N/A</v>
      </c>
      <c r="O483" t="e">
        <f>IFERROR(LARGE('貼_小麦(市町村別・公表資料)'!BM$38:BM$216,'貼_小麦(市町村別・公表資料)'!$AG191),NA())</f>
        <v>#N/A</v>
      </c>
      <c r="P483" t="e">
        <f>IFERROR(LARGE('貼_小麦(市町村別・公表資料)'!BS$38:BS$216,'貼_小麦(市町村別・公表資料)'!$AG191),NA())</f>
        <v>#N/A</v>
      </c>
      <c r="Q483" t="e">
        <f>IFERROR(LARGE('貼_小麦(市町村別・公表資料)'!BY$38:BY$216,'貼_小麦(市町村別・公表資料)'!$AG191),NA())</f>
        <v>#N/A</v>
      </c>
      <c r="R483" t="e">
        <f>IFERROR(LARGE('貼_小麦(市町村別・公表資料)'!CE$38:CE$216,'貼_小麦(市町村別・公表資料)'!$AG191),NA())</f>
        <v>#N/A</v>
      </c>
      <c r="S483" t="e">
        <f>IFERROR(LARGE('貼_大豆(市町村別・e-stat)'!D$9:D$187,'貼_大豆(市町村別・e-stat)'!$A162),NA())</f>
        <v>#N/A</v>
      </c>
      <c r="T483" t="e">
        <f>IFERROR(LARGE('貼_大豆(市町村別・e-stat)'!H$9:H$187,'貼_大豆(市町村別・e-stat)'!$A162),NA())</f>
        <v>#N/A</v>
      </c>
      <c r="U483" t="e">
        <f>IFERROR(LARGE('貼_大豆(市町村別・e-stat)'!E$9:E$187,'貼_大豆(市町村別・e-stat)'!$A162),NA())</f>
        <v>#N/A</v>
      </c>
      <c r="V483" t="e">
        <f>IFERROR(LARGE('貼_てんさい(市町村別・e-stat)'!E$9:E$187,'貼_大豆(市町村別・e-stat)'!$A162),NA())</f>
        <v>#N/A</v>
      </c>
      <c r="W483" t="e">
        <f>IFERROR(LARGE('貼_てんさい(市町村別・e-stat)'!I$9:I$187,'貼_大豆(市町村別・e-stat)'!$A162),NA())</f>
        <v>#N/A</v>
      </c>
      <c r="X483" t="e">
        <f>IFERROR(LARGE('貼_てんさい(市町村別・e-stat)'!F$9:F$187,'貼_大豆(市町村別・e-stat)'!$A162),NA())</f>
        <v>#N/A</v>
      </c>
      <c r="Y483" t="e">
        <f>IFERROR(LARGE('貼_そば(市町村別・e-stat)'!E$9:E$187,'貼_そば(市町村別・e-stat)'!$A162),NA())</f>
        <v>#N/A</v>
      </c>
      <c r="Z483" t="e">
        <f>IFERROR(LARGE('貼_そば(市町村別・e-stat)'!I$9:I$187,'貼_そば(市町村別・e-stat)'!$A162),NA())</f>
        <v>#N/A</v>
      </c>
      <c r="AA483" t="e">
        <f>IFERROR(LARGE('貼_そば(市町村別・e-stat)'!F$9:F$187,'貼_そば(市町村別・e-stat)'!$A162),NA())</f>
        <v>#N/A</v>
      </c>
      <c r="AB483" t="e">
        <f>IFERROR(LARGE('貼_ばれいしょ(市町村別・公表資料)'!$N$16:$N$194,'貼_ばれいしょ(市町村別・公表資料)'!$L169),NA())</f>
        <v>#N/A</v>
      </c>
      <c r="AC483" t="e">
        <f>IFERROR(LARGE('貼_ばれいしょ(市町村別・公表資料)'!$T$16:$T$194,'貼_ばれいしょ(市町村別・公表資料)'!$L169),NA())</f>
        <v>#N/A</v>
      </c>
      <c r="AD483" t="e">
        <f>IFERROR(LARGE('貼_ばれいしょ(市町村別・公表資料)'!$Z$16:$Z$194,'貼_ばれいしょ(市町村別・公表資料)'!$L169),NA())</f>
        <v>#N/A</v>
      </c>
      <c r="AE483" t="e">
        <f>IFERROR(LARGE('貼_なたね(市町村別・e-stat)'!E$9:E$187,'貼_なたね(市町村別・e-stat)'!$A162),NA())</f>
        <v>#N/A</v>
      </c>
      <c r="AF483" t="e">
        <f>IFERROR(LARGE('貼_なたね(市町村別・e-stat)'!I$9:I$187,'貼_なたね(市町村別・e-stat)'!$A162),NA())</f>
        <v>#N/A</v>
      </c>
      <c r="AG483" t="e">
        <f>IFERROR(LARGE('貼_なたね(市町村別・e-stat)'!F$9:F$187,'貼_なたね(市町村別・e-stat)'!$A162),NA())</f>
        <v>#N/A</v>
      </c>
    </row>
    <row r="484" spans="3:33">
      <c r="C484">
        <v>155</v>
      </c>
      <c r="D484">
        <f>IFERROR(LARGE('貼_耕地面積(市町村別・e-stat)'!E$9:E$187,'貼_耕地面積(市町村別・e-stat)'!$A163),NA())</f>
        <v>836</v>
      </c>
      <c r="E484" t="e">
        <f>IFERROR(LARGE('貼_耕地面積(市町村別・e-stat)'!F$9:F$187,'貼_耕地面積(市町村別・e-stat)'!$A163),NA())</f>
        <v>#N/A</v>
      </c>
      <c r="F484">
        <f>IFERROR(LARGE('貼_耕地面積(市町村別・e-stat)'!H$9:H$187,'貼_耕地面積(市町村別・e-stat)'!$A163),NA())</f>
        <v>283</v>
      </c>
      <c r="G484" t="e">
        <f>IFERROR(LARGE('貼_水稲(市町村別・e-stat)'!E$9:E$187,'貼_水稲(市町村別・e-stat)'!$A163),NA())</f>
        <v>#N/A</v>
      </c>
      <c r="H484" t="e">
        <f>IFERROR(LARGE('貼_水稲(市町村別・e-stat)'!G$9:G$187,'貼_水稲(市町村別・e-stat)'!$A163),NA())</f>
        <v>#N/A</v>
      </c>
      <c r="I484" t="e">
        <f>IFERROR(LARGE('貼_水稲(市町村別・e-stat)'!F$9:F$187,'貼_水稲(市町村別・e-stat)'!$A163),NA())</f>
        <v>#N/A</v>
      </c>
      <c r="J484" t="e">
        <f>IFERROR(LARGE('貼_小麦(市町村別・e-stat)'!E$9:E$187,'貼_小麦(市町村別・e-stat)'!$A163),NA())</f>
        <v>#N/A</v>
      </c>
      <c r="K484" t="e">
        <f>IFERROR(LARGE('貼_小麦(市町村別・e-stat)'!I$9:I$187,'貼_小麦(市町村別・e-stat)'!$A163),NA())</f>
        <v>#N/A</v>
      </c>
      <c r="L484" t="e">
        <f>IFERROR(LARGE('貼_小麦(市町村別・e-stat)'!F$9:F$187,'貼_小麦(市町村別・e-stat)'!$A163),NA())</f>
        <v>#N/A</v>
      </c>
      <c r="M484" t="e">
        <f>IFERROR(LARGE('貼_小麦(市町村別・公表資料)'!BA$38:BA$216,'貼_小麦(市町村別・公表資料)'!$AG192),NA())</f>
        <v>#N/A</v>
      </c>
      <c r="N484" t="e">
        <f>IFERROR(LARGE('貼_小麦(市町村別・公表資料)'!BG$38:BG$216,'貼_小麦(市町村別・公表資料)'!$AG192),NA())</f>
        <v>#N/A</v>
      </c>
      <c r="O484" t="e">
        <f>IFERROR(LARGE('貼_小麦(市町村別・公表資料)'!BM$38:BM$216,'貼_小麦(市町村別・公表資料)'!$AG192),NA())</f>
        <v>#N/A</v>
      </c>
      <c r="P484" t="e">
        <f>IFERROR(LARGE('貼_小麦(市町村別・公表資料)'!BS$38:BS$216,'貼_小麦(市町村別・公表資料)'!$AG192),NA())</f>
        <v>#N/A</v>
      </c>
      <c r="Q484" t="e">
        <f>IFERROR(LARGE('貼_小麦(市町村別・公表資料)'!BY$38:BY$216,'貼_小麦(市町村別・公表資料)'!$AG192),NA())</f>
        <v>#N/A</v>
      </c>
      <c r="R484" t="e">
        <f>IFERROR(LARGE('貼_小麦(市町村別・公表資料)'!CE$38:CE$216,'貼_小麦(市町村別・公表資料)'!$AG192),NA())</f>
        <v>#N/A</v>
      </c>
      <c r="S484" t="e">
        <f>IFERROR(LARGE('貼_大豆(市町村別・e-stat)'!D$9:D$187,'貼_大豆(市町村別・e-stat)'!$A163),NA())</f>
        <v>#N/A</v>
      </c>
      <c r="T484" t="e">
        <f>IFERROR(LARGE('貼_大豆(市町村別・e-stat)'!H$9:H$187,'貼_大豆(市町村別・e-stat)'!$A163),NA())</f>
        <v>#N/A</v>
      </c>
      <c r="U484" t="e">
        <f>IFERROR(LARGE('貼_大豆(市町村別・e-stat)'!E$9:E$187,'貼_大豆(市町村別・e-stat)'!$A163),NA())</f>
        <v>#N/A</v>
      </c>
      <c r="V484" t="e">
        <f>IFERROR(LARGE('貼_てんさい(市町村別・e-stat)'!E$9:E$187,'貼_大豆(市町村別・e-stat)'!$A163),NA())</f>
        <v>#N/A</v>
      </c>
      <c r="W484" t="e">
        <f>IFERROR(LARGE('貼_てんさい(市町村別・e-stat)'!I$9:I$187,'貼_大豆(市町村別・e-stat)'!$A163),NA())</f>
        <v>#N/A</v>
      </c>
      <c r="X484" t="e">
        <f>IFERROR(LARGE('貼_てんさい(市町村別・e-stat)'!F$9:F$187,'貼_大豆(市町村別・e-stat)'!$A163),NA())</f>
        <v>#N/A</v>
      </c>
      <c r="Y484" t="e">
        <f>IFERROR(LARGE('貼_そば(市町村別・e-stat)'!E$9:E$187,'貼_そば(市町村別・e-stat)'!$A163),NA())</f>
        <v>#N/A</v>
      </c>
      <c r="Z484" t="e">
        <f>IFERROR(LARGE('貼_そば(市町村別・e-stat)'!I$9:I$187,'貼_そば(市町村別・e-stat)'!$A163),NA())</f>
        <v>#N/A</v>
      </c>
      <c r="AA484" t="e">
        <f>IFERROR(LARGE('貼_そば(市町村別・e-stat)'!F$9:F$187,'貼_そば(市町村別・e-stat)'!$A163),NA())</f>
        <v>#N/A</v>
      </c>
      <c r="AB484" t="e">
        <f>IFERROR(LARGE('貼_ばれいしょ(市町村別・公表資料)'!$N$16:$N$194,'貼_ばれいしょ(市町村別・公表資料)'!$L170),NA())</f>
        <v>#N/A</v>
      </c>
      <c r="AC484" t="e">
        <f>IFERROR(LARGE('貼_ばれいしょ(市町村別・公表資料)'!$T$16:$T$194,'貼_ばれいしょ(市町村別・公表資料)'!$L170),NA())</f>
        <v>#N/A</v>
      </c>
      <c r="AD484" t="e">
        <f>IFERROR(LARGE('貼_ばれいしょ(市町村別・公表資料)'!$Z$16:$Z$194,'貼_ばれいしょ(市町村別・公表資料)'!$L170),NA())</f>
        <v>#N/A</v>
      </c>
      <c r="AE484" t="e">
        <f>IFERROR(LARGE('貼_なたね(市町村別・e-stat)'!E$9:E$187,'貼_なたね(市町村別・e-stat)'!$A163),NA())</f>
        <v>#N/A</v>
      </c>
      <c r="AF484" t="e">
        <f>IFERROR(LARGE('貼_なたね(市町村別・e-stat)'!I$9:I$187,'貼_なたね(市町村別・e-stat)'!$A163),NA())</f>
        <v>#N/A</v>
      </c>
      <c r="AG484" t="e">
        <f>IFERROR(LARGE('貼_なたね(市町村別・e-stat)'!F$9:F$187,'貼_なたね(市町村別・e-stat)'!$A163),NA())</f>
        <v>#N/A</v>
      </c>
    </row>
    <row r="485" spans="3:33">
      <c r="C485">
        <v>156</v>
      </c>
      <c r="D485">
        <f>IFERROR(LARGE('貼_耕地面積(市町村別・e-stat)'!E$9:E$187,'貼_耕地面積(市町村別・e-stat)'!$A164),NA())</f>
        <v>831</v>
      </c>
      <c r="E485" t="e">
        <f>IFERROR(LARGE('貼_耕地面積(市町村別・e-stat)'!F$9:F$187,'貼_耕地面積(市町村別・e-stat)'!$A164),NA())</f>
        <v>#N/A</v>
      </c>
      <c r="F485">
        <f>IFERROR(LARGE('貼_耕地面積(市町村別・e-stat)'!H$9:H$187,'貼_耕地面積(市町村別・e-stat)'!$A164),NA())</f>
        <v>283</v>
      </c>
      <c r="G485" t="e">
        <f>IFERROR(LARGE('貼_水稲(市町村別・e-stat)'!E$9:E$187,'貼_水稲(市町村別・e-stat)'!$A164),NA())</f>
        <v>#N/A</v>
      </c>
      <c r="H485" t="e">
        <f>IFERROR(LARGE('貼_水稲(市町村別・e-stat)'!G$9:G$187,'貼_水稲(市町村別・e-stat)'!$A164),NA())</f>
        <v>#N/A</v>
      </c>
      <c r="I485" t="e">
        <f>IFERROR(LARGE('貼_水稲(市町村別・e-stat)'!F$9:F$187,'貼_水稲(市町村別・e-stat)'!$A164),NA())</f>
        <v>#N/A</v>
      </c>
      <c r="J485" t="e">
        <f>IFERROR(LARGE('貼_小麦(市町村別・e-stat)'!E$9:E$187,'貼_小麦(市町村別・e-stat)'!$A164),NA())</f>
        <v>#N/A</v>
      </c>
      <c r="K485" t="e">
        <f>IFERROR(LARGE('貼_小麦(市町村別・e-stat)'!I$9:I$187,'貼_小麦(市町村別・e-stat)'!$A164),NA())</f>
        <v>#N/A</v>
      </c>
      <c r="L485" t="e">
        <f>IFERROR(LARGE('貼_小麦(市町村別・e-stat)'!F$9:F$187,'貼_小麦(市町村別・e-stat)'!$A164),NA())</f>
        <v>#N/A</v>
      </c>
      <c r="M485" t="e">
        <f>IFERROR(LARGE('貼_小麦(市町村別・公表資料)'!BA$38:BA$216,'貼_小麦(市町村別・公表資料)'!$AG193),NA())</f>
        <v>#N/A</v>
      </c>
      <c r="N485" t="e">
        <f>IFERROR(LARGE('貼_小麦(市町村別・公表資料)'!BG$38:BG$216,'貼_小麦(市町村別・公表資料)'!$AG193),NA())</f>
        <v>#N/A</v>
      </c>
      <c r="O485" t="e">
        <f>IFERROR(LARGE('貼_小麦(市町村別・公表資料)'!BM$38:BM$216,'貼_小麦(市町村別・公表資料)'!$AG193),NA())</f>
        <v>#N/A</v>
      </c>
      <c r="P485" t="e">
        <f>IFERROR(LARGE('貼_小麦(市町村別・公表資料)'!BS$38:BS$216,'貼_小麦(市町村別・公表資料)'!$AG193),NA())</f>
        <v>#N/A</v>
      </c>
      <c r="Q485" t="e">
        <f>IFERROR(LARGE('貼_小麦(市町村別・公表資料)'!BY$38:BY$216,'貼_小麦(市町村別・公表資料)'!$AG193),NA())</f>
        <v>#N/A</v>
      </c>
      <c r="R485" t="e">
        <f>IFERROR(LARGE('貼_小麦(市町村別・公表資料)'!CE$38:CE$216,'貼_小麦(市町村別・公表資料)'!$AG193),NA())</f>
        <v>#N/A</v>
      </c>
      <c r="S485" t="e">
        <f>IFERROR(LARGE('貼_大豆(市町村別・e-stat)'!D$9:D$187,'貼_大豆(市町村別・e-stat)'!$A164),NA())</f>
        <v>#N/A</v>
      </c>
      <c r="T485" t="e">
        <f>IFERROR(LARGE('貼_大豆(市町村別・e-stat)'!H$9:H$187,'貼_大豆(市町村別・e-stat)'!$A164),NA())</f>
        <v>#N/A</v>
      </c>
      <c r="U485" t="e">
        <f>IFERROR(LARGE('貼_大豆(市町村別・e-stat)'!E$9:E$187,'貼_大豆(市町村別・e-stat)'!$A164),NA())</f>
        <v>#N/A</v>
      </c>
      <c r="V485" t="e">
        <f>IFERROR(LARGE('貼_てんさい(市町村別・e-stat)'!E$9:E$187,'貼_大豆(市町村別・e-stat)'!$A164),NA())</f>
        <v>#N/A</v>
      </c>
      <c r="W485" t="e">
        <f>IFERROR(LARGE('貼_てんさい(市町村別・e-stat)'!I$9:I$187,'貼_大豆(市町村別・e-stat)'!$A164),NA())</f>
        <v>#N/A</v>
      </c>
      <c r="X485" t="e">
        <f>IFERROR(LARGE('貼_てんさい(市町村別・e-stat)'!F$9:F$187,'貼_大豆(市町村別・e-stat)'!$A164),NA())</f>
        <v>#N/A</v>
      </c>
      <c r="Y485" t="e">
        <f>IFERROR(LARGE('貼_そば(市町村別・e-stat)'!E$9:E$187,'貼_そば(市町村別・e-stat)'!$A164),NA())</f>
        <v>#N/A</v>
      </c>
      <c r="Z485" t="e">
        <f>IFERROR(LARGE('貼_そば(市町村別・e-stat)'!I$9:I$187,'貼_そば(市町村別・e-stat)'!$A164),NA())</f>
        <v>#N/A</v>
      </c>
      <c r="AA485" t="e">
        <f>IFERROR(LARGE('貼_そば(市町村別・e-stat)'!F$9:F$187,'貼_そば(市町村別・e-stat)'!$A164),NA())</f>
        <v>#N/A</v>
      </c>
      <c r="AB485" t="e">
        <f>IFERROR(LARGE('貼_ばれいしょ(市町村別・公表資料)'!$N$16:$N$194,'貼_ばれいしょ(市町村別・公表資料)'!$L171),NA())</f>
        <v>#N/A</v>
      </c>
      <c r="AC485" t="e">
        <f>IFERROR(LARGE('貼_ばれいしょ(市町村別・公表資料)'!$T$16:$T$194,'貼_ばれいしょ(市町村別・公表資料)'!$L171),NA())</f>
        <v>#N/A</v>
      </c>
      <c r="AD485" t="e">
        <f>IFERROR(LARGE('貼_ばれいしょ(市町村別・公表資料)'!$Z$16:$Z$194,'貼_ばれいしょ(市町村別・公表資料)'!$L171),NA())</f>
        <v>#N/A</v>
      </c>
      <c r="AE485" t="e">
        <f>IFERROR(LARGE('貼_なたね(市町村別・e-stat)'!E$9:E$187,'貼_なたね(市町村別・e-stat)'!$A164),NA())</f>
        <v>#N/A</v>
      </c>
      <c r="AF485" t="e">
        <f>IFERROR(LARGE('貼_なたね(市町村別・e-stat)'!I$9:I$187,'貼_なたね(市町村別・e-stat)'!$A164),NA())</f>
        <v>#N/A</v>
      </c>
      <c r="AG485" t="e">
        <f>IFERROR(LARGE('貼_なたね(市町村別・e-stat)'!F$9:F$187,'貼_なたね(市町村別・e-stat)'!$A164),NA())</f>
        <v>#N/A</v>
      </c>
    </row>
    <row r="486" spans="3:33">
      <c r="C486">
        <v>157</v>
      </c>
      <c r="D486">
        <f>IFERROR(LARGE('貼_耕地面積(市町村別・e-stat)'!E$9:E$187,'貼_耕地面積(市町村別・e-stat)'!$A165),NA())</f>
        <v>814</v>
      </c>
      <c r="E486" t="e">
        <f>IFERROR(LARGE('貼_耕地面積(市町村別・e-stat)'!F$9:F$187,'貼_耕地面積(市町村別・e-stat)'!$A165),NA())</f>
        <v>#N/A</v>
      </c>
      <c r="F486">
        <f>IFERROR(LARGE('貼_耕地面積(市町村別・e-stat)'!H$9:H$187,'貼_耕地面積(市町村別・e-stat)'!$A165),NA())</f>
        <v>270</v>
      </c>
      <c r="G486" t="e">
        <f>IFERROR(LARGE('貼_水稲(市町村別・e-stat)'!E$9:E$187,'貼_水稲(市町村別・e-stat)'!$A165),NA())</f>
        <v>#N/A</v>
      </c>
      <c r="H486" t="e">
        <f>IFERROR(LARGE('貼_水稲(市町村別・e-stat)'!G$9:G$187,'貼_水稲(市町村別・e-stat)'!$A165),NA())</f>
        <v>#N/A</v>
      </c>
      <c r="I486" t="e">
        <f>IFERROR(LARGE('貼_水稲(市町村別・e-stat)'!F$9:F$187,'貼_水稲(市町村別・e-stat)'!$A165),NA())</f>
        <v>#N/A</v>
      </c>
      <c r="J486" t="e">
        <f>IFERROR(LARGE('貼_小麦(市町村別・e-stat)'!E$9:E$187,'貼_小麦(市町村別・e-stat)'!$A165),NA())</f>
        <v>#N/A</v>
      </c>
      <c r="K486" t="e">
        <f>IFERROR(LARGE('貼_小麦(市町村別・e-stat)'!I$9:I$187,'貼_小麦(市町村別・e-stat)'!$A165),NA())</f>
        <v>#N/A</v>
      </c>
      <c r="L486" t="e">
        <f>IFERROR(LARGE('貼_小麦(市町村別・e-stat)'!F$9:F$187,'貼_小麦(市町村別・e-stat)'!$A165),NA())</f>
        <v>#N/A</v>
      </c>
      <c r="M486" t="e">
        <f>IFERROR(LARGE('貼_小麦(市町村別・公表資料)'!BA$38:BA$216,'貼_小麦(市町村別・公表資料)'!$AG194),NA())</f>
        <v>#N/A</v>
      </c>
      <c r="N486" t="e">
        <f>IFERROR(LARGE('貼_小麦(市町村別・公表資料)'!BG$38:BG$216,'貼_小麦(市町村別・公表資料)'!$AG194),NA())</f>
        <v>#N/A</v>
      </c>
      <c r="O486" t="e">
        <f>IFERROR(LARGE('貼_小麦(市町村別・公表資料)'!BM$38:BM$216,'貼_小麦(市町村別・公表資料)'!$AG194),NA())</f>
        <v>#N/A</v>
      </c>
      <c r="P486" t="e">
        <f>IFERROR(LARGE('貼_小麦(市町村別・公表資料)'!BS$38:BS$216,'貼_小麦(市町村別・公表資料)'!$AG194),NA())</f>
        <v>#N/A</v>
      </c>
      <c r="Q486" t="e">
        <f>IFERROR(LARGE('貼_小麦(市町村別・公表資料)'!BY$38:BY$216,'貼_小麦(市町村別・公表資料)'!$AG194),NA())</f>
        <v>#N/A</v>
      </c>
      <c r="R486" t="e">
        <f>IFERROR(LARGE('貼_小麦(市町村別・公表資料)'!CE$38:CE$216,'貼_小麦(市町村別・公表資料)'!$AG194),NA())</f>
        <v>#N/A</v>
      </c>
      <c r="S486" t="e">
        <f>IFERROR(LARGE('貼_大豆(市町村別・e-stat)'!D$9:D$187,'貼_大豆(市町村別・e-stat)'!$A165),NA())</f>
        <v>#N/A</v>
      </c>
      <c r="T486" t="e">
        <f>IFERROR(LARGE('貼_大豆(市町村別・e-stat)'!H$9:H$187,'貼_大豆(市町村別・e-stat)'!$A165),NA())</f>
        <v>#N/A</v>
      </c>
      <c r="U486" t="e">
        <f>IFERROR(LARGE('貼_大豆(市町村別・e-stat)'!E$9:E$187,'貼_大豆(市町村別・e-stat)'!$A165),NA())</f>
        <v>#N/A</v>
      </c>
      <c r="V486" t="e">
        <f>IFERROR(LARGE('貼_てんさい(市町村別・e-stat)'!E$9:E$187,'貼_大豆(市町村別・e-stat)'!$A165),NA())</f>
        <v>#N/A</v>
      </c>
      <c r="W486" t="e">
        <f>IFERROR(LARGE('貼_てんさい(市町村別・e-stat)'!I$9:I$187,'貼_大豆(市町村別・e-stat)'!$A165),NA())</f>
        <v>#N/A</v>
      </c>
      <c r="X486" t="e">
        <f>IFERROR(LARGE('貼_てんさい(市町村別・e-stat)'!F$9:F$187,'貼_大豆(市町村別・e-stat)'!$A165),NA())</f>
        <v>#N/A</v>
      </c>
      <c r="Y486" t="e">
        <f>IFERROR(LARGE('貼_そば(市町村別・e-stat)'!E$9:E$187,'貼_そば(市町村別・e-stat)'!$A165),NA())</f>
        <v>#N/A</v>
      </c>
      <c r="Z486" t="e">
        <f>IFERROR(LARGE('貼_そば(市町村別・e-stat)'!I$9:I$187,'貼_そば(市町村別・e-stat)'!$A165),NA())</f>
        <v>#N/A</v>
      </c>
      <c r="AA486" t="e">
        <f>IFERROR(LARGE('貼_そば(市町村別・e-stat)'!F$9:F$187,'貼_そば(市町村別・e-stat)'!$A165),NA())</f>
        <v>#N/A</v>
      </c>
      <c r="AB486" t="e">
        <f>IFERROR(LARGE('貼_ばれいしょ(市町村別・公表資料)'!$N$16:$N$194,'貼_ばれいしょ(市町村別・公表資料)'!$L172),NA())</f>
        <v>#N/A</v>
      </c>
      <c r="AC486" t="e">
        <f>IFERROR(LARGE('貼_ばれいしょ(市町村別・公表資料)'!$T$16:$T$194,'貼_ばれいしょ(市町村別・公表資料)'!$L172),NA())</f>
        <v>#N/A</v>
      </c>
      <c r="AD486" t="e">
        <f>IFERROR(LARGE('貼_ばれいしょ(市町村別・公表資料)'!$Z$16:$Z$194,'貼_ばれいしょ(市町村別・公表資料)'!$L172),NA())</f>
        <v>#N/A</v>
      </c>
      <c r="AE486" t="e">
        <f>IFERROR(LARGE('貼_なたね(市町村別・e-stat)'!E$9:E$187,'貼_なたね(市町村別・e-stat)'!$A165),NA())</f>
        <v>#N/A</v>
      </c>
      <c r="AF486" t="e">
        <f>IFERROR(LARGE('貼_なたね(市町村別・e-stat)'!I$9:I$187,'貼_なたね(市町村別・e-stat)'!$A165),NA())</f>
        <v>#N/A</v>
      </c>
      <c r="AG486" t="e">
        <f>IFERROR(LARGE('貼_なたね(市町村別・e-stat)'!F$9:F$187,'貼_なたね(市町村別・e-stat)'!$A165),NA())</f>
        <v>#N/A</v>
      </c>
    </row>
    <row r="487" spans="3:33">
      <c r="C487">
        <v>158</v>
      </c>
      <c r="D487">
        <f>IFERROR(LARGE('貼_耕地面積(市町村別・e-stat)'!E$9:E$187,'貼_耕地面積(市町村別・e-stat)'!$A166),NA())</f>
        <v>779</v>
      </c>
      <c r="E487" t="e">
        <f>IFERROR(LARGE('貼_耕地面積(市町村別・e-stat)'!F$9:F$187,'貼_耕地面積(市町村別・e-stat)'!$A166),NA())</f>
        <v>#N/A</v>
      </c>
      <c r="F487">
        <f>IFERROR(LARGE('貼_耕地面積(市町村別・e-stat)'!H$9:H$187,'貼_耕地面積(市町村別・e-stat)'!$A166),NA())</f>
        <v>270</v>
      </c>
      <c r="G487" t="e">
        <f>IFERROR(LARGE('貼_水稲(市町村別・e-stat)'!E$9:E$187,'貼_水稲(市町村別・e-stat)'!$A166),NA())</f>
        <v>#N/A</v>
      </c>
      <c r="H487" t="e">
        <f>IFERROR(LARGE('貼_水稲(市町村別・e-stat)'!G$9:G$187,'貼_水稲(市町村別・e-stat)'!$A166),NA())</f>
        <v>#N/A</v>
      </c>
      <c r="I487" t="e">
        <f>IFERROR(LARGE('貼_水稲(市町村別・e-stat)'!F$9:F$187,'貼_水稲(市町村別・e-stat)'!$A166),NA())</f>
        <v>#N/A</v>
      </c>
      <c r="J487" t="e">
        <f>IFERROR(LARGE('貼_小麦(市町村別・e-stat)'!E$9:E$187,'貼_小麦(市町村別・e-stat)'!$A166),NA())</f>
        <v>#N/A</v>
      </c>
      <c r="K487" t="e">
        <f>IFERROR(LARGE('貼_小麦(市町村別・e-stat)'!I$9:I$187,'貼_小麦(市町村別・e-stat)'!$A166),NA())</f>
        <v>#N/A</v>
      </c>
      <c r="L487" t="e">
        <f>IFERROR(LARGE('貼_小麦(市町村別・e-stat)'!F$9:F$187,'貼_小麦(市町村別・e-stat)'!$A166),NA())</f>
        <v>#N/A</v>
      </c>
      <c r="M487" t="e">
        <f>IFERROR(LARGE('貼_小麦(市町村別・公表資料)'!BA$38:BA$216,'貼_小麦(市町村別・公表資料)'!$AG195),NA())</f>
        <v>#N/A</v>
      </c>
      <c r="N487" t="e">
        <f>IFERROR(LARGE('貼_小麦(市町村別・公表資料)'!BG$38:BG$216,'貼_小麦(市町村別・公表資料)'!$AG195),NA())</f>
        <v>#N/A</v>
      </c>
      <c r="O487" t="e">
        <f>IFERROR(LARGE('貼_小麦(市町村別・公表資料)'!BM$38:BM$216,'貼_小麦(市町村別・公表資料)'!$AG195),NA())</f>
        <v>#N/A</v>
      </c>
      <c r="P487" t="e">
        <f>IFERROR(LARGE('貼_小麦(市町村別・公表資料)'!BS$38:BS$216,'貼_小麦(市町村別・公表資料)'!$AG195),NA())</f>
        <v>#N/A</v>
      </c>
      <c r="Q487" t="e">
        <f>IFERROR(LARGE('貼_小麦(市町村別・公表資料)'!BY$38:BY$216,'貼_小麦(市町村別・公表資料)'!$AG195),NA())</f>
        <v>#N/A</v>
      </c>
      <c r="R487" t="e">
        <f>IFERROR(LARGE('貼_小麦(市町村別・公表資料)'!CE$38:CE$216,'貼_小麦(市町村別・公表資料)'!$AG195),NA())</f>
        <v>#N/A</v>
      </c>
      <c r="S487" t="e">
        <f>IFERROR(LARGE('貼_大豆(市町村別・e-stat)'!D$9:D$187,'貼_大豆(市町村別・e-stat)'!$A166),NA())</f>
        <v>#N/A</v>
      </c>
      <c r="T487" t="e">
        <f>IFERROR(LARGE('貼_大豆(市町村別・e-stat)'!H$9:H$187,'貼_大豆(市町村別・e-stat)'!$A166),NA())</f>
        <v>#N/A</v>
      </c>
      <c r="U487" t="e">
        <f>IFERROR(LARGE('貼_大豆(市町村別・e-stat)'!E$9:E$187,'貼_大豆(市町村別・e-stat)'!$A166),NA())</f>
        <v>#N/A</v>
      </c>
      <c r="V487" t="e">
        <f>IFERROR(LARGE('貼_てんさい(市町村別・e-stat)'!E$9:E$187,'貼_大豆(市町村別・e-stat)'!$A166),NA())</f>
        <v>#N/A</v>
      </c>
      <c r="W487" t="e">
        <f>IFERROR(LARGE('貼_てんさい(市町村別・e-stat)'!I$9:I$187,'貼_大豆(市町村別・e-stat)'!$A166),NA())</f>
        <v>#N/A</v>
      </c>
      <c r="X487" t="e">
        <f>IFERROR(LARGE('貼_てんさい(市町村別・e-stat)'!F$9:F$187,'貼_大豆(市町村別・e-stat)'!$A166),NA())</f>
        <v>#N/A</v>
      </c>
      <c r="Y487" t="e">
        <f>IFERROR(LARGE('貼_そば(市町村別・e-stat)'!E$9:E$187,'貼_そば(市町村別・e-stat)'!$A166),NA())</f>
        <v>#N/A</v>
      </c>
      <c r="Z487" t="e">
        <f>IFERROR(LARGE('貼_そば(市町村別・e-stat)'!I$9:I$187,'貼_そば(市町村別・e-stat)'!$A166),NA())</f>
        <v>#N/A</v>
      </c>
      <c r="AA487" t="e">
        <f>IFERROR(LARGE('貼_そば(市町村別・e-stat)'!F$9:F$187,'貼_そば(市町村別・e-stat)'!$A166),NA())</f>
        <v>#N/A</v>
      </c>
      <c r="AB487" t="e">
        <f>IFERROR(LARGE('貼_ばれいしょ(市町村別・公表資料)'!$N$16:$N$194,'貼_ばれいしょ(市町村別・公表資料)'!$L173),NA())</f>
        <v>#N/A</v>
      </c>
      <c r="AC487" t="e">
        <f>IFERROR(LARGE('貼_ばれいしょ(市町村別・公表資料)'!$T$16:$T$194,'貼_ばれいしょ(市町村別・公表資料)'!$L173),NA())</f>
        <v>#N/A</v>
      </c>
      <c r="AD487" t="e">
        <f>IFERROR(LARGE('貼_ばれいしょ(市町村別・公表資料)'!$Z$16:$Z$194,'貼_ばれいしょ(市町村別・公表資料)'!$L173),NA())</f>
        <v>#N/A</v>
      </c>
      <c r="AE487" t="e">
        <f>IFERROR(LARGE('貼_なたね(市町村別・e-stat)'!E$9:E$187,'貼_なたね(市町村別・e-stat)'!$A166),NA())</f>
        <v>#N/A</v>
      </c>
      <c r="AF487" t="e">
        <f>IFERROR(LARGE('貼_なたね(市町村別・e-stat)'!I$9:I$187,'貼_なたね(市町村別・e-stat)'!$A166),NA())</f>
        <v>#N/A</v>
      </c>
      <c r="AG487" t="e">
        <f>IFERROR(LARGE('貼_なたね(市町村別・e-stat)'!F$9:F$187,'貼_なたね(市町村別・e-stat)'!$A166),NA())</f>
        <v>#N/A</v>
      </c>
    </row>
    <row r="488" spans="3:33">
      <c r="C488">
        <v>159</v>
      </c>
      <c r="D488">
        <f>IFERROR(LARGE('貼_耕地面積(市町村別・e-stat)'!E$9:E$187,'貼_耕地面積(市町村別・e-stat)'!$A167),NA())</f>
        <v>764</v>
      </c>
      <c r="E488" t="e">
        <f>IFERROR(LARGE('貼_耕地面積(市町村別・e-stat)'!F$9:F$187,'貼_耕地面積(市町村別・e-stat)'!$A167),NA())</f>
        <v>#N/A</v>
      </c>
      <c r="F488">
        <f>IFERROR(LARGE('貼_耕地面積(市町村別・e-stat)'!H$9:H$187,'貼_耕地面積(市町村別・e-stat)'!$A167),NA())</f>
        <v>254</v>
      </c>
      <c r="G488" t="e">
        <f>IFERROR(LARGE('貼_水稲(市町村別・e-stat)'!E$9:E$187,'貼_水稲(市町村別・e-stat)'!$A167),NA())</f>
        <v>#N/A</v>
      </c>
      <c r="H488" t="e">
        <f>IFERROR(LARGE('貼_水稲(市町村別・e-stat)'!G$9:G$187,'貼_水稲(市町村別・e-stat)'!$A167),NA())</f>
        <v>#N/A</v>
      </c>
      <c r="I488" t="e">
        <f>IFERROR(LARGE('貼_水稲(市町村別・e-stat)'!F$9:F$187,'貼_水稲(市町村別・e-stat)'!$A167),NA())</f>
        <v>#N/A</v>
      </c>
      <c r="J488" t="e">
        <f>IFERROR(LARGE('貼_小麦(市町村別・e-stat)'!E$9:E$187,'貼_小麦(市町村別・e-stat)'!$A167),NA())</f>
        <v>#N/A</v>
      </c>
      <c r="K488" t="e">
        <f>IFERROR(LARGE('貼_小麦(市町村別・e-stat)'!I$9:I$187,'貼_小麦(市町村別・e-stat)'!$A167),NA())</f>
        <v>#N/A</v>
      </c>
      <c r="L488" t="e">
        <f>IFERROR(LARGE('貼_小麦(市町村別・e-stat)'!F$9:F$187,'貼_小麦(市町村別・e-stat)'!$A167),NA())</f>
        <v>#N/A</v>
      </c>
      <c r="M488" t="e">
        <f>IFERROR(LARGE('貼_小麦(市町村別・公表資料)'!BA$38:BA$216,'貼_小麦(市町村別・公表資料)'!$AG196),NA())</f>
        <v>#N/A</v>
      </c>
      <c r="N488" t="e">
        <f>IFERROR(LARGE('貼_小麦(市町村別・公表資料)'!BG$38:BG$216,'貼_小麦(市町村別・公表資料)'!$AG196),NA())</f>
        <v>#N/A</v>
      </c>
      <c r="O488" t="e">
        <f>IFERROR(LARGE('貼_小麦(市町村別・公表資料)'!BM$38:BM$216,'貼_小麦(市町村別・公表資料)'!$AG196),NA())</f>
        <v>#N/A</v>
      </c>
      <c r="P488" t="e">
        <f>IFERROR(LARGE('貼_小麦(市町村別・公表資料)'!BS$38:BS$216,'貼_小麦(市町村別・公表資料)'!$AG196),NA())</f>
        <v>#N/A</v>
      </c>
      <c r="Q488" t="e">
        <f>IFERROR(LARGE('貼_小麦(市町村別・公表資料)'!BY$38:BY$216,'貼_小麦(市町村別・公表資料)'!$AG196),NA())</f>
        <v>#N/A</v>
      </c>
      <c r="R488" t="e">
        <f>IFERROR(LARGE('貼_小麦(市町村別・公表資料)'!CE$38:CE$216,'貼_小麦(市町村別・公表資料)'!$AG196),NA())</f>
        <v>#N/A</v>
      </c>
      <c r="S488" t="e">
        <f>IFERROR(LARGE('貼_大豆(市町村別・e-stat)'!D$9:D$187,'貼_大豆(市町村別・e-stat)'!$A167),NA())</f>
        <v>#N/A</v>
      </c>
      <c r="T488" t="e">
        <f>IFERROR(LARGE('貼_大豆(市町村別・e-stat)'!H$9:H$187,'貼_大豆(市町村別・e-stat)'!$A167),NA())</f>
        <v>#N/A</v>
      </c>
      <c r="U488" t="e">
        <f>IFERROR(LARGE('貼_大豆(市町村別・e-stat)'!E$9:E$187,'貼_大豆(市町村別・e-stat)'!$A167),NA())</f>
        <v>#N/A</v>
      </c>
      <c r="V488" t="e">
        <f>IFERROR(LARGE('貼_てんさい(市町村別・e-stat)'!E$9:E$187,'貼_大豆(市町村別・e-stat)'!$A167),NA())</f>
        <v>#N/A</v>
      </c>
      <c r="W488" t="e">
        <f>IFERROR(LARGE('貼_てんさい(市町村別・e-stat)'!I$9:I$187,'貼_大豆(市町村別・e-stat)'!$A167),NA())</f>
        <v>#N/A</v>
      </c>
      <c r="X488" t="e">
        <f>IFERROR(LARGE('貼_てんさい(市町村別・e-stat)'!F$9:F$187,'貼_大豆(市町村別・e-stat)'!$A167),NA())</f>
        <v>#N/A</v>
      </c>
      <c r="Y488" t="e">
        <f>IFERROR(LARGE('貼_そば(市町村別・e-stat)'!E$9:E$187,'貼_そば(市町村別・e-stat)'!$A167),NA())</f>
        <v>#N/A</v>
      </c>
      <c r="Z488" t="e">
        <f>IFERROR(LARGE('貼_そば(市町村別・e-stat)'!I$9:I$187,'貼_そば(市町村別・e-stat)'!$A167),NA())</f>
        <v>#N/A</v>
      </c>
      <c r="AA488" t="e">
        <f>IFERROR(LARGE('貼_そば(市町村別・e-stat)'!F$9:F$187,'貼_そば(市町村別・e-stat)'!$A167),NA())</f>
        <v>#N/A</v>
      </c>
      <c r="AB488" t="e">
        <f>IFERROR(LARGE('貼_ばれいしょ(市町村別・公表資料)'!$N$16:$N$194,'貼_ばれいしょ(市町村別・公表資料)'!$L174),NA())</f>
        <v>#N/A</v>
      </c>
      <c r="AC488" t="e">
        <f>IFERROR(LARGE('貼_ばれいしょ(市町村別・公表資料)'!$T$16:$T$194,'貼_ばれいしょ(市町村別・公表資料)'!$L174),NA())</f>
        <v>#N/A</v>
      </c>
      <c r="AD488" t="e">
        <f>IFERROR(LARGE('貼_ばれいしょ(市町村別・公表資料)'!$Z$16:$Z$194,'貼_ばれいしょ(市町村別・公表資料)'!$L174),NA())</f>
        <v>#N/A</v>
      </c>
      <c r="AE488" t="e">
        <f>IFERROR(LARGE('貼_なたね(市町村別・e-stat)'!E$9:E$187,'貼_なたね(市町村別・e-stat)'!$A167),NA())</f>
        <v>#N/A</v>
      </c>
      <c r="AF488" t="e">
        <f>IFERROR(LARGE('貼_なたね(市町村別・e-stat)'!I$9:I$187,'貼_なたね(市町村別・e-stat)'!$A167),NA())</f>
        <v>#N/A</v>
      </c>
      <c r="AG488" t="e">
        <f>IFERROR(LARGE('貼_なたね(市町村別・e-stat)'!F$9:F$187,'貼_なたね(市町村別・e-stat)'!$A167),NA())</f>
        <v>#N/A</v>
      </c>
    </row>
    <row r="489" spans="3:33">
      <c r="C489">
        <v>160</v>
      </c>
      <c r="D489">
        <f>IFERROR(LARGE('貼_耕地面積(市町村別・e-stat)'!E$9:E$187,'貼_耕地面積(市町村別・e-stat)'!$A168),NA())</f>
        <v>722</v>
      </c>
      <c r="E489" t="e">
        <f>IFERROR(LARGE('貼_耕地面積(市町村別・e-stat)'!F$9:F$187,'貼_耕地面積(市町村別・e-stat)'!$A168),NA())</f>
        <v>#N/A</v>
      </c>
      <c r="F489">
        <f>IFERROR(LARGE('貼_耕地面積(市町村別・e-stat)'!H$9:H$187,'貼_耕地面積(市町村別・e-stat)'!$A168),NA())</f>
        <v>231</v>
      </c>
      <c r="G489" t="e">
        <f>IFERROR(LARGE('貼_水稲(市町村別・e-stat)'!E$9:E$187,'貼_水稲(市町村別・e-stat)'!$A168),NA())</f>
        <v>#N/A</v>
      </c>
      <c r="H489" t="e">
        <f>IFERROR(LARGE('貼_水稲(市町村別・e-stat)'!G$9:G$187,'貼_水稲(市町村別・e-stat)'!$A168),NA())</f>
        <v>#N/A</v>
      </c>
      <c r="I489" t="e">
        <f>IFERROR(LARGE('貼_水稲(市町村別・e-stat)'!F$9:F$187,'貼_水稲(市町村別・e-stat)'!$A168),NA())</f>
        <v>#N/A</v>
      </c>
      <c r="J489" t="e">
        <f>IFERROR(LARGE('貼_小麦(市町村別・e-stat)'!E$9:E$187,'貼_小麦(市町村別・e-stat)'!$A168),NA())</f>
        <v>#N/A</v>
      </c>
      <c r="K489" t="e">
        <f>IFERROR(LARGE('貼_小麦(市町村別・e-stat)'!I$9:I$187,'貼_小麦(市町村別・e-stat)'!$A168),NA())</f>
        <v>#N/A</v>
      </c>
      <c r="L489" t="e">
        <f>IFERROR(LARGE('貼_小麦(市町村別・e-stat)'!F$9:F$187,'貼_小麦(市町村別・e-stat)'!$A168),NA())</f>
        <v>#N/A</v>
      </c>
      <c r="M489" t="e">
        <f>IFERROR(LARGE('貼_小麦(市町村別・公表資料)'!BA$38:BA$216,'貼_小麦(市町村別・公表資料)'!$AG197),NA())</f>
        <v>#N/A</v>
      </c>
      <c r="N489" t="e">
        <f>IFERROR(LARGE('貼_小麦(市町村別・公表資料)'!BG$38:BG$216,'貼_小麦(市町村別・公表資料)'!$AG197),NA())</f>
        <v>#N/A</v>
      </c>
      <c r="O489" t="e">
        <f>IFERROR(LARGE('貼_小麦(市町村別・公表資料)'!BM$38:BM$216,'貼_小麦(市町村別・公表資料)'!$AG197),NA())</f>
        <v>#N/A</v>
      </c>
      <c r="P489" t="e">
        <f>IFERROR(LARGE('貼_小麦(市町村別・公表資料)'!BS$38:BS$216,'貼_小麦(市町村別・公表資料)'!$AG197),NA())</f>
        <v>#N/A</v>
      </c>
      <c r="Q489" t="e">
        <f>IFERROR(LARGE('貼_小麦(市町村別・公表資料)'!BY$38:BY$216,'貼_小麦(市町村別・公表資料)'!$AG197),NA())</f>
        <v>#N/A</v>
      </c>
      <c r="R489" t="e">
        <f>IFERROR(LARGE('貼_小麦(市町村別・公表資料)'!CE$38:CE$216,'貼_小麦(市町村別・公表資料)'!$AG197),NA())</f>
        <v>#N/A</v>
      </c>
      <c r="S489" t="e">
        <f>IFERROR(LARGE('貼_大豆(市町村別・e-stat)'!D$9:D$187,'貼_大豆(市町村別・e-stat)'!$A168),NA())</f>
        <v>#N/A</v>
      </c>
      <c r="T489" t="e">
        <f>IFERROR(LARGE('貼_大豆(市町村別・e-stat)'!H$9:H$187,'貼_大豆(市町村別・e-stat)'!$A168),NA())</f>
        <v>#N/A</v>
      </c>
      <c r="U489" t="e">
        <f>IFERROR(LARGE('貼_大豆(市町村別・e-stat)'!E$9:E$187,'貼_大豆(市町村別・e-stat)'!$A168),NA())</f>
        <v>#N/A</v>
      </c>
      <c r="V489" t="e">
        <f>IFERROR(LARGE('貼_てんさい(市町村別・e-stat)'!E$9:E$187,'貼_大豆(市町村別・e-stat)'!$A168),NA())</f>
        <v>#N/A</v>
      </c>
      <c r="W489" t="e">
        <f>IFERROR(LARGE('貼_てんさい(市町村別・e-stat)'!I$9:I$187,'貼_大豆(市町村別・e-stat)'!$A168),NA())</f>
        <v>#N/A</v>
      </c>
      <c r="X489" t="e">
        <f>IFERROR(LARGE('貼_てんさい(市町村別・e-stat)'!F$9:F$187,'貼_大豆(市町村別・e-stat)'!$A168),NA())</f>
        <v>#N/A</v>
      </c>
      <c r="Y489" t="e">
        <f>IFERROR(LARGE('貼_そば(市町村別・e-stat)'!E$9:E$187,'貼_そば(市町村別・e-stat)'!$A168),NA())</f>
        <v>#N/A</v>
      </c>
      <c r="Z489" t="e">
        <f>IFERROR(LARGE('貼_そば(市町村別・e-stat)'!I$9:I$187,'貼_そば(市町村別・e-stat)'!$A168),NA())</f>
        <v>#N/A</v>
      </c>
      <c r="AA489" t="e">
        <f>IFERROR(LARGE('貼_そば(市町村別・e-stat)'!F$9:F$187,'貼_そば(市町村別・e-stat)'!$A168),NA())</f>
        <v>#N/A</v>
      </c>
      <c r="AB489" t="e">
        <f>IFERROR(LARGE('貼_ばれいしょ(市町村別・公表資料)'!$N$16:$N$194,'貼_ばれいしょ(市町村別・公表資料)'!$L175),NA())</f>
        <v>#N/A</v>
      </c>
      <c r="AC489" t="e">
        <f>IFERROR(LARGE('貼_ばれいしょ(市町村別・公表資料)'!$T$16:$T$194,'貼_ばれいしょ(市町村別・公表資料)'!$L175),NA())</f>
        <v>#N/A</v>
      </c>
      <c r="AD489" t="e">
        <f>IFERROR(LARGE('貼_ばれいしょ(市町村別・公表資料)'!$Z$16:$Z$194,'貼_ばれいしょ(市町村別・公表資料)'!$L175),NA())</f>
        <v>#N/A</v>
      </c>
      <c r="AE489" t="e">
        <f>IFERROR(LARGE('貼_なたね(市町村別・e-stat)'!E$9:E$187,'貼_なたね(市町村別・e-stat)'!$A168),NA())</f>
        <v>#N/A</v>
      </c>
      <c r="AF489" t="e">
        <f>IFERROR(LARGE('貼_なたね(市町村別・e-stat)'!I$9:I$187,'貼_なたね(市町村別・e-stat)'!$A168),NA())</f>
        <v>#N/A</v>
      </c>
      <c r="AG489" t="e">
        <f>IFERROR(LARGE('貼_なたね(市町村別・e-stat)'!F$9:F$187,'貼_なたね(市町村別・e-stat)'!$A168),NA())</f>
        <v>#N/A</v>
      </c>
    </row>
    <row r="490" spans="3:33">
      <c r="C490">
        <v>161</v>
      </c>
      <c r="D490">
        <f>IFERROR(LARGE('貼_耕地面積(市町村別・e-stat)'!E$9:E$187,'貼_耕地面積(市町村別・e-stat)'!$A169),NA())</f>
        <v>713</v>
      </c>
      <c r="E490" t="e">
        <f>IFERROR(LARGE('貼_耕地面積(市町村別・e-stat)'!F$9:F$187,'貼_耕地面積(市町村別・e-stat)'!$A169),NA())</f>
        <v>#N/A</v>
      </c>
      <c r="F490">
        <f>IFERROR(LARGE('貼_耕地面積(市町村別・e-stat)'!H$9:H$187,'貼_耕地面積(市町村別・e-stat)'!$A169),NA())</f>
        <v>230</v>
      </c>
      <c r="G490" t="e">
        <f>IFERROR(LARGE('貼_水稲(市町村別・e-stat)'!E$9:E$187,'貼_水稲(市町村別・e-stat)'!$A169),NA())</f>
        <v>#N/A</v>
      </c>
      <c r="H490" t="e">
        <f>IFERROR(LARGE('貼_水稲(市町村別・e-stat)'!G$9:G$187,'貼_水稲(市町村別・e-stat)'!$A169),NA())</f>
        <v>#N/A</v>
      </c>
      <c r="I490" t="e">
        <f>IFERROR(LARGE('貼_水稲(市町村別・e-stat)'!F$9:F$187,'貼_水稲(市町村別・e-stat)'!$A169),NA())</f>
        <v>#N/A</v>
      </c>
      <c r="J490" t="e">
        <f>IFERROR(LARGE('貼_小麦(市町村別・e-stat)'!E$9:E$187,'貼_小麦(市町村別・e-stat)'!$A169),NA())</f>
        <v>#N/A</v>
      </c>
      <c r="K490" t="e">
        <f>IFERROR(LARGE('貼_小麦(市町村別・e-stat)'!I$9:I$187,'貼_小麦(市町村別・e-stat)'!$A169),NA())</f>
        <v>#N/A</v>
      </c>
      <c r="L490" t="e">
        <f>IFERROR(LARGE('貼_小麦(市町村別・e-stat)'!F$9:F$187,'貼_小麦(市町村別・e-stat)'!$A169),NA())</f>
        <v>#N/A</v>
      </c>
      <c r="M490" t="e">
        <f>IFERROR(LARGE('貼_小麦(市町村別・公表資料)'!BA$38:BA$216,'貼_小麦(市町村別・公表資料)'!$AG198),NA())</f>
        <v>#N/A</v>
      </c>
      <c r="N490" t="e">
        <f>IFERROR(LARGE('貼_小麦(市町村別・公表資料)'!BG$38:BG$216,'貼_小麦(市町村別・公表資料)'!$AG198),NA())</f>
        <v>#N/A</v>
      </c>
      <c r="O490" t="e">
        <f>IFERROR(LARGE('貼_小麦(市町村別・公表資料)'!BM$38:BM$216,'貼_小麦(市町村別・公表資料)'!$AG198),NA())</f>
        <v>#N/A</v>
      </c>
      <c r="P490" t="e">
        <f>IFERROR(LARGE('貼_小麦(市町村別・公表資料)'!BS$38:BS$216,'貼_小麦(市町村別・公表資料)'!$AG198),NA())</f>
        <v>#N/A</v>
      </c>
      <c r="Q490" t="e">
        <f>IFERROR(LARGE('貼_小麦(市町村別・公表資料)'!BY$38:BY$216,'貼_小麦(市町村別・公表資料)'!$AG198),NA())</f>
        <v>#N/A</v>
      </c>
      <c r="R490" t="e">
        <f>IFERROR(LARGE('貼_小麦(市町村別・公表資料)'!CE$38:CE$216,'貼_小麦(市町村別・公表資料)'!$AG198),NA())</f>
        <v>#N/A</v>
      </c>
      <c r="S490" t="e">
        <f>IFERROR(LARGE('貼_大豆(市町村別・e-stat)'!D$9:D$187,'貼_大豆(市町村別・e-stat)'!$A169),NA())</f>
        <v>#N/A</v>
      </c>
      <c r="T490" t="e">
        <f>IFERROR(LARGE('貼_大豆(市町村別・e-stat)'!H$9:H$187,'貼_大豆(市町村別・e-stat)'!$A169),NA())</f>
        <v>#N/A</v>
      </c>
      <c r="U490" t="e">
        <f>IFERROR(LARGE('貼_大豆(市町村別・e-stat)'!E$9:E$187,'貼_大豆(市町村別・e-stat)'!$A169),NA())</f>
        <v>#N/A</v>
      </c>
      <c r="V490" t="e">
        <f>IFERROR(LARGE('貼_てんさい(市町村別・e-stat)'!E$9:E$187,'貼_大豆(市町村別・e-stat)'!$A169),NA())</f>
        <v>#N/A</v>
      </c>
      <c r="W490" t="e">
        <f>IFERROR(LARGE('貼_てんさい(市町村別・e-stat)'!I$9:I$187,'貼_大豆(市町村別・e-stat)'!$A169),NA())</f>
        <v>#N/A</v>
      </c>
      <c r="X490" t="e">
        <f>IFERROR(LARGE('貼_てんさい(市町村別・e-stat)'!F$9:F$187,'貼_大豆(市町村別・e-stat)'!$A169),NA())</f>
        <v>#N/A</v>
      </c>
      <c r="Y490" t="e">
        <f>IFERROR(LARGE('貼_そば(市町村別・e-stat)'!E$9:E$187,'貼_そば(市町村別・e-stat)'!$A169),NA())</f>
        <v>#N/A</v>
      </c>
      <c r="Z490" t="e">
        <f>IFERROR(LARGE('貼_そば(市町村別・e-stat)'!I$9:I$187,'貼_そば(市町村別・e-stat)'!$A169),NA())</f>
        <v>#N/A</v>
      </c>
      <c r="AA490" t="e">
        <f>IFERROR(LARGE('貼_そば(市町村別・e-stat)'!F$9:F$187,'貼_そば(市町村別・e-stat)'!$A169),NA())</f>
        <v>#N/A</v>
      </c>
      <c r="AB490" t="e">
        <f>IFERROR(LARGE('貼_ばれいしょ(市町村別・公表資料)'!$N$16:$N$194,'貼_ばれいしょ(市町村別・公表資料)'!$L176),NA())</f>
        <v>#N/A</v>
      </c>
      <c r="AC490" t="e">
        <f>IFERROR(LARGE('貼_ばれいしょ(市町村別・公表資料)'!$T$16:$T$194,'貼_ばれいしょ(市町村別・公表資料)'!$L176),NA())</f>
        <v>#N/A</v>
      </c>
      <c r="AD490" t="e">
        <f>IFERROR(LARGE('貼_ばれいしょ(市町村別・公表資料)'!$Z$16:$Z$194,'貼_ばれいしょ(市町村別・公表資料)'!$L176),NA())</f>
        <v>#N/A</v>
      </c>
      <c r="AE490" t="e">
        <f>IFERROR(LARGE('貼_なたね(市町村別・e-stat)'!E$9:E$187,'貼_なたね(市町村別・e-stat)'!$A169),NA())</f>
        <v>#N/A</v>
      </c>
      <c r="AF490" t="e">
        <f>IFERROR(LARGE('貼_なたね(市町村別・e-stat)'!I$9:I$187,'貼_なたね(市町村別・e-stat)'!$A169),NA())</f>
        <v>#N/A</v>
      </c>
      <c r="AG490" t="e">
        <f>IFERROR(LARGE('貼_なたね(市町村別・e-stat)'!F$9:F$187,'貼_なたね(市町村別・e-stat)'!$A169),NA())</f>
        <v>#N/A</v>
      </c>
    </row>
    <row r="491" spans="3:33">
      <c r="C491">
        <v>162</v>
      </c>
      <c r="D491">
        <f>IFERROR(LARGE('貼_耕地面積(市町村別・e-stat)'!E$9:E$187,'貼_耕地面積(市町村別・e-stat)'!$A170),NA())</f>
        <v>712</v>
      </c>
      <c r="E491" t="e">
        <f>IFERROR(LARGE('貼_耕地面積(市町村別・e-stat)'!F$9:F$187,'貼_耕地面積(市町村別・e-stat)'!$A170),NA())</f>
        <v>#N/A</v>
      </c>
      <c r="F491">
        <f>IFERROR(LARGE('貼_耕地面積(市町村別・e-stat)'!H$9:H$187,'貼_耕地面積(市町村別・e-stat)'!$A170),NA())</f>
        <v>216</v>
      </c>
      <c r="G491" t="e">
        <f>IFERROR(LARGE('貼_水稲(市町村別・e-stat)'!E$9:E$187,'貼_水稲(市町村別・e-stat)'!$A170),NA())</f>
        <v>#N/A</v>
      </c>
      <c r="H491" t="e">
        <f>IFERROR(LARGE('貼_水稲(市町村別・e-stat)'!G$9:G$187,'貼_水稲(市町村別・e-stat)'!$A170),NA())</f>
        <v>#N/A</v>
      </c>
      <c r="I491" t="e">
        <f>IFERROR(LARGE('貼_水稲(市町村別・e-stat)'!F$9:F$187,'貼_水稲(市町村別・e-stat)'!$A170),NA())</f>
        <v>#N/A</v>
      </c>
      <c r="J491" t="e">
        <f>IFERROR(LARGE('貼_小麦(市町村別・e-stat)'!E$9:E$187,'貼_小麦(市町村別・e-stat)'!$A170),NA())</f>
        <v>#N/A</v>
      </c>
      <c r="K491" t="e">
        <f>IFERROR(LARGE('貼_小麦(市町村別・e-stat)'!I$9:I$187,'貼_小麦(市町村別・e-stat)'!$A170),NA())</f>
        <v>#N/A</v>
      </c>
      <c r="L491" t="e">
        <f>IFERROR(LARGE('貼_小麦(市町村別・e-stat)'!F$9:F$187,'貼_小麦(市町村別・e-stat)'!$A170),NA())</f>
        <v>#N/A</v>
      </c>
      <c r="M491" t="e">
        <f>IFERROR(LARGE('貼_小麦(市町村別・公表資料)'!BA$38:BA$216,'貼_小麦(市町村別・公表資料)'!$AG199),NA())</f>
        <v>#N/A</v>
      </c>
      <c r="N491" t="e">
        <f>IFERROR(LARGE('貼_小麦(市町村別・公表資料)'!BG$38:BG$216,'貼_小麦(市町村別・公表資料)'!$AG199),NA())</f>
        <v>#N/A</v>
      </c>
      <c r="O491" t="e">
        <f>IFERROR(LARGE('貼_小麦(市町村別・公表資料)'!BM$38:BM$216,'貼_小麦(市町村別・公表資料)'!$AG199),NA())</f>
        <v>#N/A</v>
      </c>
      <c r="P491" t="e">
        <f>IFERROR(LARGE('貼_小麦(市町村別・公表資料)'!BS$38:BS$216,'貼_小麦(市町村別・公表資料)'!$AG199),NA())</f>
        <v>#N/A</v>
      </c>
      <c r="Q491" t="e">
        <f>IFERROR(LARGE('貼_小麦(市町村別・公表資料)'!BY$38:BY$216,'貼_小麦(市町村別・公表資料)'!$AG199),NA())</f>
        <v>#N/A</v>
      </c>
      <c r="R491" t="e">
        <f>IFERROR(LARGE('貼_小麦(市町村別・公表資料)'!CE$38:CE$216,'貼_小麦(市町村別・公表資料)'!$AG199),NA())</f>
        <v>#N/A</v>
      </c>
      <c r="S491" t="e">
        <f>IFERROR(LARGE('貼_大豆(市町村別・e-stat)'!D$9:D$187,'貼_大豆(市町村別・e-stat)'!$A170),NA())</f>
        <v>#N/A</v>
      </c>
      <c r="T491" t="e">
        <f>IFERROR(LARGE('貼_大豆(市町村別・e-stat)'!H$9:H$187,'貼_大豆(市町村別・e-stat)'!$A170),NA())</f>
        <v>#N/A</v>
      </c>
      <c r="U491" t="e">
        <f>IFERROR(LARGE('貼_大豆(市町村別・e-stat)'!E$9:E$187,'貼_大豆(市町村別・e-stat)'!$A170),NA())</f>
        <v>#N/A</v>
      </c>
      <c r="V491" t="e">
        <f>IFERROR(LARGE('貼_てんさい(市町村別・e-stat)'!E$9:E$187,'貼_大豆(市町村別・e-stat)'!$A170),NA())</f>
        <v>#N/A</v>
      </c>
      <c r="W491" t="e">
        <f>IFERROR(LARGE('貼_てんさい(市町村別・e-stat)'!I$9:I$187,'貼_大豆(市町村別・e-stat)'!$A170),NA())</f>
        <v>#N/A</v>
      </c>
      <c r="X491" t="e">
        <f>IFERROR(LARGE('貼_てんさい(市町村別・e-stat)'!F$9:F$187,'貼_大豆(市町村別・e-stat)'!$A170),NA())</f>
        <v>#N/A</v>
      </c>
      <c r="Y491" t="e">
        <f>IFERROR(LARGE('貼_そば(市町村別・e-stat)'!E$9:E$187,'貼_そば(市町村別・e-stat)'!$A170),NA())</f>
        <v>#N/A</v>
      </c>
      <c r="Z491" t="e">
        <f>IFERROR(LARGE('貼_そば(市町村別・e-stat)'!I$9:I$187,'貼_そば(市町村別・e-stat)'!$A170),NA())</f>
        <v>#N/A</v>
      </c>
      <c r="AA491" t="e">
        <f>IFERROR(LARGE('貼_そば(市町村別・e-stat)'!F$9:F$187,'貼_そば(市町村別・e-stat)'!$A170),NA())</f>
        <v>#N/A</v>
      </c>
      <c r="AB491" t="e">
        <f>IFERROR(LARGE('貼_ばれいしょ(市町村別・公表資料)'!$N$16:$N$194,'貼_ばれいしょ(市町村別・公表資料)'!$L177),NA())</f>
        <v>#N/A</v>
      </c>
      <c r="AC491" t="e">
        <f>IFERROR(LARGE('貼_ばれいしょ(市町村別・公表資料)'!$T$16:$T$194,'貼_ばれいしょ(市町村別・公表資料)'!$L177),NA())</f>
        <v>#N/A</v>
      </c>
      <c r="AD491" t="e">
        <f>IFERROR(LARGE('貼_ばれいしょ(市町村別・公表資料)'!$Z$16:$Z$194,'貼_ばれいしょ(市町村別・公表資料)'!$L177),NA())</f>
        <v>#N/A</v>
      </c>
      <c r="AE491" t="e">
        <f>IFERROR(LARGE('貼_なたね(市町村別・e-stat)'!E$9:E$187,'貼_なたね(市町村別・e-stat)'!$A170),NA())</f>
        <v>#N/A</v>
      </c>
      <c r="AF491" t="e">
        <f>IFERROR(LARGE('貼_なたね(市町村別・e-stat)'!I$9:I$187,'貼_なたね(市町村別・e-stat)'!$A170),NA())</f>
        <v>#N/A</v>
      </c>
      <c r="AG491" t="e">
        <f>IFERROR(LARGE('貼_なたね(市町村別・e-stat)'!F$9:F$187,'貼_なたね(市町村別・e-stat)'!$A170),NA())</f>
        <v>#N/A</v>
      </c>
    </row>
    <row r="492" spans="3:33">
      <c r="C492">
        <v>163</v>
      </c>
      <c r="D492">
        <f>IFERROR(LARGE('貼_耕地面積(市町村別・e-stat)'!E$9:E$187,'貼_耕地面積(市町村別・e-stat)'!$A171),NA())</f>
        <v>536</v>
      </c>
      <c r="E492" t="e">
        <f>IFERROR(LARGE('貼_耕地面積(市町村別・e-stat)'!F$9:F$187,'貼_耕地面積(市町村別・e-stat)'!$A171),NA())</f>
        <v>#N/A</v>
      </c>
      <c r="F492">
        <f>IFERROR(LARGE('貼_耕地面積(市町村別・e-stat)'!H$9:H$187,'貼_耕地面積(市町村別・e-stat)'!$A171),NA())</f>
        <v>201</v>
      </c>
      <c r="G492" t="e">
        <f>IFERROR(LARGE('貼_水稲(市町村別・e-stat)'!E$9:E$187,'貼_水稲(市町村別・e-stat)'!$A171),NA())</f>
        <v>#N/A</v>
      </c>
      <c r="H492" t="e">
        <f>IFERROR(LARGE('貼_水稲(市町村別・e-stat)'!G$9:G$187,'貼_水稲(市町村別・e-stat)'!$A171),NA())</f>
        <v>#N/A</v>
      </c>
      <c r="I492" t="e">
        <f>IFERROR(LARGE('貼_水稲(市町村別・e-stat)'!F$9:F$187,'貼_水稲(市町村別・e-stat)'!$A171),NA())</f>
        <v>#N/A</v>
      </c>
      <c r="J492" t="e">
        <f>IFERROR(LARGE('貼_小麦(市町村別・e-stat)'!E$9:E$187,'貼_小麦(市町村別・e-stat)'!$A171),NA())</f>
        <v>#N/A</v>
      </c>
      <c r="K492" t="e">
        <f>IFERROR(LARGE('貼_小麦(市町村別・e-stat)'!I$9:I$187,'貼_小麦(市町村別・e-stat)'!$A171),NA())</f>
        <v>#N/A</v>
      </c>
      <c r="L492" t="e">
        <f>IFERROR(LARGE('貼_小麦(市町村別・e-stat)'!F$9:F$187,'貼_小麦(市町村別・e-stat)'!$A171),NA())</f>
        <v>#N/A</v>
      </c>
      <c r="M492" t="e">
        <f>IFERROR(LARGE('貼_小麦(市町村別・公表資料)'!BA$38:BA$216,'貼_小麦(市町村別・公表資料)'!$AG200),NA())</f>
        <v>#N/A</v>
      </c>
      <c r="N492" t="e">
        <f>IFERROR(LARGE('貼_小麦(市町村別・公表資料)'!BG$38:BG$216,'貼_小麦(市町村別・公表資料)'!$AG200),NA())</f>
        <v>#N/A</v>
      </c>
      <c r="O492" t="e">
        <f>IFERROR(LARGE('貼_小麦(市町村別・公表資料)'!BM$38:BM$216,'貼_小麦(市町村別・公表資料)'!$AG200),NA())</f>
        <v>#N/A</v>
      </c>
      <c r="P492" t="e">
        <f>IFERROR(LARGE('貼_小麦(市町村別・公表資料)'!BS$38:BS$216,'貼_小麦(市町村別・公表資料)'!$AG200),NA())</f>
        <v>#N/A</v>
      </c>
      <c r="Q492" t="e">
        <f>IFERROR(LARGE('貼_小麦(市町村別・公表資料)'!BY$38:BY$216,'貼_小麦(市町村別・公表資料)'!$AG200),NA())</f>
        <v>#N/A</v>
      </c>
      <c r="R492" t="e">
        <f>IFERROR(LARGE('貼_小麦(市町村別・公表資料)'!CE$38:CE$216,'貼_小麦(市町村別・公表資料)'!$AG200),NA())</f>
        <v>#N/A</v>
      </c>
      <c r="S492" t="e">
        <f>IFERROR(LARGE('貼_大豆(市町村別・e-stat)'!D$9:D$187,'貼_大豆(市町村別・e-stat)'!$A171),NA())</f>
        <v>#N/A</v>
      </c>
      <c r="T492" t="e">
        <f>IFERROR(LARGE('貼_大豆(市町村別・e-stat)'!H$9:H$187,'貼_大豆(市町村別・e-stat)'!$A171),NA())</f>
        <v>#N/A</v>
      </c>
      <c r="U492" t="e">
        <f>IFERROR(LARGE('貼_大豆(市町村別・e-stat)'!E$9:E$187,'貼_大豆(市町村別・e-stat)'!$A171),NA())</f>
        <v>#N/A</v>
      </c>
      <c r="V492" t="e">
        <f>IFERROR(LARGE('貼_てんさい(市町村別・e-stat)'!E$9:E$187,'貼_大豆(市町村別・e-stat)'!$A171),NA())</f>
        <v>#N/A</v>
      </c>
      <c r="W492" t="e">
        <f>IFERROR(LARGE('貼_てんさい(市町村別・e-stat)'!I$9:I$187,'貼_大豆(市町村別・e-stat)'!$A171),NA())</f>
        <v>#N/A</v>
      </c>
      <c r="X492" t="e">
        <f>IFERROR(LARGE('貼_てんさい(市町村別・e-stat)'!F$9:F$187,'貼_大豆(市町村別・e-stat)'!$A171),NA())</f>
        <v>#N/A</v>
      </c>
      <c r="Y492" t="e">
        <f>IFERROR(LARGE('貼_そば(市町村別・e-stat)'!E$9:E$187,'貼_そば(市町村別・e-stat)'!$A171),NA())</f>
        <v>#N/A</v>
      </c>
      <c r="Z492" t="e">
        <f>IFERROR(LARGE('貼_そば(市町村別・e-stat)'!I$9:I$187,'貼_そば(市町村別・e-stat)'!$A171),NA())</f>
        <v>#N/A</v>
      </c>
      <c r="AA492" t="e">
        <f>IFERROR(LARGE('貼_そば(市町村別・e-stat)'!F$9:F$187,'貼_そば(市町村別・e-stat)'!$A171),NA())</f>
        <v>#N/A</v>
      </c>
      <c r="AB492" t="e">
        <f>IFERROR(LARGE('貼_ばれいしょ(市町村別・公表資料)'!$N$16:$N$194,'貼_ばれいしょ(市町村別・公表資料)'!$L178),NA())</f>
        <v>#N/A</v>
      </c>
      <c r="AC492" t="e">
        <f>IFERROR(LARGE('貼_ばれいしょ(市町村別・公表資料)'!$T$16:$T$194,'貼_ばれいしょ(市町村別・公表資料)'!$L178),NA())</f>
        <v>#N/A</v>
      </c>
      <c r="AD492" t="e">
        <f>IFERROR(LARGE('貼_ばれいしょ(市町村別・公表資料)'!$Z$16:$Z$194,'貼_ばれいしょ(市町村別・公表資料)'!$L178),NA())</f>
        <v>#N/A</v>
      </c>
      <c r="AE492" t="e">
        <f>IFERROR(LARGE('貼_なたね(市町村別・e-stat)'!E$9:E$187,'貼_なたね(市町村別・e-stat)'!$A171),NA())</f>
        <v>#N/A</v>
      </c>
      <c r="AF492" t="e">
        <f>IFERROR(LARGE('貼_なたね(市町村別・e-stat)'!I$9:I$187,'貼_なたね(市町村別・e-stat)'!$A171),NA())</f>
        <v>#N/A</v>
      </c>
      <c r="AG492" t="e">
        <f>IFERROR(LARGE('貼_なたね(市町村別・e-stat)'!F$9:F$187,'貼_なたね(市町村別・e-stat)'!$A171),NA())</f>
        <v>#N/A</v>
      </c>
    </row>
    <row r="493" spans="3:33">
      <c r="C493">
        <v>164</v>
      </c>
      <c r="D493">
        <f>IFERROR(LARGE('貼_耕地面積(市町村別・e-stat)'!E$9:E$187,'貼_耕地面積(市町村別・e-stat)'!$A172),NA())</f>
        <v>416</v>
      </c>
      <c r="E493" t="e">
        <f>IFERROR(LARGE('貼_耕地面積(市町村別・e-stat)'!F$9:F$187,'貼_耕地面積(市町村別・e-stat)'!$A172),NA())</f>
        <v>#N/A</v>
      </c>
      <c r="F493">
        <f>IFERROR(LARGE('貼_耕地面積(市町村別・e-stat)'!H$9:H$187,'貼_耕地面積(市町村別・e-stat)'!$A172),NA())</f>
        <v>201</v>
      </c>
      <c r="G493" t="e">
        <f>IFERROR(LARGE('貼_水稲(市町村別・e-stat)'!E$9:E$187,'貼_水稲(市町村別・e-stat)'!$A172),NA())</f>
        <v>#N/A</v>
      </c>
      <c r="H493" t="e">
        <f>IFERROR(LARGE('貼_水稲(市町村別・e-stat)'!G$9:G$187,'貼_水稲(市町村別・e-stat)'!$A172),NA())</f>
        <v>#N/A</v>
      </c>
      <c r="I493" t="e">
        <f>IFERROR(LARGE('貼_水稲(市町村別・e-stat)'!F$9:F$187,'貼_水稲(市町村別・e-stat)'!$A172),NA())</f>
        <v>#N/A</v>
      </c>
      <c r="J493" t="e">
        <f>IFERROR(LARGE('貼_小麦(市町村別・e-stat)'!E$9:E$187,'貼_小麦(市町村別・e-stat)'!$A172),NA())</f>
        <v>#N/A</v>
      </c>
      <c r="K493" t="e">
        <f>IFERROR(LARGE('貼_小麦(市町村別・e-stat)'!I$9:I$187,'貼_小麦(市町村別・e-stat)'!$A172),NA())</f>
        <v>#N/A</v>
      </c>
      <c r="L493" t="e">
        <f>IFERROR(LARGE('貼_小麦(市町村別・e-stat)'!F$9:F$187,'貼_小麦(市町村別・e-stat)'!$A172),NA())</f>
        <v>#N/A</v>
      </c>
      <c r="M493" t="e">
        <f>IFERROR(LARGE('貼_小麦(市町村別・公表資料)'!BA$38:BA$216,'貼_小麦(市町村別・公表資料)'!$AG201),NA())</f>
        <v>#N/A</v>
      </c>
      <c r="N493" t="e">
        <f>IFERROR(LARGE('貼_小麦(市町村別・公表資料)'!BG$38:BG$216,'貼_小麦(市町村別・公表資料)'!$AG201),NA())</f>
        <v>#N/A</v>
      </c>
      <c r="O493" t="e">
        <f>IFERROR(LARGE('貼_小麦(市町村別・公表資料)'!BM$38:BM$216,'貼_小麦(市町村別・公表資料)'!$AG201),NA())</f>
        <v>#N/A</v>
      </c>
      <c r="P493" t="e">
        <f>IFERROR(LARGE('貼_小麦(市町村別・公表資料)'!BS$38:BS$216,'貼_小麦(市町村別・公表資料)'!$AG201),NA())</f>
        <v>#N/A</v>
      </c>
      <c r="Q493" t="e">
        <f>IFERROR(LARGE('貼_小麦(市町村別・公表資料)'!BY$38:BY$216,'貼_小麦(市町村別・公表資料)'!$AG201),NA())</f>
        <v>#N/A</v>
      </c>
      <c r="R493" t="e">
        <f>IFERROR(LARGE('貼_小麦(市町村別・公表資料)'!CE$38:CE$216,'貼_小麦(市町村別・公表資料)'!$AG201),NA())</f>
        <v>#N/A</v>
      </c>
      <c r="S493" t="e">
        <f>IFERROR(LARGE('貼_大豆(市町村別・e-stat)'!D$9:D$187,'貼_大豆(市町村別・e-stat)'!$A172),NA())</f>
        <v>#N/A</v>
      </c>
      <c r="T493" t="e">
        <f>IFERROR(LARGE('貼_大豆(市町村別・e-stat)'!H$9:H$187,'貼_大豆(市町村別・e-stat)'!$A172),NA())</f>
        <v>#N/A</v>
      </c>
      <c r="U493" t="e">
        <f>IFERROR(LARGE('貼_大豆(市町村別・e-stat)'!E$9:E$187,'貼_大豆(市町村別・e-stat)'!$A172),NA())</f>
        <v>#N/A</v>
      </c>
      <c r="V493" t="e">
        <f>IFERROR(LARGE('貼_てんさい(市町村別・e-stat)'!E$9:E$187,'貼_大豆(市町村別・e-stat)'!$A172),NA())</f>
        <v>#N/A</v>
      </c>
      <c r="W493" t="e">
        <f>IFERROR(LARGE('貼_てんさい(市町村別・e-stat)'!I$9:I$187,'貼_大豆(市町村別・e-stat)'!$A172),NA())</f>
        <v>#N/A</v>
      </c>
      <c r="X493" t="e">
        <f>IFERROR(LARGE('貼_てんさい(市町村別・e-stat)'!F$9:F$187,'貼_大豆(市町村別・e-stat)'!$A172),NA())</f>
        <v>#N/A</v>
      </c>
      <c r="Y493" t="e">
        <f>IFERROR(LARGE('貼_そば(市町村別・e-stat)'!E$9:E$187,'貼_そば(市町村別・e-stat)'!$A172),NA())</f>
        <v>#N/A</v>
      </c>
      <c r="Z493" t="e">
        <f>IFERROR(LARGE('貼_そば(市町村別・e-stat)'!I$9:I$187,'貼_そば(市町村別・e-stat)'!$A172),NA())</f>
        <v>#N/A</v>
      </c>
      <c r="AA493" t="e">
        <f>IFERROR(LARGE('貼_そば(市町村別・e-stat)'!F$9:F$187,'貼_そば(市町村別・e-stat)'!$A172),NA())</f>
        <v>#N/A</v>
      </c>
      <c r="AB493" t="e">
        <f>IFERROR(LARGE('貼_ばれいしょ(市町村別・公表資料)'!$N$16:$N$194,'貼_ばれいしょ(市町村別・公表資料)'!$L179),NA())</f>
        <v>#N/A</v>
      </c>
      <c r="AC493" t="e">
        <f>IFERROR(LARGE('貼_ばれいしょ(市町村別・公表資料)'!$T$16:$T$194,'貼_ばれいしょ(市町村別・公表資料)'!$L179),NA())</f>
        <v>#N/A</v>
      </c>
      <c r="AD493" t="e">
        <f>IFERROR(LARGE('貼_ばれいしょ(市町村別・公表資料)'!$Z$16:$Z$194,'貼_ばれいしょ(市町村別・公表資料)'!$L179),NA())</f>
        <v>#N/A</v>
      </c>
      <c r="AE493" t="e">
        <f>IFERROR(LARGE('貼_なたね(市町村別・e-stat)'!E$9:E$187,'貼_なたね(市町村別・e-stat)'!$A172),NA())</f>
        <v>#N/A</v>
      </c>
      <c r="AF493" t="e">
        <f>IFERROR(LARGE('貼_なたね(市町村別・e-stat)'!I$9:I$187,'貼_なたね(市町村別・e-stat)'!$A172),NA())</f>
        <v>#N/A</v>
      </c>
      <c r="AG493" t="e">
        <f>IFERROR(LARGE('貼_なたね(市町村別・e-stat)'!F$9:F$187,'貼_なたね(市町村別・e-stat)'!$A172),NA())</f>
        <v>#N/A</v>
      </c>
    </row>
    <row r="494" spans="3:33">
      <c r="C494">
        <v>165</v>
      </c>
      <c r="D494">
        <f>IFERROR(LARGE('貼_耕地面積(市町村別・e-stat)'!E$9:E$187,'貼_耕地面積(市町村別・e-stat)'!$A173),NA())</f>
        <v>340</v>
      </c>
      <c r="E494" t="e">
        <f>IFERROR(LARGE('貼_耕地面積(市町村別・e-stat)'!F$9:F$187,'貼_耕地面積(市町村別・e-stat)'!$A173),NA())</f>
        <v>#N/A</v>
      </c>
      <c r="F494">
        <f>IFERROR(LARGE('貼_耕地面積(市町村別・e-stat)'!H$9:H$187,'貼_耕地面積(市町村別・e-stat)'!$A173),NA())</f>
        <v>200</v>
      </c>
      <c r="G494" t="e">
        <f>IFERROR(LARGE('貼_水稲(市町村別・e-stat)'!E$9:E$187,'貼_水稲(市町村別・e-stat)'!$A173),NA())</f>
        <v>#N/A</v>
      </c>
      <c r="H494" t="e">
        <f>IFERROR(LARGE('貼_水稲(市町村別・e-stat)'!G$9:G$187,'貼_水稲(市町村別・e-stat)'!$A173),NA())</f>
        <v>#N/A</v>
      </c>
      <c r="I494" t="e">
        <f>IFERROR(LARGE('貼_水稲(市町村別・e-stat)'!F$9:F$187,'貼_水稲(市町村別・e-stat)'!$A173),NA())</f>
        <v>#N/A</v>
      </c>
      <c r="J494" t="e">
        <f>IFERROR(LARGE('貼_小麦(市町村別・e-stat)'!E$9:E$187,'貼_小麦(市町村別・e-stat)'!$A173),NA())</f>
        <v>#N/A</v>
      </c>
      <c r="K494" t="e">
        <f>IFERROR(LARGE('貼_小麦(市町村別・e-stat)'!I$9:I$187,'貼_小麦(市町村別・e-stat)'!$A173),NA())</f>
        <v>#N/A</v>
      </c>
      <c r="L494" t="e">
        <f>IFERROR(LARGE('貼_小麦(市町村別・e-stat)'!F$9:F$187,'貼_小麦(市町村別・e-stat)'!$A173),NA())</f>
        <v>#N/A</v>
      </c>
      <c r="M494" t="e">
        <f>IFERROR(LARGE('貼_小麦(市町村別・公表資料)'!BA$38:BA$216,'貼_小麦(市町村別・公表資料)'!$AG202),NA())</f>
        <v>#N/A</v>
      </c>
      <c r="N494" t="e">
        <f>IFERROR(LARGE('貼_小麦(市町村別・公表資料)'!BG$38:BG$216,'貼_小麦(市町村別・公表資料)'!$AG202),NA())</f>
        <v>#N/A</v>
      </c>
      <c r="O494" t="e">
        <f>IFERROR(LARGE('貼_小麦(市町村別・公表資料)'!BM$38:BM$216,'貼_小麦(市町村別・公表資料)'!$AG202),NA())</f>
        <v>#N/A</v>
      </c>
      <c r="P494" t="e">
        <f>IFERROR(LARGE('貼_小麦(市町村別・公表資料)'!BS$38:BS$216,'貼_小麦(市町村別・公表資料)'!$AG202),NA())</f>
        <v>#N/A</v>
      </c>
      <c r="Q494" t="e">
        <f>IFERROR(LARGE('貼_小麦(市町村別・公表資料)'!BY$38:BY$216,'貼_小麦(市町村別・公表資料)'!$AG202),NA())</f>
        <v>#N/A</v>
      </c>
      <c r="R494" t="e">
        <f>IFERROR(LARGE('貼_小麦(市町村別・公表資料)'!CE$38:CE$216,'貼_小麦(市町村別・公表資料)'!$AG202),NA())</f>
        <v>#N/A</v>
      </c>
      <c r="S494" t="e">
        <f>IFERROR(LARGE('貼_大豆(市町村別・e-stat)'!D$9:D$187,'貼_大豆(市町村別・e-stat)'!$A173),NA())</f>
        <v>#N/A</v>
      </c>
      <c r="T494" t="e">
        <f>IFERROR(LARGE('貼_大豆(市町村別・e-stat)'!H$9:H$187,'貼_大豆(市町村別・e-stat)'!$A173),NA())</f>
        <v>#N/A</v>
      </c>
      <c r="U494" t="e">
        <f>IFERROR(LARGE('貼_大豆(市町村別・e-stat)'!E$9:E$187,'貼_大豆(市町村別・e-stat)'!$A173),NA())</f>
        <v>#N/A</v>
      </c>
      <c r="V494" t="e">
        <f>IFERROR(LARGE('貼_てんさい(市町村別・e-stat)'!E$9:E$187,'貼_大豆(市町村別・e-stat)'!$A173),NA())</f>
        <v>#N/A</v>
      </c>
      <c r="W494" t="e">
        <f>IFERROR(LARGE('貼_てんさい(市町村別・e-stat)'!I$9:I$187,'貼_大豆(市町村別・e-stat)'!$A173),NA())</f>
        <v>#N/A</v>
      </c>
      <c r="X494" t="e">
        <f>IFERROR(LARGE('貼_てんさい(市町村別・e-stat)'!F$9:F$187,'貼_大豆(市町村別・e-stat)'!$A173),NA())</f>
        <v>#N/A</v>
      </c>
      <c r="Y494" t="e">
        <f>IFERROR(LARGE('貼_そば(市町村別・e-stat)'!E$9:E$187,'貼_そば(市町村別・e-stat)'!$A173),NA())</f>
        <v>#N/A</v>
      </c>
      <c r="Z494" t="e">
        <f>IFERROR(LARGE('貼_そば(市町村別・e-stat)'!I$9:I$187,'貼_そば(市町村別・e-stat)'!$A173),NA())</f>
        <v>#N/A</v>
      </c>
      <c r="AA494" t="e">
        <f>IFERROR(LARGE('貼_そば(市町村別・e-stat)'!F$9:F$187,'貼_そば(市町村別・e-stat)'!$A173),NA())</f>
        <v>#N/A</v>
      </c>
      <c r="AB494" t="e">
        <f>IFERROR(LARGE('貼_ばれいしょ(市町村別・公表資料)'!$N$16:$N$194,'貼_ばれいしょ(市町村別・公表資料)'!$L180),NA())</f>
        <v>#N/A</v>
      </c>
      <c r="AC494" t="e">
        <f>IFERROR(LARGE('貼_ばれいしょ(市町村別・公表資料)'!$T$16:$T$194,'貼_ばれいしょ(市町村別・公表資料)'!$L180),NA())</f>
        <v>#N/A</v>
      </c>
      <c r="AD494" t="e">
        <f>IFERROR(LARGE('貼_ばれいしょ(市町村別・公表資料)'!$Z$16:$Z$194,'貼_ばれいしょ(市町村別・公表資料)'!$L180),NA())</f>
        <v>#N/A</v>
      </c>
      <c r="AE494" t="e">
        <f>IFERROR(LARGE('貼_なたね(市町村別・e-stat)'!E$9:E$187,'貼_なたね(市町村別・e-stat)'!$A173),NA())</f>
        <v>#N/A</v>
      </c>
      <c r="AF494" t="e">
        <f>IFERROR(LARGE('貼_なたね(市町村別・e-stat)'!I$9:I$187,'貼_なたね(市町村別・e-stat)'!$A173),NA())</f>
        <v>#N/A</v>
      </c>
      <c r="AG494" t="e">
        <f>IFERROR(LARGE('貼_なたね(市町村別・e-stat)'!F$9:F$187,'貼_なたね(市町村別・e-stat)'!$A173),NA())</f>
        <v>#N/A</v>
      </c>
    </row>
    <row r="495" spans="3:33">
      <c r="C495">
        <v>166</v>
      </c>
      <c r="D495">
        <f>IFERROR(LARGE('貼_耕地面積(市町村別・e-stat)'!E$9:E$187,'貼_耕地面積(市町村別・e-stat)'!$A174),NA())</f>
        <v>287</v>
      </c>
      <c r="E495" t="e">
        <f>IFERROR(LARGE('貼_耕地面積(市町村別・e-stat)'!F$9:F$187,'貼_耕地面積(市町村別・e-stat)'!$A174),NA())</f>
        <v>#N/A</v>
      </c>
      <c r="F495">
        <f>IFERROR(LARGE('貼_耕地面積(市町村別・e-stat)'!H$9:H$187,'貼_耕地面積(市町村別・e-stat)'!$A174),NA())</f>
        <v>185</v>
      </c>
      <c r="G495" t="e">
        <f>IFERROR(LARGE('貼_水稲(市町村別・e-stat)'!E$9:E$187,'貼_水稲(市町村別・e-stat)'!$A174),NA())</f>
        <v>#N/A</v>
      </c>
      <c r="H495" t="e">
        <f>IFERROR(LARGE('貼_水稲(市町村別・e-stat)'!G$9:G$187,'貼_水稲(市町村別・e-stat)'!$A174),NA())</f>
        <v>#N/A</v>
      </c>
      <c r="I495" t="e">
        <f>IFERROR(LARGE('貼_水稲(市町村別・e-stat)'!F$9:F$187,'貼_水稲(市町村別・e-stat)'!$A174),NA())</f>
        <v>#N/A</v>
      </c>
      <c r="J495" t="e">
        <f>IFERROR(LARGE('貼_小麦(市町村別・e-stat)'!E$9:E$187,'貼_小麦(市町村別・e-stat)'!$A174),NA())</f>
        <v>#N/A</v>
      </c>
      <c r="K495" t="e">
        <f>IFERROR(LARGE('貼_小麦(市町村別・e-stat)'!I$9:I$187,'貼_小麦(市町村別・e-stat)'!$A174),NA())</f>
        <v>#N/A</v>
      </c>
      <c r="L495" t="e">
        <f>IFERROR(LARGE('貼_小麦(市町村別・e-stat)'!F$9:F$187,'貼_小麦(市町村別・e-stat)'!$A174),NA())</f>
        <v>#N/A</v>
      </c>
      <c r="M495" t="e">
        <f>IFERROR(LARGE('貼_小麦(市町村別・公表資料)'!BA$38:BA$216,'貼_小麦(市町村別・公表資料)'!$AG203),NA())</f>
        <v>#N/A</v>
      </c>
      <c r="N495" t="e">
        <f>IFERROR(LARGE('貼_小麦(市町村別・公表資料)'!BG$38:BG$216,'貼_小麦(市町村別・公表資料)'!$AG203),NA())</f>
        <v>#N/A</v>
      </c>
      <c r="O495" t="e">
        <f>IFERROR(LARGE('貼_小麦(市町村別・公表資料)'!BM$38:BM$216,'貼_小麦(市町村別・公表資料)'!$AG203),NA())</f>
        <v>#N/A</v>
      </c>
      <c r="P495" t="e">
        <f>IFERROR(LARGE('貼_小麦(市町村別・公表資料)'!BS$38:BS$216,'貼_小麦(市町村別・公表資料)'!$AG203),NA())</f>
        <v>#N/A</v>
      </c>
      <c r="Q495" t="e">
        <f>IFERROR(LARGE('貼_小麦(市町村別・公表資料)'!BY$38:BY$216,'貼_小麦(市町村別・公表資料)'!$AG203),NA())</f>
        <v>#N/A</v>
      </c>
      <c r="R495" t="e">
        <f>IFERROR(LARGE('貼_小麦(市町村別・公表資料)'!CE$38:CE$216,'貼_小麦(市町村別・公表資料)'!$AG203),NA())</f>
        <v>#N/A</v>
      </c>
      <c r="S495" t="e">
        <f>IFERROR(LARGE('貼_大豆(市町村別・e-stat)'!D$9:D$187,'貼_大豆(市町村別・e-stat)'!$A174),NA())</f>
        <v>#N/A</v>
      </c>
      <c r="T495" t="e">
        <f>IFERROR(LARGE('貼_大豆(市町村別・e-stat)'!H$9:H$187,'貼_大豆(市町村別・e-stat)'!$A174),NA())</f>
        <v>#N/A</v>
      </c>
      <c r="U495" t="e">
        <f>IFERROR(LARGE('貼_大豆(市町村別・e-stat)'!E$9:E$187,'貼_大豆(市町村別・e-stat)'!$A174),NA())</f>
        <v>#N/A</v>
      </c>
      <c r="V495" t="e">
        <f>IFERROR(LARGE('貼_てんさい(市町村別・e-stat)'!E$9:E$187,'貼_大豆(市町村別・e-stat)'!$A174),NA())</f>
        <v>#N/A</v>
      </c>
      <c r="W495" t="e">
        <f>IFERROR(LARGE('貼_てんさい(市町村別・e-stat)'!I$9:I$187,'貼_大豆(市町村別・e-stat)'!$A174),NA())</f>
        <v>#N/A</v>
      </c>
      <c r="X495" t="e">
        <f>IFERROR(LARGE('貼_てんさい(市町村別・e-stat)'!F$9:F$187,'貼_大豆(市町村別・e-stat)'!$A174),NA())</f>
        <v>#N/A</v>
      </c>
      <c r="Y495" t="e">
        <f>IFERROR(LARGE('貼_そば(市町村別・e-stat)'!E$9:E$187,'貼_そば(市町村別・e-stat)'!$A174),NA())</f>
        <v>#N/A</v>
      </c>
      <c r="Z495" t="e">
        <f>IFERROR(LARGE('貼_そば(市町村別・e-stat)'!I$9:I$187,'貼_そば(市町村別・e-stat)'!$A174),NA())</f>
        <v>#N/A</v>
      </c>
      <c r="AA495" t="e">
        <f>IFERROR(LARGE('貼_そば(市町村別・e-stat)'!F$9:F$187,'貼_そば(市町村別・e-stat)'!$A174),NA())</f>
        <v>#N/A</v>
      </c>
      <c r="AB495" t="e">
        <f>IFERROR(LARGE('貼_ばれいしょ(市町村別・公表資料)'!$N$16:$N$194,'貼_ばれいしょ(市町村別・公表資料)'!$L181),NA())</f>
        <v>#N/A</v>
      </c>
      <c r="AC495" t="e">
        <f>IFERROR(LARGE('貼_ばれいしょ(市町村別・公表資料)'!$T$16:$T$194,'貼_ばれいしょ(市町村別・公表資料)'!$L181),NA())</f>
        <v>#N/A</v>
      </c>
      <c r="AD495" t="e">
        <f>IFERROR(LARGE('貼_ばれいしょ(市町村別・公表資料)'!$Z$16:$Z$194,'貼_ばれいしょ(市町村別・公表資料)'!$L181),NA())</f>
        <v>#N/A</v>
      </c>
      <c r="AE495" t="e">
        <f>IFERROR(LARGE('貼_なたね(市町村別・e-stat)'!E$9:E$187,'貼_なたね(市町村別・e-stat)'!$A174),NA())</f>
        <v>#N/A</v>
      </c>
      <c r="AF495" t="e">
        <f>IFERROR(LARGE('貼_なたね(市町村別・e-stat)'!I$9:I$187,'貼_なたね(市町村別・e-stat)'!$A174),NA())</f>
        <v>#N/A</v>
      </c>
      <c r="AG495" t="e">
        <f>IFERROR(LARGE('貼_なたね(市町村別・e-stat)'!F$9:F$187,'貼_なたね(市町村別・e-stat)'!$A174),NA())</f>
        <v>#N/A</v>
      </c>
    </row>
    <row r="496" spans="3:33">
      <c r="C496">
        <v>167</v>
      </c>
      <c r="D496">
        <f>IFERROR(LARGE('貼_耕地面積(市町村別・e-stat)'!E$9:E$187,'貼_耕地面積(市町村別・e-stat)'!$A175),NA())</f>
        <v>246</v>
      </c>
      <c r="E496" t="e">
        <f>IFERROR(LARGE('貼_耕地面積(市町村別・e-stat)'!F$9:F$187,'貼_耕地面積(市町村別・e-stat)'!$A175),NA())</f>
        <v>#N/A</v>
      </c>
      <c r="F496">
        <f>IFERROR(LARGE('貼_耕地面積(市町村別・e-stat)'!H$9:H$187,'貼_耕地面積(市町村別・e-stat)'!$A175),NA())</f>
        <v>182</v>
      </c>
      <c r="G496" t="e">
        <f>IFERROR(LARGE('貼_水稲(市町村別・e-stat)'!E$9:E$187,'貼_水稲(市町村別・e-stat)'!$A175),NA())</f>
        <v>#N/A</v>
      </c>
      <c r="H496" t="e">
        <f>IFERROR(LARGE('貼_水稲(市町村別・e-stat)'!G$9:G$187,'貼_水稲(市町村別・e-stat)'!$A175),NA())</f>
        <v>#N/A</v>
      </c>
      <c r="I496" t="e">
        <f>IFERROR(LARGE('貼_水稲(市町村別・e-stat)'!F$9:F$187,'貼_水稲(市町村別・e-stat)'!$A175),NA())</f>
        <v>#N/A</v>
      </c>
      <c r="J496" t="e">
        <f>IFERROR(LARGE('貼_小麦(市町村別・e-stat)'!E$9:E$187,'貼_小麦(市町村別・e-stat)'!$A175),NA())</f>
        <v>#N/A</v>
      </c>
      <c r="K496" t="e">
        <f>IFERROR(LARGE('貼_小麦(市町村別・e-stat)'!I$9:I$187,'貼_小麦(市町村別・e-stat)'!$A175),NA())</f>
        <v>#N/A</v>
      </c>
      <c r="L496" t="e">
        <f>IFERROR(LARGE('貼_小麦(市町村別・e-stat)'!F$9:F$187,'貼_小麦(市町村別・e-stat)'!$A175),NA())</f>
        <v>#N/A</v>
      </c>
      <c r="M496" t="e">
        <f>IFERROR(LARGE('貼_小麦(市町村別・公表資料)'!BA$38:BA$216,'貼_小麦(市町村別・公表資料)'!$AG204),NA())</f>
        <v>#N/A</v>
      </c>
      <c r="N496" t="e">
        <f>IFERROR(LARGE('貼_小麦(市町村別・公表資料)'!BG$38:BG$216,'貼_小麦(市町村別・公表資料)'!$AG204),NA())</f>
        <v>#N/A</v>
      </c>
      <c r="O496" t="e">
        <f>IFERROR(LARGE('貼_小麦(市町村別・公表資料)'!BM$38:BM$216,'貼_小麦(市町村別・公表資料)'!$AG204),NA())</f>
        <v>#N/A</v>
      </c>
      <c r="P496" t="e">
        <f>IFERROR(LARGE('貼_小麦(市町村別・公表資料)'!BS$38:BS$216,'貼_小麦(市町村別・公表資料)'!$AG204),NA())</f>
        <v>#N/A</v>
      </c>
      <c r="Q496" t="e">
        <f>IFERROR(LARGE('貼_小麦(市町村別・公表資料)'!BY$38:BY$216,'貼_小麦(市町村別・公表資料)'!$AG204),NA())</f>
        <v>#N/A</v>
      </c>
      <c r="R496" t="e">
        <f>IFERROR(LARGE('貼_小麦(市町村別・公表資料)'!CE$38:CE$216,'貼_小麦(市町村別・公表資料)'!$AG204),NA())</f>
        <v>#N/A</v>
      </c>
      <c r="S496" t="e">
        <f>IFERROR(LARGE('貼_大豆(市町村別・e-stat)'!D$9:D$187,'貼_大豆(市町村別・e-stat)'!$A175),NA())</f>
        <v>#N/A</v>
      </c>
      <c r="T496" t="e">
        <f>IFERROR(LARGE('貼_大豆(市町村別・e-stat)'!H$9:H$187,'貼_大豆(市町村別・e-stat)'!$A175),NA())</f>
        <v>#N/A</v>
      </c>
      <c r="U496" t="e">
        <f>IFERROR(LARGE('貼_大豆(市町村別・e-stat)'!E$9:E$187,'貼_大豆(市町村別・e-stat)'!$A175),NA())</f>
        <v>#N/A</v>
      </c>
      <c r="V496" t="e">
        <f>IFERROR(LARGE('貼_てんさい(市町村別・e-stat)'!E$9:E$187,'貼_大豆(市町村別・e-stat)'!$A175),NA())</f>
        <v>#N/A</v>
      </c>
      <c r="W496" t="e">
        <f>IFERROR(LARGE('貼_てんさい(市町村別・e-stat)'!I$9:I$187,'貼_大豆(市町村別・e-stat)'!$A175),NA())</f>
        <v>#N/A</v>
      </c>
      <c r="X496" t="e">
        <f>IFERROR(LARGE('貼_てんさい(市町村別・e-stat)'!F$9:F$187,'貼_大豆(市町村別・e-stat)'!$A175),NA())</f>
        <v>#N/A</v>
      </c>
      <c r="Y496" t="e">
        <f>IFERROR(LARGE('貼_そば(市町村別・e-stat)'!E$9:E$187,'貼_そば(市町村別・e-stat)'!$A175),NA())</f>
        <v>#N/A</v>
      </c>
      <c r="Z496" t="e">
        <f>IFERROR(LARGE('貼_そば(市町村別・e-stat)'!I$9:I$187,'貼_そば(市町村別・e-stat)'!$A175),NA())</f>
        <v>#N/A</v>
      </c>
      <c r="AA496" t="e">
        <f>IFERROR(LARGE('貼_そば(市町村別・e-stat)'!F$9:F$187,'貼_そば(市町村別・e-stat)'!$A175),NA())</f>
        <v>#N/A</v>
      </c>
      <c r="AB496" t="e">
        <f>IFERROR(LARGE('貼_ばれいしょ(市町村別・公表資料)'!$N$16:$N$194,'貼_ばれいしょ(市町村別・公表資料)'!$L182),NA())</f>
        <v>#N/A</v>
      </c>
      <c r="AC496" t="e">
        <f>IFERROR(LARGE('貼_ばれいしょ(市町村別・公表資料)'!$T$16:$T$194,'貼_ばれいしょ(市町村別・公表資料)'!$L182),NA())</f>
        <v>#N/A</v>
      </c>
      <c r="AD496" t="e">
        <f>IFERROR(LARGE('貼_ばれいしょ(市町村別・公表資料)'!$Z$16:$Z$194,'貼_ばれいしょ(市町村別・公表資料)'!$L182),NA())</f>
        <v>#N/A</v>
      </c>
      <c r="AE496" t="e">
        <f>IFERROR(LARGE('貼_なたね(市町村別・e-stat)'!E$9:E$187,'貼_なたね(市町村別・e-stat)'!$A175),NA())</f>
        <v>#N/A</v>
      </c>
      <c r="AF496" t="e">
        <f>IFERROR(LARGE('貼_なたね(市町村別・e-stat)'!I$9:I$187,'貼_なたね(市町村別・e-stat)'!$A175),NA())</f>
        <v>#N/A</v>
      </c>
      <c r="AG496" t="e">
        <f>IFERROR(LARGE('貼_なたね(市町村別・e-stat)'!F$9:F$187,'貼_なたね(市町村別・e-stat)'!$A175),NA())</f>
        <v>#N/A</v>
      </c>
    </row>
    <row r="497" spans="3:33">
      <c r="C497">
        <v>168</v>
      </c>
      <c r="D497">
        <f>IFERROR(LARGE('貼_耕地面積(市町村別・e-stat)'!E$9:E$187,'貼_耕地面積(市町村別・e-stat)'!$A176),NA())</f>
        <v>227</v>
      </c>
      <c r="E497" t="e">
        <f>IFERROR(LARGE('貼_耕地面積(市町村別・e-stat)'!F$9:F$187,'貼_耕地面積(市町村別・e-stat)'!$A176),NA())</f>
        <v>#N/A</v>
      </c>
      <c r="F497">
        <f>IFERROR(LARGE('貼_耕地面積(市町村別・e-stat)'!H$9:H$187,'貼_耕地面積(市町村別・e-stat)'!$A176),NA())</f>
        <v>176</v>
      </c>
      <c r="G497" t="e">
        <f>IFERROR(LARGE('貼_水稲(市町村別・e-stat)'!E$9:E$187,'貼_水稲(市町村別・e-stat)'!$A176),NA())</f>
        <v>#N/A</v>
      </c>
      <c r="H497" t="e">
        <f>IFERROR(LARGE('貼_水稲(市町村別・e-stat)'!G$9:G$187,'貼_水稲(市町村別・e-stat)'!$A176),NA())</f>
        <v>#N/A</v>
      </c>
      <c r="I497" t="e">
        <f>IFERROR(LARGE('貼_水稲(市町村別・e-stat)'!F$9:F$187,'貼_水稲(市町村別・e-stat)'!$A176),NA())</f>
        <v>#N/A</v>
      </c>
      <c r="J497" t="e">
        <f>IFERROR(LARGE('貼_小麦(市町村別・e-stat)'!E$9:E$187,'貼_小麦(市町村別・e-stat)'!$A176),NA())</f>
        <v>#N/A</v>
      </c>
      <c r="K497" t="e">
        <f>IFERROR(LARGE('貼_小麦(市町村別・e-stat)'!I$9:I$187,'貼_小麦(市町村別・e-stat)'!$A176),NA())</f>
        <v>#N/A</v>
      </c>
      <c r="L497" t="e">
        <f>IFERROR(LARGE('貼_小麦(市町村別・e-stat)'!F$9:F$187,'貼_小麦(市町村別・e-stat)'!$A176),NA())</f>
        <v>#N/A</v>
      </c>
      <c r="M497" t="e">
        <f>IFERROR(LARGE('貼_小麦(市町村別・公表資料)'!BA$38:BA$216,'貼_小麦(市町村別・公表資料)'!$AG205),NA())</f>
        <v>#N/A</v>
      </c>
      <c r="N497" t="e">
        <f>IFERROR(LARGE('貼_小麦(市町村別・公表資料)'!BG$38:BG$216,'貼_小麦(市町村別・公表資料)'!$AG205),NA())</f>
        <v>#N/A</v>
      </c>
      <c r="O497" t="e">
        <f>IFERROR(LARGE('貼_小麦(市町村別・公表資料)'!BM$38:BM$216,'貼_小麦(市町村別・公表資料)'!$AG205),NA())</f>
        <v>#N/A</v>
      </c>
      <c r="P497" t="e">
        <f>IFERROR(LARGE('貼_小麦(市町村別・公表資料)'!BS$38:BS$216,'貼_小麦(市町村別・公表資料)'!$AG205),NA())</f>
        <v>#N/A</v>
      </c>
      <c r="Q497" t="e">
        <f>IFERROR(LARGE('貼_小麦(市町村別・公表資料)'!BY$38:BY$216,'貼_小麦(市町村別・公表資料)'!$AG205),NA())</f>
        <v>#N/A</v>
      </c>
      <c r="R497" t="e">
        <f>IFERROR(LARGE('貼_小麦(市町村別・公表資料)'!CE$38:CE$216,'貼_小麦(市町村別・公表資料)'!$AG205),NA())</f>
        <v>#N/A</v>
      </c>
      <c r="S497" t="e">
        <f>IFERROR(LARGE('貼_大豆(市町村別・e-stat)'!D$9:D$187,'貼_大豆(市町村別・e-stat)'!$A176),NA())</f>
        <v>#N/A</v>
      </c>
      <c r="T497" t="e">
        <f>IFERROR(LARGE('貼_大豆(市町村別・e-stat)'!H$9:H$187,'貼_大豆(市町村別・e-stat)'!$A176),NA())</f>
        <v>#N/A</v>
      </c>
      <c r="U497" t="e">
        <f>IFERROR(LARGE('貼_大豆(市町村別・e-stat)'!E$9:E$187,'貼_大豆(市町村別・e-stat)'!$A176),NA())</f>
        <v>#N/A</v>
      </c>
      <c r="V497" t="e">
        <f>IFERROR(LARGE('貼_てんさい(市町村別・e-stat)'!E$9:E$187,'貼_大豆(市町村別・e-stat)'!$A176),NA())</f>
        <v>#N/A</v>
      </c>
      <c r="W497" t="e">
        <f>IFERROR(LARGE('貼_てんさい(市町村別・e-stat)'!I$9:I$187,'貼_大豆(市町村別・e-stat)'!$A176),NA())</f>
        <v>#N/A</v>
      </c>
      <c r="X497" t="e">
        <f>IFERROR(LARGE('貼_てんさい(市町村別・e-stat)'!F$9:F$187,'貼_大豆(市町村別・e-stat)'!$A176),NA())</f>
        <v>#N/A</v>
      </c>
      <c r="Y497" t="e">
        <f>IFERROR(LARGE('貼_そば(市町村別・e-stat)'!E$9:E$187,'貼_そば(市町村別・e-stat)'!$A176),NA())</f>
        <v>#N/A</v>
      </c>
      <c r="Z497" t="e">
        <f>IFERROR(LARGE('貼_そば(市町村別・e-stat)'!I$9:I$187,'貼_そば(市町村別・e-stat)'!$A176),NA())</f>
        <v>#N/A</v>
      </c>
      <c r="AA497" t="e">
        <f>IFERROR(LARGE('貼_そば(市町村別・e-stat)'!F$9:F$187,'貼_そば(市町村別・e-stat)'!$A176),NA())</f>
        <v>#N/A</v>
      </c>
      <c r="AB497" t="e">
        <f>IFERROR(LARGE('貼_ばれいしょ(市町村別・公表資料)'!$N$16:$N$194,'貼_ばれいしょ(市町村別・公表資料)'!$L183),NA())</f>
        <v>#N/A</v>
      </c>
      <c r="AC497" t="e">
        <f>IFERROR(LARGE('貼_ばれいしょ(市町村別・公表資料)'!$T$16:$T$194,'貼_ばれいしょ(市町村別・公表資料)'!$L183),NA())</f>
        <v>#N/A</v>
      </c>
      <c r="AD497" t="e">
        <f>IFERROR(LARGE('貼_ばれいしょ(市町村別・公表資料)'!$Z$16:$Z$194,'貼_ばれいしょ(市町村別・公表資料)'!$L183),NA())</f>
        <v>#N/A</v>
      </c>
      <c r="AE497" t="e">
        <f>IFERROR(LARGE('貼_なたね(市町村別・e-stat)'!E$9:E$187,'貼_なたね(市町村別・e-stat)'!$A176),NA())</f>
        <v>#N/A</v>
      </c>
      <c r="AF497" t="e">
        <f>IFERROR(LARGE('貼_なたね(市町村別・e-stat)'!I$9:I$187,'貼_なたね(市町村別・e-stat)'!$A176),NA())</f>
        <v>#N/A</v>
      </c>
      <c r="AG497" t="e">
        <f>IFERROR(LARGE('貼_なたね(市町村別・e-stat)'!F$9:F$187,'貼_なたね(市町村別・e-stat)'!$A176),NA())</f>
        <v>#N/A</v>
      </c>
    </row>
    <row r="498" spans="3:33">
      <c r="C498">
        <v>169</v>
      </c>
      <c r="D498">
        <f>IFERROR(LARGE('貼_耕地面積(市町村別・e-stat)'!E$9:E$187,'貼_耕地面積(市町村別・e-stat)'!$A177),NA())</f>
        <v>200</v>
      </c>
      <c r="E498" t="e">
        <f>IFERROR(LARGE('貼_耕地面積(市町村別・e-stat)'!F$9:F$187,'貼_耕地面積(市町村別・e-stat)'!$A177),NA())</f>
        <v>#N/A</v>
      </c>
      <c r="F498">
        <f>IFERROR(LARGE('貼_耕地面積(市町村別・e-stat)'!H$9:H$187,'貼_耕地面積(市町村別・e-stat)'!$A177),NA())</f>
        <v>155</v>
      </c>
      <c r="G498" t="e">
        <f>IFERROR(LARGE('貼_水稲(市町村別・e-stat)'!E$9:E$187,'貼_水稲(市町村別・e-stat)'!$A177),NA())</f>
        <v>#N/A</v>
      </c>
      <c r="H498" t="e">
        <f>IFERROR(LARGE('貼_水稲(市町村別・e-stat)'!G$9:G$187,'貼_水稲(市町村別・e-stat)'!$A177),NA())</f>
        <v>#N/A</v>
      </c>
      <c r="I498" t="e">
        <f>IFERROR(LARGE('貼_水稲(市町村別・e-stat)'!F$9:F$187,'貼_水稲(市町村別・e-stat)'!$A177),NA())</f>
        <v>#N/A</v>
      </c>
      <c r="J498" t="e">
        <f>IFERROR(LARGE('貼_小麦(市町村別・e-stat)'!E$9:E$187,'貼_小麦(市町村別・e-stat)'!$A177),NA())</f>
        <v>#N/A</v>
      </c>
      <c r="K498" t="e">
        <f>IFERROR(LARGE('貼_小麦(市町村別・e-stat)'!I$9:I$187,'貼_小麦(市町村別・e-stat)'!$A177),NA())</f>
        <v>#N/A</v>
      </c>
      <c r="L498" t="e">
        <f>IFERROR(LARGE('貼_小麦(市町村別・e-stat)'!F$9:F$187,'貼_小麦(市町村別・e-stat)'!$A177),NA())</f>
        <v>#N/A</v>
      </c>
      <c r="M498" t="e">
        <f>IFERROR(LARGE('貼_小麦(市町村別・公表資料)'!BA$38:BA$216,'貼_小麦(市町村別・公表資料)'!$AG206),NA())</f>
        <v>#N/A</v>
      </c>
      <c r="N498" t="e">
        <f>IFERROR(LARGE('貼_小麦(市町村別・公表資料)'!BG$38:BG$216,'貼_小麦(市町村別・公表資料)'!$AG206),NA())</f>
        <v>#N/A</v>
      </c>
      <c r="O498" t="e">
        <f>IFERROR(LARGE('貼_小麦(市町村別・公表資料)'!BM$38:BM$216,'貼_小麦(市町村別・公表資料)'!$AG206),NA())</f>
        <v>#N/A</v>
      </c>
      <c r="P498" t="e">
        <f>IFERROR(LARGE('貼_小麦(市町村別・公表資料)'!BS$38:BS$216,'貼_小麦(市町村別・公表資料)'!$AG206),NA())</f>
        <v>#N/A</v>
      </c>
      <c r="Q498" t="e">
        <f>IFERROR(LARGE('貼_小麦(市町村別・公表資料)'!BY$38:BY$216,'貼_小麦(市町村別・公表資料)'!$AG206),NA())</f>
        <v>#N/A</v>
      </c>
      <c r="R498" t="e">
        <f>IFERROR(LARGE('貼_小麦(市町村別・公表資料)'!CE$38:CE$216,'貼_小麦(市町村別・公表資料)'!$AG206),NA())</f>
        <v>#N/A</v>
      </c>
      <c r="S498" t="e">
        <f>IFERROR(LARGE('貼_大豆(市町村別・e-stat)'!D$9:D$187,'貼_大豆(市町村別・e-stat)'!$A177),NA())</f>
        <v>#N/A</v>
      </c>
      <c r="T498" t="e">
        <f>IFERROR(LARGE('貼_大豆(市町村別・e-stat)'!H$9:H$187,'貼_大豆(市町村別・e-stat)'!$A177),NA())</f>
        <v>#N/A</v>
      </c>
      <c r="U498" t="e">
        <f>IFERROR(LARGE('貼_大豆(市町村別・e-stat)'!E$9:E$187,'貼_大豆(市町村別・e-stat)'!$A177),NA())</f>
        <v>#N/A</v>
      </c>
      <c r="V498" t="e">
        <f>IFERROR(LARGE('貼_てんさい(市町村別・e-stat)'!E$9:E$187,'貼_大豆(市町村別・e-stat)'!$A177),NA())</f>
        <v>#N/A</v>
      </c>
      <c r="W498" t="e">
        <f>IFERROR(LARGE('貼_てんさい(市町村別・e-stat)'!I$9:I$187,'貼_大豆(市町村別・e-stat)'!$A177),NA())</f>
        <v>#N/A</v>
      </c>
      <c r="X498" t="e">
        <f>IFERROR(LARGE('貼_てんさい(市町村別・e-stat)'!F$9:F$187,'貼_大豆(市町村別・e-stat)'!$A177),NA())</f>
        <v>#N/A</v>
      </c>
      <c r="Y498" t="e">
        <f>IFERROR(LARGE('貼_そば(市町村別・e-stat)'!E$9:E$187,'貼_そば(市町村別・e-stat)'!$A177),NA())</f>
        <v>#N/A</v>
      </c>
      <c r="Z498" t="e">
        <f>IFERROR(LARGE('貼_そば(市町村別・e-stat)'!I$9:I$187,'貼_そば(市町村別・e-stat)'!$A177),NA())</f>
        <v>#N/A</v>
      </c>
      <c r="AA498" t="e">
        <f>IFERROR(LARGE('貼_そば(市町村別・e-stat)'!F$9:F$187,'貼_そば(市町村別・e-stat)'!$A177),NA())</f>
        <v>#N/A</v>
      </c>
      <c r="AB498" t="e">
        <f>IFERROR(LARGE('貼_ばれいしょ(市町村別・公表資料)'!$N$16:$N$194,'貼_ばれいしょ(市町村別・公表資料)'!$L184),NA())</f>
        <v>#N/A</v>
      </c>
      <c r="AC498" t="e">
        <f>IFERROR(LARGE('貼_ばれいしょ(市町村別・公表資料)'!$T$16:$T$194,'貼_ばれいしょ(市町村別・公表資料)'!$L184),NA())</f>
        <v>#N/A</v>
      </c>
      <c r="AD498" t="e">
        <f>IFERROR(LARGE('貼_ばれいしょ(市町村別・公表資料)'!$Z$16:$Z$194,'貼_ばれいしょ(市町村別・公表資料)'!$L184),NA())</f>
        <v>#N/A</v>
      </c>
      <c r="AE498" t="e">
        <f>IFERROR(LARGE('貼_なたね(市町村別・e-stat)'!E$9:E$187,'貼_なたね(市町村別・e-stat)'!$A177),NA())</f>
        <v>#N/A</v>
      </c>
      <c r="AF498" t="e">
        <f>IFERROR(LARGE('貼_なたね(市町村別・e-stat)'!I$9:I$187,'貼_なたね(市町村別・e-stat)'!$A177),NA())</f>
        <v>#N/A</v>
      </c>
      <c r="AG498" t="e">
        <f>IFERROR(LARGE('貼_なたね(市町村別・e-stat)'!F$9:F$187,'貼_なたね(市町村別・e-stat)'!$A177),NA())</f>
        <v>#N/A</v>
      </c>
    </row>
    <row r="499" spans="3:33">
      <c r="C499">
        <v>170</v>
      </c>
      <c r="D499">
        <f>IFERROR(LARGE('貼_耕地面積(市町村別・e-stat)'!E$9:E$187,'貼_耕地面積(市町村別・e-stat)'!$A178),NA())</f>
        <v>171</v>
      </c>
      <c r="E499" t="e">
        <f>IFERROR(LARGE('貼_耕地面積(市町村別・e-stat)'!F$9:F$187,'貼_耕地面積(市町村別・e-stat)'!$A178),NA())</f>
        <v>#N/A</v>
      </c>
      <c r="F499">
        <f>IFERROR(LARGE('貼_耕地面積(市町村別・e-stat)'!H$9:H$187,'貼_耕地面積(市町村別・e-stat)'!$A178),NA())</f>
        <v>135</v>
      </c>
      <c r="G499" t="e">
        <f>IFERROR(LARGE('貼_水稲(市町村別・e-stat)'!E$9:E$187,'貼_水稲(市町村別・e-stat)'!$A178),NA())</f>
        <v>#N/A</v>
      </c>
      <c r="H499" t="e">
        <f>IFERROR(LARGE('貼_水稲(市町村別・e-stat)'!G$9:G$187,'貼_水稲(市町村別・e-stat)'!$A178),NA())</f>
        <v>#N/A</v>
      </c>
      <c r="I499" t="e">
        <f>IFERROR(LARGE('貼_水稲(市町村別・e-stat)'!F$9:F$187,'貼_水稲(市町村別・e-stat)'!$A178),NA())</f>
        <v>#N/A</v>
      </c>
      <c r="J499" t="e">
        <f>IFERROR(LARGE('貼_小麦(市町村別・e-stat)'!E$9:E$187,'貼_小麦(市町村別・e-stat)'!$A178),NA())</f>
        <v>#N/A</v>
      </c>
      <c r="K499" t="e">
        <f>IFERROR(LARGE('貼_小麦(市町村別・e-stat)'!I$9:I$187,'貼_小麦(市町村別・e-stat)'!$A178),NA())</f>
        <v>#N/A</v>
      </c>
      <c r="L499" t="e">
        <f>IFERROR(LARGE('貼_小麦(市町村別・e-stat)'!F$9:F$187,'貼_小麦(市町村別・e-stat)'!$A178),NA())</f>
        <v>#N/A</v>
      </c>
      <c r="M499" t="e">
        <f>IFERROR(LARGE('貼_小麦(市町村別・公表資料)'!BA$38:BA$216,'貼_小麦(市町村別・公表資料)'!$AG207),NA())</f>
        <v>#N/A</v>
      </c>
      <c r="N499" t="e">
        <f>IFERROR(LARGE('貼_小麦(市町村別・公表資料)'!BG$38:BG$216,'貼_小麦(市町村別・公表資料)'!$AG207),NA())</f>
        <v>#N/A</v>
      </c>
      <c r="O499" t="e">
        <f>IFERROR(LARGE('貼_小麦(市町村別・公表資料)'!BM$38:BM$216,'貼_小麦(市町村別・公表資料)'!$AG207),NA())</f>
        <v>#N/A</v>
      </c>
      <c r="P499" t="e">
        <f>IFERROR(LARGE('貼_小麦(市町村別・公表資料)'!BS$38:BS$216,'貼_小麦(市町村別・公表資料)'!$AG207),NA())</f>
        <v>#N/A</v>
      </c>
      <c r="Q499" t="e">
        <f>IFERROR(LARGE('貼_小麦(市町村別・公表資料)'!BY$38:BY$216,'貼_小麦(市町村別・公表資料)'!$AG207),NA())</f>
        <v>#N/A</v>
      </c>
      <c r="R499" t="e">
        <f>IFERROR(LARGE('貼_小麦(市町村別・公表資料)'!CE$38:CE$216,'貼_小麦(市町村別・公表資料)'!$AG207),NA())</f>
        <v>#N/A</v>
      </c>
      <c r="S499" t="e">
        <f>IFERROR(LARGE('貼_大豆(市町村別・e-stat)'!D$9:D$187,'貼_大豆(市町村別・e-stat)'!$A178),NA())</f>
        <v>#N/A</v>
      </c>
      <c r="T499" t="e">
        <f>IFERROR(LARGE('貼_大豆(市町村別・e-stat)'!H$9:H$187,'貼_大豆(市町村別・e-stat)'!$A178),NA())</f>
        <v>#N/A</v>
      </c>
      <c r="U499" t="e">
        <f>IFERROR(LARGE('貼_大豆(市町村別・e-stat)'!E$9:E$187,'貼_大豆(市町村別・e-stat)'!$A178),NA())</f>
        <v>#N/A</v>
      </c>
      <c r="V499" t="e">
        <f>IFERROR(LARGE('貼_てんさい(市町村別・e-stat)'!E$9:E$187,'貼_大豆(市町村別・e-stat)'!$A178),NA())</f>
        <v>#N/A</v>
      </c>
      <c r="W499" t="e">
        <f>IFERROR(LARGE('貼_てんさい(市町村別・e-stat)'!I$9:I$187,'貼_大豆(市町村別・e-stat)'!$A178),NA())</f>
        <v>#N/A</v>
      </c>
      <c r="X499" t="e">
        <f>IFERROR(LARGE('貼_てんさい(市町村別・e-stat)'!F$9:F$187,'貼_大豆(市町村別・e-stat)'!$A178),NA())</f>
        <v>#N/A</v>
      </c>
      <c r="Y499" t="e">
        <f>IFERROR(LARGE('貼_そば(市町村別・e-stat)'!E$9:E$187,'貼_そば(市町村別・e-stat)'!$A178),NA())</f>
        <v>#N/A</v>
      </c>
      <c r="Z499" t="e">
        <f>IFERROR(LARGE('貼_そば(市町村別・e-stat)'!I$9:I$187,'貼_そば(市町村別・e-stat)'!$A178),NA())</f>
        <v>#N/A</v>
      </c>
      <c r="AA499" t="e">
        <f>IFERROR(LARGE('貼_そば(市町村別・e-stat)'!F$9:F$187,'貼_そば(市町村別・e-stat)'!$A178),NA())</f>
        <v>#N/A</v>
      </c>
      <c r="AB499" t="e">
        <f>IFERROR(LARGE('貼_ばれいしょ(市町村別・公表資料)'!$N$16:$N$194,'貼_ばれいしょ(市町村別・公表資料)'!$L185),NA())</f>
        <v>#N/A</v>
      </c>
      <c r="AC499" t="e">
        <f>IFERROR(LARGE('貼_ばれいしょ(市町村別・公表資料)'!$T$16:$T$194,'貼_ばれいしょ(市町村別・公表資料)'!$L185),NA())</f>
        <v>#N/A</v>
      </c>
      <c r="AD499" t="e">
        <f>IFERROR(LARGE('貼_ばれいしょ(市町村別・公表資料)'!$Z$16:$Z$194,'貼_ばれいしょ(市町村別・公表資料)'!$L185),NA())</f>
        <v>#N/A</v>
      </c>
      <c r="AE499" t="e">
        <f>IFERROR(LARGE('貼_なたね(市町村別・e-stat)'!E$9:E$187,'貼_なたね(市町村別・e-stat)'!$A178),NA())</f>
        <v>#N/A</v>
      </c>
      <c r="AF499" t="e">
        <f>IFERROR(LARGE('貼_なたね(市町村別・e-stat)'!I$9:I$187,'貼_なたね(市町村別・e-stat)'!$A178),NA())</f>
        <v>#N/A</v>
      </c>
      <c r="AG499" t="e">
        <f>IFERROR(LARGE('貼_なたね(市町村別・e-stat)'!F$9:F$187,'貼_なたね(市町村別・e-stat)'!$A178),NA())</f>
        <v>#N/A</v>
      </c>
    </row>
    <row r="500" spans="3:33">
      <c r="C500">
        <v>171</v>
      </c>
      <c r="D500">
        <f>IFERROR(LARGE('貼_耕地面積(市町村別・e-stat)'!E$9:E$187,'貼_耕地面積(市町村別・e-stat)'!$A179),NA())</f>
        <v>106</v>
      </c>
      <c r="E500" t="e">
        <f>IFERROR(LARGE('貼_耕地面積(市町村別・e-stat)'!F$9:F$187,'貼_耕地面積(市町村別・e-stat)'!$A179),NA())</f>
        <v>#N/A</v>
      </c>
      <c r="F500">
        <f>IFERROR(LARGE('貼_耕地面積(市町村別・e-stat)'!H$9:H$187,'貼_耕地面積(市町村別・e-stat)'!$A179),NA())</f>
        <v>44</v>
      </c>
      <c r="G500" t="e">
        <f>IFERROR(LARGE('貼_水稲(市町村別・e-stat)'!E$9:E$187,'貼_水稲(市町村別・e-stat)'!$A179),NA())</f>
        <v>#N/A</v>
      </c>
      <c r="H500" t="e">
        <f>IFERROR(LARGE('貼_水稲(市町村別・e-stat)'!G$9:G$187,'貼_水稲(市町村別・e-stat)'!$A179),NA())</f>
        <v>#N/A</v>
      </c>
      <c r="I500" t="e">
        <f>IFERROR(LARGE('貼_水稲(市町村別・e-stat)'!F$9:F$187,'貼_水稲(市町村別・e-stat)'!$A179),NA())</f>
        <v>#N/A</v>
      </c>
      <c r="J500" t="e">
        <f>IFERROR(LARGE('貼_小麦(市町村別・e-stat)'!E$9:E$187,'貼_小麦(市町村別・e-stat)'!$A179),NA())</f>
        <v>#N/A</v>
      </c>
      <c r="K500" t="e">
        <f>IFERROR(LARGE('貼_小麦(市町村別・e-stat)'!I$9:I$187,'貼_小麦(市町村別・e-stat)'!$A179),NA())</f>
        <v>#N/A</v>
      </c>
      <c r="L500" t="e">
        <f>IFERROR(LARGE('貼_小麦(市町村別・e-stat)'!F$9:F$187,'貼_小麦(市町村別・e-stat)'!$A179),NA())</f>
        <v>#N/A</v>
      </c>
      <c r="M500" t="e">
        <f>IFERROR(LARGE('貼_小麦(市町村別・公表資料)'!BA$38:BA$216,'貼_小麦(市町村別・公表資料)'!$AG208),NA())</f>
        <v>#N/A</v>
      </c>
      <c r="N500" t="e">
        <f>IFERROR(LARGE('貼_小麦(市町村別・公表資料)'!BG$38:BG$216,'貼_小麦(市町村別・公表資料)'!$AG208),NA())</f>
        <v>#N/A</v>
      </c>
      <c r="O500" t="e">
        <f>IFERROR(LARGE('貼_小麦(市町村別・公表資料)'!BM$38:BM$216,'貼_小麦(市町村別・公表資料)'!$AG208),NA())</f>
        <v>#N/A</v>
      </c>
      <c r="P500" t="e">
        <f>IFERROR(LARGE('貼_小麦(市町村別・公表資料)'!BS$38:BS$216,'貼_小麦(市町村別・公表資料)'!$AG208),NA())</f>
        <v>#N/A</v>
      </c>
      <c r="Q500" t="e">
        <f>IFERROR(LARGE('貼_小麦(市町村別・公表資料)'!BY$38:BY$216,'貼_小麦(市町村別・公表資料)'!$AG208),NA())</f>
        <v>#N/A</v>
      </c>
      <c r="R500" t="e">
        <f>IFERROR(LARGE('貼_小麦(市町村別・公表資料)'!CE$38:CE$216,'貼_小麦(市町村別・公表資料)'!$AG208),NA())</f>
        <v>#N/A</v>
      </c>
      <c r="S500" t="e">
        <f>IFERROR(LARGE('貼_大豆(市町村別・e-stat)'!D$9:D$187,'貼_大豆(市町村別・e-stat)'!$A179),NA())</f>
        <v>#N/A</v>
      </c>
      <c r="T500" t="e">
        <f>IFERROR(LARGE('貼_大豆(市町村別・e-stat)'!H$9:H$187,'貼_大豆(市町村別・e-stat)'!$A179),NA())</f>
        <v>#N/A</v>
      </c>
      <c r="U500" t="e">
        <f>IFERROR(LARGE('貼_大豆(市町村別・e-stat)'!E$9:E$187,'貼_大豆(市町村別・e-stat)'!$A179),NA())</f>
        <v>#N/A</v>
      </c>
      <c r="V500" t="e">
        <f>IFERROR(LARGE('貼_てんさい(市町村別・e-stat)'!E$9:E$187,'貼_大豆(市町村別・e-stat)'!$A179),NA())</f>
        <v>#N/A</v>
      </c>
      <c r="W500" t="e">
        <f>IFERROR(LARGE('貼_てんさい(市町村別・e-stat)'!I$9:I$187,'貼_大豆(市町村別・e-stat)'!$A179),NA())</f>
        <v>#N/A</v>
      </c>
      <c r="X500" t="e">
        <f>IFERROR(LARGE('貼_てんさい(市町村別・e-stat)'!F$9:F$187,'貼_大豆(市町村別・e-stat)'!$A179),NA())</f>
        <v>#N/A</v>
      </c>
      <c r="Y500" t="e">
        <f>IFERROR(LARGE('貼_そば(市町村別・e-stat)'!E$9:E$187,'貼_そば(市町村別・e-stat)'!$A179),NA())</f>
        <v>#N/A</v>
      </c>
      <c r="Z500" t="e">
        <f>IFERROR(LARGE('貼_そば(市町村別・e-stat)'!I$9:I$187,'貼_そば(市町村別・e-stat)'!$A179),NA())</f>
        <v>#N/A</v>
      </c>
      <c r="AA500" t="e">
        <f>IFERROR(LARGE('貼_そば(市町村別・e-stat)'!F$9:F$187,'貼_そば(市町村別・e-stat)'!$A179),NA())</f>
        <v>#N/A</v>
      </c>
      <c r="AB500" t="e">
        <f>IFERROR(LARGE('貼_ばれいしょ(市町村別・公表資料)'!$N$16:$N$194,'貼_ばれいしょ(市町村別・公表資料)'!$L186),NA())</f>
        <v>#N/A</v>
      </c>
      <c r="AC500" t="e">
        <f>IFERROR(LARGE('貼_ばれいしょ(市町村別・公表資料)'!$T$16:$T$194,'貼_ばれいしょ(市町村別・公表資料)'!$L186),NA())</f>
        <v>#N/A</v>
      </c>
      <c r="AD500" t="e">
        <f>IFERROR(LARGE('貼_ばれいしょ(市町村別・公表資料)'!$Z$16:$Z$194,'貼_ばれいしょ(市町村別・公表資料)'!$L186),NA())</f>
        <v>#N/A</v>
      </c>
      <c r="AE500" t="e">
        <f>IFERROR(LARGE('貼_なたね(市町村別・e-stat)'!E$9:E$187,'貼_なたね(市町村別・e-stat)'!$A179),NA())</f>
        <v>#N/A</v>
      </c>
      <c r="AF500" t="e">
        <f>IFERROR(LARGE('貼_なたね(市町村別・e-stat)'!I$9:I$187,'貼_なたね(市町村別・e-stat)'!$A179),NA())</f>
        <v>#N/A</v>
      </c>
      <c r="AG500" t="e">
        <f>IFERROR(LARGE('貼_なたね(市町村別・e-stat)'!F$9:F$187,'貼_なたね(市町村別・e-stat)'!$A179),NA())</f>
        <v>#N/A</v>
      </c>
    </row>
    <row r="501" spans="3:33">
      <c r="C501">
        <v>172</v>
      </c>
      <c r="D501">
        <f>IFERROR(LARGE('貼_耕地面積(市町村別・e-stat)'!E$9:E$187,'貼_耕地面積(市町村別・e-stat)'!$A180),NA())</f>
        <v>77</v>
      </c>
      <c r="E501" t="e">
        <f>IFERROR(LARGE('貼_耕地面積(市町村別・e-stat)'!F$9:F$187,'貼_耕地面積(市町村別・e-stat)'!$A180),NA())</f>
        <v>#N/A</v>
      </c>
      <c r="F501">
        <f>IFERROR(LARGE('貼_耕地面積(市町村別・e-stat)'!H$9:H$187,'貼_耕地面積(市町村別・e-stat)'!$A180),NA())</f>
        <v>32</v>
      </c>
      <c r="G501" t="e">
        <f>IFERROR(LARGE('貼_水稲(市町村別・e-stat)'!E$9:E$187,'貼_水稲(市町村別・e-stat)'!$A180),NA())</f>
        <v>#N/A</v>
      </c>
      <c r="H501" t="e">
        <f>IFERROR(LARGE('貼_水稲(市町村別・e-stat)'!G$9:G$187,'貼_水稲(市町村別・e-stat)'!$A180),NA())</f>
        <v>#N/A</v>
      </c>
      <c r="I501" t="e">
        <f>IFERROR(LARGE('貼_水稲(市町村別・e-stat)'!F$9:F$187,'貼_水稲(市町村別・e-stat)'!$A180),NA())</f>
        <v>#N/A</v>
      </c>
      <c r="J501" t="e">
        <f>IFERROR(LARGE('貼_小麦(市町村別・e-stat)'!E$9:E$187,'貼_小麦(市町村別・e-stat)'!$A180),NA())</f>
        <v>#N/A</v>
      </c>
      <c r="K501" t="e">
        <f>IFERROR(LARGE('貼_小麦(市町村別・e-stat)'!I$9:I$187,'貼_小麦(市町村別・e-stat)'!$A180),NA())</f>
        <v>#N/A</v>
      </c>
      <c r="L501" t="e">
        <f>IFERROR(LARGE('貼_小麦(市町村別・e-stat)'!F$9:F$187,'貼_小麦(市町村別・e-stat)'!$A180),NA())</f>
        <v>#N/A</v>
      </c>
      <c r="M501" t="e">
        <f>IFERROR(LARGE('貼_小麦(市町村別・公表資料)'!BA$38:BA$216,'貼_小麦(市町村別・公表資料)'!$AG209),NA())</f>
        <v>#N/A</v>
      </c>
      <c r="N501" t="e">
        <f>IFERROR(LARGE('貼_小麦(市町村別・公表資料)'!BG$38:BG$216,'貼_小麦(市町村別・公表資料)'!$AG209),NA())</f>
        <v>#N/A</v>
      </c>
      <c r="O501" t="e">
        <f>IFERROR(LARGE('貼_小麦(市町村別・公表資料)'!BM$38:BM$216,'貼_小麦(市町村別・公表資料)'!$AG209),NA())</f>
        <v>#N/A</v>
      </c>
      <c r="P501" t="e">
        <f>IFERROR(LARGE('貼_小麦(市町村別・公表資料)'!BS$38:BS$216,'貼_小麦(市町村別・公表資料)'!$AG209),NA())</f>
        <v>#N/A</v>
      </c>
      <c r="Q501" t="e">
        <f>IFERROR(LARGE('貼_小麦(市町村別・公表資料)'!BY$38:BY$216,'貼_小麦(市町村別・公表資料)'!$AG209),NA())</f>
        <v>#N/A</v>
      </c>
      <c r="R501" t="e">
        <f>IFERROR(LARGE('貼_小麦(市町村別・公表資料)'!CE$38:CE$216,'貼_小麦(市町村別・公表資料)'!$AG209),NA())</f>
        <v>#N/A</v>
      </c>
      <c r="S501" t="e">
        <f>IFERROR(LARGE('貼_大豆(市町村別・e-stat)'!D$9:D$187,'貼_大豆(市町村別・e-stat)'!$A180),NA())</f>
        <v>#N/A</v>
      </c>
      <c r="T501" t="e">
        <f>IFERROR(LARGE('貼_大豆(市町村別・e-stat)'!H$9:H$187,'貼_大豆(市町村別・e-stat)'!$A180),NA())</f>
        <v>#N/A</v>
      </c>
      <c r="U501" t="e">
        <f>IFERROR(LARGE('貼_大豆(市町村別・e-stat)'!E$9:E$187,'貼_大豆(市町村別・e-stat)'!$A180),NA())</f>
        <v>#N/A</v>
      </c>
      <c r="V501" t="e">
        <f>IFERROR(LARGE('貼_てんさい(市町村別・e-stat)'!E$9:E$187,'貼_大豆(市町村別・e-stat)'!$A180),NA())</f>
        <v>#N/A</v>
      </c>
      <c r="W501" t="e">
        <f>IFERROR(LARGE('貼_てんさい(市町村別・e-stat)'!I$9:I$187,'貼_大豆(市町村別・e-stat)'!$A180),NA())</f>
        <v>#N/A</v>
      </c>
      <c r="X501" t="e">
        <f>IFERROR(LARGE('貼_てんさい(市町村別・e-stat)'!F$9:F$187,'貼_大豆(市町村別・e-stat)'!$A180),NA())</f>
        <v>#N/A</v>
      </c>
      <c r="Y501" t="e">
        <f>IFERROR(LARGE('貼_そば(市町村別・e-stat)'!E$9:E$187,'貼_そば(市町村別・e-stat)'!$A180),NA())</f>
        <v>#N/A</v>
      </c>
      <c r="Z501" t="e">
        <f>IFERROR(LARGE('貼_そば(市町村別・e-stat)'!I$9:I$187,'貼_そば(市町村別・e-stat)'!$A180),NA())</f>
        <v>#N/A</v>
      </c>
      <c r="AA501" t="e">
        <f>IFERROR(LARGE('貼_そば(市町村別・e-stat)'!F$9:F$187,'貼_そば(市町村別・e-stat)'!$A180),NA())</f>
        <v>#N/A</v>
      </c>
      <c r="AB501" t="e">
        <f>IFERROR(LARGE('貼_ばれいしょ(市町村別・公表資料)'!$N$16:$N$194,'貼_ばれいしょ(市町村別・公表資料)'!$L187),NA())</f>
        <v>#N/A</v>
      </c>
      <c r="AC501" t="e">
        <f>IFERROR(LARGE('貼_ばれいしょ(市町村別・公表資料)'!$T$16:$T$194,'貼_ばれいしょ(市町村別・公表資料)'!$L187),NA())</f>
        <v>#N/A</v>
      </c>
      <c r="AD501" t="e">
        <f>IFERROR(LARGE('貼_ばれいしょ(市町村別・公表資料)'!$Z$16:$Z$194,'貼_ばれいしょ(市町村別・公表資料)'!$L187),NA())</f>
        <v>#N/A</v>
      </c>
      <c r="AE501" t="e">
        <f>IFERROR(LARGE('貼_なたね(市町村別・e-stat)'!E$9:E$187,'貼_なたね(市町村別・e-stat)'!$A180),NA())</f>
        <v>#N/A</v>
      </c>
      <c r="AF501" t="e">
        <f>IFERROR(LARGE('貼_なたね(市町村別・e-stat)'!I$9:I$187,'貼_なたね(市町村別・e-stat)'!$A180),NA())</f>
        <v>#N/A</v>
      </c>
      <c r="AG501" t="e">
        <f>IFERROR(LARGE('貼_なたね(市町村別・e-stat)'!F$9:F$187,'貼_なたね(市町村別・e-stat)'!$A180),NA())</f>
        <v>#N/A</v>
      </c>
    </row>
    <row r="502" spans="3:33">
      <c r="C502">
        <v>173</v>
      </c>
      <c r="D502">
        <f>IFERROR(LARGE('貼_耕地面積(市町村別・e-stat)'!E$9:E$187,'貼_耕地面積(市町村別・e-stat)'!$A181),NA())</f>
        <v>12</v>
      </c>
      <c r="E502" t="e">
        <f>IFERROR(LARGE('貼_耕地面積(市町村別・e-stat)'!F$9:F$187,'貼_耕地面積(市町村別・e-stat)'!$A181),NA())</f>
        <v>#N/A</v>
      </c>
      <c r="F502">
        <f>IFERROR(LARGE('貼_耕地面積(市町村別・e-stat)'!H$9:H$187,'貼_耕地面積(市町村別・e-stat)'!$A181),NA())</f>
        <v>12</v>
      </c>
      <c r="G502" t="e">
        <f>IFERROR(LARGE('貼_水稲(市町村別・e-stat)'!E$9:E$187,'貼_水稲(市町村別・e-stat)'!$A181),NA())</f>
        <v>#N/A</v>
      </c>
      <c r="H502" t="e">
        <f>IFERROR(LARGE('貼_水稲(市町村別・e-stat)'!G$9:G$187,'貼_水稲(市町村別・e-stat)'!$A181),NA())</f>
        <v>#N/A</v>
      </c>
      <c r="I502" t="e">
        <f>IFERROR(LARGE('貼_水稲(市町村別・e-stat)'!F$9:F$187,'貼_水稲(市町村別・e-stat)'!$A181),NA())</f>
        <v>#N/A</v>
      </c>
      <c r="J502" t="e">
        <f>IFERROR(LARGE('貼_小麦(市町村別・e-stat)'!E$9:E$187,'貼_小麦(市町村別・e-stat)'!$A181),NA())</f>
        <v>#N/A</v>
      </c>
      <c r="K502" t="e">
        <f>IFERROR(LARGE('貼_小麦(市町村別・e-stat)'!I$9:I$187,'貼_小麦(市町村別・e-stat)'!$A181),NA())</f>
        <v>#N/A</v>
      </c>
      <c r="L502" t="e">
        <f>IFERROR(LARGE('貼_小麦(市町村別・e-stat)'!F$9:F$187,'貼_小麦(市町村別・e-stat)'!$A181),NA())</f>
        <v>#N/A</v>
      </c>
      <c r="M502" t="e">
        <f>IFERROR(LARGE('貼_小麦(市町村別・公表資料)'!BA$38:BA$216,'貼_小麦(市町村別・公表資料)'!$AG210),NA())</f>
        <v>#N/A</v>
      </c>
      <c r="N502" t="e">
        <f>IFERROR(LARGE('貼_小麦(市町村別・公表資料)'!BG$38:BG$216,'貼_小麦(市町村別・公表資料)'!$AG210),NA())</f>
        <v>#N/A</v>
      </c>
      <c r="O502" t="e">
        <f>IFERROR(LARGE('貼_小麦(市町村別・公表資料)'!BM$38:BM$216,'貼_小麦(市町村別・公表資料)'!$AG210),NA())</f>
        <v>#N/A</v>
      </c>
      <c r="P502" t="e">
        <f>IFERROR(LARGE('貼_小麦(市町村別・公表資料)'!BS$38:BS$216,'貼_小麦(市町村別・公表資料)'!$AG210),NA())</f>
        <v>#N/A</v>
      </c>
      <c r="Q502" t="e">
        <f>IFERROR(LARGE('貼_小麦(市町村別・公表資料)'!BY$38:BY$216,'貼_小麦(市町村別・公表資料)'!$AG210),NA())</f>
        <v>#N/A</v>
      </c>
      <c r="R502" t="e">
        <f>IFERROR(LARGE('貼_小麦(市町村別・公表資料)'!CE$38:CE$216,'貼_小麦(市町村別・公表資料)'!$AG210),NA())</f>
        <v>#N/A</v>
      </c>
      <c r="S502" t="e">
        <f>IFERROR(LARGE('貼_大豆(市町村別・e-stat)'!D$9:D$187,'貼_大豆(市町村別・e-stat)'!$A181),NA())</f>
        <v>#N/A</v>
      </c>
      <c r="T502" t="e">
        <f>IFERROR(LARGE('貼_大豆(市町村別・e-stat)'!H$9:H$187,'貼_大豆(市町村別・e-stat)'!$A181),NA())</f>
        <v>#N/A</v>
      </c>
      <c r="U502" t="e">
        <f>IFERROR(LARGE('貼_大豆(市町村別・e-stat)'!E$9:E$187,'貼_大豆(市町村別・e-stat)'!$A181),NA())</f>
        <v>#N/A</v>
      </c>
      <c r="V502" t="e">
        <f>IFERROR(LARGE('貼_てんさい(市町村別・e-stat)'!E$9:E$187,'貼_大豆(市町村別・e-stat)'!$A181),NA())</f>
        <v>#N/A</v>
      </c>
      <c r="W502" t="e">
        <f>IFERROR(LARGE('貼_てんさい(市町村別・e-stat)'!I$9:I$187,'貼_大豆(市町村別・e-stat)'!$A181),NA())</f>
        <v>#N/A</v>
      </c>
      <c r="X502" t="e">
        <f>IFERROR(LARGE('貼_てんさい(市町村別・e-stat)'!F$9:F$187,'貼_大豆(市町村別・e-stat)'!$A181),NA())</f>
        <v>#N/A</v>
      </c>
      <c r="Y502" t="e">
        <f>IFERROR(LARGE('貼_そば(市町村別・e-stat)'!E$9:E$187,'貼_そば(市町村別・e-stat)'!$A181),NA())</f>
        <v>#N/A</v>
      </c>
      <c r="Z502" t="e">
        <f>IFERROR(LARGE('貼_そば(市町村別・e-stat)'!I$9:I$187,'貼_そば(市町村別・e-stat)'!$A181),NA())</f>
        <v>#N/A</v>
      </c>
      <c r="AA502" t="e">
        <f>IFERROR(LARGE('貼_そば(市町村別・e-stat)'!F$9:F$187,'貼_そば(市町村別・e-stat)'!$A181),NA())</f>
        <v>#N/A</v>
      </c>
      <c r="AB502" t="e">
        <f>IFERROR(LARGE('貼_ばれいしょ(市町村別・公表資料)'!$N$16:$N$194,'貼_ばれいしょ(市町村別・公表資料)'!$L188),NA())</f>
        <v>#N/A</v>
      </c>
      <c r="AC502" t="e">
        <f>IFERROR(LARGE('貼_ばれいしょ(市町村別・公表資料)'!$T$16:$T$194,'貼_ばれいしょ(市町村別・公表資料)'!$L188),NA())</f>
        <v>#N/A</v>
      </c>
      <c r="AD502" t="e">
        <f>IFERROR(LARGE('貼_ばれいしょ(市町村別・公表資料)'!$Z$16:$Z$194,'貼_ばれいしょ(市町村別・公表資料)'!$L188),NA())</f>
        <v>#N/A</v>
      </c>
      <c r="AE502" t="e">
        <f>IFERROR(LARGE('貼_なたね(市町村別・e-stat)'!E$9:E$187,'貼_なたね(市町村別・e-stat)'!$A181),NA())</f>
        <v>#N/A</v>
      </c>
      <c r="AF502" t="e">
        <f>IFERROR(LARGE('貼_なたね(市町村別・e-stat)'!I$9:I$187,'貼_なたね(市町村別・e-stat)'!$A181),NA())</f>
        <v>#N/A</v>
      </c>
      <c r="AG502" t="e">
        <f>IFERROR(LARGE('貼_なたね(市町村別・e-stat)'!F$9:F$187,'貼_なたね(市町村別・e-stat)'!$A181),NA())</f>
        <v>#N/A</v>
      </c>
    </row>
    <row r="503" spans="3:33">
      <c r="C503">
        <v>174</v>
      </c>
      <c r="D503">
        <f>IFERROR(LARGE('貼_耕地面積(市町村別・e-stat)'!E$9:E$187,'貼_耕地面積(市町村別・e-stat)'!$A182),NA())</f>
        <v>6</v>
      </c>
      <c r="E503" t="e">
        <f>IFERROR(LARGE('貼_耕地面積(市町村別・e-stat)'!F$9:F$187,'貼_耕地面積(市町村別・e-stat)'!$A182),NA())</f>
        <v>#N/A</v>
      </c>
      <c r="F503">
        <f>IFERROR(LARGE('貼_耕地面積(市町村別・e-stat)'!H$9:H$187,'貼_耕地面積(市町村別・e-stat)'!$A182),NA())</f>
        <v>6</v>
      </c>
      <c r="G503" t="e">
        <f>IFERROR(LARGE('貼_水稲(市町村別・e-stat)'!E$9:E$187,'貼_水稲(市町村別・e-stat)'!$A182),NA())</f>
        <v>#N/A</v>
      </c>
      <c r="H503" t="e">
        <f>IFERROR(LARGE('貼_水稲(市町村別・e-stat)'!G$9:G$187,'貼_水稲(市町村別・e-stat)'!$A182),NA())</f>
        <v>#N/A</v>
      </c>
      <c r="I503" t="e">
        <f>IFERROR(LARGE('貼_水稲(市町村別・e-stat)'!F$9:F$187,'貼_水稲(市町村別・e-stat)'!$A182),NA())</f>
        <v>#N/A</v>
      </c>
      <c r="J503" t="e">
        <f>IFERROR(LARGE('貼_小麦(市町村別・e-stat)'!E$9:E$187,'貼_小麦(市町村別・e-stat)'!$A182),NA())</f>
        <v>#N/A</v>
      </c>
      <c r="K503" t="e">
        <f>IFERROR(LARGE('貼_小麦(市町村別・e-stat)'!I$9:I$187,'貼_小麦(市町村別・e-stat)'!$A182),NA())</f>
        <v>#N/A</v>
      </c>
      <c r="L503" t="e">
        <f>IFERROR(LARGE('貼_小麦(市町村別・e-stat)'!F$9:F$187,'貼_小麦(市町村別・e-stat)'!$A182),NA())</f>
        <v>#N/A</v>
      </c>
      <c r="M503" t="e">
        <f>IFERROR(LARGE('貼_小麦(市町村別・公表資料)'!BA$38:BA$216,'貼_小麦(市町村別・公表資料)'!$AG211),NA())</f>
        <v>#N/A</v>
      </c>
      <c r="N503" t="e">
        <f>IFERROR(LARGE('貼_小麦(市町村別・公表資料)'!BG$38:BG$216,'貼_小麦(市町村別・公表資料)'!$AG211),NA())</f>
        <v>#N/A</v>
      </c>
      <c r="O503" t="e">
        <f>IFERROR(LARGE('貼_小麦(市町村別・公表資料)'!BM$38:BM$216,'貼_小麦(市町村別・公表資料)'!$AG211),NA())</f>
        <v>#N/A</v>
      </c>
      <c r="P503" t="e">
        <f>IFERROR(LARGE('貼_小麦(市町村別・公表資料)'!BS$38:BS$216,'貼_小麦(市町村別・公表資料)'!$AG211),NA())</f>
        <v>#N/A</v>
      </c>
      <c r="Q503" t="e">
        <f>IFERROR(LARGE('貼_小麦(市町村別・公表資料)'!BY$38:BY$216,'貼_小麦(市町村別・公表資料)'!$AG211),NA())</f>
        <v>#N/A</v>
      </c>
      <c r="R503" t="e">
        <f>IFERROR(LARGE('貼_小麦(市町村別・公表資料)'!CE$38:CE$216,'貼_小麦(市町村別・公表資料)'!$AG211),NA())</f>
        <v>#N/A</v>
      </c>
      <c r="S503" t="e">
        <f>IFERROR(LARGE('貼_大豆(市町村別・e-stat)'!D$9:D$187,'貼_大豆(市町村別・e-stat)'!$A182),NA())</f>
        <v>#N/A</v>
      </c>
      <c r="T503" t="e">
        <f>IFERROR(LARGE('貼_大豆(市町村別・e-stat)'!H$9:H$187,'貼_大豆(市町村別・e-stat)'!$A182),NA())</f>
        <v>#N/A</v>
      </c>
      <c r="U503" t="e">
        <f>IFERROR(LARGE('貼_大豆(市町村別・e-stat)'!E$9:E$187,'貼_大豆(市町村別・e-stat)'!$A182),NA())</f>
        <v>#N/A</v>
      </c>
      <c r="V503" t="e">
        <f>IFERROR(LARGE('貼_てんさい(市町村別・e-stat)'!E$9:E$187,'貼_大豆(市町村別・e-stat)'!$A182),NA())</f>
        <v>#N/A</v>
      </c>
      <c r="W503" t="e">
        <f>IFERROR(LARGE('貼_てんさい(市町村別・e-stat)'!I$9:I$187,'貼_大豆(市町村別・e-stat)'!$A182),NA())</f>
        <v>#N/A</v>
      </c>
      <c r="X503" t="e">
        <f>IFERROR(LARGE('貼_てんさい(市町村別・e-stat)'!F$9:F$187,'貼_大豆(市町村別・e-stat)'!$A182),NA())</f>
        <v>#N/A</v>
      </c>
      <c r="Y503" t="e">
        <f>IFERROR(LARGE('貼_そば(市町村別・e-stat)'!E$9:E$187,'貼_そば(市町村別・e-stat)'!$A182),NA())</f>
        <v>#N/A</v>
      </c>
      <c r="Z503" t="e">
        <f>IFERROR(LARGE('貼_そば(市町村別・e-stat)'!I$9:I$187,'貼_そば(市町村別・e-stat)'!$A182),NA())</f>
        <v>#N/A</v>
      </c>
      <c r="AA503" t="e">
        <f>IFERROR(LARGE('貼_そば(市町村別・e-stat)'!F$9:F$187,'貼_そば(市町村別・e-stat)'!$A182),NA())</f>
        <v>#N/A</v>
      </c>
      <c r="AB503" t="e">
        <f>IFERROR(LARGE('貼_ばれいしょ(市町村別・公表資料)'!$N$16:$N$194,'貼_ばれいしょ(市町村別・公表資料)'!$L189),NA())</f>
        <v>#N/A</v>
      </c>
      <c r="AC503" t="e">
        <f>IFERROR(LARGE('貼_ばれいしょ(市町村別・公表資料)'!$T$16:$T$194,'貼_ばれいしょ(市町村別・公表資料)'!$L189),NA())</f>
        <v>#N/A</v>
      </c>
      <c r="AD503" t="e">
        <f>IFERROR(LARGE('貼_ばれいしょ(市町村別・公表資料)'!$Z$16:$Z$194,'貼_ばれいしょ(市町村別・公表資料)'!$L189),NA())</f>
        <v>#N/A</v>
      </c>
      <c r="AE503" t="e">
        <f>IFERROR(LARGE('貼_なたね(市町村別・e-stat)'!E$9:E$187,'貼_なたね(市町村別・e-stat)'!$A182),NA())</f>
        <v>#N/A</v>
      </c>
      <c r="AF503" t="e">
        <f>IFERROR(LARGE('貼_なたね(市町村別・e-stat)'!I$9:I$187,'貼_なたね(市町村別・e-stat)'!$A182),NA())</f>
        <v>#N/A</v>
      </c>
      <c r="AG503" t="e">
        <f>IFERROR(LARGE('貼_なたね(市町村別・e-stat)'!F$9:F$187,'貼_なたね(市町村別・e-stat)'!$A182),NA())</f>
        <v>#N/A</v>
      </c>
    </row>
    <row r="504" spans="3:33">
      <c r="C504">
        <v>175</v>
      </c>
      <c r="D504">
        <f>IFERROR(LARGE('貼_耕地面積(市町村別・e-stat)'!E$9:E$187,'貼_耕地面積(市町村別・e-stat)'!$A183),NA())</f>
        <v>3</v>
      </c>
      <c r="E504" t="e">
        <f>IFERROR(LARGE('貼_耕地面積(市町村別・e-stat)'!F$9:F$187,'貼_耕地面積(市町村別・e-stat)'!$A183),NA())</f>
        <v>#N/A</v>
      </c>
      <c r="F504">
        <f>IFERROR(LARGE('貼_耕地面積(市町村別・e-stat)'!H$9:H$187,'貼_耕地面積(市町村別・e-stat)'!$A183),NA())</f>
        <v>3</v>
      </c>
      <c r="G504" t="e">
        <f>IFERROR(LARGE('貼_水稲(市町村別・e-stat)'!E$9:E$187,'貼_水稲(市町村別・e-stat)'!$A183),NA())</f>
        <v>#N/A</v>
      </c>
      <c r="H504" t="e">
        <f>IFERROR(LARGE('貼_水稲(市町村別・e-stat)'!G$9:G$187,'貼_水稲(市町村別・e-stat)'!$A183),NA())</f>
        <v>#N/A</v>
      </c>
      <c r="I504" t="e">
        <f>IFERROR(LARGE('貼_水稲(市町村別・e-stat)'!F$9:F$187,'貼_水稲(市町村別・e-stat)'!$A183),NA())</f>
        <v>#N/A</v>
      </c>
      <c r="J504" t="e">
        <f>IFERROR(LARGE('貼_小麦(市町村別・e-stat)'!E$9:E$187,'貼_小麦(市町村別・e-stat)'!$A183),NA())</f>
        <v>#N/A</v>
      </c>
      <c r="K504" t="e">
        <f>IFERROR(LARGE('貼_小麦(市町村別・e-stat)'!I$9:I$187,'貼_小麦(市町村別・e-stat)'!$A183),NA())</f>
        <v>#N/A</v>
      </c>
      <c r="L504" t="e">
        <f>IFERROR(LARGE('貼_小麦(市町村別・e-stat)'!F$9:F$187,'貼_小麦(市町村別・e-stat)'!$A183),NA())</f>
        <v>#N/A</v>
      </c>
      <c r="M504" t="e">
        <f>IFERROR(LARGE('貼_小麦(市町村別・公表資料)'!BA$38:BA$216,'貼_小麦(市町村別・公表資料)'!$AG212),NA())</f>
        <v>#N/A</v>
      </c>
      <c r="N504" t="e">
        <f>IFERROR(LARGE('貼_小麦(市町村別・公表資料)'!BG$38:BG$216,'貼_小麦(市町村別・公表資料)'!$AG212),NA())</f>
        <v>#N/A</v>
      </c>
      <c r="O504" t="e">
        <f>IFERROR(LARGE('貼_小麦(市町村別・公表資料)'!BM$38:BM$216,'貼_小麦(市町村別・公表資料)'!$AG212),NA())</f>
        <v>#N/A</v>
      </c>
      <c r="P504" t="e">
        <f>IFERROR(LARGE('貼_小麦(市町村別・公表資料)'!BS$38:BS$216,'貼_小麦(市町村別・公表資料)'!$AG212),NA())</f>
        <v>#N/A</v>
      </c>
      <c r="Q504" t="e">
        <f>IFERROR(LARGE('貼_小麦(市町村別・公表資料)'!BY$38:BY$216,'貼_小麦(市町村別・公表資料)'!$AG212),NA())</f>
        <v>#N/A</v>
      </c>
      <c r="R504" t="e">
        <f>IFERROR(LARGE('貼_小麦(市町村別・公表資料)'!CE$38:CE$216,'貼_小麦(市町村別・公表資料)'!$AG212),NA())</f>
        <v>#N/A</v>
      </c>
      <c r="S504" t="e">
        <f>IFERROR(LARGE('貼_大豆(市町村別・e-stat)'!D$9:D$187,'貼_大豆(市町村別・e-stat)'!$A183),NA())</f>
        <v>#N/A</v>
      </c>
      <c r="T504" t="e">
        <f>IFERROR(LARGE('貼_大豆(市町村別・e-stat)'!H$9:H$187,'貼_大豆(市町村別・e-stat)'!$A183),NA())</f>
        <v>#N/A</v>
      </c>
      <c r="U504" t="e">
        <f>IFERROR(LARGE('貼_大豆(市町村別・e-stat)'!E$9:E$187,'貼_大豆(市町村別・e-stat)'!$A183),NA())</f>
        <v>#N/A</v>
      </c>
      <c r="V504" t="e">
        <f>IFERROR(LARGE('貼_てんさい(市町村別・e-stat)'!E$9:E$187,'貼_大豆(市町村別・e-stat)'!$A183),NA())</f>
        <v>#N/A</v>
      </c>
      <c r="W504" t="e">
        <f>IFERROR(LARGE('貼_てんさい(市町村別・e-stat)'!I$9:I$187,'貼_大豆(市町村別・e-stat)'!$A183),NA())</f>
        <v>#N/A</v>
      </c>
      <c r="X504" t="e">
        <f>IFERROR(LARGE('貼_てんさい(市町村別・e-stat)'!F$9:F$187,'貼_大豆(市町村別・e-stat)'!$A183),NA())</f>
        <v>#N/A</v>
      </c>
      <c r="Y504" t="e">
        <f>IFERROR(LARGE('貼_そば(市町村別・e-stat)'!E$9:E$187,'貼_そば(市町村別・e-stat)'!$A183),NA())</f>
        <v>#N/A</v>
      </c>
      <c r="Z504" t="e">
        <f>IFERROR(LARGE('貼_そば(市町村別・e-stat)'!I$9:I$187,'貼_そば(市町村別・e-stat)'!$A183),NA())</f>
        <v>#N/A</v>
      </c>
      <c r="AA504" t="e">
        <f>IFERROR(LARGE('貼_そば(市町村別・e-stat)'!F$9:F$187,'貼_そば(市町村別・e-stat)'!$A183),NA())</f>
        <v>#N/A</v>
      </c>
      <c r="AB504" t="e">
        <f>IFERROR(LARGE('貼_ばれいしょ(市町村別・公表資料)'!$N$16:$N$194,'貼_ばれいしょ(市町村別・公表資料)'!$L190),NA())</f>
        <v>#N/A</v>
      </c>
      <c r="AC504" t="e">
        <f>IFERROR(LARGE('貼_ばれいしょ(市町村別・公表資料)'!$T$16:$T$194,'貼_ばれいしょ(市町村別・公表資料)'!$L190),NA())</f>
        <v>#N/A</v>
      </c>
      <c r="AD504" t="e">
        <f>IFERROR(LARGE('貼_ばれいしょ(市町村別・公表資料)'!$Z$16:$Z$194,'貼_ばれいしょ(市町村別・公表資料)'!$L190),NA())</f>
        <v>#N/A</v>
      </c>
      <c r="AE504" t="e">
        <f>IFERROR(LARGE('貼_なたね(市町村別・e-stat)'!E$9:E$187,'貼_なたね(市町村別・e-stat)'!$A183),NA())</f>
        <v>#N/A</v>
      </c>
      <c r="AF504" t="e">
        <f>IFERROR(LARGE('貼_なたね(市町村別・e-stat)'!I$9:I$187,'貼_なたね(市町村別・e-stat)'!$A183),NA())</f>
        <v>#N/A</v>
      </c>
      <c r="AG504" t="e">
        <f>IFERROR(LARGE('貼_なたね(市町村別・e-stat)'!F$9:F$187,'貼_なたね(市町村別・e-stat)'!$A183),NA())</f>
        <v>#N/A</v>
      </c>
    </row>
    <row r="505" spans="3:33">
      <c r="C505">
        <v>176</v>
      </c>
      <c r="D505">
        <f>IFERROR(LARGE('貼_耕地面積(市町村別・e-stat)'!E$9:E$187,'貼_耕地面積(市町村別・e-stat)'!$A184),NA())</f>
        <v>3</v>
      </c>
      <c r="E505" t="e">
        <f>IFERROR(LARGE('貼_耕地面積(市町村別・e-stat)'!F$9:F$187,'貼_耕地面積(市町村別・e-stat)'!$A184),NA())</f>
        <v>#N/A</v>
      </c>
      <c r="F505">
        <f>IFERROR(LARGE('貼_耕地面積(市町村別・e-stat)'!H$9:H$187,'貼_耕地面積(市町村別・e-stat)'!$A184),NA())</f>
        <v>3</v>
      </c>
      <c r="G505" t="e">
        <f>IFERROR(LARGE('貼_水稲(市町村別・e-stat)'!E$9:E$187,'貼_水稲(市町村別・e-stat)'!$A184),NA())</f>
        <v>#N/A</v>
      </c>
      <c r="H505" t="e">
        <f>IFERROR(LARGE('貼_水稲(市町村別・e-stat)'!G$9:G$187,'貼_水稲(市町村別・e-stat)'!$A184),NA())</f>
        <v>#N/A</v>
      </c>
      <c r="I505" t="e">
        <f>IFERROR(LARGE('貼_水稲(市町村別・e-stat)'!F$9:F$187,'貼_水稲(市町村別・e-stat)'!$A184),NA())</f>
        <v>#N/A</v>
      </c>
      <c r="J505" t="e">
        <f>IFERROR(LARGE('貼_小麦(市町村別・e-stat)'!E$9:E$187,'貼_小麦(市町村別・e-stat)'!$A184),NA())</f>
        <v>#N/A</v>
      </c>
      <c r="K505" t="e">
        <f>IFERROR(LARGE('貼_小麦(市町村別・e-stat)'!I$9:I$187,'貼_小麦(市町村別・e-stat)'!$A184),NA())</f>
        <v>#N/A</v>
      </c>
      <c r="L505" t="e">
        <f>IFERROR(LARGE('貼_小麦(市町村別・e-stat)'!F$9:F$187,'貼_小麦(市町村別・e-stat)'!$A184),NA())</f>
        <v>#N/A</v>
      </c>
      <c r="M505" t="e">
        <f>IFERROR(LARGE('貼_小麦(市町村別・公表資料)'!BA$38:BA$216,'貼_小麦(市町村別・公表資料)'!$AG213),NA())</f>
        <v>#N/A</v>
      </c>
      <c r="N505" t="e">
        <f>IFERROR(LARGE('貼_小麦(市町村別・公表資料)'!BG$38:BG$216,'貼_小麦(市町村別・公表資料)'!$AG213),NA())</f>
        <v>#N/A</v>
      </c>
      <c r="O505" t="e">
        <f>IFERROR(LARGE('貼_小麦(市町村別・公表資料)'!BM$38:BM$216,'貼_小麦(市町村別・公表資料)'!$AG213),NA())</f>
        <v>#N/A</v>
      </c>
      <c r="P505" t="e">
        <f>IFERROR(LARGE('貼_小麦(市町村別・公表資料)'!BS$38:BS$216,'貼_小麦(市町村別・公表資料)'!$AG213),NA())</f>
        <v>#N/A</v>
      </c>
      <c r="Q505" t="e">
        <f>IFERROR(LARGE('貼_小麦(市町村別・公表資料)'!BY$38:BY$216,'貼_小麦(市町村別・公表資料)'!$AG213),NA())</f>
        <v>#N/A</v>
      </c>
      <c r="R505" t="e">
        <f>IFERROR(LARGE('貼_小麦(市町村別・公表資料)'!CE$38:CE$216,'貼_小麦(市町村別・公表資料)'!$AG213),NA())</f>
        <v>#N/A</v>
      </c>
      <c r="S505" t="e">
        <f>IFERROR(LARGE('貼_大豆(市町村別・e-stat)'!D$9:D$187,'貼_大豆(市町村別・e-stat)'!$A184),NA())</f>
        <v>#N/A</v>
      </c>
      <c r="T505" t="e">
        <f>IFERROR(LARGE('貼_大豆(市町村別・e-stat)'!H$9:H$187,'貼_大豆(市町村別・e-stat)'!$A184),NA())</f>
        <v>#N/A</v>
      </c>
      <c r="U505" t="e">
        <f>IFERROR(LARGE('貼_大豆(市町村別・e-stat)'!E$9:E$187,'貼_大豆(市町村別・e-stat)'!$A184),NA())</f>
        <v>#N/A</v>
      </c>
      <c r="V505" t="e">
        <f>IFERROR(LARGE('貼_てんさい(市町村別・e-stat)'!E$9:E$187,'貼_大豆(市町村別・e-stat)'!$A184),NA())</f>
        <v>#N/A</v>
      </c>
      <c r="W505" t="e">
        <f>IFERROR(LARGE('貼_てんさい(市町村別・e-stat)'!I$9:I$187,'貼_大豆(市町村別・e-stat)'!$A184),NA())</f>
        <v>#N/A</v>
      </c>
      <c r="X505" t="e">
        <f>IFERROR(LARGE('貼_てんさい(市町村別・e-stat)'!F$9:F$187,'貼_大豆(市町村別・e-stat)'!$A184),NA())</f>
        <v>#N/A</v>
      </c>
      <c r="Y505" t="e">
        <f>IFERROR(LARGE('貼_そば(市町村別・e-stat)'!E$9:E$187,'貼_そば(市町村別・e-stat)'!$A184),NA())</f>
        <v>#N/A</v>
      </c>
      <c r="Z505" t="e">
        <f>IFERROR(LARGE('貼_そば(市町村別・e-stat)'!I$9:I$187,'貼_そば(市町村別・e-stat)'!$A184),NA())</f>
        <v>#N/A</v>
      </c>
      <c r="AA505" t="e">
        <f>IFERROR(LARGE('貼_そば(市町村別・e-stat)'!F$9:F$187,'貼_そば(市町村別・e-stat)'!$A184),NA())</f>
        <v>#N/A</v>
      </c>
      <c r="AB505" t="e">
        <f>IFERROR(LARGE('貼_ばれいしょ(市町村別・公表資料)'!$N$16:$N$194,'貼_ばれいしょ(市町村別・公表資料)'!$L191),NA())</f>
        <v>#N/A</v>
      </c>
      <c r="AC505" t="e">
        <f>IFERROR(LARGE('貼_ばれいしょ(市町村別・公表資料)'!$T$16:$T$194,'貼_ばれいしょ(市町村別・公表資料)'!$L191),NA())</f>
        <v>#N/A</v>
      </c>
      <c r="AD505" t="e">
        <f>IFERROR(LARGE('貼_ばれいしょ(市町村別・公表資料)'!$Z$16:$Z$194,'貼_ばれいしょ(市町村別・公表資料)'!$L191),NA())</f>
        <v>#N/A</v>
      </c>
      <c r="AE505" t="e">
        <f>IFERROR(LARGE('貼_なたね(市町村別・e-stat)'!E$9:E$187,'貼_なたね(市町村別・e-stat)'!$A184),NA())</f>
        <v>#N/A</v>
      </c>
      <c r="AF505" t="e">
        <f>IFERROR(LARGE('貼_なたね(市町村別・e-stat)'!I$9:I$187,'貼_なたね(市町村別・e-stat)'!$A184),NA())</f>
        <v>#N/A</v>
      </c>
      <c r="AG505" t="e">
        <f>IFERROR(LARGE('貼_なたね(市町村別・e-stat)'!F$9:F$187,'貼_なたね(市町村別・e-stat)'!$A184),NA())</f>
        <v>#N/A</v>
      </c>
    </row>
    <row r="506" spans="3:33">
      <c r="C506">
        <v>177</v>
      </c>
      <c r="D506">
        <f>IFERROR(LARGE('貼_耕地面積(市町村別・e-stat)'!E$9:E$187,'貼_耕地面積(市町村別・e-stat)'!$A185),NA())</f>
        <v>2</v>
      </c>
      <c r="E506" t="e">
        <f>IFERROR(LARGE('貼_耕地面積(市町村別・e-stat)'!F$9:F$187,'貼_耕地面積(市町村別・e-stat)'!$A185),NA())</f>
        <v>#N/A</v>
      </c>
      <c r="F506">
        <f>IFERROR(LARGE('貼_耕地面積(市町村別・e-stat)'!H$9:H$187,'貼_耕地面積(市町村別・e-stat)'!$A185),NA())</f>
        <v>2</v>
      </c>
      <c r="G506" t="e">
        <f>IFERROR(LARGE('貼_水稲(市町村別・e-stat)'!E$9:E$187,'貼_水稲(市町村別・e-stat)'!$A185),NA())</f>
        <v>#N/A</v>
      </c>
      <c r="H506" t="e">
        <f>IFERROR(LARGE('貼_水稲(市町村別・e-stat)'!G$9:G$187,'貼_水稲(市町村別・e-stat)'!$A185),NA())</f>
        <v>#N/A</v>
      </c>
      <c r="I506" t="e">
        <f>IFERROR(LARGE('貼_水稲(市町村別・e-stat)'!F$9:F$187,'貼_水稲(市町村別・e-stat)'!$A185),NA())</f>
        <v>#N/A</v>
      </c>
      <c r="J506" t="e">
        <f>IFERROR(LARGE('貼_小麦(市町村別・e-stat)'!E$9:E$187,'貼_小麦(市町村別・e-stat)'!$A185),NA())</f>
        <v>#N/A</v>
      </c>
      <c r="K506" t="e">
        <f>IFERROR(LARGE('貼_小麦(市町村別・e-stat)'!I$9:I$187,'貼_小麦(市町村別・e-stat)'!$A185),NA())</f>
        <v>#N/A</v>
      </c>
      <c r="L506" t="e">
        <f>IFERROR(LARGE('貼_小麦(市町村別・e-stat)'!F$9:F$187,'貼_小麦(市町村別・e-stat)'!$A185),NA())</f>
        <v>#N/A</v>
      </c>
      <c r="M506" t="e">
        <f>IFERROR(LARGE('貼_小麦(市町村別・公表資料)'!BA$38:BA$216,'貼_小麦(市町村別・公表資料)'!$AG214),NA())</f>
        <v>#N/A</v>
      </c>
      <c r="N506" t="e">
        <f>IFERROR(LARGE('貼_小麦(市町村別・公表資料)'!BG$38:BG$216,'貼_小麦(市町村別・公表資料)'!$AG214),NA())</f>
        <v>#N/A</v>
      </c>
      <c r="O506" t="e">
        <f>IFERROR(LARGE('貼_小麦(市町村別・公表資料)'!BM$38:BM$216,'貼_小麦(市町村別・公表資料)'!$AG214),NA())</f>
        <v>#N/A</v>
      </c>
      <c r="P506" t="e">
        <f>IFERROR(LARGE('貼_小麦(市町村別・公表資料)'!BS$38:BS$216,'貼_小麦(市町村別・公表資料)'!$AG214),NA())</f>
        <v>#N/A</v>
      </c>
      <c r="Q506" t="e">
        <f>IFERROR(LARGE('貼_小麦(市町村別・公表資料)'!BY$38:BY$216,'貼_小麦(市町村別・公表資料)'!$AG214),NA())</f>
        <v>#N/A</v>
      </c>
      <c r="R506" t="e">
        <f>IFERROR(LARGE('貼_小麦(市町村別・公表資料)'!CE$38:CE$216,'貼_小麦(市町村別・公表資料)'!$AG214),NA())</f>
        <v>#N/A</v>
      </c>
      <c r="S506" t="e">
        <f>IFERROR(LARGE('貼_大豆(市町村別・e-stat)'!D$9:D$187,'貼_大豆(市町村別・e-stat)'!$A185),NA())</f>
        <v>#N/A</v>
      </c>
      <c r="T506" t="e">
        <f>IFERROR(LARGE('貼_大豆(市町村別・e-stat)'!H$9:H$187,'貼_大豆(市町村別・e-stat)'!$A185),NA())</f>
        <v>#N/A</v>
      </c>
      <c r="U506" t="e">
        <f>IFERROR(LARGE('貼_大豆(市町村別・e-stat)'!E$9:E$187,'貼_大豆(市町村別・e-stat)'!$A185),NA())</f>
        <v>#N/A</v>
      </c>
      <c r="V506" t="e">
        <f>IFERROR(LARGE('貼_てんさい(市町村別・e-stat)'!E$9:E$187,'貼_大豆(市町村別・e-stat)'!$A185),NA())</f>
        <v>#N/A</v>
      </c>
      <c r="W506" t="e">
        <f>IFERROR(LARGE('貼_てんさい(市町村別・e-stat)'!I$9:I$187,'貼_大豆(市町村別・e-stat)'!$A185),NA())</f>
        <v>#N/A</v>
      </c>
      <c r="X506" t="e">
        <f>IFERROR(LARGE('貼_てんさい(市町村別・e-stat)'!F$9:F$187,'貼_大豆(市町村別・e-stat)'!$A185),NA())</f>
        <v>#N/A</v>
      </c>
      <c r="Y506" t="e">
        <f>IFERROR(LARGE('貼_そば(市町村別・e-stat)'!E$9:E$187,'貼_そば(市町村別・e-stat)'!$A185),NA())</f>
        <v>#N/A</v>
      </c>
      <c r="Z506" t="e">
        <f>IFERROR(LARGE('貼_そば(市町村別・e-stat)'!I$9:I$187,'貼_そば(市町村別・e-stat)'!$A185),NA())</f>
        <v>#N/A</v>
      </c>
      <c r="AA506" t="e">
        <f>IFERROR(LARGE('貼_そば(市町村別・e-stat)'!F$9:F$187,'貼_そば(市町村別・e-stat)'!$A185),NA())</f>
        <v>#N/A</v>
      </c>
      <c r="AB506" t="e">
        <f>IFERROR(LARGE('貼_ばれいしょ(市町村別・公表資料)'!$N$16:$N$194,'貼_ばれいしょ(市町村別・公表資料)'!$L192),NA())</f>
        <v>#N/A</v>
      </c>
      <c r="AC506" t="e">
        <f>IFERROR(LARGE('貼_ばれいしょ(市町村別・公表資料)'!$T$16:$T$194,'貼_ばれいしょ(市町村別・公表資料)'!$L192),NA())</f>
        <v>#N/A</v>
      </c>
      <c r="AD506" t="e">
        <f>IFERROR(LARGE('貼_ばれいしょ(市町村別・公表資料)'!$Z$16:$Z$194,'貼_ばれいしょ(市町村別・公表資料)'!$L192),NA())</f>
        <v>#N/A</v>
      </c>
      <c r="AE506" t="e">
        <f>IFERROR(LARGE('貼_なたね(市町村別・e-stat)'!E$9:E$187,'貼_なたね(市町村別・e-stat)'!$A185),NA())</f>
        <v>#N/A</v>
      </c>
      <c r="AF506" t="e">
        <f>IFERROR(LARGE('貼_なたね(市町村別・e-stat)'!I$9:I$187,'貼_なたね(市町村別・e-stat)'!$A185),NA())</f>
        <v>#N/A</v>
      </c>
      <c r="AG506" t="e">
        <f>IFERROR(LARGE('貼_なたね(市町村別・e-stat)'!F$9:F$187,'貼_なたね(市町村別・e-stat)'!$A185),NA())</f>
        <v>#N/A</v>
      </c>
    </row>
    <row r="507" spans="3:33">
      <c r="C507">
        <v>178</v>
      </c>
      <c r="D507">
        <f>IFERROR(LARGE('貼_耕地面積(市町村別・e-stat)'!E$9:E$187,'貼_耕地面積(市町村別・e-stat)'!$A186),NA())</f>
        <v>1</v>
      </c>
      <c r="E507" t="e">
        <f>IFERROR(LARGE('貼_耕地面積(市町村別・e-stat)'!F$9:F$187,'貼_耕地面積(市町村別・e-stat)'!$A186),NA())</f>
        <v>#N/A</v>
      </c>
      <c r="F507">
        <f>IFERROR(LARGE('貼_耕地面積(市町村別・e-stat)'!H$9:H$187,'貼_耕地面積(市町村別・e-stat)'!$A186),NA())</f>
        <v>1</v>
      </c>
      <c r="G507" t="e">
        <f>IFERROR(LARGE('貼_水稲(市町村別・e-stat)'!E$9:E$187,'貼_水稲(市町村別・e-stat)'!$A186),NA())</f>
        <v>#N/A</v>
      </c>
      <c r="H507" t="e">
        <f>IFERROR(LARGE('貼_水稲(市町村別・e-stat)'!G$9:G$187,'貼_水稲(市町村別・e-stat)'!$A186),NA())</f>
        <v>#N/A</v>
      </c>
      <c r="I507" t="e">
        <f>IFERROR(LARGE('貼_水稲(市町村別・e-stat)'!F$9:F$187,'貼_水稲(市町村別・e-stat)'!$A186),NA())</f>
        <v>#N/A</v>
      </c>
      <c r="J507" t="e">
        <f>IFERROR(LARGE('貼_小麦(市町村別・e-stat)'!E$9:E$187,'貼_小麦(市町村別・e-stat)'!$A186),NA())</f>
        <v>#N/A</v>
      </c>
      <c r="K507" t="e">
        <f>IFERROR(LARGE('貼_小麦(市町村別・e-stat)'!I$9:I$187,'貼_小麦(市町村別・e-stat)'!$A186),NA())</f>
        <v>#N/A</v>
      </c>
      <c r="L507" t="e">
        <f>IFERROR(LARGE('貼_小麦(市町村別・e-stat)'!F$9:F$187,'貼_小麦(市町村別・e-stat)'!$A186),NA())</f>
        <v>#N/A</v>
      </c>
      <c r="M507" t="e">
        <f>IFERROR(LARGE('貼_小麦(市町村別・公表資料)'!BA$38:BA$216,'貼_小麦(市町村別・公表資料)'!$AG215),NA())</f>
        <v>#N/A</v>
      </c>
      <c r="N507" t="e">
        <f>IFERROR(LARGE('貼_小麦(市町村別・公表資料)'!BG$38:BG$216,'貼_小麦(市町村別・公表資料)'!$AG215),NA())</f>
        <v>#N/A</v>
      </c>
      <c r="O507" t="e">
        <f>IFERROR(LARGE('貼_小麦(市町村別・公表資料)'!BM$38:BM$216,'貼_小麦(市町村別・公表資料)'!$AG215),NA())</f>
        <v>#N/A</v>
      </c>
      <c r="P507" t="e">
        <f>IFERROR(LARGE('貼_小麦(市町村別・公表資料)'!BS$38:BS$216,'貼_小麦(市町村別・公表資料)'!$AG215),NA())</f>
        <v>#N/A</v>
      </c>
      <c r="Q507" t="e">
        <f>IFERROR(LARGE('貼_小麦(市町村別・公表資料)'!BY$38:BY$216,'貼_小麦(市町村別・公表資料)'!$AG215),NA())</f>
        <v>#N/A</v>
      </c>
      <c r="R507" t="e">
        <f>IFERROR(LARGE('貼_小麦(市町村別・公表資料)'!CE$38:CE$216,'貼_小麦(市町村別・公表資料)'!$AG215),NA())</f>
        <v>#N/A</v>
      </c>
      <c r="S507" t="e">
        <f>IFERROR(LARGE('貼_大豆(市町村別・e-stat)'!D$9:D$187,'貼_大豆(市町村別・e-stat)'!$A186),NA())</f>
        <v>#N/A</v>
      </c>
      <c r="T507" t="e">
        <f>IFERROR(LARGE('貼_大豆(市町村別・e-stat)'!H$9:H$187,'貼_大豆(市町村別・e-stat)'!$A186),NA())</f>
        <v>#N/A</v>
      </c>
      <c r="U507" t="e">
        <f>IFERROR(LARGE('貼_大豆(市町村別・e-stat)'!E$9:E$187,'貼_大豆(市町村別・e-stat)'!$A186),NA())</f>
        <v>#N/A</v>
      </c>
      <c r="V507" t="e">
        <f>IFERROR(LARGE('貼_てんさい(市町村別・e-stat)'!E$9:E$187,'貼_大豆(市町村別・e-stat)'!$A186),NA())</f>
        <v>#N/A</v>
      </c>
      <c r="W507" t="e">
        <f>IFERROR(LARGE('貼_てんさい(市町村別・e-stat)'!I$9:I$187,'貼_大豆(市町村別・e-stat)'!$A186),NA())</f>
        <v>#N/A</v>
      </c>
      <c r="X507" t="e">
        <f>IFERROR(LARGE('貼_てんさい(市町村別・e-stat)'!F$9:F$187,'貼_大豆(市町村別・e-stat)'!$A186),NA())</f>
        <v>#N/A</v>
      </c>
      <c r="Y507" t="e">
        <f>IFERROR(LARGE('貼_そば(市町村別・e-stat)'!E$9:E$187,'貼_そば(市町村別・e-stat)'!$A186),NA())</f>
        <v>#N/A</v>
      </c>
      <c r="Z507" t="e">
        <f>IFERROR(LARGE('貼_そば(市町村別・e-stat)'!I$9:I$187,'貼_そば(市町村別・e-stat)'!$A186),NA())</f>
        <v>#N/A</v>
      </c>
      <c r="AA507" t="e">
        <f>IFERROR(LARGE('貼_そば(市町村別・e-stat)'!F$9:F$187,'貼_そば(市町村別・e-stat)'!$A186),NA())</f>
        <v>#N/A</v>
      </c>
      <c r="AB507" t="e">
        <f>IFERROR(LARGE('貼_ばれいしょ(市町村別・公表資料)'!$N$16:$N$194,'貼_ばれいしょ(市町村別・公表資料)'!$L193),NA())</f>
        <v>#N/A</v>
      </c>
      <c r="AC507" t="e">
        <f>IFERROR(LARGE('貼_ばれいしょ(市町村別・公表資料)'!$T$16:$T$194,'貼_ばれいしょ(市町村別・公表資料)'!$L193),NA())</f>
        <v>#N/A</v>
      </c>
      <c r="AD507" t="e">
        <f>IFERROR(LARGE('貼_ばれいしょ(市町村別・公表資料)'!$Z$16:$Z$194,'貼_ばれいしょ(市町村別・公表資料)'!$L193),NA())</f>
        <v>#N/A</v>
      </c>
      <c r="AE507" t="e">
        <f>IFERROR(LARGE('貼_なたね(市町村別・e-stat)'!E$9:E$187,'貼_なたね(市町村別・e-stat)'!$A186),NA())</f>
        <v>#N/A</v>
      </c>
      <c r="AF507" t="e">
        <f>IFERROR(LARGE('貼_なたね(市町村別・e-stat)'!I$9:I$187,'貼_なたね(市町村別・e-stat)'!$A186),NA())</f>
        <v>#N/A</v>
      </c>
      <c r="AG507" t="e">
        <f>IFERROR(LARGE('貼_なたね(市町村別・e-stat)'!F$9:F$187,'貼_なたね(市町村別・e-stat)'!$A186),NA())</f>
        <v>#N/A</v>
      </c>
    </row>
    <row r="508" spans="3:33">
      <c r="C508">
        <v>179</v>
      </c>
      <c r="D508">
        <f>IFERROR(LARGE('貼_耕地面積(市町村別・e-stat)'!E$9:E$187,'貼_耕地面積(市町村別・e-stat)'!$A187),NA())</f>
        <v>0</v>
      </c>
      <c r="E508" t="e">
        <f>IFERROR(LARGE('貼_耕地面積(市町村別・e-stat)'!F$9:F$187,'貼_耕地面積(市町村別・e-stat)'!$A187),NA())</f>
        <v>#N/A</v>
      </c>
      <c r="F508">
        <f>IFERROR(LARGE('貼_耕地面積(市町村別・e-stat)'!H$9:H$187,'貼_耕地面積(市町村別・e-stat)'!$A187),NA())</f>
        <v>0</v>
      </c>
      <c r="G508" t="e">
        <f>IFERROR(LARGE('貼_水稲(市町村別・e-stat)'!E$9:E$187,'貼_水稲(市町村別・e-stat)'!$A187),NA())</f>
        <v>#N/A</v>
      </c>
      <c r="H508" t="e">
        <f>IFERROR(LARGE('貼_水稲(市町村別・e-stat)'!G$9:G$187,'貼_水稲(市町村別・e-stat)'!$A187),NA())</f>
        <v>#N/A</v>
      </c>
      <c r="I508" t="e">
        <f>IFERROR(LARGE('貼_水稲(市町村別・e-stat)'!F$9:F$187,'貼_水稲(市町村別・e-stat)'!$A187),NA())</f>
        <v>#N/A</v>
      </c>
      <c r="J508" t="e">
        <f>IFERROR(LARGE('貼_小麦(市町村別・e-stat)'!E$9:E$187,'貼_小麦(市町村別・e-stat)'!$A187),NA())</f>
        <v>#N/A</v>
      </c>
      <c r="K508" t="e">
        <f>IFERROR(LARGE('貼_小麦(市町村別・e-stat)'!I$9:I$187,'貼_小麦(市町村別・e-stat)'!$A187),NA())</f>
        <v>#N/A</v>
      </c>
      <c r="L508" t="e">
        <f>IFERROR(LARGE('貼_小麦(市町村別・e-stat)'!F$9:F$187,'貼_小麦(市町村別・e-stat)'!$A187),NA())</f>
        <v>#N/A</v>
      </c>
      <c r="M508" t="e">
        <f>IFERROR(LARGE('貼_小麦(市町村別・公表資料)'!BA$38:BA$216,'貼_小麦(市町村別・公表資料)'!$AG216),NA())</f>
        <v>#N/A</v>
      </c>
      <c r="N508" t="e">
        <f>IFERROR(LARGE('貼_小麦(市町村別・公表資料)'!BG$38:BG$216,'貼_小麦(市町村別・公表資料)'!$AG216),NA())</f>
        <v>#N/A</v>
      </c>
      <c r="O508" t="e">
        <f>IFERROR(LARGE('貼_小麦(市町村別・公表資料)'!BM$38:BM$216,'貼_小麦(市町村別・公表資料)'!$AG216),NA())</f>
        <v>#N/A</v>
      </c>
      <c r="P508" t="e">
        <f>IFERROR(LARGE('貼_小麦(市町村別・公表資料)'!BS$38:BS$216,'貼_小麦(市町村別・公表資料)'!$AG216),NA())</f>
        <v>#N/A</v>
      </c>
      <c r="Q508" t="e">
        <f>IFERROR(LARGE('貼_小麦(市町村別・公表資料)'!BY$38:BY$216,'貼_小麦(市町村別・公表資料)'!$AG216),NA())</f>
        <v>#N/A</v>
      </c>
      <c r="R508" t="e">
        <f>IFERROR(LARGE('貼_小麦(市町村別・公表資料)'!CE$38:CE$216,'貼_小麦(市町村別・公表資料)'!$AG216),NA())</f>
        <v>#N/A</v>
      </c>
      <c r="S508" t="e">
        <f>IFERROR(LARGE('貼_大豆(市町村別・e-stat)'!D$9:D$187,'貼_大豆(市町村別・e-stat)'!$A187),NA())</f>
        <v>#N/A</v>
      </c>
      <c r="T508" t="e">
        <f>IFERROR(LARGE('貼_大豆(市町村別・e-stat)'!H$9:H$187,'貼_大豆(市町村別・e-stat)'!$A187),NA())</f>
        <v>#N/A</v>
      </c>
      <c r="U508" t="e">
        <f>IFERROR(LARGE('貼_大豆(市町村別・e-stat)'!E$9:E$187,'貼_大豆(市町村別・e-stat)'!$A187),NA())</f>
        <v>#N/A</v>
      </c>
      <c r="V508" t="e">
        <f>IFERROR(LARGE('貼_てんさい(市町村別・e-stat)'!E$9:E$187,'貼_大豆(市町村別・e-stat)'!$A187),NA())</f>
        <v>#N/A</v>
      </c>
      <c r="W508" t="e">
        <f>IFERROR(LARGE('貼_てんさい(市町村別・e-stat)'!I$9:I$187,'貼_大豆(市町村別・e-stat)'!$A187),NA())</f>
        <v>#N/A</v>
      </c>
      <c r="X508" t="e">
        <f>IFERROR(LARGE('貼_てんさい(市町村別・e-stat)'!F$9:F$187,'貼_大豆(市町村別・e-stat)'!$A187),NA())</f>
        <v>#N/A</v>
      </c>
      <c r="Y508" t="e">
        <f>IFERROR(LARGE('貼_そば(市町村別・e-stat)'!E$9:E$187,'貼_そば(市町村別・e-stat)'!$A187),NA())</f>
        <v>#N/A</v>
      </c>
      <c r="Z508" t="e">
        <f>IFERROR(LARGE('貼_そば(市町村別・e-stat)'!I$9:I$187,'貼_そば(市町村別・e-stat)'!$A187),NA())</f>
        <v>#N/A</v>
      </c>
      <c r="AA508" t="e">
        <f>IFERROR(LARGE('貼_そば(市町村別・e-stat)'!F$9:F$187,'貼_そば(市町村別・e-stat)'!$A187),NA())</f>
        <v>#N/A</v>
      </c>
      <c r="AB508" t="e">
        <f>IFERROR(LARGE('貼_ばれいしょ(市町村別・公表資料)'!$N$16:$N$194,'貼_ばれいしょ(市町村別・公表資料)'!$L194),NA())</f>
        <v>#N/A</v>
      </c>
      <c r="AC508" t="e">
        <f>IFERROR(LARGE('貼_ばれいしょ(市町村別・公表資料)'!$T$16:$T$194,'貼_ばれいしょ(市町村別・公表資料)'!$L194),NA())</f>
        <v>#N/A</v>
      </c>
      <c r="AD508" t="e">
        <f>IFERROR(LARGE('貼_ばれいしょ(市町村別・公表資料)'!$Z$16:$Z$194,'貼_ばれいしょ(市町村別・公表資料)'!$L194),NA())</f>
        <v>#N/A</v>
      </c>
      <c r="AE508" t="e">
        <f>IFERROR(LARGE('貼_なたね(市町村別・e-stat)'!E$9:E$187,'貼_なたね(市町村別・e-stat)'!$A187),NA())</f>
        <v>#N/A</v>
      </c>
      <c r="AF508" t="e">
        <f>IFERROR(LARGE('貼_なたね(市町村別・e-stat)'!I$9:I$187,'貼_なたね(市町村別・e-stat)'!$A187),NA())</f>
        <v>#N/A</v>
      </c>
      <c r="AG508" t="e">
        <f>IFERROR(LARGE('貼_なたね(市町村別・e-stat)'!F$9:F$187,'貼_なたね(市町村別・e-stat)'!$A187),NA())</f>
        <v>#N/A</v>
      </c>
    </row>
  </sheetData>
  <mergeCells count="2">
    <mergeCell ref="A3:B3"/>
    <mergeCell ref="A4:B4"/>
  </mergeCells>
  <phoneticPr fontId="4"/>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467FF-51EA-4771-99B8-CD3F5B7BE3AD}">
  <sheetPr>
    <tabColor theme="5" tint="0.79998168889431442"/>
  </sheetPr>
  <dimension ref="A1:AH508"/>
  <sheetViews>
    <sheetView workbookViewId="0">
      <pane xSplit="3" ySplit="4" topLeftCell="V5" activePane="bottomRight" state="frozen"/>
      <selection activeCell="F284" sqref="F284"/>
      <selection pane="topRight" activeCell="F284" sqref="F284"/>
      <selection pane="bottomLeft" activeCell="F284" sqref="F284"/>
      <selection pane="bottomRight" activeCell="F284" sqref="F284"/>
    </sheetView>
  </sheetViews>
  <sheetFormatPr defaultRowHeight="18.75"/>
  <cols>
    <col min="1" max="1" width="4.75" customWidth="1"/>
    <col min="2" max="2" width="17.25" customWidth="1"/>
    <col min="3" max="3" width="20.5" customWidth="1"/>
    <col min="4" max="4" width="18.875" customWidth="1"/>
    <col min="5" max="6" width="12.125" bestFit="1" customWidth="1"/>
    <col min="7" max="7" width="14.125" bestFit="1" customWidth="1"/>
    <col min="8" max="8" width="12.125" bestFit="1" customWidth="1"/>
    <col min="9" max="9" width="19.5" bestFit="1" customWidth="1"/>
    <col min="10" max="10" width="14.125" bestFit="1" customWidth="1"/>
    <col min="11" max="11" width="12.125" bestFit="1" customWidth="1"/>
    <col min="12" max="12" width="19.5" bestFit="1" customWidth="1"/>
    <col min="13" max="13" width="20.375" bestFit="1" customWidth="1"/>
    <col min="14" max="14" width="18.375" bestFit="1" customWidth="1"/>
    <col min="15" max="15" width="25.75" bestFit="1" customWidth="1"/>
    <col min="16" max="16" width="20.375" bestFit="1" customWidth="1"/>
    <col min="17" max="17" width="18.375" bestFit="1" customWidth="1"/>
    <col min="18" max="18" width="25.75" bestFit="1" customWidth="1"/>
    <col min="19" max="19" width="14.125" bestFit="1" customWidth="1"/>
    <col min="20" max="20" width="12.125" bestFit="1" customWidth="1"/>
    <col min="21" max="21" width="19.5" bestFit="1" customWidth="1"/>
    <col min="22" max="22" width="18.375" bestFit="1" customWidth="1"/>
    <col min="23" max="23" width="16.25" bestFit="1" customWidth="1"/>
    <col min="24" max="24" width="23.75" bestFit="1" customWidth="1"/>
    <col min="25" max="25" width="14.125" bestFit="1" customWidth="1"/>
    <col min="26" max="26" width="12.125" bestFit="1" customWidth="1"/>
    <col min="27" max="27" width="19.5" bestFit="1" customWidth="1"/>
    <col min="28" max="28" width="20.375" bestFit="1" customWidth="1"/>
    <col min="29" max="29" width="18.375" bestFit="1" customWidth="1"/>
    <col min="30" max="30" width="25.75" bestFit="1" customWidth="1"/>
    <col min="31" max="31" width="16.25" bestFit="1" customWidth="1"/>
    <col min="32" max="32" width="14.125" bestFit="1" customWidth="1"/>
    <col min="33" max="33" width="21.625" bestFit="1" customWidth="1"/>
    <col min="34" max="34" width="20.5" customWidth="1"/>
  </cols>
  <sheetData>
    <row r="1" spans="1:34">
      <c r="B1" t="s">
        <v>16</v>
      </c>
      <c r="C1" s="451" t="s">
        <v>118</v>
      </c>
      <c r="E1" t="s">
        <v>119</v>
      </c>
      <c r="F1" t="s">
        <v>120</v>
      </c>
      <c r="G1">
        <v>57.5</v>
      </c>
      <c r="I1" s="95" t="s">
        <v>19</v>
      </c>
      <c r="J1" t="b">
        <v>0</v>
      </c>
      <c r="K1" t="b">
        <v>0</v>
      </c>
      <c r="L1" t="b">
        <v>0</v>
      </c>
      <c r="M1" t="b">
        <v>0</v>
      </c>
      <c r="N1" t="b">
        <v>0</v>
      </c>
      <c r="P1" s="95" t="s">
        <v>121</v>
      </c>
      <c r="Q1" t="b">
        <v>0</v>
      </c>
      <c r="R1" t="b">
        <v>0</v>
      </c>
      <c r="S1" t="b">
        <v>0</v>
      </c>
      <c r="T1" t="b">
        <v>0</v>
      </c>
      <c r="V1" s="95" t="s">
        <v>122</v>
      </c>
      <c r="W1" t="b">
        <v>0</v>
      </c>
    </row>
    <row r="2" spans="1:34">
      <c r="A2" s="705"/>
      <c r="B2" s="706"/>
      <c r="C2" s="450"/>
      <c r="E2" s="705"/>
      <c r="F2" s="705" t="s">
        <v>123</v>
      </c>
      <c r="G2" s="705">
        <v>42.5</v>
      </c>
      <c r="H2" s="705"/>
      <c r="I2" s="705"/>
      <c r="J2" s="707" t="b">
        <v>0</v>
      </c>
      <c r="K2" s="707" t="b">
        <v>0</v>
      </c>
      <c r="L2" s="707" t="b">
        <v>0</v>
      </c>
      <c r="M2" s="707" t="b">
        <v>0</v>
      </c>
      <c r="N2" s="707" t="b">
        <v>0</v>
      </c>
      <c r="O2" s="705"/>
      <c r="P2" s="705"/>
      <c r="Q2" s="708" t="b">
        <v>0</v>
      </c>
      <c r="R2" s="708" t="b">
        <v>0</v>
      </c>
      <c r="S2" s="452" t="b">
        <v>0</v>
      </c>
      <c r="T2" s="452" t="b">
        <v>0</v>
      </c>
      <c r="V2" s="708"/>
      <c r="W2" s="705"/>
      <c r="X2" s="705"/>
      <c r="Y2" s="705"/>
      <c r="Z2" s="705"/>
      <c r="AA2" s="705"/>
      <c r="AB2" s="705"/>
      <c r="AC2" s="705"/>
      <c r="AD2" s="705"/>
      <c r="AE2" s="705"/>
      <c r="AF2" s="705"/>
      <c r="AG2" s="705"/>
    </row>
    <row r="3" spans="1:34" s="265" customFormat="1" ht="51" customHeight="1">
      <c r="A3" s="1089"/>
      <c r="B3" s="1089"/>
      <c r="C3" s="266"/>
      <c r="D3" s="448"/>
      <c r="M3" s="449"/>
      <c r="N3" s="449"/>
      <c r="O3" s="266"/>
      <c r="P3" s="449"/>
      <c r="Q3" s="449"/>
      <c r="R3" s="449"/>
      <c r="S3" s="448"/>
      <c r="T3" s="448"/>
      <c r="U3" s="448"/>
      <c r="V3" s="266"/>
      <c r="W3" s="266"/>
      <c r="X3" s="266" t="s">
        <v>124</v>
      </c>
      <c r="AD3" s="266" t="s">
        <v>124</v>
      </c>
      <c r="AH3" s="266" t="s">
        <v>29</v>
      </c>
    </row>
    <row r="4" spans="1:34">
      <c r="A4" s="1091"/>
      <c r="B4" s="1091"/>
      <c r="D4" t="s">
        <v>31</v>
      </c>
      <c r="E4" t="s">
        <v>32</v>
      </c>
      <c r="F4" t="s">
        <v>33</v>
      </c>
      <c r="G4" t="s">
        <v>34</v>
      </c>
      <c r="H4" t="s">
        <v>35</v>
      </c>
      <c r="I4" t="s">
        <v>36</v>
      </c>
      <c r="J4" t="s">
        <v>37</v>
      </c>
      <c r="K4" t="s">
        <v>38</v>
      </c>
      <c r="L4" t="s">
        <v>39</v>
      </c>
      <c r="M4" t="s">
        <v>40</v>
      </c>
      <c r="N4" t="s">
        <v>41</v>
      </c>
      <c r="O4" t="s">
        <v>42</v>
      </c>
      <c r="P4" t="s">
        <v>43</v>
      </c>
      <c r="Q4" t="s">
        <v>44</v>
      </c>
      <c r="R4" t="s">
        <v>45</v>
      </c>
      <c r="S4" t="s">
        <v>46</v>
      </c>
      <c r="T4" t="s">
        <v>47</v>
      </c>
      <c r="U4" t="s">
        <v>48</v>
      </c>
      <c r="V4" t="s">
        <v>49</v>
      </c>
      <c r="W4" t="s">
        <v>50</v>
      </c>
      <c r="X4" t="s">
        <v>51</v>
      </c>
      <c r="Y4" t="s">
        <v>52</v>
      </c>
      <c r="Z4" t="s">
        <v>53</v>
      </c>
      <c r="AA4" t="s">
        <v>54</v>
      </c>
      <c r="AB4" t="s">
        <v>55</v>
      </c>
      <c r="AC4" t="s">
        <v>56</v>
      </c>
      <c r="AD4" t="s">
        <v>57</v>
      </c>
      <c r="AE4" t="s">
        <v>58</v>
      </c>
      <c r="AF4" t="s">
        <v>59</v>
      </c>
      <c r="AG4" t="s">
        <v>60</v>
      </c>
    </row>
    <row r="5" spans="1:34">
      <c r="B5" t="s">
        <v>125</v>
      </c>
      <c r="D5" s="513" t="s">
        <v>126</v>
      </c>
      <c r="E5" s="513" t="s">
        <v>126</v>
      </c>
      <c r="F5" s="513" t="s">
        <v>126</v>
      </c>
      <c r="G5" s="513" t="s">
        <v>127</v>
      </c>
      <c r="H5" s="513" t="s">
        <v>127</v>
      </c>
      <c r="I5" s="513" t="s">
        <v>66</v>
      </c>
      <c r="J5" s="513" t="s">
        <v>66</v>
      </c>
      <c r="K5" s="513" t="s">
        <v>66</v>
      </c>
      <c r="L5" s="513" t="s">
        <v>66</v>
      </c>
      <c r="M5" s="513" t="s">
        <v>66</v>
      </c>
      <c r="N5" s="513" t="s">
        <v>66</v>
      </c>
      <c r="O5" s="513" t="s">
        <v>66</v>
      </c>
      <c r="P5" s="513" t="s">
        <v>66</v>
      </c>
      <c r="Q5" s="513" t="s">
        <v>66</v>
      </c>
      <c r="R5" s="513" t="s">
        <v>66</v>
      </c>
      <c r="S5" s="513" t="s">
        <v>66</v>
      </c>
      <c r="T5" s="513" t="s">
        <v>66</v>
      </c>
      <c r="U5" s="513" t="s">
        <v>66</v>
      </c>
      <c r="V5" s="513" t="s">
        <v>66</v>
      </c>
      <c r="W5" s="513" t="s">
        <v>66</v>
      </c>
      <c r="X5" s="513" t="s">
        <v>66</v>
      </c>
      <c r="Y5" s="513" t="s">
        <v>66</v>
      </c>
      <c r="Z5" s="513" t="s">
        <v>66</v>
      </c>
      <c r="AA5" s="513" t="s">
        <v>66</v>
      </c>
      <c r="AB5" s="513" t="s">
        <v>65</v>
      </c>
      <c r="AC5" s="513" t="s">
        <v>65</v>
      </c>
      <c r="AD5" s="513" t="s">
        <v>65</v>
      </c>
      <c r="AE5" s="513" t="s">
        <v>66</v>
      </c>
      <c r="AF5" s="513" t="s">
        <v>66</v>
      </c>
      <c r="AG5" s="513" t="s">
        <v>66</v>
      </c>
    </row>
    <row r="6" spans="1:34">
      <c r="D6" s="513" t="s">
        <v>128</v>
      </c>
      <c r="E6" s="513" t="s">
        <v>128</v>
      </c>
      <c r="F6" s="513" t="s">
        <v>128</v>
      </c>
      <c r="G6" s="513" t="s">
        <v>128</v>
      </c>
      <c r="H6" s="513" t="s">
        <v>128</v>
      </c>
      <c r="I6" s="513" t="s">
        <v>68</v>
      </c>
      <c r="J6" s="513" t="s">
        <v>128</v>
      </c>
      <c r="K6" s="513" t="s">
        <v>128</v>
      </c>
      <c r="L6" s="513" t="s">
        <v>69</v>
      </c>
      <c r="M6" s="513" t="s">
        <v>70</v>
      </c>
      <c r="N6" s="513" t="s">
        <v>7</v>
      </c>
      <c r="O6" s="513" t="s">
        <v>68</v>
      </c>
      <c r="P6" s="513" t="s">
        <v>70</v>
      </c>
      <c r="Q6" s="513" t="s">
        <v>7</v>
      </c>
      <c r="R6" s="513" t="s">
        <v>68</v>
      </c>
      <c r="S6" s="513" t="s">
        <v>128</v>
      </c>
      <c r="T6" s="513" t="s">
        <v>128</v>
      </c>
      <c r="U6" s="513" t="s">
        <v>68</v>
      </c>
      <c r="V6" s="513" t="s">
        <v>128</v>
      </c>
      <c r="W6" s="513" t="s">
        <v>128</v>
      </c>
      <c r="X6" s="513" t="s">
        <v>68</v>
      </c>
      <c r="Y6" s="513" t="s">
        <v>128</v>
      </c>
      <c r="Z6" s="513" t="s">
        <v>128</v>
      </c>
      <c r="AA6" s="513" t="s">
        <v>68</v>
      </c>
      <c r="AB6" s="513" t="s">
        <v>128</v>
      </c>
      <c r="AC6" s="513" t="s">
        <v>128</v>
      </c>
      <c r="AD6" s="513" t="s">
        <v>68</v>
      </c>
      <c r="AE6" s="513" t="s">
        <v>128</v>
      </c>
      <c r="AF6" s="513" t="s">
        <v>128</v>
      </c>
      <c r="AG6" s="513" t="s">
        <v>68</v>
      </c>
    </row>
    <row r="7" spans="1:34">
      <c r="D7" s="513" t="s">
        <v>128</v>
      </c>
      <c r="E7" s="513" t="s">
        <v>128</v>
      </c>
      <c r="F7" s="513" t="s">
        <v>128</v>
      </c>
      <c r="G7" s="513" t="s">
        <v>128</v>
      </c>
      <c r="H7" s="513" t="s">
        <v>128</v>
      </c>
      <c r="I7" s="513" t="s">
        <v>68</v>
      </c>
      <c r="J7" s="513" t="s">
        <v>128</v>
      </c>
      <c r="K7" s="513" t="s">
        <v>128</v>
      </c>
      <c r="L7" s="513" t="s">
        <v>69</v>
      </c>
      <c r="M7" s="513" t="s">
        <v>128</v>
      </c>
      <c r="N7" s="513" t="s">
        <v>128</v>
      </c>
      <c r="O7" s="513" t="s">
        <v>68</v>
      </c>
      <c r="P7" s="513" t="s">
        <v>128</v>
      </c>
      <c r="Q7" s="513" t="s">
        <v>128</v>
      </c>
      <c r="R7" s="513" t="s">
        <v>68</v>
      </c>
      <c r="S7" s="513" t="s">
        <v>128</v>
      </c>
      <c r="T7" s="513" t="s">
        <v>128</v>
      </c>
      <c r="U7" s="513" t="s">
        <v>68</v>
      </c>
      <c r="V7" s="513" t="s">
        <v>128</v>
      </c>
      <c r="W7" s="513" t="s">
        <v>128</v>
      </c>
      <c r="X7" s="513" t="s">
        <v>68</v>
      </c>
      <c r="Y7" s="513" t="s">
        <v>128</v>
      </c>
      <c r="Z7" s="513" t="s">
        <v>128</v>
      </c>
      <c r="AA7" s="513" t="s">
        <v>68</v>
      </c>
      <c r="AB7" s="513" t="s">
        <v>128</v>
      </c>
      <c r="AC7" s="513" t="s">
        <v>128</v>
      </c>
      <c r="AD7" s="513" t="s">
        <v>68</v>
      </c>
      <c r="AE7" s="513" t="s">
        <v>128</v>
      </c>
      <c r="AF7" s="513" t="s">
        <v>128</v>
      </c>
      <c r="AG7" s="513" t="s">
        <v>68</v>
      </c>
    </row>
    <row r="8" spans="1:34">
      <c r="D8" s="513" t="s">
        <v>70</v>
      </c>
      <c r="E8" s="513" t="s">
        <v>70</v>
      </c>
      <c r="F8" s="513" t="s">
        <v>70</v>
      </c>
      <c r="G8" s="513" t="s">
        <v>70</v>
      </c>
      <c r="H8" s="513" t="s">
        <v>7</v>
      </c>
      <c r="I8" s="513" t="s">
        <v>71</v>
      </c>
      <c r="J8" s="513" t="s">
        <v>70</v>
      </c>
      <c r="K8" s="513" t="s">
        <v>7</v>
      </c>
      <c r="L8" s="513" t="s">
        <v>69</v>
      </c>
      <c r="M8" s="513" t="s">
        <v>70</v>
      </c>
      <c r="N8" s="513" t="s">
        <v>7</v>
      </c>
      <c r="O8" s="513" t="s">
        <v>71</v>
      </c>
      <c r="P8" s="513" t="s">
        <v>70</v>
      </c>
      <c r="Q8" s="513" t="s">
        <v>7</v>
      </c>
      <c r="R8" s="513" t="s">
        <v>71</v>
      </c>
      <c r="S8" s="513" t="s">
        <v>70</v>
      </c>
      <c r="T8" s="513" t="s">
        <v>7</v>
      </c>
      <c r="U8" s="513" t="s">
        <v>71</v>
      </c>
      <c r="V8" s="513" t="s">
        <v>70</v>
      </c>
      <c r="W8" s="513" t="s">
        <v>7</v>
      </c>
      <c r="X8" s="513" t="s">
        <v>71</v>
      </c>
      <c r="Y8" s="513" t="s">
        <v>70</v>
      </c>
      <c r="Z8" s="513" t="s">
        <v>7</v>
      </c>
      <c r="AA8" s="513" t="s">
        <v>71</v>
      </c>
      <c r="AB8" s="513" t="s">
        <v>70</v>
      </c>
      <c r="AC8" s="513" t="s">
        <v>7</v>
      </c>
      <c r="AD8" s="513" t="s">
        <v>71</v>
      </c>
      <c r="AE8" s="513" t="s">
        <v>70</v>
      </c>
      <c r="AF8" s="513" t="s">
        <v>7</v>
      </c>
      <c r="AG8" s="513" t="s">
        <v>71</v>
      </c>
    </row>
    <row r="9" spans="1:34">
      <c r="B9" t="s">
        <v>72</v>
      </c>
      <c r="D9" s="513" t="s">
        <v>129</v>
      </c>
      <c r="E9" s="513" t="s">
        <v>129</v>
      </c>
      <c r="F9" s="513" t="s">
        <v>129</v>
      </c>
      <c r="G9" s="513" t="s">
        <v>129</v>
      </c>
      <c r="H9" s="513" t="s">
        <v>129</v>
      </c>
      <c r="I9" s="513" t="s">
        <v>130</v>
      </c>
      <c r="J9" s="513" t="s">
        <v>129</v>
      </c>
      <c r="K9" s="513" t="s">
        <v>129</v>
      </c>
      <c r="L9" s="513" t="s">
        <v>130</v>
      </c>
      <c r="M9" s="513" t="s">
        <v>131</v>
      </c>
      <c r="N9" s="513" t="s">
        <v>132</v>
      </c>
      <c r="O9" s="513" t="s">
        <v>130</v>
      </c>
      <c r="P9" s="513" t="s">
        <v>131</v>
      </c>
      <c r="Q9" s="513" t="s">
        <v>132</v>
      </c>
      <c r="R9" s="513" t="s">
        <v>130</v>
      </c>
      <c r="S9" s="513" t="s">
        <v>129</v>
      </c>
      <c r="T9" s="513" t="s">
        <v>129</v>
      </c>
      <c r="U9" s="513" t="s">
        <v>130</v>
      </c>
      <c r="V9" s="513" t="s">
        <v>129</v>
      </c>
      <c r="W9" s="513" t="s">
        <v>129</v>
      </c>
      <c r="X9" s="513" t="s">
        <v>130</v>
      </c>
      <c r="Y9" s="513" t="s">
        <v>129</v>
      </c>
      <c r="Z9" s="513" t="s">
        <v>129</v>
      </c>
      <c r="AA9" s="513" t="s">
        <v>130</v>
      </c>
      <c r="AB9" s="513" t="s">
        <v>129</v>
      </c>
      <c r="AC9" s="513" t="s">
        <v>129</v>
      </c>
      <c r="AD9" s="513" t="s">
        <v>130</v>
      </c>
      <c r="AE9" s="513" t="s">
        <v>129</v>
      </c>
      <c r="AF9" s="513" t="s">
        <v>129</v>
      </c>
      <c r="AG9" s="513" t="s">
        <v>130</v>
      </c>
    </row>
    <row r="10" spans="1:34">
      <c r="D10" s="513" t="s">
        <v>129</v>
      </c>
      <c r="E10" s="513" t="s">
        <v>129</v>
      </c>
      <c r="F10" s="513" t="s">
        <v>129</v>
      </c>
      <c r="G10" s="513" t="s">
        <v>129</v>
      </c>
      <c r="H10" s="513" t="s">
        <v>129</v>
      </c>
      <c r="I10" s="513" t="s">
        <v>130</v>
      </c>
      <c r="J10" s="513" t="s">
        <v>129</v>
      </c>
      <c r="K10" s="513" t="s">
        <v>129</v>
      </c>
      <c r="L10" s="513" t="s">
        <v>130</v>
      </c>
      <c r="M10" s="513" t="s">
        <v>129</v>
      </c>
      <c r="N10" s="513" t="s">
        <v>129</v>
      </c>
      <c r="O10" s="513" t="s">
        <v>130</v>
      </c>
      <c r="P10" s="513" t="s">
        <v>129</v>
      </c>
      <c r="Q10" s="513" t="s">
        <v>129</v>
      </c>
      <c r="R10" s="513" t="s">
        <v>130</v>
      </c>
      <c r="S10" s="513" t="s">
        <v>129</v>
      </c>
      <c r="T10" s="513" t="s">
        <v>129</v>
      </c>
      <c r="U10" s="513" t="s">
        <v>130</v>
      </c>
      <c r="V10" s="513" t="s">
        <v>129</v>
      </c>
      <c r="W10" s="513" t="s">
        <v>129</v>
      </c>
      <c r="X10" s="513" t="s">
        <v>130</v>
      </c>
      <c r="Y10" s="513" t="s">
        <v>129</v>
      </c>
      <c r="Z10" s="513" t="s">
        <v>129</v>
      </c>
      <c r="AA10" s="513" t="s">
        <v>130</v>
      </c>
      <c r="AB10" s="513" t="s">
        <v>129</v>
      </c>
      <c r="AC10" s="513" t="s">
        <v>129</v>
      </c>
      <c r="AD10" s="513" t="s">
        <v>130</v>
      </c>
      <c r="AE10" s="513" t="s">
        <v>129</v>
      </c>
      <c r="AF10" s="513" t="s">
        <v>129</v>
      </c>
      <c r="AG10" s="513" t="s">
        <v>130</v>
      </c>
    </row>
    <row r="11" spans="1:34">
      <c r="D11" s="513" t="s">
        <v>131</v>
      </c>
      <c r="E11" s="513" t="s">
        <v>131</v>
      </c>
      <c r="F11" s="513" t="s">
        <v>131</v>
      </c>
      <c r="G11" s="513" t="s">
        <v>131</v>
      </c>
      <c r="H11" s="513" t="s">
        <v>132</v>
      </c>
      <c r="I11" s="513" t="s">
        <v>130</v>
      </c>
      <c r="J11" s="513" t="s">
        <v>131</v>
      </c>
      <c r="K11" s="513" t="s">
        <v>132</v>
      </c>
      <c r="L11" s="513" t="s">
        <v>130</v>
      </c>
      <c r="M11" s="513" t="s">
        <v>131</v>
      </c>
      <c r="N11" s="513" t="s">
        <v>132</v>
      </c>
      <c r="O11" s="513" t="s">
        <v>130</v>
      </c>
      <c r="P11" s="513" t="s">
        <v>131</v>
      </c>
      <c r="Q11" s="513" t="s">
        <v>132</v>
      </c>
      <c r="R11" s="513" t="s">
        <v>130</v>
      </c>
      <c r="S11" s="513" t="s">
        <v>131</v>
      </c>
      <c r="T11" s="513" t="s">
        <v>132</v>
      </c>
      <c r="U11" s="513" t="s">
        <v>130</v>
      </c>
      <c r="V11" s="513" t="s">
        <v>131</v>
      </c>
      <c r="W11" s="513" t="s">
        <v>132</v>
      </c>
      <c r="X11" s="513" t="s">
        <v>130</v>
      </c>
      <c r="Y11" s="513" t="s">
        <v>131</v>
      </c>
      <c r="Z11" s="513" t="s">
        <v>132</v>
      </c>
      <c r="AA11" s="513" t="s">
        <v>130</v>
      </c>
      <c r="AB11" s="513" t="s">
        <v>131</v>
      </c>
      <c r="AC11" s="513" t="s">
        <v>132</v>
      </c>
      <c r="AD11" s="513" t="s">
        <v>130</v>
      </c>
      <c r="AE11" s="513" t="s">
        <v>131</v>
      </c>
      <c r="AF11" s="513" t="s">
        <v>132</v>
      </c>
      <c r="AG11" s="513" t="s">
        <v>130</v>
      </c>
    </row>
    <row r="12" spans="1:34">
      <c r="B12" t="s">
        <v>77</v>
      </c>
      <c r="C12" s="95" t="s">
        <v>78</v>
      </c>
      <c r="D12" s="513" t="s">
        <v>79</v>
      </c>
      <c r="E12" s="513" t="s">
        <v>79</v>
      </c>
      <c r="F12" s="513" t="s">
        <v>79</v>
      </c>
      <c r="G12" s="513" t="s">
        <v>79</v>
      </c>
      <c r="H12" s="513" t="s">
        <v>79</v>
      </c>
      <c r="I12" s="513" t="s">
        <v>133</v>
      </c>
      <c r="J12" s="513" t="s">
        <v>79</v>
      </c>
      <c r="K12" s="513" t="s">
        <v>79</v>
      </c>
      <c r="L12" s="513" t="s">
        <v>133</v>
      </c>
      <c r="M12" s="513" t="s">
        <v>81</v>
      </c>
      <c r="N12" s="513" t="s">
        <v>82</v>
      </c>
      <c r="O12" s="513" t="s">
        <v>83</v>
      </c>
      <c r="P12" s="513" t="s">
        <v>81</v>
      </c>
      <c r="Q12" s="513" t="s">
        <v>82</v>
      </c>
      <c r="R12" s="513" t="s">
        <v>83</v>
      </c>
      <c r="S12" s="513" t="s">
        <v>79</v>
      </c>
      <c r="T12" s="513" t="s">
        <v>79</v>
      </c>
      <c r="U12" s="513" t="s">
        <v>133</v>
      </c>
      <c r="V12" s="513" t="s">
        <v>84</v>
      </c>
      <c r="W12" s="513" t="s">
        <v>84</v>
      </c>
      <c r="X12" s="513" t="s">
        <v>85</v>
      </c>
      <c r="Y12" s="513" t="s">
        <v>79</v>
      </c>
      <c r="Z12" s="513" t="s">
        <v>79</v>
      </c>
      <c r="AA12" s="513" t="s">
        <v>86</v>
      </c>
      <c r="AB12" s="513" t="s">
        <v>79</v>
      </c>
      <c r="AC12" s="513" t="s">
        <v>79</v>
      </c>
      <c r="AD12" s="513" t="s">
        <v>133</v>
      </c>
      <c r="AE12" s="513" t="s">
        <v>79</v>
      </c>
      <c r="AF12" s="513" t="s">
        <v>79</v>
      </c>
      <c r="AG12" s="513" t="s">
        <v>133</v>
      </c>
    </row>
    <row r="13" spans="1:34">
      <c r="C13" s="95" t="s">
        <v>87</v>
      </c>
      <c r="D13" s="513" t="s">
        <v>134</v>
      </c>
      <c r="E13" s="513" t="s">
        <v>134</v>
      </c>
      <c r="F13" s="513" t="s">
        <v>134</v>
      </c>
      <c r="G13" s="513" t="s">
        <v>135</v>
      </c>
      <c r="H13" s="513" t="s">
        <v>135</v>
      </c>
      <c r="I13" s="513" t="s">
        <v>136</v>
      </c>
      <c r="J13" s="513" t="s">
        <v>134</v>
      </c>
      <c r="K13" s="513" t="s">
        <v>134</v>
      </c>
      <c r="L13" s="513" t="s">
        <v>137</v>
      </c>
      <c r="M13" s="513" t="s">
        <v>138</v>
      </c>
      <c r="N13" s="513" t="s">
        <v>138</v>
      </c>
      <c r="O13" s="513" t="s">
        <v>138</v>
      </c>
      <c r="P13" s="513" t="s">
        <v>138</v>
      </c>
      <c r="Q13" s="513" t="s">
        <v>138</v>
      </c>
      <c r="R13" s="513" t="s">
        <v>138</v>
      </c>
      <c r="S13" s="513" t="s">
        <v>134</v>
      </c>
      <c r="T13" s="513" t="s">
        <v>134</v>
      </c>
      <c r="U13" s="513" t="s">
        <v>134</v>
      </c>
      <c r="V13" s="513" t="s">
        <v>134</v>
      </c>
      <c r="W13" s="513" t="s">
        <v>134</v>
      </c>
      <c r="X13" s="513" t="s">
        <v>138</v>
      </c>
      <c r="Y13" s="513" t="s">
        <v>134</v>
      </c>
      <c r="Z13" s="513" t="s">
        <v>134</v>
      </c>
      <c r="AA13" s="513" t="s">
        <v>139</v>
      </c>
      <c r="AB13" s="513" t="s">
        <v>134</v>
      </c>
      <c r="AC13" s="513" t="s">
        <v>134</v>
      </c>
      <c r="AD13" s="513" t="s">
        <v>134</v>
      </c>
      <c r="AE13" s="513" t="s">
        <v>134</v>
      </c>
      <c r="AF13" s="513" t="s">
        <v>134</v>
      </c>
      <c r="AG13" s="513" t="s">
        <v>134</v>
      </c>
    </row>
    <row r="14" spans="1:34">
      <c r="C14" s="95">
        <v>2</v>
      </c>
      <c r="D14" s="513" t="s">
        <v>135</v>
      </c>
      <c r="E14" s="513" t="s">
        <v>135</v>
      </c>
      <c r="F14" s="513" t="s">
        <v>140</v>
      </c>
      <c r="G14" s="513" t="s">
        <v>134</v>
      </c>
      <c r="H14" s="513" t="s">
        <v>134</v>
      </c>
      <c r="I14" s="513" t="s">
        <v>141</v>
      </c>
      <c r="J14" s="513" t="s">
        <v>142</v>
      </c>
      <c r="K14" s="513" t="s">
        <v>142</v>
      </c>
      <c r="L14" s="513" t="s">
        <v>134</v>
      </c>
      <c r="M14" s="513">
        <v>2</v>
      </c>
      <c r="N14" s="513">
        <v>2</v>
      </c>
      <c r="O14" s="513">
        <v>2</v>
      </c>
      <c r="P14" s="513">
        <v>2</v>
      </c>
      <c r="Q14" s="513">
        <v>2</v>
      </c>
      <c r="R14" s="513">
        <v>2</v>
      </c>
      <c r="S14" s="513" t="s">
        <v>143</v>
      </c>
      <c r="T14" s="513" t="s">
        <v>143</v>
      </c>
      <c r="U14" s="513" t="s">
        <v>144</v>
      </c>
      <c r="V14" s="513" t="s">
        <v>145</v>
      </c>
      <c r="W14" s="513" t="s">
        <v>145</v>
      </c>
      <c r="X14" s="513">
        <v>2</v>
      </c>
      <c r="Y14" s="513" t="s">
        <v>146</v>
      </c>
      <c r="Z14" s="513" t="s">
        <v>147</v>
      </c>
      <c r="AA14" s="513" t="s">
        <v>148</v>
      </c>
      <c r="AB14" s="513" t="s">
        <v>140</v>
      </c>
      <c r="AC14" s="513" t="s">
        <v>140</v>
      </c>
      <c r="AD14" s="513" t="s">
        <v>147</v>
      </c>
      <c r="AE14" s="513" t="s">
        <v>149</v>
      </c>
      <c r="AF14" s="513" t="s">
        <v>136</v>
      </c>
      <c r="AG14" s="513" t="s">
        <v>136</v>
      </c>
    </row>
    <row r="15" spans="1:34">
      <c r="C15" s="95">
        <v>3</v>
      </c>
      <c r="D15" s="513" t="s">
        <v>147</v>
      </c>
      <c r="E15" s="513" t="s">
        <v>150</v>
      </c>
      <c r="F15" s="513" t="s">
        <v>136</v>
      </c>
      <c r="G15" s="513" t="s">
        <v>150</v>
      </c>
      <c r="H15" s="513" t="s">
        <v>150</v>
      </c>
      <c r="I15" s="513" t="s">
        <v>146</v>
      </c>
      <c r="J15" s="513" t="s">
        <v>144</v>
      </c>
      <c r="K15" s="513" t="s">
        <v>144</v>
      </c>
      <c r="L15" s="513" t="s">
        <v>148</v>
      </c>
      <c r="M15" s="513">
        <v>3</v>
      </c>
      <c r="N15" s="513">
        <v>3</v>
      </c>
      <c r="O15" s="513">
        <v>3</v>
      </c>
      <c r="P15" s="513">
        <v>3</v>
      </c>
      <c r="Q15" s="513">
        <v>3</v>
      </c>
      <c r="R15" s="513">
        <v>3</v>
      </c>
      <c r="S15" s="513" t="s">
        <v>150</v>
      </c>
      <c r="T15" s="513" t="s">
        <v>144</v>
      </c>
      <c r="U15" s="513" t="s">
        <v>148</v>
      </c>
      <c r="V15" s="513" t="s">
        <v>145</v>
      </c>
      <c r="W15" s="513" t="s">
        <v>145</v>
      </c>
      <c r="X15" s="513">
        <v>3</v>
      </c>
      <c r="Y15" s="513" t="s">
        <v>150</v>
      </c>
      <c r="Z15" s="513" t="s">
        <v>141</v>
      </c>
      <c r="AA15" s="513" t="s">
        <v>151</v>
      </c>
      <c r="AB15" s="513" t="s">
        <v>139</v>
      </c>
      <c r="AC15" s="513" t="s">
        <v>139</v>
      </c>
      <c r="AD15" s="513" t="s">
        <v>152</v>
      </c>
      <c r="AE15" s="513" t="s">
        <v>136</v>
      </c>
      <c r="AF15" s="513" t="s">
        <v>149</v>
      </c>
      <c r="AG15" s="513" t="s">
        <v>141</v>
      </c>
    </row>
    <row r="16" spans="1:34">
      <c r="C16" s="95">
        <v>4</v>
      </c>
      <c r="D16" s="513" t="s">
        <v>136</v>
      </c>
      <c r="E16" s="513" t="s">
        <v>143</v>
      </c>
      <c r="F16" s="513" t="s">
        <v>147</v>
      </c>
      <c r="G16" s="513" t="s">
        <v>146</v>
      </c>
      <c r="H16" s="513" t="s">
        <v>146</v>
      </c>
      <c r="I16" s="513" t="s">
        <v>134</v>
      </c>
      <c r="J16" s="513" t="s">
        <v>153</v>
      </c>
      <c r="K16" s="513" t="s">
        <v>137</v>
      </c>
      <c r="L16" s="513" t="s">
        <v>143</v>
      </c>
      <c r="M16" s="513">
        <v>4</v>
      </c>
      <c r="N16" s="513">
        <v>4</v>
      </c>
      <c r="O16" s="513">
        <v>4</v>
      </c>
      <c r="P16" s="513">
        <v>4</v>
      </c>
      <c r="Q16" s="513">
        <v>4</v>
      </c>
      <c r="R16" s="513">
        <v>4</v>
      </c>
      <c r="S16" s="513" t="s">
        <v>142</v>
      </c>
      <c r="T16" s="513" t="s">
        <v>142</v>
      </c>
      <c r="U16" s="513" t="s">
        <v>142</v>
      </c>
      <c r="V16" s="513" t="s">
        <v>145</v>
      </c>
      <c r="W16" s="513" t="s">
        <v>145</v>
      </c>
      <c r="X16" s="513">
        <v>4</v>
      </c>
      <c r="Y16" s="513" t="s">
        <v>141</v>
      </c>
      <c r="Z16" s="513" t="s">
        <v>146</v>
      </c>
      <c r="AA16" s="513" t="s">
        <v>154</v>
      </c>
      <c r="AB16" s="513" t="s">
        <v>147</v>
      </c>
      <c r="AC16" s="513" t="s">
        <v>147</v>
      </c>
      <c r="AD16" s="513" t="s">
        <v>139</v>
      </c>
      <c r="AE16" s="513" t="s">
        <v>144</v>
      </c>
      <c r="AF16" s="513" t="s">
        <v>144</v>
      </c>
      <c r="AG16" s="513" t="s">
        <v>155</v>
      </c>
    </row>
    <row r="17" spans="2:33">
      <c r="C17" s="95">
        <v>5</v>
      </c>
      <c r="D17" s="513" t="s">
        <v>156</v>
      </c>
      <c r="E17" s="513" t="s">
        <v>149</v>
      </c>
      <c r="F17" s="513" t="s">
        <v>156</v>
      </c>
      <c r="G17" s="513" t="s">
        <v>143</v>
      </c>
      <c r="H17" s="513" t="s">
        <v>143</v>
      </c>
      <c r="I17" s="513" t="s">
        <v>143</v>
      </c>
      <c r="J17" s="513" t="s">
        <v>157</v>
      </c>
      <c r="K17" s="513" t="s">
        <v>153</v>
      </c>
      <c r="L17" s="513" t="s">
        <v>142</v>
      </c>
      <c r="M17" s="513">
        <v>5</v>
      </c>
      <c r="N17" s="513">
        <v>5</v>
      </c>
      <c r="O17" s="513">
        <v>5</v>
      </c>
      <c r="P17" s="513">
        <v>5</v>
      </c>
      <c r="Q17" s="513">
        <v>5</v>
      </c>
      <c r="R17" s="513">
        <v>5</v>
      </c>
      <c r="S17" s="513" t="s">
        <v>144</v>
      </c>
      <c r="T17" s="513" t="s">
        <v>157</v>
      </c>
      <c r="U17" s="513" t="s">
        <v>136</v>
      </c>
      <c r="V17" s="513" t="s">
        <v>145</v>
      </c>
      <c r="W17" s="513" t="s">
        <v>145</v>
      </c>
      <c r="X17" s="513">
        <v>5</v>
      </c>
      <c r="Y17" s="513" t="s">
        <v>149</v>
      </c>
      <c r="Z17" s="513" t="s">
        <v>158</v>
      </c>
      <c r="AA17" s="513" t="s">
        <v>159</v>
      </c>
      <c r="AB17" s="513" t="s">
        <v>160</v>
      </c>
      <c r="AC17" s="513" t="s">
        <v>160</v>
      </c>
      <c r="AD17" s="513" t="s">
        <v>160</v>
      </c>
      <c r="AE17" s="513" t="s">
        <v>151</v>
      </c>
      <c r="AF17" s="513" t="s">
        <v>151</v>
      </c>
      <c r="AG17" s="513" t="s">
        <v>142</v>
      </c>
    </row>
    <row r="18" spans="2:33" s="522" customFormat="1">
      <c r="B18"/>
      <c r="D18" s="523" t="s">
        <v>150</v>
      </c>
      <c r="E18" s="523" t="s">
        <v>147</v>
      </c>
      <c r="F18" s="523" t="s">
        <v>141</v>
      </c>
      <c r="G18" s="523" t="s">
        <v>147</v>
      </c>
      <c r="H18" s="523" t="s">
        <v>149</v>
      </c>
      <c r="I18" s="523" t="s">
        <v>149</v>
      </c>
      <c r="J18" s="523" t="s">
        <v>137</v>
      </c>
      <c r="K18" s="523" t="s">
        <v>157</v>
      </c>
      <c r="L18" s="523" t="s">
        <v>155</v>
      </c>
      <c r="M18" s="523"/>
      <c r="N18" s="523"/>
      <c r="O18" s="523"/>
      <c r="P18" s="523"/>
      <c r="Q18" s="523"/>
      <c r="R18" s="523"/>
      <c r="S18" s="523" t="s">
        <v>157</v>
      </c>
      <c r="T18" s="523" t="s">
        <v>136</v>
      </c>
      <c r="U18" s="523" t="s">
        <v>143</v>
      </c>
      <c r="V18" s="523"/>
      <c r="W18" s="523"/>
      <c r="X18" s="523"/>
      <c r="Y18" s="523" t="s">
        <v>147</v>
      </c>
      <c r="Z18" s="523" t="s">
        <v>161</v>
      </c>
      <c r="AA18" s="523" t="s">
        <v>162</v>
      </c>
      <c r="AB18" s="523" t="s">
        <v>149</v>
      </c>
      <c r="AC18" s="523" t="s">
        <v>149</v>
      </c>
      <c r="AD18" s="523" t="s">
        <v>159</v>
      </c>
      <c r="AE18" s="523" t="s">
        <v>137</v>
      </c>
      <c r="AF18" s="523" t="s">
        <v>137</v>
      </c>
      <c r="AG18" s="523" t="s">
        <v>159</v>
      </c>
    </row>
    <row r="19" spans="2:33" s="522" customFormat="1">
      <c r="B19"/>
      <c r="D19" s="523" t="s">
        <v>149</v>
      </c>
      <c r="E19" s="523" t="s">
        <v>158</v>
      </c>
      <c r="F19" s="523" t="s">
        <v>160</v>
      </c>
      <c r="G19" s="523" t="s">
        <v>149</v>
      </c>
      <c r="H19" s="523" t="s">
        <v>147</v>
      </c>
      <c r="I19" s="523" t="s">
        <v>160</v>
      </c>
      <c r="J19" s="523" t="s">
        <v>154</v>
      </c>
      <c r="K19" s="523" t="s">
        <v>155</v>
      </c>
      <c r="L19" s="523" t="s">
        <v>144</v>
      </c>
      <c r="M19" s="523"/>
      <c r="N19" s="523"/>
      <c r="O19" s="523"/>
      <c r="P19" s="523"/>
      <c r="Q19" s="523"/>
      <c r="R19" s="523"/>
      <c r="S19" s="523" t="s">
        <v>136</v>
      </c>
      <c r="T19" s="523" t="s">
        <v>135</v>
      </c>
      <c r="U19" s="523" t="s">
        <v>135</v>
      </c>
      <c r="V19" s="523"/>
      <c r="W19" s="523"/>
      <c r="X19" s="523"/>
      <c r="Y19" s="523" t="s">
        <v>161</v>
      </c>
      <c r="Z19" s="523" t="s">
        <v>149</v>
      </c>
      <c r="AA19" s="523" t="s">
        <v>147</v>
      </c>
      <c r="AB19" s="523" t="s">
        <v>141</v>
      </c>
      <c r="AC19" s="523" t="s">
        <v>141</v>
      </c>
      <c r="AD19" s="523" t="s">
        <v>151</v>
      </c>
      <c r="AE19" s="523" t="s">
        <v>157</v>
      </c>
      <c r="AF19" s="523" t="s">
        <v>142</v>
      </c>
      <c r="AG19" s="523" t="s">
        <v>163</v>
      </c>
    </row>
    <row r="20" spans="2:33" s="522" customFormat="1">
      <c r="B20"/>
      <c r="D20" s="523" t="s">
        <v>143</v>
      </c>
      <c r="E20" s="523" t="s">
        <v>156</v>
      </c>
      <c r="F20" s="523" t="s">
        <v>151</v>
      </c>
      <c r="G20" s="523" t="s">
        <v>158</v>
      </c>
      <c r="H20" s="523" t="s">
        <v>158</v>
      </c>
      <c r="I20" s="523" t="s">
        <v>158</v>
      </c>
      <c r="J20" s="523" t="s">
        <v>155</v>
      </c>
      <c r="K20" s="523" t="s">
        <v>154</v>
      </c>
      <c r="L20" s="523" t="s">
        <v>164</v>
      </c>
      <c r="M20" s="523"/>
      <c r="N20" s="523"/>
      <c r="O20" s="523"/>
      <c r="P20" s="523"/>
      <c r="Q20" s="523"/>
      <c r="R20" s="523"/>
      <c r="S20" s="523" t="s">
        <v>156</v>
      </c>
      <c r="T20" s="523" t="s">
        <v>150</v>
      </c>
      <c r="U20" s="523" t="s">
        <v>151</v>
      </c>
      <c r="V20" s="523"/>
      <c r="W20" s="523"/>
      <c r="X20" s="523"/>
      <c r="Y20" s="523" t="s">
        <v>158</v>
      </c>
      <c r="Z20" s="523" t="s">
        <v>150</v>
      </c>
      <c r="AA20" s="523" t="s">
        <v>155</v>
      </c>
      <c r="AB20" s="523" t="s">
        <v>151</v>
      </c>
      <c r="AC20" s="523" t="s">
        <v>151</v>
      </c>
      <c r="AD20" s="523" t="s">
        <v>144</v>
      </c>
      <c r="AE20" s="523" t="s">
        <v>156</v>
      </c>
      <c r="AF20" s="523" t="s">
        <v>157</v>
      </c>
      <c r="AG20" s="523" t="s">
        <v>165</v>
      </c>
    </row>
    <row r="21" spans="2:33" s="522" customFormat="1">
      <c r="B21"/>
      <c r="D21" s="523" t="s">
        <v>158</v>
      </c>
      <c r="E21" s="523" t="s">
        <v>146</v>
      </c>
      <c r="F21" s="523" t="s">
        <v>155</v>
      </c>
      <c r="G21" s="523" t="s">
        <v>160</v>
      </c>
      <c r="H21" s="523" t="s">
        <v>160</v>
      </c>
      <c r="I21" s="523" t="s">
        <v>150</v>
      </c>
      <c r="J21" s="523" t="s">
        <v>151</v>
      </c>
      <c r="K21" s="523" t="s">
        <v>151</v>
      </c>
      <c r="L21" s="523" t="s">
        <v>154</v>
      </c>
      <c r="M21" s="523"/>
      <c r="N21" s="523"/>
      <c r="O21" s="523"/>
      <c r="P21" s="523"/>
      <c r="Q21" s="523"/>
      <c r="R21" s="523"/>
      <c r="S21" s="523" t="s">
        <v>146</v>
      </c>
      <c r="T21" s="523" t="s">
        <v>146</v>
      </c>
      <c r="U21" s="523" t="s">
        <v>157</v>
      </c>
      <c r="V21" s="523"/>
      <c r="W21" s="523"/>
      <c r="X21" s="523"/>
      <c r="Y21" s="523" t="s">
        <v>136</v>
      </c>
      <c r="Z21" s="523" t="s">
        <v>140</v>
      </c>
      <c r="AA21" s="523" t="s">
        <v>144</v>
      </c>
      <c r="AB21" s="523" t="s">
        <v>136</v>
      </c>
      <c r="AC21" s="523" t="s">
        <v>152</v>
      </c>
      <c r="AD21" s="523" t="s">
        <v>140</v>
      </c>
      <c r="AE21" s="523" t="s">
        <v>166</v>
      </c>
      <c r="AF21" s="523" t="s">
        <v>141</v>
      </c>
      <c r="AG21" s="523" t="s">
        <v>151</v>
      </c>
    </row>
    <row r="22" spans="2:33" s="522" customFormat="1">
      <c r="B22"/>
      <c r="D22" s="523" t="s">
        <v>160</v>
      </c>
      <c r="E22" s="523" t="s">
        <v>136</v>
      </c>
      <c r="F22" s="523" t="s">
        <v>149</v>
      </c>
      <c r="G22" s="523" t="s">
        <v>156</v>
      </c>
      <c r="H22" s="523" t="s">
        <v>156</v>
      </c>
      <c r="I22" s="523" t="s">
        <v>156</v>
      </c>
      <c r="J22" s="523" t="s">
        <v>147</v>
      </c>
      <c r="K22" s="523" t="s">
        <v>147</v>
      </c>
      <c r="L22" s="523" t="s">
        <v>153</v>
      </c>
      <c r="M22" s="523"/>
      <c r="N22" s="523"/>
      <c r="O22" s="523"/>
      <c r="P22" s="523"/>
      <c r="Q22" s="523"/>
      <c r="R22" s="523"/>
      <c r="S22" s="523" t="s">
        <v>153</v>
      </c>
      <c r="T22" s="523" t="s">
        <v>167</v>
      </c>
      <c r="U22" s="523" t="s">
        <v>158</v>
      </c>
      <c r="V22" s="523"/>
      <c r="W22" s="523"/>
      <c r="X22" s="523"/>
      <c r="Y22" s="523" t="s">
        <v>156</v>
      </c>
      <c r="Z22" s="523" t="s">
        <v>156</v>
      </c>
      <c r="AA22" s="523" t="s">
        <v>168</v>
      </c>
      <c r="AB22" s="523" t="s">
        <v>154</v>
      </c>
      <c r="AC22" s="523" t="s">
        <v>136</v>
      </c>
      <c r="AD22" s="523" t="s">
        <v>136</v>
      </c>
      <c r="AE22" s="523" t="s">
        <v>167</v>
      </c>
      <c r="AF22" s="523" t="s">
        <v>156</v>
      </c>
      <c r="AG22" s="523" t="s">
        <v>146</v>
      </c>
    </row>
    <row r="23" spans="2:33" s="522" customFormat="1">
      <c r="B23"/>
      <c r="D23" s="523" t="s">
        <v>146</v>
      </c>
      <c r="E23" s="523" t="s">
        <v>160</v>
      </c>
      <c r="F23" s="523" t="s">
        <v>152</v>
      </c>
      <c r="G23" s="523" t="s">
        <v>136</v>
      </c>
      <c r="H23" s="523" t="s">
        <v>136</v>
      </c>
      <c r="I23" s="523" t="s">
        <v>169</v>
      </c>
      <c r="J23" s="523" t="s">
        <v>156</v>
      </c>
      <c r="K23" s="523" t="s">
        <v>170</v>
      </c>
      <c r="L23" s="523" t="s">
        <v>151</v>
      </c>
      <c r="M23" s="523"/>
      <c r="N23" s="523"/>
      <c r="O23" s="523"/>
      <c r="P23" s="523"/>
      <c r="Q23" s="523"/>
      <c r="R23" s="523"/>
      <c r="S23" s="523" t="s">
        <v>167</v>
      </c>
      <c r="T23" s="523" t="s">
        <v>137</v>
      </c>
      <c r="U23" s="523" t="s">
        <v>146</v>
      </c>
      <c r="V23" s="523"/>
      <c r="W23" s="523"/>
      <c r="X23" s="523"/>
      <c r="Y23" s="523" t="s">
        <v>135</v>
      </c>
      <c r="Z23" s="523" t="s">
        <v>151</v>
      </c>
      <c r="AA23" s="523" t="s">
        <v>140</v>
      </c>
      <c r="AB23" s="523" t="s">
        <v>135</v>
      </c>
      <c r="AC23" s="523" t="s">
        <v>159</v>
      </c>
      <c r="AD23" s="523" t="s">
        <v>155</v>
      </c>
      <c r="AE23" s="523" t="s">
        <v>153</v>
      </c>
      <c r="AF23" s="523" t="s">
        <v>155</v>
      </c>
      <c r="AG23" s="523" t="s">
        <v>157</v>
      </c>
    </row>
    <row r="24" spans="2:33" s="522" customFormat="1">
      <c r="B24"/>
      <c r="D24" s="523" t="s">
        <v>140</v>
      </c>
      <c r="E24" s="523" t="s">
        <v>171</v>
      </c>
      <c r="F24" s="523" t="s">
        <v>162</v>
      </c>
      <c r="G24" s="523" t="s">
        <v>167</v>
      </c>
      <c r="H24" s="523" t="s">
        <v>141</v>
      </c>
      <c r="I24" s="523" t="s">
        <v>172</v>
      </c>
      <c r="J24" s="523" t="s">
        <v>170</v>
      </c>
      <c r="K24" s="523" t="s">
        <v>166</v>
      </c>
      <c r="L24" s="523" t="s">
        <v>157</v>
      </c>
      <c r="M24" s="523"/>
      <c r="N24" s="523"/>
      <c r="O24" s="523"/>
      <c r="P24" s="523"/>
      <c r="Q24" s="523"/>
      <c r="R24" s="523"/>
      <c r="S24" s="523" t="s">
        <v>137</v>
      </c>
      <c r="T24" s="523" t="s">
        <v>156</v>
      </c>
      <c r="U24" s="523" t="s">
        <v>140</v>
      </c>
      <c r="V24" s="523"/>
      <c r="W24" s="523"/>
      <c r="X24" s="523"/>
      <c r="Y24" s="523" t="s">
        <v>140</v>
      </c>
      <c r="Z24" s="523" t="s">
        <v>136</v>
      </c>
      <c r="AA24" s="523" t="s">
        <v>157</v>
      </c>
      <c r="AB24" s="523" t="s">
        <v>172</v>
      </c>
      <c r="AC24" s="523" t="s">
        <v>154</v>
      </c>
      <c r="AD24" s="523" t="s">
        <v>158</v>
      </c>
      <c r="AE24" s="523" t="s">
        <v>142</v>
      </c>
      <c r="AF24" s="523" t="s">
        <v>153</v>
      </c>
      <c r="AG24" s="523" t="s">
        <v>137</v>
      </c>
    </row>
    <row r="25" spans="2:33" s="522" customFormat="1">
      <c r="B25"/>
      <c r="D25" s="523" t="s">
        <v>141</v>
      </c>
      <c r="E25" s="523" t="s">
        <v>151</v>
      </c>
      <c r="F25" s="523" t="s">
        <v>154</v>
      </c>
      <c r="G25" s="523" t="s">
        <v>171</v>
      </c>
      <c r="H25" s="523" t="s">
        <v>167</v>
      </c>
      <c r="I25" s="523" t="s">
        <v>147</v>
      </c>
      <c r="J25" s="523" t="s">
        <v>166</v>
      </c>
      <c r="K25" s="523" t="s">
        <v>173</v>
      </c>
      <c r="L25" s="523" t="s">
        <v>173</v>
      </c>
      <c r="M25" s="523"/>
      <c r="N25" s="523"/>
      <c r="O25" s="523"/>
      <c r="P25" s="523"/>
      <c r="Q25" s="523"/>
      <c r="R25" s="523"/>
      <c r="S25" s="523" t="s">
        <v>135</v>
      </c>
      <c r="T25" s="523" t="s">
        <v>151</v>
      </c>
      <c r="U25" s="523" t="s">
        <v>141</v>
      </c>
      <c r="V25" s="523"/>
      <c r="W25" s="523"/>
      <c r="X25" s="523"/>
      <c r="Y25" s="523" t="s">
        <v>151</v>
      </c>
      <c r="Z25" s="523" t="s">
        <v>155</v>
      </c>
      <c r="AA25" s="523" t="s">
        <v>173</v>
      </c>
      <c r="AB25" s="523" t="s">
        <v>152</v>
      </c>
      <c r="AC25" s="523" t="s">
        <v>158</v>
      </c>
      <c r="AD25" s="523" t="s">
        <v>141</v>
      </c>
      <c r="AE25" s="523" t="s">
        <v>154</v>
      </c>
      <c r="AF25" s="523" t="s">
        <v>166</v>
      </c>
      <c r="AG25" s="523" t="s">
        <v>144</v>
      </c>
    </row>
    <row r="26" spans="2:33" s="522" customFormat="1">
      <c r="B26"/>
      <c r="D26" s="523" t="s">
        <v>151</v>
      </c>
      <c r="E26" s="523" t="s">
        <v>142</v>
      </c>
      <c r="F26" s="523" t="s">
        <v>137</v>
      </c>
      <c r="G26" s="523" t="s">
        <v>142</v>
      </c>
      <c r="H26" s="523" t="s">
        <v>171</v>
      </c>
      <c r="I26" s="523" t="s">
        <v>167</v>
      </c>
      <c r="J26" s="523" t="s">
        <v>173</v>
      </c>
      <c r="K26" s="523" t="s">
        <v>158</v>
      </c>
      <c r="L26" s="523" t="s">
        <v>170</v>
      </c>
      <c r="M26" s="523"/>
      <c r="N26" s="523"/>
      <c r="O26" s="523"/>
      <c r="P26" s="523"/>
      <c r="Q26" s="523"/>
      <c r="R26" s="523"/>
      <c r="S26" s="523" t="s">
        <v>147</v>
      </c>
      <c r="T26" s="523" t="s">
        <v>147</v>
      </c>
      <c r="U26" s="523" t="s">
        <v>174</v>
      </c>
      <c r="V26" s="523"/>
      <c r="W26" s="523"/>
      <c r="X26" s="523"/>
      <c r="Y26" s="523" t="s">
        <v>143</v>
      </c>
      <c r="Z26" s="523" t="s">
        <v>135</v>
      </c>
      <c r="AA26" s="523" t="s">
        <v>174</v>
      </c>
      <c r="AB26" s="523" t="s">
        <v>150</v>
      </c>
      <c r="AC26" s="523" t="s">
        <v>150</v>
      </c>
      <c r="AD26" s="523" t="s">
        <v>154</v>
      </c>
      <c r="AE26" s="523" t="s">
        <v>171</v>
      </c>
      <c r="AF26" s="523" t="s">
        <v>167</v>
      </c>
      <c r="AG26" s="523" t="s">
        <v>156</v>
      </c>
    </row>
    <row r="27" spans="2:33" s="522" customFormat="1">
      <c r="B27"/>
      <c r="D27" s="523" t="s">
        <v>142</v>
      </c>
      <c r="E27" s="523" t="s">
        <v>167</v>
      </c>
      <c r="F27" s="523" t="s">
        <v>159</v>
      </c>
      <c r="G27" s="523" t="s">
        <v>141</v>
      </c>
      <c r="H27" s="523" t="s">
        <v>142</v>
      </c>
      <c r="I27" s="523" t="s">
        <v>144</v>
      </c>
      <c r="J27" s="523" t="s">
        <v>158</v>
      </c>
      <c r="K27" s="523" t="s">
        <v>156</v>
      </c>
      <c r="L27" s="523" t="s">
        <v>158</v>
      </c>
      <c r="M27" s="523"/>
      <c r="N27" s="523"/>
      <c r="O27" s="523"/>
      <c r="P27" s="523"/>
      <c r="Q27" s="523"/>
      <c r="R27" s="523"/>
      <c r="S27" s="523" t="s">
        <v>170</v>
      </c>
      <c r="T27" s="523" t="s">
        <v>153</v>
      </c>
      <c r="U27" s="523" t="s">
        <v>165</v>
      </c>
      <c r="V27" s="523"/>
      <c r="W27" s="523"/>
      <c r="X27" s="523"/>
      <c r="Y27" s="523" t="s">
        <v>165</v>
      </c>
      <c r="Z27" s="523" t="s">
        <v>157</v>
      </c>
      <c r="AA27" s="523" t="s">
        <v>141</v>
      </c>
      <c r="AB27" s="523" t="s">
        <v>143</v>
      </c>
      <c r="AC27" s="523" t="s">
        <v>135</v>
      </c>
      <c r="AD27" s="523" t="s">
        <v>175</v>
      </c>
      <c r="AE27" s="523" t="s">
        <v>150</v>
      </c>
      <c r="AF27" s="523" t="s">
        <v>171</v>
      </c>
      <c r="AG27" s="523" t="s">
        <v>153</v>
      </c>
    </row>
    <row r="28" spans="2:33" s="522" customFormat="1">
      <c r="B28"/>
      <c r="D28" s="523" t="s">
        <v>154</v>
      </c>
      <c r="E28" s="523" t="s">
        <v>141</v>
      </c>
      <c r="F28" s="523" t="s">
        <v>158</v>
      </c>
      <c r="G28" s="523" t="s">
        <v>151</v>
      </c>
      <c r="H28" s="523" t="s">
        <v>151</v>
      </c>
      <c r="I28" s="523" t="s">
        <v>152</v>
      </c>
      <c r="J28" s="523" t="s">
        <v>141</v>
      </c>
      <c r="K28" s="523" t="s">
        <v>141</v>
      </c>
      <c r="L28" s="523" t="s">
        <v>160</v>
      </c>
      <c r="M28" s="523"/>
      <c r="N28" s="523"/>
      <c r="O28" s="523"/>
      <c r="P28" s="523"/>
      <c r="Q28" s="523"/>
      <c r="R28" s="523"/>
      <c r="S28" s="523" t="s">
        <v>151</v>
      </c>
      <c r="T28" s="523" t="s">
        <v>170</v>
      </c>
      <c r="U28" s="523" t="s">
        <v>176</v>
      </c>
      <c r="V28" s="523"/>
      <c r="W28" s="523"/>
      <c r="X28" s="523"/>
      <c r="Y28" s="523" t="s">
        <v>167</v>
      </c>
      <c r="Z28" s="523" t="s">
        <v>167</v>
      </c>
      <c r="AA28" s="523" t="s">
        <v>169</v>
      </c>
      <c r="AB28" s="523" t="s">
        <v>158</v>
      </c>
      <c r="AC28" s="523" t="s">
        <v>172</v>
      </c>
      <c r="AD28" s="523" t="s">
        <v>174</v>
      </c>
      <c r="AE28" s="523" t="s">
        <v>141</v>
      </c>
      <c r="AF28" s="523" t="s">
        <v>165</v>
      </c>
      <c r="AG28" s="523" t="s">
        <v>139</v>
      </c>
    </row>
    <row r="29" spans="2:33" s="522" customFormat="1">
      <c r="B29"/>
      <c r="D29" s="523" t="s">
        <v>137</v>
      </c>
      <c r="E29" s="523" t="s">
        <v>164</v>
      </c>
      <c r="F29" s="523" t="s">
        <v>139</v>
      </c>
      <c r="G29" s="523" t="s">
        <v>154</v>
      </c>
      <c r="H29" s="523" t="s">
        <v>164</v>
      </c>
      <c r="I29" s="523" t="s">
        <v>177</v>
      </c>
      <c r="J29" s="523" t="s">
        <v>171</v>
      </c>
      <c r="K29" s="523" t="s">
        <v>176</v>
      </c>
      <c r="L29" s="523" t="s">
        <v>175</v>
      </c>
      <c r="M29" s="523"/>
      <c r="N29" s="523"/>
      <c r="O29" s="523"/>
      <c r="P29" s="523"/>
      <c r="Q29" s="523"/>
      <c r="R29" s="523"/>
      <c r="S29" s="523" t="s">
        <v>158</v>
      </c>
      <c r="T29" s="523" t="s">
        <v>158</v>
      </c>
      <c r="U29" s="523" t="s">
        <v>139</v>
      </c>
      <c r="V29" s="523"/>
      <c r="W29" s="523"/>
      <c r="X29" s="523"/>
      <c r="Y29" s="523" t="s">
        <v>155</v>
      </c>
      <c r="Z29" s="523" t="s">
        <v>154</v>
      </c>
      <c r="AA29" s="523" t="s">
        <v>158</v>
      </c>
      <c r="AB29" s="523" t="s">
        <v>159</v>
      </c>
      <c r="AC29" s="523" t="s">
        <v>178</v>
      </c>
      <c r="AD29" s="523" t="s">
        <v>178</v>
      </c>
      <c r="AE29" s="523" t="s">
        <v>140</v>
      </c>
      <c r="AF29" s="523" t="s">
        <v>140</v>
      </c>
      <c r="AG29" s="523" t="s">
        <v>140</v>
      </c>
    </row>
    <row r="30" spans="2:33" s="522" customFormat="1">
      <c r="B30"/>
      <c r="D30" s="523" t="s">
        <v>171</v>
      </c>
      <c r="E30" s="523" t="s">
        <v>157</v>
      </c>
      <c r="F30" s="523" t="s">
        <v>146</v>
      </c>
      <c r="G30" s="523" t="s">
        <v>157</v>
      </c>
      <c r="H30" s="523" t="s">
        <v>157</v>
      </c>
      <c r="I30" s="523" t="s">
        <v>151</v>
      </c>
      <c r="J30" s="523" t="s">
        <v>176</v>
      </c>
      <c r="K30" s="523" t="s">
        <v>171</v>
      </c>
      <c r="L30" s="523" t="s">
        <v>176</v>
      </c>
      <c r="M30" s="523"/>
      <c r="N30" s="523"/>
      <c r="O30" s="523"/>
      <c r="P30" s="523"/>
      <c r="Q30" s="523"/>
      <c r="R30" s="523"/>
      <c r="S30" s="523" t="s">
        <v>171</v>
      </c>
      <c r="T30" s="523" t="s">
        <v>141</v>
      </c>
      <c r="U30" s="523" t="s">
        <v>170</v>
      </c>
      <c r="V30" s="523"/>
      <c r="W30" s="523"/>
      <c r="X30" s="523"/>
      <c r="Y30" s="523" t="s">
        <v>157</v>
      </c>
      <c r="Z30" s="523" t="s">
        <v>165</v>
      </c>
      <c r="AA30" s="523" t="s">
        <v>142</v>
      </c>
      <c r="AB30" s="523" t="s">
        <v>178</v>
      </c>
      <c r="AC30" s="523" t="s">
        <v>156</v>
      </c>
      <c r="AD30" s="523" t="s">
        <v>150</v>
      </c>
      <c r="AE30" s="523" t="s">
        <v>158</v>
      </c>
      <c r="AF30" s="523" t="s">
        <v>150</v>
      </c>
      <c r="AG30" s="523" t="s">
        <v>149</v>
      </c>
    </row>
    <row r="31" spans="2:33" s="522" customFormat="1">
      <c r="B31"/>
      <c r="D31" s="523" t="s">
        <v>155</v>
      </c>
      <c r="E31" s="523" t="s">
        <v>153</v>
      </c>
      <c r="F31" s="523" t="s">
        <v>148</v>
      </c>
      <c r="G31" s="523" t="s">
        <v>164</v>
      </c>
      <c r="H31" s="523" t="s">
        <v>154</v>
      </c>
      <c r="I31" s="523" t="s">
        <v>163</v>
      </c>
      <c r="J31" s="523" t="s">
        <v>143</v>
      </c>
      <c r="K31" s="523" t="s">
        <v>143</v>
      </c>
      <c r="L31" s="523" t="s">
        <v>166</v>
      </c>
      <c r="M31" s="523"/>
      <c r="N31" s="523"/>
      <c r="O31" s="523"/>
      <c r="P31" s="523"/>
      <c r="Q31" s="523"/>
      <c r="R31" s="523"/>
      <c r="S31" s="523" t="s">
        <v>141</v>
      </c>
      <c r="T31" s="523" t="s">
        <v>161</v>
      </c>
      <c r="U31" s="523" t="s">
        <v>167</v>
      </c>
      <c r="V31" s="523"/>
      <c r="W31" s="523"/>
      <c r="X31" s="523"/>
      <c r="Y31" s="523" t="s">
        <v>177</v>
      </c>
      <c r="Z31" s="523" t="s">
        <v>159</v>
      </c>
      <c r="AA31" s="523" t="s">
        <v>167</v>
      </c>
      <c r="AB31" s="523" t="s">
        <v>156</v>
      </c>
      <c r="AC31" s="523" t="s">
        <v>155</v>
      </c>
      <c r="AD31" s="523" t="s">
        <v>149</v>
      </c>
      <c r="AE31" s="523" t="s">
        <v>155</v>
      </c>
      <c r="AF31" s="523" t="s">
        <v>146</v>
      </c>
      <c r="AG31" s="523" t="s">
        <v>166</v>
      </c>
    </row>
    <row r="32" spans="2:33" s="522" customFormat="1">
      <c r="B32"/>
      <c r="D32" s="523" t="s">
        <v>159</v>
      </c>
      <c r="E32" s="523" t="s">
        <v>170</v>
      </c>
      <c r="F32" s="523" t="s">
        <v>143</v>
      </c>
      <c r="G32" s="523" t="s">
        <v>137</v>
      </c>
      <c r="H32" s="523" t="s">
        <v>153</v>
      </c>
      <c r="I32" s="523" t="s">
        <v>165</v>
      </c>
      <c r="J32" s="523" t="s">
        <v>164</v>
      </c>
      <c r="K32" s="523" t="s">
        <v>164</v>
      </c>
      <c r="L32" s="523" t="s">
        <v>179</v>
      </c>
      <c r="M32" s="523"/>
      <c r="N32" s="523"/>
      <c r="O32" s="523"/>
      <c r="P32" s="523"/>
      <c r="Q32" s="523"/>
      <c r="R32" s="523"/>
      <c r="S32" s="523" t="s">
        <v>161</v>
      </c>
      <c r="T32" s="523" t="s">
        <v>177</v>
      </c>
      <c r="U32" s="523" t="s">
        <v>147</v>
      </c>
      <c r="V32" s="523"/>
      <c r="W32" s="523"/>
      <c r="X32" s="523"/>
      <c r="Y32" s="523" t="s">
        <v>179</v>
      </c>
      <c r="Z32" s="523" t="s">
        <v>172</v>
      </c>
      <c r="AA32" s="523" t="s">
        <v>134</v>
      </c>
      <c r="AB32" s="523" t="s">
        <v>171</v>
      </c>
      <c r="AC32" s="523" t="s">
        <v>143</v>
      </c>
      <c r="AD32" s="523" t="s">
        <v>156</v>
      </c>
      <c r="AE32" s="523" t="s">
        <v>165</v>
      </c>
      <c r="AF32" s="523" t="s">
        <v>154</v>
      </c>
      <c r="AG32" s="523" t="s">
        <v>171</v>
      </c>
    </row>
    <row r="33" spans="2:33" s="522" customFormat="1">
      <c r="B33"/>
      <c r="D33" s="523" t="s">
        <v>164</v>
      </c>
      <c r="E33" s="523" t="s">
        <v>144</v>
      </c>
      <c r="F33" s="523" t="s">
        <v>180</v>
      </c>
      <c r="G33" s="523" t="s">
        <v>153</v>
      </c>
      <c r="H33" s="523" t="s">
        <v>137</v>
      </c>
      <c r="I33" s="523" t="s">
        <v>164</v>
      </c>
      <c r="J33" s="523" t="s">
        <v>136</v>
      </c>
      <c r="K33" s="523" t="s">
        <v>160</v>
      </c>
      <c r="L33" s="523" t="s">
        <v>163</v>
      </c>
      <c r="M33" s="523"/>
      <c r="N33" s="523"/>
      <c r="O33" s="523"/>
      <c r="P33" s="523"/>
      <c r="Q33" s="523"/>
      <c r="R33" s="523"/>
      <c r="S33" s="523" t="s">
        <v>177</v>
      </c>
      <c r="T33" s="523" t="s">
        <v>171</v>
      </c>
      <c r="U33" s="523" t="s">
        <v>137</v>
      </c>
      <c r="V33" s="523"/>
      <c r="W33" s="523"/>
      <c r="X33" s="523"/>
      <c r="Y33" s="523" t="s">
        <v>170</v>
      </c>
      <c r="Z33" s="523" t="s">
        <v>170</v>
      </c>
      <c r="AA33" s="523" t="s">
        <v>160</v>
      </c>
      <c r="AB33" s="523" t="s">
        <v>142</v>
      </c>
      <c r="AC33" s="523" t="s">
        <v>142</v>
      </c>
      <c r="AD33" s="523" t="s">
        <v>137</v>
      </c>
      <c r="AE33" s="523" t="s">
        <v>164</v>
      </c>
      <c r="AF33" s="523" t="s">
        <v>139</v>
      </c>
      <c r="AG33" s="523" t="s">
        <v>167</v>
      </c>
    </row>
    <row r="34" spans="2:33" s="522" customFormat="1">
      <c r="B34"/>
      <c r="D34" s="523" t="s">
        <v>152</v>
      </c>
      <c r="E34" s="523" t="s">
        <v>137</v>
      </c>
      <c r="F34" s="523" t="s">
        <v>135</v>
      </c>
      <c r="G34" s="523" t="s">
        <v>177</v>
      </c>
      <c r="H34" s="523" t="s">
        <v>177</v>
      </c>
      <c r="I34" s="523" t="s">
        <v>135</v>
      </c>
      <c r="J34" s="523" t="s">
        <v>160</v>
      </c>
      <c r="K34" s="523" t="s">
        <v>139</v>
      </c>
      <c r="L34" s="523" t="s">
        <v>147</v>
      </c>
      <c r="M34" s="523"/>
      <c r="N34" s="523"/>
      <c r="O34" s="523"/>
      <c r="P34" s="523"/>
      <c r="Q34" s="523"/>
      <c r="R34" s="523"/>
      <c r="S34" s="523" t="s">
        <v>164</v>
      </c>
      <c r="T34" s="523" t="s">
        <v>166</v>
      </c>
      <c r="U34" s="523" t="s">
        <v>161</v>
      </c>
      <c r="V34" s="523"/>
      <c r="W34" s="523"/>
      <c r="X34" s="523"/>
      <c r="Y34" s="523" t="s">
        <v>172</v>
      </c>
      <c r="Z34" s="523" t="s">
        <v>143</v>
      </c>
      <c r="AA34" s="523" t="s">
        <v>161</v>
      </c>
      <c r="AB34" s="523" t="s">
        <v>161</v>
      </c>
      <c r="AC34" s="523" t="s">
        <v>137</v>
      </c>
      <c r="AD34" s="523" t="s">
        <v>146</v>
      </c>
      <c r="AE34" s="523" t="s">
        <v>139</v>
      </c>
      <c r="AF34" s="523" t="s">
        <v>159</v>
      </c>
      <c r="AG34" s="523" t="s">
        <v>150</v>
      </c>
    </row>
    <row r="35" spans="2:33" s="522" customFormat="1">
      <c r="B35"/>
      <c r="D35" s="523" t="s">
        <v>167</v>
      </c>
      <c r="E35" s="523" t="s">
        <v>154</v>
      </c>
      <c r="F35" s="523" t="s">
        <v>150</v>
      </c>
      <c r="G35" s="523" t="s">
        <v>161</v>
      </c>
      <c r="H35" s="523" t="s">
        <v>161</v>
      </c>
      <c r="I35" s="523" t="s">
        <v>176</v>
      </c>
      <c r="J35" s="523" t="s">
        <v>152</v>
      </c>
      <c r="K35" s="523" t="s">
        <v>136</v>
      </c>
      <c r="L35" s="523" t="s">
        <v>169</v>
      </c>
      <c r="M35" s="523"/>
      <c r="N35" s="523"/>
      <c r="O35" s="523"/>
      <c r="P35" s="523"/>
      <c r="Q35" s="523"/>
      <c r="R35" s="523"/>
      <c r="S35" s="523" t="s">
        <v>149</v>
      </c>
      <c r="T35" s="523" t="s">
        <v>149</v>
      </c>
      <c r="U35" s="523" t="s">
        <v>178</v>
      </c>
      <c r="V35" s="523"/>
      <c r="W35" s="523"/>
      <c r="X35" s="523"/>
      <c r="Y35" s="523" t="s">
        <v>154</v>
      </c>
      <c r="Z35" s="523" t="s">
        <v>139</v>
      </c>
      <c r="AA35" s="523" t="s">
        <v>181</v>
      </c>
      <c r="AB35" s="523" t="s">
        <v>170</v>
      </c>
      <c r="AC35" s="523" t="s">
        <v>170</v>
      </c>
      <c r="AD35" s="523" t="s">
        <v>142</v>
      </c>
      <c r="AE35" s="523" t="s">
        <v>146</v>
      </c>
      <c r="AF35" s="523" t="s">
        <v>158</v>
      </c>
      <c r="AG35" s="523" t="s">
        <v>158</v>
      </c>
    </row>
    <row r="36" spans="2:33" s="522" customFormat="1">
      <c r="B36"/>
      <c r="D36" s="523" t="s">
        <v>153</v>
      </c>
      <c r="E36" s="523" t="s">
        <v>172</v>
      </c>
      <c r="F36" s="523" t="s">
        <v>166</v>
      </c>
      <c r="G36" s="523" t="s">
        <v>144</v>
      </c>
      <c r="H36" s="523" t="s">
        <v>144</v>
      </c>
      <c r="I36" s="523" t="s">
        <v>180</v>
      </c>
      <c r="J36" s="523" t="s">
        <v>139</v>
      </c>
      <c r="K36" s="523" t="s">
        <v>148</v>
      </c>
      <c r="L36" s="523" t="s">
        <v>135</v>
      </c>
      <c r="M36" s="523"/>
      <c r="N36" s="523"/>
      <c r="O36" s="523"/>
      <c r="P36" s="523"/>
      <c r="Q36" s="523"/>
      <c r="R36" s="523"/>
      <c r="S36" s="523" t="s">
        <v>166</v>
      </c>
      <c r="T36" s="523" t="s">
        <v>176</v>
      </c>
      <c r="U36" s="523" t="s">
        <v>177</v>
      </c>
      <c r="V36" s="523"/>
      <c r="W36" s="523"/>
      <c r="X36" s="523"/>
      <c r="Y36" s="523" t="s">
        <v>159</v>
      </c>
      <c r="Z36" s="523" t="s">
        <v>179</v>
      </c>
      <c r="AA36" s="523" t="s">
        <v>178</v>
      </c>
      <c r="AB36" s="523" t="s">
        <v>137</v>
      </c>
      <c r="AC36" s="523" t="s">
        <v>171</v>
      </c>
      <c r="AD36" s="523" t="s">
        <v>162</v>
      </c>
      <c r="AE36" s="523" t="s">
        <v>179</v>
      </c>
      <c r="AF36" s="523" t="s">
        <v>163</v>
      </c>
      <c r="AG36" s="523" t="s">
        <v>154</v>
      </c>
    </row>
    <row r="37" spans="2:33" s="522" customFormat="1">
      <c r="B37"/>
      <c r="D37" s="523" t="s">
        <v>170</v>
      </c>
      <c r="E37" s="523" t="s">
        <v>166</v>
      </c>
      <c r="F37" s="523" t="s">
        <v>169</v>
      </c>
      <c r="G37" s="523" t="s">
        <v>172</v>
      </c>
      <c r="H37" s="523" t="s">
        <v>172</v>
      </c>
      <c r="I37" s="523" t="s">
        <v>148</v>
      </c>
      <c r="J37" s="523" t="s">
        <v>149</v>
      </c>
      <c r="K37" s="523" t="s">
        <v>152</v>
      </c>
      <c r="L37" s="523" t="s">
        <v>139</v>
      </c>
      <c r="M37" s="523"/>
      <c r="N37" s="523"/>
      <c r="O37" s="523"/>
      <c r="P37" s="523"/>
      <c r="Q37" s="523"/>
      <c r="R37" s="523"/>
      <c r="S37" s="523" t="s">
        <v>176</v>
      </c>
      <c r="T37" s="523" t="s">
        <v>165</v>
      </c>
      <c r="U37" s="523" t="s">
        <v>179</v>
      </c>
      <c r="V37" s="523"/>
      <c r="W37" s="523"/>
      <c r="X37" s="523"/>
      <c r="Y37" s="523" t="s">
        <v>160</v>
      </c>
      <c r="Z37" s="523" t="s">
        <v>169</v>
      </c>
      <c r="AA37" s="523" t="s">
        <v>172</v>
      </c>
      <c r="AB37" s="523" t="s">
        <v>148</v>
      </c>
      <c r="AC37" s="523" t="s">
        <v>174</v>
      </c>
      <c r="AD37" s="523" t="s">
        <v>172</v>
      </c>
      <c r="AE37" s="523" t="s">
        <v>152</v>
      </c>
      <c r="AF37" s="523" t="s">
        <v>179</v>
      </c>
      <c r="AG37" s="523" t="s">
        <v>179</v>
      </c>
    </row>
    <row r="38" spans="2:33" s="522" customFormat="1">
      <c r="B38"/>
      <c r="D38" s="523" t="s">
        <v>166</v>
      </c>
      <c r="E38" s="523" t="s">
        <v>176</v>
      </c>
      <c r="F38" s="523" t="s">
        <v>142</v>
      </c>
      <c r="G38" s="523" t="s">
        <v>170</v>
      </c>
      <c r="H38" s="523" t="s">
        <v>170</v>
      </c>
      <c r="I38" s="523" t="s">
        <v>155</v>
      </c>
      <c r="J38" s="523" t="s">
        <v>148</v>
      </c>
      <c r="K38" s="523" t="s">
        <v>149</v>
      </c>
      <c r="L38" s="523" t="s">
        <v>171</v>
      </c>
      <c r="M38" s="523"/>
      <c r="N38" s="523"/>
      <c r="O38" s="523"/>
      <c r="P38" s="523"/>
      <c r="Q38" s="523"/>
      <c r="R38" s="523"/>
      <c r="S38" s="523" t="s">
        <v>160</v>
      </c>
      <c r="T38" s="523" t="s">
        <v>160</v>
      </c>
      <c r="U38" s="523" t="s">
        <v>155</v>
      </c>
      <c r="V38" s="523"/>
      <c r="W38" s="523"/>
      <c r="X38" s="523"/>
      <c r="Y38" s="523" t="s">
        <v>166</v>
      </c>
      <c r="Z38" s="523" t="s">
        <v>177</v>
      </c>
      <c r="AA38" s="523" t="s">
        <v>164</v>
      </c>
      <c r="AB38" s="523" t="s">
        <v>169</v>
      </c>
      <c r="AC38" s="523" t="s">
        <v>161</v>
      </c>
      <c r="AD38" s="523" t="s">
        <v>153</v>
      </c>
      <c r="AE38" s="523" t="s">
        <v>159</v>
      </c>
      <c r="AF38" s="523" t="s">
        <v>152</v>
      </c>
      <c r="AG38" s="523" t="s">
        <v>164</v>
      </c>
    </row>
    <row r="39" spans="2:33" s="522" customFormat="1">
      <c r="B39"/>
      <c r="D39" s="523" t="s">
        <v>172</v>
      </c>
      <c r="E39" s="523" t="s">
        <v>161</v>
      </c>
      <c r="F39" s="523" t="s">
        <v>178</v>
      </c>
      <c r="G39" s="523" t="s">
        <v>166</v>
      </c>
      <c r="H39" s="523" t="s">
        <v>166</v>
      </c>
      <c r="I39" s="523" t="s">
        <v>157</v>
      </c>
      <c r="J39" s="523" t="s">
        <v>150</v>
      </c>
      <c r="K39" s="523" t="s">
        <v>150</v>
      </c>
      <c r="L39" s="523" t="s">
        <v>159</v>
      </c>
      <c r="M39" s="523"/>
      <c r="N39" s="523"/>
      <c r="O39" s="523"/>
      <c r="P39" s="523"/>
      <c r="Q39" s="523"/>
      <c r="R39" s="523"/>
      <c r="S39" s="523" t="s">
        <v>165</v>
      </c>
      <c r="T39" s="523" t="s">
        <v>164</v>
      </c>
      <c r="U39" s="523" t="s">
        <v>172</v>
      </c>
      <c r="V39" s="523"/>
      <c r="W39" s="523"/>
      <c r="X39" s="523"/>
      <c r="Y39" s="523" t="s">
        <v>171</v>
      </c>
      <c r="Z39" s="523" t="s">
        <v>160</v>
      </c>
      <c r="AA39" s="523" t="s">
        <v>166</v>
      </c>
      <c r="AB39" s="523" t="s">
        <v>155</v>
      </c>
      <c r="AC39" s="523" t="s">
        <v>144</v>
      </c>
      <c r="AD39" s="523" t="s">
        <v>176</v>
      </c>
      <c r="AE39" s="523" t="s">
        <v>163</v>
      </c>
      <c r="AF39" s="523" t="s">
        <v>164</v>
      </c>
      <c r="AG39" s="523" t="s">
        <v>152</v>
      </c>
    </row>
    <row r="40" spans="2:33" s="522" customFormat="1">
      <c r="B40"/>
      <c r="D40" s="523" t="s">
        <v>157</v>
      </c>
      <c r="E40" s="523" t="s">
        <v>159</v>
      </c>
      <c r="F40" s="523" t="s">
        <v>153</v>
      </c>
      <c r="G40" s="523" t="s">
        <v>140</v>
      </c>
      <c r="H40" s="523" t="s">
        <v>176</v>
      </c>
      <c r="I40" s="523" t="s">
        <v>168</v>
      </c>
      <c r="J40" s="523" t="s">
        <v>172</v>
      </c>
      <c r="K40" s="523" t="s">
        <v>161</v>
      </c>
      <c r="L40" s="523" t="s">
        <v>150</v>
      </c>
      <c r="M40" s="523"/>
      <c r="N40" s="523"/>
      <c r="O40" s="523"/>
      <c r="P40" s="523"/>
      <c r="Q40" s="523"/>
      <c r="R40" s="523"/>
      <c r="S40" s="523" t="s">
        <v>154</v>
      </c>
      <c r="T40" s="523" t="s">
        <v>179</v>
      </c>
      <c r="U40" s="523" t="s">
        <v>166</v>
      </c>
      <c r="V40" s="523"/>
      <c r="W40" s="523"/>
      <c r="X40" s="523"/>
      <c r="Y40" s="523" t="s">
        <v>169</v>
      </c>
      <c r="Z40" s="523" t="s">
        <v>166</v>
      </c>
      <c r="AA40" s="523" t="s">
        <v>152</v>
      </c>
      <c r="AB40" s="523" t="s">
        <v>176</v>
      </c>
      <c r="AC40" s="523" t="s">
        <v>148</v>
      </c>
      <c r="AD40" s="523" t="s">
        <v>166</v>
      </c>
      <c r="AE40" s="523" t="s">
        <v>145</v>
      </c>
      <c r="AF40" s="523" t="s">
        <v>145</v>
      </c>
      <c r="AG40" s="523" t="s">
        <v>145</v>
      </c>
    </row>
    <row r="41" spans="2:33" s="522" customFormat="1">
      <c r="B41"/>
      <c r="D41" s="523" t="s">
        <v>144</v>
      </c>
      <c r="E41" s="523" t="s">
        <v>140</v>
      </c>
      <c r="F41" s="523" t="s">
        <v>164</v>
      </c>
      <c r="G41" s="523" t="s">
        <v>176</v>
      </c>
      <c r="H41" s="523" t="s">
        <v>140</v>
      </c>
      <c r="I41" s="523" t="s">
        <v>181</v>
      </c>
      <c r="J41" s="523" t="s">
        <v>181</v>
      </c>
      <c r="K41" s="523" t="s">
        <v>172</v>
      </c>
      <c r="L41" s="523" t="s">
        <v>161</v>
      </c>
      <c r="M41" s="523"/>
      <c r="N41" s="523"/>
      <c r="O41" s="523"/>
      <c r="P41" s="523"/>
      <c r="Q41" s="523"/>
      <c r="R41" s="523"/>
      <c r="S41" s="523" t="s">
        <v>179</v>
      </c>
      <c r="T41" s="523" t="s">
        <v>148</v>
      </c>
      <c r="U41" s="523" t="s">
        <v>169</v>
      </c>
      <c r="V41" s="523"/>
      <c r="W41" s="523"/>
      <c r="X41" s="523"/>
      <c r="Y41" s="523" t="s">
        <v>164</v>
      </c>
      <c r="Z41" s="523" t="s">
        <v>164</v>
      </c>
      <c r="AA41" s="523" t="s">
        <v>156</v>
      </c>
      <c r="AB41" s="523" t="s">
        <v>181</v>
      </c>
      <c r="AC41" s="523" t="s">
        <v>176</v>
      </c>
      <c r="AD41" s="523" t="s">
        <v>177</v>
      </c>
      <c r="AE41" s="523" t="s">
        <v>145</v>
      </c>
      <c r="AF41" s="523" t="s">
        <v>145</v>
      </c>
      <c r="AG41" s="523" t="s">
        <v>145</v>
      </c>
    </row>
    <row r="42" spans="2:33" s="522" customFormat="1">
      <c r="B42"/>
      <c r="D42" s="523" t="s">
        <v>139</v>
      </c>
      <c r="E42" s="523" t="s">
        <v>177</v>
      </c>
      <c r="F42" s="523" t="s">
        <v>170</v>
      </c>
      <c r="G42" s="523" t="s">
        <v>165</v>
      </c>
      <c r="H42" s="523" t="s">
        <v>165</v>
      </c>
      <c r="I42" s="523" t="s">
        <v>153</v>
      </c>
      <c r="J42" s="523" t="s">
        <v>161</v>
      </c>
      <c r="K42" s="523" t="s">
        <v>135</v>
      </c>
      <c r="L42" s="523" t="s">
        <v>141</v>
      </c>
      <c r="M42" s="523"/>
      <c r="N42" s="523"/>
      <c r="O42" s="523"/>
      <c r="P42" s="523"/>
      <c r="Q42" s="523"/>
      <c r="R42" s="523"/>
      <c r="S42" s="523" t="s">
        <v>172</v>
      </c>
      <c r="T42" s="523" t="s">
        <v>140</v>
      </c>
      <c r="U42" s="523" t="s">
        <v>149</v>
      </c>
      <c r="V42" s="523"/>
      <c r="W42" s="523"/>
      <c r="X42" s="523"/>
      <c r="Y42" s="523" t="s">
        <v>181</v>
      </c>
      <c r="Z42" s="523" t="s">
        <v>181</v>
      </c>
      <c r="AA42" s="523" t="s">
        <v>170</v>
      </c>
      <c r="AB42" s="523" t="s">
        <v>174</v>
      </c>
      <c r="AC42" s="523" t="s">
        <v>146</v>
      </c>
      <c r="AD42" s="523" t="s">
        <v>135</v>
      </c>
      <c r="AE42" s="523" t="s">
        <v>145</v>
      </c>
      <c r="AF42" s="523" t="s">
        <v>145</v>
      </c>
      <c r="AG42" s="523" t="s">
        <v>145</v>
      </c>
    </row>
    <row r="43" spans="2:33" s="522" customFormat="1">
      <c r="B43"/>
      <c r="D43" s="523" t="s">
        <v>148</v>
      </c>
      <c r="E43" s="523" t="s">
        <v>165</v>
      </c>
      <c r="F43" s="523" t="s">
        <v>172</v>
      </c>
      <c r="G43" s="523" t="s">
        <v>152</v>
      </c>
      <c r="H43" s="523" t="s">
        <v>152</v>
      </c>
      <c r="I43" s="523" t="s">
        <v>161</v>
      </c>
      <c r="J43" s="523" t="s">
        <v>165</v>
      </c>
      <c r="K43" s="523" t="s">
        <v>163</v>
      </c>
      <c r="L43" s="523" t="s">
        <v>146</v>
      </c>
      <c r="M43" s="523"/>
      <c r="N43" s="523"/>
      <c r="O43" s="523"/>
      <c r="P43" s="523"/>
      <c r="Q43" s="523"/>
      <c r="R43" s="523"/>
      <c r="S43" s="523" t="s">
        <v>140</v>
      </c>
      <c r="T43" s="523" t="s">
        <v>154</v>
      </c>
      <c r="U43" s="523" t="s">
        <v>173</v>
      </c>
      <c r="V43" s="523"/>
      <c r="W43" s="523"/>
      <c r="X43" s="523"/>
      <c r="Y43" s="523" t="s">
        <v>139</v>
      </c>
      <c r="Z43" s="523" t="s">
        <v>171</v>
      </c>
      <c r="AA43" s="523" t="s">
        <v>163</v>
      </c>
      <c r="AB43" s="523" t="s">
        <v>177</v>
      </c>
      <c r="AC43" s="523" t="s">
        <v>153</v>
      </c>
      <c r="AD43" s="523" t="s">
        <v>170</v>
      </c>
      <c r="AE43" s="523" t="s">
        <v>145</v>
      </c>
      <c r="AF43" s="523" t="s">
        <v>145</v>
      </c>
      <c r="AG43" s="523" t="s">
        <v>145</v>
      </c>
    </row>
    <row r="44" spans="2:33" s="522" customFormat="1">
      <c r="B44"/>
      <c r="D44" s="523" t="s">
        <v>176</v>
      </c>
      <c r="E44" s="523" t="s">
        <v>155</v>
      </c>
      <c r="F44" s="523" t="s">
        <v>179</v>
      </c>
      <c r="G44" s="523" t="s">
        <v>159</v>
      </c>
      <c r="H44" s="523" t="s">
        <v>159</v>
      </c>
      <c r="I44" s="523" t="s">
        <v>178</v>
      </c>
      <c r="J44" s="523" t="s">
        <v>135</v>
      </c>
      <c r="K44" s="523" t="s">
        <v>181</v>
      </c>
      <c r="L44" s="523" t="s">
        <v>149</v>
      </c>
      <c r="M44" s="523"/>
      <c r="N44" s="523"/>
      <c r="O44" s="523"/>
      <c r="P44" s="523"/>
      <c r="Q44" s="523"/>
      <c r="R44" s="523"/>
      <c r="S44" s="523" t="s">
        <v>139</v>
      </c>
      <c r="T44" s="523" t="s">
        <v>139</v>
      </c>
      <c r="U44" s="523" t="s">
        <v>160</v>
      </c>
      <c r="V44" s="523"/>
      <c r="W44" s="523"/>
      <c r="X44" s="523"/>
      <c r="Y44" s="523" t="s">
        <v>142</v>
      </c>
      <c r="Z44" s="523" t="s">
        <v>142</v>
      </c>
      <c r="AA44" s="523" t="s">
        <v>153</v>
      </c>
      <c r="AB44" s="523" t="s">
        <v>153</v>
      </c>
      <c r="AC44" s="523" t="s">
        <v>177</v>
      </c>
      <c r="AD44" s="523" t="s">
        <v>179</v>
      </c>
      <c r="AE44" s="523" t="s">
        <v>145</v>
      </c>
      <c r="AF44" s="523" t="s">
        <v>145</v>
      </c>
      <c r="AG44" s="523" t="s">
        <v>145</v>
      </c>
    </row>
    <row r="45" spans="2:33" s="522" customFormat="1">
      <c r="B45"/>
      <c r="D45" s="523" t="s">
        <v>177</v>
      </c>
      <c r="E45" s="523" t="s">
        <v>173</v>
      </c>
      <c r="F45" s="523" t="s">
        <v>175</v>
      </c>
      <c r="G45" s="523" t="s">
        <v>155</v>
      </c>
      <c r="H45" s="523" t="s">
        <v>155</v>
      </c>
      <c r="I45" s="523" t="s">
        <v>171</v>
      </c>
      <c r="J45" s="523" t="s">
        <v>163</v>
      </c>
      <c r="K45" s="523" t="s">
        <v>165</v>
      </c>
      <c r="L45" s="523" t="s">
        <v>152</v>
      </c>
      <c r="M45" s="523"/>
      <c r="N45" s="523"/>
      <c r="O45" s="523"/>
      <c r="P45" s="523"/>
      <c r="Q45" s="523"/>
      <c r="R45" s="523"/>
      <c r="S45" s="523" t="s">
        <v>148</v>
      </c>
      <c r="T45" s="523" t="s">
        <v>172</v>
      </c>
      <c r="U45" s="523" t="s">
        <v>156</v>
      </c>
      <c r="V45" s="523"/>
      <c r="W45" s="523"/>
      <c r="X45" s="523"/>
      <c r="Y45" s="523" t="s">
        <v>153</v>
      </c>
      <c r="Z45" s="523" t="s">
        <v>153</v>
      </c>
      <c r="AA45" s="523" t="s">
        <v>171</v>
      </c>
      <c r="AB45" s="523" t="s">
        <v>146</v>
      </c>
      <c r="AC45" s="523" t="s">
        <v>169</v>
      </c>
      <c r="AD45" s="523" t="s">
        <v>182</v>
      </c>
      <c r="AE45" s="523" t="s">
        <v>145</v>
      </c>
      <c r="AF45" s="523" t="s">
        <v>145</v>
      </c>
      <c r="AG45" s="523" t="s">
        <v>145</v>
      </c>
    </row>
    <row r="46" spans="2:33" s="522" customFormat="1">
      <c r="B46"/>
      <c r="D46" s="523" t="s">
        <v>161</v>
      </c>
      <c r="E46" s="523" t="s">
        <v>181</v>
      </c>
      <c r="F46" s="523" t="s">
        <v>144</v>
      </c>
      <c r="G46" s="523" t="s">
        <v>181</v>
      </c>
      <c r="H46" s="523" t="s">
        <v>181</v>
      </c>
      <c r="I46" s="523" t="s">
        <v>173</v>
      </c>
      <c r="J46" s="523" t="s">
        <v>159</v>
      </c>
      <c r="K46" s="523" t="s">
        <v>159</v>
      </c>
      <c r="L46" s="523" t="s">
        <v>136</v>
      </c>
      <c r="M46" s="523"/>
      <c r="N46" s="523"/>
      <c r="O46" s="523"/>
      <c r="P46" s="523"/>
      <c r="Q46" s="523"/>
      <c r="R46" s="523"/>
      <c r="S46" s="523" t="s">
        <v>181</v>
      </c>
      <c r="T46" s="523" t="s">
        <v>155</v>
      </c>
      <c r="U46" s="523" t="s">
        <v>163</v>
      </c>
      <c r="V46" s="523"/>
      <c r="W46" s="523"/>
      <c r="X46" s="523"/>
      <c r="Y46" s="523" t="s">
        <v>152</v>
      </c>
      <c r="Z46" s="523" t="s">
        <v>144</v>
      </c>
      <c r="AA46" s="523" t="s">
        <v>182</v>
      </c>
      <c r="AB46" s="523" t="s">
        <v>164</v>
      </c>
      <c r="AC46" s="523" t="s">
        <v>181</v>
      </c>
      <c r="AD46" s="523" t="s">
        <v>165</v>
      </c>
      <c r="AE46" s="523" t="s">
        <v>145</v>
      </c>
      <c r="AF46" s="523" t="s">
        <v>145</v>
      </c>
      <c r="AG46" s="523" t="s">
        <v>145</v>
      </c>
    </row>
    <row r="47" spans="2:33" s="522" customFormat="1">
      <c r="B47"/>
      <c r="D47" s="523" t="s">
        <v>162</v>
      </c>
      <c r="E47" s="523" t="s">
        <v>179</v>
      </c>
      <c r="F47" s="523" t="s">
        <v>165</v>
      </c>
      <c r="G47" s="523" t="s">
        <v>148</v>
      </c>
      <c r="H47" s="523" t="s">
        <v>148</v>
      </c>
      <c r="I47" s="523" t="s">
        <v>166</v>
      </c>
      <c r="J47" s="523" t="s">
        <v>177</v>
      </c>
      <c r="K47" s="523" t="s">
        <v>179</v>
      </c>
      <c r="L47" s="523" t="s">
        <v>172</v>
      </c>
      <c r="M47" s="523"/>
      <c r="N47" s="523"/>
      <c r="O47" s="523"/>
      <c r="P47" s="523"/>
      <c r="Q47" s="523"/>
      <c r="R47" s="523"/>
      <c r="S47" s="523" t="s">
        <v>155</v>
      </c>
      <c r="T47" s="523" t="s">
        <v>169</v>
      </c>
      <c r="U47" s="523" t="s">
        <v>153</v>
      </c>
      <c r="V47" s="523"/>
      <c r="W47" s="523"/>
      <c r="X47" s="523"/>
      <c r="Y47" s="523" t="s">
        <v>176</v>
      </c>
      <c r="Z47" s="523" t="s">
        <v>152</v>
      </c>
      <c r="AA47" s="523" t="s">
        <v>175</v>
      </c>
      <c r="AB47" s="523" t="s">
        <v>179</v>
      </c>
      <c r="AC47" s="523" t="s">
        <v>179</v>
      </c>
      <c r="AD47" s="523" t="s">
        <v>163</v>
      </c>
      <c r="AE47" s="523" t="s">
        <v>145</v>
      </c>
      <c r="AF47" s="523" t="s">
        <v>145</v>
      </c>
      <c r="AG47" s="523" t="s">
        <v>145</v>
      </c>
    </row>
    <row r="48" spans="2:33" s="522" customFormat="1">
      <c r="B48"/>
      <c r="D48" s="523" t="s">
        <v>165</v>
      </c>
      <c r="E48" s="523" t="s">
        <v>152</v>
      </c>
      <c r="F48" s="523" t="s">
        <v>176</v>
      </c>
      <c r="G48" s="523" t="s">
        <v>179</v>
      </c>
      <c r="H48" s="523" t="s">
        <v>179</v>
      </c>
      <c r="I48" s="523" t="s">
        <v>139</v>
      </c>
      <c r="J48" s="523" t="s">
        <v>146</v>
      </c>
      <c r="K48" s="523" t="s">
        <v>146</v>
      </c>
      <c r="L48" s="523" t="s">
        <v>178</v>
      </c>
      <c r="M48" s="523"/>
      <c r="N48" s="523"/>
      <c r="O48" s="523"/>
      <c r="P48" s="523"/>
      <c r="Q48" s="523"/>
      <c r="R48" s="523"/>
      <c r="S48" s="523" t="s">
        <v>159</v>
      </c>
      <c r="T48" s="523" t="s">
        <v>159</v>
      </c>
      <c r="U48" s="523" t="s">
        <v>180</v>
      </c>
      <c r="V48" s="523"/>
      <c r="W48" s="523"/>
      <c r="X48" s="523"/>
      <c r="Y48" s="523" t="s">
        <v>144</v>
      </c>
      <c r="Z48" s="523" t="s">
        <v>148</v>
      </c>
      <c r="AA48" s="523" t="s">
        <v>146</v>
      </c>
      <c r="AB48" s="523" t="s">
        <v>163</v>
      </c>
      <c r="AC48" s="523" t="s">
        <v>164</v>
      </c>
      <c r="AD48" s="523" t="s">
        <v>164</v>
      </c>
      <c r="AE48" s="523" t="s">
        <v>145</v>
      </c>
      <c r="AF48" s="523" t="s">
        <v>145</v>
      </c>
      <c r="AG48" s="523" t="s">
        <v>145</v>
      </c>
    </row>
    <row r="49" spans="2:33" s="522" customFormat="1">
      <c r="B49"/>
      <c r="D49" s="523" t="s">
        <v>179</v>
      </c>
      <c r="E49" s="523" t="s">
        <v>148</v>
      </c>
      <c r="F49" s="523" t="s">
        <v>177</v>
      </c>
      <c r="G49" s="523" t="s">
        <v>182</v>
      </c>
      <c r="H49" s="523" t="s">
        <v>173</v>
      </c>
      <c r="I49" s="523" t="s">
        <v>159</v>
      </c>
      <c r="J49" s="523" t="s">
        <v>179</v>
      </c>
      <c r="K49" s="523" t="s">
        <v>175</v>
      </c>
      <c r="L49" s="523" t="s">
        <v>140</v>
      </c>
      <c r="M49" s="523"/>
      <c r="N49" s="523"/>
      <c r="O49" s="523"/>
      <c r="P49" s="523"/>
      <c r="Q49" s="523"/>
      <c r="R49" s="523"/>
      <c r="S49" s="523" t="s">
        <v>169</v>
      </c>
      <c r="T49" s="523" t="s">
        <v>181</v>
      </c>
      <c r="U49" s="523" t="s">
        <v>159</v>
      </c>
      <c r="V49" s="523"/>
      <c r="W49" s="523"/>
      <c r="X49" s="523"/>
      <c r="Y49" s="523" t="s">
        <v>175</v>
      </c>
      <c r="Z49" s="523" t="s">
        <v>176</v>
      </c>
      <c r="AA49" s="523" t="s">
        <v>179</v>
      </c>
      <c r="AB49" s="523" t="s">
        <v>166</v>
      </c>
      <c r="AC49" s="523" t="s">
        <v>166</v>
      </c>
      <c r="AD49" s="523" t="s">
        <v>148</v>
      </c>
      <c r="AE49" s="523" t="s">
        <v>145</v>
      </c>
      <c r="AF49" s="523" t="s">
        <v>145</v>
      </c>
      <c r="AG49" s="523" t="s">
        <v>145</v>
      </c>
    </row>
    <row r="50" spans="2:33" s="522" customFormat="1">
      <c r="B50"/>
      <c r="D50" s="523" t="s">
        <v>180</v>
      </c>
      <c r="E50" s="523" t="s">
        <v>139</v>
      </c>
      <c r="F50" s="523" t="s">
        <v>181</v>
      </c>
      <c r="G50" s="523" t="s">
        <v>173</v>
      </c>
      <c r="H50" s="523" t="s">
        <v>139</v>
      </c>
      <c r="I50" s="523" t="s">
        <v>140</v>
      </c>
      <c r="J50" s="523" t="s">
        <v>169</v>
      </c>
      <c r="K50" s="523" t="s">
        <v>169</v>
      </c>
      <c r="L50" s="523" t="s">
        <v>156</v>
      </c>
      <c r="M50" s="523"/>
      <c r="N50" s="523"/>
      <c r="O50" s="523"/>
      <c r="P50" s="523"/>
      <c r="Q50" s="523"/>
      <c r="R50" s="523"/>
      <c r="S50" s="523" t="s">
        <v>152</v>
      </c>
      <c r="T50" s="523" t="s">
        <v>152</v>
      </c>
      <c r="U50" s="523" t="s">
        <v>150</v>
      </c>
      <c r="V50" s="523"/>
      <c r="W50" s="523"/>
      <c r="X50" s="523"/>
      <c r="Y50" s="523" t="s">
        <v>178</v>
      </c>
      <c r="Z50" s="523" t="s">
        <v>173</v>
      </c>
      <c r="AA50" s="523" t="s">
        <v>176</v>
      </c>
      <c r="AB50" s="523" t="s">
        <v>144</v>
      </c>
      <c r="AC50" s="523" t="s">
        <v>163</v>
      </c>
      <c r="AD50" s="523" t="s">
        <v>167</v>
      </c>
      <c r="AE50" s="523" t="s">
        <v>145</v>
      </c>
      <c r="AF50" s="523" t="s">
        <v>145</v>
      </c>
      <c r="AG50" s="523" t="s">
        <v>145</v>
      </c>
    </row>
    <row r="51" spans="2:33" s="522" customFormat="1">
      <c r="B51"/>
      <c r="D51" s="523" t="s">
        <v>181</v>
      </c>
      <c r="E51" s="523" t="s">
        <v>175</v>
      </c>
      <c r="F51" s="523" t="s">
        <v>182</v>
      </c>
      <c r="G51" s="523" t="s">
        <v>139</v>
      </c>
      <c r="H51" s="523" t="s">
        <v>182</v>
      </c>
      <c r="I51" s="523" t="s">
        <v>154</v>
      </c>
      <c r="J51" s="523" t="s">
        <v>175</v>
      </c>
      <c r="K51" s="523" t="s">
        <v>177</v>
      </c>
      <c r="L51" s="523" t="s">
        <v>165</v>
      </c>
      <c r="M51" s="523"/>
      <c r="N51" s="523"/>
      <c r="O51" s="523"/>
      <c r="P51" s="523"/>
      <c r="Q51" s="523"/>
      <c r="R51" s="523"/>
      <c r="S51" s="523" t="s">
        <v>163</v>
      </c>
      <c r="T51" s="523" t="s">
        <v>163</v>
      </c>
      <c r="U51" s="523" t="s">
        <v>168</v>
      </c>
      <c r="V51" s="523"/>
      <c r="W51" s="523"/>
      <c r="X51" s="523"/>
      <c r="Y51" s="523" t="s">
        <v>148</v>
      </c>
      <c r="Z51" s="523" t="s">
        <v>162</v>
      </c>
      <c r="AA51" s="523" t="s">
        <v>149</v>
      </c>
      <c r="AB51" s="523" t="s">
        <v>157</v>
      </c>
      <c r="AC51" s="523" t="s">
        <v>175</v>
      </c>
      <c r="AD51" s="523" t="s">
        <v>173</v>
      </c>
      <c r="AE51" s="523" t="s">
        <v>145</v>
      </c>
      <c r="AF51" s="523" t="s">
        <v>145</v>
      </c>
      <c r="AG51" s="523" t="s">
        <v>145</v>
      </c>
    </row>
    <row r="52" spans="2:33" s="522" customFormat="1">
      <c r="B52"/>
      <c r="D52" s="523" t="s">
        <v>173</v>
      </c>
      <c r="E52" s="523" t="s">
        <v>182</v>
      </c>
      <c r="F52" s="523" t="s">
        <v>171</v>
      </c>
      <c r="G52" s="523" t="s">
        <v>175</v>
      </c>
      <c r="H52" s="523" t="s">
        <v>175</v>
      </c>
      <c r="I52" s="523" t="s">
        <v>170</v>
      </c>
      <c r="J52" s="523" t="s">
        <v>140</v>
      </c>
      <c r="K52" s="523" t="s">
        <v>140</v>
      </c>
      <c r="L52" s="523" t="s">
        <v>181</v>
      </c>
      <c r="M52" s="523"/>
      <c r="N52" s="523"/>
      <c r="O52" s="523"/>
      <c r="P52" s="523"/>
      <c r="Q52" s="523"/>
      <c r="R52" s="523"/>
      <c r="S52" s="523" t="s">
        <v>182</v>
      </c>
      <c r="T52" s="523" t="s">
        <v>173</v>
      </c>
      <c r="U52" s="523" t="s">
        <v>171</v>
      </c>
      <c r="V52" s="523"/>
      <c r="W52" s="523"/>
      <c r="X52" s="523"/>
      <c r="Y52" s="523" t="s">
        <v>173</v>
      </c>
      <c r="Z52" s="523" t="s">
        <v>178</v>
      </c>
      <c r="AA52" s="523" t="s">
        <v>165</v>
      </c>
      <c r="AB52" s="523" t="s">
        <v>165</v>
      </c>
      <c r="AC52" s="523" t="s">
        <v>165</v>
      </c>
      <c r="AD52" s="523" t="s">
        <v>168</v>
      </c>
      <c r="AE52" s="523" t="s">
        <v>145</v>
      </c>
      <c r="AF52" s="523" t="s">
        <v>145</v>
      </c>
      <c r="AG52" s="523" t="s">
        <v>145</v>
      </c>
    </row>
    <row r="53" spans="2:33" s="522" customFormat="1">
      <c r="B53"/>
      <c r="D53" s="523" t="s">
        <v>175</v>
      </c>
      <c r="E53" s="523" t="s">
        <v>163</v>
      </c>
      <c r="F53" s="523" t="s">
        <v>174</v>
      </c>
      <c r="G53" s="523" t="s">
        <v>163</v>
      </c>
      <c r="H53" s="523" t="s">
        <v>163</v>
      </c>
      <c r="I53" s="523" t="s">
        <v>179</v>
      </c>
      <c r="J53" s="523" t="s">
        <v>167</v>
      </c>
      <c r="K53" s="523" t="s">
        <v>178</v>
      </c>
      <c r="L53" s="523" t="s">
        <v>180</v>
      </c>
      <c r="M53" s="523"/>
      <c r="N53" s="523"/>
      <c r="O53" s="523"/>
      <c r="P53" s="523"/>
      <c r="Q53" s="523"/>
      <c r="R53" s="523"/>
      <c r="S53" s="523" t="s">
        <v>173</v>
      </c>
      <c r="T53" s="523" t="s">
        <v>178</v>
      </c>
      <c r="U53" s="523" t="s">
        <v>152</v>
      </c>
      <c r="V53" s="523"/>
      <c r="W53" s="523"/>
      <c r="X53" s="523"/>
      <c r="Y53" s="523" t="s">
        <v>163</v>
      </c>
      <c r="Z53" s="523" t="s">
        <v>175</v>
      </c>
      <c r="AA53" s="523" t="s">
        <v>136</v>
      </c>
      <c r="AB53" s="523" t="s">
        <v>182</v>
      </c>
      <c r="AC53" s="523" t="s">
        <v>157</v>
      </c>
      <c r="AD53" s="523" t="s">
        <v>161</v>
      </c>
      <c r="AE53" s="523" t="s">
        <v>145</v>
      </c>
      <c r="AF53" s="523" t="s">
        <v>145</v>
      </c>
      <c r="AG53" s="523" t="s">
        <v>145</v>
      </c>
    </row>
    <row r="54" spans="2:33" s="522" customFormat="1">
      <c r="B54"/>
      <c r="D54" s="523" t="s">
        <v>182</v>
      </c>
      <c r="E54" s="523" t="s">
        <v>180</v>
      </c>
      <c r="F54" s="523" t="s">
        <v>163</v>
      </c>
      <c r="G54" s="523" t="s">
        <v>180</v>
      </c>
      <c r="H54" s="523" t="s">
        <v>180</v>
      </c>
      <c r="I54" s="523" t="s">
        <v>137</v>
      </c>
      <c r="J54" s="523" t="s">
        <v>178</v>
      </c>
      <c r="K54" s="523" t="s">
        <v>167</v>
      </c>
      <c r="L54" s="523" t="s">
        <v>174</v>
      </c>
      <c r="M54" s="523"/>
      <c r="N54" s="523"/>
      <c r="O54" s="523"/>
      <c r="P54" s="523"/>
      <c r="Q54" s="523"/>
      <c r="R54" s="523"/>
      <c r="S54" s="523" t="s">
        <v>178</v>
      </c>
      <c r="T54" s="523" t="s">
        <v>182</v>
      </c>
      <c r="U54" s="523" t="s">
        <v>154</v>
      </c>
      <c r="V54" s="523"/>
      <c r="W54" s="523"/>
      <c r="X54" s="523"/>
      <c r="Y54" s="523" t="s">
        <v>162</v>
      </c>
      <c r="Z54" s="523" t="s">
        <v>163</v>
      </c>
      <c r="AA54" s="523" t="s">
        <v>135</v>
      </c>
      <c r="AB54" s="523" t="s">
        <v>167</v>
      </c>
      <c r="AC54" s="523" t="s">
        <v>182</v>
      </c>
      <c r="AD54" s="523" t="s">
        <v>171</v>
      </c>
      <c r="AE54" s="523" t="s">
        <v>145</v>
      </c>
      <c r="AF54" s="523" t="s">
        <v>145</v>
      </c>
      <c r="AG54" s="523" t="s">
        <v>145</v>
      </c>
    </row>
    <row r="55" spans="2:33" s="522" customFormat="1">
      <c r="B55"/>
      <c r="D55" s="523" t="s">
        <v>169</v>
      </c>
      <c r="E55" s="523" t="s">
        <v>168</v>
      </c>
      <c r="F55" s="523" t="s">
        <v>173</v>
      </c>
      <c r="G55" s="523" t="s">
        <v>169</v>
      </c>
      <c r="H55" s="523" t="s">
        <v>169</v>
      </c>
      <c r="I55" s="523" t="s">
        <v>142</v>
      </c>
      <c r="J55" s="523" t="s">
        <v>174</v>
      </c>
      <c r="K55" s="523" t="s">
        <v>174</v>
      </c>
      <c r="L55" s="523" t="s">
        <v>167</v>
      </c>
      <c r="M55" s="523"/>
      <c r="N55" s="523"/>
      <c r="O55" s="523"/>
      <c r="P55" s="523"/>
      <c r="Q55" s="523"/>
      <c r="R55" s="523"/>
      <c r="S55" s="523" t="s">
        <v>180</v>
      </c>
      <c r="T55" s="523" t="s">
        <v>180</v>
      </c>
      <c r="U55" s="523" t="s">
        <v>181</v>
      </c>
      <c r="V55" s="523"/>
      <c r="W55" s="523"/>
      <c r="X55" s="523"/>
      <c r="Y55" s="523" t="s">
        <v>137</v>
      </c>
      <c r="Z55" s="523" t="s">
        <v>137</v>
      </c>
      <c r="AA55" s="523" t="s">
        <v>137</v>
      </c>
      <c r="AB55" s="523" t="s">
        <v>175</v>
      </c>
      <c r="AC55" s="523" t="s">
        <v>167</v>
      </c>
      <c r="AD55" s="523" t="s">
        <v>181</v>
      </c>
      <c r="AE55" s="523" t="s">
        <v>145</v>
      </c>
      <c r="AF55" s="523" t="s">
        <v>145</v>
      </c>
      <c r="AG55" s="523" t="s">
        <v>145</v>
      </c>
    </row>
    <row r="56" spans="2:33" s="522" customFormat="1">
      <c r="B56"/>
      <c r="D56" s="523" t="s">
        <v>163</v>
      </c>
      <c r="E56" s="523" t="s">
        <v>169</v>
      </c>
      <c r="F56" s="523" t="s">
        <v>168</v>
      </c>
      <c r="G56" s="523" t="s">
        <v>168</v>
      </c>
      <c r="H56" s="523" t="s">
        <v>168</v>
      </c>
      <c r="I56" s="523" t="s">
        <v>175</v>
      </c>
      <c r="J56" s="523" t="s">
        <v>162</v>
      </c>
      <c r="K56" s="523" t="s">
        <v>162</v>
      </c>
      <c r="L56" s="523" t="s">
        <v>177</v>
      </c>
      <c r="M56" s="523"/>
      <c r="N56" s="523"/>
      <c r="O56" s="523"/>
      <c r="P56" s="523"/>
      <c r="Q56" s="523"/>
      <c r="R56" s="523"/>
      <c r="S56" s="523" t="s">
        <v>168</v>
      </c>
      <c r="T56" s="523" t="s">
        <v>168</v>
      </c>
      <c r="U56" s="523" t="s">
        <v>182</v>
      </c>
      <c r="V56" s="523"/>
      <c r="W56" s="523"/>
      <c r="X56" s="523"/>
      <c r="Y56" s="523" t="s">
        <v>182</v>
      </c>
      <c r="Z56" s="523" t="s">
        <v>174</v>
      </c>
      <c r="AA56" s="523" t="s">
        <v>177</v>
      </c>
      <c r="AB56" s="523" t="s">
        <v>168</v>
      </c>
      <c r="AC56" s="523" t="s">
        <v>162</v>
      </c>
      <c r="AD56" s="523" t="s">
        <v>143</v>
      </c>
      <c r="AE56" s="523" t="s">
        <v>145</v>
      </c>
      <c r="AF56" s="523" t="s">
        <v>145</v>
      </c>
      <c r="AG56" s="523" t="s">
        <v>145</v>
      </c>
    </row>
    <row r="57" spans="2:33" s="522" customFormat="1">
      <c r="B57"/>
      <c r="D57" s="523" t="s">
        <v>178</v>
      </c>
      <c r="E57" s="523" t="s">
        <v>178</v>
      </c>
      <c r="F57" s="523" t="s">
        <v>161</v>
      </c>
      <c r="G57" s="523" t="s">
        <v>178</v>
      </c>
      <c r="H57" s="523" t="s">
        <v>178</v>
      </c>
      <c r="I57" s="523" t="s">
        <v>182</v>
      </c>
      <c r="J57" s="523" t="s">
        <v>180</v>
      </c>
      <c r="K57" s="523" t="s">
        <v>180</v>
      </c>
      <c r="L57" s="523" t="s">
        <v>182</v>
      </c>
      <c r="M57" s="523"/>
      <c r="N57" s="523"/>
      <c r="O57" s="523"/>
      <c r="P57" s="523"/>
      <c r="Q57" s="523"/>
      <c r="R57" s="523"/>
      <c r="S57" s="523" t="s">
        <v>175</v>
      </c>
      <c r="T57" s="523" t="s">
        <v>174</v>
      </c>
      <c r="U57" s="523" t="s">
        <v>164</v>
      </c>
      <c r="V57" s="523"/>
      <c r="W57" s="523"/>
      <c r="X57" s="523"/>
      <c r="Y57" s="523" t="s">
        <v>174</v>
      </c>
      <c r="Z57" s="523" t="s">
        <v>182</v>
      </c>
      <c r="AA57" s="523" t="s">
        <v>143</v>
      </c>
      <c r="AB57" s="523" t="s">
        <v>162</v>
      </c>
      <c r="AC57" s="523" t="s">
        <v>168</v>
      </c>
      <c r="AD57" s="523" t="s">
        <v>157</v>
      </c>
      <c r="AE57" s="523" t="s">
        <v>145</v>
      </c>
      <c r="AF57" s="523" t="s">
        <v>145</v>
      </c>
      <c r="AG57" s="523" t="s">
        <v>145</v>
      </c>
    </row>
    <row r="58" spans="2:33" s="522" customFormat="1">
      <c r="B58"/>
      <c r="D58" s="523" t="s">
        <v>168</v>
      </c>
      <c r="E58" s="523" t="s">
        <v>162</v>
      </c>
      <c r="F58" s="523" t="s">
        <v>157</v>
      </c>
      <c r="G58" s="523" t="s">
        <v>162</v>
      </c>
      <c r="H58" s="523" t="s">
        <v>162</v>
      </c>
      <c r="I58" s="523" t="s">
        <v>174</v>
      </c>
      <c r="J58" s="523" t="s">
        <v>182</v>
      </c>
      <c r="K58" s="523" t="s">
        <v>182</v>
      </c>
      <c r="L58" s="523" t="s">
        <v>162</v>
      </c>
      <c r="M58" s="523"/>
      <c r="N58" s="523"/>
      <c r="O58" s="523"/>
      <c r="P58" s="523"/>
      <c r="Q58" s="523"/>
      <c r="R58" s="523"/>
      <c r="S58" s="523" t="s">
        <v>174</v>
      </c>
      <c r="T58" s="523" t="s">
        <v>175</v>
      </c>
      <c r="U58" s="523" t="s">
        <v>175</v>
      </c>
      <c r="V58" s="523"/>
      <c r="W58" s="523"/>
      <c r="X58" s="523"/>
      <c r="Y58" s="523" t="s">
        <v>180</v>
      </c>
      <c r="Z58" s="523" t="s">
        <v>180</v>
      </c>
      <c r="AA58" s="523" t="s">
        <v>180</v>
      </c>
      <c r="AB58" s="523" t="s">
        <v>173</v>
      </c>
      <c r="AC58" s="523" t="s">
        <v>173</v>
      </c>
      <c r="AD58" s="523" t="s">
        <v>169</v>
      </c>
      <c r="AE58" s="523" t="s">
        <v>145</v>
      </c>
      <c r="AF58" s="523" t="s">
        <v>145</v>
      </c>
      <c r="AG58" s="523" t="s">
        <v>145</v>
      </c>
    </row>
    <row r="59" spans="2:33" s="522" customFormat="1">
      <c r="B59"/>
      <c r="D59" s="523" t="s">
        <v>174</v>
      </c>
      <c r="E59" s="523" t="s">
        <v>174</v>
      </c>
      <c r="F59" s="523" t="s">
        <v>167</v>
      </c>
      <c r="G59" s="523" t="s">
        <v>174</v>
      </c>
      <c r="H59" s="523" t="s">
        <v>174</v>
      </c>
      <c r="I59" s="523" t="s">
        <v>162</v>
      </c>
      <c r="J59" s="523" t="s">
        <v>168</v>
      </c>
      <c r="K59" s="523" t="s">
        <v>168</v>
      </c>
      <c r="L59" s="523" t="s">
        <v>168</v>
      </c>
      <c r="M59" s="523"/>
      <c r="N59" s="523"/>
      <c r="O59" s="523"/>
      <c r="P59" s="523"/>
      <c r="Q59" s="523"/>
      <c r="R59" s="523"/>
      <c r="S59" s="523" t="s">
        <v>145</v>
      </c>
      <c r="T59" s="523" t="s">
        <v>145</v>
      </c>
      <c r="U59" s="523" t="s">
        <v>145</v>
      </c>
      <c r="V59" s="523"/>
      <c r="W59" s="523"/>
      <c r="X59" s="523"/>
      <c r="Y59" s="523" t="s">
        <v>145</v>
      </c>
      <c r="Z59" s="523" t="s">
        <v>145</v>
      </c>
      <c r="AA59" s="523" t="s">
        <v>150</v>
      </c>
      <c r="AB59" s="523" t="s">
        <v>180</v>
      </c>
      <c r="AC59" s="523" t="s">
        <v>180</v>
      </c>
      <c r="AD59" s="523" t="s">
        <v>180</v>
      </c>
      <c r="AE59" s="523" t="s">
        <v>145</v>
      </c>
      <c r="AF59" s="523" t="s">
        <v>145</v>
      </c>
      <c r="AG59" s="523" t="s">
        <v>145</v>
      </c>
    </row>
    <row r="60" spans="2:33">
      <c r="B60" s="263" t="s">
        <v>110</v>
      </c>
      <c r="C60" s="95" t="s">
        <v>95</v>
      </c>
      <c r="D60" s="513">
        <v>4297000</v>
      </c>
      <c r="E60" s="513">
        <v>2335000</v>
      </c>
      <c r="F60" s="513">
        <v>1962000</v>
      </c>
      <c r="G60" s="514">
        <v>1344000</v>
      </c>
      <c r="H60" s="514">
        <v>7165000</v>
      </c>
      <c r="I60" s="514">
        <v>533</v>
      </c>
      <c r="J60" s="513">
        <v>231700</v>
      </c>
      <c r="K60" s="513">
        <v>1094000</v>
      </c>
      <c r="L60" s="513">
        <v>472</v>
      </c>
      <c r="M60" s="513"/>
      <c r="N60" s="513"/>
      <c r="O60" s="513"/>
      <c r="P60" s="513"/>
      <c r="Q60" s="513"/>
      <c r="R60" s="513"/>
      <c r="S60" s="513">
        <v>154700</v>
      </c>
      <c r="T60" s="513">
        <v>260800</v>
      </c>
      <c r="U60" s="513">
        <v>169</v>
      </c>
      <c r="V60" s="513">
        <v>51200</v>
      </c>
      <c r="W60" s="513">
        <v>3403000</v>
      </c>
      <c r="X60" s="513"/>
      <c r="Y60" s="513">
        <v>67100</v>
      </c>
      <c r="Z60" s="513">
        <v>35600</v>
      </c>
      <c r="AA60" s="513">
        <v>53</v>
      </c>
      <c r="AB60" s="515">
        <v>71400</v>
      </c>
      <c r="AC60" s="515">
        <v>2283000</v>
      </c>
      <c r="AD60" s="515">
        <v>3200</v>
      </c>
      <c r="AE60" s="513">
        <v>1740</v>
      </c>
      <c r="AF60" s="513">
        <v>3680</v>
      </c>
      <c r="AG60" s="513">
        <v>211</v>
      </c>
    </row>
    <row r="61" spans="2:33">
      <c r="B61" t="s">
        <v>96</v>
      </c>
      <c r="C61">
        <v>1</v>
      </c>
      <c r="D61" s="513">
        <v>1141000</v>
      </c>
      <c r="E61" s="513">
        <v>221500</v>
      </c>
      <c r="F61" s="513">
        <v>919100</v>
      </c>
      <c r="G61" s="513">
        <v>115800</v>
      </c>
      <c r="H61" s="513">
        <v>591700</v>
      </c>
      <c r="I61" s="513">
        <v>614</v>
      </c>
      <c r="J61" s="513">
        <v>132300</v>
      </c>
      <c r="K61" s="513">
        <v>717100</v>
      </c>
      <c r="L61" s="513">
        <v>575</v>
      </c>
      <c r="M61" s="516">
        <v>104900</v>
      </c>
      <c r="N61" s="513">
        <v>616400</v>
      </c>
      <c r="O61" s="513">
        <v>588</v>
      </c>
      <c r="P61" s="513">
        <v>16500</v>
      </c>
      <c r="Q61" s="513">
        <v>61300</v>
      </c>
      <c r="R61" s="513">
        <v>372</v>
      </c>
      <c r="S61" s="513">
        <v>45300</v>
      </c>
      <c r="T61" s="513">
        <v>115600</v>
      </c>
      <c r="U61" s="513">
        <v>255</v>
      </c>
      <c r="V61" s="513">
        <v>51200</v>
      </c>
      <c r="W61" s="513">
        <v>3403000</v>
      </c>
      <c r="X61" s="513">
        <v>7030</v>
      </c>
      <c r="Y61" s="513">
        <v>24900</v>
      </c>
      <c r="Z61" s="513">
        <v>13700</v>
      </c>
      <c r="AA61" s="513">
        <v>101</v>
      </c>
      <c r="AB61" s="513">
        <v>48500</v>
      </c>
      <c r="AC61" s="513">
        <v>1819000</v>
      </c>
      <c r="AD61" s="513">
        <v>3750</v>
      </c>
      <c r="AE61" s="513">
        <v>1020</v>
      </c>
      <c r="AF61" s="513">
        <v>3020</v>
      </c>
      <c r="AG61" s="513">
        <v>296</v>
      </c>
    </row>
    <row r="62" spans="2:33">
      <c r="B62" t="s">
        <v>97</v>
      </c>
      <c r="C62">
        <v>2</v>
      </c>
      <c r="D62" s="513">
        <v>167200</v>
      </c>
      <c r="E62" s="513">
        <v>148500</v>
      </c>
      <c r="F62" s="513">
        <v>77100</v>
      </c>
      <c r="G62" s="513">
        <v>93300</v>
      </c>
      <c r="H62" s="513">
        <v>540200</v>
      </c>
      <c r="I62" s="513">
        <v>614</v>
      </c>
      <c r="J62" s="513">
        <v>16500</v>
      </c>
      <c r="K62" s="513">
        <v>70000</v>
      </c>
      <c r="L62" s="513">
        <v>542</v>
      </c>
      <c r="M62" s="516">
        <v>105400</v>
      </c>
      <c r="N62" s="513">
        <v>569200</v>
      </c>
      <c r="O62" s="513">
        <v>540</v>
      </c>
      <c r="P62" s="513">
        <v>16800</v>
      </c>
      <c r="Q62" s="513">
        <v>60700</v>
      </c>
      <c r="R62" s="513">
        <v>361</v>
      </c>
      <c r="S62" s="513">
        <v>11700</v>
      </c>
      <c r="T62" s="513">
        <v>19400</v>
      </c>
      <c r="U62" s="513">
        <v>211</v>
      </c>
      <c r="V62" s="513"/>
      <c r="W62" s="513"/>
      <c r="X62" s="513">
        <v>6890</v>
      </c>
      <c r="Y62" s="513">
        <v>5760</v>
      </c>
      <c r="Z62" s="513">
        <v>3050</v>
      </c>
      <c r="AA62" s="513">
        <v>99</v>
      </c>
      <c r="AB62" s="513">
        <v>4370</v>
      </c>
      <c r="AC62" s="513">
        <v>97600</v>
      </c>
      <c r="AD62" s="513">
        <v>2980</v>
      </c>
      <c r="AE62" s="513">
        <v>160</v>
      </c>
      <c r="AF62" s="513">
        <v>346</v>
      </c>
      <c r="AG62" s="513">
        <v>240</v>
      </c>
    </row>
    <row r="63" spans="2:33">
      <c r="B63" t="s">
        <v>98</v>
      </c>
      <c r="C63">
        <v>3</v>
      </c>
      <c r="D63" s="513">
        <v>159400</v>
      </c>
      <c r="E63" s="513">
        <v>128100</v>
      </c>
      <c r="F63" s="513">
        <v>70300</v>
      </c>
      <c r="G63" s="513">
        <v>83000</v>
      </c>
      <c r="H63" s="513">
        <v>458200</v>
      </c>
      <c r="I63" s="513">
        <v>589</v>
      </c>
      <c r="J63" s="513">
        <v>12200</v>
      </c>
      <c r="K63" s="513">
        <v>50900</v>
      </c>
      <c r="L63" s="513">
        <v>464</v>
      </c>
      <c r="M63" s="516">
        <v>108500</v>
      </c>
      <c r="N63" s="513">
        <v>664000</v>
      </c>
      <c r="O63" s="513">
        <v>612</v>
      </c>
      <c r="P63" s="513">
        <v>17600</v>
      </c>
      <c r="Q63" s="513">
        <v>64400</v>
      </c>
      <c r="R63" s="513">
        <v>366</v>
      </c>
      <c r="S63" s="513">
        <v>9530</v>
      </c>
      <c r="T63" s="513">
        <v>15500</v>
      </c>
      <c r="U63" s="513">
        <v>187</v>
      </c>
      <c r="V63" s="513"/>
      <c r="W63" s="513"/>
      <c r="X63" s="513">
        <v>7040</v>
      </c>
      <c r="Y63" s="513">
        <v>4440</v>
      </c>
      <c r="Z63" s="513">
        <v>2960</v>
      </c>
      <c r="AA63" s="513">
        <v>99</v>
      </c>
      <c r="AB63" s="513">
        <v>3100</v>
      </c>
      <c r="AC63" s="513">
        <v>83900</v>
      </c>
      <c r="AD63" s="513">
        <v>2770</v>
      </c>
      <c r="AE63" s="513">
        <v>144</v>
      </c>
      <c r="AF63" s="513">
        <v>66</v>
      </c>
      <c r="AG63" s="513">
        <v>161</v>
      </c>
    </row>
    <row r="64" spans="2:33">
      <c r="B64" t="s">
        <v>99</v>
      </c>
      <c r="C64">
        <v>4</v>
      </c>
      <c r="D64" s="513">
        <v>148400</v>
      </c>
      <c r="E64" s="513">
        <v>102300</v>
      </c>
      <c r="F64" s="513">
        <v>65200</v>
      </c>
      <c r="G64" s="513">
        <v>61000</v>
      </c>
      <c r="H64" s="513">
        <v>359300</v>
      </c>
      <c r="I64" s="513">
        <v>579</v>
      </c>
      <c r="J64" s="513">
        <v>7440</v>
      </c>
      <c r="K64" s="513">
        <v>34300</v>
      </c>
      <c r="L64" s="513">
        <v>432</v>
      </c>
      <c r="M64" s="516">
        <v>112000</v>
      </c>
      <c r="N64" s="513">
        <v>560000</v>
      </c>
      <c r="O64" s="513">
        <v>500</v>
      </c>
      <c r="P64" s="513">
        <v>18600</v>
      </c>
      <c r="Q64" s="513">
        <v>54200</v>
      </c>
      <c r="R64" s="513">
        <v>291</v>
      </c>
      <c r="S64" s="513">
        <v>8090</v>
      </c>
      <c r="T64" s="513">
        <v>15000</v>
      </c>
      <c r="U64" s="513">
        <v>185</v>
      </c>
      <c r="V64" s="513"/>
      <c r="W64" s="513"/>
      <c r="X64" s="513">
        <v>6400</v>
      </c>
      <c r="Y64" s="513">
        <v>4360</v>
      </c>
      <c r="Z64" s="513">
        <v>2250</v>
      </c>
      <c r="AA64" s="513">
        <v>90</v>
      </c>
      <c r="AB64" s="513">
        <v>1630</v>
      </c>
      <c r="AC64" s="513">
        <v>48500</v>
      </c>
      <c r="AD64" s="513">
        <v>2710</v>
      </c>
      <c r="AE64" s="513">
        <v>53</v>
      </c>
      <c r="AF64" s="513">
        <v>33</v>
      </c>
      <c r="AG64" s="513">
        <v>122</v>
      </c>
    </row>
    <row r="65" spans="2:33">
      <c r="B65" t="s">
        <v>100</v>
      </c>
      <c r="C65" s="95">
        <v>5</v>
      </c>
      <c r="D65" s="513">
        <v>147100</v>
      </c>
      <c r="E65" s="513">
        <v>95500</v>
      </c>
      <c r="F65" s="513">
        <v>54500</v>
      </c>
      <c r="G65" s="513">
        <v>60900</v>
      </c>
      <c r="H65" s="513">
        <v>344700</v>
      </c>
      <c r="I65" s="513">
        <v>566</v>
      </c>
      <c r="J65" s="513">
        <v>6780</v>
      </c>
      <c r="K65" s="513">
        <v>26800</v>
      </c>
      <c r="L65" s="513">
        <v>424</v>
      </c>
      <c r="M65" s="516">
        <v>113700</v>
      </c>
      <c r="N65" s="513">
        <v>654300</v>
      </c>
      <c r="O65" s="513">
        <v>575</v>
      </c>
      <c r="P65" s="513">
        <v>18500</v>
      </c>
      <c r="Q65" s="513">
        <v>62800</v>
      </c>
      <c r="R65" s="513">
        <v>339</v>
      </c>
      <c r="S65" s="513">
        <v>7360</v>
      </c>
      <c r="T65" s="513">
        <v>9900</v>
      </c>
      <c r="U65" s="513">
        <v>173</v>
      </c>
      <c r="V65" s="513"/>
      <c r="W65" s="513"/>
      <c r="X65" s="513">
        <v>6650</v>
      </c>
      <c r="Y65" s="513">
        <v>3760</v>
      </c>
      <c r="Z65" s="513">
        <v>2240</v>
      </c>
      <c r="AA65" s="513">
        <v>87</v>
      </c>
      <c r="AB65" s="513">
        <v>1120</v>
      </c>
      <c r="AC65" s="513">
        <v>28100</v>
      </c>
      <c r="AD65" s="513">
        <v>2510</v>
      </c>
      <c r="AE65" s="513">
        <v>38</v>
      </c>
      <c r="AF65" s="513">
        <v>28</v>
      </c>
      <c r="AG65" s="513">
        <v>110</v>
      </c>
    </row>
    <row r="66" spans="2:33" s="522" customFormat="1">
      <c r="D66" s="523">
        <v>146000</v>
      </c>
      <c r="E66" s="523">
        <v>94300</v>
      </c>
      <c r="F66" s="523">
        <v>53300</v>
      </c>
      <c r="G66" s="523">
        <v>59700</v>
      </c>
      <c r="H66" s="523">
        <v>327600</v>
      </c>
      <c r="I66" s="523">
        <v>561</v>
      </c>
      <c r="J66" s="523">
        <v>5960</v>
      </c>
      <c r="K66" s="523">
        <v>24200</v>
      </c>
      <c r="L66" s="523">
        <v>420</v>
      </c>
      <c r="M66" s="523"/>
      <c r="N66" s="523"/>
      <c r="O66" s="523"/>
      <c r="P66" s="523"/>
      <c r="Q66" s="523"/>
      <c r="R66" s="523"/>
      <c r="S66" s="523">
        <v>7280</v>
      </c>
      <c r="T66" s="523">
        <v>9570</v>
      </c>
      <c r="U66" s="523">
        <v>166</v>
      </c>
      <c r="V66" s="523"/>
      <c r="W66" s="523"/>
      <c r="X66" s="523"/>
      <c r="Y66" s="523">
        <v>3590</v>
      </c>
      <c r="Z66" s="523">
        <v>1930</v>
      </c>
      <c r="AA66" s="523">
        <v>86</v>
      </c>
      <c r="AB66" s="523">
        <v>930</v>
      </c>
      <c r="AC66" s="523">
        <v>15300</v>
      </c>
      <c r="AD66" s="523">
        <v>2450</v>
      </c>
      <c r="AE66" s="523">
        <v>37</v>
      </c>
      <c r="AF66" s="523">
        <v>23</v>
      </c>
      <c r="AG66" s="523">
        <v>84</v>
      </c>
    </row>
    <row r="67" spans="2:33" s="522" customFormat="1">
      <c r="D67" s="523">
        <v>134500</v>
      </c>
      <c r="E67" s="523">
        <v>93900</v>
      </c>
      <c r="F67" s="523">
        <v>48800</v>
      </c>
      <c r="G67" s="523">
        <v>58400</v>
      </c>
      <c r="H67" s="523">
        <v>316400</v>
      </c>
      <c r="I67" s="523">
        <v>557</v>
      </c>
      <c r="J67" s="523">
        <v>5550</v>
      </c>
      <c r="K67" s="523">
        <v>22400</v>
      </c>
      <c r="L67" s="523">
        <v>417</v>
      </c>
      <c r="M67" s="523"/>
      <c r="N67" s="523"/>
      <c r="O67" s="523"/>
      <c r="P67" s="523"/>
      <c r="Q67" s="523"/>
      <c r="R67" s="523"/>
      <c r="S67" s="523">
        <v>5530</v>
      </c>
      <c r="T67" s="523">
        <v>7100</v>
      </c>
      <c r="U67" s="523">
        <v>166</v>
      </c>
      <c r="V67" s="523"/>
      <c r="W67" s="523"/>
      <c r="X67" s="523"/>
      <c r="Y67" s="523">
        <v>3510</v>
      </c>
      <c r="Z67" s="523">
        <v>1350</v>
      </c>
      <c r="AA67" s="523">
        <v>85</v>
      </c>
      <c r="AB67" s="523">
        <v>812</v>
      </c>
      <c r="AC67" s="523">
        <v>15200</v>
      </c>
      <c r="AD67" s="523">
        <v>2360</v>
      </c>
      <c r="AE67" s="523">
        <v>34</v>
      </c>
      <c r="AF67" s="523">
        <v>23</v>
      </c>
      <c r="AG67" s="523">
        <v>76</v>
      </c>
    </row>
    <row r="68" spans="2:33" s="522" customFormat="1">
      <c r="D68" s="523">
        <v>124400</v>
      </c>
      <c r="E68" s="523">
        <v>92700</v>
      </c>
      <c r="F68" s="523">
        <v>40300</v>
      </c>
      <c r="G68" s="523">
        <v>51400</v>
      </c>
      <c r="H68" s="523">
        <v>284200</v>
      </c>
      <c r="I68" s="523">
        <v>553</v>
      </c>
      <c r="J68" s="523">
        <v>5330</v>
      </c>
      <c r="K68" s="523">
        <v>22000</v>
      </c>
      <c r="L68" s="523">
        <v>416</v>
      </c>
      <c r="M68" s="523"/>
      <c r="N68" s="523"/>
      <c r="O68" s="523"/>
      <c r="P68" s="523"/>
      <c r="Q68" s="523"/>
      <c r="R68" s="523"/>
      <c r="S68" s="523">
        <v>4980</v>
      </c>
      <c r="T68" s="523">
        <v>6960</v>
      </c>
      <c r="U68" s="523">
        <v>166</v>
      </c>
      <c r="V68" s="523"/>
      <c r="W68" s="523"/>
      <c r="X68" s="523"/>
      <c r="Y68" s="523">
        <v>3450</v>
      </c>
      <c r="Z68" s="523">
        <v>977</v>
      </c>
      <c r="AA68" s="523">
        <v>85</v>
      </c>
      <c r="AB68" s="523">
        <v>627</v>
      </c>
      <c r="AC68" s="523">
        <v>14800</v>
      </c>
      <c r="AD68" s="523">
        <v>2290</v>
      </c>
      <c r="AE68" s="523">
        <v>27</v>
      </c>
      <c r="AF68" s="523">
        <v>22</v>
      </c>
      <c r="AG68" s="523">
        <v>75</v>
      </c>
    </row>
    <row r="69" spans="2:33" s="522" customFormat="1">
      <c r="D69" s="523">
        <v>120700</v>
      </c>
      <c r="E69" s="523">
        <v>90200</v>
      </c>
      <c r="F69" s="523">
        <v>40100</v>
      </c>
      <c r="G69" s="523">
        <v>47700</v>
      </c>
      <c r="H69" s="523">
        <v>265700</v>
      </c>
      <c r="I69" s="523">
        <v>552</v>
      </c>
      <c r="J69" s="523">
        <v>5330</v>
      </c>
      <c r="K69" s="523">
        <v>19100</v>
      </c>
      <c r="L69" s="523">
        <v>396</v>
      </c>
      <c r="M69" s="523"/>
      <c r="N69" s="523"/>
      <c r="O69" s="523"/>
      <c r="P69" s="523"/>
      <c r="Q69" s="523"/>
      <c r="R69" s="523"/>
      <c r="S69" s="523">
        <v>4940</v>
      </c>
      <c r="T69" s="523">
        <v>6620</v>
      </c>
      <c r="U69" s="523">
        <v>136</v>
      </c>
      <c r="V69" s="523"/>
      <c r="W69" s="523"/>
      <c r="X69" s="523"/>
      <c r="Y69" s="523">
        <v>1780</v>
      </c>
      <c r="Z69" s="523">
        <v>938</v>
      </c>
      <c r="AA69" s="523">
        <v>79</v>
      </c>
      <c r="AB69" s="523">
        <v>606</v>
      </c>
      <c r="AC69" s="523">
        <v>13800</v>
      </c>
      <c r="AD69" s="523">
        <v>2230</v>
      </c>
      <c r="AE69" s="523">
        <v>24</v>
      </c>
      <c r="AF69" s="523">
        <v>19</v>
      </c>
      <c r="AG69" s="523">
        <v>74</v>
      </c>
    </row>
    <row r="70" spans="2:33" s="522" customFormat="1">
      <c r="D70" s="523">
        <v>120300</v>
      </c>
      <c r="E70" s="523">
        <v>78100</v>
      </c>
      <c r="F70" s="523">
        <v>39000</v>
      </c>
      <c r="G70" s="523">
        <v>45200</v>
      </c>
      <c r="H70" s="523">
        <v>249100</v>
      </c>
      <c r="I70" s="523">
        <v>551</v>
      </c>
      <c r="J70" s="523">
        <v>4890</v>
      </c>
      <c r="K70" s="523">
        <v>15400</v>
      </c>
      <c r="L70" s="523">
        <v>360</v>
      </c>
      <c r="M70" s="523"/>
      <c r="N70" s="523"/>
      <c r="O70" s="523"/>
      <c r="P70" s="523"/>
      <c r="Q70" s="523"/>
      <c r="R70" s="523"/>
      <c r="S70" s="523">
        <v>4680</v>
      </c>
      <c r="T70" s="523">
        <v>5550</v>
      </c>
      <c r="U70" s="523">
        <v>135</v>
      </c>
      <c r="V70" s="523"/>
      <c r="W70" s="523"/>
      <c r="X70" s="523"/>
      <c r="Y70" s="523">
        <v>1680</v>
      </c>
      <c r="Z70" s="523">
        <v>773</v>
      </c>
      <c r="AA70" s="523">
        <v>78</v>
      </c>
      <c r="AB70" s="523">
        <v>573</v>
      </c>
      <c r="AC70" s="523">
        <v>13000</v>
      </c>
      <c r="AD70" s="523">
        <v>2150</v>
      </c>
      <c r="AE70" s="523">
        <v>23</v>
      </c>
      <c r="AF70" s="523">
        <v>16</v>
      </c>
      <c r="AG70" s="523">
        <v>71</v>
      </c>
    </row>
    <row r="71" spans="2:33" s="522" customFormat="1">
      <c r="D71" s="523">
        <v>113500</v>
      </c>
      <c r="E71" s="523">
        <v>71500</v>
      </c>
      <c r="F71" s="523">
        <v>38100</v>
      </c>
      <c r="G71" s="523">
        <v>40500</v>
      </c>
      <c r="H71" s="523">
        <v>248700</v>
      </c>
      <c r="I71" s="523">
        <v>542</v>
      </c>
      <c r="J71" s="523">
        <v>3860</v>
      </c>
      <c r="K71" s="523">
        <v>12700</v>
      </c>
      <c r="L71" s="523">
        <v>359</v>
      </c>
      <c r="M71" s="523"/>
      <c r="N71" s="523"/>
      <c r="O71" s="523"/>
      <c r="P71" s="523"/>
      <c r="Q71" s="523"/>
      <c r="R71" s="523"/>
      <c r="S71" s="523">
        <v>4660</v>
      </c>
      <c r="T71" s="523">
        <v>5140</v>
      </c>
      <c r="U71" s="523">
        <v>134</v>
      </c>
      <c r="V71" s="523"/>
      <c r="W71" s="523"/>
      <c r="X71" s="523"/>
      <c r="Y71" s="523">
        <v>1290</v>
      </c>
      <c r="Z71" s="523">
        <v>640</v>
      </c>
      <c r="AA71" s="523">
        <v>75</v>
      </c>
      <c r="AB71" s="523">
        <v>569</v>
      </c>
      <c r="AC71" s="523">
        <v>10300</v>
      </c>
      <c r="AD71" s="523">
        <v>2060</v>
      </c>
      <c r="AE71" s="523">
        <v>21</v>
      </c>
      <c r="AF71" s="523">
        <v>11</v>
      </c>
      <c r="AG71" s="523">
        <v>65</v>
      </c>
    </row>
    <row r="72" spans="2:33" s="522" customFormat="1">
      <c r="D72" s="523">
        <v>110700</v>
      </c>
      <c r="E72" s="523">
        <v>65900</v>
      </c>
      <c r="F72" s="523">
        <v>35400</v>
      </c>
      <c r="G72" s="523">
        <v>35200</v>
      </c>
      <c r="H72" s="523">
        <v>187900</v>
      </c>
      <c r="I72" s="523">
        <v>535</v>
      </c>
      <c r="J72" s="523">
        <v>3590</v>
      </c>
      <c r="K72" s="523">
        <v>9790</v>
      </c>
      <c r="L72" s="523">
        <v>357</v>
      </c>
      <c r="M72" s="523"/>
      <c r="N72" s="523"/>
      <c r="O72" s="523"/>
      <c r="P72" s="523"/>
      <c r="Q72" s="523"/>
      <c r="R72" s="523"/>
      <c r="S72" s="523">
        <v>4360</v>
      </c>
      <c r="T72" s="523">
        <v>4530</v>
      </c>
      <c r="U72" s="523">
        <v>129</v>
      </c>
      <c r="V72" s="523"/>
      <c r="W72" s="523"/>
      <c r="X72" s="523"/>
      <c r="Y72" s="523">
        <v>1250</v>
      </c>
      <c r="Z72" s="523">
        <v>623</v>
      </c>
      <c r="AA72" s="523">
        <v>71</v>
      </c>
      <c r="AB72" s="523">
        <v>512</v>
      </c>
      <c r="AC72" s="523">
        <v>10200</v>
      </c>
      <c r="AD72" s="523">
        <v>2010</v>
      </c>
      <c r="AE72" s="523">
        <v>21</v>
      </c>
      <c r="AF72" s="523">
        <v>11</v>
      </c>
      <c r="AG72" s="523">
        <v>63</v>
      </c>
    </row>
    <row r="73" spans="2:33" s="522" customFormat="1">
      <c r="D73" s="523">
        <v>104400</v>
      </c>
      <c r="E73" s="523">
        <v>64000</v>
      </c>
      <c r="F73" s="523">
        <v>32200</v>
      </c>
      <c r="G73" s="523">
        <v>34200</v>
      </c>
      <c r="H73" s="523">
        <v>185900</v>
      </c>
      <c r="I73" s="523">
        <v>530</v>
      </c>
      <c r="J73" s="523">
        <v>2950</v>
      </c>
      <c r="K73" s="523">
        <v>9310</v>
      </c>
      <c r="L73" s="523">
        <v>354</v>
      </c>
      <c r="M73" s="523"/>
      <c r="N73" s="523"/>
      <c r="O73" s="523"/>
      <c r="P73" s="523"/>
      <c r="Q73" s="523"/>
      <c r="R73" s="523"/>
      <c r="S73" s="523">
        <v>4280</v>
      </c>
      <c r="T73" s="523">
        <v>4530</v>
      </c>
      <c r="U73" s="523">
        <v>127</v>
      </c>
      <c r="V73" s="523"/>
      <c r="W73" s="523"/>
      <c r="X73" s="523"/>
      <c r="Y73" s="523">
        <v>646</v>
      </c>
      <c r="Z73" s="523">
        <v>504</v>
      </c>
      <c r="AA73" s="523">
        <v>70</v>
      </c>
      <c r="AB73" s="523">
        <v>498</v>
      </c>
      <c r="AC73" s="523">
        <v>9050</v>
      </c>
      <c r="AD73" s="523">
        <v>1870</v>
      </c>
      <c r="AE73" s="523">
        <v>18</v>
      </c>
      <c r="AF73" s="523">
        <v>9</v>
      </c>
      <c r="AG73" s="523">
        <v>62</v>
      </c>
    </row>
    <row r="74" spans="2:33" s="522" customFormat="1">
      <c r="D74" s="523">
        <v>104300</v>
      </c>
      <c r="E74" s="523">
        <v>63500</v>
      </c>
      <c r="F74" s="523">
        <v>31500</v>
      </c>
      <c r="G74" s="523">
        <v>32800</v>
      </c>
      <c r="H74" s="523">
        <v>170000</v>
      </c>
      <c r="I74" s="523">
        <v>528</v>
      </c>
      <c r="J74" s="523">
        <v>2630</v>
      </c>
      <c r="K74" s="523">
        <v>8630</v>
      </c>
      <c r="L74" s="523">
        <v>353</v>
      </c>
      <c r="M74" s="523"/>
      <c r="N74" s="523"/>
      <c r="O74" s="523"/>
      <c r="P74" s="523"/>
      <c r="Q74" s="523"/>
      <c r="R74" s="523"/>
      <c r="S74" s="523">
        <v>3430</v>
      </c>
      <c r="T74" s="523">
        <v>4050</v>
      </c>
      <c r="U74" s="523">
        <v>126</v>
      </c>
      <c r="V74" s="523"/>
      <c r="W74" s="523"/>
      <c r="X74" s="523"/>
      <c r="Y74" s="523">
        <v>632</v>
      </c>
      <c r="Z74" s="523">
        <v>452</v>
      </c>
      <c r="AA74" s="523">
        <v>69</v>
      </c>
      <c r="AB74" s="523">
        <v>488</v>
      </c>
      <c r="AC74" s="523">
        <v>8200</v>
      </c>
      <c r="AD74" s="523">
        <v>1780</v>
      </c>
      <c r="AE74" s="523">
        <v>15</v>
      </c>
      <c r="AF74" s="523">
        <v>7</v>
      </c>
      <c r="AG74" s="523">
        <v>59</v>
      </c>
    </row>
    <row r="75" spans="2:33" s="522" customFormat="1">
      <c r="D75" s="523">
        <v>78400</v>
      </c>
      <c r="E75" s="523">
        <v>55000</v>
      </c>
      <c r="F75" s="523">
        <v>29800</v>
      </c>
      <c r="G75" s="523">
        <v>30600</v>
      </c>
      <c r="H75" s="523">
        <v>157400</v>
      </c>
      <c r="I75" s="523">
        <v>521</v>
      </c>
      <c r="J75" s="523">
        <v>2480</v>
      </c>
      <c r="K75" s="523">
        <v>7870</v>
      </c>
      <c r="L75" s="523">
        <v>348</v>
      </c>
      <c r="M75" s="523"/>
      <c r="N75" s="523"/>
      <c r="O75" s="523"/>
      <c r="P75" s="523"/>
      <c r="Q75" s="523"/>
      <c r="R75" s="523"/>
      <c r="S75" s="523">
        <v>3130</v>
      </c>
      <c r="T75" s="523">
        <v>3840</v>
      </c>
      <c r="U75" s="523">
        <v>126</v>
      </c>
      <c r="V75" s="523"/>
      <c r="W75" s="523"/>
      <c r="X75" s="523"/>
      <c r="Y75" s="523">
        <v>628</v>
      </c>
      <c r="Z75" s="523">
        <v>386</v>
      </c>
      <c r="AA75" s="523">
        <v>68</v>
      </c>
      <c r="AB75" s="523">
        <v>479</v>
      </c>
      <c r="AC75" s="523">
        <v>7050</v>
      </c>
      <c r="AD75" s="523">
        <v>1770</v>
      </c>
      <c r="AE75" s="523">
        <v>14</v>
      </c>
      <c r="AF75" s="523">
        <v>6</v>
      </c>
      <c r="AG75" s="523">
        <v>52</v>
      </c>
    </row>
    <row r="76" spans="2:33" s="522" customFormat="1">
      <c r="D76" s="523">
        <v>73000</v>
      </c>
      <c r="E76" s="523">
        <v>51100</v>
      </c>
      <c r="F76" s="523">
        <v>26800</v>
      </c>
      <c r="G76" s="523">
        <v>30000</v>
      </c>
      <c r="H76" s="523">
        <v>155400</v>
      </c>
      <c r="I76" s="523">
        <v>519</v>
      </c>
      <c r="J76" s="523">
        <v>2270</v>
      </c>
      <c r="K76" s="523">
        <v>6150</v>
      </c>
      <c r="L76" s="523">
        <v>346</v>
      </c>
      <c r="M76" s="523"/>
      <c r="N76" s="523"/>
      <c r="O76" s="523"/>
      <c r="P76" s="523"/>
      <c r="Q76" s="523"/>
      <c r="R76" s="523"/>
      <c r="S76" s="523">
        <v>2730</v>
      </c>
      <c r="T76" s="523">
        <v>3820</v>
      </c>
      <c r="U76" s="523">
        <v>123</v>
      </c>
      <c r="V76" s="523"/>
      <c r="W76" s="523"/>
      <c r="X76" s="523"/>
      <c r="Y76" s="523">
        <v>594</v>
      </c>
      <c r="Z76" s="523">
        <v>345</v>
      </c>
      <c r="AA76" s="523">
        <v>67</v>
      </c>
      <c r="AB76" s="523">
        <v>450</v>
      </c>
      <c r="AC76" s="523">
        <v>6860</v>
      </c>
      <c r="AD76" s="523">
        <v>1760</v>
      </c>
      <c r="AE76" s="523">
        <v>12</v>
      </c>
      <c r="AF76" s="523">
        <v>6</v>
      </c>
      <c r="AG76" s="523">
        <v>47</v>
      </c>
    </row>
    <row r="77" spans="2:33" s="522" customFormat="1">
      <c r="D77" s="523">
        <v>72500</v>
      </c>
      <c r="E77" s="523">
        <v>48800</v>
      </c>
      <c r="F77" s="523">
        <v>24600</v>
      </c>
      <c r="G77" s="523">
        <v>28400</v>
      </c>
      <c r="H77" s="523">
        <v>142900</v>
      </c>
      <c r="I77" s="523">
        <v>518</v>
      </c>
      <c r="J77" s="523">
        <v>1800</v>
      </c>
      <c r="K77" s="523">
        <v>5540</v>
      </c>
      <c r="L77" s="523">
        <v>342</v>
      </c>
      <c r="M77" s="523"/>
      <c r="N77" s="523"/>
      <c r="O77" s="523"/>
      <c r="P77" s="523"/>
      <c r="Q77" s="523"/>
      <c r="R77" s="523"/>
      <c r="S77" s="523">
        <v>2630</v>
      </c>
      <c r="T77" s="523">
        <v>3550</v>
      </c>
      <c r="U77" s="523">
        <v>123</v>
      </c>
      <c r="V77" s="523"/>
      <c r="W77" s="523"/>
      <c r="X77" s="523"/>
      <c r="Y77" s="523">
        <v>593</v>
      </c>
      <c r="Z77" s="523">
        <v>251</v>
      </c>
      <c r="AA77" s="523">
        <v>65</v>
      </c>
      <c r="AB77" s="523">
        <v>420</v>
      </c>
      <c r="AC77" s="523">
        <v>6590</v>
      </c>
      <c r="AD77" s="523">
        <v>1720</v>
      </c>
      <c r="AE77" s="523">
        <v>11</v>
      </c>
      <c r="AF77" s="523">
        <v>5</v>
      </c>
      <c r="AG77" s="523">
        <v>45</v>
      </c>
    </row>
    <row r="78" spans="2:33" s="522" customFormat="1">
      <c r="D78" s="523">
        <v>72000</v>
      </c>
      <c r="E78" s="523">
        <v>46500</v>
      </c>
      <c r="F78" s="523">
        <v>23300</v>
      </c>
      <c r="G78" s="523">
        <v>28300</v>
      </c>
      <c r="H78" s="523">
        <v>142600</v>
      </c>
      <c r="I78" s="523">
        <v>518</v>
      </c>
      <c r="J78" s="523">
        <v>1640</v>
      </c>
      <c r="K78" s="523">
        <v>5270</v>
      </c>
      <c r="L78" s="523">
        <v>338</v>
      </c>
      <c r="M78" s="523"/>
      <c r="N78" s="523"/>
      <c r="O78" s="523"/>
      <c r="P78" s="523"/>
      <c r="Q78" s="523"/>
      <c r="R78" s="523"/>
      <c r="S78" s="523">
        <v>2370</v>
      </c>
      <c r="T78" s="523">
        <v>2870</v>
      </c>
      <c r="U78" s="523">
        <v>122</v>
      </c>
      <c r="V78" s="523"/>
      <c r="W78" s="523"/>
      <c r="X78" s="523"/>
      <c r="Y78" s="523">
        <v>544</v>
      </c>
      <c r="Z78" s="523">
        <v>226</v>
      </c>
      <c r="AA78" s="523">
        <v>64</v>
      </c>
      <c r="AB78" s="523">
        <v>384</v>
      </c>
      <c r="AC78" s="523">
        <v>5900</v>
      </c>
      <c r="AD78" s="523">
        <v>1680</v>
      </c>
      <c r="AE78" s="523">
        <v>10</v>
      </c>
      <c r="AF78" s="523">
        <v>4</v>
      </c>
      <c r="AG78" s="523">
        <v>41</v>
      </c>
    </row>
    <row r="79" spans="2:33" s="522" customFormat="1">
      <c r="D79" s="523">
        <v>63800</v>
      </c>
      <c r="E79" s="523">
        <v>43100</v>
      </c>
      <c r="F79" s="523">
        <v>23300</v>
      </c>
      <c r="G79" s="523">
        <v>27800</v>
      </c>
      <c r="H79" s="523">
        <v>137500</v>
      </c>
      <c r="I79" s="523">
        <v>517</v>
      </c>
      <c r="J79" s="523">
        <v>1160</v>
      </c>
      <c r="K79" s="523">
        <v>5010</v>
      </c>
      <c r="L79" s="523">
        <v>332</v>
      </c>
      <c r="M79" s="523"/>
      <c r="N79" s="523"/>
      <c r="O79" s="523"/>
      <c r="P79" s="523"/>
      <c r="Q79" s="523"/>
      <c r="R79" s="523"/>
      <c r="S79" s="523">
        <v>2260</v>
      </c>
      <c r="T79" s="523">
        <v>2270</v>
      </c>
      <c r="U79" s="523">
        <v>119</v>
      </c>
      <c r="V79" s="523"/>
      <c r="W79" s="523"/>
      <c r="X79" s="523"/>
      <c r="Y79" s="523">
        <v>379</v>
      </c>
      <c r="Z79" s="523">
        <v>211</v>
      </c>
      <c r="AA79" s="523">
        <v>58</v>
      </c>
      <c r="AB79" s="523">
        <v>369</v>
      </c>
      <c r="AC79" s="523">
        <v>5000</v>
      </c>
      <c r="AD79" s="523">
        <v>1650</v>
      </c>
      <c r="AE79" s="523">
        <v>9</v>
      </c>
      <c r="AF79" s="523">
        <v>3</v>
      </c>
      <c r="AG79" s="523">
        <v>38</v>
      </c>
    </row>
    <row r="80" spans="2:33" s="522" customFormat="1">
      <c r="D80" s="523">
        <v>63700</v>
      </c>
      <c r="E80" s="523">
        <v>41700</v>
      </c>
      <c r="F80" s="523">
        <v>22100</v>
      </c>
      <c r="G80" s="523">
        <v>25800</v>
      </c>
      <c r="H80" s="523">
        <v>126300</v>
      </c>
      <c r="I80" s="523">
        <v>515</v>
      </c>
      <c r="J80" s="523">
        <v>1010</v>
      </c>
      <c r="K80" s="523">
        <v>4200</v>
      </c>
      <c r="L80" s="523">
        <v>329</v>
      </c>
      <c r="M80" s="523"/>
      <c r="N80" s="523"/>
      <c r="O80" s="523"/>
      <c r="P80" s="523"/>
      <c r="Q80" s="523"/>
      <c r="R80" s="523"/>
      <c r="S80" s="523">
        <v>1940</v>
      </c>
      <c r="T80" s="523">
        <v>1930</v>
      </c>
      <c r="U80" s="523">
        <v>118</v>
      </c>
      <c r="V80" s="523"/>
      <c r="W80" s="523"/>
      <c r="X80" s="523"/>
      <c r="Y80" s="523">
        <v>368</v>
      </c>
      <c r="Z80" s="523">
        <v>161</v>
      </c>
      <c r="AA80" s="523">
        <v>55</v>
      </c>
      <c r="AB80" s="523">
        <v>325</v>
      </c>
      <c r="AC80" s="523">
        <v>4730</v>
      </c>
      <c r="AD80" s="523">
        <v>1600</v>
      </c>
      <c r="AE80" s="523">
        <v>8</v>
      </c>
      <c r="AF80" s="523">
        <v>3</v>
      </c>
      <c r="AG80" s="523">
        <v>37</v>
      </c>
    </row>
    <row r="81" spans="4:33" s="522" customFormat="1">
      <c r="D81" s="523">
        <v>62000</v>
      </c>
      <c r="E81" s="523">
        <v>41600</v>
      </c>
      <c r="F81" s="523">
        <v>22000</v>
      </c>
      <c r="G81" s="523">
        <v>25200</v>
      </c>
      <c r="H81" s="523">
        <v>123800</v>
      </c>
      <c r="I81" s="523">
        <v>514</v>
      </c>
      <c r="J81" s="523">
        <v>801</v>
      </c>
      <c r="K81" s="523">
        <v>2620</v>
      </c>
      <c r="L81" s="523">
        <v>318</v>
      </c>
      <c r="M81" s="523"/>
      <c r="N81" s="523"/>
      <c r="O81" s="523"/>
      <c r="P81" s="523"/>
      <c r="Q81" s="523"/>
      <c r="R81" s="523"/>
      <c r="S81" s="523">
        <v>1720</v>
      </c>
      <c r="T81" s="523">
        <v>1640</v>
      </c>
      <c r="U81" s="523">
        <v>118</v>
      </c>
      <c r="V81" s="523"/>
      <c r="W81" s="523"/>
      <c r="X81" s="523"/>
      <c r="Y81" s="523">
        <v>356</v>
      </c>
      <c r="Z81" s="523">
        <v>160</v>
      </c>
      <c r="AA81" s="523">
        <v>55</v>
      </c>
      <c r="AB81" s="523">
        <v>317</v>
      </c>
      <c r="AC81" s="523">
        <v>4380</v>
      </c>
      <c r="AD81" s="523">
        <v>1560</v>
      </c>
      <c r="AE81" s="523">
        <v>7</v>
      </c>
      <c r="AF81" s="523">
        <v>3</v>
      </c>
      <c r="AG81" s="523">
        <v>30</v>
      </c>
    </row>
    <row r="82" spans="4:33" s="522" customFormat="1">
      <c r="D82" s="523">
        <v>59400</v>
      </c>
      <c r="E82" s="523">
        <v>41000</v>
      </c>
      <c r="F82" s="523">
        <v>18700</v>
      </c>
      <c r="G82" s="523">
        <v>23400</v>
      </c>
      <c r="H82" s="523">
        <v>121200</v>
      </c>
      <c r="I82" s="523">
        <v>511</v>
      </c>
      <c r="J82" s="523">
        <v>757</v>
      </c>
      <c r="K82" s="523">
        <v>2150</v>
      </c>
      <c r="L82" s="523">
        <v>314</v>
      </c>
      <c r="M82" s="523"/>
      <c r="N82" s="523"/>
      <c r="O82" s="523"/>
      <c r="P82" s="523"/>
      <c r="Q82" s="523"/>
      <c r="R82" s="523"/>
      <c r="S82" s="523">
        <v>1600</v>
      </c>
      <c r="T82" s="523">
        <v>1570</v>
      </c>
      <c r="U82" s="523">
        <v>117</v>
      </c>
      <c r="V82" s="523"/>
      <c r="W82" s="523"/>
      <c r="X82" s="523"/>
      <c r="Y82" s="523">
        <v>315</v>
      </c>
      <c r="Z82" s="523">
        <v>158</v>
      </c>
      <c r="AA82" s="523">
        <v>55</v>
      </c>
      <c r="AB82" s="523">
        <v>303</v>
      </c>
      <c r="AC82" s="523">
        <v>4060</v>
      </c>
      <c r="AD82" s="523">
        <v>1480</v>
      </c>
      <c r="AE82" s="523">
        <v>6</v>
      </c>
      <c r="AF82" s="523">
        <v>3</v>
      </c>
      <c r="AG82" s="523">
        <v>28</v>
      </c>
    </row>
    <row r="83" spans="4:33" s="522" customFormat="1">
      <c r="D83" s="523">
        <v>57800</v>
      </c>
      <c r="E83" s="523">
        <v>40700</v>
      </c>
      <c r="F83" s="523">
        <v>17900</v>
      </c>
      <c r="G83" s="523">
        <v>23300</v>
      </c>
      <c r="H83" s="523">
        <v>116500</v>
      </c>
      <c r="I83" s="523">
        <v>510</v>
      </c>
      <c r="J83" s="523">
        <v>719</v>
      </c>
      <c r="K83" s="523">
        <v>1970</v>
      </c>
      <c r="L83" s="523">
        <v>308</v>
      </c>
      <c r="M83" s="523"/>
      <c r="N83" s="523"/>
      <c r="O83" s="523"/>
      <c r="P83" s="523"/>
      <c r="Q83" s="523"/>
      <c r="R83" s="523"/>
      <c r="S83" s="523">
        <v>1520</v>
      </c>
      <c r="T83" s="523">
        <v>1470</v>
      </c>
      <c r="U83" s="523">
        <v>116</v>
      </c>
      <c r="V83" s="523"/>
      <c r="W83" s="523"/>
      <c r="X83" s="523"/>
      <c r="Y83" s="523">
        <v>279</v>
      </c>
      <c r="Z83" s="523">
        <v>147</v>
      </c>
      <c r="AA83" s="523">
        <v>53</v>
      </c>
      <c r="AB83" s="523">
        <v>285</v>
      </c>
      <c r="AC83" s="523">
        <v>3500</v>
      </c>
      <c r="AD83" s="523">
        <v>1380</v>
      </c>
      <c r="AE83" s="523">
        <v>4</v>
      </c>
      <c r="AF83" s="523">
        <v>2</v>
      </c>
      <c r="AG83" s="523">
        <v>21</v>
      </c>
    </row>
    <row r="84" spans="4:33" s="522" customFormat="1">
      <c r="D84" s="523">
        <v>56400</v>
      </c>
      <c r="E84" s="523">
        <v>38500</v>
      </c>
      <c r="F84" s="523">
        <v>15500</v>
      </c>
      <c r="G84" s="523">
        <v>22200</v>
      </c>
      <c r="H84" s="523">
        <v>115700</v>
      </c>
      <c r="I84" s="523">
        <v>506</v>
      </c>
      <c r="J84" s="523">
        <v>700</v>
      </c>
      <c r="K84" s="523">
        <v>1880</v>
      </c>
      <c r="L84" s="523">
        <v>307</v>
      </c>
      <c r="M84" s="523"/>
      <c r="N84" s="523"/>
      <c r="O84" s="523"/>
      <c r="P84" s="523"/>
      <c r="Q84" s="523"/>
      <c r="R84" s="523"/>
      <c r="S84" s="523">
        <v>1520</v>
      </c>
      <c r="T84" s="523">
        <v>1190</v>
      </c>
      <c r="U84" s="523">
        <v>112</v>
      </c>
      <c r="V84" s="523"/>
      <c r="W84" s="523"/>
      <c r="X84" s="523"/>
      <c r="Y84" s="523">
        <v>243</v>
      </c>
      <c r="Z84" s="523">
        <v>144</v>
      </c>
      <c r="AA84" s="523">
        <v>51</v>
      </c>
      <c r="AB84" s="523">
        <v>261</v>
      </c>
      <c r="AC84" s="523">
        <v>3450</v>
      </c>
      <c r="AD84" s="523">
        <v>1370</v>
      </c>
      <c r="AE84" s="523">
        <v>4</v>
      </c>
      <c r="AF84" s="523">
        <v>1</v>
      </c>
      <c r="AG84" s="523">
        <v>17</v>
      </c>
    </row>
    <row r="85" spans="4:33" s="522" customFormat="1">
      <c r="D85" s="523">
        <v>54400</v>
      </c>
      <c r="E85" s="523">
        <v>38500</v>
      </c>
      <c r="F85" s="523">
        <v>15400</v>
      </c>
      <c r="G85" s="523">
        <v>21100</v>
      </c>
      <c r="H85" s="523">
        <v>112900</v>
      </c>
      <c r="I85" s="523">
        <v>505</v>
      </c>
      <c r="J85" s="523">
        <v>468</v>
      </c>
      <c r="K85" s="523">
        <v>1850</v>
      </c>
      <c r="L85" s="523">
        <v>307</v>
      </c>
      <c r="M85" s="523"/>
      <c r="N85" s="523"/>
      <c r="O85" s="523"/>
      <c r="P85" s="523"/>
      <c r="Q85" s="523"/>
      <c r="R85" s="523"/>
      <c r="S85" s="523">
        <v>968</v>
      </c>
      <c r="T85" s="523">
        <v>1020</v>
      </c>
      <c r="U85" s="523">
        <v>106</v>
      </c>
      <c r="V85" s="523"/>
      <c r="W85" s="523"/>
      <c r="X85" s="523"/>
      <c r="Y85" s="523">
        <v>205</v>
      </c>
      <c r="Z85" s="523">
        <v>125</v>
      </c>
      <c r="AA85" s="523">
        <v>51</v>
      </c>
      <c r="AB85" s="523">
        <v>261</v>
      </c>
      <c r="AC85" s="523">
        <v>3440</v>
      </c>
      <c r="AD85" s="523">
        <v>1340</v>
      </c>
      <c r="AE85" s="523">
        <v>3</v>
      </c>
      <c r="AF85" s="523">
        <v>1</v>
      </c>
      <c r="AG85" s="523">
        <v>16</v>
      </c>
    </row>
    <row r="86" spans="4:33" s="522" customFormat="1">
      <c r="D86" s="523">
        <v>54000</v>
      </c>
      <c r="E86" s="523">
        <v>36400</v>
      </c>
      <c r="F86" s="523">
        <v>14900</v>
      </c>
      <c r="G86" s="523">
        <v>20700</v>
      </c>
      <c r="H86" s="523">
        <v>100200</v>
      </c>
      <c r="I86" s="523">
        <v>504</v>
      </c>
      <c r="J86" s="523">
        <v>405</v>
      </c>
      <c r="K86" s="523">
        <v>1230</v>
      </c>
      <c r="L86" s="523">
        <v>293</v>
      </c>
      <c r="M86" s="523"/>
      <c r="N86" s="523"/>
      <c r="O86" s="523"/>
      <c r="P86" s="523"/>
      <c r="Q86" s="523"/>
      <c r="R86" s="523"/>
      <c r="S86" s="523">
        <v>883</v>
      </c>
      <c r="T86" s="523">
        <v>830</v>
      </c>
      <c r="U86" s="523">
        <v>105</v>
      </c>
      <c r="V86" s="523"/>
      <c r="W86" s="523"/>
      <c r="X86" s="523"/>
      <c r="Y86" s="523">
        <v>199</v>
      </c>
      <c r="Z86" s="523">
        <v>114</v>
      </c>
      <c r="AA86" s="523">
        <v>50</v>
      </c>
      <c r="AB86" s="523">
        <v>250</v>
      </c>
      <c r="AC86" s="523">
        <v>3250</v>
      </c>
      <c r="AD86" s="523">
        <v>1320</v>
      </c>
      <c r="AE86" s="523">
        <v>3</v>
      </c>
      <c r="AF86" s="523">
        <v>0</v>
      </c>
      <c r="AG86" s="523">
        <v>6</v>
      </c>
    </row>
    <row r="87" spans="4:33" s="522" customFormat="1">
      <c r="D87" s="523">
        <v>50900</v>
      </c>
      <c r="E87" s="523">
        <v>35900</v>
      </c>
      <c r="F87" s="523">
        <v>14400</v>
      </c>
      <c r="G87" s="523">
        <v>18300</v>
      </c>
      <c r="H87" s="523">
        <v>89900</v>
      </c>
      <c r="I87" s="523">
        <v>504</v>
      </c>
      <c r="J87" s="523">
        <v>338</v>
      </c>
      <c r="K87" s="523">
        <v>960</v>
      </c>
      <c r="L87" s="523">
        <v>285</v>
      </c>
      <c r="M87" s="523"/>
      <c r="N87" s="523"/>
      <c r="O87" s="523"/>
      <c r="P87" s="523"/>
      <c r="Q87" s="523"/>
      <c r="R87" s="523"/>
      <c r="S87" s="523">
        <v>807</v>
      </c>
      <c r="T87" s="523">
        <v>816</v>
      </c>
      <c r="U87" s="523">
        <v>104</v>
      </c>
      <c r="V87" s="523"/>
      <c r="W87" s="523"/>
      <c r="X87" s="523"/>
      <c r="Y87" s="523">
        <v>188</v>
      </c>
      <c r="Z87" s="523">
        <v>113</v>
      </c>
      <c r="AA87" s="523">
        <v>50</v>
      </c>
      <c r="AB87" s="523">
        <v>243</v>
      </c>
      <c r="AC87" s="523">
        <v>3200</v>
      </c>
      <c r="AD87" s="523">
        <v>1320</v>
      </c>
      <c r="AE87" s="523">
        <v>1</v>
      </c>
      <c r="AF87" s="523">
        <v>0</v>
      </c>
      <c r="AG87" s="523">
        <v>4</v>
      </c>
    </row>
    <row r="88" spans="4:33" s="522" customFormat="1">
      <c r="D88" s="523">
        <v>50000</v>
      </c>
      <c r="E88" s="523">
        <v>33900</v>
      </c>
      <c r="F88" s="523">
        <v>13300</v>
      </c>
      <c r="G88" s="523">
        <v>17200</v>
      </c>
      <c r="H88" s="523">
        <v>87200</v>
      </c>
      <c r="I88" s="523">
        <v>503</v>
      </c>
      <c r="J88" s="523">
        <v>230</v>
      </c>
      <c r="K88" s="523">
        <v>567</v>
      </c>
      <c r="L88" s="523">
        <v>284</v>
      </c>
      <c r="M88" s="523"/>
      <c r="N88" s="523"/>
      <c r="O88" s="523"/>
      <c r="P88" s="523"/>
      <c r="Q88" s="523"/>
      <c r="R88" s="523"/>
      <c r="S88" s="523">
        <v>739</v>
      </c>
      <c r="T88" s="523">
        <v>763</v>
      </c>
      <c r="U88" s="523">
        <v>103</v>
      </c>
      <c r="V88" s="523"/>
      <c r="W88" s="523"/>
      <c r="X88" s="523"/>
      <c r="Y88" s="523">
        <v>186</v>
      </c>
      <c r="Z88" s="523">
        <v>100</v>
      </c>
      <c r="AA88" s="523">
        <v>48</v>
      </c>
      <c r="AB88" s="523">
        <v>217</v>
      </c>
      <c r="AC88" s="523">
        <v>2950</v>
      </c>
      <c r="AD88" s="523">
        <v>1310</v>
      </c>
      <c r="AE88" s="523" t="s">
        <v>145</v>
      </c>
      <c r="AF88" s="523" t="s">
        <v>145</v>
      </c>
      <c r="AG88" s="523" t="s">
        <v>145</v>
      </c>
    </row>
    <row r="89" spans="4:33" s="522" customFormat="1">
      <c r="D89" s="523">
        <v>49900</v>
      </c>
      <c r="E89" s="523">
        <v>33600</v>
      </c>
      <c r="F89" s="523">
        <v>13200</v>
      </c>
      <c r="G89" s="523">
        <v>17100</v>
      </c>
      <c r="H89" s="523">
        <v>83400</v>
      </c>
      <c r="I89" s="523">
        <v>502</v>
      </c>
      <c r="J89" s="523">
        <v>208</v>
      </c>
      <c r="K89" s="523">
        <v>561</v>
      </c>
      <c r="L89" s="523">
        <v>278</v>
      </c>
      <c r="M89" s="523"/>
      <c r="N89" s="523"/>
      <c r="O89" s="523"/>
      <c r="P89" s="523"/>
      <c r="Q89" s="523"/>
      <c r="R89" s="523"/>
      <c r="S89" s="523">
        <v>720</v>
      </c>
      <c r="T89" s="523">
        <v>640</v>
      </c>
      <c r="U89" s="523">
        <v>101</v>
      </c>
      <c r="V89" s="523"/>
      <c r="W89" s="523"/>
      <c r="X89" s="523"/>
      <c r="Y89" s="523">
        <v>175</v>
      </c>
      <c r="Z89" s="523">
        <v>88</v>
      </c>
      <c r="AA89" s="523">
        <v>46</v>
      </c>
      <c r="AB89" s="523">
        <v>198</v>
      </c>
      <c r="AC89" s="523">
        <v>2860</v>
      </c>
      <c r="AD89" s="523">
        <v>1250</v>
      </c>
      <c r="AE89" s="523" t="s">
        <v>145</v>
      </c>
      <c r="AF89" s="523" t="s">
        <v>145</v>
      </c>
      <c r="AG89" s="523" t="s">
        <v>145</v>
      </c>
    </row>
    <row r="90" spans="4:33" s="522" customFormat="1">
      <c r="D90" s="523">
        <v>45200</v>
      </c>
      <c r="E90" s="523">
        <v>33400</v>
      </c>
      <c r="F90" s="523">
        <v>12800</v>
      </c>
      <c r="G90" s="523">
        <v>16100</v>
      </c>
      <c r="H90" s="523">
        <v>82900</v>
      </c>
      <c r="I90" s="523">
        <v>501</v>
      </c>
      <c r="J90" s="523">
        <v>204</v>
      </c>
      <c r="K90" s="523">
        <v>504</v>
      </c>
      <c r="L90" s="523">
        <v>271</v>
      </c>
      <c r="M90" s="523"/>
      <c r="N90" s="523"/>
      <c r="O90" s="523"/>
      <c r="P90" s="523"/>
      <c r="Q90" s="523"/>
      <c r="R90" s="523"/>
      <c r="S90" s="523">
        <v>400</v>
      </c>
      <c r="T90" s="523">
        <v>502</v>
      </c>
      <c r="U90" s="523">
        <v>97</v>
      </c>
      <c r="V90" s="523"/>
      <c r="W90" s="523"/>
      <c r="X90" s="523"/>
      <c r="Y90" s="523">
        <v>153</v>
      </c>
      <c r="Z90" s="523">
        <v>81</v>
      </c>
      <c r="AA90" s="523">
        <v>45</v>
      </c>
      <c r="AB90" s="523">
        <v>196</v>
      </c>
      <c r="AC90" s="523">
        <v>2660</v>
      </c>
      <c r="AD90" s="523">
        <v>1240</v>
      </c>
      <c r="AE90" s="523" t="s">
        <v>145</v>
      </c>
      <c r="AF90" s="523" t="s">
        <v>145</v>
      </c>
      <c r="AG90" s="523" t="s">
        <v>145</v>
      </c>
    </row>
    <row r="91" spans="4:33" s="522" customFormat="1">
      <c r="D91" s="523">
        <v>44300</v>
      </c>
      <c r="E91" s="523">
        <v>28900</v>
      </c>
      <c r="F91" s="523">
        <v>12400</v>
      </c>
      <c r="G91" s="523">
        <v>15100</v>
      </c>
      <c r="H91" s="523">
        <v>78400</v>
      </c>
      <c r="I91" s="523">
        <v>500</v>
      </c>
      <c r="J91" s="523">
        <v>168</v>
      </c>
      <c r="K91" s="523">
        <v>407</v>
      </c>
      <c r="L91" s="523">
        <v>263</v>
      </c>
      <c r="M91" s="523"/>
      <c r="N91" s="523"/>
      <c r="O91" s="523"/>
      <c r="P91" s="523"/>
      <c r="Q91" s="523"/>
      <c r="R91" s="523"/>
      <c r="S91" s="523">
        <v>389</v>
      </c>
      <c r="T91" s="523">
        <v>488</v>
      </c>
      <c r="U91" s="523">
        <v>96</v>
      </c>
      <c r="V91" s="523"/>
      <c r="W91" s="523"/>
      <c r="X91" s="523"/>
      <c r="Y91" s="523">
        <v>146</v>
      </c>
      <c r="Z91" s="523">
        <v>81</v>
      </c>
      <c r="AA91" s="523">
        <v>45</v>
      </c>
      <c r="AB91" s="523">
        <v>194</v>
      </c>
      <c r="AC91" s="523">
        <v>2440</v>
      </c>
      <c r="AD91" s="523">
        <v>1230</v>
      </c>
      <c r="AE91" s="523" t="s">
        <v>145</v>
      </c>
      <c r="AF91" s="523" t="s">
        <v>145</v>
      </c>
      <c r="AG91" s="523" t="s">
        <v>145</v>
      </c>
    </row>
    <row r="92" spans="4:33" s="522" customFormat="1">
      <c r="D92" s="523">
        <v>43200</v>
      </c>
      <c r="E92" s="523">
        <v>23800</v>
      </c>
      <c r="F92" s="523">
        <v>10500</v>
      </c>
      <c r="G92" s="523">
        <v>14700</v>
      </c>
      <c r="H92" s="523">
        <v>71400</v>
      </c>
      <c r="I92" s="523">
        <v>499</v>
      </c>
      <c r="J92" s="523">
        <v>164</v>
      </c>
      <c r="K92" s="523">
        <v>383</v>
      </c>
      <c r="L92" s="523">
        <v>263</v>
      </c>
      <c r="M92" s="523"/>
      <c r="N92" s="523"/>
      <c r="O92" s="523"/>
      <c r="P92" s="523"/>
      <c r="Q92" s="523"/>
      <c r="R92" s="523"/>
      <c r="S92" s="523">
        <v>348</v>
      </c>
      <c r="T92" s="523">
        <v>428</v>
      </c>
      <c r="U92" s="523">
        <v>94</v>
      </c>
      <c r="V92" s="523"/>
      <c r="W92" s="523"/>
      <c r="X92" s="523"/>
      <c r="Y92" s="523">
        <v>97</v>
      </c>
      <c r="Z92" s="523">
        <v>62</v>
      </c>
      <c r="AA92" s="523">
        <v>43</v>
      </c>
      <c r="AB92" s="523">
        <v>185</v>
      </c>
      <c r="AC92" s="523">
        <v>2420</v>
      </c>
      <c r="AD92" s="523">
        <v>1230</v>
      </c>
      <c r="AE92" s="523" t="s">
        <v>145</v>
      </c>
      <c r="AF92" s="523" t="s">
        <v>145</v>
      </c>
      <c r="AG92" s="523" t="s">
        <v>145</v>
      </c>
    </row>
    <row r="93" spans="4:33" s="522" customFormat="1">
      <c r="D93" s="523">
        <v>40100</v>
      </c>
      <c r="E93" s="523">
        <v>23800</v>
      </c>
      <c r="F93" s="523">
        <v>8550</v>
      </c>
      <c r="G93" s="523">
        <v>13900</v>
      </c>
      <c r="H93" s="523">
        <v>70100</v>
      </c>
      <c r="I93" s="523">
        <v>497</v>
      </c>
      <c r="J93" s="523">
        <v>128</v>
      </c>
      <c r="K93" s="523">
        <v>333</v>
      </c>
      <c r="L93" s="523">
        <v>257</v>
      </c>
      <c r="M93" s="523"/>
      <c r="N93" s="523"/>
      <c r="O93" s="523"/>
      <c r="P93" s="523"/>
      <c r="Q93" s="523"/>
      <c r="R93" s="523"/>
      <c r="S93" s="523">
        <v>342</v>
      </c>
      <c r="T93" s="523">
        <v>416</v>
      </c>
      <c r="U93" s="523">
        <v>91</v>
      </c>
      <c r="V93" s="523"/>
      <c r="W93" s="523"/>
      <c r="X93" s="523"/>
      <c r="Y93" s="523">
        <v>86</v>
      </c>
      <c r="Z93" s="523">
        <v>37</v>
      </c>
      <c r="AA93" s="523">
        <v>43</v>
      </c>
      <c r="AB93" s="523">
        <v>180</v>
      </c>
      <c r="AC93" s="523">
        <v>2410</v>
      </c>
      <c r="AD93" s="523">
        <v>1200</v>
      </c>
      <c r="AE93" s="523" t="s">
        <v>145</v>
      </c>
      <c r="AF93" s="523" t="s">
        <v>145</v>
      </c>
      <c r="AG93" s="523" t="s">
        <v>145</v>
      </c>
    </row>
    <row r="94" spans="4:33" s="522" customFormat="1">
      <c r="D94" s="523">
        <v>39600</v>
      </c>
      <c r="E94" s="523">
        <v>22800</v>
      </c>
      <c r="F94" s="523">
        <v>8340</v>
      </c>
      <c r="G94" s="523">
        <v>13800</v>
      </c>
      <c r="H94" s="523">
        <v>69300</v>
      </c>
      <c r="I94" s="523">
        <v>496</v>
      </c>
      <c r="J94" s="523">
        <v>115</v>
      </c>
      <c r="K94" s="523">
        <v>328</v>
      </c>
      <c r="L94" s="523">
        <v>246</v>
      </c>
      <c r="M94" s="523"/>
      <c r="N94" s="523"/>
      <c r="O94" s="523"/>
      <c r="P94" s="523"/>
      <c r="Q94" s="523"/>
      <c r="R94" s="523"/>
      <c r="S94" s="523">
        <v>320</v>
      </c>
      <c r="T94" s="523">
        <v>290</v>
      </c>
      <c r="U94" s="523">
        <v>88</v>
      </c>
      <c r="V94" s="523"/>
      <c r="W94" s="523"/>
      <c r="X94" s="523"/>
      <c r="Y94" s="523">
        <v>64</v>
      </c>
      <c r="Z94" s="523">
        <v>33</v>
      </c>
      <c r="AA94" s="523">
        <v>43</v>
      </c>
      <c r="AB94" s="523">
        <v>165</v>
      </c>
      <c r="AC94" s="523">
        <v>2080</v>
      </c>
      <c r="AD94" s="523">
        <v>1180</v>
      </c>
      <c r="AE94" s="523" t="s">
        <v>145</v>
      </c>
      <c r="AF94" s="523" t="s">
        <v>145</v>
      </c>
      <c r="AG94" s="523" t="s">
        <v>145</v>
      </c>
    </row>
    <row r="95" spans="4:33" s="522" customFormat="1">
      <c r="D95" s="523">
        <v>36100</v>
      </c>
      <c r="E95" s="523">
        <v>22500</v>
      </c>
      <c r="F95" s="523">
        <v>6890</v>
      </c>
      <c r="G95" s="523">
        <v>12800</v>
      </c>
      <c r="H95" s="523">
        <v>64600</v>
      </c>
      <c r="I95" s="523">
        <v>491</v>
      </c>
      <c r="J95" s="523">
        <v>112</v>
      </c>
      <c r="K95" s="523">
        <v>283</v>
      </c>
      <c r="L95" s="523">
        <v>244</v>
      </c>
      <c r="M95" s="523"/>
      <c r="N95" s="523"/>
      <c r="O95" s="523"/>
      <c r="P95" s="523"/>
      <c r="Q95" s="523"/>
      <c r="R95" s="523"/>
      <c r="S95" s="523">
        <v>276</v>
      </c>
      <c r="T95" s="523">
        <v>214</v>
      </c>
      <c r="U95" s="523">
        <v>82</v>
      </c>
      <c r="V95" s="523"/>
      <c r="W95" s="523"/>
      <c r="X95" s="523"/>
      <c r="Y95" s="523">
        <v>62</v>
      </c>
      <c r="Z95" s="523">
        <v>31</v>
      </c>
      <c r="AA95" s="523">
        <v>42</v>
      </c>
      <c r="AB95" s="523">
        <v>162</v>
      </c>
      <c r="AC95" s="523">
        <v>2000</v>
      </c>
      <c r="AD95" s="523">
        <v>1150</v>
      </c>
      <c r="AE95" s="523" t="s">
        <v>145</v>
      </c>
      <c r="AF95" s="523" t="s">
        <v>145</v>
      </c>
      <c r="AG95" s="523" t="s">
        <v>145</v>
      </c>
    </row>
    <row r="96" spans="4:33" s="522" customFormat="1">
      <c r="D96" s="523">
        <v>35800</v>
      </c>
      <c r="E96" s="523">
        <v>21300</v>
      </c>
      <c r="F96" s="523">
        <v>6870</v>
      </c>
      <c r="G96" s="523">
        <v>11900</v>
      </c>
      <c r="H96" s="523">
        <v>57200</v>
      </c>
      <c r="I96" s="523">
        <v>488</v>
      </c>
      <c r="J96" s="523">
        <v>102</v>
      </c>
      <c r="K96" s="523">
        <v>268</v>
      </c>
      <c r="L96" s="523">
        <v>213</v>
      </c>
      <c r="M96" s="523"/>
      <c r="N96" s="523"/>
      <c r="O96" s="523"/>
      <c r="P96" s="523"/>
      <c r="Q96" s="523"/>
      <c r="R96" s="523"/>
      <c r="S96" s="523">
        <v>228</v>
      </c>
      <c r="T96" s="523">
        <v>178</v>
      </c>
      <c r="U96" s="523">
        <v>78</v>
      </c>
      <c r="V96" s="523"/>
      <c r="W96" s="523"/>
      <c r="X96" s="523"/>
      <c r="Y96" s="523">
        <v>42</v>
      </c>
      <c r="Z96" s="523">
        <v>31</v>
      </c>
      <c r="AA96" s="523">
        <v>39</v>
      </c>
      <c r="AB96" s="523">
        <v>156</v>
      </c>
      <c r="AC96" s="523">
        <v>1890</v>
      </c>
      <c r="AD96" s="523">
        <v>1150</v>
      </c>
      <c r="AE96" s="523" t="s">
        <v>145</v>
      </c>
      <c r="AF96" s="523" t="s">
        <v>145</v>
      </c>
      <c r="AG96" s="523" t="s">
        <v>145</v>
      </c>
    </row>
    <row r="97" spans="3:33" s="522" customFormat="1">
      <c r="D97" s="523">
        <v>33000</v>
      </c>
      <c r="E97" s="523">
        <v>21000</v>
      </c>
      <c r="F97" s="523">
        <v>6770</v>
      </c>
      <c r="G97" s="523">
        <v>10300</v>
      </c>
      <c r="H97" s="523">
        <v>50600</v>
      </c>
      <c r="I97" s="523">
        <v>486</v>
      </c>
      <c r="J97" s="523">
        <v>86</v>
      </c>
      <c r="K97" s="523">
        <v>263</v>
      </c>
      <c r="L97" s="523">
        <v>210</v>
      </c>
      <c r="M97" s="523"/>
      <c r="N97" s="523"/>
      <c r="O97" s="523"/>
      <c r="P97" s="523"/>
      <c r="Q97" s="523"/>
      <c r="R97" s="523"/>
      <c r="S97" s="523">
        <v>212</v>
      </c>
      <c r="T97" s="523">
        <v>176</v>
      </c>
      <c r="U97" s="523">
        <v>78</v>
      </c>
      <c r="V97" s="523"/>
      <c r="W97" s="523"/>
      <c r="X97" s="523"/>
      <c r="Y97" s="523">
        <v>40</v>
      </c>
      <c r="Z97" s="523">
        <v>23</v>
      </c>
      <c r="AA97" s="523">
        <v>39</v>
      </c>
      <c r="AB97" s="523">
        <v>144</v>
      </c>
      <c r="AC97" s="523">
        <v>1880</v>
      </c>
      <c r="AD97" s="523">
        <v>1130</v>
      </c>
      <c r="AE97" s="523" t="s">
        <v>145</v>
      </c>
      <c r="AF97" s="523" t="s">
        <v>145</v>
      </c>
      <c r="AG97" s="523" t="s">
        <v>145</v>
      </c>
    </row>
    <row r="98" spans="3:33" s="522" customFormat="1">
      <c r="D98" s="523">
        <v>31000</v>
      </c>
      <c r="E98" s="523">
        <v>20700</v>
      </c>
      <c r="F98" s="523">
        <v>6550</v>
      </c>
      <c r="G98" s="523">
        <v>10200</v>
      </c>
      <c r="H98" s="523">
        <v>48800</v>
      </c>
      <c r="I98" s="523">
        <v>485</v>
      </c>
      <c r="J98" s="523">
        <v>79</v>
      </c>
      <c r="K98" s="523">
        <v>243</v>
      </c>
      <c r="L98" s="523">
        <v>204</v>
      </c>
      <c r="M98" s="523"/>
      <c r="N98" s="523"/>
      <c r="O98" s="523"/>
      <c r="P98" s="523"/>
      <c r="Q98" s="523"/>
      <c r="R98" s="523"/>
      <c r="S98" s="523">
        <v>206</v>
      </c>
      <c r="T98" s="523">
        <v>138</v>
      </c>
      <c r="U98" s="523">
        <v>73</v>
      </c>
      <c r="V98" s="523"/>
      <c r="W98" s="523"/>
      <c r="X98" s="523"/>
      <c r="Y98" s="523">
        <v>33</v>
      </c>
      <c r="Z98" s="523">
        <v>18</v>
      </c>
      <c r="AA98" s="523">
        <v>37</v>
      </c>
      <c r="AB98" s="523">
        <v>140</v>
      </c>
      <c r="AC98" s="523">
        <v>1790</v>
      </c>
      <c r="AD98" s="523">
        <v>1120</v>
      </c>
      <c r="AE98" s="523" t="s">
        <v>145</v>
      </c>
      <c r="AF98" s="523" t="s">
        <v>145</v>
      </c>
      <c r="AG98" s="523" t="s">
        <v>145</v>
      </c>
    </row>
    <row r="99" spans="3:33" s="522" customFormat="1">
      <c r="D99" s="523">
        <v>29400</v>
      </c>
      <c r="E99" s="523">
        <v>19000</v>
      </c>
      <c r="F99" s="523">
        <v>6400</v>
      </c>
      <c r="G99" s="523">
        <v>10000</v>
      </c>
      <c r="H99" s="523">
        <v>46800</v>
      </c>
      <c r="I99" s="523">
        <v>484</v>
      </c>
      <c r="J99" s="523">
        <v>77</v>
      </c>
      <c r="K99" s="523">
        <v>174</v>
      </c>
      <c r="L99" s="523">
        <v>198</v>
      </c>
      <c r="M99" s="523"/>
      <c r="N99" s="523"/>
      <c r="O99" s="523"/>
      <c r="P99" s="523"/>
      <c r="Q99" s="523"/>
      <c r="R99" s="523"/>
      <c r="S99" s="523">
        <v>117</v>
      </c>
      <c r="T99" s="523">
        <v>103</v>
      </c>
      <c r="U99" s="523">
        <v>73</v>
      </c>
      <c r="V99" s="523"/>
      <c r="W99" s="523"/>
      <c r="X99" s="523"/>
      <c r="Y99" s="523">
        <v>31</v>
      </c>
      <c r="Z99" s="523">
        <v>18</v>
      </c>
      <c r="AA99" s="523">
        <v>36</v>
      </c>
      <c r="AB99" s="523">
        <v>127</v>
      </c>
      <c r="AC99" s="523">
        <v>1660</v>
      </c>
      <c r="AD99" s="523">
        <v>1120</v>
      </c>
      <c r="AE99" s="523" t="s">
        <v>145</v>
      </c>
      <c r="AF99" s="523" t="s">
        <v>145</v>
      </c>
      <c r="AG99" s="523" t="s">
        <v>145</v>
      </c>
    </row>
    <row r="100" spans="3:33" s="522" customFormat="1">
      <c r="D100" s="523">
        <v>28500</v>
      </c>
      <c r="E100" s="523">
        <v>19000</v>
      </c>
      <c r="F100" s="523">
        <v>6080</v>
      </c>
      <c r="G100" s="523">
        <v>9750</v>
      </c>
      <c r="H100" s="523">
        <v>45700</v>
      </c>
      <c r="I100" s="523">
        <v>484</v>
      </c>
      <c r="J100" s="523">
        <v>62</v>
      </c>
      <c r="K100" s="523">
        <v>130</v>
      </c>
      <c r="L100" s="523">
        <v>184</v>
      </c>
      <c r="M100" s="523"/>
      <c r="N100" s="523"/>
      <c r="O100" s="523"/>
      <c r="P100" s="523"/>
      <c r="Q100" s="523"/>
      <c r="R100" s="523"/>
      <c r="S100" s="523">
        <v>66</v>
      </c>
      <c r="T100" s="523">
        <v>50</v>
      </c>
      <c r="U100" s="523">
        <v>69</v>
      </c>
      <c r="V100" s="523"/>
      <c r="W100" s="523"/>
      <c r="X100" s="523"/>
      <c r="Y100" s="523">
        <v>26</v>
      </c>
      <c r="Z100" s="523">
        <v>17</v>
      </c>
      <c r="AA100" s="523">
        <v>36</v>
      </c>
      <c r="AB100" s="523">
        <v>124</v>
      </c>
      <c r="AC100" s="523">
        <v>1460</v>
      </c>
      <c r="AD100" s="523">
        <v>1100</v>
      </c>
      <c r="AE100" s="523" t="s">
        <v>145</v>
      </c>
      <c r="AF100" s="523" t="s">
        <v>145</v>
      </c>
      <c r="AG100" s="523" t="s">
        <v>145</v>
      </c>
    </row>
    <row r="101" spans="3:33" s="522" customFormat="1">
      <c r="D101" s="523">
        <v>27500</v>
      </c>
      <c r="E101" s="523">
        <v>13500</v>
      </c>
      <c r="F101" s="523">
        <v>5980</v>
      </c>
      <c r="G101" s="523">
        <v>8250</v>
      </c>
      <c r="H101" s="523">
        <v>42700</v>
      </c>
      <c r="I101" s="523">
        <v>481</v>
      </c>
      <c r="J101" s="523">
        <v>50</v>
      </c>
      <c r="K101" s="523">
        <v>83</v>
      </c>
      <c r="L101" s="523">
        <v>168</v>
      </c>
      <c r="M101" s="523"/>
      <c r="N101" s="523"/>
      <c r="O101" s="523"/>
      <c r="P101" s="523"/>
      <c r="Q101" s="523"/>
      <c r="R101" s="523"/>
      <c r="S101" s="523">
        <v>52</v>
      </c>
      <c r="T101" s="523">
        <v>43</v>
      </c>
      <c r="U101" s="523">
        <v>67</v>
      </c>
      <c r="V101" s="523"/>
      <c r="W101" s="523"/>
      <c r="X101" s="523"/>
      <c r="Y101" s="523">
        <v>24</v>
      </c>
      <c r="Z101" s="523">
        <v>17</v>
      </c>
      <c r="AA101" s="523">
        <v>35</v>
      </c>
      <c r="AB101" s="523">
        <v>95</v>
      </c>
      <c r="AC101" s="523">
        <v>1250</v>
      </c>
      <c r="AD101" s="523">
        <v>1070</v>
      </c>
      <c r="AE101" s="523" t="s">
        <v>145</v>
      </c>
      <c r="AF101" s="523" t="s">
        <v>145</v>
      </c>
      <c r="AG101" s="523" t="s">
        <v>145</v>
      </c>
    </row>
    <row r="102" spans="3:33" s="522" customFormat="1">
      <c r="D102" s="523">
        <v>25500</v>
      </c>
      <c r="E102" s="523">
        <v>8970</v>
      </c>
      <c r="F102" s="523">
        <v>5580</v>
      </c>
      <c r="G102" s="523">
        <v>5780</v>
      </c>
      <c r="H102" s="523">
        <v>29200</v>
      </c>
      <c r="I102" s="523">
        <v>480</v>
      </c>
      <c r="J102" s="523">
        <v>39</v>
      </c>
      <c r="K102" s="523">
        <v>78</v>
      </c>
      <c r="L102" s="523">
        <v>164</v>
      </c>
      <c r="M102" s="523"/>
      <c r="N102" s="523"/>
      <c r="O102" s="523"/>
      <c r="P102" s="523"/>
      <c r="Q102" s="523"/>
      <c r="R102" s="523"/>
      <c r="S102" s="523">
        <v>37</v>
      </c>
      <c r="T102" s="523">
        <v>36</v>
      </c>
      <c r="U102" s="523">
        <v>66</v>
      </c>
      <c r="V102" s="523"/>
      <c r="W102" s="523"/>
      <c r="X102" s="523"/>
      <c r="Y102" s="523">
        <v>21</v>
      </c>
      <c r="Z102" s="523">
        <v>11</v>
      </c>
      <c r="AA102" s="523">
        <v>35</v>
      </c>
      <c r="AB102" s="523">
        <v>94</v>
      </c>
      <c r="AC102" s="523">
        <v>1140</v>
      </c>
      <c r="AD102" s="523">
        <v>1060</v>
      </c>
      <c r="AE102" s="523" t="s">
        <v>145</v>
      </c>
      <c r="AF102" s="523" t="s">
        <v>145</v>
      </c>
      <c r="AG102" s="523" t="s">
        <v>145</v>
      </c>
    </row>
    <row r="103" spans="3:33" s="522" customFormat="1">
      <c r="D103" s="523">
        <v>23100</v>
      </c>
      <c r="E103" s="523">
        <v>8330</v>
      </c>
      <c r="F103" s="523">
        <v>4710</v>
      </c>
      <c r="G103" s="523">
        <v>4750</v>
      </c>
      <c r="H103" s="523">
        <v>25700</v>
      </c>
      <c r="I103" s="523">
        <v>480</v>
      </c>
      <c r="J103" s="523">
        <v>11</v>
      </c>
      <c r="K103" s="523">
        <v>18</v>
      </c>
      <c r="L103" s="523">
        <v>156</v>
      </c>
      <c r="M103" s="523"/>
      <c r="N103" s="523"/>
      <c r="O103" s="523"/>
      <c r="P103" s="523"/>
      <c r="Q103" s="523"/>
      <c r="R103" s="523"/>
      <c r="S103" s="523">
        <v>23</v>
      </c>
      <c r="T103" s="523">
        <v>18</v>
      </c>
      <c r="U103" s="523">
        <v>55</v>
      </c>
      <c r="V103" s="523"/>
      <c r="W103" s="523"/>
      <c r="X103" s="523"/>
      <c r="Y103" s="523">
        <v>20</v>
      </c>
      <c r="Z103" s="523">
        <v>7</v>
      </c>
      <c r="AA103" s="523">
        <v>35</v>
      </c>
      <c r="AB103" s="523">
        <v>94</v>
      </c>
      <c r="AC103" s="523">
        <v>1050</v>
      </c>
      <c r="AD103" s="523">
        <v>1050</v>
      </c>
      <c r="AE103" s="523" t="s">
        <v>145</v>
      </c>
      <c r="AF103" s="523" t="s">
        <v>145</v>
      </c>
      <c r="AG103" s="523" t="s">
        <v>145</v>
      </c>
    </row>
    <row r="104" spans="3:33" s="522" customFormat="1">
      <c r="D104" s="523">
        <v>19000</v>
      </c>
      <c r="E104" s="523">
        <v>7610</v>
      </c>
      <c r="F104" s="523">
        <v>3710</v>
      </c>
      <c r="G104" s="523">
        <v>4440</v>
      </c>
      <c r="H104" s="523">
        <v>22300</v>
      </c>
      <c r="I104" s="523">
        <v>469</v>
      </c>
      <c r="J104" s="523">
        <v>8</v>
      </c>
      <c r="K104" s="523">
        <v>11</v>
      </c>
      <c r="L104" s="523">
        <v>155</v>
      </c>
      <c r="M104" s="523"/>
      <c r="N104" s="523"/>
      <c r="O104" s="523"/>
      <c r="P104" s="523"/>
      <c r="Q104" s="523"/>
      <c r="R104" s="523"/>
      <c r="S104" s="523">
        <v>15</v>
      </c>
      <c r="T104" s="523">
        <v>11</v>
      </c>
      <c r="U104" s="523">
        <v>55</v>
      </c>
      <c r="V104" s="523"/>
      <c r="W104" s="523"/>
      <c r="X104" s="523"/>
      <c r="Y104" s="523">
        <v>4</v>
      </c>
      <c r="Z104" s="523">
        <v>2</v>
      </c>
      <c r="AA104" s="523">
        <v>30</v>
      </c>
      <c r="AB104" s="523">
        <v>71</v>
      </c>
      <c r="AC104" s="523">
        <v>904</v>
      </c>
      <c r="AD104" s="523">
        <v>988</v>
      </c>
      <c r="AE104" s="523" t="s">
        <v>145</v>
      </c>
      <c r="AF104" s="523" t="s">
        <v>145</v>
      </c>
      <c r="AG104" s="523" t="s">
        <v>145</v>
      </c>
    </row>
    <row r="105" spans="3:33" s="522" customFormat="1">
      <c r="D105" s="523">
        <v>17800</v>
      </c>
      <c r="E105" s="523">
        <v>3470</v>
      </c>
      <c r="F105" s="523">
        <v>3660</v>
      </c>
      <c r="G105" s="523">
        <v>2850</v>
      </c>
      <c r="H105" s="523">
        <v>14200</v>
      </c>
      <c r="I105" s="523">
        <v>454</v>
      </c>
      <c r="J105" s="523">
        <v>4</v>
      </c>
      <c r="K105" s="523">
        <v>7</v>
      </c>
      <c r="L105" s="523">
        <v>145</v>
      </c>
      <c r="M105" s="523"/>
      <c r="N105" s="523"/>
      <c r="O105" s="523"/>
      <c r="P105" s="523"/>
      <c r="Q105" s="523"/>
      <c r="R105" s="523"/>
      <c r="S105" s="523">
        <v>14</v>
      </c>
      <c r="T105" s="523">
        <v>6</v>
      </c>
      <c r="U105" s="523">
        <v>51</v>
      </c>
      <c r="V105" s="523"/>
      <c r="W105" s="523"/>
      <c r="X105" s="523"/>
      <c r="Y105" s="523">
        <v>3</v>
      </c>
      <c r="Z105" s="523">
        <v>2</v>
      </c>
      <c r="AA105" s="523">
        <v>25</v>
      </c>
      <c r="AB105" s="523">
        <v>66</v>
      </c>
      <c r="AC105" s="523">
        <v>778</v>
      </c>
      <c r="AD105" s="523">
        <v>984</v>
      </c>
      <c r="AE105" s="523" t="s">
        <v>145</v>
      </c>
      <c r="AF105" s="523" t="s">
        <v>145</v>
      </c>
      <c r="AG105" s="523" t="s">
        <v>145</v>
      </c>
    </row>
    <row r="106" spans="3:33" s="522" customFormat="1">
      <c r="D106" s="523">
        <v>12000</v>
      </c>
      <c r="E106" s="523">
        <v>751</v>
      </c>
      <c r="F106" s="523">
        <v>3540</v>
      </c>
      <c r="G106" s="523">
        <v>576</v>
      </c>
      <c r="H106" s="523">
        <v>1850</v>
      </c>
      <c r="I106" s="523">
        <v>419</v>
      </c>
      <c r="J106" s="523">
        <v>4</v>
      </c>
      <c r="K106" s="523">
        <v>6</v>
      </c>
      <c r="L106" s="523">
        <v>136</v>
      </c>
      <c r="M106" s="523"/>
      <c r="N106" s="523"/>
      <c r="O106" s="523"/>
      <c r="P106" s="523"/>
      <c r="Q106" s="523"/>
      <c r="R106" s="523"/>
      <c r="S106" s="523">
        <v>5</v>
      </c>
      <c r="T106" s="523">
        <v>5</v>
      </c>
      <c r="U106" s="523">
        <v>36</v>
      </c>
      <c r="V106" s="523"/>
      <c r="W106" s="523"/>
      <c r="X106" s="523"/>
      <c r="Y106" s="523">
        <v>3</v>
      </c>
      <c r="Z106" s="523">
        <v>1</v>
      </c>
      <c r="AA106" s="523">
        <v>23</v>
      </c>
      <c r="AB106" s="523">
        <v>65</v>
      </c>
      <c r="AC106" s="523">
        <v>727</v>
      </c>
      <c r="AD106" s="523">
        <v>964</v>
      </c>
      <c r="AE106" s="523" t="s">
        <v>145</v>
      </c>
      <c r="AF106" s="523" t="s">
        <v>145</v>
      </c>
      <c r="AG106" s="523" t="s">
        <v>145</v>
      </c>
    </row>
    <row r="107" spans="3:33" s="522" customFormat="1">
      <c r="D107" s="523">
        <v>6190</v>
      </c>
      <c r="E107" s="523">
        <v>210</v>
      </c>
      <c r="F107" s="523">
        <v>2760</v>
      </c>
      <c r="G107" s="523">
        <v>111</v>
      </c>
      <c r="H107" s="523">
        <v>465</v>
      </c>
      <c r="I107" s="523">
        <v>321</v>
      </c>
      <c r="J107" s="523">
        <v>1</v>
      </c>
      <c r="K107" s="523">
        <v>2</v>
      </c>
      <c r="L107" s="523">
        <v>113</v>
      </c>
      <c r="M107" s="523"/>
      <c r="N107" s="523"/>
      <c r="O107" s="523"/>
      <c r="P107" s="523"/>
      <c r="Q107" s="523"/>
      <c r="R107" s="523"/>
      <c r="S107" s="523" t="s">
        <v>145</v>
      </c>
      <c r="T107" s="523" t="s">
        <v>145</v>
      </c>
      <c r="U107" s="523" t="s">
        <v>145</v>
      </c>
      <c r="V107" s="523"/>
      <c r="W107" s="523"/>
      <c r="X107" s="523"/>
      <c r="Y107" s="523" t="s">
        <v>145</v>
      </c>
      <c r="Z107" s="523" t="s">
        <v>145</v>
      </c>
      <c r="AA107" s="523">
        <v>22</v>
      </c>
      <c r="AB107" s="523">
        <v>56</v>
      </c>
      <c r="AC107" s="523">
        <v>519</v>
      </c>
      <c r="AD107" s="523">
        <v>927</v>
      </c>
      <c r="AE107" s="523" t="s">
        <v>145</v>
      </c>
      <c r="AF107" s="523" t="s">
        <v>145</v>
      </c>
      <c r="AG107" s="523" t="s">
        <v>145</v>
      </c>
    </row>
    <row r="108" spans="3:33">
      <c r="C108" s="95" t="s">
        <v>10</v>
      </c>
      <c r="D108" s="513">
        <v>1</v>
      </c>
      <c r="E108" s="513">
        <v>1</v>
      </c>
      <c r="F108" s="513">
        <v>1</v>
      </c>
      <c r="G108" s="513">
        <v>1</v>
      </c>
      <c r="H108" s="513">
        <v>1</v>
      </c>
      <c r="I108" s="513">
        <v>1</v>
      </c>
      <c r="J108" s="513">
        <v>1</v>
      </c>
      <c r="K108" s="513">
        <v>1</v>
      </c>
      <c r="L108" s="513">
        <v>1</v>
      </c>
      <c r="M108" s="513"/>
      <c r="N108" s="513"/>
      <c r="O108" s="513"/>
      <c r="P108" s="513"/>
      <c r="Q108" s="513"/>
      <c r="R108" s="513"/>
      <c r="S108" s="513">
        <v>1</v>
      </c>
      <c r="T108" s="513">
        <v>1</v>
      </c>
      <c r="U108" s="513">
        <v>1</v>
      </c>
      <c r="V108" s="513">
        <v>1</v>
      </c>
      <c r="W108" s="513">
        <v>1</v>
      </c>
      <c r="X108" s="513">
        <v>2</v>
      </c>
      <c r="Y108" s="513">
        <v>1</v>
      </c>
      <c r="Z108" s="513">
        <v>1</v>
      </c>
      <c r="AA108" s="513">
        <v>1</v>
      </c>
      <c r="AB108" s="513">
        <v>1</v>
      </c>
      <c r="AC108" s="513">
        <v>1</v>
      </c>
      <c r="AD108" s="513">
        <v>1</v>
      </c>
      <c r="AE108" s="513">
        <v>1</v>
      </c>
      <c r="AF108" s="513">
        <v>1</v>
      </c>
      <c r="AG108" s="513">
        <v>1</v>
      </c>
    </row>
    <row r="109" spans="3:33">
      <c r="C109" s="95"/>
      <c r="D109" s="513">
        <v>2</v>
      </c>
      <c r="E109" s="513">
        <v>2</v>
      </c>
      <c r="F109" s="513">
        <v>2</v>
      </c>
      <c r="G109" s="513">
        <v>2</v>
      </c>
      <c r="H109" s="513">
        <v>2</v>
      </c>
      <c r="I109" s="513">
        <v>1</v>
      </c>
      <c r="J109" s="513">
        <v>2</v>
      </c>
      <c r="K109" s="513">
        <v>2</v>
      </c>
      <c r="L109" s="513">
        <v>2</v>
      </c>
      <c r="M109" s="516"/>
      <c r="N109" s="513"/>
      <c r="O109" s="513"/>
      <c r="P109" s="513"/>
      <c r="Q109" s="513"/>
      <c r="R109" s="513"/>
      <c r="S109" s="513">
        <v>2</v>
      </c>
      <c r="T109" s="513">
        <v>2</v>
      </c>
      <c r="U109" s="513">
        <v>2</v>
      </c>
      <c r="V109" s="513"/>
      <c r="W109" s="513"/>
      <c r="X109" s="513"/>
      <c r="Y109" s="513">
        <v>2</v>
      </c>
      <c r="Z109" s="513">
        <v>2</v>
      </c>
      <c r="AA109" s="513">
        <v>2</v>
      </c>
      <c r="AB109" s="513">
        <v>2</v>
      </c>
      <c r="AC109" s="513">
        <v>2</v>
      </c>
      <c r="AD109" s="513">
        <v>2</v>
      </c>
      <c r="AE109" s="513">
        <v>2</v>
      </c>
      <c r="AF109" s="513">
        <v>2</v>
      </c>
      <c r="AG109" s="513">
        <v>2</v>
      </c>
    </row>
    <row r="110" spans="3:33">
      <c r="C110" s="95"/>
      <c r="D110" s="513">
        <v>3</v>
      </c>
      <c r="E110" s="513">
        <v>3</v>
      </c>
      <c r="F110" s="513">
        <v>3</v>
      </c>
      <c r="G110" s="513">
        <v>3</v>
      </c>
      <c r="H110" s="513">
        <v>3</v>
      </c>
      <c r="I110" s="513">
        <v>3</v>
      </c>
      <c r="J110" s="513">
        <v>3</v>
      </c>
      <c r="K110" s="513">
        <v>3</v>
      </c>
      <c r="L110" s="513">
        <v>3</v>
      </c>
      <c r="M110" s="516"/>
      <c r="N110" s="513"/>
      <c r="O110" s="513"/>
      <c r="P110" s="513"/>
      <c r="Q110" s="513"/>
      <c r="R110" s="513"/>
      <c r="S110" s="513">
        <v>3</v>
      </c>
      <c r="T110" s="513">
        <v>3</v>
      </c>
      <c r="U110" s="513">
        <v>3</v>
      </c>
      <c r="V110" s="513"/>
      <c r="W110" s="513"/>
      <c r="X110" s="513"/>
      <c r="Y110" s="513">
        <v>3</v>
      </c>
      <c r="Z110" s="513">
        <v>3</v>
      </c>
      <c r="AA110" s="513">
        <v>2</v>
      </c>
      <c r="AB110" s="513">
        <v>3</v>
      </c>
      <c r="AC110" s="513">
        <v>3</v>
      </c>
      <c r="AD110" s="513">
        <v>3</v>
      </c>
      <c r="AE110" s="513">
        <v>3</v>
      </c>
      <c r="AF110" s="513">
        <v>3</v>
      </c>
      <c r="AG110" s="513">
        <v>3</v>
      </c>
    </row>
    <row r="111" spans="3:33">
      <c r="C111" s="95"/>
      <c r="D111" s="513">
        <v>4</v>
      </c>
      <c r="E111" s="513">
        <v>4</v>
      </c>
      <c r="F111" s="513">
        <v>4</v>
      </c>
      <c r="G111" s="513">
        <v>4</v>
      </c>
      <c r="H111" s="513">
        <v>4</v>
      </c>
      <c r="I111" s="513">
        <v>4</v>
      </c>
      <c r="J111" s="513">
        <v>4</v>
      </c>
      <c r="K111" s="513">
        <v>4</v>
      </c>
      <c r="L111" s="513">
        <v>4</v>
      </c>
      <c r="M111" s="516"/>
      <c r="N111" s="513"/>
      <c r="O111" s="513"/>
      <c r="P111" s="513"/>
      <c r="Q111" s="513"/>
      <c r="R111" s="513"/>
      <c r="S111" s="513">
        <v>4</v>
      </c>
      <c r="T111" s="513">
        <v>4</v>
      </c>
      <c r="U111" s="513">
        <v>4</v>
      </c>
      <c r="V111" s="513"/>
      <c r="W111" s="513"/>
      <c r="X111" s="513"/>
      <c r="Y111" s="513">
        <v>4</v>
      </c>
      <c r="Z111" s="513">
        <v>4</v>
      </c>
      <c r="AA111" s="513">
        <v>4</v>
      </c>
      <c r="AB111" s="513">
        <v>4</v>
      </c>
      <c r="AC111" s="513">
        <v>4</v>
      </c>
      <c r="AD111" s="513">
        <v>4</v>
      </c>
      <c r="AE111" s="513">
        <v>4</v>
      </c>
      <c r="AF111" s="513">
        <v>4</v>
      </c>
      <c r="AG111" s="513">
        <v>4</v>
      </c>
    </row>
    <row r="112" spans="3:33">
      <c r="C112" s="95"/>
      <c r="D112" s="513">
        <v>5</v>
      </c>
      <c r="E112" s="513">
        <v>5</v>
      </c>
      <c r="F112" s="513">
        <v>5</v>
      </c>
      <c r="G112" s="513">
        <v>5</v>
      </c>
      <c r="H112" s="513">
        <v>5</v>
      </c>
      <c r="I112" s="513">
        <v>5</v>
      </c>
      <c r="J112" s="513">
        <v>5</v>
      </c>
      <c r="K112" s="513">
        <v>5</v>
      </c>
      <c r="L112" s="513">
        <v>5</v>
      </c>
      <c r="M112" s="516"/>
      <c r="N112" s="513"/>
      <c r="O112" s="513"/>
      <c r="P112" s="513"/>
      <c r="Q112" s="513"/>
      <c r="R112" s="513"/>
      <c r="S112" s="513">
        <v>5</v>
      </c>
      <c r="T112" s="513">
        <v>5</v>
      </c>
      <c r="U112" s="513">
        <v>5</v>
      </c>
      <c r="V112" s="513"/>
      <c r="W112" s="513"/>
      <c r="X112" s="513"/>
      <c r="Y112" s="513">
        <v>5</v>
      </c>
      <c r="Z112" s="513">
        <v>5</v>
      </c>
      <c r="AA112" s="513">
        <v>5</v>
      </c>
      <c r="AB112" s="513">
        <v>5</v>
      </c>
      <c r="AC112" s="513">
        <v>5</v>
      </c>
      <c r="AD112" s="513">
        <v>5</v>
      </c>
      <c r="AE112" s="513">
        <v>5</v>
      </c>
      <c r="AF112" s="513">
        <v>5</v>
      </c>
      <c r="AG112" s="513">
        <v>5</v>
      </c>
    </row>
    <row r="113" spans="2:33">
      <c r="C113" s="95" t="s">
        <v>101</v>
      </c>
      <c r="D113" s="513"/>
      <c r="E113" s="513"/>
      <c r="F113" s="513"/>
      <c r="G113" s="513"/>
      <c r="H113" s="513"/>
      <c r="I113" s="513"/>
      <c r="J113" s="513"/>
      <c r="K113" s="513"/>
      <c r="L113" s="513"/>
      <c r="M113" s="516"/>
      <c r="N113" s="513"/>
      <c r="O113" s="513"/>
      <c r="P113" s="513"/>
      <c r="Q113" s="513"/>
      <c r="R113" s="513"/>
      <c r="S113" s="513"/>
      <c r="T113" s="513"/>
      <c r="U113" s="513"/>
      <c r="V113" s="513"/>
      <c r="W113" s="513"/>
      <c r="X113" s="513"/>
      <c r="Y113" s="513"/>
      <c r="Z113" s="513"/>
      <c r="AA113" s="513">
        <v>20</v>
      </c>
      <c r="AB113" s="513"/>
      <c r="AC113" s="513"/>
      <c r="AD113" s="513"/>
      <c r="AE113" s="513"/>
      <c r="AF113" s="513"/>
      <c r="AG113" s="513"/>
    </row>
    <row r="114" spans="2:33">
      <c r="C114" t="s">
        <v>102</v>
      </c>
      <c r="D114" s="513" t="s">
        <v>103</v>
      </c>
      <c r="E114" s="513" t="s">
        <v>103</v>
      </c>
      <c r="F114" s="513" t="s">
        <v>103</v>
      </c>
      <c r="G114" s="513" t="s">
        <v>103</v>
      </c>
      <c r="H114" s="513" t="s">
        <v>103</v>
      </c>
      <c r="I114" s="513" t="s">
        <v>104</v>
      </c>
      <c r="J114" s="513" t="s">
        <v>103</v>
      </c>
      <c r="K114" s="513" t="s">
        <v>103</v>
      </c>
      <c r="L114" s="513" t="s">
        <v>104</v>
      </c>
      <c r="M114" s="513" t="s">
        <v>105</v>
      </c>
      <c r="N114" s="513" t="s">
        <v>106</v>
      </c>
      <c r="O114" s="513" t="s">
        <v>107</v>
      </c>
      <c r="P114" s="513" t="s">
        <v>105</v>
      </c>
      <c r="Q114" s="513" t="s">
        <v>106</v>
      </c>
      <c r="R114" s="513" t="s">
        <v>107</v>
      </c>
      <c r="S114" s="513" t="s">
        <v>103</v>
      </c>
      <c r="T114" s="513" t="s">
        <v>103</v>
      </c>
      <c r="U114" s="513" t="s">
        <v>104</v>
      </c>
      <c r="V114" s="513" t="s">
        <v>108</v>
      </c>
      <c r="W114" s="513" t="s">
        <v>108</v>
      </c>
      <c r="X114" s="513" t="s">
        <v>107</v>
      </c>
      <c r="Y114" s="513" t="s">
        <v>103</v>
      </c>
      <c r="Z114" s="513" t="s">
        <v>103</v>
      </c>
      <c r="AA114" s="513" t="s">
        <v>86</v>
      </c>
      <c r="AB114" s="513" t="s">
        <v>103</v>
      </c>
      <c r="AC114" s="513" t="s">
        <v>103</v>
      </c>
      <c r="AD114" s="513" t="s">
        <v>104</v>
      </c>
      <c r="AE114" s="513" t="s">
        <v>103</v>
      </c>
      <c r="AF114" s="513" t="s">
        <v>103</v>
      </c>
      <c r="AG114" s="513" t="s">
        <v>104</v>
      </c>
    </row>
    <row r="115" spans="2:33">
      <c r="C115" s="262" t="s">
        <v>109</v>
      </c>
      <c r="D115" s="517">
        <v>26.6</v>
      </c>
      <c r="E115" s="518">
        <v>9.5</v>
      </c>
      <c r="F115" s="518">
        <v>46.8</v>
      </c>
      <c r="G115" s="518">
        <v>6.9</v>
      </c>
      <c r="H115" s="518">
        <v>7.5</v>
      </c>
      <c r="I115" s="518"/>
      <c r="J115" s="518">
        <v>57.1</v>
      </c>
      <c r="K115" s="518">
        <v>65.5</v>
      </c>
      <c r="L115" s="518"/>
      <c r="M115" s="518"/>
      <c r="N115" s="518"/>
      <c r="O115" s="518"/>
      <c r="P115" s="518"/>
      <c r="Q115" s="518"/>
      <c r="R115" s="518"/>
      <c r="S115" s="518">
        <v>29.3</v>
      </c>
      <c r="T115" s="518">
        <v>44.3</v>
      </c>
      <c r="U115" s="518"/>
      <c r="V115" s="518"/>
      <c r="W115" s="518"/>
      <c r="X115" s="518"/>
      <c r="Y115" s="518">
        <v>37.1</v>
      </c>
      <c r="Z115" s="518">
        <v>38.5</v>
      </c>
      <c r="AA115" s="518"/>
      <c r="AB115" s="518">
        <v>67.900000000000006</v>
      </c>
      <c r="AC115" s="518">
        <v>79.7</v>
      </c>
      <c r="AD115" s="518"/>
      <c r="AE115" s="518">
        <v>58.6</v>
      </c>
      <c r="AF115" s="518">
        <v>82.1</v>
      </c>
      <c r="AG115" s="513"/>
    </row>
    <row r="116" spans="2:33">
      <c r="B116" s="263" t="s">
        <v>110</v>
      </c>
      <c r="C116" s="95" t="s">
        <v>111</v>
      </c>
      <c r="D116" s="519">
        <v>73.400000000000006</v>
      </c>
      <c r="E116" s="520">
        <v>90.5</v>
      </c>
      <c r="F116" s="520">
        <v>53.2</v>
      </c>
      <c r="G116" s="520">
        <v>93.1</v>
      </c>
      <c r="H116" s="520">
        <v>92.5</v>
      </c>
      <c r="I116" s="520"/>
      <c r="J116" s="520">
        <v>42.9</v>
      </c>
      <c r="K116" s="520">
        <v>34.5</v>
      </c>
      <c r="L116" s="520"/>
      <c r="M116" s="520"/>
      <c r="N116" s="520"/>
      <c r="O116" s="520"/>
      <c r="P116" s="520"/>
      <c r="Q116" s="520"/>
      <c r="R116" s="520"/>
      <c r="S116" s="520">
        <v>70.7</v>
      </c>
      <c r="T116" s="520">
        <v>55.7</v>
      </c>
      <c r="U116" s="520"/>
      <c r="V116" s="520"/>
      <c r="W116" s="520"/>
      <c r="X116" s="520"/>
      <c r="Y116" s="520">
        <v>62.9</v>
      </c>
      <c r="Z116" s="520">
        <v>61.5</v>
      </c>
      <c r="AA116" s="520"/>
      <c r="AB116" s="520">
        <v>32.099999999999994</v>
      </c>
      <c r="AC116" s="520">
        <v>20.299999999999997</v>
      </c>
      <c r="AD116" s="520"/>
      <c r="AE116" s="520">
        <v>41.4</v>
      </c>
      <c r="AF116" s="520">
        <v>17.900000000000006</v>
      </c>
      <c r="AG116" s="513"/>
    </row>
    <row r="117" spans="2:33">
      <c r="B117" t="s">
        <v>96</v>
      </c>
      <c r="C117" s="262" t="s">
        <v>112</v>
      </c>
      <c r="D117" s="519"/>
      <c r="E117" s="520"/>
      <c r="F117" s="520"/>
      <c r="G117" s="520"/>
      <c r="H117" s="520"/>
      <c r="I117" s="521">
        <v>614</v>
      </c>
      <c r="J117" s="521"/>
      <c r="K117" s="521"/>
      <c r="L117" s="521">
        <v>575</v>
      </c>
      <c r="M117" s="517">
        <v>104.9</v>
      </c>
      <c r="N117" s="517">
        <v>61.64</v>
      </c>
      <c r="O117" s="513">
        <v>588</v>
      </c>
      <c r="P117" s="513">
        <v>16.5</v>
      </c>
      <c r="Q117" s="517">
        <v>6.13</v>
      </c>
      <c r="R117" s="513">
        <v>372</v>
      </c>
      <c r="S117" s="513"/>
      <c r="T117" s="513"/>
      <c r="U117" s="513">
        <v>255</v>
      </c>
      <c r="V117" s="513"/>
      <c r="W117" s="513"/>
      <c r="X117" s="513">
        <v>7030</v>
      </c>
      <c r="Y117" s="513"/>
      <c r="Z117" s="513"/>
      <c r="AA117" s="513">
        <v>101</v>
      </c>
      <c r="AB117" s="513"/>
      <c r="AC117" s="513"/>
      <c r="AD117" s="513">
        <v>3750</v>
      </c>
      <c r="AE117" s="513"/>
      <c r="AF117" s="513"/>
      <c r="AG117" s="513">
        <v>296</v>
      </c>
    </row>
    <row r="118" spans="2:33">
      <c r="B118" t="s">
        <v>97</v>
      </c>
      <c r="C118">
        <v>2</v>
      </c>
      <c r="D118" s="519"/>
      <c r="E118" s="520"/>
      <c r="F118" s="520"/>
      <c r="G118" s="520"/>
      <c r="H118" s="520"/>
      <c r="I118" s="521">
        <v>614</v>
      </c>
      <c r="J118" s="513"/>
      <c r="K118" s="513"/>
      <c r="L118" s="521">
        <v>542</v>
      </c>
      <c r="M118" s="517">
        <v>105.4</v>
      </c>
      <c r="N118" s="517">
        <v>56.92</v>
      </c>
      <c r="O118" s="513">
        <v>540</v>
      </c>
      <c r="P118" s="513">
        <v>16.8</v>
      </c>
      <c r="Q118" s="517">
        <v>6.07</v>
      </c>
      <c r="R118" s="513">
        <v>361</v>
      </c>
      <c r="S118" s="513"/>
      <c r="T118" s="513"/>
      <c r="U118" s="513">
        <v>211</v>
      </c>
      <c r="V118" s="513"/>
      <c r="W118" s="513"/>
      <c r="X118" s="513">
        <v>6890</v>
      </c>
      <c r="Y118" s="513"/>
      <c r="Z118" s="513"/>
      <c r="AA118" s="513">
        <v>99</v>
      </c>
      <c r="AB118" s="513"/>
      <c r="AC118" s="513"/>
      <c r="AD118" s="513">
        <v>2980</v>
      </c>
      <c r="AE118" s="513"/>
      <c r="AF118" s="513"/>
      <c r="AG118" s="513">
        <v>240</v>
      </c>
    </row>
    <row r="119" spans="2:33">
      <c r="B119" t="s">
        <v>98</v>
      </c>
      <c r="C119">
        <v>3</v>
      </c>
      <c r="D119" s="519"/>
      <c r="E119" s="520"/>
      <c r="F119" s="520"/>
      <c r="G119" s="520"/>
      <c r="H119" s="520"/>
      <c r="I119" s="521">
        <v>589</v>
      </c>
      <c r="J119" s="513"/>
      <c r="K119" s="513"/>
      <c r="L119" s="521">
        <v>464</v>
      </c>
      <c r="M119" s="517">
        <v>108.5</v>
      </c>
      <c r="N119" s="517">
        <v>66.400000000000006</v>
      </c>
      <c r="O119" s="513">
        <v>612</v>
      </c>
      <c r="P119" s="513">
        <v>17.600000000000001</v>
      </c>
      <c r="Q119" s="517">
        <v>6.44</v>
      </c>
      <c r="R119" s="513">
        <v>366</v>
      </c>
      <c r="S119" s="513"/>
      <c r="T119" s="513"/>
      <c r="U119" s="513">
        <v>187</v>
      </c>
      <c r="V119" s="513"/>
      <c r="W119" s="513"/>
      <c r="X119" s="513">
        <v>7040</v>
      </c>
      <c r="Y119" s="513"/>
      <c r="Z119" s="513"/>
      <c r="AA119" s="513">
        <v>99</v>
      </c>
      <c r="AB119" s="513"/>
      <c r="AC119" s="513"/>
      <c r="AD119" s="513">
        <v>2770</v>
      </c>
      <c r="AE119" s="513"/>
      <c r="AF119" s="513"/>
      <c r="AG119" s="513">
        <v>161</v>
      </c>
    </row>
    <row r="120" spans="2:33">
      <c r="B120" t="s">
        <v>99</v>
      </c>
      <c r="C120">
        <v>4</v>
      </c>
      <c r="D120" s="519"/>
      <c r="E120" s="520"/>
      <c r="F120" s="520"/>
      <c r="G120" s="520"/>
      <c r="H120" s="520"/>
      <c r="I120" s="521">
        <v>579</v>
      </c>
      <c r="J120" s="513"/>
      <c r="K120" s="513"/>
      <c r="L120" s="521">
        <v>432</v>
      </c>
      <c r="M120" s="517">
        <v>112</v>
      </c>
      <c r="N120" s="517">
        <v>56</v>
      </c>
      <c r="O120" s="513">
        <v>500</v>
      </c>
      <c r="P120" s="513">
        <v>18.600000000000001</v>
      </c>
      <c r="Q120" s="517">
        <v>5.42</v>
      </c>
      <c r="R120" s="513">
        <v>291</v>
      </c>
      <c r="S120" s="513"/>
      <c r="T120" s="513"/>
      <c r="U120" s="513">
        <v>185</v>
      </c>
      <c r="V120" s="513"/>
      <c r="W120" s="513"/>
      <c r="X120" s="513">
        <v>6400</v>
      </c>
      <c r="Y120" s="513"/>
      <c r="Z120" s="513"/>
      <c r="AA120" s="513">
        <v>90</v>
      </c>
      <c r="AB120" s="513"/>
      <c r="AC120" s="513"/>
      <c r="AD120" s="513">
        <v>2710</v>
      </c>
      <c r="AE120" s="513"/>
      <c r="AF120" s="513"/>
      <c r="AG120" s="513">
        <v>122</v>
      </c>
    </row>
    <row r="121" spans="2:33">
      <c r="B121" t="s">
        <v>100</v>
      </c>
      <c r="C121">
        <v>5</v>
      </c>
      <c r="D121" s="519"/>
      <c r="E121" s="520"/>
      <c r="F121" s="520"/>
      <c r="G121" s="520"/>
      <c r="H121" s="520"/>
      <c r="I121" s="521">
        <v>566</v>
      </c>
      <c r="J121" s="513"/>
      <c r="K121" s="513"/>
      <c r="L121" s="521">
        <v>424</v>
      </c>
      <c r="M121" s="517">
        <v>113.7</v>
      </c>
      <c r="N121" s="517">
        <v>65.430000000000007</v>
      </c>
      <c r="O121" s="513">
        <v>575</v>
      </c>
      <c r="P121" s="513">
        <v>18.5</v>
      </c>
      <c r="Q121" s="517">
        <v>6.28</v>
      </c>
      <c r="R121" s="513">
        <v>339</v>
      </c>
      <c r="S121" s="513"/>
      <c r="T121" s="513"/>
      <c r="U121" s="513">
        <v>173</v>
      </c>
      <c r="V121" s="513"/>
      <c r="W121" s="513"/>
      <c r="X121" s="513">
        <v>6650</v>
      </c>
      <c r="Y121" s="513"/>
      <c r="Z121" s="513"/>
      <c r="AA121" s="513">
        <v>87</v>
      </c>
      <c r="AB121" s="513"/>
      <c r="AC121" s="513"/>
      <c r="AD121" s="513">
        <v>2510</v>
      </c>
      <c r="AE121" s="513"/>
      <c r="AF121" s="513"/>
      <c r="AG121" s="513">
        <v>110</v>
      </c>
    </row>
    <row r="122" spans="2:33">
      <c r="B122" t="s">
        <v>8</v>
      </c>
      <c r="C122" s="95" t="s">
        <v>113</v>
      </c>
      <c r="D122" s="513" t="s">
        <v>183</v>
      </c>
      <c r="E122" s="513" t="s">
        <v>184</v>
      </c>
      <c r="F122" s="513" t="s">
        <v>183</v>
      </c>
      <c r="G122" s="513" t="s">
        <v>184</v>
      </c>
      <c r="H122" s="513" t="s">
        <v>184</v>
      </c>
      <c r="I122" s="513" t="s">
        <v>185</v>
      </c>
      <c r="J122" s="513" t="s">
        <v>183</v>
      </c>
      <c r="K122" s="513" t="s">
        <v>183</v>
      </c>
      <c r="L122" s="513" t="s">
        <v>183</v>
      </c>
      <c r="M122" s="513" t="s">
        <v>183</v>
      </c>
      <c r="N122" s="513" t="s">
        <v>183</v>
      </c>
      <c r="O122" s="513" t="s">
        <v>183</v>
      </c>
      <c r="P122" s="513" t="s">
        <v>186</v>
      </c>
      <c r="Q122" s="513" t="s">
        <v>186</v>
      </c>
      <c r="R122" s="513" t="s">
        <v>183</v>
      </c>
      <c r="S122" s="513" t="s">
        <v>183</v>
      </c>
      <c r="T122" s="513" t="s">
        <v>183</v>
      </c>
      <c r="U122" s="513" t="s">
        <v>183</v>
      </c>
      <c r="V122" s="513" t="s">
        <v>183</v>
      </c>
      <c r="W122" s="513" t="s">
        <v>183</v>
      </c>
      <c r="X122" s="513" t="s">
        <v>184</v>
      </c>
      <c r="Y122" s="513" t="s">
        <v>185</v>
      </c>
      <c r="Z122" s="513" t="s">
        <v>185</v>
      </c>
      <c r="AA122" s="513" t="s">
        <v>187</v>
      </c>
      <c r="AB122" s="513" t="s">
        <v>183</v>
      </c>
      <c r="AC122" s="513" t="s">
        <v>183</v>
      </c>
      <c r="AD122" s="513" t="s">
        <v>186</v>
      </c>
      <c r="AE122" s="513" t="s">
        <v>184</v>
      </c>
      <c r="AF122" s="513" t="s">
        <v>184</v>
      </c>
      <c r="AG122" s="513" t="s">
        <v>188</v>
      </c>
    </row>
    <row r="123" spans="2:33">
      <c r="C123">
        <v>2</v>
      </c>
      <c r="D123" s="513" t="s">
        <v>186</v>
      </c>
      <c r="E123" s="513" t="s">
        <v>185</v>
      </c>
      <c r="F123" s="513" t="s">
        <v>186</v>
      </c>
      <c r="G123" s="513" t="s">
        <v>185</v>
      </c>
      <c r="H123" s="513" t="s">
        <v>185</v>
      </c>
      <c r="I123" s="513" t="s">
        <v>184</v>
      </c>
      <c r="J123" s="513" t="s">
        <v>186</v>
      </c>
      <c r="K123" s="513" t="s">
        <v>186</v>
      </c>
      <c r="L123" s="513" t="s">
        <v>186</v>
      </c>
      <c r="M123" s="513" t="s">
        <v>186</v>
      </c>
      <c r="N123" s="513" t="s">
        <v>186</v>
      </c>
      <c r="O123" s="513" t="s">
        <v>186</v>
      </c>
      <c r="P123" s="513" t="s">
        <v>184</v>
      </c>
      <c r="Q123" s="513" t="s">
        <v>184</v>
      </c>
      <c r="R123" s="513" t="s">
        <v>186</v>
      </c>
      <c r="S123" s="513" t="s">
        <v>184</v>
      </c>
      <c r="T123" s="513" t="s">
        <v>184</v>
      </c>
      <c r="U123" s="513" t="s">
        <v>186</v>
      </c>
      <c r="V123" s="513" t="s">
        <v>186</v>
      </c>
      <c r="W123" s="513" t="s">
        <v>186</v>
      </c>
      <c r="X123" s="513" t="s">
        <v>183</v>
      </c>
      <c r="Y123" s="513" t="s">
        <v>184</v>
      </c>
      <c r="Z123" s="513" t="s">
        <v>184</v>
      </c>
      <c r="AA123" s="513" t="s">
        <v>183</v>
      </c>
      <c r="AB123" s="513" t="s">
        <v>186</v>
      </c>
      <c r="AC123" s="513" t="s">
        <v>186</v>
      </c>
      <c r="AD123" s="513" t="s">
        <v>184</v>
      </c>
      <c r="AE123" s="513" t="s">
        <v>185</v>
      </c>
      <c r="AF123" s="513" t="s">
        <v>185</v>
      </c>
      <c r="AG123" s="513" t="s">
        <v>184</v>
      </c>
    </row>
    <row r="124" spans="2:33">
      <c r="C124">
        <v>3</v>
      </c>
      <c r="D124" s="513" t="s">
        <v>185</v>
      </c>
      <c r="E124" s="513" t="s">
        <v>188</v>
      </c>
      <c r="F124" s="513" t="s">
        <v>187</v>
      </c>
      <c r="G124" s="513" t="s">
        <v>188</v>
      </c>
      <c r="H124" s="513" t="s">
        <v>188</v>
      </c>
      <c r="I124" s="513" t="s">
        <v>186</v>
      </c>
      <c r="J124" s="513" t="s">
        <v>184</v>
      </c>
      <c r="K124" s="513" t="s">
        <v>184</v>
      </c>
      <c r="L124" s="513" t="s">
        <v>189</v>
      </c>
      <c r="M124" s="513" t="s">
        <v>184</v>
      </c>
      <c r="N124" s="513" t="s">
        <v>184</v>
      </c>
      <c r="O124" s="513" t="s">
        <v>189</v>
      </c>
      <c r="P124" s="513" t="s">
        <v>185</v>
      </c>
      <c r="Q124" s="513" t="s">
        <v>188</v>
      </c>
      <c r="R124" s="513" t="s">
        <v>188</v>
      </c>
      <c r="S124" s="513" t="s">
        <v>185</v>
      </c>
      <c r="T124" s="513" t="s">
        <v>185</v>
      </c>
      <c r="U124" s="513" t="s">
        <v>188</v>
      </c>
      <c r="V124" s="513" t="s">
        <v>185</v>
      </c>
      <c r="W124" s="513" t="s">
        <v>185</v>
      </c>
      <c r="X124" s="513" t="s">
        <v>186</v>
      </c>
      <c r="Y124" s="513" t="s">
        <v>190</v>
      </c>
      <c r="Z124" s="513" t="s">
        <v>190</v>
      </c>
      <c r="AA124" s="513" t="s">
        <v>189</v>
      </c>
      <c r="AB124" s="513" t="s">
        <v>190</v>
      </c>
      <c r="AC124" s="513" t="s">
        <v>190</v>
      </c>
      <c r="AD124" s="513" t="s">
        <v>185</v>
      </c>
      <c r="AE124" s="513" t="s">
        <v>183</v>
      </c>
      <c r="AF124" s="513" t="s">
        <v>183</v>
      </c>
      <c r="AG124" s="513" t="s">
        <v>185</v>
      </c>
    </row>
    <row r="125" spans="2:33">
      <c r="C125">
        <v>4</v>
      </c>
      <c r="D125" s="513" t="s">
        <v>184</v>
      </c>
      <c r="E125" s="513" t="s">
        <v>191</v>
      </c>
      <c r="F125" s="513" t="s">
        <v>189</v>
      </c>
      <c r="G125" s="513" t="s">
        <v>190</v>
      </c>
      <c r="H125" s="513" t="s">
        <v>190</v>
      </c>
      <c r="I125" s="513" t="s">
        <v>192</v>
      </c>
      <c r="J125" s="513" t="s">
        <v>185</v>
      </c>
      <c r="K125" s="513" t="s">
        <v>185</v>
      </c>
      <c r="L125" s="513" t="s">
        <v>184</v>
      </c>
      <c r="M125" s="513" t="s">
        <v>185</v>
      </c>
      <c r="N125" s="513" t="s">
        <v>185</v>
      </c>
      <c r="O125" s="513" t="s">
        <v>193</v>
      </c>
      <c r="P125" s="513" t="s">
        <v>188</v>
      </c>
      <c r="Q125" s="513" t="s">
        <v>185</v>
      </c>
      <c r="R125" s="513" t="s">
        <v>184</v>
      </c>
      <c r="S125" s="513" t="s">
        <v>186</v>
      </c>
      <c r="T125" s="513" t="s">
        <v>186</v>
      </c>
      <c r="U125" s="513" t="s">
        <v>184</v>
      </c>
      <c r="V125" s="513" t="s">
        <v>191</v>
      </c>
      <c r="W125" s="513" t="s">
        <v>188</v>
      </c>
      <c r="X125" s="513" t="s">
        <v>185</v>
      </c>
      <c r="Y125" s="513" t="s">
        <v>187</v>
      </c>
      <c r="Z125" s="513" t="s">
        <v>187</v>
      </c>
      <c r="AA125" s="513" t="s">
        <v>191</v>
      </c>
      <c r="AB125" s="513" t="s">
        <v>185</v>
      </c>
      <c r="AC125" s="513" t="s">
        <v>185</v>
      </c>
      <c r="AD125" s="513" t="s">
        <v>188</v>
      </c>
      <c r="AE125" s="513" t="s">
        <v>191</v>
      </c>
      <c r="AF125" s="513" t="s">
        <v>191</v>
      </c>
      <c r="AG125" s="513" t="s">
        <v>191</v>
      </c>
    </row>
    <row r="126" spans="2:33">
      <c r="C126">
        <v>5</v>
      </c>
      <c r="D126" s="513" t="s">
        <v>187</v>
      </c>
      <c r="E126" s="513" t="s">
        <v>194</v>
      </c>
      <c r="F126" s="513" t="s">
        <v>185</v>
      </c>
      <c r="G126" s="513" t="s">
        <v>192</v>
      </c>
      <c r="H126" s="513" t="s">
        <v>192</v>
      </c>
      <c r="I126" s="513" t="s">
        <v>188</v>
      </c>
      <c r="J126" s="513" t="s">
        <v>188</v>
      </c>
      <c r="K126" s="513" t="s">
        <v>188</v>
      </c>
      <c r="L126" s="513" t="s">
        <v>188</v>
      </c>
      <c r="M126" s="513" t="s">
        <v>188</v>
      </c>
      <c r="N126" s="513" t="s">
        <v>188</v>
      </c>
      <c r="O126" s="513" t="s">
        <v>188</v>
      </c>
      <c r="P126" s="513" t="s">
        <v>183</v>
      </c>
      <c r="Q126" s="513" t="s">
        <v>183</v>
      </c>
      <c r="R126" s="513" t="s">
        <v>191</v>
      </c>
      <c r="S126" s="513" t="s">
        <v>188</v>
      </c>
      <c r="T126" s="513" t="s">
        <v>188</v>
      </c>
      <c r="U126" s="513" t="s">
        <v>195</v>
      </c>
      <c r="V126" s="513" t="s">
        <v>190</v>
      </c>
      <c r="W126" s="513" t="s">
        <v>190</v>
      </c>
      <c r="X126" s="513" t="s">
        <v>189</v>
      </c>
      <c r="Y126" s="513" t="s">
        <v>183</v>
      </c>
      <c r="Z126" s="513" t="s">
        <v>183</v>
      </c>
      <c r="AA126" s="513" t="s">
        <v>194</v>
      </c>
      <c r="AB126" s="513" t="s">
        <v>194</v>
      </c>
      <c r="AC126" s="513" t="s">
        <v>194</v>
      </c>
      <c r="AD126" s="513" t="s">
        <v>183</v>
      </c>
      <c r="AE126" s="513" t="s">
        <v>188</v>
      </c>
      <c r="AF126" s="513" t="s">
        <v>188</v>
      </c>
      <c r="AG126" s="513" t="s">
        <v>183</v>
      </c>
    </row>
    <row r="127" spans="2:33">
      <c r="C127">
        <v>6</v>
      </c>
      <c r="D127" s="513" t="s">
        <v>189</v>
      </c>
      <c r="E127" s="513" t="s">
        <v>190</v>
      </c>
      <c r="F127" s="513" t="s">
        <v>196</v>
      </c>
      <c r="G127" s="513" t="s">
        <v>194</v>
      </c>
      <c r="H127" s="513" t="s">
        <v>194</v>
      </c>
      <c r="I127" s="513" t="s">
        <v>190</v>
      </c>
      <c r="J127" s="513" t="s">
        <v>191</v>
      </c>
      <c r="K127" s="513" t="s">
        <v>191</v>
      </c>
      <c r="L127" s="513" t="s">
        <v>187</v>
      </c>
      <c r="M127" s="513" t="s">
        <v>191</v>
      </c>
      <c r="N127" s="513" t="s">
        <v>191</v>
      </c>
      <c r="O127" s="513" t="s">
        <v>184</v>
      </c>
      <c r="P127" s="513" t="s">
        <v>191</v>
      </c>
      <c r="Q127" s="513" t="s">
        <v>191</v>
      </c>
      <c r="R127" s="513" t="s">
        <v>190</v>
      </c>
      <c r="S127" s="513" t="s">
        <v>190</v>
      </c>
      <c r="T127" s="513" t="s">
        <v>190</v>
      </c>
      <c r="U127" s="513" t="s">
        <v>194</v>
      </c>
      <c r="V127" s="513" t="s">
        <v>188</v>
      </c>
      <c r="W127" s="513" t="s">
        <v>191</v>
      </c>
      <c r="X127" s="513" t="s">
        <v>188</v>
      </c>
      <c r="Y127" s="513" t="s">
        <v>186</v>
      </c>
      <c r="Z127" s="513" t="s">
        <v>194</v>
      </c>
      <c r="AA127" s="513" t="s">
        <v>190</v>
      </c>
      <c r="AB127" s="513" t="s">
        <v>188</v>
      </c>
      <c r="AC127" s="513" t="s">
        <v>188</v>
      </c>
      <c r="AD127" s="513" t="s">
        <v>190</v>
      </c>
      <c r="AE127" s="513" t="s">
        <v>145</v>
      </c>
      <c r="AF127" s="513" t="s">
        <v>145</v>
      </c>
      <c r="AG127" s="513" t="s">
        <v>145</v>
      </c>
    </row>
    <row r="128" spans="2:33">
      <c r="C128">
        <v>7</v>
      </c>
      <c r="D128" s="513" t="s">
        <v>196</v>
      </c>
      <c r="E128" s="513" t="s">
        <v>192</v>
      </c>
      <c r="F128" s="513" t="s">
        <v>195</v>
      </c>
      <c r="G128" s="513" t="s">
        <v>191</v>
      </c>
      <c r="H128" s="513" t="s">
        <v>191</v>
      </c>
      <c r="I128" s="513" t="s">
        <v>194</v>
      </c>
      <c r="J128" s="513" t="s">
        <v>190</v>
      </c>
      <c r="K128" s="513" t="s">
        <v>190</v>
      </c>
      <c r="L128" s="513" t="s">
        <v>193</v>
      </c>
      <c r="M128" s="513" t="s">
        <v>190</v>
      </c>
      <c r="N128" s="513" t="s">
        <v>190</v>
      </c>
      <c r="O128" s="513" t="s">
        <v>187</v>
      </c>
      <c r="P128" s="513" t="s">
        <v>192</v>
      </c>
      <c r="Q128" s="513" t="s">
        <v>192</v>
      </c>
      <c r="R128" s="513" t="s">
        <v>192</v>
      </c>
      <c r="S128" s="513" t="s">
        <v>191</v>
      </c>
      <c r="T128" s="513" t="s">
        <v>191</v>
      </c>
      <c r="U128" s="513" t="s">
        <v>185</v>
      </c>
      <c r="V128" s="513" t="s">
        <v>184</v>
      </c>
      <c r="W128" s="513" t="s">
        <v>184</v>
      </c>
      <c r="X128" s="513" t="s">
        <v>190</v>
      </c>
      <c r="Y128" s="513" t="s">
        <v>194</v>
      </c>
      <c r="Z128" s="513" t="s">
        <v>186</v>
      </c>
      <c r="AA128" s="513" t="s">
        <v>185</v>
      </c>
      <c r="AB128" s="513" t="s">
        <v>184</v>
      </c>
      <c r="AC128" s="513" t="s">
        <v>184</v>
      </c>
      <c r="AD128" s="513" t="s">
        <v>191</v>
      </c>
      <c r="AE128" s="513" t="s">
        <v>145</v>
      </c>
      <c r="AF128" s="513" t="s">
        <v>145</v>
      </c>
      <c r="AG128" s="513" t="s">
        <v>145</v>
      </c>
    </row>
    <row r="129" spans="3:33">
      <c r="C129">
        <v>8</v>
      </c>
      <c r="D129" s="513" t="s">
        <v>188</v>
      </c>
      <c r="E129" s="513" t="s">
        <v>193</v>
      </c>
      <c r="F129" s="513" t="s">
        <v>190</v>
      </c>
      <c r="G129" s="513" t="s">
        <v>193</v>
      </c>
      <c r="H129" s="513" t="s">
        <v>193</v>
      </c>
      <c r="I129" s="513" t="s">
        <v>191</v>
      </c>
      <c r="J129" s="513" t="s">
        <v>192</v>
      </c>
      <c r="K129" s="513" t="s">
        <v>192</v>
      </c>
      <c r="L129" s="513" t="s">
        <v>190</v>
      </c>
      <c r="M129" s="513" t="s">
        <v>192</v>
      </c>
      <c r="N129" s="513" t="s">
        <v>192</v>
      </c>
      <c r="O129" s="513" t="s">
        <v>191</v>
      </c>
      <c r="P129" s="513" t="s">
        <v>194</v>
      </c>
      <c r="Q129" s="513" t="s">
        <v>190</v>
      </c>
      <c r="R129" s="513" t="s">
        <v>185</v>
      </c>
      <c r="S129" s="513" t="s">
        <v>194</v>
      </c>
      <c r="T129" s="513" t="s">
        <v>194</v>
      </c>
      <c r="U129" s="513" t="s">
        <v>193</v>
      </c>
      <c r="V129" s="513" t="s">
        <v>189</v>
      </c>
      <c r="W129" s="513" t="s">
        <v>189</v>
      </c>
      <c r="X129" s="513" t="s">
        <v>187</v>
      </c>
      <c r="Y129" s="513" t="s">
        <v>192</v>
      </c>
      <c r="Z129" s="513" t="s">
        <v>189</v>
      </c>
      <c r="AA129" s="513" t="s">
        <v>188</v>
      </c>
      <c r="AB129" s="513" t="s">
        <v>193</v>
      </c>
      <c r="AC129" s="513" t="s">
        <v>191</v>
      </c>
      <c r="AD129" s="513" t="s">
        <v>189</v>
      </c>
      <c r="AE129" s="513" t="s">
        <v>145</v>
      </c>
      <c r="AF129" s="513" t="s">
        <v>145</v>
      </c>
      <c r="AG129" s="513" t="s">
        <v>145</v>
      </c>
    </row>
    <row r="130" spans="3:33">
      <c r="C130">
        <v>9</v>
      </c>
      <c r="D130" s="513" t="s">
        <v>195</v>
      </c>
      <c r="E130" s="513" t="s">
        <v>195</v>
      </c>
      <c r="F130" s="513" t="s">
        <v>191</v>
      </c>
      <c r="G130" s="513" t="s">
        <v>195</v>
      </c>
      <c r="H130" s="513" t="s">
        <v>195</v>
      </c>
      <c r="I130" s="513" t="s">
        <v>193</v>
      </c>
      <c r="J130" s="513" t="s">
        <v>194</v>
      </c>
      <c r="K130" s="513" t="s">
        <v>194</v>
      </c>
      <c r="L130" s="513" t="s">
        <v>191</v>
      </c>
      <c r="M130" s="513" t="s">
        <v>194</v>
      </c>
      <c r="N130" s="513" t="s">
        <v>194</v>
      </c>
      <c r="O130" s="513" t="s">
        <v>190</v>
      </c>
      <c r="P130" s="513" t="s">
        <v>190</v>
      </c>
      <c r="Q130" s="513" t="s">
        <v>194</v>
      </c>
      <c r="R130" s="513" t="s">
        <v>195</v>
      </c>
      <c r="S130" s="513" t="s">
        <v>192</v>
      </c>
      <c r="T130" s="513" t="s">
        <v>192</v>
      </c>
      <c r="U130" s="513" t="s">
        <v>191</v>
      </c>
      <c r="V130" s="513" t="s">
        <v>194</v>
      </c>
      <c r="W130" s="513" t="s">
        <v>194</v>
      </c>
      <c r="X130" s="513" t="s">
        <v>194</v>
      </c>
      <c r="Y130" s="513" t="s">
        <v>188</v>
      </c>
      <c r="Z130" s="513" t="s">
        <v>192</v>
      </c>
      <c r="AA130" s="513" t="s">
        <v>186</v>
      </c>
      <c r="AB130" s="513" t="s">
        <v>191</v>
      </c>
      <c r="AC130" s="513" t="s">
        <v>193</v>
      </c>
      <c r="AD130" s="513" t="s">
        <v>187</v>
      </c>
      <c r="AE130" s="513" t="s">
        <v>145</v>
      </c>
      <c r="AF130" s="513" t="s">
        <v>145</v>
      </c>
      <c r="AG130" s="513" t="s">
        <v>145</v>
      </c>
    </row>
    <row r="131" spans="3:33">
      <c r="C131">
        <v>10</v>
      </c>
      <c r="D131" s="513" t="s">
        <v>190</v>
      </c>
      <c r="E131" s="513" t="s">
        <v>186</v>
      </c>
      <c r="F131" s="513" t="s">
        <v>184</v>
      </c>
      <c r="G131" s="513" t="s">
        <v>186</v>
      </c>
      <c r="H131" s="513" t="s">
        <v>186</v>
      </c>
      <c r="I131" s="513" t="s">
        <v>195</v>
      </c>
      <c r="J131" s="513" t="s">
        <v>193</v>
      </c>
      <c r="K131" s="513" t="s">
        <v>189</v>
      </c>
      <c r="L131" s="513" t="s">
        <v>185</v>
      </c>
      <c r="M131" s="513" t="s">
        <v>193</v>
      </c>
      <c r="N131" s="513" t="s">
        <v>193</v>
      </c>
      <c r="O131" s="513" t="s">
        <v>194</v>
      </c>
      <c r="P131" s="513" t="s">
        <v>193</v>
      </c>
      <c r="Q131" s="513" t="s">
        <v>193</v>
      </c>
      <c r="R131" s="513" t="s">
        <v>193</v>
      </c>
      <c r="S131" s="513" t="s">
        <v>193</v>
      </c>
      <c r="T131" s="513" t="s">
        <v>193</v>
      </c>
      <c r="U131" s="513" t="s">
        <v>189</v>
      </c>
      <c r="V131" s="513" t="s">
        <v>192</v>
      </c>
      <c r="W131" s="513" t="s">
        <v>192</v>
      </c>
      <c r="X131" s="513" t="s">
        <v>191</v>
      </c>
      <c r="Y131" s="513" t="s">
        <v>189</v>
      </c>
      <c r="Z131" s="513" t="s">
        <v>188</v>
      </c>
      <c r="AA131" s="513" t="s">
        <v>184</v>
      </c>
      <c r="AB131" s="513" t="s">
        <v>189</v>
      </c>
      <c r="AC131" s="513" t="s">
        <v>189</v>
      </c>
      <c r="AD131" s="513" t="s">
        <v>195</v>
      </c>
      <c r="AE131" s="513" t="s">
        <v>145</v>
      </c>
      <c r="AF131" s="513" t="s">
        <v>145</v>
      </c>
      <c r="AG131" s="513" t="s">
        <v>145</v>
      </c>
    </row>
    <row r="132" spans="3:33">
      <c r="C132">
        <v>11</v>
      </c>
      <c r="D132" s="513" t="s">
        <v>191</v>
      </c>
      <c r="E132" s="513" t="s">
        <v>183</v>
      </c>
      <c r="F132" s="513" t="s">
        <v>188</v>
      </c>
      <c r="G132" s="513" t="s">
        <v>183</v>
      </c>
      <c r="H132" s="513" t="s">
        <v>183</v>
      </c>
      <c r="I132" s="513" t="s">
        <v>183</v>
      </c>
      <c r="J132" s="513" t="s">
        <v>189</v>
      </c>
      <c r="K132" s="513" t="s">
        <v>193</v>
      </c>
      <c r="L132" s="513" t="s">
        <v>192</v>
      </c>
      <c r="M132" s="513" t="s">
        <v>195</v>
      </c>
      <c r="N132" s="513" t="s">
        <v>195</v>
      </c>
      <c r="O132" s="513" t="s">
        <v>185</v>
      </c>
      <c r="P132" s="513" t="s">
        <v>195</v>
      </c>
      <c r="Q132" s="513" t="s">
        <v>195</v>
      </c>
      <c r="R132" s="513" t="s">
        <v>194</v>
      </c>
      <c r="S132" s="513" t="s">
        <v>195</v>
      </c>
      <c r="T132" s="513" t="s">
        <v>195</v>
      </c>
      <c r="U132" s="513" t="s">
        <v>190</v>
      </c>
      <c r="V132" s="513" t="s">
        <v>193</v>
      </c>
      <c r="W132" s="513" t="s">
        <v>187</v>
      </c>
      <c r="X132" s="513" t="s">
        <v>192</v>
      </c>
      <c r="Y132" s="513" t="s">
        <v>193</v>
      </c>
      <c r="Z132" s="513" t="s">
        <v>191</v>
      </c>
      <c r="AA132" s="513" t="s">
        <v>192</v>
      </c>
      <c r="AB132" s="513" t="s">
        <v>187</v>
      </c>
      <c r="AC132" s="513" t="s">
        <v>187</v>
      </c>
      <c r="AD132" s="513" t="s">
        <v>194</v>
      </c>
      <c r="AE132" s="513" t="s">
        <v>145</v>
      </c>
      <c r="AF132" s="513" t="s">
        <v>145</v>
      </c>
      <c r="AG132" s="513" t="s">
        <v>145</v>
      </c>
    </row>
    <row r="133" spans="3:33">
      <c r="C133">
        <v>12</v>
      </c>
      <c r="D133" s="513" t="s">
        <v>192</v>
      </c>
      <c r="E133" s="513" t="s">
        <v>145</v>
      </c>
      <c r="F133" s="513" t="s">
        <v>193</v>
      </c>
      <c r="G133" s="513" t="s">
        <v>145</v>
      </c>
      <c r="H133" s="513" t="s">
        <v>145</v>
      </c>
      <c r="I133" s="513" t="s">
        <v>145</v>
      </c>
      <c r="J133" s="513" t="s">
        <v>195</v>
      </c>
      <c r="K133" s="513" t="s">
        <v>187</v>
      </c>
      <c r="L133" s="513" t="s">
        <v>194</v>
      </c>
      <c r="M133" s="513" t="s">
        <v>145</v>
      </c>
      <c r="N133" s="513" t="s">
        <v>145</v>
      </c>
      <c r="O133" s="513" t="s">
        <v>192</v>
      </c>
      <c r="P133" s="513" t="s">
        <v>145</v>
      </c>
      <c r="Q133" s="513" t="s">
        <v>145</v>
      </c>
      <c r="R133" s="513" t="s">
        <v>145</v>
      </c>
      <c r="S133" s="513" t="s">
        <v>189</v>
      </c>
      <c r="T133" s="513" t="s">
        <v>189</v>
      </c>
      <c r="U133" s="513" t="s">
        <v>192</v>
      </c>
      <c r="V133" s="513" t="s">
        <v>187</v>
      </c>
      <c r="W133" s="513" t="s">
        <v>193</v>
      </c>
      <c r="X133" s="513" t="s">
        <v>195</v>
      </c>
      <c r="Y133" s="513" t="s">
        <v>191</v>
      </c>
      <c r="Z133" s="513" t="s">
        <v>193</v>
      </c>
      <c r="AA133" s="513" t="s">
        <v>193</v>
      </c>
      <c r="AB133" s="513" t="s">
        <v>195</v>
      </c>
      <c r="AC133" s="513" t="s">
        <v>195</v>
      </c>
      <c r="AD133" s="513" t="s">
        <v>193</v>
      </c>
      <c r="AE133" s="513" t="s">
        <v>145</v>
      </c>
      <c r="AF133" s="513" t="s">
        <v>145</v>
      </c>
      <c r="AG133" s="513" t="s">
        <v>145</v>
      </c>
    </row>
    <row r="134" spans="3:33">
      <c r="C134">
        <v>13</v>
      </c>
      <c r="D134" s="513" t="s">
        <v>193</v>
      </c>
      <c r="E134" s="513" t="s">
        <v>145</v>
      </c>
      <c r="F134" s="513" t="s">
        <v>192</v>
      </c>
      <c r="G134" s="513" t="s">
        <v>145</v>
      </c>
      <c r="H134" s="513" t="s">
        <v>145</v>
      </c>
      <c r="I134" s="513" t="s">
        <v>145</v>
      </c>
      <c r="J134" s="513" t="s">
        <v>187</v>
      </c>
      <c r="K134" s="513" t="s">
        <v>195</v>
      </c>
      <c r="L134" s="513" t="s">
        <v>195</v>
      </c>
      <c r="M134" s="513" t="s">
        <v>145</v>
      </c>
      <c r="N134" s="513" t="s">
        <v>145</v>
      </c>
      <c r="O134" s="513" t="s">
        <v>195</v>
      </c>
      <c r="P134" s="513" t="s">
        <v>145</v>
      </c>
      <c r="Q134" s="513" t="s">
        <v>145</v>
      </c>
      <c r="R134" s="513" t="s">
        <v>145</v>
      </c>
      <c r="S134" s="513" t="s">
        <v>145</v>
      </c>
      <c r="T134" s="513" t="s">
        <v>145</v>
      </c>
      <c r="U134" s="513" t="s">
        <v>145</v>
      </c>
      <c r="V134" s="513" t="s">
        <v>195</v>
      </c>
      <c r="W134" s="513" t="s">
        <v>195</v>
      </c>
      <c r="X134" s="513" t="s">
        <v>193</v>
      </c>
      <c r="Y134" s="513" t="s">
        <v>196</v>
      </c>
      <c r="Z134" s="513" t="s">
        <v>196</v>
      </c>
      <c r="AA134" s="513" t="s">
        <v>196</v>
      </c>
      <c r="AB134" s="513" t="s">
        <v>192</v>
      </c>
      <c r="AC134" s="513" t="s">
        <v>192</v>
      </c>
      <c r="AD134" s="513" t="s">
        <v>192</v>
      </c>
      <c r="AE134" s="513" t="s">
        <v>145</v>
      </c>
      <c r="AF134" s="513" t="s">
        <v>145</v>
      </c>
      <c r="AG134" s="513" t="s">
        <v>145</v>
      </c>
    </row>
    <row r="135" spans="3:33">
      <c r="C135">
        <v>14</v>
      </c>
      <c r="D135" s="513" t="s">
        <v>194</v>
      </c>
      <c r="E135" s="513" t="s">
        <v>145</v>
      </c>
      <c r="F135" s="513" t="s">
        <v>194</v>
      </c>
      <c r="G135" s="513" t="s">
        <v>145</v>
      </c>
      <c r="H135" s="513" t="s">
        <v>145</v>
      </c>
      <c r="I135" s="513" t="s">
        <v>145</v>
      </c>
      <c r="J135" s="513" t="s">
        <v>145</v>
      </c>
      <c r="K135" s="513" t="s">
        <v>145</v>
      </c>
      <c r="L135" s="513" t="s">
        <v>145</v>
      </c>
      <c r="M135" s="513" t="s">
        <v>145</v>
      </c>
      <c r="N135" s="513" t="s">
        <v>145</v>
      </c>
      <c r="O135" s="513" t="s">
        <v>145</v>
      </c>
      <c r="P135" s="513" t="s">
        <v>145</v>
      </c>
      <c r="Q135" s="513" t="s">
        <v>145</v>
      </c>
      <c r="R135" s="513" t="s">
        <v>145</v>
      </c>
      <c r="S135" s="513" t="s">
        <v>145</v>
      </c>
      <c r="T135" s="513" t="s">
        <v>145</v>
      </c>
      <c r="U135" s="513" t="s">
        <v>145</v>
      </c>
      <c r="V135" s="513" t="s">
        <v>145</v>
      </c>
      <c r="W135" s="513" t="s">
        <v>145</v>
      </c>
      <c r="X135" s="513" t="s">
        <v>145</v>
      </c>
      <c r="Y135" s="513" t="s">
        <v>145</v>
      </c>
      <c r="Z135" s="513" t="s">
        <v>145</v>
      </c>
      <c r="AA135" s="513" t="s">
        <v>145</v>
      </c>
      <c r="AB135" s="513" t="s">
        <v>196</v>
      </c>
      <c r="AC135" s="513" t="s">
        <v>196</v>
      </c>
      <c r="AD135" s="513" t="s">
        <v>196</v>
      </c>
      <c r="AE135" s="513" t="s">
        <v>145</v>
      </c>
      <c r="AF135" s="513" t="s">
        <v>145</v>
      </c>
      <c r="AG135" s="513" t="s">
        <v>145</v>
      </c>
    </row>
    <row r="136" spans="3:33">
      <c r="C136" s="95" t="s">
        <v>114</v>
      </c>
      <c r="D136" s="514">
        <v>1141000</v>
      </c>
      <c r="E136" s="514">
        <v>221500</v>
      </c>
      <c r="F136" s="514">
        <v>919100</v>
      </c>
      <c r="G136" s="514">
        <v>93300</v>
      </c>
      <c r="H136" s="514">
        <v>540200</v>
      </c>
      <c r="I136" s="514">
        <v>579</v>
      </c>
      <c r="J136" s="515">
        <v>132300</v>
      </c>
      <c r="K136" s="515">
        <v>717100</v>
      </c>
      <c r="L136" s="515">
        <v>542</v>
      </c>
      <c r="M136" s="513">
        <v>113700</v>
      </c>
      <c r="N136" s="513">
        <v>654300</v>
      </c>
      <c r="O136" s="513">
        <v>575</v>
      </c>
      <c r="P136" s="513">
        <v>18500</v>
      </c>
      <c r="Q136" s="513">
        <v>62800</v>
      </c>
      <c r="R136" s="513">
        <v>339</v>
      </c>
      <c r="S136" s="514">
        <v>45300</v>
      </c>
      <c r="T136" s="514">
        <v>115600</v>
      </c>
      <c r="U136" s="514">
        <v>255</v>
      </c>
      <c r="V136" s="514">
        <v>51200</v>
      </c>
      <c r="W136" s="513">
        <v>3403000</v>
      </c>
      <c r="X136" s="514">
        <v>6650</v>
      </c>
      <c r="Y136" s="514">
        <v>24900</v>
      </c>
      <c r="Z136" s="513">
        <v>13700</v>
      </c>
      <c r="AA136" s="514">
        <v>55</v>
      </c>
      <c r="AB136" s="513">
        <v>48500</v>
      </c>
      <c r="AC136" s="513">
        <v>1819000</v>
      </c>
      <c r="AD136" s="513">
        <v>3750</v>
      </c>
      <c r="AE136" s="514">
        <v>1020</v>
      </c>
      <c r="AF136" s="513">
        <v>3020</v>
      </c>
      <c r="AG136" s="514">
        <v>296</v>
      </c>
    </row>
    <row r="137" spans="3:33">
      <c r="C137">
        <v>1</v>
      </c>
      <c r="D137" s="513">
        <v>254500</v>
      </c>
      <c r="E137" s="513">
        <v>91000</v>
      </c>
      <c r="F137" s="513">
        <v>253800</v>
      </c>
      <c r="G137" s="513">
        <v>39400</v>
      </c>
      <c r="H137" s="513">
        <v>229800</v>
      </c>
      <c r="I137" s="513">
        <v>609</v>
      </c>
      <c r="J137" s="513">
        <v>44600</v>
      </c>
      <c r="K137" s="513">
        <v>293700</v>
      </c>
      <c r="L137" s="513">
        <v>659</v>
      </c>
      <c r="M137" s="513">
        <v>43500</v>
      </c>
      <c r="N137" s="513">
        <v>288900</v>
      </c>
      <c r="O137" s="513">
        <v>664</v>
      </c>
      <c r="P137" s="513">
        <v>4930</v>
      </c>
      <c r="Q137" s="513">
        <v>19600</v>
      </c>
      <c r="R137" s="513">
        <v>439</v>
      </c>
      <c r="S137" s="513">
        <v>12200</v>
      </c>
      <c r="T137" s="513">
        <v>36400</v>
      </c>
      <c r="U137" s="513">
        <v>299</v>
      </c>
      <c r="V137" s="513">
        <v>22600</v>
      </c>
      <c r="W137" s="513">
        <v>1535000</v>
      </c>
      <c r="X137" s="513">
        <v>7090</v>
      </c>
      <c r="Y137" s="513">
        <v>12000</v>
      </c>
      <c r="Z137" s="513">
        <v>6850</v>
      </c>
      <c r="AA137" s="513">
        <v>97</v>
      </c>
      <c r="AB137" s="513">
        <v>22200</v>
      </c>
      <c r="AC137" s="513">
        <v>771600</v>
      </c>
      <c r="AD137" s="513">
        <v>4370</v>
      </c>
      <c r="AE137" s="513">
        <v>488</v>
      </c>
      <c r="AF137" s="513">
        <v>1720</v>
      </c>
      <c r="AG137" s="513">
        <v>361</v>
      </c>
    </row>
    <row r="138" spans="3:33">
      <c r="C138">
        <v>2</v>
      </c>
      <c r="D138" s="513">
        <v>165500</v>
      </c>
      <c r="E138" s="513">
        <v>60600</v>
      </c>
      <c r="F138" s="513">
        <v>163900</v>
      </c>
      <c r="G138" s="513">
        <v>27500</v>
      </c>
      <c r="H138" s="513">
        <v>167500</v>
      </c>
      <c r="I138" s="513">
        <v>583</v>
      </c>
      <c r="J138" s="513">
        <v>30100</v>
      </c>
      <c r="K138" s="513">
        <v>177300</v>
      </c>
      <c r="L138" s="513">
        <v>589</v>
      </c>
      <c r="M138" s="513">
        <v>25100</v>
      </c>
      <c r="N138" s="513">
        <v>157600</v>
      </c>
      <c r="O138" s="513">
        <v>627</v>
      </c>
      <c r="P138" s="513">
        <v>3500</v>
      </c>
      <c r="Q138" s="513">
        <v>12200</v>
      </c>
      <c r="R138" s="513">
        <v>398</v>
      </c>
      <c r="S138" s="513">
        <v>10300</v>
      </c>
      <c r="T138" s="513">
        <v>24900</v>
      </c>
      <c r="U138" s="513">
        <v>285</v>
      </c>
      <c r="V138" s="513">
        <v>20700</v>
      </c>
      <c r="W138" s="513">
        <v>1393000</v>
      </c>
      <c r="X138" s="513">
        <v>6780</v>
      </c>
      <c r="Y138" s="513">
        <v>6190</v>
      </c>
      <c r="Z138" s="513">
        <v>2240</v>
      </c>
      <c r="AA138" s="513">
        <v>92</v>
      </c>
      <c r="AB138" s="513">
        <v>15700</v>
      </c>
      <c r="AC138" s="513">
        <v>684900</v>
      </c>
      <c r="AD138" s="513">
        <v>3980</v>
      </c>
      <c r="AE138" s="513">
        <v>172</v>
      </c>
      <c r="AF138" s="513">
        <v>495</v>
      </c>
      <c r="AG138" s="513">
        <v>352</v>
      </c>
    </row>
    <row r="139" spans="3:33">
      <c r="C139">
        <v>3</v>
      </c>
      <c r="D139" s="513">
        <v>129900</v>
      </c>
      <c r="E139" s="513">
        <v>21100</v>
      </c>
      <c r="F139" s="513">
        <v>110000</v>
      </c>
      <c r="G139" s="513">
        <v>6460</v>
      </c>
      <c r="H139" s="513">
        <v>36000</v>
      </c>
      <c r="I139" s="513">
        <v>574</v>
      </c>
      <c r="J139" s="513">
        <v>21600</v>
      </c>
      <c r="K139" s="513">
        <v>101200</v>
      </c>
      <c r="L139" s="513">
        <v>555</v>
      </c>
      <c r="M139" s="513">
        <v>18100</v>
      </c>
      <c r="N139" s="513">
        <v>88900</v>
      </c>
      <c r="O139" s="513">
        <v>576</v>
      </c>
      <c r="P139" s="513">
        <v>3330</v>
      </c>
      <c r="Q139" s="513">
        <v>10300</v>
      </c>
      <c r="R139" s="513">
        <v>350</v>
      </c>
      <c r="S139" s="513">
        <v>8640</v>
      </c>
      <c r="T139" s="513">
        <v>19500</v>
      </c>
      <c r="U139" s="513">
        <v>259</v>
      </c>
      <c r="V139" s="513">
        <v>2940</v>
      </c>
      <c r="W139" s="513">
        <v>186900</v>
      </c>
      <c r="X139" s="513">
        <v>6720</v>
      </c>
      <c r="Y139" s="513">
        <v>1870</v>
      </c>
      <c r="Z139" s="513">
        <v>1160</v>
      </c>
      <c r="AA139" s="513">
        <v>87</v>
      </c>
      <c r="AB139" s="513">
        <v>3830</v>
      </c>
      <c r="AC139" s="513">
        <v>132500</v>
      </c>
      <c r="AD139" s="513">
        <v>3640</v>
      </c>
      <c r="AE139" s="513">
        <v>151</v>
      </c>
      <c r="AF139" s="513">
        <v>308</v>
      </c>
      <c r="AG139" s="513">
        <v>288</v>
      </c>
    </row>
    <row r="140" spans="3:33">
      <c r="C140">
        <v>4</v>
      </c>
      <c r="D140" s="513">
        <v>113400</v>
      </c>
      <c r="E140" s="513">
        <v>9330</v>
      </c>
      <c r="F140" s="513">
        <v>88400</v>
      </c>
      <c r="G140" s="513">
        <v>4250</v>
      </c>
      <c r="H140" s="513">
        <v>23200</v>
      </c>
      <c r="I140" s="513">
        <v>560</v>
      </c>
      <c r="J140" s="513">
        <v>16900</v>
      </c>
      <c r="K140" s="513">
        <v>64700</v>
      </c>
      <c r="L140" s="513">
        <v>468</v>
      </c>
      <c r="M140" s="513">
        <v>13600</v>
      </c>
      <c r="N140" s="513">
        <v>56000</v>
      </c>
      <c r="O140" s="513">
        <v>550</v>
      </c>
      <c r="P140" s="513">
        <v>2930</v>
      </c>
      <c r="Q140" s="513">
        <v>8650</v>
      </c>
      <c r="R140" s="513">
        <v>350</v>
      </c>
      <c r="S140" s="513">
        <v>4130</v>
      </c>
      <c r="T140" s="513">
        <v>11800</v>
      </c>
      <c r="U140" s="513">
        <v>241</v>
      </c>
      <c r="V140" s="513">
        <v>1160</v>
      </c>
      <c r="W140" s="513">
        <v>67200</v>
      </c>
      <c r="X140" s="513">
        <v>6360</v>
      </c>
      <c r="Y140" s="513">
        <v>1140</v>
      </c>
      <c r="Z140" s="513">
        <v>1110</v>
      </c>
      <c r="AA140" s="513">
        <v>77</v>
      </c>
      <c r="AB140" s="513">
        <v>2380</v>
      </c>
      <c r="AC140" s="513">
        <v>86600</v>
      </c>
      <c r="AD140" s="513">
        <v>3580</v>
      </c>
      <c r="AE140" s="513">
        <v>111</v>
      </c>
      <c r="AF140" s="513">
        <v>285</v>
      </c>
      <c r="AG140" s="513">
        <v>257</v>
      </c>
    </row>
    <row r="141" spans="3:33">
      <c r="C141">
        <v>5</v>
      </c>
      <c r="D141" s="513">
        <v>110000</v>
      </c>
      <c r="E141" s="513">
        <v>9000</v>
      </c>
      <c r="F141" s="513">
        <v>69400</v>
      </c>
      <c r="G141" s="513">
        <v>3890</v>
      </c>
      <c r="H141" s="513">
        <v>21800</v>
      </c>
      <c r="I141" s="513">
        <v>558</v>
      </c>
      <c r="J141" s="513">
        <v>10000</v>
      </c>
      <c r="K141" s="513">
        <v>45200</v>
      </c>
      <c r="L141" s="513">
        <v>450</v>
      </c>
      <c r="M141" s="513">
        <v>7110</v>
      </c>
      <c r="N141" s="513">
        <v>34900</v>
      </c>
      <c r="O141" s="513">
        <v>491</v>
      </c>
      <c r="P141" s="513">
        <v>1090</v>
      </c>
      <c r="Q141" s="513">
        <v>4760</v>
      </c>
      <c r="R141" s="513">
        <v>307</v>
      </c>
      <c r="S141" s="513">
        <v>3130</v>
      </c>
      <c r="T141" s="513">
        <v>8110</v>
      </c>
      <c r="U141" s="513">
        <v>230</v>
      </c>
      <c r="V141" s="513">
        <v>1130</v>
      </c>
      <c r="W141" s="513">
        <v>67200</v>
      </c>
      <c r="X141" s="513">
        <v>6350</v>
      </c>
      <c r="Y141" s="513">
        <v>867</v>
      </c>
      <c r="Z141" s="513">
        <v>798</v>
      </c>
      <c r="AA141" s="513">
        <v>64</v>
      </c>
      <c r="AB141" s="513">
        <v>1080</v>
      </c>
      <c r="AC141" s="513">
        <v>31800</v>
      </c>
      <c r="AD141" s="513">
        <v>3470</v>
      </c>
      <c r="AE141" s="513">
        <v>31</v>
      </c>
      <c r="AF141" s="513">
        <v>112</v>
      </c>
      <c r="AG141" s="513">
        <v>204</v>
      </c>
    </row>
    <row r="142" spans="3:33">
      <c r="C142">
        <v>6</v>
      </c>
      <c r="D142" s="513">
        <v>88400</v>
      </c>
      <c r="E142" s="513">
        <v>8520</v>
      </c>
      <c r="F142" s="513">
        <v>62200</v>
      </c>
      <c r="G142" s="513">
        <v>3580</v>
      </c>
      <c r="H142" s="513">
        <v>19200</v>
      </c>
      <c r="I142" s="513">
        <v>547</v>
      </c>
      <c r="J142" s="513">
        <v>2720</v>
      </c>
      <c r="K142" s="513">
        <v>10900</v>
      </c>
      <c r="L142" s="513">
        <v>445</v>
      </c>
      <c r="M142" s="513">
        <v>1810</v>
      </c>
      <c r="N142" s="513">
        <v>8060</v>
      </c>
      <c r="O142" s="513">
        <v>491</v>
      </c>
      <c r="P142" s="513">
        <v>910</v>
      </c>
      <c r="Q142" s="513">
        <v>2790</v>
      </c>
      <c r="R142" s="513">
        <v>306</v>
      </c>
      <c r="S142" s="513">
        <v>1880</v>
      </c>
      <c r="T142" s="513">
        <v>4110</v>
      </c>
      <c r="U142" s="513">
        <v>226</v>
      </c>
      <c r="V142" s="513">
        <v>1070</v>
      </c>
      <c r="W142" s="513">
        <v>61100</v>
      </c>
      <c r="X142" s="513">
        <v>6300</v>
      </c>
      <c r="Y142" s="513">
        <v>819</v>
      </c>
      <c r="Z142" s="513">
        <v>434</v>
      </c>
      <c r="AA142" s="513">
        <v>62</v>
      </c>
      <c r="AB142" s="513">
        <v>730</v>
      </c>
      <c r="AC142" s="513">
        <v>26100</v>
      </c>
      <c r="AD142" s="513">
        <v>3460</v>
      </c>
      <c r="AE142" s="513" t="s">
        <v>145</v>
      </c>
      <c r="AF142" s="513" t="s">
        <v>145</v>
      </c>
      <c r="AG142" s="513" t="s">
        <v>145</v>
      </c>
    </row>
    <row r="143" spans="3:33">
      <c r="C143">
        <v>7</v>
      </c>
      <c r="D143" s="513">
        <v>62200</v>
      </c>
      <c r="E143" s="513">
        <v>8390</v>
      </c>
      <c r="F143" s="513">
        <v>34000</v>
      </c>
      <c r="G143" s="513">
        <v>3360</v>
      </c>
      <c r="H143" s="513">
        <v>17600</v>
      </c>
      <c r="I143" s="513">
        <v>538</v>
      </c>
      <c r="J143" s="513">
        <v>2090</v>
      </c>
      <c r="K143" s="513">
        <v>8640</v>
      </c>
      <c r="L143" s="513">
        <v>417</v>
      </c>
      <c r="M143" s="513">
        <v>1680</v>
      </c>
      <c r="N143" s="513">
        <v>7370</v>
      </c>
      <c r="O143" s="513">
        <v>452</v>
      </c>
      <c r="P143" s="513">
        <v>740</v>
      </c>
      <c r="Q143" s="513">
        <v>2030</v>
      </c>
      <c r="R143" s="513">
        <v>275</v>
      </c>
      <c r="S143" s="513">
        <v>1850</v>
      </c>
      <c r="T143" s="513">
        <v>4070</v>
      </c>
      <c r="U143" s="513">
        <v>225</v>
      </c>
      <c r="V143" s="513">
        <v>551</v>
      </c>
      <c r="W143" s="513">
        <v>39100</v>
      </c>
      <c r="X143" s="513">
        <v>5950</v>
      </c>
      <c r="Y143" s="513">
        <v>680</v>
      </c>
      <c r="Z143" s="513">
        <v>424</v>
      </c>
      <c r="AA143" s="513">
        <v>57</v>
      </c>
      <c r="AB143" s="513">
        <v>615</v>
      </c>
      <c r="AC143" s="513">
        <v>24500</v>
      </c>
      <c r="AD143" s="513">
        <v>3350</v>
      </c>
      <c r="AE143" s="513" t="s">
        <v>145</v>
      </c>
      <c r="AF143" s="513" t="s">
        <v>145</v>
      </c>
      <c r="AG143" s="513" t="s">
        <v>145</v>
      </c>
    </row>
    <row r="144" spans="3:33">
      <c r="C144">
        <v>8</v>
      </c>
      <c r="D144" s="513">
        <v>40800</v>
      </c>
      <c r="E144" s="513">
        <v>6480</v>
      </c>
      <c r="F144" s="513">
        <v>25900</v>
      </c>
      <c r="G144" s="513">
        <v>2880</v>
      </c>
      <c r="H144" s="513">
        <v>14800</v>
      </c>
      <c r="I144" s="513">
        <v>524</v>
      </c>
      <c r="J144" s="513">
        <v>1970</v>
      </c>
      <c r="K144" s="513">
        <v>7060</v>
      </c>
      <c r="L144" s="513">
        <v>413</v>
      </c>
      <c r="M144" s="513">
        <v>1230</v>
      </c>
      <c r="N144" s="513">
        <v>5030</v>
      </c>
      <c r="O144" s="513">
        <v>446</v>
      </c>
      <c r="P144" s="513">
        <v>517</v>
      </c>
      <c r="Q144" s="513">
        <v>1270</v>
      </c>
      <c r="R144" s="513">
        <v>259</v>
      </c>
      <c r="S144" s="513">
        <v>1660</v>
      </c>
      <c r="T144" s="513">
        <v>3760</v>
      </c>
      <c r="U144" s="513">
        <v>222</v>
      </c>
      <c r="V144" s="513">
        <v>279</v>
      </c>
      <c r="W144" s="513">
        <v>17700</v>
      </c>
      <c r="X144" s="513">
        <v>5630</v>
      </c>
      <c r="Y144" s="513">
        <v>448</v>
      </c>
      <c r="Z144" s="513">
        <v>216</v>
      </c>
      <c r="AA144" s="513">
        <v>55</v>
      </c>
      <c r="AB144" s="513">
        <v>547</v>
      </c>
      <c r="AC144" s="513">
        <v>17000</v>
      </c>
      <c r="AD144" s="513">
        <v>3340</v>
      </c>
      <c r="AE144" s="513" t="s">
        <v>145</v>
      </c>
      <c r="AF144" s="513" t="s">
        <v>145</v>
      </c>
      <c r="AG144" s="513" t="s">
        <v>145</v>
      </c>
    </row>
    <row r="145" spans="2:33">
      <c r="C145">
        <v>9</v>
      </c>
      <c r="D145" s="513">
        <v>38700</v>
      </c>
      <c r="E145" s="513">
        <v>4740</v>
      </c>
      <c r="F145" s="513">
        <v>24700</v>
      </c>
      <c r="G145" s="513">
        <v>1120</v>
      </c>
      <c r="H145" s="513">
        <v>5710</v>
      </c>
      <c r="I145" s="513">
        <v>514</v>
      </c>
      <c r="J145" s="513">
        <v>1390</v>
      </c>
      <c r="K145" s="513">
        <v>4730</v>
      </c>
      <c r="L145" s="513">
        <v>399</v>
      </c>
      <c r="M145" s="513">
        <v>875</v>
      </c>
      <c r="N145" s="513">
        <v>3840</v>
      </c>
      <c r="O145" s="513">
        <v>440</v>
      </c>
      <c r="P145" s="513">
        <v>415</v>
      </c>
      <c r="Q145" s="513">
        <v>889</v>
      </c>
      <c r="R145" s="513">
        <v>200</v>
      </c>
      <c r="S145" s="513">
        <v>887</v>
      </c>
      <c r="T145" s="513">
        <v>1530</v>
      </c>
      <c r="U145" s="513">
        <v>220</v>
      </c>
      <c r="V145" s="513">
        <v>264</v>
      </c>
      <c r="W145" s="513">
        <v>14900</v>
      </c>
      <c r="X145" s="513">
        <v>5620</v>
      </c>
      <c r="Y145" s="513">
        <v>249</v>
      </c>
      <c r="Z145" s="513">
        <v>163</v>
      </c>
      <c r="AA145" s="513">
        <v>52</v>
      </c>
      <c r="AB145" s="513">
        <v>506</v>
      </c>
      <c r="AC145" s="513">
        <v>14700</v>
      </c>
      <c r="AD145" s="513">
        <v>3280</v>
      </c>
      <c r="AE145" s="513" t="s">
        <v>145</v>
      </c>
      <c r="AF145" s="513" t="s">
        <v>145</v>
      </c>
      <c r="AG145" s="513" t="s">
        <v>145</v>
      </c>
    </row>
    <row r="146" spans="2:33">
      <c r="C146">
        <v>10</v>
      </c>
      <c r="D146" s="513">
        <v>34400</v>
      </c>
      <c r="E146" s="513">
        <v>1610</v>
      </c>
      <c r="F146" s="513">
        <v>22500</v>
      </c>
      <c r="G146" s="513">
        <v>883</v>
      </c>
      <c r="H146" s="513">
        <v>5070</v>
      </c>
      <c r="I146" s="513">
        <v>511</v>
      </c>
      <c r="J146" s="513">
        <v>336</v>
      </c>
      <c r="K146" s="513">
        <v>1500</v>
      </c>
      <c r="L146" s="513">
        <v>383</v>
      </c>
      <c r="M146" s="513">
        <v>214</v>
      </c>
      <c r="N146" s="513">
        <v>1180</v>
      </c>
      <c r="O146" s="513">
        <v>439</v>
      </c>
      <c r="P146" s="513">
        <v>122</v>
      </c>
      <c r="Q146" s="513">
        <v>223</v>
      </c>
      <c r="R146" s="513">
        <v>183</v>
      </c>
      <c r="S146" s="513">
        <v>525</v>
      </c>
      <c r="T146" s="513">
        <v>1160</v>
      </c>
      <c r="U146" s="513">
        <v>220</v>
      </c>
      <c r="V146" s="513">
        <v>181</v>
      </c>
      <c r="W146" s="513">
        <v>9430</v>
      </c>
      <c r="X146" s="513">
        <v>5270</v>
      </c>
      <c r="Y146" s="513">
        <v>248</v>
      </c>
      <c r="Z146" s="513">
        <v>137</v>
      </c>
      <c r="AA146" s="513">
        <v>36</v>
      </c>
      <c r="AB146" s="513">
        <v>416</v>
      </c>
      <c r="AC146" s="513">
        <v>13900</v>
      </c>
      <c r="AD146" s="513">
        <v>3020</v>
      </c>
      <c r="AE146" s="513" t="s">
        <v>145</v>
      </c>
      <c r="AF146" s="513" t="s">
        <v>145</v>
      </c>
      <c r="AG146" s="513" t="s">
        <v>145</v>
      </c>
    </row>
    <row r="147" spans="2:33">
      <c r="C147">
        <v>11</v>
      </c>
      <c r="D147" s="513">
        <v>34100</v>
      </c>
      <c r="E147" s="513">
        <v>761</v>
      </c>
      <c r="F147" s="513">
        <v>19700</v>
      </c>
      <c r="G147" s="513">
        <v>9</v>
      </c>
      <c r="H147" s="513">
        <v>44</v>
      </c>
      <c r="I147" s="513">
        <v>485</v>
      </c>
      <c r="J147" s="513">
        <v>271</v>
      </c>
      <c r="K147" s="513">
        <v>1400</v>
      </c>
      <c r="L147" s="513">
        <v>358</v>
      </c>
      <c r="M147" s="513">
        <v>96</v>
      </c>
      <c r="N147" s="513">
        <v>387</v>
      </c>
      <c r="O147" s="513">
        <v>413</v>
      </c>
      <c r="P147" s="513">
        <v>47</v>
      </c>
      <c r="Q147" s="513">
        <v>94</v>
      </c>
      <c r="R147" s="513">
        <v>172</v>
      </c>
      <c r="S147" s="513">
        <v>63</v>
      </c>
      <c r="T147" s="513">
        <v>145</v>
      </c>
      <c r="U147" s="513">
        <v>218</v>
      </c>
      <c r="V147" s="513">
        <v>107</v>
      </c>
      <c r="W147" s="513">
        <v>5650</v>
      </c>
      <c r="X147" s="513">
        <v>5220</v>
      </c>
      <c r="Y147" s="513">
        <v>146</v>
      </c>
      <c r="Z147" s="513">
        <v>79</v>
      </c>
      <c r="AA147" s="513">
        <v>36</v>
      </c>
      <c r="AB147" s="513">
        <v>389</v>
      </c>
      <c r="AC147" s="513">
        <v>12700</v>
      </c>
      <c r="AD147" s="513">
        <v>2940</v>
      </c>
      <c r="AE147" s="513" t="s">
        <v>145</v>
      </c>
      <c r="AF147" s="513" t="s">
        <v>145</v>
      </c>
      <c r="AG147" s="513" t="s">
        <v>145</v>
      </c>
    </row>
    <row r="148" spans="2:33">
      <c r="C148">
        <v>12</v>
      </c>
      <c r="D148" s="513">
        <v>25800</v>
      </c>
      <c r="E148" s="513" t="s">
        <v>145</v>
      </c>
      <c r="F148" s="513">
        <v>17500</v>
      </c>
      <c r="G148" s="513" t="s">
        <v>145</v>
      </c>
      <c r="H148" s="513" t="s">
        <v>145</v>
      </c>
      <c r="I148" s="513" t="s">
        <v>145</v>
      </c>
      <c r="J148" s="513">
        <v>143</v>
      </c>
      <c r="K148" s="513">
        <v>494</v>
      </c>
      <c r="L148" s="513">
        <v>340</v>
      </c>
      <c r="M148" s="513" t="s">
        <v>145</v>
      </c>
      <c r="N148" s="513" t="s">
        <v>145</v>
      </c>
      <c r="O148" s="513">
        <v>408</v>
      </c>
      <c r="P148" s="513" t="s">
        <v>145</v>
      </c>
      <c r="Q148" s="513" t="s">
        <v>145</v>
      </c>
      <c r="R148" s="513" t="s">
        <v>145</v>
      </c>
      <c r="S148" s="513">
        <v>49</v>
      </c>
      <c r="T148" s="513">
        <v>108</v>
      </c>
      <c r="U148" s="513">
        <v>173</v>
      </c>
      <c r="V148" s="513">
        <v>100</v>
      </c>
      <c r="W148" s="513">
        <v>4020</v>
      </c>
      <c r="X148" s="513">
        <v>4930</v>
      </c>
      <c r="Y148" s="513">
        <v>103</v>
      </c>
      <c r="Z148" s="513">
        <v>45</v>
      </c>
      <c r="AA148" s="513">
        <v>31</v>
      </c>
      <c r="AB148" s="513">
        <v>57</v>
      </c>
      <c r="AC148" s="513">
        <v>1730</v>
      </c>
      <c r="AD148" s="513">
        <v>2700</v>
      </c>
      <c r="AE148" s="513" t="s">
        <v>145</v>
      </c>
      <c r="AF148" s="513" t="s">
        <v>145</v>
      </c>
      <c r="AG148" s="513" t="s">
        <v>145</v>
      </c>
    </row>
    <row r="149" spans="2:33">
      <c r="C149">
        <v>13</v>
      </c>
      <c r="D149" s="513">
        <v>24000</v>
      </c>
      <c r="E149" s="513" t="s">
        <v>145</v>
      </c>
      <c r="F149" s="513">
        <v>17400</v>
      </c>
      <c r="G149" s="513" t="s">
        <v>145</v>
      </c>
      <c r="H149" s="513" t="s">
        <v>145</v>
      </c>
      <c r="I149" s="513" t="s">
        <v>145</v>
      </c>
      <c r="J149" s="513">
        <v>111</v>
      </c>
      <c r="K149" s="513">
        <v>481</v>
      </c>
      <c r="L149" s="513">
        <v>336</v>
      </c>
      <c r="M149" s="513" t="s">
        <v>145</v>
      </c>
      <c r="N149" s="513" t="s">
        <v>145</v>
      </c>
      <c r="O149" s="513">
        <v>403</v>
      </c>
      <c r="P149" s="513" t="s">
        <v>145</v>
      </c>
      <c r="Q149" s="513" t="s">
        <v>145</v>
      </c>
      <c r="R149" s="513" t="s">
        <v>145</v>
      </c>
      <c r="S149" s="513" t="s">
        <v>145</v>
      </c>
      <c r="T149" s="513" t="s">
        <v>145</v>
      </c>
      <c r="U149" s="513" t="s">
        <v>145</v>
      </c>
      <c r="V149" s="513">
        <v>27</v>
      </c>
      <c r="W149" s="513">
        <v>1310</v>
      </c>
      <c r="X149" s="513">
        <v>3750</v>
      </c>
      <c r="Y149" s="513">
        <v>85</v>
      </c>
      <c r="Z149" s="513">
        <v>21</v>
      </c>
      <c r="AA149" s="513">
        <v>25</v>
      </c>
      <c r="AB149" s="513">
        <v>21</v>
      </c>
      <c r="AC149" s="513">
        <v>386</v>
      </c>
      <c r="AD149" s="513">
        <v>1870</v>
      </c>
      <c r="AE149" s="513" t="s">
        <v>145</v>
      </c>
      <c r="AF149" s="513" t="s">
        <v>145</v>
      </c>
      <c r="AG149" s="513" t="s">
        <v>145</v>
      </c>
    </row>
    <row r="150" spans="2:33">
      <c r="C150">
        <v>14</v>
      </c>
      <c r="D150" s="513">
        <v>18800</v>
      </c>
      <c r="E150" s="513" t="s">
        <v>145</v>
      </c>
      <c r="F150" s="513">
        <v>9830</v>
      </c>
      <c r="G150" s="513" t="s">
        <v>145</v>
      </c>
      <c r="H150" s="513" t="s">
        <v>145</v>
      </c>
      <c r="I150" s="513" t="s">
        <v>145</v>
      </c>
      <c r="J150" s="513" t="s">
        <v>145</v>
      </c>
      <c r="K150" s="513" t="s">
        <v>145</v>
      </c>
      <c r="L150" s="513" t="s">
        <v>145</v>
      </c>
      <c r="M150" s="513" t="s">
        <v>145</v>
      </c>
      <c r="N150" s="513" t="s">
        <v>145</v>
      </c>
      <c r="O150" s="513" t="s">
        <v>145</v>
      </c>
      <c r="P150" s="513" t="s">
        <v>145</v>
      </c>
      <c r="Q150" s="513" t="s">
        <v>145</v>
      </c>
      <c r="R150" s="513" t="s">
        <v>145</v>
      </c>
      <c r="S150" s="513" t="s">
        <v>145</v>
      </c>
      <c r="T150" s="513" t="s">
        <v>145</v>
      </c>
      <c r="U150" s="513" t="s">
        <v>145</v>
      </c>
      <c r="V150" s="513" t="s">
        <v>145</v>
      </c>
      <c r="W150" s="513" t="s">
        <v>145</v>
      </c>
      <c r="X150" s="513" t="s">
        <v>145</v>
      </c>
      <c r="Y150" s="513" t="s">
        <v>145</v>
      </c>
      <c r="Z150" s="513" t="s">
        <v>145</v>
      </c>
      <c r="AA150" s="513" t="s">
        <v>145</v>
      </c>
      <c r="AB150" s="513">
        <v>4</v>
      </c>
      <c r="AC150" s="513">
        <v>62</v>
      </c>
      <c r="AD150" s="513">
        <v>1590</v>
      </c>
      <c r="AE150" s="513" t="s">
        <v>145</v>
      </c>
      <c r="AF150" s="513" t="s">
        <v>145</v>
      </c>
      <c r="AG150" s="513" t="s">
        <v>145</v>
      </c>
    </row>
    <row r="151" spans="2:33">
      <c r="B151" t="s">
        <v>115</v>
      </c>
      <c r="C151" s="95" t="s">
        <v>116</v>
      </c>
      <c r="D151" s="513" t="s">
        <v>197</v>
      </c>
      <c r="E151" s="513" t="s">
        <v>198</v>
      </c>
      <c r="F151" s="513" t="s">
        <v>197</v>
      </c>
      <c r="G151" s="513" t="s">
        <v>199</v>
      </c>
      <c r="H151" s="513" t="s">
        <v>199</v>
      </c>
      <c r="I151" s="513" t="s">
        <v>200</v>
      </c>
      <c r="J151" s="513" t="s">
        <v>201</v>
      </c>
      <c r="K151" s="513" t="s">
        <v>201</v>
      </c>
      <c r="L151" s="513" t="s">
        <v>202</v>
      </c>
      <c r="M151" s="513" t="s">
        <v>201</v>
      </c>
      <c r="N151" s="513" t="s">
        <v>201</v>
      </c>
      <c r="O151" s="513" t="s">
        <v>202</v>
      </c>
      <c r="P151" s="513" t="s">
        <v>198</v>
      </c>
      <c r="Q151" s="513" t="s">
        <v>198</v>
      </c>
      <c r="R151" s="513" t="s">
        <v>203</v>
      </c>
      <c r="S151" s="513" t="s">
        <v>201</v>
      </c>
      <c r="T151" s="513" t="s">
        <v>201</v>
      </c>
      <c r="U151" s="513" t="s">
        <v>204</v>
      </c>
      <c r="V151" s="513" t="s">
        <v>205</v>
      </c>
      <c r="W151" s="513" t="s">
        <v>205</v>
      </c>
      <c r="X151" s="513" t="s">
        <v>206</v>
      </c>
      <c r="Y151" s="513" t="s">
        <v>200</v>
      </c>
      <c r="Z151" s="513" t="s">
        <v>200</v>
      </c>
      <c r="AA151" s="513" t="s">
        <v>207</v>
      </c>
      <c r="AB151" s="513" t="s">
        <v>208</v>
      </c>
      <c r="AC151" s="513" t="s">
        <v>208</v>
      </c>
      <c r="AD151" s="513" t="s">
        <v>207</v>
      </c>
      <c r="AE151" s="513" t="s">
        <v>209</v>
      </c>
      <c r="AF151" s="513" t="s">
        <v>209</v>
      </c>
      <c r="AG151" s="513" t="s">
        <v>210</v>
      </c>
    </row>
    <row r="152" spans="2:33">
      <c r="C152">
        <v>2</v>
      </c>
      <c r="D152" s="513" t="s">
        <v>211</v>
      </c>
      <c r="E152" s="513" t="s">
        <v>199</v>
      </c>
      <c r="F152" s="513" t="s">
        <v>211</v>
      </c>
      <c r="G152" s="513" t="s">
        <v>212</v>
      </c>
      <c r="H152" s="513" t="s">
        <v>212</v>
      </c>
      <c r="I152" s="513" t="s">
        <v>213</v>
      </c>
      <c r="J152" s="513" t="s">
        <v>208</v>
      </c>
      <c r="K152" s="513" t="s">
        <v>208</v>
      </c>
      <c r="L152" s="513" t="s">
        <v>206</v>
      </c>
      <c r="M152" s="513" t="s">
        <v>208</v>
      </c>
      <c r="N152" s="513" t="s">
        <v>208</v>
      </c>
      <c r="O152" s="513" t="s">
        <v>206</v>
      </c>
      <c r="P152" s="513" t="s">
        <v>214</v>
      </c>
      <c r="Q152" s="513" t="s">
        <v>215</v>
      </c>
      <c r="R152" s="513" t="s">
        <v>216</v>
      </c>
      <c r="S152" s="513" t="s">
        <v>217</v>
      </c>
      <c r="T152" s="513" t="s">
        <v>208</v>
      </c>
      <c r="U152" s="513" t="s">
        <v>218</v>
      </c>
      <c r="V152" s="513" t="s">
        <v>214</v>
      </c>
      <c r="W152" s="513" t="s">
        <v>204</v>
      </c>
      <c r="X152" s="513" t="s">
        <v>219</v>
      </c>
      <c r="Y152" s="513" t="s">
        <v>212</v>
      </c>
      <c r="Z152" s="513" t="s">
        <v>217</v>
      </c>
      <c r="AA152" s="513" t="s">
        <v>201</v>
      </c>
      <c r="AB152" s="513" t="s">
        <v>203</v>
      </c>
      <c r="AC152" s="513" t="s">
        <v>220</v>
      </c>
      <c r="AD152" s="513" t="s">
        <v>221</v>
      </c>
      <c r="AE152" s="513" t="s">
        <v>198</v>
      </c>
      <c r="AF152" s="513" t="s">
        <v>198</v>
      </c>
      <c r="AG152" s="513" t="s">
        <v>222</v>
      </c>
    </row>
    <row r="153" spans="2:33">
      <c r="C153">
        <v>3</v>
      </c>
      <c r="D153" s="513" t="s">
        <v>223</v>
      </c>
      <c r="E153" s="513" t="s">
        <v>217</v>
      </c>
      <c r="F153" s="513" t="s">
        <v>223</v>
      </c>
      <c r="G153" s="513" t="s">
        <v>198</v>
      </c>
      <c r="H153" s="513" t="s">
        <v>198</v>
      </c>
      <c r="I153" s="513" t="s">
        <v>224</v>
      </c>
      <c r="J153" s="513" t="s">
        <v>203</v>
      </c>
      <c r="K153" s="513" t="s">
        <v>203</v>
      </c>
      <c r="L153" s="513" t="s">
        <v>225</v>
      </c>
      <c r="M153" s="513" t="s">
        <v>203</v>
      </c>
      <c r="N153" s="513" t="s">
        <v>203</v>
      </c>
      <c r="O153" s="513" t="s">
        <v>204</v>
      </c>
      <c r="P153" s="513" t="s">
        <v>215</v>
      </c>
      <c r="Q153" s="513" t="s">
        <v>214</v>
      </c>
      <c r="R153" s="513" t="s">
        <v>226</v>
      </c>
      <c r="S153" s="513" t="s">
        <v>198</v>
      </c>
      <c r="T153" s="513" t="s">
        <v>198</v>
      </c>
      <c r="U153" s="513" t="s">
        <v>208</v>
      </c>
      <c r="V153" s="513" t="s">
        <v>208</v>
      </c>
      <c r="W153" s="513" t="s">
        <v>208</v>
      </c>
      <c r="X153" s="513" t="s">
        <v>227</v>
      </c>
      <c r="Y153" s="513" t="s">
        <v>199</v>
      </c>
      <c r="Z153" s="513" t="s">
        <v>228</v>
      </c>
      <c r="AA153" s="513" t="s">
        <v>229</v>
      </c>
      <c r="AB153" s="513" t="s">
        <v>220</v>
      </c>
      <c r="AC153" s="513" t="s">
        <v>203</v>
      </c>
      <c r="AD153" s="513" t="s">
        <v>230</v>
      </c>
      <c r="AE153" s="513" t="s">
        <v>227</v>
      </c>
      <c r="AF153" s="513" t="s">
        <v>227</v>
      </c>
      <c r="AG153" s="513" t="s">
        <v>231</v>
      </c>
    </row>
    <row r="154" spans="2:33">
      <c r="C154">
        <v>4</v>
      </c>
      <c r="D154" s="513" t="s">
        <v>201</v>
      </c>
      <c r="E154" s="513" t="s">
        <v>231</v>
      </c>
      <c r="F154" s="513" t="s">
        <v>201</v>
      </c>
      <c r="G154" s="513" t="s">
        <v>228</v>
      </c>
      <c r="H154" s="513" t="s">
        <v>228</v>
      </c>
      <c r="I154" s="513" t="s">
        <v>228</v>
      </c>
      <c r="J154" s="513" t="s">
        <v>198</v>
      </c>
      <c r="K154" s="513" t="s">
        <v>202</v>
      </c>
      <c r="L154" s="513" t="s">
        <v>232</v>
      </c>
      <c r="M154" s="513" t="s">
        <v>202</v>
      </c>
      <c r="N154" s="513" t="s">
        <v>202</v>
      </c>
      <c r="O154" s="513" t="s">
        <v>225</v>
      </c>
      <c r="P154" s="513" t="s">
        <v>233</v>
      </c>
      <c r="Q154" s="513" t="s">
        <v>233</v>
      </c>
      <c r="R154" s="513" t="s">
        <v>204</v>
      </c>
      <c r="S154" s="513" t="s">
        <v>231</v>
      </c>
      <c r="T154" s="513" t="s">
        <v>217</v>
      </c>
      <c r="U154" s="513" t="s">
        <v>203</v>
      </c>
      <c r="V154" s="513" t="s">
        <v>201</v>
      </c>
      <c r="W154" s="513" t="s">
        <v>201</v>
      </c>
      <c r="X154" s="513" t="s">
        <v>212</v>
      </c>
      <c r="Y154" s="513" t="s">
        <v>234</v>
      </c>
      <c r="Z154" s="513" t="s">
        <v>212</v>
      </c>
      <c r="AA154" s="513" t="s">
        <v>235</v>
      </c>
      <c r="AB154" s="513" t="s">
        <v>202</v>
      </c>
      <c r="AC154" s="513" t="s">
        <v>205</v>
      </c>
      <c r="AD154" s="513" t="s">
        <v>233</v>
      </c>
      <c r="AE154" s="513" t="s">
        <v>210</v>
      </c>
      <c r="AF154" s="513" t="s">
        <v>210</v>
      </c>
      <c r="AG154" s="513" t="s">
        <v>198</v>
      </c>
    </row>
    <row r="155" spans="2:33">
      <c r="C155">
        <v>5</v>
      </c>
      <c r="D155" s="513" t="s">
        <v>214</v>
      </c>
      <c r="E155" s="513" t="s">
        <v>227</v>
      </c>
      <c r="F155" s="513" t="s">
        <v>208</v>
      </c>
      <c r="G155" s="513" t="s">
        <v>236</v>
      </c>
      <c r="H155" s="513" t="s">
        <v>236</v>
      </c>
      <c r="I155" s="513" t="s">
        <v>237</v>
      </c>
      <c r="J155" s="513" t="s">
        <v>214</v>
      </c>
      <c r="K155" s="513" t="s">
        <v>214</v>
      </c>
      <c r="L155" s="513" t="s">
        <v>235</v>
      </c>
      <c r="M155" s="513" t="s">
        <v>214</v>
      </c>
      <c r="N155" s="513" t="s">
        <v>214</v>
      </c>
      <c r="O155" s="513" t="s">
        <v>233</v>
      </c>
      <c r="P155" s="513" t="s">
        <v>238</v>
      </c>
      <c r="Q155" s="513" t="s">
        <v>238</v>
      </c>
      <c r="R155" s="513" t="s">
        <v>201</v>
      </c>
      <c r="S155" s="513" t="s">
        <v>208</v>
      </c>
      <c r="T155" s="513" t="s">
        <v>231</v>
      </c>
      <c r="U155" s="513" t="s">
        <v>220</v>
      </c>
      <c r="V155" s="513" t="s">
        <v>204</v>
      </c>
      <c r="W155" s="513" t="s">
        <v>214</v>
      </c>
      <c r="X155" s="513" t="s">
        <v>204</v>
      </c>
      <c r="Y155" s="513" t="s">
        <v>228</v>
      </c>
      <c r="Z155" s="513" t="s">
        <v>223</v>
      </c>
      <c r="AA155" s="513" t="s">
        <v>216</v>
      </c>
      <c r="AB155" s="513" t="s">
        <v>205</v>
      </c>
      <c r="AC155" s="513" t="s">
        <v>204</v>
      </c>
      <c r="AD155" s="513" t="s">
        <v>218</v>
      </c>
      <c r="AE155" s="513" t="s">
        <v>231</v>
      </c>
      <c r="AF155" s="513" t="s">
        <v>231</v>
      </c>
      <c r="AG155" s="513" t="s">
        <v>227</v>
      </c>
    </row>
    <row r="156" spans="2:33">
      <c r="C156">
        <v>6</v>
      </c>
      <c r="D156" s="513" t="s">
        <v>208</v>
      </c>
      <c r="E156" s="513" t="s">
        <v>212</v>
      </c>
      <c r="F156" s="513" t="s">
        <v>214</v>
      </c>
      <c r="G156" s="513" t="s">
        <v>227</v>
      </c>
      <c r="H156" s="513" t="s">
        <v>227</v>
      </c>
      <c r="I156" s="513" t="s">
        <v>239</v>
      </c>
      <c r="J156" s="513" t="s">
        <v>202</v>
      </c>
      <c r="K156" s="513" t="s">
        <v>198</v>
      </c>
      <c r="L156" s="513" t="s">
        <v>240</v>
      </c>
      <c r="M156" s="513" t="s">
        <v>198</v>
      </c>
      <c r="N156" s="513" t="s">
        <v>205</v>
      </c>
      <c r="O156" s="513" t="s">
        <v>232</v>
      </c>
      <c r="P156" s="513" t="s">
        <v>241</v>
      </c>
      <c r="Q156" s="513" t="s">
        <v>242</v>
      </c>
      <c r="R156" s="513" t="s">
        <v>210</v>
      </c>
      <c r="S156" s="513" t="s">
        <v>227</v>
      </c>
      <c r="T156" s="513" t="s">
        <v>203</v>
      </c>
      <c r="U156" s="513" t="s">
        <v>243</v>
      </c>
      <c r="V156" s="513" t="s">
        <v>220</v>
      </c>
      <c r="W156" s="513" t="s">
        <v>203</v>
      </c>
      <c r="X156" s="513" t="s">
        <v>231</v>
      </c>
      <c r="Y156" s="513" t="s">
        <v>217</v>
      </c>
      <c r="Z156" s="513" t="s">
        <v>199</v>
      </c>
      <c r="AA156" s="513" t="s">
        <v>223</v>
      </c>
      <c r="AB156" s="513" t="s">
        <v>201</v>
      </c>
      <c r="AC156" s="513" t="s">
        <v>218</v>
      </c>
      <c r="AD156" s="513" t="s">
        <v>204</v>
      </c>
      <c r="AE156" s="513" t="s">
        <v>201</v>
      </c>
      <c r="AF156" s="513" t="s">
        <v>201</v>
      </c>
      <c r="AG156" s="513" t="s">
        <v>201</v>
      </c>
    </row>
    <row r="157" spans="2:33">
      <c r="C157">
        <v>7</v>
      </c>
      <c r="D157" s="513" t="s">
        <v>202</v>
      </c>
      <c r="E157" s="513" t="s">
        <v>222</v>
      </c>
      <c r="F157" s="513" t="s">
        <v>202</v>
      </c>
      <c r="G157" s="513" t="s">
        <v>244</v>
      </c>
      <c r="H157" s="513" t="s">
        <v>213</v>
      </c>
      <c r="I157" s="513" t="s">
        <v>199</v>
      </c>
      <c r="J157" s="513" t="s">
        <v>233</v>
      </c>
      <c r="K157" s="513" t="s">
        <v>233</v>
      </c>
      <c r="L157" s="513" t="s">
        <v>245</v>
      </c>
      <c r="M157" s="513" t="s">
        <v>205</v>
      </c>
      <c r="N157" s="513" t="s">
        <v>198</v>
      </c>
      <c r="O157" s="513" t="s">
        <v>235</v>
      </c>
      <c r="P157" s="513" t="s">
        <v>222</v>
      </c>
      <c r="Q157" s="513" t="s">
        <v>241</v>
      </c>
      <c r="R157" s="513" t="s">
        <v>215</v>
      </c>
      <c r="S157" s="513" t="s">
        <v>203</v>
      </c>
      <c r="T157" s="513" t="s">
        <v>227</v>
      </c>
      <c r="U157" s="513" t="s">
        <v>246</v>
      </c>
      <c r="V157" s="513" t="s">
        <v>233</v>
      </c>
      <c r="W157" s="513" t="s">
        <v>233</v>
      </c>
      <c r="X157" s="513" t="s">
        <v>242</v>
      </c>
      <c r="Y157" s="513" t="s">
        <v>247</v>
      </c>
      <c r="Z157" s="513" t="s">
        <v>234</v>
      </c>
      <c r="AA157" s="513" t="s">
        <v>217</v>
      </c>
      <c r="AB157" s="513" t="s">
        <v>204</v>
      </c>
      <c r="AC157" s="513" t="s">
        <v>233</v>
      </c>
      <c r="AD157" s="513" t="s">
        <v>214</v>
      </c>
      <c r="AE157" s="513" t="s">
        <v>222</v>
      </c>
      <c r="AF157" s="513" t="s">
        <v>222</v>
      </c>
      <c r="AG157" s="513" t="s">
        <v>209</v>
      </c>
    </row>
    <row r="158" spans="2:33">
      <c r="C158">
        <v>8</v>
      </c>
      <c r="D158" s="513" t="s">
        <v>203</v>
      </c>
      <c r="E158" s="513" t="s">
        <v>228</v>
      </c>
      <c r="F158" s="513" t="s">
        <v>203</v>
      </c>
      <c r="G158" s="513" t="s">
        <v>213</v>
      </c>
      <c r="H158" s="513" t="s">
        <v>244</v>
      </c>
      <c r="I158" s="513" t="s">
        <v>248</v>
      </c>
      <c r="J158" s="513" t="s">
        <v>205</v>
      </c>
      <c r="K158" s="513" t="s">
        <v>205</v>
      </c>
      <c r="L158" s="513" t="s">
        <v>249</v>
      </c>
      <c r="M158" s="513" t="s">
        <v>226</v>
      </c>
      <c r="N158" s="513" t="s">
        <v>233</v>
      </c>
      <c r="O158" s="513" t="s">
        <v>240</v>
      </c>
      <c r="P158" s="513" t="s">
        <v>242</v>
      </c>
      <c r="Q158" s="513" t="s">
        <v>218</v>
      </c>
      <c r="R158" s="513" t="s">
        <v>206</v>
      </c>
      <c r="S158" s="513" t="s">
        <v>247</v>
      </c>
      <c r="T158" s="513" t="s">
        <v>202</v>
      </c>
      <c r="U158" s="513" t="s">
        <v>240</v>
      </c>
      <c r="V158" s="513" t="s">
        <v>203</v>
      </c>
      <c r="W158" s="513" t="s">
        <v>220</v>
      </c>
      <c r="X158" s="513" t="s">
        <v>218</v>
      </c>
      <c r="Y158" s="513" t="s">
        <v>213</v>
      </c>
      <c r="Z158" s="513" t="s">
        <v>247</v>
      </c>
      <c r="AA158" s="513" t="s">
        <v>250</v>
      </c>
      <c r="AB158" s="513" t="s">
        <v>218</v>
      </c>
      <c r="AC158" s="513" t="s">
        <v>202</v>
      </c>
      <c r="AD158" s="513" t="s">
        <v>220</v>
      </c>
      <c r="AE158" s="513" t="s">
        <v>251</v>
      </c>
      <c r="AF158" s="513" t="s">
        <v>251</v>
      </c>
      <c r="AG158" s="513" t="s">
        <v>251</v>
      </c>
    </row>
    <row r="159" spans="2:33">
      <c r="C159">
        <v>9</v>
      </c>
      <c r="D159" s="513" t="s">
        <v>198</v>
      </c>
      <c r="E159" s="513" t="s">
        <v>210</v>
      </c>
      <c r="F159" s="513" t="s">
        <v>240</v>
      </c>
      <c r="G159" s="513" t="s">
        <v>252</v>
      </c>
      <c r="H159" s="513" t="s">
        <v>224</v>
      </c>
      <c r="I159" s="513" t="s">
        <v>253</v>
      </c>
      <c r="J159" s="513" t="s">
        <v>238</v>
      </c>
      <c r="K159" s="513" t="s">
        <v>204</v>
      </c>
      <c r="L159" s="513" t="s">
        <v>204</v>
      </c>
      <c r="M159" s="513" t="s">
        <v>231</v>
      </c>
      <c r="N159" s="513" t="s">
        <v>204</v>
      </c>
      <c r="O159" s="513" t="s">
        <v>249</v>
      </c>
      <c r="P159" s="513" t="s">
        <v>217</v>
      </c>
      <c r="Q159" s="513" t="s">
        <v>254</v>
      </c>
      <c r="R159" s="513" t="s">
        <v>242</v>
      </c>
      <c r="S159" s="513" t="s">
        <v>214</v>
      </c>
      <c r="T159" s="513" t="s">
        <v>247</v>
      </c>
      <c r="U159" s="513" t="s">
        <v>201</v>
      </c>
      <c r="V159" s="513" t="s">
        <v>202</v>
      </c>
      <c r="W159" s="513" t="s">
        <v>202</v>
      </c>
      <c r="X159" s="513" t="s">
        <v>210</v>
      </c>
      <c r="Y159" s="513" t="s">
        <v>255</v>
      </c>
      <c r="Z159" s="513" t="s">
        <v>256</v>
      </c>
      <c r="AA159" s="513" t="s">
        <v>203</v>
      </c>
      <c r="AB159" s="513" t="s">
        <v>240</v>
      </c>
      <c r="AC159" s="513" t="s">
        <v>214</v>
      </c>
      <c r="AD159" s="513" t="s">
        <v>205</v>
      </c>
      <c r="AE159" s="513" t="s">
        <v>145</v>
      </c>
      <c r="AF159" s="513" t="s">
        <v>145</v>
      </c>
      <c r="AG159" s="513" t="s">
        <v>257</v>
      </c>
    </row>
    <row r="160" spans="2:33">
      <c r="C160">
        <v>10</v>
      </c>
      <c r="D160" s="513" t="s">
        <v>217</v>
      </c>
      <c r="E160" s="513" t="s">
        <v>252</v>
      </c>
      <c r="F160" s="513" t="s">
        <v>226</v>
      </c>
      <c r="G160" s="513" t="s">
        <v>224</v>
      </c>
      <c r="H160" s="513" t="s">
        <v>252</v>
      </c>
      <c r="I160" s="513" t="s">
        <v>229</v>
      </c>
      <c r="J160" s="513" t="s">
        <v>222</v>
      </c>
      <c r="K160" s="513" t="s">
        <v>220</v>
      </c>
      <c r="L160" s="513" t="s">
        <v>201</v>
      </c>
      <c r="M160" s="513" t="s">
        <v>233</v>
      </c>
      <c r="N160" s="513" t="s">
        <v>226</v>
      </c>
      <c r="O160" s="513" t="s">
        <v>201</v>
      </c>
      <c r="P160" s="513" t="s">
        <v>254</v>
      </c>
      <c r="Q160" s="513" t="s">
        <v>204</v>
      </c>
      <c r="R160" s="513" t="s">
        <v>249</v>
      </c>
      <c r="S160" s="513" t="s">
        <v>202</v>
      </c>
      <c r="T160" s="513" t="s">
        <v>214</v>
      </c>
      <c r="U160" s="513" t="s">
        <v>202</v>
      </c>
      <c r="V160" s="513" t="s">
        <v>254</v>
      </c>
      <c r="W160" s="513" t="s">
        <v>218</v>
      </c>
      <c r="X160" s="513" t="s">
        <v>202</v>
      </c>
      <c r="Y160" s="513" t="s">
        <v>223</v>
      </c>
      <c r="Z160" s="513" t="s">
        <v>258</v>
      </c>
      <c r="AA160" s="513" t="s">
        <v>228</v>
      </c>
      <c r="AB160" s="513" t="s">
        <v>206</v>
      </c>
      <c r="AC160" s="513" t="s">
        <v>206</v>
      </c>
      <c r="AD160" s="513" t="s">
        <v>219</v>
      </c>
      <c r="AE160" s="513" t="s">
        <v>145</v>
      </c>
      <c r="AF160" s="513" t="s">
        <v>145</v>
      </c>
      <c r="AG160" s="513" t="s">
        <v>145</v>
      </c>
    </row>
    <row r="161" spans="3:33">
      <c r="C161">
        <v>11</v>
      </c>
      <c r="D161" s="513" t="s">
        <v>240</v>
      </c>
      <c r="E161" s="513" t="s">
        <v>236</v>
      </c>
      <c r="F161" s="513" t="s">
        <v>259</v>
      </c>
      <c r="G161" s="513" t="s">
        <v>217</v>
      </c>
      <c r="H161" s="513" t="s">
        <v>253</v>
      </c>
      <c r="I161" s="513" t="s">
        <v>238</v>
      </c>
      <c r="J161" s="513" t="s">
        <v>231</v>
      </c>
      <c r="K161" s="513" t="s">
        <v>231</v>
      </c>
      <c r="L161" s="513" t="s">
        <v>260</v>
      </c>
      <c r="M161" s="513" t="s">
        <v>222</v>
      </c>
      <c r="N161" s="513" t="s">
        <v>231</v>
      </c>
      <c r="O161" s="513" t="s">
        <v>245</v>
      </c>
      <c r="P161" s="513" t="s">
        <v>218</v>
      </c>
      <c r="Q161" s="513" t="s">
        <v>220</v>
      </c>
      <c r="R161" s="513" t="s">
        <v>218</v>
      </c>
      <c r="S161" s="513" t="s">
        <v>240</v>
      </c>
      <c r="T161" s="513" t="s">
        <v>240</v>
      </c>
      <c r="U161" s="513" t="s">
        <v>229</v>
      </c>
      <c r="V161" s="513" t="s">
        <v>218</v>
      </c>
      <c r="W161" s="513" t="s">
        <v>206</v>
      </c>
      <c r="X161" s="513" t="s">
        <v>198</v>
      </c>
      <c r="Y161" s="513" t="s">
        <v>251</v>
      </c>
      <c r="Z161" s="513" t="s">
        <v>238</v>
      </c>
      <c r="AA161" s="513" t="s">
        <v>261</v>
      </c>
      <c r="AB161" s="513" t="s">
        <v>233</v>
      </c>
      <c r="AC161" s="513" t="s">
        <v>240</v>
      </c>
      <c r="AD161" s="513" t="s">
        <v>254</v>
      </c>
      <c r="AE161" s="513" t="s">
        <v>145</v>
      </c>
      <c r="AF161" s="513" t="s">
        <v>145</v>
      </c>
      <c r="AG161" s="513" t="s">
        <v>145</v>
      </c>
    </row>
    <row r="162" spans="3:33">
      <c r="C162">
        <v>12</v>
      </c>
      <c r="D162" s="513" t="s">
        <v>226</v>
      </c>
      <c r="E162" s="513" t="s">
        <v>215</v>
      </c>
      <c r="F162" s="513" t="s">
        <v>262</v>
      </c>
      <c r="G162" s="513" t="s">
        <v>253</v>
      </c>
      <c r="H162" s="513" t="s">
        <v>237</v>
      </c>
      <c r="I162" s="513" t="s">
        <v>212</v>
      </c>
      <c r="J162" s="513" t="s">
        <v>220</v>
      </c>
      <c r="K162" s="513" t="s">
        <v>226</v>
      </c>
      <c r="L162" s="513" t="s">
        <v>208</v>
      </c>
      <c r="M162" s="513" t="s">
        <v>238</v>
      </c>
      <c r="N162" s="513" t="s">
        <v>220</v>
      </c>
      <c r="O162" s="513" t="s">
        <v>260</v>
      </c>
      <c r="P162" s="513" t="s">
        <v>263</v>
      </c>
      <c r="Q162" s="513" t="s">
        <v>222</v>
      </c>
      <c r="R162" s="513" t="s">
        <v>233</v>
      </c>
      <c r="S162" s="513" t="s">
        <v>257</v>
      </c>
      <c r="T162" s="513" t="s">
        <v>264</v>
      </c>
      <c r="U162" s="513" t="s">
        <v>233</v>
      </c>
      <c r="V162" s="513" t="s">
        <v>240</v>
      </c>
      <c r="W162" s="513" t="s">
        <v>240</v>
      </c>
      <c r="X162" s="513" t="s">
        <v>238</v>
      </c>
      <c r="Y162" s="513" t="s">
        <v>236</v>
      </c>
      <c r="Z162" s="513" t="s">
        <v>255</v>
      </c>
      <c r="AA162" s="513" t="s">
        <v>202</v>
      </c>
      <c r="AB162" s="513" t="s">
        <v>214</v>
      </c>
      <c r="AC162" s="513" t="s">
        <v>201</v>
      </c>
      <c r="AD162" s="513" t="s">
        <v>242</v>
      </c>
      <c r="AE162" s="513" t="s">
        <v>145</v>
      </c>
      <c r="AF162" s="513" t="s">
        <v>145</v>
      </c>
      <c r="AG162" s="513" t="s">
        <v>145</v>
      </c>
    </row>
    <row r="163" spans="3:33">
      <c r="C163">
        <v>13</v>
      </c>
      <c r="D163" s="513" t="s">
        <v>259</v>
      </c>
      <c r="E163" s="513" t="s">
        <v>242</v>
      </c>
      <c r="F163" s="513" t="s">
        <v>232</v>
      </c>
      <c r="G163" s="513" t="s">
        <v>265</v>
      </c>
      <c r="H163" s="513" t="s">
        <v>217</v>
      </c>
      <c r="I163" s="513" t="s">
        <v>251</v>
      </c>
      <c r="J163" s="513" t="s">
        <v>226</v>
      </c>
      <c r="K163" s="513" t="s">
        <v>238</v>
      </c>
      <c r="L163" s="513" t="s">
        <v>219</v>
      </c>
      <c r="M163" s="513" t="s">
        <v>220</v>
      </c>
      <c r="N163" s="513" t="s">
        <v>240</v>
      </c>
      <c r="O163" s="513" t="s">
        <v>208</v>
      </c>
      <c r="P163" s="513" t="s">
        <v>250</v>
      </c>
      <c r="Q163" s="513" t="s">
        <v>203</v>
      </c>
      <c r="R163" s="513" t="s">
        <v>205</v>
      </c>
      <c r="S163" s="513" t="s">
        <v>264</v>
      </c>
      <c r="T163" s="513" t="s">
        <v>226</v>
      </c>
      <c r="U163" s="513" t="s">
        <v>260</v>
      </c>
      <c r="V163" s="513" t="s">
        <v>206</v>
      </c>
      <c r="W163" s="513" t="s">
        <v>254</v>
      </c>
      <c r="X163" s="513" t="s">
        <v>203</v>
      </c>
      <c r="Y163" s="513" t="s">
        <v>258</v>
      </c>
      <c r="Z163" s="513" t="s">
        <v>251</v>
      </c>
      <c r="AA163" s="513" t="s">
        <v>254</v>
      </c>
      <c r="AB163" s="513" t="s">
        <v>254</v>
      </c>
      <c r="AC163" s="513" t="s">
        <v>254</v>
      </c>
      <c r="AD163" s="513" t="s">
        <v>241</v>
      </c>
      <c r="AE163" s="513" t="s">
        <v>145</v>
      </c>
      <c r="AF163" s="513" t="s">
        <v>145</v>
      </c>
      <c r="AG163" s="513" t="s">
        <v>145</v>
      </c>
    </row>
    <row r="164" spans="3:33">
      <c r="C164">
        <v>14</v>
      </c>
      <c r="D164" s="513" t="s">
        <v>262</v>
      </c>
      <c r="E164" s="513" t="s">
        <v>207</v>
      </c>
      <c r="F164" s="513" t="s">
        <v>205</v>
      </c>
      <c r="G164" s="513" t="s">
        <v>237</v>
      </c>
      <c r="H164" s="513" t="s">
        <v>265</v>
      </c>
      <c r="I164" s="513" t="s">
        <v>247</v>
      </c>
      <c r="J164" s="513" t="s">
        <v>204</v>
      </c>
      <c r="K164" s="513" t="s">
        <v>254</v>
      </c>
      <c r="L164" s="513" t="s">
        <v>203</v>
      </c>
      <c r="M164" s="513" t="s">
        <v>204</v>
      </c>
      <c r="N164" s="513" t="s">
        <v>260</v>
      </c>
      <c r="O164" s="513" t="s">
        <v>205</v>
      </c>
      <c r="P164" s="513" t="s">
        <v>220</v>
      </c>
      <c r="Q164" s="513" t="s">
        <v>231</v>
      </c>
      <c r="R164" s="513" t="s">
        <v>208</v>
      </c>
      <c r="S164" s="513" t="s">
        <v>199</v>
      </c>
      <c r="T164" s="513" t="s">
        <v>238</v>
      </c>
      <c r="U164" s="513" t="s">
        <v>235</v>
      </c>
      <c r="V164" s="513" t="s">
        <v>249</v>
      </c>
      <c r="W164" s="513" t="s">
        <v>219</v>
      </c>
      <c r="X164" s="513" t="s">
        <v>208</v>
      </c>
      <c r="Y164" s="513" t="s">
        <v>239</v>
      </c>
      <c r="Z164" s="513" t="s">
        <v>266</v>
      </c>
      <c r="AA164" s="513" t="s">
        <v>266</v>
      </c>
      <c r="AB164" s="513" t="s">
        <v>267</v>
      </c>
      <c r="AC164" s="513" t="s">
        <v>219</v>
      </c>
      <c r="AD164" s="513" t="s">
        <v>238</v>
      </c>
      <c r="AE164" s="513" t="s">
        <v>145</v>
      </c>
      <c r="AF164" s="513" t="s">
        <v>145</v>
      </c>
      <c r="AG164" s="513" t="s">
        <v>145</v>
      </c>
    </row>
    <row r="165" spans="3:33">
      <c r="C165">
        <v>15</v>
      </c>
      <c r="D165" s="513" t="s">
        <v>232</v>
      </c>
      <c r="E165" s="513" t="s">
        <v>209</v>
      </c>
      <c r="F165" s="513" t="s">
        <v>268</v>
      </c>
      <c r="G165" s="513" t="s">
        <v>209</v>
      </c>
      <c r="H165" s="513" t="s">
        <v>269</v>
      </c>
      <c r="I165" s="513" t="s">
        <v>270</v>
      </c>
      <c r="J165" s="513" t="s">
        <v>254</v>
      </c>
      <c r="K165" s="513" t="s">
        <v>240</v>
      </c>
      <c r="L165" s="513" t="s">
        <v>266</v>
      </c>
      <c r="M165" s="513" t="s">
        <v>264</v>
      </c>
      <c r="N165" s="513" t="s">
        <v>264</v>
      </c>
      <c r="O165" s="513" t="s">
        <v>218</v>
      </c>
      <c r="P165" s="513" t="s">
        <v>257</v>
      </c>
      <c r="Q165" s="513" t="s">
        <v>257</v>
      </c>
      <c r="R165" s="513" t="s">
        <v>202</v>
      </c>
      <c r="S165" s="513" t="s">
        <v>226</v>
      </c>
      <c r="T165" s="513" t="s">
        <v>257</v>
      </c>
      <c r="U165" s="513" t="s">
        <v>271</v>
      </c>
      <c r="V165" s="513" t="s">
        <v>226</v>
      </c>
      <c r="W165" s="513" t="s">
        <v>249</v>
      </c>
      <c r="X165" s="513" t="s">
        <v>205</v>
      </c>
      <c r="Y165" s="513" t="s">
        <v>238</v>
      </c>
      <c r="Z165" s="513" t="s">
        <v>272</v>
      </c>
      <c r="AA165" s="513" t="s">
        <v>273</v>
      </c>
      <c r="AB165" s="513" t="s">
        <v>219</v>
      </c>
      <c r="AC165" s="513" t="s">
        <v>267</v>
      </c>
      <c r="AD165" s="513" t="s">
        <v>213</v>
      </c>
      <c r="AE165" s="513" t="s">
        <v>145</v>
      </c>
      <c r="AF165" s="513" t="s">
        <v>145</v>
      </c>
      <c r="AG165" s="513" t="s">
        <v>145</v>
      </c>
    </row>
    <row r="166" spans="3:33">
      <c r="C166">
        <v>16</v>
      </c>
      <c r="D166" s="513" t="s">
        <v>205</v>
      </c>
      <c r="E166" s="513" t="s">
        <v>274</v>
      </c>
      <c r="F166" s="513" t="s">
        <v>275</v>
      </c>
      <c r="G166" s="513" t="s">
        <v>269</v>
      </c>
      <c r="H166" s="513" t="s">
        <v>209</v>
      </c>
      <c r="I166" s="513" t="s">
        <v>261</v>
      </c>
      <c r="J166" s="513" t="s">
        <v>264</v>
      </c>
      <c r="K166" s="513" t="s">
        <v>218</v>
      </c>
      <c r="L166" s="513" t="s">
        <v>205</v>
      </c>
      <c r="M166" s="513" t="s">
        <v>240</v>
      </c>
      <c r="N166" s="513" t="s">
        <v>206</v>
      </c>
      <c r="O166" s="513" t="s">
        <v>203</v>
      </c>
      <c r="P166" s="513" t="s">
        <v>231</v>
      </c>
      <c r="Q166" s="513" t="s">
        <v>205</v>
      </c>
      <c r="R166" s="513" t="s">
        <v>220</v>
      </c>
      <c r="S166" s="513" t="s">
        <v>263</v>
      </c>
      <c r="T166" s="513" t="s">
        <v>241</v>
      </c>
      <c r="U166" s="513" t="s">
        <v>269</v>
      </c>
      <c r="V166" s="513" t="s">
        <v>219</v>
      </c>
      <c r="W166" s="513" t="s">
        <v>226</v>
      </c>
      <c r="X166" s="513" t="s">
        <v>233</v>
      </c>
      <c r="Y166" s="513" t="s">
        <v>256</v>
      </c>
      <c r="Z166" s="513" t="s">
        <v>197</v>
      </c>
      <c r="AA166" s="513" t="s">
        <v>256</v>
      </c>
      <c r="AB166" s="513" t="s">
        <v>235</v>
      </c>
      <c r="AC166" s="513" t="s">
        <v>235</v>
      </c>
      <c r="AD166" s="513" t="s">
        <v>212</v>
      </c>
      <c r="AE166" s="513" t="s">
        <v>145</v>
      </c>
      <c r="AF166" s="513" t="s">
        <v>145</v>
      </c>
      <c r="AG166" s="513" t="s">
        <v>145</v>
      </c>
    </row>
    <row r="167" spans="3:33">
      <c r="C167">
        <v>17</v>
      </c>
      <c r="D167" s="513" t="s">
        <v>199</v>
      </c>
      <c r="E167" s="513" t="s">
        <v>244</v>
      </c>
      <c r="F167" s="513" t="s">
        <v>233</v>
      </c>
      <c r="G167" s="513" t="s">
        <v>210</v>
      </c>
      <c r="H167" s="513" t="s">
        <v>239</v>
      </c>
      <c r="I167" s="513" t="s">
        <v>276</v>
      </c>
      <c r="J167" s="513" t="s">
        <v>218</v>
      </c>
      <c r="K167" s="513" t="s">
        <v>264</v>
      </c>
      <c r="L167" s="513" t="s">
        <v>277</v>
      </c>
      <c r="M167" s="513" t="s">
        <v>260</v>
      </c>
      <c r="N167" s="513" t="s">
        <v>254</v>
      </c>
      <c r="O167" s="513" t="s">
        <v>219</v>
      </c>
      <c r="P167" s="513" t="s">
        <v>204</v>
      </c>
      <c r="Q167" s="513" t="s">
        <v>250</v>
      </c>
      <c r="R167" s="513" t="s">
        <v>254</v>
      </c>
      <c r="S167" s="513" t="s">
        <v>238</v>
      </c>
      <c r="T167" s="513" t="s">
        <v>210</v>
      </c>
      <c r="U167" s="513" t="s">
        <v>210</v>
      </c>
      <c r="V167" s="513" t="s">
        <v>264</v>
      </c>
      <c r="W167" s="513" t="s">
        <v>238</v>
      </c>
      <c r="X167" s="513" t="s">
        <v>201</v>
      </c>
      <c r="Y167" s="513" t="s">
        <v>272</v>
      </c>
      <c r="Z167" s="513" t="s">
        <v>278</v>
      </c>
      <c r="AA167" s="513" t="s">
        <v>197</v>
      </c>
      <c r="AB167" s="513" t="s">
        <v>245</v>
      </c>
      <c r="AC167" s="513" t="s">
        <v>221</v>
      </c>
      <c r="AD167" s="513" t="s">
        <v>232</v>
      </c>
      <c r="AE167" s="513" t="s">
        <v>145</v>
      </c>
      <c r="AF167" s="513" t="s">
        <v>145</v>
      </c>
      <c r="AG167" s="513" t="s">
        <v>145</v>
      </c>
    </row>
    <row r="168" spans="3:33">
      <c r="C168">
        <v>18</v>
      </c>
      <c r="D168" s="513" t="s">
        <v>233</v>
      </c>
      <c r="E168" s="513" t="s">
        <v>224</v>
      </c>
      <c r="F168" s="513" t="s">
        <v>235</v>
      </c>
      <c r="G168" s="513" t="s">
        <v>239</v>
      </c>
      <c r="H168" s="513" t="s">
        <v>210</v>
      </c>
      <c r="I168" s="513" t="s">
        <v>265</v>
      </c>
      <c r="J168" s="513" t="s">
        <v>217</v>
      </c>
      <c r="K168" s="513" t="s">
        <v>260</v>
      </c>
      <c r="L168" s="513" t="s">
        <v>218</v>
      </c>
      <c r="M168" s="513" t="s">
        <v>254</v>
      </c>
      <c r="N168" s="513" t="s">
        <v>238</v>
      </c>
      <c r="O168" s="513" t="s">
        <v>266</v>
      </c>
      <c r="P168" s="513" t="s">
        <v>279</v>
      </c>
      <c r="Q168" s="513" t="s">
        <v>279</v>
      </c>
      <c r="R168" s="513" t="s">
        <v>229</v>
      </c>
      <c r="S168" s="513" t="s">
        <v>241</v>
      </c>
      <c r="T168" s="513" t="s">
        <v>242</v>
      </c>
      <c r="U168" s="513" t="s">
        <v>221</v>
      </c>
      <c r="V168" s="513" t="s">
        <v>238</v>
      </c>
      <c r="W168" s="513" t="s">
        <v>264</v>
      </c>
      <c r="X168" s="513" t="s">
        <v>220</v>
      </c>
      <c r="Y168" s="513" t="s">
        <v>265</v>
      </c>
      <c r="Z168" s="513" t="s">
        <v>261</v>
      </c>
      <c r="AA168" s="513" t="s">
        <v>231</v>
      </c>
      <c r="AB168" s="513" t="s">
        <v>226</v>
      </c>
      <c r="AC168" s="513" t="s">
        <v>238</v>
      </c>
      <c r="AD168" s="513" t="s">
        <v>206</v>
      </c>
      <c r="AE168" s="513" t="s">
        <v>145</v>
      </c>
      <c r="AF168" s="513" t="s">
        <v>145</v>
      </c>
      <c r="AG168" s="513" t="s">
        <v>145</v>
      </c>
    </row>
    <row r="169" spans="3:33">
      <c r="C169">
        <v>19</v>
      </c>
      <c r="D169" s="513" t="s">
        <v>268</v>
      </c>
      <c r="E169" s="513" t="s">
        <v>280</v>
      </c>
      <c r="F169" s="513" t="s">
        <v>264</v>
      </c>
      <c r="G169" s="513" t="s">
        <v>281</v>
      </c>
      <c r="H169" s="513" t="s">
        <v>276</v>
      </c>
      <c r="I169" s="513" t="s">
        <v>269</v>
      </c>
      <c r="J169" s="513" t="s">
        <v>250</v>
      </c>
      <c r="K169" s="513" t="s">
        <v>222</v>
      </c>
      <c r="L169" s="513" t="s">
        <v>233</v>
      </c>
      <c r="M169" s="513" t="s">
        <v>218</v>
      </c>
      <c r="N169" s="513" t="s">
        <v>218</v>
      </c>
      <c r="O169" s="513" t="s">
        <v>254</v>
      </c>
      <c r="P169" s="513" t="s">
        <v>280</v>
      </c>
      <c r="Q169" s="513" t="s">
        <v>217</v>
      </c>
      <c r="R169" s="513" t="s">
        <v>198</v>
      </c>
      <c r="S169" s="513" t="s">
        <v>212</v>
      </c>
      <c r="T169" s="513" t="s">
        <v>263</v>
      </c>
      <c r="U169" s="513" t="s">
        <v>245</v>
      </c>
      <c r="V169" s="513" t="s">
        <v>235</v>
      </c>
      <c r="W169" s="513" t="s">
        <v>235</v>
      </c>
      <c r="X169" s="513" t="s">
        <v>282</v>
      </c>
      <c r="Y169" s="513" t="s">
        <v>266</v>
      </c>
      <c r="Z169" s="513" t="s">
        <v>213</v>
      </c>
      <c r="AA169" s="513" t="s">
        <v>220</v>
      </c>
      <c r="AB169" s="513" t="s">
        <v>238</v>
      </c>
      <c r="AC169" s="513" t="s">
        <v>245</v>
      </c>
      <c r="AD169" s="513" t="s">
        <v>247</v>
      </c>
      <c r="AE169" s="513" t="s">
        <v>145</v>
      </c>
      <c r="AF169" s="513" t="s">
        <v>145</v>
      </c>
      <c r="AG169" s="513" t="s">
        <v>145</v>
      </c>
    </row>
    <row r="170" spans="3:33">
      <c r="C170">
        <v>20</v>
      </c>
      <c r="D170" s="513" t="s">
        <v>275</v>
      </c>
      <c r="E170" s="513" t="s">
        <v>269</v>
      </c>
      <c r="F170" s="513" t="s">
        <v>283</v>
      </c>
      <c r="G170" s="513" t="s">
        <v>284</v>
      </c>
      <c r="H170" s="513" t="s">
        <v>284</v>
      </c>
      <c r="I170" s="513" t="s">
        <v>285</v>
      </c>
      <c r="J170" s="513" t="s">
        <v>240</v>
      </c>
      <c r="K170" s="513" t="s">
        <v>206</v>
      </c>
      <c r="L170" s="513" t="s">
        <v>226</v>
      </c>
      <c r="M170" s="513" t="s">
        <v>206</v>
      </c>
      <c r="N170" s="513" t="s">
        <v>222</v>
      </c>
      <c r="O170" s="513" t="s">
        <v>220</v>
      </c>
      <c r="P170" s="513" t="s">
        <v>207</v>
      </c>
      <c r="Q170" s="513" t="s">
        <v>207</v>
      </c>
      <c r="R170" s="513" t="s">
        <v>286</v>
      </c>
      <c r="S170" s="513" t="s">
        <v>251</v>
      </c>
      <c r="T170" s="513" t="s">
        <v>251</v>
      </c>
      <c r="U170" s="513" t="s">
        <v>225</v>
      </c>
      <c r="V170" s="513" t="s">
        <v>260</v>
      </c>
      <c r="W170" s="513" t="s">
        <v>260</v>
      </c>
      <c r="X170" s="513" t="s">
        <v>256</v>
      </c>
      <c r="Y170" s="513" t="s">
        <v>246</v>
      </c>
      <c r="Z170" s="513" t="s">
        <v>273</v>
      </c>
      <c r="AA170" s="513" t="s">
        <v>267</v>
      </c>
      <c r="AB170" s="513" t="s">
        <v>249</v>
      </c>
      <c r="AC170" s="513" t="s">
        <v>226</v>
      </c>
      <c r="AD170" s="513" t="s">
        <v>287</v>
      </c>
      <c r="AE170" s="513" t="s">
        <v>145</v>
      </c>
      <c r="AF170" s="513" t="s">
        <v>145</v>
      </c>
      <c r="AG170" s="513" t="s">
        <v>145</v>
      </c>
    </row>
    <row r="171" spans="3:33">
      <c r="C171">
        <v>21</v>
      </c>
      <c r="D171" s="513" t="s">
        <v>238</v>
      </c>
      <c r="E171" s="513" t="s">
        <v>265</v>
      </c>
      <c r="F171" s="513" t="s">
        <v>206</v>
      </c>
      <c r="G171" s="513" t="s">
        <v>246</v>
      </c>
      <c r="H171" s="513" t="s">
        <v>281</v>
      </c>
      <c r="I171" s="513" t="s">
        <v>233</v>
      </c>
      <c r="J171" s="513" t="s">
        <v>260</v>
      </c>
      <c r="K171" s="513" t="s">
        <v>249</v>
      </c>
      <c r="L171" s="513" t="s">
        <v>268</v>
      </c>
      <c r="M171" s="513" t="s">
        <v>217</v>
      </c>
      <c r="N171" s="513" t="s">
        <v>235</v>
      </c>
      <c r="O171" s="513" t="s">
        <v>221</v>
      </c>
      <c r="P171" s="513" t="s">
        <v>288</v>
      </c>
      <c r="Q171" s="513" t="s">
        <v>263</v>
      </c>
      <c r="R171" s="513" t="s">
        <v>264</v>
      </c>
      <c r="S171" s="513" t="s">
        <v>228</v>
      </c>
      <c r="T171" s="513" t="s">
        <v>212</v>
      </c>
      <c r="U171" s="513" t="s">
        <v>273</v>
      </c>
      <c r="V171" s="513" t="s">
        <v>221</v>
      </c>
      <c r="W171" s="513" t="s">
        <v>241</v>
      </c>
      <c r="X171" s="513" t="s">
        <v>199</v>
      </c>
      <c r="Y171" s="513" t="s">
        <v>278</v>
      </c>
      <c r="Z171" s="513" t="s">
        <v>239</v>
      </c>
      <c r="AA171" s="513" t="s">
        <v>238</v>
      </c>
      <c r="AB171" s="513" t="s">
        <v>221</v>
      </c>
      <c r="AC171" s="513" t="s">
        <v>225</v>
      </c>
      <c r="AD171" s="513" t="s">
        <v>199</v>
      </c>
      <c r="AE171" s="513" t="s">
        <v>145</v>
      </c>
      <c r="AF171" s="513" t="s">
        <v>145</v>
      </c>
      <c r="AG171" s="513" t="s">
        <v>145</v>
      </c>
    </row>
    <row r="172" spans="3:33">
      <c r="C172">
        <v>22</v>
      </c>
      <c r="D172" s="513" t="s">
        <v>235</v>
      </c>
      <c r="E172" s="513" t="s">
        <v>213</v>
      </c>
      <c r="F172" s="513" t="s">
        <v>245</v>
      </c>
      <c r="G172" s="513" t="s">
        <v>276</v>
      </c>
      <c r="H172" s="513" t="s">
        <v>258</v>
      </c>
      <c r="I172" s="513" t="s">
        <v>244</v>
      </c>
      <c r="J172" s="513" t="s">
        <v>207</v>
      </c>
      <c r="K172" s="513" t="s">
        <v>235</v>
      </c>
      <c r="L172" s="513" t="s">
        <v>220</v>
      </c>
      <c r="M172" s="513" t="s">
        <v>250</v>
      </c>
      <c r="N172" s="513" t="s">
        <v>249</v>
      </c>
      <c r="O172" s="513" t="s">
        <v>277</v>
      </c>
      <c r="P172" s="513" t="s">
        <v>203</v>
      </c>
      <c r="Q172" s="513" t="s">
        <v>280</v>
      </c>
      <c r="R172" s="513" t="s">
        <v>214</v>
      </c>
      <c r="S172" s="513" t="s">
        <v>242</v>
      </c>
      <c r="T172" s="513" t="s">
        <v>215</v>
      </c>
      <c r="U172" s="513" t="s">
        <v>250</v>
      </c>
      <c r="V172" s="513" t="s">
        <v>287</v>
      </c>
      <c r="W172" s="513" t="s">
        <v>221</v>
      </c>
      <c r="X172" s="513" t="s">
        <v>232</v>
      </c>
      <c r="Y172" s="513" t="s">
        <v>197</v>
      </c>
      <c r="Z172" s="513" t="s">
        <v>229</v>
      </c>
      <c r="AA172" s="513" t="s">
        <v>278</v>
      </c>
      <c r="AB172" s="513" t="s">
        <v>225</v>
      </c>
      <c r="AC172" s="513" t="s">
        <v>216</v>
      </c>
      <c r="AD172" s="513" t="s">
        <v>289</v>
      </c>
      <c r="AE172" s="513" t="s">
        <v>145</v>
      </c>
      <c r="AF172" s="513" t="s">
        <v>145</v>
      </c>
      <c r="AG172" s="513" t="s">
        <v>145</v>
      </c>
    </row>
    <row r="173" spans="3:33">
      <c r="C173">
        <v>23</v>
      </c>
      <c r="D173" s="513" t="s">
        <v>264</v>
      </c>
      <c r="E173" s="513" t="s">
        <v>285</v>
      </c>
      <c r="F173" s="513" t="s">
        <v>249</v>
      </c>
      <c r="G173" s="513" t="s">
        <v>242</v>
      </c>
      <c r="H173" s="513" t="s">
        <v>246</v>
      </c>
      <c r="I173" s="513" t="s">
        <v>227</v>
      </c>
      <c r="J173" s="513" t="s">
        <v>206</v>
      </c>
      <c r="K173" s="513" t="s">
        <v>227</v>
      </c>
      <c r="L173" s="513" t="s">
        <v>254</v>
      </c>
      <c r="M173" s="513" t="s">
        <v>207</v>
      </c>
      <c r="N173" s="513" t="s">
        <v>227</v>
      </c>
      <c r="O173" s="513" t="s">
        <v>226</v>
      </c>
      <c r="P173" s="513" t="s">
        <v>205</v>
      </c>
      <c r="Q173" s="513" t="s">
        <v>264</v>
      </c>
      <c r="R173" s="513" t="s">
        <v>272</v>
      </c>
      <c r="S173" s="513" t="s">
        <v>252</v>
      </c>
      <c r="T173" s="513" t="s">
        <v>252</v>
      </c>
      <c r="U173" s="513" t="s">
        <v>266</v>
      </c>
      <c r="V173" s="513" t="s">
        <v>241</v>
      </c>
      <c r="W173" s="513" t="s">
        <v>287</v>
      </c>
      <c r="X173" s="513" t="s">
        <v>228</v>
      </c>
      <c r="Y173" s="513" t="s">
        <v>227</v>
      </c>
      <c r="Z173" s="513" t="s">
        <v>281</v>
      </c>
      <c r="AA173" s="513" t="s">
        <v>290</v>
      </c>
      <c r="AB173" s="513" t="s">
        <v>216</v>
      </c>
      <c r="AC173" s="513" t="s">
        <v>249</v>
      </c>
      <c r="AD173" s="513" t="s">
        <v>279</v>
      </c>
      <c r="AE173" s="513" t="s">
        <v>145</v>
      </c>
      <c r="AF173" s="513" t="s">
        <v>145</v>
      </c>
      <c r="AG173" s="513" t="s">
        <v>145</v>
      </c>
    </row>
    <row r="174" spans="3:33">
      <c r="C174">
        <v>24</v>
      </c>
      <c r="D174" s="513" t="s">
        <v>283</v>
      </c>
      <c r="E174" s="513" t="s">
        <v>247</v>
      </c>
      <c r="F174" s="513" t="s">
        <v>225</v>
      </c>
      <c r="G174" s="513" t="s">
        <v>258</v>
      </c>
      <c r="H174" s="513" t="s">
        <v>248</v>
      </c>
      <c r="I174" s="513" t="s">
        <v>252</v>
      </c>
      <c r="J174" s="513" t="s">
        <v>263</v>
      </c>
      <c r="K174" s="513" t="s">
        <v>210</v>
      </c>
      <c r="L174" s="513" t="s">
        <v>264</v>
      </c>
      <c r="M174" s="513" t="s">
        <v>210</v>
      </c>
      <c r="N174" s="513" t="s">
        <v>210</v>
      </c>
      <c r="O174" s="513" t="s">
        <v>264</v>
      </c>
      <c r="P174" s="513" t="s">
        <v>227</v>
      </c>
      <c r="Q174" s="513" t="s">
        <v>210</v>
      </c>
      <c r="R174" s="513" t="s">
        <v>231</v>
      </c>
      <c r="S174" s="513" t="s">
        <v>210</v>
      </c>
      <c r="T174" s="513" t="s">
        <v>228</v>
      </c>
      <c r="U174" s="513" t="s">
        <v>216</v>
      </c>
      <c r="V174" s="513" t="s">
        <v>225</v>
      </c>
      <c r="W174" s="513" t="s">
        <v>225</v>
      </c>
      <c r="X174" s="513" t="s">
        <v>291</v>
      </c>
      <c r="Y174" s="513" t="s">
        <v>237</v>
      </c>
      <c r="Z174" s="513" t="s">
        <v>267</v>
      </c>
      <c r="AA174" s="513" t="s">
        <v>226</v>
      </c>
      <c r="AB174" s="513" t="s">
        <v>264</v>
      </c>
      <c r="AC174" s="513" t="s">
        <v>287</v>
      </c>
      <c r="AD174" s="513" t="s">
        <v>240</v>
      </c>
      <c r="AE174" s="513" t="s">
        <v>145</v>
      </c>
      <c r="AF174" s="513" t="s">
        <v>145</v>
      </c>
      <c r="AG174" s="513" t="s">
        <v>145</v>
      </c>
    </row>
    <row r="175" spans="3:33">
      <c r="C175">
        <v>25</v>
      </c>
      <c r="D175" s="513" t="s">
        <v>212</v>
      </c>
      <c r="E175" s="513" t="s">
        <v>250</v>
      </c>
      <c r="F175" s="513" t="s">
        <v>292</v>
      </c>
      <c r="G175" s="513" t="s">
        <v>280</v>
      </c>
      <c r="H175" s="513" t="s">
        <v>242</v>
      </c>
      <c r="I175" s="513" t="s">
        <v>263</v>
      </c>
      <c r="J175" s="513" t="s">
        <v>227</v>
      </c>
      <c r="K175" s="513" t="s">
        <v>207</v>
      </c>
      <c r="L175" s="513" t="s">
        <v>273</v>
      </c>
      <c r="M175" s="513" t="s">
        <v>235</v>
      </c>
      <c r="N175" s="513" t="s">
        <v>287</v>
      </c>
      <c r="O175" s="513" t="s">
        <v>268</v>
      </c>
      <c r="P175" s="513" t="s">
        <v>293</v>
      </c>
      <c r="Q175" s="513" t="s">
        <v>221</v>
      </c>
      <c r="R175" s="513" t="s">
        <v>294</v>
      </c>
      <c r="S175" s="513" t="s">
        <v>280</v>
      </c>
      <c r="T175" s="513" t="s">
        <v>295</v>
      </c>
      <c r="U175" s="513" t="s">
        <v>242</v>
      </c>
      <c r="V175" s="513" t="s">
        <v>217</v>
      </c>
      <c r="W175" s="513" t="s">
        <v>232</v>
      </c>
      <c r="X175" s="513" t="s">
        <v>248</v>
      </c>
      <c r="Y175" s="513" t="s">
        <v>281</v>
      </c>
      <c r="Z175" s="513" t="s">
        <v>290</v>
      </c>
      <c r="AA175" s="513" t="s">
        <v>241</v>
      </c>
      <c r="AB175" s="513" t="s">
        <v>287</v>
      </c>
      <c r="AC175" s="513" t="s">
        <v>264</v>
      </c>
      <c r="AD175" s="513" t="s">
        <v>257</v>
      </c>
      <c r="AE175" s="513" t="s">
        <v>145</v>
      </c>
      <c r="AF175" s="513" t="s">
        <v>145</v>
      </c>
      <c r="AG175" s="513" t="s">
        <v>145</v>
      </c>
    </row>
    <row r="176" spans="3:33">
      <c r="C176">
        <v>26</v>
      </c>
      <c r="D176" s="513" t="s">
        <v>206</v>
      </c>
      <c r="E176" s="513" t="s">
        <v>281</v>
      </c>
      <c r="F176" s="513" t="s">
        <v>271</v>
      </c>
      <c r="G176" s="513" t="s">
        <v>222</v>
      </c>
      <c r="H176" s="513" t="s">
        <v>280</v>
      </c>
      <c r="I176" s="513" t="s">
        <v>214</v>
      </c>
      <c r="J176" s="513" t="s">
        <v>210</v>
      </c>
      <c r="K176" s="513" t="s">
        <v>287</v>
      </c>
      <c r="L176" s="513" t="s">
        <v>243</v>
      </c>
      <c r="M176" s="513" t="s">
        <v>249</v>
      </c>
      <c r="N176" s="513" t="s">
        <v>245</v>
      </c>
      <c r="O176" s="513" t="s">
        <v>230</v>
      </c>
      <c r="P176" s="513" t="s">
        <v>264</v>
      </c>
      <c r="Q176" s="513" t="s">
        <v>227</v>
      </c>
      <c r="R176" s="513" t="s">
        <v>221</v>
      </c>
      <c r="S176" s="513" t="s">
        <v>215</v>
      </c>
      <c r="T176" s="513" t="s">
        <v>233</v>
      </c>
      <c r="U176" s="513" t="s">
        <v>254</v>
      </c>
      <c r="V176" s="513" t="s">
        <v>232</v>
      </c>
      <c r="W176" s="513" t="s">
        <v>217</v>
      </c>
      <c r="X176" s="513" t="s">
        <v>245</v>
      </c>
      <c r="Y176" s="513" t="s">
        <v>261</v>
      </c>
      <c r="Z176" s="513" t="s">
        <v>283</v>
      </c>
      <c r="AA176" s="513" t="s">
        <v>296</v>
      </c>
      <c r="AB176" s="513" t="s">
        <v>294</v>
      </c>
      <c r="AC176" s="513" t="s">
        <v>294</v>
      </c>
      <c r="AD176" s="513" t="s">
        <v>266</v>
      </c>
      <c r="AE176" s="513" t="s">
        <v>145</v>
      </c>
      <c r="AF176" s="513" t="s">
        <v>145</v>
      </c>
      <c r="AG176" s="513" t="s">
        <v>145</v>
      </c>
    </row>
    <row r="177" spans="3:33">
      <c r="C177">
        <v>27</v>
      </c>
      <c r="D177" s="513" t="s">
        <v>245</v>
      </c>
      <c r="E177" s="513" t="s">
        <v>253</v>
      </c>
      <c r="F177" s="513" t="s">
        <v>254</v>
      </c>
      <c r="G177" s="513" t="s">
        <v>278</v>
      </c>
      <c r="H177" s="513" t="s">
        <v>222</v>
      </c>
      <c r="I177" s="513" t="s">
        <v>236</v>
      </c>
      <c r="J177" s="513" t="s">
        <v>242</v>
      </c>
      <c r="K177" s="513" t="s">
        <v>250</v>
      </c>
      <c r="L177" s="513" t="s">
        <v>230</v>
      </c>
      <c r="M177" s="513" t="s">
        <v>227</v>
      </c>
      <c r="N177" s="513" t="s">
        <v>207</v>
      </c>
      <c r="O177" s="513" t="s">
        <v>214</v>
      </c>
      <c r="P177" s="513" t="s">
        <v>270</v>
      </c>
      <c r="Q177" s="513" t="s">
        <v>270</v>
      </c>
      <c r="R177" s="513" t="s">
        <v>230</v>
      </c>
      <c r="S177" s="513" t="s">
        <v>295</v>
      </c>
      <c r="T177" s="513" t="s">
        <v>199</v>
      </c>
      <c r="U177" s="513" t="s">
        <v>297</v>
      </c>
      <c r="V177" s="513" t="s">
        <v>250</v>
      </c>
      <c r="W177" s="513" t="s">
        <v>250</v>
      </c>
      <c r="X177" s="513" t="s">
        <v>298</v>
      </c>
      <c r="Y177" s="513" t="s">
        <v>299</v>
      </c>
      <c r="Z177" s="513" t="s">
        <v>250</v>
      </c>
      <c r="AA177" s="513" t="s">
        <v>258</v>
      </c>
      <c r="AB177" s="513" t="s">
        <v>298</v>
      </c>
      <c r="AC177" s="513" t="s">
        <v>298</v>
      </c>
      <c r="AD177" s="513" t="s">
        <v>298</v>
      </c>
      <c r="AE177" s="513" t="s">
        <v>145</v>
      </c>
      <c r="AF177" s="513" t="s">
        <v>145</v>
      </c>
      <c r="AG177" s="513" t="s">
        <v>145</v>
      </c>
    </row>
    <row r="178" spans="3:33">
      <c r="C178">
        <v>28</v>
      </c>
      <c r="D178" s="513" t="s">
        <v>249</v>
      </c>
      <c r="E178" s="513" t="s">
        <v>237</v>
      </c>
      <c r="F178" s="513" t="s">
        <v>220</v>
      </c>
      <c r="G178" s="513" t="s">
        <v>231</v>
      </c>
      <c r="H178" s="513" t="s">
        <v>278</v>
      </c>
      <c r="I178" s="513" t="s">
        <v>256</v>
      </c>
      <c r="J178" s="513" t="s">
        <v>287</v>
      </c>
      <c r="K178" s="513" t="s">
        <v>245</v>
      </c>
      <c r="L178" s="513" t="s">
        <v>221</v>
      </c>
      <c r="M178" s="513" t="s">
        <v>287</v>
      </c>
      <c r="N178" s="513" t="s">
        <v>250</v>
      </c>
      <c r="O178" s="513" t="s">
        <v>215</v>
      </c>
      <c r="P178" s="513" t="s">
        <v>221</v>
      </c>
      <c r="Q178" s="513" t="s">
        <v>282</v>
      </c>
      <c r="R178" s="513" t="s">
        <v>287</v>
      </c>
      <c r="S178" s="513" t="s">
        <v>222</v>
      </c>
      <c r="T178" s="513" t="s">
        <v>245</v>
      </c>
      <c r="U178" s="513" t="s">
        <v>215</v>
      </c>
      <c r="V178" s="513" t="s">
        <v>268</v>
      </c>
      <c r="W178" s="513" t="s">
        <v>245</v>
      </c>
      <c r="X178" s="513" t="s">
        <v>260</v>
      </c>
      <c r="Y178" s="513" t="s">
        <v>224</v>
      </c>
      <c r="Z178" s="513" t="s">
        <v>227</v>
      </c>
      <c r="AA178" s="513" t="s">
        <v>274</v>
      </c>
      <c r="AB178" s="513" t="s">
        <v>293</v>
      </c>
      <c r="AC178" s="513" t="s">
        <v>230</v>
      </c>
      <c r="AD178" s="513" t="s">
        <v>263</v>
      </c>
      <c r="AE178" s="513" t="s">
        <v>145</v>
      </c>
      <c r="AF178" s="513" t="s">
        <v>145</v>
      </c>
      <c r="AG178" s="513" t="s">
        <v>145</v>
      </c>
    </row>
    <row r="179" spans="3:33">
      <c r="C179">
        <v>29</v>
      </c>
      <c r="D179" s="513" t="s">
        <v>231</v>
      </c>
      <c r="E179" s="513" t="s">
        <v>239</v>
      </c>
      <c r="F179" s="513" t="s">
        <v>300</v>
      </c>
      <c r="G179" s="513" t="s">
        <v>207</v>
      </c>
      <c r="H179" s="513" t="s">
        <v>207</v>
      </c>
      <c r="I179" s="513" t="s">
        <v>291</v>
      </c>
      <c r="J179" s="513" t="s">
        <v>249</v>
      </c>
      <c r="K179" s="513" t="s">
        <v>242</v>
      </c>
      <c r="L179" s="513" t="s">
        <v>231</v>
      </c>
      <c r="M179" s="513" t="s">
        <v>263</v>
      </c>
      <c r="N179" s="513" t="s">
        <v>252</v>
      </c>
      <c r="O179" s="513" t="s">
        <v>301</v>
      </c>
      <c r="P179" s="513" t="s">
        <v>199</v>
      </c>
      <c r="Q179" s="513" t="s">
        <v>287</v>
      </c>
      <c r="R179" s="513" t="s">
        <v>241</v>
      </c>
      <c r="S179" s="513" t="s">
        <v>245</v>
      </c>
      <c r="T179" s="513" t="s">
        <v>222</v>
      </c>
      <c r="U179" s="513" t="s">
        <v>206</v>
      </c>
      <c r="V179" s="513" t="s">
        <v>230</v>
      </c>
      <c r="W179" s="513" t="s">
        <v>297</v>
      </c>
      <c r="X179" s="513" t="s">
        <v>285</v>
      </c>
      <c r="Y179" s="513" t="s">
        <v>209</v>
      </c>
      <c r="Z179" s="513" t="s">
        <v>265</v>
      </c>
      <c r="AA179" s="513" t="s">
        <v>272</v>
      </c>
      <c r="AB179" s="513" t="s">
        <v>295</v>
      </c>
      <c r="AC179" s="513" t="s">
        <v>273</v>
      </c>
      <c r="AD179" s="513" t="s">
        <v>231</v>
      </c>
      <c r="AE179" s="513" t="s">
        <v>145</v>
      </c>
      <c r="AF179" s="513" t="s">
        <v>145</v>
      </c>
      <c r="AG179" s="513" t="s">
        <v>145</v>
      </c>
    </row>
    <row r="180" spans="3:33">
      <c r="C180">
        <v>30</v>
      </c>
      <c r="D180" s="513" t="s">
        <v>225</v>
      </c>
      <c r="E180" s="513" t="s">
        <v>251</v>
      </c>
      <c r="F180" s="513" t="s">
        <v>204</v>
      </c>
      <c r="G180" s="513" t="s">
        <v>274</v>
      </c>
      <c r="H180" s="513" t="s">
        <v>231</v>
      </c>
      <c r="I180" s="513" t="s">
        <v>250</v>
      </c>
      <c r="J180" s="513" t="s">
        <v>235</v>
      </c>
      <c r="K180" s="513" t="s">
        <v>215</v>
      </c>
      <c r="L180" s="513" t="s">
        <v>271</v>
      </c>
      <c r="M180" s="513" t="s">
        <v>252</v>
      </c>
      <c r="N180" s="513" t="s">
        <v>217</v>
      </c>
      <c r="O180" s="513" t="s">
        <v>302</v>
      </c>
      <c r="P180" s="513" t="s">
        <v>285</v>
      </c>
      <c r="Q180" s="513" t="s">
        <v>285</v>
      </c>
      <c r="R180" s="513" t="s">
        <v>297</v>
      </c>
      <c r="S180" s="513" t="s">
        <v>233</v>
      </c>
      <c r="T180" s="513" t="s">
        <v>260</v>
      </c>
      <c r="U180" s="513" t="s">
        <v>238</v>
      </c>
      <c r="V180" s="513" t="s">
        <v>245</v>
      </c>
      <c r="W180" s="513" t="s">
        <v>271</v>
      </c>
      <c r="X180" s="513" t="s">
        <v>277</v>
      </c>
      <c r="Y180" s="513" t="s">
        <v>273</v>
      </c>
      <c r="Z180" s="513" t="s">
        <v>246</v>
      </c>
      <c r="AA180" s="513" t="s">
        <v>283</v>
      </c>
      <c r="AB180" s="513" t="s">
        <v>273</v>
      </c>
      <c r="AC180" s="513" t="s">
        <v>293</v>
      </c>
      <c r="AD180" s="513" t="s">
        <v>256</v>
      </c>
      <c r="AE180" s="513" t="s">
        <v>145</v>
      </c>
      <c r="AF180" s="513" t="s">
        <v>145</v>
      </c>
      <c r="AG180" s="513" t="s">
        <v>145</v>
      </c>
    </row>
    <row r="181" spans="3:33">
      <c r="C181">
        <v>31</v>
      </c>
      <c r="D181" s="513" t="s">
        <v>292</v>
      </c>
      <c r="E181" s="513" t="s">
        <v>295</v>
      </c>
      <c r="F181" s="513" t="s">
        <v>238</v>
      </c>
      <c r="G181" s="513" t="s">
        <v>248</v>
      </c>
      <c r="H181" s="513" t="s">
        <v>274</v>
      </c>
      <c r="I181" s="513" t="s">
        <v>209</v>
      </c>
      <c r="J181" s="513" t="s">
        <v>215</v>
      </c>
      <c r="K181" s="513" t="s">
        <v>217</v>
      </c>
      <c r="L181" s="513" t="s">
        <v>287</v>
      </c>
      <c r="M181" s="513" t="s">
        <v>242</v>
      </c>
      <c r="N181" s="513" t="s">
        <v>219</v>
      </c>
      <c r="O181" s="513" t="s">
        <v>273</v>
      </c>
      <c r="P181" s="513" t="s">
        <v>247</v>
      </c>
      <c r="Q181" s="513" t="s">
        <v>202</v>
      </c>
      <c r="R181" s="513" t="s">
        <v>303</v>
      </c>
      <c r="S181" s="513" t="s">
        <v>279</v>
      </c>
      <c r="T181" s="513" t="s">
        <v>279</v>
      </c>
      <c r="U181" s="513" t="s">
        <v>222</v>
      </c>
      <c r="V181" s="513" t="s">
        <v>297</v>
      </c>
      <c r="W181" s="513" t="s">
        <v>268</v>
      </c>
      <c r="X181" s="513" t="s">
        <v>240</v>
      </c>
      <c r="Y181" s="513" t="s">
        <v>283</v>
      </c>
      <c r="Z181" s="513" t="s">
        <v>198</v>
      </c>
      <c r="AA181" s="513" t="s">
        <v>198</v>
      </c>
      <c r="AB181" s="513" t="s">
        <v>263</v>
      </c>
      <c r="AC181" s="513" t="s">
        <v>263</v>
      </c>
      <c r="AD181" s="513" t="s">
        <v>225</v>
      </c>
      <c r="AE181" s="513" t="s">
        <v>145</v>
      </c>
      <c r="AF181" s="513" t="s">
        <v>145</v>
      </c>
      <c r="AG181" s="513" t="s">
        <v>145</v>
      </c>
    </row>
    <row r="182" spans="3:33">
      <c r="C182">
        <v>32</v>
      </c>
      <c r="D182" s="513" t="s">
        <v>271</v>
      </c>
      <c r="E182" s="513" t="s">
        <v>291</v>
      </c>
      <c r="F182" s="513" t="s">
        <v>273</v>
      </c>
      <c r="G182" s="513" t="s">
        <v>295</v>
      </c>
      <c r="H182" s="513" t="s">
        <v>285</v>
      </c>
      <c r="I182" s="513" t="s">
        <v>217</v>
      </c>
      <c r="J182" s="513" t="s">
        <v>241</v>
      </c>
      <c r="K182" s="513" t="s">
        <v>252</v>
      </c>
      <c r="L182" s="513" t="s">
        <v>214</v>
      </c>
      <c r="M182" s="513" t="s">
        <v>245</v>
      </c>
      <c r="N182" s="513" t="s">
        <v>242</v>
      </c>
      <c r="O182" s="513" t="s">
        <v>304</v>
      </c>
      <c r="P182" s="513" t="s">
        <v>282</v>
      </c>
      <c r="Q182" s="513" t="s">
        <v>201</v>
      </c>
      <c r="R182" s="513" t="s">
        <v>207</v>
      </c>
      <c r="S182" s="513" t="s">
        <v>293</v>
      </c>
      <c r="T182" s="513" t="s">
        <v>204</v>
      </c>
      <c r="U182" s="513" t="s">
        <v>219</v>
      </c>
      <c r="V182" s="513" t="s">
        <v>271</v>
      </c>
      <c r="W182" s="513" t="s">
        <v>267</v>
      </c>
      <c r="X182" s="513" t="s">
        <v>209</v>
      </c>
      <c r="Y182" s="513" t="s">
        <v>244</v>
      </c>
      <c r="Z182" s="513" t="s">
        <v>236</v>
      </c>
      <c r="AA182" s="513" t="s">
        <v>234</v>
      </c>
      <c r="AB182" s="513" t="s">
        <v>223</v>
      </c>
      <c r="AC182" s="513" t="s">
        <v>223</v>
      </c>
      <c r="AD182" s="513" t="s">
        <v>216</v>
      </c>
      <c r="AE182" s="513" t="s">
        <v>145</v>
      </c>
      <c r="AF182" s="513" t="s">
        <v>145</v>
      </c>
      <c r="AG182" s="513" t="s">
        <v>145</v>
      </c>
    </row>
    <row r="183" spans="3:33">
      <c r="C183">
        <v>33</v>
      </c>
      <c r="D183" s="513" t="s">
        <v>254</v>
      </c>
      <c r="E183" s="513" t="s">
        <v>258</v>
      </c>
      <c r="F183" s="513" t="s">
        <v>305</v>
      </c>
      <c r="G183" s="513" t="s">
        <v>288</v>
      </c>
      <c r="H183" s="513" t="s">
        <v>295</v>
      </c>
      <c r="I183" s="513" t="s">
        <v>198</v>
      </c>
      <c r="J183" s="513" t="s">
        <v>252</v>
      </c>
      <c r="K183" s="513" t="s">
        <v>263</v>
      </c>
      <c r="L183" s="513" t="s">
        <v>252</v>
      </c>
      <c r="M183" s="513" t="s">
        <v>247</v>
      </c>
      <c r="N183" s="513" t="s">
        <v>263</v>
      </c>
      <c r="O183" s="513" t="s">
        <v>231</v>
      </c>
      <c r="P183" s="513" t="s">
        <v>267</v>
      </c>
      <c r="Q183" s="513" t="s">
        <v>288</v>
      </c>
      <c r="R183" s="513" t="s">
        <v>306</v>
      </c>
      <c r="S183" s="513" t="s">
        <v>291</v>
      </c>
      <c r="T183" s="513" t="s">
        <v>280</v>
      </c>
      <c r="U183" s="513" t="s">
        <v>298</v>
      </c>
      <c r="V183" s="513" t="s">
        <v>267</v>
      </c>
      <c r="W183" s="513" t="s">
        <v>230</v>
      </c>
      <c r="X183" s="513" t="s">
        <v>307</v>
      </c>
      <c r="Y183" s="513" t="s">
        <v>198</v>
      </c>
      <c r="Z183" s="513" t="s">
        <v>224</v>
      </c>
      <c r="AA183" s="513" t="s">
        <v>281</v>
      </c>
      <c r="AB183" s="513" t="s">
        <v>230</v>
      </c>
      <c r="AC183" s="513" t="s">
        <v>232</v>
      </c>
      <c r="AD183" s="513" t="s">
        <v>229</v>
      </c>
      <c r="AE183" s="513" t="s">
        <v>145</v>
      </c>
      <c r="AF183" s="513" t="s">
        <v>145</v>
      </c>
      <c r="AG183" s="513" t="s">
        <v>145</v>
      </c>
    </row>
    <row r="184" spans="3:33">
      <c r="C184">
        <v>34</v>
      </c>
      <c r="D184" s="513" t="s">
        <v>220</v>
      </c>
      <c r="E184" s="513" t="s">
        <v>246</v>
      </c>
      <c r="F184" s="513" t="s">
        <v>308</v>
      </c>
      <c r="G184" s="513" t="s">
        <v>304</v>
      </c>
      <c r="H184" s="513" t="s">
        <v>288</v>
      </c>
      <c r="I184" s="513" t="s">
        <v>296</v>
      </c>
      <c r="J184" s="513" t="s">
        <v>245</v>
      </c>
      <c r="K184" s="513" t="s">
        <v>241</v>
      </c>
      <c r="L184" s="513" t="s">
        <v>210</v>
      </c>
      <c r="M184" s="513" t="s">
        <v>219</v>
      </c>
      <c r="N184" s="513" t="s">
        <v>241</v>
      </c>
      <c r="O184" s="513" t="s">
        <v>227</v>
      </c>
      <c r="P184" s="513" t="s">
        <v>228</v>
      </c>
      <c r="Q184" s="513" t="s">
        <v>267</v>
      </c>
      <c r="R184" s="513" t="s">
        <v>279</v>
      </c>
      <c r="S184" s="513" t="s">
        <v>207</v>
      </c>
      <c r="T184" s="513" t="s">
        <v>254</v>
      </c>
      <c r="U184" s="513" t="s">
        <v>232</v>
      </c>
      <c r="V184" s="513" t="s">
        <v>257</v>
      </c>
      <c r="W184" s="513" t="s">
        <v>273</v>
      </c>
      <c r="X184" s="513" t="s">
        <v>215</v>
      </c>
      <c r="Y184" s="513" t="s">
        <v>290</v>
      </c>
      <c r="Z184" s="513" t="s">
        <v>220</v>
      </c>
      <c r="AA184" s="513" t="s">
        <v>218</v>
      </c>
      <c r="AB184" s="513" t="s">
        <v>260</v>
      </c>
      <c r="AC184" s="513" t="s">
        <v>295</v>
      </c>
      <c r="AD184" s="513" t="s">
        <v>272</v>
      </c>
      <c r="AE184" s="513" t="s">
        <v>145</v>
      </c>
      <c r="AF184" s="513" t="s">
        <v>145</v>
      </c>
      <c r="AG184" s="513" t="s">
        <v>145</v>
      </c>
    </row>
    <row r="185" spans="3:33">
      <c r="C185">
        <v>35</v>
      </c>
      <c r="D185" s="513" t="s">
        <v>300</v>
      </c>
      <c r="E185" s="513" t="s">
        <v>278</v>
      </c>
      <c r="F185" s="513" t="s">
        <v>309</v>
      </c>
      <c r="G185" s="513" t="s">
        <v>285</v>
      </c>
      <c r="H185" s="513" t="s">
        <v>304</v>
      </c>
      <c r="I185" s="513" t="s">
        <v>310</v>
      </c>
      <c r="J185" s="513" t="s">
        <v>257</v>
      </c>
      <c r="K185" s="513" t="s">
        <v>219</v>
      </c>
      <c r="L185" s="513" t="s">
        <v>227</v>
      </c>
      <c r="M185" s="513" t="s">
        <v>241</v>
      </c>
      <c r="N185" s="513" t="s">
        <v>268</v>
      </c>
      <c r="O185" s="513" t="s">
        <v>287</v>
      </c>
      <c r="P185" s="513" t="s">
        <v>210</v>
      </c>
      <c r="Q185" s="513" t="s">
        <v>247</v>
      </c>
      <c r="R185" s="513" t="s">
        <v>238</v>
      </c>
      <c r="S185" s="513" t="s">
        <v>260</v>
      </c>
      <c r="T185" s="513" t="s">
        <v>266</v>
      </c>
      <c r="U185" s="513" t="s">
        <v>311</v>
      </c>
      <c r="V185" s="513" t="s">
        <v>273</v>
      </c>
      <c r="W185" s="513" t="s">
        <v>279</v>
      </c>
      <c r="X185" s="513" t="s">
        <v>241</v>
      </c>
      <c r="Y185" s="513" t="s">
        <v>267</v>
      </c>
      <c r="Z185" s="513" t="s">
        <v>226</v>
      </c>
      <c r="AA185" s="513" t="s">
        <v>312</v>
      </c>
      <c r="AB185" s="513" t="s">
        <v>232</v>
      </c>
      <c r="AC185" s="513" t="s">
        <v>260</v>
      </c>
      <c r="AD185" s="513" t="s">
        <v>235</v>
      </c>
      <c r="AE185" s="513" t="s">
        <v>145</v>
      </c>
      <c r="AF185" s="513" t="s">
        <v>145</v>
      </c>
      <c r="AG185" s="513" t="s">
        <v>145</v>
      </c>
    </row>
    <row r="186" spans="3:33">
      <c r="C186">
        <v>36</v>
      </c>
      <c r="D186" s="513" t="s">
        <v>250</v>
      </c>
      <c r="E186" s="513" t="s">
        <v>284</v>
      </c>
      <c r="F186" s="513" t="s">
        <v>313</v>
      </c>
      <c r="G186" s="513" t="s">
        <v>314</v>
      </c>
      <c r="H186" s="513" t="s">
        <v>291</v>
      </c>
      <c r="I186" s="513" t="s">
        <v>210</v>
      </c>
      <c r="J186" s="513" t="s">
        <v>247</v>
      </c>
      <c r="K186" s="513" t="s">
        <v>221</v>
      </c>
      <c r="L186" s="513" t="s">
        <v>223</v>
      </c>
      <c r="M186" s="513" t="s">
        <v>199</v>
      </c>
      <c r="N186" s="513" t="s">
        <v>212</v>
      </c>
      <c r="O186" s="513" t="s">
        <v>243</v>
      </c>
      <c r="P186" s="513" t="s">
        <v>287</v>
      </c>
      <c r="Q186" s="513" t="s">
        <v>228</v>
      </c>
      <c r="R186" s="513" t="s">
        <v>291</v>
      </c>
      <c r="S186" s="513" t="s">
        <v>254</v>
      </c>
      <c r="T186" s="513" t="s">
        <v>235</v>
      </c>
      <c r="U186" s="513" t="s">
        <v>230</v>
      </c>
      <c r="V186" s="513" t="s">
        <v>279</v>
      </c>
      <c r="W186" s="513" t="s">
        <v>263</v>
      </c>
      <c r="X186" s="513" t="s">
        <v>247</v>
      </c>
      <c r="Y186" s="513" t="s">
        <v>315</v>
      </c>
      <c r="Z186" s="513" t="s">
        <v>312</v>
      </c>
      <c r="AA186" s="513" t="s">
        <v>253</v>
      </c>
      <c r="AB186" s="513" t="s">
        <v>316</v>
      </c>
      <c r="AC186" s="513" t="s">
        <v>317</v>
      </c>
      <c r="AD186" s="513" t="s">
        <v>260</v>
      </c>
      <c r="AE186" s="513" t="s">
        <v>145</v>
      </c>
      <c r="AF186" s="513" t="s">
        <v>145</v>
      </c>
      <c r="AG186" s="513" t="s">
        <v>145</v>
      </c>
    </row>
    <row r="187" spans="3:33">
      <c r="C187">
        <v>37</v>
      </c>
      <c r="D187" s="513" t="s">
        <v>204</v>
      </c>
      <c r="E187" s="513" t="s">
        <v>248</v>
      </c>
      <c r="F187" s="513" t="s">
        <v>260</v>
      </c>
      <c r="G187" s="513" t="s">
        <v>291</v>
      </c>
      <c r="H187" s="513" t="s">
        <v>314</v>
      </c>
      <c r="I187" s="513" t="s">
        <v>258</v>
      </c>
      <c r="J187" s="513" t="s">
        <v>288</v>
      </c>
      <c r="K187" s="513" t="s">
        <v>268</v>
      </c>
      <c r="L187" s="513" t="s">
        <v>301</v>
      </c>
      <c r="M187" s="513" t="s">
        <v>212</v>
      </c>
      <c r="N187" s="513" t="s">
        <v>221</v>
      </c>
      <c r="O187" s="513" t="s">
        <v>279</v>
      </c>
      <c r="P187" s="513" t="s">
        <v>209</v>
      </c>
      <c r="Q187" s="513" t="s">
        <v>229</v>
      </c>
      <c r="R187" s="513" t="s">
        <v>318</v>
      </c>
      <c r="S187" s="513" t="s">
        <v>278</v>
      </c>
      <c r="T187" s="513" t="s">
        <v>205</v>
      </c>
      <c r="U187" s="513" t="s">
        <v>226</v>
      </c>
      <c r="V187" s="513" t="s">
        <v>303</v>
      </c>
      <c r="W187" s="513" t="s">
        <v>257</v>
      </c>
      <c r="X187" s="513" t="s">
        <v>273</v>
      </c>
      <c r="Y187" s="513" t="s">
        <v>312</v>
      </c>
      <c r="Z187" s="513" t="s">
        <v>209</v>
      </c>
      <c r="AA187" s="513" t="s">
        <v>319</v>
      </c>
      <c r="AB187" s="513" t="s">
        <v>317</v>
      </c>
      <c r="AC187" s="513" t="s">
        <v>279</v>
      </c>
      <c r="AD187" s="513" t="s">
        <v>217</v>
      </c>
      <c r="AE187" s="513" t="s">
        <v>145</v>
      </c>
      <c r="AF187" s="513" t="s">
        <v>145</v>
      </c>
      <c r="AG187" s="513" t="s">
        <v>145</v>
      </c>
    </row>
    <row r="188" spans="3:33">
      <c r="C188">
        <v>38</v>
      </c>
      <c r="D188" s="513" t="s">
        <v>228</v>
      </c>
      <c r="E188" s="513" t="s">
        <v>279</v>
      </c>
      <c r="F188" s="513" t="s">
        <v>218</v>
      </c>
      <c r="G188" s="513" t="s">
        <v>318</v>
      </c>
      <c r="H188" s="513" t="s">
        <v>238</v>
      </c>
      <c r="I188" s="513" t="s">
        <v>318</v>
      </c>
      <c r="J188" s="513" t="s">
        <v>199</v>
      </c>
      <c r="K188" s="513" t="s">
        <v>257</v>
      </c>
      <c r="L188" s="513" t="s">
        <v>212</v>
      </c>
      <c r="M188" s="513" t="s">
        <v>288</v>
      </c>
      <c r="N188" s="513" t="s">
        <v>247</v>
      </c>
      <c r="O188" s="513" t="s">
        <v>271</v>
      </c>
      <c r="P188" s="513" t="s">
        <v>236</v>
      </c>
      <c r="Q188" s="513" t="s">
        <v>208</v>
      </c>
      <c r="R188" s="513" t="s">
        <v>282</v>
      </c>
      <c r="S188" s="513" t="s">
        <v>267</v>
      </c>
      <c r="T188" s="513" t="s">
        <v>207</v>
      </c>
      <c r="U188" s="513" t="s">
        <v>200</v>
      </c>
      <c r="V188" s="513" t="s">
        <v>263</v>
      </c>
      <c r="W188" s="513" t="s">
        <v>277</v>
      </c>
      <c r="X188" s="513" t="s">
        <v>214</v>
      </c>
      <c r="Y188" s="513" t="s">
        <v>253</v>
      </c>
      <c r="Z188" s="513" t="s">
        <v>235</v>
      </c>
      <c r="AA188" s="513" t="s">
        <v>247</v>
      </c>
      <c r="AB188" s="513" t="s">
        <v>258</v>
      </c>
      <c r="AC188" s="513" t="s">
        <v>207</v>
      </c>
      <c r="AD188" s="513" t="s">
        <v>311</v>
      </c>
      <c r="AE188" s="513" t="s">
        <v>145</v>
      </c>
      <c r="AF188" s="513" t="s">
        <v>145</v>
      </c>
      <c r="AG188" s="513" t="s">
        <v>145</v>
      </c>
    </row>
    <row r="189" spans="3:33">
      <c r="C189">
        <v>39</v>
      </c>
      <c r="D189" s="513" t="s">
        <v>273</v>
      </c>
      <c r="E189" s="513" t="s">
        <v>304</v>
      </c>
      <c r="F189" s="513" t="s">
        <v>320</v>
      </c>
      <c r="G189" s="513" t="s">
        <v>310</v>
      </c>
      <c r="H189" s="513" t="s">
        <v>318</v>
      </c>
      <c r="I189" s="513" t="s">
        <v>282</v>
      </c>
      <c r="J189" s="513" t="s">
        <v>219</v>
      </c>
      <c r="K189" s="513" t="s">
        <v>247</v>
      </c>
      <c r="L189" s="513" t="s">
        <v>215</v>
      </c>
      <c r="M189" s="513" t="s">
        <v>268</v>
      </c>
      <c r="N189" s="513" t="s">
        <v>232</v>
      </c>
      <c r="O189" s="513" t="s">
        <v>241</v>
      </c>
      <c r="P189" s="513" t="s">
        <v>202</v>
      </c>
      <c r="Q189" s="513" t="s">
        <v>274</v>
      </c>
      <c r="R189" s="513" t="s">
        <v>257</v>
      </c>
      <c r="S189" s="513" t="s">
        <v>266</v>
      </c>
      <c r="T189" s="513" t="s">
        <v>287</v>
      </c>
      <c r="U189" s="513" t="s">
        <v>279</v>
      </c>
      <c r="V189" s="513" t="s">
        <v>280</v>
      </c>
      <c r="W189" s="513" t="s">
        <v>247</v>
      </c>
      <c r="X189" s="513" t="s">
        <v>264</v>
      </c>
      <c r="Y189" s="513" t="s">
        <v>250</v>
      </c>
      <c r="Z189" s="513" t="s">
        <v>253</v>
      </c>
      <c r="AA189" s="513" t="s">
        <v>214</v>
      </c>
      <c r="AB189" s="513" t="s">
        <v>229</v>
      </c>
      <c r="AC189" s="513" t="s">
        <v>258</v>
      </c>
      <c r="AD189" s="513" t="s">
        <v>228</v>
      </c>
      <c r="AE189" s="513" t="s">
        <v>145</v>
      </c>
      <c r="AF189" s="513" t="s">
        <v>145</v>
      </c>
      <c r="AG189" s="513" t="s">
        <v>145</v>
      </c>
    </row>
    <row r="190" spans="3:33">
      <c r="C190">
        <v>40</v>
      </c>
      <c r="D190" s="513" t="s">
        <v>305</v>
      </c>
      <c r="E190" s="513" t="s">
        <v>276</v>
      </c>
      <c r="F190" s="513" t="s">
        <v>321</v>
      </c>
      <c r="G190" s="513" t="s">
        <v>296</v>
      </c>
      <c r="H190" s="513" t="s">
        <v>310</v>
      </c>
      <c r="I190" s="513" t="s">
        <v>319</v>
      </c>
      <c r="J190" s="513" t="s">
        <v>212</v>
      </c>
      <c r="K190" s="513" t="s">
        <v>212</v>
      </c>
      <c r="L190" s="513" t="s">
        <v>216</v>
      </c>
      <c r="M190" s="513" t="s">
        <v>257</v>
      </c>
      <c r="N190" s="513" t="s">
        <v>225</v>
      </c>
      <c r="O190" s="513" t="s">
        <v>252</v>
      </c>
      <c r="P190" s="513" t="s">
        <v>274</v>
      </c>
      <c r="Q190" s="513" t="s">
        <v>297</v>
      </c>
      <c r="R190" s="513" t="s">
        <v>274</v>
      </c>
      <c r="S190" s="513" t="s">
        <v>205</v>
      </c>
      <c r="T190" s="513" t="s">
        <v>278</v>
      </c>
      <c r="U190" s="513" t="s">
        <v>214</v>
      </c>
      <c r="V190" s="513" t="s">
        <v>277</v>
      </c>
      <c r="W190" s="513" t="s">
        <v>303</v>
      </c>
      <c r="X190" s="513" t="s">
        <v>294</v>
      </c>
      <c r="Y190" s="513" t="s">
        <v>220</v>
      </c>
      <c r="Z190" s="513" t="s">
        <v>237</v>
      </c>
      <c r="AA190" s="513" t="s">
        <v>295</v>
      </c>
      <c r="AB190" s="513" t="s">
        <v>279</v>
      </c>
      <c r="AC190" s="513" t="s">
        <v>229</v>
      </c>
      <c r="AD190" s="513" t="s">
        <v>322</v>
      </c>
      <c r="AE190" s="513" t="s">
        <v>145</v>
      </c>
      <c r="AF190" s="513" t="s">
        <v>145</v>
      </c>
      <c r="AG190" s="513" t="s">
        <v>145</v>
      </c>
    </row>
    <row r="191" spans="3:33">
      <c r="C191">
        <v>41</v>
      </c>
      <c r="D191" s="513" t="s">
        <v>308</v>
      </c>
      <c r="E191" s="513" t="s">
        <v>238</v>
      </c>
      <c r="F191" s="513" t="s">
        <v>323</v>
      </c>
      <c r="G191" s="513" t="s">
        <v>238</v>
      </c>
      <c r="H191" s="513" t="s">
        <v>296</v>
      </c>
      <c r="I191" s="513" t="s">
        <v>324</v>
      </c>
      <c r="J191" s="513" t="s">
        <v>221</v>
      </c>
      <c r="K191" s="513" t="s">
        <v>232</v>
      </c>
      <c r="L191" s="513" t="s">
        <v>297</v>
      </c>
      <c r="M191" s="513" t="s">
        <v>289</v>
      </c>
      <c r="N191" s="513" t="s">
        <v>289</v>
      </c>
      <c r="O191" s="513" t="s">
        <v>223</v>
      </c>
      <c r="P191" s="513" t="s">
        <v>302</v>
      </c>
      <c r="Q191" s="513" t="s">
        <v>209</v>
      </c>
      <c r="R191" s="513" t="s">
        <v>280</v>
      </c>
      <c r="S191" s="513" t="s">
        <v>287</v>
      </c>
      <c r="T191" s="513" t="s">
        <v>291</v>
      </c>
      <c r="U191" s="513" t="s">
        <v>241</v>
      </c>
      <c r="V191" s="513" t="s">
        <v>247</v>
      </c>
      <c r="W191" s="513" t="s">
        <v>298</v>
      </c>
      <c r="X191" s="513" t="s">
        <v>266</v>
      </c>
      <c r="Y191" s="513" t="s">
        <v>248</v>
      </c>
      <c r="Z191" s="513" t="s">
        <v>231</v>
      </c>
      <c r="AA191" s="513" t="s">
        <v>227</v>
      </c>
      <c r="AB191" s="513" t="s">
        <v>325</v>
      </c>
      <c r="AC191" s="513" t="s">
        <v>325</v>
      </c>
      <c r="AD191" s="513" t="s">
        <v>317</v>
      </c>
      <c r="AE191" s="513" t="s">
        <v>145</v>
      </c>
      <c r="AF191" s="513" t="s">
        <v>145</v>
      </c>
      <c r="AG191" s="513" t="s">
        <v>145</v>
      </c>
    </row>
    <row r="192" spans="3:33">
      <c r="C192">
        <v>42</v>
      </c>
      <c r="D192" s="513" t="s">
        <v>309</v>
      </c>
      <c r="E192" s="513" t="s">
        <v>288</v>
      </c>
      <c r="F192" s="513" t="s">
        <v>326</v>
      </c>
      <c r="G192" s="513" t="s">
        <v>215</v>
      </c>
      <c r="H192" s="513" t="s">
        <v>215</v>
      </c>
      <c r="I192" s="513" t="s">
        <v>306</v>
      </c>
      <c r="J192" s="513" t="s">
        <v>285</v>
      </c>
      <c r="K192" s="513" t="s">
        <v>225</v>
      </c>
      <c r="L192" s="513" t="s">
        <v>289</v>
      </c>
      <c r="M192" s="513" t="s">
        <v>221</v>
      </c>
      <c r="N192" s="513" t="s">
        <v>297</v>
      </c>
      <c r="O192" s="513" t="s">
        <v>210</v>
      </c>
      <c r="P192" s="513" t="s">
        <v>327</v>
      </c>
      <c r="Q192" s="513" t="s">
        <v>293</v>
      </c>
      <c r="R192" s="513" t="s">
        <v>298</v>
      </c>
      <c r="S192" s="513" t="s">
        <v>282</v>
      </c>
      <c r="T192" s="513" t="s">
        <v>293</v>
      </c>
      <c r="U192" s="513" t="s">
        <v>198</v>
      </c>
      <c r="V192" s="513" t="s">
        <v>298</v>
      </c>
      <c r="W192" s="513" t="s">
        <v>307</v>
      </c>
      <c r="X192" s="513" t="s">
        <v>279</v>
      </c>
      <c r="Y192" s="513" t="s">
        <v>324</v>
      </c>
      <c r="Z192" s="513" t="s">
        <v>296</v>
      </c>
      <c r="AA192" s="513" t="s">
        <v>251</v>
      </c>
      <c r="AB192" s="513" t="s">
        <v>268</v>
      </c>
      <c r="AC192" s="513" t="s">
        <v>316</v>
      </c>
      <c r="AD192" s="513" t="s">
        <v>258</v>
      </c>
      <c r="AE192" s="513" t="s">
        <v>145</v>
      </c>
      <c r="AF192" s="513" t="s">
        <v>145</v>
      </c>
      <c r="AG192" s="513" t="s">
        <v>145</v>
      </c>
    </row>
    <row r="193" spans="3:33">
      <c r="C193">
        <v>43</v>
      </c>
      <c r="D193" s="513" t="s">
        <v>260</v>
      </c>
      <c r="E193" s="513" t="s">
        <v>293</v>
      </c>
      <c r="F193" s="513" t="s">
        <v>328</v>
      </c>
      <c r="G193" s="513" t="s">
        <v>263</v>
      </c>
      <c r="H193" s="513" t="s">
        <v>251</v>
      </c>
      <c r="I193" s="513" t="s">
        <v>267</v>
      </c>
      <c r="J193" s="513" t="s">
        <v>268</v>
      </c>
      <c r="K193" s="513" t="s">
        <v>297</v>
      </c>
      <c r="L193" s="513" t="s">
        <v>298</v>
      </c>
      <c r="M193" s="513" t="s">
        <v>297</v>
      </c>
      <c r="N193" s="513" t="s">
        <v>257</v>
      </c>
      <c r="O193" s="513" t="s">
        <v>297</v>
      </c>
      <c r="P193" s="513" t="s">
        <v>229</v>
      </c>
      <c r="Q193" s="513" t="s">
        <v>318</v>
      </c>
      <c r="R193" s="513" t="s">
        <v>252</v>
      </c>
      <c r="S193" s="513" t="s">
        <v>204</v>
      </c>
      <c r="T193" s="513" t="s">
        <v>218</v>
      </c>
      <c r="U193" s="513" t="s">
        <v>205</v>
      </c>
      <c r="V193" s="513" t="s">
        <v>307</v>
      </c>
      <c r="W193" s="513" t="s">
        <v>294</v>
      </c>
      <c r="X193" s="513" t="s">
        <v>221</v>
      </c>
      <c r="Y193" s="513" t="s">
        <v>226</v>
      </c>
      <c r="Z193" s="513" t="s">
        <v>216</v>
      </c>
      <c r="AA193" s="513" t="s">
        <v>224</v>
      </c>
      <c r="AB193" s="513" t="s">
        <v>301</v>
      </c>
      <c r="AC193" s="513" t="s">
        <v>268</v>
      </c>
      <c r="AD193" s="513" t="s">
        <v>201</v>
      </c>
      <c r="AE193" s="513" t="s">
        <v>145</v>
      </c>
      <c r="AF193" s="513" t="s">
        <v>145</v>
      </c>
      <c r="AG193" s="513" t="s">
        <v>145</v>
      </c>
    </row>
    <row r="194" spans="3:33">
      <c r="C194">
        <v>44</v>
      </c>
      <c r="D194" s="513" t="s">
        <v>313</v>
      </c>
      <c r="E194" s="513" t="s">
        <v>310</v>
      </c>
      <c r="F194" s="513" t="s">
        <v>289</v>
      </c>
      <c r="G194" s="513" t="s">
        <v>251</v>
      </c>
      <c r="H194" s="513" t="s">
        <v>263</v>
      </c>
      <c r="I194" s="513" t="s">
        <v>290</v>
      </c>
      <c r="J194" s="513" t="s">
        <v>209</v>
      </c>
      <c r="K194" s="513" t="s">
        <v>285</v>
      </c>
      <c r="L194" s="513" t="s">
        <v>251</v>
      </c>
      <c r="M194" s="513" t="s">
        <v>269</v>
      </c>
      <c r="N194" s="513" t="s">
        <v>266</v>
      </c>
      <c r="O194" s="513" t="s">
        <v>298</v>
      </c>
      <c r="P194" s="513" t="s">
        <v>201</v>
      </c>
      <c r="Q194" s="513" t="s">
        <v>327</v>
      </c>
      <c r="R194" s="513" t="s">
        <v>222</v>
      </c>
      <c r="S194" s="513" t="s">
        <v>235</v>
      </c>
      <c r="T194" s="513" t="s">
        <v>267</v>
      </c>
      <c r="U194" s="513" t="s">
        <v>264</v>
      </c>
      <c r="V194" s="513" t="s">
        <v>216</v>
      </c>
      <c r="W194" s="513" t="s">
        <v>242</v>
      </c>
      <c r="X194" s="513" t="s">
        <v>250</v>
      </c>
      <c r="Y194" s="513" t="s">
        <v>329</v>
      </c>
      <c r="Z194" s="513" t="s">
        <v>295</v>
      </c>
      <c r="AA194" s="513" t="s">
        <v>255</v>
      </c>
      <c r="AB194" s="513" t="s">
        <v>250</v>
      </c>
      <c r="AC194" s="513" t="s">
        <v>242</v>
      </c>
      <c r="AD194" s="513" t="s">
        <v>325</v>
      </c>
      <c r="AE194" s="513" t="s">
        <v>145</v>
      </c>
      <c r="AF194" s="513" t="s">
        <v>145</v>
      </c>
      <c r="AG194" s="513" t="s">
        <v>145</v>
      </c>
    </row>
    <row r="195" spans="3:33">
      <c r="C195">
        <v>45</v>
      </c>
      <c r="D195" s="513" t="s">
        <v>323</v>
      </c>
      <c r="E195" s="513" t="s">
        <v>318</v>
      </c>
      <c r="F195" s="513" t="s">
        <v>297</v>
      </c>
      <c r="G195" s="513" t="s">
        <v>282</v>
      </c>
      <c r="H195" s="513" t="s">
        <v>282</v>
      </c>
      <c r="I195" s="513" t="s">
        <v>284</v>
      </c>
      <c r="J195" s="513" t="s">
        <v>297</v>
      </c>
      <c r="K195" s="513" t="s">
        <v>288</v>
      </c>
      <c r="L195" s="513" t="s">
        <v>238</v>
      </c>
      <c r="M195" s="513" t="s">
        <v>285</v>
      </c>
      <c r="N195" s="513" t="s">
        <v>271</v>
      </c>
      <c r="O195" s="513" t="s">
        <v>238</v>
      </c>
      <c r="P195" s="513" t="s">
        <v>297</v>
      </c>
      <c r="Q195" s="513" t="s">
        <v>230</v>
      </c>
      <c r="R195" s="513" t="s">
        <v>267</v>
      </c>
      <c r="S195" s="513" t="s">
        <v>209</v>
      </c>
      <c r="T195" s="513" t="s">
        <v>274</v>
      </c>
      <c r="U195" s="513" t="s">
        <v>268</v>
      </c>
      <c r="V195" s="513" t="s">
        <v>294</v>
      </c>
      <c r="W195" s="513" t="s">
        <v>198</v>
      </c>
      <c r="X195" s="513" t="s">
        <v>295</v>
      </c>
      <c r="Y195" s="513" t="s">
        <v>318</v>
      </c>
      <c r="Z195" s="513" t="s">
        <v>214</v>
      </c>
      <c r="AA195" s="513" t="s">
        <v>306</v>
      </c>
      <c r="AB195" s="513" t="s">
        <v>207</v>
      </c>
      <c r="AC195" s="513" t="s">
        <v>266</v>
      </c>
      <c r="AD195" s="513" t="s">
        <v>268</v>
      </c>
      <c r="AE195" s="513" t="s">
        <v>145</v>
      </c>
      <c r="AF195" s="513" t="s">
        <v>145</v>
      </c>
      <c r="AG195" s="513" t="s">
        <v>145</v>
      </c>
    </row>
    <row r="196" spans="3:33">
      <c r="C196">
        <v>46</v>
      </c>
      <c r="D196" s="513" t="s">
        <v>227</v>
      </c>
      <c r="E196" s="513" t="s">
        <v>314</v>
      </c>
      <c r="F196" s="513" t="s">
        <v>250</v>
      </c>
      <c r="G196" s="513" t="s">
        <v>247</v>
      </c>
      <c r="H196" s="513" t="s">
        <v>247</v>
      </c>
      <c r="I196" s="513" t="s">
        <v>278</v>
      </c>
      <c r="J196" s="513" t="s">
        <v>289</v>
      </c>
      <c r="K196" s="513" t="s">
        <v>289</v>
      </c>
      <c r="L196" s="513" t="s">
        <v>306</v>
      </c>
      <c r="M196" s="513" t="s">
        <v>209</v>
      </c>
      <c r="N196" s="513" t="s">
        <v>288</v>
      </c>
      <c r="O196" s="513" t="s">
        <v>212</v>
      </c>
      <c r="P196" s="513" t="s">
        <v>208</v>
      </c>
      <c r="Q196" s="513" t="s">
        <v>236</v>
      </c>
      <c r="R196" s="513" t="s">
        <v>290</v>
      </c>
      <c r="S196" s="513" t="s">
        <v>274</v>
      </c>
      <c r="T196" s="513" t="s">
        <v>216</v>
      </c>
      <c r="U196" s="513" t="s">
        <v>251</v>
      </c>
      <c r="V196" s="513" t="s">
        <v>289</v>
      </c>
      <c r="W196" s="513" t="s">
        <v>280</v>
      </c>
      <c r="X196" s="513" t="s">
        <v>235</v>
      </c>
      <c r="Y196" s="513" t="s">
        <v>284</v>
      </c>
      <c r="Z196" s="513" t="s">
        <v>319</v>
      </c>
      <c r="AA196" s="513" t="s">
        <v>199</v>
      </c>
      <c r="AB196" s="513" t="s">
        <v>277</v>
      </c>
      <c r="AC196" s="513" t="s">
        <v>277</v>
      </c>
      <c r="AD196" s="513" t="s">
        <v>281</v>
      </c>
      <c r="AE196" s="513" t="s">
        <v>145</v>
      </c>
      <c r="AF196" s="513" t="s">
        <v>145</v>
      </c>
      <c r="AG196" s="513" t="s">
        <v>145</v>
      </c>
    </row>
    <row r="197" spans="3:33">
      <c r="C197">
        <v>47</v>
      </c>
      <c r="D197" s="513" t="s">
        <v>328</v>
      </c>
      <c r="E197" s="513" t="s">
        <v>263</v>
      </c>
      <c r="F197" s="513" t="s">
        <v>217</v>
      </c>
      <c r="G197" s="513" t="s">
        <v>214</v>
      </c>
      <c r="H197" s="513" t="s">
        <v>214</v>
      </c>
      <c r="I197" s="513" t="s">
        <v>246</v>
      </c>
      <c r="J197" s="513" t="s">
        <v>279</v>
      </c>
      <c r="K197" s="513" t="s">
        <v>199</v>
      </c>
      <c r="L197" s="513" t="s">
        <v>229</v>
      </c>
      <c r="M197" s="513" t="s">
        <v>232</v>
      </c>
      <c r="N197" s="513" t="s">
        <v>285</v>
      </c>
      <c r="O197" s="513" t="s">
        <v>229</v>
      </c>
      <c r="P197" s="513" t="s">
        <v>318</v>
      </c>
      <c r="Q197" s="513" t="s">
        <v>199</v>
      </c>
      <c r="R197" s="513" t="s">
        <v>270</v>
      </c>
      <c r="S197" s="513" t="s">
        <v>239</v>
      </c>
      <c r="T197" s="513" t="s">
        <v>249</v>
      </c>
      <c r="U197" s="513" t="s">
        <v>247</v>
      </c>
      <c r="V197" s="513" t="s">
        <v>198</v>
      </c>
      <c r="W197" s="513" t="s">
        <v>216</v>
      </c>
      <c r="X197" s="513" t="s">
        <v>263</v>
      </c>
      <c r="Y197" s="513" t="s">
        <v>229</v>
      </c>
      <c r="Z197" s="513" t="s">
        <v>201</v>
      </c>
      <c r="AA197" s="513" t="s">
        <v>288</v>
      </c>
      <c r="AB197" s="513" t="s">
        <v>242</v>
      </c>
      <c r="AC197" s="513" t="s">
        <v>241</v>
      </c>
      <c r="AD197" s="513" t="s">
        <v>294</v>
      </c>
      <c r="AE197" s="513" t="s">
        <v>145</v>
      </c>
      <c r="AF197" s="513" t="s">
        <v>145</v>
      </c>
      <c r="AG197" s="513" t="s">
        <v>145</v>
      </c>
    </row>
    <row r="198" spans="3:33">
      <c r="C198">
        <v>48</v>
      </c>
      <c r="D198" s="513" t="s">
        <v>218</v>
      </c>
      <c r="E198" s="513" t="s">
        <v>282</v>
      </c>
      <c r="F198" s="513" t="s">
        <v>219</v>
      </c>
      <c r="G198" s="513" t="s">
        <v>250</v>
      </c>
      <c r="H198" s="513" t="s">
        <v>250</v>
      </c>
      <c r="I198" s="513" t="s">
        <v>222</v>
      </c>
      <c r="J198" s="513" t="s">
        <v>228</v>
      </c>
      <c r="K198" s="513" t="s">
        <v>266</v>
      </c>
      <c r="L198" s="513" t="s">
        <v>294</v>
      </c>
      <c r="M198" s="513" t="s">
        <v>271</v>
      </c>
      <c r="N198" s="513" t="s">
        <v>215</v>
      </c>
      <c r="O198" s="513" t="s">
        <v>294</v>
      </c>
      <c r="P198" s="513" t="s">
        <v>230</v>
      </c>
      <c r="Q198" s="513" t="s">
        <v>302</v>
      </c>
      <c r="R198" s="513" t="s">
        <v>285</v>
      </c>
      <c r="S198" s="513" t="s">
        <v>258</v>
      </c>
      <c r="T198" s="513" t="s">
        <v>209</v>
      </c>
      <c r="U198" s="513" t="s">
        <v>249</v>
      </c>
      <c r="V198" s="513" t="s">
        <v>242</v>
      </c>
      <c r="W198" s="513" t="s">
        <v>266</v>
      </c>
      <c r="X198" s="513" t="s">
        <v>254</v>
      </c>
      <c r="Y198" s="513" t="s">
        <v>295</v>
      </c>
      <c r="Z198" s="513" t="s">
        <v>244</v>
      </c>
      <c r="AA198" s="513" t="s">
        <v>293</v>
      </c>
      <c r="AB198" s="513" t="s">
        <v>266</v>
      </c>
      <c r="AC198" s="513" t="s">
        <v>247</v>
      </c>
      <c r="AD198" s="513" t="s">
        <v>267</v>
      </c>
      <c r="AE198" s="513" t="s">
        <v>145</v>
      </c>
      <c r="AF198" s="513" t="s">
        <v>145</v>
      </c>
      <c r="AG198" s="513" t="s">
        <v>145</v>
      </c>
    </row>
    <row r="199" spans="3:33">
      <c r="C199">
        <v>49</v>
      </c>
      <c r="D199" s="513" t="s">
        <v>320</v>
      </c>
      <c r="E199" s="513" t="s">
        <v>296</v>
      </c>
      <c r="F199" s="513" t="s">
        <v>221</v>
      </c>
      <c r="G199" s="513" t="s">
        <v>293</v>
      </c>
      <c r="H199" s="513" t="s">
        <v>293</v>
      </c>
      <c r="I199" s="513" t="s">
        <v>272</v>
      </c>
      <c r="J199" s="513" t="s">
        <v>269</v>
      </c>
      <c r="K199" s="513" t="s">
        <v>271</v>
      </c>
      <c r="L199" s="513" t="s">
        <v>278</v>
      </c>
      <c r="M199" s="513" t="s">
        <v>225</v>
      </c>
      <c r="N199" s="513" t="s">
        <v>199</v>
      </c>
      <c r="O199" s="513" t="s">
        <v>311</v>
      </c>
      <c r="P199" s="513" t="s">
        <v>256</v>
      </c>
      <c r="Q199" s="513" t="s">
        <v>226</v>
      </c>
      <c r="R199" s="513" t="s">
        <v>327</v>
      </c>
      <c r="S199" s="513" t="s">
        <v>249</v>
      </c>
      <c r="T199" s="513" t="s">
        <v>225</v>
      </c>
      <c r="U199" s="513" t="s">
        <v>287</v>
      </c>
      <c r="V199" s="513" t="s">
        <v>266</v>
      </c>
      <c r="W199" s="513" t="s">
        <v>199</v>
      </c>
      <c r="X199" s="513" t="s">
        <v>249</v>
      </c>
      <c r="Y199" s="513" t="s">
        <v>330</v>
      </c>
      <c r="Z199" s="513" t="s">
        <v>315</v>
      </c>
      <c r="AA199" s="513" t="s">
        <v>331</v>
      </c>
      <c r="AB199" s="513" t="s">
        <v>247</v>
      </c>
      <c r="AC199" s="513" t="s">
        <v>250</v>
      </c>
      <c r="AD199" s="513" t="s">
        <v>203</v>
      </c>
      <c r="AE199" s="513" t="s">
        <v>145</v>
      </c>
      <c r="AF199" s="513" t="s">
        <v>145</v>
      </c>
      <c r="AG199" s="513" t="s">
        <v>145</v>
      </c>
    </row>
    <row r="200" spans="3:33">
      <c r="C200">
        <v>50</v>
      </c>
      <c r="D200" s="513" t="s">
        <v>222</v>
      </c>
      <c r="E200" s="513" t="s">
        <v>332</v>
      </c>
      <c r="F200" s="513" t="s">
        <v>333</v>
      </c>
      <c r="G200" s="513" t="s">
        <v>279</v>
      </c>
      <c r="H200" s="513" t="s">
        <v>270</v>
      </c>
      <c r="I200" s="513" t="s">
        <v>288</v>
      </c>
      <c r="J200" s="513" t="s">
        <v>280</v>
      </c>
      <c r="K200" s="513" t="s">
        <v>279</v>
      </c>
      <c r="L200" s="513" t="s">
        <v>242</v>
      </c>
      <c r="M200" s="513" t="s">
        <v>228</v>
      </c>
      <c r="N200" s="513" t="s">
        <v>269</v>
      </c>
      <c r="O200" s="513" t="s">
        <v>216</v>
      </c>
      <c r="P200" s="513" t="s">
        <v>304</v>
      </c>
      <c r="Q200" s="513" t="s">
        <v>272</v>
      </c>
      <c r="R200" s="513" t="s">
        <v>228</v>
      </c>
      <c r="S200" s="513" t="s">
        <v>325</v>
      </c>
      <c r="T200" s="513" t="s">
        <v>206</v>
      </c>
      <c r="U200" s="513" t="s">
        <v>295</v>
      </c>
      <c r="V200" s="513" t="s">
        <v>199</v>
      </c>
      <c r="W200" s="513" t="s">
        <v>289</v>
      </c>
      <c r="X200" s="513" t="s">
        <v>297</v>
      </c>
      <c r="Y200" s="513" t="s">
        <v>214</v>
      </c>
      <c r="Z200" s="513" t="s">
        <v>318</v>
      </c>
      <c r="AA200" s="513" t="s">
        <v>276</v>
      </c>
      <c r="AB200" s="513" t="s">
        <v>278</v>
      </c>
      <c r="AC200" s="513" t="s">
        <v>199</v>
      </c>
      <c r="AD200" s="513" t="s">
        <v>208</v>
      </c>
      <c r="AE200" s="513" t="s">
        <v>145</v>
      </c>
      <c r="AF200" s="513" t="s">
        <v>145</v>
      </c>
      <c r="AG200" s="513" t="s">
        <v>145</v>
      </c>
    </row>
    <row r="201" spans="3:33">
      <c r="C201">
        <v>51</v>
      </c>
      <c r="D201" s="513" t="s">
        <v>321</v>
      </c>
      <c r="E201" s="513" t="s">
        <v>200</v>
      </c>
      <c r="F201" s="513" t="s">
        <v>266</v>
      </c>
      <c r="G201" s="513" t="s">
        <v>315</v>
      </c>
      <c r="H201" s="513" t="s">
        <v>279</v>
      </c>
      <c r="I201" s="513" t="s">
        <v>295</v>
      </c>
      <c r="J201" s="513" t="s">
        <v>232</v>
      </c>
      <c r="K201" s="513" t="s">
        <v>269</v>
      </c>
      <c r="L201" s="513" t="s">
        <v>241</v>
      </c>
      <c r="M201" s="513" t="s">
        <v>248</v>
      </c>
      <c r="N201" s="513" t="s">
        <v>230</v>
      </c>
      <c r="O201" s="513" t="s">
        <v>319</v>
      </c>
      <c r="P201" s="513" t="s">
        <v>295</v>
      </c>
      <c r="Q201" s="513" t="s">
        <v>295</v>
      </c>
      <c r="R201" s="513" t="s">
        <v>212</v>
      </c>
      <c r="S201" s="513" t="s">
        <v>216</v>
      </c>
      <c r="T201" s="513" t="s">
        <v>220</v>
      </c>
      <c r="U201" s="513" t="s">
        <v>285</v>
      </c>
      <c r="V201" s="513" t="s">
        <v>295</v>
      </c>
      <c r="W201" s="513" t="s">
        <v>285</v>
      </c>
      <c r="X201" s="513" t="s">
        <v>225</v>
      </c>
      <c r="Y201" s="513" t="s">
        <v>288</v>
      </c>
      <c r="Z201" s="513" t="s">
        <v>207</v>
      </c>
      <c r="AA201" s="513" t="s">
        <v>209</v>
      </c>
      <c r="AB201" s="513" t="s">
        <v>241</v>
      </c>
      <c r="AC201" s="513" t="s">
        <v>301</v>
      </c>
      <c r="AD201" s="513" t="s">
        <v>215</v>
      </c>
      <c r="AE201" s="513" t="s">
        <v>145</v>
      </c>
      <c r="AF201" s="513" t="s">
        <v>145</v>
      </c>
      <c r="AG201" s="513" t="s">
        <v>145</v>
      </c>
    </row>
    <row r="202" spans="3:33">
      <c r="C202">
        <v>52</v>
      </c>
      <c r="D202" s="513" t="s">
        <v>326</v>
      </c>
      <c r="E202" s="513" t="s">
        <v>328</v>
      </c>
      <c r="F202" s="513" t="s">
        <v>334</v>
      </c>
      <c r="G202" s="513" t="s">
        <v>335</v>
      </c>
      <c r="H202" s="513" t="s">
        <v>315</v>
      </c>
      <c r="I202" s="513" t="s">
        <v>281</v>
      </c>
      <c r="J202" s="513" t="s">
        <v>271</v>
      </c>
      <c r="K202" s="513" t="s">
        <v>228</v>
      </c>
      <c r="L202" s="513" t="s">
        <v>207</v>
      </c>
      <c r="M202" s="513" t="s">
        <v>215</v>
      </c>
      <c r="N202" s="513" t="s">
        <v>243</v>
      </c>
      <c r="O202" s="513" t="s">
        <v>274</v>
      </c>
      <c r="P202" s="513" t="s">
        <v>272</v>
      </c>
      <c r="Q202" s="513" t="s">
        <v>249</v>
      </c>
      <c r="R202" s="513" t="s">
        <v>281</v>
      </c>
      <c r="S202" s="513" t="s">
        <v>244</v>
      </c>
      <c r="T202" s="513" t="s">
        <v>282</v>
      </c>
      <c r="U202" s="513" t="s">
        <v>294</v>
      </c>
      <c r="V202" s="513" t="s">
        <v>285</v>
      </c>
      <c r="W202" s="513" t="s">
        <v>295</v>
      </c>
      <c r="X202" s="513" t="s">
        <v>271</v>
      </c>
      <c r="Y202" s="513" t="s">
        <v>319</v>
      </c>
      <c r="Z202" s="513" t="s">
        <v>248</v>
      </c>
      <c r="AA202" s="513" t="s">
        <v>246</v>
      </c>
      <c r="AB202" s="513" t="s">
        <v>199</v>
      </c>
      <c r="AC202" s="513" t="s">
        <v>228</v>
      </c>
      <c r="AD202" s="513" t="s">
        <v>303</v>
      </c>
      <c r="AE202" s="513" t="s">
        <v>145</v>
      </c>
      <c r="AF202" s="513" t="s">
        <v>145</v>
      </c>
      <c r="AG202" s="513" t="s">
        <v>145</v>
      </c>
    </row>
    <row r="203" spans="3:33">
      <c r="C203">
        <v>53</v>
      </c>
      <c r="D203" s="513" t="s">
        <v>289</v>
      </c>
      <c r="E203" s="513" t="s">
        <v>335</v>
      </c>
      <c r="F203" s="513" t="s">
        <v>257</v>
      </c>
      <c r="G203" s="513" t="s">
        <v>332</v>
      </c>
      <c r="H203" s="513" t="s">
        <v>335</v>
      </c>
      <c r="I203" s="513" t="s">
        <v>336</v>
      </c>
      <c r="J203" s="513" t="s">
        <v>225</v>
      </c>
      <c r="K203" s="513" t="s">
        <v>230</v>
      </c>
      <c r="L203" s="513" t="s">
        <v>213</v>
      </c>
      <c r="M203" s="513" t="s">
        <v>200</v>
      </c>
      <c r="N203" s="513" t="s">
        <v>228</v>
      </c>
      <c r="O203" s="513" t="s">
        <v>295</v>
      </c>
      <c r="P203" s="513" t="s">
        <v>310</v>
      </c>
      <c r="Q203" s="513" t="s">
        <v>256</v>
      </c>
      <c r="R203" s="513" t="s">
        <v>250</v>
      </c>
      <c r="S203" s="513" t="s">
        <v>206</v>
      </c>
      <c r="T203" s="513" t="s">
        <v>239</v>
      </c>
      <c r="U203" s="513" t="s">
        <v>263</v>
      </c>
      <c r="V203" s="513" t="s">
        <v>270</v>
      </c>
      <c r="W203" s="513" t="s">
        <v>317</v>
      </c>
      <c r="X203" s="513" t="s">
        <v>226</v>
      </c>
      <c r="Y203" s="513" t="s">
        <v>296</v>
      </c>
      <c r="Z203" s="513" t="s">
        <v>288</v>
      </c>
      <c r="AA203" s="513" t="s">
        <v>265</v>
      </c>
      <c r="AB203" s="513" t="s">
        <v>228</v>
      </c>
      <c r="AC203" s="513" t="s">
        <v>217</v>
      </c>
      <c r="AD203" s="513" t="s">
        <v>336</v>
      </c>
      <c r="AE203" s="513" t="s">
        <v>145</v>
      </c>
      <c r="AF203" s="513" t="s">
        <v>145</v>
      </c>
      <c r="AG203" s="513" t="s">
        <v>145</v>
      </c>
    </row>
    <row r="204" spans="3:33">
      <c r="C204">
        <v>54</v>
      </c>
      <c r="D204" s="513" t="s">
        <v>297</v>
      </c>
      <c r="E204" s="513" t="s">
        <v>257</v>
      </c>
      <c r="F204" s="513" t="s">
        <v>307</v>
      </c>
      <c r="G204" s="513" t="s">
        <v>270</v>
      </c>
      <c r="H204" s="513" t="s">
        <v>332</v>
      </c>
      <c r="I204" s="513" t="s">
        <v>215</v>
      </c>
      <c r="J204" s="513" t="s">
        <v>293</v>
      </c>
      <c r="K204" s="513" t="s">
        <v>209</v>
      </c>
      <c r="L204" s="513" t="s">
        <v>198</v>
      </c>
      <c r="M204" s="513" t="s">
        <v>266</v>
      </c>
      <c r="N204" s="513" t="s">
        <v>251</v>
      </c>
      <c r="O204" s="513" t="s">
        <v>289</v>
      </c>
      <c r="P204" s="513" t="s">
        <v>226</v>
      </c>
      <c r="Q204" s="513" t="s">
        <v>206</v>
      </c>
      <c r="R204" s="513" t="s">
        <v>295</v>
      </c>
      <c r="S204" s="513" t="s">
        <v>218</v>
      </c>
      <c r="T204" s="513" t="s">
        <v>258</v>
      </c>
      <c r="U204" s="513" t="s">
        <v>261</v>
      </c>
      <c r="V204" s="513" t="s">
        <v>317</v>
      </c>
      <c r="W204" s="513" t="s">
        <v>215</v>
      </c>
      <c r="X204" s="513" t="s">
        <v>243</v>
      </c>
      <c r="Y204" s="513" t="s">
        <v>231</v>
      </c>
      <c r="Z204" s="513" t="s">
        <v>324</v>
      </c>
      <c r="AA204" s="513" t="s">
        <v>318</v>
      </c>
      <c r="AB204" s="513" t="s">
        <v>217</v>
      </c>
      <c r="AC204" s="513" t="s">
        <v>278</v>
      </c>
      <c r="AD204" s="513" t="s">
        <v>273</v>
      </c>
      <c r="AE204" s="513" t="s">
        <v>145</v>
      </c>
      <c r="AF204" s="513" t="s">
        <v>145</v>
      </c>
      <c r="AG204" s="513" t="s">
        <v>145</v>
      </c>
    </row>
    <row r="205" spans="3:33">
      <c r="C205">
        <v>55</v>
      </c>
      <c r="D205" s="513" t="s">
        <v>257</v>
      </c>
      <c r="E205" s="513" t="s">
        <v>329</v>
      </c>
      <c r="F205" s="513" t="s">
        <v>337</v>
      </c>
      <c r="G205" s="513" t="s">
        <v>331</v>
      </c>
      <c r="H205" s="513" t="s">
        <v>319</v>
      </c>
      <c r="I205" s="513" t="s">
        <v>331</v>
      </c>
      <c r="J205" s="513" t="s">
        <v>248</v>
      </c>
      <c r="K205" s="513" t="s">
        <v>280</v>
      </c>
      <c r="L205" s="513" t="s">
        <v>276</v>
      </c>
      <c r="M205" s="513" t="s">
        <v>251</v>
      </c>
      <c r="N205" s="513" t="s">
        <v>209</v>
      </c>
      <c r="O205" s="513" t="s">
        <v>267</v>
      </c>
      <c r="P205" s="513" t="s">
        <v>281</v>
      </c>
      <c r="Q205" s="513" t="s">
        <v>294</v>
      </c>
      <c r="R205" s="513" t="s">
        <v>227</v>
      </c>
      <c r="S205" s="513" t="s">
        <v>225</v>
      </c>
      <c r="T205" s="513" t="s">
        <v>325</v>
      </c>
      <c r="U205" s="513" t="s">
        <v>227</v>
      </c>
      <c r="V205" s="513" t="s">
        <v>215</v>
      </c>
      <c r="W205" s="513" t="s">
        <v>210</v>
      </c>
      <c r="X205" s="513" t="s">
        <v>287</v>
      </c>
      <c r="Y205" s="513" t="s">
        <v>310</v>
      </c>
      <c r="Z205" s="513" t="s">
        <v>299</v>
      </c>
      <c r="AA205" s="513" t="s">
        <v>239</v>
      </c>
      <c r="AB205" s="513" t="s">
        <v>288</v>
      </c>
      <c r="AC205" s="513" t="s">
        <v>285</v>
      </c>
      <c r="AD205" s="513" t="s">
        <v>277</v>
      </c>
      <c r="AE205" s="513" t="s">
        <v>145</v>
      </c>
      <c r="AF205" s="513" t="s">
        <v>145</v>
      </c>
      <c r="AG205" s="513" t="s">
        <v>145</v>
      </c>
    </row>
    <row r="206" spans="3:33">
      <c r="C206">
        <v>56</v>
      </c>
      <c r="D206" s="513" t="s">
        <v>333</v>
      </c>
      <c r="E206" s="513" t="s">
        <v>214</v>
      </c>
      <c r="F206" s="513" t="s">
        <v>338</v>
      </c>
      <c r="G206" s="513" t="s">
        <v>319</v>
      </c>
      <c r="H206" s="513" t="s">
        <v>331</v>
      </c>
      <c r="I206" s="513" t="s">
        <v>338</v>
      </c>
      <c r="J206" s="513" t="s">
        <v>267</v>
      </c>
      <c r="K206" s="513" t="s">
        <v>267</v>
      </c>
      <c r="L206" s="513" t="s">
        <v>295</v>
      </c>
      <c r="M206" s="513" t="s">
        <v>291</v>
      </c>
      <c r="N206" s="513" t="s">
        <v>279</v>
      </c>
      <c r="O206" s="513" t="s">
        <v>278</v>
      </c>
      <c r="P206" s="513" t="s">
        <v>314</v>
      </c>
      <c r="Q206" s="513" t="s">
        <v>304</v>
      </c>
      <c r="R206" s="513" t="s">
        <v>247</v>
      </c>
      <c r="S206" s="513" t="s">
        <v>213</v>
      </c>
      <c r="T206" s="513" t="s">
        <v>244</v>
      </c>
      <c r="U206" s="513" t="s">
        <v>304</v>
      </c>
      <c r="V206" s="513" t="s">
        <v>321</v>
      </c>
      <c r="W206" s="513" t="s">
        <v>270</v>
      </c>
      <c r="X206" s="513" t="s">
        <v>222</v>
      </c>
      <c r="Y206" s="513" t="s">
        <v>331</v>
      </c>
      <c r="Z206" s="513" t="s">
        <v>202</v>
      </c>
      <c r="AA206" s="513" t="s">
        <v>213</v>
      </c>
      <c r="AB206" s="513" t="s">
        <v>285</v>
      </c>
      <c r="AC206" s="513" t="s">
        <v>288</v>
      </c>
      <c r="AD206" s="513" t="s">
        <v>339</v>
      </c>
      <c r="AE206" s="513" t="s">
        <v>145</v>
      </c>
      <c r="AF206" s="513" t="s">
        <v>145</v>
      </c>
      <c r="AG206" s="513" t="s">
        <v>145</v>
      </c>
    </row>
    <row r="207" spans="3:33">
      <c r="C207">
        <v>57</v>
      </c>
      <c r="D207" s="513" t="s">
        <v>219</v>
      </c>
      <c r="E207" s="513" t="s">
        <v>323</v>
      </c>
      <c r="F207" s="513" t="s">
        <v>340</v>
      </c>
      <c r="G207" s="513" t="s">
        <v>329</v>
      </c>
      <c r="H207" s="513" t="s">
        <v>324</v>
      </c>
      <c r="I207" s="513" t="s">
        <v>293</v>
      </c>
      <c r="J207" s="513" t="s">
        <v>200</v>
      </c>
      <c r="K207" s="513" t="s">
        <v>243</v>
      </c>
      <c r="L207" s="513" t="s">
        <v>269</v>
      </c>
      <c r="M207" s="513" t="s">
        <v>243</v>
      </c>
      <c r="N207" s="513" t="s">
        <v>267</v>
      </c>
      <c r="O207" s="513" t="s">
        <v>207</v>
      </c>
      <c r="P207" s="513" t="s">
        <v>294</v>
      </c>
      <c r="Q207" s="513" t="s">
        <v>281</v>
      </c>
      <c r="R207" s="513" t="s">
        <v>302</v>
      </c>
      <c r="S207" s="513" t="s">
        <v>220</v>
      </c>
      <c r="T207" s="513" t="s">
        <v>304</v>
      </c>
      <c r="U207" s="513" t="s">
        <v>274</v>
      </c>
      <c r="V207" s="513" t="s">
        <v>293</v>
      </c>
      <c r="W207" s="513" t="s">
        <v>228</v>
      </c>
      <c r="X207" s="513" t="s">
        <v>317</v>
      </c>
      <c r="Y207" s="513" t="s">
        <v>235</v>
      </c>
      <c r="Z207" s="513" t="s">
        <v>329</v>
      </c>
      <c r="AA207" s="513" t="s">
        <v>212</v>
      </c>
      <c r="AB207" s="513" t="s">
        <v>272</v>
      </c>
      <c r="AC207" s="513" t="s">
        <v>272</v>
      </c>
      <c r="AD207" s="513" t="s">
        <v>271</v>
      </c>
      <c r="AE207" s="513" t="s">
        <v>145</v>
      </c>
      <c r="AF207" s="513" t="s">
        <v>145</v>
      </c>
      <c r="AG207" s="513" t="s">
        <v>145</v>
      </c>
    </row>
    <row r="208" spans="3:33">
      <c r="C208">
        <v>58</v>
      </c>
      <c r="D208" s="513" t="s">
        <v>221</v>
      </c>
      <c r="E208" s="513" t="s">
        <v>267</v>
      </c>
      <c r="F208" s="513" t="s">
        <v>287</v>
      </c>
      <c r="G208" s="513" t="s">
        <v>324</v>
      </c>
      <c r="H208" s="513" t="s">
        <v>329</v>
      </c>
      <c r="I208" s="513" t="s">
        <v>242</v>
      </c>
      <c r="J208" s="513" t="s">
        <v>266</v>
      </c>
      <c r="K208" s="513" t="s">
        <v>251</v>
      </c>
      <c r="L208" s="513" t="s">
        <v>279</v>
      </c>
      <c r="M208" s="513" t="s">
        <v>230</v>
      </c>
      <c r="N208" s="513" t="s">
        <v>291</v>
      </c>
      <c r="O208" s="513" t="s">
        <v>251</v>
      </c>
      <c r="P208" s="513" t="s">
        <v>252</v>
      </c>
      <c r="Q208" s="513" t="s">
        <v>310</v>
      </c>
      <c r="R208" s="513" t="s">
        <v>310</v>
      </c>
      <c r="S208" s="513" t="s">
        <v>281</v>
      </c>
      <c r="T208" s="513" t="s">
        <v>213</v>
      </c>
      <c r="U208" s="513" t="s">
        <v>319</v>
      </c>
      <c r="V208" s="513" t="s">
        <v>243</v>
      </c>
      <c r="W208" s="513" t="s">
        <v>243</v>
      </c>
      <c r="X208" s="513" t="s">
        <v>207</v>
      </c>
      <c r="Y208" s="513" t="s">
        <v>263</v>
      </c>
      <c r="Z208" s="513" t="s">
        <v>203</v>
      </c>
      <c r="AA208" s="513" t="s">
        <v>248</v>
      </c>
      <c r="AB208" s="513" t="s">
        <v>274</v>
      </c>
      <c r="AC208" s="513" t="s">
        <v>231</v>
      </c>
      <c r="AD208" s="513" t="s">
        <v>280</v>
      </c>
      <c r="AE208" s="513" t="s">
        <v>145</v>
      </c>
      <c r="AF208" s="513" t="s">
        <v>145</v>
      </c>
      <c r="AG208" s="513" t="s">
        <v>145</v>
      </c>
    </row>
    <row r="209" spans="3:33">
      <c r="C209">
        <v>59</v>
      </c>
      <c r="D209" s="513" t="s">
        <v>215</v>
      </c>
      <c r="E209" s="513" t="s">
        <v>315</v>
      </c>
      <c r="F209" s="513" t="s">
        <v>341</v>
      </c>
      <c r="G209" s="513" t="s">
        <v>338</v>
      </c>
      <c r="H209" s="513" t="s">
        <v>338</v>
      </c>
      <c r="I209" s="513" t="s">
        <v>327</v>
      </c>
      <c r="J209" s="513" t="s">
        <v>270</v>
      </c>
      <c r="K209" s="513" t="s">
        <v>291</v>
      </c>
      <c r="L209" s="513" t="s">
        <v>337</v>
      </c>
      <c r="M209" s="513" t="s">
        <v>267</v>
      </c>
      <c r="N209" s="513" t="s">
        <v>248</v>
      </c>
      <c r="O209" s="513" t="s">
        <v>306</v>
      </c>
      <c r="P209" s="513" t="s">
        <v>224</v>
      </c>
      <c r="Q209" s="513" t="s">
        <v>252</v>
      </c>
      <c r="R209" s="513" t="s">
        <v>278</v>
      </c>
      <c r="S209" s="513" t="s">
        <v>318</v>
      </c>
      <c r="T209" s="513" t="s">
        <v>200</v>
      </c>
      <c r="U209" s="513" t="s">
        <v>237</v>
      </c>
      <c r="V209" s="513" t="s">
        <v>228</v>
      </c>
      <c r="W209" s="513" t="s">
        <v>293</v>
      </c>
      <c r="X209" s="513" t="s">
        <v>267</v>
      </c>
      <c r="Y209" s="513" t="s">
        <v>276</v>
      </c>
      <c r="Z209" s="513" t="s">
        <v>331</v>
      </c>
      <c r="AA209" s="513" t="s">
        <v>269</v>
      </c>
      <c r="AB209" s="513" t="s">
        <v>231</v>
      </c>
      <c r="AC209" s="513" t="s">
        <v>274</v>
      </c>
      <c r="AD209" s="513" t="s">
        <v>274</v>
      </c>
      <c r="AE209" s="513" t="s">
        <v>145</v>
      </c>
      <c r="AF209" s="513" t="s">
        <v>145</v>
      </c>
      <c r="AG209" s="513" t="s">
        <v>145</v>
      </c>
    </row>
    <row r="210" spans="3:33">
      <c r="C210">
        <v>60</v>
      </c>
      <c r="D210" s="513" t="s">
        <v>274</v>
      </c>
      <c r="E210" s="513" t="s">
        <v>342</v>
      </c>
      <c r="F210" s="513" t="s">
        <v>241</v>
      </c>
      <c r="G210" s="513" t="s">
        <v>323</v>
      </c>
      <c r="H210" s="513" t="s">
        <v>200</v>
      </c>
      <c r="I210" s="513" t="s">
        <v>332</v>
      </c>
      <c r="J210" s="513" t="s">
        <v>230</v>
      </c>
      <c r="K210" s="513" t="s">
        <v>248</v>
      </c>
      <c r="L210" s="513" t="s">
        <v>303</v>
      </c>
      <c r="M210" s="513" t="s">
        <v>279</v>
      </c>
      <c r="N210" s="513" t="s">
        <v>216</v>
      </c>
      <c r="O210" s="513" t="s">
        <v>285</v>
      </c>
      <c r="P210" s="513" t="s">
        <v>249</v>
      </c>
      <c r="Q210" s="513" t="s">
        <v>303</v>
      </c>
      <c r="R210" s="513" t="s">
        <v>217</v>
      </c>
      <c r="S210" s="513" t="s">
        <v>304</v>
      </c>
      <c r="T210" s="513" t="s">
        <v>250</v>
      </c>
      <c r="U210" s="513" t="s">
        <v>301</v>
      </c>
      <c r="V210" s="513" t="s">
        <v>210</v>
      </c>
      <c r="W210" s="513" t="s">
        <v>222</v>
      </c>
      <c r="X210" s="513" t="s">
        <v>322</v>
      </c>
      <c r="Y210" s="513" t="s">
        <v>216</v>
      </c>
      <c r="Z210" s="513" t="s">
        <v>330</v>
      </c>
      <c r="AA210" s="513" t="s">
        <v>200</v>
      </c>
      <c r="AB210" s="513" t="s">
        <v>215</v>
      </c>
      <c r="AC210" s="513" t="s">
        <v>215</v>
      </c>
      <c r="AD210" s="513" t="s">
        <v>223</v>
      </c>
      <c r="AE210" s="513" t="s">
        <v>145</v>
      </c>
      <c r="AF210" s="513" t="s">
        <v>145</v>
      </c>
      <c r="AG210" s="513" t="s">
        <v>145</v>
      </c>
    </row>
    <row r="211" spans="3:33">
      <c r="C211">
        <v>61</v>
      </c>
      <c r="D211" s="513" t="s">
        <v>338</v>
      </c>
      <c r="E211" s="513" t="s">
        <v>327</v>
      </c>
      <c r="F211" s="513" t="s">
        <v>343</v>
      </c>
      <c r="G211" s="513" t="s">
        <v>325</v>
      </c>
      <c r="H211" s="513" t="s">
        <v>323</v>
      </c>
      <c r="I211" s="513" t="s">
        <v>207</v>
      </c>
      <c r="J211" s="513" t="s">
        <v>251</v>
      </c>
      <c r="K211" s="513" t="s">
        <v>216</v>
      </c>
      <c r="L211" s="513" t="s">
        <v>222</v>
      </c>
      <c r="M211" s="513" t="s">
        <v>216</v>
      </c>
      <c r="N211" s="513" t="s">
        <v>295</v>
      </c>
      <c r="O211" s="513" t="s">
        <v>198</v>
      </c>
      <c r="P211" s="513" t="s">
        <v>342</v>
      </c>
      <c r="Q211" s="513" t="s">
        <v>314</v>
      </c>
      <c r="R211" s="513" t="s">
        <v>209</v>
      </c>
      <c r="S211" s="513" t="s">
        <v>253</v>
      </c>
      <c r="T211" s="513" t="s">
        <v>221</v>
      </c>
      <c r="U211" s="513" t="s">
        <v>212</v>
      </c>
      <c r="V211" s="513" t="s">
        <v>222</v>
      </c>
      <c r="W211" s="513" t="s">
        <v>321</v>
      </c>
      <c r="X211" s="513" t="s">
        <v>223</v>
      </c>
      <c r="Y211" s="513" t="s">
        <v>293</v>
      </c>
      <c r="Z211" s="513" t="s">
        <v>274</v>
      </c>
      <c r="AA211" s="513" t="s">
        <v>324</v>
      </c>
      <c r="AB211" s="513" t="s">
        <v>280</v>
      </c>
      <c r="AC211" s="513" t="s">
        <v>289</v>
      </c>
      <c r="AD211" s="513" t="s">
        <v>323</v>
      </c>
      <c r="AE211" s="513" t="s">
        <v>145</v>
      </c>
      <c r="AF211" s="513" t="s">
        <v>145</v>
      </c>
      <c r="AG211" s="513" t="s">
        <v>145</v>
      </c>
    </row>
    <row r="212" spans="3:33">
      <c r="C212">
        <v>62</v>
      </c>
      <c r="D212" s="513" t="s">
        <v>266</v>
      </c>
      <c r="E212" s="513" t="s">
        <v>270</v>
      </c>
      <c r="F212" s="513" t="s">
        <v>228</v>
      </c>
      <c r="G212" s="513" t="s">
        <v>344</v>
      </c>
      <c r="H212" s="513" t="s">
        <v>261</v>
      </c>
      <c r="I212" s="513" t="s">
        <v>315</v>
      </c>
      <c r="J212" s="513" t="s">
        <v>291</v>
      </c>
      <c r="K212" s="513" t="s">
        <v>270</v>
      </c>
      <c r="L212" s="513" t="s">
        <v>285</v>
      </c>
      <c r="M212" s="513" t="s">
        <v>293</v>
      </c>
      <c r="N212" s="513" t="s">
        <v>280</v>
      </c>
      <c r="O212" s="513" t="s">
        <v>282</v>
      </c>
      <c r="P212" s="513" t="s">
        <v>312</v>
      </c>
      <c r="Q212" s="513" t="s">
        <v>216</v>
      </c>
      <c r="R212" s="513" t="s">
        <v>263</v>
      </c>
      <c r="S212" s="513" t="s">
        <v>236</v>
      </c>
      <c r="T212" s="513" t="s">
        <v>268</v>
      </c>
      <c r="U212" s="513" t="s">
        <v>252</v>
      </c>
      <c r="V212" s="513" t="s">
        <v>229</v>
      </c>
      <c r="W212" s="513" t="s">
        <v>229</v>
      </c>
      <c r="X212" s="513" t="s">
        <v>303</v>
      </c>
      <c r="Y212" s="513" t="s">
        <v>202</v>
      </c>
      <c r="Z212" s="513" t="s">
        <v>284</v>
      </c>
      <c r="AA212" s="513" t="s">
        <v>329</v>
      </c>
      <c r="AB212" s="513" t="s">
        <v>289</v>
      </c>
      <c r="AC212" s="513" t="s">
        <v>280</v>
      </c>
      <c r="AD212" s="513" t="s">
        <v>245</v>
      </c>
      <c r="AE212" s="513" t="s">
        <v>145</v>
      </c>
      <c r="AF212" s="513" t="s">
        <v>145</v>
      </c>
      <c r="AG212" s="513" t="s">
        <v>145</v>
      </c>
    </row>
    <row r="213" spans="3:33">
      <c r="C213">
        <v>63</v>
      </c>
      <c r="D213" s="513" t="s">
        <v>247</v>
      </c>
      <c r="E213" s="513" t="s">
        <v>319</v>
      </c>
      <c r="F213" s="513" t="s">
        <v>230</v>
      </c>
      <c r="G213" s="513" t="s">
        <v>330</v>
      </c>
      <c r="H213" s="513" t="s">
        <v>325</v>
      </c>
      <c r="I213" s="513" t="s">
        <v>280</v>
      </c>
      <c r="J213" s="513" t="s">
        <v>243</v>
      </c>
      <c r="K213" s="513" t="s">
        <v>293</v>
      </c>
      <c r="L213" s="513" t="s">
        <v>267</v>
      </c>
      <c r="M213" s="513" t="s">
        <v>280</v>
      </c>
      <c r="N213" s="513" t="s">
        <v>293</v>
      </c>
      <c r="O213" s="513" t="s">
        <v>337</v>
      </c>
      <c r="P213" s="513" t="s">
        <v>319</v>
      </c>
      <c r="Q213" s="513" t="s">
        <v>311</v>
      </c>
      <c r="R213" s="513" t="s">
        <v>251</v>
      </c>
      <c r="S213" s="513" t="s">
        <v>200</v>
      </c>
      <c r="T213" s="513" t="s">
        <v>297</v>
      </c>
      <c r="U213" s="513" t="s">
        <v>276</v>
      </c>
      <c r="V213" s="513" t="s">
        <v>274</v>
      </c>
      <c r="W213" s="513" t="s">
        <v>248</v>
      </c>
      <c r="X213" s="513" t="s">
        <v>251</v>
      </c>
      <c r="Y213" s="513" t="s">
        <v>314</v>
      </c>
      <c r="Z213" s="513" t="s">
        <v>241</v>
      </c>
      <c r="AA213" s="513" t="s">
        <v>302</v>
      </c>
      <c r="AB213" s="513" t="s">
        <v>281</v>
      </c>
      <c r="AC213" s="513" t="s">
        <v>281</v>
      </c>
      <c r="AD213" s="513" t="s">
        <v>202</v>
      </c>
      <c r="AE213" s="513" t="s">
        <v>145</v>
      </c>
      <c r="AF213" s="513" t="s">
        <v>145</v>
      </c>
      <c r="AG213" s="513" t="s">
        <v>145</v>
      </c>
    </row>
    <row r="214" spans="3:33">
      <c r="C214">
        <v>64</v>
      </c>
      <c r="D214" s="513" t="s">
        <v>263</v>
      </c>
      <c r="E214" s="513" t="s">
        <v>331</v>
      </c>
      <c r="F214" s="513" t="s">
        <v>345</v>
      </c>
      <c r="G214" s="513" t="s">
        <v>327</v>
      </c>
      <c r="H214" s="513" t="s">
        <v>344</v>
      </c>
      <c r="I214" s="513" t="s">
        <v>304</v>
      </c>
      <c r="J214" s="513" t="s">
        <v>258</v>
      </c>
      <c r="K214" s="513" t="s">
        <v>295</v>
      </c>
      <c r="L214" s="513" t="s">
        <v>322</v>
      </c>
      <c r="M214" s="513" t="s">
        <v>237</v>
      </c>
      <c r="N214" s="513" t="s">
        <v>213</v>
      </c>
      <c r="O214" s="513" t="s">
        <v>242</v>
      </c>
      <c r="P214" s="513" t="s">
        <v>206</v>
      </c>
      <c r="Q214" s="513" t="s">
        <v>291</v>
      </c>
      <c r="R214" s="513" t="s">
        <v>311</v>
      </c>
      <c r="S214" s="513" t="s">
        <v>301</v>
      </c>
      <c r="T214" s="513" t="s">
        <v>229</v>
      </c>
      <c r="U214" s="513" t="s">
        <v>257</v>
      </c>
      <c r="V214" s="513" t="s">
        <v>248</v>
      </c>
      <c r="W214" s="513" t="s">
        <v>282</v>
      </c>
      <c r="X214" s="513" t="s">
        <v>217</v>
      </c>
      <c r="Y214" s="513" t="s">
        <v>274</v>
      </c>
      <c r="Z214" s="513" t="s">
        <v>276</v>
      </c>
      <c r="AA214" s="513" t="s">
        <v>237</v>
      </c>
      <c r="AB214" s="513" t="s">
        <v>198</v>
      </c>
      <c r="AC214" s="513" t="s">
        <v>198</v>
      </c>
      <c r="AD214" s="513" t="s">
        <v>198</v>
      </c>
      <c r="AE214" s="513" t="s">
        <v>145</v>
      </c>
      <c r="AF214" s="513" t="s">
        <v>145</v>
      </c>
      <c r="AG214" s="513" t="s">
        <v>145</v>
      </c>
    </row>
    <row r="215" spans="3:33">
      <c r="C215">
        <v>65</v>
      </c>
      <c r="D215" s="513" t="s">
        <v>334</v>
      </c>
      <c r="E215" s="513" t="s">
        <v>324</v>
      </c>
      <c r="F215" s="513" t="s">
        <v>256</v>
      </c>
      <c r="G215" s="513" t="s">
        <v>261</v>
      </c>
      <c r="H215" s="513" t="s">
        <v>327</v>
      </c>
      <c r="I215" s="513" t="s">
        <v>346</v>
      </c>
      <c r="J215" s="513" t="s">
        <v>295</v>
      </c>
      <c r="K215" s="513" t="s">
        <v>229</v>
      </c>
      <c r="L215" s="513" t="s">
        <v>291</v>
      </c>
      <c r="M215" s="513" t="s">
        <v>295</v>
      </c>
      <c r="N215" s="513" t="s">
        <v>237</v>
      </c>
      <c r="O215" s="513" t="s">
        <v>222</v>
      </c>
      <c r="P215" s="513" t="s">
        <v>339</v>
      </c>
      <c r="Q215" s="513" t="s">
        <v>306</v>
      </c>
      <c r="R215" s="513" t="s">
        <v>314</v>
      </c>
      <c r="S215" s="513" t="s">
        <v>250</v>
      </c>
      <c r="T215" s="513" t="s">
        <v>301</v>
      </c>
      <c r="U215" s="513" t="s">
        <v>342</v>
      </c>
      <c r="V215" s="513" t="s">
        <v>282</v>
      </c>
      <c r="W215" s="513" t="s">
        <v>274</v>
      </c>
      <c r="X215" s="513" t="s">
        <v>216</v>
      </c>
      <c r="Y215" s="513" t="s">
        <v>203</v>
      </c>
      <c r="Z215" s="513" t="s">
        <v>254</v>
      </c>
      <c r="AA215" s="513" t="s">
        <v>330</v>
      </c>
      <c r="AB215" s="513" t="s">
        <v>222</v>
      </c>
      <c r="AC215" s="513" t="s">
        <v>311</v>
      </c>
      <c r="AD215" s="513" t="s">
        <v>264</v>
      </c>
      <c r="AE215" s="513" t="s">
        <v>145</v>
      </c>
      <c r="AF215" s="513" t="s">
        <v>145</v>
      </c>
      <c r="AG215" s="513" t="s">
        <v>145</v>
      </c>
    </row>
    <row r="216" spans="3:33">
      <c r="C216">
        <v>66</v>
      </c>
      <c r="D216" s="513" t="s">
        <v>307</v>
      </c>
      <c r="E216" s="513" t="s">
        <v>302</v>
      </c>
      <c r="F216" s="513" t="s">
        <v>263</v>
      </c>
      <c r="G216" s="513" t="s">
        <v>200</v>
      </c>
      <c r="H216" s="513" t="s">
        <v>330</v>
      </c>
      <c r="I216" s="513" t="s">
        <v>274</v>
      </c>
      <c r="J216" s="513" t="s">
        <v>216</v>
      </c>
      <c r="K216" s="513" t="s">
        <v>318</v>
      </c>
      <c r="L216" s="513" t="s">
        <v>274</v>
      </c>
      <c r="M216" s="513" t="s">
        <v>213</v>
      </c>
      <c r="N216" s="513" t="s">
        <v>229</v>
      </c>
      <c r="O216" s="513" t="s">
        <v>303</v>
      </c>
      <c r="P216" s="513" t="s">
        <v>303</v>
      </c>
      <c r="Q216" s="513" t="s">
        <v>339</v>
      </c>
      <c r="R216" s="513" t="s">
        <v>256</v>
      </c>
      <c r="S216" s="513" t="s">
        <v>268</v>
      </c>
      <c r="T216" s="513" t="s">
        <v>219</v>
      </c>
      <c r="U216" s="513" t="s">
        <v>207</v>
      </c>
      <c r="V216" s="513" t="s">
        <v>251</v>
      </c>
      <c r="W216" s="513" t="s">
        <v>256</v>
      </c>
      <c r="X216" s="513" t="s">
        <v>268</v>
      </c>
      <c r="Y216" s="513" t="s">
        <v>241</v>
      </c>
      <c r="Z216" s="513" t="s">
        <v>293</v>
      </c>
      <c r="AA216" s="513" t="s">
        <v>215</v>
      </c>
      <c r="AB216" s="513" t="s">
        <v>311</v>
      </c>
      <c r="AC216" s="513" t="s">
        <v>222</v>
      </c>
      <c r="AD216" s="513" t="s">
        <v>293</v>
      </c>
      <c r="AE216" s="513" t="s">
        <v>145</v>
      </c>
      <c r="AF216" s="513" t="s">
        <v>145</v>
      </c>
      <c r="AG216" s="513" t="s">
        <v>145</v>
      </c>
    </row>
    <row r="217" spans="3:33">
      <c r="C217">
        <v>67</v>
      </c>
      <c r="D217" s="513" t="s">
        <v>337</v>
      </c>
      <c r="E217" s="513" t="s">
        <v>241</v>
      </c>
      <c r="F217" s="513" t="s">
        <v>303</v>
      </c>
      <c r="G217" s="513" t="s">
        <v>257</v>
      </c>
      <c r="H217" s="513" t="s">
        <v>257</v>
      </c>
      <c r="I217" s="513" t="s">
        <v>314</v>
      </c>
      <c r="J217" s="513" t="s">
        <v>318</v>
      </c>
      <c r="K217" s="513" t="s">
        <v>213</v>
      </c>
      <c r="L217" s="513" t="s">
        <v>272</v>
      </c>
      <c r="M217" s="513" t="s">
        <v>270</v>
      </c>
      <c r="N217" s="513" t="s">
        <v>270</v>
      </c>
      <c r="O217" s="513" t="s">
        <v>272</v>
      </c>
      <c r="P217" s="513" t="s">
        <v>311</v>
      </c>
      <c r="Q217" s="513" t="s">
        <v>319</v>
      </c>
      <c r="R217" s="513" t="s">
        <v>332</v>
      </c>
      <c r="S217" s="513" t="s">
        <v>221</v>
      </c>
      <c r="T217" s="513" t="s">
        <v>269</v>
      </c>
      <c r="U217" s="513" t="s">
        <v>213</v>
      </c>
      <c r="V217" s="513" t="s">
        <v>256</v>
      </c>
      <c r="W217" s="513" t="s">
        <v>251</v>
      </c>
      <c r="X217" s="513" t="s">
        <v>293</v>
      </c>
      <c r="Y217" s="513" t="s">
        <v>201</v>
      </c>
      <c r="Z217" s="513" t="s">
        <v>310</v>
      </c>
      <c r="AA217" s="513" t="s">
        <v>315</v>
      </c>
      <c r="AB217" s="513" t="s">
        <v>271</v>
      </c>
      <c r="AC217" s="513" t="s">
        <v>271</v>
      </c>
      <c r="AD217" s="513" t="s">
        <v>250</v>
      </c>
      <c r="AE217" s="513" t="s">
        <v>145</v>
      </c>
      <c r="AF217" s="513" t="s">
        <v>145</v>
      </c>
      <c r="AG217" s="513" t="s">
        <v>145</v>
      </c>
    </row>
    <row r="218" spans="3:33">
      <c r="C218">
        <v>68</v>
      </c>
      <c r="D218" s="513" t="s">
        <v>207</v>
      </c>
      <c r="E218" s="513" t="s">
        <v>325</v>
      </c>
      <c r="F218" s="513" t="s">
        <v>347</v>
      </c>
      <c r="G218" s="513" t="s">
        <v>342</v>
      </c>
      <c r="H218" s="513" t="s">
        <v>256</v>
      </c>
      <c r="I218" s="513" t="s">
        <v>325</v>
      </c>
      <c r="J218" s="513" t="s">
        <v>229</v>
      </c>
      <c r="K218" s="513" t="s">
        <v>237</v>
      </c>
      <c r="L218" s="513" t="s">
        <v>237</v>
      </c>
      <c r="M218" s="513" t="s">
        <v>318</v>
      </c>
      <c r="N218" s="513" t="s">
        <v>318</v>
      </c>
      <c r="O218" s="513" t="s">
        <v>213</v>
      </c>
      <c r="P218" s="513" t="s">
        <v>216</v>
      </c>
      <c r="Q218" s="513" t="s">
        <v>298</v>
      </c>
      <c r="R218" s="513" t="s">
        <v>304</v>
      </c>
      <c r="S218" s="513" t="s">
        <v>297</v>
      </c>
      <c r="T218" s="513" t="s">
        <v>281</v>
      </c>
      <c r="U218" s="513" t="s">
        <v>332</v>
      </c>
      <c r="V218" s="513" t="s">
        <v>227</v>
      </c>
      <c r="W218" s="513" t="s">
        <v>231</v>
      </c>
      <c r="X218" s="513" t="s">
        <v>213</v>
      </c>
      <c r="Y218" s="513" t="s">
        <v>269</v>
      </c>
      <c r="Z218" s="513" t="s">
        <v>218</v>
      </c>
      <c r="AA218" s="513" t="s">
        <v>310</v>
      </c>
      <c r="AB218" s="513" t="s">
        <v>303</v>
      </c>
      <c r="AC218" s="513" t="s">
        <v>212</v>
      </c>
      <c r="AD218" s="513" t="s">
        <v>285</v>
      </c>
      <c r="AE218" s="513" t="s">
        <v>145</v>
      </c>
      <c r="AF218" s="513" t="s">
        <v>145</v>
      </c>
      <c r="AG218" s="513" t="s">
        <v>145</v>
      </c>
    </row>
    <row r="219" spans="3:33">
      <c r="C219">
        <v>69</v>
      </c>
      <c r="D219" s="513" t="s">
        <v>278</v>
      </c>
      <c r="E219" s="513" t="s">
        <v>344</v>
      </c>
      <c r="F219" s="513" t="s">
        <v>243</v>
      </c>
      <c r="G219" s="513" t="s">
        <v>302</v>
      </c>
      <c r="H219" s="513" t="s">
        <v>267</v>
      </c>
      <c r="I219" s="513" t="s">
        <v>279</v>
      </c>
      <c r="J219" s="513" t="s">
        <v>327</v>
      </c>
      <c r="K219" s="513" t="s">
        <v>274</v>
      </c>
      <c r="L219" s="513" t="s">
        <v>332</v>
      </c>
      <c r="M219" s="513" t="s">
        <v>284</v>
      </c>
      <c r="N219" s="513" t="s">
        <v>274</v>
      </c>
      <c r="O219" s="513" t="s">
        <v>269</v>
      </c>
      <c r="P219" s="513" t="s">
        <v>291</v>
      </c>
      <c r="Q219" s="513" t="s">
        <v>212</v>
      </c>
      <c r="R219" s="513" t="s">
        <v>236</v>
      </c>
      <c r="S219" s="513" t="s">
        <v>219</v>
      </c>
      <c r="T219" s="513" t="s">
        <v>236</v>
      </c>
      <c r="U219" s="513" t="s">
        <v>278</v>
      </c>
      <c r="V219" s="513" t="s">
        <v>231</v>
      </c>
      <c r="W219" s="513" t="s">
        <v>227</v>
      </c>
      <c r="X219" s="513" t="s">
        <v>274</v>
      </c>
      <c r="Y219" s="513" t="s">
        <v>306</v>
      </c>
      <c r="Z219" s="513" t="s">
        <v>306</v>
      </c>
      <c r="AA219" s="513" t="s">
        <v>244</v>
      </c>
      <c r="AB219" s="513" t="s">
        <v>246</v>
      </c>
      <c r="AC219" s="513" t="s">
        <v>303</v>
      </c>
      <c r="AD219" s="513" t="s">
        <v>288</v>
      </c>
      <c r="AE219" s="513" t="s">
        <v>145</v>
      </c>
      <c r="AF219" s="513" t="s">
        <v>145</v>
      </c>
      <c r="AG219" s="513" t="s">
        <v>145</v>
      </c>
    </row>
    <row r="220" spans="3:33">
      <c r="C220">
        <v>70</v>
      </c>
      <c r="D220" s="513" t="s">
        <v>340</v>
      </c>
      <c r="E220" s="513" t="s">
        <v>306</v>
      </c>
      <c r="F220" s="513" t="s">
        <v>267</v>
      </c>
      <c r="G220" s="513" t="s">
        <v>267</v>
      </c>
      <c r="H220" s="513" t="s">
        <v>306</v>
      </c>
      <c r="I220" s="513" t="s">
        <v>301</v>
      </c>
      <c r="J220" s="513" t="s">
        <v>282</v>
      </c>
      <c r="K220" s="513" t="s">
        <v>258</v>
      </c>
      <c r="L220" s="513" t="s">
        <v>247</v>
      </c>
      <c r="M220" s="513" t="s">
        <v>229</v>
      </c>
      <c r="N220" s="513" t="s">
        <v>327</v>
      </c>
      <c r="O220" s="513" t="s">
        <v>276</v>
      </c>
      <c r="P220" s="513" t="s">
        <v>324</v>
      </c>
      <c r="Q220" s="513" t="s">
        <v>224</v>
      </c>
      <c r="R220" s="513" t="s">
        <v>325</v>
      </c>
      <c r="S220" s="513" t="s">
        <v>272</v>
      </c>
      <c r="T220" s="513" t="s">
        <v>318</v>
      </c>
      <c r="U220" s="513" t="s">
        <v>231</v>
      </c>
      <c r="V220" s="513" t="s">
        <v>286</v>
      </c>
      <c r="W220" s="513" t="s">
        <v>291</v>
      </c>
      <c r="X220" s="513" t="s">
        <v>230</v>
      </c>
      <c r="Y220" s="513" t="s">
        <v>207</v>
      </c>
      <c r="Z220" s="513" t="s">
        <v>263</v>
      </c>
      <c r="AA220" s="513" t="s">
        <v>263</v>
      </c>
      <c r="AB220" s="513" t="s">
        <v>212</v>
      </c>
      <c r="AC220" s="513" t="s">
        <v>257</v>
      </c>
      <c r="AD220" s="513" t="s">
        <v>222</v>
      </c>
      <c r="AE220" s="513" t="s">
        <v>145</v>
      </c>
      <c r="AF220" s="513" t="s">
        <v>145</v>
      </c>
      <c r="AG220" s="513" t="s">
        <v>145</v>
      </c>
    </row>
    <row r="221" spans="3:33">
      <c r="C221">
        <v>71</v>
      </c>
      <c r="D221" s="513" t="s">
        <v>241</v>
      </c>
      <c r="E221" s="513" t="s">
        <v>338</v>
      </c>
      <c r="F221" s="513" t="s">
        <v>255</v>
      </c>
      <c r="G221" s="513" t="s">
        <v>306</v>
      </c>
      <c r="H221" s="513" t="s">
        <v>342</v>
      </c>
      <c r="I221" s="513" t="s">
        <v>257</v>
      </c>
      <c r="J221" s="513" t="s">
        <v>237</v>
      </c>
      <c r="K221" s="513" t="s">
        <v>327</v>
      </c>
      <c r="L221" s="513" t="s">
        <v>318</v>
      </c>
      <c r="M221" s="513" t="s">
        <v>310</v>
      </c>
      <c r="N221" s="513" t="s">
        <v>310</v>
      </c>
      <c r="O221" s="513" t="s">
        <v>280</v>
      </c>
      <c r="P221" s="513" t="s">
        <v>306</v>
      </c>
      <c r="Q221" s="513" t="s">
        <v>251</v>
      </c>
      <c r="R221" s="513" t="s">
        <v>288</v>
      </c>
      <c r="S221" s="513" t="s">
        <v>294</v>
      </c>
      <c r="T221" s="513" t="s">
        <v>294</v>
      </c>
      <c r="U221" s="513" t="s">
        <v>228</v>
      </c>
      <c r="V221" s="513" t="s">
        <v>213</v>
      </c>
      <c r="W221" s="513" t="s">
        <v>213</v>
      </c>
      <c r="X221" s="513" t="s">
        <v>323</v>
      </c>
      <c r="Y221" s="513" t="s">
        <v>218</v>
      </c>
      <c r="Z221" s="513" t="s">
        <v>269</v>
      </c>
      <c r="AA221" s="513" t="s">
        <v>284</v>
      </c>
      <c r="AB221" s="513" t="s">
        <v>257</v>
      </c>
      <c r="AC221" s="513" t="s">
        <v>246</v>
      </c>
      <c r="AD221" s="513" t="s">
        <v>261</v>
      </c>
      <c r="AE221" s="513" t="s">
        <v>145</v>
      </c>
      <c r="AF221" s="513" t="s">
        <v>145</v>
      </c>
      <c r="AG221" s="513" t="s">
        <v>145</v>
      </c>
    </row>
    <row r="222" spans="3:33">
      <c r="C222">
        <v>72</v>
      </c>
      <c r="D222" s="513" t="s">
        <v>242</v>
      </c>
      <c r="E222" s="513" t="s">
        <v>261</v>
      </c>
      <c r="F222" s="513" t="s">
        <v>278</v>
      </c>
      <c r="G222" s="513" t="s">
        <v>256</v>
      </c>
      <c r="H222" s="513" t="s">
        <v>302</v>
      </c>
      <c r="I222" s="513" t="s">
        <v>231</v>
      </c>
      <c r="J222" s="513" t="s">
        <v>274</v>
      </c>
      <c r="K222" s="513" t="s">
        <v>282</v>
      </c>
      <c r="L222" s="513" t="s">
        <v>239</v>
      </c>
      <c r="M222" s="513" t="s">
        <v>327</v>
      </c>
      <c r="N222" s="513" t="s">
        <v>200</v>
      </c>
      <c r="O222" s="513" t="s">
        <v>281</v>
      </c>
      <c r="P222" s="513" t="s">
        <v>212</v>
      </c>
      <c r="Q222" s="513" t="s">
        <v>312</v>
      </c>
      <c r="R222" s="513" t="s">
        <v>339</v>
      </c>
      <c r="S222" s="513" t="s">
        <v>229</v>
      </c>
      <c r="T222" s="513" t="s">
        <v>253</v>
      </c>
      <c r="U222" s="513" t="s">
        <v>209</v>
      </c>
      <c r="V222" s="513" t="s">
        <v>291</v>
      </c>
      <c r="W222" s="513" t="s">
        <v>286</v>
      </c>
      <c r="X222" s="513" t="s">
        <v>229</v>
      </c>
      <c r="Y222" s="513" t="s">
        <v>254</v>
      </c>
      <c r="Z222" s="513" t="s">
        <v>314</v>
      </c>
      <c r="AA222" s="513" t="s">
        <v>236</v>
      </c>
      <c r="AB222" s="513" t="s">
        <v>338</v>
      </c>
      <c r="AC222" s="513" t="s">
        <v>322</v>
      </c>
      <c r="AD222" s="513" t="s">
        <v>286</v>
      </c>
      <c r="AE222" s="513" t="s">
        <v>145</v>
      </c>
      <c r="AF222" s="513" t="s">
        <v>145</v>
      </c>
      <c r="AG222" s="513" t="s">
        <v>145</v>
      </c>
    </row>
    <row r="223" spans="3:33">
      <c r="C223">
        <v>73</v>
      </c>
      <c r="D223" s="513" t="s">
        <v>287</v>
      </c>
      <c r="E223" s="513" t="s">
        <v>290</v>
      </c>
      <c r="F223" s="513" t="s">
        <v>247</v>
      </c>
      <c r="G223" s="513" t="s">
        <v>328</v>
      </c>
      <c r="H223" s="513" t="s">
        <v>233</v>
      </c>
      <c r="I223" s="513" t="s">
        <v>342</v>
      </c>
      <c r="J223" s="513" t="s">
        <v>213</v>
      </c>
      <c r="K223" s="513" t="s">
        <v>256</v>
      </c>
      <c r="L223" s="513" t="s">
        <v>228</v>
      </c>
      <c r="M223" s="513" t="s">
        <v>256</v>
      </c>
      <c r="N223" s="513" t="s">
        <v>256</v>
      </c>
      <c r="O223" s="513" t="s">
        <v>348</v>
      </c>
      <c r="P223" s="513" t="s">
        <v>298</v>
      </c>
      <c r="Q223" s="513" t="s">
        <v>278</v>
      </c>
      <c r="R223" s="513" t="s">
        <v>319</v>
      </c>
      <c r="S223" s="513" t="s">
        <v>269</v>
      </c>
      <c r="T223" s="513" t="s">
        <v>272</v>
      </c>
      <c r="U223" s="513" t="s">
        <v>286</v>
      </c>
      <c r="V223" s="513" t="s">
        <v>258</v>
      </c>
      <c r="W223" s="513" t="s">
        <v>212</v>
      </c>
      <c r="X223" s="513" t="s">
        <v>258</v>
      </c>
      <c r="Y223" s="513" t="s">
        <v>215</v>
      </c>
      <c r="Z223" s="513" t="s">
        <v>215</v>
      </c>
      <c r="AA223" s="513" t="s">
        <v>327</v>
      </c>
      <c r="AB223" s="513" t="s">
        <v>342</v>
      </c>
      <c r="AC223" s="513" t="s">
        <v>256</v>
      </c>
      <c r="AD223" s="513" t="s">
        <v>226</v>
      </c>
      <c r="AE223" s="513" t="s">
        <v>145</v>
      </c>
      <c r="AF223" s="513" t="s">
        <v>145</v>
      </c>
      <c r="AG223" s="513" t="s">
        <v>145</v>
      </c>
    </row>
    <row r="224" spans="3:33">
      <c r="C224">
        <v>74</v>
      </c>
      <c r="D224" s="513" t="s">
        <v>341</v>
      </c>
      <c r="E224" s="513" t="s">
        <v>330</v>
      </c>
      <c r="F224" s="513" t="s">
        <v>198</v>
      </c>
      <c r="G224" s="513" t="s">
        <v>301</v>
      </c>
      <c r="H224" s="513" t="s">
        <v>301</v>
      </c>
      <c r="I224" s="513" t="s">
        <v>349</v>
      </c>
      <c r="J224" s="513" t="s">
        <v>256</v>
      </c>
      <c r="K224" s="513" t="s">
        <v>337</v>
      </c>
      <c r="L224" s="513" t="s">
        <v>250</v>
      </c>
      <c r="M224" s="513" t="s">
        <v>265</v>
      </c>
      <c r="N224" s="513" t="s">
        <v>306</v>
      </c>
      <c r="O224" s="513" t="s">
        <v>318</v>
      </c>
      <c r="P224" s="513" t="s">
        <v>251</v>
      </c>
      <c r="Q224" s="513" t="s">
        <v>325</v>
      </c>
      <c r="R224" s="513" t="s">
        <v>269</v>
      </c>
      <c r="S224" s="513" t="s">
        <v>314</v>
      </c>
      <c r="T224" s="513" t="s">
        <v>230</v>
      </c>
      <c r="U224" s="513" t="s">
        <v>317</v>
      </c>
      <c r="V224" s="513" t="s">
        <v>212</v>
      </c>
      <c r="W224" s="513" t="s">
        <v>258</v>
      </c>
      <c r="X224" s="513" t="s">
        <v>289</v>
      </c>
      <c r="Y224" s="513" t="s">
        <v>327</v>
      </c>
      <c r="Z224" s="513" t="s">
        <v>327</v>
      </c>
      <c r="AA224" s="513" t="s">
        <v>314</v>
      </c>
      <c r="AB224" s="513" t="s">
        <v>286</v>
      </c>
      <c r="AC224" s="513" t="s">
        <v>286</v>
      </c>
      <c r="AD224" s="513" t="s">
        <v>249</v>
      </c>
      <c r="AE224" s="513" t="s">
        <v>145</v>
      </c>
      <c r="AF224" s="513" t="s">
        <v>145</v>
      </c>
      <c r="AG224" s="513" t="s">
        <v>145</v>
      </c>
    </row>
    <row r="225" spans="3:33">
      <c r="C225">
        <v>75</v>
      </c>
      <c r="D225" s="513" t="s">
        <v>295</v>
      </c>
      <c r="E225" s="513" t="s">
        <v>333</v>
      </c>
      <c r="F225" s="513" t="s">
        <v>288</v>
      </c>
      <c r="G225" s="513" t="s">
        <v>303</v>
      </c>
      <c r="H225" s="513" t="s">
        <v>328</v>
      </c>
      <c r="I225" s="513" t="s">
        <v>294</v>
      </c>
      <c r="J225" s="513" t="s">
        <v>310</v>
      </c>
      <c r="K225" s="513" t="s">
        <v>310</v>
      </c>
      <c r="L225" s="513" t="s">
        <v>257</v>
      </c>
      <c r="M225" s="513" t="s">
        <v>274</v>
      </c>
      <c r="N225" s="513" t="s">
        <v>265</v>
      </c>
      <c r="O225" s="513" t="s">
        <v>247</v>
      </c>
      <c r="P225" s="513" t="s">
        <v>248</v>
      </c>
      <c r="Q225" s="513" t="s">
        <v>269</v>
      </c>
      <c r="R225" s="513" t="s">
        <v>293</v>
      </c>
      <c r="S225" s="513" t="s">
        <v>329</v>
      </c>
      <c r="T225" s="513" t="s">
        <v>276</v>
      </c>
      <c r="U225" s="513" t="s">
        <v>291</v>
      </c>
      <c r="V225" s="513" t="s">
        <v>325</v>
      </c>
      <c r="W225" s="513" t="s">
        <v>209</v>
      </c>
      <c r="X225" s="513" t="s">
        <v>257</v>
      </c>
      <c r="Y225" s="513" t="s">
        <v>145</v>
      </c>
      <c r="Z225" s="513" t="s">
        <v>145</v>
      </c>
      <c r="AA225" s="513" t="s">
        <v>299</v>
      </c>
      <c r="AB225" s="513" t="s">
        <v>312</v>
      </c>
      <c r="AC225" s="513" t="s">
        <v>323</v>
      </c>
      <c r="AD225" s="513" t="s">
        <v>251</v>
      </c>
      <c r="AE225" s="513" t="s">
        <v>145</v>
      </c>
      <c r="AF225" s="513" t="s">
        <v>145</v>
      </c>
      <c r="AG225" s="513" t="s">
        <v>145</v>
      </c>
    </row>
    <row r="226" spans="3:33">
      <c r="C226">
        <v>76</v>
      </c>
      <c r="D226" s="513" t="s">
        <v>210</v>
      </c>
      <c r="E226" s="513" t="s">
        <v>303</v>
      </c>
      <c r="F226" s="513" t="s">
        <v>272</v>
      </c>
      <c r="G226" s="513" t="s">
        <v>233</v>
      </c>
      <c r="H226" s="513" t="s">
        <v>303</v>
      </c>
      <c r="I226" s="513" t="s">
        <v>254</v>
      </c>
      <c r="J226" s="513" t="s">
        <v>284</v>
      </c>
      <c r="K226" s="513" t="s">
        <v>239</v>
      </c>
      <c r="L226" s="513" t="s">
        <v>265</v>
      </c>
      <c r="M226" s="513" t="s">
        <v>314</v>
      </c>
      <c r="N226" s="513" t="s">
        <v>314</v>
      </c>
      <c r="O226" s="513" t="s">
        <v>257</v>
      </c>
      <c r="P226" s="513" t="s">
        <v>269</v>
      </c>
      <c r="Q226" s="513" t="s">
        <v>248</v>
      </c>
      <c r="R226" s="513" t="s">
        <v>248</v>
      </c>
      <c r="S226" s="513" t="s">
        <v>288</v>
      </c>
      <c r="T226" s="513" t="s">
        <v>314</v>
      </c>
      <c r="U226" s="513" t="s">
        <v>248</v>
      </c>
      <c r="V226" s="513" t="s">
        <v>209</v>
      </c>
      <c r="W226" s="513" t="s">
        <v>325</v>
      </c>
      <c r="X226" s="513" t="s">
        <v>270</v>
      </c>
      <c r="Y226" s="513" t="s">
        <v>145</v>
      </c>
      <c r="Z226" s="513" t="s">
        <v>145</v>
      </c>
      <c r="AA226" s="513" t="s">
        <v>145</v>
      </c>
      <c r="AB226" s="513" t="s">
        <v>322</v>
      </c>
      <c r="AC226" s="513" t="s">
        <v>338</v>
      </c>
      <c r="AD226" s="513" t="s">
        <v>284</v>
      </c>
      <c r="AE226" s="513" t="s">
        <v>145</v>
      </c>
      <c r="AF226" s="513" t="s">
        <v>145</v>
      </c>
      <c r="AG226" s="513" t="s">
        <v>145</v>
      </c>
    </row>
    <row r="227" spans="3:33">
      <c r="C227">
        <v>77</v>
      </c>
      <c r="D227" s="513" t="s">
        <v>280</v>
      </c>
      <c r="E227" s="513" t="s">
        <v>311</v>
      </c>
      <c r="F227" s="513" t="s">
        <v>332</v>
      </c>
      <c r="G227" s="513" t="s">
        <v>311</v>
      </c>
      <c r="H227" s="513" t="s">
        <v>311</v>
      </c>
      <c r="I227" s="513" t="s">
        <v>335</v>
      </c>
      <c r="J227" s="513" t="s">
        <v>236</v>
      </c>
      <c r="K227" s="513" t="s">
        <v>200</v>
      </c>
      <c r="L227" s="513" t="s">
        <v>282</v>
      </c>
      <c r="M227" s="513" t="s">
        <v>306</v>
      </c>
      <c r="N227" s="513" t="s">
        <v>284</v>
      </c>
      <c r="O227" s="513" t="s">
        <v>291</v>
      </c>
      <c r="P227" s="513" t="s">
        <v>325</v>
      </c>
      <c r="Q227" s="513" t="s">
        <v>342</v>
      </c>
      <c r="R227" s="513" t="s">
        <v>199</v>
      </c>
      <c r="S227" s="513" t="s">
        <v>306</v>
      </c>
      <c r="T227" s="513" t="s">
        <v>298</v>
      </c>
      <c r="U227" s="513" t="s">
        <v>267</v>
      </c>
      <c r="V227" s="513" t="s">
        <v>207</v>
      </c>
      <c r="W227" s="513" t="s">
        <v>207</v>
      </c>
      <c r="X227" s="513" t="s">
        <v>321</v>
      </c>
      <c r="Y227" s="513" t="s">
        <v>145</v>
      </c>
      <c r="Z227" s="513" t="s">
        <v>145</v>
      </c>
      <c r="AA227" s="513" t="s">
        <v>145</v>
      </c>
      <c r="AB227" s="513" t="s">
        <v>323</v>
      </c>
      <c r="AC227" s="513" t="s">
        <v>261</v>
      </c>
      <c r="AD227" s="513" t="s">
        <v>248</v>
      </c>
      <c r="AE227" s="513" t="s">
        <v>145</v>
      </c>
      <c r="AF227" s="513" t="s">
        <v>145</v>
      </c>
      <c r="AG227" s="513" t="s">
        <v>145</v>
      </c>
    </row>
    <row r="228" spans="3:33">
      <c r="C228">
        <v>78</v>
      </c>
      <c r="D228" s="513" t="s">
        <v>288</v>
      </c>
      <c r="E228" s="513" t="s">
        <v>256</v>
      </c>
      <c r="F228" s="513" t="s">
        <v>290</v>
      </c>
      <c r="G228" s="513" t="s">
        <v>333</v>
      </c>
      <c r="H228" s="513" t="s">
        <v>336</v>
      </c>
      <c r="I228" s="513" t="s">
        <v>339</v>
      </c>
      <c r="J228" s="513" t="s">
        <v>337</v>
      </c>
      <c r="K228" s="513" t="s">
        <v>306</v>
      </c>
      <c r="L228" s="513" t="s">
        <v>286</v>
      </c>
      <c r="M228" s="513" t="s">
        <v>303</v>
      </c>
      <c r="N228" s="513" t="s">
        <v>294</v>
      </c>
      <c r="O228" s="513" t="s">
        <v>322</v>
      </c>
      <c r="P228" s="513" t="s">
        <v>284</v>
      </c>
      <c r="Q228" s="513" t="s">
        <v>284</v>
      </c>
      <c r="R228" s="513" t="s">
        <v>284</v>
      </c>
      <c r="S228" s="513" t="s">
        <v>310</v>
      </c>
      <c r="T228" s="513" t="s">
        <v>310</v>
      </c>
      <c r="U228" s="513" t="s">
        <v>239</v>
      </c>
      <c r="V228" s="513" t="s">
        <v>145</v>
      </c>
      <c r="W228" s="513" t="s">
        <v>145</v>
      </c>
      <c r="X228" s="513" t="s">
        <v>280</v>
      </c>
      <c r="Y228" s="513" t="s">
        <v>145</v>
      </c>
      <c r="Z228" s="513" t="s">
        <v>145</v>
      </c>
      <c r="AA228" s="513" t="s">
        <v>145</v>
      </c>
      <c r="AB228" s="513" t="s">
        <v>261</v>
      </c>
      <c r="AC228" s="513" t="s">
        <v>342</v>
      </c>
      <c r="AD228" s="513" t="s">
        <v>246</v>
      </c>
      <c r="AE228" s="513" t="s">
        <v>145</v>
      </c>
      <c r="AF228" s="513" t="s">
        <v>145</v>
      </c>
      <c r="AG228" s="513" t="s">
        <v>145</v>
      </c>
    </row>
    <row r="229" spans="3:33">
      <c r="C229">
        <v>79</v>
      </c>
      <c r="D229" s="513" t="s">
        <v>343</v>
      </c>
      <c r="E229" s="513" t="s">
        <v>301</v>
      </c>
      <c r="F229" s="513" t="s">
        <v>200</v>
      </c>
      <c r="G229" s="513" t="s">
        <v>336</v>
      </c>
      <c r="H229" s="513" t="s">
        <v>333</v>
      </c>
      <c r="I229" s="513" t="s">
        <v>311</v>
      </c>
      <c r="J229" s="513" t="s">
        <v>314</v>
      </c>
      <c r="K229" s="513" t="s">
        <v>314</v>
      </c>
      <c r="L229" s="513" t="s">
        <v>348</v>
      </c>
      <c r="M229" s="513" t="s">
        <v>282</v>
      </c>
      <c r="N229" s="513" t="s">
        <v>282</v>
      </c>
      <c r="O229" s="513" t="s">
        <v>228</v>
      </c>
      <c r="P229" s="513" t="s">
        <v>278</v>
      </c>
      <c r="Q229" s="513" t="s">
        <v>324</v>
      </c>
      <c r="R229" s="513" t="s">
        <v>224</v>
      </c>
      <c r="S229" s="513" t="s">
        <v>302</v>
      </c>
      <c r="T229" s="513" t="s">
        <v>302</v>
      </c>
      <c r="U229" s="513" t="s">
        <v>272</v>
      </c>
      <c r="V229" s="513" t="s">
        <v>145</v>
      </c>
      <c r="W229" s="513" t="s">
        <v>145</v>
      </c>
      <c r="X229" s="513" t="s">
        <v>327</v>
      </c>
      <c r="Y229" s="513" t="s">
        <v>145</v>
      </c>
      <c r="Z229" s="513" t="s">
        <v>145</v>
      </c>
      <c r="AA229" s="513" t="s">
        <v>145</v>
      </c>
      <c r="AB229" s="513" t="s">
        <v>256</v>
      </c>
      <c r="AC229" s="513" t="s">
        <v>336</v>
      </c>
      <c r="AD229" s="513" t="s">
        <v>301</v>
      </c>
      <c r="AE229" s="513" t="s">
        <v>145</v>
      </c>
      <c r="AF229" s="513" t="s">
        <v>145</v>
      </c>
      <c r="AG229" s="513" t="s">
        <v>145</v>
      </c>
    </row>
    <row r="230" spans="3:33">
      <c r="C230">
        <v>80</v>
      </c>
      <c r="D230" s="513" t="s">
        <v>236</v>
      </c>
      <c r="E230" s="513" t="s">
        <v>201</v>
      </c>
      <c r="F230" s="513" t="s">
        <v>270</v>
      </c>
      <c r="G230" s="513" t="s">
        <v>286</v>
      </c>
      <c r="H230" s="513" t="s">
        <v>229</v>
      </c>
      <c r="I230" s="513" t="s">
        <v>350</v>
      </c>
      <c r="J230" s="513" t="s">
        <v>239</v>
      </c>
      <c r="K230" s="513" t="s">
        <v>294</v>
      </c>
      <c r="L230" s="513" t="s">
        <v>280</v>
      </c>
      <c r="M230" s="513" t="s">
        <v>325</v>
      </c>
      <c r="N230" s="513" t="s">
        <v>303</v>
      </c>
      <c r="O230" s="513" t="s">
        <v>237</v>
      </c>
      <c r="P230" s="513" t="s">
        <v>145</v>
      </c>
      <c r="Q230" s="513" t="s">
        <v>145</v>
      </c>
      <c r="R230" s="513" t="s">
        <v>312</v>
      </c>
      <c r="S230" s="513" t="s">
        <v>276</v>
      </c>
      <c r="T230" s="513" t="s">
        <v>288</v>
      </c>
      <c r="U230" s="513" t="s">
        <v>314</v>
      </c>
      <c r="V230" s="513" t="s">
        <v>145</v>
      </c>
      <c r="W230" s="513" t="s">
        <v>145</v>
      </c>
      <c r="X230" s="513" t="s">
        <v>278</v>
      </c>
      <c r="Y230" s="513" t="s">
        <v>145</v>
      </c>
      <c r="Z230" s="513" t="s">
        <v>145</v>
      </c>
      <c r="AA230" s="513" t="s">
        <v>145</v>
      </c>
      <c r="AB230" s="513" t="s">
        <v>336</v>
      </c>
      <c r="AC230" s="513" t="s">
        <v>312</v>
      </c>
      <c r="AD230" s="513" t="s">
        <v>283</v>
      </c>
      <c r="AE230" s="513" t="s">
        <v>145</v>
      </c>
      <c r="AF230" s="513" t="s">
        <v>145</v>
      </c>
      <c r="AG230" s="513" t="s">
        <v>145</v>
      </c>
    </row>
    <row r="231" spans="3:33">
      <c r="C231">
        <v>81</v>
      </c>
      <c r="D231" s="513" t="s">
        <v>252</v>
      </c>
      <c r="E231" s="513" t="s">
        <v>260</v>
      </c>
      <c r="F231" s="513" t="s">
        <v>199</v>
      </c>
      <c r="G231" s="513" t="s">
        <v>229</v>
      </c>
      <c r="H231" s="513" t="s">
        <v>286</v>
      </c>
      <c r="I231" s="513" t="s">
        <v>351</v>
      </c>
      <c r="J231" s="513" t="s">
        <v>290</v>
      </c>
      <c r="K231" s="513" t="s">
        <v>265</v>
      </c>
      <c r="L231" s="513" t="s">
        <v>304</v>
      </c>
      <c r="M231" s="513" t="s">
        <v>294</v>
      </c>
      <c r="N231" s="513" t="s">
        <v>277</v>
      </c>
      <c r="O231" s="513" t="s">
        <v>250</v>
      </c>
      <c r="P231" s="513" t="s">
        <v>145</v>
      </c>
      <c r="Q231" s="513" t="s">
        <v>145</v>
      </c>
      <c r="R231" s="513" t="s">
        <v>342</v>
      </c>
      <c r="S231" s="513" t="s">
        <v>230</v>
      </c>
      <c r="T231" s="513" t="s">
        <v>285</v>
      </c>
      <c r="U231" s="513" t="s">
        <v>348</v>
      </c>
      <c r="V231" s="513" t="s">
        <v>145</v>
      </c>
      <c r="W231" s="513" t="s">
        <v>145</v>
      </c>
      <c r="X231" s="513" t="s">
        <v>286</v>
      </c>
      <c r="Y231" s="513" t="s">
        <v>145</v>
      </c>
      <c r="Z231" s="513" t="s">
        <v>145</v>
      </c>
      <c r="AA231" s="513" t="s">
        <v>145</v>
      </c>
      <c r="AB231" s="513" t="s">
        <v>283</v>
      </c>
      <c r="AC231" s="513" t="s">
        <v>283</v>
      </c>
      <c r="AD231" s="513" t="s">
        <v>307</v>
      </c>
      <c r="AE231" s="513" t="s">
        <v>145</v>
      </c>
      <c r="AF231" s="513" t="s">
        <v>145</v>
      </c>
      <c r="AG231" s="513" t="s">
        <v>145</v>
      </c>
    </row>
    <row r="232" spans="3:33">
      <c r="C232">
        <v>82</v>
      </c>
      <c r="D232" s="513" t="s">
        <v>258</v>
      </c>
      <c r="E232" s="513" t="s">
        <v>233</v>
      </c>
      <c r="F232" s="513" t="s">
        <v>294</v>
      </c>
      <c r="G232" s="513" t="s">
        <v>241</v>
      </c>
      <c r="H232" s="513" t="s">
        <v>241</v>
      </c>
      <c r="I232" s="513" t="s">
        <v>323</v>
      </c>
      <c r="J232" s="513" t="s">
        <v>265</v>
      </c>
      <c r="K232" s="513" t="s">
        <v>303</v>
      </c>
      <c r="L232" s="513" t="s">
        <v>325</v>
      </c>
      <c r="M232" s="513" t="s">
        <v>236</v>
      </c>
      <c r="N232" s="513" t="s">
        <v>325</v>
      </c>
      <c r="O232" s="513" t="s">
        <v>263</v>
      </c>
      <c r="P232" s="513" t="s">
        <v>145</v>
      </c>
      <c r="Q232" s="513" t="s">
        <v>145</v>
      </c>
      <c r="R232" s="513" t="s">
        <v>324</v>
      </c>
      <c r="S232" s="513" t="s">
        <v>327</v>
      </c>
      <c r="T232" s="513" t="s">
        <v>306</v>
      </c>
      <c r="U232" s="513" t="s">
        <v>258</v>
      </c>
      <c r="V232" s="513" t="s">
        <v>145</v>
      </c>
      <c r="W232" s="513" t="s">
        <v>145</v>
      </c>
      <c r="X232" s="513" t="s">
        <v>325</v>
      </c>
      <c r="Y232" s="513" t="s">
        <v>145</v>
      </c>
      <c r="Z232" s="513" t="s">
        <v>145</v>
      </c>
      <c r="AA232" s="513" t="s">
        <v>145</v>
      </c>
      <c r="AB232" s="513" t="s">
        <v>304</v>
      </c>
      <c r="AC232" s="513" t="s">
        <v>304</v>
      </c>
      <c r="AD232" s="513" t="s">
        <v>295</v>
      </c>
      <c r="AE232" s="513" t="s">
        <v>145</v>
      </c>
      <c r="AF232" s="513" t="s">
        <v>145</v>
      </c>
      <c r="AG232" s="513" t="s">
        <v>145</v>
      </c>
    </row>
    <row r="233" spans="3:33">
      <c r="C233">
        <v>83</v>
      </c>
      <c r="D233" s="513" t="s">
        <v>209</v>
      </c>
      <c r="E233" s="513" t="s">
        <v>286</v>
      </c>
      <c r="F233" s="513" t="s">
        <v>295</v>
      </c>
      <c r="G233" s="513" t="s">
        <v>312</v>
      </c>
      <c r="H233" s="513" t="s">
        <v>349</v>
      </c>
      <c r="I233" s="513" t="s">
        <v>333</v>
      </c>
      <c r="J233" s="513" t="s">
        <v>306</v>
      </c>
      <c r="K233" s="513" t="s">
        <v>236</v>
      </c>
      <c r="L233" s="513" t="s">
        <v>263</v>
      </c>
      <c r="M233" s="513" t="s">
        <v>339</v>
      </c>
      <c r="N233" s="513" t="s">
        <v>298</v>
      </c>
      <c r="O233" s="513" t="s">
        <v>256</v>
      </c>
      <c r="P233" s="513" t="s">
        <v>145</v>
      </c>
      <c r="Q233" s="513" t="s">
        <v>145</v>
      </c>
      <c r="R233" s="513" t="s">
        <v>145</v>
      </c>
      <c r="S233" s="513" t="s">
        <v>317</v>
      </c>
      <c r="T233" s="513" t="s">
        <v>329</v>
      </c>
      <c r="U233" s="513" t="s">
        <v>293</v>
      </c>
      <c r="V233" s="513" t="s">
        <v>145</v>
      </c>
      <c r="W233" s="513" t="s">
        <v>145</v>
      </c>
      <c r="X233" s="513" t="s">
        <v>301</v>
      </c>
      <c r="Y233" s="513" t="s">
        <v>145</v>
      </c>
      <c r="Z233" s="513" t="s">
        <v>145</v>
      </c>
      <c r="AA233" s="513" t="s">
        <v>145</v>
      </c>
      <c r="AB233" s="513" t="s">
        <v>270</v>
      </c>
      <c r="AC233" s="513" t="s">
        <v>302</v>
      </c>
      <c r="AD233" s="513" t="s">
        <v>278</v>
      </c>
      <c r="AE233" s="513" t="s">
        <v>145</v>
      </c>
      <c r="AF233" s="513" t="s">
        <v>145</v>
      </c>
      <c r="AG233" s="513" t="s">
        <v>145</v>
      </c>
    </row>
    <row r="234" spans="3:33">
      <c r="C234">
        <v>84</v>
      </c>
      <c r="D234" s="513" t="s">
        <v>256</v>
      </c>
      <c r="E234" s="513" t="s">
        <v>312</v>
      </c>
      <c r="F234" s="513" t="s">
        <v>274</v>
      </c>
      <c r="G234" s="513" t="s">
        <v>349</v>
      </c>
      <c r="H234" s="513" t="s">
        <v>312</v>
      </c>
      <c r="I234" s="513" t="s">
        <v>328</v>
      </c>
      <c r="J234" s="513" t="s">
        <v>294</v>
      </c>
      <c r="K234" s="513" t="s">
        <v>284</v>
      </c>
      <c r="L234" s="513" t="s">
        <v>311</v>
      </c>
      <c r="M234" s="513" t="s">
        <v>277</v>
      </c>
      <c r="N234" s="513" t="s">
        <v>278</v>
      </c>
      <c r="O234" s="513" t="s">
        <v>270</v>
      </c>
      <c r="P234" s="513" t="s">
        <v>145</v>
      </c>
      <c r="Q234" s="513" t="s">
        <v>145</v>
      </c>
      <c r="R234" s="513" t="s">
        <v>145</v>
      </c>
      <c r="S234" s="513" t="s">
        <v>285</v>
      </c>
      <c r="T234" s="513" t="s">
        <v>317</v>
      </c>
      <c r="U234" s="513" t="s">
        <v>302</v>
      </c>
      <c r="V234" s="513" t="s">
        <v>145</v>
      </c>
      <c r="W234" s="513" t="s">
        <v>145</v>
      </c>
      <c r="X234" s="513" t="s">
        <v>145</v>
      </c>
      <c r="Y234" s="513" t="s">
        <v>145</v>
      </c>
      <c r="Z234" s="513" t="s">
        <v>145</v>
      </c>
      <c r="AA234" s="513" t="s">
        <v>145</v>
      </c>
      <c r="AB234" s="513" t="s">
        <v>302</v>
      </c>
      <c r="AC234" s="513" t="s">
        <v>270</v>
      </c>
      <c r="AD234" s="513" t="s">
        <v>306</v>
      </c>
      <c r="AE234" s="513" t="s">
        <v>145</v>
      </c>
      <c r="AF234" s="513" t="s">
        <v>145</v>
      </c>
      <c r="AG234" s="513" t="s">
        <v>145</v>
      </c>
    </row>
    <row r="235" spans="3:33">
      <c r="C235">
        <v>85</v>
      </c>
      <c r="D235" s="513" t="s">
        <v>285</v>
      </c>
      <c r="E235" s="513" t="s">
        <v>343</v>
      </c>
      <c r="F235" s="513" t="s">
        <v>212</v>
      </c>
      <c r="G235" s="513" t="s">
        <v>221</v>
      </c>
      <c r="H235" s="513" t="s">
        <v>221</v>
      </c>
      <c r="I235" s="513" t="s">
        <v>241</v>
      </c>
      <c r="J235" s="513" t="s">
        <v>303</v>
      </c>
      <c r="K235" s="513" t="s">
        <v>301</v>
      </c>
      <c r="L235" s="513" t="s">
        <v>197</v>
      </c>
      <c r="M235" s="513" t="s">
        <v>298</v>
      </c>
      <c r="N235" s="513" t="s">
        <v>236</v>
      </c>
      <c r="O235" s="513" t="s">
        <v>293</v>
      </c>
      <c r="P235" s="513" t="s">
        <v>145</v>
      </c>
      <c r="Q235" s="513" t="s">
        <v>145</v>
      </c>
      <c r="R235" s="513" t="s">
        <v>145</v>
      </c>
      <c r="S235" s="513" t="s">
        <v>298</v>
      </c>
      <c r="T235" s="513" t="s">
        <v>232</v>
      </c>
      <c r="U235" s="513" t="s">
        <v>324</v>
      </c>
      <c r="V235" s="513" t="s">
        <v>145</v>
      </c>
      <c r="W235" s="513" t="s">
        <v>145</v>
      </c>
      <c r="X235" s="513" t="s">
        <v>145</v>
      </c>
      <c r="Y235" s="513" t="s">
        <v>145</v>
      </c>
      <c r="Z235" s="513" t="s">
        <v>145</v>
      </c>
      <c r="AA235" s="513" t="s">
        <v>145</v>
      </c>
      <c r="AB235" s="513" t="s">
        <v>335</v>
      </c>
      <c r="AC235" s="513" t="s">
        <v>251</v>
      </c>
      <c r="AD235" s="513" t="s">
        <v>299</v>
      </c>
      <c r="AE235" s="513" t="s">
        <v>145</v>
      </c>
      <c r="AF235" s="513" t="s">
        <v>145</v>
      </c>
      <c r="AG235" s="513" t="s">
        <v>145</v>
      </c>
    </row>
    <row r="236" spans="3:33">
      <c r="C236">
        <v>86</v>
      </c>
      <c r="D236" s="513" t="s">
        <v>303</v>
      </c>
      <c r="E236" s="513" t="s">
        <v>316</v>
      </c>
      <c r="F236" s="513" t="s">
        <v>215</v>
      </c>
      <c r="G236" s="513" t="s">
        <v>316</v>
      </c>
      <c r="H236" s="513" t="s">
        <v>290</v>
      </c>
      <c r="I236" s="513" t="s">
        <v>302</v>
      </c>
      <c r="J236" s="513" t="s">
        <v>286</v>
      </c>
      <c r="K236" s="513" t="s">
        <v>276</v>
      </c>
      <c r="L236" s="513" t="s">
        <v>281</v>
      </c>
      <c r="M236" s="513" t="s">
        <v>278</v>
      </c>
      <c r="N236" s="513" t="s">
        <v>272</v>
      </c>
      <c r="O236" s="513" t="s">
        <v>314</v>
      </c>
      <c r="P236" s="513" t="s">
        <v>145</v>
      </c>
      <c r="Q236" s="513" t="s">
        <v>145</v>
      </c>
      <c r="R236" s="513" t="s">
        <v>145</v>
      </c>
      <c r="S236" s="513" t="s">
        <v>224</v>
      </c>
      <c r="T236" s="513" t="s">
        <v>224</v>
      </c>
      <c r="U236" s="513" t="s">
        <v>236</v>
      </c>
      <c r="V236" s="513" t="s">
        <v>145</v>
      </c>
      <c r="W236" s="513" t="s">
        <v>145</v>
      </c>
      <c r="X236" s="513" t="s">
        <v>145</v>
      </c>
      <c r="Y236" s="513" t="s">
        <v>145</v>
      </c>
      <c r="Z236" s="513" t="s">
        <v>145</v>
      </c>
      <c r="AA236" s="513" t="s">
        <v>145</v>
      </c>
      <c r="AB236" s="513" t="s">
        <v>200</v>
      </c>
      <c r="AC236" s="513" t="s">
        <v>284</v>
      </c>
      <c r="AD236" s="513" t="s">
        <v>316</v>
      </c>
      <c r="AE236" s="513" t="s">
        <v>145</v>
      </c>
      <c r="AF236" s="513" t="s">
        <v>145</v>
      </c>
      <c r="AG236" s="513" t="s">
        <v>145</v>
      </c>
    </row>
    <row r="237" spans="3:33">
      <c r="C237">
        <v>87</v>
      </c>
      <c r="D237" s="513" t="s">
        <v>230</v>
      </c>
      <c r="E237" s="513" t="s">
        <v>229</v>
      </c>
      <c r="F237" s="513" t="s">
        <v>229</v>
      </c>
      <c r="G237" s="513" t="s">
        <v>290</v>
      </c>
      <c r="H237" s="513" t="s">
        <v>316</v>
      </c>
      <c r="I237" s="513" t="s">
        <v>352</v>
      </c>
      <c r="J237" s="513" t="s">
        <v>339</v>
      </c>
      <c r="K237" s="513" t="s">
        <v>277</v>
      </c>
      <c r="L237" s="513" t="s">
        <v>314</v>
      </c>
      <c r="M237" s="513" t="s">
        <v>244</v>
      </c>
      <c r="N237" s="513" t="s">
        <v>339</v>
      </c>
      <c r="O237" s="513" t="s">
        <v>239</v>
      </c>
      <c r="P237" s="513" t="s">
        <v>145</v>
      </c>
      <c r="Q237" s="513" t="s">
        <v>145</v>
      </c>
      <c r="R237" s="513" t="s">
        <v>145</v>
      </c>
      <c r="S237" s="513" t="s">
        <v>265</v>
      </c>
      <c r="T237" s="513" t="s">
        <v>271</v>
      </c>
      <c r="U237" s="513" t="s">
        <v>224</v>
      </c>
      <c r="V237" s="513" t="s">
        <v>145</v>
      </c>
      <c r="W237" s="513" t="s">
        <v>145</v>
      </c>
      <c r="X237" s="513" t="s">
        <v>145</v>
      </c>
      <c r="Y237" s="513" t="s">
        <v>145</v>
      </c>
      <c r="Z237" s="513" t="s">
        <v>145</v>
      </c>
      <c r="AA237" s="513" t="s">
        <v>145</v>
      </c>
      <c r="AB237" s="513" t="s">
        <v>284</v>
      </c>
      <c r="AC237" s="513" t="s">
        <v>335</v>
      </c>
      <c r="AD237" s="513" t="s">
        <v>304</v>
      </c>
      <c r="AE237" s="513" t="s">
        <v>145</v>
      </c>
      <c r="AF237" s="513" t="s">
        <v>145</v>
      </c>
      <c r="AG237" s="513" t="s">
        <v>145</v>
      </c>
    </row>
    <row r="238" spans="3:33">
      <c r="C238">
        <v>88</v>
      </c>
      <c r="D238" s="513" t="s">
        <v>345</v>
      </c>
      <c r="E238" s="513" t="s">
        <v>336</v>
      </c>
      <c r="F238" s="513" t="s">
        <v>258</v>
      </c>
      <c r="G238" s="513" t="s">
        <v>277</v>
      </c>
      <c r="H238" s="513" t="s">
        <v>277</v>
      </c>
      <c r="I238" s="513" t="s">
        <v>286</v>
      </c>
      <c r="J238" s="513" t="s">
        <v>302</v>
      </c>
      <c r="K238" s="513" t="s">
        <v>272</v>
      </c>
      <c r="L238" s="513" t="s">
        <v>310</v>
      </c>
      <c r="M238" s="513" t="s">
        <v>272</v>
      </c>
      <c r="N238" s="513" t="s">
        <v>304</v>
      </c>
      <c r="O238" s="513" t="s">
        <v>327</v>
      </c>
      <c r="P238" s="513" t="s">
        <v>145</v>
      </c>
      <c r="Q238" s="513" t="s">
        <v>145</v>
      </c>
      <c r="R238" s="513" t="s">
        <v>145</v>
      </c>
      <c r="S238" s="513" t="s">
        <v>296</v>
      </c>
      <c r="T238" s="513" t="s">
        <v>265</v>
      </c>
      <c r="U238" s="513" t="s">
        <v>244</v>
      </c>
      <c r="V238" s="513" t="s">
        <v>145</v>
      </c>
      <c r="W238" s="513" t="s">
        <v>145</v>
      </c>
      <c r="X238" s="513" t="s">
        <v>145</v>
      </c>
      <c r="Y238" s="513" t="s">
        <v>145</v>
      </c>
      <c r="Z238" s="513" t="s">
        <v>145</v>
      </c>
      <c r="AA238" s="513" t="s">
        <v>145</v>
      </c>
      <c r="AB238" s="513" t="s">
        <v>251</v>
      </c>
      <c r="AC238" s="513" t="s">
        <v>213</v>
      </c>
      <c r="AD238" s="513" t="s">
        <v>338</v>
      </c>
      <c r="AE238" s="513" t="s">
        <v>145</v>
      </c>
      <c r="AF238" s="513" t="s">
        <v>145</v>
      </c>
      <c r="AG238" s="513" t="s">
        <v>145</v>
      </c>
    </row>
    <row r="239" spans="3:33">
      <c r="C239">
        <v>89</v>
      </c>
      <c r="D239" s="513" t="s">
        <v>332</v>
      </c>
      <c r="E239" s="513" t="s">
        <v>339</v>
      </c>
      <c r="F239" s="513" t="s">
        <v>216</v>
      </c>
      <c r="G239" s="513" t="s">
        <v>272</v>
      </c>
      <c r="H239" s="513" t="s">
        <v>272</v>
      </c>
      <c r="I239" s="513" t="s">
        <v>344</v>
      </c>
      <c r="J239" s="513" t="s">
        <v>325</v>
      </c>
      <c r="K239" s="513" t="s">
        <v>290</v>
      </c>
      <c r="L239" s="513" t="s">
        <v>327</v>
      </c>
      <c r="M239" s="513" t="s">
        <v>224</v>
      </c>
      <c r="N239" s="513" t="s">
        <v>244</v>
      </c>
      <c r="O239" s="513" t="s">
        <v>325</v>
      </c>
      <c r="P239" s="513" t="s">
        <v>145</v>
      </c>
      <c r="Q239" s="513" t="s">
        <v>145</v>
      </c>
      <c r="R239" s="513" t="s">
        <v>145</v>
      </c>
      <c r="S239" s="513" t="s">
        <v>232</v>
      </c>
      <c r="T239" s="513" t="s">
        <v>261</v>
      </c>
      <c r="U239" s="513" t="s">
        <v>310</v>
      </c>
      <c r="V239" s="513" t="s">
        <v>145</v>
      </c>
      <c r="W239" s="513" t="s">
        <v>145</v>
      </c>
      <c r="X239" s="513" t="s">
        <v>145</v>
      </c>
      <c r="Y239" s="513" t="s">
        <v>145</v>
      </c>
      <c r="Z239" s="513" t="s">
        <v>145</v>
      </c>
      <c r="AA239" s="513" t="s">
        <v>145</v>
      </c>
      <c r="AB239" s="513" t="s">
        <v>299</v>
      </c>
      <c r="AC239" s="513" t="s">
        <v>200</v>
      </c>
      <c r="AD239" s="513" t="s">
        <v>342</v>
      </c>
      <c r="AE239" s="513" t="s">
        <v>145</v>
      </c>
      <c r="AF239" s="513" t="s">
        <v>145</v>
      </c>
      <c r="AG239" s="513" t="s">
        <v>145</v>
      </c>
    </row>
    <row r="240" spans="3:33">
      <c r="C240">
        <v>90</v>
      </c>
      <c r="D240" s="513" t="s">
        <v>251</v>
      </c>
      <c r="E240" s="513" t="s">
        <v>272</v>
      </c>
      <c r="F240" s="513" t="s">
        <v>222</v>
      </c>
      <c r="G240" s="513" t="s">
        <v>353</v>
      </c>
      <c r="H240" s="513" t="s">
        <v>353</v>
      </c>
      <c r="I240" s="513" t="s">
        <v>221</v>
      </c>
      <c r="J240" s="513" t="s">
        <v>272</v>
      </c>
      <c r="K240" s="513" t="s">
        <v>286</v>
      </c>
      <c r="L240" s="513" t="s">
        <v>270</v>
      </c>
      <c r="M240" s="513" t="s">
        <v>324</v>
      </c>
      <c r="N240" s="513" t="s">
        <v>319</v>
      </c>
      <c r="O240" s="513" t="s">
        <v>265</v>
      </c>
      <c r="P240" s="513" t="s">
        <v>145</v>
      </c>
      <c r="Q240" s="513" t="s">
        <v>145</v>
      </c>
      <c r="R240" s="513" t="s">
        <v>145</v>
      </c>
      <c r="S240" s="513" t="s">
        <v>261</v>
      </c>
      <c r="T240" s="513" t="s">
        <v>327</v>
      </c>
      <c r="U240" s="513" t="s">
        <v>284</v>
      </c>
      <c r="V240" s="513" t="s">
        <v>145</v>
      </c>
      <c r="W240" s="513" t="s">
        <v>145</v>
      </c>
      <c r="X240" s="513" t="s">
        <v>145</v>
      </c>
      <c r="Y240" s="513" t="s">
        <v>145</v>
      </c>
      <c r="Z240" s="513" t="s">
        <v>145</v>
      </c>
      <c r="AA240" s="513" t="s">
        <v>145</v>
      </c>
      <c r="AB240" s="513" t="s">
        <v>213</v>
      </c>
      <c r="AC240" s="513" t="s">
        <v>299</v>
      </c>
      <c r="AD240" s="513" t="s">
        <v>346</v>
      </c>
      <c r="AE240" s="513" t="s">
        <v>145</v>
      </c>
      <c r="AF240" s="513" t="s">
        <v>145</v>
      </c>
      <c r="AG240" s="513" t="s">
        <v>145</v>
      </c>
    </row>
    <row r="241" spans="3:33">
      <c r="C241">
        <v>91</v>
      </c>
      <c r="D241" s="513" t="s">
        <v>200</v>
      </c>
      <c r="E241" s="513" t="s">
        <v>349</v>
      </c>
      <c r="F241" s="513" t="s">
        <v>277</v>
      </c>
      <c r="G241" s="513" t="s">
        <v>346</v>
      </c>
      <c r="H241" s="513" t="s">
        <v>346</v>
      </c>
      <c r="I241" s="513" t="s">
        <v>343</v>
      </c>
      <c r="J241" s="513" t="s">
        <v>276</v>
      </c>
      <c r="K241" s="513" t="s">
        <v>298</v>
      </c>
      <c r="L241" s="513" t="s">
        <v>256</v>
      </c>
      <c r="M241" s="513" t="s">
        <v>342</v>
      </c>
      <c r="N241" s="513" t="s">
        <v>281</v>
      </c>
      <c r="O241" s="513" t="s">
        <v>288</v>
      </c>
      <c r="P241" s="513" t="s">
        <v>145</v>
      </c>
      <c r="Q241" s="513" t="s">
        <v>145</v>
      </c>
      <c r="R241" s="513" t="s">
        <v>145</v>
      </c>
      <c r="S241" s="513" t="s">
        <v>342</v>
      </c>
      <c r="T241" s="513" t="s">
        <v>342</v>
      </c>
      <c r="U241" s="513" t="s">
        <v>312</v>
      </c>
      <c r="V241" s="513" t="s">
        <v>145</v>
      </c>
      <c r="W241" s="513" t="s">
        <v>145</v>
      </c>
      <c r="X241" s="513" t="s">
        <v>145</v>
      </c>
      <c r="Y241" s="513" t="s">
        <v>145</v>
      </c>
      <c r="Z241" s="513" t="s">
        <v>145</v>
      </c>
      <c r="AA241" s="513" t="s">
        <v>145</v>
      </c>
      <c r="AB241" s="513" t="s">
        <v>227</v>
      </c>
      <c r="AC241" s="513" t="s">
        <v>248</v>
      </c>
      <c r="AD241" s="513" t="s">
        <v>291</v>
      </c>
      <c r="AE241" s="513" t="s">
        <v>145</v>
      </c>
      <c r="AF241" s="513" t="s">
        <v>145</v>
      </c>
      <c r="AG241" s="513" t="s">
        <v>145</v>
      </c>
    </row>
    <row r="242" spans="3:33">
      <c r="C242">
        <v>92</v>
      </c>
      <c r="D242" s="513" t="s">
        <v>267</v>
      </c>
      <c r="E242" s="513" t="s">
        <v>354</v>
      </c>
      <c r="F242" s="513" t="s">
        <v>355</v>
      </c>
      <c r="G242" s="513" t="s">
        <v>254</v>
      </c>
      <c r="H242" s="513" t="s">
        <v>254</v>
      </c>
      <c r="I242" s="513" t="s">
        <v>354</v>
      </c>
      <c r="J242" s="513" t="s">
        <v>304</v>
      </c>
      <c r="K242" s="513" t="s">
        <v>325</v>
      </c>
      <c r="L242" s="513" t="s">
        <v>319</v>
      </c>
      <c r="M242" s="513" t="s">
        <v>304</v>
      </c>
      <c r="N242" s="513" t="s">
        <v>342</v>
      </c>
      <c r="O242" s="513" t="s">
        <v>310</v>
      </c>
      <c r="P242" s="513" t="s">
        <v>145</v>
      </c>
      <c r="Q242" s="513" t="s">
        <v>145</v>
      </c>
      <c r="R242" s="513" t="s">
        <v>145</v>
      </c>
      <c r="S242" s="513" t="s">
        <v>271</v>
      </c>
      <c r="T242" s="513" t="s">
        <v>332</v>
      </c>
      <c r="U242" s="513" t="s">
        <v>217</v>
      </c>
      <c r="V242" s="513" t="s">
        <v>145</v>
      </c>
      <c r="W242" s="513" t="s">
        <v>145</v>
      </c>
      <c r="X242" s="513" t="s">
        <v>145</v>
      </c>
      <c r="Y242" s="513" t="s">
        <v>145</v>
      </c>
      <c r="Z242" s="513" t="s">
        <v>145</v>
      </c>
      <c r="AA242" s="513" t="s">
        <v>145</v>
      </c>
      <c r="AB242" s="513" t="s">
        <v>248</v>
      </c>
      <c r="AC242" s="513" t="s">
        <v>227</v>
      </c>
      <c r="AD242" s="513" t="s">
        <v>349</v>
      </c>
      <c r="AE242" s="513" t="s">
        <v>145</v>
      </c>
      <c r="AF242" s="513" t="s">
        <v>145</v>
      </c>
      <c r="AG242" s="513" t="s">
        <v>145</v>
      </c>
    </row>
    <row r="243" spans="3:33">
      <c r="C243">
        <v>93</v>
      </c>
      <c r="D243" s="513" t="s">
        <v>244</v>
      </c>
      <c r="E243" s="513" t="s">
        <v>322</v>
      </c>
      <c r="F243" s="513" t="s">
        <v>298</v>
      </c>
      <c r="G243" s="513" t="s">
        <v>343</v>
      </c>
      <c r="H243" s="513" t="s">
        <v>343</v>
      </c>
      <c r="I243" s="513" t="s">
        <v>329</v>
      </c>
      <c r="J243" s="513" t="s">
        <v>301</v>
      </c>
      <c r="K243" s="513" t="s">
        <v>304</v>
      </c>
      <c r="L243" s="513" t="s">
        <v>217</v>
      </c>
      <c r="M243" s="513" t="s">
        <v>281</v>
      </c>
      <c r="N243" s="513" t="s">
        <v>302</v>
      </c>
      <c r="O243" s="513" t="s">
        <v>286</v>
      </c>
      <c r="P243" s="513" t="s">
        <v>145</v>
      </c>
      <c r="Q243" s="513" t="s">
        <v>145</v>
      </c>
      <c r="R243" s="513" t="s">
        <v>145</v>
      </c>
      <c r="S243" s="513" t="s">
        <v>270</v>
      </c>
      <c r="T243" s="513" t="s">
        <v>237</v>
      </c>
      <c r="U243" s="513" t="s">
        <v>199</v>
      </c>
      <c r="V243" s="513" t="s">
        <v>145</v>
      </c>
      <c r="W243" s="513" t="s">
        <v>145</v>
      </c>
      <c r="X243" s="513" t="s">
        <v>145</v>
      </c>
      <c r="Y243" s="513" t="s">
        <v>145</v>
      </c>
      <c r="Z243" s="513" t="s">
        <v>145</v>
      </c>
      <c r="AA243" s="513" t="s">
        <v>145</v>
      </c>
      <c r="AB243" s="513" t="s">
        <v>351</v>
      </c>
      <c r="AC243" s="513" t="s">
        <v>306</v>
      </c>
      <c r="AD243" s="513" t="s">
        <v>335</v>
      </c>
      <c r="AE243" s="513" t="s">
        <v>145</v>
      </c>
      <c r="AF243" s="513" t="s">
        <v>145</v>
      </c>
      <c r="AG243" s="513" t="s">
        <v>145</v>
      </c>
    </row>
    <row r="244" spans="3:33">
      <c r="C244">
        <v>94</v>
      </c>
      <c r="D244" s="513" t="s">
        <v>224</v>
      </c>
      <c r="E244" s="513" t="s">
        <v>277</v>
      </c>
      <c r="F244" s="513" t="s">
        <v>339</v>
      </c>
      <c r="G244" s="513" t="s">
        <v>350</v>
      </c>
      <c r="H244" s="513" t="s">
        <v>350</v>
      </c>
      <c r="I244" s="513" t="s">
        <v>330</v>
      </c>
      <c r="J244" s="513" t="s">
        <v>224</v>
      </c>
      <c r="K244" s="513" t="s">
        <v>278</v>
      </c>
      <c r="L244" s="513" t="s">
        <v>288</v>
      </c>
      <c r="M244" s="513" t="s">
        <v>197</v>
      </c>
      <c r="N244" s="513" t="s">
        <v>197</v>
      </c>
      <c r="O244" s="513" t="s">
        <v>197</v>
      </c>
      <c r="P244" s="513" t="s">
        <v>145</v>
      </c>
      <c r="Q244" s="513" t="s">
        <v>145</v>
      </c>
      <c r="R244" s="513" t="s">
        <v>145</v>
      </c>
      <c r="S244" s="513" t="s">
        <v>284</v>
      </c>
      <c r="T244" s="513" t="s">
        <v>296</v>
      </c>
      <c r="U244" s="513" t="s">
        <v>280</v>
      </c>
      <c r="V244" s="513" t="s">
        <v>145</v>
      </c>
      <c r="W244" s="513" t="s">
        <v>145</v>
      </c>
      <c r="X244" s="513" t="s">
        <v>145</v>
      </c>
      <c r="Y244" s="513" t="s">
        <v>145</v>
      </c>
      <c r="Z244" s="513" t="s">
        <v>145</v>
      </c>
      <c r="AA244" s="513" t="s">
        <v>145</v>
      </c>
      <c r="AB244" s="513" t="s">
        <v>306</v>
      </c>
      <c r="AC244" s="513" t="s">
        <v>351</v>
      </c>
      <c r="AD244" s="513" t="s">
        <v>312</v>
      </c>
      <c r="AE244" s="513" t="s">
        <v>145</v>
      </c>
      <c r="AF244" s="513" t="s">
        <v>145</v>
      </c>
      <c r="AG244" s="513" t="s">
        <v>145</v>
      </c>
    </row>
    <row r="245" spans="3:33">
      <c r="C245">
        <v>95</v>
      </c>
      <c r="D245" s="513" t="s">
        <v>279</v>
      </c>
      <c r="E245" s="513" t="s">
        <v>221</v>
      </c>
      <c r="F245" s="513" t="s">
        <v>301</v>
      </c>
      <c r="G245" s="513" t="s">
        <v>356</v>
      </c>
      <c r="H245" s="513" t="s">
        <v>356</v>
      </c>
      <c r="I245" s="513" t="s">
        <v>303</v>
      </c>
      <c r="J245" s="513" t="s">
        <v>298</v>
      </c>
      <c r="K245" s="513" t="s">
        <v>302</v>
      </c>
      <c r="L245" s="513" t="s">
        <v>248</v>
      </c>
      <c r="M245" s="513" t="s">
        <v>319</v>
      </c>
      <c r="N245" s="513" t="s">
        <v>311</v>
      </c>
      <c r="O245" s="513" t="s">
        <v>217</v>
      </c>
      <c r="P245" s="513" t="s">
        <v>145</v>
      </c>
      <c r="Q245" s="513" t="s">
        <v>145</v>
      </c>
      <c r="R245" s="513" t="s">
        <v>145</v>
      </c>
      <c r="S245" s="513" t="s">
        <v>332</v>
      </c>
      <c r="T245" s="513" t="s">
        <v>284</v>
      </c>
      <c r="U245" s="513" t="s">
        <v>288</v>
      </c>
      <c r="V245" s="513" t="s">
        <v>145</v>
      </c>
      <c r="W245" s="513" t="s">
        <v>145</v>
      </c>
      <c r="X245" s="513" t="s">
        <v>145</v>
      </c>
      <c r="Y245" s="513" t="s">
        <v>145</v>
      </c>
      <c r="Z245" s="513" t="s">
        <v>145</v>
      </c>
      <c r="AA245" s="513" t="s">
        <v>145</v>
      </c>
      <c r="AB245" s="513" t="s">
        <v>210</v>
      </c>
      <c r="AC245" s="513" t="s">
        <v>210</v>
      </c>
      <c r="AD245" s="513" t="s">
        <v>210</v>
      </c>
      <c r="AE245" s="513" t="s">
        <v>145</v>
      </c>
      <c r="AF245" s="513" t="s">
        <v>145</v>
      </c>
      <c r="AG245" s="513" t="s">
        <v>145</v>
      </c>
    </row>
    <row r="246" spans="3:33">
      <c r="C246">
        <v>96</v>
      </c>
      <c r="D246" s="513" t="s">
        <v>304</v>
      </c>
      <c r="E246" s="513" t="s">
        <v>350</v>
      </c>
      <c r="F246" s="513" t="s">
        <v>231</v>
      </c>
      <c r="G246" s="513" t="s">
        <v>339</v>
      </c>
      <c r="H246" s="513" t="s">
        <v>339</v>
      </c>
      <c r="I246" s="513" t="s">
        <v>316</v>
      </c>
      <c r="J246" s="513" t="s">
        <v>342</v>
      </c>
      <c r="K246" s="513" t="s">
        <v>339</v>
      </c>
      <c r="L246" s="513" t="s">
        <v>209</v>
      </c>
      <c r="M246" s="513" t="s">
        <v>322</v>
      </c>
      <c r="N246" s="513" t="s">
        <v>322</v>
      </c>
      <c r="O246" s="513" t="s">
        <v>199</v>
      </c>
      <c r="P246" s="513" t="s">
        <v>145</v>
      </c>
      <c r="Q246" s="513" t="s">
        <v>145</v>
      </c>
      <c r="R246" s="513" t="s">
        <v>145</v>
      </c>
      <c r="S246" s="513" t="s">
        <v>348</v>
      </c>
      <c r="T246" s="513" t="s">
        <v>348</v>
      </c>
      <c r="U246" s="513" t="s">
        <v>325</v>
      </c>
      <c r="V246" s="513" t="s">
        <v>145</v>
      </c>
      <c r="W246" s="513" t="s">
        <v>145</v>
      </c>
      <c r="X246" s="513" t="s">
        <v>145</v>
      </c>
      <c r="Y246" s="513" t="s">
        <v>145</v>
      </c>
      <c r="Z246" s="513" t="s">
        <v>145</v>
      </c>
      <c r="AA246" s="513" t="s">
        <v>145</v>
      </c>
      <c r="AB246" s="513" t="s">
        <v>343</v>
      </c>
      <c r="AC246" s="513" t="s">
        <v>346</v>
      </c>
      <c r="AD246" s="513" t="s">
        <v>354</v>
      </c>
      <c r="AE246" s="513" t="s">
        <v>145</v>
      </c>
      <c r="AF246" s="513" t="s">
        <v>145</v>
      </c>
      <c r="AG246" s="513" t="s">
        <v>145</v>
      </c>
    </row>
    <row r="247" spans="3:33">
      <c r="C247">
        <v>97</v>
      </c>
      <c r="D247" s="513" t="s">
        <v>213</v>
      </c>
      <c r="E247" s="513" t="s">
        <v>357</v>
      </c>
      <c r="F247" s="513" t="s">
        <v>280</v>
      </c>
      <c r="G247" s="513" t="s">
        <v>358</v>
      </c>
      <c r="H247" s="513" t="s">
        <v>322</v>
      </c>
      <c r="I247" s="513" t="s">
        <v>312</v>
      </c>
      <c r="J247" s="513" t="s">
        <v>278</v>
      </c>
      <c r="K247" s="513" t="s">
        <v>332</v>
      </c>
      <c r="L247" s="513" t="s">
        <v>244</v>
      </c>
      <c r="M247" s="513" t="s">
        <v>311</v>
      </c>
      <c r="N247" s="513" t="s">
        <v>224</v>
      </c>
      <c r="O247" s="513" t="s">
        <v>209</v>
      </c>
      <c r="P247" s="513" t="s">
        <v>145</v>
      </c>
      <c r="Q247" s="513" t="s">
        <v>145</v>
      </c>
      <c r="R247" s="513" t="s">
        <v>145</v>
      </c>
      <c r="S247" s="513" t="s">
        <v>338</v>
      </c>
      <c r="T247" s="513" t="s">
        <v>270</v>
      </c>
      <c r="U247" s="513" t="s">
        <v>306</v>
      </c>
      <c r="V247" s="513" t="s">
        <v>145</v>
      </c>
      <c r="W247" s="513" t="s">
        <v>145</v>
      </c>
      <c r="X247" s="513" t="s">
        <v>145</v>
      </c>
      <c r="Y247" s="513" t="s">
        <v>145</v>
      </c>
      <c r="Z247" s="513" t="s">
        <v>145</v>
      </c>
      <c r="AA247" s="513" t="s">
        <v>145</v>
      </c>
      <c r="AB247" s="513" t="s">
        <v>354</v>
      </c>
      <c r="AC247" s="513" t="s">
        <v>291</v>
      </c>
      <c r="AD247" s="513" t="s">
        <v>302</v>
      </c>
      <c r="AE247" s="513" t="s">
        <v>145</v>
      </c>
      <c r="AF247" s="513" t="s">
        <v>145</v>
      </c>
      <c r="AG247" s="513" t="s">
        <v>145</v>
      </c>
    </row>
    <row r="248" spans="3:33">
      <c r="C248">
        <v>98</v>
      </c>
      <c r="D248" s="513" t="s">
        <v>281</v>
      </c>
      <c r="E248" s="513" t="s">
        <v>353</v>
      </c>
      <c r="F248" s="513" t="s">
        <v>325</v>
      </c>
      <c r="G248" s="513" t="s">
        <v>322</v>
      </c>
      <c r="H248" s="513" t="s">
        <v>358</v>
      </c>
      <c r="I248" s="513" t="s">
        <v>277</v>
      </c>
      <c r="J248" s="513" t="s">
        <v>281</v>
      </c>
      <c r="K248" s="513" t="s">
        <v>281</v>
      </c>
      <c r="L248" s="513" t="s">
        <v>302</v>
      </c>
      <c r="M248" s="513" t="s">
        <v>302</v>
      </c>
      <c r="N248" s="513" t="s">
        <v>324</v>
      </c>
      <c r="O248" s="513" t="s">
        <v>248</v>
      </c>
      <c r="P248" s="513" t="s">
        <v>145</v>
      </c>
      <c r="Q248" s="513" t="s">
        <v>145</v>
      </c>
      <c r="R248" s="513" t="s">
        <v>145</v>
      </c>
      <c r="S248" s="513" t="s">
        <v>237</v>
      </c>
      <c r="T248" s="513" t="s">
        <v>273</v>
      </c>
      <c r="U248" s="513" t="s">
        <v>281</v>
      </c>
      <c r="V248" s="513" t="s">
        <v>145</v>
      </c>
      <c r="W248" s="513" t="s">
        <v>145</v>
      </c>
      <c r="X248" s="513" t="s">
        <v>145</v>
      </c>
      <c r="Y248" s="513" t="s">
        <v>145</v>
      </c>
      <c r="Z248" s="513" t="s">
        <v>145</v>
      </c>
      <c r="AA248" s="513" t="s">
        <v>145</v>
      </c>
      <c r="AB248" s="513" t="s">
        <v>349</v>
      </c>
      <c r="AC248" s="513" t="s">
        <v>349</v>
      </c>
      <c r="AD248" s="513" t="s">
        <v>351</v>
      </c>
      <c r="AE248" s="513" t="s">
        <v>145</v>
      </c>
      <c r="AF248" s="513" t="s">
        <v>145</v>
      </c>
      <c r="AG248" s="513" t="s">
        <v>145</v>
      </c>
    </row>
    <row r="249" spans="3:33">
      <c r="C249">
        <v>99</v>
      </c>
      <c r="D249" s="513" t="s">
        <v>293</v>
      </c>
      <c r="E249" s="513" t="s">
        <v>346</v>
      </c>
      <c r="F249" s="513" t="s">
        <v>293</v>
      </c>
      <c r="G249" s="513" t="s">
        <v>354</v>
      </c>
      <c r="H249" s="513" t="s">
        <v>354</v>
      </c>
      <c r="I249" s="513" t="s">
        <v>353</v>
      </c>
      <c r="J249" s="513" t="s">
        <v>332</v>
      </c>
      <c r="K249" s="513" t="s">
        <v>319</v>
      </c>
      <c r="L249" s="513" t="s">
        <v>329</v>
      </c>
      <c r="M249" s="513" t="s">
        <v>312</v>
      </c>
      <c r="N249" s="513" t="s">
        <v>312</v>
      </c>
      <c r="O249" s="513" t="s">
        <v>236</v>
      </c>
      <c r="P249" s="513" t="s">
        <v>145</v>
      </c>
      <c r="Q249" s="513" t="s">
        <v>145</v>
      </c>
      <c r="R249" s="513" t="s">
        <v>145</v>
      </c>
      <c r="S249" s="513" t="s">
        <v>312</v>
      </c>
      <c r="T249" s="513" t="s">
        <v>312</v>
      </c>
      <c r="U249" s="513" t="s">
        <v>329</v>
      </c>
      <c r="V249" s="513" t="s">
        <v>145</v>
      </c>
      <c r="W249" s="513" t="s">
        <v>145</v>
      </c>
      <c r="X249" s="513" t="s">
        <v>145</v>
      </c>
      <c r="Y249" s="513" t="s">
        <v>145</v>
      </c>
      <c r="Z249" s="513" t="s">
        <v>145</v>
      </c>
      <c r="AA249" s="513" t="s">
        <v>145</v>
      </c>
      <c r="AB249" s="513" t="s">
        <v>346</v>
      </c>
      <c r="AC249" s="513" t="s">
        <v>354</v>
      </c>
      <c r="AD249" s="513" t="s">
        <v>300</v>
      </c>
      <c r="AE249" s="513" t="s">
        <v>145</v>
      </c>
      <c r="AF249" s="513" t="s">
        <v>145</v>
      </c>
      <c r="AG249" s="513" t="s">
        <v>145</v>
      </c>
    </row>
    <row r="250" spans="3:33">
      <c r="C250">
        <v>100</v>
      </c>
      <c r="D250" s="513" t="s">
        <v>270</v>
      </c>
      <c r="E250" s="513" t="s">
        <v>254</v>
      </c>
      <c r="F250" s="513" t="s">
        <v>279</v>
      </c>
      <c r="G250" s="513" t="s">
        <v>352</v>
      </c>
      <c r="H250" s="513" t="s">
        <v>352</v>
      </c>
      <c r="I250" s="513" t="s">
        <v>322</v>
      </c>
      <c r="J250" s="513" t="s">
        <v>277</v>
      </c>
      <c r="K250" s="513" t="s">
        <v>244</v>
      </c>
      <c r="L250" s="513" t="s">
        <v>199</v>
      </c>
      <c r="M250" s="513" t="s">
        <v>349</v>
      </c>
      <c r="N250" s="513" t="s">
        <v>349</v>
      </c>
      <c r="O250" s="513" t="s">
        <v>296</v>
      </c>
      <c r="P250" s="513" t="s">
        <v>145</v>
      </c>
      <c r="Q250" s="513" t="s">
        <v>145</v>
      </c>
      <c r="R250" s="513" t="s">
        <v>145</v>
      </c>
      <c r="S250" s="513" t="s">
        <v>273</v>
      </c>
      <c r="T250" s="513" t="s">
        <v>243</v>
      </c>
      <c r="U250" s="513" t="s">
        <v>318</v>
      </c>
      <c r="V250" s="513" t="s">
        <v>145</v>
      </c>
      <c r="W250" s="513" t="s">
        <v>145</v>
      </c>
      <c r="X250" s="513" t="s">
        <v>145</v>
      </c>
      <c r="Y250" s="513" t="s">
        <v>145</v>
      </c>
      <c r="Z250" s="513" t="s">
        <v>145</v>
      </c>
      <c r="AA250" s="513" t="s">
        <v>145</v>
      </c>
      <c r="AB250" s="513" t="s">
        <v>291</v>
      </c>
      <c r="AC250" s="513" t="s">
        <v>343</v>
      </c>
      <c r="AD250" s="513" t="s">
        <v>227</v>
      </c>
      <c r="AE250" s="513" t="s">
        <v>145</v>
      </c>
      <c r="AF250" s="513" t="s">
        <v>145</v>
      </c>
      <c r="AG250" s="513" t="s">
        <v>145</v>
      </c>
    </row>
    <row r="251" spans="3:33">
      <c r="C251">
        <v>101</v>
      </c>
      <c r="D251" s="513" t="s">
        <v>347</v>
      </c>
      <c r="E251" s="513" t="s">
        <v>356</v>
      </c>
      <c r="F251" s="513" t="s">
        <v>207</v>
      </c>
      <c r="G251" s="513" t="s">
        <v>294</v>
      </c>
      <c r="H251" s="513" t="s">
        <v>294</v>
      </c>
      <c r="I251" s="513" t="s">
        <v>356</v>
      </c>
      <c r="J251" s="513" t="s">
        <v>324</v>
      </c>
      <c r="K251" s="513" t="s">
        <v>311</v>
      </c>
      <c r="L251" s="513" t="s">
        <v>258</v>
      </c>
      <c r="M251" s="513" t="s">
        <v>145</v>
      </c>
      <c r="N251" s="513" t="s">
        <v>145</v>
      </c>
      <c r="O251" s="513" t="s">
        <v>244</v>
      </c>
      <c r="P251" s="513" t="s">
        <v>145</v>
      </c>
      <c r="Q251" s="513" t="s">
        <v>145</v>
      </c>
      <c r="R251" s="513" t="s">
        <v>145</v>
      </c>
      <c r="S251" s="513" t="s">
        <v>243</v>
      </c>
      <c r="T251" s="513" t="s">
        <v>338</v>
      </c>
      <c r="U251" s="513" t="s">
        <v>265</v>
      </c>
      <c r="V251" s="513" t="s">
        <v>145</v>
      </c>
      <c r="W251" s="513" t="s">
        <v>145</v>
      </c>
      <c r="X251" s="513" t="s">
        <v>145</v>
      </c>
      <c r="Y251" s="513" t="s">
        <v>145</v>
      </c>
      <c r="Z251" s="513" t="s">
        <v>145</v>
      </c>
      <c r="AA251" s="513" t="s">
        <v>145</v>
      </c>
      <c r="AB251" s="513" t="s">
        <v>244</v>
      </c>
      <c r="AC251" s="513" t="s">
        <v>244</v>
      </c>
      <c r="AD251" s="513" t="s">
        <v>200</v>
      </c>
      <c r="AE251" s="513" t="s">
        <v>145</v>
      </c>
      <c r="AF251" s="513" t="s">
        <v>145</v>
      </c>
      <c r="AG251" s="513" t="s">
        <v>145</v>
      </c>
    </row>
    <row r="252" spans="3:33">
      <c r="C252">
        <v>102</v>
      </c>
      <c r="D252" s="513" t="s">
        <v>243</v>
      </c>
      <c r="E252" s="513" t="s">
        <v>352</v>
      </c>
      <c r="F252" s="513" t="s">
        <v>304</v>
      </c>
      <c r="G252" s="513" t="s">
        <v>351</v>
      </c>
      <c r="H252" s="513" t="s">
        <v>351</v>
      </c>
      <c r="I252" s="513" t="s">
        <v>359</v>
      </c>
      <c r="J252" s="513" t="s">
        <v>319</v>
      </c>
      <c r="K252" s="513" t="s">
        <v>342</v>
      </c>
      <c r="L252" s="513" t="s">
        <v>293</v>
      </c>
      <c r="M252" s="513" t="s">
        <v>145</v>
      </c>
      <c r="N252" s="513" t="s">
        <v>145</v>
      </c>
      <c r="O252" s="513" t="s">
        <v>339</v>
      </c>
      <c r="P252" s="513" t="s">
        <v>145</v>
      </c>
      <c r="Q252" s="513" t="s">
        <v>145</v>
      </c>
      <c r="R252" s="513" t="s">
        <v>145</v>
      </c>
      <c r="S252" s="513" t="s">
        <v>248</v>
      </c>
      <c r="T252" s="513" t="s">
        <v>248</v>
      </c>
      <c r="U252" s="513" t="s">
        <v>282</v>
      </c>
      <c r="V252" s="513" t="s">
        <v>145</v>
      </c>
      <c r="W252" s="513" t="s">
        <v>145</v>
      </c>
      <c r="X252" s="513" t="s">
        <v>145</v>
      </c>
      <c r="Y252" s="513" t="s">
        <v>145</v>
      </c>
      <c r="Z252" s="513" t="s">
        <v>145</v>
      </c>
      <c r="AA252" s="513" t="s">
        <v>145</v>
      </c>
      <c r="AB252" s="513" t="s">
        <v>243</v>
      </c>
      <c r="AC252" s="513" t="s">
        <v>243</v>
      </c>
      <c r="AD252" s="513" t="s">
        <v>355</v>
      </c>
      <c r="AE252" s="513" t="s">
        <v>145</v>
      </c>
      <c r="AF252" s="513" t="s">
        <v>145</v>
      </c>
      <c r="AG252" s="513" t="s">
        <v>145</v>
      </c>
    </row>
    <row r="253" spans="3:33">
      <c r="C253">
        <v>103</v>
      </c>
      <c r="D253" s="513" t="s">
        <v>290</v>
      </c>
      <c r="E253" s="513" t="s">
        <v>358</v>
      </c>
      <c r="F253" s="513" t="s">
        <v>251</v>
      </c>
      <c r="G253" s="513" t="s">
        <v>359</v>
      </c>
      <c r="H253" s="513" t="s">
        <v>359</v>
      </c>
      <c r="I253" s="513" t="s">
        <v>358</v>
      </c>
      <c r="J253" s="513" t="s">
        <v>244</v>
      </c>
      <c r="K253" s="513" t="s">
        <v>224</v>
      </c>
      <c r="L253" s="513" t="s">
        <v>339</v>
      </c>
      <c r="M253" s="513" t="s">
        <v>145</v>
      </c>
      <c r="N253" s="513" t="s">
        <v>145</v>
      </c>
      <c r="O253" s="513" t="s">
        <v>342</v>
      </c>
      <c r="P253" s="513" t="s">
        <v>145</v>
      </c>
      <c r="Q253" s="513" t="s">
        <v>145</v>
      </c>
      <c r="R253" s="513" t="s">
        <v>145</v>
      </c>
      <c r="S253" s="513" t="s">
        <v>324</v>
      </c>
      <c r="T253" s="513" t="s">
        <v>324</v>
      </c>
      <c r="U253" s="513" t="s">
        <v>253</v>
      </c>
      <c r="V253" s="513" t="s">
        <v>145</v>
      </c>
      <c r="W253" s="513" t="s">
        <v>145</v>
      </c>
      <c r="X253" s="513" t="s">
        <v>145</v>
      </c>
      <c r="Y253" s="513" t="s">
        <v>145</v>
      </c>
      <c r="Z253" s="513" t="s">
        <v>145</v>
      </c>
      <c r="AA253" s="513" t="s">
        <v>145</v>
      </c>
      <c r="AB253" s="513" t="s">
        <v>360</v>
      </c>
      <c r="AC253" s="513" t="s">
        <v>355</v>
      </c>
      <c r="AD253" s="513" t="s">
        <v>270</v>
      </c>
      <c r="AE253" s="513" t="s">
        <v>145</v>
      </c>
      <c r="AF253" s="513" t="s">
        <v>145</v>
      </c>
      <c r="AG253" s="513" t="s">
        <v>145</v>
      </c>
    </row>
    <row r="254" spans="3:33">
      <c r="C254">
        <v>104</v>
      </c>
      <c r="D254" s="513" t="s">
        <v>253</v>
      </c>
      <c r="E254" s="513" t="s">
        <v>202</v>
      </c>
      <c r="F254" s="513" t="s">
        <v>242</v>
      </c>
      <c r="G254" s="513" t="s">
        <v>361</v>
      </c>
      <c r="H254" s="513" t="s">
        <v>361</v>
      </c>
      <c r="I254" s="513" t="s">
        <v>362</v>
      </c>
      <c r="J254" s="513" t="s">
        <v>246</v>
      </c>
      <c r="K254" s="513" t="s">
        <v>246</v>
      </c>
      <c r="L254" s="513" t="s">
        <v>246</v>
      </c>
      <c r="M254" s="513" t="s">
        <v>145</v>
      </c>
      <c r="N254" s="513" t="s">
        <v>145</v>
      </c>
      <c r="O254" s="513" t="s">
        <v>246</v>
      </c>
      <c r="P254" s="513" t="s">
        <v>145</v>
      </c>
      <c r="Q254" s="513" t="s">
        <v>145</v>
      </c>
      <c r="R254" s="513" t="s">
        <v>145</v>
      </c>
      <c r="S254" s="513" t="s">
        <v>246</v>
      </c>
      <c r="T254" s="513" t="s">
        <v>246</v>
      </c>
      <c r="U254" s="513" t="s">
        <v>270</v>
      </c>
      <c r="V254" s="513" t="s">
        <v>145</v>
      </c>
      <c r="W254" s="513" t="s">
        <v>145</v>
      </c>
      <c r="X254" s="513" t="s">
        <v>145</v>
      </c>
      <c r="Y254" s="513" t="s">
        <v>145</v>
      </c>
      <c r="Z254" s="513" t="s">
        <v>145</v>
      </c>
      <c r="AA254" s="513" t="s">
        <v>145</v>
      </c>
      <c r="AB254" s="513" t="s">
        <v>356</v>
      </c>
      <c r="AC254" s="513" t="s">
        <v>329</v>
      </c>
      <c r="AD254" s="513" t="s">
        <v>209</v>
      </c>
      <c r="AE254" s="513" t="s">
        <v>145</v>
      </c>
      <c r="AF254" s="513" t="s">
        <v>145</v>
      </c>
      <c r="AG254" s="513" t="s">
        <v>145</v>
      </c>
    </row>
    <row r="255" spans="3:33">
      <c r="C255">
        <v>105</v>
      </c>
      <c r="D255" s="513" t="s">
        <v>255</v>
      </c>
      <c r="E255" s="513" t="s">
        <v>216</v>
      </c>
      <c r="F255" s="513" t="s">
        <v>363</v>
      </c>
      <c r="G255" s="513" t="s">
        <v>362</v>
      </c>
      <c r="H255" s="513" t="s">
        <v>362</v>
      </c>
      <c r="I255" s="513" t="s">
        <v>266</v>
      </c>
      <c r="J255" s="513" t="s">
        <v>311</v>
      </c>
      <c r="K255" s="513" t="s">
        <v>197</v>
      </c>
      <c r="L255" s="513" t="s">
        <v>290</v>
      </c>
      <c r="M255" s="513" t="s">
        <v>145</v>
      </c>
      <c r="N255" s="513" t="s">
        <v>145</v>
      </c>
      <c r="O255" s="513" t="s">
        <v>258</v>
      </c>
      <c r="P255" s="513" t="s">
        <v>145</v>
      </c>
      <c r="Q255" s="513" t="s">
        <v>145</v>
      </c>
      <c r="R255" s="513" t="s">
        <v>145</v>
      </c>
      <c r="S255" s="513" t="s">
        <v>286</v>
      </c>
      <c r="T255" s="513" t="s">
        <v>286</v>
      </c>
      <c r="U255" s="513" t="s">
        <v>296</v>
      </c>
      <c r="V255" s="513" t="s">
        <v>145</v>
      </c>
      <c r="W255" s="513" t="s">
        <v>145</v>
      </c>
      <c r="X255" s="513" t="s">
        <v>145</v>
      </c>
      <c r="Y255" s="513" t="s">
        <v>145</v>
      </c>
      <c r="Z255" s="513" t="s">
        <v>145</v>
      </c>
      <c r="AA255" s="513" t="s">
        <v>145</v>
      </c>
      <c r="AB255" s="513" t="s">
        <v>329</v>
      </c>
      <c r="AC255" s="513" t="s">
        <v>344</v>
      </c>
      <c r="AD255" s="513" t="s">
        <v>315</v>
      </c>
      <c r="AE255" s="513" t="s">
        <v>145</v>
      </c>
      <c r="AF255" s="513" t="s">
        <v>145</v>
      </c>
      <c r="AG255" s="513" t="s">
        <v>145</v>
      </c>
    </row>
    <row r="256" spans="3:33">
      <c r="C256">
        <v>106</v>
      </c>
      <c r="D256" s="513" t="s">
        <v>246</v>
      </c>
      <c r="E256" s="513" t="s">
        <v>287</v>
      </c>
      <c r="F256" s="513" t="s">
        <v>261</v>
      </c>
      <c r="G256" s="513" t="s">
        <v>266</v>
      </c>
      <c r="H256" s="513" t="s">
        <v>266</v>
      </c>
      <c r="I256" s="513" t="s">
        <v>361</v>
      </c>
      <c r="J256" s="513" t="s">
        <v>312</v>
      </c>
      <c r="K256" s="513" t="s">
        <v>322</v>
      </c>
      <c r="L256" s="513" t="s">
        <v>236</v>
      </c>
      <c r="M256" s="513" t="s">
        <v>145</v>
      </c>
      <c r="N256" s="513" t="s">
        <v>145</v>
      </c>
      <c r="O256" s="513" t="s">
        <v>284</v>
      </c>
      <c r="P256" s="513" t="s">
        <v>145</v>
      </c>
      <c r="Q256" s="513" t="s">
        <v>145</v>
      </c>
      <c r="R256" s="513" t="s">
        <v>145</v>
      </c>
      <c r="S256" s="513" t="s">
        <v>145</v>
      </c>
      <c r="T256" s="513" t="s">
        <v>145</v>
      </c>
      <c r="U256" s="513" t="s">
        <v>338</v>
      </c>
      <c r="V256" s="513" t="s">
        <v>145</v>
      </c>
      <c r="W256" s="513" t="s">
        <v>145</v>
      </c>
      <c r="X256" s="513" t="s">
        <v>145</v>
      </c>
      <c r="Y256" s="513" t="s">
        <v>145</v>
      </c>
      <c r="Z256" s="513" t="s">
        <v>145</v>
      </c>
      <c r="AA256" s="513" t="s">
        <v>145</v>
      </c>
      <c r="AB256" s="513" t="s">
        <v>344</v>
      </c>
      <c r="AC256" s="513" t="s">
        <v>356</v>
      </c>
      <c r="AD256" s="513" t="s">
        <v>329</v>
      </c>
      <c r="AE256" s="513" t="s">
        <v>145</v>
      </c>
      <c r="AF256" s="513" t="s">
        <v>145</v>
      </c>
      <c r="AG256" s="513" t="s">
        <v>145</v>
      </c>
    </row>
    <row r="257" spans="3:33">
      <c r="C257">
        <v>107</v>
      </c>
      <c r="D257" s="513" t="s">
        <v>265</v>
      </c>
      <c r="E257" s="513" t="s">
        <v>364</v>
      </c>
      <c r="F257" s="513" t="s">
        <v>322</v>
      </c>
      <c r="G257" s="513" t="s">
        <v>145</v>
      </c>
      <c r="H257" s="513" t="s">
        <v>145</v>
      </c>
      <c r="I257" s="513" t="s">
        <v>145</v>
      </c>
      <c r="J257" s="513" t="s">
        <v>197</v>
      </c>
      <c r="K257" s="513" t="s">
        <v>348</v>
      </c>
      <c r="L257" s="513" t="s">
        <v>284</v>
      </c>
      <c r="M257" s="513" t="s">
        <v>145</v>
      </c>
      <c r="N257" s="513" t="s">
        <v>145</v>
      </c>
      <c r="O257" s="513" t="s">
        <v>312</v>
      </c>
      <c r="P257" s="513" t="s">
        <v>145</v>
      </c>
      <c r="Q257" s="513" t="s">
        <v>145</v>
      </c>
      <c r="R257" s="513" t="s">
        <v>145</v>
      </c>
      <c r="S257" s="513" t="s">
        <v>145</v>
      </c>
      <c r="T257" s="513" t="s">
        <v>145</v>
      </c>
      <c r="U257" s="513" t="s">
        <v>327</v>
      </c>
      <c r="V257" s="513" t="s">
        <v>145</v>
      </c>
      <c r="W257" s="513" t="s">
        <v>145</v>
      </c>
      <c r="X257" s="513" t="s">
        <v>145</v>
      </c>
      <c r="Y257" s="513" t="s">
        <v>145</v>
      </c>
      <c r="Z257" s="513" t="s">
        <v>145</v>
      </c>
      <c r="AA257" s="513" t="s">
        <v>145</v>
      </c>
      <c r="AB257" s="513" t="s">
        <v>355</v>
      </c>
      <c r="AC257" s="513" t="s">
        <v>358</v>
      </c>
      <c r="AD257" s="513" t="s">
        <v>344</v>
      </c>
      <c r="AE257" s="513" t="s">
        <v>145</v>
      </c>
      <c r="AF257" s="513" t="s">
        <v>145</v>
      </c>
      <c r="AG257" s="513" t="s">
        <v>145</v>
      </c>
    </row>
    <row r="258" spans="3:33">
      <c r="C258">
        <v>108</v>
      </c>
      <c r="D258" s="513" t="s">
        <v>284</v>
      </c>
      <c r="E258" s="513" t="s">
        <v>264</v>
      </c>
      <c r="F258" s="513" t="s">
        <v>285</v>
      </c>
      <c r="G258" s="513" t="s">
        <v>145</v>
      </c>
      <c r="H258" s="513" t="s">
        <v>145</v>
      </c>
      <c r="I258" s="513" t="s">
        <v>145</v>
      </c>
      <c r="J258" s="513" t="s">
        <v>329</v>
      </c>
      <c r="K258" s="513" t="s">
        <v>329</v>
      </c>
      <c r="L258" s="513" t="s">
        <v>349</v>
      </c>
      <c r="M258" s="513" t="s">
        <v>145</v>
      </c>
      <c r="N258" s="513" t="s">
        <v>145</v>
      </c>
      <c r="O258" s="513" t="s">
        <v>349</v>
      </c>
      <c r="P258" s="513" t="s">
        <v>145</v>
      </c>
      <c r="Q258" s="513" t="s">
        <v>145</v>
      </c>
      <c r="R258" s="513" t="s">
        <v>145</v>
      </c>
      <c r="S258" s="513" t="s">
        <v>145</v>
      </c>
      <c r="T258" s="513" t="s">
        <v>145</v>
      </c>
      <c r="U258" s="513" t="s">
        <v>145</v>
      </c>
      <c r="V258" s="513" t="s">
        <v>145</v>
      </c>
      <c r="W258" s="513" t="s">
        <v>145</v>
      </c>
      <c r="X258" s="513" t="s">
        <v>145</v>
      </c>
      <c r="Y258" s="513" t="s">
        <v>145</v>
      </c>
      <c r="Z258" s="513" t="s">
        <v>145</v>
      </c>
      <c r="AA258" s="513" t="s">
        <v>145</v>
      </c>
      <c r="AB258" s="513" t="s">
        <v>353</v>
      </c>
      <c r="AC258" s="513" t="s">
        <v>328</v>
      </c>
      <c r="AD258" s="513" t="s">
        <v>331</v>
      </c>
      <c r="AE258" s="513" t="s">
        <v>145</v>
      </c>
      <c r="AF258" s="513" t="s">
        <v>145</v>
      </c>
      <c r="AG258" s="513" t="s">
        <v>145</v>
      </c>
    </row>
    <row r="259" spans="3:33">
      <c r="C259">
        <v>109</v>
      </c>
      <c r="D259" s="513" t="s">
        <v>269</v>
      </c>
      <c r="E259" s="513" t="s">
        <v>351</v>
      </c>
      <c r="F259" s="513" t="s">
        <v>234</v>
      </c>
      <c r="G259" s="513" t="s">
        <v>145</v>
      </c>
      <c r="H259" s="513" t="s">
        <v>145</v>
      </c>
      <c r="I259" s="513" t="s">
        <v>145</v>
      </c>
      <c r="J259" s="513" t="s">
        <v>333</v>
      </c>
      <c r="K259" s="513" t="s">
        <v>312</v>
      </c>
      <c r="L259" s="513" t="s">
        <v>296</v>
      </c>
      <c r="M259" s="513" t="s">
        <v>145</v>
      </c>
      <c r="N259" s="513" t="s">
        <v>145</v>
      </c>
      <c r="O259" s="513" t="s">
        <v>224</v>
      </c>
      <c r="P259" s="513" t="s">
        <v>145</v>
      </c>
      <c r="Q259" s="513" t="s">
        <v>145</v>
      </c>
      <c r="R259" s="513" t="s">
        <v>145</v>
      </c>
      <c r="S259" s="513" t="s">
        <v>145</v>
      </c>
      <c r="T259" s="513" t="s">
        <v>145</v>
      </c>
      <c r="U259" s="513" t="s">
        <v>145</v>
      </c>
      <c r="V259" s="513" t="s">
        <v>145</v>
      </c>
      <c r="W259" s="513" t="s">
        <v>145</v>
      </c>
      <c r="X259" s="513" t="s">
        <v>145</v>
      </c>
      <c r="Y259" s="513" t="s">
        <v>145</v>
      </c>
      <c r="Z259" s="513" t="s">
        <v>145</v>
      </c>
      <c r="AA259" s="513" t="s">
        <v>145</v>
      </c>
      <c r="AB259" s="513" t="s">
        <v>358</v>
      </c>
      <c r="AC259" s="513" t="s">
        <v>360</v>
      </c>
      <c r="AD259" s="513" t="s">
        <v>314</v>
      </c>
      <c r="AE259" s="513" t="s">
        <v>145</v>
      </c>
      <c r="AF259" s="513" t="s">
        <v>145</v>
      </c>
      <c r="AG259" s="513" t="s">
        <v>145</v>
      </c>
    </row>
    <row r="260" spans="3:33">
      <c r="C260">
        <v>110</v>
      </c>
      <c r="D260" s="513" t="s">
        <v>272</v>
      </c>
      <c r="E260" s="513" t="s">
        <v>360</v>
      </c>
      <c r="F260" s="513" t="s">
        <v>316</v>
      </c>
      <c r="G260" s="513" t="s">
        <v>145</v>
      </c>
      <c r="H260" s="513" t="s">
        <v>145</v>
      </c>
      <c r="I260" s="513" t="s">
        <v>145</v>
      </c>
      <c r="J260" s="513" t="s">
        <v>322</v>
      </c>
      <c r="K260" s="513" t="s">
        <v>324</v>
      </c>
      <c r="L260" s="513" t="s">
        <v>342</v>
      </c>
      <c r="M260" s="513" t="s">
        <v>145</v>
      </c>
      <c r="N260" s="513" t="s">
        <v>145</v>
      </c>
      <c r="O260" s="513" t="s">
        <v>200</v>
      </c>
      <c r="P260" s="513" t="s">
        <v>145</v>
      </c>
      <c r="Q260" s="513" t="s">
        <v>145</v>
      </c>
      <c r="R260" s="513" t="s">
        <v>145</v>
      </c>
      <c r="S260" s="513" t="s">
        <v>145</v>
      </c>
      <c r="T260" s="513" t="s">
        <v>145</v>
      </c>
      <c r="U260" s="513" t="s">
        <v>145</v>
      </c>
      <c r="V260" s="513" t="s">
        <v>145</v>
      </c>
      <c r="W260" s="513" t="s">
        <v>145</v>
      </c>
      <c r="X260" s="513" t="s">
        <v>145</v>
      </c>
      <c r="Y260" s="513" t="s">
        <v>145</v>
      </c>
      <c r="Z260" s="513" t="s">
        <v>145</v>
      </c>
      <c r="AA260" s="513" t="s">
        <v>145</v>
      </c>
      <c r="AB260" s="513" t="s">
        <v>328</v>
      </c>
      <c r="AC260" s="513" t="s">
        <v>353</v>
      </c>
      <c r="AD260" s="513" t="s">
        <v>269</v>
      </c>
      <c r="AE260" s="513" t="s">
        <v>145</v>
      </c>
      <c r="AF260" s="513" t="s">
        <v>145</v>
      </c>
      <c r="AG260" s="513" t="s">
        <v>145</v>
      </c>
    </row>
    <row r="261" spans="3:33">
      <c r="C261">
        <v>111</v>
      </c>
      <c r="D261" s="513" t="s">
        <v>248</v>
      </c>
      <c r="E261" s="513" t="s">
        <v>294</v>
      </c>
      <c r="F261" s="513" t="s">
        <v>335</v>
      </c>
      <c r="G261" s="513" t="s">
        <v>145</v>
      </c>
      <c r="H261" s="513" t="s">
        <v>145</v>
      </c>
      <c r="I261" s="513" t="s">
        <v>145</v>
      </c>
      <c r="J261" s="513" t="s">
        <v>348</v>
      </c>
      <c r="K261" s="513" t="s">
        <v>333</v>
      </c>
      <c r="L261" s="513" t="s">
        <v>333</v>
      </c>
      <c r="M261" s="513" t="s">
        <v>145</v>
      </c>
      <c r="N261" s="513" t="s">
        <v>145</v>
      </c>
      <c r="O261" s="513" t="s">
        <v>324</v>
      </c>
      <c r="P261" s="513" t="s">
        <v>145</v>
      </c>
      <c r="Q261" s="513" t="s">
        <v>145</v>
      </c>
      <c r="R261" s="513" t="s">
        <v>145</v>
      </c>
      <c r="S261" s="513" t="s">
        <v>145</v>
      </c>
      <c r="T261" s="513" t="s">
        <v>145</v>
      </c>
      <c r="U261" s="513" t="s">
        <v>145</v>
      </c>
      <c r="V261" s="513" t="s">
        <v>145</v>
      </c>
      <c r="W261" s="513" t="s">
        <v>145</v>
      </c>
      <c r="X261" s="513" t="s">
        <v>145</v>
      </c>
      <c r="Y261" s="513" t="s">
        <v>145</v>
      </c>
      <c r="Z261" s="513" t="s">
        <v>145</v>
      </c>
      <c r="AA261" s="513" t="s">
        <v>145</v>
      </c>
      <c r="AB261" s="513" t="s">
        <v>145</v>
      </c>
      <c r="AC261" s="513" t="s">
        <v>209</v>
      </c>
      <c r="AD261" s="513" t="s">
        <v>237</v>
      </c>
      <c r="AE261" s="513" t="s">
        <v>145</v>
      </c>
      <c r="AF261" s="513" t="s">
        <v>145</v>
      </c>
      <c r="AG261" s="513" t="s">
        <v>145</v>
      </c>
    </row>
    <row r="262" spans="3:33">
      <c r="C262">
        <v>112</v>
      </c>
      <c r="D262" s="513" t="s">
        <v>282</v>
      </c>
      <c r="E262" s="513" t="s">
        <v>359</v>
      </c>
      <c r="F262" s="513" t="s">
        <v>365</v>
      </c>
      <c r="G262" s="513" t="s">
        <v>145</v>
      </c>
      <c r="H262" s="513" t="s">
        <v>145</v>
      </c>
      <c r="I262" s="513" t="s">
        <v>145</v>
      </c>
      <c r="J262" s="513" t="s">
        <v>296</v>
      </c>
      <c r="K262" s="513" t="s">
        <v>296</v>
      </c>
      <c r="L262" s="513" t="s">
        <v>224</v>
      </c>
      <c r="M262" s="513" t="s">
        <v>145</v>
      </c>
      <c r="N262" s="513" t="s">
        <v>145</v>
      </c>
      <c r="O262" s="513" t="s">
        <v>145</v>
      </c>
      <c r="P262" s="513" t="s">
        <v>145</v>
      </c>
      <c r="Q262" s="513" t="s">
        <v>145</v>
      </c>
      <c r="R262" s="513" t="s">
        <v>145</v>
      </c>
      <c r="S262" s="513" t="s">
        <v>145</v>
      </c>
      <c r="T262" s="513" t="s">
        <v>145</v>
      </c>
      <c r="U262" s="513" t="s">
        <v>145</v>
      </c>
      <c r="V262" s="513" t="s">
        <v>145</v>
      </c>
      <c r="W262" s="513" t="s">
        <v>145</v>
      </c>
      <c r="X262" s="513" t="s">
        <v>145</v>
      </c>
      <c r="Y262" s="513" t="s">
        <v>145</v>
      </c>
      <c r="Z262" s="513" t="s">
        <v>145</v>
      </c>
      <c r="AA262" s="513" t="s">
        <v>145</v>
      </c>
      <c r="AB262" s="513" t="s">
        <v>145</v>
      </c>
      <c r="AC262" s="513" t="s">
        <v>331</v>
      </c>
      <c r="AD262" s="513" t="s">
        <v>265</v>
      </c>
      <c r="AE262" s="513" t="s">
        <v>145</v>
      </c>
      <c r="AF262" s="513" t="s">
        <v>145</v>
      </c>
      <c r="AG262" s="513" t="s">
        <v>145</v>
      </c>
    </row>
    <row r="263" spans="3:33">
      <c r="C263">
        <v>113</v>
      </c>
      <c r="D263" s="513" t="s">
        <v>239</v>
      </c>
      <c r="E263" s="513" t="s">
        <v>205</v>
      </c>
      <c r="F263" s="513" t="s">
        <v>282</v>
      </c>
      <c r="G263" s="513" t="s">
        <v>145</v>
      </c>
      <c r="H263" s="513" t="s">
        <v>145</v>
      </c>
      <c r="I263" s="513" t="s">
        <v>145</v>
      </c>
      <c r="J263" s="513" t="s">
        <v>349</v>
      </c>
      <c r="K263" s="513" t="s">
        <v>349</v>
      </c>
      <c r="L263" s="513" t="s">
        <v>200</v>
      </c>
      <c r="M263" s="513" t="s">
        <v>145</v>
      </c>
      <c r="N263" s="513" t="s">
        <v>145</v>
      </c>
      <c r="O263" s="513" t="s">
        <v>145</v>
      </c>
      <c r="P263" s="513" t="s">
        <v>145</v>
      </c>
      <c r="Q263" s="513" t="s">
        <v>145</v>
      </c>
      <c r="R263" s="513" t="s">
        <v>145</v>
      </c>
      <c r="S263" s="513" t="s">
        <v>145</v>
      </c>
      <c r="T263" s="513" t="s">
        <v>145</v>
      </c>
      <c r="U263" s="513" t="s">
        <v>145</v>
      </c>
      <c r="V263" s="513" t="s">
        <v>145</v>
      </c>
      <c r="W263" s="513" t="s">
        <v>145</v>
      </c>
      <c r="X263" s="513" t="s">
        <v>145</v>
      </c>
      <c r="Y263" s="513" t="s">
        <v>145</v>
      </c>
      <c r="Z263" s="513" t="s">
        <v>145</v>
      </c>
      <c r="AA263" s="513" t="s">
        <v>145</v>
      </c>
      <c r="AB263" s="513" t="s">
        <v>145</v>
      </c>
      <c r="AC263" s="513" t="s">
        <v>315</v>
      </c>
      <c r="AD263" s="513" t="s">
        <v>239</v>
      </c>
      <c r="AE263" s="513" t="s">
        <v>145</v>
      </c>
      <c r="AF263" s="513" t="s">
        <v>145</v>
      </c>
      <c r="AG263" s="513" t="s">
        <v>145</v>
      </c>
    </row>
    <row r="264" spans="3:33">
      <c r="C264">
        <v>114</v>
      </c>
      <c r="D264" s="513" t="s">
        <v>291</v>
      </c>
      <c r="E264" s="513" t="s">
        <v>289</v>
      </c>
      <c r="F264" s="513" t="s">
        <v>311</v>
      </c>
      <c r="G264" s="513" t="s">
        <v>145</v>
      </c>
      <c r="H264" s="513" t="s">
        <v>145</v>
      </c>
      <c r="I264" s="513" t="s">
        <v>145</v>
      </c>
      <c r="J264" s="513" t="s">
        <v>145</v>
      </c>
      <c r="K264" s="513" t="s">
        <v>145</v>
      </c>
      <c r="L264" s="513" t="s">
        <v>312</v>
      </c>
      <c r="M264" s="513" t="s">
        <v>145</v>
      </c>
      <c r="N264" s="513" t="s">
        <v>145</v>
      </c>
      <c r="O264" s="513" t="s">
        <v>145</v>
      </c>
      <c r="P264" s="513" t="s">
        <v>145</v>
      </c>
      <c r="Q264" s="513" t="s">
        <v>145</v>
      </c>
      <c r="R264" s="513" t="s">
        <v>145</v>
      </c>
      <c r="S264" s="513" t="s">
        <v>145</v>
      </c>
      <c r="T264" s="513" t="s">
        <v>145</v>
      </c>
      <c r="U264" s="513" t="s">
        <v>145</v>
      </c>
      <c r="V264" s="513" t="s">
        <v>145</v>
      </c>
      <c r="W264" s="513" t="s">
        <v>145</v>
      </c>
      <c r="X264" s="513" t="s">
        <v>145</v>
      </c>
      <c r="Y264" s="513" t="s">
        <v>145</v>
      </c>
      <c r="Z264" s="513" t="s">
        <v>145</v>
      </c>
      <c r="AA264" s="513" t="s">
        <v>145</v>
      </c>
      <c r="AB264" s="513" t="s">
        <v>145</v>
      </c>
      <c r="AC264" s="513" t="s">
        <v>314</v>
      </c>
      <c r="AD264" s="513" t="s">
        <v>224</v>
      </c>
      <c r="AE264" s="513" t="s">
        <v>145</v>
      </c>
      <c r="AF264" s="513" t="s">
        <v>145</v>
      </c>
      <c r="AG264" s="513" t="s">
        <v>145</v>
      </c>
    </row>
    <row r="265" spans="3:33">
      <c r="C265">
        <v>115</v>
      </c>
      <c r="D265" s="513" t="s">
        <v>237</v>
      </c>
      <c r="E265" s="513" t="s">
        <v>298</v>
      </c>
      <c r="F265" s="513" t="s">
        <v>346</v>
      </c>
      <c r="G265" s="513" t="s">
        <v>145</v>
      </c>
      <c r="H265" s="513" t="s">
        <v>145</v>
      </c>
      <c r="I265" s="513" t="s">
        <v>145</v>
      </c>
      <c r="J265" s="513" t="s">
        <v>145</v>
      </c>
      <c r="K265" s="513" t="s">
        <v>145</v>
      </c>
      <c r="L265" s="513" t="s">
        <v>324</v>
      </c>
      <c r="M265" s="513" t="s">
        <v>145</v>
      </c>
      <c r="N265" s="513" t="s">
        <v>145</v>
      </c>
      <c r="O265" s="513" t="s">
        <v>145</v>
      </c>
      <c r="P265" s="513" t="s">
        <v>145</v>
      </c>
      <c r="Q265" s="513" t="s">
        <v>145</v>
      </c>
      <c r="R265" s="513" t="s">
        <v>145</v>
      </c>
      <c r="S265" s="513" t="s">
        <v>145</v>
      </c>
      <c r="T265" s="513" t="s">
        <v>145</v>
      </c>
      <c r="U265" s="513" t="s">
        <v>145</v>
      </c>
      <c r="V265" s="513" t="s">
        <v>145</v>
      </c>
      <c r="W265" s="513" t="s">
        <v>145</v>
      </c>
      <c r="X265" s="513" t="s">
        <v>145</v>
      </c>
      <c r="Y265" s="513" t="s">
        <v>145</v>
      </c>
      <c r="Z265" s="513" t="s">
        <v>145</v>
      </c>
      <c r="AA265" s="513" t="s">
        <v>145</v>
      </c>
      <c r="AB265" s="513" t="s">
        <v>145</v>
      </c>
      <c r="AC265" s="513" t="s">
        <v>269</v>
      </c>
      <c r="AD265" s="513" t="s">
        <v>244</v>
      </c>
      <c r="AE265" s="513" t="s">
        <v>145</v>
      </c>
      <c r="AF265" s="513" t="s">
        <v>145</v>
      </c>
      <c r="AG265" s="513" t="s">
        <v>145</v>
      </c>
    </row>
    <row r="266" spans="3:33">
      <c r="C266">
        <v>116</v>
      </c>
      <c r="D266" s="513" t="s">
        <v>294</v>
      </c>
      <c r="E266" s="513" t="s">
        <v>317</v>
      </c>
      <c r="F266" s="513" t="s">
        <v>209</v>
      </c>
      <c r="G266" s="513" t="s">
        <v>145</v>
      </c>
      <c r="H266" s="513" t="s">
        <v>145</v>
      </c>
      <c r="I266" s="513" t="s">
        <v>145</v>
      </c>
      <c r="J266" s="513" t="s">
        <v>145</v>
      </c>
      <c r="K266" s="513" t="s">
        <v>145</v>
      </c>
      <c r="L266" s="513" t="s">
        <v>145</v>
      </c>
      <c r="M266" s="513" t="s">
        <v>145</v>
      </c>
      <c r="N266" s="513" t="s">
        <v>145</v>
      </c>
      <c r="O266" s="513" t="s">
        <v>145</v>
      </c>
      <c r="P266" s="513" t="s">
        <v>145</v>
      </c>
      <c r="Q266" s="513" t="s">
        <v>145</v>
      </c>
      <c r="R266" s="513" t="s">
        <v>145</v>
      </c>
      <c r="S266" s="513" t="s">
        <v>145</v>
      </c>
      <c r="T266" s="513" t="s">
        <v>145</v>
      </c>
      <c r="U266" s="513" t="s">
        <v>145</v>
      </c>
      <c r="V266" s="513" t="s">
        <v>145</v>
      </c>
      <c r="W266" s="513" t="s">
        <v>145</v>
      </c>
      <c r="X266" s="513" t="s">
        <v>145</v>
      </c>
      <c r="Y266" s="513" t="s">
        <v>145</v>
      </c>
      <c r="Z266" s="513" t="s">
        <v>145</v>
      </c>
      <c r="AA266" s="513" t="s">
        <v>145</v>
      </c>
      <c r="AB266" s="513" t="s">
        <v>145</v>
      </c>
      <c r="AC266" s="513" t="s">
        <v>237</v>
      </c>
      <c r="AD266" s="513" t="s">
        <v>296</v>
      </c>
      <c r="AE266" s="513" t="s">
        <v>145</v>
      </c>
      <c r="AF266" s="513" t="s">
        <v>145</v>
      </c>
      <c r="AG266" s="513" t="s">
        <v>145</v>
      </c>
    </row>
    <row r="267" spans="3:33">
      <c r="C267">
        <v>117</v>
      </c>
      <c r="D267" s="513" t="s">
        <v>335</v>
      </c>
      <c r="E267" s="513" t="s">
        <v>361</v>
      </c>
      <c r="F267" s="513" t="s">
        <v>348</v>
      </c>
      <c r="G267" s="513" t="s">
        <v>145</v>
      </c>
      <c r="H267" s="513" t="s">
        <v>145</v>
      </c>
      <c r="I267" s="513" t="s">
        <v>145</v>
      </c>
      <c r="J267" s="513" t="s">
        <v>145</v>
      </c>
      <c r="K267" s="513" t="s">
        <v>145</v>
      </c>
      <c r="L267" s="513" t="s">
        <v>145</v>
      </c>
      <c r="M267" s="513" t="s">
        <v>145</v>
      </c>
      <c r="N267" s="513" t="s">
        <v>145</v>
      </c>
      <c r="O267" s="513" t="s">
        <v>145</v>
      </c>
      <c r="P267" s="513" t="s">
        <v>145</v>
      </c>
      <c r="Q267" s="513" t="s">
        <v>145</v>
      </c>
      <c r="R267" s="513" t="s">
        <v>145</v>
      </c>
      <c r="S267" s="513" t="s">
        <v>145</v>
      </c>
      <c r="T267" s="513" t="s">
        <v>145</v>
      </c>
      <c r="U267" s="513" t="s">
        <v>145</v>
      </c>
      <c r="V267" s="513" t="s">
        <v>145</v>
      </c>
      <c r="W267" s="513" t="s">
        <v>145</v>
      </c>
      <c r="X267" s="513" t="s">
        <v>145</v>
      </c>
      <c r="Y267" s="513" t="s">
        <v>145</v>
      </c>
      <c r="Z267" s="513" t="s">
        <v>145</v>
      </c>
      <c r="AA267" s="513" t="s">
        <v>145</v>
      </c>
      <c r="AB267" s="513" t="s">
        <v>145</v>
      </c>
      <c r="AC267" s="513" t="s">
        <v>265</v>
      </c>
      <c r="AD267" s="513" t="s">
        <v>290</v>
      </c>
      <c r="AE267" s="513" t="s">
        <v>145</v>
      </c>
      <c r="AF267" s="513" t="s">
        <v>145</v>
      </c>
      <c r="AG267" s="513" t="s">
        <v>145</v>
      </c>
    </row>
    <row r="268" spans="3:33">
      <c r="C268">
        <v>118</v>
      </c>
      <c r="D268" s="513" t="s">
        <v>229</v>
      </c>
      <c r="E268" s="513" t="s">
        <v>362</v>
      </c>
      <c r="F268" s="513" t="s">
        <v>317</v>
      </c>
      <c r="G268" s="513" t="s">
        <v>145</v>
      </c>
      <c r="H268" s="513" t="s">
        <v>145</v>
      </c>
      <c r="I268" s="513" t="s">
        <v>145</v>
      </c>
      <c r="J268" s="513" t="s">
        <v>145</v>
      </c>
      <c r="K268" s="513" t="s">
        <v>145</v>
      </c>
      <c r="L268" s="513" t="s">
        <v>145</v>
      </c>
      <c r="M268" s="513" t="s">
        <v>145</v>
      </c>
      <c r="N268" s="513" t="s">
        <v>145</v>
      </c>
      <c r="O268" s="513" t="s">
        <v>145</v>
      </c>
      <c r="P268" s="513" t="s">
        <v>145</v>
      </c>
      <c r="Q268" s="513" t="s">
        <v>145</v>
      </c>
      <c r="R268" s="513" t="s">
        <v>145</v>
      </c>
      <c r="S268" s="513" t="s">
        <v>145</v>
      </c>
      <c r="T268" s="513" t="s">
        <v>145</v>
      </c>
      <c r="U268" s="513" t="s">
        <v>145</v>
      </c>
      <c r="V268" s="513" t="s">
        <v>145</v>
      </c>
      <c r="W268" s="513" t="s">
        <v>145</v>
      </c>
      <c r="X268" s="513" t="s">
        <v>145</v>
      </c>
      <c r="Y268" s="513" t="s">
        <v>145</v>
      </c>
      <c r="Z268" s="513" t="s">
        <v>145</v>
      </c>
      <c r="AA268" s="513" t="s">
        <v>145</v>
      </c>
      <c r="AB268" s="513" t="s">
        <v>145</v>
      </c>
      <c r="AC268" s="513" t="s">
        <v>239</v>
      </c>
      <c r="AD268" s="513" t="s">
        <v>360</v>
      </c>
      <c r="AE268" s="513" t="s">
        <v>145</v>
      </c>
      <c r="AF268" s="513" t="s">
        <v>145</v>
      </c>
      <c r="AG268" s="513" t="s">
        <v>145</v>
      </c>
    </row>
    <row r="269" spans="3:33">
      <c r="C269">
        <v>119</v>
      </c>
      <c r="D269" s="513" t="s">
        <v>318</v>
      </c>
      <c r="E269" s="513" t="s">
        <v>299</v>
      </c>
      <c r="F269" s="513" t="s">
        <v>366</v>
      </c>
      <c r="G269" s="513" t="s">
        <v>145</v>
      </c>
      <c r="H269" s="513" t="s">
        <v>145</v>
      </c>
      <c r="I269" s="513" t="s">
        <v>145</v>
      </c>
      <c r="J269" s="513" t="s">
        <v>145</v>
      </c>
      <c r="K269" s="513" t="s">
        <v>145</v>
      </c>
      <c r="L269" s="513" t="s">
        <v>145</v>
      </c>
      <c r="M269" s="513" t="s">
        <v>145</v>
      </c>
      <c r="N269" s="513" t="s">
        <v>145</v>
      </c>
      <c r="O269" s="513" t="s">
        <v>145</v>
      </c>
      <c r="P269" s="513" t="s">
        <v>145</v>
      </c>
      <c r="Q269" s="513" t="s">
        <v>145</v>
      </c>
      <c r="R269" s="513" t="s">
        <v>145</v>
      </c>
      <c r="S269" s="513" t="s">
        <v>145</v>
      </c>
      <c r="T269" s="513" t="s">
        <v>145</v>
      </c>
      <c r="U269" s="513" t="s">
        <v>145</v>
      </c>
      <c r="V269" s="513" t="s">
        <v>145</v>
      </c>
      <c r="W269" s="513" t="s">
        <v>145</v>
      </c>
      <c r="X269" s="513" t="s">
        <v>145</v>
      </c>
      <c r="Y269" s="513" t="s">
        <v>145</v>
      </c>
      <c r="Z269" s="513" t="s">
        <v>145</v>
      </c>
      <c r="AA269" s="513" t="s">
        <v>145</v>
      </c>
      <c r="AB269" s="513" t="s">
        <v>145</v>
      </c>
      <c r="AC269" s="513" t="s">
        <v>224</v>
      </c>
      <c r="AD269" s="513" t="s">
        <v>356</v>
      </c>
      <c r="AE269" s="513" t="s">
        <v>145</v>
      </c>
      <c r="AF269" s="513" t="s">
        <v>145</v>
      </c>
      <c r="AG269" s="513" t="s">
        <v>145</v>
      </c>
    </row>
    <row r="270" spans="3:33">
      <c r="C270">
        <v>120</v>
      </c>
      <c r="D270" s="513" t="s">
        <v>325</v>
      </c>
      <c r="E270" s="513" t="s">
        <v>266</v>
      </c>
      <c r="F270" s="513" t="s">
        <v>286</v>
      </c>
      <c r="G270" s="513" t="s">
        <v>145</v>
      </c>
      <c r="H270" s="513" t="s">
        <v>145</v>
      </c>
      <c r="I270" s="513" t="s">
        <v>145</v>
      </c>
      <c r="J270" s="513" t="s">
        <v>145</v>
      </c>
      <c r="K270" s="513" t="s">
        <v>145</v>
      </c>
      <c r="L270" s="513" t="s">
        <v>145</v>
      </c>
      <c r="M270" s="513" t="s">
        <v>145</v>
      </c>
      <c r="N270" s="513" t="s">
        <v>145</v>
      </c>
      <c r="O270" s="513" t="s">
        <v>145</v>
      </c>
      <c r="P270" s="513" t="s">
        <v>145</v>
      </c>
      <c r="Q270" s="513" t="s">
        <v>145</v>
      </c>
      <c r="R270" s="513" t="s">
        <v>145</v>
      </c>
      <c r="S270" s="513" t="s">
        <v>145</v>
      </c>
      <c r="T270" s="513" t="s">
        <v>145</v>
      </c>
      <c r="U270" s="513" t="s">
        <v>145</v>
      </c>
      <c r="V270" s="513" t="s">
        <v>145</v>
      </c>
      <c r="W270" s="513" t="s">
        <v>145</v>
      </c>
      <c r="X270" s="513" t="s">
        <v>145</v>
      </c>
      <c r="Y270" s="513" t="s">
        <v>145</v>
      </c>
      <c r="Z270" s="513" t="s">
        <v>145</v>
      </c>
      <c r="AA270" s="513" t="s">
        <v>145</v>
      </c>
      <c r="AB270" s="513" t="s">
        <v>145</v>
      </c>
      <c r="AC270" s="513" t="s">
        <v>296</v>
      </c>
      <c r="AD270" s="513" t="s">
        <v>353</v>
      </c>
      <c r="AE270" s="513" t="s">
        <v>145</v>
      </c>
      <c r="AF270" s="513" t="s">
        <v>145</v>
      </c>
      <c r="AG270" s="513" t="s">
        <v>145</v>
      </c>
    </row>
    <row r="271" spans="3:33">
      <c r="C271">
        <v>121</v>
      </c>
      <c r="D271" s="513" t="s">
        <v>301</v>
      </c>
      <c r="E271" s="513" t="s">
        <v>145</v>
      </c>
      <c r="F271" s="513" t="s">
        <v>246</v>
      </c>
      <c r="G271" s="513" t="s">
        <v>145</v>
      </c>
      <c r="H271" s="513" t="s">
        <v>145</v>
      </c>
      <c r="I271" s="513" t="s">
        <v>145</v>
      </c>
      <c r="J271" s="513" t="s">
        <v>145</v>
      </c>
      <c r="K271" s="513" t="s">
        <v>145</v>
      </c>
      <c r="L271" s="513" t="s">
        <v>145</v>
      </c>
      <c r="M271" s="513" t="s">
        <v>145</v>
      </c>
      <c r="N271" s="513" t="s">
        <v>145</v>
      </c>
      <c r="O271" s="513" t="s">
        <v>145</v>
      </c>
      <c r="P271" s="513" t="s">
        <v>145</v>
      </c>
      <c r="Q271" s="513" t="s">
        <v>145</v>
      </c>
      <c r="R271" s="513" t="s">
        <v>145</v>
      </c>
      <c r="S271" s="513" t="s">
        <v>145</v>
      </c>
      <c r="T271" s="513" t="s">
        <v>145</v>
      </c>
      <c r="U271" s="513" t="s">
        <v>145</v>
      </c>
      <c r="V271" s="513" t="s">
        <v>145</v>
      </c>
      <c r="W271" s="513" t="s">
        <v>145</v>
      </c>
      <c r="X271" s="513" t="s">
        <v>145</v>
      </c>
      <c r="Y271" s="513" t="s">
        <v>145</v>
      </c>
      <c r="Z271" s="513" t="s">
        <v>145</v>
      </c>
      <c r="AA271" s="513" t="s">
        <v>145</v>
      </c>
      <c r="AB271" s="513" t="s">
        <v>145</v>
      </c>
      <c r="AC271" s="513" t="s">
        <v>290</v>
      </c>
      <c r="AD271" s="513" t="s">
        <v>358</v>
      </c>
      <c r="AE271" s="513" t="s">
        <v>145</v>
      </c>
      <c r="AF271" s="513" t="s">
        <v>145</v>
      </c>
      <c r="AG271" s="513" t="s">
        <v>145</v>
      </c>
    </row>
    <row r="272" spans="3:33">
      <c r="C272">
        <v>122</v>
      </c>
      <c r="D272" s="513" t="s">
        <v>276</v>
      </c>
      <c r="E272" s="513" t="s">
        <v>145</v>
      </c>
      <c r="F272" s="513" t="s">
        <v>361</v>
      </c>
      <c r="G272" s="513" t="s">
        <v>145</v>
      </c>
      <c r="H272" s="513" t="s">
        <v>145</v>
      </c>
      <c r="I272" s="513" t="s">
        <v>145</v>
      </c>
      <c r="J272" s="513" t="s">
        <v>145</v>
      </c>
      <c r="K272" s="513" t="s">
        <v>145</v>
      </c>
      <c r="L272" s="513" t="s">
        <v>145</v>
      </c>
      <c r="M272" s="513" t="s">
        <v>145</v>
      </c>
      <c r="N272" s="513" t="s">
        <v>145</v>
      </c>
      <c r="O272" s="513" t="s">
        <v>145</v>
      </c>
      <c r="P272" s="513" t="s">
        <v>145</v>
      </c>
      <c r="Q272" s="513" t="s">
        <v>145</v>
      </c>
      <c r="R272" s="513" t="s">
        <v>145</v>
      </c>
      <c r="S272" s="513" t="s">
        <v>145</v>
      </c>
      <c r="T272" s="513" t="s">
        <v>145</v>
      </c>
      <c r="U272" s="513" t="s">
        <v>145</v>
      </c>
      <c r="V272" s="513" t="s">
        <v>145</v>
      </c>
      <c r="W272" s="513" t="s">
        <v>145</v>
      </c>
      <c r="X272" s="513" t="s">
        <v>145</v>
      </c>
      <c r="Y272" s="513" t="s">
        <v>145</v>
      </c>
      <c r="Z272" s="513" t="s">
        <v>145</v>
      </c>
      <c r="AA272" s="513" t="s">
        <v>145</v>
      </c>
      <c r="AB272" s="513" t="s">
        <v>145</v>
      </c>
      <c r="AC272" s="513" t="s">
        <v>319</v>
      </c>
      <c r="AD272" s="513" t="s">
        <v>343</v>
      </c>
      <c r="AE272" s="513" t="s">
        <v>145</v>
      </c>
      <c r="AF272" s="513" t="s">
        <v>145</v>
      </c>
      <c r="AG272" s="513" t="s">
        <v>145</v>
      </c>
    </row>
    <row r="273" spans="3:33">
      <c r="C273">
        <v>123</v>
      </c>
      <c r="D273" s="513" t="s">
        <v>277</v>
      </c>
      <c r="E273" s="513" t="s">
        <v>145</v>
      </c>
      <c r="F273" s="513" t="s">
        <v>281</v>
      </c>
      <c r="G273" s="513" t="s">
        <v>145</v>
      </c>
      <c r="H273" s="513" t="s">
        <v>145</v>
      </c>
      <c r="I273" s="513" t="s">
        <v>145</v>
      </c>
      <c r="J273" s="513" t="s">
        <v>145</v>
      </c>
      <c r="K273" s="513" t="s">
        <v>145</v>
      </c>
      <c r="L273" s="513" t="s">
        <v>145</v>
      </c>
      <c r="M273" s="513" t="s">
        <v>145</v>
      </c>
      <c r="N273" s="513" t="s">
        <v>145</v>
      </c>
      <c r="O273" s="513" t="s">
        <v>145</v>
      </c>
      <c r="P273" s="513" t="s">
        <v>145</v>
      </c>
      <c r="Q273" s="513" t="s">
        <v>145</v>
      </c>
      <c r="R273" s="513" t="s">
        <v>145</v>
      </c>
      <c r="S273" s="513" t="s">
        <v>145</v>
      </c>
      <c r="T273" s="513" t="s">
        <v>145</v>
      </c>
      <c r="U273" s="513" t="s">
        <v>145</v>
      </c>
      <c r="V273" s="513" t="s">
        <v>145</v>
      </c>
      <c r="W273" s="513" t="s">
        <v>145</v>
      </c>
      <c r="X273" s="513" t="s">
        <v>145</v>
      </c>
      <c r="Y273" s="513" t="s">
        <v>145</v>
      </c>
      <c r="Z273" s="513" t="s">
        <v>145</v>
      </c>
      <c r="AA273" s="513" t="s">
        <v>145</v>
      </c>
      <c r="AB273" s="513" t="s">
        <v>145</v>
      </c>
      <c r="AC273" s="513" t="s">
        <v>318</v>
      </c>
      <c r="AD273" s="513" t="s">
        <v>243</v>
      </c>
      <c r="AE273" s="513" t="s">
        <v>145</v>
      </c>
      <c r="AF273" s="513" t="s">
        <v>145</v>
      </c>
      <c r="AG273" s="513" t="s">
        <v>145</v>
      </c>
    </row>
    <row r="274" spans="3:33">
      <c r="C274">
        <v>124</v>
      </c>
      <c r="D274" s="513" t="s">
        <v>216</v>
      </c>
      <c r="E274" s="513" t="s">
        <v>145</v>
      </c>
      <c r="F274" s="513" t="s">
        <v>284</v>
      </c>
      <c r="G274" s="513" t="s">
        <v>145</v>
      </c>
      <c r="H274" s="513" t="s">
        <v>145</v>
      </c>
      <c r="I274" s="513" t="s">
        <v>145</v>
      </c>
      <c r="J274" s="513" t="s">
        <v>145</v>
      </c>
      <c r="K274" s="513" t="s">
        <v>145</v>
      </c>
      <c r="L274" s="513" t="s">
        <v>145</v>
      </c>
      <c r="M274" s="513" t="s">
        <v>145</v>
      </c>
      <c r="N274" s="513" t="s">
        <v>145</v>
      </c>
      <c r="O274" s="513" t="s">
        <v>145</v>
      </c>
      <c r="P274" s="513" t="s">
        <v>145</v>
      </c>
      <c r="Q274" s="513" t="s">
        <v>145</v>
      </c>
      <c r="R274" s="513" t="s">
        <v>145</v>
      </c>
      <c r="S274" s="513" t="s">
        <v>145</v>
      </c>
      <c r="T274" s="513" t="s">
        <v>145</v>
      </c>
      <c r="U274" s="513" t="s">
        <v>145</v>
      </c>
      <c r="V274" s="513" t="s">
        <v>145</v>
      </c>
      <c r="W274" s="513" t="s">
        <v>145</v>
      </c>
      <c r="X274" s="513" t="s">
        <v>145</v>
      </c>
      <c r="Y274" s="513" t="s">
        <v>145</v>
      </c>
      <c r="Z274" s="513" t="s">
        <v>145</v>
      </c>
      <c r="AA274" s="513" t="s">
        <v>145</v>
      </c>
      <c r="AB274" s="513" t="s">
        <v>145</v>
      </c>
      <c r="AC274" s="513" t="s">
        <v>305</v>
      </c>
      <c r="AD274" s="513" t="s">
        <v>319</v>
      </c>
      <c r="AE274" s="513" t="s">
        <v>145</v>
      </c>
      <c r="AF274" s="513" t="s">
        <v>145</v>
      </c>
      <c r="AG274" s="513" t="s">
        <v>145</v>
      </c>
    </row>
    <row r="275" spans="3:33">
      <c r="C275">
        <v>125</v>
      </c>
      <c r="D275" s="513" t="s">
        <v>339</v>
      </c>
      <c r="E275" s="513" t="s">
        <v>145</v>
      </c>
      <c r="F275" s="513" t="s">
        <v>213</v>
      </c>
      <c r="G275" s="513" t="s">
        <v>145</v>
      </c>
      <c r="H275" s="513" t="s">
        <v>145</v>
      </c>
      <c r="I275" s="513" t="s">
        <v>145</v>
      </c>
      <c r="J275" s="513" t="s">
        <v>145</v>
      </c>
      <c r="K275" s="513" t="s">
        <v>145</v>
      </c>
      <c r="L275" s="513" t="s">
        <v>145</v>
      </c>
      <c r="M275" s="513" t="s">
        <v>145</v>
      </c>
      <c r="N275" s="513" t="s">
        <v>145</v>
      </c>
      <c r="O275" s="513" t="s">
        <v>145</v>
      </c>
      <c r="P275" s="513" t="s">
        <v>145</v>
      </c>
      <c r="Q275" s="513" t="s">
        <v>145</v>
      </c>
      <c r="R275" s="513" t="s">
        <v>145</v>
      </c>
      <c r="S275" s="513" t="s">
        <v>145</v>
      </c>
      <c r="T275" s="513" t="s">
        <v>145</v>
      </c>
      <c r="U275" s="513" t="s">
        <v>145</v>
      </c>
      <c r="V275" s="513" t="s">
        <v>145</v>
      </c>
      <c r="W275" s="513" t="s">
        <v>145</v>
      </c>
      <c r="X275" s="513" t="s">
        <v>145</v>
      </c>
      <c r="Y275" s="513" t="s">
        <v>145</v>
      </c>
      <c r="Z275" s="513" t="s">
        <v>145</v>
      </c>
      <c r="AA275" s="513" t="s">
        <v>145</v>
      </c>
      <c r="AB275" s="513" t="s">
        <v>145</v>
      </c>
      <c r="AC275" s="513" t="s">
        <v>347</v>
      </c>
      <c r="AD275" s="513" t="s">
        <v>318</v>
      </c>
      <c r="AE275" s="513" t="s">
        <v>145</v>
      </c>
      <c r="AF275" s="513" t="s">
        <v>145</v>
      </c>
      <c r="AG275" s="513" t="s">
        <v>145</v>
      </c>
    </row>
    <row r="276" spans="3:33">
      <c r="C276">
        <v>126</v>
      </c>
      <c r="D276" s="513" t="s">
        <v>355</v>
      </c>
      <c r="E276" s="513" t="s">
        <v>145</v>
      </c>
      <c r="F276" s="513" t="s">
        <v>367</v>
      </c>
      <c r="G276" s="513" t="s">
        <v>145</v>
      </c>
      <c r="H276" s="513" t="s">
        <v>145</v>
      </c>
      <c r="I276" s="513" t="s">
        <v>145</v>
      </c>
      <c r="J276" s="513" t="s">
        <v>145</v>
      </c>
      <c r="K276" s="513" t="s">
        <v>145</v>
      </c>
      <c r="L276" s="513" t="s">
        <v>145</v>
      </c>
      <c r="M276" s="513" t="s">
        <v>145</v>
      </c>
      <c r="N276" s="513" t="s">
        <v>145</v>
      </c>
      <c r="O276" s="513" t="s">
        <v>145</v>
      </c>
      <c r="P276" s="513" t="s">
        <v>145</v>
      </c>
      <c r="Q276" s="513" t="s">
        <v>145</v>
      </c>
      <c r="R276" s="513" t="s">
        <v>145</v>
      </c>
      <c r="S276" s="513" t="s">
        <v>145</v>
      </c>
      <c r="T276" s="513" t="s">
        <v>145</v>
      </c>
      <c r="U276" s="513" t="s">
        <v>145</v>
      </c>
      <c r="V276" s="513" t="s">
        <v>145</v>
      </c>
      <c r="W276" s="513" t="s">
        <v>145</v>
      </c>
      <c r="X276" s="513" t="s">
        <v>145</v>
      </c>
      <c r="Y276" s="513" t="s">
        <v>145</v>
      </c>
      <c r="Z276" s="513" t="s">
        <v>145</v>
      </c>
      <c r="AA276" s="513" t="s">
        <v>145</v>
      </c>
      <c r="AB276" s="513" t="s">
        <v>145</v>
      </c>
      <c r="AC276" s="513" t="s">
        <v>145</v>
      </c>
      <c r="AD276" s="513" t="s">
        <v>305</v>
      </c>
      <c r="AE276" s="513" t="s">
        <v>145</v>
      </c>
      <c r="AF276" s="513" t="s">
        <v>145</v>
      </c>
      <c r="AG276" s="513" t="s">
        <v>145</v>
      </c>
    </row>
    <row r="277" spans="3:33">
      <c r="C277">
        <v>127</v>
      </c>
      <c r="D277" s="513" t="s">
        <v>298</v>
      </c>
      <c r="E277" s="513" t="s">
        <v>145</v>
      </c>
      <c r="F277" s="513" t="s">
        <v>350</v>
      </c>
      <c r="G277" s="513" t="s">
        <v>145</v>
      </c>
      <c r="H277" s="513" t="s">
        <v>145</v>
      </c>
      <c r="I277" s="513" t="s">
        <v>145</v>
      </c>
      <c r="J277" s="513" t="s">
        <v>145</v>
      </c>
      <c r="K277" s="513" t="s">
        <v>145</v>
      </c>
      <c r="L277" s="513" t="s">
        <v>145</v>
      </c>
      <c r="M277" s="513" t="s">
        <v>145</v>
      </c>
      <c r="N277" s="513" t="s">
        <v>145</v>
      </c>
      <c r="O277" s="513" t="s">
        <v>145</v>
      </c>
      <c r="P277" s="513" t="s">
        <v>145</v>
      </c>
      <c r="Q277" s="513" t="s">
        <v>145</v>
      </c>
      <c r="R277" s="513" t="s">
        <v>145</v>
      </c>
      <c r="S277" s="513" t="s">
        <v>145</v>
      </c>
      <c r="T277" s="513" t="s">
        <v>145</v>
      </c>
      <c r="U277" s="513" t="s">
        <v>145</v>
      </c>
      <c r="V277" s="513" t="s">
        <v>145</v>
      </c>
      <c r="W277" s="513" t="s">
        <v>145</v>
      </c>
      <c r="X277" s="513" t="s">
        <v>145</v>
      </c>
      <c r="Y277" s="513" t="s">
        <v>145</v>
      </c>
      <c r="Z277" s="513" t="s">
        <v>145</v>
      </c>
      <c r="AA277" s="513" t="s">
        <v>145</v>
      </c>
      <c r="AB277" s="513" t="s">
        <v>145</v>
      </c>
      <c r="AC277" s="513" t="s">
        <v>145</v>
      </c>
      <c r="AD277" s="513" t="s">
        <v>347</v>
      </c>
      <c r="AE277" s="513" t="s">
        <v>145</v>
      </c>
      <c r="AF277" s="513" t="s">
        <v>145</v>
      </c>
      <c r="AG277" s="513" t="s">
        <v>145</v>
      </c>
    </row>
    <row r="278" spans="3:33">
      <c r="C278">
        <v>128</v>
      </c>
      <c r="D278" s="513" t="s">
        <v>261</v>
      </c>
      <c r="E278" s="513" t="s">
        <v>145</v>
      </c>
      <c r="F278" s="513" t="s">
        <v>327</v>
      </c>
      <c r="G278" s="513" t="s">
        <v>145</v>
      </c>
      <c r="H278" s="513" t="s">
        <v>145</v>
      </c>
      <c r="I278" s="513" t="s">
        <v>145</v>
      </c>
      <c r="J278" s="513" t="s">
        <v>145</v>
      </c>
      <c r="K278" s="513" t="s">
        <v>145</v>
      </c>
      <c r="L278" s="513" t="s">
        <v>145</v>
      </c>
      <c r="M278" s="513" t="s">
        <v>145</v>
      </c>
      <c r="N278" s="513" t="s">
        <v>145</v>
      </c>
      <c r="O278" s="513" t="s">
        <v>145</v>
      </c>
      <c r="P278" s="513" t="s">
        <v>145</v>
      </c>
      <c r="Q278" s="513" t="s">
        <v>145</v>
      </c>
      <c r="R278" s="513" t="s">
        <v>145</v>
      </c>
      <c r="S278" s="513" t="s">
        <v>145</v>
      </c>
      <c r="T278" s="513" t="s">
        <v>145</v>
      </c>
      <c r="U278" s="513" t="s">
        <v>145</v>
      </c>
      <c r="V278" s="513" t="s">
        <v>145</v>
      </c>
      <c r="W278" s="513" t="s">
        <v>145</v>
      </c>
      <c r="X278" s="513" t="s">
        <v>145</v>
      </c>
      <c r="Y278" s="513" t="s">
        <v>145</v>
      </c>
      <c r="Z278" s="513" t="s">
        <v>145</v>
      </c>
      <c r="AA278" s="513" t="s">
        <v>145</v>
      </c>
      <c r="AB278" s="513" t="s">
        <v>145</v>
      </c>
      <c r="AC278" s="513" t="s">
        <v>145</v>
      </c>
      <c r="AD278" s="513" t="s">
        <v>328</v>
      </c>
      <c r="AE278" s="513" t="s">
        <v>145</v>
      </c>
      <c r="AF278" s="513" t="s">
        <v>145</v>
      </c>
      <c r="AG278" s="513" t="s">
        <v>145</v>
      </c>
    </row>
    <row r="279" spans="3:33">
      <c r="C279">
        <v>129</v>
      </c>
      <c r="D279" s="513" t="s">
        <v>310</v>
      </c>
      <c r="E279" s="513" t="s">
        <v>145</v>
      </c>
      <c r="F279" s="513" t="s">
        <v>318</v>
      </c>
      <c r="G279" s="513" t="s">
        <v>145</v>
      </c>
      <c r="H279" s="513" t="s">
        <v>145</v>
      </c>
      <c r="I279" s="513" t="s">
        <v>145</v>
      </c>
      <c r="J279" s="513" t="s">
        <v>145</v>
      </c>
      <c r="K279" s="513" t="s">
        <v>145</v>
      </c>
      <c r="L279" s="513" t="s">
        <v>145</v>
      </c>
      <c r="M279" s="513" t="s">
        <v>145</v>
      </c>
      <c r="N279" s="513" t="s">
        <v>145</v>
      </c>
      <c r="O279" s="513" t="s">
        <v>145</v>
      </c>
      <c r="P279" s="513" t="s">
        <v>145</v>
      </c>
      <c r="Q279" s="513" t="s">
        <v>145</v>
      </c>
      <c r="R279" s="513" t="s">
        <v>145</v>
      </c>
      <c r="S279" s="513" t="s">
        <v>145</v>
      </c>
      <c r="T279" s="513" t="s">
        <v>145</v>
      </c>
      <c r="U279" s="513" t="s">
        <v>145</v>
      </c>
      <c r="V279" s="513" t="s">
        <v>145</v>
      </c>
      <c r="W279" s="513" t="s">
        <v>145</v>
      </c>
      <c r="X279" s="513" t="s">
        <v>145</v>
      </c>
      <c r="Y279" s="513" t="s">
        <v>145</v>
      </c>
      <c r="Z279" s="513" t="s">
        <v>145</v>
      </c>
      <c r="AA279" s="513" t="s">
        <v>145</v>
      </c>
      <c r="AB279" s="513" t="s">
        <v>145</v>
      </c>
      <c r="AC279" s="513" t="s">
        <v>145</v>
      </c>
      <c r="AD279" s="513" t="s">
        <v>145</v>
      </c>
      <c r="AE279" s="513" t="s">
        <v>145</v>
      </c>
      <c r="AF279" s="513" t="s">
        <v>145</v>
      </c>
      <c r="AG279" s="513" t="s">
        <v>145</v>
      </c>
    </row>
    <row r="280" spans="3:33">
      <c r="C280">
        <v>130</v>
      </c>
      <c r="D280" s="513" t="s">
        <v>314</v>
      </c>
      <c r="E280" s="513" t="s">
        <v>145</v>
      </c>
      <c r="F280" s="513" t="s">
        <v>248</v>
      </c>
      <c r="G280" s="513" t="s">
        <v>145</v>
      </c>
      <c r="H280" s="513" t="s">
        <v>145</v>
      </c>
      <c r="I280" s="513" t="s">
        <v>145</v>
      </c>
      <c r="J280" s="513" t="s">
        <v>145</v>
      </c>
      <c r="K280" s="513" t="s">
        <v>145</v>
      </c>
      <c r="L280" s="513" t="s">
        <v>145</v>
      </c>
      <c r="M280" s="513" t="s">
        <v>145</v>
      </c>
      <c r="N280" s="513" t="s">
        <v>145</v>
      </c>
      <c r="O280" s="513" t="s">
        <v>145</v>
      </c>
      <c r="P280" s="513" t="s">
        <v>145</v>
      </c>
      <c r="Q280" s="513" t="s">
        <v>145</v>
      </c>
      <c r="R280" s="513" t="s">
        <v>145</v>
      </c>
      <c r="S280" s="513" t="s">
        <v>145</v>
      </c>
      <c r="T280" s="513" t="s">
        <v>145</v>
      </c>
      <c r="U280" s="513" t="s">
        <v>145</v>
      </c>
      <c r="V280" s="513" t="s">
        <v>145</v>
      </c>
      <c r="W280" s="513" t="s">
        <v>145</v>
      </c>
      <c r="X280" s="513" t="s">
        <v>145</v>
      </c>
      <c r="Y280" s="513" t="s">
        <v>145</v>
      </c>
      <c r="Z280" s="513" t="s">
        <v>145</v>
      </c>
      <c r="AA280" s="513" t="s">
        <v>145</v>
      </c>
      <c r="AB280" s="513" t="s">
        <v>145</v>
      </c>
      <c r="AC280" s="513" t="s">
        <v>145</v>
      </c>
      <c r="AD280" s="513" t="s">
        <v>145</v>
      </c>
      <c r="AE280" s="513" t="s">
        <v>145</v>
      </c>
      <c r="AF280" s="513" t="s">
        <v>145</v>
      </c>
      <c r="AG280" s="513" t="s">
        <v>145</v>
      </c>
    </row>
    <row r="281" spans="3:33">
      <c r="C281">
        <v>131</v>
      </c>
      <c r="D281" s="513" t="s">
        <v>316</v>
      </c>
      <c r="E281" s="513" t="s">
        <v>145</v>
      </c>
      <c r="F281" s="513" t="s">
        <v>299</v>
      </c>
      <c r="G281" s="513" t="s">
        <v>145</v>
      </c>
      <c r="H281" s="513" t="s">
        <v>145</v>
      </c>
      <c r="I281" s="513" t="s">
        <v>145</v>
      </c>
      <c r="J281" s="513" t="s">
        <v>145</v>
      </c>
      <c r="K281" s="513" t="s">
        <v>145</v>
      </c>
      <c r="L281" s="513" t="s">
        <v>145</v>
      </c>
      <c r="M281" s="513" t="s">
        <v>145</v>
      </c>
      <c r="N281" s="513" t="s">
        <v>145</v>
      </c>
      <c r="O281" s="513" t="s">
        <v>145</v>
      </c>
      <c r="P281" s="513" t="s">
        <v>145</v>
      </c>
      <c r="Q281" s="513" t="s">
        <v>145</v>
      </c>
      <c r="R281" s="513" t="s">
        <v>145</v>
      </c>
      <c r="S281" s="513" t="s">
        <v>145</v>
      </c>
      <c r="T281" s="513" t="s">
        <v>145</v>
      </c>
      <c r="U281" s="513" t="s">
        <v>145</v>
      </c>
      <c r="V281" s="513" t="s">
        <v>145</v>
      </c>
      <c r="W281" s="513" t="s">
        <v>145</v>
      </c>
      <c r="X281" s="513" t="s">
        <v>145</v>
      </c>
      <c r="Y281" s="513" t="s">
        <v>145</v>
      </c>
      <c r="Z281" s="513" t="s">
        <v>145</v>
      </c>
      <c r="AA281" s="513" t="s">
        <v>145</v>
      </c>
      <c r="AB281" s="513" t="s">
        <v>145</v>
      </c>
      <c r="AC281" s="513" t="s">
        <v>145</v>
      </c>
      <c r="AD281" s="513" t="s">
        <v>145</v>
      </c>
      <c r="AE281" s="513" t="s">
        <v>145</v>
      </c>
      <c r="AF281" s="513" t="s">
        <v>145</v>
      </c>
      <c r="AG281" s="513" t="s">
        <v>145</v>
      </c>
    </row>
    <row r="282" spans="3:33">
      <c r="C282">
        <v>132</v>
      </c>
      <c r="D282" s="513" t="s">
        <v>311</v>
      </c>
      <c r="E282" s="513" t="s">
        <v>145</v>
      </c>
      <c r="F282" s="513" t="s">
        <v>306</v>
      </c>
      <c r="G282" s="513" t="s">
        <v>145</v>
      </c>
      <c r="H282" s="513" t="s">
        <v>145</v>
      </c>
      <c r="I282" s="513" t="s">
        <v>145</v>
      </c>
      <c r="J282" s="513" t="s">
        <v>145</v>
      </c>
      <c r="K282" s="513" t="s">
        <v>145</v>
      </c>
      <c r="L282" s="513" t="s">
        <v>145</v>
      </c>
      <c r="M282" s="513" t="s">
        <v>145</v>
      </c>
      <c r="N282" s="513" t="s">
        <v>145</v>
      </c>
      <c r="O282" s="513" t="s">
        <v>145</v>
      </c>
      <c r="P282" s="513" t="s">
        <v>145</v>
      </c>
      <c r="Q282" s="513" t="s">
        <v>145</v>
      </c>
      <c r="R282" s="513" t="s">
        <v>145</v>
      </c>
      <c r="S282" s="513" t="s">
        <v>145</v>
      </c>
      <c r="T282" s="513" t="s">
        <v>145</v>
      </c>
      <c r="U282" s="513" t="s">
        <v>145</v>
      </c>
      <c r="V282" s="513" t="s">
        <v>145</v>
      </c>
      <c r="W282" s="513" t="s">
        <v>145</v>
      </c>
      <c r="X282" s="513" t="s">
        <v>145</v>
      </c>
      <c r="Y282" s="513" t="s">
        <v>145</v>
      </c>
      <c r="Z282" s="513" t="s">
        <v>145</v>
      </c>
      <c r="AA282" s="513" t="s">
        <v>145</v>
      </c>
      <c r="AB282" s="513" t="s">
        <v>145</v>
      </c>
      <c r="AC282" s="513" t="s">
        <v>145</v>
      </c>
      <c r="AD282" s="513" t="s">
        <v>145</v>
      </c>
      <c r="AE282" s="513" t="s">
        <v>145</v>
      </c>
      <c r="AF282" s="513" t="s">
        <v>145</v>
      </c>
      <c r="AG282" s="513" t="s">
        <v>145</v>
      </c>
    </row>
    <row r="283" spans="3:33">
      <c r="C283">
        <v>133</v>
      </c>
      <c r="D283" s="513" t="s">
        <v>322</v>
      </c>
      <c r="E283" s="513" t="s">
        <v>145</v>
      </c>
      <c r="F283" s="513" t="s">
        <v>331</v>
      </c>
      <c r="G283" s="513" t="s">
        <v>145</v>
      </c>
      <c r="H283" s="513" t="s">
        <v>145</v>
      </c>
      <c r="I283" s="513" t="s">
        <v>145</v>
      </c>
      <c r="J283" s="513" t="s">
        <v>145</v>
      </c>
      <c r="K283" s="513" t="s">
        <v>145</v>
      </c>
      <c r="L283" s="513" t="s">
        <v>145</v>
      </c>
      <c r="M283" s="513" t="s">
        <v>145</v>
      </c>
      <c r="N283" s="513" t="s">
        <v>145</v>
      </c>
      <c r="O283" s="513" t="s">
        <v>145</v>
      </c>
      <c r="P283" s="513" t="s">
        <v>145</v>
      </c>
      <c r="Q283" s="513" t="s">
        <v>145</v>
      </c>
      <c r="R283" s="513" t="s">
        <v>145</v>
      </c>
      <c r="S283" s="513" t="s">
        <v>145</v>
      </c>
      <c r="T283" s="513" t="s">
        <v>145</v>
      </c>
      <c r="U283" s="513" t="s">
        <v>145</v>
      </c>
      <c r="V283" s="513" t="s">
        <v>145</v>
      </c>
      <c r="W283" s="513" t="s">
        <v>145</v>
      </c>
      <c r="X283" s="513" t="s">
        <v>145</v>
      </c>
      <c r="Y283" s="513" t="s">
        <v>145</v>
      </c>
      <c r="Z283" s="513" t="s">
        <v>145</v>
      </c>
      <c r="AA283" s="513" t="s">
        <v>145</v>
      </c>
      <c r="AB283" s="513" t="s">
        <v>145</v>
      </c>
      <c r="AC283" s="513" t="s">
        <v>145</v>
      </c>
      <c r="AD283" s="513" t="s">
        <v>145</v>
      </c>
      <c r="AE283" s="513" t="s">
        <v>145</v>
      </c>
      <c r="AF283" s="513" t="s">
        <v>145</v>
      </c>
      <c r="AG283" s="513" t="s">
        <v>145</v>
      </c>
    </row>
    <row r="284" spans="3:33">
      <c r="C284">
        <v>134</v>
      </c>
      <c r="D284" s="513" t="s">
        <v>296</v>
      </c>
      <c r="E284" s="513" t="s">
        <v>145</v>
      </c>
      <c r="F284" s="513" t="s">
        <v>236</v>
      </c>
      <c r="G284" s="513" t="s">
        <v>145</v>
      </c>
      <c r="H284" s="513" t="s">
        <v>145</v>
      </c>
      <c r="I284" s="513" t="s">
        <v>145</v>
      </c>
      <c r="J284" s="513" t="s">
        <v>145</v>
      </c>
      <c r="K284" s="513" t="s">
        <v>145</v>
      </c>
      <c r="L284" s="513" t="s">
        <v>145</v>
      </c>
      <c r="M284" s="513" t="s">
        <v>145</v>
      </c>
      <c r="N284" s="513" t="s">
        <v>145</v>
      </c>
      <c r="O284" s="513" t="s">
        <v>145</v>
      </c>
      <c r="P284" s="513" t="s">
        <v>145</v>
      </c>
      <c r="Q284" s="513" t="s">
        <v>145</v>
      </c>
      <c r="R284" s="513" t="s">
        <v>145</v>
      </c>
      <c r="S284" s="513" t="s">
        <v>145</v>
      </c>
      <c r="T284" s="513" t="s">
        <v>145</v>
      </c>
      <c r="U284" s="513" t="s">
        <v>145</v>
      </c>
      <c r="V284" s="513" t="s">
        <v>145</v>
      </c>
      <c r="W284" s="513" t="s">
        <v>145</v>
      </c>
      <c r="X284" s="513" t="s">
        <v>145</v>
      </c>
      <c r="Y284" s="513" t="s">
        <v>145</v>
      </c>
      <c r="Z284" s="513" t="s">
        <v>145</v>
      </c>
      <c r="AA284" s="513" t="s">
        <v>145</v>
      </c>
      <c r="AB284" s="513" t="s">
        <v>145</v>
      </c>
      <c r="AC284" s="513" t="s">
        <v>145</v>
      </c>
      <c r="AD284" s="513" t="s">
        <v>145</v>
      </c>
      <c r="AE284" s="513" t="s">
        <v>145</v>
      </c>
      <c r="AF284" s="513" t="s">
        <v>145</v>
      </c>
      <c r="AG284" s="513" t="s">
        <v>145</v>
      </c>
    </row>
    <row r="285" spans="3:33">
      <c r="C285">
        <v>135</v>
      </c>
      <c r="D285" s="513" t="s">
        <v>363</v>
      </c>
      <c r="E285" s="513" t="s">
        <v>145</v>
      </c>
      <c r="F285" s="513" t="s">
        <v>368</v>
      </c>
      <c r="G285" s="513" t="s">
        <v>145</v>
      </c>
      <c r="H285" s="513" t="s">
        <v>145</v>
      </c>
      <c r="I285" s="513" t="s">
        <v>145</v>
      </c>
      <c r="J285" s="513" t="s">
        <v>145</v>
      </c>
      <c r="K285" s="513" t="s">
        <v>145</v>
      </c>
      <c r="L285" s="513" t="s">
        <v>145</v>
      </c>
      <c r="M285" s="513" t="s">
        <v>145</v>
      </c>
      <c r="N285" s="513" t="s">
        <v>145</v>
      </c>
      <c r="O285" s="513" t="s">
        <v>145</v>
      </c>
      <c r="P285" s="513" t="s">
        <v>145</v>
      </c>
      <c r="Q285" s="513" t="s">
        <v>145</v>
      </c>
      <c r="R285" s="513" t="s">
        <v>145</v>
      </c>
      <c r="S285" s="513" t="s">
        <v>145</v>
      </c>
      <c r="T285" s="513" t="s">
        <v>145</v>
      </c>
      <c r="U285" s="513" t="s">
        <v>145</v>
      </c>
      <c r="V285" s="513" t="s">
        <v>145</v>
      </c>
      <c r="W285" s="513" t="s">
        <v>145</v>
      </c>
      <c r="X285" s="513" t="s">
        <v>145</v>
      </c>
      <c r="Y285" s="513" t="s">
        <v>145</v>
      </c>
      <c r="Z285" s="513" t="s">
        <v>145</v>
      </c>
      <c r="AA285" s="513" t="s">
        <v>145</v>
      </c>
      <c r="AB285" s="513" t="s">
        <v>145</v>
      </c>
      <c r="AC285" s="513" t="s">
        <v>145</v>
      </c>
      <c r="AD285" s="513" t="s">
        <v>145</v>
      </c>
      <c r="AE285" s="513" t="s">
        <v>145</v>
      </c>
      <c r="AF285" s="513" t="s">
        <v>145</v>
      </c>
      <c r="AG285" s="513" t="s">
        <v>145</v>
      </c>
    </row>
    <row r="286" spans="3:33">
      <c r="C286">
        <v>136</v>
      </c>
      <c r="D286" s="513" t="s">
        <v>327</v>
      </c>
      <c r="E286" s="513" t="s">
        <v>145</v>
      </c>
      <c r="F286" s="513" t="s">
        <v>224</v>
      </c>
      <c r="G286" s="513" t="s">
        <v>145</v>
      </c>
      <c r="H286" s="513" t="s">
        <v>145</v>
      </c>
      <c r="I286" s="513" t="s">
        <v>145</v>
      </c>
      <c r="J286" s="513" t="s">
        <v>145</v>
      </c>
      <c r="K286" s="513" t="s">
        <v>145</v>
      </c>
      <c r="L286" s="513" t="s">
        <v>145</v>
      </c>
      <c r="M286" s="513" t="s">
        <v>145</v>
      </c>
      <c r="N286" s="513" t="s">
        <v>145</v>
      </c>
      <c r="O286" s="513" t="s">
        <v>145</v>
      </c>
      <c r="P286" s="513" t="s">
        <v>145</v>
      </c>
      <c r="Q286" s="513" t="s">
        <v>145</v>
      </c>
      <c r="R286" s="513" t="s">
        <v>145</v>
      </c>
      <c r="S286" s="513" t="s">
        <v>145</v>
      </c>
      <c r="T286" s="513" t="s">
        <v>145</v>
      </c>
      <c r="U286" s="513" t="s">
        <v>145</v>
      </c>
      <c r="V286" s="513" t="s">
        <v>145</v>
      </c>
      <c r="W286" s="513" t="s">
        <v>145</v>
      </c>
      <c r="X286" s="513" t="s">
        <v>145</v>
      </c>
      <c r="Y286" s="513" t="s">
        <v>145</v>
      </c>
      <c r="Z286" s="513" t="s">
        <v>145</v>
      </c>
      <c r="AA286" s="513" t="s">
        <v>145</v>
      </c>
      <c r="AB286" s="513" t="s">
        <v>145</v>
      </c>
      <c r="AC286" s="513" t="s">
        <v>145</v>
      </c>
      <c r="AD286" s="513" t="s">
        <v>145</v>
      </c>
      <c r="AE286" s="513" t="s">
        <v>145</v>
      </c>
      <c r="AF286" s="513" t="s">
        <v>145</v>
      </c>
      <c r="AG286" s="513" t="s">
        <v>145</v>
      </c>
    </row>
    <row r="287" spans="3:33">
      <c r="C287">
        <v>137</v>
      </c>
      <c r="D287" s="513" t="s">
        <v>234</v>
      </c>
      <c r="E287" s="513" t="s">
        <v>145</v>
      </c>
      <c r="F287" s="513" t="s">
        <v>227</v>
      </c>
      <c r="G287" s="513" t="s">
        <v>145</v>
      </c>
      <c r="H287" s="513" t="s">
        <v>145</v>
      </c>
      <c r="I287" s="513" t="s">
        <v>145</v>
      </c>
      <c r="J287" s="513" t="s">
        <v>145</v>
      </c>
      <c r="K287" s="513" t="s">
        <v>145</v>
      </c>
      <c r="L287" s="513" t="s">
        <v>145</v>
      </c>
      <c r="M287" s="513" t="s">
        <v>145</v>
      </c>
      <c r="N287" s="513" t="s">
        <v>145</v>
      </c>
      <c r="O287" s="513" t="s">
        <v>145</v>
      </c>
      <c r="P287" s="513" t="s">
        <v>145</v>
      </c>
      <c r="Q287" s="513" t="s">
        <v>145</v>
      </c>
      <c r="R287" s="513" t="s">
        <v>145</v>
      </c>
      <c r="S287" s="513" t="s">
        <v>145</v>
      </c>
      <c r="T287" s="513" t="s">
        <v>145</v>
      </c>
      <c r="U287" s="513" t="s">
        <v>145</v>
      </c>
      <c r="V287" s="513" t="s">
        <v>145</v>
      </c>
      <c r="W287" s="513" t="s">
        <v>145</v>
      </c>
      <c r="X287" s="513" t="s">
        <v>145</v>
      </c>
      <c r="Y287" s="513" t="s">
        <v>145</v>
      </c>
      <c r="Z287" s="513" t="s">
        <v>145</v>
      </c>
      <c r="AA287" s="513" t="s">
        <v>145</v>
      </c>
      <c r="AB287" s="513" t="s">
        <v>145</v>
      </c>
      <c r="AC287" s="513" t="s">
        <v>145</v>
      </c>
      <c r="AD287" s="513" t="s">
        <v>145</v>
      </c>
      <c r="AE287" s="513" t="s">
        <v>145</v>
      </c>
      <c r="AF287" s="513" t="s">
        <v>145</v>
      </c>
      <c r="AG287" s="513" t="s">
        <v>145</v>
      </c>
    </row>
    <row r="288" spans="3:33">
      <c r="C288">
        <v>138</v>
      </c>
      <c r="D288" s="513" t="s">
        <v>365</v>
      </c>
      <c r="E288" s="513" t="s">
        <v>145</v>
      </c>
      <c r="F288" s="513" t="s">
        <v>244</v>
      </c>
      <c r="G288" s="513" t="s">
        <v>145</v>
      </c>
      <c r="H288" s="513" t="s">
        <v>145</v>
      </c>
      <c r="I288" s="513" t="s">
        <v>145</v>
      </c>
      <c r="J288" s="513" t="s">
        <v>145</v>
      </c>
      <c r="K288" s="513" t="s">
        <v>145</v>
      </c>
      <c r="L288" s="513" t="s">
        <v>145</v>
      </c>
      <c r="M288" s="513" t="s">
        <v>145</v>
      </c>
      <c r="N288" s="513" t="s">
        <v>145</v>
      </c>
      <c r="O288" s="513" t="s">
        <v>145</v>
      </c>
      <c r="P288" s="513" t="s">
        <v>145</v>
      </c>
      <c r="Q288" s="513" t="s">
        <v>145</v>
      </c>
      <c r="R288" s="513" t="s">
        <v>145</v>
      </c>
      <c r="S288" s="513" t="s">
        <v>145</v>
      </c>
      <c r="T288" s="513" t="s">
        <v>145</v>
      </c>
      <c r="U288" s="513" t="s">
        <v>145</v>
      </c>
      <c r="V288" s="513" t="s">
        <v>145</v>
      </c>
      <c r="W288" s="513" t="s">
        <v>145</v>
      </c>
      <c r="X288" s="513" t="s">
        <v>145</v>
      </c>
      <c r="Y288" s="513" t="s">
        <v>145</v>
      </c>
      <c r="Z288" s="513" t="s">
        <v>145</v>
      </c>
      <c r="AA288" s="513" t="s">
        <v>145</v>
      </c>
      <c r="AB288" s="513" t="s">
        <v>145</v>
      </c>
      <c r="AC288" s="513" t="s">
        <v>145</v>
      </c>
      <c r="AD288" s="513" t="s">
        <v>145</v>
      </c>
      <c r="AE288" s="513" t="s">
        <v>145</v>
      </c>
      <c r="AF288" s="513" t="s">
        <v>145</v>
      </c>
      <c r="AG288" s="513" t="s">
        <v>145</v>
      </c>
    </row>
    <row r="289" spans="3:33">
      <c r="C289">
        <v>139</v>
      </c>
      <c r="D289" s="513" t="s">
        <v>329</v>
      </c>
      <c r="E289" s="513" t="s">
        <v>145</v>
      </c>
      <c r="F289" s="513" t="s">
        <v>253</v>
      </c>
      <c r="G289" s="513" t="s">
        <v>145</v>
      </c>
      <c r="H289" s="513" t="s">
        <v>145</v>
      </c>
      <c r="I289" s="513" t="s">
        <v>145</v>
      </c>
      <c r="J289" s="513" t="s">
        <v>145</v>
      </c>
      <c r="K289" s="513" t="s">
        <v>145</v>
      </c>
      <c r="L289" s="513" t="s">
        <v>145</v>
      </c>
      <c r="M289" s="513" t="s">
        <v>145</v>
      </c>
      <c r="N289" s="513" t="s">
        <v>145</v>
      </c>
      <c r="O289" s="513" t="s">
        <v>145</v>
      </c>
      <c r="P289" s="513" t="s">
        <v>145</v>
      </c>
      <c r="Q289" s="513" t="s">
        <v>145</v>
      </c>
      <c r="R289" s="513" t="s">
        <v>145</v>
      </c>
      <c r="S289" s="513" t="s">
        <v>145</v>
      </c>
      <c r="T289" s="513" t="s">
        <v>145</v>
      </c>
      <c r="U289" s="513" t="s">
        <v>145</v>
      </c>
      <c r="V289" s="513" t="s">
        <v>145</v>
      </c>
      <c r="W289" s="513" t="s">
        <v>145</v>
      </c>
      <c r="X289" s="513" t="s">
        <v>145</v>
      </c>
      <c r="Y289" s="513" t="s">
        <v>145</v>
      </c>
      <c r="Z289" s="513" t="s">
        <v>145</v>
      </c>
      <c r="AA289" s="513" t="s">
        <v>145</v>
      </c>
      <c r="AB289" s="513" t="s">
        <v>145</v>
      </c>
      <c r="AC289" s="513" t="s">
        <v>145</v>
      </c>
      <c r="AD289" s="513" t="s">
        <v>145</v>
      </c>
      <c r="AE289" s="513" t="s">
        <v>145</v>
      </c>
      <c r="AF289" s="513" t="s">
        <v>145</v>
      </c>
      <c r="AG289" s="513" t="s">
        <v>145</v>
      </c>
    </row>
    <row r="290" spans="3:33">
      <c r="C290">
        <v>140</v>
      </c>
      <c r="D290" s="513" t="s">
        <v>315</v>
      </c>
      <c r="E290" s="513" t="s">
        <v>145</v>
      </c>
      <c r="F290" s="513" t="s">
        <v>357</v>
      </c>
      <c r="G290" s="513" t="s">
        <v>145</v>
      </c>
      <c r="H290" s="513" t="s">
        <v>145</v>
      </c>
      <c r="I290" s="513" t="s">
        <v>145</v>
      </c>
      <c r="J290" s="513" t="s">
        <v>145</v>
      </c>
      <c r="K290" s="513" t="s">
        <v>145</v>
      </c>
      <c r="L290" s="513" t="s">
        <v>145</v>
      </c>
      <c r="M290" s="513" t="s">
        <v>145</v>
      </c>
      <c r="N290" s="513" t="s">
        <v>145</v>
      </c>
      <c r="O290" s="513" t="s">
        <v>145</v>
      </c>
      <c r="P290" s="513" t="s">
        <v>145</v>
      </c>
      <c r="Q290" s="513" t="s">
        <v>145</v>
      </c>
      <c r="R290" s="513" t="s">
        <v>145</v>
      </c>
      <c r="S290" s="513" t="s">
        <v>145</v>
      </c>
      <c r="T290" s="513" t="s">
        <v>145</v>
      </c>
      <c r="U290" s="513" t="s">
        <v>145</v>
      </c>
      <c r="V290" s="513" t="s">
        <v>145</v>
      </c>
      <c r="W290" s="513" t="s">
        <v>145</v>
      </c>
      <c r="X290" s="513" t="s">
        <v>145</v>
      </c>
      <c r="Y290" s="513" t="s">
        <v>145</v>
      </c>
      <c r="Z290" s="513" t="s">
        <v>145</v>
      </c>
      <c r="AA290" s="513" t="s">
        <v>145</v>
      </c>
      <c r="AB290" s="513" t="s">
        <v>145</v>
      </c>
      <c r="AC290" s="513" t="s">
        <v>145</v>
      </c>
      <c r="AD290" s="513" t="s">
        <v>145</v>
      </c>
      <c r="AE290" s="513" t="s">
        <v>145</v>
      </c>
      <c r="AF290" s="513" t="s">
        <v>145</v>
      </c>
      <c r="AG290" s="513" t="s">
        <v>145</v>
      </c>
    </row>
    <row r="291" spans="3:33">
      <c r="C291">
        <v>141</v>
      </c>
      <c r="D291" s="513" t="s">
        <v>286</v>
      </c>
      <c r="E291" s="513" t="s">
        <v>145</v>
      </c>
      <c r="F291" s="513" t="s">
        <v>315</v>
      </c>
      <c r="G291" s="513" t="s">
        <v>145</v>
      </c>
      <c r="H291" s="513" t="s">
        <v>145</v>
      </c>
      <c r="I291" s="513" t="s">
        <v>145</v>
      </c>
      <c r="J291" s="513" t="s">
        <v>145</v>
      </c>
      <c r="K291" s="513" t="s">
        <v>145</v>
      </c>
      <c r="L291" s="513" t="s">
        <v>145</v>
      </c>
      <c r="M291" s="513" t="s">
        <v>145</v>
      </c>
      <c r="N291" s="513" t="s">
        <v>145</v>
      </c>
      <c r="O291" s="513" t="s">
        <v>145</v>
      </c>
      <c r="P291" s="513" t="s">
        <v>145</v>
      </c>
      <c r="Q291" s="513" t="s">
        <v>145</v>
      </c>
      <c r="R291" s="513" t="s">
        <v>145</v>
      </c>
      <c r="S291" s="513" t="s">
        <v>145</v>
      </c>
      <c r="T291" s="513" t="s">
        <v>145</v>
      </c>
      <c r="U291" s="513" t="s">
        <v>145</v>
      </c>
      <c r="V291" s="513" t="s">
        <v>145</v>
      </c>
      <c r="W291" s="513" t="s">
        <v>145</v>
      </c>
      <c r="X291" s="513" t="s">
        <v>145</v>
      </c>
      <c r="Y291" s="513" t="s">
        <v>145</v>
      </c>
      <c r="Z291" s="513" t="s">
        <v>145</v>
      </c>
      <c r="AA291" s="513" t="s">
        <v>145</v>
      </c>
      <c r="AB291" s="513" t="s">
        <v>145</v>
      </c>
      <c r="AC291" s="513" t="s">
        <v>145</v>
      </c>
      <c r="AD291" s="513" t="s">
        <v>145</v>
      </c>
      <c r="AE291" s="513" t="s">
        <v>145</v>
      </c>
      <c r="AF291" s="513" t="s">
        <v>145</v>
      </c>
      <c r="AG291" s="513" t="s">
        <v>145</v>
      </c>
    </row>
    <row r="292" spans="3:33">
      <c r="C292">
        <v>142</v>
      </c>
      <c r="D292" s="513" t="s">
        <v>331</v>
      </c>
      <c r="E292" s="513" t="s">
        <v>145</v>
      </c>
      <c r="F292" s="513" t="s">
        <v>336</v>
      </c>
      <c r="G292" s="513" t="s">
        <v>145</v>
      </c>
      <c r="H292" s="513" t="s">
        <v>145</v>
      </c>
      <c r="I292" s="513" t="s">
        <v>145</v>
      </c>
      <c r="J292" s="513" t="s">
        <v>145</v>
      </c>
      <c r="K292" s="513" t="s">
        <v>145</v>
      </c>
      <c r="L292" s="513" t="s">
        <v>145</v>
      </c>
      <c r="M292" s="513" t="s">
        <v>145</v>
      </c>
      <c r="N292" s="513" t="s">
        <v>145</v>
      </c>
      <c r="O292" s="513" t="s">
        <v>145</v>
      </c>
      <c r="P292" s="513" t="s">
        <v>145</v>
      </c>
      <c r="Q292" s="513" t="s">
        <v>145</v>
      </c>
      <c r="R292" s="513" t="s">
        <v>145</v>
      </c>
      <c r="S292" s="513" t="s">
        <v>145</v>
      </c>
      <c r="T292" s="513" t="s">
        <v>145</v>
      </c>
      <c r="U292" s="513" t="s">
        <v>145</v>
      </c>
      <c r="V292" s="513" t="s">
        <v>145</v>
      </c>
      <c r="W292" s="513" t="s">
        <v>145</v>
      </c>
      <c r="X292" s="513" t="s">
        <v>145</v>
      </c>
      <c r="Y292" s="513" t="s">
        <v>145</v>
      </c>
      <c r="Z292" s="513" t="s">
        <v>145</v>
      </c>
      <c r="AA292" s="513" t="s">
        <v>145</v>
      </c>
      <c r="AB292" s="513" t="s">
        <v>145</v>
      </c>
      <c r="AC292" s="513" t="s">
        <v>145</v>
      </c>
      <c r="AD292" s="513" t="s">
        <v>145</v>
      </c>
      <c r="AE292" s="513" t="s">
        <v>145</v>
      </c>
      <c r="AF292" s="513" t="s">
        <v>145</v>
      </c>
      <c r="AG292" s="513" t="s">
        <v>145</v>
      </c>
    </row>
    <row r="293" spans="3:33">
      <c r="C293">
        <v>143</v>
      </c>
      <c r="D293" s="513" t="s">
        <v>346</v>
      </c>
      <c r="E293" s="513" t="s">
        <v>145</v>
      </c>
      <c r="F293" s="513" t="s">
        <v>354</v>
      </c>
      <c r="G293" s="513" t="s">
        <v>145</v>
      </c>
      <c r="H293" s="513" t="s">
        <v>145</v>
      </c>
      <c r="I293" s="513" t="s">
        <v>145</v>
      </c>
      <c r="J293" s="513" t="s">
        <v>145</v>
      </c>
      <c r="K293" s="513" t="s">
        <v>145</v>
      </c>
      <c r="L293" s="513" t="s">
        <v>145</v>
      </c>
      <c r="M293" s="513" t="s">
        <v>145</v>
      </c>
      <c r="N293" s="513" t="s">
        <v>145</v>
      </c>
      <c r="O293" s="513" t="s">
        <v>145</v>
      </c>
      <c r="P293" s="513" t="s">
        <v>145</v>
      </c>
      <c r="Q293" s="513" t="s">
        <v>145</v>
      </c>
      <c r="R293" s="513" t="s">
        <v>145</v>
      </c>
      <c r="S293" s="513" t="s">
        <v>145</v>
      </c>
      <c r="T293" s="513" t="s">
        <v>145</v>
      </c>
      <c r="U293" s="513" t="s">
        <v>145</v>
      </c>
      <c r="V293" s="513" t="s">
        <v>145</v>
      </c>
      <c r="W293" s="513" t="s">
        <v>145</v>
      </c>
      <c r="X293" s="513" t="s">
        <v>145</v>
      </c>
      <c r="Y293" s="513" t="s">
        <v>145</v>
      </c>
      <c r="Z293" s="513" t="s">
        <v>145</v>
      </c>
      <c r="AA293" s="513" t="s">
        <v>145</v>
      </c>
      <c r="AB293" s="513" t="s">
        <v>145</v>
      </c>
      <c r="AC293" s="513" t="s">
        <v>145</v>
      </c>
      <c r="AD293" s="513" t="s">
        <v>145</v>
      </c>
      <c r="AE293" s="513" t="s">
        <v>145</v>
      </c>
      <c r="AF293" s="513" t="s">
        <v>145</v>
      </c>
      <c r="AG293" s="513" t="s">
        <v>145</v>
      </c>
    </row>
    <row r="294" spans="3:33">
      <c r="C294">
        <v>144</v>
      </c>
      <c r="D294" s="513" t="s">
        <v>306</v>
      </c>
      <c r="E294" s="513" t="s">
        <v>145</v>
      </c>
      <c r="F294" s="513" t="s">
        <v>312</v>
      </c>
      <c r="G294" s="513" t="s">
        <v>145</v>
      </c>
      <c r="H294" s="513" t="s">
        <v>145</v>
      </c>
      <c r="I294" s="513" t="s">
        <v>145</v>
      </c>
      <c r="J294" s="513" t="s">
        <v>145</v>
      </c>
      <c r="K294" s="513" t="s">
        <v>145</v>
      </c>
      <c r="L294" s="513" t="s">
        <v>145</v>
      </c>
      <c r="M294" s="513" t="s">
        <v>145</v>
      </c>
      <c r="N294" s="513" t="s">
        <v>145</v>
      </c>
      <c r="O294" s="513" t="s">
        <v>145</v>
      </c>
      <c r="P294" s="513" t="s">
        <v>145</v>
      </c>
      <c r="Q294" s="513" t="s">
        <v>145</v>
      </c>
      <c r="R294" s="513" t="s">
        <v>145</v>
      </c>
      <c r="S294" s="513" t="s">
        <v>145</v>
      </c>
      <c r="T294" s="513" t="s">
        <v>145</v>
      </c>
      <c r="U294" s="513" t="s">
        <v>145</v>
      </c>
      <c r="V294" s="513" t="s">
        <v>145</v>
      </c>
      <c r="W294" s="513" t="s">
        <v>145</v>
      </c>
      <c r="X294" s="513" t="s">
        <v>145</v>
      </c>
      <c r="Y294" s="513" t="s">
        <v>145</v>
      </c>
      <c r="Z294" s="513" t="s">
        <v>145</v>
      </c>
      <c r="AA294" s="513" t="s">
        <v>145</v>
      </c>
      <c r="AB294" s="513" t="s">
        <v>145</v>
      </c>
      <c r="AC294" s="513" t="s">
        <v>145</v>
      </c>
      <c r="AD294" s="513" t="s">
        <v>145</v>
      </c>
      <c r="AE294" s="513" t="s">
        <v>145</v>
      </c>
      <c r="AF294" s="513" t="s">
        <v>145</v>
      </c>
      <c r="AG294" s="513" t="s">
        <v>145</v>
      </c>
    </row>
    <row r="295" spans="3:33">
      <c r="C295">
        <v>145</v>
      </c>
      <c r="D295" s="513" t="s">
        <v>348</v>
      </c>
      <c r="E295" s="513" t="s">
        <v>145</v>
      </c>
      <c r="F295" s="513" t="s">
        <v>291</v>
      </c>
      <c r="G295" s="513" t="s">
        <v>145</v>
      </c>
      <c r="H295" s="513" t="s">
        <v>145</v>
      </c>
      <c r="I295" s="513" t="s">
        <v>145</v>
      </c>
      <c r="J295" s="513" t="s">
        <v>145</v>
      </c>
      <c r="K295" s="513" t="s">
        <v>145</v>
      </c>
      <c r="L295" s="513" t="s">
        <v>145</v>
      </c>
      <c r="M295" s="513" t="s">
        <v>145</v>
      </c>
      <c r="N295" s="513" t="s">
        <v>145</v>
      </c>
      <c r="O295" s="513" t="s">
        <v>145</v>
      </c>
      <c r="P295" s="513" t="s">
        <v>145</v>
      </c>
      <c r="Q295" s="513" t="s">
        <v>145</v>
      </c>
      <c r="R295" s="513" t="s">
        <v>145</v>
      </c>
      <c r="S295" s="513" t="s">
        <v>145</v>
      </c>
      <c r="T295" s="513" t="s">
        <v>145</v>
      </c>
      <c r="U295" s="513" t="s">
        <v>145</v>
      </c>
      <c r="V295" s="513" t="s">
        <v>145</v>
      </c>
      <c r="W295" s="513" t="s">
        <v>145</v>
      </c>
      <c r="X295" s="513" t="s">
        <v>145</v>
      </c>
      <c r="Y295" s="513" t="s">
        <v>145</v>
      </c>
      <c r="Z295" s="513" t="s">
        <v>145</v>
      </c>
      <c r="AA295" s="513" t="s">
        <v>145</v>
      </c>
      <c r="AB295" s="513" t="s">
        <v>145</v>
      </c>
      <c r="AC295" s="513" t="s">
        <v>145</v>
      </c>
      <c r="AD295" s="513" t="s">
        <v>145</v>
      </c>
      <c r="AE295" s="513" t="s">
        <v>145</v>
      </c>
      <c r="AF295" s="513" t="s">
        <v>145</v>
      </c>
      <c r="AG295" s="513" t="s">
        <v>145</v>
      </c>
    </row>
    <row r="296" spans="3:33">
      <c r="C296">
        <v>146</v>
      </c>
      <c r="D296" s="513" t="s">
        <v>317</v>
      </c>
      <c r="E296" s="513" t="s">
        <v>145</v>
      </c>
      <c r="F296" s="513" t="s">
        <v>353</v>
      </c>
      <c r="G296" s="513" t="s">
        <v>145</v>
      </c>
      <c r="H296" s="513" t="s">
        <v>145</v>
      </c>
      <c r="I296" s="513" t="s">
        <v>145</v>
      </c>
      <c r="J296" s="513" t="s">
        <v>145</v>
      </c>
      <c r="K296" s="513" t="s">
        <v>145</v>
      </c>
      <c r="L296" s="513" t="s">
        <v>145</v>
      </c>
      <c r="M296" s="513" t="s">
        <v>145</v>
      </c>
      <c r="N296" s="513" t="s">
        <v>145</v>
      </c>
      <c r="O296" s="513" t="s">
        <v>145</v>
      </c>
      <c r="P296" s="513" t="s">
        <v>145</v>
      </c>
      <c r="Q296" s="513" t="s">
        <v>145</v>
      </c>
      <c r="R296" s="513" t="s">
        <v>145</v>
      </c>
      <c r="S296" s="513" t="s">
        <v>145</v>
      </c>
      <c r="T296" s="513" t="s">
        <v>145</v>
      </c>
      <c r="U296" s="513" t="s">
        <v>145</v>
      </c>
      <c r="V296" s="513" t="s">
        <v>145</v>
      </c>
      <c r="W296" s="513" t="s">
        <v>145</v>
      </c>
      <c r="X296" s="513" t="s">
        <v>145</v>
      </c>
      <c r="Y296" s="513" t="s">
        <v>145</v>
      </c>
      <c r="Z296" s="513" t="s">
        <v>145</v>
      </c>
      <c r="AA296" s="513" t="s">
        <v>145</v>
      </c>
      <c r="AB296" s="513" t="s">
        <v>145</v>
      </c>
      <c r="AC296" s="513" t="s">
        <v>145</v>
      </c>
      <c r="AD296" s="513" t="s">
        <v>145</v>
      </c>
      <c r="AE296" s="513" t="s">
        <v>145</v>
      </c>
      <c r="AF296" s="513" t="s">
        <v>145</v>
      </c>
      <c r="AG296" s="513" t="s">
        <v>145</v>
      </c>
    </row>
    <row r="297" spans="3:33">
      <c r="C297">
        <v>147</v>
      </c>
      <c r="D297" s="513" t="s">
        <v>366</v>
      </c>
      <c r="E297" s="513" t="s">
        <v>145</v>
      </c>
      <c r="F297" s="513" t="s">
        <v>210</v>
      </c>
      <c r="G297" s="513" t="s">
        <v>145</v>
      </c>
      <c r="H297" s="513" t="s">
        <v>145</v>
      </c>
      <c r="I297" s="513" t="s">
        <v>145</v>
      </c>
      <c r="J297" s="513" t="s">
        <v>145</v>
      </c>
      <c r="K297" s="513" t="s">
        <v>145</v>
      </c>
      <c r="L297" s="513" t="s">
        <v>145</v>
      </c>
      <c r="M297" s="513" t="s">
        <v>145</v>
      </c>
      <c r="N297" s="513" t="s">
        <v>145</v>
      </c>
      <c r="O297" s="513" t="s">
        <v>145</v>
      </c>
      <c r="P297" s="513" t="s">
        <v>145</v>
      </c>
      <c r="Q297" s="513" t="s">
        <v>145</v>
      </c>
      <c r="R297" s="513" t="s">
        <v>145</v>
      </c>
      <c r="S297" s="513" t="s">
        <v>145</v>
      </c>
      <c r="T297" s="513" t="s">
        <v>145</v>
      </c>
      <c r="U297" s="513" t="s">
        <v>145</v>
      </c>
      <c r="V297" s="513" t="s">
        <v>145</v>
      </c>
      <c r="W297" s="513" t="s">
        <v>145</v>
      </c>
      <c r="X297" s="513" t="s">
        <v>145</v>
      </c>
      <c r="Y297" s="513" t="s">
        <v>145</v>
      </c>
      <c r="Z297" s="513" t="s">
        <v>145</v>
      </c>
      <c r="AA297" s="513" t="s">
        <v>145</v>
      </c>
      <c r="AB297" s="513" t="s">
        <v>145</v>
      </c>
      <c r="AC297" s="513" t="s">
        <v>145</v>
      </c>
      <c r="AD297" s="513" t="s">
        <v>145</v>
      </c>
      <c r="AE297" s="513" t="s">
        <v>145</v>
      </c>
      <c r="AF297" s="513" t="s">
        <v>145</v>
      </c>
      <c r="AG297" s="513" t="s">
        <v>145</v>
      </c>
    </row>
    <row r="298" spans="3:33">
      <c r="C298">
        <v>148</v>
      </c>
      <c r="D298" s="513" t="s">
        <v>342</v>
      </c>
      <c r="E298" s="513" t="s">
        <v>145</v>
      </c>
      <c r="F298" s="513" t="s">
        <v>329</v>
      </c>
      <c r="G298" s="513" t="s">
        <v>145</v>
      </c>
      <c r="H298" s="513" t="s">
        <v>145</v>
      </c>
      <c r="I298" s="513" t="s">
        <v>145</v>
      </c>
      <c r="J298" s="513" t="s">
        <v>145</v>
      </c>
      <c r="K298" s="513" t="s">
        <v>145</v>
      </c>
      <c r="L298" s="513" t="s">
        <v>145</v>
      </c>
      <c r="M298" s="513" t="s">
        <v>145</v>
      </c>
      <c r="N298" s="513" t="s">
        <v>145</v>
      </c>
      <c r="O298" s="513" t="s">
        <v>145</v>
      </c>
      <c r="P298" s="513" t="s">
        <v>145</v>
      </c>
      <c r="Q298" s="513" t="s">
        <v>145</v>
      </c>
      <c r="R298" s="513" t="s">
        <v>145</v>
      </c>
      <c r="S298" s="513" t="s">
        <v>145</v>
      </c>
      <c r="T298" s="513" t="s">
        <v>145</v>
      </c>
      <c r="U298" s="513" t="s">
        <v>145</v>
      </c>
      <c r="V298" s="513" t="s">
        <v>145</v>
      </c>
      <c r="W298" s="513" t="s">
        <v>145</v>
      </c>
      <c r="X298" s="513" t="s">
        <v>145</v>
      </c>
      <c r="Y298" s="513" t="s">
        <v>145</v>
      </c>
      <c r="Z298" s="513" t="s">
        <v>145</v>
      </c>
      <c r="AA298" s="513" t="s">
        <v>145</v>
      </c>
      <c r="AB298" s="513" t="s">
        <v>145</v>
      </c>
      <c r="AC298" s="513" t="s">
        <v>145</v>
      </c>
      <c r="AD298" s="513" t="s">
        <v>145</v>
      </c>
      <c r="AE298" s="513" t="s">
        <v>145</v>
      </c>
      <c r="AF298" s="513" t="s">
        <v>145</v>
      </c>
      <c r="AG298" s="513" t="s">
        <v>145</v>
      </c>
    </row>
    <row r="299" spans="3:33">
      <c r="C299">
        <v>149</v>
      </c>
      <c r="D299" s="513" t="s">
        <v>319</v>
      </c>
      <c r="E299" s="513" t="s">
        <v>145</v>
      </c>
      <c r="F299" s="513" t="s">
        <v>344</v>
      </c>
      <c r="G299" s="513" t="s">
        <v>145</v>
      </c>
      <c r="H299" s="513" t="s">
        <v>145</v>
      </c>
      <c r="I299" s="513" t="s">
        <v>145</v>
      </c>
      <c r="J299" s="513" t="s">
        <v>145</v>
      </c>
      <c r="K299" s="513" t="s">
        <v>145</v>
      </c>
      <c r="L299" s="513" t="s">
        <v>145</v>
      </c>
      <c r="M299" s="513" t="s">
        <v>145</v>
      </c>
      <c r="N299" s="513" t="s">
        <v>145</v>
      </c>
      <c r="O299" s="513" t="s">
        <v>145</v>
      </c>
      <c r="P299" s="513" t="s">
        <v>145</v>
      </c>
      <c r="Q299" s="513" t="s">
        <v>145</v>
      </c>
      <c r="R299" s="513" t="s">
        <v>145</v>
      </c>
      <c r="S299" s="513" t="s">
        <v>145</v>
      </c>
      <c r="T299" s="513" t="s">
        <v>145</v>
      </c>
      <c r="U299" s="513" t="s">
        <v>145</v>
      </c>
      <c r="V299" s="513" t="s">
        <v>145</v>
      </c>
      <c r="W299" s="513" t="s">
        <v>145</v>
      </c>
      <c r="X299" s="513" t="s">
        <v>145</v>
      </c>
      <c r="Y299" s="513" t="s">
        <v>145</v>
      </c>
      <c r="Z299" s="513" t="s">
        <v>145</v>
      </c>
      <c r="AA299" s="513" t="s">
        <v>145</v>
      </c>
      <c r="AB299" s="513" t="s">
        <v>145</v>
      </c>
      <c r="AC299" s="513" t="s">
        <v>145</v>
      </c>
      <c r="AD299" s="513" t="s">
        <v>145</v>
      </c>
      <c r="AE299" s="513" t="s">
        <v>145</v>
      </c>
      <c r="AF299" s="513" t="s">
        <v>145</v>
      </c>
      <c r="AG299" s="513" t="s">
        <v>145</v>
      </c>
    </row>
    <row r="300" spans="3:33">
      <c r="C300">
        <v>150</v>
      </c>
      <c r="D300" s="513" t="s">
        <v>361</v>
      </c>
      <c r="E300" s="513" t="s">
        <v>145</v>
      </c>
      <c r="F300" s="513" t="s">
        <v>239</v>
      </c>
      <c r="G300" s="513" t="s">
        <v>145</v>
      </c>
      <c r="H300" s="513" t="s">
        <v>145</v>
      </c>
      <c r="I300" s="513" t="s">
        <v>145</v>
      </c>
      <c r="J300" s="513" t="s">
        <v>145</v>
      </c>
      <c r="K300" s="513" t="s">
        <v>145</v>
      </c>
      <c r="L300" s="513" t="s">
        <v>145</v>
      </c>
      <c r="M300" s="513" t="s">
        <v>145</v>
      </c>
      <c r="N300" s="513" t="s">
        <v>145</v>
      </c>
      <c r="O300" s="513" t="s">
        <v>145</v>
      </c>
      <c r="P300" s="513" t="s">
        <v>145</v>
      </c>
      <c r="Q300" s="513" t="s">
        <v>145</v>
      </c>
      <c r="R300" s="513" t="s">
        <v>145</v>
      </c>
      <c r="S300" s="513" t="s">
        <v>145</v>
      </c>
      <c r="T300" s="513" t="s">
        <v>145</v>
      </c>
      <c r="U300" s="513" t="s">
        <v>145</v>
      </c>
      <c r="V300" s="513" t="s">
        <v>145</v>
      </c>
      <c r="W300" s="513" t="s">
        <v>145</v>
      </c>
      <c r="X300" s="513" t="s">
        <v>145</v>
      </c>
      <c r="Y300" s="513" t="s">
        <v>145</v>
      </c>
      <c r="Z300" s="513" t="s">
        <v>145</v>
      </c>
      <c r="AA300" s="513" t="s">
        <v>145</v>
      </c>
      <c r="AB300" s="513" t="s">
        <v>145</v>
      </c>
      <c r="AC300" s="513" t="s">
        <v>145</v>
      </c>
      <c r="AD300" s="513" t="s">
        <v>145</v>
      </c>
      <c r="AE300" s="513" t="s">
        <v>145</v>
      </c>
      <c r="AF300" s="513" t="s">
        <v>145</v>
      </c>
      <c r="AG300" s="513" t="s">
        <v>145</v>
      </c>
    </row>
    <row r="301" spans="3:33">
      <c r="C301">
        <v>151</v>
      </c>
      <c r="D301" s="513" t="s">
        <v>350</v>
      </c>
      <c r="E301" s="513" t="s">
        <v>145</v>
      </c>
      <c r="F301" s="513" t="s">
        <v>360</v>
      </c>
      <c r="G301" s="513" t="s">
        <v>145</v>
      </c>
      <c r="H301" s="513" t="s">
        <v>145</v>
      </c>
      <c r="I301" s="513" t="s">
        <v>145</v>
      </c>
      <c r="J301" s="513" t="s">
        <v>145</v>
      </c>
      <c r="K301" s="513" t="s">
        <v>145</v>
      </c>
      <c r="L301" s="513" t="s">
        <v>145</v>
      </c>
      <c r="M301" s="513" t="s">
        <v>145</v>
      </c>
      <c r="N301" s="513" t="s">
        <v>145</v>
      </c>
      <c r="O301" s="513" t="s">
        <v>145</v>
      </c>
      <c r="P301" s="513" t="s">
        <v>145</v>
      </c>
      <c r="Q301" s="513" t="s">
        <v>145</v>
      </c>
      <c r="R301" s="513" t="s">
        <v>145</v>
      </c>
      <c r="S301" s="513" t="s">
        <v>145</v>
      </c>
      <c r="T301" s="513" t="s">
        <v>145</v>
      </c>
      <c r="U301" s="513" t="s">
        <v>145</v>
      </c>
      <c r="V301" s="513" t="s">
        <v>145</v>
      </c>
      <c r="W301" s="513" t="s">
        <v>145</v>
      </c>
      <c r="X301" s="513" t="s">
        <v>145</v>
      </c>
      <c r="Y301" s="513" t="s">
        <v>145</v>
      </c>
      <c r="Z301" s="513" t="s">
        <v>145</v>
      </c>
      <c r="AA301" s="513" t="s">
        <v>145</v>
      </c>
      <c r="AB301" s="513" t="s">
        <v>145</v>
      </c>
      <c r="AC301" s="513" t="s">
        <v>145</v>
      </c>
      <c r="AD301" s="513" t="s">
        <v>145</v>
      </c>
      <c r="AE301" s="513" t="s">
        <v>145</v>
      </c>
      <c r="AF301" s="513" t="s">
        <v>145</v>
      </c>
      <c r="AG301" s="513" t="s">
        <v>145</v>
      </c>
    </row>
    <row r="302" spans="3:33">
      <c r="C302">
        <v>152</v>
      </c>
      <c r="D302" s="513" t="s">
        <v>344</v>
      </c>
      <c r="E302" s="513" t="s">
        <v>145</v>
      </c>
      <c r="F302" s="513" t="s">
        <v>310</v>
      </c>
      <c r="G302" s="513" t="s">
        <v>145</v>
      </c>
      <c r="H302" s="513" t="s">
        <v>145</v>
      </c>
      <c r="I302" s="513" t="s">
        <v>145</v>
      </c>
      <c r="J302" s="513" t="s">
        <v>145</v>
      </c>
      <c r="K302" s="513" t="s">
        <v>145</v>
      </c>
      <c r="L302" s="513" t="s">
        <v>145</v>
      </c>
      <c r="M302" s="513" t="s">
        <v>145</v>
      </c>
      <c r="N302" s="513" t="s">
        <v>145</v>
      </c>
      <c r="O302" s="513" t="s">
        <v>145</v>
      </c>
      <c r="P302" s="513" t="s">
        <v>145</v>
      </c>
      <c r="Q302" s="513" t="s">
        <v>145</v>
      </c>
      <c r="R302" s="513" t="s">
        <v>145</v>
      </c>
      <c r="S302" s="513" t="s">
        <v>145</v>
      </c>
      <c r="T302" s="513" t="s">
        <v>145</v>
      </c>
      <c r="U302" s="513" t="s">
        <v>145</v>
      </c>
      <c r="V302" s="513" t="s">
        <v>145</v>
      </c>
      <c r="W302" s="513" t="s">
        <v>145</v>
      </c>
      <c r="X302" s="513" t="s">
        <v>145</v>
      </c>
      <c r="Y302" s="513" t="s">
        <v>145</v>
      </c>
      <c r="Z302" s="513" t="s">
        <v>145</v>
      </c>
      <c r="AA302" s="513" t="s">
        <v>145</v>
      </c>
      <c r="AB302" s="513" t="s">
        <v>145</v>
      </c>
      <c r="AC302" s="513" t="s">
        <v>145</v>
      </c>
      <c r="AD302" s="513" t="s">
        <v>145</v>
      </c>
      <c r="AE302" s="513" t="s">
        <v>145</v>
      </c>
      <c r="AF302" s="513" t="s">
        <v>145</v>
      </c>
      <c r="AG302" s="513" t="s">
        <v>145</v>
      </c>
    </row>
    <row r="303" spans="3:33">
      <c r="C303">
        <v>153</v>
      </c>
      <c r="D303" s="513" t="s">
        <v>367</v>
      </c>
      <c r="E303" s="513" t="s">
        <v>145</v>
      </c>
      <c r="F303" s="513" t="s">
        <v>265</v>
      </c>
      <c r="G303" s="513" t="s">
        <v>145</v>
      </c>
      <c r="H303" s="513" t="s">
        <v>145</v>
      </c>
      <c r="I303" s="513" t="s">
        <v>145</v>
      </c>
      <c r="J303" s="513" t="s">
        <v>145</v>
      </c>
      <c r="K303" s="513" t="s">
        <v>145</v>
      </c>
      <c r="L303" s="513" t="s">
        <v>145</v>
      </c>
      <c r="M303" s="513" t="s">
        <v>145</v>
      </c>
      <c r="N303" s="513" t="s">
        <v>145</v>
      </c>
      <c r="O303" s="513" t="s">
        <v>145</v>
      </c>
      <c r="P303" s="513" t="s">
        <v>145</v>
      </c>
      <c r="Q303" s="513" t="s">
        <v>145</v>
      </c>
      <c r="R303" s="513" t="s">
        <v>145</v>
      </c>
      <c r="S303" s="513" t="s">
        <v>145</v>
      </c>
      <c r="T303" s="513" t="s">
        <v>145</v>
      </c>
      <c r="U303" s="513" t="s">
        <v>145</v>
      </c>
      <c r="V303" s="513" t="s">
        <v>145</v>
      </c>
      <c r="W303" s="513" t="s">
        <v>145</v>
      </c>
      <c r="X303" s="513" t="s">
        <v>145</v>
      </c>
      <c r="Y303" s="513" t="s">
        <v>145</v>
      </c>
      <c r="Z303" s="513" t="s">
        <v>145</v>
      </c>
      <c r="AA303" s="513" t="s">
        <v>145</v>
      </c>
      <c r="AB303" s="513" t="s">
        <v>145</v>
      </c>
      <c r="AC303" s="513" t="s">
        <v>145</v>
      </c>
      <c r="AD303" s="513" t="s">
        <v>145</v>
      </c>
      <c r="AE303" s="513" t="s">
        <v>145</v>
      </c>
      <c r="AF303" s="513" t="s">
        <v>145</v>
      </c>
      <c r="AG303" s="513" t="s">
        <v>145</v>
      </c>
    </row>
    <row r="304" spans="3:33">
      <c r="C304">
        <v>154</v>
      </c>
      <c r="D304" s="513" t="s">
        <v>302</v>
      </c>
      <c r="E304" s="513" t="s">
        <v>145</v>
      </c>
      <c r="F304" s="513" t="s">
        <v>252</v>
      </c>
      <c r="G304" s="513" t="s">
        <v>145</v>
      </c>
      <c r="H304" s="513" t="s">
        <v>145</v>
      </c>
      <c r="I304" s="513" t="s">
        <v>145</v>
      </c>
      <c r="J304" s="513" t="s">
        <v>145</v>
      </c>
      <c r="K304" s="513" t="s">
        <v>145</v>
      </c>
      <c r="L304" s="513" t="s">
        <v>145</v>
      </c>
      <c r="M304" s="513" t="s">
        <v>145</v>
      </c>
      <c r="N304" s="513" t="s">
        <v>145</v>
      </c>
      <c r="O304" s="513" t="s">
        <v>145</v>
      </c>
      <c r="P304" s="513" t="s">
        <v>145</v>
      </c>
      <c r="Q304" s="513" t="s">
        <v>145</v>
      </c>
      <c r="R304" s="513" t="s">
        <v>145</v>
      </c>
      <c r="S304" s="513" t="s">
        <v>145</v>
      </c>
      <c r="T304" s="513" t="s">
        <v>145</v>
      </c>
      <c r="U304" s="513" t="s">
        <v>145</v>
      </c>
      <c r="V304" s="513" t="s">
        <v>145</v>
      </c>
      <c r="W304" s="513" t="s">
        <v>145</v>
      </c>
      <c r="X304" s="513" t="s">
        <v>145</v>
      </c>
      <c r="Y304" s="513" t="s">
        <v>145</v>
      </c>
      <c r="Z304" s="513" t="s">
        <v>145</v>
      </c>
      <c r="AA304" s="513" t="s">
        <v>145</v>
      </c>
      <c r="AB304" s="513" t="s">
        <v>145</v>
      </c>
      <c r="AC304" s="513" t="s">
        <v>145</v>
      </c>
      <c r="AD304" s="513" t="s">
        <v>145</v>
      </c>
      <c r="AE304" s="513" t="s">
        <v>145</v>
      </c>
      <c r="AF304" s="513" t="s">
        <v>145</v>
      </c>
      <c r="AG304" s="513" t="s">
        <v>145</v>
      </c>
    </row>
    <row r="305" spans="3:33">
      <c r="C305">
        <v>155</v>
      </c>
      <c r="D305" s="513" t="s">
        <v>324</v>
      </c>
      <c r="E305" s="513" t="s">
        <v>145</v>
      </c>
      <c r="F305" s="513" t="s">
        <v>237</v>
      </c>
      <c r="G305" s="513" t="s">
        <v>145</v>
      </c>
      <c r="H305" s="513" t="s">
        <v>145</v>
      </c>
      <c r="I305" s="513" t="s">
        <v>145</v>
      </c>
      <c r="J305" s="513" t="s">
        <v>145</v>
      </c>
      <c r="K305" s="513" t="s">
        <v>145</v>
      </c>
      <c r="L305" s="513" t="s">
        <v>145</v>
      </c>
      <c r="M305" s="513" t="s">
        <v>145</v>
      </c>
      <c r="N305" s="513" t="s">
        <v>145</v>
      </c>
      <c r="O305" s="513" t="s">
        <v>145</v>
      </c>
      <c r="P305" s="513" t="s">
        <v>145</v>
      </c>
      <c r="Q305" s="513" t="s">
        <v>145</v>
      </c>
      <c r="R305" s="513" t="s">
        <v>145</v>
      </c>
      <c r="S305" s="513" t="s">
        <v>145</v>
      </c>
      <c r="T305" s="513" t="s">
        <v>145</v>
      </c>
      <c r="U305" s="513" t="s">
        <v>145</v>
      </c>
      <c r="V305" s="513" t="s">
        <v>145</v>
      </c>
      <c r="W305" s="513" t="s">
        <v>145</v>
      </c>
      <c r="X305" s="513" t="s">
        <v>145</v>
      </c>
      <c r="Y305" s="513" t="s">
        <v>145</v>
      </c>
      <c r="Z305" s="513" t="s">
        <v>145</v>
      </c>
      <c r="AA305" s="513" t="s">
        <v>145</v>
      </c>
      <c r="AB305" s="513" t="s">
        <v>145</v>
      </c>
      <c r="AC305" s="513" t="s">
        <v>145</v>
      </c>
      <c r="AD305" s="513" t="s">
        <v>145</v>
      </c>
      <c r="AE305" s="513" t="s">
        <v>145</v>
      </c>
      <c r="AF305" s="513" t="s">
        <v>145</v>
      </c>
      <c r="AG305" s="513" t="s">
        <v>145</v>
      </c>
    </row>
    <row r="306" spans="3:33">
      <c r="C306">
        <v>156</v>
      </c>
      <c r="D306" s="513" t="s">
        <v>312</v>
      </c>
      <c r="E306" s="513" t="s">
        <v>145</v>
      </c>
      <c r="F306" s="513" t="s">
        <v>330</v>
      </c>
      <c r="G306" s="513" t="s">
        <v>145</v>
      </c>
      <c r="H306" s="513" t="s">
        <v>145</v>
      </c>
      <c r="I306" s="513" t="s">
        <v>145</v>
      </c>
      <c r="J306" s="513" t="s">
        <v>145</v>
      </c>
      <c r="K306" s="513" t="s">
        <v>145</v>
      </c>
      <c r="L306" s="513" t="s">
        <v>145</v>
      </c>
      <c r="M306" s="513" t="s">
        <v>145</v>
      </c>
      <c r="N306" s="513" t="s">
        <v>145</v>
      </c>
      <c r="O306" s="513" t="s">
        <v>145</v>
      </c>
      <c r="P306" s="513" t="s">
        <v>145</v>
      </c>
      <c r="Q306" s="513" t="s">
        <v>145</v>
      </c>
      <c r="R306" s="513" t="s">
        <v>145</v>
      </c>
      <c r="S306" s="513" t="s">
        <v>145</v>
      </c>
      <c r="T306" s="513" t="s">
        <v>145</v>
      </c>
      <c r="U306" s="513" t="s">
        <v>145</v>
      </c>
      <c r="V306" s="513" t="s">
        <v>145</v>
      </c>
      <c r="W306" s="513" t="s">
        <v>145</v>
      </c>
      <c r="X306" s="513" t="s">
        <v>145</v>
      </c>
      <c r="Y306" s="513" t="s">
        <v>145</v>
      </c>
      <c r="Z306" s="513" t="s">
        <v>145</v>
      </c>
      <c r="AA306" s="513" t="s">
        <v>145</v>
      </c>
      <c r="AB306" s="513" t="s">
        <v>145</v>
      </c>
      <c r="AC306" s="513" t="s">
        <v>145</v>
      </c>
      <c r="AD306" s="513" t="s">
        <v>145</v>
      </c>
      <c r="AE306" s="513" t="s">
        <v>145</v>
      </c>
      <c r="AF306" s="513" t="s">
        <v>145</v>
      </c>
      <c r="AG306" s="513" t="s">
        <v>145</v>
      </c>
    </row>
    <row r="307" spans="3:33">
      <c r="C307">
        <v>157</v>
      </c>
      <c r="D307" s="513" t="s">
        <v>299</v>
      </c>
      <c r="E307" s="513" t="s">
        <v>145</v>
      </c>
      <c r="F307" s="513" t="s">
        <v>319</v>
      </c>
      <c r="G307" s="513" t="s">
        <v>145</v>
      </c>
      <c r="H307" s="513" t="s">
        <v>145</v>
      </c>
      <c r="I307" s="513" t="s">
        <v>145</v>
      </c>
      <c r="J307" s="513" t="s">
        <v>145</v>
      </c>
      <c r="K307" s="513" t="s">
        <v>145</v>
      </c>
      <c r="L307" s="513" t="s">
        <v>145</v>
      </c>
      <c r="M307" s="513" t="s">
        <v>145</v>
      </c>
      <c r="N307" s="513" t="s">
        <v>145</v>
      </c>
      <c r="O307" s="513" t="s">
        <v>145</v>
      </c>
      <c r="P307" s="513" t="s">
        <v>145</v>
      </c>
      <c r="Q307" s="513" t="s">
        <v>145</v>
      </c>
      <c r="R307" s="513" t="s">
        <v>145</v>
      </c>
      <c r="S307" s="513" t="s">
        <v>145</v>
      </c>
      <c r="T307" s="513" t="s">
        <v>145</v>
      </c>
      <c r="U307" s="513" t="s">
        <v>145</v>
      </c>
      <c r="V307" s="513" t="s">
        <v>145</v>
      </c>
      <c r="W307" s="513" t="s">
        <v>145</v>
      </c>
      <c r="X307" s="513" t="s">
        <v>145</v>
      </c>
      <c r="Y307" s="513" t="s">
        <v>145</v>
      </c>
      <c r="Z307" s="513" t="s">
        <v>145</v>
      </c>
      <c r="AA307" s="513" t="s">
        <v>145</v>
      </c>
      <c r="AB307" s="513" t="s">
        <v>145</v>
      </c>
      <c r="AC307" s="513" t="s">
        <v>145</v>
      </c>
      <c r="AD307" s="513" t="s">
        <v>145</v>
      </c>
      <c r="AE307" s="513" t="s">
        <v>145</v>
      </c>
      <c r="AF307" s="513" t="s">
        <v>145</v>
      </c>
      <c r="AG307" s="513" t="s">
        <v>145</v>
      </c>
    </row>
    <row r="308" spans="3:33">
      <c r="C308">
        <v>158</v>
      </c>
      <c r="D308" s="513" t="s">
        <v>336</v>
      </c>
      <c r="E308" s="513" t="s">
        <v>145</v>
      </c>
      <c r="F308" s="513" t="s">
        <v>296</v>
      </c>
      <c r="G308" s="513" t="s">
        <v>145</v>
      </c>
      <c r="H308" s="513" t="s">
        <v>145</v>
      </c>
      <c r="I308" s="513" t="s">
        <v>145</v>
      </c>
      <c r="J308" s="513" t="s">
        <v>145</v>
      </c>
      <c r="K308" s="513" t="s">
        <v>145</v>
      </c>
      <c r="L308" s="513" t="s">
        <v>145</v>
      </c>
      <c r="M308" s="513" t="s">
        <v>145</v>
      </c>
      <c r="N308" s="513" t="s">
        <v>145</v>
      </c>
      <c r="O308" s="513" t="s">
        <v>145</v>
      </c>
      <c r="P308" s="513" t="s">
        <v>145</v>
      </c>
      <c r="Q308" s="513" t="s">
        <v>145</v>
      </c>
      <c r="R308" s="513" t="s">
        <v>145</v>
      </c>
      <c r="S308" s="513" t="s">
        <v>145</v>
      </c>
      <c r="T308" s="513" t="s">
        <v>145</v>
      </c>
      <c r="U308" s="513" t="s">
        <v>145</v>
      </c>
      <c r="V308" s="513" t="s">
        <v>145</v>
      </c>
      <c r="W308" s="513" t="s">
        <v>145</v>
      </c>
      <c r="X308" s="513" t="s">
        <v>145</v>
      </c>
      <c r="Y308" s="513" t="s">
        <v>145</v>
      </c>
      <c r="Z308" s="513" t="s">
        <v>145</v>
      </c>
      <c r="AA308" s="513" t="s">
        <v>145</v>
      </c>
      <c r="AB308" s="513" t="s">
        <v>145</v>
      </c>
      <c r="AC308" s="513" t="s">
        <v>145</v>
      </c>
      <c r="AD308" s="513" t="s">
        <v>145</v>
      </c>
      <c r="AE308" s="513" t="s">
        <v>145</v>
      </c>
      <c r="AF308" s="513" t="s">
        <v>145</v>
      </c>
      <c r="AG308" s="513" t="s">
        <v>145</v>
      </c>
    </row>
    <row r="309" spans="3:33">
      <c r="C309">
        <v>159</v>
      </c>
      <c r="D309" s="513" t="s">
        <v>330</v>
      </c>
      <c r="E309" s="513" t="s">
        <v>145</v>
      </c>
      <c r="F309" s="513" t="s">
        <v>358</v>
      </c>
      <c r="G309" s="513" t="s">
        <v>145</v>
      </c>
      <c r="H309" s="513" t="s">
        <v>145</v>
      </c>
      <c r="I309" s="513" t="s">
        <v>145</v>
      </c>
      <c r="J309" s="513" t="s">
        <v>145</v>
      </c>
      <c r="K309" s="513" t="s">
        <v>145</v>
      </c>
      <c r="L309" s="513" t="s">
        <v>145</v>
      </c>
      <c r="M309" s="513" t="s">
        <v>145</v>
      </c>
      <c r="N309" s="513" t="s">
        <v>145</v>
      </c>
      <c r="O309" s="513" t="s">
        <v>145</v>
      </c>
      <c r="P309" s="513" t="s">
        <v>145</v>
      </c>
      <c r="Q309" s="513" t="s">
        <v>145</v>
      </c>
      <c r="R309" s="513" t="s">
        <v>145</v>
      </c>
      <c r="S309" s="513" t="s">
        <v>145</v>
      </c>
      <c r="T309" s="513" t="s">
        <v>145</v>
      </c>
      <c r="U309" s="513" t="s">
        <v>145</v>
      </c>
      <c r="V309" s="513" t="s">
        <v>145</v>
      </c>
      <c r="W309" s="513" t="s">
        <v>145</v>
      </c>
      <c r="X309" s="513" t="s">
        <v>145</v>
      </c>
      <c r="Y309" s="513" t="s">
        <v>145</v>
      </c>
      <c r="Z309" s="513" t="s">
        <v>145</v>
      </c>
      <c r="AA309" s="513" t="s">
        <v>145</v>
      </c>
      <c r="AB309" s="513" t="s">
        <v>145</v>
      </c>
      <c r="AC309" s="513" t="s">
        <v>145</v>
      </c>
      <c r="AD309" s="513" t="s">
        <v>145</v>
      </c>
      <c r="AE309" s="513" t="s">
        <v>145</v>
      </c>
      <c r="AF309" s="513" t="s">
        <v>145</v>
      </c>
      <c r="AG309" s="513" t="s">
        <v>145</v>
      </c>
    </row>
    <row r="310" spans="3:33">
      <c r="C310">
        <v>160</v>
      </c>
      <c r="D310" s="513" t="s">
        <v>368</v>
      </c>
      <c r="E310" s="513" t="s">
        <v>145</v>
      </c>
      <c r="F310" s="513" t="s">
        <v>364</v>
      </c>
      <c r="G310" s="513" t="s">
        <v>145</v>
      </c>
      <c r="H310" s="513" t="s">
        <v>145</v>
      </c>
      <c r="I310" s="513" t="s">
        <v>145</v>
      </c>
      <c r="J310" s="513" t="s">
        <v>145</v>
      </c>
      <c r="K310" s="513" t="s">
        <v>145</v>
      </c>
      <c r="L310" s="513" t="s">
        <v>145</v>
      </c>
      <c r="M310" s="513" t="s">
        <v>145</v>
      </c>
      <c r="N310" s="513" t="s">
        <v>145</v>
      </c>
      <c r="O310" s="513" t="s">
        <v>145</v>
      </c>
      <c r="P310" s="513" t="s">
        <v>145</v>
      </c>
      <c r="Q310" s="513" t="s">
        <v>145</v>
      </c>
      <c r="R310" s="513" t="s">
        <v>145</v>
      </c>
      <c r="S310" s="513" t="s">
        <v>145</v>
      </c>
      <c r="T310" s="513" t="s">
        <v>145</v>
      </c>
      <c r="U310" s="513" t="s">
        <v>145</v>
      </c>
      <c r="V310" s="513" t="s">
        <v>145</v>
      </c>
      <c r="W310" s="513" t="s">
        <v>145</v>
      </c>
      <c r="X310" s="513" t="s">
        <v>145</v>
      </c>
      <c r="Y310" s="513" t="s">
        <v>145</v>
      </c>
      <c r="Z310" s="513" t="s">
        <v>145</v>
      </c>
      <c r="AA310" s="513" t="s">
        <v>145</v>
      </c>
      <c r="AB310" s="513" t="s">
        <v>145</v>
      </c>
      <c r="AC310" s="513" t="s">
        <v>145</v>
      </c>
      <c r="AD310" s="513" t="s">
        <v>145</v>
      </c>
      <c r="AE310" s="513" t="s">
        <v>145</v>
      </c>
      <c r="AF310" s="513" t="s">
        <v>145</v>
      </c>
      <c r="AG310" s="513" t="s">
        <v>145</v>
      </c>
    </row>
    <row r="311" spans="3:33">
      <c r="C311">
        <v>161</v>
      </c>
      <c r="D311" s="513" t="s">
        <v>354</v>
      </c>
      <c r="E311" s="513" t="s">
        <v>145</v>
      </c>
      <c r="F311" s="513" t="s">
        <v>369</v>
      </c>
      <c r="G311" s="513" t="s">
        <v>145</v>
      </c>
      <c r="H311" s="513" t="s">
        <v>145</v>
      </c>
      <c r="I311" s="513" t="s">
        <v>145</v>
      </c>
      <c r="J311" s="513" t="s">
        <v>145</v>
      </c>
      <c r="K311" s="513" t="s">
        <v>145</v>
      </c>
      <c r="L311" s="513" t="s">
        <v>145</v>
      </c>
      <c r="M311" s="513" t="s">
        <v>145</v>
      </c>
      <c r="N311" s="513" t="s">
        <v>145</v>
      </c>
      <c r="O311" s="513" t="s">
        <v>145</v>
      </c>
      <c r="P311" s="513" t="s">
        <v>145</v>
      </c>
      <c r="Q311" s="513" t="s">
        <v>145</v>
      </c>
      <c r="R311" s="513" t="s">
        <v>145</v>
      </c>
      <c r="S311" s="513" t="s">
        <v>145</v>
      </c>
      <c r="T311" s="513" t="s">
        <v>145</v>
      </c>
      <c r="U311" s="513" t="s">
        <v>145</v>
      </c>
      <c r="V311" s="513" t="s">
        <v>145</v>
      </c>
      <c r="W311" s="513" t="s">
        <v>145</v>
      </c>
      <c r="X311" s="513" t="s">
        <v>145</v>
      </c>
      <c r="Y311" s="513" t="s">
        <v>145</v>
      </c>
      <c r="Z311" s="513" t="s">
        <v>145</v>
      </c>
      <c r="AA311" s="513" t="s">
        <v>145</v>
      </c>
      <c r="AB311" s="513" t="s">
        <v>145</v>
      </c>
      <c r="AC311" s="513" t="s">
        <v>145</v>
      </c>
      <c r="AD311" s="513" t="s">
        <v>145</v>
      </c>
      <c r="AE311" s="513" t="s">
        <v>145</v>
      </c>
      <c r="AF311" s="513" t="s">
        <v>145</v>
      </c>
      <c r="AG311" s="513" t="s">
        <v>145</v>
      </c>
    </row>
    <row r="312" spans="3:33">
      <c r="C312">
        <v>162</v>
      </c>
      <c r="D312" s="513" t="s">
        <v>357</v>
      </c>
      <c r="E312" s="513" t="s">
        <v>145</v>
      </c>
      <c r="F312" s="513" t="s">
        <v>276</v>
      </c>
      <c r="G312" s="513" t="s">
        <v>145</v>
      </c>
      <c r="H312" s="513" t="s">
        <v>145</v>
      </c>
      <c r="I312" s="513" t="s">
        <v>145</v>
      </c>
      <c r="J312" s="513" t="s">
        <v>145</v>
      </c>
      <c r="K312" s="513" t="s">
        <v>145</v>
      </c>
      <c r="L312" s="513" t="s">
        <v>145</v>
      </c>
      <c r="M312" s="513" t="s">
        <v>145</v>
      </c>
      <c r="N312" s="513" t="s">
        <v>145</v>
      </c>
      <c r="O312" s="513" t="s">
        <v>145</v>
      </c>
      <c r="P312" s="513" t="s">
        <v>145</v>
      </c>
      <c r="Q312" s="513" t="s">
        <v>145</v>
      </c>
      <c r="R312" s="513" t="s">
        <v>145</v>
      </c>
      <c r="S312" s="513" t="s">
        <v>145</v>
      </c>
      <c r="T312" s="513" t="s">
        <v>145</v>
      </c>
      <c r="U312" s="513" t="s">
        <v>145</v>
      </c>
      <c r="V312" s="513" t="s">
        <v>145</v>
      </c>
      <c r="W312" s="513" t="s">
        <v>145</v>
      </c>
      <c r="X312" s="513" t="s">
        <v>145</v>
      </c>
      <c r="Y312" s="513" t="s">
        <v>145</v>
      </c>
      <c r="Z312" s="513" t="s">
        <v>145</v>
      </c>
      <c r="AA312" s="513" t="s">
        <v>145</v>
      </c>
      <c r="AB312" s="513" t="s">
        <v>145</v>
      </c>
      <c r="AC312" s="513" t="s">
        <v>145</v>
      </c>
      <c r="AD312" s="513" t="s">
        <v>145</v>
      </c>
      <c r="AE312" s="513" t="s">
        <v>145</v>
      </c>
      <c r="AF312" s="513" t="s">
        <v>145</v>
      </c>
      <c r="AG312" s="513" t="s">
        <v>145</v>
      </c>
    </row>
    <row r="313" spans="3:33">
      <c r="C313">
        <v>163</v>
      </c>
      <c r="D313" s="513" t="s">
        <v>353</v>
      </c>
      <c r="E313" s="513" t="s">
        <v>145</v>
      </c>
      <c r="F313" s="513" t="s">
        <v>302</v>
      </c>
      <c r="G313" s="513" t="s">
        <v>145</v>
      </c>
      <c r="H313" s="513" t="s">
        <v>145</v>
      </c>
      <c r="I313" s="513" t="s">
        <v>145</v>
      </c>
      <c r="J313" s="513" t="s">
        <v>145</v>
      </c>
      <c r="K313" s="513" t="s">
        <v>145</v>
      </c>
      <c r="L313" s="513" t="s">
        <v>145</v>
      </c>
      <c r="M313" s="513" t="s">
        <v>145</v>
      </c>
      <c r="N313" s="513" t="s">
        <v>145</v>
      </c>
      <c r="O313" s="513" t="s">
        <v>145</v>
      </c>
      <c r="P313" s="513" t="s">
        <v>145</v>
      </c>
      <c r="Q313" s="513" t="s">
        <v>145</v>
      </c>
      <c r="R313" s="513" t="s">
        <v>145</v>
      </c>
      <c r="S313" s="513" t="s">
        <v>145</v>
      </c>
      <c r="T313" s="513" t="s">
        <v>145</v>
      </c>
      <c r="U313" s="513" t="s">
        <v>145</v>
      </c>
      <c r="V313" s="513" t="s">
        <v>145</v>
      </c>
      <c r="W313" s="513" t="s">
        <v>145</v>
      </c>
      <c r="X313" s="513" t="s">
        <v>145</v>
      </c>
      <c r="Y313" s="513" t="s">
        <v>145</v>
      </c>
      <c r="Z313" s="513" t="s">
        <v>145</v>
      </c>
      <c r="AA313" s="513" t="s">
        <v>145</v>
      </c>
      <c r="AB313" s="513" t="s">
        <v>145</v>
      </c>
      <c r="AC313" s="513" t="s">
        <v>145</v>
      </c>
      <c r="AD313" s="513" t="s">
        <v>145</v>
      </c>
      <c r="AE313" s="513" t="s">
        <v>145</v>
      </c>
      <c r="AF313" s="513" t="s">
        <v>145</v>
      </c>
      <c r="AG313" s="513" t="s">
        <v>145</v>
      </c>
    </row>
    <row r="314" spans="3:33">
      <c r="C314">
        <v>164</v>
      </c>
      <c r="D314" s="513" t="s">
        <v>360</v>
      </c>
      <c r="E314" s="513" t="s">
        <v>145</v>
      </c>
      <c r="F314" s="513" t="s">
        <v>359</v>
      </c>
      <c r="G314" s="513" t="s">
        <v>145</v>
      </c>
      <c r="H314" s="513" t="s">
        <v>145</v>
      </c>
      <c r="I314" s="513" t="s">
        <v>145</v>
      </c>
      <c r="J314" s="513" t="s">
        <v>145</v>
      </c>
      <c r="K314" s="513" t="s">
        <v>145</v>
      </c>
      <c r="L314" s="513" t="s">
        <v>145</v>
      </c>
      <c r="M314" s="513" t="s">
        <v>145</v>
      </c>
      <c r="N314" s="513" t="s">
        <v>145</v>
      </c>
      <c r="O314" s="513" t="s">
        <v>145</v>
      </c>
      <c r="P314" s="513" t="s">
        <v>145</v>
      </c>
      <c r="Q314" s="513" t="s">
        <v>145</v>
      </c>
      <c r="R314" s="513" t="s">
        <v>145</v>
      </c>
      <c r="S314" s="513" t="s">
        <v>145</v>
      </c>
      <c r="T314" s="513" t="s">
        <v>145</v>
      </c>
      <c r="U314" s="513" t="s">
        <v>145</v>
      </c>
      <c r="V314" s="513" t="s">
        <v>145</v>
      </c>
      <c r="W314" s="513" t="s">
        <v>145</v>
      </c>
      <c r="X314" s="513" t="s">
        <v>145</v>
      </c>
      <c r="Y314" s="513" t="s">
        <v>145</v>
      </c>
      <c r="Z314" s="513" t="s">
        <v>145</v>
      </c>
      <c r="AA314" s="513" t="s">
        <v>145</v>
      </c>
      <c r="AB314" s="513" t="s">
        <v>145</v>
      </c>
      <c r="AC314" s="513" t="s">
        <v>145</v>
      </c>
      <c r="AD314" s="513" t="s">
        <v>145</v>
      </c>
      <c r="AE314" s="513" t="s">
        <v>145</v>
      </c>
      <c r="AF314" s="513" t="s">
        <v>145</v>
      </c>
      <c r="AG314" s="513" t="s">
        <v>145</v>
      </c>
    </row>
    <row r="315" spans="3:33">
      <c r="C315">
        <v>165</v>
      </c>
      <c r="D315" s="513" t="s">
        <v>349</v>
      </c>
      <c r="E315" s="513" t="s">
        <v>145</v>
      </c>
      <c r="F315" s="513" t="s">
        <v>342</v>
      </c>
      <c r="G315" s="513" t="s">
        <v>145</v>
      </c>
      <c r="H315" s="513" t="s">
        <v>145</v>
      </c>
      <c r="I315" s="513" t="s">
        <v>145</v>
      </c>
      <c r="J315" s="513" t="s">
        <v>145</v>
      </c>
      <c r="K315" s="513" t="s">
        <v>145</v>
      </c>
      <c r="L315" s="513" t="s">
        <v>145</v>
      </c>
      <c r="M315" s="513" t="s">
        <v>145</v>
      </c>
      <c r="N315" s="513" t="s">
        <v>145</v>
      </c>
      <c r="O315" s="513" t="s">
        <v>145</v>
      </c>
      <c r="P315" s="513" t="s">
        <v>145</v>
      </c>
      <c r="Q315" s="513" t="s">
        <v>145</v>
      </c>
      <c r="R315" s="513" t="s">
        <v>145</v>
      </c>
      <c r="S315" s="513" t="s">
        <v>145</v>
      </c>
      <c r="T315" s="513" t="s">
        <v>145</v>
      </c>
      <c r="U315" s="513" t="s">
        <v>145</v>
      </c>
      <c r="V315" s="513" t="s">
        <v>145</v>
      </c>
      <c r="W315" s="513" t="s">
        <v>145</v>
      </c>
      <c r="X315" s="513" t="s">
        <v>145</v>
      </c>
      <c r="Y315" s="513" t="s">
        <v>145</v>
      </c>
      <c r="Z315" s="513" t="s">
        <v>145</v>
      </c>
      <c r="AA315" s="513" t="s">
        <v>145</v>
      </c>
      <c r="AB315" s="513" t="s">
        <v>145</v>
      </c>
      <c r="AC315" s="513" t="s">
        <v>145</v>
      </c>
      <c r="AD315" s="513" t="s">
        <v>145</v>
      </c>
      <c r="AE315" s="513" t="s">
        <v>145</v>
      </c>
      <c r="AF315" s="513" t="s">
        <v>145</v>
      </c>
      <c r="AG315" s="513" t="s">
        <v>145</v>
      </c>
    </row>
    <row r="316" spans="3:33">
      <c r="C316">
        <v>166</v>
      </c>
      <c r="D316" s="513" t="s">
        <v>358</v>
      </c>
      <c r="E316" s="513" t="s">
        <v>145</v>
      </c>
      <c r="F316" s="513" t="s">
        <v>349</v>
      </c>
      <c r="G316" s="513" t="s">
        <v>145</v>
      </c>
      <c r="H316" s="513" t="s">
        <v>145</v>
      </c>
      <c r="I316" s="513" t="s">
        <v>145</v>
      </c>
      <c r="J316" s="513" t="s">
        <v>145</v>
      </c>
      <c r="K316" s="513" t="s">
        <v>145</v>
      </c>
      <c r="L316" s="513" t="s">
        <v>145</v>
      </c>
      <c r="M316" s="513" t="s">
        <v>145</v>
      </c>
      <c r="N316" s="513" t="s">
        <v>145</v>
      </c>
      <c r="O316" s="513" t="s">
        <v>145</v>
      </c>
      <c r="P316" s="513" t="s">
        <v>145</v>
      </c>
      <c r="Q316" s="513" t="s">
        <v>145</v>
      </c>
      <c r="R316" s="513" t="s">
        <v>145</v>
      </c>
      <c r="S316" s="513" t="s">
        <v>145</v>
      </c>
      <c r="T316" s="513" t="s">
        <v>145</v>
      </c>
      <c r="U316" s="513" t="s">
        <v>145</v>
      </c>
      <c r="V316" s="513" t="s">
        <v>145</v>
      </c>
      <c r="W316" s="513" t="s">
        <v>145</v>
      </c>
      <c r="X316" s="513" t="s">
        <v>145</v>
      </c>
      <c r="Y316" s="513" t="s">
        <v>145</v>
      </c>
      <c r="Z316" s="513" t="s">
        <v>145</v>
      </c>
      <c r="AA316" s="513" t="s">
        <v>145</v>
      </c>
      <c r="AB316" s="513" t="s">
        <v>145</v>
      </c>
      <c r="AC316" s="513" t="s">
        <v>145</v>
      </c>
      <c r="AD316" s="513" t="s">
        <v>145</v>
      </c>
      <c r="AE316" s="513" t="s">
        <v>145</v>
      </c>
      <c r="AF316" s="513" t="s">
        <v>145</v>
      </c>
      <c r="AG316" s="513" t="s">
        <v>145</v>
      </c>
    </row>
    <row r="317" spans="3:33">
      <c r="C317">
        <v>167</v>
      </c>
      <c r="D317" s="513" t="s">
        <v>364</v>
      </c>
      <c r="E317" s="513" t="s">
        <v>145</v>
      </c>
      <c r="F317" s="513" t="s">
        <v>269</v>
      </c>
      <c r="G317" s="513" t="s">
        <v>145</v>
      </c>
      <c r="H317" s="513" t="s">
        <v>145</v>
      </c>
      <c r="I317" s="513" t="s">
        <v>145</v>
      </c>
      <c r="J317" s="513" t="s">
        <v>145</v>
      </c>
      <c r="K317" s="513" t="s">
        <v>145</v>
      </c>
      <c r="L317" s="513" t="s">
        <v>145</v>
      </c>
      <c r="M317" s="513" t="s">
        <v>145</v>
      </c>
      <c r="N317" s="513" t="s">
        <v>145</v>
      </c>
      <c r="O317" s="513" t="s">
        <v>145</v>
      </c>
      <c r="P317" s="513" t="s">
        <v>145</v>
      </c>
      <c r="Q317" s="513" t="s">
        <v>145</v>
      </c>
      <c r="R317" s="513" t="s">
        <v>145</v>
      </c>
      <c r="S317" s="513" t="s">
        <v>145</v>
      </c>
      <c r="T317" s="513" t="s">
        <v>145</v>
      </c>
      <c r="U317" s="513" t="s">
        <v>145</v>
      </c>
      <c r="V317" s="513" t="s">
        <v>145</v>
      </c>
      <c r="W317" s="513" t="s">
        <v>145</v>
      </c>
      <c r="X317" s="513" t="s">
        <v>145</v>
      </c>
      <c r="Y317" s="513" t="s">
        <v>145</v>
      </c>
      <c r="Z317" s="513" t="s">
        <v>145</v>
      </c>
      <c r="AA317" s="513" t="s">
        <v>145</v>
      </c>
      <c r="AB317" s="513" t="s">
        <v>145</v>
      </c>
      <c r="AC317" s="513" t="s">
        <v>145</v>
      </c>
      <c r="AD317" s="513" t="s">
        <v>145</v>
      </c>
      <c r="AE317" s="513" t="s">
        <v>145</v>
      </c>
      <c r="AF317" s="513" t="s">
        <v>145</v>
      </c>
      <c r="AG317" s="513" t="s">
        <v>145</v>
      </c>
    </row>
    <row r="318" spans="3:33">
      <c r="C318">
        <v>168</v>
      </c>
      <c r="D318" s="513" t="s">
        <v>369</v>
      </c>
      <c r="E318" s="513" t="s">
        <v>145</v>
      </c>
      <c r="F318" s="513" t="s">
        <v>314</v>
      </c>
      <c r="G318" s="513" t="s">
        <v>145</v>
      </c>
      <c r="H318" s="513" t="s">
        <v>145</v>
      </c>
      <c r="I318" s="513" t="s">
        <v>145</v>
      </c>
      <c r="J318" s="513" t="s">
        <v>145</v>
      </c>
      <c r="K318" s="513" t="s">
        <v>145</v>
      </c>
      <c r="L318" s="513" t="s">
        <v>145</v>
      </c>
      <c r="M318" s="513" t="s">
        <v>145</v>
      </c>
      <c r="N318" s="513" t="s">
        <v>145</v>
      </c>
      <c r="O318" s="513" t="s">
        <v>145</v>
      </c>
      <c r="P318" s="513" t="s">
        <v>145</v>
      </c>
      <c r="Q318" s="513" t="s">
        <v>145</v>
      </c>
      <c r="R318" s="513" t="s">
        <v>145</v>
      </c>
      <c r="S318" s="513" t="s">
        <v>145</v>
      </c>
      <c r="T318" s="513" t="s">
        <v>145</v>
      </c>
      <c r="U318" s="513" t="s">
        <v>145</v>
      </c>
      <c r="V318" s="513" t="s">
        <v>145</v>
      </c>
      <c r="W318" s="513" t="s">
        <v>145</v>
      </c>
      <c r="X318" s="513" t="s">
        <v>145</v>
      </c>
      <c r="Y318" s="513" t="s">
        <v>145</v>
      </c>
      <c r="Z318" s="513" t="s">
        <v>145</v>
      </c>
      <c r="AA318" s="513" t="s">
        <v>145</v>
      </c>
      <c r="AB318" s="513" t="s">
        <v>145</v>
      </c>
      <c r="AC318" s="513" t="s">
        <v>145</v>
      </c>
      <c r="AD318" s="513" t="s">
        <v>145</v>
      </c>
      <c r="AE318" s="513" t="s">
        <v>145</v>
      </c>
      <c r="AF318" s="513" t="s">
        <v>145</v>
      </c>
      <c r="AG318" s="513" t="s">
        <v>145</v>
      </c>
    </row>
    <row r="319" spans="3:33">
      <c r="C319">
        <v>169</v>
      </c>
      <c r="D319" s="513" t="s">
        <v>359</v>
      </c>
      <c r="E319" s="513" t="s">
        <v>145</v>
      </c>
      <c r="F319" s="513" t="s">
        <v>351</v>
      </c>
      <c r="G319" s="513" t="s">
        <v>145</v>
      </c>
      <c r="H319" s="513" t="s">
        <v>145</v>
      </c>
      <c r="I319" s="513" t="s">
        <v>145</v>
      </c>
      <c r="J319" s="513" t="s">
        <v>145</v>
      </c>
      <c r="K319" s="513" t="s">
        <v>145</v>
      </c>
      <c r="L319" s="513" t="s">
        <v>145</v>
      </c>
      <c r="M319" s="513" t="s">
        <v>145</v>
      </c>
      <c r="N319" s="513" t="s">
        <v>145</v>
      </c>
      <c r="O319" s="513" t="s">
        <v>145</v>
      </c>
      <c r="P319" s="513" t="s">
        <v>145</v>
      </c>
      <c r="Q319" s="513" t="s">
        <v>145</v>
      </c>
      <c r="R319" s="513" t="s">
        <v>145</v>
      </c>
      <c r="S319" s="513" t="s">
        <v>145</v>
      </c>
      <c r="T319" s="513" t="s">
        <v>145</v>
      </c>
      <c r="U319" s="513" t="s">
        <v>145</v>
      </c>
      <c r="V319" s="513" t="s">
        <v>145</v>
      </c>
      <c r="W319" s="513" t="s">
        <v>145</v>
      </c>
      <c r="X319" s="513" t="s">
        <v>145</v>
      </c>
      <c r="Y319" s="513" t="s">
        <v>145</v>
      </c>
      <c r="Z319" s="513" t="s">
        <v>145</v>
      </c>
      <c r="AA319" s="513" t="s">
        <v>145</v>
      </c>
      <c r="AB319" s="513" t="s">
        <v>145</v>
      </c>
      <c r="AC319" s="513" t="s">
        <v>145</v>
      </c>
      <c r="AD319" s="513" t="s">
        <v>145</v>
      </c>
      <c r="AE319" s="513" t="s">
        <v>145</v>
      </c>
      <c r="AF319" s="513" t="s">
        <v>145</v>
      </c>
      <c r="AG319" s="513" t="s">
        <v>145</v>
      </c>
    </row>
    <row r="320" spans="3:33">
      <c r="C320">
        <v>170</v>
      </c>
      <c r="D320" s="513" t="s">
        <v>351</v>
      </c>
      <c r="E320" s="513" t="s">
        <v>145</v>
      </c>
      <c r="F320" s="513" t="s">
        <v>324</v>
      </c>
      <c r="G320" s="513" t="s">
        <v>145</v>
      </c>
      <c r="H320" s="513" t="s">
        <v>145</v>
      </c>
      <c r="I320" s="513" t="s">
        <v>145</v>
      </c>
      <c r="J320" s="513" t="s">
        <v>145</v>
      </c>
      <c r="K320" s="513" t="s">
        <v>145</v>
      </c>
      <c r="L320" s="513" t="s">
        <v>145</v>
      </c>
      <c r="M320" s="513" t="s">
        <v>145</v>
      </c>
      <c r="N320" s="513" t="s">
        <v>145</v>
      </c>
      <c r="O320" s="513" t="s">
        <v>145</v>
      </c>
      <c r="P320" s="513" t="s">
        <v>145</v>
      </c>
      <c r="Q320" s="513" t="s">
        <v>145</v>
      </c>
      <c r="R320" s="513" t="s">
        <v>145</v>
      </c>
      <c r="S320" s="513" t="s">
        <v>145</v>
      </c>
      <c r="T320" s="513" t="s">
        <v>145</v>
      </c>
      <c r="U320" s="513" t="s">
        <v>145</v>
      </c>
      <c r="V320" s="513" t="s">
        <v>145</v>
      </c>
      <c r="W320" s="513" t="s">
        <v>145</v>
      </c>
      <c r="X320" s="513" t="s">
        <v>145</v>
      </c>
      <c r="Y320" s="513" t="s">
        <v>145</v>
      </c>
      <c r="Z320" s="513" t="s">
        <v>145</v>
      </c>
      <c r="AA320" s="513" t="s">
        <v>145</v>
      </c>
      <c r="AB320" s="513" t="s">
        <v>145</v>
      </c>
      <c r="AC320" s="513" t="s">
        <v>145</v>
      </c>
      <c r="AD320" s="513" t="s">
        <v>145</v>
      </c>
      <c r="AE320" s="513" t="s">
        <v>145</v>
      </c>
      <c r="AF320" s="513" t="s">
        <v>145</v>
      </c>
      <c r="AG320" s="513" t="s">
        <v>145</v>
      </c>
    </row>
    <row r="321" spans="3:33">
      <c r="C321">
        <v>171</v>
      </c>
      <c r="D321" s="513" t="s">
        <v>356</v>
      </c>
      <c r="E321" s="513" t="s">
        <v>145</v>
      </c>
      <c r="F321" s="513" t="s">
        <v>356</v>
      </c>
      <c r="G321" s="513" t="s">
        <v>145</v>
      </c>
      <c r="H321" s="513" t="s">
        <v>145</v>
      </c>
      <c r="I321" s="513" t="s">
        <v>145</v>
      </c>
      <c r="J321" s="513" t="s">
        <v>145</v>
      </c>
      <c r="K321" s="513" t="s">
        <v>145</v>
      </c>
      <c r="L321" s="513" t="s">
        <v>145</v>
      </c>
      <c r="M321" s="513" t="s">
        <v>145</v>
      </c>
      <c r="N321" s="513" t="s">
        <v>145</v>
      </c>
      <c r="O321" s="513" t="s">
        <v>145</v>
      </c>
      <c r="P321" s="513" t="s">
        <v>145</v>
      </c>
      <c r="Q321" s="513" t="s">
        <v>145</v>
      </c>
      <c r="R321" s="513" t="s">
        <v>145</v>
      </c>
      <c r="S321" s="513" t="s">
        <v>145</v>
      </c>
      <c r="T321" s="513" t="s">
        <v>145</v>
      </c>
      <c r="U321" s="513" t="s">
        <v>145</v>
      </c>
      <c r="V321" s="513" t="s">
        <v>145</v>
      </c>
      <c r="W321" s="513" t="s">
        <v>145</v>
      </c>
      <c r="X321" s="513" t="s">
        <v>145</v>
      </c>
      <c r="Y321" s="513" t="s">
        <v>145</v>
      </c>
      <c r="Z321" s="513" t="s">
        <v>145</v>
      </c>
      <c r="AA321" s="513" t="s">
        <v>145</v>
      </c>
      <c r="AB321" s="513" t="s">
        <v>145</v>
      </c>
      <c r="AC321" s="513" t="s">
        <v>145</v>
      </c>
      <c r="AD321" s="513" t="s">
        <v>145</v>
      </c>
      <c r="AE321" s="513" t="s">
        <v>145</v>
      </c>
      <c r="AF321" s="513" t="s">
        <v>145</v>
      </c>
      <c r="AG321" s="513" t="s">
        <v>145</v>
      </c>
    </row>
    <row r="322" spans="3:33">
      <c r="C322">
        <v>172</v>
      </c>
      <c r="D322" s="513" t="s">
        <v>352</v>
      </c>
      <c r="E322" s="513" t="s">
        <v>145</v>
      </c>
      <c r="F322" s="513" t="s">
        <v>352</v>
      </c>
      <c r="G322" s="513" t="s">
        <v>145</v>
      </c>
      <c r="H322" s="513" t="s">
        <v>145</v>
      </c>
      <c r="I322" s="513" t="s">
        <v>145</v>
      </c>
      <c r="J322" s="513" t="s">
        <v>145</v>
      </c>
      <c r="K322" s="513" t="s">
        <v>145</v>
      </c>
      <c r="L322" s="513" t="s">
        <v>145</v>
      </c>
      <c r="M322" s="513" t="s">
        <v>145</v>
      </c>
      <c r="N322" s="513" t="s">
        <v>145</v>
      </c>
      <c r="O322" s="513" t="s">
        <v>145</v>
      </c>
      <c r="P322" s="513" t="s">
        <v>145</v>
      </c>
      <c r="Q322" s="513" t="s">
        <v>145</v>
      </c>
      <c r="R322" s="513" t="s">
        <v>145</v>
      </c>
      <c r="S322" s="513" t="s">
        <v>145</v>
      </c>
      <c r="T322" s="513" t="s">
        <v>145</v>
      </c>
      <c r="U322" s="513" t="s">
        <v>145</v>
      </c>
      <c r="V322" s="513" t="s">
        <v>145</v>
      </c>
      <c r="W322" s="513" t="s">
        <v>145</v>
      </c>
      <c r="X322" s="513" t="s">
        <v>145</v>
      </c>
      <c r="Y322" s="513" t="s">
        <v>145</v>
      </c>
      <c r="Z322" s="513" t="s">
        <v>145</v>
      </c>
      <c r="AA322" s="513" t="s">
        <v>145</v>
      </c>
      <c r="AB322" s="513" t="s">
        <v>145</v>
      </c>
      <c r="AC322" s="513" t="s">
        <v>145</v>
      </c>
      <c r="AD322" s="513" t="s">
        <v>145</v>
      </c>
      <c r="AE322" s="513" t="s">
        <v>145</v>
      </c>
      <c r="AF322" s="513" t="s">
        <v>145</v>
      </c>
      <c r="AG322" s="513" t="s">
        <v>145</v>
      </c>
    </row>
    <row r="323" spans="3:33">
      <c r="C323">
        <v>173</v>
      </c>
      <c r="D323" s="513" t="s">
        <v>370</v>
      </c>
      <c r="E323" s="513" t="s">
        <v>145</v>
      </c>
      <c r="F323" s="513" t="s">
        <v>370</v>
      </c>
      <c r="G323" s="513" t="s">
        <v>145</v>
      </c>
      <c r="H323" s="513" t="s">
        <v>145</v>
      </c>
      <c r="I323" s="513" t="s">
        <v>145</v>
      </c>
      <c r="J323" s="513" t="s">
        <v>145</v>
      </c>
      <c r="K323" s="513" t="s">
        <v>145</v>
      </c>
      <c r="L323" s="513" t="s">
        <v>145</v>
      </c>
      <c r="M323" s="513" t="s">
        <v>145</v>
      </c>
      <c r="N323" s="513" t="s">
        <v>145</v>
      </c>
      <c r="O323" s="513" t="s">
        <v>145</v>
      </c>
      <c r="P323" s="513" t="s">
        <v>145</v>
      </c>
      <c r="Q323" s="513" t="s">
        <v>145</v>
      </c>
      <c r="R323" s="513" t="s">
        <v>145</v>
      </c>
      <c r="S323" s="513" t="s">
        <v>145</v>
      </c>
      <c r="T323" s="513" t="s">
        <v>145</v>
      </c>
      <c r="U323" s="513" t="s">
        <v>145</v>
      </c>
      <c r="V323" s="513" t="s">
        <v>145</v>
      </c>
      <c r="W323" s="513" t="s">
        <v>145</v>
      </c>
      <c r="X323" s="513" t="s">
        <v>145</v>
      </c>
      <c r="Y323" s="513" t="s">
        <v>145</v>
      </c>
      <c r="Z323" s="513" t="s">
        <v>145</v>
      </c>
      <c r="AA323" s="513" t="s">
        <v>145</v>
      </c>
      <c r="AB323" s="513" t="s">
        <v>145</v>
      </c>
      <c r="AC323" s="513" t="s">
        <v>145</v>
      </c>
      <c r="AD323" s="513" t="s">
        <v>145</v>
      </c>
      <c r="AE323" s="513" t="s">
        <v>145</v>
      </c>
      <c r="AF323" s="513" t="s">
        <v>145</v>
      </c>
      <c r="AG323" s="513" t="s">
        <v>145</v>
      </c>
    </row>
    <row r="324" spans="3:33">
      <c r="C324">
        <v>174</v>
      </c>
      <c r="D324" s="513" t="s">
        <v>371</v>
      </c>
      <c r="E324" s="513" t="s">
        <v>145</v>
      </c>
      <c r="F324" s="513" t="s">
        <v>371</v>
      </c>
      <c r="G324" s="513" t="s">
        <v>145</v>
      </c>
      <c r="H324" s="513" t="s">
        <v>145</v>
      </c>
      <c r="I324" s="513" t="s">
        <v>145</v>
      </c>
      <c r="J324" s="513" t="s">
        <v>145</v>
      </c>
      <c r="K324" s="513" t="s">
        <v>145</v>
      </c>
      <c r="L324" s="513" t="s">
        <v>145</v>
      </c>
      <c r="M324" s="513" t="s">
        <v>145</v>
      </c>
      <c r="N324" s="513" t="s">
        <v>145</v>
      </c>
      <c r="O324" s="513" t="s">
        <v>145</v>
      </c>
      <c r="P324" s="513" t="s">
        <v>145</v>
      </c>
      <c r="Q324" s="513" t="s">
        <v>145</v>
      </c>
      <c r="R324" s="513" t="s">
        <v>145</v>
      </c>
      <c r="S324" s="513" t="s">
        <v>145</v>
      </c>
      <c r="T324" s="513" t="s">
        <v>145</v>
      </c>
      <c r="U324" s="513" t="s">
        <v>145</v>
      </c>
      <c r="V324" s="513" t="s">
        <v>145</v>
      </c>
      <c r="W324" s="513" t="s">
        <v>145</v>
      </c>
      <c r="X324" s="513" t="s">
        <v>145</v>
      </c>
      <c r="Y324" s="513" t="s">
        <v>145</v>
      </c>
      <c r="Z324" s="513" t="s">
        <v>145</v>
      </c>
      <c r="AA324" s="513" t="s">
        <v>145</v>
      </c>
      <c r="AB324" s="513" t="s">
        <v>145</v>
      </c>
      <c r="AC324" s="513" t="s">
        <v>145</v>
      </c>
      <c r="AD324" s="513" t="s">
        <v>145</v>
      </c>
      <c r="AE324" s="513" t="s">
        <v>145</v>
      </c>
      <c r="AF324" s="513" t="s">
        <v>145</v>
      </c>
      <c r="AG324" s="513" t="s">
        <v>145</v>
      </c>
    </row>
    <row r="325" spans="3:33">
      <c r="C325">
        <v>175</v>
      </c>
      <c r="D325" s="513" t="s">
        <v>372</v>
      </c>
      <c r="E325" s="513" t="s">
        <v>145</v>
      </c>
      <c r="F325" s="513" t="s">
        <v>372</v>
      </c>
      <c r="G325" s="513" t="s">
        <v>145</v>
      </c>
      <c r="H325" s="513" t="s">
        <v>145</v>
      </c>
      <c r="I325" s="513" t="s">
        <v>145</v>
      </c>
      <c r="J325" s="513" t="s">
        <v>145</v>
      </c>
      <c r="K325" s="513" t="s">
        <v>145</v>
      </c>
      <c r="L325" s="513" t="s">
        <v>145</v>
      </c>
      <c r="M325" s="513" t="s">
        <v>145</v>
      </c>
      <c r="N325" s="513" t="s">
        <v>145</v>
      </c>
      <c r="O325" s="513" t="s">
        <v>145</v>
      </c>
      <c r="P325" s="513" t="s">
        <v>145</v>
      </c>
      <c r="Q325" s="513" t="s">
        <v>145</v>
      </c>
      <c r="R325" s="513" t="s">
        <v>145</v>
      </c>
      <c r="S325" s="513" t="s">
        <v>145</v>
      </c>
      <c r="T325" s="513" t="s">
        <v>145</v>
      </c>
      <c r="U325" s="513" t="s">
        <v>145</v>
      </c>
      <c r="V325" s="513" t="s">
        <v>145</v>
      </c>
      <c r="W325" s="513" t="s">
        <v>145</v>
      </c>
      <c r="X325" s="513" t="s">
        <v>145</v>
      </c>
      <c r="Y325" s="513" t="s">
        <v>145</v>
      </c>
      <c r="Z325" s="513" t="s">
        <v>145</v>
      </c>
      <c r="AA325" s="513" t="s">
        <v>145</v>
      </c>
      <c r="AB325" s="513" t="s">
        <v>145</v>
      </c>
      <c r="AC325" s="513" t="s">
        <v>145</v>
      </c>
      <c r="AD325" s="513" t="s">
        <v>145</v>
      </c>
      <c r="AE325" s="513" t="s">
        <v>145</v>
      </c>
      <c r="AF325" s="513" t="s">
        <v>145</v>
      </c>
      <c r="AG325" s="513" t="s">
        <v>145</v>
      </c>
    </row>
    <row r="326" spans="3:33">
      <c r="C326">
        <v>176</v>
      </c>
      <c r="D326" s="513" t="s">
        <v>373</v>
      </c>
      <c r="E326" s="513" t="s">
        <v>145</v>
      </c>
      <c r="F326" s="513" t="s">
        <v>373</v>
      </c>
      <c r="G326" s="513" t="s">
        <v>145</v>
      </c>
      <c r="H326" s="513" t="s">
        <v>145</v>
      </c>
      <c r="I326" s="513" t="s">
        <v>145</v>
      </c>
      <c r="J326" s="513" t="s">
        <v>145</v>
      </c>
      <c r="K326" s="513" t="s">
        <v>145</v>
      </c>
      <c r="L326" s="513" t="s">
        <v>145</v>
      </c>
      <c r="M326" s="513" t="s">
        <v>145</v>
      </c>
      <c r="N326" s="513" t="s">
        <v>145</v>
      </c>
      <c r="O326" s="513" t="s">
        <v>145</v>
      </c>
      <c r="P326" s="513" t="s">
        <v>145</v>
      </c>
      <c r="Q326" s="513" t="s">
        <v>145</v>
      </c>
      <c r="R326" s="513" t="s">
        <v>145</v>
      </c>
      <c r="S326" s="513" t="s">
        <v>145</v>
      </c>
      <c r="T326" s="513" t="s">
        <v>145</v>
      </c>
      <c r="U326" s="513" t="s">
        <v>145</v>
      </c>
      <c r="V326" s="513" t="s">
        <v>145</v>
      </c>
      <c r="W326" s="513" t="s">
        <v>145</v>
      </c>
      <c r="X326" s="513" t="s">
        <v>145</v>
      </c>
      <c r="Y326" s="513" t="s">
        <v>145</v>
      </c>
      <c r="Z326" s="513" t="s">
        <v>145</v>
      </c>
      <c r="AA326" s="513" t="s">
        <v>145</v>
      </c>
      <c r="AB326" s="513" t="s">
        <v>145</v>
      </c>
      <c r="AC326" s="513" t="s">
        <v>145</v>
      </c>
      <c r="AD326" s="513" t="s">
        <v>145</v>
      </c>
      <c r="AE326" s="513" t="s">
        <v>145</v>
      </c>
      <c r="AF326" s="513" t="s">
        <v>145</v>
      </c>
      <c r="AG326" s="513" t="s">
        <v>145</v>
      </c>
    </row>
    <row r="327" spans="3:33">
      <c r="C327">
        <v>177</v>
      </c>
      <c r="D327" s="513" t="s">
        <v>362</v>
      </c>
      <c r="E327" s="513" t="s">
        <v>145</v>
      </c>
      <c r="F327" s="513" t="s">
        <v>362</v>
      </c>
      <c r="G327" s="513" t="s">
        <v>145</v>
      </c>
      <c r="H327" s="513" t="s">
        <v>145</v>
      </c>
      <c r="I327" s="513" t="s">
        <v>145</v>
      </c>
      <c r="J327" s="513" t="s">
        <v>145</v>
      </c>
      <c r="K327" s="513" t="s">
        <v>145</v>
      </c>
      <c r="L327" s="513" t="s">
        <v>145</v>
      </c>
      <c r="M327" s="513" t="s">
        <v>145</v>
      </c>
      <c r="N327" s="513" t="s">
        <v>145</v>
      </c>
      <c r="O327" s="513" t="s">
        <v>145</v>
      </c>
      <c r="P327" s="513" t="s">
        <v>145</v>
      </c>
      <c r="Q327" s="513" t="s">
        <v>145</v>
      </c>
      <c r="R327" s="513" t="s">
        <v>145</v>
      </c>
      <c r="S327" s="513" t="s">
        <v>145</v>
      </c>
      <c r="T327" s="513" t="s">
        <v>145</v>
      </c>
      <c r="U327" s="513" t="s">
        <v>145</v>
      </c>
      <c r="V327" s="513" t="s">
        <v>145</v>
      </c>
      <c r="W327" s="513" t="s">
        <v>145</v>
      </c>
      <c r="X327" s="513" t="s">
        <v>145</v>
      </c>
      <c r="Y327" s="513" t="s">
        <v>145</v>
      </c>
      <c r="Z327" s="513" t="s">
        <v>145</v>
      </c>
      <c r="AA327" s="513" t="s">
        <v>145</v>
      </c>
      <c r="AB327" s="513" t="s">
        <v>145</v>
      </c>
      <c r="AC327" s="513" t="s">
        <v>145</v>
      </c>
      <c r="AD327" s="513" t="s">
        <v>145</v>
      </c>
      <c r="AE327" s="513" t="s">
        <v>145</v>
      </c>
      <c r="AF327" s="513" t="s">
        <v>145</v>
      </c>
      <c r="AG327" s="513" t="s">
        <v>145</v>
      </c>
    </row>
    <row r="328" spans="3:33">
      <c r="C328">
        <v>178</v>
      </c>
      <c r="D328" s="513" t="s">
        <v>374</v>
      </c>
      <c r="E328" s="513" t="s">
        <v>145</v>
      </c>
      <c r="F328" s="513" t="s">
        <v>374</v>
      </c>
      <c r="G328" s="513" t="s">
        <v>145</v>
      </c>
      <c r="H328" s="513" t="s">
        <v>145</v>
      </c>
      <c r="I328" s="513" t="s">
        <v>145</v>
      </c>
      <c r="J328" s="513" t="s">
        <v>145</v>
      </c>
      <c r="K328" s="513" t="s">
        <v>145</v>
      </c>
      <c r="L328" s="513" t="s">
        <v>145</v>
      </c>
      <c r="M328" s="513" t="s">
        <v>145</v>
      </c>
      <c r="N328" s="513" t="s">
        <v>145</v>
      </c>
      <c r="O328" s="513" t="s">
        <v>145</v>
      </c>
      <c r="P328" s="513" t="s">
        <v>145</v>
      </c>
      <c r="Q328" s="513" t="s">
        <v>145</v>
      </c>
      <c r="R328" s="513" t="s">
        <v>145</v>
      </c>
      <c r="S328" s="513" t="s">
        <v>145</v>
      </c>
      <c r="T328" s="513" t="s">
        <v>145</v>
      </c>
      <c r="U328" s="513" t="s">
        <v>145</v>
      </c>
      <c r="V328" s="513" t="s">
        <v>145</v>
      </c>
      <c r="W328" s="513" t="s">
        <v>145</v>
      </c>
      <c r="X328" s="513" t="s">
        <v>145</v>
      </c>
      <c r="Y328" s="513" t="s">
        <v>145</v>
      </c>
      <c r="Z328" s="513" t="s">
        <v>145</v>
      </c>
      <c r="AA328" s="513" t="s">
        <v>145</v>
      </c>
      <c r="AB328" s="513" t="s">
        <v>145</v>
      </c>
      <c r="AC328" s="513" t="s">
        <v>145</v>
      </c>
      <c r="AD328" s="513" t="s">
        <v>145</v>
      </c>
      <c r="AE328" s="513" t="s">
        <v>145</v>
      </c>
      <c r="AF328" s="513" t="s">
        <v>145</v>
      </c>
      <c r="AG328" s="513" t="s">
        <v>145</v>
      </c>
    </row>
    <row r="329" spans="3:33">
      <c r="C329">
        <v>179</v>
      </c>
      <c r="D329" s="513" t="s">
        <v>375</v>
      </c>
      <c r="E329" s="513" t="s">
        <v>145</v>
      </c>
      <c r="F329" s="513" t="s">
        <v>375</v>
      </c>
      <c r="G329" s="513" t="s">
        <v>145</v>
      </c>
      <c r="H329" s="513" t="s">
        <v>145</v>
      </c>
      <c r="I329" s="513" t="s">
        <v>145</v>
      </c>
      <c r="J329" s="513" t="s">
        <v>145</v>
      </c>
      <c r="K329" s="513" t="s">
        <v>145</v>
      </c>
      <c r="L329" s="513" t="s">
        <v>145</v>
      </c>
      <c r="M329" s="513" t="s">
        <v>145</v>
      </c>
      <c r="N329" s="513" t="s">
        <v>145</v>
      </c>
      <c r="O329" s="513" t="s">
        <v>145</v>
      </c>
      <c r="P329" s="513" t="s">
        <v>145</v>
      </c>
      <c r="Q329" s="513" t="s">
        <v>145</v>
      </c>
      <c r="R329" s="513" t="s">
        <v>145</v>
      </c>
      <c r="S329" s="513" t="s">
        <v>145</v>
      </c>
      <c r="T329" s="513" t="s">
        <v>145</v>
      </c>
      <c r="U329" s="513" t="s">
        <v>145</v>
      </c>
      <c r="V329" s="513" t="s">
        <v>145</v>
      </c>
      <c r="W329" s="513" t="s">
        <v>145</v>
      </c>
      <c r="X329" s="513" t="s">
        <v>145</v>
      </c>
      <c r="Y329" s="513" t="s">
        <v>145</v>
      </c>
      <c r="Z329" s="513" t="s">
        <v>145</v>
      </c>
      <c r="AA329" s="513" t="s">
        <v>145</v>
      </c>
      <c r="AB329" s="513" t="s">
        <v>145</v>
      </c>
      <c r="AC329" s="513" t="s">
        <v>145</v>
      </c>
      <c r="AD329" s="513" t="s">
        <v>145</v>
      </c>
      <c r="AE329" s="513" t="s">
        <v>145</v>
      </c>
      <c r="AF329" s="513" t="s">
        <v>145</v>
      </c>
      <c r="AG329" s="513" t="s">
        <v>145</v>
      </c>
    </row>
    <row r="330" spans="3:33">
      <c r="C330" s="95" t="s">
        <v>117</v>
      </c>
      <c r="D330" s="513">
        <v>63200</v>
      </c>
      <c r="E330" s="513">
        <v>16300</v>
      </c>
      <c r="F330" s="513">
        <v>63200</v>
      </c>
      <c r="G330" s="513">
        <v>5770</v>
      </c>
      <c r="H330" s="513">
        <v>35900</v>
      </c>
      <c r="I330" s="513">
        <v>633</v>
      </c>
      <c r="J330" s="513">
        <v>6650</v>
      </c>
      <c r="K330" s="513">
        <v>44400</v>
      </c>
      <c r="L330" s="513">
        <v>709</v>
      </c>
      <c r="M330" s="513">
        <v>6540</v>
      </c>
      <c r="N330" s="513">
        <v>43900</v>
      </c>
      <c r="O330" s="513">
        <v>718</v>
      </c>
      <c r="P330" s="513">
        <v>1410</v>
      </c>
      <c r="Q330" s="513">
        <v>5300</v>
      </c>
      <c r="R330" s="513">
        <v>524</v>
      </c>
      <c r="S330" s="513">
        <v>2640</v>
      </c>
      <c r="T330" s="513">
        <v>7980</v>
      </c>
      <c r="U330" s="513">
        <v>348</v>
      </c>
      <c r="V330" s="513">
        <v>3020</v>
      </c>
      <c r="W330" s="513">
        <v>210200</v>
      </c>
      <c r="X330" s="513">
        <v>7840</v>
      </c>
      <c r="Y330" s="513">
        <v>3550</v>
      </c>
      <c r="Z330" s="513">
        <v>1190</v>
      </c>
      <c r="AA330" s="513">
        <v>156</v>
      </c>
      <c r="AB330" s="513">
        <v>3540</v>
      </c>
      <c r="AC330" s="513">
        <v>119900</v>
      </c>
      <c r="AD330" s="513">
        <v>4730</v>
      </c>
      <c r="AE330" s="513">
        <v>182</v>
      </c>
      <c r="AF330" s="513">
        <v>564</v>
      </c>
      <c r="AG330" s="513">
        <v>427</v>
      </c>
    </row>
    <row r="331" spans="3:33">
      <c r="C331">
        <v>2</v>
      </c>
      <c r="D331" s="513">
        <v>28900</v>
      </c>
      <c r="E331" s="513">
        <v>10700</v>
      </c>
      <c r="F331" s="513">
        <v>28900</v>
      </c>
      <c r="G331" s="513">
        <v>4910</v>
      </c>
      <c r="H331" s="513">
        <v>30200</v>
      </c>
      <c r="I331" s="513">
        <v>628</v>
      </c>
      <c r="J331" s="513">
        <v>6420</v>
      </c>
      <c r="K331" s="513">
        <v>42200</v>
      </c>
      <c r="L331" s="513">
        <v>705</v>
      </c>
      <c r="M331" s="513">
        <v>6310</v>
      </c>
      <c r="N331" s="513">
        <v>41800</v>
      </c>
      <c r="O331" s="513">
        <v>710</v>
      </c>
      <c r="P331" s="513">
        <v>1320</v>
      </c>
      <c r="Q331" s="513">
        <v>4820</v>
      </c>
      <c r="R331" s="513">
        <v>486</v>
      </c>
      <c r="S331" s="513">
        <v>2480</v>
      </c>
      <c r="T331" s="513">
        <v>6150</v>
      </c>
      <c r="U331" s="513">
        <v>346</v>
      </c>
      <c r="V331" s="513">
        <v>2970</v>
      </c>
      <c r="W331" s="513">
        <v>202600</v>
      </c>
      <c r="X331" s="513">
        <v>7770</v>
      </c>
      <c r="Y331" s="513">
        <v>2150</v>
      </c>
      <c r="Z331" s="513">
        <v>761</v>
      </c>
      <c r="AA331" s="513">
        <v>150</v>
      </c>
      <c r="AB331" s="513">
        <v>3140</v>
      </c>
      <c r="AC331" s="513">
        <v>109200</v>
      </c>
      <c r="AD331" s="513">
        <v>4620</v>
      </c>
      <c r="AE331" s="513">
        <v>110</v>
      </c>
      <c r="AF331" s="513">
        <v>412</v>
      </c>
      <c r="AG331" s="513">
        <v>410</v>
      </c>
    </row>
    <row r="332" spans="3:33">
      <c r="C332">
        <v>3</v>
      </c>
      <c r="D332" s="513">
        <v>24500</v>
      </c>
      <c r="E332" s="513">
        <v>9160</v>
      </c>
      <c r="F332" s="513">
        <v>24500</v>
      </c>
      <c r="G332" s="513">
        <v>4590</v>
      </c>
      <c r="H332" s="513">
        <v>26200</v>
      </c>
      <c r="I332" s="513">
        <v>628</v>
      </c>
      <c r="J332" s="513">
        <v>6420</v>
      </c>
      <c r="K332" s="513">
        <v>41800</v>
      </c>
      <c r="L332" s="513">
        <v>682</v>
      </c>
      <c r="M332" s="513">
        <v>6130</v>
      </c>
      <c r="N332" s="513">
        <v>40300</v>
      </c>
      <c r="O332" s="513">
        <v>696</v>
      </c>
      <c r="P332" s="513">
        <v>1050</v>
      </c>
      <c r="Q332" s="513">
        <v>4800</v>
      </c>
      <c r="R332" s="513">
        <v>479</v>
      </c>
      <c r="S332" s="513">
        <v>2220</v>
      </c>
      <c r="T332" s="513">
        <v>5810</v>
      </c>
      <c r="U332" s="513">
        <v>334</v>
      </c>
      <c r="V332" s="513">
        <v>2820</v>
      </c>
      <c r="W332" s="513">
        <v>197300</v>
      </c>
      <c r="X332" s="513">
        <v>7740</v>
      </c>
      <c r="Y332" s="513">
        <v>1400</v>
      </c>
      <c r="Z332" s="513">
        <v>755</v>
      </c>
      <c r="AA332" s="513">
        <v>143</v>
      </c>
      <c r="AB332" s="513">
        <v>2530</v>
      </c>
      <c r="AC332" s="513">
        <v>107100</v>
      </c>
      <c r="AD332" s="513">
        <v>4600</v>
      </c>
      <c r="AE332" s="513">
        <v>88</v>
      </c>
      <c r="AF332" s="513">
        <v>302</v>
      </c>
      <c r="AG332" s="513">
        <v>383</v>
      </c>
    </row>
    <row r="333" spans="3:33">
      <c r="C333">
        <v>4</v>
      </c>
      <c r="D333" s="513">
        <v>24300</v>
      </c>
      <c r="E333" s="513">
        <v>8990</v>
      </c>
      <c r="F333" s="513">
        <v>23900</v>
      </c>
      <c r="G333" s="513">
        <v>3590</v>
      </c>
      <c r="H333" s="513">
        <v>22400</v>
      </c>
      <c r="I333" s="513">
        <v>626</v>
      </c>
      <c r="J333" s="513">
        <v>5580</v>
      </c>
      <c r="K333" s="513">
        <v>31000</v>
      </c>
      <c r="L333" s="513">
        <v>680</v>
      </c>
      <c r="M333" s="513">
        <v>4240</v>
      </c>
      <c r="N333" s="513">
        <v>30500</v>
      </c>
      <c r="O333" s="513">
        <v>682</v>
      </c>
      <c r="P333" s="513">
        <v>1040</v>
      </c>
      <c r="Q333" s="513">
        <v>4420</v>
      </c>
      <c r="R333" s="513">
        <v>474</v>
      </c>
      <c r="S333" s="513">
        <v>2120</v>
      </c>
      <c r="T333" s="513">
        <v>4730</v>
      </c>
      <c r="U333" s="513">
        <v>320</v>
      </c>
      <c r="V333" s="513">
        <v>2750</v>
      </c>
      <c r="W333" s="513">
        <v>189900</v>
      </c>
      <c r="X333" s="513">
        <v>7710</v>
      </c>
      <c r="Y333" s="513">
        <v>885</v>
      </c>
      <c r="Z333" s="513">
        <v>721</v>
      </c>
      <c r="AA333" s="513">
        <v>139</v>
      </c>
      <c r="AB333" s="513">
        <v>2510</v>
      </c>
      <c r="AC333" s="513">
        <v>97900</v>
      </c>
      <c r="AD333" s="513">
        <v>4570</v>
      </c>
      <c r="AE333" s="513">
        <v>51</v>
      </c>
      <c r="AF333" s="513">
        <v>218</v>
      </c>
      <c r="AG333" s="513">
        <v>375</v>
      </c>
    </row>
    <row r="334" spans="3:33">
      <c r="C334">
        <v>5</v>
      </c>
      <c r="D334" s="513">
        <v>23700</v>
      </c>
      <c r="E334" s="513">
        <v>8720</v>
      </c>
      <c r="F334" s="513">
        <v>22900</v>
      </c>
      <c r="G334" s="513">
        <v>3420</v>
      </c>
      <c r="H334" s="513">
        <v>20000</v>
      </c>
      <c r="I334" s="513">
        <v>625</v>
      </c>
      <c r="J334" s="513">
        <v>5480</v>
      </c>
      <c r="K334" s="513">
        <v>29300</v>
      </c>
      <c r="L334" s="513">
        <v>679</v>
      </c>
      <c r="M334" s="513">
        <v>4160</v>
      </c>
      <c r="N334" s="513">
        <v>24500</v>
      </c>
      <c r="O334" s="513">
        <v>680</v>
      </c>
      <c r="P334" s="513">
        <v>745</v>
      </c>
      <c r="Q334" s="513">
        <v>2400</v>
      </c>
      <c r="R334" s="513">
        <v>465</v>
      </c>
      <c r="S334" s="513">
        <v>1840</v>
      </c>
      <c r="T334" s="513">
        <v>4680</v>
      </c>
      <c r="U334" s="513">
        <v>309</v>
      </c>
      <c r="V334" s="513">
        <v>2630</v>
      </c>
      <c r="W334" s="513">
        <v>187400</v>
      </c>
      <c r="X334" s="513">
        <v>7690</v>
      </c>
      <c r="Y334" s="513">
        <v>828</v>
      </c>
      <c r="Z334" s="513">
        <v>689</v>
      </c>
      <c r="AA334" s="513">
        <v>113</v>
      </c>
      <c r="AB334" s="513">
        <v>2290</v>
      </c>
      <c r="AC334" s="513">
        <v>93700</v>
      </c>
      <c r="AD334" s="513">
        <v>4470</v>
      </c>
      <c r="AE334" s="513">
        <v>50</v>
      </c>
      <c r="AF334" s="513">
        <v>192</v>
      </c>
      <c r="AG334" s="513">
        <v>343</v>
      </c>
    </row>
    <row r="335" spans="3:33">
      <c r="C335">
        <v>6</v>
      </c>
      <c r="D335" s="513">
        <v>22900</v>
      </c>
      <c r="E335" s="513">
        <v>8620</v>
      </c>
      <c r="F335" s="513">
        <v>22700</v>
      </c>
      <c r="G335" s="513">
        <v>2560</v>
      </c>
      <c r="H335" s="513">
        <v>15100</v>
      </c>
      <c r="I335" s="513">
        <v>624</v>
      </c>
      <c r="J335" s="513">
        <v>4370</v>
      </c>
      <c r="K335" s="513">
        <v>25300</v>
      </c>
      <c r="L335" s="513">
        <v>677</v>
      </c>
      <c r="M335" s="513">
        <v>4160</v>
      </c>
      <c r="N335" s="513">
        <v>21900</v>
      </c>
      <c r="O335" s="513">
        <v>680</v>
      </c>
      <c r="P335" s="513">
        <v>581</v>
      </c>
      <c r="Q335" s="513">
        <v>2040</v>
      </c>
      <c r="R335" s="513">
        <v>462</v>
      </c>
      <c r="S335" s="513">
        <v>1530</v>
      </c>
      <c r="T335" s="513">
        <v>4330</v>
      </c>
      <c r="U335" s="513">
        <v>309</v>
      </c>
      <c r="V335" s="513">
        <v>2580</v>
      </c>
      <c r="W335" s="513">
        <v>181500</v>
      </c>
      <c r="X335" s="513">
        <v>7660</v>
      </c>
      <c r="Y335" s="513">
        <v>763</v>
      </c>
      <c r="Z335" s="513">
        <v>676</v>
      </c>
      <c r="AA335" s="513">
        <v>113</v>
      </c>
      <c r="AB335" s="513">
        <v>2160</v>
      </c>
      <c r="AC335" s="513">
        <v>91500</v>
      </c>
      <c r="AD335" s="513">
        <v>4470</v>
      </c>
      <c r="AE335" s="513">
        <v>44</v>
      </c>
      <c r="AF335" s="513">
        <v>144</v>
      </c>
      <c r="AG335" s="513">
        <v>327</v>
      </c>
    </row>
    <row r="336" spans="3:33">
      <c r="C336">
        <v>7</v>
      </c>
      <c r="D336" s="513">
        <v>22500</v>
      </c>
      <c r="E336" s="513">
        <v>6080</v>
      </c>
      <c r="F336" s="513">
        <v>22500</v>
      </c>
      <c r="G336" s="513">
        <v>2500</v>
      </c>
      <c r="H336" s="513">
        <v>15000</v>
      </c>
      <c r="I336" s="513">
        <v>622</v>
      </c>
      <c r="J336" s="513">
        <v>3940</v>
      </c>
      <c r="K336" s="513">
        <v>24100</v>
      </c>
      <c r="L336" s="513">
        <v>670</v>
      </c>
      <c r="M336" s="513">
        <v>3320</v>
      </c>
      <c r="N336" s="513">
        <v>20000</v>
      </c>
      <c r="O336" s="513">
        <v>679</v>
      </c>
      <c r="P336" s="513">
        <v>542</v>
      </c>
      <c r="Q336" s="513">
        <v>1960</v>
      </c>
      <c r="R336" s="513">
        <v>459</v>
      </c>
      <c r="S336" s="513">
        <v>1350</v>
      </c>
      <c r="T336" s="513">
        <v>3770</v>
      </c>
      <c r="U336" s="513">
        <v>308</v>
      </c>
      <c r="V336" s="513">
        <v>2580</v>
      </c>
      <c r="W336" s="513">
        <v>179800</v>
      </c>
      <c r="X336" s="513">
        <v>7390</v>
      </c>
      <c r="Y336" s="513">
        <v>735</v>
      </c>
      <c r="Z336" s="513">
        <v>574</v>
      </c>
      <c r="AA336" s="513">
        <v>100</v>
      </c>
      <c r="AB336" s="513">
        <v>2090</v>
      </c>
      <c r="AC336" s="513">
        <v>87500</v>
      </c>
      <c r="AD336" s="513">
        <v>4350</v>
      </c>
      <c r="AE336" s="513">
        <v>20</v>
      </c>
      <c r="AF336" s="513">
        <v>82</v>
      </c>
      <c r="AG336" s="513">
        <v>310</v>
      </c>
    </row>
    <row r="337" spans="3:33">
      <c r="C337">
        <v>8</v>
      </c>
      <c r="D337" s="513">
        <v>21400</v>
      </c>
      <c r="E337" s="513">
        <v>5180</v>
      </c>
      <c r="F337" s="513">
        <v>21400</v>
      </c>
      <c r="G337" s="513">
        <v>2390</v>
      </c>
      <c r="H337" s="513">
        <v>14800</v>
      </c>
      <c r="I337" s="513">
        <v>622</v>
      </c>
      <c r="J337" s="513">
        <v>3610</v>
      </c>
      <c r="K337" s="513">
        <v>23100</v>
      </c>
      <c r="L337" s="513">
        <v>670</v>
      </c>
      <c r="M337" s="513">
        <v>2950</v>
      </c>
      <c r="N337" s="513">
        <v>19700</v>
      </c>
      <c r="O337" s="513">
        <v>677</v>
      </c>
      <c r="P337" s="513">
        <v>465</v>
      </c>
      <c r="Q337" s="513">
        <v>1920</v>
      </c>
      <c r="R337" s="513">
        <v>448</v>
      </c>
      <c r="S337" s="513">
        <v>1210</v>
      </c>
      <c r="T337" s="513">
        <v>3290</v>
      </c>
      <c r="U337" s="513">
        <v>303</v>
      </c>
      <c r="V337" s="513">
        <v>2580</v>
      </c>
      <c r="W337" s="513">
        <v>177500</v>
      </c>
      <c r="X337" s="513">
        <v>7200</v>
      </c>
      <c r="Y337" s="513">
        <v>630</v>
      </c>
      <c r="Z337" s="513">
        <v>413</v>
      </c>
      <c r="AA337" s="513">
        <v>95</v>
      </c>
      <c r="AB337" s="513">
        <v>2050</v>
      </c>
      <c r="AC337" s="513">
        <v>81900</v>
      </c>
      <c r="AD337" s="513">
        <v>4320</v>
      </c>
      <c r="AE337" s="513">
        <v>20</v>
      </c>
      <c r="AF337" s="513">
        <v>62</v>
      </c>
      <c r="AG337" s="513">
        <v>310</v>
      </c>
    </row>
    <row r="338" spans="3:33">
      <c r="C338">
        <v>9</v>
      </c>
      <c r="D338" s="513">
        <v>19700</v>
      </c>
      <c r="E338" s="513">
        <v>5100</v>
      </c>
      <c r="F338" s="513">
        <v>15900</v>
      </c>
      <c r="G338" s="513">
        <v>2300</v>
      </c>
      <c r="H338" s="513">
        <v>13900</v>
      </c>
      <c r="I338" s="513">
        <v>622</v>
      </c>
      <c r="J338" s="513">
        <v>3390</v>
      </c>
      <c r="K338" s="513">
        <v>20000</v>
      </c>
      <c r="L338" s="513">
        <v>668</v>
      </c>
      <c r="M338" s="513">
        <v>2940</v>
      </c>
      <c r="N338" s="513">
        <v>18200</v>
      </c>
      <c r="O338" s="513">
        <v>676</v>
      </c>
      <c r="P338" s="513">
        <v>459</v>
      </c>
      <c r="Q338" s="513">
        <v>1810</v>
      </c>
      <c r="R338" s="513">
        <v>439</v>
      </c>
      <c r="S338" s="513">
        <v>1160</v>
      </c>
      <c r="T338" s="513">
        <v>3130</v>
      </c>
      <c r="U338" s="513">
        <v>302</v>
      </c>
      <c r="V338" s="513">
        <v>2080</v>
      </c>
      <c r="W338" s="513">
        <v>147900</v>
      </c>
      <c r="X338" s="513">
        <v>7130</v>
      </c>
      <c r="Y338" s="513">
        <v>628</v>
      </c>
      <c r="Z338" s="513">
        <v>401</v>
      </c>
      <c r="AA338" s="513">
        <v>94</v>
      </c>
      <c r="AB338" s="513">
        <v>2050</v>
      </c>
      <c r="AC338" s="513">
        <v>77300</v>
      </c>
      <c r="AD338" s="513">
        <v>4280</v>
      </c>
      <c r="AE338" s="513" t="s">
        <v>145</v>
      </c>
      <c r="AF338" s="513" t="s">
        <v>145</v>
      </c>
      <c r="AG338" s="513">
        <v>257</v>
      </c>
    </row>
    <row r="339" spans="3:33">
      <c r="C339">
        <v>10</v>
      </c>
      <c r="D339" s="513">
        <v>16600</v>
      </c>
      <c r="E339" s="513">
        <v>4830</v>
      </c>
      <c r="F339" s="513">
        <v>14900</v>
      </c>
      <c r="G339" s="513">
        <v>2210</v>
      </c>
      <c r="H339" s="513">
        <v>13600</v>
      </c>
      <c r="I339" s="513">
        <v>621</v>
      </c>
      <c r="J339" s="513">
        <v>3330</v>
      </c>
      <c r="K339" s="513">
        <v>18500</v>
      </c>
      <c r="L339" s="513">
        <v>668</v>
      </c>
      <c r="M339" s="513">
        <v>2900</v>
      </c>
      <c r="N339" s="513">
        <v>17800</v>
      </c>
      <c r="O339" s="513">
        <v>671</v>
      </c>
      <c r="P339" s="513">
        <v>452</v>
      </c>
      <c r="Q339" s="513">
        <v>1770</v>
      </c>
      <c r="R339" s="513">
        <v>436</v>
      </c>
      <c r="S339" s="513">
        <v>1100</v>
      </c>
      <c r="T339" s="513">
        <v>3090</v>
      </c>
      <c r="U339" s="513">
        <v>298</v>
      </c>
      <c r="V339" s="513">
        <v>2060</v>
      </c>
      <c r="W339" s="513">
        <v>147800</v>
      </c>
      <c r="X339" s="513">
        <v>7100</v>
      </c>
      <c r="Y339" s="513">
        <v>612</v>
      </c>
      <c r="Z339" s="513">
        <v>385</v>
      </c>
      <c r="AA339" s="513">
        <v>91</v>
      </c>
      <c r="AB339" s="513">
        <v>1990</v>
      </c>
      <c r="AC339" s="513">
        <v>76000</v>
      </c>
      <c r="AD339" s="513">
        <v>4200</v>
      </c>
      <c r="AE339" s="513" t="s">
        <v>145</v>
      </c>
      <c r="AF339" s="513" t="s">
        <v>145</v>
      </c>
      <c r="AG339" s="513" t="s">
        <v>145</v>
      </c>
    </row>
    <row r="340" spans="3:33">
      <c r="C340">
        <v>11</v>
      </c>
      <c r="D340" s="513">
        <v>15900</v>
      </c>
      <c r="E340" s="513">
        <v>4630</v>
      </c>
      <c r="F340" s="513">
        <v>14700</v>
      </c>
      <c r="G340" s="513">
        <v>2190</v>
      </c>
      <c r="H340" s="513">
        <v>12900</v>
      </c>
      <c r="I340" s="513">
        <v>617</v>
      </c>
      <c r="J340" s="513">
        <v>3330</v>
      </c>
      <c r="K340" s="513">
        <v>18200</v>
      </c>
      <c r="L340" s="513">
        <v>664</v>
      </c>
      <c r="M340" s="513">
        <v>2790</v>
      </c>
      <c r="N340" s="513">
        <v>16800</v>
      </c>
      <c r="O340" s="513">
        <v>670</v>
      </c>
      <c r="P340" s="513">
        <v>451</v>
      </c>
      <c r="Q340" s="513">
        <v>1710</v>
      </c>
      <c r="R340" s="513">
        <v>426</v>
      </c>
      <c r="S340" s="513">
        <v>874</v>
      </c>
      <c r="T340" s="513">
        <v>2650</v>
      </c>
      <c r="U340" s="513">
        <v>296</v>
      </c>
      <c r="V340" s="513">
        <v>2050</v>
      </c>
      <c r="W340" s="513">
        <v>144700</v>
      </c>
      <c r="X340" s="513">
        <v>7070</v>
      </c>
      <c r="Y340" s="513">
        <v>607</v>
      </c>
      <c r="Z340" s="513">
        <v>365</v>
      </c>
      <c r="AA340" s="513">
        <v>90</v>
      </c>
      <c r="AB340" s="513">
        <v>1910</v>
      </c>
      <c r="AC340" s="513">
        <v>75800</v>
      </c>
      <c r="AD340" s="513">
        <v>4170</v>
      </c>
      <c r="AE340" s="513" t="s">
        <v>145</v>
      </c>
      <c r="AF340" s="513" t="s">
        <v>145</v>
      </c>
      <c r="AG340" s="513" t="s">
        <v>145</v>
      </c>
    </row>
    <row r="341" spans="3:33">
      <c r="C341">
        <v>12</v>
      </c>
      <c r="D341" s="513">
        <v>14900</v>
      </c>
      <c r="E341" s="513">
        <v>4360</v>
      </c>
      <c r="F341" s="513">
        <v>14700</v>
      </c>
      <c r="G341" s="513">
        <v>2070</v>
      </c>
      <c r="H341" s="513">
        <v>12700</v>
      </c>
      <c r="I341" s="513">
        <v>615</v>
      </c>
      <c r="J341" s="513">
        <v>3070</v>
      </c>
      <c r="K341" s="513">
        <v>18100</v>
      </c>
      <c r="L341" s="513">
        <v>658</v>
      </c>
      <c r="M341" s="513">
        <v>2650</v>
      </c>
      <c r="N341" s="513">
        <v>16800</v>
      </c>
      <c r="O341" s="513">
        <v>664</v>
      </c>
      <c r="P341" s="513">
        <v>447</v>
      </c>
      <c r="Q341" s="513">
        <v>1590</v>
      </c>
      <c r="R341" s="513">
        <v>425</v>
      </c>
      <c r="S341" s="513">
        <v>828</v>
      </c>
      <c r="T341" s="513">
        <v>2080</v>
      </c>
      <c r="U341" s="513">
        <v>294</v>
      </c>
      <c r="V341" s="513">
        <v>1990</v>
      </c>
      <c r="W341" s="513">
        <v>128900</v>
      </c>
      <c r="X341" s="513">
        <v>7050</v>
      </c>
      <c r="Y341" s="513">
        <v>565</v>
      </c>
      <c r="Z341" s="513">
        <v>319</v>
      </c>
      <c r="AA341" s="513">
        <v>90</v>
      </c>
      <c r="AB341" s="513">
        <v>1780</v>
      </c>
      <c r="AC341" s="513">
        <v>74200</v>
      </c>
      <c r="AD341" s="513">
        <v>4110</v>
      </c>
      <c r="AE341" s="513" t="s">
        <v>145</v>
      </c>
      <c r="AF341" s="513" t="s">
        <v>145</v>
      </c>
      <c r="AG341" s="513" t="s">
        <v>145</v>
      </c>
    </row>
    <row r="342" spans="3:33">
      <c r="C342">
        <v>13</v>
      </c>
      <c r="D342" s="513">
        <v>14700</v>
      </c>
      <c r="E342" s="513">
        <v>4010</v>
      </c>
      <c r="F342" s="513">
        <v>14200</v>
      </c>
      <c r="G342" s="513">
        <v>2050</v>
      </c>
      <c r="H342" s="513">
        <v>12500</v>
      </c>
      <c r="I342" s="513">
        <v>615</v>
      </c>
      <c r="J342" s="513">
        <v>3000</v>
      </c>
      <c r="K342" s="513">
        <v>16000</v>
      </c>
      <c r="L342" s="513">
        <v>655</v>
      </c>
      <c r="M342" s="513">
        <v>2650</v>
      </c>
      <c r="N342" s="513">
        <v>15700</v>
      </c>
      <c r="O342" s="513">
        <v>662</v>
      </c>
      <c r="P342" s="513">
        <v>438</v>
      </c>
      <c r="Q342" s="513">
        <v>1530</v>
      </c>
      <c r="R342" s="513">
        <v>413</v>
      </c>
      <c r="S342" s="513">
        <v>796</v>
      </c>
      <c r="T342" s="513">
        <v>2020</v>
      </c>
      <c r="U342" s="513">
        <v>294</v>
      </c>
      <c r="V342" s="513">
        <v>1850</v>
      </c>
      <c r="W342" s="513">
        <v>124600</v>
      </c>
      <c r="X342" s="513">
        <v>7030</v>
      </c>
      <c r="Y342" s="513">
        <v>542</v>
      </c>
      <c r="Z342" s="513">
        <v>317</v>
      </c>
      <c r="AA342" s="513">
        <v>89</v>
      </c>
      <c r="AB342" s="513">
        <v>1280</v>
      </c>
      <c r="AC342" s="513">
        <v>53500</v>
      </c>
      <c r="AD342" s="513">
        <v>4070</v>
      </c>
      <c r="AE342" s="513" t="s">
        <v>145</v>
      </c>
      <c r="AF342" s="513" t="s">
        <v>145</v>
      </c>
      <c r="AG342" s="513" t="s">
        <v>145</v>
      </c>
    </row>
    <row r="343" spans="3:33">
      <c r="C343">
        <v>14</v>
      </c>
      <c r="D343" s="513">
        <v>14700</v>
      </c>
      <c r="E343" s="513">
        <v>3990</v>
      </c>
      <c r="F343" s="513">
        <v>14000</v>
      </c>
      <c r="G343" s="513">
        <v>2040</v>
      </c>
      <c r="H343" s="513">
        <v>12200</v>
      </c>
      <c r="I343" s="513">
        <v>608</v>
      </c>
      <c r="J343" s="513">
        <v>2990</v>
      </c>
      <c r="K343" s="513">
        <v>15700</v>
      </c>
      <c r="L343" s="513">
        <v>652</v>
      </c>
      <c r="M343" s="513">
        <v>2610</v>
      </c>
      <c r="N343" s="513">
        <v>14600</v>
      </c>
      <c r="O343" s="513">
        <v>658</v>
      </c>
      <c r="P343" s="513">
        <v>425</v>
      </c>
      <c r="Q343" s="513">
        <v>1390</v>
      </c>
      <c r="R343" s="513">
        <v>406</v>
      </c>
      <c r="S343" s="513">
        <v>757</v>
      </c>
      <c r="T343" s="513">
        <v>2010</v>
      </c>
      <c r="U343" s="513">
        <v>293</v>
      </c>
      <c r="V343" s="513">
        <v>1300</v>
      </c>
      <c r="W343" s="513">
        <v>84200</v>
      </c>
      <c r="X343" s="513">
        <v>7000</v>
      </c>
      <c r="Y343" s="513">
        <v>520</v>
      </c>
      <c r="Z343" s="513">
        <v>313</v>
      </c>
      <c r="AA343" s="513">
        <v>89</v>
      </c>
      <c r="AB343" s="513">
        <v>1170</v>
      </c>
      <c r="AC343" s="513">
        <v>43200</v>
      </c>
      <c r="AD343" s="513">
        <v>3950</v>
      </c>
      <c r="AE343" s="513" t="s">
        <v>145</v>
      </c>
      <c r="AF343" s="513" t="s">
        <v>145</v>
      </c>
      <c r="AG343" s="513" t="s">
        <v>145</v>
      </c>
    </row>
    <row r="344" spans="3:33">
      <c r="C344">
        <v>15</v>
      </c>
      <c r="D344" s="513">
        <v>14200</v>
      </c>
      <c r="E344" s="513">
        <v>3760</v>
      </c>
      <c r="F344" s="513">
        <v>13400</v>
      </c>
      <c r="G344" s="513">
        <v>1920</v>
      </c>
      <c r="H344" s="513">
        <v>11400</v>
      </c>
      <c r="I344" s="513">
        <v>608</v>
      </c>
      <c r="J344" s="513">
        <v>2650</v>
      </c>
      <c r="K344" s="513">
        <v>15700</v>
      </c>
      <c r="L344" s="513">
        <v>643</v>
      </c>
      <c r="M344" s="513">
        <v>2390</v>
      </c>
      <c r="N344" s="513">
        <v>14500</v>
      </c>
      <c r="O344" s="513">
        <v>658</v>
      </c>
      <c r="P344" s="513">
        <v>422</v>
      </c>
      <c r="Q344" s="513">
        <v>1290</v>
      </c>
      <c r="R344" s="513">
        <v>405</v>
      </c>
      <c r="S344" s="513">
        <v>751</v>
      </c>
      <c r="T344" s="513">
        <v>1930</v>
      </c>
      <c r="U344" s="513">
        <v>291</v>
      </c>
      <c r="V344" s="513">
        <v>1230</v>
      </c>
      <c r="W344" s="513">
        <v>78900</v>
      </c>
      <c r="X344" s="513">
        <v>6960</v>
      </c>
      <c r="Y344" s="513">
        <v>478</v>
      </c>
      <c r="Z344" s="513">
        <v>285</v>
      </c>
      <c r="AA344" s="513">
        <v>88</v>
      </c>
      <c r="AB344" s="513">
        <v>1030</v>
      </c>
      <c r="AC344" s="513">
        <v>39900</v>
      </c>
      <c r="AD344" s="513">
        <v>3890</v>
      </c>
      <c r="AE344" s="513" t="s">
        <v>145</v>
      </c>
      <c r="AF344" s="513" t="s">
        <v>145</v>
      </c>
      <c r="AG344" s="513" t="s">
        <v>145</v>
      </c>
    </row>
    <row r="345" spans="3:33">
      <c r="C345">
        <v>16</v>
      </c>
      <c r="D345" s="513">
        <v>14000</v>
      </c>
      <c r="E345" s="513">
        <v>3720</v>
      </c>
      <c r="F345" s="513">
        <v>13300</v>
      </c>
      <c r="G345" s="513">
        <v>1920</v>
      </c>
      <c r="H345" s="513">
        <v>11000</v>
      </c>
      <c r="I345" s="513">
        <v>607</v>
      </c>
      <c r="J345" s="513">
        <v>2630</v>
      </c>
      <c r="K345" s="513">
        <v>15600</v>
      </c>
      <c r="L345" s="513">
        <v>638</v>
      </c>
      <c r="M345" s="513">
        <v>2310</v>
      </c>
      <c r="N345" s="513">
        <v>14100</v>
      </c>
      <c r="O345" s="513">
        <v>658</v>
      </c>
      <c r="P345" s="513">
        <v>390</v>
      </c>
      <c r="Q345" s="513">
        <v>1200</v>
      </c>
      <c r="R345" s="513">
        <v>403</v>
      </c>
      <c r="S345" s="513">
        <v>740</v>
      </c>
      <c r="T345" s="513">
        <v>1880</v>
      </c>
      <c r="U345" s="513">
        <v>288</v>
      </c>
      <c r="V345" s="513">
        <v>1080</v>
      </c>
      <c r="W345" s="513">
        <v>73800</v>
      </c>
      <c r="X345" s="513">
        <v>6960</v>
      </c>
      <c r="Y345" s="513">
        <v>467</v>
      </c>
      <c r="Z345" s="513">
        <v>276</v>
      </c>
      <c r="AA345" s="513">
        <v>86</v>
      </c>
      <c r="AB345" s="513">
        <v>980</v>
      </c>
      <c r="AC345" s="513">
        <v>34200</v>
      </c>
      <c r="AD345" s="513">
        <v>3880</v>
      </c>
      <c r="AE345" s="513" t="s">
        <v>145</v>
      </c>
      <c r="AF345" s="513" t="s">
        <v>145</v>
      </c>
      <c r="AG345" s="513" t="s">
        <v>145</v>
      </c>
    </row>
    <row r="346" spans="3:33">
      <c r="C346">
        <v>17</v>
      </c>
      <c r="D346" s="513">
        <v>13700</v>
      </c>
      <c r="E346" s="513">
        <v>3680</v>
      </c>
      <c r="F346" s="513">
        <v>13300</v>
      </c>
      <c r="G346" s="513">
        <v>1750</v>
      </c>
      <c r="H346" s="513">
        <v>10500</v>
      </c>
      <c r="I346" s="513">
        <v>599</v>
      </c>
      <c r="J346" s="513">
        <v>2520</v>
      </c>
      <c r="K346" s="513">
        <v>15300</v>
      </c>
      <c r="L346" s="513">
        <v>618</v>
      </c>
      <c r="M346" s="513">
        <v>2200</v>
      </c>
      <c r="N346" s="513">
        <v>13900</v>
      </c>
      <c r="O346" s="513">
        <v>655</v>
      </c>
      <c r="P346" s="513">
        <v>374</v>
      </c>
      <c r="Q346" s="513">
        <v>1140</v>
      </c>
      <c r="R346" s="513">
        <v>400</v>
      </c>
      <c r="S346" s="513">
        <v>734</v>
      </c>
      <c r="T346" s="513">
        <v>1850</v>
      </c>
      <c r="U346" s="513">
        <v>287</v>
      </c>
      <c r="V346" s="513">
        <v>966</v>
      </c>
      <c r="W346" s="513">
        <v>66400</v>
      </c>
      <c r="X346" s="513">
        <v>6900</v>
      </c>
      <c r="Y346" s="513">
        <v>426</v>
      </c>
      <c r="Z346" s="513">
        <v>245</v>
      </c>
      <c r="AA346" s="513">
        <v>86</v>
      </c>
      <c r="AB346" s="513">
        <v>901</v>
      </c>
      <c r="AC346" s="513">
        <v>33100</v>
      </c>
      <c r="AD346" s="513">
        <v>3860</v>
      </c>
      <c r="AE346" s="513" t="s">
        <v>145</v>
      </c>
      <c r="AF346" s="513" t="s">
        <v>145</v>
      </c>
      <c r="AG346" s="513" t="s">
        <v>145</v>
      </c>
    </row>
    <row r="347" spans="3:33">
      <c r="C347">
        <v>18</v>
      </c>
      <c r="D347" s="513">
        <v>13600</v>
      </c>
      <c r="E347" s="513">
        <v>3610</v>
      </c>
      <c r="F347" s="513">
        <v>12200</v>
      </c>
      <c r="G347" s="513">
        <v>1680</v>
      </c>
      <c r="H347" s="513">
        <v>9950</v>
      </c>
      <c r="I347" s="513">
        <v>596</v>
      </c>
      <c r="J347" s="513">
        <v>2350</v>
      </c>
      <c r="K347" s="513">
        <v>14600</v>
      </c>
      <c r="L347" s="513">
        <v>617</v>
      </c>
      <c r="M347" s="513">
        <v>2190</v>
      </c>
      <c r="N347" s="513">
        <v>13600</v>
      </c>
      <c r="O347" s="513">
        <v>643</v>
      </c>
      <c r="P347" s="513">
        <v>350</v>
      </c>
      <c r="Q347" s="513">
        <v>1130</v>
      </c>
      <c r="R347" s="513">
        <v>378</v>
      </c>
      <c r="S347" s="513">
        <v>716</v>
      </c>
      <c r="T347" s="513">
        <v>1850</v>
      </c>
      <c r="U347" s="513">
        <v>287</v>
      </c>
      <c r="V347" s="513">
        <v>943</v>
      </c>
      <c r="W347" s="513">
        <v>60800</v>
      </c>
      <c r="X347" s="513">
        <v>6880</v>
      </c>
      <c r="Y347" s="513">
        <v>356</v>
      </c>
      <c r="Z347" s="513">
        <v>226</v>
      </c>
      <c r="AA347" s="513">
        <v>85</v>
      </c>
      <c r="AB347" s="513">
        <v>867</v>
      </c>
      <c r="AC347" s="513">
        <v>31200</v>
      </c>
      <c r="AD347" s="513">
        <v>3820</v>
      </c>
      <c r="AE347" s="513" t="s">
        <v>145</v>
      </c>
      <c r="AF347" s="513" t="s">
        <v>145</v>
      </c>
      <c r="AG347" s="513" t="s">
        <v>145</v>
      </c>
    </row>
    <row r="348" spans="3:33">
      <c r="C348">
        <v>19</v>
      </c>
      <c r="D348" s="513">
        <v>13400</v>
      </c>
      <c r="E348" s="513">
        <v>3430</v>
      </c>
      <c r="F348" s="513">
        <v>12000</v>
      </c>
      <c r="G348" s="513">
        <v>1560</v>
      </c>
      <c r="H348" s="513">
        <v>8940</v>
      </c>
      <c r="I348" s="513">
        <v>595</v>
      </c>
      <c r="J348" s="513">
        <v>2310</v>
      </c>
      <c r="K348" s="513">
        <v>14500</v>
      </c>
      <c r="L348" s="513">
        <v>613</v>
      </c>
      <c r="M348" s="513">
        <v>2070</v>
      </c>
      <c r="N348" s="513">
        <v>13600</v>
      </c>
      <c r="O348" s="513">
        <v>635</v>
      </c>
      <c r="P348" s="513">
        <v>311</v>
      </c>
      <c r="Q348" s="513">
        <v>1070</v>
      </c>
      <c r="R348" s="513">
        <v>375</v>
      </c>
      <c r="S348" s="513">
        <v>711</v>
      </c>
      <c r="T348" s="513">
        <v>1840</v>
      </c>
      <c r="U348" s="513">
        <v>286</v>
      </c>
      <c r="V348" s="513">
        <v>920</v>
      </c>
      <c r="W348" s="513">
        <v>55900</v>
      </c>
      <c r="X348" s="513">
        <v>6810</v>
      </c>
      <c r="Y348" s="513">
        <v>353</v>
      </c>
      <c r="Z348" s="513">
        <v>224</v>
      </c>
      <c r="AA348" s="513">
        <v>85</v>
      </c>
      <c r="AB348" s="513">
        <v>788</v>
      </c>
      <c r="AC348" s="513">
        <v>29600</v>
      </c>
      <c r="AD348" s="513">
        <v>3770</v>
      </c>
      <c r="AE348" s="513" t="s">
        <v>145</v>
      </c>
      <c r="AF348" s="513" t="s">
        <v>145</v>
      </c>
      <c r="AG348" s="513" t="s">
        <v>145</v>
      </c>
    </row>
    <row r="349" spans="3:33">
      <c r="C349">
        <v>20</v>
      </c>
      <c r="D349" s="513">
        <v>13300</v>
      </c>
      <c r="E349" s="513">
        <v>3250</v>
      </c>
      <c r="F349" s="513">
        <v>12000</v>
      </c>
      <c r="G349" s="513">
        <v>1530</v>
      </c>
      <c r="H349" s="513">
        <v>8490</v>
      </c>
      <c r="I349" s="513">
        <v>594</v>
      </c>
      <c r="J349" s="513">
        <v>2310</v>
      </c>
      <c r="K349" s="513">
        <v>14300</v>
      </c>
      <c r="L349" s="513">
        <v>602</v>
      </c>
      <c r="M349" s="513">
        <v>1990</v>
      </c>
      <c r="N349" s="513">
        <v>12900</v>
      </c>
      <c r="O349" s="513">
        <v>632</v>
      </c>
      <c r="P349" s="513">
        <v>308</v>
      </c>
      <c r="Q349" s="513">
        <v>1020</v>
      </c>
      <c r="R349" s="513">
        <v>371</v>
      </c>
      <c r="S349" s="513">
        <v>682</v>
      </c>
      <c r="T349" s="513">
        <v>1770</v>
      </c>
      <c r="U349" s="513">
        <v>285</v>
      </c>
      <c r="V349" s="513">
        <v>762</v>
      </c>
      <c r="W349" s="513">
        <v>49400</v>
      </c>
      <c r="X349" s="513">
        <v>6780</v>
      </c>
      <c r="Y349" s="513">
        <v>348</v>
      </c>
      <c r="Z349" s="513">
        <v>200</v>
      </c>
      <c r="AA349" s="513">
        <v>78</v>
      </c>
      <c r="AB349" s="513">
        <v>719</v>
      </c>
      <c r="AC349" s="513">
        <v>26500</v>
      </c>
      <c r="AD349" s="513">
        <v>3740</v>
      </c>
      <c r="AE349" s="513" t="s">
        <v>145</v>
      </c>
      <c r="AF349" s="513" t="s">
        <v>145</v>
      </c>
      <c r="AG349" s="513" t="s">
        <v>145</v>
      </c>
    </row>
    <row r="350" spans="3:33">
      <c r="C350">
        <v>21</v>
      </c>
      <c r="D350" s="513">
        <v>12600</v>
      </c>
      <c r="E350" s="513">
        <v>3220</v>
      </c>
      <c r="F350" s="513">
        <v>11500</v>
      </c>
      <c r="G350" s="513">
        <v>1490</v>
      </c>
      <c r="H350" s="513">
        <v>8420</v>
      </c>
      <c r="I350" s="513">
        <v>594</v>
      </c>
      <c r="J350" s="513">
        <v>2200</v>
      </c>
      <c r="K350" s="513">
        <v>11600</v>
      </c>
      <c r="L350" s="513">
        <v>602</v>
      </c>
      <c r="M350" s="513">
        <v>1890</v>
      </c>
      <c r="N350" s="513">
        <v>11500</v>
      </c>
      <c r="O350" s="513">
        <v>618</v>
      </c>
      <c r="P350" s="513">
        <v>298</v>
      </c>
      <c r="Q350" s="513">
        <v>1000</v>
      </c>
      <c r="R350" s="513">
        <v>365</v>
      </c>
      <c r="S350" s="513">
        <v>680</v>
      </c>
      <c r="T350" s="513">
        <v>1680</v>
      </c>
      <c r="U350" s="513">
        <v>283</v>
      </c>
      <c r="V350" s="513">
        <v>638</v>
      </c>
      <c r="W350" s="513">
        <v>40400</v>
      </c>
      <c r="X350" s="513">
        <v>6720</v>
      </c>
      <c r="Y350" s="513">
        <v>327</v>
      </c>
      <c r="Z350" s="513">
        <v>190</v>
      </c>
      <c r="AA350" s="513">
        <v>76</v>
      </c>
      <c r="AB350" s="513">
        <v>717</v>
      </c>
      <c r="AC350" s="513">
        <v>24800</v>
      </c>
      <c r="AD350" s="513">
        <v>3730</v>
      </c>
      <c r="AE350" s="513" t="s">
        <v>145</v>
      </c>
      <c r="AF350" s="513" t="s">
        <v>145</v>
      </c>
      <c r="AG350" s="513" t="s">
        <v>145</v>
      </c>
    </row>
    <row r="351" spans="3:33">
      <c r="C351">
        <v>22</v>
      </c>
      <c r="D351" s="513">
        <v>12200</v>
      </c>
      <c r="E351" s="513">
        <v>3140</v>
      </c>
      <c r="F351" s="513">
        <v>11500</v>
      </c>
      <c r="G351" s="513">
        <v>1490</v>
      </c>
      <c r="H351" s="513">
        <v>8310</v>
      </c>
      <c r="I351" s="513">
        <v>593</v>
      </c>
      <c r="J351" s="513">
        <v>2060</v>
      </c>
      <c r="K351" s="513">
        <v>11500</v>
      </c>
      <c r="L351" s="513">
        <v>601</v>
      </c>
      <c r="M351" s="513">
        <v>1870</v>
      </c>
      <c r="N351" s="513">
        <v>11400</v>
      </c>
      <c r="O351" s="513">
        <v>618</v>
      </c>
      <c r="P351" s="513">
        <v>291</v>
      </c>
      <c r="Q351" s="513">
        <v>949</v>
      </c>
      <c r="R351" s="513">
        <v>364</v>
      </c>
      <c r="S351" s="513">
        <v>663</v>
      </c>
      <c r="T351" s="513">
        <v>1610</v>
      </c>
      <c r="U351" s="513">
        <v>280</v>
      </c>
      <c r="V351" s="513">
        <v>635</v>
      </c>
      <c r="W351" s="513">
        <v>39400</v>
      </c>
      <c r="X351" s="513">
        <v>6660</v>
      </c>
      <c r="Y351" s="513">
        <v>321</v>
      </c>
      <c r="Z351" s="513">
        <v>160</v>
      </c>
      <c r="AA351" s="513">
        <v>75</v>
      </c>
      <c r="AB351" s="513">
        <v>700</v>
      </c>
      <c r="AC351" s="513">
        <v>24000</v>
      </c>
      <c r="AD351" s="513">
        <v>3730</v>
      </c>
      <c r="AE351" s="513" t="s">
        <v>145</v>
      </c>
      <c r="AF351" s="513" t="s">
        <v>145</v>
      </c>
      <c r="AG351" s="513" t="s">
        <v>145</v>
      </c>
    </row>
    <row r="352" spans="3:33">
      <c r="C352">
        <v>23</v>
      </c>
      <c r="D352" s="513">
        <v>12000</v>
      </c>
      <c r="E352" s="513">
        <v>3100</v>
      </c>
      <c r="F352" s="513">
        <v>11300</v>
      </c>
      <c r="G352" s="513">
        <v>1480</v>
      </c>
      <c r="H352" s="513">
        <v>8170</v>
      </c>
      <c r="I352" s="513">
        <v>592</v>
      </c>
      <c r="J352" s="513">
        <v>2030</v>
      </c>
      <c r="K352" s="513">
        <v>9840</v>
      </c>
      <c r="L352" s="513">
        <v>595</v>
      </c>
      <c r="M352" s="513">
        <v>1750</v>
      </c>
      <c r="N352" s="513">
        <v>9110</v>
      </c>
      <c r="O352" s="513">
        <v>604</v>
      </c>
      <c r="P352" s="513">
        <v>290</v>
      </c>
      <c r="Q352" s="513">
        <v>858</v>
      </c>
      <c r="R352" s="513">
        <v>359</v>
      </c>
      <c r="S352" s="513">
        <v>647</v>
      </c>
      <c r="T352" s="513">
        <v>1530</v>
      </c>
      <c r="U352" s="513">
        <v>280</v>
      </c>
      <c r="V352" s="513">
        <v>634</v>
      </c>
      <c r="W352" s="513">
        <v>37700</v>
      </c>
      <c r="X352" s="513">
        <v>6640</v>
      </c>
      <c r="Y352" s="513">
        <v>263</v>
      </c>
      <c r="Z352" s="513">
        <v>156</v>
      </c>
      <c r="AA352" s="513">
        <v>74</v>
      </c>
      <c r="AB352" s="513">
        <v>678</v>
      </c>
      <c r="AC352" s="513">
        <v>21900</v>
      </c>
      <c r="AD352" s="513">
        <v>3700</v>
      </c>
      <c r="AE352" s="513" t="s">
        <v>145</v>
      </c>
      <c r="AF352" s="513" t="s">
        <v>145</v>
      </c>
      <c r="AG352" s="513" t="s">
        <v>145</v>
      </c>
    </row>
    <row r="353" spans="3:33">
      <c r="C353">
        <v>24</v>
      </c>
      <c r="D353" s="513">
        <v>12000</v>
      </c>
      <c r="E353" s="513">
        <v>3060</v>
      </c>
      <c r="F353" s="513">
        <v>11200</v>
      </c>
      <c r="G353" s="513">
        <v>1470</v>
      </c>
      <c r="H353" s="513">
        <v>7990</v>
      </c>
      <c r="I353" s="513">
        <v>592</v>
      </c>
      <c r="J353" s="513">
        <v>1960</v>
      </c>
      <c r="K353" s="513">
        <v>9780</v>
      </c>
      <c r="L353" s="513">
        <v>583</v>
      </c>
      <c r="M353" s="513">
        <v>1690</v>
      </c>
      <c r="N353" s="513">
        <v>9010</v>
      </c>
      <c r="O353" s="513">
        <v>604</v>
      </c>
      <c r="P353" s="513">
        <v>285</v>
      </c>
      <c r="Q353" s="513">
        <v>767</v>
      </c>
      <c r="R353" s="513">
        <v>357</v>
      </c>
      <c r="S353" s="513">
        <v>645</v>
      </c>
      <c r="T353" s="513">
        <v>1480</v>
      </c>
      <c r="U353" s="513">
        <v>279</v>
      </c>
      <c r="V353" s="513">
        <v>611</v>
      </c>
      <c r="W353" s="513">
        <v>36900</v>
      </c>
      <c r="X353" s="513">
        <v>6570</v>
      </c>
      <c r="Y353" s="513">
        <v>257</v>
      </c>
      <c r="Z353" s="513">
        <v>149</v>
      </c>
      <c r="AA353" s="513">
        <v>74</v>
      </c>
      <c r="AB353" s="513">
        <v>588</v>
      </c>
      <c r="AC353" s="513">
        <v>19800</v>
      </c>
      <c r="AD353" s="513">
        <v>3700</v>
      </c>
      <c r="AE353" s="513" t="s">
        <v>145</v>
      </c>
      <c r="AF353" s="513" t="s">
        <v>145</v>
      </c>
      <c r="AG353" s="513" t="s">
        <v>145</v>
      </c>
    </row>
    <row r="354" spans="3:33">
      <c r="C354">
        <v>25</v>
      </c>
      <c r="D354" s="513">
        <v>11500</v>
      </c>
      <c r="E354" s="513">
        <v>3030</v>
      </c>
      <c r="F354" s="513">
        <v>10900</v>
      </c>
      <c r="G354" s="513">
        <v>1460</v>
      </c>
      <c r="H354" s="513">
        <v>7920</v>
      </c>
      <c r="I354" s="513">
        <v>584</v>
      </c>
      <c r="J354" s="513">
        <v>1890</v>
      </c>
      <c r="K354" s="513">
        <v>9510</v>
      </c>
      <c r="L354" s="513">
        <v>576</v>
      </c>
      <c r="M354" s="513">
        <v>1690</v>
      </c>
      <c r="N354" s="513">
        <v>8770</v>
      </c>
      <c r="O354" s="513">
        <v>602</v>
      </c>
      <c r="P354" s="513">
        <v>247</v>
      </c>
      <c r="Q354" s="513">
        <v>763</v>
      </c>
      <c r="R354" s="513">
        <v>350</v>
      </c>
      <c r="S354" s="513">
        <v>635</v>
      </c>
      <c r="T354" s="513">
        <v>1480</v>
      </c>
      <c r="U354" s="513">
        <v>279</v>
      </c>
      <c r="V354" s="513">
        <v>528</v>
      </c>
      <c r="W354" s="513">
        <v>30500</v>
      </c>
      <c r="X354" s="513">
        <v>6510</v>
      </c>
      <c r="Y354" s="513">
        <v>252</v>
      </c>
      <c r="Z354" s="513">
        <v>144</v>
      </c>
      <c r="AA354" s="513">
        <v>73</v>
      </c>
      <c r="AB354" s="513">
        <v>530</v>
      </c>
      <c r="AC354" s="513">
        <v>19100</v>
      </c>
      <c r="AD354" s="513">
        <v>3680</v>
      </c>
      <c r="AE354" s="513" t="s">
        <v>145</v>
      </c>
      <c r="AF354" s="513" t="s">
        <v>145</v>
      </c>
      <c r="AG354" s="513" t="s">
        <v>145</v>
      </c>
    </row>
    <row r="355" spans="3:33">
      <c r="C355">
        <v>26</v>
      </c>
      <c r="D355" s="513">
        <v>11500</v>
      </c>
      <c r="E355" s="513">
        <v>2920</v>
      </c>
      <c r="F355" s="513">
        <v>10700</v>
      </c>
      <c r="G355" s="513">
        <v>1380</v>
      </c>
      <c r="H355" s="513">
        <v>7760</v>
      </c>
      <c r="I355" s="513">
        <v>583</v>
      </c>
      <c r="J355" s="513">
        <v>1850</v>
      </c>
      <c r="K355" s="513">
        <v>9340</v>
      </c>
      <c r="L355" s="513">
        <v>558</v>
      </c>
      <c r="M355" s="513">
        <v>1680</v>
      </c>
      <c r="N355" s="513">
        <v>8600</v>
      </c>
      <c r="O355" s="513">
        <v>598</v>
      </c>
      <c r="P355" s="513">
        <v>235</v>
      </c>
      <c r="Q355" s="513">
        <v>727</v>
      </c>
      <c r="R355" s="513">
        <v>347</v>
      </c>
      <c r="S355" s="513">
        <v>584</v>
      </c>
      <c r="T355" s="513">
        <v>1450</v>
      </c>
      <c r="U355" s="513">
        <v>277</v>
      </c>
      <c r="V355" s="513">
        <v>458</v>
      </c>
      <c r="W355" s="513">
        <v>29100</v>
      </c>
      <c r="X355" s="513">
        <v>6510</v>
      </c>
      <c r="Y355" s="513">
        <v>251</v>
      </c>
      <c r="Z355" s="513">
        <v>141</v>
      </c>
      <c r="AA355" s="513">
        <v>72</v>
      </c>
      <c r="AB355" s="513">
        <v>529</v>
      </c>
      <c r="AC355" s="513">
        <v>18000</v>
      </c>
      <c r="AD355" s="513">
        <v>3680</v>
      </c>
      <c r="AE355" s="513" t="s">
        <v>145</v>
      </c>
      <c r="AF355" s="513" t="s">
        <v>145</v>
      </c>
      <c r="AG355" s="513" t="s">
        <v>145</v>
      </c>
    </row>
    <row r="356" spans="3:33">
      <c r="C356">
        <v>27</v>
      </c>
      <c r="D356" s="513">
        <v>11500</v>
      </c>
      <c r="E356" s="513">
        <v>2900</v>
      </c>
      <c r="F356" s="513">
        <v>10600</v>
      </c>
      <c r="G356" s="513">
        <v>1340</v>
      </c>
      <c r="H356" s="513">
        <v>7570</v>
      </c>
      <c r="I356" s="513">
        <v>583</v>
      </c>
      <c r="J356" s="513">
        <v>1770</v>
      </c>
      <c r="K356" s="513">
        <v>8930</v>
      </c>
      <c r="L356" s="513">
        <v>555</v>
      </c>
      <c r="M356" s="513">
        <v>1610</v>
      </c>
      <c r="N356" s="513">
        <v>8490</v>
      </c>
      <c r="O356" s="513">
        <v>589</v>
      </c>
      <c r="P356" s="513">
        <v>223</v>
      </c>
      <c r="Q356" s="513">
        <v>624</v>
      </c>
      <c r="R356" s="513">
        <v>345</v>
      </c>
      <c r="S356" s="513">
        <v>579</v>
      </c>
      <c r="T356" s="513">
        <v>1440</v>
      </c>
      <c r="U356" s="513">
        <v>277</v>
      </c>
      <c r="V356" s="513">
        <v>440</v>
      </c>
      <c r="W356" s="513">
        <v>27100</v>
      </c>
      <c r="X356" s="513">
        <v>6500</v>
      </c>
      <c r="Y356" s="513">
        <v>245</v>
      </c>
      <c r="Z356" s="513">
        <v>138</v>
      </c>
      <c r="AA356" s="513">
        <v>71</v>
      </c>
      <c r="AB356" s="513">
        <v>473</v>
      </c>
      <c r="AC356" s="513">
        <v>17000</v>
      </c>
      <c r="AD356" s="513">
        <v>3600</v>
      </c>
      <c r="AE356" s="513" t="s">
        <v>145</v>
      </c>
      <c r="AF356" s="513" t="s">
        <v>145</v>
      </c>
      <c r="AG356" s="513" t="s">
        <v>145</v>
      </c>
    </row>
    <row r="357" spans="3:33">
      <c r="C357">
        <v>28</v>
      </c>
      <c r="D357" s="513">
        <v>11300</v>
      </c>
      <c r="E357" s="513">
        <v>2800</v>
      </c>
      <c r="F357" s="513">
        <v>10600</v>
      </c>
      <c r="G357" s="513">
        <v>1330</v>
      </c>
      <c r="H357" s="513">
        <v>7390</v>
      </c>
      <c r="I357" s="513">
        <v>581</v>
      </c>
      <c r="J357" s="513">
        <v>1730</v>
      </c>
      <c r="K357" s="513">
        <v>8600</v>
      </c>
      <c r="L357" s="513">
        <v>554</v>
      </c>
      <c r="M357" s="513">
        <v>1570</v>
      </c>
      <c r="N357" s="513">
        <v>7800</v>
      </c>
      <c r="O357" s="513">
        <v>582</v>
      </c>
      <c r="P357" s="513">
        <v>220</v>
      </c>
      <c r="Q357" s="513">
        <v>588</v>
      </c>
      <c r="R357" s="513">
        <v>343</v>
      </c>
      <c r="S357" s="513">
        <v>509</v>
      </c>
      <c r="T357" s="513">
        <v>1420</v>
      </c>
      <c r="U357" s="513">
        <v>276</v>
      </c>
      <c r="V357" s="513">
        <v>416</v>
      </c>
      <c r="W357" s="513">
        <v>27000</v>
      </c>
      <c r="X357" s="513">
        <v>6490</v>
      </c>
      <c r="Y357" s="513">
        <v>243</v>
      </c>
      <c r="Z357" s="513">
        <v>137</v>
      </c>
      <c r="AA357" s="513">
        <v>69</v>
      </c>
      <c r="AB357" s="513">
        <v>425</v>
      </c>
      <c r="AC357" s="513">
        <v>15700</v>
      </c>
      <c r="AD357" s="513">
        <v>3580</v>
      </c>
      <c r="AE357" s="513" t="s">
        <v>145</v>
      </c>
      <c r="AF357" s="513" t="s">
        <v>145</v>
      </c>
      <c r="AG357" s="513" t="s">
        <v>145</v>
      </c>
    </row>
    <row r="358" spans="3:33">
      <c r="C358">
        <v>29</v>
      </c>
      <c r="D358" s="513">
        <v>11200</v>
      </c>
      <c r="E358" s="513">
        <v>2790</v>
      </c>
      <c r="F358" s="513">
        <v>10500</v>
      </c>
      <c r="G358" s="513">
        <v>1320</v>
      </c>
      <c r="H358" s="513">
        <v>7040</v>
      </c>
      <c r="I358" s="513">
        <v>580</v>
      </c>
      <c r="J358" s="513">
        <v>1730</v>
      </c>
      <c r="K358" s="513">
        <v>8190</v>
      </c>
      <c r="L358" s="513">
        <v>547</v>
      </c>
      <c r="M358" s="513">
        <v>1510</v>
      </c>
      <c r="N358" s="513">
        <v>7590</v>
      </c>
      <c r="O358" s="513">
        <v>582</v>
      </c>
      <c r="P358" s="513">
        <v>208</v>
      </c>
      <c r="Q358" s="513">
        <v>566</v>
      </c>
      <c r="R358" s="513">
        <v>337</v>
      </c>
      <c r="S358" s="513">
        <v>498</v>
      </c>
      <c r="T358" s="513">
        <v>1390</v>
      </c>
      <c r="U358" s="513">
        <v>275</v>
      </c>
      <c r="V358" s="513">
        <v>415</v>
      </c>
      <c r="W358" s="513">
        <v>24200</v>
      </c>
      <c r="X358" s="513">
        <v>6480</v>
      </c>
      <c r="Y358" s="513">
        <v>233</v>
      </c>
      <c r="Z358" s="513">
        <v>134</v>
      </c>
      <c r="AA358" s="513">
        <v>67</v>
      </c>
      <c r="AB358" s="513">
        <v>416</v>
      </c>
      <c r="AC358" s="513">
        <v>13800</v>
      </c>
      <c r="AD358" s="513">
        <v>3570</v>
      </c>
      <c r="AE358" s="513" t="s">
        <v>145</v>
      </c>
      <c r="AF358" s="513" t="s">
        <v>145</v>
      </c>
      <c r="AG358" s="513" t="s">
        <v>145</v>
      </c>
    </row>
    <row r="359" spans="3:33">
      <c r="C359">
        <v>30</v>
      </c>
      <c r="D359" s="513">
        <v>11200</v>
      </c>
      <c r="E359" s="513">
        <v>2720</v>
      </c>
      <c r="F359" s="513">
        <v>10400</v>
      </c>
      <c r="G359" s="513">
        <v>1310</v>
      </c>
      <c r="H359" s="513">
        <v>6900</v>
      </c>
      <c r="I359" s="513">
        <v>576</v>
      </c>
      <c r="J359" s="513">
        <v>1690</v>
      </c>
      <c r="K359" s="513">
        <v>8070</v>
      </c>
      <c r="L359" s="513">
        <v>545</v>
      </c>
      <c r="M359" s="513">
        <v>1410</v>
      </c>
      <c r="N359" s="513">
        <v>6790</v>
      </c>
      <c r="O359" s="513">
        <v>582</v>
      </c>
      <c r="P359" s="513">
        <v>197</v>
      </c>
      <c r="Q359" s="513">
        <v>545</v>
      </c>
      <c r="R359" s="513">
        <v>336</v>
      </c>
      <c r="S359" s="513">
        <v>493</v>
      </c>
      <c r="T359" s="513">
        <v>1280</v>
      </c>
      <c r="U359" s="513">
        <v>274</v>
      </c>
      <c r="V359" s="513">
        <v>415</v>
      </c>
      <c r="W359" s="513">
        <v>23200</v>
      </c>
      <c r="X359" s="513">
        <v>6470</v>
      </c>
      <c r="Y359" s="513">
        <v>228</v>
      </c>
      <c r="Z359" s="513">
        <v>133</v>
      </c>
      <c r="AA359" s="513">
        <v>67</v>
      </c>
      <c r="AB359" s="513">
        <v>411</v>
      </c>
      <c r="AC359" s="513">
        <v>13600</v>
      </c>
      <c r="AD359" s="513">
        <v>3570</v>
      </c>
      <c r="AE359" s="513" t="s">
        <v>145</v>
      </c>
      <c r="AF359" s="513" t="s">
        <v>145</v>
      </c>
      <c r="AG359" s="513" t="s">
        <v>145</v>
      </c>
    </row>
    <row r="360" spans="3:33">
      <c r="C360">
        <v>31</v>
      </c>
      <c r="D360" s="513">
        <v>10900</v>
      </c>
      <c r="E360" s="513">
        <v>2630</v>
      </c>
      <c r="F360" s="513">
        <v>10300</v>
      </c>
      <c r="G360" s="513">
        <v>1290</v>
      </c>
      <c r="H360" s="513">
        <v>6900</v>
      </c>
      <c r="I360" s="513">
        <v>574</v>
      </c>
      <c r="J360" s="513">
        <v>1610</v>
      </c>
      <c r="K360" s="513">
        <v>7860</v>
      </c>
      <c r="L360" s="513">
        <v>540</v>
      </c>
      <c r="M360" s="513">
        <v>1310</v>
      </c>
      <c r="N360" s="513">
        <v>6360</v>
      </c>
      <c r="O360" s="513">
        <v>576</v>
      </c>
      <c r="P360" s="513">
        <v>197</v>
      </c>
      <c r="Q360" s="513">
        <v>534</v>
      </c>
      <c r="R360" s="513">
        <v>333</v>
      </c>
      <c r="S360" s="513">
        <v>467</v>
      </c>
      <c r="T360" s="513">
        <v>1250</v>
      </c>
      <c r="U360" s="513">
        <v>273</v>
      </c>
      <c r="V360" s="513">
        <v>400</v>
      </c>
      <c r="W360" s="513">
        <v>22700</v>
      </c>
      <c r="X360" s="513">
        <v>6470</v>
      </c>
      <c r="Y360" s="513">
        <v>211</v>
      </c>
      <c r="Z360" s="513">
        <v>127</v>
      </c>
      <c r="AA360" s="513">
        <v>65</v>
      </c>
      <c r="AB360" s="513">
        <v>367</v>
      </c>
      <c r="AC360" s="513">
        <v>13100</v>
      </c>
      <c r="AD360" s="513">
        <v>3540</v>
      </c>
      <c r="AE360" s="513" t="s">
        <v>145</v>
      </c>
      <c r="AF360" s="513" t="s">
        <v>145</v>
      </c>
      <c r="AG360" s="513" t="s">
        <v>145</v>
      </c>
    </row>
    <row r="361" spans="3:33">
      <c r="C361">
        <v>32</v>
      </c>
      <c r="D361" s="513">
        <v>10700</v>
      </c>
      <c r="E361" s="513">
        <v>2610</v>
      </c>
      <c r="F361" s="513">
        <v>10200</v>
      </c>
      <c r="G361" s="513">
        <v>1200</v>
      </c>
      <c r="H361" s="513">
        <v>6640</v>
      </c>
      <c r="I361" s="513">
        <v>573</v>
      </c>
      <c r="J361" s="513">
        <v>1540</v>
      </c>
      <c r="K361" s="513">
        <v>7720</v>
      </c>
      <c r="L361" s="513">
        <v>535</v>
      </c>
      <c r="M361" s="513">
        <v>1280</v>
      </c>
      <c r="N361" s="513">
        <v>6150</v>
      </c>
      <c r="O361" s="513">
        <v>575</v>
      </c>
      <c r="P361" s="513">
        <v>189</v>
      </c>
      <c r="Q361" s="513">
        <v>516</v>
      </c>
      <c r="R361" s="513">
        <v>332</v>
      </c>
      <c r="S361" s="513">
        <v>457</v>
      </c>
      <c r="T361" s="513">
        <v>1250</v>
      </c>
      <c r="U361" s="513">
        <v>273</v>
      </c>
      <c r="V361" s="513">
        <v>386</v>
      </c>
      <c r="W361" s="513">
        <v>21700</v>
      </c>
      <c r="X361" s="513">
        <v>6440</v>
      </c>
      <c r="Y361" s="513">
        <v>206</v>
      </c>
      <c r="Z361" s="513">
        <v>126</v>
      </c>
      <c r="AA361" s="513">
        <v>65</v>
      </c>
      <c r="AB361" s="513">
        <v>366</v>
      </c>
      <c r="AC361" s="513">
        <v>12100</v>
      </c>
      <c r="AD361" s="513">
        <v>3530</v>
      </c>
      <c r="AE361" s="513" t="s">
        <v>145</v>
      </c>
      <c r="AF361" s="513" t="s">
        <v>145</v>
      </c>
      <c r="AG361" s="513" t="s">
        <v>145</v>
      </c>
    </row>
    <row r="362" spans="3:33">
      <c r="C362">
        <v>33</v>
      </c>
      <c r="D362" s="513">
        <v>10600</v>
      </c>
      <c r="E362" s="513">
        <v>2560</v>
      </c>
      <c r="F362" s="513">
        <v>10100</v>
      </c>
      <c r="G362" s="513">
        <v>1190</v>
      </c>
      <c r="H362" s="513">
        <v>6510</v>
      </c>
      <c r="I362" s="513">
        <v>571</v>
      </c>
      <c r="J362" s="513">
        <v>1450</v>
      </c>
      <c r="K362" s="513">
        <v>7130</v>
      </c>
      <c r="L362" s="513">
        <v>531</v>
      </c>
      <c r="M362" s="513">
        <v>1030</v>
      </c>
      <c r="N362" s="513">
        <v>6130</v>
      </c>
      <c r="O362" s="513">
        <v>572</v>
      </c>
      <c r="P362" s="513">
        <v>174</v>
      </c>
      <c r="Q362" s="513">
        <v>501</v>
      </c>
      <c r="R362" s="513">
        <v>328</v>
      </c>
      <c r="S362" s="513">
        <v>438</v>
      </c>
      <c r="T362" s="513">
        <v>1200</v>
      </c>
      <c r="U362" s="513">
        <v>271</v>
      </c>
      <c r="V362" s="513">
        <v>370</v>
      </c>
      <c r="W362" s="513">
        <v>21000</v>
      </c>
      <c r="X362" s="513">
        <v>6430</v>
      </c>
      <c r="Y362" s="513">
        <v>196</v>
      </c>
      <c r="Z362" s="513">
        <v>124</v>
      </c>
      <c r="AA362" s="513">
        <v>62</v>
      </c>
      <c r="AB362" s="513">
        <v>340</v>
      </c>
      <c r="AC362" s="513">
        <v>11900</v>
      </c>
      <c r="AD362" s="513">
        <v>3510</v>
      </c>
      <c r="AE362" s="513" t="s">
        <v>145</v>
      </c>
      <c r="AF362" s="513" t="s">
        <v>145</v>
      </c>
      <c r="AG362" s="513" t="s">
        <v>145</v>
      </c>
    </row>
    <row r="363" spans="3:33">
      <c r="C363">
        <v>34</v>
      </c>
      <c r="D363" s="513">
        <v>10600</v>
      </c>
      <c r="E363" s="513">
        <v>2460</v>
      </c>
      <c r="F363" s="513">
        <v>10000</v>
      </c>
      <c r="G363" s="513">
        <v>1150</v>
      </c>
      <c r="H363" s="513">
        <v>6470</v>
      </c>
      <c r="I363" s="513">
        <v>570</v>
      </c>
      <c r="J363" s="513">
        <v>1280</v>
      </c>
      <c r="K363" s="513">
        <v>7110</v>
      </c>
      <c r="L363" s="513">
        <v>528</v>
      </c>
      <c r="M363" s="513">
        <v>971</v>
      </c>
      <c r="N363" s="513">
        <v>5150</v>
      </c>
      <c r="O363" s="513">
        <v>567</v>
      </c>
      <c r="P363" s="513">
        <v>172</v>
      </c>
      <c r="Q363" s="513">
        <v>494</v>
      </c>
      <c r="R363" s="513">
        <v>323</v>
      </c>
      <c r="S363" s="513">
        <v>436</v>
      </c>
      <c r="T363" s="513">
        <v>1190</v>
      </c>
      <c r="U363" s="513">
        <v>270</v>
      </c>
      <c r="V363" s="513">
        <v>315</v>
      </c>
      <c r="W363" s="513">
        <v>17700</v>
      </c>
      <c r="X363" s="513">
        <v>6410</v>
      </c>
      <c r="Y363" s="513">
        <v>195</v>
      </c>
      <c r="Z363" s="513">
        <v>123</v>
      </c>
      <c r="AA363" s="513">
        <v>62</v>
      </c>
      <c r="AB363" s="513">
        <v>314</v>
      </c>
      <c r="AC363" s="513">
        <v>11600</v>
      </c>
      <c r="AD363" s="513">
        <v>3490</v>
      </c>
      <c r="AE363" s="513" t="s">
        <v>145</v>
      </c>
      <c r="AF363" s="513" t="s">
        <v>145</v>
      </c>
      <c r="AG363" s="513" t="s">
        <v>145</v>
      </c>
    </row>
    <row r="364" spans="3:33">
      <c r="C364">
        <v>35</v>
      </c>
      <c r="D364" s="513">
        <v>10500</v>
      </c>
      <c r="E364" s="513">
        <v>2460</v>
      </c>
      <c r="F364" s="513">
        <v>9550</v>
      </c>
      <c r="G364" s="513">
        <v>1120</v>
      </c>
      <c r="H364" s="513">
        <v>6090</v>
      </c>
      <c r="I364" s="513">
        <v>570</v>
      </c>
      <c r="J364" s="513">
        <v>1270</v>
      </c>
      <c r="K364" s="513">
        <v>6360</v>
      </c>
      <c r="L364" s="513">
        <v>520</v>
      </c>
      <c r="M364" s="513">
        <v>958</v>
      </c>
      <c r="N364" s="513">
        <v>5150</v>
      </c>
      <c r="O364" s="513">
        <v>560</v>
      </c>
      <c r="P364" s="513">
        <v>166</v>
      </c>
      <c r="Q364" s="513">
        <v>490</v>
      </c>
      <c r="R364" s="513">
        <v>322</v>
      </c>
      <c r="S364" s="513">
        <v>435</v>
      </c>
      <c r="T364" s="513">
        <v>1100</v>
      </c>
      <c r="U364" s="513">
        <v>269</v>
      </c>
      <c r="V364" s="513">
        <v>279</v>
      </c>
      <c r="W364" s="513">
        <v>15600</v>
      </c>
      <c r="X364" s="513">
        <v>6370</v>
      </c>
      <c r="Y364" s="513">
        <v>191</v>
      </c>
      <c r="Z364" s="513">
        <v>101</v>
      </c>
      <c r="AA364" s="513">
        <v>59</v>
      </c>
      <c r="AB364" s="513">
        <v>308</v>
      </c>
      <c r="AC364" s="513">
        <v>11000</v>
      </c>
      <c r="AD364" s="513">
        <v>3490</v>
      </c>
      <c r="AE364" s="513" t="s">
        <v>145</v>
      </c>
      <c r="AF364" s="513" t="s">
        <v>145</v>
      </c>
      <c r="AG364" s="513" t="s">
        <v>145</v>
      </c>
    </row>
    <row r="365" spans="3:33">
      <c r="C365">
        <v>36</v>
      </c>
      <c r="D365" s="513">
        <v>10500</v>
      </c>
      <c r="E365" s="513">
        <v>2450</v>
      </c>
      <c r="F365" s="513">
        <v>9450</v>
      </c>
      <c r="G365" s="513">
        <v>1030</v>
      </c>
      <c r="H365" s="513">
        <v>5740</v>
      </c>
      <c r="I365" s="513">
        <v>569</v>
      </c>
      <c r="J365" s="513">
        <v>1220</v>
      </c>
      <c r="K365" s="513">
        <v>5220</v>
      </c>
      <c r="L365" s="513">
        <v>517</v>
      </c>
      <c r="M365" s="513">
        <v>933</v>
      </c>
      <c r="N365" s="513">
        <v>4710</v>
      </c>
      <c r="O365" s="513">
        <v>558</v>
      </c>
      <c r="P365" s="513">
        <v>165</v>
      </c>
      <c r="Q365" s="513">
        <v>471</v>
      </c>
      <c r="R365" s="513">
        <v>319</v>
      </c>
      <c r="S365" s="513">
        <v>429</v>
      </c>
      <c r="T365" s="513">
        <v>1030</v>
      </c>
      <c r="U365" s="513">
        <v>269</v>
      </c>
      <c r="V365" s="513">
        <v>253</v>
      </c>
      <c r="W365" s="513">
        <v>15200</v>
      </c>
      <c r="X365" s="513">
        <v>6370</v>
      </c>
      <c r="Y365" s="513">
        <v>181</v>
      </c>
      <c r="Z365" s="513">
        <v>100</v>
      </c>
      <c r="AA365" s="513">
        <v>57</v>
      </c>
      <c r="AB365" s="513">
        <v>285</v>
      </c>
      <c r="AC365" s="513">
        <v>9700</v>
      </c>
      <c r="AD365" s="513">
        <v>3490</v>
      </c>
      <c r="AE365" s="513" t="s">
        <v>145</v>
      </c>
      <c r="AF365" s="513" t="s">
        <v>145</v>
      </c>
      <c r="AG365" s="513" t="s">
        <v>145</v>
      </c>
    </row>
    <row r="366" spans="3:33">
      <c r="C366">
        <v>37</v>
      </c>
      <c r="D366" s="513">
        <v>10400</v>
      </c>
      <c r="E366" s="513">
        <v>2360</v>
      </c>
      <c r="F366" s="513">
        <v>9170</v>
      </c>
      <c r="G366" s="513">
        <v>990</v>
      </c>
      <c r="H366" s="513">
        <v>5420</v>
      </c>
      <c r="I366" s="513">
        <v>566</v>
      </c>
      <c r="J366" s="513">
        <v>1160</v>
      </c>
      <c r="K366" s="513">
        <v>5150</v>
      </c>
      <c r="L366" s="513">
        <v>508</v>
      </c>
      <c r="M366" s="513">
        <v>926</v>
      </c>
      <c r="N366" s="513">
        <v>4460</v>
      </c>
      <c r="O366" s="513">
        <v>555</v>
      </c>
      <c r="P366" s="513">
        <v>154</v>
      </c>
      <c r="Q366" s="513">
        <v>420</v>
      </c>
      <c r="R366" s="513">
        <v>317</v>
      </c>
      <c r="S366" s="513">
        <v>420</v>
      </c>
      <c r="T366" s="513">
        <v>1000</v>
      </c>
      <c r="U366" s="513">
        <v>269</v>
      </c>
      <c r="V366" s="513">
        <v>252</v>
      </c>
      <c r="W366" s="513">
        <v>15200</v>
      </c>
      <c r="X366" s="513">
        <v>6350</v>
      </c>
      <c r="Y366" s="513">
        <v>169</v>
      </c>
      <c r="Z366" s="513">
        <v>94</v>
      </c>
      <c r="AA366" s="513">
        <v>56</v>
      </c>
      <c r="AB366" s="513">
        <v>282</v>
      </c>
      <c r="AC366" s="513">
        <v>9040</v>
      </c>
      <c r="AD366" s="513">
        <v>3470</v>
      </c>
      <c r="AE366" s="513" t="s">
        <v>145</v>
      </c>
      <c r="AF366" s="513" t="s">
        <v>145</v>
      </c>
      <c r="AG366" s="513" t="s">
        <v>145</v>
      </c>
    </row>
    <row r="367" spans="3:33">
      <c r="C367">
        <v>38</v>
      </c>
      <c r="D367" s="513">
        <v>10300</v>
      </c>
      <c r="E367" s="513">
        <v>2350</v>
      </c>
      <c r="F367" s="513">
        <v>9000</v>
      </c>
      <c r="G367" s="513">
        <v>933</v>
      </c>
      <c r="H367" s="513">
        <v>5320</v>
      </c>
      <c r="I367" s="513">
        <v>559</v>
      </c>
      <c r="J367" s="513">
        <v>1140</v>
      </c>
      <c r="K367" s="513">
        <v>4920</v>
      </c>
      <c r="L367" s="513">
        <v>504</v>
      </c>
      <c r="M367" s="513">
        <v>862</v>
      </c>
      <c r="N367" s="513">
        <v>4400</v>
      </c>
      <c r="O367" s="513">
        <v>545</v>
      </c>
      <c r="P367" s="513">
        <v>152</v>
      </c>
      <c r="Q367" s="513">
        <v>414</v>
      </c>
      <c r="R367" s="513">
        <v>311</v>
      </c>
      <c r="S367" s="513">
        <v>395</v>
      </c>
      <c r="T367" s="513">
        <v>977</v>
      </c>
      <c r="U367" s="513">
        <v>268</v>
      </c>
      <c r="V367" s="513">
        <v>251</v>
      </c>
      <c r="W367" s="513">
        <v>14900</v>
      </c>
      <c r="X367" s="513">
        <v>6300</v>
      </c>
      <c r="Y367" s="513">
        <v>151</v>
      </c>
      <c r="Z367" s="513">
        <v>89</v>
      </c>
      <c r="AA367" s="513">
        <v>56</v>
      </c>
      <c r="AB367" s="513">
        <v>253</v>
      </c>
      <c r="AC367" s="513">
        <v>8790</v>
      </c>
      <c r="AD367" s="513">
        <v>3460</v>
      </c>
      <c r="AE367" s="513" t="s">
        <v>145</v>
      </c>
      <c r="AF367" s="513" t="s">
        <v>145</v>
      </c>
      <c r="AG367" s="513" t="s">
        <v>145</v>
      </c>
    </row>
    <row r="368" spans="3:33">
      <c r="C368">
        <v>39</v>
      </c>
      <c r="D368" s="513">
        <v>10200</v>
      </c>
      <c r="E368" s="513">
        <v>2340</v>
      </c>
      <c r="F368" s="513">
        <v>9000</v>
      </c>
      <c r="G368" s="513">
        <v>898</v>
      </c>
      <c r="H368" s="513">
        <v>5220</v>
      </c>
      <c r="I368" s="513">
        <v>557</v>
      </c>
      <c r="J368" s="513">
        <v>971</v>
      </c>
      <c r="K368" s="513">
        <v>4890</v>
      </c>
      <c r="L368" s="513">
        <v>502</v>
      </c>
      <c r="M368" s="513">
        <v>856</v>
      </c>
      <c r="N368" s="513">
        <v>4240</v>
      </c>
      <c r="O368" s="513">
        <v>538</v>
      </c>
      <c r="P368" s="513">
        <v>132</v>
      </c>
      <c r="Q368" s="513">
        <v>376</v>
      </c>
      <c r="R368" s="513">
        <v>306</v>
      </c>
      <c r="S368" s="513">
        <v>394</v>
      </c>
      <c r="T368" s="513">
        <v>977</v>
      </c>
      <c r="U368" s="513">
        <v>267</v>
      </c>
      <c r="V368" s="513">
        <v>247</v>
      </c>
      <c r="W368" s="513">
        <v>14500</v>
      </c>
      <c r="X368" s="513">
        <v>6290</v>
      </c>
      <c r="Y368" s="513">
        <v>146</v>
      </c>
      <c r="Z368" s="513">
        <v>86</v>
      </c>
      <c r="AA368" s="513">
        <v>54</v>
      </c>
      <c r="AB368" s="513">
        <v>245</v>
      </c>
      <c r="AC368" s="513">
        <v>8710</v>
      </c>
      <c r="AD368" s="513">
        <v>3450</v>
      </c>
      <c r="AE368" s="513" t="s">
        <v>145</v>
      </c>
      <c r="AF368" s="513" t="s">
        <v>145</v>
      </c>
      <c r="AG368" s="513" t="s">
        <v>145</v>
      </c>
    </row>
    <row r="369" spans="3:33">
      <c r="C369">
        <v>40</v>
      </c>
      <c r="D369" s="513">
        <v>10100</v>
      </c>
      <c r="E369" s="513">
        <v>2340</v>
      </c>
      <c r="F369" s="513">
        <v>8430</v>
      </c>
      <c r="G369" s="513">
        <v>865</v>
      </c>
      <c r="H369" s="513">
        <v>5120</v>
      </c>
      <c r="I369" s="513">
        <v>556</v>
      </c>
      <c r="J369" s="513">
        <v>944</v>
      </c>
      <c r="K369" s="513">
        <v>4760</v>
      </c>
      <c r="L369" s="513">
        <v>501</v>
      </c>
      <c r="M369" s="513">
        <v>848</v>
      </c>
      <c r="N369" s="513">
        <v>4190</v>
      </c>
      <c r="O369" s="513">
        <v>538</v>
      </c>
      <c r="P369" s="513">
        <v>123</v>
      </c>
      <c r="Q369" s="513">
        <v>370</v>
      </c>
      <c r="R369" s="513">
        <v>306</v>
      </c>
      <c r="S369" s="513">
        <v>382</v>
      </c>
      <c r="T369" s="513">
        <v>928</v>
      </c>
      <c r="U369" s="513">
        <v>266</v>
      </c>
      <c r="V369" s="513">
        <v>230</v>
      </c>
      <c r="W369" s="513">
        <v>14100</v>
      </c>
      <c r="X369" s="513">
        <v>6220</v>
      </c>
      <c r="Y369" s="513">
        <v>144</v>
      </c>
      <c r="Z369" s="513">
        <v>76</v>
      </c>
      <c r="AA369" s="513">
        <v>54</v>
      </c>
      <c r="AB369" s="513">
        <v>244</v>
      </c>
      <c r="AC369" s="513">
        <v>8600</v>
      </c>
      <c r="AD369" s="513">
        <v>3450</v>
      </c>
      <c r="AE369" s="513" t="s">
        <v>145</v>
      </c>
      <c r="AF369" s="513" t="s">
        <v>145</v>
      </c>
      <c r="AG369" s="513" t="s">
        <v>145</v>
      </c>
    </row>
    <row r="370" spans="3:33">
      <c r="C370">
        <v>41</v>
      </c>
      <c r="D370" s="513">
        <v>10000</v>
      </c>
      <c r="E370" s="513">
        <v>2250</v>
      </c>
      <c r="F370" s="513">
        <v>8370</v>
      </c>
      <c r="G370" s="513">
        <v>862</v>
      </c>
      <c r="H370" s="513">
        <v>4930</v>
      </c>
      <c r="I370" s="513">
        <v>556</v>
      </c>
      <c r="J370" s="513">
        <v>942</v>
      </c>
      <c r="K370" s="513">
        <v>4240</v>
      </c>
      <c r="L370" s="513">
        <v>499</v>
      </c>
      <c r="M370" s="513">
        <v>754</v>
      </c>
      <c r="N370" s="513">
        <v>3710</v>
      </c>
      <c r="O370" s="513">
        <v>536</v>
      </c>
      <c r="P370" s="513">
        <v>114</v>
      </c>
      <c r="Q370" s="513">
        <v>355</v>
      </c>
      <c r="R370" s="513">
        <v>305</v>
      </c>
      <c r="S370" s="513">
        <v>380</v>
      </c>
      <c r="T370" s="513">
        <v>925</v>
      </c>
      <c r="U370" s="513">
        <v>263</v>
      </c>
      <c r="V370" s="513">
        <v>227</v>
      </c>
      <c r="W370" s="513">
        <v>13500</v>
      </c>
      <c r="X370" s="513">
        <v>6220</v>
      </c>
      <c r="Y370" s="513">
        <v>143</v>
      </c>
      <c r="Z370" s="513">
        <v>71</v>
      </c>
      <c r="AA370" s="513">
        <v>52</v>
      </c>
      <c r="AB370" s="513">
        <v>237</v>
      </c>
      <c r="AC370" s="513">
        <v>8100</v>
      </c>
      <c r="AD370" s="513">
        <v>3440</v>
      </c>
      <c r="AE370" s="513" t="s">
        <v>145</v>
      </c>
      <c r="AF370" s="513" t="s">
        <v>145</v>
      </c>
      <c r="AG370" s="513" t="s">
        <v>145</v>
      </c>
    </row>
    <row r="371" spans="3:33">
      <c r="C371">
        <v>42</v>
      </c>
      <c r="D371" s="513">
        <v>9550</v>
      </c>
      <c r="E371" s="513">
        <v>2240</v>
      </c>
      <c r="F371" s="513">
        <v>8190</v>
      </c>
      <c r="G371" s="513">
        <v>855</v>
      </c>
      <c r="H371" s="513">
        <v>4600</v>
      </c>
      <c r="I371" s="513">
        <v>556</v>
      </c>
      <c r="J371" s="513">
        <v>878</v>
      </c>
      <c r="K371" s="513">
        <v>4190</v>
      </c>
      <c r="L371" s="513">
        <v>492</v>
      </c>
      <c r="M371" s="513">
        <v>722</v>
      </c>
      <c r="N371" s="513">
        <v>3660</v>
      </c>
      <c r="O371" s="513">
        <v>534</v>
      </c>
      <c r="P371" s="513">
        <v>112</v>
      </c>
      <c r="Q371" s="513">
        <v>354</v>
      </c>
      <c r="R371" s="513">
        <v>300</v>
      </c>
      <c r="S371" s="513">
        <v>373</v>
      </c>
      <c r="T371" s="513">
        <v>923</v>
      </c>
      <c r="U371" s="513">
        <v>262</v>
      </c>
      <c r="V371" s="513">
        <v>208</v>
      </c>
      <c r="W371" s="513">
        <v>13400</v>
      </c>
      <c r="X371" s="513">
        <v>6190</v>
      </c>
      <c r="Y371" s="513">
        <v>139</v>
      </c>
      <c r="Z371" s="513">
        <v>63</v>
      </c>
      <c r="AA371" s="513">
        <v>52</v>
      </c>
      <c r="AB371" s="513">
        <v>207</v>
      </c>
      <c r="AC371" s="513">
        <v>7410</v>
      </c>
      <c r="AD371" s="513">
        <v>3440</v>
      </c>
      <c r="AE371" s="513" t="s">
        <v>145</v>
      </c>
      <c r="AF371" s="513" t="s">
        <v>145</v>
      </c>
      <c r="AG371" s="513" t="s">
        <v>145</v>
      </c>
    </row>
    <row r="372" spans="3:33">
      <c r="C372">
        <v>43</v>
      </c>
      <c r="D372" s="513">
        <v>9510</v>
      </c>
      <c r="E372" s="513">
        <v>1970</v>
      </c>
      <c r="F372" s="513">
        <v>7810</v>
      </c>
      <c r="G372" s="513">
        <v>738</v>
      </c>
      <c r="H372" s="513">
        <v>4540</v>
      </c>
      <c r="I372" s="513">
        <v>556</v>
      </c>
      <c r="J372" s="513">
        <v>856</v>
      </c>
      <c r="K372" s="513">
        <v>4030</v>
      </c>
      <c r="L372" s="513">
        <v>480</v>
      </c>
      <c r="M372" s="513">
        <v>697</v>
      </c>
      <c r="N372" s="513">
        <v>3630</v>
      </c>
      <c r="O372" s="513">
        <v>524</v>
      </c>
      <c r="P372" s="513">
        <v>111</v>
      </c>
      <c r="Q372" s="513">
        <v>320</v>
      </c>
      <c r="R372" s="513">
        <v>295</v>
      </c>
      <c r="S372" s="513">
        <v>358</v>
      </c>
      <c r="T372" s="513">
        <v>862</v>
      </c>
      <c r="U372" s="513">
        <v>262</v>
      </c>
      <c r="V372" s="513">
        <v>208</v>
      </c>
      <c r="W372" s="513">
        <v>12100</v>
      </c>
      <c r="X372" s="513">
        <v>6180</v>
      </c>
      <c r="Y372" s="513">
        <v>137</v>
      </c>
      <c r="Z372" s="513">
        <v>60</v>
      </c>
      <c r="AA372" s="513">
        <v>51</v>
      </c>
      <c r="AB372" s="513">
        <v>190</v>
      </c>
      <c r="AC372" s="513">
        <v>7080</v>
      </c>
      <c r="AD372" s="513">
        <v>3430</v>
      </c>
      <c r="AE372" s="513" t="s">
        <v>145</v>
      </c>
      <c r="AF372" s="513" t="s">
        <v>145</v>
      </c>
      <c r="AG372" s="513" t="s">
        <v>145</v>
      </c>
    </row>
    <row r="373" spans="3:33">
      <c r="C373">
        <v>44</v>
      </c>
      <c r="D373" s="513">
        <v>9450</v>
      </c>
      <c r="E373" s="513">
        <v>1920</v>
      </c>
      <c r="F373" s="513">
        <v>7690</v>
      </c>
      <c r="G373" s="513">
        <v>738</v>
      </c>
      <c r="H373" s="513">
        <v>4310</v>
      </c>
      <c r="I373" s="513">
        <v>556</v>
      </c>
      <c r="J373" s="513">
        <v>826</v>
      </c>
      <c r="K373" s="513">
        <v>3830</v>
      </c>
      <c r="L373" s="513">
        <v>475</v>
      </c>
      <c r="M373" s="513">
        <v>693</v>
      </c>
      <c r="N373" s="513">
        <v>3470</v>
      </c>
      <c r="O373" s="513">
        <v>515</v>
      </c>
      <c r="P373" s="513">
        <v>111</v>
      </c>
      <c r="Q373" s="513">
        <v>308</v>
      </c>
      <c r="R373" s="513">
        <v>294</v>
      </c>
      <c r="S373" s="513">
        <v>352</v>
      </c>
      <c r="T373" s="513">
        <v>821</v>
      </c>
      <c r="U373" s="513">
        <v>261</v>
      </c>
      <c r="V373" s="513">
        <v>200</v>
      </c>
      <c r="W373" s="513">
        <v>11800</v>
      </c>
      <c r="X373" s="513">
        <v>6150</v>
      </c>
      <c r="Y373" s="513">
        <v>132</v>
      </c>
      <c r="Z373" s="513">
        <v>58</v>
      </c>
      <c r="AA373" s="513">
        <v>51</v>
      </c>
      <c r="AB373" s="513">
        <v>186</v>
      </c>
      <c r="AC373" s="513">
        <v>7060</v>
      </c>
      <c r="AD373" s="513">
        <v>3420</v>
      </c>
      <c r="AE373" s="513" t="s">
        <v>145</v>
      </c>
      <c r="AF373" s="513" t="s">
        <v>145</v>
      </c>
      <c r="AG373" s="513" t="s">
        <v>145</v>
      </c>
    </row>
    <row r="374" spans="3:33">
      <c r="C374">
        <v>45</v>
      </c>
      <c r="D374" s="513">
        <v>9430</v>
      </c>
      <c r="E374" s="513">
        <v>1910</v>
      </c>
      <c r="F374" s="513">
        <v>7470</v>
      </c>
      <c r="G374" s="513">
        <v>712</v>
      </c>
      <c r="H374" s="513">
        <v>3970</v>
      </c>
      <c r="I374" s="513">
        <v>555</v>
      </c>
      <c r="J374" s="513">
        <v>807</v>
      </c>
      <c r="K374" s="513">
        <v>3800</v>
      </c>
      <c r="L374" s="513">
        <v>471</v>
      </c>
      <c r="M374" s="513">
        <v>681</v>
      </c>
      <c r="N374" s="513">
        <v>3350</v>
      </c>
      <c r="O374" s="513">
        <v>513</v>
      </c>
      <c r="P374" s="513">
        <v>110</v>
      </c>
      <c r="Q374" s="513">
        <v>304</v>
      </c>
      <c r="R374" s="513">
        <v>284</v>
      </c>
      <c r="S374" s="513">
        <v>328</v>
      </c>
      <c r="T374" s="513">
        <v>763</v>
      </c>
      <c r="U374" s="513">
        <v>261</v>
      </c>
      <c r="V374" s="513">
        <v>195</v>
      </c>
      <c r="W374" s="513">
        <v>11700</v>
      </c>
      <c r="X374" s="513">
        <v>6130</v>
      </c>
      <c r="Y374" s="513">
        <v>128</v>
      </c>
      <c r="Z374" s="513">
        <v>56</v>
      </c>
      <c r="AA374" s="513">
        <v>50</v>
      </c>
      <c r="AB374" s="513">
        <v>186</v>
      </c>
      <c r="AC374" s="513">
        <v>6240</v>
      </c>
      <c r="AD374" s="513">
        <v>3420</v>
      </c>
      <c r="AE374" s="513" t="s">
        <v>145</v>
      </c>
      <c r="AF374" s="513" t="s">
        <v>145</v>
      </c>
      <c r="AG374" s="513" t="s">
        <v>145</v>
      </c>
    </row>
    <row r="375" spans="3:33">
      <c r="C375">
        <v>46</v>
      </c>
      <c r="D375" s="513">
        <v>9410</v>
      </c>
      <c r="E375" s="513">
        <v>1850</v>
      </c>
      <c r="F375" s="513">
        <v>7450</v>
      </c>
      <c r="G375" s="513">
        <v>626</v>
      </c>
      <c r="H375" s="513">
        <v>3800</v>
      </c>
      <c r="I375" s="513">
        <v>553</v>
      </c>
      <c r="J375" s="513">
        <v>754</v>
      </c>
      <c r="K375" s="513">
        <v>3710</v>
      </c>
      <c r="L375" s="513">
        <v>468</v>
      </c>
      <c r="M375" s="513">
        <v>672</v>
      </c>
      <c r="N375" s="513">
        <v>3300</v>
      </c>
      <c r="O375" s="513">
        <v>509</v>
      </c>
      <c r="P375" s="513">
        <v>102</v>
      </c>
      <c r="Q375" s="513">
        <v>289</v>
      </c>
      <c r="R375" s="513">
        <v>284</v>
      </c>
      <c r="S375" s="513">
        <v>311</v>
      </c>
      <c r="T375" s="513">
        <v>762</v>
      </c>
      <c r="U375" s="513">
        <v>260</v>
      </c>
      <c r="V375" s="513">
        <v>171</v>
      </c>
      <c r="W375" s="513">
        <v>11100</v>
      </c>
      <c r="X375" s="513">
        <v>6080</v>
      </c>
      <c r="Y375" s="513">
        <v>121</v>
      </c>
      <c r="Z375" s="513">
        <v>54</v>
      </c>
      <c r="AA375" s="513">
        <v>48</v>
      </c>
      <c r="AB375" s="513">
        <v>184</v>
      </c>
      <c r="AC375" s="513">
        <v>6160</v>
      </c>
      <c r="AD375" s="513">
        <v>3410</v>
      </c>
      <c r="AE375" s="513" t="s">
        <v>145</v>
      </c>
      <c r="AF375" s="513" t="s">
        <v>145</v>
      </c>
      <c r="AG375" s="513" t="s">
        <v>145</v>
      </c>
    </row>
    <row r="376" spans="3:33">
      <c r="C376">
        <v>47</v>
      </c>
      <c r="D376" s="513">
        <v>9160</v>
      </c>
      <c r="E376" s="513">
        <v>1840</v>
      </c>
      <c r="F376" s="513">
        <v>7400</v>
      </c>
      <c r="G376" s="513">
        <v>614</v>
      </c>
      <c r="H376" s="513">
        <v>3580</v>
      </c>
      <c r="I376" s="513">
        <v>549</v>
      </c>
      <c r="J376" s="513">
        <v>745</v>
      </c>
      <c r="K376" s="513">
        <v>3490</v>
      </c>
      <c r="L376" s="513">
        <v>468</v>
      </c>
      <c r="M376" s="513">
        <v>623</v>
      </c>
      <c r="N376" s="513">
        <v>3280</v>
      </c>
      <c r="O376" s="513">
        <v>508</v>
      </c>
      <c r="P376" s="513">
        <v>101</v>
      </c>
      <c r="Q376" s="513">
        <v>281</v>
      </c>
      <c r="R376" s="513">
        <v>280</v>
      </c>
      <c r="S376" s="513">
        <v>300</v>
      </c>
      <c r="T376" s="513">
        <v>733</v>
      </c>
      <c r="U376" s="513">
        <v>259</v>
      </c>
      <c r="V376" s="513">
        <v>165</v>
      </c>
      <c r="W376" s="513">
        <v>10900</v>
      </c>
      <c r="X376" s="513">
        <v>6060</v>
      </c>
      <c r="Y376" s="513">
        <v>112</v>
      </c>
      <c r="Z376" s="513">
        <v>51</v>
      </c>
      <c r="AA376" s="513">
        <v>46</v>
      </c>
      <c r="AB376" s="513">
        <v>172</v>
      </c>
      <c r="AC376" s="513">
        <v>6150</v>
      </c>
      <c r="AD376" s="513">
        <v>3410</v>
      </c>
      <c r="AE376" s="513" t="s">
        <v>145</v>
      </c>
      <c r="AF376" s="513" t="s">
        <v>145</v>
      </c>
      <c r="AG376" s="513" t="s">
        <v>145</v>
      </c>
    </row>
    <row r="377" spans="3:33">
      <c r="C377">
        <v>48</v>
      </c>
      <c r="D377" s="513">
        <v>9000</v>
      </c>
      <c r="E377" s="513">
        <v>1660</v>
      </c>
      <c r="F377" s="513">
        <v>7110</v>
      </c>
      <c r="G377" s="513">
        <v>574</v>
      </c>
      <c r="H377" s="513">
        <v>3310</v>
      </c>
      <c r="I377" s="513">
        <v>549</v>
      </c>
      <c r="J377" s="513">
        <v>738</v>
      </c>
      <c r="K377" s="513">
        <v>3470</v>
      </c>
      <c r="L377" s="513">
        <v>465</v>
      </c>
      <c r="M377" s="513">
        <v>614</v>
      </c>
      <c r="N377" s="513">
        <v>3250</v>
      </c>
      <c r="O377" s="513">
        <v>507</v>
      </c>
      <c r="P377" s="513">
        <v>88</v>
      </c>
      <c r="Q377" s="513">
        <v>279</v>
      </c>
      <c r="R377" s="513">
        <v>277</v>
      </c>
      <c r="S377" s="513">
        <v>290</v>
      </c>
      <c r="T377" s="513">
        <v>713</v>
      </c>
      <c r="U377" s="513">
        <v>258</v>
      </c>
      <c r="V377" s="513">
        <v>160</v>
      </c>
      <c r="W377" s="513">
        <v>9740</v>
      </c>
      <c r="X377" s="513">
        <v>6060</v>
      </c>
      <c r="Y377" s="513">
        <v>108</v>
      </c>
      <c r="Z377" s="513">
        <v>50</v>
      </c>
      <c r="AA377" s="513">
        <v>45</v>
      </c>
      <c r="AB377" s="513">
        <v>169</v>
      </c>
      <c r="AC377" s="513">
        <v>6130</v>
      </c>
      <c r="AD377" s="513">
        <v>3410</v>
      </c>
      <c r="AE377" s="513" t="s">
        <v>145</v>
      </c>
      <c r="AF377" s="513" t="s">
        <v>145</v>
      </c>
      <c r="AG377" s="513" t="s">
        <v>145</v>
      </c>
    </row>
    <row r="378" spans="3:33">
      <c r="C378">
        <v>49</v>
      </c>
      <c r="D378" s="513">
        <v>9000</v>
      </c>
      <c r="E378" s="513">
        <v>1560</v>
      </c>
      <c r="F378" s="513">
        <v>6940</v>
      </c>
      <c r="G378" s="513">
        <v>500</v>
      </c>
      <c r="H378" s="513">
        <v>2680</v>
      </c>
      <c r="I378" s="513">
        <v>549</v>
      </c>
      <c r="J378" s="513">
        <v>708</v>
      </c>
      <c r="K378" s="513">
        <v>3350</v>
      </c>
      <c r="L378" s="513">
        <v>463</v>
      </c>
      <c r="M378" s="513">
        <v>614</v>
      </c>
      <c r="N378" s="513">
        <v>3210</v>
      </c>
      <c r="O378" s="513">
        <v>506</v>
      </c>
      <c r="P378" s="513">
        <v>83</v>
      </c>
      <c r="Q378" s="513">
        <v>249</v>
      </c>
      <c r="R378" s="513">
        <v>275</v>
      </c>
      <c r="S378" s="513">
        <v>284</v>
      </c>
      <c r="T378" s="513">
        <v>710</v>
      </c>
      <c r="U378" s="513">
        <v>257</v>
      </c>
      <c r="V378" s="513">
        <v>157</v>
      </c>
      <c r="W378" s="513">
        <v>8650</v>
      </c>
      <c r="X378" s="513">
        <v>6060</v>
      </c>
      <c r="Y378" s="513">
        <v>107</v>
      </c>
      <c r="Z378" s="513">
        <v>49</v>
      </c>
      <c r="AA378" s="513">
        <v>45</v>
      </c>
      <c r="AB378" s="513">
        <v>163</v>
      </c>
      <c r="AC378" s="513">
        <v>5930</v>
      </c>
      <c r="AD378" s="513">
        <v>3410</v>
      </c>
      <c r="AE378" s="513" t="s">
        <v>145</v>
      </c>
      <c r="AF378" s="513" t="s">
        <v>145</v>
      </c>
      <c r="AG378" s="513" t="s">
        <v>145</v>
      </c>
    </row>
    <row r="379" spans="3:33">
      <c r="C379">
        <v>50</v>
      </c>
      <c r="D379" s="513">
        <v>8510</v>
      </c>
      <c r="E379" s="513">
        <v>1540</v>
      </c>
      <c r="F379" s="513">
        <v>6710</v>
      </c>
      <c r="G379" s="513">
        <v>475</v>
      </c>
      <c r="H379" s="513">
        <v>2620</v>
      </c>
      <c r="I379" s="513">
        <v>542</v>
      </c>
      <c r="J379" s="513">
        <v>655</v>
      </c>
      <c r="K379" s="513">
        <v>3320</v>
      </c>
      <c r="L379" s="513">
        <v>463</v>
      </c>
      <c r="M379" s="513">
        <v>566</v>
      </c>
      <c r="N379" s="513">
        <v>3180</v>
      </c>
      <c r="O379" s="513">
        <v>502</v>
      </c>
      <c r="P379" s="513">
        <v>71</v>
      </c>
      <c r="Q379" s="513">
        <v>201</v>
      </c>
      <c r="R379" s="513">
        <v>274</v>
      </c>
      <c r="S379" s="513">
        <v>275</v>
      </c>
      <c r="T379" s="513">
        <v>699</v>
      </c>
      <c r="U379" s="513">
        <v>256</v>
      </c>
      <c r="V379" s="513">
        <v>129</v>
      </c>
      <c r="W379" s="513">
        <v>8390</v>
      </c>
      <c r="X379" s="513">
        <v>6040</v>
      </c>
      <c r="Y379" s="513">
        <v>104</v>
      </c>
      <c r="Z379" s="513">
        <v>49</v>
      </c>
      <c r="AA379" s="513">
        <v>44</v>
      </c>
      <c r="AB379" s="513">
        <v>160</v>
      </c>
      <c r="AC379" s="513">
        <v>5590</v>
      </c>
      <c r="AD379" s="513">
        <v>3390</v>
      </c>
      <c r="AE379" s="513" t="s">
        <v>145</v>
      </c>
      <c r="AF379" s="513" t="s">
        <v>145</v>
      </c>
      <c r="AG379" s="513" t="s">
        <v>145</v>
      </c>
    </row>
    <row r="380" spans="3:33">
      <c r="C380">
        <v>51</v>
      </c>
      <c r="D380" s="513">
        <v>8430</v>
      </c>
      <c r="E380" s="513">
        <v>1490</v>
      </c>
      <c r="F380" s="513">
        <v>6530</v>
      </c>
      <c r="G380" s="513">
        <v>461</v>
      </c>
      <c r="H380" s="513">
        <v>2480</v>
      </c>
      <c r="I380" s="513">
        <v>541</v>
      </c>
      <c r="J380" s="513">
        <v>623</v>
      </c>
      <c r="K380" s="513">
        <v>3200</v>
      </c>
      <c r="L380" s="513">
        <v>462</v>
      </c>
      <c r="M380" s="513">
        <v>566</v>
      </c>
      <c r="N380" s="513">
        <v>2520</v>
      </c>
      <c r="O380" s="513">
        <v>498</v>
      </c>
      <c r="P380" s="513">
        <v>70</v>
      </c>
      <c r="Q380" s="513">
        <v>180</v>
      </c>
      <c r="R380" s="513">
        <v>272</v>
      </c>
      <c r="S380" s="513">
        <v>273</v>
      </c>
      <c r="T380" s="513">
        <v>631</v>
      </c>
      <c r="U380" s="513">
        <v>252</v>
      </c>
      <c r="V380" s="513">
        <v>125</v>
      </c>
      <c r="W380" s="513">
        <v>7710</v>
      </c>
      <c r="X380" s="513">
        <v>6040</v>
      </c>
      <c r="Y380" s="513">
        <v>103</v>
      </c>
      <c r="Z380" s="513">
        <v>48</v>
      </c>
      <c r="AA380" s="513">
        <v>40</v>
      </c>
      <c r="AB380" s="513">
        <v>151</v>
      </c>
      <c r="AC380" s="513">
        <v>5510</v>
      </c>
      <c r="AD380" s="513">
        <v>3380</v>
      </c>
      <c r="AE380" s="513" t="s">
        <v>145</v>
      </c>
      <c r="AF380" s="513" t="s">
        <v>145</v>
      </c>
      <c r="AG380" s="513" t="s">
        <v>145</v>
      </c>
    </row>
    <row r="381" spans="3:33">
      <c r="C381">
        <v>52</v>
      </c>
      <c r="D381" s="513">
        <v>8190</v>
      </c>
      <c r="E381" s="513">
        <v>1340</v>
      </c>
      <c r="F381" s="513">
        <v>6310</v>
      </c>
      <c r="G381" s="513">
        <v>459</v>
      </c>
      <c r="H381" s="513">
        <v>2450</v>
      </c>
      <c r="I381" s="513">
        <v>539</v>
      </c>
      <c r="J381" s="513">
        <v>614</v>
      </c>
      <c r="K381" s="513">
        <v>2860</v>
      </c>
      <c r="L381" s="513">
        <v>461</v>
      </c>
      <c r="M381" s="513">
        <v>559</v>
      </c>
      <c r="N381" s="513">
        <v>2430</v>
      </c>
      <c r="O381" s="513">
        <v>498</v>
      </c>
      <c r="P381" s="513">
        <v>56</v>
      </c>
      <c r="Q381" s="513">
        <v>179</v>
      </c>
      <c r="R381" s="513">
        <v>268</v>
      </c>
      <c r="S381" s="513">
        <v>258</v>
      </c>
      <c r="T381" s="513">
        <v>627</v>
      </c>
      <c r="U381" s="513">
        <v>250</v>
      </c>
      <c r="V381" s="513">
        <v>119</v>
      </c>
      <c r="W381" s="513">
        <v>7670</v>
      </c>
      <c r="X381" s="513">
        <v>6010</v>
      </c>
      <c r="Y381" s="513">
        <v>96</v>
      </c>
      <c r="Z381" s="513">
        <v>48</v>
      </c>
      <c r="AA381" s="513">
        <v>38</v>
      </c>
      <c r="AB381" s="513">
        <v>150</v>
      </c>
      <c r="AC381" s="513">
        <v>4760</v>
      </c>
      <c r="AD381" s="513">
        <v>3380</v>
      </c>
      <c r="AE381" s="513" t="s">
        <v>145</v>
      </c>
      <c r="AF381" s="513" t="s">
        <v>145</v>
      </c>
      <c r="AG381" s="513" t="s">
        <v>145</v>
      </c>
    </row>
    <row r="382" spans="3:33">
      <c r="C382">
        <v>53</v>
      </c>
      <c r="D382" s="513">
        <v>7690</v>
      </c>
      <c r="E382" s="513">
        <v>1300</v>
      </c>
      <c r="F382" s="513">
        <v>6280</v>
      </c>
      <c r="G382" s="513">
        <v>431</v>
      </c>
      <c r="H382" s="513">
        <v>2340</v>
      </c>
      <c r="I382" s="513">
        <v>539</v>
      </c>
      <c r="J382" s="513">
        <v>614</v>
      </c>
      <c r="K382" s="513">
        <v>2820</v>
      </c>
      <c r="L382" s="513">
        <v>460</v>
      </c>
      <c r="M382" s="513">
        <v>552</v>
      </c>
      <c r="N382" s="513">
        <v>2390</v>
      </c>
      <c r="O382" s="513">
        <v>496</v>
      </c>
      <c r="P382" s="513">
        <v>54</v>
      </c>
      <c r="Q382" s="513">
        <v>172</v>
      </c>
      <c r="R382" s="513">
        <v>260</v>
      </c>
      <c r="S382" s="513">
        <v>254</v>
      </c>
      <c r="T382" s="513">
        <v>624</v>
      </c>
      <c r="U382" s="513">
        <v>249</v>
      </c>
      <c r="V382" s="513">
        <v>112</v>
      </c>
      <c r="W382" s="513">
        <v>6350</v>
      </c>
      <c r="X382" s="513">
        <v>6010</v>
      </c>
      <c r="Y382" s="513">
        <v>88</v>
      </c>
      <c r="Z382" s="513">
        <v>47</v>
      </c>
      <c r="AA382" s="513">
        <v>38</v>
      </c>
      <c r="AB382" s="513">
        <v>138</v>
      </c>
      <c r="AC382" s="513">
        <v>4480</v>
      </c>
      <c r="AD382" s="513">
        <v>3360</v>
      </c>
      <c r="AE382" s="513" t="s">
        <v>145</v>
      </c>
      <c r="AF382" s="513" t="s">
        <v>145</v>
      </c>
      <c r="AG382" s="513" t="s">
        <v>145</v>
      </c>
    </row>
    <row r="383" spans="3:33">
      <c r="C383">
        <v>54</v>
      </c>
      <c r="D383" s="513">
        <v>7470</v>
      </c>
      <c r="E383" s="513">
        <v>1150</v>
      </c>
      <c r="F383" s="513">
        <v>6190</v>
      </c>
      <c r="G383" s="513">
        <v>430</v>
      </c>
      <c r="H383" s="513">
        <v>2310</v>
      </c>
      <c r="I383" s="513">
        <v>538</v>
      </c>
      <c r="J383" s="513">
        <v>599</v>
      </c>
      <c r="K383" s="513">
        <v>2630</v>
      </c>
      <c r="L383" s="513">
        <v>454</v>
      </c>
      <c r="M383" s="513">
        <v>540</v>
      </c>
      <c r="N383" s="513">
        <v>2340</v>
      </c>
      <c r="O383" s="513">
        <v>492</v>
      </c>
      <c r="P383" s="513">
        <v>52</v>
      </c>
      <c r="Q383" s="513">
        <v>166</v>
      </c>
      <c r="R383" s="513">
        <v>257</v>
      </c>
      <c r="S383" s="513">
        <v>249</v>
      </c>
      <c r="T383" s="513">
        <v>595</v>
      </c>
      <c r="U383" s="513">
        <v>248</v>
      </c>
      <c r="V383" s="513">
        <v>108</v>
      </c>
      <c r="W383" s="513">
        <v>6090</v>
      </c>
      <c r="X383" s="513">
        <v>6000</v>
      </c>
      <c r="Y383" s="513">
        <v>84</v>
      </c>
      <c r="Z383" s="513">
        <v>45</v>
      </c>
      <c r="AA383" s="513">
        <v>38</v>
      </c>
      <c r="AB383" s="513">
        <v>129</v>
      </c>
      <c r="AC383" s="513">
        <v>4480</v>
      </c>
      <c r="AD383" s="513">
        <v>3360</v>
      </c>
      <c r="AE383" s="513" t="s">
        <v>145</v>
      </c>
      <c r="AF383" s="513" t="s">
        <v>145</v>
      </c>
      <c r="AG383" s="513" t="s">
        <v>145</v>
      </c>
    </row>
    <row r="384" spans="3:33">
      <c r="C384">
        <v>55</v>
      </c>
      <c r="D384" s="513">
        <v>7430</v>
      </c>
      <c r="E384" s="513">
        <v>1090</v>
      </c>
      <c r="F384" s="513">
        <v>6060</v>
      </c>
      <c r="G384" s="513">
        <v>407</v>
      </c>
      <c r="H384" s="513">
        <v>2220</v>
      </c>
      <c r="I384" s="513">
        <v>537</v>
      </c>
      <c r="J384" s="513">
        <v>582</v>
      </c>
      <c r="K384" s="513">
        <v>2460</v>
      </c>
      <c r="L384" s="513">
        <v>454</v>
      </c>
      <c r="M384" s="513">
        <v>484</v>
      </c>
      <c r="N384" s="513">
        <v>2280</v>
      </c>
      <c r="O384" s="513">
        <v>491</v>
      </c>
      <c r="P384" s="513">
        <v>50</v>
      </c>
      <c r="Q384" s="513">
        <v>161</v>
      </c>
      <c r="R384" s="513">
        <v>255</v>
      </c>
      <c r="S384" s="513">
        <v>249</v>
      </c>
      <c r="T384" s="513">
        <v>514</v>
      </c>
      <c r="U384" s="513">
        <v>247</v>
      </c>
      <c r="V384" s="513">
        <v>95</v>
      </c>
      <c r="W384" s="513">
        <v>5300</v>
      </c>
      <c r="X384" s="513">
        <v>5950</v>
      </c>
      <c r="Y384" s="513">
        <v>84</v>
      </c>
      <c r="Z384" s="513">
        <v>44</v>
      </c>
      <c r="AA384" s="513">
        <v>37</v>
      </c>
      <c r="AB384" s="513">
        <v>111</v>
      </c>
      <c r="AC384" s="513">
        <v>3520</v>
      </c>
      <c r="AD384" s="513">
        <v>3350</v>
      </c>
      <c r="AE384" s="513" t="s">
        <v>145</v>
      </c>
      <c r="AF384" s="513" t="s">
        <v>145</v>
      </c>
      <c r="AG384" s="513" t="s">
        <v>145</v>
      </c>
    </row>
    <row r="385" spans="3:33">
      <c r="C385">
        <v>56</v>
      </c>
      <c r="D385" s="513">
        <v>7160</v>
      </c>
      <c r="E385" s="513">
        <v>1070</v>
      </c>
      <c r="F385" s="513">
        <v>6040</v>
      </c>
      <c r="G385" s="513">
        <v>399</v>
      </c>
      <c r="H385" s="513">
        <v>2190</v>
      </c>
      <c r="I385" s="513">
        <v>535</v>
      </c>
      <c r="J385" s="513">
        <v>573</v>
      </c>
      <c r="K385" s="513">
        <v>2450</v>
      </c>
      <c r="L385" s="513">
        <v>452</v>
      </c>
      <c r="M385" s="513">
        <v>449</v>
      </c>
      <c r="N385" s="513">
        <v>2190</v>
      </c>
      <c r="O385" s="513">
        <v>487</v>
      </c>
      <c r="P385" s="513">
        <v>50</v>
      </c>
      <c r="Q385" s="513">
        <v>135</v>
      </c>
      <c r="R385" s="513">
        <v>249</v>
      </c>
      <c r="S385" s="513">
        <v>207</v>
      </c>
      <c r="T385" s="513">
        <v>511</v>
      </c>
      <c r="U385" s="513">
        <v>246</v>
      </c>
      <c r="V385" s="513">
        <v>90</v>
      </c>
      <c r="W385" s="513">
        <v>5180</v>
      </c>
      <c r="X385" s="513">
        <v>5920</v>
      </c>
      <c r="Y385" s="513">
        <v>72</v>
      </c>
      <c r="Z385" s="513">
        <v>44</v>
      </c>
      <c r="AA385" s="513">
        <v>36</v>
      </c>
      <c r="AB385" s="513">
        <v>110</v>
      </c>
      <c r="AC385" s="513">
        <v>3510</v>
      </c>
      <c r="AD385" s="513">
        <v>3330</v>
      </c>
      <c r="AE385" s="513" t="s">
        <v>145</v>
      </c>
      <c r="AF385" s="513" t="s">
        <v>145</v>
      </c>
      <c r="AG385" s="513" t="s">
        <v>145</v>
      </c>
    </row>
    <row r="386" spans="3:33">
      <c r="C386">
        <v>57</v>
      </c>
      <c r="D386" s="513">
        <v>7110</v>
      </c>
      <c r="E386" s="513">
        <v>1060</v>
      </c>
      <c r="F386" s="513">
        <v>5900</v>
      </c>
      <c r="G386" s="513">
        <v>397</v>
      </c>
      <c r="H386" s="513">
        <v>2110</v>
      </c>
      <c r="I386" s="513">
        <v>535</v>
      </c>
      <c r="J386" s="513">
        <v>552</v>
      </c>
      <c r="K386" s="513">
        <v>2430</v>
      </c>
      <c r="L386" s="513">
        <v>452</v>
      </c>
      <c r="M386" s="513">
        <v>436</v>
      </c>
      <c r="N386" s="513">
        <v>1960</v>
      </c>
      <c r="O386" s="513">
        <v>484</v>
      </c>
      <c r="P386" s="513">
        <v>46</v>
      </c>
      <c r="Q386" s="513">
        <v>134</v>
      </c>
      <c r="R386" s="513">
        <v>245</v>
      </c>
      <c r="S386" s="513">
        <v>204</v>
      </c>
      <c r="T386" s="513">
        <v>470</v>
      </c>
      <c r="U386" s="513">
        <v>245</v>
      </c>
      <c r="V386" s="513">
        <v>85</v>
      </c>
      <c r="W386" s="513">
        <v>5150</v>
      </c>
      <c r="X386" s="513">
        <v>5890</v>
      </c>
      <c r="Y386" s="513">
        <v>64</v>
      </c>
      <c r="Z386" s="513">
        <v>41</v>
      </c>
      <c r="AA386" s="513">
        <v>34</v>
      </c>
      <c r="AB386" s="513">
        <v>93</v>
      </c>
      <c r="AC386" s="513">
        <v>3240</v>
      </c>
      <c r="AD386" s="513">
        <v>3330</v>
      </c>
      <c r="AE386" s="513" t="s">
        <v>145</v>
      </c>
      <c r="AF386" s="513" t="s">
        <v>145</v>
      </c>
      <c r="AG386" s="513" t="s">
        <v>145</v>
      </c>
    </row>
    <row r="387" spans="3:33">
      <c r="C387">
        <v>58</v>
      </c>
      <c r="D387" s="513">
        <v>7040</v>
      </c>
      <c r="E387" s="513">
        <v>925</v>
      </c>
      <c r="F387" s="513">
        <v>5670</v>
      </c>
      <c r="G387" s="513">
        <v>379</v>
      </c>
      <c r="H387" s="513">
        <v>1920</v>
      </c>
      <c r="I387" s="513">
        <v>535</v>
      </c>
      <c r="J387" s="513">
        <v>540</v>
      </c>
      <c r="K387" s="513">
        <v>2380</v>
      </c>
      <c r="L387" s="513">
        <v>446</v>
      </c>
      <c r="M387" s="513">
        <v>421</v>
      </c>
      <c r="N387" s="513">
        <v>1920</v>
      </c>
      <c r="O387" s="513">
        <v>484</v>
      </c>
      <c r="P387" s="513">
        <v>44</v>
      </c>
      <c r="Q387" s="513">
        <v>132</v>
      </c>
      <c r="R387" s="513">
        <v>244</v>
      </c>
      <c r="S387" s="513">
        <v>192</v>
      </c>
      <c r="T387" s="513">
        <v>462</v>
      </c>
      <c r="U387" s="513">
        <v>242</v>
      </c>
      <c r="V387" s="513">
        <v>83</v>
      </c>
      <c r="W387" s="513">
        <v>4970</v>
      </c>
      <c r="X387" s="513">
        <v>5870</v>
      </c>
      <c r="Y387" s="513">
        <v>59</v>
      </c>
      <c r="Z387" s="513">
        <v>34</v>
      </c>
      <c r="AA387" s="513">
        <v>34</v>
      </c>
      <c r="AB387" s="513">
        <v>90</v>
      </c>
      <c r="AC387" s="513">
        <v>3140</v>
      </c>
      <c r="AD387" s="513">
        <v>3300</v>
      </c>
      <c r="AE387" s="513" t="s">
        <v>145</v>
      </c>
      <c r="AF387" s="513" t="s">
        <v>145</v>
      </c>
      <c r="AG387" s="513" t="s">
        <v>145</v>
      </c>
    </row>
    <row r="388" spans="3:33">
      <c r="C388">
        <v>59</v>
      </c>
      <c r="D388" s="513">
        <v>7020</v>
      </c>
      <c r="E388" s="513">
        <v>878</v>
      </c>
      <c r="F388" s="513">
        <v>5640</v>
      </c>
      <c r="G388" s="513">
        <v>321</v>
      </c>
      <c r="H388" s="513">
        <v>1720</v>
      </c>
      <c r="I388" s="513">
        <v>535</v>
      </c>
      <c r="J388" s="513">
        <v>517</v>
      </c>
      <c r="K388" s="513">
        <v>1980</v>
      </c>
      <c r="L388" s="513">
        <v>442</v>
      </c>
      <c r="M388" s="513">
        <v>399</v>
      </c>
      <c r="N388" s="513">
        <v>1870</v>
      </c>
      <c r="O388" s="513">
        <v>483</v>
      </c>
      <c r="P388" s="513">
        <v>43</v>
      </c>
      <c r="Q388" s="513">
        <v>130</v>
      </c>
      <c r="R388" s="513">
        <v>240</v>
      </c>
      <c r="S388" s="513">
        <v>192</v>
      </c>
      <c r="T388" s="513">
        <v>437</v>
      </c>
      <c r="U388" s="513">
        <v>242</v>
      </c>
      <c r="V388" s="513">
        <v>78</v>
      </c>
      <c r="W388" s="513">
        <v>4540</v>
      </c>
      <c r="X388" s="513">
        <v>5860</v>
      </c>
      <c r="Y388" s="513">
        <v>54</v>
      </c>
      <c r="Z388" s="513">
        <v>32</v>
      </c>
      <c r="AA388" s="513">
        <v>33</v>
      </c>
      <c r="AB388" s="513">
        <v>88</v>
      </c>
      <c r="AC388" s="513">
        <v>2970</v>
      </c>
      <c r="AD388" s="513">
        <v>3300</v>
      </c>
      <c r="AE388" s="513" t="s">
        <v>145</v>
      </c>
      <c r="AF388" s="513" t="s">
        <v>145</v>
      </c>
      <c r="AG388" s="513" t="s">
        <v>145</v>
      </c>
    </row>
    <row r="389" spans="3:33">
      <c r="C389">
        <v>60</v>
      </c>
      <c r="D389" s="513">
        <v>6610</v>
      </c>
      <c r="E389" s="513">
        <v>877</v>
      </c>
      <c r="F389" s="513">
        <v>5220</v>
      </c>
      <c r="G389" s="513">
        <v>314</v>
      </c>
      <c r="H389" s="513">
        <v>1580</v>
      </c>
      <c r="I389" s="513">
        <v>535</v>
      </c>
      <c r="J389" s="513">
        <v>509</v>
      </c>
      <c r="K389" s="513">
        <v>1890</v>
      </c>
      <c r="L389" s="513">
        <v>436</v>
      </c>
      <c r="M389" s="513">
        <v>395</v>
      </c>
      <c r="N389" s="513">
        <v>1780</v>
      </c>
      <c r="O389" s="513">
        <v>482</v>
      </c>
      <c r="P389" s="513">
        <v>41</v>
      </c>
      <c r="Q389" s="513">
        <v>110</v>
      </c>
      <c r="R389" s="513">
        <v>232</v>
      </c>
      <c r="S389" s="513">
        <v>191</v>
      </c>
      <c r="T389" s="513">
        <v>414</v>
      </c>
      <c r="U389" s="513">
        <v>240</v>
      </c>
      <c r="V389" s="513">
        <v>74</v>
      </c>
      <c r="W389" s="513">
        <v>4290</v>
      </c>
      <c r="X389" s="513">
        <v>5680</v>
      </c>
      <c r="Y389" s="513">
        <v>53</v>
      </c>
      <c r="Z389" s="513">
        <v>32</v>
      </c>
      <c r="AA389" s="513">
        <v>33</v>
      </c>
      <c r="AB389" s="513">
        <v>83</v>
      </c>
      <c r="AC389" s="513">
        <v>2810</v>
      </c>
      <c r="AD389" s="513">
        <v>3300</v>
      </c>
      <c r="AE389" s="513" t="s">
        <v>145</v>
      </c>
      <c r="AF389" s="513" t="s">
        <v>145</v>
      </c>
      <c r="AG389" s="513" t="s">
        <v>145</v>
      </c>
    </row>
    <row r="390" spans="3:33">
      <c r="C390">
        <v>61</v>
      </c>
      <c r="D390" s="513">
        <v>6560</v>
      </c>
      <c r="E390" s="513">
        <v>829</v>
      </c>
      <c r="F390" s="513">
        <v>5200</v>
      </c>
      <c r="G390" s="513">
        <v>292</v>
      </c>
      <c r="H390" s="513">
        <v>1560</v>
      </c>
      <c r="I390" s="513">
        <v>534</v>
      </c>
      <c r="J390" s="513">
        <v>501</v>
      </c>
      <c r="K390" s="513">
        <v>1880</v>
      </c>
      <c r="L390" s="513">
        <v>436</v>
      </c>
      <c r="M390" s="513">
        <v>355</v>
      </c>
      <c r="N390" s="513">
        <v>1530</v>
      </c>
      <c r="O390" s="513">
        <v>481</v>
      </c>
      <c r="P390" s="513">
        <v>38</v>
      </c>
      <c r="Q390" s="513">
        <v>105</v>
      </c>
      <c r="R390" s="513">
        <v>231</v>
      </c>
      <c r="S390" s="513">
        <v>186</v>
      </c>
      <c r="T390" s="513">
        <v>410</v>
      </c>
      <c r="U390" s="513">
        <v>236</v>
      </c>
      <c r="V390" s="513">
        <v>73</v>
      </c>
      <c r="W390" s="513">
        <v>4050</v>
      </c>
      <c r="X390" s="513">
        <v>5630</v>
      </c>
      <c r="Y390" s="513">
        <v>51</v>
      </c>
      <c r="Z390" s="513">
        <v>31</v>
      </c>
      <c r="AA390" s="513">
        <v>32</v>
      </c>
      <c r="AB390" s="513">
        <v>77</v>
      </c>
      <c r="AC390" s="513">
        <v>2800</v>
      </c>
      <c r="AD390" s="513">
        <v>3280</v>
      </c>
      <c r="AE390" s="513" t="s">
        <v>145</v>
      </c>
      <c r="AF390" s="513" t="s">
        <v>145</v>
      </c>
      <c r="AG390" s="513" t="s">
        <v>145</v>
      </c>
    </row>
    <row r="391" spans="3:33">
      <c r="C391">
        <v>62</v>
      </c>
      <c r="D391" s="513">
        <v>6530</v>
      </c>
      <c r="E391" s="513">
        <v>800</v>
      </c>
      <c r="F391" s="513">
        <v>5150</v>
      </c>
      <c r="G391" s="513">
        <v>289</v>
      </c>
      <c r="H391" s="513">
        <v>1540</v>
      </c>
      <c r="I391" s="513">
        <v>532</v>
      </c>
      <c r="J391" s="513">
        <v>470</v>
      </c>
      <c r="K391" s="513">
        <v>1820</v>
      </c>
      <c r="L391" s="513">
        <v>436</v>
      </c>
      <c r="M391" s="513">
        <v>352</v>
      </c>
      <c r="N391" s="513">
        <v>1510</v>
      </c>
      <c r="O391" s="513">
        <v>477</v>
      </c>
      <c r="P391" s="513">
        <v>38</v>
      </c>
      <c r="Q391" s="513">
        <v>102</v>
      </c>
      <c r="R391" s="513">
        <v>224</v>
      </c>
      <c r="S391" s="513">
        <v>176</v>
      </c>
      <c r="T391" s="513">
        <v>386</v>
      </c>
      <c r="U391" s="513">
        <v>236</v>
      </c>
      <c r="V391" s="513">
        <v>66</v>
      </c>
      <c r="W391" s="513">
        <v>3310</v>
      </c>
      <c r="X391" s="513">
        <v>5600</v>
      </c>
      <c r="Y391" s="513">
        <v>49</v>
      </c>
      <c r="Z391" s="513">
        <v>28</v>
      </c>
      <c r="AA391" s="513">
        <v>31</v>
      </c>
      <c r="AB391" s="513">
        <v>75</v>
      </c>
      <c r="AC391" s="513">
        <v>2540</v>
      </c>
      <c r="AD391" s="513">
        <v>3280</v>
      </c>
      <c r="AE391" s="513" t="s">
        <v>145</v>
      </c>
      <c r="AF391" s="513" t="s">
        <v>145</v>
      </c>
      <c r="AG391" s="513" t="s">
        <v>145</v>
      </c>
    </row>
    <row r="392" spans="3:33">
      <c r="C392">
        <v>63</v>
      </c>
      <c r="D392" s="513">
        <v>6450</v>
      </c>
      <c r="E392" s="513">
        <v>793</v>
      </c>
      <c r="F392" s="513">
        <v>4790</v>
      </c>
      <c r="G392" s="513">
        <v>264</v>
      </c>
      <c r="H392" s="513">
        <v>1530</v>
      </c>
      <c r="I392" s="513">
        <v>532</v>
      </c>
      <c r="J392" s="513">
        <v>436</v>
      </c>
      <c r="K392" s="513">
        <v>1770</v>
      </c>
      <c r="L392" s="513">
        <v>428</v>
      </c>
      <c r="M392" s="513">
        <v>344</v>
      </c>
      <c r="N392" s="513">
        <v>1420</v>
      </c>
      <c r="O392" s="513">
        <v>477</v>
      </c>
      <c r="P392" s="513">
        <v>37</v>
      </c>
      <c r="Q392" s="513">
        <v>71</v>
      </c>
      <c r="R392" s="513">
        <v>224</v>
      </c>
      <c r="S392" s="513">
        <v>163</v>
      </c>
      <c r="T392" s="513">
        <v>385</v>
      </c>
      <c r="U392" s="513">
        <v>235</v>
      </c>
      <c r="V392" s="513">
        <v>54</v>
      </c>
      <c r="W392" s="513">
        <v>3190</v>
      </c>
      <c r="X392" s="513">
        <v>5520</v>
      </c>
      <c r="Y392" s="513">
        <v>45</v>
      </c>
      <c r="Z392" s="513">
        <v>26</v>
      </c>
      <c r="AA392" s="513">
        <v>30</v>
      </c>
      <c r="AB392" s="513">
        <v>65</v>
      </c>
      <c r="AC392" s="513">
        <v>2220</v>
      </c>
      <c r="AD392" s="513">
        <v>3260</v>
      </c>
      <c r="AE392" s="513" t="s">
        <v>145</v>
      </c>
      <c r="AF392" s="513" t="s">
        <v>145</v>
      </c>
      <c r="AG392" s="513" t="s">
        <v>145</v>
      </c>
    </row>
    <row r="393" spans="3:33">
      <c r="C393">
        <v>64</v>
      </c>
      <c r="D393" s="513">
        <v>6350</v>
      </c>
      <c r="E393" s="513">
        <v>702</v>
      </c>
      <c r="F393" s="513">
        <v>4790</v>
      </c>
      <c r="G393" s="513">
        <v>258</v>
      </c>
      <c r="H393" s="513">
        <v>1410</v>
      </c>
      <c r="I393" s="513">
        <v>530</v>
      </c>
      <c r="J393" s="513">
        <v>424</v>
      </c>
      <c r="K393" s="513">
        <v>1710</v>
      </c>
      <c r="L393" s="513">
        <v>425</v>
      </c>
      <c r="M393" s="513">
        <v>319</v>
      </c>
      <c r="N393" s="513">
        <v>1370</v>
      </c>
      <c r="O393" s="513">
        <v>471</v>
      </c>
      <c r="P393" s="513">
        <v>37</v>
      </c>
      <c r="Q393" s="513">
        <v>67</v>
      </c>
      <c r="R393" s="513">
        <v>222</v>
      </c>
      <c r="S393" s="513">
        <v>157</v>
      </c>
      <c r="T393" s="513">
        <v>379</v>
      </c>
      <c r="U393" s="513">
        <v>233</v>
      </c>
      <c r="V393" s="513">
        <v>49</v>
      </c>
      <c r="W393" s="513">
        <v>3180</v>
      </c>
      <c r="X393" s="513">
        <v>5510</v>
      </c>
      <c r="Y393" s="513">
        <v>45</v>
      </c>
      <c r="Z393" s="513">
        <v>24</v>
      </c>
      <c r="AA393" s="513">
        <v>30</v>
      </c>
      <c r="AB393" s="513">
        <v>56</v>
      </c>
      <c r="AC393" s="513">
        <v>1820</v>
      </c>
      <c r="AD393" s="513">
        <v>3250</v>
      </c>
      <c r="AE393" s="513" t="s">
        <v>145</v>
      </c>
      <c r="AF393" s="513" t="s">
        <v>145</v>
      </c>
      <c r="AG393" s="513" t="s">
        <v>145</v>
      </c>
    </row>
    <row r="394" spans="3:33">
      <c r="C394">
        <v>65</v>
      </c>
      <c r="D394" s="513">
        <v>6310</v>
      </c>
      <c r="E394" s="513">
        <v>701</v>
      </c>
      <c r="F394" s="513">
        <v>4590</v>
      </c>
      <c r="G394" s="513">
        <v>254</v>
      </c>
      <c r="H394" s="513">
        <v>1380</v>
      </c>
      <c r="I394" s="513">
        <v>528</v>
      </c>
      <c r="J394" s="513">
        <v>379</v>
      </c>
      <c r="K394" s="513">
        <v>1710</v>
      </c>
      <c r="L394" s="513">
        <v>422</v>
      </c>
      <c r="M394" s="513">
        <v>309</v>
      </c>
      <c r="N394" s="513">
        <v>1340</v>
      </c>
      <c r="O394" s="513">
        <v>464</v>
      </c>
      <c r="P394" s="513">
        <v>34</v>
      </c>
      <c r="Q394" s="513">
        <v>59</v>
      </c>
      <c r="R394" s="513">
        <v>210</v>
      </c>
      <c r="S394" s="513">
        <v>148</v>
      </c>
      <c r="T394" s="513">
        <v>377</v>
      </c>
      <c r="U394" s="513">
        <v>225</v>
      </c>
      <c r="V394" s="513">
        <v>47</v>
      </c>
      <c r="W394" s="513">
        <v>2800</v>
      </c>
      <c r="X394" s="513">
        <v>5450</v>
      </c>
      <c r="Y394" s="513">
        <v>36</v>
      </c>
      <c r="Z394" s="513">
        <v>24</v>
      </c>
      <c r="AA394" s="513">
        <v>30</v>
      </c>
      <c r="AB394" s="513">
        <v>53</v>
      </c>
      <c r="AC394" s="513">
        <v>1800</v>
      </c>
      <c r="AD394" s="513">
        <v>3250</v>
      </c>
      <c r="AE394" s="513" t="s">
        <v>145</v>
      </c>
      <c r="AF394" s="513" t="s">
        <v>145</v>
      </c>
      <c r="AG394" s="513" t="s">
        <v>145</v>
      </c>
    </row>
    <row r="395" spans="3:33">
      <c r="C395">
        <v>66</v>
      </c>
      <c r="D395" s="513">
        <v>6190</v>
      </c>
      <c r="E395" s="513">
        <v>672</v>
      </c>
      <c r="F395" s="513">
        <v>4520</v>
      </c>
      <c r="G395" s="513">
        <v>250</v>
      </c>
      <c r="H395" s="513">
        <v>1270</v>
      </c>
      <c r="I395" s="513">
        <v>528</v>
      </c>
      <c r="J395" s="513">
        <v>376</v>
      </c>
      <c r="K395" s="513">
        <v>1480</v>
      </c>
      <c r="L395" s="513">
        <v>422</v>
      </c>
      <c r="M395" s="513">
        <v>299</v>
      </c>
      <c r="N395" s="513">
        <v>1290</v>
      </c>
      <c r="O395" s="513">
        <v>462</v>
      </c>
      <c r="P395" s="513">
        <v>33</v>
      </c>
      <c r="Q395" s="513">
        <v>56</v>
      </c>
      <c r="R395" s="513">
        <v>207</v>
      </c>
      <c r="S395" s="513">
        <v>148</v>
      </c>
      <c r="T395" s="513">
        <v>369</v>
      </c>
      <c r="U395" s="513">
        <v>224</v>
      </c>
      <c r="V395" s="513">
        <v>44</v>
      </c>
      <c r="W395" s="513">
        <v>2640</v>
      </c>
      <c r="X395" s="513">
        <v>5450</v>
      </c>
      <c r="Y395" s="513">
        <v>35</v>
      </c>
      <c r="Z395" s="513">
        <v>23</v>
      </c>
      <c r="AA395" s="513">
        <v>29</v>
      </c>
      <c r="AB395" s="513">
        <v>52</v>
      </c>
      <c r="AC395" s="513">
        <v>1660</v>
      </c>
      <c r="AD395" s="513">
        <v>3200</v>
      </c>
      <c r="AE395" s="513" t="s">
        <v>145</v>
      </c>
      <c r="AF395" s="513" t="s">
        <v>145</v>
      </c>
      <c r="AG395" s="513" t="s">
        <v>145</v>
      </c>
    </row>
    <row r="396" spans="3:33">
      <c r="C396">
        <v>67</v>
      </c>
      <c r="D396" s="513">
        <v>6060</v>
      </c>
      <c r="E396" s="513">
        <v>634</v>
      </c>
      <c r="F396" s="513">
        <v>4360</v>
      </c>
      <c r="G396" s="513">
        <v>244</v>
      </c>
      <c r="H396" s="513">
        <v>1270</v>
      </c>
      <c r="I396" s="513">
        <v>527</v>
      </c>
      <c r="J396" s="513">
        <v>370</v>
      </c>
      <c r="K396" s="513">
        <v>1370</v>
      </c>
      <c r="L396" s="513">
        <v>420</v>
      </c>
      <c r="M396" s="513">
        <v>294</v>
      </c>
      <c r="N396" s="513">
        <v>1190</v>
      </c>
      <c r="O396" s="513">
        <v>462</v>
      </c>
      <c r="P396" s="513">
        <v>32</v>
      </c>
      <c r="Q396" s="513">
        <v>56</v>
      </c>
      <c r="R396" s="513">
        <v>203</v>
      </c>
      <c r="S396" s="513">
        <v>143</v>
      </c>
      <c r="T396" s="513">
        <v>360</v>
      </c>
      <c r="U396" s="513">
        <v>223</v>
      </c>
      <c r="V396" s="513">
        <v>39</v>
      </c>
      <c r="W396" s="513">
        <v>2450</v>
      </c>
      <c r="X396" s="513">
        <v>5340</v>
      </c>
      <c r="Y396" s="513">
        <v>34</v>
      </c>
      <c r="Z396" s="513">
        <v>22</v>
      </c>
      <c r="AA396" s="513">
        <v>27</v>
      </c>
      <c r="AB396" s="513">
        <v>48</v>
      </c>
      <c r="AC396" s="513">
        <v>1610</v>
      </c>
      <c r="AD396" s="513">
        <v>3190</v>
      </c>
      <c r="AE396" s="513" t="s">
        <v>145</v>
      </c>
      <c r="AF396" s="513" t="s">
        <v>145</v>
      </c>
      <c r="AG396" s="513" t="s">
        <v>145</v>
      </c>
    </row>
    <row r="397" spans="3:33">
      <c r="C397">
        <v>68</v>
      </c>
      <c r="D397" s="513">
        <v>5920</v>
      </c>
      <c r="E397" s="513">
        <v>628</v>
      </c>
      <c r="F397" s="513">
        <v>3690</v>
      </c>
      <c r="G397" s="513">
        <v>213</v>
      </c>
      <c r="H397" s="513">
        <v>1190</v>
      </c>
      <c r="I397" s="513">
        <v>523</v>
      </c>
      <c r="J397" s="513">
        <v>365</v>
      </c>
      <c r="K397" s="513">
        <v>1340</v>
      </c>
      <c r="L397" s="513">
        <v>419</v>
      </c>
      <c r="M397" s="513">
        <v>269</v>
      </c>
      <c r="N397" s="513">
        <v>1160</v>
      </c>
      <c r="O397" s="513">
        <v>460</v>
      </c>
      <c r="P397" s="513">
        <v>21</v>
      </c>
      <c r="Q397" s="513">
        <v>54</v>
      </c>
      <c r="R397" s="513">
        <v>190</v>
      </c>
      <c r="S397" s="513">
        <v>139</v>
      </c>
      <c r="T397" s="513">
        <v>352</v>
      </c>
      <c r="U397" s="513">
        <v>222</v>
      </c>
      <c r="V397" s="513">
        <v>30</v>
      </c>
      <c r="W397" s="513">
        <v>2330</v>
      </c>
      <c r="X397" s="513">
        <v>5260</v>
      </c>
      <c r="Y397" s="513">
        <v>33</v>
      </c>
      <c r="Z397" s="513">
        <v>18</v>
      </c>
      <c r="AA397" s="513">
        <v>26</v>
      </c>
      <c r="AB397" s="513">
        <v>43</v>
      </c>
      <c r="AC397" s="513">
        <v>1490</v>
      </c>
      <c r="AD397" s="513">
        <v>3190</v>
      </c>
      <c r="AE397" s="513" t="s">
        <v>145</v>
      </c>
      <c r="AF397" s="513" t="s">
        <v>145</v>
      </c>
      <c r="AG397" s="513" t="s">
        <v>145</v>
      </c>
    </row>
    <row r="398" spans="3:33">
      <c r="C398">
        <v>69</v>
      </c>
      <c r="D398" s="513">
        <v>5900</v>
      </c>
      <c r="E398" s="513">
        <v>557</v>
      </c>
      <c r="F398" s="513">
        <v>3650</v>
      </c>
      <c r="G398" s="513">
        <v>211</v>
      </c>
      <c r="H398" s="513">
        <v>1160</v>
      </c>
      <c r="I398" s="513">
        <v>521</v>
      </c>
      <c r="J398" s="513">
        <v>348</v>
      </c>
      <c r="K398" s="513">
        <v>1320</v>
      </c>
      <c r="L398" s="513">
        <v>401</v>
      </c>
      <c r="M398" s="513">
        <v>266</v>
      </c>
      <c r="N398" s="513">
        <v>946</v>
      </c>
      <c r="O398" s="513">
        <v>459</v>
      </c>
      <c r="P398" s="513">
        <v>21</v>
      </c>
      <c r="Q398" s="513">
        <v>49</v>
      </c>
      <c r="R398" s="513">
        <v>190</v>
      </c>
      <c r="S398" s="513">
        <v>135</v>
      </c>
      <c r="T398" s="513">
        <v>348</v>
      </c>
      <c r="U398" s="513">
        <v>221</v>
      </c>
      <c r="V398" s="513">
        <v>30</v>
      </c>
      <c r="W398" s="513">
        <v>2320</v>
      </c>
      <c r="X398" s="513">
        <v>5160</v>
      </c>
      <c r="Y398" s="513">
        <v>32</v>
      </c>
      <c r="Z398" s="513">
        <v>16</v>
      </c>
      <c r="AA398" s="513">
        <v>24</v>
      </c>
      <c r="AB398" s="513">
        <v>42</v>
      </c>
      <c r="AC398" s="513">
        <v>1450</v>
      </c>
      <c r="AD398" s="513">
        <v>3160</v>
      </c>
      <c r="AE398" s="513" t="s">
        <v>145</v>
      </c>
      <c r="AF398" s="513" t="s">
        <v>145</v>
      </c>
      <c r="AG398" s="513" t="s">
        <v>145</v>
      </c>
    </row>
    <row r="399" spans="3:33">
      <c r="C399">
        <v>70</v>
      </c>
      <c r="D399" s="513">
        <v>5900</v>
      </c>
      <c r="E399" s="513">
        <v>542</v>
      </c>
      <c r="F399" s="513">
        <v>3580</v>
      </c>
      <c r="G399" s="513">
        <v>208</v>
      </c>
      <c r="H399" s="513">
        <v>1150</v>
      </c>
      <c r="I399" s="513">
        <v>521</v>
      </c>
      <c r="J399" s="513">
        <v>321</v>
      </c>
      <c r="K399" s="513">
        <v>1270</v>
      </c>
      <c r="L399" s="513">
        <v>400</v>
      </c>
      <c r="M399" s="513">
        <v>254</v>
      </c>
      <c r="N399" s="513">
        <v>917</v>
      </c>
      <c r="O399" s="513">
        <v>454</v>
      </c>
      <c r="P399" s="513">
        <v>19</v>
      </c>
      <c r="Q399" s="513">
        <v>44</v>
      </c>
      <c r="R399" s="513">
        <v>185</v>
      </c>
      <c r="S399" s="513">
        <v>133</v>
      </c>
      <c r="T399" s="513">
        <v>338</v>
      </c>
      <c r="U399" s="513">
        <v>221</v>
      </c>
      <c r="V399" s="513">
        <v>29</v>
      </c>
      <c r="W399" s="513">
        <v>1610</v>
      </c>
      <c r="X399" s="513">
        <v>5060</v>
      </c>
      <c r="Y399" s="513">
        <v>31</v>
      </c>
      <c r="Z399" s="513">
        <v>14</v>
      </c>
      <c r="AA399" s="513">
        <v>24</v>
      </c>
      <c r="AB399" s="513">
        <v>39</v>
      </c>
      <c r="AC399" s="513">
        <v>1410</v>
      </c>
      <c r="AD399" s="513">
        <v>3120</v>
      </c>
      <c r="AE399" s="513" t="s">
        <v>145</v>
      </c>
      <c r="AF399" s="513" t="s">
        <v>145</v>
      </c>
      <c r="AG399" s="513" t="s">
        <v>145</v>
      </c>
    </row>
    <row r="400" spans="3:33">
      <c r="C400">
        <v>71</v>
      </c>
      <c r="D400" s="513">
        <v>5850</v>
      </c>
      <c r="E400" s="513">
        <v>521</v>
      </c>
      <c r="F400" s="513">
        <v>3550</v>
      </c>
      <c r="G400" s="513">
        <v>206</v>
      </c>
      <c r="H400" s="513">
        <v>1110</v>
      </c>
      <c r="I400" s="513">
        <v>521</v>
      </c>
      <c r="J400" s="513">
        <v>319</v>
      </c>
      <c r="K400" s="513">
        <v>1230</v>
      </c>
      <c r="L400" s="513">
        <v>400</v>
      </c>
      <c r="M400" s="513">
        <v>237</v>
      </c>
      <c r="N400" s="513">
        <v>895</v>
      </c>
      <c r="O400" s="513">
        <v>439</v>
      </c>
      <c r="P400" s="513">
        <v>18</v>
      </c>
      <c r="Q400" s="513">
        <v>38</v>
      </c>
      <c r="R400" s="513">
        <v>168</v>
      </c>
      <c r="S400" s="513">
        <v>131</v>
      </c>
      <c r="T400" s="513">
        <v>327</v>
      </c>
      <c r="U400" s="513">
        <v>218</v>
      </c>
      <c r="V400" s="513">
        <v>26</v>
      </c>
      <c r="W400" s="513">
        <v>1380</v>
      </c>
      <c r="X400" s="513">
        <v>5030</v>
      </c>
      <c r="Y400" s="513">
        <v>29</v>
      </c>
      <c r="Z400" s="513">
        <v>11</v>
      </c>
      <c r="AA400" s="513">
        <v>23</v>
      </c>
      <c r="AB400" s="513">
        <v>38</v>
      </c>
      <c r="AC400" s="513">
        <v>1230</v>
      </c>
      <c r="AD400" s="513">
        <v>3120</v>
      </c>
      <c r="AE400" s="513" t="s">
        <v>145</v>
      </c>
      <c r="AF400" s="513" t="s">
        <v>145</v>
      </c>
      <c r="AG400" s="513" t="s">
        <v>145</v>
      </c>
    </row>
    <row r="401" spans="3:33">
      <c r="C401">
        <v>72</v>
      </c>
      <c r="D401" s="513">
        <v>5850</v>
      </c>
      <c r="E401" s="513">
        <v>504</v>
      </c>
      <c r="F401" s="513">
        <v>3430</v>
      </c>
      <c r="G401" s="513">
        <v>205</v>
      </c>
      <c r="H401" s="513">
        <v>1040</v>
      </c>
      <c r="I401" s="513">
        <v>520</v>
      </c>
      <c r="J401" s="513">
        <v>313</v>
      </c>
      <c r="K401" s="513">
        <v>1220</v>
      </c>
      <c r="L401" s="513">
        <v>389</v>
      </c>
      <c r="M401" s="513">
        <v>236</v>
      </c>
      <c r="N401" s="513">
        <v>880</v>
      </c>
      <c r="O401" s="513">
        <v>438</v>
      </c>
      <c r="P401" s="513">
        <v>18</v>
      </c>
      <c r="Q401" s="513">
        <v>34</v>
      </c>
      <c r="R401" s="513">
        <v>165</v>
      </c>
      <c r="S401" s="513">
        <v>128</v>
      </c>
      <c r="T401" s="513">
        <v>307</v>
      </c>
      <c r="U401" s="513">
        <v>217</v>
      </c>
      <c r="V401" s="513">
        <v>25</v>
      </c>
      <c r="W401" s="513">
        <v>1210</v>
      </c>
      <c r="X401" s="513">
        <v>5020</v>
      </c>
      <c r="Y401" s="513">
        <v>27</v>
      </c>
      <c r="Z401" s="513">
        <v>9</v>
      </c>
      <c r="AA401" s="513">
        <v>22</v>
      </c>
      <c r="AB401" s="513">
        <v>37</v>
      </c>
      <c r="AC401" s="513">
        <v>1100</v>
      </c>
      <c r="AD401" s="513">
        <v>3100</v>
      </c>
      <c r="AE401" s="513" t="s">
        <v>145</v>
      </c>
      <c r="AF401" s="513" t="s">
        <v>145</v>
      </c>
      <c r="AG401" s="513" t="s">
        <v>145</v>
      </c>
    </row>
    <row r="402" spans="3:33">
      <c r="C402">
        <v>73</v>
      </c>
      <c r="D402" s="513">
        <v>5700</v>
      </c>
      <c r="E402" s="513">
        <v>500</v>
      </c>
      <c r="F402" s="513">
        <v>3400</v>
      </c>
      <c r="G402" s="513">
        <v>194</v>
      </c>
      <c r="H402" s="513">
        <v>980</v>
      </c>
      <c r="I402" s="513">
        <v>519</v>
      </c>
      <c r="J402" s="513">
        <v>299</v>
      </c>
      <c r="K402" s="513">
        <v>1050</v>
      </c>
      <c r="L402" s="513">
        <v>388</v>
      </c>
      <c r="M402" s="513">
        <v>215</v>
      </c>
      <c r="N402" s="513">
        <v>874</v>
      </c>
      <c r="O402" s="513">
        <v>432</v>
      </c>
      <c r="P402" s="513">
        <v>18</v>
      </c>
      <c r="Q402" s="513">
        <v>24</v>
      </c>
      <c r="R402" s="513">
        <v>151</v>
      </c>
      <c r="S402" s="513">
        <v>125</v>
      </c>
      <c r="T402" s="513">
        <v>275</v>
      </c>
      <c r="U402" s="513">
        <v>214</v>
      </c>
      <c r="V402" s="513">
        <v>18</v>
      </c>
      <c r="W402" s="513">
        <v>1140</v>
      </c>
      <c r="X402" s="513">
        <v>5000</v>
      </c>
      <c r="Y402" s="513">
        <v>17</v>
      </c>
      <c r="Z402" s="513">
        <v>5</v>
      </c>
      <c r="AA402" s="513">
        <v>22</v>
      </c>
      <c r="AB402" s="513">
        <v>36</v>
      </c>
      <c r="AC402" s="513">
        <v>1080</v>
      </c>
      <c r="AD402" s="513">
        <v>3050</v>
      </c>
      <c r="AE402" s="513" t="s">
        <v>145</v>
      </c>
      <c r="AF402" s="513" t="s">
        <v>145</v>
      </c>
      <c r="AG402" s="513" t="s">
        <v>145</v>
      </c>
    </row>
    <row r="403" spans="3:33">
      <c r="C403">
        <v>74</v>
      </c>
      <c r="D403" s="513">
        <v>5640</v>
      </c>
      <c r="E403" s="513">
        <v>481</v>
      </c>
      <c r="F403" s="513">
        <v>3360</v>
      </c>
      <c r="G403" s="513">
        <v>187</v>
      </c>
      <c r="H403" s="513">
        <v>974</v>
      </c>
      <c r="I403" s="513">
        <v>514</v>
      </c>
      <c r="J403" s="513">
        <v>298</v>
      </c>
      <c r="K403" s="513">
        <v>1050</v>
      </c>
      <c r="L403" s="513">
        <v>387</v>
      </c>
      <c r="M403" s="513">
        <v>190</v>
      </c>
      <c r="N403" s="513">
        <v>816</v>
      </c>
      <c r="O403" s="513">
        <v>431</v>
      </c>
      <c r="P403" s="513">
        <v>17</v>
      </c>
      <c r="Q403" s="513">
        <v>24</v>
      </c>
      <c r="R403" s="513">
        <v>147</v>
      </c>
      <c r="S403" s="513">
        <v>124</v>
      </c>
      <c r="T403" s="513">
        <v>266</v>
      </c>
      <c r="U403" s="513">
        <v>213</v>
      </c>
      <c r="V403" s="513">
        <v>15</v>
      </c>
      <c r="W403" s="513">
        <v>885</v>
      </c>
      <c r="X403" s="513">
        <v>4900</v>
      </c>
      <c r="Y403" s="513">
        <v>9</v>
      </c>
      <c r="Z403" s="513">
        <v>2</v>
      </c>
      <c r="AA403" s="513">
        <v>20</v>
      </c>
      <c r="AB403" s="513">
        <v>34</v>
      </c>
      <c r="AC403" s="513">
        <v>1050</v>
      </c>
      <c r="AD403" s="513">
        <v>3050</v>
      </c>
      <c r="AE403" s="513" t="s">
        <v>145</v>
      </c>
      <c r="AF403" s="513" t="s">
        <v>145</v>
      </c>
      <c r="AG403" s="513" t="s">
        <v>145</v>
      </c>
    </row>
    <row r="404" spans="3:33">
      <c r="C404">
        <v>75</v>
      </c>
      <c r="D404" s="513">
        <v>5610</v>
      </c>
      <c r="E404" s="513">
        <v>454</v>
      </c>
      <c r="F404" s="513">
        <v>3300</v>
      </c>
      <c r="G404" s="513">
        <v>170</v>
      </c>
      <c r="H404" s="513">
        <v>958</v>
      </c>
      <c r="I404" s="513">
        <v>513</v>
      </c>
      <c r="J404" s="513">
        <v>291</v>
      </c>
      <c r="K404" s="513">
        <v>1030</v>
      </c>
      <c r="L404" s="513">
        <v>387</v>
      </c>
      <c r="M404" s="513">
        <v>190</v>
      </c>
      <c r="N404" s="513">
        <v>729</v>
      </c>
      <c r="O404" s="513">
        <v>429</v>
      </c>
      <c r="P404" s="513">
        <v>16</v>
      </c>
      <c r="Q404" s="513">
        <v>22</v>
      </c>
      <c r="R404" s="513">
        <v>143</v>
      </c>
      <c r="S404" s="513">
        <v>121</v>
      </c>
      <c r="T404" s="513">
        <v>261</v>
      </c>
      <c r="U404" s="513">
        <v>211</v>
      </c>
      <c r="V404" s="513">
        <v>15</v>
      </c>
      <c r="W404" s="513">
        <v>835</v>
      </c>
      <c r="X404" s="513">
        <v>4820</v>
      </c>
      <c r="Y404" s="513" t="s">
        <v>145</v>
      </c>
      <c r="Z404" s="513" t="s">
        <v>145</v>
      </c>
      <c r="AA404" s="513">
        <v>18</v>
      </c>
      <c r="AB404" s="513">
        <v>32</v>
      </c>
      <c r="AC404" s="513">
        <v>1050</v>
      </c>
      <c r="AD404" s="513">
        <v>3010</v>
      </c>
      <c r="AE404" s="513" t="s">
        <v>145</v>
      </c>
      <c r="AF404" s="513" t="s">
        <v>145</v>
      </c>
      <c r="AG404" s="513" t="s">
        <v>145</v>
      </c>
    </row>
    <row r="405" spans="3:33">
      <c r="C405">
        <v>76</v>
      </c>
      <c r="D405" s="513">
        <v>5570</v>
      </c>
      <c r="E405" s="513">
        <v>449</v>
      </c>
      <c r="F405" s="513">
        <v>3180</v>
      </c>
      <c r="G405" s="513">
        <v>165</v>
      </c>
      <c r="H405" s="513">
        <v>811</v>
      </c>
      <c r="I405" s="513">
        <v>513</v>
      </c>
      <c r="J405" s="513">
        <v>279</v>
      </c>
      <c r="K405" s="513">
        <v>899</v>
      </c>
      <c r="L405" s="513">
        <v>384</v>
      </c>
      <c r="M405" s="513">
        <v>181</v>
      </c>
      <c r="N405" s="513">
        <v>712</v>
      </c>
      <c r="O405" s="513">
        <v>428</v>
      </c>
      <c r="P405" s="513">
        <v>15</v>
      </c>
      <c r="Q405" s="513">
        <v>22</v>
      </c>
      <c r="R405" s="513">
        <v>138</v>
      </c>
      <c r="S405" s="513">
        <v>120</v>
      </c>
      <c r="T405" s="513">
        <v>255</v>
      </c>
      <c r="U405" s="513">
        <v>210</v>
      </c>
      <c r="V405" s="513">
        <v>13</v>
      </c>
      <c r="W405" s="513">
        <v>615</v>
      </c>
      <c r="X405" s="513">
        <v>4650</v>
      </c>
      <c r="Y405" s="513" t="s">
        <v>145</v>
      </c>
      <c r="Z405" s="513" t="s">
        <v>145</v>
      </c>
      <c r="AA405" s="513" t="s">
        <v>145</v>
      </c>
      <c r="AB405" s="513">
        <v>32</v>
      </c>
      <c r="AC405" s="513">
        <v>962</v>
      </c>
      <c r="AD405" s="513">
        <v>2990</v>
      </c>
      <c r="AE405" s="513" t="s">
        <v>145</v>
      </c>
      <c r="AF405" s="513" t="s">
        <v>145</v>
      </c>
      <c r="AG405" s="513" t="s">
        <v>145</v>
      </c>
    </row>
    <row r="406" spans="3:33">
      <c r="C406">
        <v>77</v>
      </c>
      <c r="D406" s="513">
        <v>5570</v>
      </c>
      <c r="E406" s="513">
        <v>435</v>
      </c>
      <c r="F406" s="513">
        <v>3120</v>
      </c>
      <c r="G406" s="513">
        <v>144</v>
      </c>
      <c r="H406" s="513">
        <v>721</v>
      </c>
      <c r="I406" s="513">
        <v>510</v>
      </c>
      <c r="J406" s="513">
        <v>276</v>
      </c>
      <c r="K406" s="513">
        <v>880</v>
      </c>
      <c r="L406" s="513">
        <v>379</v>
      </c>
      <c r="M406" s="513">
        <v>169</v>
      </c>
      <c r="N406" s="513">
        <v>654</v>
      </c>
      <c r="O406" s="513">
        <v>427</v>
      </c>
      <c r="P406" s="513">
        <v>13</v>
      </c>
      <c r="Q406" s="513">
        <v>18</v>
      </c>
      <c r="R406" s="513">
        <v>135</v>
      </c>
      <c r="S406" s="513">
        <v>119</v>
      </c>
      <c r="T406" s="513">
        <v>236</v>
      </c>
      <c r="U406" s="513">
        <v>208</v>
      </c>
      <c r="V406" s="513">
        <v>8</v>
      </c>
      <c r="W406" s="513">
        <v>447</v>
      </c>
      <c r="X406" s="513">
        <v>4480</v>
      </c>
      <c r="Y406" s="513" t="s">
        <v>145</v>
      </c>
      <c r="Z406" s="513" t="s">
        <v>145</v>
      </c>
      <c r="AA406" s="513" t="s">
        <v>145</v>
      </c>
      <c r="AB406" s="513">
        <v>32</v>
      </c>
      <c r="AC406" s="513">
        <v>955</v>
      </c>
      <c r="AD406" s="513">
        <v>2960</v>
      </c>
      <c r="AE406" s="513" t="s">
        <v>145</v>
      </c>
      <c r="AF406" s="513" t="s">
        <v>145</v>
      </c>
      <c r="AG406" s="513" t="s">
        <v>145</v>
      </c>
    </row>
    <row r="407" spans="3:33">
      <c r="C407">
        <v>78</v>
      </c>
      <c r="D407" s="513">
        <v>5540</v>
      </c>
      <c r="E407" s="513">
        <v>408</v>
      </c>
      <c r="F407" s="513">
        <v>3100</v>
      </c>
      <c r="G407" s="513">
        <v>136</v>
      </c>
      <c r="H407" s="513">
        <v>706</v>
      </c>
      <c r="I407" s="513">
        <v>506</v>
      </c>
      <c r="J407" s="513">
        <v>238</v>
      </c>
      <c r="K407" s="513">
        <v>875</v>
      </c>
      <c r="L407" s="513">
        <v>378</v>
      </c>
      <c r="M407" s="513">
        <v>132</v>
      </c>
      <c r="N407" s="513">
        <v>639</v>
      </c>
      <c r="O407" s="513">
        <v>425</v>
      </c>
      <c r="P407" s="513">
        <v>13</v>
      </c>
      <c r="Q407" s="513">
        <v>16</v>
      </c>
      <c r="R407" s="513">
        <v>123</v>
      </c>
      <c r="S407" s="513">
        <v>116</v>
      </c>
      <c r="T407" s="513">
        <v>230</v>
      </c>
      <c r="U407" s="513">
        <v>208</v>
      </c>
      <c r="V407" s="513" t="s">
        <v>145</v>
      </c>
      <c r="W407" s="513" t="s">
        <v>145</v>
      </c>
      <c r="X407" s="513">
        <v>4480</v>
      </c>
      <c r="Y407" s="513" t="s">
        <v>145</v>
      </c>
      <c r="Z407" s="513" t="s">
        <v>145</v>
      </c>
      <c r="AA407" s="513" t="s">
        <v>145</v>
      </c>
      <c r="AB407" s="513">
        <v>31</v>
      </c>
      <c r="AC407" s="513">
        <v>936</v>
      </c>
      <c r="AD407" s="513">
        <v>2950</v>
      </c>
      <c r="AE407" s="513" t="s">
        <v>145</v>
      </c>
      <c r="AF407" s="513" t="s">
        <v>145</v>
      </c>
      <c r="AG407" s="513" t="s">
        <v>145</v>
      </c>
    </row>
    <row r="408" spans="3:33">
      <c r="C408">
        <v>79</v>
      </c>
      <c r="D408" s="513">
        <v>5450</v>
      </c>
      <c r="E408" s="513">
        <v>373</v>
      </c>
      <c r="F408" s="513">
        <v>3080</v>
      </c>
      <c r="G408" s="513">
        <v>131</v>
      </c>
      <c r="H408" s="513">
        <v>673</v>
      </c>
      <c r="I408" s="513">
        <v>501</v>
      </c>
      <c r="J408" s="513">
        <v>231</v>
      </c>
      <c r="K408" s="513">
        <v>817</v>
      </c>
      <c r="L408" s="513">
        <v>376</v>
      </c>
      <c r="M408" s="513">
        <v>132</v>
      </c>
      <c r="N408" s="513">
        <v>629</v>
      </c>
      <c r="O408" s="513">
        <v>422</v>
      </c>
      <c r="P408" s="513">
        <v>10</v>
      </c>
      <c r="Q408" s="513">
        <v>7</v>
      </c>
      <c r="R408" s="513">
        <v>102</v>
      </c>
      <c r="S408" s="513">
        <v>113</v>
      </c>
      <c r="T408" s="513">
        <v>227</v>
      </c>
      <c r="U408" s="513">
        <v>207</v>
      </c>
      <c r="V408" s="513" t="s">
        <v>145</v>
      </c>
      <c r="W408" s="513" t="s">
        <v>145</v>
      </c>
      <c r="X408" s="513">
        <v>4400</v>
      </c>
      <c r="Y408" s="513" t="s">
        <v>145</v>
      </c>
      <c r="Z408" s="513" t="s">
        <v>145</v>
      </c>
      <c r="AA408" s="513" t="s">
        <v>145</v>
      </c>
      <c r="AB408" s="513">
        <v>30</v>
      </c>
      <c r="AC408" s="513">
        <v>807</v>
      </c>
      <c r="AD408" s="513">
        <v>2900</v>
      </c>
      <c r="AE408" s="513" t="s">
        <v>145</v>
      </c>
      <c r="AF408" s="513" t="s">
        <v>145</v>
      </c>
      <c r="AG408" s="513" t="s">
        <v>145</v>
      </c>
    </row>
    <row r="409" spans="3:33">
      <c r="C409">
        <v>80</v>
      </c>
      <c r="D409" s="513">
        <v>5380</v>
      </c>
      <c r="E409" s="513">
        <v>373</v>
      </c>
      <c r="F409" s="513">
        <v>3080</v>
      </c>
      <c r="G409" s="513">
        <v>111</v>
      </c>
      <c r="H409" s="513">
        <v>596</v>
      </c>
      <c r="I409" s="513">
        <v>500</v>
      </c>
      <c r="J409" s="513">
        <v>231</v>
      </c>
      <c r="K409" s="513">
        <v>800</v>
      </c>
      <c r="L409" s="513">
        <v>375</v>
      </c>
      <c r="M409" s="513">
        <v>129</v>
      </c>
      <c r="N409" s="513">
        <v>610</v>
      </c>
      <c r="O409" s="513">
        <v>419</v>
      </c>
      <c r="P409" s="513" t="s">
        <v>145</v>
      </c>
      <c r="Q409" s="513" t="s">
        <v>145</v>
      </c>
      <c r="R409" s="513">
        <v>90</v>
      </c>
      <c r="S409" s="513">
        <v>111</v>
      </c>
      <c r="T409" s="513">
        <v>226</v>
      </c>
      <c r="U409" s="513">
        <v>206</v>
      </c>
      <c r="V409" s="513" t="s">
        <v>145</v>
      </c>
      <c r="W409" s="513" t="s">
        <v>145</v>
      </c>
      <c r="X409" s="513">
        <v>4310</v>
      </c>
      <c r="Y409" s="513" t="s">
        <v>145</v>
      </c>
      <c r="Z409" s="513" t="s">
        <v>145</v>
      </c>
      <c r="AA409" s="513" t="s">
        <v>145</v>
      </c>
      <c r="AB409" s="513">
        <v>24</v>
      </c>
      <c r="AC409" s="513">
        <v>800</v>
      </c>
      <c r="AD409" s="513">
        <v>2900</v>
      </c>
      <c r="AE409" s="513" t="s">
        <v>145</v>
      </c>
      <c r="AF409" s="513" t="s">
        <v>145</v>
      </c>
      <c r="AG409" s="513" t="s">
        <v>145</v>
      </c>
    </row>
    <row r="410" spans="3:33">
      <c r="C410">
        <v>81</v>
      </c>
      <c r="D410" s="513">
        <v>5140</v>
      </c>
      <c r="E410" s="513">
        <v>339</v>
      </c>
      <c r="F410" s="513">
        <v>3030</v>
      </c>
      <c r="G410" s="513">
        <v>96</v>
      </c>
      <c r="H410" s="513">
        <v>544</v>
      </c>
      <c r="I410" s="513">
        <v>498</v>
      </c>
      <c r="J410" s="513">
        <v>211</v>
      </c>
      <c r="K410" s="513">
        <v>729</v>
      </c>
      <c r="L410" s="513">
        <v>368</v>
      </c>
      <c r="M410" s="513">
        <v>126</v>
      </c>
      <c r="N410" s="513">
        <v>593</v>
      </c>
      <c r="O410" s="513">
        <v>417</v>
      </c>
      <c r="P410" s="513" t="s">
        <v>145</v>
      </c>
      <c r="Q410" s="513" t="s">
        <v>145</v>
      </c>
      <c r="R410" s="513">
        <v>48</v>
      </c>
      <c r="S410" s="513">
        <v>99</v>
      </c>
      <c r="T410" s="513">
        <v>224</v>
      </c>
      <c r="U410" s="513">
        <v>205</v>
      </c>
      <c r="V410" s="513" t="s">
        <v>145</v>
      </c>
      <c r="W410" s="513" t="s">
        <v>145</v>
      </c>
      <c r="X410" s="513">
        <v>4120</v>
      </c>
      <c r="Y410" s="513" t="s">
        <v>145</v>
      </c>
      <c r="Z410" s="513" t="s">
        <v>145</v>
      </c>
      <c r="AA410" s="513" t="s">
        <v>145</v>
      </c>
      <c r="AB410" s="513">
        <v>23</v>
      </c>
      <c r="AC410" s="513">
        <v>667</v>
      </c>
      <c r="AD410" s="513">
        <v>2820</v>
      </c>
      <c r="AE410" s="513" t="s">
        <v>145</v>
      </c>
      <c r="AF410" s="513" t="s">
        <v>145</v>
      </c>
      <c r="AG410" s="513" t="s">
        <v>145</v>
      </c>
    </row>
    <row r="411" spans="3:33">
      <c r="C411">
        <v>82</v>
      </c>
      <c r="D411" s="513">
        <v>5100</v>
      </c>
      <c r="E411" s="513">
        <v>336</v>
      </c>
      <c r="F411" s="513">
        <v>2990</v>
      </c>
      <c r="G411" s="513">
        <v>92</v>
      </c>
      <c r="H411" s="513">
        <v>454</v>
      </c>
      <c r="I411" s="513">
        <v>498</v>
      </c>
      <c r="J411" s="513">
        <v>190</v>
      </c>
      <c r="K411" s="513">
        <v>720</v>
      </c>
      <c r="L411" s="513">
        <v>367</v>
      </c>
      <c r="M411" s="513">
        <v>124</v>
      </c>
      <c r="N411" s="513">
        <v>497</v>
      </c>
      <c r="O411" s="513">
        <v>407</v>
      </c>
      <c r="P411" s="513" t="s">
        <v>145</v>
      </c>
      <c r="Q411" s="513" t="s">
        <v>145</v>
      </c>
      <c r="R411" s="513">
        <v>37</v>
      </c>
      <c r="S411" s="513">
        <v>96</v>
      </c>
      <c r="T411" s="513">
        <v>221</v>
      </c>
      <c r="U411" s="513">
        <v>205</v>
      </c>
      <c r="V411" s="513" t="s">
        <v>145</v>
      </c>
      <c r="W411" s="513" t="s">
        <v>145</v>
      </c>
      <c r="X411" s="513">
        <v>4070</v>
      </c>
      <c r="Y411" s="513" t="s">
        <v>145</v>
      </c>
      <c r="Z411" s="513" t="s">
        <v>145</v>
      </c>
      <c r="AA411" s="513" t="s">
        <v>145</v>
      </c>
      <c r="AB411" s="513">
        <v>20</v>
      </c>
      <c r="AC411" s="513">
        <v>520</v>
      </c>
      <c r="AD411" s="513">
        <v>2800</v>
      </c>
      <c r="AE411" s="513" t="s">
        <v>145</v>
      </c>
      <c r="AF411" s="513" t="s">
        <v>145</v>
      </c>
      <c r="AG411" s="513" t="s">
        <v>145</v>
      </c>
    </row>
    <row r="412" spans="3:33">
      <c r="C412">
        <v>83</v>
      </c>
      <c r="D412" s="513">
        <v>5080</v>
      </c>
      <c r="E412" s="513">
        <v>308</v>
      </c>
      <c r="F412" s="513">
        <v>2980</v>
      </c>
      <c r="G412" s="513">
        <v>76</v>
      </c>
      <c r="H412" s="513">
        <v>375</v>
      </c>
      <c r="I412" s="513">
        <v>495</v>
      </c>
      <c r="J412" s="513">
        <v>187</v>
      </c>
      <c r="K412" s="513">
        <v>692</v>
      </c>
      <c r="L412" s="513">
        <v>365</v>
      </c>
      <c r="M412" s="513">
        <v>112</v>
      </c>
      <c r="N412" s="513">
        <v>484</v>
      </c>
      <c r="O412" s="513">
        <v>407</v>
      </c>
      <c r="P412" s="513" t="s">
        <v>145</v>
      </c>
      <c r="Q412" s="513" t="s">
        <v>145</v>
      </c>
      <c r="R412" s="513" t="s">
        <v>145</v>
      </c>
      <c r="S412" s="513">
        <v>95</v>
      </c>
      <c r="T412" s="513">
        <v>217</v>
      </c>
      <c r="U412" s="513">
        <v>202</v>
      </c>
      <c r="V412" s="513" t="s">
        <v>145</v>
      </c>
      <c r="W412" s="513" t="s">
        <v>145</v>
      </c>
      <c r="X412" s="513">
        <v>3650</v>
      </c>
      <c r="Y412" s="513" t="s">
        <v>145</v>
      </c>
      <c r="Z412" s="513" t="s">
        <v>145</v>
      </c>
      <c r="AA412" s="513" t="s">
        <v>145</v>
      </c>
      <c r="AB412" s="513">
        <v>15</v>
      </c>
      <c r="AC412" s="513">
        <v>312</v>
      </c>
      <c r="AD412" s="513">
        <v>2800</v>
      </c>
      <c r="AE412" s="513" t="s">
        <v>145</v>
      </c>
      <c r="AF412" s="513" t="s">
        <v>145</v>
      </c>
      <c r="AG412" s="513" t="s">
        <v>145</v>
      </c>
    </row>
    <row r="413" spans="3:33">
      <c r="C413">
        <v>84</v>
      </c>
      <c r="D413" s="513">
        <v>4990</v>
      </c>
      <c r="E413" s="513">
        <v>297</v>
      </c>
      <c r="F413" s="513">
        <v>2890</v>
      </c>
      <c r="G413" s="513">
        <v>73</v>
      </c>
      <c r="H413" s="513">
        <v>357</v>
      </c>
      <c r="I413" s="513">
        <v>494</v>
      </c>
      <c r="J413" s="513">
        <v>172</v>
      </c>
      <c r="K413" s="513">
        <v>670</v>
      </c>
      <c r="L413" s="513">
        <v>362</v>
      </c>
      <c r="M413" s="513">
        <v>96</v>
      </c>
      <c r="N413" s="513">
        <v>448</v>
      </c>
      <c r="O413" s="513">
        <v>406</v>
      </c>
      <c r="P413" s="513" t="s">
        <v>145</v>
      </c>
      <c r="Q413" s="513" t="s">
        <v>145</v>
      </c>
      <c r="R413" s="513" t="s">
        <v>145</v>
      </c>
      <c r="S413" s="513">
        <v>89</v>
      </c>
      <c r="T413" s="513">
        <v>202</v>
      </c>
      <c r="U413" s="513">
        <v>201</v>
      </c>
      <c r="V413" s="513" t="s">
        <v>145</v>
      </c>
      <c r="W413" s="513" t="s">
        <v>145</v>
      </c>
      <c r="X413" s="513" t="s">
        <v>145</v>
      </c>
      <c r="Y413" s="513" t="s">
        <v>145</v>
      </c>
      <c r="Z413" s="513" t="s">
        <v>145</v>
      </c>
      <c r="AA413" s="513" t="s">
        <v>145</v>
      </c>
      <c r="AB413" s="513">
        <v>13</v>
      </c>
      <c r="AC413" s="513">
        <v>299</v>
      </c>
      <c r="AD413" s="513">
        <v>2680</v>
      </c>
      <c r="AE413" s="513" t="s">
        <v>145</v>
      </c>
      <c r="AF413" s="513" t="s">
        <v>145</v>
      </c>
      <c r="AG413" s="513" t="s">
        <v>145</v>
      </c>
    </row>
    <row r="414" spans="3:33">
      <c r="C414">
        <v>85</v>
      </c>
      <c r="D414" s="513">
        <v>4820</v>
      </c>
      <c r="E414" s="513">
        <v>243</v>
      </c>
      <c r="F414" s="513">
        <v>2880</v>
      </c>
      <c r="G414" s="513">
        <v>63</v>
      </c>
      <c r="H414" s="513">
        <v>307</v>
      </c>
      <c r="I414" s="513">
        <v>493</v>
      </c>
      <c r="J414" s="513">
        <v>165</v>
      </c>
      <c r="K414" s="513">
        <v>650</v>
      </c>
      <c r="L414" s="513">
        <v>360</v>
      </c>
      <c r="M414" s="513">
        <v>94</v>
      </c>
      <c r="N414" s="513">
        <v>403</v>
      </c>
      <c r="O414" s="513">
        <v>402</v>
      </c>
      <c r="P414" s="513" t="s">
        <v>145</v>
      </c>
      <c r="Q414" s="513" t="s">
        <v>145</v>
      </c>
      <c r="R414" s="513" t="s">
        <v>145</v>
      </c>
      <c r="S414" s="513">
        <v>87</v>
      </c>
      <c r="T414" s="513">
        <v>181</v>
      </c>
      <c r="U414" s="513">
        <v>200</v>
      </c>
      <c r="V414" s="513" t="s">
        <v>145</v>
      </c>
      <c r="W414" s="513" t="s">
        <v>145</v>
      </c>
      <c r="X414" s="513" t="s">
        <v>145</v>
      </c>
      <c r="Y414" s="513" t="s">
        <v>145</v>
      </c>
      <c r="Z414" s="513" t="s">
        <v>145</v>
      </c>
      <c r="AA414" s="513" t="s">
        <v>145</v>
      </c>
      <c r="AB414" s="513">
        <v>10</v>
      </c>
      <c r="AC414" s="513">
        <v>277</v>
      </c>
      <c r="AD414" s="513">
        <v>2620</v>
      </c>
      <c r="AE414" s="513" t="s">
        <v>145</v>
      </c>
      <c r="AF414" s="513" t="s">
        <v>145</v>
      </c>
      <c r="AG414" s="513" t="s">
        <v>145</v>
      </c>
    </row>
    <row r="415" spans="3:33">
      <c r="C415">
        <v>86</v>
      </c>
      <c r="D415" s="513">
        <v>4810</v>
      </c>
      <c r="E415" s="513">
        <v>224</v>
      </c>
      <c r="F415" s="513">
        <v>2660</v>
      </c>
      <c r="G415" s="513">
        <v>58</v>
      </c>
      <c r="H415" s="513">
        <v>306</v>
      </c>
      <c r="I415" s="513">
        <v>493</v>
      </c>
      <c r="J415" s="513">
        <v>150</v>
      </c>
      <c r="K415" s="513">
        <v>608</v>
      </c>
      <c r="L415" s="513">
        <v>355</v>
      </c>
      <c r="M415" s="513">
        <v>92</v>
      </c>
      <c r="N415" s="513">
        <v>374</v>
      </c>
      <c r="O415" s="513">
        <v>393</v>
      </c>
      <c r="P415" s="513" t="s">
        <v>145</v>
      </c>
      <c r="Q415" s="513" t="s">
        <v>145</v>
      </c>
      <c r="R415" s="513" t="s">
        <v>145</v>
      </c>
      <c r="S415" s="513">
        <v>87</v>
      </c>
      <c r="T415" s="513">
        <v>172</v>
      </c>
      <c r="U415" s="513">
        <v>198</v>
      </c>
      <c r="V415" s="513" t="s">
        <v>145</v>
      </c>
      <c r="W415" s="513" t="s">
        <v>145</v>
      </c>
      <c r="X415" s="513" t="s">
        <v>145</v>
      </c>
      <c r="Y415" s="513" t="s">
        <v>145</v>
      </c>
      <c r="Z415" s="513" t="s">
        <v>145</v>
      </c>
      <c r="AA415" s="513" t="s">
        <v>145</v>
      </c>
      <c r="AB415" s="513">
        <v>10</v>
      </c>
      <c r="AC415" s="513">
        <v>269</v>
      </c>
      <c r="AD415" s="513">
        <v>2600</v>
      </c>
      <c r="AE415" s="513" t="s">
        <v>145</v>
      </c>
      <c r="AF415" s="513" t="s">
        <v>145</v>
      </c>
      <c r="AG415" s="513" t="s">
        <v>145</v>
      </c>
    </row>
    <row r="416" spans="3:33">
      <c r="C416">
        <v>87</v>
      </c>
      <c r="D416" s="513">
        <v>4790</v>
      </c>
      <c r="E416" s="513">
        <v>224</v>
      </c>
      <c r="F416" s="513">
        <v>2650</v>
      </c>
      <c r="G416" s="513">
        <v>55</v>
      </c>
      <c r="H416" s="513">
        <v>274</v>
      </c>
      <c r="I416" s="513">
        <v>492</v>
      </c>
      <c r="J416" s="513">
        <v>146</v>
      </c>
      <c r="K416" s="513">
        <v>593</v>
      </c>
      <c r="L416" s="513">
        <v>354</v>
      </c>
      <c r="M416" s="513">
        <v>83</v>
      </c>
      <c r="N416" s="513">
        <v>355</v>
      </c>
      <c r="O416" s="513">
        <v>389</v>
      </c>
      <c r="P416" s="513" t="s">
        <v>145</v>
      </c>
      <c r="Q416" s="513" t="s">
        <v>145</v>
      </c>
      <c r="R416" s="513" t="s">
        <v>145</v>
      </c>
      <c r="S416" s="513">
        <v>85</v>
      </c>
      <c r="T416" s="513">
        <v>157</v>
      </c>
      <c r="U416" s="513">
        <v>198</v>
      </c>
      <c r="V416" s="513" t="s">
        <v>145</v>
      </c>
      <c r="W416" s="513" t="s">
        <v>145</v>
      </c>
      <c r="X416" s="513" t="s">
        <v>145</v>
      </c>
      <c r="Y416" s="513" t="s">
        <v>145</v>
      </c>
      <c r="Z416" s="513" t="s">
        <v>145</v>
      </c>
      <c r="AA416" s="513" t="s">
        <v>145</v>
      </c>
      <c r="AB416" s="513">
        <v>9</v>
      </c>
      <c r="AC416" s="513">
        <v>250</v>
      </c>
      <c r="AD416" s="513">
        <v>2600</v>
      </c>
      <c r="AE416" s="513" t="s">
        <v>145</v>
      </c>
      <c r="AF416" s="513" t="s">
        <v>145</v>
      </c>
      <c r="AG416" s="513" t="s">
        <v>145</v>
      </c>
    </row>
    <row r="417" spans="3:33">
      <c r="C417">
        <v>88</v>
      </c>
      <c r="D417" s="513">
        <v>4790</v>
      </c>
      <c r="E417" s="513">
        <v>208</v>
      </c>
      <c r="F417" s="513">
        <v>2540</v>
      </c>
      <c r="G417" s="513">
        <v>55</v>
      </c>
      <c r="H417" s="513">
        <v>258</v>
      </c>
      <c r="I417" s="513">
        <v>490</v>
      </c>
      <c r="J417" s="513">
        <v>145</v>
      </c>
      <c r="K417" s="513">
        <v>575</v>
      </c>
      <c r="L417" s="513">
        <v>353</v>
      </c>
      <c r="M417" s="513">
        <v>81</v>
      </c>
      <c r="N417" s="513">
        <v>351</v>
      </c>
      <c r="O417" s="513">
        <v>389</v>
      </c>
      <c r="P417" s="513" t="s">
        <v>145</v>
      </c>
      <c r="Q417" s="513" t="s">
        <v>145</v>
      </c>
      <c r="R417" s="513" t="s">
        <v>145</v>
      </c>
      <c r="S417" s="513">
        <v>69</v>
      </c>
      <c r="T417" s="513">
        <v>145</v>
      </c>
      <c r="U417" s="513">
        <v>198</v>
      </c>
      <c r="V417" s="513" t="s">
        <v>145</v>
      </c>
      <c r="W417" s="513" t="s">
        <v>145</v>
      </c>
      <c r="X417" s="513" t="s">
        <v>145</v>
      </c>
      <c r="Y417" s="513" t="s">
        <v>145</v>
      </c>
      <c r="Z417" s="513" t="s">
        <v>145</v>
      </c>
      <c r="AA417" s="513" t="s">
        <v>145</v>
      </c>
      <c r="AB417" s="513">
        <v>9</v>
      </c>
      <c r="AC417" s="513">
        <v>237</v>
      </c>
      <c r="AD417" s="513">
        <v>2600</v>
      </c>
      <c r="AE417" s="513" t="s">
        <v>145</v>
      </c>
      <c r="AF417" s="513" t="s">
        <v>145</v>
      </c>
      <c r="AG417" s="513" t="s">
        <v>145</v>
      </c>
    </row>
    <row r="418" spans="3:33">
      <c r="C418">
        <v>89</v>
      </c>
      <c r="D418" s="513">
        <v>4660</v>
      </c>
      <c r="E418" s="513">
        <v>177</v>
      </c>
      <c r="F418" s="513">
        <v>2480</v>
      </c>
      <c r="G418" s="513">
        <v>37</v>
      </c>
      <c r="H418" s="513">
        <v>203</v>
      </c>
      <c r="I418" s="513">
        <v>489</v>
      </c>
      <c r="J418" s="513">
        <v>142</v>
      </c>
      <c r="K418" s="513">
        <v>568</v>
      </c>
      <c r="L418" s="513">
        <v>352</v>
      </c>
      <c r="M418" s="513">
        <v>79</v>
      </c>
      <c r="N418" s="513">
        <v>265</v>
      </c>
      <c r="O418" s="513">
        <v>385</v>
      </c>
      <c r="P418" s="513" t="s">
        <v>145</v>
      </c>
      <c r="Q418" s="513" t="s">
        <v>145</v>
      </c>
      <c r="R418" s="513" t="s">
        <v>145</v>
      </c>
      <c r="S418" s="513">
        <v>67</v>
      </c>
      <c r="T418" s="513">
        <v>144</v>
      </c>
      <c r="U418" s="513">
        <v>198</v>
      </c>
      <c r="V418" s="513" t="s">
        <v>145</v>
      </c>
      <c r="W418" s="513" t="s">
        <v>145</v>
      </c>
      <c r="X418" s="513" t="s">
        <v>145</v>
      </c>
      <c r="Y418" s="513" t="s">
        <v>145</v>
      </c>
      <c r="Z418" s="513" t="s">
        <v>145</v>
      </c>
      <c r="AA418" s="513" t="s">
        <v>145</v>
      </c>
      <c r="AB418" s="513">
        <v>6</v>
      </c>
      <c r="AC418" s="513">
        <v>216</v>
      </c>
      <c r="AD418" s="513">
        <v>2600</v>
      </c>
      <c r="AE418" s="513" t="s">
        <v>145</v>
      </c>
      <c r="AF418" s="513" t="s">
        <v>145</v>
      </c>
      <c r="AG418" s="513" t="s">
        <v>145</v>
      </c>
    </row>
    <row r="419" spans="3:33">
      <c r="C419">
        <v>90</v>
      </c>
      <c r="D419" s="513">
        <v>4600</v>
      </c>
      <c r="E419" s="513">
        <v>175</v>
      </c>
      <c r="F419" s="513">
        <v>2430</v>
      </c>
      <c r="G419" s="513">
        <v>35</v>
      </c>
      <c r="H419" s="513">
        <v>159</v>
      </c>
      <c r="I419" s="513">
        <v>487</v>
      </c>
      <c r="J419" s="513">
        <v>137</v>
      </c>
      <c r="K419" s="513">
        <v>567</v>
      </c>
      <c r="L419" s="513">
        <v>352</v>
      </c>
      <c r="M419" s="513">
        <v>75</v>
      </c>
      <c r="N419" s="513">
        <v>229</v>
      </c>
      <c r="O419" s="513">
        <v>384</v>
      </c>
      <c r="P419" s="513" t="s">
        <v>145</v>
      </c>
      <c r="Q419" s="513" t="s">
        <v>145</v>
      </c>
      <c r="R419" s="513" t="s">
        <v>145</v>
      </c>
      <c r="S419" s="513">
        <v>58</v>
      </c>
      <c r="T419" s="513">
        <v>132</v>
      </c>
      <c r="U419" s="513">
        <v>194</v>
      </c>
      <c r="V419" s="513" t="s">
        <v>145</v>
      </c>
      <c r="W419" s="513" t="s">
        <v>145</v>
      </c>
      <c r="X419" s="513" t="s">
        <v>145</v>
      </c>
      <c r="Y419" s="513" t="s">
        <v>145</v>
      </c>
      <c r="Z419" s="513" t="s">
        <v>145</v>
      </c>
      <c r="AA419" s="513" t="s">
        <v>145</v>
      </c>
      <c r="AB419" s="513">
        <v>6</v>
      </c>
      <c r="AC419" s="513">
        <v>157</v>
      </c>
      <c r="AD419" s="513">
        <v>2600</v>
      </c>
      <c r="AE419" s="513" t="s">
        <v>145</v>
      </c>
      <c r="AF419" s="513" t="s">
        <v>145</v>
      </c>
      <c r="AG419" s="513" t="s">
        <v>145</v>
      </c>
    </row>
    <row r="420" spans="3:33">
      <c r="C420">
        <v>91</v>
      </c>
      <c r="D420" s="513">
        <v>4560</v>
      </c>
      <c r="E420" s="513">
        <v>162</v>
      </c>
      <c r="F420" s="513">
        <v>2420</v>
      </c>
      <c r="G420" s="513">
        <v>25</v>
      </c>
      <c r="H420" s="513">
        <v>132</v>
      </c>
      <c r="I420" s="513">
        <v>486</v>
      </c>
      <c r="J420" s="513">
        <v>134</v>
      </c>
      <c r="K420" s="513">
        <v>538</v>
      </c>
      <c r="L420" s="513">
        <v>351</v>
      </c>
      <c r="M420" s="513">
        <v>68</v>
      </c>
      <c r="N420" s="513">
        <v>228</v>
      </c>
      <c r="O420" s="513">
        <v>383</v>
      </c>
      <c r="P420" s="513" t="s">
        <v>145</v>
      </c>
      <c r="Q420" s="513" t="s">
        <v>145</v>
      </c>
      <c r="R420" s="513" t="s">
        <v>145</v>
      </c>
      <c r="S420" s="513">
        <v>55</v>
      </c>
      <c r="T420" s="513">
        <v>124</v>
      </c>
      <c r="U420" s="513">
        <v>192</v>
      </c>
      <c r="V420" s="513" t="s">
        <v>145</v>
      </c>
      <c r="W420" s="513" t="s">
        <v>145</v>
      </c>
      <c r="X420" s="513" t="s">
        <v>145</v>
      </c>
      <c r="Y420" s="513" t="s">
        <v>145</v>
      </c>
      <c r="Z420" s="513" t="s">
        <v>145</v>
      </c>
      <c r="AA420" s="513" t="s">
        <v>145</v>
      </c>
      <c r="AB420" s="513">
        <v>5</v>
      </c>
      <c r="AC420" s="513">
        <v>139</v>
      </c>
      <c r="AD420" s="513">
        <v>2600</v>
      </c>
      <c r="AE420" s="513" t="s">
        <v>145</v>
      </c>
      <c r="AF420" s="513" t="s">
        <v>145</v>
      </c>
      <c r="AG420" s="513" t="s">
        <v>145</v>
      </c>
    </row>
    <row r="421" spans="3:33">
      <c r="C421">
        <v>92</v>
      </c>
      <c r="D421" s="513">
        <v>4510</v>
      </c>
      <c r="E421" s="513">
        <v>142</v>
      </c>
      <c r="F421" s="513">
        <v>2400</v>
      </c>
      <c r="G421" s="513">
        <v>24</v>
      </c>
      <c r="H421" s="513">
        <v>123</v>
      </c>
      <c r="I421" s="513">
        <v>483</v>
      </c>
      <c r="J421" s="513">
        <v>132</v>
      </c>
      <c r="K421" s="513">
        <v>521</v>
      </c>
      <c r="L421" s="513">
        <v>343</v>
      </c>
      <c r="M421" s="513">
        <v>61</v>
      </c>
      <c r="N421" s="513">
        <v>208</v>
      </c>
      <c r="O421" s="513">
        <v>378</v>
      </c>
      <c r="P421" s="513" t="s">
        <v>145</v>
      </c>
      <c r="Q421" s="513" t="s">
        <v>145</v>
      </c>
      <c r="R421" s="513" t="s">
        <v>145</v>
      </c>
      <c r="S421" s="513">
        <v>54</v>
      </c>
      <c r="T421" s="513">
        <v>111</v>
      </c>
      <c r="U421" s="513">
        <v>191</v>
      </c>
      <c r="V421" s="513" t="s">
        <v>145</v>
      </c>
      <c r="W421" s="513" t="s">
        <v>145</v>
      </c>
      <c r="X421" s="513" t="s">
        <v>145</v>
      </c>
      <c r="Y421" s="513" t="s">
        <v>145</v>
      </c>
      <c r="Z421" s="513" t="s">
        <v>145</v>
      </c>
      <c r="AA421" s="513" t="s">
        <v>145</v>
      </c>
      <c r="AB421" s="513">
        <v>5</v>
      </c>
      <c r="AC421" s="513">
        <v>115</v>
      </c>
      <c r="AD421" s="513">
        <v>2550</v>
      </c>
      <c r="AE421" s="513" t="s">
        <v>145</v>
      </c>
      <c r="AF421" s="513" t="s">
        <v>145</v>
      </c>
      <c r="AG421" s="513" t="s">
        <v>145</v>
      </c>
    </row>
    <row r="422" spans="3:33">
      <c r="C422">
        <v>93</v>
      </c>
      <c r="D422" s="513">
        <v>4350</v>
      </c>
      <c r="E422" s="513">
        <v>140</v>
      </c>
      <c r="F422" s="513">
        <v>2390</v>
      </c>
      <c r="G422" s="513">
        <v>22</v>
      </c>
      <c r="H422" s="513">
        <v>107</v>
      </c>
      <c r="I422" s="513">
        <v>483</v>
      </c>
      <c r="J422" s="513">
        <v>128</v>
      </c>
      <c r="K422" s="513">
        <v>486</v>
      </c>
      <c r="L422" s="513">
        <v>334</v>
      </c>
      <c r="M422" s="513">
        <v>52</v>
      </c>
      <c r="N422" s="513">
        <v>180</v>
      </c>
      <c r="O422" s="513">
        <v>378</v>
      </c>
      <c r="P422" s="513" t="s">
        <v>145</v>
      </c>
      <c r="Q422" s="513" t="s">
        <v>145</v>
      </c>
      <c r="R422" s="513" t="s">
        <v>145</v>
      </c>
      <c r="S422" s="513">
        <v>53</v>
      </c>
      <c r="T422" s="513">
        <v>104</v>
      </c>
      <c r="U422" s="513">
        <v>190</v>
      </c>
      <c r="V422" s="513" t="s">
        <v>145</v>
      </c>
      <c r="W422" s="513" t="s">
        <v>145</v>
      </c>
      <c r="X422" s="513" t="s">
        <v>145</v>
      </c>
      <c r="Y422" s="513" t="s">
        <v>145</v>
      </c>
      <c r="Z422" s="513" t="s">
        <v>145</v>
      </c>
      <c r="AA422" s="513" t="s">
        <v>145</v>
      </c>
      <c r="AB422" s="513">
        <v>4</v>
      </c>
      <c r="AC422" s="513">
        <v>107</v>
      </c>
      <c r="AD422" s="513">
        <v>2500</v>
      </c>
      <c r="AE422" s="513" t="s">
        <v>145</v>
      </c>
      <c r="AF422" s="513" t="s">
        <v>145</v>
      </c>
      <c r="AG422" s="513" t="s">
        <v>145</v>
      </c>
    </row>
    <row r="423" spans="3:33">
      <c r="C423">
        <v>94</v>
      </c>
      <c r="D423" s="513">
        <v>4310</v>
      </c>
      <c r="E423" s="513">
        <v>126</v>
      </c>
      <c r="F423" s="513">
        <v>2310</v>
      </c>
      <c r="G423" s="513">
        <v>21</v>
      </c>
      <c r="H423" s="513">
        <v>105</v>
      </c>
      <c r="I423" s="513">
        <v>482</v>
      </c>
      <c r="J423" s="513">
        <v>122</v>
      </c>
      <c r="K423" s="513">
        <v>472</v>
      </c>
      <c r="L423" s="513">
        <v>328</v>
      </c>
      <c r="M423" s="513">
        <v>50</v>
      </c>
      <c r="N423" s="513">
        <v>180</v>
      </c>
      <c r="O423" s="513">
        <v>360</v>
      </c>
      <c r="P423" s="513" t="s">
        <v>145</v>
      </c>
      <c r="Q423" s="513" t="s">
        <v>145</v>
      </c>
      <c r="R423" s="513" t="s">
        <v>145</v>
      </c>
      <c r="S423" s="513">
        <v>52</v>
      </c>
      <c r="T423" s="513">
        <v>104</v>
      </c>
      <c r="U423" s="513">
        <v>189</v>
      </c>
      <c r="V423" s="513" t="s">
        <v>145</v>
      </c>
      <c r="W423" s="513" t="s">
        <v>145</v>
      </c>
      <c r="X423" s="513" t="s">
        <v>145</v>
      </c>
      <c r="Y423" s="513" t="s">
        <v>145</v>
      </c>
      <c r="Z423" s="513" t="s">
        <v>145</v>
      </c>
      <c r="AA423" s="513" t="s">
        <v>145</v>
      </c>
      <c r="AB423" s="513">
        <v>4</v>
      </c>
      <c r="AC423" s="513">
        <v>93</v>
      </c>
      <c r="AD423" s="513">
        <v>2500</v>
      </c>
      <c r="AE423" s="513" t="s">
        <v>145</v>
      </c>
      <c r="AF423" s="513" t="s">
        <v>145</v>
      </c>
      <c r="AG423" s="513" t="s">
        <v>145</v>
      </c>
    </row>
    <row r="424" spans="3:33">
      <c r="C424">
        <v>95</v>
      </c>
      <c r="D424" s="513">
        <v>4280</v>
      </c>
      <c r="E424" s="513">
        <v>109</v>
      </c>
      <c r="F424" s="513">
        <v>2240</v>
      </c>
      <c r="G424" s="513">
        <v>20</v>
      </c>
      <c r="H424" s="513">
        <v>89</v>
      </c>
      <c r="I424" s="513">
        <v>477</v>
      </c>
      <c r="J424" s="513">
        <v>112</v>
      </c>
      <c r="K424" s="513">
        <v>459</v>
      </c>
      <c r="L424" s="513">
        <v>324</v>
      </c>
      <c r="M424" s="513">
        <v>46</v>
      </c>
      <c r="N424" s="513">
        <v>157</v>
      </c>
      <c r="O424" s="513">
        <v>359</v>
      </c>
      <c r="P424" s="513" t="s">
        <v>145</v>
      </c>
      <c r="Q424" s="513" t="s">
        <v>145</v>
      </c>
      <c r="R424" s="513" t="s">
        <v>145</v>
      </c>
      <c r="S424" s="513">
        <v>50</v>
      </c>
      <c r="T424" s="513">
        <v>101</v>
      </c>
      <c r="U424" s="513">
        <v>188</v>
      </c>
      <c r="V424" s="513" t="s">
        <v>145</v>
      </c>
      <c r="W424" s="513" t="s">
        <v>145</v>
      </c>
      <c r="X424" s="513" t="s">
        <v>145</v>
      </c>
      <c r="Y424" s="513" t="s">
        <v>145</v>
      </c>
      <c r="Z424" s="513" t="s">
        <v>145</v>
      </c>
      <c r="AA424" s="513" t="s">
        <v>145</v>
      </c>
      <c r="AB424" s="513">
        <v>3</v>
      </c>
      <c r="AC424" s="513">
        <v>73</v>
      </c>
      <c r="AD424" s="513">
        <v>2430</v>
      </c>
      <c r="AE424" s="513" t="s">
        <v>145</v>
      </c>
      <c r="AF424" s="513" t="s">
        <v>145</v>
      </c>
      <c r="AG424" s="513" t="s">
        <v>145</v>
      </c>
    </row>
    <row r="425" spans="3:33">
      <c r="C425">
        <v>96</v>
      </c>
      <c r="D425" s="513">
        <v>4240</v>
      </c>
      <c r="E425" s="513">
        <v>97</v>
      </c>
      <c r="F425" s="513">
        <v>2170</v>
      </c>
      <c r="G425" s="513">
        <v>17</v>
      </c>
      <c r="H425" s="513">
        <v>86</v>
      </c>
      <c r="I425" s="513">
        <v>472</v>
      </c>
      <c r="J425" s="513">
        <v>106</v>
      </c>
      <c r="K425" s="513">
        <v>411</v>
      </c>
      <c r="L425" s="513">
        <v>319</v>
      </c>
      <c r="M425" s="513">
        <v>36</v>
      </c>
      <c r="N425" s="513">
        <v>153</v>
      </c>
      <c r="O425" s="513">
        <v>344</v>
      </c>
      <c r="P425" s="513" t="s">
        <v>145</v>
      </c>
      <c r="Q425" s="513" t="s">
        <v>145</v>
      </c>
      <c r="R425" s="513" t="s">
        <v>145</v>
      </c>
      <c r="S425" s="513">
        <v>46</v>
      </c>
      <c r="T425" s="513">
        <v>94</v>
      </c>
      <c r="U425" s="513">
        <v>187</v>
      </c>
      <c r="V425" s="513" t="s">
        <v>145</v>
      </c>
      <c r="W425" s="513" t="s">
        <v>145</v>
      </c>
      <c r="X425" s="513" t="s">
        <v>145</v>
      </c>
      <c r="Y425" s="513" t="s">
        <v>145</v>
      </c>
      <c r="Z425" s="513" t="s">
        <v>145</v>
      </c>
      <c r="AA425" s="513" t="s">
        <v>145</v>
      </c>
      <c r="AB425" s="513">
        <v>3</v>
      </c>
      <c r="AC425" s="513">
        <v>52</v>
      </c>
      <c r="AD425" s="513">
        <v>2400</v>
      </c>
      <c r="AE425" s="513" t="s">
        <v>145</v>
      </c>
      <c r="AF425" s="513" t="s">
        <v>145</v>
      </c>
      <c r="AG425" s="513" t="s">
        <v>145</v>
      </c>
    </row>
    <row r="426" spans="3:33">
      <c r="C426">
        <v>97</v>
      </c>
      <c r="D426" s="513">
        <v>4130</v>
      </c>
      <c r="E426" s="513">
        <v>87</v>
      </c>
      <c r="F426" s="513">
        <v>2150</v>
      </c>
      <c r="G426" s="513">
        <v>15</v>
      </c>
      <c r="H426" s="513">
        <v>63</v>
      </c>
      <c r="I426" s="513">
        <v>470</v>
      </c>
      <c r="J426" s="513">
        <v>102</v>
      </c>
      <c r="K426" s="513">
        <v>401</v>
      </c>
      <c r="L426" s="513">
        <v>319</v>
      </c>
      <c r="M426" s="513">
        <v>31</v>
      </c>
      <c r="N426" s="513">
        <v>151</v>
      </c>
      <c r="O426" s="513">
        <v>339</v>
      </c>
      <c r="P426" s="513" t="s">
        <v>145</v>
      </c>
      <c r="Q426" s="513" t="s">
        <v>145</v>
      </c>
      <c r="R426" s="513" t="s">
        <v>145</v>
      </c>
      <c r="S426" s="513">
        <v>45</v>
      </c>
      <c r="T426" s="513">
        <v>83</v>
      </c>
      <c r="U426" s="513">
        <v>186</v>
      </c>
      <c r="V426" s="513" t="s">
        <v>145</v>
      </c>
      <c r="W426" s="513" t="s">
        <v>145</v>
      </c>
      <c r="X426" s="513" t="s">
        <v>145</v>
      </c>
      <c r="Y426" s="513" t="s">
        <v>145</v>
      </c>
      <c r="Z426" s="513" t="s">
        <v>145</v>
      </c>
      <c r="AA426" s="513" t="s">
        <v>145</v>
      </c>
      <c r="AB426" s="513">
        <v>2</v>
      </c>
      <c r="AC426" s="513">
        <v>52</v>
      </c>
      <c r="AD426" s="513">
        <v>2400</v>
      </c>
      <c r="AE426" s="513" t="s">
        <v>145</v>
      </c>
      <c r="AF426" s="513" t="s">
        <v>145</v>
      </c>
      <c r="AG426" s="513" t="s">
        <v>145</v>
      </c>
    </row>
    <row r="427" spans="3:33">
      <c r="C427">
        <v>98</v>
      </c>
      <c r="D427" s="513">
        <v>3950</v>
      </c>
      <c r="E427" s="513">
        <v>86</v>
      </c>
      <c r="F427" s="513">
        <v>2070</v>
      </c>
      <c r="G427" s="513">
        <v>14</v>
      </c>
      <c r="H427" s="513">
        <v>61</v>
      </c>
      <c r="I427" s="513">
        <v>469</v>
      </c>
      <c r="J427" s="513">
        <v>102</v>
      </c>
      <c r="K427" s="513">
        <v>362</v>
      </c>
      <c r="L427" s="513">
        <v>317</v>
      </c>
      <c r="M427" s="513">
        <v>31</v>
      </c>
      <c r="N427" s="513">
        <v>67</v>
      </c>
      <c r="O427" s="513">
        <v>330</v>
      </c>
      <c r="P427" s="513" t="s">
        <v>145</v>
      </c>
      <c r="Q427" s="513" t="s">
        <v>145</v>
      </c>
      <c r="R427" s="513" t="s">
        <v>145</v>
      </c>
      <c r="S427" s="513">
        <v>43</v>
      </c>
      <c r="T427" s="513">
        <v>76</v>
      </c>
      <c r="U427" s="513">
        <v>183</v>
      </c>
      <c r="V427" s="513" t="s">
        <v>145</v>
      </c>
      <c r="W427" s="513" t="s">
        <v>145</v>
      </c>
      <c r="X427" s="513" t="s">
        <v>145</v>
      </c>
      <c r="Y427" s="513" t="s">
        <v>145</v>
      </c>
      <c r="Z427" s="513" t="s">
        <v>145</v>
      </c>
      <c r="AA427" s="513" t="s">
        <v>145</v>
      </c>
      <c r="AB427" s="513">
        <v>2</v>
      </c>
      <c r="AC427" s="513">
        <v>51</v>
      </c>
      <c r="AD427" s="513">
        <v>2330</v>
      </c>
      <c r="AE427" s="513" t="s">
        <v>145</v>
      </c>
      <c r="AF427" s="513" t="s">
        <v>145</v>
      </c>
      <c r="AG427" s="513" t="s">
        <v>145</v>
      </c>
    </row>
    <row r="428" spans="3:33">
      <c r="C428">
        <v>99</v>
      </c>
      <c r="D428" s="513">
        <v>3940</v>
      </c>
      <c r="E428" s="513">
        <v>71</v>
      </c>
      <c r="F428" s="513">
        <v>1970</v>
      </c>
      <c r="G428" s="513">
        <v>12</v>
      </c>
      <c r="H428" s="513">
        <v>58</v>
      </c>
      <c r="I428" s="513">
        <v>454</v>
      </c>
      <c r="J428" s="513">
        <v>100</v>
      </c>
      <c r="K428" s="513">
        <v>285</v>
      </c>
      <c r="L428" s="513">
        <v>316</v>
      </c>
      <c r="M428" s="513">
        <v>23</v>
      </c>
      <c r="N428" s="513">
        <v>56</v>
      </c>
      <c r="O428" s="513">
        <v>325</v>
      </c>
      <c r="P428" s="513" t="s">
        <v>145</v>
      </c>
      <c r="Q428" s="513" t="s">
        <v>145</v>
      </c>
      <c r="R428" s="513" t="s">
        <v>145</v>
      </c>
      <c r="S428" s="513">
        <v>37</v>
      </c>
      <c r="T428" s="513">
        <v>71</v>
      </c>
      <c r="U428" s="513">
        <v>179</v>
      </c>
      <c r="V428" s="513" t="s">
        <v>145</v>
      </c>
      <c r="W428" s="513" t="s">
        <v>145</v>
      </c>
      <c r="X428" s="513" t="s">
        <v>145</v>
      </c>
      <c r="Y428" s="513" t="s">
        <v>145</v>
      </c>
      <c r="Z428" s="513" t="s">
        <v>145</v>
      </c>
      <c r="AA428" s="513" t="s">
        <v>145</v>
      </c>
      <c r="AB428" s="513">
        <v>2</v>
      </c>
      <c r="AC428" s="513">
        <v>48</v>
      </c>
      <c r="AD428" s="513">
        <v>2300</v>
      </c>
      <c r="AE428" s="513" t="s">
        <v>145</v>
      </c>
      <c r="AF428" s="513" t="s">
        <v>145</v>
      </c>
      <c r="AG428" s="513" t="s">
        <v>145</v>
      </c>
    </row>
    <row r="429" spans="3:33">
      <c r="C429">
        <v>100</v>
      </c>
      <c r="D429" s="513">
        <v>3880</v>
      </c>
      <c r="E429" s="513">
        <v>65</v>
      </c>
      <c r="F429" s="513">
        <v>1930</v>
      </c>
      <c r="G429" s="513">
        <v>11</v>
      </c>
      <c r="H429" s="513">
        <v>54</v>
      </c>
      <c r="I429" s="513">
        <v>450</v>
      </c>
      <c r="J429" s="513">
        <v>96</v>
      </c>
      <c r="K429" s="513">
        <v>265</v>
      </c>
      <c r="L429" s="513">
        <v>306</v>
      </c>
      <c r="M429" s="513">
        <v>8</v>
      </c>
      <c r="N429" s="513">
        <v>19</v>
      </c>
      <c r="O429" s="513">
        <v>325</v>
      </c>
      <c r="P429" s="513" t="s">
        <v>145</v>
      </c>
      <c r="Q429" s="513" t="s">
        <v>145</v>
      </c>
      <c r="R429" s="513" t="s">
        <v>145</v>
      </c>
      <c r="S429" s="513">
        <v>27</v>
      </c>
      <c r="T429" s="513">
        <v>71</v>
      </c>
      <c r="U429" s="513">
        <v>176</v>
      </c>
      <c r="V429" s="513" t="s">
        <v>145</v>
      </c>
      <c r="W429" s="513" t="s">
        <v>145</v>
      </c>
      <c r="X429" s="513" t="s">
        <v>145</v>
      </c>
      <c r="Y429" s="513" t="s">
        <v>145</v>
      </c>
      <c r="Z429" s="513" t="s">
        <v>145</v>
      </c>
      <c r="AA429" s="513" t="s">
        <v>145</v>
      </c>
      <c r="AB429" s="513">
        <v>2</v>
      </c>
      <c r="AC429" s="513">
        <v>48</v>
      </c>
      <c r="AD429" s="513">
        <v>2300</v>
      </c>
      <c r="AE429" s="513" t="s">
        <v>145</v>
      </c>
      <c r="AF429" s="513" t="s">
        <v>145</v>
      </c>
      <c r="AG429" s="513" t="s">
        <v>145</v>
      </c>
    </row>
    <row r="430" spans="3:33">
      <c r="C430">
        <v>101</v>
      </c>
      <c r="D430" s="513">
        <v>3690</v>
      </c>
      <c r="E430" s="513">
        <v>62</v>
      </c>
      <c r="F430" s="513">
        <v>1930</v>
      </c>
      <c r="G430" s="513">
        <v>8</v>
      </c>
      <c r="H430" s="513">
        <v>41</v>
      </c>
      <c r="I430" s="513">
        <v>445</v>
      </c>
      <c r="J430" s="513">
        <v>94</v>
      </c>
      <c r="K430" s="513">
        <v>228</v>
      </c>
      <c r="L430" s="513">
        <v>300</v>
      </c>
      <c r="M430" s="513" t="s">
        <v>145</v>
      </c>
      <c r="N430" s="513" t="s">
        <v>145</v>
      </c>
      <c r="O430" s="513">
        <v>319</v>
      </c>
      <c r="P430" s="513" t="s">
        <v>145</v>
      </c>
      <c r="Q430" s="513" t="s">
        <v>145</v>
      </c>
      <c r="R430" s="513" t="s">
        <v>145</v>
      </c>
      <c r="S430" s="513">
        <v>23</v>
      </c>
      <c r="T430" s="513">
        <v>66</v>
      </c>
      <c r="U430" s="513">
        <v>171</v>
      </c>
      <c r="V430" s="513" t="s">
        <v>145</v>
      </c>
      <c r="W430" s="513" t="s">
        <v>145</v>
      </c>
      <c r="X430" s="513" t="s">
        <v>145</v>
      </c>
      <c r="Y430" s="513" t="s">
        <v>145</v>
      </c>
      <c r="Z430" s="513" t="s">
        <v>145</v>
      </c>
      <c r="AA430" s="513" t="s">
        <v>145</v>
      </c>
      <c r="AB430" s="513">
        <v>2</v>
      </c>
      <c r="AC430" s="513">
        <v>32</v>
      </c>
      <c r="AD430" s="513">
        <v>2200</v>
      </c>
      <c r="AE430" s="513" t="s">
        <v>145</v>
      </c>
      <c r="AF430" s="513" t="s">
        <v>145</v>
      </c>
      <c r="AG430" s="513" t="s">
        <v>145</v>
      </c>
    </row>
    <row r="431" spans="3:33">
      <c r="C431">
        <v>102</v>
      </c>
      <c r="D431" s="513">
        <v>3650</v>
      </c>
      <c r="E431" s="513">
        <v>48</v>
      </c>
      <c r="F431" s="513">
        <v>1900</v>
      </c>
      <c r="G431" s="513">
        <v>7</v>
      </c>
      <c r="H431" s="513">
        <v>35</v>
      </c>
      <c r="I431" s="513">
        <v>440</v>
      </c>
      <c r="J431" s="513">
        <v>83</v>
      </c>
      <c r="K431" s="513">
        <v>226</v>
      </c>
      <c r="L431" s="513">
        <v>295</v>
      </c>
      <c r="M431" s="513" t="s">
        <v>145</v>
      </c>
      <c r="N431" s="513" t="s">
        <v>145</v>
      </c>
      <c r="O431" s="513">
        <v>317</v>
      </c>
      <c r="P431" s="513" t="s">
        <v>145</v>
      </c>
      <c r="Q431" s="513" t="s">
        <v>145</v>
      </c>
      <c r="R431" s="513" t="s">
        <v>145</v>
      </c>
      <c r="S431" s="513">
        <v>21</v>
      </c>
      <c r="T431" s="513">
        <v>44</v>
      </c>
      <c r="U431" s="513">
        <v>168</v>
      </c>
      <c r="V431" s="513" t="s">
        <v>145</v>
      </c>
      <c r="W431" s="513" t="s">
        <v>145</v>
      </c>
      <c r="X431" s="513" t="s">
        <v>145</v>
      </c>
      <c r="Y431" s="513" t="s">
        <v>145</v>
      </c>
      <c r="Z431" s="513" t="s">
        <v>145</v>
      </c>
      <c r="AA431" s="513" t="s">
        <v>145</v>
      </c>
      <c r="AB431" s="513">
        <v>2</v>
      </c>
      <c r="AC431" s="513">
        <v>24</v>
      </c>
      <c r="AD431" s="513">
        <v>2100</v>
      </c>
      <c r="AE431" s="513" t="s">
        <v>145</v>
      </c>
      <c r="AF431" s="513" t="s">
        <v>145</v>
      </c>
      <c r="AG431" s="513" t="s">
        <v>145</v>
      </c>
    </row>
    <row r="432" spans="3:33">
      <c r="C432">
        <v>103</v>
      </c>
      <c r="D432" s="513">
        <v>3600</v>
      </c>
      <c r="E432" s="513">
        <v>33</v>
      </c>
      <c r="F432" s="513">
        <v>1890</v>
      </c>
      <c r="G432" s="513">
        <v>5</v>
      </c>
      <c r="H432" s="513">
        <v>22</v>
      </c>
      <c r="I432" s="513">
        <v>406</v>
      </c>
      <c r="J432" s="513">
        <v>83</v>
      </c>
      <c r="K432" s="513">
        <v>195</v>
      </c>
      <c r="L432" s="513">
        <v>282</v>
      </c>
      <c r="M432" s="513" t="s">
        <v>145</v>
      </c>
      <c r="N432" s="513" t="s">
        <v>145</v>
      </c>
      <c r="O432" s="513">
        <v>306</v>
      </c>
      <c r="P432" s="513" t="s">
        <v>145</v>
      </c>
      <c r="Q432" s="513" t="s">
        <v>145</v>
      </c>
      <c r="R432" s="513" t="s">
        <v>145</v>
      </c>
      <c r="S432" s="513">
        <v>17</v>
      </c>
      <c r="T432" s="513">
        <v>34</v>
      </c>
      <c r="U432" s="513">
        <v>165</v>
      </c>
      <c r="V432" s="513" t="s">
        <v>145</v>
      </c>
      <c r="W432" s="513" t="s">
        <v>145</v>
      </c>
      <c r="X432" s="513" t="s">
        <v>145</v>
      </c>
      <c r="Y432" s="513" t="s">
        <v>145</v>
      </c>
      <c r="Z432" s="513" t="s">
        <v>145</v>
      </c>
      <c r="AA432" s="513" t="s">
        <v>145</v>
      </c>
      <c r="AB432" s="513">
        <v>1</v>
      </c>
      <c r="AC432" s="513">
        <v>21</v>
      </c>
      <c r="AD432" s="513">
        <v>2020</v>
      </c>
      <c r="AE432" s="513" t="s">
        <v>145</v>
      </c>
      <c r="AF432" s="513" t="s">
        <v>145</v>
      </c>
      <c r="AG432" s="513" t="s">
        <v>145</v>
      </c>
    </row>
    <row r="433" spans="3:33">
      <c r="C433">
        <v>104</v>
      </c>
      <c r="D433" s="513">
        <v>3550</v>
      </c>
      <c r="E433" s="513">
        <v>31</v>
      </c>
      <c r="F433" s="513">
        <v>1840</v>
      </c>
      <c r="G433" s="513">
        <v>0</v>
      </c>
      <c r="H433" s="513">
        <v>0</v>
      </c>
      <c r="I433" s="513">
        <v>361</v>
      </c>
      <c r="J433" s="513">
        <v>69</v>
      </c>
      <c r="K433" s="513">
        <v>190</v>
      </c>
      <c r="L433" s="513">
        <v>275</v>
      </c>
      <c r="M433" s="513" t="s">
        <v>145</v>
      </c>
      <c r="N433" s="513" t="s">
        <v>145</v>
      </c>
      <c r="O433" s="513">
        <v>305</v>
      </c>
      <c r="P433" s="513" t="s">
        <v>145</v>
      </c>
      <c r="Q433" s="513" t="s">
        <v>145</v>
      </c>
      <c r="R433" s="513" t="s">
        <v>145</v>
      </c>
      <c r="S433" s="513">
        <v>7</v>
      </c>
      <c r="T433" s="513">
        <v>22</v>
      </c>
      <c r="U433" s="513">
        <v>157</v>
      </c>
      <c r="V433" s="513" t="s">
        <v>145</v>
      </c>
      <c r="W433" s="513" t="s">
        <v>145</v>
      </c>
      <c r="X433" s="513" t="s">
        <v>145</v>
      </c>
      <c r="Y433" s="513" t="s">
        <v>145</v>
      </c>
      <c r="Z433" s="513" t="s">
        <v>145</v>
      </c>
      <c r="AA433" s="513" t="s">
        <v>145</v>
      </c>
      <c r="AB433" s="513">
        <v>1</v>
      </c>
      <c r="AC433" s="513">
        <v>20</v>
      </c>
      <c r="AD433" s="513">
        <v>2000</v>
      </c>
      <c r="AE433" s="513" t="s">
        <v>145</v>
      </c>
      <c r="AF433" s="513" t="s">
        <v>145</v>
      </c>
      <c r="AG433" s="513" t="s">
        <v>145</v>
      </c>
    </row>
    <row r="434" spans="3:33">
      <c r="C434">
        <v>105</v>
      </c>
      <c r="D434" s="513">
        <v>3550</v>
      </c>
      <c r="E434" s="513">
        <v>28</v>
      </c>
      <c r="F434" s="513">
        <v>1830</v>
      </c>
      <c r="G434" s="513">
        <v>0</v>
      </c>
      <c r="H434" s="513">
        <v>0</v>
      </c>
      <c r="I434" s="513">
        <v>92</v>
      </c>
      <c r="J434" s="513">
        <v>63</v>
      </c>
      <c r="K434" s="513">
        <v>180</v>
      </c>
      <c r="L434" s="513">
        <v>269</v>
      </c>
      <c r="M434" s="513" t="s">
        <v>145</v>
      </c>
      <c r="N434" s="513" t="s">
        <v>145</v>
      </c>
      <c r="O434" s="513">
        <v>305</v>
      </c>
      <c r="P434" s="513" t="s">
        <v>145</v>
      </c>
      <c r="Q434" s="513" t="s">
        <v>145</v>
      </c>
      <c r="R434" s="513" t="s">
        <v>145</v>
      </c>
      <c r="S434" s="513">
        <v>6</v>
      </c>
      <c r="T434" s="513">
        <v>13</v>
      </c>
      <c r="U434" s="513">
        <v>151</v>
      </c>
      <c r="V434" s="513" t="s">
        <v>145</v>
      </c>
      <c r="W434" s="513" t="s">
        <v>145</v>
      </c>
      <c r="X434" s="513" t="s">
        <v>145</v>
      </c>
      <c r="Y434" s="513" t="s">
        <v>145</v>
      </c>
      <c r="Z434" s="513" t="s">
        <v>145</v>
      </c>
      <c r="AA434" s="513" t="s">
        <v>145</v>
      </c>
      <c r="AB434" s="513">
        <v>1</v>
      </c>
      <c r="AC434" s="513">
        <v>20</v>
      </c>
      <c r="AD434" s="513">
        <v>2000</v>
      </c>
      <c r="AE434" s="513" t="s">
        <v>145</v>
      </c>
      <c r="AF434" s="513" t="s">
        <v>145</v>
      </c>
      <c r="AG434" s="513" t="s">
        <v>145</v>
      </c>
    </row>
    <row r="435" spans="3:33">
      <c r="C435">
        <v>106</v>
      </c>
      <c r="D435" s="513">
        <v>3530</v>
      </c>
      <c r="E435" s="513">
        <v>26</v>
      </c>
      <c r="F435" s="513">
        <v>1810</v>
      </c>
      <c r="G435" s="513">
        <v>0</v>
      </c>
      <c r="H435" s="513">
        <v>0</v>
      </c>
      <c r="I435" s="513">
        <v>79</v>
      </c>
      <c r="J435" s="513">
        <v>61</v>
      </c>
      <c r="K435" s="513">
        <v>153</v>
      </c>
      <c r="L435" s="513">
        <v>251</v>
      </c>
      <c r="M435" s="513" t="s">
        <v>145</v>
      </c>
      <c r="N435" s="513" t="s">
        <v>145</v>
      </c>
      <c r="O435" s="513">
        <v>246</v>
      </c>
      <c r="P435" s="513" t="s">
        <v>145</v>
      </c>
      <c r="Q435" s="513" t="s">
        <v>145</v>
      </c>
      <c r="R435" s="513" t="s">
        <v>145</v>
      </c>
      <c r="S435" s="513" t="s">
        <v>145</v>
      </c>
      <c r="T435" s="513" t="s">
        <v>145</v>
      </c>
      <c r="U435" s="513">
        <v>147</v>
      </c>
      <c r="V435" s="513" t="s">
        <v>145</v>
      </c>
      <c r="W435" s="513" t="s">
        <v>145</v>
      </c>
      <c r="X435" s="513" t="s">
        <v>145</v>
      </c>
      <c r="Y435" s="513" t="s">
        <v>145</v>
      </c>
      <c r="Z435" s="513" t="s">
        <v>145</v>
      </c>
      <c r="AA435" s="513" t="s">
        <v>145</v>
      </c>
      <c r="AB435" s="513">
        <v>1</v>
      </c>
      <c r="AC435" s="513">
        <v>18</v>
      </c>
      <c r="AD435" s="513">
        <v>2000</v>
      </c>
      <c r="AE435" s="513" t="s">
        <v>145</v>
      </c>
      <c r="AF435" s="513" t="s">
        <v>145</v>
      </c>
      <c r="AG435" s="513" t="s">
        <v>145</v>
      </c>
    </row>
    <row r="436" spans="3:33">
      <c r="C436">
        <v>107</v>
      </c>
      <c r="D436" s="513">
        <v>3530</v>
      </c>
      <c r="E436" s="513">
        <v>18</v>
      </c>
      <c r="F436" s="513">
        <v>1760</v>
      </c>
      <c r="G436" s="513" t="s">
        <v>145</v>
      </c>
      <c r="H436" s="513" t="s">
        <v>145</v>
      </c>
      <c r="I436" s="513" t="s">
        <v>145</v>
      </c>
      <c r="J436" s="513">
        <v>50</v>
      </c>
      <c r="K436" s="513">
        <v>124</v>
      </c>
      <c r="L436" s="513">
        <v>240</v>
      </c>
      <c r="M436" s="513" t="s">
        <v>145</v>
      </c>
      <c r="N436" s="513" t="s">
        <v>145</v>
      </c>
      <c r="O436" s="513">
        <v>242</v>
      </c>
      <c r="P436" s="513" t="s">
        <v>145</v>
      </c>
      <c r="Q436" s="513" t="s">
        <v>145</v>
      </c>
      <c r="R436" s="513" t="s">
        <v>145</v>
      </c>
      <c r="S436" s="513" t="s">
        <v>145</v>
      </c>
      <c r="T436" s="513" t="s">
        <v>145</v>
      </c>
      <c r="U436" s="513">
        <v>138</v>
      </c>
      <c r="V436" s="513" t="s">
        <v>145</v>
      </c>
      <c r="W436" s="513" t="s">
        <v>145</v>
      </c>
      <c r="X436" s="513" t="s">
        <v>145</v>
      </c>
      <c r="Y436" s="513" t="s">
        <v>145</v>
      </c>
      <c r="Z436" s="513" t="s">
        <v>145</v>
      </c>
      <c r="AA436" s="513" t="s">
        <v>145</v>
      </c>
      <c r="AB436" s="513">
        <v>1</v>
      </c>
      <c r="AC436" s="513">
        <v>16</v>
      </c>
      <c r="AD436" s="513">
        <v>2000</v>
      </c>
      <c r="AE436" s="513" t="s">
        <v>145</v>
      </c>
      <c r="AF436" s="513" t="s">
        <v>145</v>
      </c>
      <c r="AG436" s="513" t="s">
        <v>145</v>
      </c>
    </row>
    <row r="437" spans="3:33">
      <c r="C437">
        <v>108</v>
      </c>
      <c r="D437" s="513">
        <v>3460</v>
      </c>
      <c r="E437" s="513">
        <v>18</v>
      </c>
      <c r="F437" s="513">
        <v>1730</v>
      </c>
      <c r="G437" s="513" t="s">
        <v>145</v>
      </c>
      <c r="H437" s="513" t="s">
        <v>145</v>
      </c>
      <c r="I437" s="513" t="s">
        <v>145</v>
      </c>
      <c r="J437" s="513">
        <v>37</v>
      </c>
      <c r="K437" s="513">
        <v>117</v>
      </c>
      <c r="L437" s="513">
        <v>238</v>
      </c>
      <c r="M437" s="513" t="s">
        <v>145</v>
      </c>
      <c r="N437" s="513" t="s">
        <v>145</v>
      </c>
      <c r="O437" s="513">
        <v>238</v>
      </c>
      <c r="P437" s="513" t="s">
        <v>145</v>
      </c>
      <c r="Q437" s="513" t="s">
        <v>145</v>
      </c>
      <c r="R437" s="513" t="s">
        <v>145</v>
      </c>
      <c r="S437" s="513" t="s">
        <v>145</v>
      </c>
      <c r="T437" s="513" t="s">
        <v>145</v>
      </c>
      <c r="U437" s="513" t="s">
        <v>145</v>
      </c>
      <c r="V437" s="513" t="s">
        <v>145</v>
      </c>
      <c r="W437" s="513" t="s">
        <v>145</v>
      </c>
      <c r="X437" s="513" t="s">
        <v>145</v>
      </c>
      <c r="Y437" s="513" t="s">
        <v>145</v>
      </c>
      <c r="Z437" s="513" t="s">
        <v>145</v>
      </c>
      <c r="AA437" s="513" t="s">
        <v>145</v>
      </c>
      <c r="AB437" s="513">
        <v>1</v>
      </c>
      <c r="AC437" s="513">
        <v>10</v>
      </c>
      <c r="AD437" s="513">
        <v>2000</v>
      </c>
      <c r="AE437" s="513" t="s">
        <v>145</v>
      </c>
      <c r="AF437" s="513" t="s">
        <v>145</v>
      </c>
      <c r="AG437" s="513" t="s">
        <v>145</v>
      </c>
    </row>
    <row r="438" spans="3:33">
      <c r="C438">
        <v>109</v>
      </c>
      <c r="D438" s="513">
        <v>3430</v>
      </c>
      <c r="E438" s="513">
        <v>17</v>
      </c>
      <c r="F438" s="513">
        <v>1720</v>
      </c>
      <c r="G438" s="513" t="s">
        <v>145</v>
      </c>
      <c r="H438" s="513" t="s">
        <v>145</v>
      </c>
      <c r="I438" s="513" t="s">
        <v>145</v>
      </c>
      <c r="J438" s="513">
        <v>37</v>
      </c>
      <c r="K438" s="513">
        <v>90</v>
      </c>
      <c r="L438" s="513">
        <v>238</v>
      </c>
      <c r="M438" s="513" t="s">
        <v>145</v>
      </c>
      <c r="N438" s="513" t="s">
        <v>145</v>
      </c>
      <c r="O438" s="513">
        <v>191</v>
      </c>
      <c r="P438" s="513" t="s">
        <v>145</v>
      </c>
      <c r="Q438" s="513" t="s">
        <v>145</v>
      </c>
      <c r="R438" s="513" t="s">
        <v>145</v>
      </c>
      <c r="S438" s="513" t="s">
        <v>145</v>
      </c>
      <c r="T438" s="513" t="s">
        <v>145</v>
      </c>
      <c r="U438" s="513" t="s">
        <v>145</v>
      </c>
      <c r="V438" s="513" t="s">
        <v>145</v>
      </c>
      <c r="W438" s="513" t="s">
        <v>145</v>
      </c>
      <c r="X438" s="513" t="s">
        <v>145</v>
      </c>
      <c r="Y438" s="513" t="s">
        <v>145</v>
      </c>
      <c r="Z438" s="513" t="s">
        <v>145</v>
      </c>
      <c r="AA438" s="513" t="s">
        <v>145</v>
      </c>
      <c r="AB438" s="513">
        <v>1</v>
      </c>
      <c r="AC438" s="513">
        <v>9</v>
      </c>
      <c r="AD438" s="513">
        <v>2000</v>
      </c>
      <c r="AE438" s="513" t="s">
        <v>145</v>
      </c>
      <c r="AF438" s="513" t="s">
        <v>145</v>
      </c>
      <c r="AG438" s="513" t="s">
        <v>145</v>
      </c>
    </row>
    <row r="439" spans="3:33">
      <c r="C439">
        <v>110</v>
      </c>
      <c r="D439" s="513">
        <v>3360</v>
      </c>
      <c r="E439" s="513">
        <v>15</v>
      </c>
      <c r="F439" s="513">
        <v>1700</v>
      </c>
      <c r="G439" s="513" t="s">
        <v>145</v>
      </c>
      <c r="H439" s="513" t="s">
        <v>145</v>
      </c>
      <c r="I439" s="513" t="s">
        <v>145</v>
      </c>
      <c r="J439" s="513">
        <v>36</v>
      </c>
      <c r="K439" s="513">
        <v>74</v>
      </c>
      <c r="L439" s="513">
        <v>213</v>
      </c>
      <c r="M439" s="513" t="s">
        <v>145</v>
      </c>
      <c r="N439" s="513" t="s">
        <v>145</v>
      </c>
      <c r="O439" s="513">
        <v>159</v>
      </c>
      <c r="P439" s="513" t="s">
        <v>145</v>
      </c>
      <c r="Q439" s="513" t="s">
        <v>145</v>
      </c>
      <c r="R439" s="513" t="s">
        <v>145</v>
      </c>
      <c r="S439" s="513" t="s">
        <v>145</v>
      </c>
      <c r="T439" s="513" t="s">
        <v>145</v>
      </c>
      <c r="U439" s="513" t="s">
        <v>145</v>
      </c>
      <c r="V439" s="513" t="s">
        <v>145</v>
      </c>
      <c r="W439" s="513" t="s">
        <v>145</v>
      </c>
      <c r="X439" s="513" t="s">
        <v>145</v>
      </c>
      <c r="Y439" s="513" t="s">
        <v>145</v>
      </c>
      <c r="Z439" s="513" t="s">
        <v>145</v>
      </c>
      <c r="AA439" s="513" t="s">
        <v>145</v>
      </c>
      <c r="AB439" s="513">
        <v>1</v>
      </c>
      <c r="AC439" s="513">
        <v>9</v>
      </c>
      <c r="AD439" s="513">
        <v>2000</v>
      </c>
      <c r="AE439" s="513" t="s">
        <v>145</v>
      </c>
      <c r="AF439" s="513" t="s">
        <v>145</v>
      </c>
      <c r="AG439" s="513" t="s">
        <v>145</v>
      </c>
    </row>
    <row r="440" spans="3:33">
      <c r="C440">
        <v>111</v>
      </c>
      <c r="D440" s="513">
        <v>3210</v>
      </c>
      <c r="E440" s="513">
        <v>14</v>
      </c>
      <c r="F440" s="513">
        <v>1680</v>
      </c>
      <c r="G440" s="513" t="s">
        <v>145</v>
      </c>
      <c r="H440" s="513" t="s">
        <v>145</v>
      </c>
      <c r="I440" s="513" t="s">
        <v>145</v>
      </c>
      <c r="J440" s="513">
        <v>33</v>
      </c>
      <c r="K440" s="513">
        <v>67</v>
      </c>
      <c r="L440" s="513">
        <v>181</v>
      </c>
      <c r="M440" s="513" t="s">
        <v>145</v>
      </c>
      <c r="N440" s="513" t="s">
        <v>145</v>
      </c>
      <c r="O440" s="513">
        <v>89</v>
      </c>
      <c r="P440" s="513" t="s">
        <v>145</v>
      </c>
      <c r="Q440" s="513" t="s">
        <v>145</v>
      </c>
      <c r="R440" s="513" t="s">
        <v>145</v>
      </c>
      <c r="S440" s="513" t="s">
        <v>145</v>
      </c>
      <c r="T440" s="513" t="s">
        <v>145</v>
      </c>
      <c r="U440" s="513" t="s">
        <v>145</v>
      </c>
      <c r="V440" s="513" t="s">
        <v>145</v>
      </c>
      <c r="W440" s="513" t="s">
        <v>145</v>
      </c>
      <c r="X440" s="513" t="s">
        <v>145</v>
      </c>
      <c r="Y440" s="513" t="s">
        <v>145</v>
      </c>
      <c r="Z440" s="513" t="s">
        <v>145</v>
      </c>
      <c r="AA440" s="513" t="s">
        <v>145</v>
      </c>
      <c r="AB440" s="513" t="s">
        <v>145</v>
      </c>
      <c r="AC440" s="513">
        <v>6</v>
      </c>
      <c r="AD440" s="513">
        <v>2000</v>
      </c>
      <c r="AE440" s="513" t="s">
        <v>145</v>
      </c>
      <c r="AF440" s="513" t="s">
        <v>145</v>
      </c>
      <c r="AG440" s="513" t="s">
        <v>145</v>
      </c>
    </row>
    <row r="441" spans="3:33">
      <c r="C441">
        <v>112</v>
      </c>
      <c r="D441" s="513">
        <v>3200</v>
      </c>
      <c r="E441" s="513">
        <v>11</v>
      </c>
      <c r="F441" s="513">
        <v>1630</v>
      </c>
      <c r="G441" s="513" t="s">
        <v>145</v>
      </c>
      <c r="H441" s="513" t="s">
        <v>145</v>
      </c>
      <c r="I441" s="513" t="s">
        <v>145</v>
      </c>
      <c r="J441" s="513">
        <v>21</v>
      </c>
      <c r="K441" s="513">
        <v>50</v>
      </c>
      <c r="L441" s="513">
        <v>160</v>
      </c>
      <c r="M441" s="513" t="s">
        <v>145</v>
      </c>
      <c r="N441" s="513" t="s">
        <v>145</v>
      </c>
      <c r="O441" s="513" t="s">
        <v>145</v>
      </c>
      <c r="P441" s="513" t="s">
        <v>145</v>
      </c>
      <c r="Q441" s="513" t="s">
        <v>145</v>
      </c>
      <c r="R441" s="513" t="s">
        <v>145</v>
      </c>
      <c r="S441" s="513" t="s">
        <v>145</v>
      </c>
      <c r="T441" s="513" t="s">
        <v>145</v>
      </c>
      <c r="U441" s="513" t="s">
        <v>145</v>
      </c>
      <c r="V441" s="513" t="s">
        <v>145</v>
      </c>
      <c r="W441" s="513" t="s">
        <v>145</v>
      </c>
      <c r="X441" s="513" t="s">
        <v>145</v>
      </c>
      <c r="Y441" s="513" t="s">
        <v>145</v>
      </c>
      <c r="Z441" s="513" t="s">
        <v>145</v>
      </c>
      <c r="AA441" s="513" t="s">
        <v>145</v>
      </c>
      <c r="AB441" s="513" t="s">
        <v>145</v>
      </c>
      <c r="AC441" s="513">
        <v>6</v>
      </c>
      <c r="AD441" s="513">
        <v>2000</v>
      </c>
      <c r="AE441" s="513" t="s">
        <v>145</v>
      </c>
      <c r="AF441" s="513" t="s">
        <v>145</v>
      </c>
      <c r="AG441" s="513" t="s">
        <v>145</v>
      </c>
    </row>
    <row r="442" spans="3:33">
      <c r="C442">
        <v>113</v>
      </c>
      <c r="D442" s="513">
        <v>3190</v>
      </c>
      <c r="E442" s="513">
        <v>6</v>
      </c>
      <c r="F442" s="513">
        <v>1540</v>
      </c>
      <c r="G442" s="513" t="s">
        <v>145</v>
      </c>
      <c r="H442" s="513" t="s">
        <v>145</v>
      </c>
      <c r="I442" s="513" t="s">
        <v>145</v>
      </c>
      <c r="J442" s="513">
        <v>8</v>
      </c>
      <c r="K442" s="513">
        <v>19</v>
      </c>
      <c r="L442" s="513">
        <v>159</v>
      </c>
      <c r="M442" s="513" t="s">
        <v>145</v>
      </c>
      <c r="N442" s="513" t="s">
        <v>145</v>
      </c>
      <c r="O442" s="513" t="s">
        <v>145</v>
      </c>
      <c r="P442" s="513" t="s">
        <v>145</v>
      </c>
      <c r="Q442" s="513" t="s">
        <v>145</v>
      </c>
      <c r="R442" s="513" t="s">
        <v>145</v>
      </c>
      <c r="S442" s="513" t="s">
        <v>145</v>
      </c>
      <c r="T442" s="513" t="s">
        <v>145</v>
      </c>
      <c r="U442" s="513" t="s">
        <v>145</v>
      </c>
      <c r="V442" s="513" t="s">
        <v>145</v>
      </c>
      <c r="W442" s="513" t="s">
        <v>145</v>
      </c>
      <c r="X442" s="513" t="s">
        <v>145</v>
      </c>
      <c r="Y442" s="513" t="s">
        <v>145</v>
      </c>
      <c r="Z442" s="513" t="s">
        <v>145</v>
      </c>
      <c r="AA442" s="513" t="s">
        <v>145</v>
      </c>
      <c r="AB442" s="513" t="s">
        <v>145</v>
      </c>
      <c r="AC442" s="513">
        <v>2</v>
      </c>
      <c r="AD442" s="513">
        <v>2000</v>
      </c>
      <c r="AE442" s="513" t="s">
        <v>145</v>
      </c>
      <c r="AF442" s="513" t="s">
        <v>145</v>
      </c>
      <c r="AG442" s="513" t="s">
        <v>145</v>
      </c>
    </row>
    <row r="443" spans="3:33">
      <c r="C443">
        <v>114</v>
      </c>
      <c r="D443" s="513">
        <v>3110</v>
      </c>
      <c r="E443" s="513">
        <v>2</v>
      </c>
      <c r="F443" s="513">
        <v>1500</v>
      </c>
      <c r="G443" s="513" t="s">
        <v>145</v>
      </c>
      <c r="H443" s="513" t="s">
        <v>145</v>
      </c>
      <c r="I443" s="513" t="s">
        <v>145</v>
      </c>
      <c r="J443" s="513" t="s">
        <v>145</v>
      </c>
      <c r="K443" s="513" t="s">
        <v>145</v>
      </c>
      <c r="L443" s="513">
        <v>148</v>
      </c>
      <c r="M443" s="513" t="s">
        <v>145</v>
      </c>
      <c r="N443" s="513" t="s">
        <v>145</v>
      </c>
      <c r="O443" s="513" t="s">
        <v>145</v>
      </c>
      <c r="P443" s="513" t="s">
        <v>145</v>
      </c>
      <c r="Q443" s="513" t="s">
        <v>145</v>
      </c>
      <c r="R443" s="513" t="s">
        <v>145</v>
      </c>
      <c r="S443" s="513" t="s">
        <v>145</v>
      </c>
      <c r="T443" s="513" t="s">
        <v>145</v>
      </c>
      <c r="U443" s="513" t="s">
        <v>145</v>
      </c>
      <c r="V443" s="513" t="s">
        <v>145</v>
      </c>
      <c r="W443" s="513" t="s">
        <v>145</v>
      </c>
      <c r="X443" s="513" t="s">
        <v>145</v>
      </c>
      <c r="Y443" s="513" t="s">
        <v>145</v>
      </c>
      <c r="Z443" s="513" t="s">
        <v>145</v>
      </c>
      <c r="AA443" s="513" t="s">
        <v>145</v>
      </c>
      <c r="AB443" s="513" t="s">
        <v>145</v>
      </c>
      <c r="AC443" s="513">
        <v>2</v>
      </c>
      <c r="AD443" s="513">
        <v>2000</v>
      </c>
      <c r="AE443" s="513" t="s">
        <v>145</v>
      </c>
      <c r="AF443" s="513" t="s">
        <v>145</v>
      </c>
      <c r="AG443" s="513" t="s">
        <v>145</v>
      </c>
    </row>
    <row r="444" spans="3:33">
      <c r="C444">
        <v>115</v>
      </c>
      <c r="D444" s="513">
        <v>3090</v>
      </c>
      <c r="E444" s="513">
        <v>1</v>
      </c>
      <c r="F444" s="513">
        <v>1350</v>
      </c>
      <c r="G444" s="513" t="s">
        <v>145</v>
      </c>
      <c r="H444" s="513" t="s">
        <v>145</v>
      </c>
      <c r="I444" s="513" t="s">
        <v>145</v>
      </c>
      <c r="J444" s="513" t="s">
        <v>145</v>
      </c>
      <c r="K444" s="513" t="s">
        <v>145</v>
      </c>
      <c r="L444" s="513">
        <v>79</v>
      </c>
      <c r="M444" s="513" t="s">
        <v>145</v>
      </c>
      <c r="N444" s="513" t="s">
        <v>145</v>
      </c>
      <c r="O444" s="513" t="s">
        <v>145</v>
      </c>
      <c r="P444" s="513" t="s">
        <v>145</v>
      </c>
      <c r="Q444" s="513" t="s">
        <v>145</v>
      </c>
      <c r="R444" s="513" t="s">
        <v>145</v>
      </c>
      <c r="S444" s="513" t="s">
        <v>145</v>
      </c>
      <c r="T444" s="513" t="s">
        <v>145</v>
      </c>
      <c r="U444" s="513" t="s">
        <v>145</v>
      </c>
      <c r="V444" s="513" t="s">
        <v>145</v>
      </c>
      <c r="W444" s="513" t="s">
        <v>145</v>
      </c>
      <c r="X444" s="513" t="s">
        <v>145</v>
      </c>
      <c r="Y444" s="513" t="s">
        <v>145</v>
      </c>
      <c r="Z444" s="513" t="s">
        <v>145</v>
      </c>
      <c r="AA444" s="513" t="s">
        <v>145</v>
      </c>
      <c r="AB444" s="513" t="s">
        <v>145</v>
      </c>
      <c r="AC444" s="513">
        <v>2</v>
      </c>
      <c r="AD444" s="513">
        <v>2000</v>
      </c>
      <c r="AE444" s="513" t="s">
        <v>145</v>
      </c>
      <c r="AF444" s="513" t="s">
        <v>145</v>
      </c>
      <c r="AG444" s="513" t="s">
        <v>145</v>
      </c>
    </row>
    <row r="445" spans="3:33">
      <c r="C445">
        <v>116</v>
      </c>
      <c r="D445" s="513">
        <v>3000</v>
      </c>
      <c r="E445" s="513">
        <v>1</v>
      </c>
      <c r="F445" s="513">
        <v>1320</v>
      </c>
      <c r="G445" s="513" t="s">
        <v>145</v>
      </c>
      <c r="H445" s="513" t="s">
        <v>145</v>
      </c>
      <c r="I445" s="513" t="s">
        <v>145</v>
      </c>
      <c r="J445" s="513" t="s">
        <v>145</v>
      </c>
      <c r="K445" s="513" t="s">
        <v>145</v>
      </c>
      <c r="L445" s="513" t="s">
        <v>145</v>
      </c>
      <c r="M445" s="513" t="s">
        <v>145</v>
      </c>
      <c r="N445" s="513" t="s">
        <v>145</v>
      </c>
      <c r="O445" s="513" t="s">
        <v>145</v>
      </c>
      <c r="P445" s="513" t="s">
        <v>145</v>
      </c>
      <c r="Q445" s="513" t="s">
        <v>145</v>
      </c>
      <c r="R445" s="513" t="s">
        <v>145</v>
      </c>
      <c r="S445" s="513" t="s">
        <v>145</v>
      </c>
      <c r="T445" s="513" t="s">
        <v>145</v>
      </c>
      <c r="U445" s="513" t="s">
        <v>145</v>
      </c>
      <c r="V445" s="513" t="s">
        <v>145</v>
      </c>
      <c r="W445" s="513" t="s">
        <v>145</v>
      </c>
      <c r="X445" s="513" t="s">
        <v>145</v>
      </c>
      <c r="Y445" s="513" t="s">
        <v>145</v>
      </c>
      <c r="Z445" s="513" t="s">
        <v>145</v>
      </c>
      <c r="AA445" s="513" t="s">
        <v>145</v>
      </c>
      <c r="AB445" s="513" t="s">
        <v>145</v>
      </c>
      <c r="AC445" s="513">
        <v>2</v>
      </c>
      <c r="AD445" s="513">
        <v>2000</v>
      </c>
      <c r="AE445" s="513" t="s">
        <v>145</v>
      </c>
      <c r="AF445" s="513" t="s">
        <v>145</v>
      </c>
      <c r="AG445" s="513" t="s">
        <v>145</v>
      </c>
    </row>
    <row r="446" spans="3:33">
      <c r="C446">
        <v>117</v>
      </c>
      <c r="D446" s="513">
        <v>2980</v>
      </c>
      <c r="E446" s="513">
        <v>0</v>
      </c>
      <c r="F446" s="513">
        <v>1240</v>
      </c>
      <c r="G446" s="513" t="s">
        <v>145</v>
      </c>
      <c r="H446" s="513" t="s">
        <v>145</v>
      </c>
      <c r="I446" s="513" t="s">
        <v>145</v>
      </c>
      <c r="J446" s="513" t="s">
        <v>145</v>
      </c>
      <c r="K446" s="513" t="s">
        <v>145</v>
      </c>
      <c r="L446" s="513" t="s">
        <v>145</v>
      </c>
      <c r="M446" s="513" t="s">
        <v>145</v>
      </c>
      <c r="N446" s="513" t="s">
        <v>145</v>
      </c>
      <c r="O446" s="513" t="s">
        <v>145</v>
      </c>
      <c r="P446" s="513" t="s">
        <v>145</v>
      </c>
      <c r="Q446" s="513" t="s">
        <v>145</v>
      </c>
      <c r="R446" s="513" t="s">
        <v>145</v>
      </c>
      <c r="S446" s="513" t="s">
        <v>145</v>
      </c>
      <c r="T446" s="513" t="s">
        <v>145</v>
      </c>
      <c r="U446" s="513" t="s">
        <v>145</v>
      </c>
      <c r="V446" s="513" t="s">
        <v>145</v>
      </c>
      <c r="W446" s="513" t="s">
        <v>145</v>
      </c>
      <c r="X446" s="513" t="s">
        <v>145</v>
      </c>
      <c r="Y446" s="513" t="s">
        <v>145</v>
      </c>
      <c r="Z446" s="513" t="s">
        <v>145</v>
      </c>
      <c r="AA446" s="513" t="s">
        <v>145</v>
      </c>
      <c r="AB446" s="513" t="s">
        <v>145</v>
      </c>
      <c r="AC446" s="513">
        <v>2</v>
      </c>
      <c r="AD446" s="513">
        <v>2000</v>
      </c>
      <c r="AE446" s="513" t="s">
        <v>145</v>
      </c>
      <c r="AF446" s="513" t="s">
        <v>145</v>
      </c>
      <c r="AG446" s="513" t="s">
        <v>145</v>
      </c>
    </row>
    <row r="447" spans="3:33">
      <c r="C447">
        <v>118</v>
      </c>
      <c r="D447" s="513">
        <v>2870</v>
      </c>
      <c r="E447" s="513">
        <v>0</v>
      </c>
      <c r="F447" s="513">
        <v>1230</v>
      </c>
      <c r="G447" s="513" t="s">
        <v>145</v>
      </c>
      <c r="H447" s="513" t="s">
        <v>145</v>
      </c>
      <c r="I447" s="513" t="s">
        <v>145</v>
      </c>
      <c r="J447" s="513" t="s">
        <v>145</v>
      </c>
      <c r="K447" s="513" t="s">
        <v>145</v>
      </c>
      <c r="L447" s="513" t="s">
        <v>145</v>
      </c>
      <c r="M447" s="513" t="s">
        <v>145</v>
      </c>
      <c r="N447" s="513" t="s">
        <v>145</v>
      </c>
      <c r="O447" s="513" t="s">
        <v>145</v>
      </c>
      <c r="P447" s="513" t="s">
        <v>145</v>
      </c>
      <c r="Q447" s="513" t="s">
        <v>145</v>
      </c>
      <c r="R447" s="513" t="s">
        <v>145</v>
      </c>
      <c r="S447" s="513" t="s">
        <v>145</v>
      </c>
      <c r="T447" s="513" t="s">
        <v>145</v>
      </c>
      <c r="U447" s="513" t="s">
        <v>145</v>
      </c>
      <c r="V447" s="513" t="s">
        <v>145</v>
      </c>
      <c r="W447" s="513" t="s">
        <v>145</v>
      </c>
      <c r="X447" s="513" t="s">
        <v>145</v>
      </c>
      <c r="Y447" s="513" t="s">
        <v>145</v>
      </c>
      <c r="Z447" s="513" t="s">
        <v>145</v>
      </c>
      <c r="AA447" s="513" t="s">
        <v>145</v>
      </c>
      <c r="AB447" s="513" t="s">
        <v>145</v>
      </c>
      <c r="AC447" s="513">
        <v>2</v>
      </c>
      <c r="AD447" s="513">
        <v>1800</v>
      </c>
      <c r="AE447" s="513" t="s">
        <v>145</v>
      </c>
      <c r="AF447" s="513" t="s">
        <v>145</v>
      </c>
      <c r="AG447" s="513" t="s">
        <v>145</v>
      </c>
    </row>
    <row r="448" spans="3:33">
      <c r="C448">
        <v>119</v>
      </c>
      <c r="D448" s="513">
        <v>2810</v>
      </c>
      <c r="E448" s="513">
        <v>0</v>
      </c>
      <c r="F448" s="513">
        <v>1220</v>
      </c>
      <c r="G448" s="513" t="s">
        <v>145</v>
      </c>
      <c r="H448" s="513" t="s">
        <v>145</v>
      </c>
      <c r="I448" s="513" t="s">
        <v>145</v>
      </c>
      <c r="J448" s="513" t="s">
        <v>145</v>
      </c>
      <c r="K448" s="513" t="s">
        <v>145</v>
      </c>
      <c r="L448" s="513" t="s">
        <v>145</v>
      </c>
      <c r="M448" s="513" t="s">
        <v>145</v>
      </c>
      <c r="N448" s="513" t="s">
        <v>145</v>
      </c>
      <c r="O448" s="513" t="s">
        <v>145</v>
      </c>
      <c r="P448" s="513" t="s">
        <v>145</v>
      </c>
      <c r="Q448" s="513" t="s">
        <v>145</v>
      </c>
      <c r="R448" s="513" t="s">
        <v>145</v>
      </c>
      <c r="S448" s="513" t="s">
        <v>145</v>
      </c>
      <c r="T448" s="513" t="s">
        <v>145</v>
      </c>
      <c r="U448" s="513" t="s">
        <v>145</v>
      </c>
      <c r="V448" s="513" t="s">
        <v>145</v>
      </c>
      <c r="W448" s="513" t="s">
        <v>145</v>
      </c>
      <c r="X448" s="513" t="s">
        <v>145</v>
      </c>
      <c r="Y448" s="513" t="s">
        <v>145</v>
      </c>
      <c r="Z448" s="513" t="s">
        <v>145</v>
      </c>
      <c r="AA448" s="513" t="s">
        <v>145</v>
      </c>
      <c r="AB448" s="513" t="s">
        <v>145</v>
      </c>
      <c r="AC448" s="513">
        <v>2</v>
      </c>
      <c r="AD448" s="513">
        <v>1800</v>
      </c>
      <c r="AE448" s="513" t="s">
        <v>145</v>
      </c>
      <c r="AF448" s="513" t="s">
        <v>145</v>
      </c>
      <c r="AG448" s="513" t="s">
        <v>145</v>
      </c>
    </row>
    <row r="449" spans="3:33">
      <c r="C449">
        <v>120</v>
      </c>
      <c r="D449" s="513">
        <v>2700</v>
      </c>
      <c r="E449" s="513">
        <v>0</v>
      </c>
      <c r="F449" s="513">
        <v>1170</v>
      </c>
      <c r="G449" s="513" t="s">
        <v>145</v>
      </c>
      <c r="H449" s="513" t="s">
        <v>145</v>
      </c>
      <c r="I449" s="513" t="s">
        <v>145</v>
      </c>
      <c r="J449" s="513" t="s">
        <v>145</v>
      </c>
      <c r="K449" s="513" t="s">
        <v>145</v>
      </c>
      <c r="L449" s="513" t="s">
        <v>145</v>
      </c>
      <c r="M449" s="513" t="s">
        <v>145</v>
      </c>
      <c r="N449" s="513" t="s">
        <v>145</v>
      </c>
      <c r="O449" s="513" t="s">
        <v>145</v>
      </c>
      <c r="P449" s="513" t="s">
        <v>145</v>
      </c>
      <c r="Q449" s="513" t="s">
        <v>145</v>
      </c>
      <c r="R449" s="513" t="s">
        <v>145</v>
      </c>
      <c r="S449" s="513" t="s">
        <v>145</v>
      </c>
      <c r="T449" s="513" t="s">
        <v>145</v>
      </c>
      <c r="U449" s="513" t="s">
        <v>145</v>
      </c>
      <c r="V449" s="513" t="s">
        <v>145</v>
      </c>
      <c r="W449" s="513" t="s">
        <v>145</v>
      </c>
      <c r="X449" s="513" t="s">
        <v>145</v>
      </c>
      <c r="Y449" s="513" t="s">
        <v>145</v>
      </c>
      <c r="Z449" s="513" t="s">
        <v>145</v>
      </c>
      <c r="AA449" s="513" t="s">
        <v>145</v>
      </c>
      <c r="AB449" s="513" t="s">
        <v>145</v>
      </c>
      <c r="AC449" s="513">
        <v>2</v>
      </c>
      <c r="AD449" s="513">
        <v>1800</v>
      </c>
      <c r="AE449" s="513" t="s">
        <v>145</v>
      </c>
      <c r="AF449" s="513" t="s">
        <v>145</v>
      </c>
      <c r="AG449" s="513" t="s">
        <v>145</v>
      </c>
    </row>
    <row r="450" spans="3:33">
      <c r="C450">
        <v>121</v>
      </c>
      <c r="D450" s="513">
        <v>2610</v>
      </c>
      <c r="E450" s="513" t="s">
        <v>145</v>
      </c>
      <c r="F450" s="513">
        <v>1080</v>
      </c>
      <c r="G450" s="513" t="s">
        <v>145</v>
      </c>
      <c r="H450" s="513" t="s">
        <v>145</v>
      </c>
      <c r="I450" s="513" t="s">
        <v>145</v>
      </c>
      <c r="J450" s="513" t="s">
        <v>145</v>
      </c>
      <c r="K450" s="513" t="s">
        <v>145</v>
      </c>
      <c r="L450" s="513" t="s">
        <v>145</v>
      </c>
      <c r="M450" s="513" t="s">
        <v>145</v>
      </c>
      <c r="N450" s="513" t="s">
        <v>145</v>
      </c>
      <c r="O450" s="513" t="s">
        <v>145</v>
      </c>
      <c r="P450" s="513" t="s">
        <v>145</v>
      </c>
      <c r="Q450" s="513" t="s">
        <v>145</v>
      </c>
      <c r="R450" s="513" t="s">
        <v>145</v>
      </c>
      <c r="S450" s="513" t="s">
        <v>145</v>
      </c>
      <c r="T450" s="513" t="s">
        <v>145</v>
      </c>
      <c r="U450" s="513" t="s">
        <v>145</v>
      </c>
      <c r="V450" s="513" t="s">
        <v>145</v>
      </c>
      <c r="W450" s="513" t="s">
        <v>145</v>
      </c>
      <c r="X450" s="513" t="s">
        <v>145</v>
      </c>
      <c r="Y450" s="513" t="s">
        <v>145</v>
      </c>
      <c r="Z450" s="513" t="s">
        <v>145</v>
      </c>
      <c r="AA450" s="513" t="s">
        <v>145</v>
      </c>
      <c r="AB450" s="513" t="s">
        <v>145</v>
      </c>
      <c r="AC450" s="513">
        <v>2</v>
      </c>
      <c r="AD450" s="513">
        <v>1600</v>
      </c>
      <c r="AE450" s="513" t="s">
        <v>145</v>
      </c>
      <c r="AF450" s="513" t="s">
        <v>145</v>
      </c>
      <c r="AG450" s="513" t="s">
        <v>145</v>
      </c>
    </row>
    <row r="451" spans="3:33">
      <c r="C451">
        <v>122</v>
      </c>
      <c r="D451" s="513">
        <v>2570</v>
      </c>
      <c r="E451" s="513" t="s">
        <v>145</v>
      </c>
      <c r="F451" s="513">
        <v>1030</v>
      </c>
      <c r="G451" s="513" t="s">
        <v>145</v>
      </c>
      <c r="H451" s="513" t="s">
        <v>145</v>
      </c>
      <c r="I451" s="513" t="s">
        <v>145</v>
      </c>
      <c r="J451" s="513" t="s">
        <v>145</v>
      </c>
      <c r="K451" s="513" t="s">
        <v>145</v>
      </c>
      <c r="L451" s="513" t="s">
        <v>145</v>
      </c>
      <c r="M451" s="513" t="s">
        <v>145</v>
      </c>
      <c r="N451" s="513" t="s">
        <v>145</v>
      </c>
      <c r="O451" s="513" t="s">
        <v>145</v>
      </c>
      <c r="P451" s="513" t="s">
        <v>145</v>
      </c>
      <c r="Q451" s="513" t="s">
        <v>145</v>
      </c>
      <c r="R451" s="513" t="s">
        <v>145</v>
      </c>
      <c r="S451" s="513" t="s">
        <v>145</v>
      </c>
      <c r="T451" s="513" t="s">
        <v>145</v>
      </c>
      <c r="U451" s="513" t="s">
        <v>145</v>
      </c>
      <c r="V451" s="513" t="s">
        <v>145</v>
      </c>
      <c r="W451" s="513" t="s">
        <v>145</v>
      </c>
      <c r="X451" s="513" t="s">
        <v>145</v>
      </c>
      <c r="Y451" s="513" t="s">
        <v>145</v>
      </c>
      <c r="Z451" s="513" t="s">
        <v>145</v>
      </c>
      <c r="AA451" s="513" t="s">
        <v>145</v>
      </c>
      <c r="AB451" s="513" t="s">
        <v>145</v>
      </c>
      <c r="AC451" s="513">
        <v>1</v>
      </c>
      <c r="AD451" s="513">
        <v>1600</v>
      </c>
      <c r="AE451" s="513" t="s">
        <v>145</v>
      </c>
      <c r="AF451" s="513" t="s">
        <v>145</v>
      </c>
      <c r="AG451" s="513" t="s">
        <v>145</v>
      </c>
    </row>
    <row r="452" spans="3:33">
      <c r="C452">
        <v>123</v>
      </c>
      <c r="D452" s="513">
        <v>2550</v>
      </c>
      <c r="E452" s="513" t="s">
        <v>145</v>
      </c>
      <c r="F452" s="513">
        <v>1030</v>
      </c>
      <c r="G452" s="513" t="s">
        <v>145</v>
      </c>
      <c r="H452" s="513" t="s">
        <v>145</v>
      </c>
      <c r="I452" s="513" t="s">
        <v>145</v>
      </c>
      <c r="J452" s="513" t="s">
        <v>145</v>
      </c>
      <c r="K452" s="513" t="s">
        <v>145</v>
      </c>
      <c r="L452" s="513" t="s">
        <v>145</v>
      </c>
      <c r="M452" s="513" t="s">
        <v>145</v>
      </c>
      <c r="N452" s="513" t="s">
        <v>145</v>
      </c>
      <c r="O452" s="513" t="s">
        <v>145</v>
      </c>
      <c r="P452" s="513" t="s">
        <v>145</v>
      </c>
      <c r="Q452" s="513" t="s">
        <v>145</v>
      </c>
      <c r="R452" s="513" t="s">
        <v>145</v>
      </c>
      <c r="S452" s="513" t="s">
        <v>145</v>
      </c>
      <c r="T452" s="513" t="s">
        <v>145</v>
      </c>
      <c r="U452" s="513" t="s">
        <v>145</v>
      </c>
      <c r="V452" s="513" t="s">
        <v>145</v>
      </c>
      <c r="W452" s="513" t="s">
        <v>145</v>
      </c>
      <c r="X452" s="513" t="s">
        <v>145</v>
      </c>
      <c r="Y452" s="513" t="s">
        <v>145</v>
      </c>
      <c r="Z452" s="513" t="s">
        <v>145</v>
      </c>
      <c r="AA452" s="513" t="s">
        <v>145</v>
      </c>
      <c r="AB452" s="513" t="s">
        <v>145</v>
      </c>
      <c r="AC452" s="513">
        <v>1</v>
      </c>
      <c r="AD452" s="513">
        <v>1500</v>
      </c>
      <c r="AE452" s="513" t="s">
        <v>145</v>
      </c>
      <c r="AF452" s="513" t="s">
        <v>145</v>
      </c>
      <c r="AG452" s="513" t="s">
        <v>145</v>
      </c>
    </row>
    <row r="453" spans="3:33">
      <c r="C453">
        <v>124</v>
      </c>
      <c r="D453" s="513">
        <v>2510</v>
      </c>
      <c r="E453" s="513" t="s">
        <v>145</v>
      </c>
      <c r="F453" s="513">
        <v>1020</v>
      </c>
      <c r="G453" s="513" t="s">
        <v>145</v>
      </c>
      <c r="H453" s="513" t="s">
        <v>145</v>
      </c>
      <c r="I453" s="513" t="s">
        <v>145</v>
      </c>
      <c r="J453" s="513" t="s">
        <v>145</v>
      </c>
      <c r="K453" s="513" t="s">
        <v>145</v>
      </c>
      <c r="L453" s="513" t="s">
        <v>145</v>
      </c>
      <c r="M453" s="513" t="s">
        <v>145</v>
      </c>
      <c r="N453" s="513" t="s">
        <v>145</v>
      </c>
      <c r="O453" s="513" t="s">
        <v>145</v>
      </c>
      <c r="P453" s="513" t="s">
        <v>145</v>
      </c>
      <c r="Q453" s="513" t="s">
        <v>145</v>
      </c>
      <c r="R453" s="513" t="s">
        <v>145</v>
      </c>
      <c r="S453" s="513" t="s">
        <v>145</v>
      </c>
      <c r="T453" s="513" t="s">
        <v>145</v>
      </c>
      <c r="U453" s="513" t="s">
        <v>145</v>
      </c>
      <c r="V453" s="513" t="s">
        <v>145</v>
      </c>
      <c r="W453" s="513" t="s">
        <v>145</v>
      </c>
      <c r="X453" s="513" t="s">
        <v>145</v>
      </c>
      <c r="Y453" s="513" t="s">
        <v>145</v>
      </c>
      <c r="Z453" s="513" t="s">
        <v>145</v>
      </c>
      <c r="AA453" s="513" t="s">
        <v>145</v>
      </c>
      <c r="AB453" s="513" t="s">
        <v>145</v>
      </c>
      <c r="AC453" s="513">
        <v>1</v>
      </c>
      <c r="AD453" s="513">
        <v>1000</v>
      </c>
      <c r="AE453" s="513" t="s">
        <v>145</v>
      </c>
      <c r="AF453" s="513" t="s">
        <v>145</v>
      </c>
      <c r="AG453" s="513" t="s">
        <v>145</v>
      </c>
    </row>
    <row r="454" spans="3:33">
      <c r="C454">
        <v>125</v>
      </c>
      <c r="D454" s="513">
        <v>2490</v>
      </c>
      <c r="E454" s="513" t="s">
        <v>145</v>
      </c>
      <c r="F454" s="513">
        <v>991</v>
      </c>
      <c r="G454" s="513" t="s">
        <v>145</v>
      </c>
      <c r="H454" s="513" t="s">
        <v>145</v>
      </c>
      <c r="I454" s="513" t="s">
        <v>145</v>
      </c>
      <c r="J454" s="513" t="s">
        <v>145</v>
      </c>
      <c r="K454" s="513" t="s">
        <v>145</v>
      </c>
      <c r="L454" s="513" t="s">
        <v>145</v>
      </c>
      <c r="M454" s="513" t="s">
        <v>145</v>
      </c>
      <c r="N454" s="513" t="s">
        <v>145</v>
      </c>
      <c r="O454" s="513" t="s">
        <v>145</v>
      </c>
      <c r="P454" s="513" t="s">
        <v>145</v>
      </c>
      <c r="Q454" s="513" t="s">
        <v>145</v>
      </c>
      <c r="R454" s="513" t="s">
        <v>145</v>
      </c>
      <c r="S454" s="513" t="s">
        <v>145</v>
      </c>
      <c r="T454" s="513" t="s">
        <v>145</v>
      </c>
      <c r="U454" s="513" t="s">
        <v>145</v>
      </c>
      <c r="V454" s="513" t="s">
        <v>145</v>
      </c>
      <c r="W454" s="513" t="s">
        <v>145</v>
      </c>
      <c r="X454" s="513" t="s">
        <v>145</v>
      </c>
      <c r="Y454" s="513" t="s">
        <v>145</v>
      </c>
      <c r="Z454" s="513" t="s">
        <v>145</v>
      </c>
      <c r="AA454" s="513" t="s">
        <v>145</v>
      </c>
      <c r="AB454" s="513" t="s">
        <v>145</v>
      </c>
      <c r="AC454" s="513">
        <v>1</v>
      </c>
      <c r="AD454" s="513">
        <v>1000</v>
      </c>
      <c r="AE454" s="513" t="s">
        <v>145</v>
      </c>
      <c r="AF454" s="513" t="s">
        <v>145</v>
      </c>
      <c r="AG454" s="513" t="s">
        <v>145</v>
      </c>
    </row>
    <row r="455" spans="3:33">
      <c r="C455">
        <v>126</v>
      </c>
      <c r="D455" s="513">
        <v>2400</v>
      </c>
      <c r="E455" s="513" t="s">
        <v>145</v>
      </c>
      <c r="F455" s="513">
        <v>940</v>
      </c>
      <c r="G455" s="513" t="s">
        <v>145</v>
      </c>
      <c r="H455" s="513" t="s">
        <v>145</v>
      </c>
      <c r="I455" s="513" t="s">
        <v>145</v>
      </c>
      <c r="J455" s="513" t="s">
        <v>145</v>
      </c>
      <c r="K455" s="513" t="s">
        <v>145</v>
      </c>
      <c r="L455" s="513" t="s">
        <v>145</v>
      </c>
      <c r="M455" s="513" t="s">
        <v>145</v>
      </c>
      <c r="N455" s="513" t="s">
        <v>145</v>
      </c>
      <c r="O455" s="513" t="s">
        <v>145</v>
      </c>
      <c r="P455" s="513" t="s">
        <v>145</v>
      </c>
      <c r="Q455" s="513" t="s">
        <v>145</v>
      </c>
      <c r="R455" s="513" t="s">
        <v>145</v>
      </c>
      <c r="S455" s="513" t="s">
        <v>145</v>
      </c>
      <c r="T455" s="513" t="s">
        <v>145</v>
      </c>
      <c r="U455" s="513" t="s">
        <v>145</v>
      </c>
      <c r="V455" s="513" t="s">
        <v>145</v>
      </c>
      <c r="W455" s="513" t="s">
        <v>145</v>
      </c>
      <c r="X455" s="513" t="s">
        <v>145</v>
      </c>
      <c r="Y455" s="513" t="s">
        <v>145</v>
      </c>
      <c r="Z455" s="513" t="s">
        <v>145</v>
      </c>
      <c r="AA455" s="513" t="s">
        <v>145</v>
      </c>
      <c r="AB455" s="513" t="s">
        <v>145</v>
      </c>
      <c r="AC455" s="513" t="s">
        <v>145</v>
      </c>
      <c r="AD455" s="513">
        <v>1000</v>
      </c>
      <c r="AE455" s="513" t="s">
        <v>145</v>
      </c>
      <c r="AF455" s="513" t="s">
        <v>145</v>
      </c>
      <c r="AG455" s="513" t="s">
        <v>145</v>
      </c>
    </row>
    <row r="456" spans="3:33">
      <c r="C456">
        <v>127</v>
      </c>
      <c r="D456" s="513">
        <v>2390</v>
      </c>
      <c r="E456" s="513" t="s">
        <v>145</v>
      </c>
      <c r="F456" s="513">
        <v>933</v>
      </c>
      <c r="G456" s="513" t="s">
        <v>145</v>
      </c>
      <c r="H456" s="513" t="s">
        <v>145</v>
      </c>
      <c r="I456" s="513" t="s">
        <v>145</v>
      </c>
      <c r="J456" s="513" t="s">
        <v>145</v>
      </c>
      <c r="K456" s="513" t="s">
        <v>145</v>
      </c>
      <c r="L456" s="513" t="s">
        <v>145</v>
      </c>
      <c r="M456" s="513" t="s">
        <v>145</v>
      </c>
      <c r="N456" s="513" t="s">
        <v>145</v>
      </c>
      <c r="O456" s="513" t="s">
        <v>145</v>
      </c>
      <c r="P456" s="513" t="s">
        <v>145</v>
      </c>
      <c r="Q456" s="513" t="s">
        <v>145</v>
      </c>
      <c r="R456" s="513" t="s">
        <v>145</v>
      </c>
      <c r="S456" s="513" t="s">
        <v>145</v>
      </c>
      <c r="T456" s="513" t="s">
        <v>145</v>
      </c>
      <c r="U456" s="513" t="s">
        <v>145</v>
      </c>
      <c r="V456" s="513" t="s">
        <v>145</v>
      </c>
      <c r="W456" s="513" t="s">
        <v>145</v>
      </c>
      <c r="X456" s="513" t="s">
        <v>145</v>
      </c>
      <c r="Y456" s="513" t="s">
        <v>145</v>
      </c>
      <c r="Z456" s="513" t="s">
        <v>145</v>
      </c>
      <c r="AA456" s="513" t="s">
        <v>145</v>
      </c>
      <c r="AB456" s="513" t="s">
        <v>145</v>
      </c>
      <c r="AC456" s="513" t="s">
        <v>145</v>
      </c>
      <c r="AD456" s="513">
        <v>1000</v>
      </c>
      <c r="AE456" s="513" t="s">
        <v>145</v>
      </c>
      <c r="AF456" s="513" t="s">
        <v>145</v>
      </c>
      <c r="AG456" s="513" t="s">
        <v>145</v>
      </c>
    </row>
    <row r="457" spans="3:33">
      <c r="C457">
        <v>128</v>
      </c>
      <c r="D457" s="513">
        <v>2310</v>
      </c>
      <c r="E457" s="513" t="s">
        <v>145</v>
      </c>
      <c r="F457" s="513">
        <v>916</v>
      </c>
      <c r="G457" s="513" t="s">
        <v>145</v>
      </c>
      <c r="H457" s="513" t="s">
        <v>145</v>
      </c>
      <c r="I457" s="513" t="s">
        <v>145</v>
      </c>
      <c r="J457" s="513" t="s">
        <v>145</v>
      </c>
      <c r="K457" s="513" t="s">
        <v>145</v>
      </c>
      <c r="L457" s="513" t="s">
        <v>145</v>
      </c>
      <c r="M457" s="513" t="s">
        <v>145</v>
      </c>
      <c r="N457" s="513" t="s">
        <v>145</v>
      </c>
      <c r="O457" s="513" t="s">
        <v>145</v>
      </c>
      <c r="P457" s="513" t="s">
        <v>145</v>
      </c>
      <c r="Q457" s="513" t="s">
        <v>145</v>
      </c>
      <c r="R457" s="513" t="s">
        <v>145</v>
      </c>
      <c r="S457" s="513" t="s">
        <v>145</v>
      </c>
      <c r="T457" s="513" t="s">
        <v>145</v>
      </c>
      <c r="U457" s="513" t="s">
        <v>145</v>
      </c>
      <c r="V457" s="513" t="s">
        <v>145</v>
      </c>
      <c r="W457" s="513" t="s">
        <v>145</v>
      </c>
      <c r="X457" s="513" t="s">
        <v>145</v>
      </c>
      <c r="Y457" s="513" t="s">
        <v>145</v>
      </c>
      <c r="Z457" s="513" t="s">
        <v>145</v>
      </c>
      <c r="AA457" s="513" t="s">
        <v>145</v>
      </c>
      <c r="AB457" s="513" t="s">
        <v>145</v>
      </c>
      <c r="AC457" s="513" t="s">
        <v>145</v>
      </c>
      <c r="AD457" s="513">
        <v>1000</v>
      </c>
      <c r="AE457" s="513" t="s">
        <v>145</v>
      </c>
      <c r="AF457" s="513" t="s">
        <v>145</v>
      </c>
      <c r="AG457" s="513" t="s">
        <v>145</v>
      </c>
    </row>
    <row r="458" spans="3:33">
      <c r="C458">
        <v>129</v>
      </c>
      <c r="D458" s="513">
        <v>2240</v>
      </c>
      <c r="E458" s="513" t="s">
        <v>145</v>
      </c>
      <c r="F458" s="513">
        <v>900</v>
      </c>
      <c r="G458" s="513" t="s">
        <v>145</v>
      </c>
      <c r="H458" s="513" t="s">
        <v>145</v>
      </c>
      <c r="I458" s="513" t="s">
        <v>145</v>
      </c>
      <c r="J458" s="513" t="s">
        <v>145</v>
      </c>
      <c r="K458" s="513" t="s">
        <v>145</v>
      </c>
      <c r="L458" s="513" t="s">
        <v>145</v>
      </c>
      <c r="M458" s="513" t="s">
        <v>145</v>
      </c>
      <c r="N458" s="513" t="s">
        <v>145</v>
      </c>
      <c r="O458" s="513" t="s">
        <v>145</v>
      </c>
      <c r="P458" s="513" t="s">
        <v>145</v>
      </c>
      <c r="Q458" s="513" t="s">
        <v>145</v>
      </c>
      <c r="R458" s="513" t="s">
        <v>145</v>
      </c>
      <c r="S458" s="513" t="s">
        <v>145</v>
      </c>
      <c r="T458" s="513" t="s">
        <v>145</v>
      </c>
      <c r="U458" s="513" t="s">
        <v>145</v>
      </c>
      <c r="V458" s="513" t="s">
        <v>145</v>
      </c>
      <c r="W458" s="513" t="s">
        <v>145</v>
      </c>
      <c r="X458" s="513" t="s">
        <v>145</v>
      </c>
      <c r="Y458" s="513" t="s">
        <v>145</v>
      </c>
      <c r="Z458" s="513" t="s">
        <v>145</v>
      </c>
      <c r="AA458" s="513" t="s">
        <v>145</v>
      </c>
      <c r="AB458" s="513" t="s">
        <v>145</v>
      </c>
      <c r="AC458" s="513" t="s">
        <v>145</v>
      </c>
      <c r="AD458" s="513" t="s">
        <v>145</v>
      </c>
      <c r="AE458" s="513" t="s">
        <v>145</v>
      </c>
      <c r="AF458" s="513" t="s">
        <v>145</v>
      </c>
      <c r="AG458" s="513" t="s">
        <v>145</v>
      </c>
    </row>
    <row r="459" spans="3:33">
      <c r="C459">
        <v>130</v>
      </c>
      <c r="D459" s="513">
        <v>2020</v>
      </c>
      <c r="E459" s="513" t="s">
        <v>145</v>
      </c>
      <c r="F459" s="513">
        <v>856</v>
      </c>
      <c r="G459" s="513" t="s">
        <v>145</v>
      </c>
      <c r="H459" s="513" t="s">
        <v>145</v>
      </c>
      <c r="I459" s="513" t="s">
        <v>145</v>
      </c>
      <c r="J459" s="513" t="s">
        <v>145</v>
      </c>
      <c r="K459" s="513" t="s">
        <v>145</v>
      </c>
      <c r="L459" s="513" t="s">
        <v>145</v>
      </c>
      <c r="M459" s="513" t="s">
        <v>145</v>
      </c>
      <c r="N459" s="513" t="s">
        <v>145</v>
      </c>
      <c r="O459" s="513" t="s">
        <v>145</v>
      </c>
      <c r="P459" s="513" t="s">
        <v>145</v>
      </c>
      <c r="Q459" s="513" t="s">
        <v>145</v>
      </c>
      <c r="R459" s="513" t="s">
        <v>145</v>
      </c>
      <c r="S459" s="513" t="s">
        <v>145</v>
      </c>
      <c r="T459" s="513" t="s">
        <v>145</v>
      </c>
      <c r="U459" s="513" t="s">
        <v>145</v>
      </c>
      <c r="V459" s="513" t="s">
        <v>145</v>
      </c>
      <c r="W459" s="513" t="s">
        <v>145</v>
      </c>
      <c r="X459" s="513" t="s">
        <v>145</v>
      </c>
      <c r="Y459" s="513" t="s">
        <v>145</v>
      </c>
      <c r="Z459" s="513" t="s">
        <v>145</v>
      </c>
      <c r="AA459" s="513" t="s">
        <v>145</v>
      </c>
      <c r="AB459" s="513" t="s">
        <v>145</v>
      </c>
      <c r="AC459" s="513" t="s">
        <v>145</v>
      </c>
      <c r="AD459" s="513" t="s">
        <v>145</v>
      </c>
      <c r="AE459" s="513" t="s">
        <v>145</v>
      </c>
      <c r="AF459" s="513" t="s">
        <v>145</v>
      </c>
      <c r="AG459" s="513" t="s">
        <v>145</v>
      </c>
    </row>
    <row r="460" spans="3:33">
      <c r="C460">
        <v>131</v>
      </c>
      <c r="D460" s="513">
        <v>1930</v>
      </c>
      <c r="E460" s="513" t="s">
        <v>145</v>
      </c>
      <c r="F460" s="513">
        <v>828</v>
      </c>
      <c r="G460" s="513" t="s">
        <v>145</v>
      </c>
      <c r="H460" s="513" t="s">
        <v>145</v>
      </c>
      <c r="I460" s="513" t="s">
        <v>145</v>
      </c>
      <c r="J460" s="513" t="s">
        <v>145</v>
      </c>
      <c r="K460" s="513" t="s">
        <v>145</v>
      </c>
      <c r="L460" s="513" t="s">
        <v>145</v>
      </c>
      <c r="M460" s="513" t="s">
        <v>145</v>
      </c>
      <c r="N460" s="513" t="s">
        <v>145</v>
      </c>
      <c r="O460" s="513" t="s">
        <v>145</v>
      </c>
      <c r="P460" s="513" t="s">
        <v>145</v>
      </c>
      <c r="Q460" s="513" t="s">
        <v>145</v>
      </c>
      <c r="R460" s="513" t="s">
        <v>145</v>
      </c>
      <c r="S460" s="513" t="s">
        <v>145</v>
      </c>
      <c r="T460" s="513" t="s">
        <v>145</v>
      </c>
      <c r="U460" s="513" t="s">
        <v>145</v>
      </c>
      <c r="V460" s="513" t="s">
        <v>145</v>
      </c>
      <c r="W460" s="513" t="s">
        <v>145</v>
      </c>
      <c r="X460" s="513" t="s">
        <v>145</v>
      </c>
      <c r="Y460" s="513" t="s">
        <v>145</v>
      </c>
      <c r="Z460" s="513" t="s">
        <v>145</v>
      </c>
      <c r="AA460" s="513" t="s">
        <v>145</v>
      </c>
      <c r="AB460" s="513" t="s">
        <v>145</v>
      </c>
      <c r="AC460" s="513" t="s">
        <v>145</v>
      </c>
      <c r="AD460" s="513" t="s">
        <v>145</v>
      </c>
      <c r="AE460" s="513" t="s">
        <v>145</v>
      </c>
      <c r="AF460" s="513" t="s">
        <v>145</v>
      </c>
      <c r="AG460" s="513" t="s">
        <v>145</v>
      </c>
    </row>
    <row r="461" spans="3:33">
      <c r="C461">
        <v>132</v>
      </c>
      <c r="D461" s="513">
        <v>1930</v>
      </c>
      <c r="E461" s="513" t="s">
        <v>145</v>
      </c>
      <c r="F461" s="513">
        <v>801</v>
      </c>
      <c r="G461" s="513" t="s">
        <v>145</v>
      </c>
      <c r="H461" s="513" t="s">
        <v>145</v>
      </c>
      <c r="I461" s="513" t="s">
        <v>145</v>
      </c>
      <c r="J461" s="513" t="s">
        <v>145</v>
      </c>
      <c r="K461" s="513" t="s">
        <v>145</v>
      </c>
      <c r="L461" s="513" t="s">
        <v>145</v>
      </c>
      <c r="M461" s="513" t="s">
        <v>145</v>
      </c>
      <c r="N461" s="513" t="s">
        <v>145</v>
      </c>
      <c r="O461" s="513" t="s">
        <v>145</v>
      </c>
      <c r="P461" s="513" t="s">
        <v>145</v>
      </c>
      <c r="Q461" s="513" t="s">
        <v>145</v>
      </c>
      <c r="R461" s="513" t="s">
        <v>145</v>
      </c>
      <c r="S461" s="513" t="s">
        <v>145</v>
      </c>
      <c r="T461" s="513" t="s">
        <v>145</v>
      </c>
      <c r="U461" s="513" t="s">
        <v>145</v>
      </c>
      <c r="V461" s="513" t="s">
        <v>145</v>
      </c>
      <c r="W461" s="513" t="s">
        <v>145</v>
      </c>
      <c r="X461" s="513" t="s">
        <v>145</v>
      </c>
      <c r="Y461" s="513" t="s">
        <v>145</v>
      </c>
      <c r="Z461" s="513" t="s">
        <v>145</v>
      </c>
      <c r="AA461" s="513" t="s">
        <v>145</v>
      </c>
      <c r="AB461" s="513" t="s">
        <v>145</v>
      </c>
      <c r="AC461" s="513" t="s">
        <v>145</v>
      </c>
      <c r="AD461" s="513" t="s">
        <v>145</v>
      </c>
      <c r="AE461" s="513" t="s">
        <v>145</v>
      </c>
      <c r="AF461" s="513" t="s">
        <v>145</v>
      </c>
      <c r="AG461" s="513" t="s">
        <v>145</v>
      </c>
    </row>
    <row r="462" spans="3:33">
      <c r="C462">
        <v>133</v>
      </c>
      <c r="D462" s="513">
        <v>1900</v>
      </c>
      <c r="E462" s="513" t="s">
        <v>145</v>
      </c>
      <c r="F462" s="513">
        <v>767</v>
      </c>
      <c r="G462" s="513" t="s">
        <v>145</v>
      </c>
      <c r="H462" s="513" t="s">
        <v>145</v>
      </c>
      <c r="I462" s="513" t="s">
        <v>145</v>
      </c>
      <c r="J462" s="513" t="s">
        <v>145</v>
      </c>
      <c r="K462" s="513" t="s">
        <v>145</v>
      </c>
      <c r="L462" s="513" t="s">
        <v>145</v>
      </c>
      <c r="M462" s="513" t="s">
        <v>145</v>
      </c>
      <c r="N462" s="513" t="s">
        <v>145</v>
      </c>
      <c r="O462" s="513" t="s">
        <v>145</v>
      </c>
      <c r="P462" s="513" t="s">
        <v>145</v>
      </c>
      <c r="Q462" s="513" t="s">
        <v>145</v>
      </c>
      <c r="R462" s="513" t="s">
        <v>145</v>
      </c>
      <c r="S462" s="513" t="s">
        <v>145</v>
      </c>
      <c r="T462" s="513" t="s">
        <v>145</v>
      </c>
      <c r="U462" s="513" t="s">
        <v>145</v>
      </c>
      <c r="V462" s="513" t="s">
        <v>145</v>
      </c>
      <c r="W462" s="513" t="s">
        <v>145</v>
      </c>
      <c r="X462" s="513" t="s">
        <v>145</v>
      </c>
      <c r="Y462" s="513" t="s">
        <v>145</v>
      </c>
      <c r="Z462" s="513" t="s">
        <v>145</v>
      </c>
      <c r="AA462" s="513" t="s">
        <v>145</v>
      </c>
      <c r="AB462" s="513" t="s">
        <v>145</v>
      </c>
      <c r="AC462" s="513" t="s">
        <v>145</v>
      </c>
      <c r="AD462" s="513" t="s">
        <v>145</v>
      </c>
      <c r="AE462" s="513" t="s">
        <v>145</v>
      </c>
      <c r="AF462" s="513" t="s">
        <v>145</v>
      </c>
      <c r="AG462" s="513" t="s">
        <v>145</v>
      </c>
    </row>
    <row r="463" spans="3:33">
      <c r="C463">
        <v>134</v>
      </c>
      <c r="D463" s="513">
        <v>1830</v>
      </c>
      <c r="E463" s="513" t="s">
        <v>145</v>
      </c>
      <c r="F463" s="513">
        <v>747</v>
      </c>
      <c r="G463" s="513" t="s">
        <v>145</v>
      </c>
      <c r="H463" s="513" t="s">
        <v>145</v>
      </c>
      <c r="I463" s="513" t="s">
        <v>145</v>
      </c>
      <c r="J463" s="513" t="s">
        <v>145</v>
      </c>
      <c r="K463" s="513" t="s">
        <v>145</v>
      </c>
      <c r="L463" s="513" t="s">
        <v>145</v>
      </c>
      <c r="M463" s="513" t="s">
        <v>145</v>
      </c>
      <c r="N463" s="513" t="s">
        <v>145</v>
      </c>
      <c r="O463" s="513" t="s">
        <v>145</v>
      </c>
      <c r="P463" s="513" t="s">
        <v>145</v>
      </c>
      <c r="Q463" s="513" t="s">
        <v>145</v>
      </c>
      <c r="R463" s="513" t="s">
        <v>145</v>
      </c>
      <c r="S463" s="513" t="s">
        <v>145</v>
      </c>
      <c r="T463" s="513" t="s">
        <v>145</v>
      </c>
      <c r="U463" s="513" t="s">
        <v>145</v>
      </c>
      <c r="V463" s="513" t="s">
        <v>145</v>
      </c>
      <c r="W463" s="513" t="s">
        <v>145</v>
      </c>
      <c r="X463" s="513" t="s">
        <v>145</v>
      </c>
      <c r="Y463" s="513" t="s">
        <v>145</v>
      </c>
      <c r="Z463" s="513" t="s">
        <v>145</v>
      </c>
      <c r="AA463" s="513" t="s">
        <v>145</v>
      </c>
      <c r="AB463" s="513" t="s">
        <v>145</v>
      </c>
      <c r="AC463" s="513" t="s">
        <v>145</v>
      </c>
      <c r="AD463" s="513" t="s">
        <v>145</v>
      </c>
      <c r="AE463" s="513" t="s">
        <v>145</v>
      </c>
      <c r="AF463" s="513" t="s">
        <v>145</v>
      </c>
      <c r="AG463" s="513" t="s">
        <v>145</v>
      </c>
    </row>
    <row r="464" spans="3:33">
      <c r="C464">
        <v>135</v>
      </c>
      <c r="D464" s="513">
        <v>1830</v>
      </c>
      <c r="E464" s="513" t="s">
        <v>145</v>
      </c>
      <c r="F464" s="513">
        <v>734</v>
      </c>
      <c r="G464" s="513" t="s">
        <v>145</v>
      </c>
      <c r="H464" s="513" t="s">
        <v>145</v>
      </c>
      <c r="I464" s="513" t="s">
        <v>145</v>
      </c>
      <c r="J464" s="513" t="s">
        <v>145</v>
      </c>
      <c r="K464" s="513" t="s">
        <v>145</v>
      </c>
      <c r="L464" s="513" t="s">
        <v>145</v>
      </c>
      <c r="M464" s="513" t="s">
        <v>145</v>
      </c>
      <c r="N464" s="513" t="s">
        <v>145</v>
      </c>
      <c r="O464" s="513" t="s">
        <v>145</v>
      </c>
      <c r="P464" s="513" t="s">
        <v>145</v>
      </c>
      <c r="Q464" s="513" t="s">
        <v>145</v>
      </c>
      <c r="R464" s="513" t="s">
        <v>145</v>
      </c>
      <c r="S464" s="513" t="s">
        <v>145</v>
      </c>
      <c r="T464" s="513" t="s">
        <v>145</v>
      </c>
      <c r="U464" s="513" t="s">
        <v>145</v>
      </c>
      <c r="V464" s="513" t="s">
        <v>145</v>
      </c>
      <c r="W464" s="513" t="s">
        <v>145</v>
      </c>
      <c r="X464" s="513" t="s">
        <v>145</v>
      </c>
      <c r="Y464" s="513" t="s">
        <v>145</v>
      </c>
      <c r="Z464" s="513" t="s">
        <v>145</v>
      </c>
      <c r="AA464" s="513" t="s">
        <v>145</v>
      </c>
      <c r="AB464" s="513" t="s">
        <v>145</v>
      </c>
      <c r="AC464" s="513" t="s">
        <v>145</v>
      </c>
      <c r="AD464" s="513" t="s">
        <v>145</v>
      </c>
      <c r="AE464" s="513" t="s">
        <v>145</v>
      </c>
      <c r="AF464" s="513" t="s">
        <v>145</v>
      </c>
      <c r="AG464" s="513" t="s">
        <v>145</v>
      </c>
    </row>
    <row r="465" spans="3:33">
      <c r="C465">
        <v>136</v>
      </c>
      <c r="D465" s="513">
        <v>1750</v>
      </c>
      <c r="E465" s="513" t="s">
        <v>145</v>
      </c>
      <c r="F465" s="513">
        <v>703</v>
      </c>
      <c r="G465" s="513" t="s">
        <v>145</v>
      </c>
      <c r="H465" s="513" t="s">
        <v>145</v>
      </c>
      <c r="I465" s="513" t="s">
        <v>145</v>
      </c>
      <c r="J465" s="513" t="s">
        <v>145</v>
      </c>
      <c r="K465" s="513" t="s">
        <v>145</v>
      </c>
      <c r="L465" s="513" t="s">
        <v>145</v>
      </c>
      <c r="M465" s="513" t="s">
        <v>145</v>
      </c>
      <c r="N465" s="513" t="s">
        <v>145</v>
      </c>
      <c r="O465" s="513" t="s">
        <v>145</v>
      </c>
      <c r="P465" s="513" t="s">
        <v>145</v>
      </c>
      <c r="Q465" s="513" t="s">
        <v>145</v>
      </c>
      <c r="R465" s="513" t="s">
        <v>145</v>
      </c>
      <c r="S465" s="513" t="s">
        <v>145</v>
      </c>
      <c r="T465" s="513" t="s">
        <v>145</v>
      </c>
      <c r="U465" s="513" t="s">
        <v>145</v>
      </c>
      <c r="V465" s="513" t="s">
        <v>145</v>
      </c>
      <c r="W465" s="513" t="s">
        <v>145</v>
      </c>
      <c r="X465" s="513" t="s">
        <v>145</v>
      </c>
      <c r="Y465" s="513" t="s">
        <v>145</v>
      </c>
      <c r="Z465" s="513" t="s">
        <v>145</v>
      </c>
      <c r="AA465" s="513" t="s">
        <v>145</v>
      </c>
      <c r="AB465" s="513" t="s">
        <v>145</v>
      </c>
      <c r="AC465" s="513" t="s">
        <v>145</v>
      </c>
      <c r="AD465" s="513" t="s">
        <v>145</v>
      </c>
      <c r="AE465" s="513" t="s">
        <v>145</v>
      </c>
      <c r="AF465" s="513" t="s">
        <v>145</v>
      </c>
      <c r="AG465" s="513" t="s">
        <v>145</v>
      </c>
    </row>
    <row r="466" spans="3:33">
      <c r="C466">
        <v>137</v>
      </c>
      <c r="D466" s="513">
        <v>1720</v>
      </c>
      <c r="E466" s="513" t="s">
        <v>145</v>
      </c>
      <c r="F466" s="513">
        <v>685</v>
      </c>
      <c r="G466" s="513" t="s">
        <v>145</v>
      </c>
      <c r="H466" s="513" t="s">
        <v>145</v>
      </c>
      <c r="I466" s="513" t="s">
        <v>145</v>
      </c>
      <c r="J466" s="513" t="s">
        <v>145</v>
      </c>
      <c r="K466" s="513" t="s">
        <v>145</v>
      </c>
      <c r="L466" s="513" t="s">
        <v>145</v>
      </c>
      <c r="M466" s="513" t="s">
        <v>145</v>
      </c>
      <c r="N466" s="513" t="s">
        <v>145</v>
      </c>
      <c r="O466" s="513" t="s">
        <v>145</v>
      </c>
      <c r="P466" s="513" t="s">
        <v>145</v>
      </c>
      <c r="Q466" s="513" t="s">
        <v>145</v>
      </c>
      <c r="R466" s="513" t="s">
        <v>145</v>
      </c>
      <c r="S466" s="513" t="s">
        <v>145</v>
      </c>
      <c r="T466" s="513" t="s">
        <v>145</v>
      </c>
      <c r="U466" s="513" t="s">
        <v>145</v>
      </c>
      <c r="V466" s="513" t="s">
        <v>145</v>
      </c>
      <c r="W466" s="513" t="s">
        <v>145</v>
      </c>
      <c r="X466" s="513" t="s">
        <v>145</v>
      </c>
      <c r="Y466" s="513" t="s">
        <v>145</v>
      </c>
      <c r="Z466" s="513" t="s">
        <v>145</v>
      </c>
      <c r="AA466" s="513" t="s">
        <v>145</v>
      </c>
      <c r="AB466" s="513" t="s">
        <v>145</v>
      </c>
      <c r="AC466" s="513" t="s">
        <v>145</v>
      </c>
      <c r="AD466" s="513" t="s">
        <v>145</v>
      </c>
      <c r="AE466" s="513" t="s">
        <v>145</v>
      </c>
      <c r="AF466" s="513" t="s">
        <v>145</v>
      </c>
      <c r="AG466" s="513" t="s">
        <v>145</v>
      </c>
    </row>
    <row r="467" spans="3:33">
      <c r="C467">
        <v>138</v>
      </c>
      <c r="D467" s="513">
        <v>1630</v>
      </c>
      <c r="E467" s="513" t="s">
        <v>145</v>
      </c>
      <c r="F467" s="513">
        <v>673</v>
      </c>
      <c r="G467" s="513" t="s">
        <v>145</v>
      </c>
      <c r="H467" s="513" t="s">
        <v>145</v>
      </c>
      <c r="I467" s="513" t="s">
        <v>145</v>
      </c>
      <c r="J467" s="513" t="s">
        <v>145</v>
      </c>
      <c r="K467" s="513" t="s">
        <v>145</v>
      </c>
      <c r="L467" s="513" t="s">
        <v>145</v>
      </c>
      <c r="M467" s="513" t="s">
        <v>145</v>
      </c>
      <c r="N467" s="513" t="s">
        <v>145</v>
      </c>
      <c r="O467" s="513" t="s">
        <v>145</v>
      </c>
      <c r="P467" s="513" t="s">
        <v>145</v>
      </c>
      <c r="Q467" s="513" t="s">
        <v>145</v>
      </c>
      <c r="R467" s="513" t="s">
        <v>145</v>
      </c>
      <c r="S467" s="513" t="s">
        <v>145</v>
      </c>
      <c r="T467" s="513" t="s">
        <v>145</v>
      </c>
      <c r="U467" s="513" t="s">
        <v>145</v>
      </c>
      <c r="V467" s="513" t="s">
        <v>145</v>
      </c>
      <c r="W467" s="513" t="s">
        <v>145</v>
      </c>
      <c r="X467" s="513" t="s">
        <v>145</v>
      </c>
      <c r="Y467" s="513" t="s">
        <v>145</v>
      </c>
      <c r="Z467" s="513" t="s">
        <v>145</v>
      </c>
      <c r="AA467" s="513" t="s">
        <v>145</v>
      </c>
      <c r="AB467" s="513" t="s">
        <v>145</v>
      </c>
      <c r="AC467" s="513" t="s">
        <v>145</v>
      </c>
      <c r="AD467" s="513" t="s">
        <v>145</v>
      </c>
      <c r="AE467" s="513" t="s">
        <v>145</v>
      </c>
      <c r="AF467" s="513" t="s">
        <v>145</v>
      </c>
      <c r="AG467" s="513" t="s">
        <v>145</v>
      </c>
    </row>
    <row r="468" spans="3:33">
      <c r="C468">
        <v>139</v>
      </c>
      <c r="D468" s="513">
        <v>1530</v>
      </c>
      <c r="E468" s="513" t="s">
        <v>145</v>
      </c>
      <c r="F468" s="513">
        <v>653</v>
      </c>
      <c r="G468" s="513" t="s">
        <v>145</v>
      </c>
      <c r="H468" s="513" t="s">
        <v>145</v>
      </c>
      <c r="I468" s="513" t="s">
        <v>145</v>
      </c>
      <c r="J468" s="513" t="s">
        <v>145</v>
      </c>
      <c r="K468" s="513" t="s">
        <v>145</v>
      </c>
      <c r="L468" s="513" t="s">
        <v>145</v>
      </c>
      <c r="M468" s="513" t="s">
        <v>145</v>
      </c>
      <c r="N468" s="513" t="s">
        <v>145</v>
      </c>
      <c r="O468" s="513" t="s">
        <v>145</v>
      </c>
      <c r="P468" s="513" t="s">
        <v>145</v>
      </c>
      <c r="Q468" s="513" t="s">
        <v>145</v>
      </c>
      <c r="R468" s="513" t="s">
        <v>145</v>
      </c>
      <c r="S468" s="513" t="s">
        <v>145</v>
      </c>
      <c r="T468" s="513" t="s">
        <v>145</v>
      </c>
      <c r="U468" s="513" t="s">
        <v>145</v>
      </c>
      <c r="V468" s="513" t="s">
        <v>145</v>
      </c>
      <c r="W468" s="513" t="s">
        <v>145</v>
      </c>
      <c r="X468" s="513" t="s">
        <v>145</v>
      </c>
      <c r="Y468" s="513" t="s">
        <v>145</v>
      </c>
      <c r="Z468" s="513" t="s">
        <v>145</v>
      </c>
      <c r="AA468" s="513" t="s">
        <v>145</v>
      </c>
      <c r="AB468" s="513" t="s">
        <v>145</v>
      </c>
      <c r="AC468" s="513" t="s">
        <v>145</v>
      </c>
      <c r="AD468" s="513" t="s">
        <v>145</v>
      </c>
      <c r="AE468" s="513" t="s">
        <v>145</v>
      </c>
      <c r="AF468" s="513" t="s">
        <v>145</v>
      </c>
      <c r="AG468" s="513" t="s">
        <v>145</v>
      </c>
    </row>
    <row r="469" spans="3:33">
      <c r="C469">
        <v>140</v>
      </c>
      <c r="D469" s="513">
        <v>1500</v>
      </c>
      <c r="E469" s="513" t="s">
        <v>145</v>
      </c>
      <c r="F469" s="513">
        <v>625</v>
      </c>
      <c r="G469" s="513" t="s">
        <v>145</v>
      </c>
      <c r="H469" s="513" t="s">
        <v>145</v>
      </c>
      <c r="I469" s="513" t="s">
        <v>145</v>
      </c>
      <c r="J469" s="513" t="s">
        <v>145</v>
      </c>
      <c r="K469" s="513" t="s">
        <v>145</v>
      </c>
      <c r="L469" s="513" t="s">
        <v>145</v>
      </c>
      <c r="M469" s="513" t="s">
        <v>145</v>
      </c>
      <c r="N469" s="513" t="s">
        <v>145</v>
      </c>
      <c r="O469" s="513" t="s">
        <v>145</v>
      </c>
      <c r="P469" s="513" t="s">
        <v>145</v>
      </c>
      <c r="Q469" s="513" t="s">
        <v>145</v>
      </c>
      <c r="R469" s="513" t="s">
        <v>145</v>
      </c>
      <c r="S469" s="513" t="s">
        <v>145</v>
      </c>
      <c r="T469" s="513" t="s">
        <v>145</v>
      </c>
      <c r="U469" s="513" t="s">
        <v>145</v>
      </c>
      <c r="V469" s="513" t="s">
        <v>145</v>
      </c>
      <c r="W469" s="513" t="s">
        <v>145</v>
      </c>
      <c r="X469" s="513" t="s">
        <v>145</v>
      </c>
      <c r="Y469" s="513" t="s">
        <v>145</v>
      </c>
      <c r="Z469" s="513" t="s">
        <v>145</v>
      </c>
      <c r="AA469" s="513" t="s">
        <v>145</v>
      </c>
      <c r="AB469" s="513" t="s">
        <v>145</v>
      </c>
      <c r="AC469" s="513" t="s">
        <v>145</v>
      </c>
      <c r="AD469" s="513" t="s">
        <v>145</v>
      </c>
      <c r="AE469" s="513" t="s">
        <v>145</v>
      </c>
      <c r="AF469" s="513" t="s">
        <v>145</v>
      </c>
      <c r="AG469" s="513" t="s">
        <v>145</v>
      </c>
    </row>
    <row r="470" spans="3:33">
      <c r="C470">
        <v>141</v>
      </c>
      <c r="D470" s="513">
        <v>1480</v>
      </c>
      <c r="E470" s="513" t="s">
        <v>145</v>
      </c>
      <c r="F470" s="513">
        <v>623</v>
      </c>
      <c r="G470" s="513" t="s">
        <v>145</v>
      </c>
      <c r="H470" s="513" t="s">
        <v>145</v>
      </c>
      <c r="I470" s="513" t="s">
        <v>145</v>
      </c>
      <c r="J470" s="513" t="s">
        <v>145</v>
      </c>
      <c r="K470" s="513" t="s">
        <v>145</v>
      </c>
      <c r="L470" s="513" t="s">
        <v>145</v>
      </c>
      <c r="M470" s="513" t="s">
        <v>145</v>
      </c>
      <c r="N470" s="513" t="s">
        <v>145</v>
      </c>
      <c r="O470" s="513" t="s">
        <v>145</v>
      </c>
      <c r="P470" s="513" t="s">
        <v>145</v>
      </c>
      <c r="Q470" s="513" t="s">
        <v>145</v>
      </c>
      <c r="R470" s="513" t="s">
        <v>145</v>
      </c>
      <c r="S470" s="513" t="s">
        <v>145</v>
      </c>
      <c r="T470" s="513" t="s">
        <v>145</v>
      </c>
      <c r="U470" s="513" t="s">
        <v>145</v>
      </c>
      <c r="V470" s="513" t="s">
        <v>145</v>
      </c>
      <c r="W470" s="513" t="s">
        <v>145</v>
      </c>
      <c r="X470" s="513" t="s">
        <v>145</v>
      </c>
      <c r="Y470" s="513" t="s">
        <v>145</v>
      </c>
      <c r="Z470" s="513" t="s">
        <v>145</v>
      </c>
      <c r="AA470" s="513" t="s">
        <v>145</v>
      </c>
      <c r="AB470" s="513" t="s">
        <v>145</v>
      </c>
      <c r="AC470" s="513" t="s">
        <v>145</v>
      </c>
      <c r="AD470" s="513" t="s">
        <v>145</v>
      </c>
      <c r="AE470" s="513" t="s">
        <v>145</v>
      </c>
      <c r="AF470" s="513" t="s">
        <v>145</v>
      </c>
      <c r="AG470" s="513" t="s">
        <v>145</v>
      </c>
    </row>
    <row r="471" spans="3:33">
      <c r="C471">
        <v>142</v>
      </c>
      <c r="D471" s="513">
        <v>1470</v>
      </c>
      <c r="E471" s="513" t="s">
        <v>145</v>
      </c>
      <c r="F471" s="513">
        <v>578</v>
      </c>
      <c r="G471" s="513" t="s">
        <v>145</v>
      </c>
      <c r="H471" s="513" t="s">
        <v>145</v>
      </c>
      <c r="I471" s="513" t="s">
        <v>145</v>
      </c>
      <c r="J471" s="513" t="s">
        <v>145</v>
      </c>
      <c r="K471" s="513" t="s">
        <v>145</v>
      </c>
      <c r="L471" s="513" t="s">
        <v>145</v>
      </c>
      <c r="M471" s="513" t="s">
        <v>145</v>
      </c>
      <c r="N471" s="513" t="s">
        <v>145</v>
      </c>
      <c r="O471" s="513" t="s">
        <v>145</v>
      </c>
      <c r="P471" s="513" t="s">
        <v>145</v>
      </c>
      <c r="Q471" s="513" t="s">
        <v>145</v>
      </c>
      <c r="R471" s="513" t="s">
        <v>145</v>
      </c>
      <c r="S471" s="513" t="s">
        <v>145</v>
      </c>
      <c r="T471" s="513" t="s">
        <v>145</v>
      </c>
      <c r="U471" s="513" t="s">
        <v>145</v>
      </c>
      <c r="V471" s="513" t="s">
        <v>145</v>
      </c>
      <c r="W471" s="513" t="s">
        <v>145</v>
      </c>
      <c r="X471" s="513" t="s">
        <v>145</v>
      </c>
      <c r="Y471" s="513" t="s">
        <v>145</v>
      </c>
      <c r="Z471" s="513" t="s">
        <v>145</v>
      </c>
      <c r="AA471" s="513" t="s">
        <v>145</v>
      </c>
      <c r="AB471" s="513" t="s">
        <v>145</v>
      </c>
      <c r="AC471" s="513" t="s">
        <v>145</v>
      </c>
      <c r="AD471" s="513" t="s">
        <v>145</v>
      </c>
      <c r="AE471" s="513" t="s">
        <v>145</v>
      </c>
      <c r="AF471" s="513" t="s">
        <v>145</v>
      </c>
      <c r="AG471" s="513" t="s">
        <v>145</v>
      </c>
    </row>
    <row r="472" spans="3:33">
      <c r="C472">
        <v>143</v>
      </c>
      <c r="D472" s="513">
        <v>1420</v>
      </c>
      <c r="E472" s="513" t="s">
        <v>145</v>
      </c>
      <c r="F472" s="513">
        <v>572</v>
      </c>
      <c r="G472" s="513" t="s">
        <v>145</v>
      </c>
      <c r="H472" s="513" t="s">
        <v>145</v>
      </c>
      <c r="I472" s="513" t="s">
        <v>145</v>
      </c>
      <c r="J472" s="513" t="s">
        <v>145</v>
      </c>
      <c r="K472" s="513" t="s">
        <v>145</v>
      </c>
      <c r="L472" s="513" t="s">
        <v>145</v>
      </c>
      <c r="M472" s="513" t="s">
        <v>145</v>
      </c>
      <c r="N472" s="513" t="s">
        <v>145</v>
      </c>
      <c r="O472" s="513" t="s">
        <v>145</v>
      </c>
      <c r="P472" s="513" t="s">
        <v>145</v>
      </c>
      <c r="Q472" s="513" t="s">
        <v>145</v>
      </c>
      <c r="R472" s="513" t="s">
        <v>145</v>
      </c>
      <c r="S472" s="513" t="s">
        <v>145</v>
      </c>
      <c r="T472" s="513" t="s">
        <v>145</v>
      </c>
      <c r="U472" s="513" t="s">
        <v>145</v>
      </c>
      <c r="V472" s="513" t="s">
        <v>145</v>
      </c>
      <c r="W472" s="513" t="s">
        <v>145</v>
      </c>
      <c r="X472" s="513" t="s">
        <v>145</v>
      </c>
      <c r="Y472" s="513" t="s">
        <v>145</v>
      </c>
      <c r="Z472" s="513" t="s">
        <v>145</v>
      </c>
      <c r="AA472" s="513" t="s">
        <v>145</v>
      </c>
      <c r="AB472" s="513" t="s">
        <v>145</v>
      </c>
      <c r="AC472" s="513" t="s">
        <v>145</v>
      </c>
      <c r="AD472" s="513" t="s">
        <v>145</v>
      </c>
      <c r="AE472" s="513" t="s">
        <v>145</v>
      </c>
      <c r="AF472" s="513" t="s">
        <v>145</v>
      </c>
      <c r="AG472" s="513" t="s">
        <v>145</v>
      </c>
    </row>
    <row r="473" spans="3:33">
      <c r="C473">
        <v>144</v>
      </c>
      <c r="D473" s="513">
        <v>1340</v>
      </c>
      <c r="E473" s="513" t="s">
        <v>145</v>
      </c>
      <c r="F473" s="513">
        <v>534</v>
      </c>
      <c r="G473" s="513" t="s">
        <v>145</v>
      </c>
      <c r="H473" s="513" t="s">
        <v>145</v>
      </c>
      <c r="I473" s="513" t="s">
        <v>145</v>
      </c>
      <c r="J473" s="513" t="s">
        <v>145</v>
      </c>
      <c r="K473" s="513" t="s">
        <v>145</v>
      </c>
      <c r="L473" s="513" t="s">
        <v>145</v>
      </c>
      <c r="M473" s="513" t="s">
        <v>145</v>
      </c>
      <c r="N473" s="513" t="s">
        <v>145</v>
      </c>
      <c r="O473" s="513" t="s">
        <v>145</v>
      </c>
      <c r="P473" s="513" t="s">
        <v>145</v>
      </c>
      <c r="Q473" s="513" t="s">
        <v>145</v>
      </c>
      <c r="R473" s="513" t="s">
        <v>145</v>
      </c>
      <c r="S473" s="513" t="s">
        <v>145</v>
      </c>
      <c r="T473" s="513" t="s">
        <v>145</v>
      </c>
      <c r="U473" s="513" t="s">
        <v>145</v>
      </c>
      <c r="V473" s="513" t="s">
        <v>145</v>
      </c>
      <c r="W473" s="513" t="s">
        <v>145</v>
      </c>
      <c r="X473" s="513" t="s">
        <v>145</v>
      </c>
      <c r="Y473" s="513" t="s">
        <v>145</v>
      </c>
      <c r="Z473" s="513" t="s">
        <v>145</v>
      </c>
      <c r="AA473" s="513" t="s">
        <v>145</v>
      </c>
      <c r="AB473" s="513" t="s">
        <v>145</v>
      </c>
      <c r="AC473" s="513" t="s">
        <v>145</v>
      </c>
      <c r="AD473" s="513" t="s">
        <v>145</v>
      </c>
      <c r="AE473" s="513" t="s">
        <v>145</v>
      </c>
      <c r="AF473" s="513" t="s">
        <v>145</v>
      </c>
      <c r="AG473" s="513" t="s">
        <v>145</v>
      </c>
    </row>
    <row r="474" spans="3:33">
      <c r="C474">
        <v>145</v>
      </c>
      <c r="D474" s="513">
        <v>1240</v>
      </c>
      <c r="E474" s="513" t="s">
        <v>145</v>
      </c>
      <c r="F474" s="513">
        <v>497</v>
      </c>
      <c r="G474" s="513" t="s">
        <v>145</v>
      </c>
      <c r="H474" s="513" t="s">
        <v>145</v>
      </c>
      <c r="I474" s="513" t="s">
        <v>145</v>
      </c>
      <c r="J474" s="513" t="s">
        <v>145</v>
      </c>
      <c r="K474" s="513" t="s">
        <v>145</v>
      </c>
      <c r="L474" s="513" t="s">
        <v>145</v>
      </c>
      <c r="M474" s="513" t="s">
        <v>145</v>
      </c>
      <c r="N474" s="513" t="s">
        <v>145</v>
      </c>
      <c r="O474" s="513" t="s">
        <v>145</v>
      </c>
      <c r="P474" s="513" t="s">
        <v>145</v>
      </c>
      <c r="Q474" s="513" t="s">
        <v>145</v>
      </c>
      <c r="R474" s="513" t="s">
        <v>145</v>
      </c>
      <c r="S474" s="513" t="s">
        <v>145</v>
      </c>
      <c r="T474" s="513" t="s">
        <v>145</v>
      </c>
      <c r="U474" s="513" t="s">
        <v>145</v>
      </c>
      <c r="V474" s="513" t="s">
        <v>145</v>
      </c>
      <c r="W474" s="513" t="s">
        <v>145</v>
      </c>
      <c r="X474" s="513" t="s">
        <v>145</v>
      </c>
      <c r="Y474" s="513" t="s">
        <v>145</v>
      </c>
      <c r="Z474" s="513" t="s">
        <v>145</v>
      </c>
      <c r="AA474" s="513" t="s">
        <v>145</v>
      </c>
      <c r="AB474" s="513" t="s">
        <v>145</v>
      </c>
      <c r="AC474" s="513" t="s">
        <v>145</v>
      </c>
      <c r="AD474" s="513" t="s">
        <v>145</v>
      </c>
      <c r="AE474" s="513" t="s">
        <v>145</v>
      </c>
      <c r="AF474" s="513" t="s">
        <v>145</v>
      </c>
      <c r="AG474" s="513" t="s">
        <v>145</v>
      </c>
    </row>
    <row r="475" spans="3:33">
      <c r="C475">
        <v>146</v>
      </c>
      <c r="D475" s="513">
        <v>1230</v>
      </c>
      <c r="E475" s="513" t="s">
        <v>145</v>
      </c>
      <c r="F475" s="513">
        <v>495</v>
      </c>
      <c r="G475" s="513" t="s">
        <v>145</v>
      </c>
      <c r="H475" s="513" t="s">
        <v>145</v>
      </c>
      <c r="I475" s="513" t="s">
        <v>145</v>
      </c>
      <c r="J475" s="513" t="s">
        <v>145</v>
      </c>
      <c r="K475" s="513" t="s">
        <v>145</v>
      </c>
      <c r="L475" s="513" t="s">
        <v>145</v>
      </c>
      <c r="M475" s="513" t="s">
        <v>145</v>
      </c>
      <c r="N475" s="513" t="s">
        <v>145</v>
      </c>
      <c r="O475" s="513" t="s">
        <v>145</v>
      </c>
      <c r="P475" s="513" t="s">
        <v>145</v>
      </c>
      <c r="Q475" s="513" t="s">
        <v>145</v>
      </c>
      <c r="R475" s="513" t="s">
        <v>145</v>
      </c>
      <c r="S475" s="513" t="s">
        <v>145</v>
      </c>
      <c r="T475" s="513" t="s">
        <v>145</v>
      </c>
      <c r="U475" s="513" t="s">
        <v>145</v>
      </c>
      <c r="V475" s="513" t="s">
        <v>145</v>
      </c>
      <c r="W475" s="513" t="s">
        <v>145</v>
      </c>
      <c r="X475" s="513" t="s">
        <v>145</v>
      </c>
      <c r="Y475" s="513" t="s">
        <v>145</v>
      </c>
      <c r="Z475" s="513" t="s">
        <v>145</v>
      </c>
      <c r="AA475" s="513" t="s">
        <v>145</v>
      </c>
      <c r="AB475" s="513" t="s">
        <v>145</v>
      </c>
      <c r="AC475" s="513" t="s">
        <v>145</v>
      </c>
      <c r="AD475" s="513" t="s">
        <v>145</v>
      </c>
      <c r="AE475" s="513" t="s">
        <v>145</v>
      </c>
      <c r="AF475" s="513" t="s">
        <v>145</v>
      </c>
      <c r="AG475" s="513" t="s">
        <v>145</v>
      </c>
    </row>
    <row r="476" spans="3:33">
      <c r="C476">
        <v>147</v>
      </c>
      <c r="D476" s="513">
        <v>1220</v>
      </c>
      <c r="E476" s="513" t="s">
        <v>145</v>
      </c>
      <c r="F476" s="513">
        <v>469</v>
      </c>
      <c r="G476" s="513" t="s">
        <v>145</v>
      </c>
      <c r="H476" s="513" t="s">
        <v>145</v>
      </c>
      <c r="I476" s="513" t="s">
        <v>145</v>
      </c>
      <c r="J476" s="513" t="s">
        <v>145</v>
      </c>
      <c r="K476" s="513" t="s">
        <v>145</v>
      </c>
      <c r="L476" s="513" t="s">
        <v>145</v>
      </c>
      <c r="M476" s="513" t="s">
        <v>145</v>
      </c>
      <c r="N476" s="513" t="s">
        <v>145</v>
      </c>
      <c r="O476" s="513" t="s">
        <v>145</v>
      </c>
      <c r="P476" s="513" t="s">
        <v>145</v>
      </c>
      <c r="Q476" s="513" t="s">
        <v>145</v>
      </c>
      <c r="R476" s="513" t="s">
        <v>145</v>
      </c>
      <c r="S476" s="513" t="s">
        <v>145</v>
      </c>
      <c r="T476" s="513" t="s">
        <v>145</v>
      </c>
      <c r="U476" s="513" t="s">
        <v>145</v>
      </c>
      <c r="V476" s="513" t="s">
        <v>145</v>
      </c>
      <c r="W476" s="513" t="s">
        <v>145</v>
      </c>
      <c r="X476" s="513" t="s">
        <v>145</v>
      </c>
      <c r="Y476" s="513" t="s">
        <v>145</v>
      </c>
      <c r="Z476" s="513" t="s">
        <v>145</v>
      </c>
      <c r="AA476" s="513" t="s">
        <v>145</v>
      </c>
      <c r="AB476" s="513" t="s">
        <v>145</v>
      </c>
      <c r="AC476" s="513" t="s">
        <v>145</v>
      </c>
      <c r="AD476" s="513" t="s">
        <v>145</v>
      </c>
      <c r="AE476" s="513" t="s">
        <v>145</v>
      </c>
      <c r="AF476" s="513" t="s">
        <v>145</v>
      </c>
      <c r="AG476" s="513" t="s">
        <v>145</v>
      </c>
    </row>
    <row r="477" spans="3:33">
      <c r="C477">
        <v>148</v>
      </c>
      <c r="D477" s="513">
        <v>1080</v>
      </c>
      <c r="E477" s="513" t="s">
        <v>145</v>
      </c>
      <c r="F477" s="513">
        <v>444</v>
      </c>
      <c r="G477" s="513" t="s">
        <v>145</v>
      </c>
      <c r="H477" s="513" t="s">
        <v>145</v>
      </c>
      <c r="I477" s="513" t="s">
        <v>145</v>
      </c>
      <c r="J477" s="513" t="s">
        <v>145</v>
      </c>
      <c r="K477" s="513" t="s">
        <v>145</v>
      </c>
      <c r="L477" s="513" t="s">
        <v>145</v>
      </c>
      <c r="M477" s="513" t="s">
        <v>145</v>
      </c>
      <c r="N477" s="513" t="s">
        <v>145</v>
      </c>
      <c r="O477" s="513" t="s">
        <v>145</v>
      </c>
      <c r="P477" s="513" t="s">
        <v>145</v>
      </c>
      <c r="Q477" s="513" t="s">
        <v>145</v>
      </c>
      <c r="R477" s="513" t="s">
        <v>145</v>
      </c>
      <c r="S477" s="513" t="s">
        <v>145</v>
      </c>
      <c r="T477" s="513" t="s">
        <v>145</v>
      </c>
      <c r="U477" s="513" t="s">
        <v>145</v>
      </c>
      <c r="V477" s="513" t="s">
        <v>145</v>
      </c>
      <c r="W477" s="513" t="s">
        <v>145</v>
      </c>
      <c r="X477" s="513" t="s">
        <v>145</v>
      </c>
      <c r="Y477" s="513" t="s">
        <v>145</v>
      </c>
      <c r="Z477" s="513" t="s">
        <v>145</v>
      </c>
      <c r="AA477" s="513" t="s">
        <v>145</v>
      </c>
      <c r="AB477" s="513" t="s">
        <v>145</v>
      </c>
      <c r="AC477" s="513" t="s">
        <v>145</v>
      </c>
      <c r="AD477" s="513" t="s">
        <v>145</v>
      </c>
      <c r="AE477" s="513" t="s">
        <v>145</v>
      </c>
      <c r="AF477" s="513" t="s">
        <v>145</v>
      </c>
      <c r="AG477" s="513" t="s">
        <v>145</v>
      </c>
    </row>
    <row r="478" spans="3:33">
      <c r="C478">
        <v>149</v>
      </c>
      <c r="D478" s="513">
        <v>1060</v>
      </c>
      <c r="E478" s="513" t="s">
        <v>145</v>
      </c>
      <c r="F478" s="513">
        <v>422</v>
      </c>
      <c r="G478" s="513" t="s">
        <v>145</v>
      </c>
      <c r="H478" s="513" t="s">
        <v>145</v>
      </c>
      <c r="I478" s="513" t="s">
        <v>145</v>
      </c>
      <c r="J478" s="513" t="s">
        <v>145</v>
      </c>
      <c r="K478" s="513" t="s">
        <v>145</v>
      </c>
      <c r="L478" s="513" t="s">
        <v>145</v>
      </c>
      <c r="M478" s="513" t="s">
        <v>145</v>
      </c>
      <c r="N478" s="513" t="s">
        <v>145</v>
      </c>
      <c r="O478" s="513" t="s">
        <v>145</v>
      </c>
      <c r="P478" s="513" t="s">
        <v>145</v>
      </c>
      <c r="Q478" s="513" t="s">
        <v>145</v>
      </c>
      <c r="R478" s="513" t="s">
        <v>145</v>
      </c>
      <c r="S478" s="513" t="s">
        <v>145</v>
      </c>
      <c r="T478" s="513" t="s">
        <v>145</v>
      </c>
      <c r="U478" s="513" t="s">
        <v>145</v>
      </c>
      <c r="V478" s="513" t="s">
        <v>145</v>
      </c>
      <c r="W478" s="513" t="s">
        <v>145</v>
      </c>
      <c r="X478" s="513" t="s">
        <v>145</v>
      </c>
      <c r="Y478" s="513" t="s">
        <v>145</v>
      </c>
      <c r="Z478" s="513" t="s">
        <v>145</v>
      </c>
      <c r="AA478" s="513" t="s">
        <v>145</v>
      </c>
      <c r="AB478" s="513" t="s">
        <v>145</v>
      </c>
      <c r="AC478" s="513" t="s">
        <v>145</v>
      </c>
      <c r="AD478" s="513" t="s">
        <v>145</v>
      </c>
      <c r="AE478" s="513" t="s">
        <v>145</v>
      </c>
      <c r="AF478" s="513" t="s">
        <v>145</v>
      </c>
      <c r="AG478" s="513" t="s">
        <v>145</v>
      </c>
    </row>
    <row r="479" spans="3:33">
      <c r="C479">
        <v>150</v>
      </c>
      <c r="D479" s="513">
        <v>1030</v>
      </c>
      <c r="E479" s="513" t="s">
        <v>145</v>
      </c>
      <c r="F479" s="513">
        <v>406</v>
      </c>
      <c r="G479" s="513" t="s">
        <v>145</v>
      </c>
      <c r="H479" s="513" t="s">
        <v>145</v>
      </c>
      <c r="I479" s="513" t="s">
        <v>145</v>
      </c>
      <c r="J479" s="513" t="s">
        <v>145</v>
      </c>
      <c r="K479" s="513" t="s">
        <v>145</v>
      </c>
      <c r="L479" s="513" t="s">
        <v>145</v>
      </c>
      <c r="M479" s="513" t="s">
        <v>145</v>
      </c>
      <c r="N479" s="513" t="s">
        <v>145</v>
      </c>
      <c r="O479" s="513" t="s">
        <v>145</v>
      </c>
      <c r="P479" s="513" t="s">
        <v>145</v>
      </c>
      <c r="Q479" s="513" t="s">
        <v>145</v>
      </c>
      <c r="R479" s="513" t="s">
        <v>145</v>
      </c>
      <c r="S479" s="513" t="s">
        <v>145</v>
      </c>
      <c r="T479" s="513" t="s">
        <v>145</v>
      </c>
      <c r="U479" s="513" t="s">
        <v>145</v>
      </c>
      <c r="V479" s="513" t="s">
        <v>145</v>
      </c>
      <c r="W479" s="513" t="s">
        <v>145</v>
      </c>
      <c r="X479" s="513" t="s">
        <v>145</v>
      </c>
      <c r="Y479" s="513" t="s">
        <v>145</v>
      </c>
      <c r="Z479" s="513" t="s">
        <v>145</v>
      </c>
      <c r="AA479" s="513" t="s">
        <v>145</v>
      </c>
      <c r="AB479" s="513" t="s">
        <v>145</v>
      </c>
      <c r="AC479" s="513" t="s">
        <v>145</v>
      </c>
      <c r="AD479" s="513" t="s">
        <v>145</v>
      </c>
      <c r="AE479" s="513" t="s">
        <v>145</v>
      </c>
      <c r="AF479" s="513" t="s">
        <v>145</v>
      </c>
      <c r="AG479" s="513" t="s">
        <v>145</v>
      </c>
    </row>
    <row r="480" spans="3:33">
      <c r="C480">
        <v>151</v>
      </c>
      <c r="D480" s="513">
        <v>1030</v>
      </c>
      <c r="E480" s="513" t="s">
        <v>145</v>
      </c>
      <c r="F480" s="513">
        <v>401</v>
      </c>
      <c r="G480" s="513" t="s">
        <v>145</v>
      </c>
      <c r="H480" s="513" t="s">
        <v>145</v>
      </c>
      <c r="I480" s="513" t="s">
        <v>145</v>
      </c>
      <c r="J480" s="513" t="s">
        <v>145</v>
      </c>
      <c r="K480" s="513" t="s">
        <v>145</v>
      </c>
      <c r="L480" s="513" t="s">
        <v>145</v>
      </c>
      <c r="M480" s="513" t="s">
        <v>145</v>
      </c>
      <c r="N480" s="513" t="s">
        <v>145</v>
      </c>
      <c r="O480" s="513" t="s">
        <v>145</v>
      </c>
      <c r="P480" s="513" t="s">
        <v>145</v>
      </c>
      <c r="Q480" s="513" t="s">
        <v>145</v>
      </c>
      <c r="R480" s="513" t="s">
        <v>145</v>
      </c>
      <c r="S480" s="513" t="s">
        <v>145</v>
      </c>
      <c r="T480" s="513" t="s">
        <v>145</v>
      </c>
      <c r="U480" s="513" t="s">
        <v>145</v>
      </c>
      <c r="V480" s="513" t="s">
        <v>145</v>
      </c>
      <c r="W480" s="513" t="s">
        <v>145</v>
      </c>
      <c r="X480" s="513" t="s">
        <v>145</v>
      </c>
      <c r="Y480" s="513" t="s">
        <v>145</v>
      </c>
      <c r="Z480" s="513" t="s">
        <v>145</v>
      </c>
      <c r="AA480" s="513" t="s">
        <v>145</v>
      </c>
      <c r="AB480" s="513" t="s">
        <v>145</v>
      </c>
      <c r="AC480" s="513" t="s">
        <v>145</v>
      </c>
      <c r="AD480" s="513" t="s">
        <v>145</v>
      </c>
      <c r="AE480" s="513" t="s">
        <v>145</v>
      </c>
      <c r="AF480" s="513" t="s">
        <v>145</v>
      </c>
      <c r="AG480" s="513" t="s">
        <v>145</v>
      </c>
    </row>
    <row r="481" spans="3:33">
      <c r="C481">
        <v>152</v>
      </c>
      <c r="D481" s="513">
        <v>979</v>
      </c>
      <c r="E481" s="513" t="s">
        <v>145</v>
      </c>
      <c r="F481" s="513">
        <v>320</v>
      </c>
      <c r="G481" s="513" t="s">
        <v>145</v>
      </c>
      <c r="H481" s="513" t="s">
        <v>145</v>
      </c>
      <c r="I481" s="513" t="s">
        <v>145</v>
      </c>
      <c r="J481" s="513" t="s">
        <v>145</v>
      </c>
      <c r="K481" s="513" t="s">
        <v>145</v>
      </c>
      <c r="L481" s="513" t="s">
        <v>145</v>
      </c>
      <c r="M481" s="513" t="s">
        <v>145</v>
      </c>
      <c r="N481" s="513" t="s">
        <v>145</v>
      </c>
      <c r="O481" s="513" t="s">
        <v>145</v>
      </c>
      <c r="P481" s="513" t="s">
        <v>145</v>
      </c>
      <c r="Q481" s="513" t="s">
        <v>145</v>
      </c>
      <c r="R481" s="513" t="s">
        <v>145</v>
      </c>
      <c r="S481" s="513" t="s">
        <v>145</v>
      </c>
      <c r="T481" s="513" t="s">
        <v>145</v>
      </c>
      <c r="U481" s="513" t="s">
        <v>145</v>
      </c>
      <c r="V481" s="513" t="s">
        <v>145</v>
      </c>
      <c r="W481" s="513" t="s">
        <v>145</v>
      </c>
      <c r="X481" s="513" t="s">
        <v>145</v>
      </c>
      <c r="Y481" s="513" t="s">
        <v>145</v>
      </c>
      <c r="Z481" s="513" t="s">
        <v>145</v>
      </c>
      <c r="AA481" s="513" t="s">
        <v>145</v>
      </c>
      <c r="AB481" s="513" t="s">
        <v>145</v>
      </c>
      <c r="AC481" s="513" t="s">
        <v>145</v>
      </c>
      <c r="AD481" s="513" t="s">
        <v>145</v>
      </c>
      <c r="AE481" s="513" t="s">
        <v>145</v>
      </c>
      <c r="AF481" s="513" t="s">
        <v>145</v>
      </c>
      <c r="AG481" s="513" t="s">
        <v>145</v>
      </c>
    </row>
    <row r="482" spans="3:33">
      <c r="C482">
        <v>153</v>
      </c>
      <c r="D482" s="513">
        <v>940</v>
      </c>
      <c r="E482" s="513" t="s">
        <v>145</v>
      </c>
      <c r="F482" s="513">
        <v>308</v>
      </c>
      <c r="G482" s="513" t="s">
        <v>145</v>
      </c>
      <c r="H482" s="513" t="s">
        <v>145</v>
      </c>
      <c r="I482" s="513" t="s">
        <v>145</v>
      </c>
      <c r="J482" s="513" t="s">
        <v>145</v>
      </c>
      <c r="K482" s="513" t="s">
        <v>145</v>
      </c>
      <c r="L482" s="513" t="s">
        <v>145</v>
      </c>
      <c r="M482" s="513" t="s">
        <v>145</v>
      </c>
      <c r="N482" s="513" t="s">
        <v>145</v>
      </c>
      <c r="O482" s="513" t="s">
        <v>145</v>
      </c>
      <c r="P482" s="513" t="s">
        <v>145</v>
      </c>
      <c r="Q482" s="513" t="s">
        <v>145</v>
      </c>
      <c r="R482" s="513" t="s">
        <v>145</v>
      </c>
      <c r="S482" s="513" t="s">
        <v>145</v>
      </c>
      <c r="T482" s="513" t="s">
        <v>145</v>
      </c>
      <c r="U482" s="513" t="s">
        <v>145</v>
      </c>
      <c r="V482" s="513" t="s">
        <v>145</v>
      </c>
      <c r="W482" s="513" t="s">
        <v>145</v>
      </c>
      <c r="X482" s="513" t="s">
        <v>145</v>
      </c>
      <c r="Y482" s="513" t="s">
        <v>145</v>
      </c>
      <c r="Z482" s="513" t="s">
        <v>145</v>
      </c>
      <c r="AA482" s="513" t="s">
        <v>145</v>
      </c>
      <c r="AB482" s="513" t="s">
        <v>145</v>
      </c>
      <c r="AC482" s="513" t="s">
        <v>145</v>
      </c>
      <c r="AD482" s="513" t="s">
        <v>145</v>
      </c>
      <c r="AE482" s="513" t="s">
        <v>145</v>
      </c>
      <c r="AF482" s="513" t="s">
        <v>145</v>
      </c>
      <c r="AG482" s="513" t="s">
        <v>145</v>
      </c>
    </row>
    <row r="483" spans="3:33">
      <c r="C483">
        <v>154</v>
      </c>
      <c r="D483" s="513">
        <v>889</v>
      </c>
      <c r="E483" s="513" t="s">
        <v>145</v>
      </c>
      <c r="F483" s="513">
        <v>303</v>
      </c>
      <c r="G483" s="513" t="s">
        <v>145</v>
      </c>
      <c r="H483" s="513" t="s">
        <v>145</v>
      </c>
      <c r="I483" s="513" t="s">
        <v>145</v>
      </c>
      <c r="J483" s="513" t="s">
        <v>145</v>
      </c>
      <c r="K483" s="513" t="s">
        <v>145</v>
      </c>
      <c r="L483" s="513" t="s">
        <v>145</v>
      </c>
      <c r="M483" s="513" t="s">
        <v>145</v>
      </c>
      <c r="N483" s="513" t="s">
        <v>145</v>
      </c>
      <c r="O483" s="513" t="s">
        <v>145</v>
      </c>
      <c r="P483" s="513" t="s">
        <v>145</v>
      </c>
      <c r="Q483" s="513" t="s">
        <v>145</v>
      </c>
      <c r="R483" s="513" t="s">
        <v>145</v>
      </c>
      <c r="S483" s="513" t="s">
        <v>145</v>
      </c>
      <c r="T483" s="513" t="s">
        <v>145</v>
      </c>
      <c r="U483" s="513" t="s">
        <v>145</v>
      </c>
      <c r="V483" s="513" t="s">
        <v>145</v>
      </c>
      <c r="W483" s="513" t="s">
        <v>145</v>
      </c>
      <c r="X483" s="513" t="s">
        <v>145</v>
      </c>
      <c r="Y483" s="513" t="s">
        <v>145</v>
      </c>
      <c r="Z483" s="513" t="s">
        <v>145</v>
      </c>
      <c r="AA483" s="513" t="s">
        <v>145</v>
      </c>
      <c r="AB483" s="513" t="s">
        <v>145</v>
      </c>
      <c r="AC483" s="513" t="s">
        <v>145</v>
      </c>
      <c r="AD483" s="513" t="s">
        <v>145</v>
      </c>
      <c r="AE483" s="513" t="s">
        <v>145</v>
      </c>
      <c r="AF483" s="513" t="s">
        <v>145</v>
      </c>
      <c r="AG483" s="513" t="s">
        <v>145</v>
      </c>
    </row>
    <row r="484" spans="3:33">
      <c r="C484">
        <v>155</v>
      </c>
      <c r="D484" s="513">
        <v>836</v>
      </c>
      <c r="E484" s="513" t="s">
        <v>145</v>
      </c>
      <c r="F484" s="513">
        <v>296</v>
      </c>
      <c r="G484" s="513" t="s">
        <v>145</v>
      </c>
      <c r="H484" s="513" t="s">
        <v>145</v>
      </c>
      <c r="I484" s="513" t="s">
        <v>145</v>
      </c>
      <c r="J484" s="513" t="s">
        <v>145</v>
      </c>
      <c r="K484" s="513" t="s">
        <v>145</v>
      </c>
      <c r="L484" s="513" t="s">
        <v>145</v>
      </c>
      <c r="M484" s="513" t="s">
        <v>145</v>
      </c>
      <c r="N484" s="513" t="s">
        <v>145</v>
      </c>
      <c r="O484" s="513" t="s">
        <v>145</v>
      </c>
      <c r="P484" s="513" t="s">
        <v>145</v>
      </c>
      <c r="Q484" s="513" t="s">
        <v>145</v>
      </c>
      <c r="R484" s="513" t="s">
        <v>145</v>
      </c>
      <c r="S484" s="513" t="s">
        <v>145</v>
      </c>
      <c r="T484" s="513" t="s">
        <v>145</v>
      </c>
      <c r="U484" s="513" t="s">
        <v>145</v>
      </c>
      <c r="V484" s="513" t="s">
        <v>145</v>
      </c>
      <c r="W484" s="513" t="s">
        <v>145</v>
      </c>
      <c r="X484" s="513" t="s">
        <v>145</v>
      </c>
      <c r="Y484" s="513" t="s">
        <v>145</v>
      </c>
      <c r="Z484" s="513" t="s">
        <v>145</v>
      </c>
      <c r="AA484" s="513" t="s">
        <v>145</v>
      </c>
      <c r="AB484" s="513" t="s">
        <v>145</v>
      </c>
      <c r="AC484" s="513" t="s">
        <v>145</v>
      </c>
      <c r="AD484" s="513" t="s">
        <v>145</v>
      </c>
      <c r="AE484" s="513" t="s">
        <v>145</v>
      </c>
      <c r="AF484" s="513" t="s">
        <v>145</v>
      </c>
      <c r="AG484" s="513" t="s">
        <v>145</v>
      </c>
    </row>
    <row r="485" spans="3:33">
      <c r="C485">
        <v>156</v>
      </c>
      <c r="D485" s="513">
        <v>831</v>
      </c>
      <c r="E485" s="513" t="s">
        <v>145</v>
      </c>
      <c r="F485" s="513">
        <v>284</v>
      </c>
      <c r="G485" s="513" t="s">
        <v>145</v>
      </c>
      <c r="H485" s="513" t="s">
        <v>145</v>
      </c>
      <c r="I485" s="513" t="s">
        <v>145</v>
      </c>
      <c r="J485" s="513" t="s">
        <v>145</v>
      </c>
      <c r="K485" s="513" t="s">
        <v>145</v>
      </c>
      <c r="L485" s="513" t="s">
        <v>145</v>
      </c>
      <c r="M485" s="513" t="s">
        <v>145</v>
      </c>
      <c r="N485" s="513" t="s">
        <v>145</v>
      </c>
      <c r="O485" s="513" t="s">
        <v>145</v>
      </c>
      <c r="P485" s="513" t="s">
        <v>145</v>
      </c>
      <c r="Q485" s="513" t="s">
        <v>145</v>
      </c>
      <c r="R485" s="513" t="s">
        <v>145</v>
      </c>
      <c r="S485" s="513" t="s">
        <v>145</v>
      </c>
      <c r="T485" s="513" t="s">
        <v>145</v>
      </c>
      <c r="U485" s="513" t="s">
        <v>145</v>
      </c>
      <c r="V485" s="513" t="s">
        <v>145</v>
      </c>
      <c r="W485" s="513" t="s">
        <v>145</v>
      </c>
      <c r="X485" s="513" t="s">
        <v>145</v>
      </c>
      <c r="Y485" s="513" t="s">
        <v>145</v>
      </c>
      <c r="Z485" s="513" t="s">
        <v>145</v>
      </c>
      <c r="AA485" s="513" t="s">
        <v>145</v>
      </c>
      <c r="AB485" s="513" t="s">
        <v>145</v>
      </c>
      <c r="AC485" s="513" t="s">
        <v>145</v>
      </c>
      <c r="AD485" s="513" t="s">
        <v>145</v>
      </c>
      <c r="AE485" s="513" t="s">
        <v>145</v>
      </c>
      <c r="AF485" s="513" t="s">
        <v>145</v>
      </c>
      <c r="AG485" s="513" t="s">
        <v>145</v>
      </c>
    </row>
    <row r="486" spans="3:33">
      <c r="C486">
        <v>157</v>
      </c>
      <c r="D486" s="513">
        <v>828</v>
      </c>
      <c r="E486" s="513" t="s">
        <v>145</v>
      </c>
      <c r="F486" s="513">
        <v>270</v>
      </c>
      <c r="G486" s="513" t="s">
        <v>145</v>
      </c>
      <c r="H486" s="513" t="s">
        <v>145</v>
      </c>
      <c r="I486" s="513" t="s">
        <v>145</v>
      </c>
      <c r="J486" s="513" t="s">
        <v>145</v>
      </c>
      <c r="K486" s="513" t="s">
        <v>145</v>
      </c>
      <c r="L486" s="513" t="s">
        <v>145</v>
      </c>
      <c r="M486" s="513" t="s">
        <v>145</v>
      </c>
      <c r="N486" s="513" t="s">
        <v>145</v>
      </c>
      <c r="O486" s="513" t="s">
        <v>145</v>
      </c>
      <c r="P486" s="513" t="s">
        <v>145</v>
      </c>
      <c r="Q486" s="513" t="s">
        <v>145</v>
      </c>
      <c r="R486" s="513" t="s">
        <v>145</v>
      </c>
      <c r="S486" s="513" t="s">
        <v>145</v>
      </c>
      <c r="T486" s="513" t="s">
        <v>145</v>
      </c>
      <c r="U486" s="513" t="s">
        <v>145</v>
      </c>
      <c r="V486" s="513" t="s">
        <v>145</v>
      </c>
      <c r="W486" s="513" t="s">
        <v>145</v>
      </c>
      <c r="X486" s="513" t="s">
        <v>145</v>
      </c>
      <c r="Y486" s="513" t="s">
        <v>145</v>
      </c>
      <c r="Z486" s="513" t="s">
        <v>145</v>
      </c>
      <c r="AA486" s="513" t="s">
        <v>145</v>
      </c>
      <c r="AB486" s="513" t="s">
        <v>145</v>
      </c>
      <c r="AC486" s="513" t="s">
        <v>145</v>
      </c>
      <c r="AD486" s="513" t="s">
        <v>145</v>
      </c>
      <c r="AE486" s="513" t="s">
        <v>145</v>
      </c>
      <c r="AF486" s="513" t="s">
        <v>145</v>
      </c>
      <c r="AG486" s="513" t="s">
        <v>145</v>
      </c>
    </row>
    <row r="487" spans="3:33">
      <c r="C487">
        <v>158</v>
      </c>
      <c r="D487" s="513">
        <v>786</v>
      </c>
      <c r="E487" s="513" t="s">
        <v>145</v>
      </c>
      <c r="F487" s="513">
        <v>270</v>
      </c>
      <c r="G487" s="513" t="s">
        <v>145</v>
      </c>
      <c r="H487" s="513" t="s">
        <v>145</v>
      </c>
      <c r="I487" s="513" t="s">
        <v>145</v>
      </c>
      <c r="J487" s="513" t="s">
        <v>145</v>
      </c>
      <c r="K487" s="513" t="s">
        <v>145</v>
      </c>
      <c r="L487" s="513" t="s">
        <v>145</v>
      </c>
      <c r="M487" s="513" t="s">
        <v>145</v>
      </c>
      <c r="N487" s="513" t="s">
        <v>145</v>
      </c>
      <c r="O487" s="513" t="s">
        <v>145</v>
      </c>
      <c r="P487" s="513" t="s">
        <v>145</v>
      </c>
      <c r="Q487" s="513" t="s">
        <v>145</v>
      </c>
      <c r="R487" s="513" t="s">
        <v>145</v>
      </c>
      <c r="S487" s="513" t="s">
        <v>145</v>
      </c>
      <c r="T487" s="513" t="s">
        <v>145</v>
      </c>
      <c r="U487" s="513" t="s">
        <v>145</v>
      </c>
      <c r="V487" s="513" t="s">
        <v>145</v>
      </c>
      <c r="W487" s="513" t="s">
        <v>145</v>
      </c>
      <c r="X487" s="513" t="s">
        <v>145</v>
      </c>
      <c r="Y487" s="513" t="s">
        <v>145</v>
      </c>
      <c r="Z487" s="513" t="s">
        <v>145</v>
      </c>
      <c r="AA487" s="513" t="s">
        <v>145</v>
      </c>
      <c r="AB487" s="513" t="s">
        <v>145</v>
      </c>
      <c r="AC487" s="513" t="s">
        <v>145</v>
      </c>
      <c r="AD487" s="513" t="s">
        <v>145</v>
      </c>
      <c r="AE487" s="513" t="s">
        <v>145</v>
      </c>
      <c r="AF487" s="513" t="s">
        <v>145</v>
      </c>
      <c r="AG487" s="513" t="s">
        <v>145</v>
      </c>
    </row>
    <row r="488" spans="3:33">
      <c r="C488">
        <v>159</v>
      </c>
      <c r="D488" s="513">
        <v>765</v>
      </c>
      <c r="E488" s="513" t="s">
        <v>145</v>
      </c>
      <c r="F488" s="513">
        <v>264</v>
      </c>
      <c r="G488" s="513" t="s">
        <v>145</v>
      </c>
      <c r="H488" s="513" t="s">
        <v>145</v>
      </c>
      <c r="I488" s="513" t="s">
        <v>145</v>
      </c>
      <c r="J488" s="513" t="s">
        <v>145</v>
      </c>
      <c r="K488" s="513" t="s">
        <v>145</v>
      </c>
      <c r="L488" s="513" t="s">
        <v>145</v>
      </c>
      <c r="M488" s="513" t="s">
        <v>145</v>
      </c>
      <c r="N488" s="513" t="s">
        <v>145</v>
      </c>
      <c r="O488" s="513" t="s">
        <v>145</v>
      </c>
      <c r="P488" s="513" t="s">
        <v>145</v>
      </c>
      <c r="Q488" s="513" t="s">
        <v>145</v>
      </c>
      <c r="R488" s="513" t="s">
        <v>145</v>
      </c>
      <c r="S488" s="513" t="s">
        <v>145</v>
      </c>
      <c r="T488" s="513" t="s">
        <v>145</v>
      </c>
      <c r="U488" s="513" t="s">
        <v>145</v>
      </c>
      <c r="V488" s="513" t="s">
        <v>145</v>
      </c>
      <c r="W488" s="513" t="s">
        <v>145</v>
      </c>
      <c r="X488" s="513" t="s">
        <v>145</v>
      </c>
      <c r="Y488" s="513" t="s">
        <v>145</v>
      </c>
      <c r="Z488" s="513" t="s">
        <v>145</v>
      </c>
      <c r="AA488" s="513" t="s">
        <v>145</v>
      </c>
      <c r="AB488" s="513" t="s">
        <v>145</v>
      </c>
      <c r="AC488" s="513" t="s">
        <v>145</v>
      </c>
      <c r="AD488" s="513" t="s">
        <v>145</v>
      </c>
      <c r="AE488" s="513" t="s">
        <v>145</v>
      </c>
      <c r="AF488" s="513" t="s">
        <v>145</v>
      </c>
      <c r="AG488" s="513" t="s">
        <v>145</v>
      </c>
    </row>
    <row r="489" spans="3:33">
      <c r="C489">
        <v>160</v>
      </c>
      <c r="D489" s="513">
        <v>734</v>
      </c>
      <c r="E489" s="513" t="s">
        <v>145</v>
      </c>
      <c r="F489" s="513">
        <v>249</v>
      </c>
      <c r="G489" s="513" t="s">
        <v>145</v>
      </c>
      <c r="H489" s="513" t="s">
        <v>145</v>
      </c>
      <c r="I489" s="513" t="s">
        <v>145</v>
      </c>
      <c r="J489" s="513" t="s">
        <v>145</v>
      </c>
      <c r="K489" s="513" t="s">
        <v>145</v>
      </c>
      <c r="L489" s="513" t="s">
        <v>145</v>
      </c>
      <c r="M489" s="513" t="s">
        <v>145</v>
      </c>
      <c r="N489" s="513" t="s">
        <v>145</v>
      </c>
      <c r="O489" s="513" t="s">
        <v>145</v>
      </c>
      <c r="P489" s="513" t="s">
        <v>145</v>
      </c>
      <c r="Q489" s="513" t="s">
        <v>145</v>
      </c>
      <c r="R489" s="513" t="s">
        <v>145</v>
      </c>
      <c r="S489" s="513" t="s">
        <v>145</v>
      </c>
      <c r="T489" s="513" t="s">
        <v>145</v>
      </c>
      <c r="U489" s="513" t="s">
        <v>145</v>
      </c>
      <c r="V489" s="513" t="s">
        <v>145</v>
      </c>
      <c r="W489" s="513" t="s">
        <v>145</v>
      </c>
      <c r="X489" s="513" t="s">
        <v>145</v>
      </c>
      <c r="Y489" s="513" t="s">
        <v>145</v>
      </c>
      <c r="Z489" s="513" t="s">
        <v>145</v>
      </c>
      <c r="AA489" s="513" t="s">
        <v>145</v>
      </c>
      <c r="AB489" s="513" t="s">
        <v>145</v>
      </c>
      <c r="AC489" s="513" t="s">
        <v>145</v>
      </c>
      <c r="AD489" s="513" t="s">
        <v>145</v>
      </c>
      <c r="AE489" s="513" t="s">
        <v>145</v>
      </c>
      <c r="AF489" s="513" t="s">
        <v>145</v>
      </c>
      <c r="AG489" s="513" t="s">
        <v>145</v>
      </c>
    </row>
    <row r="490" spans="3:33">
      <c r="C490">
        <v>161</v>
      </c>
      <c r="D490" s="513">
        <v>714</v>
      </c>
      <c r="E490" s="513" t="s">
        <v>145</v>
      </c>
      <c r="F490" s="513">
        <v>230</v>
      </c>
      <c r="G490" s="513" t="s">
        <v>145</v>
      </c>
      <c r="H490" s="513" t="s">
        <v>145</v>
      </c>
      <c r="I490" s="513" t="s">
        <v>145</v>
      </c>
      <c r="J490" s="513" t="s">
        <v>145</v>
      </c>
      <c r="K490" s="513" t="s">
        <v>145</v>
      </c>
      <c r="L490" s="513" t="s">
        <v>145</v>
      </c>
      <c r="M490" s="513" t="s">
        <v>145</v>
      </c>
      <c r="N490" s="513" t="s">
        <v>145</v>
      </c>
      <c r="O490" s="513" t="s">
        <v>145</v>
      </c>
      <c r="P490" s="513" t="s">
        <v>145</v>
      </c>
      <c r="Q490" s="513" t="s">
        <v>145</v>
      </c>
      <c r="R490" s="513" t="s">
        <v>145</v>
      </c>
      <c r="S490" s="513" t="s">
        <v>145</v>
      </c>
      <c r="T490" s="513" t="s">
        <v>145</v>
      </c>
      <c r="U490" s="513" t="s">
        <v>145</v>
      </c>
      <c r="V490" s="513" t="s">
        <v>145</v>
      </c>
      <c r="W490" s="513" t="s">
        <v>145</v>
      </c>
      <c r="X490" s="513" t="s">
        <v>145</v>
      </c>
      <c r="Y490" s="513" t="s">
        <v>145</v>
      </c>
      <c r="Z490" s="513" t="s">
        <v>145</v>
      </c>
      <c r="AA490" s="513" t="s">
        <v>145</v>
      </c>
      <c r="AB490" s="513" t="s">
        <v>145</v>
      </c>
      <c r="AC490" s="513" t="s">
        <v>145</v>
      </c>
      <c r="AD490" s="513" t="s">
        <v>145</v>
      </c>
      <c r="AE490" s="513" t="s">
        <v>145</v>
      </c>
      <c r="AF490" s="513" t="s">
        <v>145</v>
      </c>
      <c r="AG490" s="513" t="s">
        <v>145</v>
      </c>
    </row>
    <row r="491" spans="3:33">
      <c r="C491">
        <v>162</v>
      </c>
      <c r="D491" s="513">
        <v>712</v>
      </c>
      <c r="E491" s="513" t="s">
        <v>145</v>
      </c>
      <c r="F491" s="513">
        <v>230</v>
      </c>
      <c r="G491" s="513" t="s">
        <v>145</v>
      </c>
      <c r="H491" s="513" t="s">
        <v>145</v>
      </c>
      <c r="I491" s="513" t="s">
        <v>145</v>
      </c>
      <c r="J491" s="513" t="s">
        <v>145</v>
      </c>
      <c r="K491" s="513" t="s">
        <v>145</v>
      </c>
      <c r="L491" s="513" t="s">
        <v>145</v>
      </c>
      <c r="M491" s="513" t="s">
        <v>145</v>
      </c>
      <c r="N491" s="513" t="s">
        <v>145</v>
      </c>
      <c r="O491" s="513" t="s">
        <v>145</v>
      </c>
      <c r="P491" s="513" t="s">
        <v>145</v>
      </c>
      <c r="Q491" s="513" t="s">
        <v>145</v>
      </c>
      <c r="R491" s="513" t="s">
        <v>145</v>
      </c>
      <c r="S491" s="513" t="s">
        <v>145</v>
      </c>
      <c r="T491" s="513" t="s">
        <v>145</v>
      </c>
      <c r="U491" s="513" t="s">
        <v>145</v>
      </c>
      <c r="V491" s="513" t="s">
        <v>145</v>
      </c>
      <c r="W491" s="513" t="s">
        <v>145</v>
      </c>
      <c r="X491" s="513" t="s">
        <v>145</v>
      </c>
      <c r="Y491" s="513" t="s">
        <v>145</v>
      </c>
      <c r="Z491" s="513" t="s">
        <v>145</v>
      </c>
      <c r="AA491" s="513" t="s">
        <v>145</v>
      </c>
      <c r="AB491" s="513" t="s">
        <v>145</v>
      </c>
      <c r="AC491" s="513" t="s">
        <v>145</v>
      </c>
      <c r="AD491" s="513" t="s">
        <v>145</v>
      </c>
      <c r="AE491" s="513" t="s">
        <v>145</v>
      </c>
      <c r="AF491" s="513" t="s">
        <v>145</v>
      </c>
      <c r="AG491" s="513" t="s">
        <v>145</v>
      </c>
    </row>
    <row r="492" spans="3:33">
      <c r="C492">
        <v>163</v>
      </c>
      <c r="D492" s="513">
        <v>581</v>
      </c>
      <c r="E492" s="513" t="s">
        <v>145</v>
      </c>
      <c r="F492" s="513">
        <v>217</v>
      </c>
      <c r="G492" s="513" t="s">
        <v>145</v>
      </c>
      <c r="H492" s="513" t="s">
        <v>145</v>
      </c>
      <c r="I492" s="513" t="s">
        <v>145</v>
      </c>
      <c r="J492" s="513" t="s">
        <v>145</v>
      </c>
      <c r="K492" s="513" t="s">
        <v>145</v>
      </c>
      <c r="L492" s="513" t="s">
        <v>145</v>
      </c>
      <c r="M492" s="513" t="s">
        <v>145</v>
      </c>
      <c r="N492" s="513" t="s">
        <v>145</v>
      </c>
      <c r="O492" s="513" t="s">
        <v>145</v>
      </c>
      <c r="P492" s="513" t="s">
        <v>145</v>
      </c>
      <c r="Q492" s="513" t="s">
        <v>145</v>
      </c>
      <c r="R492" s="513" t="s">
        <v>145</v>
      </c>
      <c r="S492" s="513" t="s">
        <v>145</v>
      </c>
      <c r="T492" s="513" t="s">
        <v>145</v>
      </c>
      <c r="U492" s="513" t="s">
        <v>145</v>
      </c>
      <c r="V492" s="513" t="s">
        <v>145</v>
      </c>
      <c r="W492" s="513" t="s">
        <v>145</v>
      </c>
      <c r="X492" s="513" t="s">
        <v>145</v>
      </c>
      <c r="Y492" s="513" t="s">
        <v>145</v>
      </c>
      <c r="Z492" s="513" t="s">
        <v>145</v>
      </c>
      <c r="AA492" s="513" t="s">
        <v>145</v>
      </c>
      <c r="AB492" s="513" t="s">
        <v>145</v>
      </c>
      <c r="AC492" s="513" t="s">
        <v>145</v>
      </c>
      <c r="AD492" s="513" t="s">
        <v>145</v>
      </c>
      <c r="AE492" s="513" t="s">
        <v>145</v>
      </c>
      <c r="AF492" s="513" t="s">
        <v>145</v>
      </c>
      <c r="AG492" s="513" t="s">
        <v>145</v>
      </c>
    </row>
    <row r="493" spans="3:33">
      <c r="C493">
        <v>164</v>
      </c>
      <c r="D493" s="513">
        <v>416</v>
      </c>
      <c r="E493" s="513" t="s">
        <v>145</v>
      </c>
      <c r="F493" s="513">
        <v>216</v>
      </c>
      <c r="G493" s="513" t="s">
        <v>145</v>
      </c>
      <c r="H493" s="513" t="s">
        <v>145</v>
      </c>
      <c r="I493" s="513" t="s">
        <v>145</v>
      </c>
      <c r="J493" s="513" t="s">
        <v>145</v>
      </c>
      <c r="K493" s="513" t="s">
        <v>145</v>
      </c>
      <c r="L493" s="513" t="s">
        <v>145</v>
      </c>
      <c r="M493" s="513" t="s">
        <v>145</v>
      </c>
      <c r="N493" s="513" t="s">
        <v>145</v>
      </c>
      <c r="O493" s="513" t="s">
        <v>145</v>
      </c>
      <c r="P493" s="513" t="s">
        <v>145</v>
      </c>
      <c r="Q493" s="513" t="s">
        <v>145</v>
      </c>
      <c r="R493" s="513" t="s">
        <v>145</v>
      </c>
      <c r="S493" s="513" t="s">
        <v>145</v>
      </c>
      <c r="T493" s="513" t="s">
        <v>145</v>
      </c>
      <c r="U493" s="513" t="s">
        <v>145</v>
      </c>
      <c r="V493" s="513" t="s">
        <v>145</v>
      </c>
      <c r="W493" s="513" t="s">
        <v>145</v>
      </c>
      <c r="X493" s="513" t="s">
        <v>145</v>
      </c>
      <c r="Y493" s="513" t="s">
        <v>145</v>
      </c>
      <c r="Z493" s="513" t="s">
        <v>145</v>
      </c>
      <c r="AA493" s="513" t="s">
        <v>145</v>
      </c>
      <c r="AB493" s="513" t="s">
        <v>145</v>
      </c>
      <c r="AC493" s="513" t="s">
        <v>145</v>
      </c>
      <c r="AD493" s="513" t="s">
        <v>145</v>
      </c>
      <c r="AE493" s="513" t="s">
        <v>145</v>
      </c>
      <c r="AF493" s="513" t="s">
        <v>145</v>
      </c>
      <c r="AG493" s="513" t="s">
        <v>145</v>
      </c>
    </row>
    <row r="494" spans="3:33">
      <c r="C494">
        <v>165</v>
      </c>
      <c r="D494" s="513">
        <v>348</v>
      </c>
      <c r="E494" s="513" t="s">
        <v>145</v>
      </c>
      <c r="F494" s="513">
        <v>201</v>
      </c>
      <c r="G494" s="513" t="s">
        <v>145</v>
      </c>
      <c r="H494" s="513" t="s">
        <v>145</v>
      </c>
      <c r="I494" s="513" t="s">
        <v>145</v>
      </c>
      <c r="J494" s="513" t="s">
        <v>145</v>
      </c>
      <c r="K494" s="513" t="s">
        <v>145</v>
      </c>
      <c r="L494" s="513" t="s">
        <v>145</v>
      </c>
      <c r="M494" s="513" t="s">
        <v>145</v>
      </c>
      <c r="N494" s="513" t="s">
        <v>145</v>
      </c>
      <c r="O494" s="513" t="s">
        <v>145</v>
      </c>
      <c r="P494" s="513" t="s">
        <v>145</v>
      </c>
      <c r="Q494" s="513" t="s">
        <v>145</v>
      </c>
      <c r="R494" s="513" t="s">
        <v>145</v>
      </c>
      <c r="S494" s="513" t="s">
        <v>145</v>
      </c>
      <c r="T494" s="513" t="s">
        <v>145</v>
      </c>
      <c r="U494" s="513" t="s">
        <v>145</v>
      </c>
      <c r="V494" s="513" t="s">
        <v>145</v>
      </c>
      <c r="W494" s="513" t="s">
        <v>145</v>
      </c>
      <c r="X494" s="513" t="s">
        <v>145</v>
      </c>
      <c r="Y494" s="513" t="s">
        <v>145</v>
      </c>
      <c r="Z494" s="513" t="s">
        <v>145</v>
      </c>
      <c r="AA494" s="513" t="s">
        <v>145</v>
      </c>
      <c r="AB494" s="513" t="s">
        <v>145</v>
      </c>
      <c r="AC494" s="513" t="s">
        <v>145</v>
      </c>
      <c r="AD494" s="513" t="s">
        <v>145</v>
      </c>
      <c r="AE494" s="513" t="s">
        <v>145</v>
      </c>
      <c r="AF494" s="513" t="s">
        <v>145</v>
      </c>
      <c r="AG494" s="513" t="s">
        <v>145</v>
      </c>
    </row>
    <row r="495" spans="3:33">
      <c r="C495">
        <v>166</v>
      </c>
      <c r="D495" s="513">
        <v>297</v>
      </c>
      <c r="E495" s="513" t="s">
        <v>145</v>
      </c>
      <c r="F495" s="513">
        <v>186</v>
      </c>
      <c r="G495" s="513" t="s">
        <v>145</v>
      </c>
      <c r="H495" s="513" t="s">
        <v>145</v>
      </c>
      <c r="I495" s="513" t="s">
        <v>145</v>
      </c>
      <c r="J495" s="513" t="s">
        <v>145</v>
      </c>
      <c r="K495" s="513" t="s">
        <v>145</v>
      </c>
      <c r="L495" s="513" t="s">
        <v>145</v>
      </c>
      <c r="M495" s="513" t="s">
        <v>145</v>
      </c>
      <c r="N495" s="513" t="s">
        <v>145</v>
      </c>
      <c r="O495" s="513" t="s">
        <v>145</v>
      </c>
      <c r="P495" s="513" t="s">
        <v>145</v>
      </c>
      <c r="Q495" s="513" t="s">
        <v>145</v>
      </c>
      <c r="R495" s="513" t="s">
        <v>145</v>
      </c>
      <c r="S495" s="513" t="s">
        <v>145</v>
      </c>
      <c r="T495" s="513" t="s">
        <v>145</v>
      </c>
      <c r="U495" s="513" t="s">
        <v>145</v>
      </c>
      <c r="V495" s="513" t="s">
        <v>145</v>
      </c>
      <c r="W495" s="513" t="s">
        <v>145</v>
      </c>
      <c r="X495" s="513" t="s">
        <v>145</v>
      </c>
      <c r="Y495" s="513" t="s">
        <v>145</v>
      </c>
      <c r="Z495" s="513" t="s">
        <v>145</v>
      </c>
      <c r="AA495" s="513" t="s">
        <v>145</v>
      </c>
      <c r="AB495" s="513" t="s">
        <v>145</v>
      </c>
      <c r="AC495" s="513" t="s">
        <v>145</v>
      </c>
      <c r="AD495" s="513" t="s">
        <v>145</v>
      </c>
      <c r="AE495" s="513" t="s">
        <v>145</v>
      </c>
      <c r="AF495" s="513" t="s">
        <v>145</v>
      </c>
      <c r="AG495" s="513" t="s">
        <v>145</v>
      </c>
    </row>
    <row r="496" spans="3:33">
      <c r="C496">
        <v>167</v>
      </c>
      <c r="D496" s="513">
        <v>267</v>
      </c>
      <c r="E496" s="513" t="s">
        <v>145</v>
      </c>
      <c r="F496" s="513">
        <v>185</v>
      </c>
      <c r="G496" s="513" t="s">
        <v>145</v>
      </c>
      <c r="H496" s="513" t="s">
        <v>145</v>
      </c>
      <c r="I496" s="513" t="s">
        <v>145</v>
      </c>
      <c r="J496" s="513" t="s">
        <v>145</v>
      </c>
      <c r="K496" s="513" t="s">
        <v>145</v>
      </c>
      <c r="L496" s="513" t="s">
        <v>145</v>
      </c>
      <c r="M496" s="513" t="s">
        <v>145</v>
      </c>
      <c r="N496" s="513" t="s">
        <v>145</v>
      </c>
      <c r="O496" s="513" t="s">
        <v>145</v>
      </c>
      <c r="P496" s="513" t="s">
        <v>145</v>
      </c>
      <c r="Q496" s="513" t="s">
        <v>145</v>
      </c>
      <c r="R496" s="513" t="s">
        <v>145</v>
      </c>
      <c r="S496" s="513" t="s">
        <v>145</v>
      </c>
      <c r="T496" s="513" t="s">
        <v>145</v>
      </c>
      <c r="U496" s="513" t="s">
        <v>145</v>
      </c>
      <c r="V496" s="513" t="s">
        <v>145</v>
      </c>
      <c r="W496" s="513" t="s">
        <v>145</v>
      </c>
      <c r="X496" s="513" t="s">
        <v>145</v>
      </c>
      <c r="Y496" s="513" t="s">
        <v>145</v>
      </c>
      <c r="Z496" s="513" t="s">
        <v>145</v>
      </c>
      <c r="AA496" s="513" t="s">
        <v>145</v>
      </c>
      <c r="AB496" s="513" t="s">
        <v>145</v>
      </c>
      <c r="AC496" s="513" t="s">
        <v>145</v>
      </c>
      <c r="AD496" s="513" t="s">
        <v>145</v>
      </c>
      <c r="AE496" s="513" t="s">
        <v>145</v>
      </c>
      <c r="AF496" s="513" t="s">
        <v>145</v>
      </c>
      <c r="AG496" s="513" t="s">
        <v>145</v>
      </c>
    </row>
    <row r="497" spans="3:33">
      <c r="C497">
        <v>168</v>
      </c>
      <c r="D497" s="513">
        <v>230</v>
      </c>
      <c r="E497" s="513" t="s">
        <v>145</v>
      </c>
      <c r="F497" s="513">
        <v>176</v>
      </c>
      <c r="G497" s="513" t="s">
        <v>145</v>
      </c>
      <c r="H497" s="513" t="s">
        <v>145</v>
      </c>
      <c r="I497" s="513" t="s">
        <v>145</v>
      </c>
      <c r="J497" s="513" t="s">
        <v>145</v>
      </c>
      <c r="K497" s="513" t="s">
        <v>145</v>
      </c>
      <c r="L497" s="513" t="s">
        <v>145</v>
      </c>
      <c r="M497" s="513" t="s">
        <v>145</v>
      </c>
      <c r="N497" s="513" t="s">
        <v>145</v>
      </c>
      <c r="O497" s="513" t="s">
        <v>145</v>
      </c>
      <c r="P497" s="513" t="s">
        <v>145</v>
      </c>
      <c r="Q497" s="513" t="s">
        <v>145</v>
      </c>
      <c r="R497" s="513" t="s">
        <v>145</v>
      </c>
      <c r="S497" s="513" t="s">
        <v>145</v>
      </c>
      <c r="T497" s="513" t="s">
        <v>145</v>
      </c>
      <c r="U497" s="513" t="s">
        <v>145</v>
      </c>
      <c r="V497" s="513" t="s">
        <v>145</v>
      </c>
      <c r="W497" s="513" t="s">
        <v>145</v>
      </c>
      <c r="X497" s="513" t="s">
        <v>145</v>
      </c>
      <c r="Y497" s="513" t="s">
        <v>145</v>
      </c>
      <c r="Z497" s="513" t="s">
        <v>145</v>
      </c>
      <c r="AA497" s="513" t="s">
        <v>145</v>
      </c>
      <c r="AB497" s="513" t="s">
        <v>145</v>
      </c>
      <c r="AC497" s="513" t="s">
        <v>145</v>
      </c>
      <c r="AD497" s="513" t="s">
        <v>145</v>
      </c>
      <c r="AE497" s="513" t="s">
        <v>145</v>
      </c>
      <c r="AF497" s="513" t="s">
        <v>145</v>
      </c>
      <c r="AG497" s="513" t="s">
        <v>145</v>
      </c>
    </row>
    <row r="498" spans="3:33">
      <c r="C498">
        <v>169</v>
      </c>
      <c r="D498" s="513">
        <v>227</v>
      </c>
      <c r="E498" s="513" t="s">
        <v>145</v>
      </c>
      <c r="F498" s="513">
        <v>165</v>
      </c>
      <c r="G498" s="513" t="s">
        <v>145</v>
      </c>
      <c r="H498" s="513" t="s">
        <v>145</v>
      </c>
      <c r="I498" s="513" t="s">
        <v>145</v>
      </c>
      <c r="J498" s="513" t="s">
        <v>145</v>
      </c>
      <c r="K498" s="513" t="s">
        <v>145</v>
      </c>
      <c r="L498" s="513" t="s">
        <v>145</v>
      </c>
      <c r="M498" s="513" t="s">
        <v>145</v>
      </c>
      <c r="N498" s="513" t="s">
        <v>145</v>
      </c>
      <c r="O498" s="513" t="s">
        <v>145</v>
      </c>
      <c r="P498" s="513" t="s">
        <v>145</v>
      </c>
      <c r="Q498" s="513" t="s">
        <v>145</v>
      </c>
      <c r="R498" s="513" t="s">
        <v>145</v>
      </c>
      <c r="S498" s="513" t="s">
        <v>145</v>
      </c>
      <c r="T498" s="513" t="s">
        <v>145</v>
      </c>
      <c r="U498" s="513" t="s">
        <v>145</v>
      </c>
      <c r="V498" s="513" t="s">
        <v>145</v>
      </c>
      <c r="W498" s="513" t="s">
        <v>145</v>
      </c>
      <c r="X498" s="513" t="s">
        <v>145</v>
      </c>
      <c r="Y498" s="513" t="s">
        <v>145</v>
      </c>
      <c r="Z498" s="513" t="s">
        <v>145</v>
      </c>
      <c r="AA498" s="513" t="s">
        <v>145</v>
      </c>
      <c r="AB498" s="513" t="s">
        <v>145</v>
      </c>
      <c r="AC498" s="513" t="s">
        <v>145</v>
      </c>
      <c r="AD498" s="513" t="s">
        <v>145</v>
      </c>
      <c r="AE498" s="513" t="s">
        <v>145</v>
      </c>
      <c r="AF498" s="513" t="s">
        <v>145</v>
      </c>
      <c r="AG498" s="513" t="s">
        <v>145</v>
      </c>
    </row>
    <row r="499" spans="3:33">
      <c r="C499">
        <v>170</v>
      </c>
      <c r="D499" s="513">
        <v>182</v>
      </c>
      <c r="E499" s="513" t="s">
        <v>145</v>
      </c>
      <c r="F499" s="513">
        <v>135</v>
      </c>
      <c r="G499" s="513" t="s">
        <v>145</v>
      </c>
      <c r="H499" s="513" t="s">
        <v>145</v>
      </c>
      <c r="I499" s="513" t="s">
        <v>145</v>
      </c>
      <c r="J499" s="513" t="s">
        <v>145</v>
      </c>
      <c r="K499" s="513" t="s">
        <v>145</v>
      </c>
      <c r="L499" s="513" t="s">
        <v>145</v>
      </c>
      <c r="M499" s="513" t="s">
        <v>145</v>
      </c>
      <c r="N499" s="513" t="s">
        <v>145</v>
      </c>
      <c r="O499" s="513" t="s">
        <v>145</v>
      </c>
      <c r="P499" s="513" t="s">
        <v>145</v>
      </c>
      <c r="Q499" s="513" t="s">
        <v>145</v>
      </c>
      <c r="R499" s="513" t="s">
        <v>145</v>
      </c>
      <c r="S499" s="513" t="s">
        <v>145</v>
      </c>
      <c r="T499" s="513" t="s">
        <v>145</v>
      </c>
      <c r="U499" s="513" t="s">
        <v>145</v>
      </c>
      <c r="V499" s="513" t="s">
        <v>145</v>
      </c>
      <c r="W499" s="513" t="s">
        <v>145</v>
      </c>
      <c r="X499" s="513" t="s">
        <v>145</v>
      </c>
      <c r="Y499" s="513" t="s">
        <v>145</v>
      </c>
      <c r="Z499" s="513" t="s">
        <v>145</v>
      </c>
      <c r="AA499" s="513" t="s">
        <v>145</v>
      </c>
      <c r="AB499" s="513" t="s">
        <v>145</v>
      </c>
      <c r="AC499" s="513" t="s">
        <v>145</v>
      </c>
      <c r="AD499" s="513" t="s">
        <v>145</v>
      </c>
      <c r="AE499" s="513" t="s">
        <v>145</v>
      </c>
      <c r="AF499" s="513" t="s">
        <v>145</v>
      </c>
      <c r="AG499" s="513" t="s">
        <v>145</v>
      </c>
    </row>
    <row r="500" spans="3:33">
      <c r="C500">
        <v>171</v>
      </c>
      <c r="D500" s="513">
        <v>106</v>
      </c>
      <c r="E500" s="513" t="s">
        <v>145</v>
      </c>
      <c r="F500" s="513">
        <v>44</v>
      </c>
      <c r="G500" s="513" t="s">
        <v>145</v>
      </c>
      <c r="H500" s="513" t="s">
        <v>145</v>
      </c>
      <c r="I500" s="513" t="s">
        <v>145</v>
      </c>
      <c r="J500" s="513" t="s">
        <v>145</v>
      </c>
      <c r="K500" s="513" t="s">
        <v>145</v>
      </c>
      <c r="L500" s="513" t="s">
        <v>145</v>
      </c>
      <c r="M500" s="513" t="s">
        <v>145</v>
      </c>
      <c r="N500" s="513" t="s">
        <v>145</v>
      </c>
      <c r="O500" s="513" t="s">
        <v>145</v>
      </c>
      <c r="P500" s="513" t="s">
        <v>145</v>
      </c>
      <c r="Q500" s="513" t="s">
        <v>145</v>
      </c>
      <c r="R500" s="513" t="s">
        <v>145</v>
      </c>
      <c r="S500" s="513" t="s">
        <v>145</v>
      </c>
      <c r="T500" s="513" t="s">
        <v>145</v>
      </c>
      <c r="U500" s="513" t="s">
        <v>145</v>
      </c>
      <c r="V500" s="513" t="s">
        <v>145</v>
      </c>
      <c r="W500" s="513" t="s">
        <v>145</v>
      </c>
      <c r="X500" s="513" t="s">
        <v>145</v>
      </c>
      <c r="Y500" s="513" t="s">
        <v>145</v>
      </c>
      <c r="Z500" s="513" t="s">
        <v>145</v>
      </c>
      <c r="AA500" s="513" t="s">
        <v>145</v>
      </c>
      <c r="AB500" s="513" t="s">
        <v>145</v>
      </c>
      <c r="AC500" s="513" t="s">
        <v>145</v>
      </c>
      <c r="AD500" s="513" t="s">
        <v>145</v>
      </c>
      <c r="AE500" s="513" t="s">
        <v>145</v>
      </c>
      <c r="AF500" s="513" t="s">
        <v>145</v>
      </c>
      <c r="AG500" s="513" t="s">
        <v>145</v>
      </c>
    </row>
    <row r="501" spans="3:33">
      <c r="C501">
        <v>172</v>
      </c>
      <c r="D501" s="513">
        <v>80</v>
      </c>
      <c r="E501" s="513" t="s">
        <v>145</v>
      </c>
      <c r="F501" s="513">
        <v>32</v>
      </c>
      <c r="G501" s="513" t="s">
        <v>145</v>
      </c>
      <c r="H501" s="513" t="s">
        <v>145</v>
      </c>
      <c r="I501" s="513" t="s">
        <v>145</v>
      </c>
      <c r="J501" s="513" t="s">
        <v>145</v>
      </c>
      <c r="K501" s="513" t="s">
        <v>145</v>
      </c>
      <c r="L501" s="513" t="s">
        <v>145</v>
      </c>
      <c r="M501" s="513" t="s">
        <v>145</v>
      </c>
      <c r="N501" s="513" t="s">
        <v>145</v>
      </c>
      <c r="O501" s="513" t="s">
        <v>145</v>
      </c>
      <c r="P501" s="513" t="s">
        <v>145</v>
      </c>
      <c r="Q501" s="513" t="s">
        <v>145</v>
      </c>
      <c r="R501" s="513" t="s">
        <v>145</v>
      </c>
      <c r="S501" s="513" t="s">
        <v>145</v>
      </c>
      <c r="T501" s="513" t="s">
        <v>145</v>
      </c>
      <c r="U501" s="513" t="s">
        <v>145</v>
      </c>
      <c r="V501" s="513" t="s">
        <v>145</v>
      </c>
      <c r="W501" s="513" t="s">
        <v>145</v>
      </c>
      <c r="X501" s="513" t="s">
        <v>145</v>
      </c>
      <c r="Y501" s="513" t="s">
        <v>145</v>
      </c>
      <c r="Z501" s="513" t="s">
        <v>145</v>
      </c>
      <c r="AA501" s="513" t="s">
        <v>145</v>
      </c>
      <c r="AB501" s="513" t="s">
        <v>145</v>
      </c>
      <c r="AC501" s="513" t="s">
        <v>145</v>
      </c>
      <c r="AD501" s="513" t="s">
        <v>145</v>
      </c>
      <c r="AE501" s="513" t="s">
        <v>145</v>
      </c>
      <c r="AF501" s="513" t="s">
        <v>145</v>
      </c>
      <c r="AG501" s="513" t="s">
        <v>145</v>
      </c>
    </row>
    <row r="502" spans="3:33">
      <c r="C502">
        <v>173</v>
      </c>
      <c r="D502" s="513">
        <v>12</v>
      </c>
      <c r="E502" s="513" t="s">
        <v>145</v>
      </c>
      <c r="F502" s="513">
        <v>12</v>
      </c>
      <c r="G502" s="513" t="s">
        <v>145</v>
      </c>
      <c r="H502" s="513" t="s">
        <v>145</v>
      </c>
      <c r="I502" s="513" t="s">
        <v>145</v>
      </c>
      <c r="J502" s="513" t="s">
        <v>145</v>
      </c>
      <c r="K502" s="513" t="s">
        <v>145</v>
      </c>
      <c r="L502" s="513" t="s">
        <v>145</v>
      </c>
      <c r="M502" s="513" t="s">
        <v>145</v>
      </c>
      <c r="N502" s="513" t="s">
        <v>145</v>
      </c>
      <c r="O502" s="513" t="s">
        <v>145</v>
      </c>
      <c r="P502" s="513" t="s">
        <v>145</v>
      </c>
      <c r="Q502" s="513" t="s">
        <v>145</v>
      </c>
      <c r="R502" s="513" t="s">
        <v>145</v>
      </c>
      <c r="S502" s="513" t="s">
        <v>145</v>
      </c>
      <c r="T502" s="513" t="s">
        <v>145</v>
      </c>
      <c r="U502" s="513" t="s">
        <v>145</v>
      </c>
      <c r="V502" s="513" t="s">
        <v>145</v>
      </c>
      <c r="W502" s="513" t="s">
        <v>145</v>
      </c>
      <c r="X502" s="513" t="s">
        <v>145</v>
      </c>
      <c r="Y502" s="513" t="s">
        <v>145</v>
      </c>
      <c r="Z502" s="513" t="s">
        <v>145</v>
      </c>
      <c r="AA502" s="513" t="s">
        <v>145</v>
      </c>
      <c r="AB502" s="513" t="s">
        <v>145</v>
      </c>
      <c r="AC502" s="513" t="s">
        <v>145</v>
      </c>
      <c r="AD502" s="513" t="s">
        <v>145</v>
      </c>
      <c r="AE502" s="513" t="s">
        <v>145</v>
      </c>
      <c r="AF502" s="513" t="s">
        <v>145</v>
      </c>
      <c r="AG502" s="513" t="s">
        <v>145</v>
      </c>
    </row>
    <row r="503" spans="3:33">
      <c r="C503">
        <v>174</v>
      </c>
      <c r="D503" s="513">
        <v>6</v>
      </c>
      <c r="E503" s="513" t="s">
        <v>145</v>
      </c>
      <c r="F503" s="513">
        <v>6</v>
      </c>
      <c r="G503" s="513" t="s">
        <v>145</v>
      </c>
      <c r="H503" s="513" t="s">
        <v>145</v>
      </c>
      <c r="I503" s="513" t="s">
        <v>145</v>
      </c>
      <c r="J503" s="513" t="s">
        <v>145</v>
      </c>
      <c r="K503" s="513" t="s">
        <v>145</v>
      </c>
      <c r="L503" s="513" t="s">
        <v>145</v>
      </c>
      <c r="M503" s="513" t="s">
        <v>145</v>
      </c>
      <c r="N503" s="513" t="s">
        <v>145</v>
      </c>
      <c r="O503" s="513" t="s">
        <v>145</v>
      </c>
      <c r="P503" s="513" t="s">
        <v>145</v>
      </c>
      <c r="Q503" s="513" t="s">
        <v>145</v>
      </c>
      <c r="R503" s="513" t="s">
        <v>145</v>
      </c>
      <c r="S503" s="513" t="s">
        <v>145</v>
      </c>
      <c r="T503" s="513" t="s">
        <v>145</v>
      </c>
      <c r="U503" s="513" t="s">
        <v>145</v>
      </c>
      <c r="V503" s="513" t="s">
        <v>145</v>
      </c>
      <c r="W503" s="513" t="s">
        <v>145</v>
      </c>
      <c r="X503" s="513" t="s">
        <v>145</v>
      </c>
      <c r="Y503" s="513" t="s">
        <v>145</v>
      </c>
      <c r="Z503" s="513" t="s">
        <v>145</v>
      </c>
      <c r="AA503" s="513" t="s">
        <v>145</v>
      </c>
      <c r="AB503" s="513" t="s">
        <v>145</v>
      </c>
      <c r="AC503" s="513" t="s">
        <v>145</v>
      </c>
      <c r="AD503" s="513" t="s">
        <v>145</v>
      </c>
      <c r="AE503" s="513" t="s">
        <v>145</v>
      </c>
      <c r="AF503" s="513" t="s">
        <v>145</v>
      </c>
      <c r="AG503" s="513" t="s">
        <v>145</v>
      </c>
    </row>
    <row r="504" spans="3:33">
      <c r="C504">
        <v>175</v>
      </c>
      <c r="D504" s="513">
        <v>3</v>
      </c>
      <c r="E504" s="513" t="s">
        <v>145</v>
      </c>
      <c r="F504" s="513">
        <v>3</v>
      </c>
      <c r="G504" s="513" t="s">
        <v>145</v>
      </c>
      <c r="H504" s="513" t="s">
        <v>145</v>
      </c>
      <c r="I504" s="513" t="s">
        <v>145</v>
      </c>
      <c r="J504" s="513" t="s">
        <v>145</v>
      </c>
      <c r="K504" s="513" t="s">
        <v>145</v>
      </c>
      <c r="L504" s="513" t="s">
        <v>145</v>
      </c>
      <c r="M504" s="513" t="s">
        <v>145</v>
      </c>
      <c r="N504" s="513" t="s">
        <v>145</v>
      </c>
      <c r="O504" s="513" t="s">
        <v>145</v>
      </c>
      <c r="P504" s="513" t="s">
        <v>145</v>
      </c>
      <c r="Q504" s="513" t="s">
        <v>145</v>
      </c>
      <c r="R504" s="513" t="s">
        <v>145</v>
      </c>
      <c r="S504" s="513" t="s">
        <v>145</v>
      </c>
      <c r="T504" s="513" t="s">
        <v>145</v>
      </c>
      <c r="U504" s="513" t="s">
        <v>145</v>
      </c>
      <c r="V504" s="513" t="s">
        <v>145</v>
      </c>
      <c r="W504" s="513" t="s">
        <v>145</v>
      </c>
      <c r="X504" s="513" t="s">
        <v>145</v>
      </c>
      <c r="Y504" s="513" t="s">
        <v>145</v>
      </c>
      <c r="Z504" s="513" t="s">
        <v>145</v>
      </c>
      <c r="AA504" s="513" t="s">
        <v>145</v>
      </c>
      <c r="AB504" s="513" t="s">
        <v>145</v>
      </c>
      <c r="AC504" s="513" t="s">
        <v>145</v>
      </c>
      <c r="AD504" s="513" t="s">
        <v>145</v>
      </c>
      <c r="AE504" s="513" t="s">
        <v>145</v>
      </c>
      <c r="AF504" s="513" t="s">
        <v>145</v>
      </c>
      <c r="AG504" s="513" t="s">
        <v>145</v>
      </c>
    </row>
    <row r="505" spans="3:33">
      <c r="C505">
        <v>176</v>
      </c>
      <c r="D505" s="513">
        <v>3</v>
      </c>
      <c r="E505" s="513" t="s">
        <v>145</v>
      </c>
      <c r="F505" s="513">
        <v>3</v>
      </c>
      <c r="G505" s="513" t="s">
        <v>145</v>
      </c>
      <c r="H505" s="513" t="s">
        <v>145</v>
      </c>
      <c r="I505" s="513" t="s">
        <v>145</v>
      </c>
      <c r="J505" s="513" t="s">
        <v>145</v>
      </c>
      <c r="K505" s="513" t="s">
        <v>145</v>
      </c>
      <c r="L505" s="513" t="s">
        <v>145</v>
      </c>
      <c r="M505" s="513" t="s">
        <v>145</v>
      </c>
      <c r="N505" s="513" t="s">
        <v>145</v>
      </c>
      <c r="O505" s="513" t="s">
        <v>145</v>
      </c>
      <c r="P505" s="513" t="s">
        <v>145</v>
      </c>
      <c r="Q505" s="513" t="s">
        <v>145</v>
      </c>
      <c r="R505" s="513" t="s">
        <v>145</v>
      </c>
      <c r="S505" s="513" t="s">
        <v>145</v>
      </c>
      <c r="T505" s="513" t="s">
        <v>145</v>
      </c>
      <c r="U505" s="513" t="s">
        <v>145</v>
      </c>
      <c r="V505" s="513" t="s">
        <v>145</v>
      </c>
      <c r="W505" s="513" t="s">
        <v>145</v>
      </c>
      <c r="X505" s="513" t="s">
        <v>145</v>
      </c>
      <c r="Y505" s="513" t="s">
        <v>145</v>
      </c>
      <c r="Z505" s="513" t="s">
        <v>145</v>
      </c>
      <c r="AA505" s="513" t="s">
        <v>145</v>
      </c>
      <c r="AB505" s="513" t="s">
        <v>145</v>
      </c>
      <c r="AC505" s="513" t="s">
        <v>145</v>
      </c>
      <c r="AD505" s="513" t="s">
        <v>145</v>
      </c>
      <c r="AE505" s="513" t="s">
        <v>145</v>
      </c>
      <c r="AF505" s="513" t="s">
        <v>145</v>
      </c>
      <c r="AG505" s="513" t="s">
        <v>145</v>
      </c>
    </row>
    <row r="506" spans="3:33">
      <c r="C506">
        <v>177</v>
      </c>
      <c r="D506" s="513">
        <v>2</v>
      </c>
      <c r="E506" s="513" t="s">
        <v>145</v>
      </c>
      <c r="F506" s="513">
        <v>2</v>
      </c>
      <c r="G506" s="513" t="s">
        <v>145</v>
      </c>
      <c r="H506" s="513" t="s">
        <v>145</v>
      </c>
      <c r="I506" s="513" t="s">
        <v>145</v>
      </c>
      <c r="J506" s="513" t="s">
        <v>145</v>
      </c>
      <c r="K506" s="513" t="s">
        <v>145</v>
      </c>
      <c r="L506" s="513" t="s">
        <v>145</v>
      </c>
      <c r="M506" s="513" t="s">
        <v>145</v>
      </c>
      <c r="N506" s="513" t="s">
        <v>145</v>
      </c>
      <c r="O506" s="513" t="s">
        <v>145</v>
      </c>
      <c r="P506" s="513" t="s">
        <v>145</v>
      </c>
      <c r="Q506" s="513" t="s">
        <v>145</v>
      </c>
      <c r="R506" s="513" t="s">
        <v>145</v>
      </c>
      <c r="S506" s="513" t="s">
        <v>145</v>
      </c>
      <c r="T506" s="513" t="s">
        <v>145</v>
      </c>
      <c r="U506" s="513" t="s">
        <v>145</v>
      </c>
      <c r="V506" s="513" t="s">
        <v>145</v>
      </c>
      <c r="W506" s="513" t="s">
        <v>145</v>
      </c>
      <c r="X506" s="513" t="s">
        <v>145</v>
      </c>
      <c r="Y506" s="513" t="s">
        <v>145</v>
      </c>
      <c r="Z506" s="513" t="s">
        <v>145</v>
      </c>
      <c r="AA506" s="513" t="s">
        <v>145</v>
      </c>
      <c r="AB506" s="513" t="s">
        <v>145</v>
      </c>
      <c r="AC506" s="513" t="s">
        <v>145</v>
      </c>
      <c r="AD506" s="513" t="s">
        <v>145</v>
      </c>
      <c r="AE506" s="513" t="s">
        <v>145</v>
      </c>
      <c r="AF506" s="513" t="s">
        <v>145</v>
      </c>
      <c r="AG506" s="513" t="s">
        <v>145</v>
      </c>
    </row>
    <row r="507" spans="3:33">
      <c r="C507">
        <v>178</v>
      </c>
      <c r="D507" s="513">
        <v>1</v>
      </c>
      <c r="E507" s="513" t="s">
        <v>145</v>
      </c>
      <c r="F507" s="513">
        <v>1</v>
      </c>
      <c r="G507" s="513" t="s">
        <v>145</v>
      </c>
      <c r="H507" s="513" t="s">
        <v>145</v>
      </c>
      <c r="I507" s="513" t="s">
        <v>145</v>
      </c>
      <c r="J507" s="513" t="s">
        <v>145</v>
      </c>
      <c r="K507" s="513" t="s">
        <v>145</v>
      </c>
      <c r="L507" s="513" t="s">
        <v>145</v>
      </c>
      <c r="M507" s="513" t="s">
        <v>145</v>
      </c>
      <c r="N507" s="513" t="s">
        <v>145</v>
      </c>
      <c r="O507" s="513" t="s">
        <v>145</v>
      </c>
      <c r="P507" s="513" t="s">
        <v>145</v>
      </c>
      <c r="Q507" s="513" t="s">
        <v>145</v>
      </c>
      <c r="R507" s="513" t="s">
        <v>145</v>
      </c>
      <c r="S507" s="513" t="s">
        <v>145</v>
      </c>
      <c r="T507" s="513" t="s">
        <v>145</v>
      </c>
      <c r="U507" s="513" t="s">
        <v>145</v>
      </c>
      <c r="V507" s="513" t="s">
        <v>145</v>
      </c>
      <c r="W507" s="513" t="s">
        <v>145</v>
      </c>
      <c r="X507" s="513" t="s">
        <v>145</v>
      </c>
      <c r="Y507" s="513" t="s">
        <v>145</v>
      </c>
      <c r="Z507" s="513" t="s">
        <v>145</v>
      </c>
      <c r="AA507" s="513" t="s">
        <v>145</v>
      </c>
      <c r="AB507" s="513" t="s">
        <v>145</v>
      </c>
      <c r="AC507" s="513" t="s">
        <v>145</v>
      </c>
      <c r="AD507" s="513" t="s">
        <v>145</v>
      </c>
      <c r="AE507" s="513" t="s">
        <v>145</v>
      </c>
      <c r="AF507" s="513" t="s">
        <v>145</v>
      </c>
      <c r="AG507" s="513" t="s">
        <v>145</v>
      </c>
    </row>
    <row r="508" spans="3:33">
      <c r="C508">
        <v>179</v>
      </c>
      <c r="D508" s="513">
        <v>0</v>
      </c>
      <c r="E508" s="513" t="s">
        <v>145</v>
      </c>
      <c r="F508" s="513">
        <v>0</v>
      </c>
      <c r="G508" s="513" t="s">
        <v>145</v>
      </c>
      <c r="H508" s="513" t="s">
        <v>145</v>
      </c>
      <c r="I508" s="513" t="s">
        <v>145</v>
      </c>
      <c r="J508" s="513" t="s">
        <v>145</v>
      </c>
      <c r="K508" s="513" t="s">
        <v>145</v>
      </c>
      <c r="L508" s="513" t="s">
        <v>145</v>
      </c>
      <c r="M508" s="513" t="s">
        <v>145</v>
      </c>
      <c r="N508" s="513" t="s">
        <v>145</v>
      </c>
      <c r="O508" s="513" t="s">
        <v>145</v>
      </c>
      <c r="P508" s="513" t="s">
        <v>145</v>
      </c>
      <c r="Q508" s="513" t="s">
        <v>145</v>
      </c>
      <c r="R508" s="513" t="s">
        <v>145</v>
      </c>
      <c r="S508" s="513" t="s">
        <v>145</v>
      </c>
      <c r="T508" s="513" t="s">
        <v>145</v>
      </c>
      <c r="U508" s="513" t="s">
        <v>145</v>
      </c>
      <c r="V508" s="513" t="s">
        <v>145</v>
      </c>
      <c r="W508" s="513" t="s">
        <v>145</v>
      </c>
      <c r="X508" s="513" t="s">
        <v>145</v>
      </c>
      <c r="Y508" s="513" t="s">
        <v>145</v>
      </c>
      <c r="Z508" s="513" t="s">
        <v>145</v>
      </c>
      <c r="AA508" s="513" t="s">
        <v>145</v>
      </c>
      <c r="AB508" s="513" t="s">
        <v>145</v>
      </c>
      <c r="AC508" s="513" t="s">
        <v>145</v>
      </c>
      <c r="AD508" s="513" t="s">
        <v>145</v>
      </c>
      <c r="AE508" s="513" t="s">
        <v>145</v>
      </c>
      <c r="AF508" s="513" t="s">
        <v>145</v>
      </c>
      <c r="AG508" s="513" t="s">
        <v>145</v>
      </c>
    </row>
  </sheetData>
  <mergeCells count="2">
    <mergeCell ref="A3:B3"/>
    <mergeCell ref="A4:B4"/>
  </mergeCells>
  <phoneticPr fontId="4"/>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DFB8D-863E-4121-9569-5738B207FCF3}">
  <dimension ref="A1:CN486"/>
  <sheetViews>
    <sheetView workbookViewId="0">
      <pane xSplit="2" ySplit="5" topLeftCell="F6" activePane="bottomRight" state="frozen"/>
      <selection activeCell="F284" sqref="F284"/>
      <selection pane="topRight" activeCell="F284" sqref="F284"/>
      <selection pane="bottomLeft" activeCell="F284" sqref="F284"/>
      <selection pane="bottomRight" activeCell="F284" sqref="F284"/>
    </sheetView>
  </sheetViews>
  <sheetFormatPr defaultRowHeight="18.75"/>
  <cols>
    <col min="1" max="2" width="10.125" customWidth="1"/>
    <col min="3" max="92" width="11.25" customWidth="1"/>
  </cols>
  <sheetData>
    <row r="1" spans="1:92">
      <c r="C1" t="s">
        <v>16</v>
      </c>
      <c r="D1" s="451" t="str">
        <f>なんばんBOOK!C5&amp;"_"&amp;なんばんBOOK!D5</f>
        <v>耕地面積_計</v>
      </c>
    </row>
    <row r="3" spans="1:92">
      <c r="C3" t="s">
        <v>31</v>
      </c>
      <c r="F3" t="s">
        <v>32</v>
      </c>
      <c r="I3" t="s">
        <v>33</v>
      </c>
      <c r="L3" t="s">
        <v>34</v>
      </c>
      <c r="O3" t="s">
        <v>35</v>
      </c>
      <c r="R3" t="s">
        <v>36</v>
      </c>
      <c r="U3" t="s">
        <v>37</v>
      </c>
      <c r="X3" t="s">
        <v>38</v>
      </c>
      <c r="AA3" t="s">
        <v>39</v>
      </c>
      <c r="AD3" t="s">
        <v>40</v>
      </c>
      <c r="AG3" t="s">
        <v>41</v>
      </c>
      <c r="AJ3" t="s">
        <v>42</v>
      </c>
      <c r="AM3" t="s">
        <v>43</v>
      </c>
      <c r="AP3" t="s">
        <v>44</v>
      </c>
      <c r="AS3" t="s">
        <v>45</v>
      </c>
      <c r="AV3" t="s">
        <v>46</v>
      </c>
      <c r="AY3" t="s">
        <v>47</v>
      </c>
      <c r="BB3" t="s">
        <v>48</v>
      </c>
      <c r="BE3" t="s">
        <v>49</v>
      </c>
      <c r="BH3" t="s">
        <v>50</v>
      </c>
      <c r="BK3" t="s">
        <v>51</v>
      </c>
      <c r="BN3" t="s">
        <v>52</v>
      </c>
      <c r="BQ3" t="s">
        <v>53</v>
      </c>
      <c r="BT3" t="s">
        <v>54</v>
      </c>
      <c r="BW3" t="s">
        <v>55</v>
      </c>
      <c r="BZ3" t="s">
        <v>56</v>
      </c>
      <c r="CC3" t="s">
        <v>57</v>
      </c>
      <c r="CF3" t="s">
        <v>58</v>
      </c>
      <c r="CI3" t="s">
        <v>59</v>
      </c>
      <c r="CL3" t="s">
        <v>60</v>
      </c>
    </row>
    <row r="4" spans="1:92">
      <c r="C4" t="s">
        <v>126</v>
      </c>
      <c r="F4" t="s">
        <v>126</v>
      </c>
      <c r="I4" t="s">
        <v>126</v>
      </c>
      <c r="L4" t="s">
        <v>127</v>
      </c>
      <c r="O4" t="s">
        <v>127</v>
      </c>
      <c r="R4" t="s">
        <v>66</v>
      </c>
      <c r="U4" t="s">
        <v>66</v>
      </c>
      <c r="X4" t="s">
        <v>66</v>
      </c>
      <c r="AA4" t="s">
        <v>66</v>
      </c>
      <c r="AD4" t="s">
        <v>66</v>
      </c>
      <c r="AG4" t="s">
        <v>66</v>
      </c>
      <c r="AJ4" t="s">
        <v>66</v>
      </c>
      <c r="AM4" t="s">
        <v>66</v>
      </c>
      <c r="AP4" t="s">
        <v>66</v>
      </c>
      <c r="AS4" t="s">
        <v>66</v>
      </c>
      <c r="AV4" t="s">
        <v>66</v>
      </c>
      <c r="AY4" t="s">
        <v>66</v>
      </c>
      <c r="BB4" t="s">
        <v>66</v>
      </c>
      <c r="BE4" t="s">
        <v>66</v>
      </c>
      <c r="BH4" t="s">
        <v>66</v>
      </c>
      <c r="BK4" t="s">
        <v>66</v>
      </c>
      <c r="BN4" t="s">
        <v>66</v>
      </c>
      <c r="BQ4" t="s">
        <v>66</v>
      </c>
      <c r="BT4" t="s">
        <v>66</v>
      </c>
      <c r="BW4" t="s">
        <v>65</v>
      </c>
      <c r="BZ4" t="s">
        <v>65</v>
      </c>
      <c r="CC4" t="s">
        <v>65</v>
      </c>
      <c r="CF4" t="s">
        <v>66</v>
      </c>
      <c r="CI4" t="s">
        <v>66</v>
      </c>
      <c r="CL4" t="s">
        <v>66</v>
      </c>
    </row>
    <row r="5" spans="1:92">
      <c r="D5" t="s">
        <v>376</v>
      </c>
      <c r="E5" t="s">
        <v>10</v>
      </c>
    </row>
    <row r="6" spans="1:92">
      <c r="A6" t="s">
        <v>377</v>
      </c>
      <c r="C6" t="str">
        <f>貼_前年計算用シート!D13</f>
        <v>北海道</v>
      </c>
      <c r="D6">
        <f>貼_前年計算用シート!D61</f>
        <v>1141000</v>
      </c>
      <c r="E6">
        <f>IFERROR(_xlfn.RANK.EQ(D6,D$6:D$52),"-")</f>
        <v>1</v>
      </c>
      <c r="F6" t="str">
        <f>貼_前年計算用シート!E13</f>
        <v>北海道</v>
      </c>
      <c r="G6">
        <f>貼_前年計算用シート!E61</f>
        <v>221500</v>
      </c>
      <c r="H6">
        <f>IFERROR(_xlfn.RANK.EQ(G6,G$6:G$52),"-")</f>
        <v>1</v>
      </c>
      <c r="I6" t="str">
        <f>貼_前年計算用シート!F13</f>
        <v>北海道</v>
      </c>
      <c r="J6">
        <f>貼_前年計算用シート!F61</f>
        <v>919100</v>
      </c>
      <c r="K6">
        <f>IFERROR(_xlfn.RANK.EQ(J6,J$6:J$52),"-")</f>
        <v>1</v>
      </c>
      <c r="L6" t="str">
        <f>貼_前年計算用シート!G13</f>
        <v>新潟</v>
      </c>
      <c r="M6">
        <f>貼_前年計算用シート!G61</f>
        <v>115800</v>
      </c>
      <c r="N6">
        <f>IFERROR(_xlfn.RANK.EQ(M6,M$6:M$52),"-")</f>
        <v>1</v>
      </c>
      <c r="O6" t="str">
        <f>貼_前年計算用シート!H13</f>
        <v>新潟</v>
      </c>
      <c r="P6">
        <f>貼_前年計算用シート!H61</f>
        <v>591700</v>
      </c>
      <c r="Q6">
        <f>IFERROR(_xlfn.RANK.EQ(P6,P$6:P$52),"-")</f>
        <v>1</v>
      </c>
      <c r="R6" t="str">
        <f>貼_前年計算用シート!I13</f>
        <v>青森</v>
      </c>
      <c r="S6">
        <f>貼_前年計算用シート!I61</f>
        <v>614</v>
      </c>
      <c r="T6">
        <f>IFERROR(_xlfn.RANK.EQ(S6,S$6:S$52),"-")</f>
        <v>1</v>
      </c>
      <c r="U6" t="str">
        <f>貼_前年計算用シート!J13</f>
        <v>北海道</v>
      </c>
      <c r="V6">
        <f>貼_前年計算用シート!J61</f>
        <v>132300</v>
      </c>
      <c r="W6">
        <f>IFERROR(_xlfn.RANK.EQ(V6,V$6:V$52),"-")</f>
        <v>1</v>
      </c>
      <c r="X6" t="str">
        <f>貼_前年計算用シート!K13</f>
        <v>北海道</v>
      </c>
      <c r="Y6">
        <f>貼_前年計算用シート!K61</f>
        <v>717100</v>
      </c>
      <c r="Z6">
        <f>IFERROR(_xlfn.RANK.EQ(Y6,Y$6:Y$52),"-")</f>
        <v>1</v>
      </c>
      <c r="AA6" t="str">
        <f>貼_前年計算用シート!L13</f>
        <v>愛知</v>
      </c>
      <c r="AB6">
        <f>貼_前年計算用シート!L61</f>
        <v>575</v>
      </c>
      <c r="AC6">
        <f>IFERROR(_xlfn.RANK.EQ(AB6,AB$6:AB$52),"-")</f>
        <v>1</v>
      </c>
      <c r="AD6" t="str">
        <f>貼_前年計算用シート!M13</f>
        <v>令和元年産</v>
      </c>
      <c r="AE6" s="261">
        <f>貼_前年計算用シート!M61</f>
        <v>104900</v>
      </c>
      <c r="AF6">
        <f>IFERROR(_xlfn.RANK.EQ(AE6,AE$6:AE$52),"-")</f>
        <v>5</v>
      </c>
      <c r="AG6" t="str">
        <f>貼_前年計算用シート!N13</f>
        <v>令和元年産</v>
      </c>
      <c r="AH6">
        <f>貼_前年計算用シート!N61</f>
        <v>616400</v>
      </c>
      <c r="AI6">
        <f>IFERROR(_xlfn.RANK.EQ(AH6,AH$6:AH$52),"-")</f>
        <v>3</v>
      </c>
      <c r="AJ6" t="str">
        <f>貼_前年計算用シート!O13</f>
        <v>令和元年産</v>
      </c>
      <c r="AK6">
        <f>貼_前年計算用シート!O61</f>
        <v>588</v>
      </c>
      <c r="AL6">
        <f>IFERROR(_xlfn.RANK.EQ(AK6,AK$6:AK$52),"-")</f>
        <v>2</v>
      </c>
      <c r="AM6" t="str">
        <f>貼_前年計算用シート!P13</f>
        <v>令和元年産</v>
      </c>
      <c r="AN6">
        <f>貼_前年計算用シート!P61</f>
        <v>16500</v>
      </c>
      <c r="AO6">
        <f>IFERROR(_xlfn.RANK.EQ(AN6,AN$6:AN$52),"-")</f>
        <v>5</v>
      </c>
      <c r="AP6" t="str">
        <f>貼_前年計算用シート!Q13</f>
        <v>令和元年産</v>
      </c>
      <c r="AQ6">
        <f>貼_前年計算用シート!Q61</f>
        <v>61300</v>
      </c>
      <c r="AR6">
        <f>IFERROR(_xlfn.RANK.EQ(AQ6,AQ$6:AQ$52),"-")</f>
        <v>3</v>
      </c>
      <c r="AS6" t="str">
        <f>貼_前年計算用シート!R13</f>
        <v>令和元年産</v>
      </c>
      <c r="AT6">
        <f>貼_前年計算用シート!R61</f>
        <v>372</v>
      </c>
      <c r="AU6">
        <f>IFERROR(_xlfn.RANK.EQ(AT6,AT$6:AT$52),"-")</f>
        <v>1</v>
      </c>
      <c r="AV6" t="str">
        <f>貼_前年計算用シート!S13</f>
        <v>北海道</v>
      </c>
      <c r="AW6">
        <f>貼_前年計算用シート!S61</f>
        <v>45300</v>
      </c>
      <c r="AX6">
        <f>IFERROR(_xlfn.RANK.EQ(AW6,AW$6:AW$52),"-")</f>
        <v>1</v>
      </c>
      <c r="AY6" t="str">
        <f>貼_前年計算用シート!T13</f>
        <v>北海道</v>
      </c>
      <c r="AZ6">
        <f>貼_前年計算用シート!T61</f>
        <v>115600</v>
      </c>
      <c r="BA6">
        <f>IFERROR(_xlfn.RANK.EQ(AZ6,AZ$6:AZ$52),"-")</f>
        <v>1</v>
      </c>
      <c r="BB6" t="str">
        <f>貼_前年計算用シート!U13</f>
        <v>北海道</v>
      </c>
      <c r="BC6">
        <f>貼_前年計算用シート!U61</f>
        <v>255</v>
      </c>
      <c r="BD6">
        <f>IFERROR(_xlfn.RANK.EQ(BC6,BC$6:BC$52),"-")</f>
        <v>1</v>
      </c>
      <c r="BE6" t="str">
        <f>貼_前年計算用シート!V13</f>
        <v>北海道</v>
      </c>
      <c r="BF6">
        <f>貼_前年計算用シート!V61</f>
        <v>51200</v>
      </c>
      <c r="BG6">
        <f>IFERROR(_xlfn.RANK.EQ(BF6,BF$6:BF$52),"-")</f>
        <v>1</v>
      </c>
      <c r="BH6" t="str">
        <f>貼_前年計算用シート!W13</f>
        <v>北海道</v>
      </c>
      <c r="BI6">
        <f>貼_前年計算用シート!W61</f>
        <v>3403000</v>
      </c>
      <c r="BJ6">
        <f>IFERROR(_xlfn.RANK.EQ(BI6,BI$6:BI$52),"-")</f>
        <v>1</v>
      </c>
      <c r="BK6" t="str">
        <f>貼_前年計算用シート!X13</f>
        <v>令和元年産</v>
      </c>
      <c r="BL6">
        <f>貼_前年計算用シート!X61</f>
        <v>7030</v>
      </c>
      <c r="BM6">
        <f>IFERROR(_xlfn.RANK.EQ(BL6,BL$6:BL$52),"-")</f>
        <v>2</v>
      </c>
      <c r="BN6" t="str">
        <f>貼_前年計算用シート!Y13</f>
        <v>北海道</v>
      </c>
      <c r="BO6">
        <f>貼_前年計算用シート!Y61</f>
        <v>24900</v>
      </c>
      <c r="BP6">
        <f>IFERROR(_xlfn.RANK.EQ(BO6,BO$6:BO$52),"-")</f>
        <v>1</v>
      </c>
      <c r="BQ6" t="str">
        <f>貼_前年計算用シート!Z13</f>
        <v>北海道</v>
      </c>
      <c r="BR6">
        <f>貼_前年計算用シート!Z61</f>
        <v>13700</v>
      </c>
      <c r="BS6">
        <f>IFERROR(_xlfn.RANK.EQ(BR6,BR$6:BR$52),"-")</f>
        <v>1</v>
      </c>
      <c r="BT6" t="str">
        <f>貼_前年計算用シート!AA13</f>
        <v>長崎</v>
      </c>
      <c r="BU6">
        <f>貼_前年計算用シート!AA61</f>
        <v>101</v>
      </c>
      <c r="BV6">
        <f>IFERROR(_xlfn.RANK.EQ(BU6,BU$6:BU$52),"-")</f>
        <v>1</v>
      </c>
      <c r="BW6" t="str">
        <f>貼_前年計算用シート!AB13</f>
        <v>北海道</v>
      </c>
      <c r="BX6">
        <f>貼_前年計算用シート!AB61</f>
        <v>48500</v>
      </c>
      <c r="BY6">
        <f>IFERROR(_xlfn.RANK.EQ(BX6,BX$6:BX$52),"-")</f>
        <v>1</v>
      </c>
      <c r="BZ6" t="str">
        <f>貼_前年計算用シート!AC13</f>
        <v>北海道</v>
      </c>
      <c r="CA6">
        <f>貼_前年計算用シート!AC61</f>
        <v>1819000</v>
      </c>
      <c r="CB6">
        <f>IFERROR(_xlfn.RANK.EQ(CA6,CA$6:CA$52),"-")</f>
        <v>1</v>
      </c>
      <c r="CC6" t="str">
        <f>貼_前年計算用シート!AD13</f>
        <v>北海道</v>
      </c>
      <c r="CD6">
        <f>貼_前年計算用シート!AD61</f>
        <v>3750</v>
      </c>
      <c r="CE6">
        <f>IFERROR(_xlfn.RANK.EQ(CD6,CD$6:CD$52),"-")</f>
        <v>1</v>
      </c>
      <c r="CF6" t="str">
        <f>貼_前年計算用シート!AE13</f>
        <v>北海道</v>
      </c>
      <c r="CG6">
        <f>貼_前年計算用シート!AE61</f>
        <v>1020</v>
      </c>
      <c r="CH6">
        <f>IFERROR(_xlfn.RANK.EQ(CG6,CG$6:CG$52),"-")</f>
        <v>1</v>
      </c>
      <c r="CI6" t="str">
        <f>貼_前年計算用シート!AF13</f>
        <v>北海道</v>
      </c>
      <c r="CJ6">
        <f>貼_前年計算用シート!AF61</f>
        <v>3020</v>
      </c>
      <c r="CK6">
        <f>IFERROR(_xlfn.RANK.EQ(CJ6,CJ$6:CJ$52),"-")</f>
        <v>1</v>
      </c>
      <c r="CL6" t="str">
        <f>貼_前年計算用シート!AG13</f>
        <v>北海道</v>
      </c>
      <c r="CM6">
        <f>貼_前年計算用シート!AG61</f>
        <v>296</v>
      </c>
      <c r="CN6">
        <f>IFERROR(_xlfn.RANK.EQ(CM6,CM$6:CM$52),"-")</f>
        <v>1</v>
      </c>
    </row>
    <row r="7" spans="1:92">
      <c r="C7" t="str">
        <f>貼_前年計算用シート!D14</f>
        <v>新潟</v>
      </c>
      <c r="D7">
        <f>貼_前年計算用シート!D62</f>
        <v>167200</v>
      </c>
      <c r="E7">
        <f t="shared" ref="E7:E52" si="0">IFERROR(_xlfn.RANK.EQ(D7,D$6:D$52),"-")</f>
        <v>2</v>
      </c>
      <c r="F7" t="str">
        <f>貼_前年計算用シート!E14</f>
        <v>新潟</v>
      </c>
      <c r="G7">
        <f>貼_前年計算用シート!E62</f>
        <v>148500</v>
      </c>
      <c r="H7">
        <f t="shared" ref="H7:H52" si="1">IFERROR(_xlfn.RANK.EQ(G7,G$6:G$52),"-")</f>
        <v>2</v>
      </c>
      <c r="I7" t="str">
        <f>貼_前年計算用シート!F14</f>
        <v>鹿児島</v>
      </c>
      <c r="J7">
        <f>貼_前年計算用シート!F62</f>
        <v>77100</v>
      </c>
      <c r="K7">
        <f t="shared" ref="K7:K52" si="2">IFERROR(_xlfn.RANK.EQ(J7,J$6:J$52),"-")</f>
        <v>2</v>
      </c>
      <c r="L7" t="str">
        <f>貼_前年計算用シート!G14</f>
        <v>北海道</v>
      </c>
      <c r="M7">
        <f>貼_前年計算用シート!G62</f>
        <v>93300</v>
      </c>
      <c r="N7">
        <f t="shared" ref="N7:N52" si="3">IFERROR(_xlfn.RANK.EQ(M7,M$6:M$52),"-")</f>
        <v>2</v>
      </c>
      <c r="O7" t="str">
        <f>貼_前年計算用シート!H14</f>
        <v>北海道</v>
      </c>
      <c r="P7">
        <f>貼_前年計算用シート!H62</f>
        <v>540200</v>
      </c>
      <c r="Q7">
        <f t="shared" ref="Q7:Q52" si="4">IFERROR(_xlfn.RANK.EQ(P7,P$6:P$52),"-")</f>
        <v>2</v>
      </c>
      <c r="R7" t="str">
        <f>貼_前年計算用シート!I14</f>
        <v>長野</v>
      </c>
      <c r="S7">
        <f>貼_前年計算用シート!I62</f>
        <v>614</v>
      </c>
      <c r="T7">
        <f t="shared" ref="T7:T52" si="5">IFERROR(_xlfn.RANK.EQ(S7,S$6:S$52),"-")</f>
        <v>1</v>
      </c>
      <c r="U7" t="str">
        <f>貼_前年計算用シート!J14</f>
        <v>福岡</v>
      </c>
      <c r="V7">
        <f>貼_前年計算用シート!J62</f>
        <v>16500</v>
      </c>
      <c r="W7">
        <f t="shared" ref="W7:W52" si="6">IFERROR(_xlfn.RANK.EQ(V7,V$6:V$52),"-")</f>
        <v>2</v>
      </c>
      <c r="X7" t="str">
        <f>貼_前年計算用シート!K14</f>
        <v>福岡</v>
      </c>
      <c r="Y7">
        <f>貼_前年計算用シート!K62</f>
        <v>70000</v>
      </c>
      <c r="Z7">
        <f t="shared" ref="Z7:Z52" si="7">IFERROR(_xlfn.RANK.EQ(Y7,Y$6:Y$52),"-")</f>
        <v>2</v>
      </c>
      <c r="AA7" t="str">
        <f>貼_前年計算用シート!L14</f>
        <v>北海道</v>
      </c>
      <c r="AB7">
        <f>貼_前年計算用シート!L62</f>
        <v>542</v>
      </c>
      <c r="AC7">
        <f t="shared" ref="AC7:AC52" si="8">IFERROR(_xlfn.RANK.EQ(AB7,AB$6:AB$52),"-")</f>
        <v>2</v>
      </c>
      <c r="AD7">
        <f>貼_前年計算用シート!M14</f>
        <v>2</v>
      </c>
      <c r="AE7" s="261">
        <f>貼_前年計算用シート!M62</f>
        <v>105400</v>
      </c>
      <c r="AF7">
        <f t="shared" ref="AF7:AF52" si="9">IFERROR(_xlfn.RANK.EQ(AE7,AE$6:AE$52),"-")</f>
        <v>4</v>
      </c>
      <c r="AG7">
        <f>貼_前年計算用シート!N14</f>
        <v>2</v>
      </c>
      <c r="AH7">
        <f>貼_前年計算用シート!N62</f>
        <v>569200</v>
      </c>
      <c r="AI7">
        <f t="shared" ref="AI7:AI52" si="10">IFERROR(_xlfn.RANK.EQ(AH7,AH$6:AH$52),"-")</f>
        <v>4</v>
      </c>
      <c r="AJ7">
        <f>貼_前年計算用シート!O14</f>
        <v>2</v>
      </c>
      <c r="AK7">
        <f>貼_前年計算用シート!O62</f>
        <v>540</v>
      </c>
      <c r="AL7">
        <f t="shared" ref="AL7:AL52" si="11">IFERROR(_xlfn.RANK.EQ(AK7,AK$6:AK$52),"-")</f>
        <v>4</v>
      </c>
      <c r="AM7">
        <f>貼_前年計算用シート!P14</f>
        <v>2</v>
      </c>
      <c r="AN7">
        <f>貼_前年計算用シート!P62</f>
        <v>16800</v>
      </c>
      <c r="AO7">
        <f t="shared" ref="AO7:AO52" si="12">IFERROR(_xlfn.RANK.EQ(AN7,AN$6:AN$52),"-")</f>
        <v>4</v>
      </c>
      <c r="AP7">
        <f>貼_前年計算用シート!Q14</f>
        <v>2</v>
      </c>
      <c r="AQ7">
        <f>貼_前年計算用シート!Q62</f>
        <v>60700</v>
      </c>
      <c r="AR7">
        <f t="shared" ref="AR7:AR52" si="13">IFERROR(_xlfn.RANK.EQ(AQ7,AQ$6:AQ$52),"-")</f>
        <v>4</v>
      </c>
      <c r="AS7">
        <f>貼_前年計算用シート!R14</f>
        <v>2</v>
      </c>
      <c r="AT7">
        <f>貼_前年計算用シート!R62</f>
        <v>361</v>
      </c>
      <c r="AU7">
        <f t="shared" ref="AU7:AU52" si="14">IFERROR(_xlfn.RANK.EQ(AT7,AT$6:AT$52),"-")</f>
        <v>3</v>
      </c>
      <c r="AV7" t="str">
        <f>貼_前年計算用シート!S14</f>
        <v>宮城</v>
      </c>
      <c r="AW7">
        <f>貼_前年計算用シート!S62</f>
        <v>11700</v>
      </c>
      <c r="AX7">
        <f t="shared" ref="AX7:AX52" si="15">IFERROR(_xlfn.RANK.EQ(AW7,AW$6:AW$52),"-")</f>
        <v>2</v>
      </c>
      <c r="AY7" t="str">
        <f>貼_前年計算用シート!T14</f>
        <v>宮城</v>
      </c>
      <c r="AZ7">
        <f>貼_前年計算用シート!T62</f>
        <v>19400</v>
      </c>
      <c r="BA7">
        <f t="shared" ref="BA7:BA52" si="16">IFERROR(_xlfn.RANK.EQ(AZ7,AZ$6:AZ$52),"-")</f>
        <v>2</v>
      </c>
      <c r="BB7" t="str">
        <f>貼_前年計算用シート!U14</f>
        <v>佐賀</v>
      </c>
      <c r="BC7">
        <f>貼_前年計算用シート!U62</f>
        <v>211</v>
      </c>
      <c r="BD7">
        <f t="shared" ref="BD7:BD52" si="17">IFERROR(_xlfn.RANK.EQ(BC7,BC$6:BC$52),"-")</f>
        <v>2</v>
      </c>
      <c r="BE7" t="str">
        <f>貼_前年計算用シート!V14</f>
        <v>-</v>
      </c>
      <c r="BF7">
        <f>貼_前年計算用シート!V62</f>
        <v>0</v>
      </c>
      <c r="BG7">
        <f t="shared" ref="BG7:BG52" si="18">IFERROR(_xlfn.RANK.EQ(BF7,BF$6:BF$52),"-")</f>
        <v>2</v>
      </c>
      <c r="BH7" t="str">
        <f>貼_前年計算用シート!W14</f>
        <v>-</v>
      </c>
      <c r="BI7">
        <f>貼_前年計算用シート!W62</f>
        <v>0</v>
      </c>
      <c r="BJ7">
        <f t="shared" ref="BJ7:BJ52" si="19">IFERROR(_xlfn.RANK.EQ(BI7,BI$6:BI$52),"-")</f>
        <v>2</v>
      </c>
      <c r="BK7">
        <f>貼_前年計算用シート!X14</f>
        <v>2</v>
      </c>
      <c r="BL7">
        <f>貼_前年計算用シート!X62</f>
        <v>6890</v>
      </c>
      <c r="BM7">
        <f t="shared" ref="BM7:BM52" si="20">IFERROR(_xlfn.RANK.EQ(BL7,BL$6:BL$52),"-")</f>
        <v>3</v>
      </c>
      <c r="BN7" t="str">
        <f>貼_前年計算用シート!Y14</f>
        <v>山形</v>
      </c>
      <c r="BO7">
        <f>貼_前年計算用シート!Y62</f>
        <v>5760</v>
      </c>
      <c r="BP7">
        <f t="shared" ref="BP7:BP52" si="21">IFERROR(_xlfn.RANK.EQ(BO7,BO$6:BO$52),"-")</f>
        <v>2</v>
      </c>
      <c r="BQ7" t="str">
        <f>貼_前年計算用シート!Z14</f>
        <v>茨城</v>
      </c>
      <c r="BR7">
        <f>貼_前年計算用シート!Z62</f>
        <v>3050</v>
      </c>
      <c r="BS7">
        <f t="shared" ref="BS7:BS52" si="22">IFERROR(_xlfn.RANK.EQ(BR7,BR$6:BR$52),"-")</f>
        <v>2</v>
      </c>
      <c r="BT7" t="str">
        <f>貼_前年計算用シート!AA14</f>
        <v>愛媛</v>
      </c>
      <c r="BU7">
        <f>貼_前年計算用シート!AA62</f>
        <v>99</v>
      </c>
      <c r="BV7">
        <f t="shared" ref="BV7:BV52" si="23">IFERROR(_xlfn.RANK.EQ(BU7,BU$6:BU$52),"-")</f>
        <v>2</v>
      </c>
      <c r="BW7" t="str">
        <f>貼_前年計算用シート!AB14</f>
        <v>鹿児島</v>
      </c>
      <c r="BX7">
        <f>貼_前年計算用シート!AB62</f>
        <v>4370</v>
      </c>
      <c r="BY7">
        <f t="shared" ref="BY7:BY52" si="24">IFERROR(_xlfn.RANK.EQ(BX7,BX$6:BX$52),"-")</f>
        <v>2</v>
      </c>
      <c r="BZ7" t="str">
        <f>貼_前年計算用シート!AC14</f>
        <v>鹿児島</v>
      </c>
      <c r="CA7">
        <f>貼_前年計算用シート!AC62</f>
        <v>97600</v>
      </c>
      <c r="CB7">
        <f t="shared" ref="CB7:CB52" si="25">IFERROR(_xlfn.RANK.EQ(CA7,CA$6:CA$52),"-")</f>
        <v>2</v>
      </c>
      <c r="CC7" t="str">
        <f>貼_前年計算用シート!AD14</f>
        <v>茨城</v>
      </c>
      <c r="CD7">
        <f>貼_前年計算用シート!AD62</f>
        <v>2980</v>
      </c>
      <c r="CE7">
        <f t="shared" ref="CE7:CE52" si="26">IFERROR(_xlfn.RANK.EQ(CD7,CD$6:CD$52),"-")</f>
        <v>2</v>
      </c>
      <c r="CF7" t="str">
        <f>貼_前年計算用シート!AE14</f>
        <v>福島</v>
      </c>
      <c r="CG7">
        <f>貼_前年計算用シート!AE62</f>
        <v>160</v>
      </c>
      <c r="CH7">
        <f t="shared" ref="CH7:CH52" si="27">IFERROR(_xlfn.RANK.EQ(CG7,CG$6:CG$52),"-")</f>
        <v>2</v>
      </c>
      <c r="CI7" t="str">
        <f>貼_前年計算用シート!AF14</f>
        <v>青森</v>
      </c>
      <c r="CJ7">
        <f>貼_前年計算用シート!AF62</f>
        <v>346</v>
      </c>
      <c r="CK7">
        <f t="shared" ref="CK7:CK52" si="28">IFERROR(_xlfn.RANK.EQ(CJ7,CJ$6:CJ$52),"-")</f>
        <v>2</v>
      </c>
      <c r="CL7" t="str">
        <f>貼_前年計算用シート!AG14</f>
        <v>青森</v>
      </c>
      <c r="CM7">
        <f>貼_前年計算用シート!AG62</f>
        <v>240</v>
      </c>
      <c r="CN7">
        <f t="shared" ref="CN7:CN52" si="29">IFERROR(_xlfn.RANK.EQ(CM7,CM$6:CM$52),"-")</f>
        <v>2</v>
      </c>
    </row>
    <row r="8" spans="1:92">
      <c r="C8" t="str">
        <f>貼_前年計算用シート!D15</f>
        <v>茨城</v>
      </c>
      <c r="D8">
        <f>貼_前年計算用シート!D63</f>
        <v>159400</v>
      </c>
      <c r="E8">
        <f t="shared" si="0"/>
        <v>3</v>
      </c>
      <c r="F8" t="str">
        <f>貼_前年計算用シート!E15</f>
        <v>秋田</v>
      </c>
      <c r="G8">
        <f>貼_前年計算用シート!E63</f>
        <v>128100</v>
      </c>
      <c r="H8">
        <f t="shared" si="1"/>
        <v>3</v>
      </c>
      <c r="I8" t="str">
        <f>貼_前年計算用シート!F15</f>
        <v>青森</v>
      </c>
      <c r="J8">
        <f>貼_前年計算用シート!F63</f>
        <v>70300</v>
      </c>
      <c r="K8">
        <f t="shared" si="2"/>
        <v>3</v>
      </c>
      <c r="L8" t="str">
        <f>貼_前年計算用シート!G15</f>
        <v>秋田</v>
      </c>
      <c r="M8">
        <f>貼_前年計算用シート!G63</f>
        <v>83000</v>
      </c>
      <c r="N8">
        <f t="shared" si="3"/>
        <v>3</v>
      </c>
      <c r="O8" t="str">
        <f>貼_前年計算用シート!H15</f>
        <v>秋田</v>
      </c>
      <c r="P8">
        <f>貼_前年計算用シート!H63</f>
        <v>458200</v>
      </c>
      <c r="Q8">
        <f t="shared" si="4"/>
        <v>3</v>
      </c>
      <c r="R8" t="str">
        <f>貼_前年計算用シート!I15</f>
        <v>山形</v>
      </c>
      <c r="S8">
        <f>貼_前年計算用シート!I63</f>
        <v>589</v>
      </c>
      <c r="T8">
        <f t="shared" si="5"/>
        <v>3</v>
      </c>
      <c r="U8" t="str">
        <f>貼_前年計算用シート!J15</f>
        <v>佐賀</v>
      </c>
      <c r="V8">
        <f>貼_前年計算用シート!J63</f>
        <v>12200</v>
      </c>
      <c r="W8">
        <f t="shared" si="6"/>
        <v>3</v>
      </c>
      <c r="X8" t="str">
        <f>貼_前年計算用シート!K15</f>
        <v>佐賀</v>
      </c>
      <c r="Y8">
        <f>貼_前年計算用シート!K63</f>
        <v>50900</v>
      </c>
      <c r="Z8">
        <f t="shared" si="7"/>
        <v>3</v>
      </c>
      <c r="AA8" t="str">
        <f>貼_前年計算用シート!L15</f>
        <v>愛媛</v>
      </c>
      <c r="AB8">
        <f>貼_前年計算用シート!L63</f>
        <v>464</v>
      </c>
      <c r="AC8">
        <f t="shared" si="8"/>
        <v>3</v>
      </c>
      <c r="AD8">
        <f>貼_前年計算用シート!M15</f>
        <v>3</v>
      </c>
      <c r="AE8" s="261">
        <f>貼_前年計算用シート!M63</f>
        <v>108500</v>
      </c>
      <c r="AF8">
        <f t="shared" si="9"/>
        <v>3</v>
      </c>
      <c r="AG8">
        <f>貼_前年計算用シート!N15</f>
        <v>3</v>
      </c>
      <c r="AH8">
        <f>貼_前年計算用シート!N63</f>
        <v>664000</v>
      </c>
      <c r="AI8">
        <f t="shared" si="10"/>
        <v>1</v>
      </c>
      <c r="AJ8">
        <f>貼_前年計算用シート!O15</f>
        <v>3</v>
      </c>
      <c r="AK8">
        <f>貼_前年計算用シート!O63</f>
        <v>612</v>
      </c>
      <c r="AL8">
        <f t="shared" si="11"/>
        <v>1</v>
      </c>
      <c r="AM8">
        <f>貼_前年計算用シート!P15</f>
        <v>3</v>
      </c>
      <c r="AN8">
        <f>貼_前年計算用シート!P63</f>
        <v>17600</v>
      </c>
      <c r="AO8">
        <f t="shared" si="12"/>
        <v>3</v>
      </c>
      <c r="AP8">
        <f>貼_前年計算用シート!Q15</f>
        <v>3</v>
      </c>
      <c r="AQ8">
        <f>貼_前年計算用シート!Q63</f>
        <v>64400</v>
      </c>
      <c r="AR8">
        <f t="shared" si="13"/>
        <v>1</v>
      </c>
      <c r="AS8">
        <f>貼_前年計算用シート!R15</f>
        <v>3</v>
      </c>
      <c r="AT8">
        <f>貼_前年計算用シート!R63</f>
        <v>366</v>
      </c>
      <c r="AU8">
        <f t="shared" si="14"/>
        <v>2</v>
      </c>
      <c r="AV8" t="str">
        <f>貼_前年計算用シート!S15</f>
        <v>秋田</v>
      </c>
      <c r="AW8">
        <f>貼_前年計算用シート!S63</f>
        <v>9530</v>
      </c>
      <c r="AX8">
        <f t="shared" si="15"/>
        <v>3</v>
      </c>
      <c r="AY8" t="str">
        <f>貼_前年計算用シート!T15</f>
        <v>佐賀</v>
      </c>
      <c r="AZ8">
        <f>貼_前年計算用シート!T63</f>
        <v>15500</v>
      </c>
      <c r="BA8">
        <f t="shared" si="16"/>
        <v>3</v>
      </c>
      <c r="BB8" t="str">
        <f>貼_前年計算用シート!U15</f>
        <v>愛媛</v>
      </c>
      <c r="BC8">
        <f>貼_前年計算用シート!U63</f>
        <v>187</v>
      </c>
      <c r="BD8">
        <f t="shared" si="17"/>
        <v>3</v>
      </c>
      <c r="BE8" t="str">
        <f>貼_前年計算用シート!V15</f>
        <v>-</v>
      </c>
      <c r="BF8">
        <f>貼_前年計算用シート!V63</f>
        <v>0</v>
      </c>
      <c r="BG8">
        <f t="shared" si="18"/>
        <v>2</v>
      </c>
      <c r="BH8" t="str">
        <f>貼_前年計算用シート!W15</f>
        <v>-</v>
      </c>
      <c r="BI8">
        <f>貼_前年計算用シート!W63</f>
        <v>0</v>
      </c>
      <c r="BJ8">
        <f t="shared" si="19"/>
        <v>2</v>
      </c>
      <c r="BK8">
        <f>貼_前年計算用シート!X15</f>
        <v>3</v>
      </c>
      <c r="BL8">
        <f>貼_前年計算用シート!X63</f>
        <v>7040</v>
      </c>
      <c r="BM8">
        <f t="shared" si="20"/>
        <v>1</v>
      </c>
      <c r="BN8" t="str">
        <f>貼_前年計算用シート!Y15</f>
        <v>秋田</v>
      </c>
      <c r="BO8">
        <f>貼_前年計算用シート!Y63</f>
        <v>4440</v>
      </c>
      <c r="BP8">
        <f t="shared" si="21"/>
        <v>3</v>
      </c>
      <c r="BQ8" t="str">
        <f>貼_前年計算用シート!Z15</f>
        <v>長野</v>
      </c>
      <c r="BR8">
        <f>貼_前年計算用シート!Z63</f>
        <v>2960</v>
      </c>
      <c r="BS8">
        <f t="shared" si="22"/>
        <v>3</v>
      </c>
      <c r="BT8" t="str">
        <f>貼_前年計算用シート!AA15</f>
        <v>熊本</v>
      </c>
      <c r="BU8">
        <f>貼_前年計算用シート!AA63</f>
        <v>99</v>
      </c>
      <c r="BV8">
        <f t="shared" si="23"/>
        <v>2</v>
      </c>
      <c r="BW8" t="str">
        <f>貼_前年計算用シート!AB15</f>
        <v>長崎</v>
      </c>
      <c r="BX8">
        <f>貼_前年計算用シート!AB63</f>
        <v>3100</v>
      </c>
      <c r="BY8">
        <f t="shared" si="24"/>
        <v>3</v>
      </c>
      <c r="BZ8" t="str">
        <f>貼_前年計算用シート!AC15</f>
        <v>長崎</v>
      </c>
      <c r="CA8">
        <f>貼_前年計算用シート!AC63</f>
        <v>83900</v>
      </c>
      <c r="CB8">
        <f t="shared" si="25"/>
        <v>3</v>
      </c>
      <c r="CC8" t="str">
        <f>貼_前年計算用シート!AD15</f>
        <v>静岡</v>
      </c>
      <c r="CD8">
        <f>貼_前年計算用シート!AD63</f>
        <v>2770</v>
      </c>
      <c r="CE8">
        <f t="shared" si="26"/>
        <v>3</v>
      </c>
      <c r="CF8" t="str">
        <f>貼_前年計算用シート!AE15</f>
        <v>青森</v>
      </c>
      <c r="CG8">
        <f>貼_前年計算用シート!AE63</f>
        <v>144</v>
      </c>
      <c r="CH8">
        <f t="shared" si="27"/>
        <v>3</v>
      </c>
      <c r="CI8" t="str">
        <f>貼_前年計算用シート!AF15</f>
        <v>福島</v>
      </c>
      <c r="CJ8">
        <f>貼_前年計算用シート!AF63</f>
        <v>66</v>
      </c>
      <c r="CK8">
        <f t="shared" si="28"/>
        <v>3</v>
      </c>
      <c r="CL8" t="str">
        <f>貼_前年計算用シート!AG15</f>
        <v>長野</v>
      </c>
      <c r="CM8">
        <f>貼_前年計算用シート!AG63</f>
        <v>161</v>
      </c>
      <c r="CN8">
        <f t="shared" si="29"/>
        <v>3</v>
      </c>
    </row>
    <row r="9" spans="1:92">
      <c r="C9" t="str">
        <f>貼_前年計算用シート!D16</f>
        <v>青森</v>
      </c>
      <c r="D9">
        <f>貼_前年計算用シート!D64</f>
        <v>148400</v>
      </c>
      <c r="E9">
        <f t="shared" si="0"/>
        <v>4</v>
      </c>
      <c r="F9" t="str">
        <f>貼_前年計算用シート!E16</f>
        <v>宮城</v>
      </c>
      <c r="G9">
        <f>貼_前年計算用シート!E64</f>
        <v>102300</v>
      </c>
      <c r="H9">
        <f t="shared" si="1"/>
        <v>4</v>
      </c>
      <c r="I9" t="str">
        <f>貼_前年計算用シート!F16</f>
        <v>茨城</v>
      </c>
      <c r="J9">
        <f>貼_前年計算用シート!F64</f>
        <v>65200</v>
      </c>
      <c r="K9">
        <f t="shared" si="2"/>
        <v>4</v>
      </c>
      <c r="L9" t="str">
        <f>貼_前年計算用シート!G16</f>
        <v>山形</v>
      </c>
      <c r="M9">
        <f>貼_前年計算用シート!G64</f>
        <v>61000</v>
      </c>
      <c r="N9">
        <f t="shared" si="3"/>
        <v>4</v>
      </c>
      <c r="O9" t="str">
        <f>貼_前年計算用シート!H16</f>
        <v>山形</v>
      </c>
      <c r="P9">
        <f>貼_前年計算用シート!H64</f>
        <v>359300</v>
      </c>
      <c r="Q9">
        <f t="shared" si="4"/>
        <v>4</v>
      </c>
      <c r="R9" t="str">
        <f>貼_前年計算用シート!I16</f>
        <v>北海道</v>
      </c>
      <c r="S9">
        <f>貼_前年計算用シート!I64</f>
        <v>579</v>
      </c>
      <c r="T9">
        <f t="shared" si="5"/>
        <v>4</v>
      </c>
      <c r="U9" t="str">
        <f>貼_前年計算用シート!J16</f>
        <v>三重</v>
      </c>
      <c r="V9">
        <f>貼_前年計算用シート!J64</f>
        <v>7440</v>
      </c>
      <c r="W9">
        <f t="shared" si="6"/>
        <v>4</v>
      </c>
      <c r="X9" t="str">
        <f>貼_前年計算用シート!K16</f>
        <v>愛知</v>
      </c>
      <c r="Y9">
        <f>貼_前年計算用シート!K64</f>
        <v>34300</v>
      </c>
      <c r="Z9">
        <f t="shared" si="7"/>
        <v>4</v>
      </c>
      <c r="AA9" t="str">
        <f>貼_前年計算用シート!L16</f>
        <v>宮城</v>
      </c>
      <c r="AB9">
        <f>貼_前年計算用シート!L64</f>
        <v>432</v>
      </c>
      <c r="AC9">
        <f t="shared" si="8"/>
        <v>4</v>
      </c>
      <c r="AD9">
        <f>貼_前年計算用シート!M16</f>
        <v>4</v>
      </c>
      <c r="AE9" s="261">
        <f>貼_前年計算用シート!M64</f>
        <v>112000</v>
      </c>
      <c r="AF9">
        <f t="shared" si="9"/>
        <v>2</v>
      </c>
      <c r="AG9">
        <f>貼_前年計算用シート!N16</f>
        <v>4</v>
      </c>
      <c r="AH9">
        <f>貼_前年計算用シート!N64</f>
        <v>560000</v>
      </c>
      <c r="AI9">
        <f t="shared" si="10"/>
        <v>5</v>
      </c>
      <c r="AJ9">
        <f>貼_前年計算用シート!O16</f>
        <v>4</v>
      </c>
      <c r="AK9">
        <f>貼_前年計算用シート!O64</f>
        <v>500</v>
      </c>
      <c r="AL9">
        <f t="shared" si="11"/>
        <v>5</v>
      </c>
      <c r="AM9">
        <f>貼_前年計算用シート!P16</f>
        <v>4</v>
      </c>
      <c r="AN9">
        <f>貼_前年計算用シート!P64</f>
        <v>18600</v>
      </c>
      <c r="AO9">
        <f t="shared" si="12"/>
        <v>1</v>
      </c>
      <c r="AP9">
        <f>貼_前年計算用シート!Q16</f>
        <v>4</v>
      </c>
      <c r="AQ9">
        <f>貼_前年計算用シート!Q64</f>
        <v>54200</v>
      </c>
      <c r="AR9">
        <f t="shared" si="13"/>
        <v>5</v>
      </c>
      <c r="AS9">
        <f>貼_前年計算用シート!R16</f>
        <v>4</v>
      </c>
      <c r="AT9">
        <f>貼_前年計算用シート!R64</f>
        <v>291</v>
      </c>
      <c r="AU9">
        <f t="shared" si="14"/>
        <v>5</v>
      </c>
      <c r="AV9" t="str">
        <f>貼_前年計算用シート!S16</f>
        <v>福岡</v>
      </c>
      <c r="AW9">
        <f>貼_前年計算用シート!S64</f>
        <v>8090</v>
      </c>
      <c r="AX9">
        <f t="shared" si="15"/>
        <v>4</v>
      </c>
      <c r="AY9" t="str">
        <f>貼_前年計算用シート!T16</f>
        <v>福岡</v>
      </c>
      <c r="AZ9">
        <f>貼_前年計算用シート!T64</f>
        <v>15000</v>
      </c>
      <c r="BA9">
        <f t="shared" si="16"/>
        <v>4</v>
      </c>
      <c r="BB9" t="str">
        <f>貼_前年計算用シート!U16</f>
        <v>福岡</v>
      </c>
      <c r="BC9">
        <f>貼_前年計算用シート!U64</f>
        <v>185</v>
      </c>
      <c r="BD9">
        <f t="shared" si="17"/>
        <v>4</v>
      </c>
      <c r="BE9" t="str">
        <f>貼_前年計算用シート!V16</f>
        <v>-</v>
      </c>
      <c r="BF9">
        <f>貼_前年計算用シート!V64</f>
        <v>0</v>
      </c>
      <c r="BG9">
        <f t="shared" si="18"/>
        <v>2</v>
      </c>
      <c r="BH9" t="str">
        <f>貼_前年計算用シート!W16</f>
        <v>-</v>
      </c>
      <c r="BI9">
        <f>貼_前年計算用シート!W64</f>
        <v>0</v>
      </c>
      <c r="BJ9">
        <f t="shared" si="19"/>
        <v>2</v>
      </c>
      <c r="BK9">
        <f>貼_前年計算用シート!X16</f>
        <v>4</v>
      </c>
      <c r="BL9">
        <f>貼_前年計算用シート!X64</f>
        <v>6400</v>
      </c>
      <c r="BM9">
        <f t="shared" si="20"/>
        <v>5</v>
      </c>
      <c r="BN9" t="str">
        <f>貼_前年計算用シート!Y16</f>
        <v>長野</v>
      </c>
      <c r="BO9">
        <f>貼_前年計算用シート!Y64</f>
        <v>4360</v>
      </c>
      <c r="BP9">
        <f t="shared" si="21"/>
        <v>4</v>
      </c>
      <c r="BQ9" t="str">
        <f>貼_前年計算用シート!Z16</f>
        <v>山形</v>
      </c>
      <c r="BR9">
        <f>貼_前年計算用シート!Z64</f>
        <v>2250</v>
      </c>
      <c r="BS9">
        <f t="shared" si="22"/>
        <v>4</v>
      </c>
      <c r="BT9" t="str">
        <f>貼_前年計算用シート!AA16</f>
        <v>埼玉</v>
      </c>
      <c r="BU9">
        <f>貼_前年計算用シート!AA64</f>
        <v>90</v>
      </c>
      <c r="BV9">
        <f t="shared" si="23"/>
        <v>4</v>
      </c>
      <c r="BW9" t="str">
        <f>貼_前年計算用シート!AB16</f>
        <v>茨城</v>
      </c>
      <c r="BX9">
        <f>貼_前年計算用シート!AB64</f>
        <v>1630</v>
      </c>
      <c r="BY9">
        <f t="shared" si="24"/>
        <v>4</v>
      </c>
      <c r="BZ9" t="str">
        <f>貼_前年計算用シート!AC16</f>
        <v>茨城</v>
      </c>
      <c r="CA9">
        <f>貼_前年計算用シート!AC64</f>
        <v>48500</v>
      </c>
      <c r="CB9">
        <f t="shared" si="25"/>
        <v>4</v>
      </c>
      <c r="CC9" t="str">
        <f>貼_前年計算用シート!AD16</f>
        <v>長崎</v>
      </c>
      <c r="CD9">
        <f>貼_前年計算用シート!AD64</f>
        <v>2710</v>
      </c>
      <c r="CE9">
        <f t="shared" si="26"/>
        <v>4</v>
      </c>
      <c r="CF9" t="str">
        <f>貼_前年計算用シート!AE16</f>
        <v>佐賀</v>
      </c>
      <c r="CG9">
        <f>貼_前年計算用シート!AE64</f>
        <v>53</v>
      </c>
      <c r="CH9">
        <f t="shared" si="27"/>
        <v>4</v>
      </c>
      <c r="CI9" t="str">
        <f>貼_前年計算用シート!AF16</f>
        <v>佐賀</v>
      </c>
      <c r="CJ9">
        <f>貼_前年計算用シート!AF64</f>
        <v>33</v>
      </c>
      <c r="CK9">
        <f t="shared" si="28"/>
        <v>4</v>
      </c>
      <c r="CL9" t="str">
        <f>貼_前年計算用シート!AG16</f>
        <v>群馬</v>
      </c>
      <c r="CM9">
        <f>貼_前年計算用シート!AG64</f>
        <v>122</v>
      </c>
      <c r="CN9">
        <f t="shared" si="29"/>
        <v>4</v>
      </c>
    </row>
    <row r="10" spans="1:92">
      <c r="C10" t="str">
        <f>貼_前年計算用シート!D17</f>
        <v>岩手</v>
      </c>
      <c r="D10">
        <f>貼_前年計算用シート!D65</f>
        <v>147100</v>
      </c>
      <c r="E10">
        <f t="shared" si="0"/>
        <v>5</v>
      </c>
      <c r="F10" t="str">
        <f>貼_前年計算用シート!E17</f>
        <v>福島</v>
      </c>
      <c r="G10">
        <f>貼_前年計算用シート!E65</f>
        <v>95500</v>
      </c>
      <c r="H10">
        <f t="shared" si="1"/>
        <v>5</v>
      </c>
      <c r="I10" t="str">
        <f>貼_前年計算用シート!F17</f>
        <v>岩手</v>
      </c>
      <c r="J10">
        <f>貼_前年計算用シート!F65</f>
        <v>54500</v>
      </c>
      <c r="K10">
        <f t="shared" si="2"/>
        <v>5</v>
      </c>
      <c r="L10" t="str">
        <f>貼_前年計算用シート!G17</f>
        <v>宮城</v>
      </c>
      <c r="M10">
        <f>貼_前年計算用シート!G65</f>
        <v>60900</v>
      </c>
      <c r="N10">
        <f t="shared" si="3"/>
        <v>5</v>
      </c>
      <c r="O10" t="str">
        <f>貼_前年計算用シート!H17</f>
        <v>宮城</v>
      </c>
      <c r="P10">
        <f>貼_前年計算用シート!H65</f>
        <v>344700</v>
      </c>
      <c r="Q10">
        <f t="shared" si="4"/>
        <v>5</v>
      </c>
      <c r="R10" t="str">
        <f>貼_前年計算用シート!I17</f>
        <v>宮城</v>
      </c>
      <c r="S10">
        <f>貼_前年計算用シート!I65</f>
        <v>566</v>
      </c>
      <c r="T10">
        <f t="shared" si="5"/>
        <v>5</v>
      </c>
      <c r="U10" t="str">
        <f>貼_前年計算用シート!J17</f>
        <v>滋賀</v>
      </c>
      <c r="V10">
        <f>貼_前年計算用シート!J65</f>
        <v>6780</v>
      </c>
      <c r="W10">
        <f t="shared" si="6"/>
        <v>5</v>
      </c>
      <c r="X10" t="str">
        <f>貼_前年計算用シート!K17</f>
        <v>三重</v>
      </c>
      <c r="Y10">
        <f>貼_前年計算用シート!K65</f>
        <v>26800</v>
      </c>
      <c r="Z10">
        <f t="shared" si="7"/>
        <v>5</v>
      </c>
      <c r="AA10" t="str">
        <f>貼_前年計算用シート!L17</f>
        <v>福岡</v>
      </c>
      <c r="AB10">
        <f>貼_前年計算用シート!L65</f>
        <v>424</v>
      </c>
      <c r="AC10">
        <f t="shared" si="8"/>
        <v>5</v>
      </c>
      <c r="AD10">
        <f>貼_前年計算用シート!M17</f>
        <v>5</v>
      </c>
      <c r="AE10" s="261">
        <f>貼_前年計算用シート!M65</f>
        <v>113700</v>
      </c>
      <c r="AF10">
        <f t="shared" si="9"/>
        <v>1</v>
      </c>
      <c r="AG10">
        <f>貼_前年計算用シート!N17</f>
        <v>5</v>
      </c>
      <c r="AH10">
        <f>貼_前年計算用シート!N65</f>
        <v>654300</v>
      </c>
      <c r="AI10">
        <f t="shared" si="10"/>
        <v>2</v>
      </c>
      <c r="AJ10">
        <f>貼_前年計算用シート!O17</f>
        <v>5</v>
      </c>
      <c r="AK10">
        <f>貼_前年計算用シート!O65</f>
        <v>575</v>
      </c>
      <c r="AL10">
        <f t="shared" si="11"/>
        <v>3</v>
      </c>
      <c r="AM10">
        <f>貼_前年計算用シート!P17</f>
        <v>5</v>
      </c>
      <c r="AN10">
        <f>貼_前年計算用シート!P65</f>
        <v>18500</v>
      </c>
      <c r="AO10">
        <f t="shared" si="12"/>
        <v>2</v>
      </c>
      <c r="AP10">
        <f>貼_前年計算用シート!Q17</f>
        <v>5</v>
      </c>
      <c r="AQ10">
        <f>貼_前年計算用シート!Q65</f>
        <v>62800</v>
      </c>
      <c r="AR10">
        <f t="shared" si="13"/>
        <v>2</v>
      </c>
      <c r="AS10">
        <f>貼_前年計算用シート!R17</f>
        <v>5</v>
      </c>
      <c r="AT10">
        <f>貼_前年計算用シート!R65</f>
        <v>339</v>
      </c>
      <c r="AU10">
        <f t="shared" si="14"/>
        <v>4</v>
      </c>
      <c r="AV10" t="str">
        <f>貼_前年計算用シート!S17</f>
        <v>佐賀</v>
      </c>
      <c r="AW10">
        <f>貼_前年計算用シート!S65</f>
        <v>7360</v>
      </c>
      <c r="AX10">
        <f t="shared" si="15"/>
        <v>5</v>
      </c>
      <c r="AY10" t="str">
        <f>貼_前年計算用シート!T17</f>
        <v>滋賀</v>
      </c>
      <c r="AZ10">
        <f>貼_前年計算用シート!T65</f>
        <v>9900</v>
      </c>
      <c r="BA10">
        <f t="shared" si="16"/>
        <v>5</v>
      </c>
      <c r="BB10" t="str">
        <f>貼_前年計算用シート!U17</f>
        <v>青森</v>
      </c>
      <c r="BC10">
        <f>貼_前年計算用シート!U65</f>
        <v>173</v>
      </c>
      <c r="BD10">
        <f t="shared" si="17"/>
        <v>5</v>
      </c>
      <c r="BE10" t="str">
        <f>貼_前年計算用シート!V17</f>
        <v>-</v>
      </c>
      <c r="BF10">
        <f>貼_前年計算用シート!V65</f>
        <v>0</v>
      </c>
      <c r="BG10">
        <f t="shared" si="18"/>
        <v>2</v>
      </c>
      <c r="BH10" t="str">
        <f>貼_前年計算用シート!W17</f>
        <v>-</v>
      </c>
      <c r="BI10">
        <f>貼_前年計算用シート!W65</f>
        <v>0</v>
      </c>
      <c r="BJ10">
        <f t="shared" si="19"/>
        <v>2</v>
      </c>
      <c r="BK10">
        <f>貼_前年計算用シート!X17</f>
        <v>5</v>
      </c>
      <c r="BL10">
        <f>貼_前年計算用シート!X65</f>
        <v>6650</v>
      </c>
      <c r="BM10">
        <f t="shared" si="20"/>
        <v>4</v>
      </c>
      <c r="BN10" t="str">
        <f>貼_前年計算用シート!Y17</f>
        <v>福島</v>
      </c>
      <c r="BO10">
        <f>貼_前年計算用シート!Y65</f>
        <v>3760</v>
      </c>
      <c r="BP10">
        <f t="shared" si="21"/>
        <v>5</v>
      </c>
      <c r="BQ10" t="str">
        <f>貼_前年計算用シート!Z17</f>
        <v>栃木</v>
      </c>
      <c r="BR10">
        <f>貼_前年計算用シート!Z65</f>
        <v>2240</v>
      </c>
      <c r="BS10">
        <f t="shared" si="22"/>
        <v>5</v>
      </c>
      <c r="BT10" t="str">
        <f>貼_前年計算用シート!AA17</f>
        <v>宮崎</v>
      </c>
      <c r="BU10">
        <f>貼_前年計算用シート!AA65</f>
        <v>87</v>
      </c>
      <c r="BV10">
        <f t="shared" si="23"/>
        <v>5</v>
      </c>
      <c r="BW10" t="str">
        <f>貼_前年計算用シート!AB17</f>
        <v>千葉</v>
      </c>
      <c r="BX10">
        <f>貼_前年計算用シート!AB65</f>
        <v>1120</v>
      </c>
      <c r="BY10">
        <f t="shared" si="24"/>
        <v>5</v>
      </c>
      <c r="BZ10" t="str">
        <f>貼_前年計算用シート!AC17</f>
        <v>千葉</v>
      </c>
      <c r="CA10">
        <f>貼_前年計算用シート!AC65</f>
        <v>28100</v>
      </c>
      <c r="CB10">
        <f t="shared" si="25"/>
        <v>5</v>
      </c>
      <c r="CC10" t="str">
        <f>貼_前年計算用シート!AD17</f>
        <v>千葉</v>
      </c>
      <c r="CD10">
        <f>貼_前年計算用シート!AD65</f>
        <v>2510</v>
      </c>
      <c r="CE10">
        <f t="shared" si="26"/>
        <v>5</v>
      </c>
      <c r="CF10" t="str">
        <f>貼_前年計算用シート!AE17</f>
        <v>熊本</v>
      </c>
      <c r="CG10">
        <f>貼_前年計算用シート!AE65</f>
        <v>38</v>
      </c>
      <c r="CH10">
        <f t="shared" si="27"/>
        <v>5</v>
      </c>
      <c r="CI10" t="str">
        <f>貼_前年計算用シート!AF17</f>
        <v>熊本</v>
      </c>
      <c r="CJ10">
        <f>貼_前年計算用シート!AF65</f>
        <v>28</v>
      </c>
      <c r="CK10">
        <f t="shared" si="28"/>
        <v>5</v>
      </c>
      <c r="CL10" t="str">
        <f>貼_前年計算用シート!AG17</f>
        <v>福岡</v>
      </c>
      <c r="CM10">
        <f>貼_前年計算用シート!AG65</f>
        <v>110</v>
      </c>
      <c r="CN10">
        <f t="shared" si="29"/>
        <v>5</v>
      </c>
    </row>
    <row r="11" spans="1:92">
      <c r="C11" t="str">
        <f>貼_前年計算用シート!D18</f>
        <v>秋田</v>
      </c>
      <c r="D11">
        <f>貼_前年計算用シート!D66</f>
        <v>146000</v>
      </c>
      <c r="E11">
        <f t="shared" si="0"/>
        <v>6</v>
      </c>
      <c r="F11" t="str">
        <f>貼_前年計算用シート!E18</f>
        <v>茨城</v>
      </c>
      <c r="G11">
        <f>貼_前年計算用シート!E66</f>
        <v>94300</v>
      </c>
      <c r="H11">
        <f t="shared" si="1"/>
        <v>6</v>
      </c>
      <c r="I11" t="str">
        <f>貼_前年計算用シート!F18</f>
        <v>長野</v>
      </c>
      <c r="J11">
        <f>貼_前年計算用シート!F66</f>
        <v>53300</v>
      </c>
      <c r="K11">
        <f t="shared" si="2"/>
        <v>6</v>
      </c>
      <c r="L11" t="str">
        <f>貼_前年計算用シート!G18</f>
        <v>茨城</v>
      </c>
      <c r="M11">
        <f>貼_前年計算用シート!G66</f>
        <v>59700</v>
      </c>
      <c r="N11">
        <f t="shared" si="3"/>
        <v>6</v>
      </c>
      <c r="O11" t="str">
        <f>貼_前年計算用シート!H18</f>
        <v>福島</v>
      </c>
      <c r="P11">
        <f>貼_前年計算用シート!H66</f>
        <v>327600</v>
      </c>
      <c r="Q11">
        <f t="shared" si="4"/>
        <v>6</v>
      </c>
      <c r="R11" t="str">
        <f>貼_前年計算用シート!I18</f>
        <v>福島</v>
      </c>
      <c r="S11">
        <f>貼_前年計算用シート!I66</f>
        <v>561</v>
      </c>
      <c r="T11">
        <f t="shared" si="5"/>
        <v>6</v>
      </c>
      <c r="U11" t="str">
        <f>貼_前年計算用シート!J18</f>
        <v>愛知</v>
      </c>
      <c r="V11">
        <f>貼_前年計算用シート!J66</f>
        <v>5960</v>
      </c>
      <c r="W11">
        <f t="shared" si="6"/>
        <v>6</v>
      </c>
      <c r="X11" t="str">
        <f>貼_前年計算用シート!K18</f>
        <v>滋賀</v>
      </c>
      <c r="Y11">
        <f>貼_前年計算用シート!K66</f>
        <v>24200</v>
      </c>
      <c r="Z11">
        <f t="shared" si="7"/>
        <v>6</v>
      </c>
      <c r="AA11" t="str">
        <f>貼_前年計算用シート!L18</f>
        <v>群馬</v>
      </c>
      <c r="AB11">
        <f>貼_前年計算用シート!L66</f>
        <v>420</v>
      </c>
      <c r="AC11">
        <f t="shared" si="8"/>
        <v>6</v>
      </c>
      <c r="AD11">
        <f>貼_前年計算用シート!M18</f>
        <v>0</v>
      </c>
      <c r="AE11" s="261">
        <f>貼_前年計算用シート!M66</f>
        <v>0</v>
      </c>
      <c r="AF11">
        <f t="shared" si="9"/>
        <v>6</v>
      </c>
      <c r="AG11">
        <f>貼_前年計算用シート!N18</f>
        <v>0</v>
      </c>
      <c r="AH11">
        <f>貼_前年計算用シート!N66</f>
        <v>0</v>
      </c>
      <c r="AI11">
        <f t="shared" si="10"/>
        <v>6</v>
      </c>
      <c r="AJ11">
        <f>貼_前年計算用シート!O18</f>
        <v>0</v>
      </c>
      <c r="AK11">
        <f>貼_前年計算用シート!O66</f>
        <v>0</v>
      </c>
      <c r="AL11">
        <f t="shared" si="11"/>
        <v>6</v>
      </c>
      <c r="AM11">
        <f>貼_前年計算用シート!P18</f>
        <v>0</v>
      </c>
      <c r="AN11">
        <f>貼_前年計算用シート!P66</f>
        <v>0</v>
      </c>
      <c r="AO11">
        <f t="shared" si="12"/>
        <v>6</v>
      </c>
      <c r="AP11">
        <f>貼_前年計算用シート!Q18</f>
        <v>0</v>
      </c>
      <c r="AQ11">
        <f>貼_前年計算用シート!Q66</f>
        <v>0</v>
      </c>
      <c r="AR11">
        <f t="shared" si="13"/>
        <v>6</v>
      </c>
      <c r="AS11">
        <f>貼_前年計算用シート!R18</f>
        <v>0</v>
      </c>
      <c r="AT11">
        <f>貼_前年計算用シート!R66</f>
        <v>0</v>
      </c>
      <c r="AU11">
        <f t="shared" si="14"/>
        <v>6</v>
      </c>
      <c r="AV11" t="str">
        <f>貼_前年計算用シート!S18</f>
        <v>滋賀</v>
      </c>
      <c r="AW11">
        <f>貼_前年計算用シート!S66</f>
        <v>7280</v>
      </c>
      <c r="AX11">
        <f t="shared" si="15"/>
        <v>6</v>
      </c>
      <c r="AY11" t="str">
        <f>貼_前年計算用シート!T18</f>
        <v>青森</v>
      </c>
      <c r="AZ11">
        <f>貼_前年計算用シート!T66</f>
        <v>9570</v>
      </c>
      <c r="BA11">
        <f t="shared" si="16"/>
        <v>6</v>
      </c>
      <c r="BB11" t="str">
        <f>貼_前年計算用シート!U18</f>
        <v>宮城</v>
      </c>
      <c r="BC11">
        <f>貼_前年計算用シート!U66</f>
        <v>166</v>
      </c>
      <c r="BD11">
        <f t="shared" si="17"/>
        <v>6</v>
      </c>
      <c r="BE11">
        <f>貼_前年計算用シート!V18</f>
        <v>0</v>
      </c>
      <c r="BF11">
        <f>貼_前年計算用シート!V66</f>
        <v>0</v>
      </c>
      <c r="BG11">
        <f t="shared" si="18"/>
        <v>2</v>
      </c>
      <c r="BH11">
        <f>貼_前年計算用シート!W18</f>
        <v>0</v>
      </c>
      <c r="BI11">
        <f>貼_前年計算用シート!W66</f>
        <v>0</v>
      </c>
      <c r="BJ11">
        <f t="shared" si="19"/>
        <v>2</v>
      </c>
      <c r="BK11">
        <f>貼_前年計算用シート!X18</f>
        <v>0</v>
      </c>
      <c r="BL11">
        <f>貼_前年計算用シート!X66</f>
        <v>0</v>
      </c>
      <c r="BM11">
        <f t="shared" si="20"/>
        <v>6</v>
      </c>
      <c r="BN11" t="str">
        <f>貼_前年計算用シート!Y18</f>
        <v>茨城</v>
      </c>
      <c r="BO11">
        <f>貼_前年計算用シート!Y66</f>
        <v>3590</v>
      </c>
      <c r="BP11">
        <f t="shared" si="21"/>
        <v>6</v>
      </c>
      <c r="BQ11" t="str">
        <f>貼_前年計算用シート!Z18</f>
        <v>福井</v>
      </c>
      <c r="BR11">
        <f>貼_前年計算用シート!Z66</f>
        <v>1930</v>
      </c>
      <c r="BS11">
        <f t="shared" si="22"/>
        <v>6</v>
      </c>
      <c r="BT11" t="str">
        <f>貼_前年計算用シート!AA18</f>
        <v>沖縄</v>
      </c>
      <c r="BU11">
        <f>貼_前年計算用シート!AA66</f>
        <v>86</v>
      </c>
      <c r="BV11">
        <f t="shared" si="23"/>
        <v>6</v>
      </c>
      <c r="BW11" t="str">
        <f>貼_前年計算用シート!AB18</f>
        <v>福島</v>
      </c>
      <c r="BX11">
        <f>貼_前年計算用シート!AB66</f>
        <v>930</v>
      </c>
      <c r="BY11">
        <f t="shared" si="24"/>
        <v>6</v>
      </c>
      <c r="BZ11" t="str">
        <f>貼_前年計算用シート!AC18</f>
        <v>福島</v>
      </c>
      <c r="CA11">
        <f>貼_前年計算用シート!AC66</f>
        <v>15300</v>
      </c>
      <c r="CB11">
        <f t="shared" si="25"/>
        <v>6</v>
      </c>
      <c r="CC11" t="str">
        <f>貼_前年計算用シート!AD18</f>
        <v>宮崎</v>
      </c>
      <c r="CD11">
        <f>貼_前年計算用シート!AD66</f>
        <v>2450</v>
      </c>
      <c r="CE11">
        <f t="shared" si="26"/>
        <v>6</v>
      </c>
      <c r="CF11" t="str">
        <f>貼_前年計算用シート!AE18</f>
        <v>愛知</v>
      </c>
      <c r="CG11">
        <f>貼_前年計算用シート!AE66</f>
        <v>37</v>
      </c>
      <c r="CH11">
        <f t="shared" si="27"/>
        <v>6</v>
      </c>
      <c r="CI11" t="str">
        <f>貼_前年計算用シート!AF18</f>
        <v>愛知</v>
      </c>
      <c r="CJ11">
        <f>貼_前年計算用シート!AF66</f>
        <v>23</v>
      </c>
      <c r="CK11">
        <f t="shared" si="28"/>
        <v>6</v>
      </c>
      <c r="CL11" t="str">
        <f>貼_前年計算用シート!AG18</f>
        <v>宮崎</v>
      </c>
      <c r="CM11">
        <f>貼_前年計算用シート!AG66</f>
        <v>84</v>
      </c>
      <c r="CN11">
        <f t="shared" si="29"/>
        <v>6</v>
      </c>
    </row>
    <row r="12" spans="1:92">
      <c r="C12" t="str">
        <f>貼_前年計算用シート!D19</f>
        <v>福島</v>
      </c>
      <c r="D12">
        <f>貼_前年計算用シート!D67</f>
        <v>134500</v>
      </c>
      <c r="E12">
        <f t="shared" si="0"/>
        <v>7</v>
      </c>
      <c r="F12" t="str">
        <f>貼_前年計算用シート!E19</f>
        <v>栃木</v>
      </c>
      <c r="G12">
        <f>貼_前年計算用シート!E67</f>
        <v>93900</v>
      </c>
      <c r="H12">
        <f t="shared" si="1"/>
        <v>7</v>
      </c>
      <c r="I12" t="str">
        <f>貼_前年計算用シート!F19</f>
        <v>千葉</v>
      </c>
      <c r="J12">
        <f>貼_前年計算用シート!F67</f>
        <v>48800</v>
      </c>
      <c r="K12">
        <f t="shared" si="2"/>
        <v>7</v>
      </c>
      <c r="L12" t="str">
        <f>貼_前年計算用シート!G19</f>
        <v>福島</v>
      </c>
      <c r="M12">
        <f>貼_前年計算用シート!G67</f>
        <v>58400</v>
      </c>
      <c r="N12">
        <f t="shared" si="3"/>
        <v>7</v>
      </c>
      <c r="O12" t="str">
        <f>貼_前年計算用シート!H19</f>
        <v>茨城</v>
      </c>
      <c r="P12">
        <f>貼_前年計算用シート!H67</f>
        <v>316400</v>
      </c>
      <c r="Q12">
        <f t="shared" si="4"/>
        <v>7</v>
      </c>
      <c r="R12" t="str">
        <f>貼_前年計算用シート!I19</f>
        <v>千葉</v>
      </c>
      <c r="S12">
        <f>貼_前年計算用シート!I67</f>
        <v>557</v>
      </c>
      <c r="T12">
        <f t="shared" si="5"/>
        <v>7</v>
      </c>
      <c r="U12" t="str">
        <f>貼_前年計算用シート!J19</f>
        <v>埼玉</v>
      </c>
      <c r="V12">
        <f>貼_前年計算用シート!J67</f>
        <v>5550</v>
      </c>
      <c r="W12">
        <f t="shared" si="6"/>
        <v>7</v>
      </c>
      <c r="X12" t="str">
        <f>貼_前年計算用シート!K19</f>
        <v>群馬</v>
      </c>
      <c r="Y12">
        <f>貼_前年計算用シート!K67</f>
        <v>22400</v>
      </c>
      <c r="Z12">
        <f t="shared" si="7"/>
        <v>7</v>
      </c>
      <c r="AA12" t="str">
        <f>貼_前年計算用シート!L19</f>
        <v>佐賀</v>
      </c>
      <c r="AB12">
        <f>貼_前年計算用シート!L67</f>
        <v>417</v>
      </c>
      <c r="AC12">
        <f t="shared" si="8"/>
        <v>7</v>
      </c>
      <c r="AD12">
        <f>貼_前年計算用シート!M19</f>
        <v>0</v>
      </c>
      <c r="AE12" s="261">
        <f>貼_前年計算用シート!M67</f>
        <v>0</v>
      </c>
      <c r="AF12">
        <f t="shared" si="9"/>
        <v>6</v>
      </c>
      <c r="AG12">
        <f>貼_前年計算用シート!N19</f>
        <v>0</v>
      </c>
      <c r="AH12">
        <f>貼_前年計算用シート!N67</f>
        <v>0</v>
      </c>
      <c r="AI12">
        <f t="shared" si="10"/>
        <v>6</v>
      </c>
      <c r="AJ12">
        <f>貼_前年計算用シート!O19</f>
        <v>0</v>
      </c>
      <c r="AK12">
        <f>貼_前年計算用シート!O67</f>
        <v>0</v>
      </c>
      <c r="AL12">
        <f t="shared" si="11"/>
        <v>6</v>
      </c>
      <c r="AM12">
        <f>貼_前年計算用シート!P19</f>
        <v>0</v>
      </c>
      <c r="AN12">
        <f>貼_前年計算用シート!P67</f>
        <v>0</v>
      </c>
      <c r="AO12">
        <f t="shared" si="12"/>
        <v>6</v>
      </c>
      <c r="AP12">
        <f>貼_前年計算用シート!Q19</f>
        <v>0</v>
      </c>
      <c r="AQ12">
        <f>貼_前年計算用シート!Q67</f>
        <v>0</v>
      </c>
      <c r="AR12">
        <f t="shared" si="13"/>
        <v>6</v>
      </c>
      <c r="AS12">
        <f>貼_前年計算用シート!R19</f>
        <v>0</v>
      </c>
      <c r="AT12">
        <f>貼_前年計算用シート!R67</f>
        <v>0</v>
      </c>
      <c r="AU12">
        <f t="shared" si="14"/>
        <v>6</v>
      </c>
      <c r="AV12" t="str">
        <f>貼_前年計算用シート!S19</f>
        <v>青森</v>
      </c>
      <c r="AW12">
        <f>貼_前年計算用シート!S67</f>
        <v>5530</v>
      </c>
      <c r="AX12">
        <f t="shared" si="15"/>
        <v>7</v>
      </c>
      <c r="AY12" t="str">
        <f>貼_前年計算用シート!T19</f>
        <v>新潟</v>
      </c>
      <c r="AZ12">
        <f>貼_前年計算用シート!T67</f>
        <v>7100</v>
      </c>
      <c r="BA12">
        <f t="shared" si="16"/>
        <v>7</v>
      </c>
      <c r="BB12" t="str">
        <f>貼_前年計算用シート!U19</f>
        <v>新潟</v>
      </c>
      <c r="BC12">
        <f>貼_前年計算用シート!U67</f>
        <v>166</v>
      </c>
      <c r="BD12">
        <f t="shared" si="17"/>
        <v>6</v>
      </c>
      <c r="BE12">
        <f>貼_前年計算用シート!V19</f>
        <v>0</v>
      </c>
      <c r="BF12">
        <f>貼_前年計算用シート!V67</f>
        <v>0</v>
      </c>
      <c r="BG12">
        <f t="shared" si="18"/>
        <v>2</v>
      </c>
      <c r="BH12">
        <f>貼_前年計算用シート!W19</f>
        <v>0</v>
      </c>
      <c r="BI12">
        <f>貼_前年計算用シート!W67</f>
        <v>0</v>
      </c>
      <c r="BJ12">
        <f t="shared" si="19"/>
        <v>2</v>
      </c>
      <c r="BK12">
        <f>貼_前年計算用シート!X19</f>
        <v>0</v>
      </c>
      <c r="BL12">
        <f>貼_前年計算用シート!X67</f>
        <v>0</v>
      </c>
      <c r="BM12">
        <f t="shared" si="20"/>
        <v>6</v>
      </c>
      <c r="BN12" t="str">
        <f>貼_前年計算用シート!Y19</f>
        <v>福井</v>
      </c>
      <c r="BO12">
        <f>貼_前年計算用シート!Y67</f>
        <v>3510</v>
      </c>
      <c r="BP12">
        <f t="shared" si="21"/>
        <v>7</v>
      </c>
      <c r="BQ12" t="str">
        <f>貼_前年計算用シート!Z19</f>
        <v>福島</v>
      </c>
      <c r="BR12">
        <f>貼_前年計算用シート!Z67</f>
        <v>1350</v>
      </c>
      <c r="BS12">
        <f t="shared" si="22"/>
        <v>7</v>
      </c>
      <c r="BT12" t="str">
        <f>貼_前年計算用シート!AA19</f>
        <v>茨城</v>
      </c>
      <c r="BU12">
        <f>貼_前年計算用シート!AA67</f>
        <v>85</v>
      </c>
      <c r="BV12">
        <f t="shared" si="23"/>
        <v>7</v>
      </c>
      <c r="BW12" t="str">
        <f>貼_前年計算用シート!AB19</f>
        <v>長野</v>
      </c>
      <c r="BX12">
        <f>貼_前年計算用シート!AB67</f>
        <v>812</v>
      </c>
      <c r="BY12">
        <f t="shared" si="24"/>
        <v>7</v>
      </c>
      <c r="BZ12" t="str">
        <f>貼_前年計算用シート!AC19</f>
        <v>長野</v>
      </c>
      <c r="CA12">
        <f>貼_前年計算用シート!AC67</f>
        <v>15200</v>
      </c>
      <c r="CB12">
        <f t="shared" si="25"/>
        <v>7</v>
      </c>
      <c r="CC12" t="str">
        <f>貼_前年計算用シート!AD19</f>
        <v>熊本</v>
      </c>
      <c r="CD12">
        <f>貼_前年計算用シート!AD67</f>
        <v>2360</v>
      </c>
      <c r="CE12">
        <f t="shared" si="26"/>
        <v>7</v>
      </c>
      <c r="CF12" t="str">
        <f>貼_前年計算用シート!AE19</f>
        <v>滋賀</v>
      </c>
      <c r="CG12">
        <f>貼_前年計算用シート!AE67</f>
        <v>34</v>
      </c>
      <c r="CH12">
        <f t="shared" si="27"/>
        <v>7</v>
      </c>
      <c r="CI12" t="str">
        <f>貼_前年計算用シート!AF19</f>
        <v>福岡</v>
      </c>
      <c r="CJ12">
        <f>貼_前年計算用シート!AF67</f>
        <v>23</v>
      </c>
      <c r="CK12">
        <f t="shared" si="28"/>
        <v>6</v>
      </c>
      <c r="CL12" t="str">
        <f>貼_前年計算用シート!AG19</f>
        <v>奈良</v>
      </c>
      <c r="CM12">
        <f>貼_前年計算用シート!AG67</f>
        <v>76</v>
      </c>
      <c r="CN12">
        <f t="shared" si="29"/>
        <v>7</v>
      </c>
    </row>
    <row r="13" spans="1:92">
      <c r="C13" t="str">
        <f>貼_前年計算用シート!D20</f>
        <v>宮城</v>
      </c>
      <c r="D13">
        <f>貼_前年計算用シート!D68</f>
        <v>124400</v>
      </c>
      <c r="E13">
        <f t="shared" si="0"/>
        <v>8</v>
      </c>
      <c r="F13" t="str">
        <f>貼_前年計算用シート!E20</f>
        <v>岩手</v>
      </c>
      <c r="G13">
        <f>貼_前年計算用シート!E68</f>
        <v>92700</v>
      </c>
      <c r="H13">
        <f t="shared" si="1"/>
        <v>8</v>
      </c>
      <c r="I13" t="str">
        <f>貼_前年計算用シート!F20</f>
        <v>熊本</v>
      </c>
      <c r="J13">
        <f>貼_前年計算用シート!F68</f>
        <v>40300</v>
      </c>
      <c r="K13">
        <f t="shared" si="2"/>
        <v>8</v>
      </c>
      <c r="L13" t="str">
        <f>貼_前年計算用シート!G20</f>
        <v>栃木</v>
      </c>
      <c r="M13">
        <f>貼_前年計算用シート!G68</f>
        <v>51400</v>
      </c>
      <c r="N13">
        <f t="shared" si="3"/>
        <v>8</v>
      </c>
      <c r="O13" t="str">
        <f>貼_前年計算用シート!H20</f>
        <v>栃木</v>
      </c>
      <c r="P13">
        <f>貼_前年計算用シート!H68</f>
        <v>284200</v>
      </c>
      <c r="Q13">
        <f t="shared" si="4"/>
        <v>8</v>
      </c>
      <c r="R13" t="str">
        <f>貼_前年計算用シート!I20</f>
        <v>栃木</v>
      </c>
      <c r="S13">
        <f>貼_前年計算用シート!I68</f>
        <v>553</v>
      </c>
      <c r="T13">
        <f t="shared" si="5"/>
        <v>8</v>
      </c>
      <c r="U13" t="str">
        <f>貼_前年計算用シート!J20</f>
        <v>群馬</v>
      </c>
      <c r="V13">
        <f>貼_前年計算用シート!J68</f>
        <v>5330</v>
      </c>
      <c r="W13">
        <f t="shared" si="6"/>
        <v>8</v>
      </c>
      <c r="X13" t="str">
        <f>貼_前年計算用シート!K20</f>
        <v>埼玉</v>
      </c>
      <c r="Y13">
        <f>貼_前年計算用シート!K68</f>
        <v>22000</v>
      </c>
      <c r="Z13">
        <f t="shared" si="7"/>
        <v>8</v>
      </c>
      <c r="AA13" t="str">
        <f>貼_前年計算用シート!L20</f>
        <v>岡山</v>
      </c>
      <c r="AB13">
        <f>貼_前年計算用シート!L68</f>
        <v>416</v>
      </c>
      <c r="AC13">
        <f t="shared" si="8"/>
        <v>8</v>
      </c>
      <c r="AD13">
        <f>貼_前年計算用シート!M20</f>
        <v>0</v>
      </c>
      <c r="AE13" s="261">
        <f>貼_前年計算用シート!M68</f>
        <v>0</v>
      </c>
      <c r="AF13">
        <f t="shared" si="9"/>
        <v>6</v>
      </c>
      <c r="AG13">
        <f>貼_前年計算用シート!N20</f>
        <v>0</v>
      </c>
      <c r="AH13">
        <f>貼_前年計算用シート!N68</f>
        <v>0</v>
      </c>
      <c r="AI13">
        <f t="shared" si="10"/>
        <v>6</v>
      </c>
      <c r="AJ13">
        <f>貼_前年計算用シート!O20</f>
        <v>0</v>
      </c>
      <c r="AK13">
        <f>貼_前年計算用シート!O68</f>
        <v>0</v>
      </c>
      <c r="AL13">
        <f t="shared" si="11"/>
        <v>6</v>
      </c>
      <c r="AM13">
        <f>貼_前年計算用シート!P20</f>
        <v>0</v>
      </c>
      <c r="AN13">
        <f>貼_前年計算用シート!P68</f>
        <v>0</v>
      </c>
      <c r="AO13">
        <f t="shared" si="12"/>
        <v>6</v>
      </c>
      <c r="AP13">
        <f>貼_前年計算用シート!Q20</f>
        <v>0</v>
      </c>
      <c r="AQ13">
        <f>貼_前年計算用シート!Q68</f>
        <v>0</v>
      </c>
      <c r="AR13">
        <f t="shared" si="13"/>
        <v>6</v>
      </c>
      <c r="AS13">
        <f>貼_前年計算用シート!R20</f>
        <v>0</v>
      </c>
      <c r="AT13">
        <f>貼_前年計算用シート!R68</f>
        <v>0</v>
      </c>
      <c r="AU13">
        <f t="shared" si="14"/>
        <v>6</v>
      </c>
      <c r="AV13" t="str">
        <f>貼_前年計算用シート!S20</f>
        <v>岩手</v>
      </c>
      <c r="AW13">
        <f>貼_前年計算用シート!S68</f>
        <v>4980</v>
      </c>
      <c r="AX13">
        <f t="shared" si="15"/>
        <v>8</v>
      </c>
      <c r="AY13" t="str">
        <f>貼_前年計算用シート!T20</f>
        <v>秋田</v>
      </c>
      <c r="AZ13">
        <f>貼_前年計算用シート!T68</f>
        <v>6960</v>
      </c>
      <c r="BA13">
        <f t="shared" si="16"/>
        <v>8</v>
      </c>
      <c r="BB13" t="str">
        <f>貼_前年計算用シート!U20</f>
        <v>熊本</v>
      </c>
      <c r="BC13">
        <f>貼_前年計算用シート!U68</f>
        <v>166</v>
      </c>
      <c r="BD13">
        <f t="shared" si="17"/>
        <v>6</v>
      </c>
      <c r="BE13">
        <f>貼_前年計算用シート!V20</f>
        <v>0</v>
      </c>
      <c r="BF13">
        <f>貼_前年計算用シート!V68</f>
        <v>0</v>
      </c>
      <c r="BG13">
        <f t="shared" si="18"/>
        <v>2</v>
      </c>
      <c r="BH13">
        <f>貼_前年計算用シート!W20</f>
        <v>0</v>
      </c>
      <c r="BI13">
        <f>貼_前年計算用シート!W68</f>
        <v>0</v>
      </c>
      <c r="BJ13">
        <f t="shared" si="19"/>
        <v>2</v>
      </c>
      <c r="BK13">
        <f>貼_前年計算用シート!X20</f>
        <v>0</v>
      </c>
      <c r="BL13">
        <f>貼_前年計算用シート!X68</f>
        <v>0</v>
      </c>
      <c r="BM13">
        <f t="shared" si="20"/>
        <v>6</v>
      </c>
      <c r="BN13" t="str">
        <f>貼_前年計算用シート!Y20</f>
        <v>栃木</v>
      </c>
      <c r="BO13">
        <f>貼_前年計算用シート!Y68</f>
        <v>3450</v>
      </c>
      <c r="BP13">
        <f t="shared" si="21"/>
        <v>8</v>
      </c>
      <c r="BQ13" t="str">
        <f>貼_前年計算用シート!Z20</f>
        <v>秋田</v>
      </c>
      <c r="BR13">
        <f>貼_前年計算用シート!Z68</f>
        <v>977</v>
      </c>
      <c r="BS13">
        <f t="shared" si="22"/>
        <v>8</v>
      </c>
      <c r="BT13" t="str">
        <f>貼_前年計算用シート!AA20</f>
        <v>群馬</v>
      </c>
      <c r="BU13">
        <f>貼_前年計算用シート!AA68</f>
        <v>85</v>
      </c>
      <c r="BV13">
        <f t="shared" si="23"/>
        <v>7</v>
      </c>
      <c r="BW13" t="str">
        <f>貼_前年計算用シート!AB20</f>
        <v>熊本</v>
      </c>
      <c r="BX13">
        <f>貼_前年計算用シート!AB68</f>
        <v>627</v>
      </c>
      <c r="BY13">
        <f t="shared" si="24"/>
        <v>8</v>
      </c>
      <c r="BZ13" t="str">
        <f>貼_前年計算用シート!AC20</f>
        <v>熊本</v>
      </c>
      <c r="CA13">
        <f>貼_前年計算用シート!AC68</f>
        <v>14800</v>
      </c>
      <c r="CB13">
        <f t="shared" si="25"/>
        <v>8</v>
      </c>
      <c r="CC13" t="str">
        <f>貼_前年計算用シート!AD20</f>
        <v>佐賀</v>
      </c>
      <c r="CD13">
        <f>貼_前年計算用シート!AD68</f>
        <v>2290</v>
      </c>
      <c r="CE13">
        <f t="shared" si="26"/>
        <v>8</v>
      </c>
      <c r="CF13" t="str">
        <f>貼_前年計算用シート!AE20</f>
        <v>岩手</v>
      </c>
      <c r="CG13">
        <f>貼_前年計算用シート!AE68</f>
        <v>27</v>
      </c>
      <c r="CH13">
        <f t="shared" si="27"/>
        <v>8</v>
      </c>
      <c r="CI13" t="str">
        <f>貼_前年計算用シート!AF20</f>
        <v>滋賀</v>
      </c>
      <c r="CJ13">
        <f>貼_前年計算用シート!AF68</f>
        <v>22</v>
      </c>
      <c r="CK13">
        <f t="shared" si="28"/>
        <v>8</v>
      </c>
      <c r="CL13" t="str">
        <f>貼_前年計算用シート!AG20</f>
        <v>島根</v>
      </c>
      <c r="CM13">
        <f>貼_前年計算用シート!AG68</f>
        <v>75</v>
      </c>
      <c r="CN13">
        <f t="shared" si="29"/>
        <v>8</v>
      </c>
    </row>
    <row r="14" spans="1:92">
      <c r="C14" t="str">
        <f>貼_前年計算用シート!D21</f>
        <v>栃木</v>
      </c>
      <c r="D14">
        <f>貼_前年計算用シート!D69</f>
        <v>120700</v>
      </c>
      <c r="E14">
        <f t="shared" si="0"/>
        <v>9</v>
      </c>
      <c r="F14" t="str">
        <f>貼_前年計算用シート!E21</f>
        <v>山形</v>
      </c>
      <c r="G14">
        <f>貼_前年計算用シート!E69</f>
        <v>90200</v>
      </c>
      <c r="H14">
        <f t="shared" si="1"/>
        <v>9</v>
      </c>
      <c r="I14" t="str">
        <f>貼_前年計算用シート!F21</f>
        <v>群馬</v>
      </c>
      <c r="J14">
        <f>貼_前年計算用シート!F69</f>
        <v>40100</v>
      </c>
      <c r="K14">
        <f t="shared" si="2"/>
        <v>9</v>
      </c>
      <c r="L14" t="str">
        <f>貼_前年計算用シート!G21</f>
        <v>千葉</v>
      </c>
      <c r="M14">
        <f>貼_前年計算用シート!G69</f>
        <v>47700</v>
      </c>
      <c r="N14">
        <f t="shared" si="3"/>
        <v>9</v>
      </c>
      <c r="O14" t="str">
        <f>貼_前年計算用シート!H21</f>
        <v>千葉</v>
      </c>
      <c r="P14">
        <f>貼_前年計算用シート!H69</f>
        <v>265700</v>
      </c>
      <c r="Q14">
        <f t="shared" si="4"/>
        <v>9</v>
      </c>
      <c r="R14" t="str">
        <f>貼_前年計算用シート!I21</f>
        <v>秋田</v>
      </c>
      <c r="S14">
        <f>貼_前年計算用シート!I69</f>
        <v>552</v>
      </c>
      <c r="T14">
        <f>IFERROR(_xlfn.RANK.EQ(S14,S$6:S$52),"-")</f>
        <v>9</v>
      </c>
      <c r="U14" t="s">
        <v>378</v>
      </c>
      <c r="V14">
        <f>貼_前年計算用シート!J69</f>
        <v>5330</v>
      </c>
      <c r="W14">
        <f t="shared" si="6"/>
        <v>8</v>
      </c>
      <c r="X14" t="str">
        <f>貼_前年計算用シート!K21</f>
        <v>熊本</v>
      </c>
      <c r="Y14">
        <f>貼_前年計算用シート!K69</f>
        <v>19100</v>
      </c>
      <c r="Z14">
        <f t="shared" si="7"/>
        <v>9</v>
      </c>
      <c r="AA14" t="str">
        <f>貼_前年計算用シート!L21</f>
        <v>埼玉</v>
      </c>
      <c r="AB14">
        <f>貼_前年計算用シート!L69</f>
        <v>396</v>
      </c>
      <c r="AC14">
        <f t="shared" si="8"/>
        <v>9</v>
      </c>
      <c r="AD14">
        <f>貼_前年計算用シート!M21</f>
        <v>0</v>
      </c>
      <c r="AE14" s="261">
        <f>貼_前年計算用シート!M69</f>
        <v>0</v>
      </c>
      <c r="AF14">
        <f t="shared" si="9"/>
        <v>6</v>
      </c>
      <c r="AG14">
        <f>貼_前年計算用シート!N21</f>
        <v>0</v>
      </c>
      <c r="AH14">
        <f>貼_前年計算用シート!N69</f>
        <v>0</v>
      </c>
      <c r="AI14">
        <f t="shared" si="10"/>
        <v>6</v>
      </c>
      <c r="AJ14">
        <f>貼_前年計算用シート!O21</f>
        <v>0</v>
      </c>
      <c r="AK14">
        <f>貼_前年計算用シート!O69</f>
        <v>0</v>
      </c>
      <c r="AL14">
        <f t="shared" si="11"/>
        <v>6</v>
      </c>
      <c r="AM14">
        <f>貼_前年計算用シート!P21</f>
        <v>0</v>
      </c>
      <c r="AN14">
        <f>貼_前年計算用シート!P69</f>
        <v>0</v>
      </c>
      <c r="AO14">
        <f t="shared" si="12"/>
        <v>6</v>
      </c>
      <c r="AP14">
        <f>貼_前年計算用シート!Q21</f>
        <v>0</v>
      </c>
      <c r="AQ14">
        <f>貼_前年計算用シート!Q69</f>
        <v>0</v>
      </c>
      <c r="AR14">
        <f t="shared" si="13"/>
        <v>6</v>
      </c>
      <c r="AS14">
        <f>貼_前年計算用シート!R21</f>
        <v>0</v>
      </c>
      <c r="AT14">
        <f>貼_前年計算用シート!R69</f>
        <v>0</v>
      </c>
      <c r="AU14">
        <f t="shared" si="14"/>
        <v>6</v>
      </c>
      <c r="AV14" t="str">
        <f>貼_前年計算用シート!S21</f>
        <v>山形</v>
      </c>
      <c r="AW14">
        <f>貼_前年計算用シート!S69</f>
        <v>4940</v>
      </c>
      <c r="AX14">
        <f t="shared" si="15"/>
        <v>9</v>
      </c>
      <c r="AY14" t="str">
        <f>貼_前年計算用シート!T21</f>
        <v>山形</v>
      </c>
      <c r="AZ14">
        <f>貼_前年計算用シート!T69</f>
        <v>6620</v>
      </c>
      <c r="BA14">
        <f t="shared" si="16"/>
        <v>9</v>
      </c>
      <c r="BB14" t="str">
        <f>貼_前年計算用シート!U21</f>
        <v>滋賀</v>
      </c>
      <c r="BC14">
        <f>貼_前年計算用シート!U69</f>
        <v>136</v>
      </c>
      <c r="BD14">
        <f t="shared" si="17"/>
        <v>9</v>
      </c>
      <c r="BE14">
        <f>貼_前年計算用シート!V21</f>
        <v>0</v>
      </c>
      <c r="BF14">
        <f>貼_前年計算用シート!V69</f>
        <v>0</v>
      </c>
      <c r="BG14">
        <f t="shared" si="18"/>
        <v>2</v>
      </c>
      <c r="BH14">
        <f>貼_前年計算用シート!W21</f>
        <v>0</v>
      </c>
      <c r="BI14">
        <f>貼_前年計算用シート!W69</f>
        <v>0</v>
      </c>
      <c r="BJ14">
        <f t="shared" si="19"/>
        <v>2</v>
      </c>
      <c r="BK14">
        <f>貼_前年計算用シート!X21</f>
        <v>0</v>
      </c>
      <c r="BL14">
        <f>貼_前年計算用シート!X69</f>
        <v>0</v>
      </c>
      <c r="BM14">
        <f t="shared" si="20"/>
        <v>6</v>
      </c>
      <c r="BN14" t="str">
        <f>貼_前年計算用シート!Y21</f>
        <v>青森</v>
      </c>
      <c r="BO14">
        <f>貼_前年計算用シート!Y69</f>
        <v>1780</v>
      </c>
      <c r="BP14">
        <f t="shared" si="21"/>
        <v>9</v>
      </c>
      <c r="BQ14" t="str">
        <f>貼_前年計算用シート!Z21</f>
        <v>鹿児島</v>
      </c>
      <c r="BR14">
        <f>貼_前年計算用シート!Z69</f>
        <v>938</v>
      </c>
      <c r="BS14">
        <f t="shared" si="22"/>
        <v>9</v>
      </c>
      <c r="BT14" t="str">
        <f>貼_前年計算用シート!AA21</f>
        <v>佐賀</v>
      </c>
      <c r="BU14">
        <f>貼_前年計算用シート!AA69</f>
        <v>79</v>
      </c>
      <c r="BV14">
        <f t="shared" si="23"/>
        <v>9</v>
      </c>
      <c r="BW14" t="str">
        <f>貼_前年計算用シート!AB21</f>
        <v>青森</v>
      </c>
      <c r="BX14">
        <f>貼_前年計算用シート!AB69</f>
        <v>606</v>
      </c>
      <c r="BY14">
        <f t="shared" si="24"/>
        <v>9</v>
      </c>
      <c r="BZ14" t="str">
        <f>貼_前年計算用シート!AC21</f>
        <v>静岡</v>
      </c>
      <c r="CA14">
        <f>貼_前年計算用シート!AC69</f>
        <v>13800</v>
      </c>
      <c r="CB14">
        <f t="shared" si="25"/>
        <v>9</v>
      </c>
      <c r="CC14" t="str">
        <f>貼_前年計算用シート!AD21</f>
        <v>鹿児島</v>
      </c>
      <c r="CD14">
        <f>貼_前年計算用シート!AD69</f>
        <v>2230</v>
      </c>
      <c r="CE14">
        <f t="shared" si="26"/>
        <v>9</v>
      </c>
      <c r="CF14" t="str">
        <f>貼_前年計算用シート!AE21</f>
        <v>大分</v>
      </c>
      <c r="CG14">
        <f>貼_前年計算用シート!AE69</f>
        <v>24</v>
      </c>
      <c r="CH14">
        <f t="shared" si="27"/>
        <v>9</v>
      </c>
      <c r="CI14" t="str">
        <f>貼_前年計算用シート!AF21</f>
        <v>長野</v>
      </c>
      <c r="CJ14">
        <f>貼_前年計算用シート!AF69</f>
        <v>19</v>
      </c>
      <c r="CK14">
        <f t="shared" si="28"/>
        <v>9</v>
      </c>
      <c r="CL14" t="str">
        <f>貼_前年計算用シート!AG21</f>
        <v>熊本</v>
      </c>
      <c r="CM14">
        <f>貼_前年計算用シート!AG69</f>
        <v>74</v>
      </c>
      <c r="CN14">
        <f t="shared" si="29"/>
        <v>9</v>
      </c>
    </row>
    <row r="15" spans="1:92">
      <c r="C15" t="str">
        <f>貼_前年計算用シート!D22</f>
        <v>千葉</v>
      </c>
      <c r="D15">
        <f>貼_前年計算用シート!D70</f>
        <v>120300</v>
      </c>
      <c r="E15">
        <f t="shared" si="0"/>
        <v>10</v>
      </c>
      <c r="F15" t="str">
        <f>貼_前年計算用シート!E22</f>
        <v>青森</v>
      </c>
      <c r="G15">
        <f>貼_前年計算用シート!E70</f>
        <v>78100</v>
      </c>
      <c r="H15">
        <f t="shared" si="1"/>
        <v>10</v>
      </c>
      <c r="I15" t="str">
        <f>貼_前年計算用シート!F22</f>
        <v>福島</v>
      </c>
      <c r="J15">
        <f>貼_前年計算用シート!F70</f>
        <v>39000</v>
      </c>
      <c r="K15">
        <f t="shared" si="2"/>
        <v>10</v>
      </c>
      <c r="L15" t="str">
        <f>貼_前年計算用シート!G22</f>
        <v>岩手</v>
      </c>
      <c r="M15">
        <f>貼_前年計算用シート!G70</f>
        <v>45200</v>
      </c>
      <c r="N15">
        <f t="shared" si="3"/>
        <v>10</v>
      </c>
      <c r="O15" t="str">
        <f>貼_前年計算用シート!H22</f>
        <v>岩手</v>
      </c>
      <c r="P15">
        <f>貼_前年計算用シート!H70</f>
        <v>249100</v>
      </c>
      <c r="Q15">
        <f t="shared" si="4"/>
        <v>10</v>
      </c>
      <c r="R15" t="str">
        <f>貼_前年計算用シート!I22</f>
        <v>岩手</v>
      </c>
      <c r="S15">
        <f>貼_前年計算用シート!I70</f>
        <v>551</v>
      </c>
      <c r="T15">
        <f t="shared" si="5"/>
        <v>10</v>
      </c>
      <c r="U15" t="str">
        <f>貼_前年計算用シート!J22</f>
        <v>茨城</v>
      </c>
      <c r="V15">
        <f>貼_前年計算用シート!J70</f>
        <v>4890</v>
      </c>
      <c r="W15">
        <f t="shared" si="6"/>
        <v>10</v>
      </c>
      <c r="X15" t="str">
        <f>貼_前年計算用シート!K22</f>
        <v>茨城</v>
      </c>
      <c r="Y15">
        <f>貼_前年計算用シート!K70</f>
        <v>15400</v>
      </c>
      <c r="Z15">
        <f t="shared" si="7"/>
        <v>10</v>
      </c>
      <c r="AA15" t="str">
        <f>貼_前年計算用シート!L22</f>
        <v>三重</v>
      </c>
      <c r="AB15">
        <f>貼_前年計算用シート!L70</f>
        <v>360</v>
      </c>
      <c r="AC15">
        <f t="shared" si="8"/>
        <v>10</v>
      </c>
      <c r="AD15">
        <f>貼_前年計算用シート!M22</f>
        <v>0</v>
      </c>
      <c r="AE15" s="261">
        <f>貼_前年計算用シート!M70</f>
        <v>0</v>
      </c>
      <c r="AF15">
        <f t="shared" si="9"/>
        <v>6</v>
      </c>
      <c r="AG15">
        <f>貼_前年計算用シート!N22</f>
        <v>0</v>
      </c>
      <c r="AH15">
        <f>貼_前年計算用シート!N70</f>
        <v>0</v>
      </c>
      <c r="AI15">
        <f t="shared" si="10"/>
        <v>6</v>
      </c>
      <c r="AJ15">
        <f>貼_前年計算用シート!O22</f>
        <v>0</v>
      </c>
      <c r="AK15">
        <f>貼_前年計算用シート!O70</f>
        <v>0</v>
      </c>
      <c r="AL15">
        <f t="shared" si="11"/>
        <v>6</v>
      </c>
      <c r="AM15">
        <f>貼_前年計算用シート!P22</f>
        <v>0</v>
      </c>
      <c r="AN15">
        <f>貼_前年計算用シート!P70</f>
        <v>0</v>
      </c>
      <c r="AO15">
        <f t="shared" si="12"/>
        <v>6</v>
      </c>
      <c r="AP15">
        <f>貼_前年計算用シート!Q22</f>
        <v>0</v>
      </c>
      <c r="AQ15">
        <f>貼_前年計算用シート!Q70</f>
        <v>0</v>
      </c>
      <c r="AR15">
        <f t="shared" si="13"/>
        <v>6</v>
      </c>
      <c r="AS15">
        <f>貼_前年計算用シート!R22</f>
        <v>0</v>
      </c>
      <c r="AT15">
        <f>貼_前年計算用シート!R70</f>
        <v>0</v>
      </c>
      <c r="AU15">
        <f t="shared" si="14"/>
        <v>6</v>
      </c>
      <c r="AV15" t="str">
        <f>貼_前年計算用シート!S22</f>
        <v>三重</v>
      </c>
      <c r="AW15">
        <f>貼_前年計算用シート!S70</f>
        <v>4680</v>
      </c>
      <c r="AX15">
        <f t="shared" si="15"/>
        <v>10</v>
      </c>
      <c r="AY15" t="str">
        <f>貼_前年計算用シート!T22</f>
        <v>富山</v>
      </c>
      <c r="AZ15">
        <f>貼_前年計算用シート!T70</f>
        <v>5550</v>
      </c>
      <c r="BA15">
        <f t="shared" si="16"/>
        <v>10</v>
      </c>
      <c r="BB15" t="str">
        <f>貼_前年計算用シート!U22</f>
        <v>栃木</v>
      </c>
      <c r="BC15">
        <f>貼_前年計算用シート!U70</f>
        <v>135</v>
      </c>
      <c r="BD15">
        <f t="shared" si="17"/>
        <v>10</v>
      </c>
      <c r="BE15">
        <f>貼_前年計算用シート!V22</f>
        <v>0</v>
      </c>
      <c r="BF15">
        <f>貼_前年計算用シート!V70</f>
        <v>0</v>
      </c>
      <c r="BG15">
        <f t="shared" si="18"/>
        <v>2</v>
      </c>
      <c r="BH15">
        <f>貼_前年計算用シート!W22</f>
        <v>0</v>
      </c>
      <c r="BI15">
        <f>貼_前年計算用シート!W70</f>
        <v>0</v>
      </c>
      <c r="BJ15">
        <f t="shared" si="19"/>
        <v>2</v>
      </c>
      <c r="BK15">
        <f>貼_前年計算用シート!X22</f>
        <v>0</v>
      </c>
      <c r="BL15">
        <f>貼_前年計算用シート!X70</f>
        <v>0</v>
      </c>
      <c r="BM15">
        <f t="shared" si="20"/>
        <v>6</v>
      </c>
      <c r="BN15" t="str">
        <f>貼_前年計算用シート!Y22</f>
        <v>岩手</v>
      </c>
      <c r="BO15">
        <f>貼_前年計算用シート!Y70</f>
        <v>1680</v>
      </c>
      <c r="BP15">
        <f t="shared" si="21"/>
        <v>10</v>
      </c>
      <c r="BQ15" t="str">
        <f>貼_前年計算用シート!Z22</f>
        <v>岩手</v>
      </c>
      <c r="BR15">
        <f>貼_前年計算用シート!Z70</f>
        <v>773</v>
      </c>
      <c r="BS15">
        <f t="shared" si="22"/>
        <v>10</v>
      </c>
      <c r="BT15" t="str">
        <f>貼_前年計算用シート!AA22</f>
        <v>大阪</v>
      </c>
      <c r="BU15">
        <f>貼_前年計算用シート!AA70</f>
        <v>78</v>
      </c>
      <c r="BV15">
        <f t="shared" si="23"/>
        <v>10</v>
      </c>
      <c r="BW15" t="str">
        <f>貼_前年計算用シート!AB22</f>
        <v>埼玉</v>
      </c>
      <c r="BX15">
        <f>貼_前年計算用シート!AB70</f>
        <v>573</v>
      </c>
      <c r="BY15">
        <f t="shared" si="24"/>
        <v>10</v>
      </c>
      <c r="BZ15" t="str">
        <f>貼_前年計算用シート!AC22</f>
        <v>青森</v>
      </c>
      <c r="CA15">
        <f>貼_前年計算用シート!AC70</f>
        <v>13000</v>
      </c>
      <c r="CB15">
        <f t="shared" si="25"/>
        <v>10</v>
      </c>
      <c r="CC15" t="str">
        <f>貼_前年計算用シート!AD22</f>
        <v>青森</v>
      </c>
      <c r="CD15">
        <f>貼_前年計算用シート!AD70</f>
        <v>2150</v>
      </c>
      <c r="CE15">
        <f t="shared" si="26"/>
        <v>10</v>
      </c>
      <c r="CF15" t="str">
        <f>貼_前年計算用シート!AE22</f>
        <v>富山</v>
      </c>
      <c r="CG15">
        <f>貼_前年計算用シート!AE70</f>
        <v>23</v>
      </c>
      <c r="CH15">
        <f t="shared" si="27"/>
        <v>10</v>
      </c>
      <c r="CI15" t="str">
        <f>貼_前年計算用シート!AF22</f>
        <v>岩手</v>
      </c>
      <c r="CJ15">
        <f>貼_前年計算用シート!AF70</f>
        <v>16</v>
      </c>
      <c r="CK15">
        <f t="shared" si="28"/>
        <v>10</v>
      </c>
      <c r="CL15" t="str">
        <f>貼_前年計算用シート!AG22</f>
        <v>山形</v>
      </c>
      <c r="CM15">
        <f>貼_前年計算用シート!AG70</f>
        <v>71</v>
      </c>
      <c r="CN15">
        <f t="shared" si="29"/>
        <v>10</v>
      </c>
    </row>
    <row r="16" spans="1:92">
      <c r="C16" t="str">
        <f>貼_前年計算用シート!D23</f>
        <v>山形</v>
      </c>
      <c r="D16">
        <f>貼_前年計算用シート!D71</f>
        <v>113500</v>
      </c>
      <c r="E16">
        <f t="shared" si="0"/>
        <v>11</v>
      </c>
      <c r="F16" t="str">
        <f>貼_前年計算用シート!E23</f>
        <v>千葉</v>
      </c>
      <c r="G16">
        <f>貼_前年計算用シート!E71</f>
        <v>71500</v>
      </c>
      <c r="H16">
        <f t="shared" si="1"/>
        <v>11</v>
      </c>
      <c r="I16" t="str">
        <f>貼_前年計算用シート!F23</f>
        <v>静岡</v>
      </c>
      <c r="J16">
        <f>貼_前年計算用シート!F71</f>
        <v>38100</v>
      </c>
      <c r="K16">
        <f t="shared" si="2"/>
        <v>11</v>
      </c>
      <c r="L16" t="str">
        <f>貼_前年計算用シート!G23</f>
        <v>青森</v>
      </c>
      <c r="M16">
        <f>貼_前年計算用シート!G71</f>
        <v>40500</v>
      </c>
      <c r="N16">
        <f t="shared" si="3"/>
        <v>11</v>
      </c>
      <c r="O16" t="str">
        <f>貼_前年計算用シート!H23</f>
        <v>青森</v>
      </c>
      <c r="P16">
        <f>貼_前年計算用シート!H71</f>
        <v>248700</v>
      </c>
      <c r="Q16">
        <f t="shared" si="4"/>
        <v>11</v>
      </c>
      <c r="R16" t="str">
        <f>貼_前年計算用シート!I23</f>
        <v>山梨</v>
      </c>
      <c r="S16">
        <f>貼_前年計算用シート!I71</f>
        <v>542</v>
      </c>
      <c r="T16">
        <f t="shared" si="5"/>
        <v>11</v>
      </c>
      <c r="U16" t="str">
        <f>貼_前年計算用シート!J23</f>
        <v>岩手</v>
      </c>
      <c r="V16">
        <f>貼_前年計算用シート!J71</f>
        <v>3860</v>
      </c>
      <c r="W16">
        <f t="shared" si="6"/>
        <v>11</v>
      </c>
      <c r="X16" t="str">
        <f>貼_前年計算用シート!K23</f>
        <v>岐阜</v>
      </c>
      <c r="Y16">
        <f>貼_前年計算用シート!K71</f>
        <v>12700</v>
      </c>
      <c r="Z16">
        <f t="shared" si="7"/>
        <v>11</v>
      </c>
      <c r="AA16" t="str">
        <f>貼_前年計算用シート!L23</f>
        <v>熊本</v>
      </c>
      <c r="AB16">
        <f>貼_前年計算用シート!L71</f>
        <v>359</v>
      </c>
      <c r="AC16">
        <f t="shared" si="8"/>
        <v>11</v>
      </c>
      <c r="AD16">
        <f>貼_前年計算用シート!M23</f>
        <v>0</v>
      </c>
      <c r="AE16" s="261">
        <f>貼_前年計算用シート!M71</f>
        <v>0</v>
      </c>
      <c r="AF16">
        <f t="shared" si="9"/>
        <v>6</v>
      </c>
      <c r="AG16">
        <f>貼_前年計算用シート!N23</f>
        <v>0</v>
      </c>
      <c r="AH16">
        <f>貼_前年計算用シート!N71</f>
        <v>0</v>
      </c>
      <c r="AI16">
        <f t="shared" si="10"/>
        <v>6</v>
      </c>
      <c r="AJ16">
        <f>貼_前年計算用シート!O23</f>
        <v>0</v>
      </c>
      <c r="AK16">
        <f>貼_前年計算用シート!O71</f>
        <v>0</v>
      </c>
      <c r="AL16">
        <f t="shared" si="11"/>
        <v>6</v>
      </c>
      <c r="AM16">
        <f>貼_前年計算用シート!P23</f>
        <v>0</v>
      </c>
      <c r="AN16">
        <f>貼_前年計算用シート!P71</f>
        <v>0</v>
      </c>
      <c r="AO16">
        <f t="shared" si="12"/>
        <v>6</v>
      </c>
      <c r="AP16">
        <f>貼_前年計算用シート!Q23</f>
        <v>0</v>
      </c>
      <c r="AQ16">
        <f>貼_前年計算用シート!Q71</f>
        <v>0</v>
      </c>
      <c r="AR16">
        <f t="shared" si="13"/>
        <v>6</v>
      </c>
      <c r="AS16">
        <f>貼_前年計算用シート!R23</f>
        <v>0</v>
      </c>
      <c r="AT16">
        <f>貼_前年計算用シート!R71</f>
        <v>0</v>
      </c>
      <c r="AU16">
        <f t="shared" si="14"/>
        <v>6</v>
      </c>
      <c r="AV16" t="str">
        <f>貼_前年計算用シート!S23</f>
        <v>富山</v>
      </c>
      <c r="AW16">
        <f>貼_前年計算用シート!S71</f>
        <v>4660</v>
      </c>
      <c r="AX16">
        <f t="shared" si="15"/>
        <v>11</v>
      </c>
      <c r="AY16" t="str">
        <f>貼_前年計算用シート!T23</f>
        <v>愛知</v>
      </c>
      <c r="AZ16">
        <f>貼_前年計算用シート!T71</f>
        <v>5140</v>
      </c>
      <c r="BA16">
        <f t="shared" si="16"/>
        <v>11</v>
      </c>
      <c r="BB16" t="str">
        <f>貼_前年計算用シート!U23</f>
        <v>山形</v>
      </c>
      <c r="BC16">
        <f>貼_前年計算用シート!U71</f>
        <v>134</v>
      </c>
      <c r="BD16">
        <f t="shared" si="17"/>
        <v>11</v>
      </c>
      <c r="BE16">
        <f>貼_前年計算用シート!V23</f>
        <v>0</v>
      </c>
      <c r="BF16">
        <f>貼_前年計算用シート!V71</f>
        <v>0</v>
      </c>
      <c r="BG16">
        <f t="shared" si="18"/>
        <v>2</v>
      </c>
      <c r="BH16">
        <f>貼_前年計算用シート!W23</f>
        <v>0</v>
      </c>
      <c r="BI16">
        <f>貼_前年計算用シート!W71</f>
        <v>0</v>
      </c>
      <c r="BJ16">
        <f t="shared" si="19"/>
        <v>2</v>
      </c>
      <c r="BK16">
        <f>貼_前年計算用シート!X23</f>
        <v>0</v>
      </c>
      <c r="BL16">
        <f>貼_前年計算用シート!X71</f>
        <v>0</v>
      </c>
      <c r="BM16">
        <f t="shared" si="20"/>
        <v>6</v>
      </c>
      <c r="BN16" t="str">
        <f>貼_前年計算用シート!Y23</f>
        <v>新潟</v>
      </c>
      <c r="BO16">
        <f>貼_前年計算用シート!Y71</f>
        <v>1290</v>
      </c>
      <c r="BP16">
        <f t="shared" si="21"/>
        <v>11</v>
      </c>
      <c r="BQ16" t="str">
        <f>貼_前年計算用シート!Z23</f>
        <v>熊本</v>
      </c>
      <c r="BR16">
        <f>貼_前年計算用シート!Z71</f>
        <v>640</v>
      </c>
      <c r="BS16">
        <f t="shared" si="22"/>
        <v>11</v>
      </c>
      <c r="BT16" t="str">
        <f>貼_前年計算用シート!AA23</f>
        <v>鹿児島</v>
      </c>
      <c r="BU16">
        <f>貼_前年計算用シート!AA71</f>
        <v>75</v>
      </c>
      <c r="BV16">
        <f t="shared" si="23"/>
        <v>11</v>
      </c>
      <c r="BW16" t="str">
        <f>貼_前年計算用シート!AB23</f>
        <v>新潟</v>
      </c>
      <c r="BX16">
        <f>貼_前年計算用シート!AB71</f>
        <v>569</v>
      </c>
      <c r="BY16">
        <f t="shared" si="24"/>
        <v>11</v>
      </c>
      <c r="BZ16" t="str">
        <f>貼_前年計算用シート!AC23</f>
        <v>宮崎</v>
      </c>
      <c r="CA16">
        <f>貼_前年計算用シート!AC71</f>
        <v>10300</v>
      </c>
      <c r="CB16">
        <f t="shared" si="25"/>
        <v>11</v>
      </c>
      <c r="CC16" t="str">
        <f>貼_前年計算用シート!AD23</f>
        <v>群馬</v>
      </c>
      <c r="CD16">
        <f>貼_前年計算用シート!AD71</f>
        <v>2060</v>
      </c>
      <c r="CE16">
        <f t="shared" si="26"/>
        <v>11</v>
      </c>
      <c r="CF16" t="str">
        <f>貼_前年計算用シート!AE23</f>
        <v>三重</v>
      </c>
      <c r="CG16">
        <f>貼_前年計算用シート!AE71</f>
        <v>21</v>
      </c>
      <c r="CH16">
        <f t="shared" si="27"/>
        <v>11</v>
      </c>
      <c r="CI16" t="str">
        <f>貼_前年計算用シート!AF23</f>
        <v>群馬</v>
      </c>
      <c r="CJ16">
        <f>貼_前年計算用シート!AF71</f>
        <v>11</v>
      </c>
      <c r="CK16">
        <f t="shared" si="28"/>
        <v>11</v>
      </c>
      <c r="CL16" t="str">
        <f>貼_前年計算用シート!AG23</f>
        <v>滋賀</v>
      </c>
      <c r="CM16">
        <f>貼_前年計算用シート!AG71</f>
        <v>65</v>
      </c>
      <c r="CN16">
        <f t="shared" si="29"/>
        <v>11</v>
      </c>
    </row>
    <row r="17" spans="3:92">
      <c r="C17" t="str">
        <f>貼_前年計算用シート!D24</f>
        <v>鹿児島</v>
      </c>
      <c r="D17">
        <f>貼_前年計算用シート!D72</f>
        <v>110700</v>
      </c>
      <c r="E17">
        <f t="shared" si="0"/>
        <v>12</v>
      </c>
      <c r="F17" t="str">
        <f>貼_前年計算用シート!E24</f>
        <v>兵庫</v>
      </c>
      <c r="G17">
        <f>貼_前年計算用シート!E72</f>
        <v>65900</v>
      </c>
      <c r="H17">
        <f t="shared" si="1"/>
        <v>12</v>
      </c>
      <c r="I17" t="str">
        <f>貼_前年計算用シート!F24</f>
        <v>沖縄</v>
      </c>
      <c r="J17">
        <f>貼_前年計算用シート!F72</f>
        <v>35400</v>
      </c>
      <c r="K17">
        <f t="shared" si="2"/>
        <v>12</v>
      </c>
      <c r="L17" t="str">
        <f>貼_前年計算用シート!G24</f>
        <v>富山</v>
      </c>
      <c r="M17">
        <f>貼_前年計算用シート!G72</f>
        <v>35200</v>
      </c>
      <c r="N17">
        <f t="shared" si="3"/>
        <v>12</v>
      </c>
      <c r="O17" t="str">
        <f>貼_前年計算用シート!H24</f>
        <v>長野</v>
      </c>
      <c r="P17">
        <f>貼_前年計算用シート!H72</f>
        <v>187900</v>
      </c>
      <c r="Q17">
        <f t="shared" si="4"/>
        <v>12</v>
      </c>
      <c r="R17" t="str">
        <f>貼_前年計算用シート!I24</f>
        <v>広島</v>
      </c>
      <c r="S17">
        <f>貼_前年計算用シート!I72</f>
        <v>535</v>
      </c>
      <c r="T17">
        <f t="shared" si="5"/>
        <v>12</v>
      </c>
      <c r="U17" t="str">
        <f>貼_前年計算用シート!J24</f>
        <v>岐阜</v>
      </c>
      <c r="V17">
        <f>貼_前年計算用シート!J72</f>
        <v>3590</v>
      </c>
      <c r="W17">
        <f t="shared" si="6"/>
        <v>12</v>
      </c>
      <c r="X17" t="str">
        <f>貼_前年計算用シート!K24</f>
        <v>大分</v>
      </c>
      <c r="Y17">
        <f>貼_前年計算用シート!K72</f>
        <v>9790</v>
      </c>
      <c r="Z17">
        <f t="shared" si="7"/>
        <v>12</v>
      </c>
      <c r="AA17" t="str">
        <f>貼_前年計算用シート!L24</f>
        <v>滋賀</v>
      </c>
      <c r="AB17">
        <f>貼_前年計算用シート!L72</f>
        <v>357</v>
      </c>
      <c r="AC17">
        <f t="shared" si="8"/>
        <v>12</v>
      </c>
      <c r="AD17">
        <f>貼_前年計算用シート!M24</f>
        <v>0</v>
      </c>
      <c r="AE17" s="261">
        <f>貼_前年計算用シート!M72</f>
        <v>0</v>
      </c>
      <c r="AF17">
        <f t="shared" si="9"/>
        <v>6</v>
      </c>
      <c r="AG17">
        <f>貼_前年計算用シート!N24</f>
        <v>0</v>
      </c>
      <c r="AH17">
        <f>貼_前年計算用シート!N72</f>
        <v>0</v>
      </c>
      <c r="AI17">
        <f t="shared" si="10"/>
        <v>6</v>
      </c>
      <c r="AJ17">
        <f>貼_前年計算用シート!O24</f>
        <v>0</v>
      </c>
      <c r="AK17">
        <f>貼_前年計算用シート!O72</f>
        <v>0</v>
      </c>
      <c r="AL17">
        <f t="shared" si="11"/>
        <v>6</v>
      </c>
      <c r="AM17">
        <f>貼_前年計算用シート!P24</f>
        <v>0</v>
      </c>
      <c r="AN17">
        <f>貼_前年計算用シート!P72</f>
        <v>0</v>
      </c>
      <c r="AO17">
        <f t="shared" si="12"/>
        <v>6</v>
      </c>
      <c r="AP17">
        <f>貼_前年計算用シート!Q24</f>
        <v>0</v>
      </c>
      <c r="AQ17">
        <f>貼_前年計算用シート!Q72</f>
        <v>0</v>
      </c>
      <c r="AR17">
        <f t="shared" si="13"/>
        <v>6</v>
      </c>
      <c r="AS17">
        <f>貼_前年計算用シート!R24</f>
        <v>0</v>
      </c>
      <c r="AT17">
        <f>貼_前年計算用シート!R72</f>
        <v>0</v>
      </c>
      <c r="AU17">
        <f t="shared" si="14"/>
        <v>6</v>
      </c>
      <c r="AV17" t="str">
        <f>貼_前年計算用シート!S24</f>
        <v>愛知</v>
      </c>
      <c r="AW17">
        <f>貼_前年計算用シート!S72</f>
        <v>4360</v>
      </c>
      <c r="AX17">
        <f t="shared" si="15"/>
        <v>12</v>
      </c>
      <c r="AY17" t="str">
        <f>貼_前年計算用シート!T24</f>
        <v>岩手</v>
      </c>
      <c r="AZ17">
        <f>貼_前年計算用シート!T72</f>
        <v>4530</v>
      </c>
      <c r="BA17">
        <f t="shared" si="16"/>
        <v>12</v>
      </c>
      <c r="BB17" t="str">
        <f>貼_前年計算用シート!U24</f>
        <v>鹿児島</v>
      </c>
      <c r="BC17">
        <f>貼_前年計算用シート!U72</f>
        <v>129</v>
      </c>
      <c r="BD17">
        <f t="shared" si="17"/>
        <v>12</v>
      </c>
      <c r="BE17">
        <f>貼_前年計算用シート!V24</f>
        <v>0</v>
      </c>
      <c r="BF17">
        <f>貼_前年計算用シート!V72</f>
        <v>0</v>
      </c>
      <c r="BG17">
        <f t="shared" si="18"/>
        <v>2</v>
      </c>
      <c r="BH17">
        <f>貼_前年計算用シート!W24</f>
        <v>0</v>
      </c>
      <c r="BI17">
        <f>貼_前年計算用シート!W72</f>
        <v>0</v>
      </c>
      <c r="BJ17">
        <f t="shared" si="19"/>
        <v>2</v>
      </c>
      <c r="BK17">
        <f>貼_前年計算用シート!X24</f>
        <v>0</v>
      </c>
      <c r="BL17">
        <f>貼_前年計算用シート!X72</f>
        <v>0</v>
      </c>
      <c r="BM17">
        <f t="shared" si="20"/>
        <v>6</v>
      </c>
      <c r="BN17" t="str">
        <f>貼_前年計算用シート!Y24</f>
        <v>鹿児島</v>
      </c>
      <c r="BO17">
        <f>貼_前年計算用シート!Y72</f>
        <v>1250</v>
      </c>
      <c r="BP17">
        <f t="shared" si="21"/>
        <v>12</v>
      </c>
      <c r="BQ17" t="str">
        <f>貼_前年計算用シート!Z24</f>
        <v>青森</v>
      </c>
      <c r="BR17">
        <f>貼_前年計算用シート!Z72</f>
        <v>623</v>
      </c>
      <c r="BS17">
        <f t="shared" si="22"/>
        <v>12</v>
      </c>
      <c r="BT17" t="str">
        <f>貼_前年計算用シート!AA24</f>
        <v>滋賀</v>
      </c>
      <c r="BU17">
        <f>貼_前年計算用シート!AA72</f>
        <v>71</v>
      </c>
      <c r="BV17">
        <f t="shared" si="23"/>
        <v>12</v>
      </c>
      <c r="BW17" t="str">
        <f>貼_前年計算用シート!AB24</f>
        <v>広島</v>
      </c>
      <c r="BX17">
        <f>貼_前年計算用シート!AB72</f>
        <v>512</v>
      </c>
      <c r="BY17">
        <f t="shared" si="24"/>
        <v>12</v>
      </c>
      <c r="BZ17" t="str">
        <f>貼_前年計算用シート!AC24</f>
        <v>埼玉</v>
      </c>
      <c r="CA17">
        <f>貼_前年計算用シート!AC72</f>
        <v>10200</v>
      </c>
      <c r="CB17">
        <f t="shared" si="25"/>
        <v>12</v>
      </c>
      <c r="CC17" t="str">
        <f>貼_前年計算用シート!AD24</f>
        <v>栃木</v>
      </c>
      <c r="CD17">
        <f>貼_前年計算用シート!AD72</f>
        <v>2010</v>
      </c>
      <c r="CE17">
        <f t="shared" si="26"/>
        <v>12</v>
      </c>
      <c r="CF17" t="str">
        <f>貼_前年計算用シート!AE24</f>
        <v>福岡</v>
      </c>
      <c r="CG17">
        <f>貼_前年計算用シート!AE72</f>
        <v>21</v>
      </c>
      <c r="CH17">
        <f t="shared" si="27"/>
        <v>11</v>
      </c>
      <c r="CI17" t="str">
        <f>貼_前年計算用シート!AF24</f>
        <v>三重</v>
      </c>
      <c r="CJ17">
        <f>貼_前年計算用シート!AF72</f>
        <v>11</v>
      </c>
      <c r="CK17">
        <f t="shared" si="28"/>
        <v>11</v>
      </c>
      <c r="CL17" t="str">
        <f>貼_前年計算用シート!AG24</f>
        <v>愛知</v>
      </c>
      <c r="CM17">
        <f>貼_前年計算用シート!AG72</f>
        <v>63</v>
      </c>
      <c r="CN17">
        <f t="shared" si="29"/>
        <v>12</v>
      </c>
    </row>
    <row r="18" spans="3:92">
      <c r="C18" t="str">
        <f>貼_前年計算用シート!D25</f>
        <v>長野</v>
      </c>
      <c r="D18">
        <f>貼_前年計算用シート!D73</f>
        <v>104400</v>
      </c>
      <c r="E18">
        <f t="shared" si="0"/>
        <v>13</v>
      </c>
      <c r="F18" t="str">
        <f>貼_前年計算用シート!E25</f>
        <v>熊本</v>
      </c>
      <c r="G18">
        <f>貼_前年計算用シート!E73</f>
        <v>64000</v>
      </c>
      <c r="H18">
        <f t="shared" si="1"/>
        <v>13</v>
      </c>
      <c r="I18" t="str">
        <f>貼_前年計算用シート!F25</f>
        <v>埼玉</v>
      </c>
      <c r="J18">
        <f>貼_前年計算用シート!F73</f>
        <v>32200</v>
      </c>
      <c r="K18">
        <f t="shared" si="2"/>
        <v>13</v>
      </c>
      <c r="L18" t="str">
        <f>貼_前年計算用シート!G25</f>
        <v>兵庫</v>
      </c>
      <c r="M18">
        <f>貼_前年計算用シート!G73</f>
        <v>34200</v>
      </c>
      <c r="N18">
        <f t="shared" si="3"/>
        <v>13</v>
      </c>
      <c r="O18" t="str">
        <f>貼_前年計算用シート!H25</f>
        <v>富山</v>
      </c>
      <c r="P18">
        <f>貼_前年計算用シート!H73</f>
        <v>185900</v>
      </c>
      <c r="Q18">
        <f t="shared" si="4"/>
        <v>13</v>
      </c>
      <c r="R18" t="str">
        <f>貼_前年計算用シート!I25</f>
        <v>茨城</v>
      </c>
      <c r="S18">
        <f>貼_前年計算用シート!I73</f>
        <v>530</v>
      </c>
      <c r="T18">
        <f t="shared" si="5"/>
        <v>13</v>
      </c>
      <c r="U18" t="str">
        <f>貼_前年計算用シート!J25</f>
        <v>大分</v>
      </c>
      <c r="V18">
        <f>貼_前年計算用シート!J73</f>
        <v>2950</v>
      </c>
      <c r="W18">
        <f t="shared" si="6"/>
        <v>13</v>
      </c>
      <c r="X18" t="str">
        <f>貼_前年計算用シート!K25</f>
        <v>香川</v>
      </c>
      <c r="Y18">
        <f>貼_前年計算用シート!K73</f>
        <v>9310</v>
      </c>
      <c r="Z18">
        <f t="shared" si="7"/>
        <v>13</v>
      </c>
      <c r="AA18" t="str">
        <f>貼_前年計算用シート!L25</f>
        <v>香川</v>
      </c>
      <c r="AB18">
        <f>貼_前年計算用シート!L73</f>
        <v>354</v>
      </c>
      <c r="AC18">
        <f t="shared" si="8"/>
        <v>13</v>
      </c>
      <c r="AD18">
        <f>貼_前年計算用シート!M25</f>
        <v>0</v>
      </c>
      <c r="AE18" s="261">
        <f>貼_前年計算用シート!M73</f>
        <v>0</v>
      </c>
      <c r="AF18">
        <f t="shared" si="9"/>
        <v>6</v>
      </c>
      <c r="AG18">
        <f>貼_前年計算用シート!N25</f>
        <v>0</v>
      </c>
      <c r="AH18">
        <f>貼_前年計算用シート!N73</f>
        <v>0</v>
      </c>
      <c r="AI18">
        <f t="shared" si="10"/>
        <v>6</v>
      </c>
      <c r="AJ18">
        <f>貼_前年計算用シート!O25</f>
        <v>0</v>
      </c>
      <c r="AK18">
        <f>貼_前年計算用シート!O73</f>
        <v>0</v>
      </c>
      <c r="AL18">
        <f t="shared" si="11"/>
        <v>6</v>
      </c>
      <c r="AM18">
        <f>貼_前年計算用シート!P25</f>
        <v>0</v>
      </c>
      <c r="AN18">
        <f>貼_前年計算用シート!P73</f>
        <v>0</v>
      </c>
      <c r="AO18">
        <f t="shared" si="12"/>
        <v>6</v>
      </c>
      <c r="AP18">
        <f>貼_前年計算用シート!Q25</f>
        <v>0</v>
      </c>
      <c r="AQ18">
        <f>貼_前年計算用シート!Q73</f>
        <v>0</v>
      </c>
      <c r="AR18">
        <f t="shared" si="13"/>
        <v>6</v>
      </c>
      <c r="AS18">
        <f>貼_前年計算用シート!R25</f>
        <v>0</v>
      </c>
      <c r="AT18">
        <f>貼_前年計算用シート!R73</f>
        <v>0</v>
      </c>
      <c r="AU18">
        <f t="shared" si="14"/>
        <v>6</v>
      </c>
      <c r="AV18" t="str">
        <f>貼_前年計算用シート!S25</f>
        <v>新潟</v>
      </c>
      <c r="AW18">
        <f>貼_前年計算用シート!S73</f>
        <v>4280</v>
      </c>
      <c r="AX18">
        <f t="shared" si="15"/>
        <v>13</v>
      </c>
      <c r="AY18" t="str">
        <f>貼_前年計算用シート!T25</f>
        <v>熊本</v>
      </c>
      <c r="AZ18">
        <f>貼_前年計算用シート!T73</f>
        <v>4530</v>
      </c>
      <c r="BA18">
        <f t="shared" si="16"/>
        <v>12</v>
      </c>
      <c r="BB18" t="str">
        <f>貼_前年計算用シート!U25</f>
        <v>長野</v>
      </c>
      <c r="BC18">
        <f>貼_前年計算用シート!U73</f>
        <v>127</v>
      </c>
      <c r="BD18">
        <f t="shared" si="17"/>
        <v>13</v>
      </c>
      <c r="BE18">
        <f>貼_前年計算用シート!V25</f>
        <v>0</v>
      </c>
      <c r="BF18">
        <f>貼_前年計算用シート!V73</f>
        <v>0</v>
      </c>
      <c r="BG18">
        <f t="shared" si="18"/>
        <v>2</v>
      </c>
      <c r="BH18">
        <f>貼_前年計算用シート!W25</f>
        <v>0</v>
      </c>
      <c r="BI18">
        <f>貼_前年計算用シート!W73</f>
        <v>0</v>
      </c>
      <c r="BJ18">
        <f t="shared" si="19"/>
        <v>2</v>
      </c>
      <c r="BK18">
        <f>貼_前年計算用シート!X25</f>
        <v>0</v>
      </c>
      <c r="BL18">
        <f>貼_前年計算用シート!X73</f>
        <v>0</v>
      </c>
      <c r="BM18">
        <f t="shared" si="20"/>
        <v>6</v>
      </c>
      <c r="BN18" t="str">
        <f>貼_前年計算用シート!Y25</f>
        <v>熊本</v>
      </c>
      <c r="BO18">
        <f>貼_前年計算用シート!Y73</f>
        <v>646</v>
      </c>
      <c r="BP18">
        <f t="shared" si="21"/>
        <v>13</v>
      </c>
      <c r="BQ18" t="str">
        <f>貼_前年計算用シート!Z25</f>
        <v>群馬</v>
      </c>
      <c r="BR18">
        <f>貼_前年計算用シート!Z73</f>
        <v>504</v>
      </c>
      <c r="BS18">
        <f t="shared" si="22"/>
        <v>13</v>
      </c>
      <c r="BT18" t="str">
        <f>貼_前年計算用シート!AA25</f>
        <v>香川</v>
      </c>
      <c r="BU18">
        <f>貼_前年計算用シート!AA73</f>
        <v>70</v>
      </c>
      <c r="BV18">
        <f t="shared" si="23"/>
        <v>13</v>
      </c>
      <c r="BW18" t="str">
        <f>貼_前年計算用シート!AB25</f>
        <v>静岡</v>
      </c>
      <c r="BX18">
        <f>貼_前年計算用シート!AB73</f>
        <v>498</v>
      </c>
      <c r="BY18">
        <f t="shared" si="24"/>
        <v>13</v>
      </c>
      <c r="BZ18" t="str">
        <f>貼_前年計算用シート!AC25</f>
        <v>栃木</v>
      </c>
      <c r="CA18">
        <f>貼_前年計算用シート!AC73</f>
        <v>9050</v>
      </c>
      <c r="CB18">
        <f t="shared" si="25"/>
        <v>13</v>
      </c>
      <c r="CC18" t="str">
        <f>貼_前年計算用シート!AD25</f>
        <v>長野</v>
      </c>
      <c r="CD18">
        <f>貼_前年計算用シート!AD73</f>
        <v>1870</v>
      </c>
      <c r="CE18">
        <f t="shared" si="26"/>
        <v>13</v>
      </c>
      <c r="CF18" t="str">
        <f>貼_前年計算用シート!AE25</f>
        <v>埼玉</v>
      </c>
      <c r="CG18">
        <f>貼_前年計算用シート!AE73</f>
        <v>18</v>
      </c>
      <c r="CH18">
        <f t="shared" si="27"/>
        <v>13</v>
      </c>
      <c r="CI18" t="str">
        <f>貼_前年計算用シート!AF25</f>
        <v>大分</v>
      </c>
      <c r="CJ18">
        <f>貼_前年計算用シート!AF73</f>
        <v>9</v>
      </c>
      <c r="CK18">
        <f t="shared" si="28"/>
        <v>13</v>
      </c>
      <c r="CL18" t="str">
        <f>貼_前年計算用シート!AG25</f>
        <v>佐賀</v>
      </c>
      <c r="CM18">
        <f>貼_前年計算用シート!AG73</f>
        <v>62</v>
      </c>
      <c r="CN18">
        <f t="shared" si="29"/>
        <v>13</v>
      </c>
    </row>
    <row r="19" spans="3:92">
      <c r="C19" t="str">
        <f>貼_前年計算用シート!D26</f>
        <v>熊本</v>
      </c>
      <c r="D19">
        <f>貼_前年計算用シート!D74</f>
        <v>104300</v>
      </c>
      <c r="E19">
        <f t="shared" si="0"/>
        <v>14</v>
      </c>
      <c r="F19" t="str">
        <f>貼_前年計算用シート!E26</f>
        <v>福岡</v>
      </c>
      <c r="G19">
        <f>貼_前年計算用シート!E74</f>
        <v>63500</v>
      </c>
      <c r="H19">
        <f t="shared" si="1"/>
        <v>14</v>
      </c>
      <c r="I19" t="str">
        <f>貼_前年計算用シート!F26</f>
        <v>愛知</v>
      </c>
      <c r="J19">
        <f>貼_前年計算用シート!F74</f>
        <v>31500</v>
      </c>
      <c r="K19">
        <f t="shared" si="2"/>
        <v>14</v>
      </c>
      <c r="L19" t="str">
        <f>貼_前年計算用シート!G26</f>
        <v>福岡</v>
      </c>
      <c r="M19">
        <f>貼_前年計算用シート!G74</f>
        <v>32800</v>
      </c>
      <c r="N19">
        <f t="shared" si="3"/>
        <v>14</v>
      </c>
      <c r="O19" t="str">
        <f>貼_前年計算用シート!H26</f>
        <v>兵庫</v>
      </c>
      <c r="P19">
        <f>貼_前年計算用シート!H74</f>
        <v>170000</v>
      </c>
      <c r="Q19">
        <f t="shared" si="4"/>
        <v>14</v>
      </c>
      <c r="R19" t="str">
        <f>貼_前年計算用シート!I26</f>
        <v>富山</v>
      </c>
      <c r="S19">
        <f>貼_前年計算用シート!I74</f>
        <v>528</v>
      </c>
      <c r="T19">
        <f t="shared" si="5"/>
        <v>14</v>
      </c>
      <c r="U19" t="str">
        <f>貼_前年計算用シート!J26</f>
        <v>香川</v>
      </c>
      <c r="V19">
        <f>貼_前年計算用シート!J74</f>
        <v>2630</v>
      </c>
      <c r="W19">
        <f t="shared" si="6"/>
        <v>14</v>
      </c>
      <c r="X19" t="str">
        <f>貼_前年計算用シート!K26</f>
        <v>栃木</v>
      </c>
      <c r="Y19">
        <f>貼_前年計算用シート!K74</f>
        <v>8630</v>
      </c>
      <c r="Z19">
        <f t="shared" si="7"/>
        <v>14</v>
      </c>
      <c r="AA19" t="str">
        <f>貼_前年計算用シート!L26</f>
        <v>岐阜</v>
      </c>
      <c r="AB19">
        <f>貼_前年計算用シート!L74</f>
        <v>353</v>
      </c>
      <c r="AC19">
        <f t="shared" si="8"/>
        <v>14</v>
      </c>
      <c r="AD19">
        <f>貼_前年計算用シート!M26</f>
        <v>0</v>
      </c>
      <c r="AE19" s="261">
        <f>貼_前年計算用シート!M74</f>
        <v>0</v>
      </c>
      <c r="AF19">
        <f t="shared" si="9"/>
        <v>6</v>
      </c>
      <c r="AG19">
        <f>貼_前年計算用シート!N26</f>
        <v>0</v>
      </c>
      <c r="AH19">
        <f>貼_前年計算用シート!N74</f>
        <v>0</v>
      </c>
      <c r="AI19">
        <f t="shared" si="10"/>
        <v>6</v>
      </c>
      <c r="AJ19">
        <f>貼_前年計算用シート!O26</f>
        <v>0</v>
      </c>
      <c r="AK19">
        <f>貼_前年計算用シート!O74</f>
        <v>0</v>
      </c>
      <c r="AL19">
        <f t="shared" si="11"/>
        <v>6</v>
      </c>
      <c r="AM19">
        <f>貼_前年計算用シート!P26</f>
        <v>0</v>
      </c>
      <c r="AN19">
        <f>貼_前年計算用シート!P74</f>
        <v>0</v>
      </c>
      <c r="AO19">
        <f t="shared" si="12"/>
        <v>6</v>
      </c>
      <c r="AP19">
        <f>貼_前年計算用シート!Q26</f>
        <v>0</v>
      </c>
      <c r="AQ19">
        <f>貼_前年計算用シート!Q74</f>
        <v>0</v>
      </c>
      <c r="AR19">
        <f t="shared" si="13"/>
        <v>6</v>
      </c>
      <c r="AS19">
        <f>貼_前年計算用シート!R26</f>
        <v>0</v>
      </c>
      <c r="AT19">
        <f>貼_前年計算用シート!R74</f>
        <v>0</v>
      </c>
      <c r="AU19">
        <f t="shared" si="14"/>
        <v>6</v>
      </c>
      <c r="AV19" t="str">
        <f>貼_前年計算用シート!S26</f>
        <v>茨城</v>
      </c>
      <c r="AW19">
        <f>貼_前年計算用シート!S74</f>
        <v>3430</v>
      </c>
      <c r="AX19">
        <f t="shared" si="15"/>
        <v>14</v>
      </c>
      <c r="AY19" t="str">
        <f>貼_前年計算用シート!T26</f>
        <v>茨城</v>
      </c>
      <c r="AZ19">
        <f>貼_前年計算用シート!T74</f>
        <v>4050</v>
      </c>
      <c r="BA19">
        <f t="shared" si="16"/>
        <v>14</v>
      </c>
      <c r="BB19" t="str">
        <f>貼_前年計算用シート!U26</f>
        <v>東京</v>
      </c>
      <c r="BC19">
        <f>貼_前年計算用シート!U74</f>
        <v>126</v>
      </c>
      <c r="BD19">
        <f t="shared" si="17"/>
        <v>14</v>
      </c>
      <c r="BE19">
        <f>貼_前年計算用シート!V26</f>
        <v>0</v>
      </c>
      <c r="BF19">
        <f>貼_前年計算用シート!V74</f>
        <v>0</v>
      </c>
      <c r="BG19">
        <f t="shared" si="18"/>
        <v>2</v>
      </c>
      <c r="BH19">
        <f>貼_前年計算用シート!W26</f>
        <v>0</v>
      </c>
      <c r="BI19">
        <f>貼_前年計算用シート!W74</f>
        <v>0</v>
      </c>
      <c r="BJ19">
        <f t="shared" si="19"/>
        <v>2</v>
      </c>
      <c r="BK19">
        <f>貼_前年計算用シート!X26</f>
        <v>0</v>
      </c>
      <c r="BL19">
        <f>貼_前年計算用シート!X74</f>
        <v>0</v>
      </c>
      <c r="BM19">
        <f t="shared" si="20"/>
        <v>6</v>
      </c>
      <c r="BN19" t="str">
        <f>貼_前年計算用シート!Y26</f>
        <v>宮城</v>
      </c>
      <c r="BO19">
        <f>貼_前年計算用シート!Y74</f>
        <v>632</v>
      </c>
      <c r="BP19">
        <f t="shared" si="21"/>
        <v>14</v>
      </c>
      <c r="BQ19" t="str">
        <f>貼_前年計算用シート!Z26</f>
        <v>新潟</v>
      </c>
      <c r="BR19">
        <f>貼_前年計算用シート!Z74</f>
        <v>452</v>
      </c>
      <c r="BS19">
        <f t="shared" si="22"/>
        <v>14</v>
      </c>
      <c r="BT19" t="str">
        <f>貼_前年計算用シート!AA26</f>
        <v>東京</v>
      </c>
      <c r="BU19">
        <f>貼_前年計算用シート!AA74</f>
        <v>69</v>
      </c>
      <c r="BV19">
        <f t="shared" si="23"/>
        <v>14</v>
      </c>
      <c r="BW19" t="str">
        <f>貼_前年計算用シート!AB26</f>
        <v>秋田</v>
      </c>
      <c r="BX19">
        <f>貼_前年計算用シート!AB74</f>
        <v>488</v>
      </c>
      <c r="BY19">
        <f t="shared" si="24"/>
        <v>14</v>
      </c>
      <c r="BZ19" t="str">
        <f>貼_前年計算用シート!AC26</f>
        <v>秋田</v>
      </c>
      <c r="CA19">
        <f>貼_前年計算用シート!AC74</f>
        <v>8200</v>
      </c>
      <c r="CB19">
        <f t="shared" si="25"/>
        <v>14</v>
      </c>
      <c r="CC19" t="str">
        <f>貼_前年計算用シート!AD26</f>
        <v>埼玉</v>
      </c>
      <c r="CD19">
        <f>貼_前年計算用シート!AD74</f>
        <v>1780</v>
      </c>
      <c r="CE19">
        <f t="shared" si="26"/>
        <v>14</v>
      </c>
      <c r="CF19" t="str">
        <f>貼_前年計算用シート!AE26</f>
        <v>兵庫</v>
      </c>
      <c r="CG19">
        <f>貼_前年計算用シート!AE74</f>
        <v>15</v>
      </c>
      <c r="CH19">
        <f t="shared" si="27"/>
        <v>14</v>
      </c>
      <c r="CI19" t="str">
        <f>貼_前年計算用シート!AF26</f>
        <v>富山</v>
      </c>
      <c r="CJ19">
        <f>貼_前年計算用シート!AF74</f>
        <v>7</v>
      </c>
      <c r="CK19">
        <f t="shared" si="28"/>
        <v>14</v>
      </c>
      <c r="CL19" t="str">
        <f>貼_前年計算用シート!AG26</f>
        <v>岩手</v>
      </c>
      <c r="CM19">
        <f>貼_前年計算用シート!AG74</f>
        <v>59</v>
      </c>
      <c r="CN19">
        <f t="shared" si="29"/>
        <v>14</v>
      </c>
    </row>
    <row r="20" spans="3:92">
      <c r="C20" t="str">
        <f>貼_前年計算用シート!D27</f>
        <v>福岡</v>
      </c>
      <c r="D20">
        <f>貼_前年計算用シート!D75</f>
        <v>78400</v>
      </c>
      <c r="E20">
        <f t="shared" si="0"/>
        <v>15</v>
      </c>
      <c r="F20" t="str">
        <f>貼_前年計算用シート!E27</f>
        <v>富山</v>
      </c>
      <c r="G20">
        <f>貼_前年計算用シート!E75</f>
        <v>55000</v>
      </c>
      <c r="H20">
        <f t="shared" si="1"/>
        <v>15</v>
      </c>
      <c r="I20" t="str">
        <f>貼_前年計算用シート!F27</f>
        <v>宮崎</v>
      </c>
      <c r="J20">
        <f>貼_前年計算用シート!F75</f>
        <v>29800</v>
      </c>
      <c r="K20">
        <f t="shared" si="2"/>
        <v>15</v>
      </c>
      <c r="L20" t="str">
        <f>貼_前年計算用シート!G27</f>
        <v>長野</v>
      </c>
      <c r="M20">
        <f>貼_前年計算用シート!G75</f>
        <v>30600</v>
      </c>
      <c r="N20">
        <f t="shared" si="3"/>
        <v>15</v>
      </c>
      <c r="O20" t="str">
        <f>貼_前年計算用シート!H27</f>
        <v>福岡</v>
      </c>
      <c r="P20">
        <f>貼_前年計算用シート!H75</f>
        <v>157400</v>
      </c>
      <c r="Q20">
        <f t="shared" si="4"/>
        <v>15</v>
      </c>
      <c r="R20" t="str">
        <f>貼_前年計算用シート!I27</f>
        <v>佐賀</v>
      </c>
      <c r="S20">
        <f>貼_前年計算用シート!I75</f>
        <v>521</v>
      </c>
      <c r="T20">
        <f t="shared" si="5"/>
        <v>15</v>
      </c>
      <c r="U20" t="str">
        <f>貼_前年計算用シート!J27</f>
        <v>栃木</v>
      </c>
      <c r="V20">
        <f>貼_前年計算用シート!J75</f>
        <v>2480</v>
      </c>
      <c r="W20">
        <f t="shared" si="6"/>
        <v>15</v>
      </c>
      <c r="X20" t="str">
        <f>貼_前年計算用シート!K27</f>
        <v>岩手</v>
      </c>
      <c r="Y20">
        <f>貼_前年計算用シート!K75</f>
        <v>7870</v>
      </c>
      <c r="Z20">
        <f t="shared" si="7"/>
        <v>15</v>
      </c>
      <c r="AA20" t="str">
        <f>貼_前年計算用シート!L27</f>
        <v>栃木</v>
      </c>
      <c r="AB20">
        <f>貼_前年計算用シート!L75</f>
        <v>348</v>
      </c>
      <c r="AC20">
        <f t="shared" si="8"/>
        <v>15</v>
      </c>
      <c r="AD20">
        <f>貼_前年計算用シート!M27</f>
        <v>0</v>
      </c>
      <c r="AE20" s="261">
        <f>貼_前年計算用シート!M75</f>
        <v>0</v>
      </c>
      <c r="AF20">
        <f t="shared" si="9"/>
        <v>6</v>
      </c>
      <c r="AG20">
        <f>貼_前年計算用シート!N27</f>
        <v>0</v>
      </c>
      <c r="AH20">
        <f>貼_前年計算用シート!N75</f>
        <v>0</v>
      </c>
      <c r="AI20">
        <f t="shared" si="10"/>
        <v>6</v>
      </c>
      <c r="AJ20">
        <f>貼_前年計算用シート!O27</f>
        <v>0</v>
      </c>
      <c r="AK20">
        <f>貼_前年計算用シート!O75</f>
        <v>0</v>
      </c>
      <c r="AL20">
        <f t="shared" si="11"/>
        <v>6</v>
      </c>
      <c r="AM20">
        <f>貼_前年計算用シート!P27</f>
        <v>0</v>
      </c>
      <c r="AN20">
        <f>貼_前年計算用シート!P75</f>
        <v>0</v>
      </c>
      <c r="AO20">
        <f t="shared" si="12"/>
        <v>6</v>
      </c>
      <c r="AP20">
        <f>貼_前年計算用シート!Q27</f>
        <v>0</v>
      </c>
      <c r="AQ20">
        <f>貼_前年計算用シート!Q75</f>
        <v>0</v>
      </c>
      <c r="AR20">
        <f t="shared" si="13"/>
        <v>6</v>
      </c>
      <c r="AS20">
        <f>貼_前年計算用シート!R27</f>
        <v>0</v>
      </c>
      <c r="AT20">
        <f>貼_前年計算用シート!R75</f>
        <v>0</v>
      </c>
      <c r="AU20">
        <f t="shared" si="14"/>
        <v>6</v>
      </c>
      <c r="AV20" t="str">
        <f>貼_前年計算用シート!S27</f>
        <v>岐阜</v>
      </c>
      <c r="AW20">
        <f>貼_前年計算用シート!S75</f>
        <v>3130</v>
      </c>
      <c r="AX20">
        <f t="shared" si="15"/>
        <v>15</v>
      </c>
      <c r="AY20" t="str">
        <f>貼_前年計算用シート!T27</f>
        <v>三重</v>
      </c>
      <c r="AZ20">
        <f>貼_前年計算用シート!T75</f>
        <v>3840</v>
      </c>
      <c r="BA20">
        <f t="shared" si="16"/>
        <v>15</v>
      </c>
      <c r="BB20" t="str">
        <f>貼_前年計算用シート!U27</f>
        <v>島根</v>
      </c>
      <c r="BC20">
        <f>貼_前年計算用シート!U75</f>
        <v>126</v>
      </c>
      <c r="BD20">
        <f t="shared" si="17"/>
        <v>14</v>
      </c>
      <c r="BE20">
        <f>貼_前年計算用シート!V27</f>
        <v>0</v>
      </c>
      <c r="BF20">
        <f>貼_前年計算用シート!V75</f>
        <v>0</v>
      </c>
      <c r="BG20">
        <f t="shared" si="18"/>
        <v>2</v>
      </c>
      <c r="BH20">
        <f>貼_前年計算用シート!W27</f>
        <v>0</v>
      </c>
      <c r="BI20">
        <f>貼_前年計算用シート!W75</f>
        <v>0</v>
      </c>
      <c r="BJ20">
        <f t="shared" si="19"/>
        <v>2</v>
      </c>
      <c r="BK20">
        <f>貼_前年計算用シート!X27</f>
        <v>0</v>
      </c>
      <c r="BL20">
        <f>貼_前年計算用シート!X75</f>
        <v>0</v>
      </c>
      <c r="BM20">
        <f t="shared" si="20"/>
        <v>6</v>
      </c>
      <c r="BN20" t="str">
        <f>貼_前年計算用シート!Y27</f>
        <v>島根</v>
      </c>
      <c r="BO20">
        <f>貼_前年計算用シート!Y75</f>
        <v>628</v>
      </c>
      <c r="BP20">
        <f t="shared" si="21"/>
        <v>15</v>
      </c>
      <c r="BQ20" t="str">
        <f>貼_前年計算用シート!Z27</f>
        <v>滋賀</v>
      </c>
      <c r="BR20">
        <f>貼_前年計算用シート!Z75</f>
        <v>386</v>
      </c>
      <c r="BS20">
        <f t="shared" si="22"/>
        <v>15</v>
      </c>
      <c r="BT20" t="str">
        <f>貼_前年計算用シート!AA27</f>
        <v>長野</v>
      </c>
      <c r="BU20">
        <f>貼_前年計算用シート!AA75</f>
        <v>68</v>
      </c>
      <c r="BV20">
        <f t="shared" si="23"/>
        <v>15</v>
      </c>
      <c r="BW20" t="str">
        <f>貼_前年計算用シート!AB27</f>
        <v>宮城</v>
      </c>
      <c r="BX20">
        <f>貼_前年計算用シート!AB75</f>
        <v>479</v>
      </c>
      <c r="BY20">
        <f t="shared" si="24"/>
        <v>15</v>
      </c>
      <c r="BZ20" t="str">
        <f>貼_前年計算用シート!AC27</f>
        <v>新潟</v>
      </c>
      <c r="CA20">
        <f>貼_前年計算用シート!AC75</f>
        <v>7050</v>
      </c>
      <c r="CB20">
        <f t="shared" si="25"/>
        <v>15</v>
      </c>
      <c r="CC20" t="str">
        <f>貼_前年計算用シート!AD27</f>
        <v>徳島</v>
      </c>
      <c r="CD20">
        <f>貼_前年計算用シート!AD75</f>
        <v>1770</v>
      </c>
      <c r="CE20">
        <f t="shared" si="26"/>
        <v>15</v>
      </c>
      <c r="CF20" t="str">
        <f>貼_前年計算用シート!AE27</f>
        <v>秋田</v>
      </c>
      <c r="CG20">
        <f>貼_前年計算用シート!AE75</f>
        <v>14</v>
      </c>
      <c r="CH20">
        <f t="shared" si="27"/>
        <v>15</v>
      </c>
      <c r="CI20" t="str">
        <f>貼_前年計算用シート!AF27</f>
        <v>兵庫</v>
      </c>
      <c r="CJ20">
        <f>貼_前年計算用シート!AF75</f>
        <v>6</v>
      </c>
      <c r="CK20">
        <f t="shared" si="28"/>
        <v>15</v>
      </c>
      <c r="CL20" t="str">
        <f>貼_前年計算用シート!AG27</f>
        <v>三重</v>
      </c>
      <c r="CM20">
        <f>貼_前年計算用シート!AG75</f>
        <v>52</v>
      </c>
      <c r="CN20">
        <f t="shared" si="29"/>
        <v>15</v>
      </c>
    </row>
    <row r="21" spans="3:92">
      <c r="C21" t="str">
        <f>貼_前年計算用シート!D28</f>
        <v>埼玉</v>
      </c>
      <c r="D21">
        <f>貼_前年計算用シート!D76</f>
        <v>73000</v>
      </c>
      <c r="E21">
        <f t="shared" si="0"/>
        <v>16</v>
      </c>
      <c r="F21" t="str">
        <f>貼_前年計算用シート!E28</f>
        <v>長野</v>
      </c>
      <c r="G21">
        <f>貼_前年計算用シート!E76</f>
        <v>51100</v>
      </c>
      <c r="H21">
        <f t="shared" si="1"/>
        <v>16</v>
      </c>
      <c r="I21" t="str">
        <f>貼_前年計算用シート!F28</f>
        <v>栃木</v>
      </c>
      <c r="J21">
        <f>貼_前年計算用シート!F76</f>
        <v>26800</v>
      </c>
      <c r="K21">
        <f t="shared" si="2"/>
        <v>16</v>
      </c>
      <c r="L21" t="str">
        <f>貼_前年計算用シート!G28</f>
        <v>熊本</v>
      </c>
      <c r="M21">
        <f>貼_前年計算用シート!G76</f>
        <v>30000</v>
      </c>
      <c r="N21">
        <f t="shared" si="3"/>
        <v>16</v>
      </c>
      <c r="O21" t="str">
        <f>貼_前年計算用シート!H28</f>
        <v>熊本</v>
      </c>
      <c r="P21">
        <f>貼_前年計算用シート!H76</f>
        <v>155400</v>
      </c>
      <c r="Q21">
        <f t="shared" si="4"/>
        <v>16</v>
      </c>
      <c r="R21" t="str">
        <f>貼_前年計算用シート!I28</f>
        <v>静岡</v>
      </c>
      <c r="S21">
        <f>貼_前年計算用シート!I76</f>
        <v>519</v>
      </c>
      <c r="T21">
        <f t="shared" si="5"/>
        <v>16</v>
      </c>
      <c r="U21" t="str">
        <f>貼_前年計算用シート!J28</f>
        <v>長野</v>
      </c>
      <c r="V21">
        <f>貼_前年計算用シート!J76</f>
        <v>2270</v>
      </c>
      <c r="W21">
        <f t="shared" si="6"/>
        <v>16</v>
      </c>
      <c r="X21" t="str">
        <f>貼_前年計算用シート!K28</f>
        <v>長野</v>
      </c>
      <c r="Y21">
        <f>貼_前年計算用シート!K76</f>
        <v>6150</v>
      </c>
      <c r="Z21">
        <f t="shared" si="7"/>
        <v>16</v>
      </c>
      <c r="AA21" t="str">
        <f>貼_前年計算用シート!L28</f>
        <v>千葉</v>
      </c>
      <c r="AB21">
        <f>貼_前年計算用シート!L76</f>
        <v>346</v>
      </c>
      <c r="AC21">
        <f t="shared" si="8"/>
        <v>16</v>
      </c>
      <c r="AD21">
        <f>貼_前年計算用シート!M28</f>
        <v>0</v>
      </c>
      <c r="AE21" s="261">
        <f>貼_前年計算用シート!M76</f>
        <v>0</v>
      </c>
      <c r="AF21">
        <f t="shared" si="9"/>
        <v>6</v>
      </c>
      <c r="AG21">
        <f>貼_前年計算用シート!N28</f>
        <v>0</v>
      </c>
      <c r="AH21">
        <f>貼_前年計算用シート!N76</f>
        <v>0</v>
      </c>
      <c r="AI21">
        <f t="shared" si="10"/>
        <v>6</v>
      </c>
      <c r="AJ21">
        <f>貼_前年計算用シート!O28</f>
        <v>0</v>
      </c>
      <c r="AK21">
        <f>貼_前年計算用シート!O76</f>
        <v>0</v>
      </c>
      <c r="AL21">
        <f t="shared" si="11"/>
        <v>6</v>
      </c>
      <c r="AM21">
        <f>貼_前年計算用シート!P28</f>
        <v>0</v>
      </c>
      <c r="AN21">
        <f>貼_前年計算用シート!P76</f>
        <v>0</v>
      </c>
      <c r="AO21">
        <f t="shared" si="12"/>
        <v>6</v>
      </c>
      <c r="AP21">
        <f>貼_前年計算用シート!Q28</f>
        <v>0</v>
      </c>
      <c r="AQ21">
        <f>貼_前年計算用シート!Q76</f>
        <v>0</v>
      </c>
      <c r="AR21">
        <f t="shared" si="13"/>
        <v>6</v>
      </c>
      <c r="AS21">
        <f>貼_前年計算用シート!R28</f>
        <v>0</v>
      </c>
      <c r="AT21">
        <f>貼_前年計算用シート!R76</f>
        <v>0</v>
      </c>
      <c r="AU21">
        <f t="shared" si="14"/>
        <v>6</v>
      </c>
      <c r="AV21" t="str">
        <f>貼_前年計算用シート!S28</f>
        <v>熊本</v>
      </c>
      <c r="AW21">
        <f>貼_前年計算用シート!S76</f>
        <v>2730</v>
      </c>
      <c r="AX21">
        <f t="shared" si="15"/>
        <v>16</v>
      </c>
      <c r="AY21" t="str">
        <f>貼_前年計算用シート!T28</f>
        <v>岐阜</v>
      </c>
      <c r="AZ21">
        <f>貼_前年計算用シート!T76</f>
        <v>3820</v>
      </c>
      <c r="BA21">
        <f t="shared" si="16"/>
        <v>16</v>
      </c>
      <c r="BB21" t="str">
        <f>貼_前年計算用シート!U28</f>
        <v>山口</v>
      </c>
      <c r="BC21">
        <f>貼_前年計算用シート!U76</f>
        <v>123</v>
      </c>
      <c r="BD21">
        <f t="shared" si="17"/>
        <v>16</v>
      </c>
      <c r="BE21">
        <f>貼_前年計算用シート!V28</f>
        <v>0</v>
      </c>
      <c r="BF21">
        <f>貼_前年計算用シート!V76</f>
        <v>0</v>
      </c>
      <c r="BG21">
        <f t="shared" si="18"/>
        <v>2</v>
      </c>
      <c r="BH21">
        <f>貼_前年計算用シート!W28</f>
        <v>0</v>
      </c>
      <c r="BI21">
        <f>貼_前年計算用シート!W76</f>
        <v>0</v>
      </c>
      <c r="BJ21">
        <f t="shared" si="19"/>
        <v>2</v>
      </c>
      <c r="BK21">
        <f>貼_前年計算用シート!X28</f>
        <v>0</v>
      </c>
      <c r="BL21">
        <f>貼_前年計算用シート!X76</f>
        <v>0</v>
      </c>
      <c r="BM21">
        <f t="shared" si="20"/>
        <v>6</v>
      </c>
      <c r="BN21" t="str">
        <f>貼_前年計算用シート!Y28</f>
        <v>富山</v>
      </c>
      <c r="BO21">
        <f>貼_前年計算用シート!Y76</f>
        <v>594</v>
      </c>
      <c r="BP21">
        <f t="shared" si="21"/>
        <v>16</v>
      </c>
      <c r="BQ21" t="str">
        <f>貼_前年計算用シート!Z28</f>
        <v>富山</v>
      </c>
      <c r="BR21">
        <f>貼_前年計算用シート!Z76</f>
        <v>345</v>
      </c>
      <c r="BS21">
        <f t="shared" si="22"/>
        <v>16</v>
      </c>
      <c r="BT21" t="str">
        <f>貼_前年計算用シート!AA28</f>
        <v>山梨</v>
      </c>
      <c r="BU21">
        <f>貼_前年計算用シート!AA76</f>
        <v>67</v>
      </c>
      <c r="BV21">
        <f t="shared" si="23"/>
        <v>16</v>
      </c>
      <c r="BW21" t="str">
        <f>貼_前年計算用シート!AB28</f>
        <v>栃木</v>
      </c>
      <c r="BX21">
        <f>貼_前年計算用シート!AB76</f>
        <v>450</v>
      </c>
      <c r="BY21">
        <f t="shared" si="24"/>
        <v>16</v>
      </c>
      <c r="BZ21" t="str">
        <f>貼_前年計算用シート!AC28</f>
        <v>広島</v>
      </c>
      <c r="CA21">
        <f>貼_前年計算用シート!AC76</f>
        <v>6860</v>
      </c>
      <c r="CB21">
        <f t="shared" si="25"/>
        <v>16</v>
      </c>
      <c r="CC21" t="str">
        <f>貼_前年計算用シート!AD28</f>
        <v>東京</v>
      </c>
      <c r="CD21">
        <f>貼_前年計算用シート!AD76</f>
        <v>1760</v>
      </c>
      <c r="CE21">
        <f t="shared" si="26"/>
        <v>16</v>
      </c>
      <c r="CF21" t="str">
        <f>貼_前年計算用シート!AE28</f>
        <v>長野</v>
      </c>
      <c r="CG21">
        <f>貼_前年計算用シート!AE76</f>
        <v>12</v>
      </c>
      <c r="CH21">
        <f t="shared" si="27"/>
        <v>16</v>
      </c>
      <c r="CI21" t="str">
        <f>貼_前年計算用シート!AF28</f>
        <v>島根</v>
      </c>
      <c r="CJ21">
        <f>貼_前年計算用シート!AF76</f>
        <v>6</v>
      </c>
      <c r="CK21">
        <f t="shared" si="28"/>
        <v>15</v>
      </c>
      <c r="CL21" t="str">
        <f>貼_前年計算用シート!AG28</f>
        <v>長崎</v>
      </c>
      <c r="CM21">
        <f>貼_前年計算用シート!AG76</f>
        <v>47</v>
      </c>
      <c r="CN21">
        <f t="shared" si="29"/>
        <v>16</v>
      </c>
    </row>
    <row r="22" spans="3:92">
      <c r="C22" t="str">
        <f>貼_前年計算用シート!D29</f>
        <v>愛知</v>
      </c>
      <c r="D22">
        <f>貼_前年計算用シート!D77</f>
        <v>72500</v>
      </c>
      <c r="E22">
        <f t="shared" si="0"/>
        <v>17</v>
      </c>
      <c r="F22" t="str">
        <f>貼_前年計算用シート!E29</f>
        <v>岡山</v>
      </c>
      <c r="G22">
        <f>貼_前年計算用シート!E77</f>
        <v>48800</v>
      </c>
      <c r="H22">
        <f t="shared" si="1"/>
        <v>17</v>
      </c>
      <c r="I22" t="str">
        <f>貼_前年計算用シート!F29</f>
        <v>長崎</v>
      </c>
      <c r="J22">
        <f>貼_前年計算用シート!F77</f>
        <v>24600</v>
      </c>
      <c r="K22">
        <f t="shared" si="2"/>
        <v>17</v>
      </c>
      <c r="L22" t="str">
        <f>貼_前年計算用シート!G29</f>
        <v>埼玉</v>
      </c>
      <c r="M22">
        <f>貼_前年計算用シート!G77</f>
        <v>28400</v>
      </c>
      <c r="N22">
        <f t="shared" si="3"/>
        <v>17</v>
      </c>
      <c r="O22" t="str">
        <f>貼_前年計算用シート!H29</f>
        <v>岡山</v>
      </c>
      <c r="P22">
        <f>貼_前年計算用シート!H77</f>
        <v>142900</v>
      </c>
      <c r="Q22">
        <f t="shared" si="4"/>
        <v>17</v>
      </c>
      <c r="R22" t="str">
        <f>貼_前年計算用シート!I29</f>
        <v>石川</v>
      </c>
      <c r="S22">
        <f>貼_前年計算用シート!I77</f>
        <v>518</v>
      </c>
      <c r="T22">
        <f t="shared" si="5"/>
        <v>17</v>
      </c>
      <c r="U22" t="str">
        <f>貼_前年計算用シート!J29</f>
        <v>兵庫</v>
      </c>
      <c r="V22">
        <f>貼_前年計算用シート!J77</f>
        <v>1800</v>
      </c>
      <c r="W22">
        <f t="shared" si="6"/>
        <v>17</v>
      </c>
      <c r="X22" t="str">
        <f>貼_前年計算用シート!K29</f>
        <v>山口</v>
      </c>
      <c r="Y22">
        <f>貼_前年計算用シート!K77</f>
        <v>5540</v>
      </c>
      <c r="Z22">
        <f t="shared" si="7"/>
        <v>17</v>
      </c>
      <c r="AA22" t="str">
        <f>貼_前年計算用シート!L29</f>
        <v>徳島</v>
      </c>
      <c r="AB22">
        <f>貼_前年計算用シート!L77</f>
        <v>342</v>
      </c>
      <c r="AC22">
        <f t="shared" si="8"/>
        <v>17</v>
      </c>
      <c r="AD22">
        <f>貼_前年計算用シート!M29</f>
        <v>0</v>
      </c>
      <c r="AE22" s="261">
        <f>貼_前年計算用シート!M77</f>
        <v>0</v>
      </c>
      <c r="AF22">
        <f t="shared" si="9"/>
        <v>6</v>
      </c>
      <c r="AG22">
        <f>貼_前年計算用シート!N29</f>
        <v>0</v>
      </c>
      <c r="AH22">
        <f>貼_前年計算用シート!N77</f>
        <v>0</v>
      </c>
      <c r="AI22">
        <f t="shared" si="10"/>
        <v>6</v>
      </c>
      <c r="AJ22">
        <f>貼_前年計算用シート!O29</f>
        <v>0</v>
      </c>
      <c r="AK22">
        <f>貼_前年計算用シート!O77</f>
        <v>0</v>
      </c>
      <c r="AL22">
        <f t="shared" si="11"/>
        <v>6</v>
      </c>
      <c r="AM22">
        <f>貼_前年計算用シート!P29</f>
        <v>0</v>
      </c>
      <c r="AN22">
        <f>貼_前年計算用シート!P77</f>
        <v>0</v>
      </c>
      <c r="AO22">
        <f t="shared" si="12"/>
        <v>6</v>
      </c>
      <c r="AP22">
        <f>貼_前年計算用シート!Q29</f>
        <v>0</v>
      </c>
      <c r="AQ22">
        <f>貼_前年計算用シート!Q77</f>
        <v>0</v>
      </c>
      <c r="AR22">
        <f t="shared" si="13"/>
        <v>6</v>
      </c>
      <c r="AS22">
        <f>貼_前年計算用シート!R29</f>
        <v>0</v>
      </c>
      <c r="AT22">
        <f>貼_前年計算用シート!R77</f>
        <v>0</v>
      </c>
      <c r="AU22">
        <f t="shared" si="14"/>
        <v>6</v>
      </c>
      <c r="AV22" t="str">
        <f>貼_前年計算用シート!S29</f>
        <v>栃木</v>
      </c>
      <c r="AW22">
        <f>貼_前年計算用シート!S77</f>
        <v>2630</v>
      </c>
      <c r="AX22">
        <f t="shared" si="15"/>
        <v>17</v>
      </c>
      <c r="AY22" t="str">
        <f>貼_前年計算用シート!T29</f>
        <v>栃木</v>
      </c>
      <c r="AZ22">
        <f>貼_前年計算用シート!T77</f>
        <v>3550</v>
      </c>
      <c r="BA22">
        <f t="shared" si="16"/>
        <v>17</v>
      </c>
      <c r="BB22" t="str">
        <f>貼_前年計算用シート!U29</f>
        <v>長崎</v>
      </c>
      <c r="BC22">
        <f>貼_前年計算用シート!U77</f>
        <v>123</v>
      </c>
      <c r="BD22">
        <f t="shared" si="17"/>
        <v>16</v>
      </c>
      <c r="BE22">
        <f>貼_前年計算用シート!V29</f>
        <v>0</v>
      </c>
      <c r="BF22">
        <f>貼_前年計算用シート!V77</f>
        <v>0</v>
      </c>
      <c r="BG22">
        <f t="shared" si="18"/>
        <v>2</v>
      </c>
      <c r="BH22">
        <f>貼_前年計算用シート!W29</f>
        <v>0</v>
      </c>
      <c r="BI22">
        <f>貼_前年計算用シート!W77</f>
        <v>0</v>
      </c>
      <c r="BJ22">
        <f t="shared" si="19"/>
        <v>2</v>
      </c>
      <c r="BK22">
        <f>貼_前年計算用シート!X29</f>
        <v>0</v>
      </c>
      <c r="BL22">
        <f>貼_前年計算用シート!X77</f>
        <v>0</v>
      </c>
      <c r="BM22">
        <f t="shared" si="20"/>
        <v>6</v>
      </c>
      <c r="BN22" t="str">
        <f>貼_前年計算用シート!Y29</f>
        <v>群馬</v>
      </c>
      <c r="BO22">
        <f>貼_前年計算用シート!Y77</f>
        <v>593</v>
      </c>
      <c r="BP22">
        <f t="shared" si="21"/>
        <v>17</v>
      </c>
      <c r="BQ22" t="str">
        <f>貼_前年計算用シート!Z29</f>
        <v>埼玉</v>
      </c>
      <c r="BR22">
        <f>貼_前年計算用シート!Z77</f>
        <v>251</v>
      </c>
      <c r="BS22">
        <f t="shared" si="22"/>
        <v>17</v>
      </c>
      <c r="BT22" t="str">
        <f>貼_前年計算用シート!AA29</f>
        <v>栃木</v>
      </c>
      <c r="BU22">
        <f>貼_前年計算用シート!AA77</f>
        <v>65</v>
      </c>
      <c r="BV22">
        <f t="shared" si="23"/>
        <v>17</v>
      </c>
      <c r="BW22" t="str">
        <f>貼_前年計算用シート!AB29</f>
        <v>宮崎</v>
      </c>
      <c r="BX22">
        <f>貼_前年計算用シート!AB77</f>
        <v>420</v>
      </c>
      <c r="BY22">
        <f t="shared" si="24"/>
        <v>17</v>
      </c>
      <c r="BZ22" t="str">
        <f>貼_前年計算用シート!AC29</f>
        <v>神奈川</v>
      </c>
      <c r="CA22">
        <f>貼_前年計算用シート!AC77</f>
        <v>6590</v>
      </c>
      <c r="CB22">
        <f t="shared" si="25"/>
        <v>17</v>
      </c>
      <c r="CC22" t="str">
        <f>貼_前年計算用シート!AD29</f>
        <v>神奈川</v>
      </c>
      <c r="CD22">
        <f>貼_前年計算用シート!AD77</f>
        <v>1720</v>
      </c>
      <c r="CE22">
        <f t="shared" si="26"/>
        <v>17</v>
      </c>
      <c r="CF22" t="str">
        <f>貼_前年計算用シート!AE29</f>
        <v>鹿児島</v>
      </c>
      <c r="CG22">
        <f>貼_前年計算用シート!AE77</f>
        <v>11</v>
      </c>
      <c r="CH22">
        <f t="shared" si="27"/>
        <v>17</v>
      </c>
      <c r="CI22" t="str">
        <f>貼_前年計算用シート!AF29</f>
        <v>鹿児島</v>
      </c>
      <c r="CJ22">
        <f>貼_前年計算用シート!AF77</f>
        <v>5</v>
      </c>
      <c r="CK22">
        <f t="shared" si="28"/>
        <v>17</v>
      </c>
      <c r="CL22" t="str">
        <f>貼_前年計算用シート!AG29</f>
        <v>鹿児島</v>
      </c>
      <c r="CM22">
        <f>貼_前年計算用シート!AG77</f>
        <v>45</v>
      </c>
      <c r="CN22">
        <f t="shared" si="29"/>
        <v>17</v>
      </c>
    </row>
    <row r="23" spans="3:92">
      <c r="C23" t="str">
        <f>貼_前年計算用シート!D30</f>
        <v>兵庫</v>
      </c>
      <c r="D23">
        <f>貼_前年計算用シート!D78</f>
        <v>72000</v>
      </c>
      <c r="E23">
        <f t="shared" si="0"/>
        <v>18</v>
      </c>
      <c r="F23" t="str">
        <f>貼_前年計算用シート!E30</f>
        <v>滋賀</v>
      </c>
      <c r="G23">
        <f>貼_前年計算用シート!E78</f>
        <v>46500</v>
      </c>
      <c r="H23">
        <f t="shared" si="1"/>
        <v>18</v>
      </c>
      <c r="I23" t="str">
        <f>貼_前年計算用シート!F30</f>
        <v>山形</v>
      </c>
      <c r="J23">
        <f>貼_前年計算用シート!F78</f>
        <v>23300</v>
      </c>
      <c r="K23">
        <f t="shared" si="2"/>
        <v>18</v>
      </c>
      <c r="L23" t="str">
        <f>貼_前年計算用シート!G30</f>
        <v>滋賀</v>
      </c>
      <c r="M23">
        <f>貼_前年計算用シート!G78</f>
        <v>28300</v>
      </c>
      <c r="N23">
        <f t="shared" si="3"/>
        <v>18</v>
      </c>
      <c r="O23" t="str">
        <f>貼_前年計算用シート!H30</f>
        <v>滋賀</v>
      </c>
      <c r="P23">
        <f>貼_前年計算用シート!H78</f>
        <v>142600</v>
      </c>
      <c r="Q23">
        <f t="shared" si="4"/>
        <v>18</v>
      </c>
      <c r="R23" t="str">
        <f>貼_前年計算用シート!I30</f>
        <v>熊本</v>
      </c>
      <c r="S23">
        <f>貼_前年計算用シート!I78</f>
        <v>518</v>
      </c>
      <c r="T23">
        <f t="shared" si="5"/>
        <v>17</v>
      </c>
      <c r="U23" t="str">
        <f>貼_前年計算用シート!J30</f>
        <v>山口</v>
      </c>
      <c r="V23">
        <f>貼_前年計算用シート!J78</f>
        <v>1640</v>
      </c>
      <c r="W23">
        <f t="shared" si="6"/>
        <v>18</v>
      </c>
      <c r="X23" t="str">
        <f>貼_前年計算用シート!K30</f>
        <v>兵庫</v>
      </c>
      <c r="Y23">
        <f>貼_前年計算用シート!K78</f>
        <v>5270</v>
      </c>
      <c r="Z23">
        <f t="shared" si="7"/>
        <v>18</v>
      </c>
      <c r="AA23" t="str">
        <f>貼_前年計算用シート!L30</f>
        <v>山口</v>
      </c>
      <c r="AB23">
        <f>貼_前年計算用シート!L78</f>
        <v>338</v>
      </c>
      <c r="AC23">
        <f t="shared" si="8"/>
        <v>18</v>
      </c>
      <c r="AD23">
        <f>貼_前年計算用シート!M30</f>
        <v>0</v>
      </c>
      <c r="AE23" s="261">
        <f>貼_前年計算用シート!M78</f>
        <v>0</v>
      </c>
      <c r="AF23">
        <f t="shared" si="9"/>
        <v>6</v>
      </c>
      <c r="AG23">
        <f>貼_前年計算用シート!N30</f>
        <v>0</v>
      </c>
      <c r="AH23">
        <f>貼_前年計算用シート!N78</f>
        <v>0</v>
      </c>
      <c r="AI23">
        <f t="shared" si="10"/>
        <v>6</v>
      </c>
      <c r="AJ23">
        <f>貼_前年計算用シート!O30</f>
        <v>0</v>
      </c>
      <c r="AK23">
        <f>貼_前年計算用シート!O78</f>
        <v>0</v>
      </c>
      <c r="AL23">
        <f t="shared" si="11"/>
        <v>6</v>
      </c>
      <c r="AM23">
        <f>貼_前年計算用シート!P30</f>
        <v>0</v>
      </c>
      <c r="AN23">
        <f>貼_前年計算用シート!P78</f>
        <v>0</v>
      </c>
      <c r="AO23">
        <f t="shared" si="12"/>
        <v>6</v>
      </c>
      <c r="AP23">
        <f>貼_前年計算用シート!Q30</f>
        <v>0</v>
      </c>
      <c r="AQ23">
        <f>貼_前年計算用シート!Q78</f>
        <v>0</v>
      </c>
      <c r="AR23">
        <f t="shared" si="13"/>
        <v>6</v>
      </c>
      <c r="AS23">
        <f>貼_前年計算用シート!R30</f>
        <v>0</v>
      </c>
      <c r="AT23">
        <f>貼_前年計算用シート!R78</f>
        <v>0</v>
      </c>
      <c r="AU23">
        <f t="shared" si="14"/>
        <v>6</v>
      </c>
      <c r="AV23" t="str">
        <f>貼_前年計算用シート!S30</f>
        <v>兵庫</v>
      </c>
      <c r="AW23">
        <f>貼_前年計算用シート!S78</f>
        <v>2370</v>
      </c>
      <c r="AX23">
        <f t="shared" si="15"/>
        <v>18</v>
      </c>
      <c r="AY23" t="str">
        <f>貼_前年計算用シート!T30</f>
        <v>長野</v>
      </c>
      <c r="AZ23">
        <f>貼_前年計算用シート!T78</f>
        <v>2870</v>
      </c>
      <c r="BA23">
        <f t="shared" si="16"/>
        <v>18</v>
      </c>
      <c r="BB23" t="str">
        <f>貼_前年計算用シート!U30</f>
        <v>岐阜</v>
      </c>
      <c r="BC23">
        <f>貼_前年計算用シート!U78</f>
        <v>122</v>
      </c>
      <c r="BD23">
        <f t="shared" si="17"/>
        <v>18</v>
      </c>
      <c r="BE23">
        <f>貼_前年計算用シート!V30</f>
        <v>0</v>
      </c>
      <c r="BF23">
        <f>貼_前年計算用シート!V78</f>
        <v>0</v>
      </c>
      <c r="BG23">
        <f t="shared" si="18"/>
        <v>2</v>
      </c>
      <c r="BH23">
        <f>貼_前年計算用シート!W30</f>
        <v>0</v>
      </c>
      <c r="BI23">
        <f>貼_前年計算用シート!W78</f>
        <v>0</v>
      </c>
      <c r="BJ23">
        <f t="shared" si="19"/>
        <v>2</v>
      </c>
      <c r="BK23">
        <f>貼_前年計算用シート!X30</f>
        <v>0</v>
      </c>
      <c r="BL23">
        <f>貼_前年計算用シート!X78</f>
        <v>0</v>
      </c>
      <c r="BM23">
        <f t="shared" si="20"/>
        <v>6</v>
      </c>
      <c r="BN23" t="str">
        <f>貼_前年計算用シート!Y30</f>
        <v>滋賀</v>
      </c>
      <c r="BO23">
        <f>貼_前年計算用シート!Y78</f>
        <v>544</v>
      </c>
      <c r="BP23">
        <f t="shared" si="21"/>
        <v>18</v>
      </c>
      <c r="BQ23" t="str">
        <f>貼_前年計算用シート!Z30</f>
        <v>島根</v>
      </c>
      <c r="BR23">
        <f>貼_前年計算用シート!Z78</f>
        <v>226</v>
      </c>
      <c r="BS23">
        <f t="shared" si="22"/>
        <v>18</v>
      </c>
      <c r="BT23" t="str">
        <f>貼_前年計算用シート!AA30</f>
        <v>福岡</v>
      </c>
      <c r="BU23">
        <f>貼_前年計算用シート!AA78</f>
        <v>64</v>
      </c>
      <c r="BV23">
        <f t="shared" si="23"/>
        <v>18</v>
      </c>
      <c r="BW23" t="str">
        <f>貼_前年計算用シート!AB30</f>
        <v>神奈川</v>
      </c>
      <c r="BX23">
        <f>貼_前年計算用シート!AB78</f>
        <v>384</v>
      </c>
      <c r="BY23">
        <f t="shared" si="24"/>
        <v>18</v>
      </c>
      <c r="BZ23" t="str">
        <f>貼_前年計算用シート!AC30</f>
        <v>岩手</v>
      </c>
      <c r="CA23">
        <f>貼_前年計算用シート!AC78</f>
        <v>5900</v>
      </c>
      <c r="CB23">
        <f t="shared" si="25"/>
        <v>18</v>
      </c>
      <c r="CC23" t="str">
        <f>貼_前年計算用シート!AD30</f>
        <v>秋田</v>
      </c>
      <c r="CD23">
        <f>貼_前年計算用シート!AD78</f>
        <v>1680</v>
      </c>
      <c r="CE23">
        <f t="shared" si="26"/>
        <v>18</v>
      </c>
      <c r="CF23" t="str">
        <f>貼_前年計算用シート!AE30</f>
        <v>栃木</v>
      </c>
      <c r="CG23">
        <f>貼_前年計算用シート!AE78</f>
        <v>10</v>
      </c>
      <c r="CH23">
        <f t="shared" si="27"/>
        <v>18</v>
      </c>
      <c r="CI23" t="str">
        <f>貼_前年計算用シート!AF30</f>
        <v>秋田</v>
      </c>
      <c r="CJ23">
        <f>貼_前年計算用シート!AF78</f>
        <v>4</v>
      </c>
      <c r="CK23">
        <f t="shared" si="28"/>
        <v>18</v>
      </c>
      <c r="CL23" t="str">
        <f>貼_前年計算用シート!AG30</f>
        <v>福島</v>
      </c>
      <c r="CM23">
        <f>貼_前年計算用シート!AG78</f>
        <v>41</v>
      </c>
      <c r="CN23">
        <f t="shared" si="29"/>
        <v>18</v>
      </c>
    </row>
    <row r="24" spans="3:92">
      <c r="C24" t="str">
        <f>貼_前年計算用シート!D31</f>
        <v>群馬</v>
      </c>
      <c r="D24">
        <f>貼_前年計算用シート!D79</f>
        <v>63800</v>
      </c>
      <c r="E24">
        <f t="shared" si="0"/>
        <v>19</v>
      </c>
      <c r="F24" t="str">
        <f>貼_前年計算用シート!E31</f>
        <v>三重</v>
      </c>
      <c r="G24">
        <f>貼_前年計算用シート!E79</f>
        <v>43100</v>
      </c>
      <c r="H24">
        <f t="shared" si="1"/>
        <v>19</v>
      </c>
      <c r="I24" t="str">
        <f>貼_前年計算用シート!F31</f>
        <v>愛媛</v>
      </c>
      <c r="J24">
        <f>貼_前年計算用シート!F79</f>
        <v>23300</v>
      </c>
      <c r="K24">
        <f t="shared" si="2"/>
        <v>18</v>
      </c>
      <c r="L24" t="str">
        <f>貼_前年計算用シート!G31</f>
        <v>岡山</v>
      </c>
      <c r="M24">
        <f>貼_前年計算用シート!G79</f>
        <v>27800</v>
      </c>
      <c r="N24">
        <f t="shared" si="3"/>
        <v>19</v>
      </c>
      <c r="O24" t="str">
        <f>貼_前年計算用シート!H31</f>
        <v>埼玉</v>
      </c>
      <c r="P24">
        <f>貼_前年計算用シート!H79</f>
        <v>137500</v>
      </c>
      <c r="Q24">
        <f t="shared" si="4"/>
        <v>19</v>
      </c>
      <c r="R24" t="str">
        <f>貼_前年計算用シート!I31</f>
        <v>奈良</v>
      </c>
      <c r="S24">
        <f>貼_前年計算用シート!I79</f>
        <v>517</v>
      </c>
      <c r="T24">
        <f t="shared" si="5"/>
        <v>19</v>
      </c>
      <c r="U24" t="str">
        <f>貼_前年計算用シート!J31</f>
        <v>宮城</v>
      </c>
      <c r="V24">
        <f>貼_前年計算用シート!J79</f>
        <v>1160</v>
      </c>
      <c r="W24">
        <f t="shared" si="6"/>
        <v>19</v>
      </c>
      <c r="X24" t="str">
        <f>貼_前年計算用シート!K31</f>
        <v>宮城</v>
      </c>
      <c r="Y24">
        <f>貼_前年計算用シート!K79</f>
        <v>5010</v>
      </c>
      <c r="Z24">
        <f t="shared" si="7"/>
        <v>19</v>
      </c>
      <c r="AA24" t="str">
        <f>貼_前年計算用シート!L31</f>
        <v>大分</v>
      </c>
      <c r="AB24">
        <f>貼_前年計算用シート!L79</f>
        <v>332</v>
      </c>
      <c r="AC24">
        <f t="shared" si="8"/>
        <v>19</v>
      </c>
      <c r="AD24">
        <f>貼_前年計算用シート!M31</f>
        <v>0</v>
      </c>
      <c r="AE24" s="261">
        <f>貼_前年計算用シート!M79</f>
        <v>0</v>
      </c>
      <c r="AF24">
        <f t="shared" si="9"/>
        <v>6</v>
      </c>
      <c r="AG24">
        <f>貼_前年計算用シート!N31</f>
        <v>0</v>
      </c>
      <c r="AH24">
        <f>貼_前年計算用シート!N79</f>
        <v>0</v>
      </c>
      <c r="AI24">
        <f t="shared" si="10"/>
        <v>6</v>
      </c>
      <c r="AJ24">
        <f>貼_前年計算用シート!O31</f>
        <v>0</v>
      </c>
      <c r="AK24">
        <f>貼_前年計算用シート!O79</f>
        <v>0</v>
      </c>
      <c r="AL24">
        <f t="shared" si="11"/>
        <v>6</v>
      </c>
      <c r="AM24">
        <f>貼_前年計算用シート!P31</f>
        <v>0</v>
      </c>
      <c r="AN24">
        <f>貼_前年計算用シート!P79</f>
        <v>0</v>
      </c>
      <c r="AO24">
        <f t="shared" si="12"/>
        <v>6</v>
      </c>
      <c r="AP24">
        <f>貼_前年計算用シート!Q31</f>
        <v>0</v>
      </c>
      <c r="AQ24">
        <f>貼_前年計算用シート!Q79</f>
        <v>0</v>
      </c>
      <c r="AR24">
        <f t="shared" si="13"/>
        <v>6</v>
      </c>
      <c r="AS24">
        <f>貼_前年計算用シート!R31</f>
        <v>0</v>
      </c>
      <c r="AT24">
        <f>貼_前年計算用シート!R79</f>
        <v>0</v>
      </c>
      <c r="AU24">
        <f t="shared" si="14"/>
        <v>6</v>
      </c>
      <c r="AV24" t="str">
        <f>貼_前年計算用シート!S31</f>
        <v>長野</v>
      </c>
      <c r="AW24">
        <f>貼_前年計算用シート!S79</f>
        <v>2260</v>
      </c>
      <c r="AX24">
        <f t="shared" si="15"/>
        <v>19</v>
      </c>
      <c r="AY24" t="str">
        <f>貼_前年計算用シート!T31</f>
        <v>福井</v>
      </c>
      <c r="AZ24">
        <f>貼_前年計算用シート!T79</f>
        <v>2270</v>
      </c>
      <c r="BA24">
        <f t="shared" si="16"/>
        <v>19</v>
      </c>
      <c r="BB24" t="str">
        <f>貼_前年計算用シート!U31</f>
        <v>富山</v>
      </c>
      <c r="BC24">
        <f>貼_前年計算用シート!U79</f>
        <v>119</v>
      </c>
      <c r="BD24">
        <f t="shared" si="17"/>
        <v>19</v>
      </c>
      <c r="BE24">
        <f>貼_前年計算用シート!V31</f>
        <v>0</v>
      </c>
      <c r="BF24">
        <f>貼_前年計算用シート!V79</f>
        <v>0</v>
      </c>
      <c r="BG24">
        <f t="shared" si="18"/>
        <v>2</v>
      </c>
      <c r="BH24">
        <f>貼_前年計算用シート!W31</f>
        <v>0</v>
      </c>
      <c r="BI24">
        <f>貼_前年計算用シート!W79</f>
        <v>0</v>
      </c>
      <c r="BJ24">
        <f t="shared" si="19"/>
        <v>2</v>
      </c>
      <c r="BK24">
        <f>貼_前年計算用シート!X31</f>
        <v>0</v>
      </c>
      <c r="BL24">
        <f>貼_前年計算用シート!X79</f>
        <v>0</v>
      </c>
      <c r="BM24">
        <f t="shared" si="20"/>
        <v>6</v>
      </c>
      <c r="BN24" t="str">
        <f>貼_前年計算用シート!Y31</f>
        <v>石川</v>
      </c>
      <c r="BO24">
        <f>貼_前年計算用シート!Y79</f>
        <v>379</v>
      </c>
      <c r="BP24">
        <f t="shared" si="21"/>
        <v>19</v>
      </c>
      <c r="BQ24" t="str">
        <f>貼_前年計算用シート!Z31</f>
        <v>宮崎</v>
      </c>
      <c r="BR24">
        <f>貼_前年計算用シート!Z79</f>
        <v>211</v>
      </c>
      <c r="BS24">
        <f t="shared" si="22"/>
        <v>19</v>
      </c>
      <c r="BT24" t="str">
        <f>貼_前年計算用シート!AA31</f>
        <v>富山</v>
      </c>
      <c r="BU24">
        <f>貼_前年計算用シート!AA79</f>
        <v>58</v>
      </c>
      <c r="BV24">
        <f t="shared" si="23"/>
        <v>19</v>
      </c>
      <c r="BW24" t="str">
        <f>貼_前年計算用シート!AB31</f>
        <v>岩手</v>
      </c>
      <c r="BX24">
        <f>貼_前年計算用シート!AB79</f>
        <v>369</v>
      </c>
      <c r="BY24">
        <f t="shared" si="24"/>
        <v>19</v>
      </c>
      <c r="BZ24" t="str">
        <f>貼_前年計算用シート!AC31</f>
        <v>群馬</v>
      </c>
      <c r="CA24">
        <f>貼_前年計算用シート!AC79</f>
        <v>5000</v>
      </c>
      <c r="CB24">
        <f t="shared" si="25"/>
        <v>19</v>
      </c>
      <c r="CC24" t="str">
        <f>貼_前年計算用シート!AD31</f>
        <v>福島</v>
      </c>
      <c r="CD24">
        <f>貼_前年計算用シート!AD79</f>
        <v>1650</v>
      </c>
      <c r="CE24">
        <f t="shared" si="26"/>
        <v>19</v>
      </c>
      <c r="CF24" t="str">
        <f>貼_前年計算用シート!AE31</f>
        <v>群馬</v>
      </c>
      <c r="CG24">
        <f>貼_前年計算用シート!AE79</f>
        <v>9</v>
      </c>
      <c r="CH24">
        <f t="shared" si="27"/>
        <v>19</v>
      </c>
      <c r="CI24" t="str">
        <f>貼_前年計算用シート!AF31</f>
        <v>山形</v>
      </c>
      <c r="CJ24">
        <f>貼_前年計算用シート!AF79</f>
        <v>3</v>
      </c>
      <c r="CK24">
        <f t="shared" si="28"/>
        <v>19</v>
      </c>
      <c r="CL24" t="str">
        <f>貼_前年計算用シート!AG31</f>
        <v>大分</v>
      </c>
      <c r="CM24">
        <f>貼_前年計算用シート!AG79</f>
        <v>38</v>
      </c>
      <c r="CN24">
        <f t="shared" si="29"/>
        <v>19</v>
      </c>
    </row>
    <row r="25" spans="3:92">
      <c r="C25" t="str">
        <f>貼_前年計算用シート!D32</f>
        <v>宮崎</v>
      </c>
      <c r="D25">
        <f>貼_前年計算用シート!D80</f>
        <v>63700</v>
      </c>
      <c r="E25">
        <f t="shared" si="0"/>
        <v>20</v>
      </c>
      <c r="F25" t="str">
        <f>貼_前年計算用シート!E32</f>
        <v>岐阜</v>
      </c>
      <c r="G25">
        <f>貼_前年計算用シート!E80</f>
        <v>41700</v>
      </c>
      <c r="H25">
        <f t="shared" si="1"/>
        <v>20</v>
      </c>
      <c r="I25" t="str">
        <f>貼_前年計算用シート!F32</f>
        <v>宮城</v>
      </c>
      <c r="J25">
        <f>貼_前年計算用シート!F80</f>
        <v>22100</v>
      </c>
      <c r="K25">
        <f t="shared" si="2"/>
        <v>20</v>
      </c>
      <c r="L25" t="str">
        <f>貼_前年計算用シート!G32</f>
        <v>愛知</v>
      </c>
      <c r="M25">
        <f>貼_前年計算用シート!G80</f>
        <v>25800</v>
      </c>
      <c r="N25">
        <f t="shared" si="3"/>
        <v>20</v>
      </c>
      <c r="O25" t="str">
        <f>貼_前年計算用シート!H32</f>
        <v>三重</v>
      </c>
      <c r="P25">
        <f>貼_前年計算用シート!H80</f>
        <v>126300</v>
      </c>
      <c r="Q25">
        <f t="shared" si="4"/>
        <v>20</v>
      </c>
      <c r="R25" t="str">
        <f>貼_前年計算用シート!I32</f>
        <v>島根</v>
      </c>
      <c r="S25">
        <f>貼_前年計算用シート!I80</f>
        <v>515</v>
      </c>
      <c r="T25">
        <f t="shared" si="5"/>
        <v>20</v>
      </c>
      <c r="U25" t="str">
        <f>貼_前年計算用シート!J32</f>
        <v>岡山</v>
      </c>
      <c r="V25">
        <f>貼_前年計算用シート!J80</f>
        <v>1010</v>
      </c>
      <c r="W25">
        <f t="shared" si="6"/>
        <v>20</v>
      </c>
      <c r="X25" t="str">
        <f>貼_前年計算用シート!K32</f>
        <v>岡山</v>
      </c>
      <c r="Y25">
        <f>貼_前年計算用シート!K80</f>
        <v>4200</v>
      </c>
      <c r="Z25">
        <f t="shared" si="7"/>
        <v>20</v>
      </c>
      <c r="AA25" t="str">
        <f>貼_前年計算用シート!L32</f>
        <v>鳥取</v>
      </c>
      <c r="AB25">
        <f>貼_前年計算用シート!L80</f>
        <v>329</v>
      </c>
      <c r="AC25">
        <f t="shared" si="8"/>
        <v>20</v>
      </c>
      <c r="AD25">
        <f>貼_前年計算用シート!M32</f>
        <v>0</v>
      </c>
      <c r="AE25" s="261">
        <f>貼_前年計算用シート!M80</f>
        <v>0</v>
      </c>
      <c r="AF25">
        <f t="shared" si="9"/>
        <v>6</v>
      </c>
      <c r="AG25">
        <f>貼_前年計算用シート!N32</f>
        <v>0</v>
      </c>
      <c r="AH25">
        <f>貼_前年計算用シート!N80</f>
        <v>0</v>
      </c>
      <c r="AI25">
        <f t="shared" si="10"/>
        <v>6</v>
      </c>
      <c r="AJ25">
        <f>貼_前年計算用シート!O32</f>
        <v>0</v>
      </c>
      <c r="AK25">
        <f>貼_前年計算用シート!O80</f>
        <v>0</v>
      </c>
      <c r="AL25">
        <f t="shared" si="11"/>
        <v>6</v>
      </c>
      <c r="AM25">
        <f>貼_前年計算用シート!P32</f>
        <v>0</v>
      </c>
      <c r="AN25">
        <f>貼_前年計算用シート!P80</f>
        <v>0</v>
      </c>
      <c r="AO25">
        <f t="shared" si="12"/>
        <v>6</v>
      </c>
      <c r="AP25">
        <f>貼_前年計算用シート!Q32</f>
        <v>0</v>
      </c>
      <c r="AQ25">
        <f>貼_前年計算用シート!Q80</f>
        <v>0</v>
      </c>
      <c r="AR25">
        <f t="shared" si="13"/>
        <v>6</v>
      </c>
      <c r="AS25">
        <f>貼_前年計算用シート!R32</f>
        <v>0</v>
      </c>
      <c r="AT25">
        <f>貼_前年計算用シート!R80</f>
        <v>0</v>
      </c>
      <c r="AU25">
        <f t="shared" si="14"/>
        <v>6</v>
      </c>
      <c r="AV25" t="str">
        <f>貼_前年計算用シート!S32</f>
        <v>福井</v>
      </c>
      <c r="AW25">
        <f>貼_前年計算用シート!S80</f>
        <v>1940</v>
      </c>
      <c r="AX25">
        <f t="shared" si="15"/>
        <v>20</v>
      </c>
      <c r="AY25" t="str">
        <f>貼_前年計算用シート!T32</f>
        <v>石川</v>
      </c>
      <c r="AZ25">
        <f>貼_前年計算用シート!T80</f>
        <v>1930</v>
      </c>
      <c r="BA25">
        <f t="shared" si="16"/>
        <v>20</v>
      </c>
      <c r="BB25" t="str">
        <f>貼_前年計算用シート!U32</f>
        <v>茨城</v>
      </c>
      <c r="BC25">
        <f>貼_前年計算用シート!U80</f>
        <v>118</v>
      </c>
      <c r="BD25">
        <f t="shared" si="17"/>
        <v>20</v>
      </c>
      <c r="BE25">
        <f>貼_前年計算用シート!V32</f>
        <v>0</v>
      </c>
      <c r="BF25">
        <f>貼_前年計算用シート!V80</f>
        <v>0</v>
      </c>
      <c r="BG25">
        <f t="shared" si="18"/>
        <v>2</v>
      </c>
      <c r="BH25">
        <f>貼_前年計算用シート!W32</f>
        <v>0</v>
      </c>
      <c r="BI25">
        <f>貼_前年計算用シート!W80</f>
        <v>0</v>
      </c>
      <c r="BJ25">
        <f t="shared" si="19"/>
        <v>2</v>
      </c>
      <c r="BK25">
        <f>貼_前年計算用シート!X32</f>
        <v>0</v>
      </c>
      <c r="BL25">
        <f>貼_前年計算用シート!X80</f>
        <v>0</v>
      </c>
      <c r="BM25">
        <f t="shared" si="20"/>
        <v>6</v>
      </c>
      <c r="BN25" t="str">
        <f>貼_前年計算用シート!Y32</f>
        <v>鳥取</v>
      </c>
      <c r="BO25">
        <f>貼_前年計算用シート!Y80</f>
        <v>368</v>
      </c>
      <c r="BP25">
        <f t="shared" si="21"/>
        <v>20</v>
      </c>
      <c r="BQ25" t="str">
        <f>貼_前年計算用シート!Z32</f>
        <v>広島</v>
      </c>
      <c r="BR25">
        <f>貼_前年計算用シート!Z80</f>
        <v>161</v>
      </c>
      <c r="BS25">
        <f t="shared" si="22"/>
        <v>20</v>
      </c>
      <c r="BT25" t="str">
        <f>貼_前年計算用シート!AA32</f>
        <v>北海道</v>
      </c>
      <c r="BU25">
        <f>貼_前年計算用シート!AA80</f>
        <v>55</v>
      </c>
      <c r="BV25">
        <f t="shared" si="23"/>
        <v>20</v>
      </c>
      <c r="BW25" t="str">
        <f>貼_前年計算用シート!AB32</f>
        <v>兵庫</v>
      </c>
      <c r="BX25">
        <f>貼_前年計算用シート!AB80</f>
        <v>325</v>
      </c>
      <c r="BY25">
        <f t="shared" si="24"/>
        <v>20</v>
      </c>
      <c r="BZ25" t="str">
        <f>貼_前年計算用シート!AC32</f>
        <v>宮城</v>
      </c>
      <c r="CA25">
        <f>貼_前年計算用シート!AC80</f>
        <v>4730</v>
      </c>
      <c r="CB25">
        <f t="shared" si="25"/>
        <v>20</v>
      </c>
      <c r="CC25" t="str">
        <f>貼_前年計算用シート!AD32</f>
        <v>岩手</v>
      </c>
      <c r="CD25">
        <f>貼_前年計算用シート!AD80</f>
        <v>1600</v>
      </c>
      <c r="CE25">
        <f t="shared" si="26"/>
        <v>20</v>
      </c>
      <c r="CF25" t="str">
        <f>貼_前年計算用シート!AE32</f>
        <v>島根</v>
      </c>
      <c r="CG25">
        <f>貼_前年計算用シート!AE80</f>
        <v>8</v>
      </c>
      <c r="CH25">
        <f t="shared" si="27"/>
        <v>20</v>
      </c>
      <c r="CI25" t="str">
        <f>貼_前年計算用シート!AF32</f>
        <v>埼玉</v>
      </c>
      <c r="CJ25">
        <f>貼_前年計算用シート!AF80</f>
        <v>3</v>
      </c>
      <c r="CK25">
        <f t="shared" si="28"/>
        <v>19</v>
      </c>
      <c r="CL25" t="str">
        <f>貼_前年計算用シート!AG32</f>
        <v>兵庫</v>
      </c>
      <c r="CM25">
        <f>貼_前年計算用シート!AG80</f>
        <v>37</v>
      </c>
      <c r="CN25">
        <f t="shared" si="29"/>
        <v>20</v>
      </c>
    </row>
    <row r="26" spans="3:92">
      <c r="C26" t="str">
        <f>貼_前年計算用シート!D33</f>
        <v>岡山</v>
      </c>
      <c r="D26">
        <f>貼_前年計算用シート!D81</f>
        <v>62000</v>
      </c>
      <c r="E26">
        <f t="shared" si="0"/>
        <v>21</v>
      </c>
      <c r="F26" t="str">
        <f>貼_前年計算用シート!E33</f>
        <v>佐賀</v>
      </c>
      <c r="G26">
        <f>貼_前年計算用シート!E81</f>
        <v>41600</v>
      </c>
      <c r="H26">
        <f t="shared" si="1"/>
        <v>21</v>
      </c>
      <c r="I26" t="str">
        <f>貼_前年計算用シート!F33</f>
        <v>和歌山</v>
      </c>
      <c r="J26">
        <f>貼_前年計算用シート!F81</f>
        <v>22000</v>
      </c>
      <c r="K26">
        <f t="shared" si="2"/>
        <v>21</v>
      </c>
      <c r="L26" t="str">
        <f>貼_前年計算用シート!G33</f>
        <v>三重</v>
      </c>
      <c r="M26">
        <f>貼_前年計算用シート!G81</f>
        <v>25200</v>
      </c>
      <c r="N26">
        <f t="shared" si="3"/>
        <v>21</v>
      </c>
      <c r="O26" t="str">
        <f>貼_前年計算用シート!H33</f>
        <v>愛知</v>
      </c>
      <c r="P26">
        <f>貼_前年計算用シート!H81</f>
        <v>123800</v>
      </c>
      <c r="Q26">
        <f t="shared" si="4"/>
        <v>21</v>
      </c>
      <c r="R26" t="str">
        <f>貼_前年計算用シート!I33</f>
        <v>岡山</v>
      </c>
      <c r="S26">
        <f>貼_前年計算用シート!I81</f>
        <v>514</v>
      </c>
      <c r="T26">
        <f t="shared" si="5"/>
        <v>21</v>
      </c>
      <c r="U26" t="str">
        <f>貼_前年計算用シート!J33</f>
        <v>青森</v>
      </c>
      <c r="V26">
        <f>貼_前年計算用シート!J81</f>
        <v>801</v>
      </c>
      <c r="W26">
        <f t="shared" si="6"/>
        <v>21</v>
      </c>
      <c r="X26" t="str">
        <f>貼_前年計算用シート!K33</f>
        <v>千葉</v>
      </c>
      <c r="Y26">
        <f>貼_前年計算用シート!K81</f>
        <v>2620</v>
      </c>
      <c r="Z26">
        <f t="shared" si="7"/>
        <v>21</v>
      </c>
      <c r="AA26" t="str">
        <f>貼_前年計算用シート!L33</f>
        <v>奈良</v>
      </c>
      <c r="AB26">
        <f>貼_前年計算用シート!L81</f>
        <v>318</v>
      </c>
      <c r="AC26">
        <f t="shared" si="8"/>
        <v>21</v>
      </c>
      <c r="AD26">
        <f>貼_前年計算用シート!M33</f>
        <v>0</v>
      </c>
      <c r="AE26" s="261">
        <f>貼_前年計算用シート!M81</f>
        <v>0</v>
      </c>
      <c r="AF26">
        <f t="shared" si="9"/>
        <v>6</v>
      </c>
      <c r="AG26">
        <f>貼_前年計算用シート!N33</f>
        <v>0</v>
      </c>
      <c r="AH26">
        <f>貼_前年計算用シート!N81</f>
        <v>0</v>
      </c>
      <c r="AI26">
        <f t="shared" si="10"/>
        <v>6</v>
      </c>
      <c r="AJ26">
        <f>貼_前年計算用シート!O33</f>
        <v>0</v>
      </c>
      <c r="AK26">
        <f>貼_前年計算用シート!O81</f>
        <v>0</v>
      </c>
      <c r="AL26">
        <f t="shared" si="11"/>
        <v>6</v>
      </c>
      <c r="AM26">
        <f>貼_前年計算用シート!P33</f>
        <v>0</v>
      </c>
      <c r="AN26">
        <f>貼_前年計算用シート!P81</f>
        <v>0</v>
      </c>
      <c r="AO26">
        <f t="shared" si="12"/>
        <v>6</v>
      </c>
      <c r="AP26">
        <f>貼_前年計算用シート!Q33</f>
        <v>0</v>
      </c>
      <c r="AQ26">
        <f>貼_前年計算用シート!Q81</f>
        <v>0</v>
      </c>
      <c r="AR26">
        <f t="shared" si="13"/>
        <v>6</v>
      </c>
      <c r="AS26">
        <f>貼_前年計算用シート!R33</f>
        <v>0</v>
      </c>
      <c r="AT26">
        <f>貼_前年計算用シート!R81</f>
        <v>0</v>
      </c>
      <c r="AU26">
        <f t="shared" si="14"/>
        <v>6</v>
      </c>
      <c r="AV26" t="str">
        <f>貼_前年計算用シート!S33</f>
        <v>石川</v>
      </c>
      <c r="AW26">
        <f>貼_前年計算用シート!S81</f>
        <v>1720</v>
      </c>
      <c r="AX26">
        <f t="shared" si="15"/>
        <v>21</v>
      </c>
      <c r="AY26" t="str">
        <f>貼_前年計算用シート!T33</f>
        <v>兵庫</v>
      </c>
      <c r="AZ26">
        <f>貼_前年計算用シート!T81</f>
        <v>1640</v>
      </c>
      <c r="BA26">
        <f t="shared" si="16"/>
        <v>21</v>
      </c>
      <c r="BB26" t="str">
        <f>貼_前年計算用シート!U33</f>
        <v>愛知</v>
      </c>
      <c r="BC26">
        <f>貼_前年計算用シート!U81</f>
        <v>118</v>
      </c>
      <c r="BD26">
        <f t="shared" si="17"/>
        <v>20</v>
      </c>
      <c r="BE26">
        <f>貼_前年計算用シート!V33</f>
        <v>0</v>
      </c>
      <c r="BF26">
        <f>貼_前年計算用シート!V81</f>
        <v>0</v>
      </c>
      <c r="BG26">
        <f t="shared" si="18"/>
        <v>2</v>
      </c>
      <c r="BH26">
        <f>貼_前年計算用シート!W33</f>
        <v>0</v>
      </c>
      <c r="BI26">
        <f>貼_前年計算用シート!W81</f>
        <v>0</v>
      </c>
      <c r="BJ26">
        <f t="shared" si="19"/>
        <v>2</v>
      </c>
      <c r="BK26">
        <f>貼_前年計算用シート!X33</f>
        <v>0</v>
      </c>
      <c r="BL26">
        <f>貼_前年計算用シート!X81</f>
        <v>0</v>
      </c>
      <c r="BM26">
        <f t="shared" si="20"/>
        <v>6</v>
      </c>
      <c r="BN26" t="str">
        <f>貼_前年計算用シート!Y33</f>
        <v>岐阜</v>
      </c>
      <c r="BO26">
        <f>貼_前年計算用シート!Y81</f>
        <v>356</v>
      </c>
      <c r="BP26">
        <f t="shared" si="21"/>
        <v>21</v>
      </c>
      <c r="BQ26" t="str">
        <f>貼_前年計算用シート!Z33</f>
        <v>岐阜</v>
      </c>
      <c r="BR26">
        <f>貼_前年計算用シート!Z81</f>
        <v>160</v>
      </c>
      <c r="BS26">
        <f t="shared" si="22"/>
        <v>21</v>
      </c>
      <c r="BT26" t="str">
        <f>貼_前年計算用シート!AA33</f>
        <v>千葉</v>
      </c>
      <c r="BU26">
        <f>貼_前年計算用シート!AA81</f>
        <v>55</v>
      </c>
      <c r="BV26">
        <f t="shared" si="23"/>
        <v>20</v>
      </c>
      <c r="BW26" t="str">
        <f>貼_前年計算用シート!AB33</f>
        <v>福岡</v>
      </c>
      <c r="BX26">
        <f>貼_前年計算用シート!AB81</f>
        <v>317</v>
      </c>
      <c r="BY26">
        <f t="shared" si="24"/>
        <v>21</v>
      </c>
      <c r="BZ26" t="str">
        <f>貼_前年計算用シート!AC33</f>
        <v>福岡</v>
      </c>
      <c r="CA26">
        <f>貼_前年計算用シート!AC81</f>
        <v>4380</v>
      </c>
      <c r="CB26">
        <f t="shared" si="25"/>
        <v>21</v>
      </c>
      <c r="CC26" t="str">
        <f>貼_前年計算用シート!AD33</f>
        <v>愛知</v>
      </c>
      <c r="CD26">
        <f>貼_前年計算用シート!AD81</f>
        <v>1560</v>
      </c>
      <c r="CE26">
        <f t="shared" si="26"/>
        <v>21</v>
      </c>
      <c r="CF26" t="str">
        <f>貼_前年計算用シート!AE33</f>
        <v>岡山</v>
      </c>
      <c r="CG26">
        <f>貼_前年計算用シート!AE81</f>
        <v>7</v>
      </c>
      <c r="CH26">
        <f t="shared" si="27"/>
        <v>21</v>
      </c>
      <c r="CI26" t="str">
        <f>貼_前年計算用シート!AF33</f>
        <v>長崎</v>
      </c>
      <c r="CJ26">
        <f>貼_前年計算用シート!AF81</f>
        <v>3</v>
      </c>
      <c r="CK26">
        <f t="shared" si="28"/>
        <v>19</v>
      </c>
      <c r="CL26" t="str">
        <f>貼_前年計算用シート!AG33</f>
        <v>富山</v>
      </c>
      <c r="CM26">
        <f>貼_前年計算用シート!AG81</f>
        <v>30</v>
      </c>
      <c r="CN26">
        <f t="shared" si="29"/>
        <v>21</v>
      </c>
    </row>
    <row r="27" spans="3:92">
      <c r="C27" t="str">
        <f>貼_前年計算用シート!D34</f>
        <v>静岡</v>
      </c>
      <c r="D27">
        <f>貼_前年計算用シート!D82</f>
        <v>59400</v>
      </c>
      <c r="E27">
        <f t="shared" si="0"/>
        <v>22</v>
      </c>
      <c r="F27" t="str">
        <f>貼_前年計算用シート!E34</f>
        <v>愛知</v>
      </c>
      <c r="G27">
        <f>貼_前年計算用シート!E82</f>
        <v>41000</v>
      </c>
      <c r="H27">
        <f t="shared" si="1"/>
        <v>22</v>
      </c>
      <c r="I27" t="str">
        <f>貼_前年計算用シート!F34</f>
        <v>新潟</v>
      </c>
      <c r="J27">
        <f>貼_前年計算用シート!F82</f>
        <v>18700</v>
      </c>
      <c r="K27">
        <f t="shared" si="2"/>
        <v>22</v>
      </c>
      <c r="L27" t="str">
        <f>貼_前年計算用シート!G34</f>
        <v>石川</v>
      </c>
      <c r="M27">
        <f>貼_前年計算用シート!G82</f>
        <v>23400</v>
      </c>
      <c r="N27">
        <f t="shared" si="3"/>
        <v>22</v>
      </c>
      <c r="O27" t="str">
        <f>貼_前年計算用シート!H34</f>
        <v>石川</v>
      </c>
      <c r="P27">
        <f>貼_前年計算用シート!H82</f>
        <v>121200</v>
      </c>
      <c r="Q27">
        <f t="shared" si="4"/>
        <v>22</v>
      </c>
      <c r="R27" t="str">
        <f>貼_前年計算用シート!I34</f>
        <v>新潟</v>
      </c>
      <c r="S27">
        <f>貼_前年計算用シート!I82</f>
        <v>511</v>
      </c>
      <c r="T27">
        <f t="shared" si="5"/>
        <v>22</v>
      </c>
      <c r="U27" t="str">
        <f>貼_前年計算用シート!J34</f>
        <v>千葉</v>
      </c>
      <c r="V27">
        <f>貼_前年計算用シート!J82</f>
        <v>757</v>
      </c>
      <c r="W27">
        <f t="shared" si="6"/>
        <v>22</v>
      </c>
      <c r="X27" t="str">
        <f>貼_前年計算用シート!K34</f>
        <v>長崎</v>
      </c>
      <c r="Y27">
        <f>貼_前年計算用シート!K82</f>
        <v>2150</v>
      </c>
      <c r="Z27">
        <f t="shared" si="7"/>
        <v>22</v>
      </c>
      <c r="AA27" t="str">
        <f>貼_前年計算用シート!L34</f>
        <v>茨城</v>
      </c>
      <c r="AB27">
        <f>貼_前年計算用シート!L82</f>
        <v>314</v>
      </c>
      <c r="AC27">
        <f t="shared" si="8"/>
        <v>22</v>
      </c>
      <c r="AD27">
        <f>貼_前年計算用シート!M34</f>
        <v>0</v>
      </c>
      <c r="AE27" s="261">
        <f>貼_前年計算用シート!M82</f>
        <v>0</v>
      </c>
      <c r="AF27">
        <f t="shared" si="9"/>
        <v>6</v>
      </c>
      <c r="AG27">
        <f>貼_前年計算用シート!N34</f>
        <v>0</v>
      </c>
      <c r="AH27">
        <f>貼_前年計算用シート!N82</f>
        <v>0</v>
      </c>
      <c r="AI27">
        <f t="shared" si="10"/>
        <v>6</v>
      </c>
      <c r="AJ27">
        <f>貼_前年計算用シート!O34</f>
        <v>0</v>
      </c>
      <c r="AK27">
        <f>貼_前年計算用シート!O82</f>
        <v>0</v>
      </c>
      <c r="AL27">
        <f t="shared" si="11"/>
        <v>6</v>
      </c>
      <c r="AM27">
        <f>貼_前年計算用シート!P34</f>
        <v>0</v>
      </c>
      <c r="AN27">
        <f>貼_前年計算用シート!P82</f>
        <v>0</v>
      </c>
      <c r="AO27">
        <f t="shared" si="12"/>
        <v>6</v>
      </c>
      <c r="AP27">
        <f>貼_前年計算用シート!Q34</f>
        <v>0</v>
      </c>
      <c r="AQ27">
        <f>貼_前年計算用シート!Q82</f>
        <v>0</v>
      </c>
      <c r="AR27">
        <f t="shared" si="13"/>
        <v>6</v>
      </c>
      <c r="AS27">
        <f>貼_前年計算用シート!R34</f>
        <v>0</v>
      </c>
      <c r="AT27">
        <f>貼_前年計算用シート!R82</f>
        <v>0</v>
      </c>
      <c r="AU27">
        <f t="shared" si="14"/>
        <v>6</v>
      </c>
      <c r="AV27" t="str">
        <f>貼_前年計算用シート!S34</f>
        <v>岡山</v>
      </c>
      <c r="AW27">
        <f>貼_前年計算用シート!S82</f>
        <v>1600</v>
      </c>
      <c r="AX27">
        <f t="shared" si="15"/>
        <v>22</v>
      </c>
      <c r="AY27" t="str">
        <f>貼_前年計算用シート!T34</f>
        <v>大分</v>
      </c>
      <c r="AZ27">
        <f>貼_前年計算用シート!T82</f>
        <v>1570</v>
      </c>
      <c r="BA27">
        <f t="shared" si="16"/>
        <v>22</v>
      </c>
      <c r="BB27" t="str">
        <f>貼_前年計算用シート!U34</f>
        <v>福井</v>
      </c>
      <c r="BC27">
        <f>貼_前年計算用シート!U82</f>
        <v>117</v>
      </c>
      <c r="BD27">
        <f t="shared" si="17"/>
        <v>22</v>
      </c>
      <c r="BE27">
        <f>貼_前年計算用シート!V34</f>
        <v>0</v>
      </c>
      <c r="BF27">
        <f>貼_前年計算用シート!V82</f>
        <v>0</v>
      </c>
      <c r="BG27">
        <f t="shared" si="18"/>
        <v>2</v>
      </c>
      <c r="BH27">
        <f>貼_前年計算用シート!W34</f>
        <v>0</v>
      </c>
      <c r="BI27">
        <f>貼_前年計算用シート!W82</f>
        <v>0</v>
      </c>
      <c r="BJ27">
        <f t="shared" si="19"/>
        <v>2</v>
      </c>
      <c r="BK27">
        <f>貼_前年計算用シート!X34</f>
        <v>0</v>
      </c>
      <c r="BL27">
        <f>貼_前年計算用シート!X82</f>
        <v>0</v>
      </c>
      <c r="BM27">
        <f t="shared" si="20"/>
        <v>6</v>
      </c>
      <c r="BN27" t="str">
        <f>貼_前年計算用シート!Y34</f>
        <v>広島</v>
      </c>
      <c r="BO27">
        <f>貼_前年計算用シート!Y82</f>
        <v>315</v>
      </c>
      <c r="BP27">
        <f t="shared" si="21"/>
        <v>22</v>
      </c>
      <c r="BQ27" t="str">
        <f>貼_前年計算用シート!Z34</f>
        <v>宮城</v>
      </c>
      <c r="BR27">
        <f>貼_前年計算用シート!Z82</f>
        <v>158</v>
      </c>
      <c r="BS27">
        <f t="shared" si="22"/>
        <v>22</v>
      </c>
      <c r="BT27" t="str">
        <f>貼_前年計算用シート!AA34</f>
        <v>福井</v>
      </c>
      <c r="BU27">
        <f>貼_前年計算用シート!AA82</f>
        <v>55</v>
      </c>
      <c r="BV27">
        <f t="shared" si="23"/>
        <v>20</v>
      </c>
      <c r="BW27" t="str">
        <f>貼_前年計算用シート!AB34</f>
        <v>福井</v>
      </c>
      <c r="BX27">
        <f>貼_前年計算用シート!AB82</f>
        <v>303</v>
      </c>
      <c r="BY27">
        <f t="shared" si="24"/>
        <v>22</v>
      </c>
      <c r="BZ27" t="str">
        <f>貼_前年計算用シート!AC34</f>
        <v>愛知</v>
      </c>
      <c r="CA27">
        <f>貼_前年計算用シート!AC82</f>
        <v>4060</v>
      </c>
      <c r="CB27">
        <f t="shared" si="25"/>
        <v>22</v>
      </c>
      <c r="CC27" t="str">
        <f>貼_前年計算用シート!AD34</f>
        <v>山形</v>
      </c>
      <c r="CD27">
        <f>貼_前年計算用シート!AD82</f>
        <v>1480</v>
      </c>
      <c r="CE27">
        <f t="shared" si="26"/>
        <v>22</v>
      </c>
      <c r="CF27" t="str">
        <f>貼_前年計算用シート!AE34</f>
        <v>長崎</v>
      </c>
      <c r="CG27">
        <f>貼_前年計算用シート!AE82</f>
        <v>6</v>
      </c>
      <c r="CH27">
        <f t="shared" si="27"/>
        <v>22</v>
      </c>
      <c r="CI27" t="str">
        <f>貼_前年計算用シート!AF34</f>
        <v>宮崎</v>
      </c>
      <c r="CJ27">
        <f>貼_前年計算用シート!AF82</f>
        <v>3</v>
      </c>
      <c r="CK27">
        <f t="shared" si="28"/>
        <v>19</v>
      </c>
      <c r="CL27" t="str">
        <f>貼_前年計算用シート!AG34</f>
        <v>秋田</v>
      </c>
      <c r="CM27">
        <f>貼_前年計算用シート!AG82</f>
        <v>28</v>
      </c>
      <c r="CN27">
        <f t="shared" si="29"/>
        <v>22</v>
      </c>
    </row>
    <row r="28" spans="3:92">
      <c r="C28" t="str">
        <f>貼_前年計算用シート!D35</f>
        <v>富山</v>
      </c>
      <c r="D28">
        <f>貼_前年計算用シート!D83</f>
        <v>57800</v>
      </c>
      <c r="E28">
        <f t="shared" si="0"/>
        <v>23</v>
      </c>
      <c r="F28" t="str">
        <f>貼_前年計算用シート!E35</f>
        <v>埼玉</v>
      </c>
      <c r="G28">
        <f>貼_前年計算用シート!E83</f>
        <v>40700</v>
      </c>
      <c r="H28">
        <f t="shared" si="1"/>
        <v>23</v>
      </c>
      <c r="I28" t="str">
        <f>貼_前年計算用シート!F35</f>
        <v>秋田</v>
      </c>
      <c r="J28">
        <f>貼_前年計算用シート!F83</f>
        <v>17900</v>
      </c>
      <c r="K28">
        <f t="shared" si="2"/>
        <v>23</v>
      </c>
      <c r="L28" t="str">
        <f>貼_前年計算用シート!G35</f>
        <v>福井</v>
      </c>
      <c r="M28">
        <f>貼_前年計算用シート!G83</f>
        <v>23300</v>
      </c>
      <c r="N28">
        <f t="shared" si="3"/>
        <v>23</v>
      </c>
      <c r="O28" t="str">
        <f>貼_前年計算用シート!H35</f>
        <v>福井</v>
      </c>
      <c r="P28">
        <f>貼_前年計算用シート!H83</f>
        <v>116500</v>
      </c>
      <c r="Q28">
        <f t="shared" si="4"/>
        <v>23</v>
      </c>
      <c r="R28" t="str">
        <f>貼_前年計算用シート!I35</f>
        <v>山口</v>
      </c>
      <c r="S28">
        <f>貼_前年計算用シート!I83</f>
        <v>510</v>
      </c>
      <c r="T28">
        <f t="shared" si="5"/>
        <v>23</v>
      </c>
      <c r="U28" t="str">
        <f>貼_前年計算用シート!J35</f>
        <v>静岡</v>
      </c>
      <c r="V28">
        <f>貼_前年計算用シート!J83</f>
        <v>719</v>
      </c>
      <c r="W28">
        <f t="shared" si="6"/>
        <v>23</v>
      </c>
      <c r="X28" t="str">
        <f>貼_前年計算用シート!K35</f>
        <v>青森</v>
      </c>
      <c r="Y28">
        <f>貼_前年計算用シート!K83</f>
        <v>1970</v>
      </c>
      <c r="Z28">
        <f t="shared" si="7"/>
        <v>23</v>
      </c>
      <c r="AA28" t="str">
        <f>貼_前年計算用シート!L35</f>
        <v>山梨</v>
      </c>
      <c r="AB28">
        <f>貼_前年計算用シート!L83</f>
        <v>308</v>
      </c>
      <c r="AC28">
        <f t="shared" si="8"/>
        <v>23</v>
      </c>
      <c r="AD28">
        <f>貼_前年計算用シート!M35</f>
        <v>0</v>
      </c>
      <c r="AE28" s="261">
        <f>貼_前年計算用シート!M83</f>
        <v>0</v>
      </c>
      <c r="AF28">
        <f t="shared" si="9"/>
        <v>6</v>
      </c>
      <c r="AG28">
        <f>貼_前年計算用シート!N35</f>
        <v>0</v>
      </c>
      <c r="AH28">
        <f>貼_前年計算用シート!N83</f>
        <v>0</v>
      </c>
      <c r="AI28">
        <f t="shared" si="10"/>
        <v>6</v>
      </c>
      <c r="AJ28">
        <f>貼_前年計算用シート!O35</f>
        <v>0</v>
      </c>
      <c r="AK28">
        <f>貼_前年計算用シート!O83</f>
        <v>0</v>
      </c>
      <c r="AL28">
        <f t="shared" si="11"/>
        <v>6</v>
      </c>
      <c r="AM28">
        <f>貼_前年計算用シート!P35</f>
        <v>0</v>
      </c>
      <c r="AN28">
        <f>貼_前年計算用シート!P83</f>
        <v>0</v>
      </c>
      <c r="AO28">
        <f t="shared" si="12"/>
        <v>6</v>
      </c>
      <c r="AP28">
        <f>貼_前年計算用シート!Q35</f>
        <v>0</v>
      </c>
      <c r="AQ28">
        <f>貼_前年計算用シート!Q83</f>
        <v>0</v>
      </c>
      <c r="AR28">
        <f t="shared" si="13"/>
        <v>6</v>
      </c>
      <c r="AS28">
        <f>貼_前年計算用シート!R35</f>
        <v>0</v>
      </c>
      <c r="AT28">
        <f>貼_前年計算用シート!R83</f>
        <v>0</v>
      </c>
      <c r="AU28">
        <f t="shared" si="14"/>
        <v>6</v>
      </c>
      <c r="AV28" t="str">
        <f>貼_前年計算用シート!S35</f>
        <v>福島</v>
      </c>
      <c r="AW28">
        <f>貼_前年計算用シート!S83</f>
        <v>1520</v>
      </c>
      <c r="AX28">
        <f t="shared" si="15"/>
        <v>23</v>
      </c>
      <c r="AY28" t="str">
        <f>貼_前年計算用シート!T35</f>
        <v>福島</v>
      </c>
      <c r="AZ28">
        <f>貼_前年計算用シート!T83</f>
        <v>1470</v>
      </c>
      <c r="BA28">
        <f t="shared" si="16"/>
        <v>23</v>
      </c>
      <c r="BB28" t="str">
        <f>貼_前年計算用シート!U35</f>
        <v>神奈川</v>
      </c>
      <c r="BC28">
        <f>貼_前年計算用シート!U83</f>
        <v>116</v>
      </c>
      <c r="BD28">
        <f t="shared" si="17"/>
        <v>23</v>
      </c>
      <c r="BE28">
        <f>貼_前年計算用シート!V35</f>
        <v>0</v>
      </c>
      <c r="BF28">
        <f>貼_前年計算用シート!V83</f>
        <v>0</v>
      </c>
      <c r="BG28">
        <f t="shared" si="18"/>
        <v>2</v>
      </c>
      <c r="BH28">
        <f>貼_前年計算用シート!W35</f>
        <v>0</v>
      </c>
      <c r="BI28">
        <f>貼_前年計算用シート!W83</f>
        <v>0</v>
      </c>
      <c r="BJ28">
        <f t="shared" si="19"/>
        <v>2</v>
      </c>
      <c r="BK28">
        <f>貼_前年計算用シート!X35</f>
        <v>0</v>
      </c>
      <c r="BL28">
        <f>貼_前年計算用シート!X83</f>
        <v>0</v>
      </c>
      <c r="BM28">
        <f t="shared" si="20"/>
        <v>6</v>
      </c>
      <c r="BN28" t="str">
        <f>貼_前年計算用シート!Y35</f>
        <v>埼玉</v>
      </c>
      <c r="BO28">
        <f>貼_前年計算用シート!Y83</f>
        <v>279</v>
      </c>
      <c r="BP28">
        <f t="shared" si="21"/>
        <v>23</v>
      </c>
      <c r="BQ28" t="str">
        <f>貼_前年計算用シート!Z35</f>
        <v>長崎</v>
      </c>
      <c r="BR28">
        <f>貼_前年計算用シート!Z83</f>
        <v>147</v>
      </c>
      <c r="BS28">
        <f t="shared" si="22"/>
        <v>23</v>
      </c>
      <c r="BT28" t="str">
        <f>貼_前年計算用シート!AA35</f>
        <v>京都</v>
      </c>
      <c r="BU28">
        <f>貼_前年計算用シート!AA83</f>
        <v>53</v>
      </c>
      <c r="BV28">
        <f t="shared" si="23"/>
        <v>23</v>
      </c>
      <c r="BW28" t="str">
        <f>貼_前年計算用シート!AB35</f>
        <v>岐阜</v>
      </c>
      <c r="BX28">
        <f>貼_前年計算用シート!AB83</f>
        <v>285</v>
      </c>
      <c r="BY28">
        <f t="shared" si="24"/>
        <v>23</v>
      </c>
      <c r="BZ28" t="str">
        <f>貼_前年計算用シート!AC35</f>
        <v>岐阜</v>
      </c>
      <c r="CA28">
        <f>貼_前年計算用シート!AC83</f>
        <v>3500</v>
      </c>
      <c r="CB28">
        <f t="shared" si="25"/>
        <v>23</v>
      </c>
      <c r="CC28" t="str">
        <f>貼_前年計算用シート!AD35</f>
        <v>福岡</v>
      </c>
      <c r="CD28">
        <f>貼_前年計算用シート!AD83</f>
        <v>1380</v>
      </c>
      <c r="CE28">
        <f t="shared" si="26"/>
        <v>23</v>
      </c>
      <c r="CF28" t="str">
        <f>貼_前年計算用シート!AE35</f>
        <v>山形</v>
      </c>
      <c r="CG28">
        <f>貼_前年計算用シート!AE83</f>
        <v>4</v>
      </c>
      <c r="CH28">
        <f t="shared" si="27"/>
        <v>23</v>
      </c>
      <c r="CI28" t="str">
        <f>貼_前年計算用シート!AF35</f>
        <v>栃木</v>
      </c>
      <c r="CJ28">
        <f>貼_前年計算用シート!AF83</f>
        <v>2</v>
      </c>
      <c r="CK28">
        <f t="shared" si="28"/>
        <v>23</v>
      </c>
      <c r="CL28" t="str">
        <f>貼_前年計算用シート!AG35</f>
        <v>栃木</v>
      </c>
      <c r="CM28">
        <f>貼_前年計算用シート!AG83</f>
        <v>21</v>
      </c>
      <c r="CN28">
        <f t="shared" si="29"/>
        <v>23</v>
      </c>
    </row>
    <row r="29" spans="3:92">
      <c r="C29" t="str">
        <f>貼_前年計算用シート!D36</f>
        <v>三重</v>
      </c>
      <c r="D29">
        <f>貼_前年計算用シート!D84</f>
        <v>56400</v>
      </c>
      <c r="E29">
        <f t="shared" si="0"/>
        <v>24</v>
      </c>
      <c r="F29" t="str">
        <f>貼_前年計算用シート!E36</f>
        <v>広島</v>
      </c>
      <c r="G29">
        <f>貼_前年計算用シート!E84</f>
        <v>38500</v>
      </c>
      <c r="H29">
        <f t="shared" si="1"/>
        <v>24</v>
      </c>
      <c r="I29" t="str">
        <f>貼_前年計算用シート!F36</f>
        <v>大分</v>
      </c>
      <c r="J29">
        <f>貼_前年計算用シート!F84</f>
        <v>15500</v>
      </c>
      <c r="K29">
        <f t="shared" si="2"/>
        <v>24</v>
      </c>
      <c r="L29" t="str">
        <f>貼_前年計算用シート!G36</f>
        <v>佐賀</v>
      </c>
      <c r="M29">
        <f>貼_前年計算用シート!G84</f>
        <v>22200</v>
      </c>
      <c r="N29">
        <f t="shared" si="3"/>
        <v>24</v>
      </c>
      <c r="O29" t="str">
        <f>貼_前年計算用シート!H36</f>
        <v>佐賀</v>
      </c>
      <c r="P29">
        <f>貼_前年計算用シート!H84</f>
        <v>115700</v>
      </c>
      <c r="Q29">
        <f t="shared" si="4"/>
        <v>24</v>
      </c>
      <c r="R29" t="str">
        <f>貼_前年計算用シート!I36</f>
        <v>和歌山</v>
      </c>
      <c r="S29">
        <f>貼_前年計算用シート!I84</f>
        <v>506</v>
      </c>
      <c r="T29">
        <f t="shared" si="5"/>
        <v>24</v>
      </c>
      <c r="U29" t="str">
        <f>貼_前年計算用シート!J36</f>
        <v>長崎</v>
      </c>
      <c r="V29">
        <f>貼_前年計算用シート!J84</f>
        <v>700</v>
      </c>
      <c r="W29">
        <f t="shared" si="6"/>
        <v>24</v>
      </c>
      <c r="X29" t="str">
        <f>貼_前年計算用シート!K36</f>
        <v>愛媛</v>
      </c>
      <c r="Y29">
        <f>貼_前年計算用シート!K84</f>
        <v>1880</v>
      </c>
      <c r="Z29">
        <f t="shared" si="7"/>
        <v>24</v>
      </c>
      <c r="AA29" t="str">
        <f>貼_前年計算用シート!L36</f>
        <v>新潟</v>
      </c>
      <c r="AB29">
        <f>貼_前年計算用シート!L84</f>
        <v>307</v>
      </c>
      <c r="AC29">
        <f t="shared" si="8"/>
        <v>24</v>
      </c>
      <c r="AD29">
        <f>貼_前年計算用シート!M36</f>
        <v>0</v>
      </c>
      <c r="AE29" s="261">
        <f>貼_前年計算用シート!M84</f>
        <v>0</v>
      </c>
      <c r="AF29">
        <f t="shared" si="9"/>
        <v>6</v>
      </c>
      <c r="AG29">
        <f>貼_前年計算用シート!N36</f>
        <v>0</v>
      </c>
      <c r="AH29">
        <f>貼_前年計算用シート!N84</f>
        <v>0</v>
      </c>
      <c r="AI29">
        <f t="shared" si="10"/>
        <v>6</v>
      </c>
      <c r="AJ29">
        <f>貼_前年計算用シート!O36</f>
        <v>0</v>
      </c>
      <c r="AK29">
        <f>貼_前年計算用シート!O84</f>
        <v>0</v>
      </c>
      <c r="AL29">
        <f t="shared" si="11"/>
        <v>6</v>
      </c>
      <c r="AM29">
        <f>貼_前年計算用シート!P36</f>
        <v>0</v>
      </c>
      <c r="AN29">
        <f>貼_前年計算用シート!P84</f>
        <v>0</v>
      </c>
      <c r="AO29">
        <f t="shared" si="12"/>
        <v>6</v>
      </c>
      <c r="AP29">
        <f>貼_前年計算用シート!Q36</f>
        <v>0</v>
      </c>
      <c r="AQ29">
        <f>貼_前年計算用シート!Q84</f>
        <v>0</v>
      </c>
      <c r="AR29">
        <f t="shared" si="13"/>
        <v>6</v>
      </c>
      <c r="AS29">
        <f>貼_前年計算用シート!R36</f>
        <v>0</v>
      </c>
      <c r="AT29">
        <f>貼_前年計算用シート!R84</f>
        <v>0</v>
      </c>
      <c r="AU29">
        <f t="shared" si="14"/>
        <v>6</v>
      </c>
      <c r="AV29" t="str">
        <f>貼_前年計算用シート!S36</f>
        <v>大分</v>
      </c>
      <c r="AW29">
        <f>貼_前年計算用シート!S84</f>
        <v>1520</v>
      </c>
      <c r="AX29">
        <f t="shared" si="15"/>
        <v>23</v>
      </c>
      <c r="AY29" t="str">
        <f>貼_前年計算用シート!T36</f>
        <v>山口</v>
      </c>
      <c r="AZ29">
        <f>貼_前年計算用シート!T84</f>
        <v>1190</v>
      </c>
      <c r="BA29">
        <f t="shared" si="16"/>
        <v>24</v>
      </c>
      <c r="BB29" t="str">
        <f>貼_前年計算用シート!U36</f>
        <v>石川</v>
      </c>
      <c r="BC29">
        <f>貼_前年計算用シート!U84</f>
        <v>112</v>
      </c>
      <c r="BD29">
        <f t="shared" si="17"/>
        <v>24</v>
      </c>
      <c r="BE29">
        <f>貼_前年計算用シート!V36</f>
        <v>0</v>
      </c>
      <c r="BF29">
        <f>貼_前年計算用シート!V84</f>
        <v>0</v>
      </c>
      <c r="BG29">
        <f t="shared" si="18"/>
        <v>2</v>
      </c>
      <c r="BH29">
        <f>貼_前年計算用シート!W36</f>
        <v>0</v>
      </c>
      <c r="BI29">
        <f>貼_前年計算用シート!W84</f>
        <v>0</v>
      </c>
      <c r="BJ29">
        <f t="shared" si="19"/>
        <v>2</v>
      </c>
      <c r="BK29">
        <f>貼_前年計算用シート!X36</f>
        <v>0</v>
      </c>
      <c r="BL29">
        <f>貼_前年計算用シート!X84</f>
        <v>0</v>
      </c>
      <c r="BM29">
        <f t="shared" si="20"/>
        <v>6</v>
      </c>
      <c r="BN29" t="str">
        <f>貼_前年計算用シート!Y36</f>
        <v>宮崎</v>
      </c>
      <c r="BO29">
        <f>貼_前年計算用シート!Y84</f>
        <v>243</v>
      </c>
      <c r="BP29">
        <f t="shared" si="21"/>
        <v>24</v>
      </c>
      <c r="BQ29" t="str">
        <f>貼_前年計算用シート!Z36</f>
        <v>鳥取</v>
      </c>
      <c r="BR29">
        <f>貼_前年計算用シート!Z84</f>
        <v>144</v>
      </c>
      <c r="BS29">
        <f t="shared" si="22"/>
        <v>24</v>
      </c>
      <c r="BT29" t="str">
        <f>貼_前年計算用シート!AA36</f>
        <v>神奈川</v>
      </c>
      <c r="BU29">
        <f>貼_前年計算用シート!AA84</f>
        <v>51</v>
      </c>
      <c r="BV29">
        <f t="shared" si="23"/>
        <v>24</v>
      </c>
      <c r="BW29" t="str">
        <f>貼_前年計算用シート!AB36</f>
        <v>愛知</v>
      </c>
      <c r="BX29">
        <f>貼_前年計算用シート!AB84</f>
        <v>261</v>
      </c>
      <c r="BY29">
        <f t="shared" si="24"/>
        <v>24</v>
      </c>
      <c r="BZ29" t="str">
        <f>貼_前年計算用シート!AC36</f>
        <v>兵庫</v>
      </c>
      <c r="CA29">
        <f>貼_前年計算用シート!AC84</f>
        <v>3450</v>
      </c>
      <c r="CB29">
        <f t="shared" si="25"/>
        <v>24</v>
      </c>
      <c r="CC29" t="str">
        <f>貼_前年計算用シート!AD36</f>
        <v>沖縄</v>
      </c>
      <c r="CD29">
        <f>貼_前年計算用シート!AD84</f>
        <v>1370</v>
      </c>
      <c r="CE29">
        <f t="shared" si="26"/>
        <v>24</v>
      </c>
      <c r="CF29" t="str">
        <f>貼_前年計算用シート!AE36</f>
        <v>鳥取</v>
      </c>
      <c r="CG29">
        <f>貼_前年計算用シート!AE84</f>
        <v>4</v>
      </c>
      <c r="CH29">
        <f t="shared" si="27"/>
        <v>23</v>
      </c>
      <c r="CI29" t="str">
        <f>貼_前年計算用シート!AF36</f>
        <v>奈良</v>
      </c>
      <c r="CJ29">
        <f>貼_前年計算用シート!AF84</f>
        <v>1</v>
      </c>
      <c r="CK29">
        <f t="shared" si="28"/>
        <v>24</v>
      </c>
      <c r="CL29" t="str">
        <f>貼_前年計算用シート!AG36</f>
        <v>埼玉</v>
      </c>
      <c r="CM29">
        <f>貼_前年計算用シート!AG84</f>
        <v>17</v>
      </c>
      <c r="CN29">
        <f t="shared" si="29"/>
        <v>24</v>
      </c>
    </row>
    <row r="30" spans="3:92">
      <c r="C30" t="str">
        <f>貼_前年計算用シート!D37</f>
        <v>岐阜</v>
      </c>
      <c r="D30">
        <f>貼_前年計算用シート!D85</f>
        <v>54400</v>
      </c>
      <c r="E30">
        <f t="shared" si="0"/>
        <v>25</v>
      </c>
      <c r="F30" t="str">
        <f>貼_前年計算用シート!E37</f>
        <v>大分</v>
      </c>
      <c r="G30">
        <f>貼_前年計算用シート!E85</f>
        <v>38500</v>
      </c>
      <c r="H30">
        <f t="shared" si="1"/>
        <v>24</v>
      </c>
      <c r="I30" t="str">
        <f>貼_前年計算用シート!F37</f>
        <v>山梨</v>
      </c>
      <c r="J30">
        <f>貼_前年計算用シート!F85</f>
        <v>15400</v>
      </c>
      <c r="K30">
        <f t="shared" si="2"/>
        <v>25</v>
      </c>
      <c r="L30" t="str">
        <f>貼_前年計算用シート!G37</f>
        <v>広島</v>
      </c>
      <c r="M30">
        <f>貼_前年計算用シート!G85</f>
        <v>21100</v>
      </c>
      <c r="N30">
        <f t="shared" si="3"/>
        <v>25</v>
      </c>
      <c r="O30" t="str">
        <f>貼_前年計算用シート!H37</f>
        <v>広島</v>
      </c>
      <c r="P30">
        <f>貼_前年計算用シート!H85</f>
        <v>112900</v>
      </c>
      <c r="Q30">
        <f t="shared" si="4"/>
        <v>25</v>
      </c>
      <c r="R30" t="str">
        <f>貼_前年計算用シート!I37</f>
        <v>愛媛</v>
      </c>
      <c r="S30">
        <f>貼_前年計算用シート!I85</f>
        <v>505</v>
      </c>
      <c r="T30">
        <f t="shared" si="5"/>
        <v>25</v>
      </c>
      <c r="U30" t="str">
        <f>貼_前年計算用シート!J37</f>
        <v>福島</v>
      </c>
      <c r="V30">
        <f>貼_前年計算用シート!J85</f>
        <v>468</v>
      </c>
      <c r="W30">
        <f t="shared" si="6"/>
        <v>25</v>
      </c>
      <c r="X30" t="str">
        <f>貼_前年計算用シート!K37</f>
        <v>静岡</v>
      </c>
      <c r="Y30">
        <f>貼_前年計算用シート!K85</f>
        <v>1850</v>
      </c>
      <c r="Z30">
        <f t="shared" si="7"/>
        <v>25</v>
      </c>
      <c r="AA30" t="str">
        <f>貼_前年計算用シート!L37</f>
        <v>長崎</v>
      </c>
      <c r="AB30">
        <f>貼_前年計算用シート!L85</f>
        <v>307</v>
      </c>
      <c r="AC30">
        <f t="shared" si="8"/>
        <v>24</v>
      </c>
      <c r="AD30">
        <f>貼_前年計算用シート!M37</f>
        <v>0</v>
      </c>
      <c r="AE30" s="261">
        <f>貼_前年計算用シート!M85</f>
        <v>0</v>
      </c>
      <c r="AF30">
        <f t="shared" si="9"/>
        <v>6</v>
      </c>
      <c r="AG30">
        <f>貼_前年計算用シート!N37</f>
        <v>0</v>
      </c>
      <c r="AH30">
        <f>貼_前年計算用シート!N85</f>
        <v>0</v>
      </c>
      <c r="AI30">
        <f t="shared" si="10"/>
        <v>6</v>
      </c>
      <c r="AJ30">
        <f>貼_前年計算用シート!O37</f>
        <v>0</v>
      </c>
      <c r="AK30">
        <f>貼_前年計算用シート!O85</f>
        <v>0</v>
      </c>
      <c r="AL30">
        <f t="shared" si="11"/>
        <v>6</v>
      </c>
      <c r="AM30">
        <f>貼_前年計算用シート!P37</f>
        <v>0</v>
      </c>
      <c r="AN30">
        <f>貼_前年計算用シート!P85</f>
        <v>0</v>
      </c>
      <c r="AO30">
        <f t="shared" si="12"/>
        <v>6</v>
      </c>
      <c r="AP30">
        <f>貼_前年計算用シート!Q37</f>
        <v>0</v>
      </c>
      <c r="AQ30">
        <f>貼_前年計算用シート!Q85</f>
        <v>0</v>
      </c>
      <c r="AR30">
        <f t="shared" si="13"/>
        <v>6</v>
      </c>
      <c r="AS30">
        <f>貼_前年計算用シート!R37</f>
        <v>0</v>
      </c>
      <c r="AT30">
        <f>貼_前年計算用シート!R85</f>
        <v>0</v>
      </c>
      <c r="AU30">
        <f t="shared" si="14"/>
        <v>6</v>
      </c>
      <c r="AV30" t="str">
        <f>貼_前年計算用シート!S37</f>
        <v>山口</v>
      </c>
      <c r="AW30">
        <f>貼_前年計算用シート!S85</f>
        <v>968</v>
      </c>
      <c r="AX30">
        <f t="shared" si="15"/>
        <v>25</v>
      </c>
      <c r="AY30" t="str">
        <f>貼_前年計算用シート!T37</f>
        <v>島根</v>
      </c>
      <c r="AZ30">
        <f>貼_前年計算用シート!T85</f>
        <v>1020</v>
      </c>
      <c r="BA30">
        <f t="shared" si="16"/>
        <v>25</v>
      </c>
      <c r="BB30" t="str">
        <f>貼_前年計算用シート!U37</f>
        <v>鳥取</v>
      </c>
      <c r="BC30">
        <f>貼_前年計算用シート!U85</f>
        <v>106</v>
      </c>
      <c r="BD30">
        <f t="shared" si="17"/>
        <v>25</v>
      </c>
      <c r="BE30">
        <f>貼_前年計算用シート!V37</f>
        <v>0</v>
      </c>
      <c r="BF30">
        <f>貼_前年計算用シート!V85</f>
        <v>0</v>
      </c>
      <c r="BG30">
        <f t="shared" si="18"/>
        <v>2</v>
      </c>
      <c r="BH30">
        <f>貼_前年計算用シート!W37</f>
        <v>0</v>
      </c>
      <c r="BI30">
        <f>貼_前年計算用シート!W85</f>
        <v>0</v>
      </c>
      <c r="BJ30">
        <f t="shared" si="19"/>
        <v>2</v>
      </c>
      <c r="BK30">
        <f>貼_前年計算用シート!X37</f>
        <v>0</v>
      </c>
      <c r="BL30">
        <f>貼_前年計算用シート!X85</f>
        <v>0</v>
      </c>
      <c r="BM30">
        <f t="shared" si="20"/>
        <v>6</v>
      </c>
      <c r="BN30" t="str">
        <f>貼_前年計算用シート!Y37</f>
        <v>千葉</v>
      </c>
      <c r="BO30">
        <f>貼_前年計算用シート!Y85</f>
        <v>205</v>
      </c>
      <c r="BP30">
        <f t="shared" si="21"/>
        <v>25</v>
      </c>
      <c r="BQ30" t="str">
        <f>貼_前年計算用シート!Z37</f>
        <v>山梨</v>
      </c>
      <c r="BR30">
        <f>貼_前年計算用シート!Z85</f>
        <v>125</v>
      </c>
      <c r="BS30">
        <f t="shared" si="22"/>
        <v>25</v>
      </c>
      <c r="BT30" t="str">
        <f>貼_前年計算用シート!AA37</f>
        <v>広島</v>
      </c>
      <c r="BU30">
        <f>貼_前年計算用シート!AA85</f>
        <v>51</v>
      </c>
      <c r="BV30">
        <f t="shared" si="23"/>
        <v>24</v>
      </c>
      <c r="BW30" t="str">
        <f>貼_前年計算用シート!AB37</f>
        <v>愛媛</v>
      </c>
      <c r="BX30">
        <f>貼_前年計算用シート!AB85</f>
        <v>261</v>
      </c>
      <c r="BY30">
        <f t="shared" si="24"/>
        <v>24</v>
      </c>
      <c r="BZ30" t="str">
        <f>貼_前年計算用シート!AC37</f>
        <v>東京</v>
      </c>
      <c r="CA30">
        <f>貼_前年計算用シート!AC85</f>
        <v>3440</v>
      </c>
      <c r="CB30">
        <f t="shared" si="25"/>
        <v>25</v>
      </c>
      <c r="CC30" t="str">
        <f>貼_前年計算用シート!AD37</f>
        <v>広島</v>
      </c>
      <c r="CD30">
        <f>貼_前年計算用シート!AD85</f>
        <v>1340</v>
      </c>
      <c r="CE30">
        <f t="shared" si="26"/>
        <v>25</v>
      </c>
      <c r="CF30" t="str">
        <f>貼_前年計算用シート!AE37</f>
        <v>静岡</v>
      </c>
      <c r="CG30">
        <f>貼_前年計算用シート!AE85</f>
        <v>3</v>
      </c>
      <c r="CH30">
        <f t="shared" si="27"/>
        <v>25</v>
      </c>
      <c r="CI30" t="str">
        <f>貼_前年計算用シート!AF37</f>
        <v>鳥取</v>
      </c>
      <c r="CJ30">
        <f>貼_前年計算用シート!AF85</f>
        <v>1</v>
      </c>
      <c r="CK30">
        <f t="shared" si="28"/>
        <v>24</v>
      </c>
      <c r="CL30" t="str">
        <f>貼_前年計算用シート!AG37</f>
        <v>鳥取</v>
      </c>
      <c r="CM30">
        <f>貼_前年計算用シート!AG85</f>
        <v>16</v>
      </c>
      <c r="CN30">
        <f t="shared" si="29"/>
        <v>25</v>
      </c>
    </row>
    <row r="31" spans="3:92">
      <c r="C31" t="str">
        <f>貼_前年計算用シート!D38</f>
        <v>大分</v>
      </c>
      <c r="D31">
        <f>貼_前年計算用シート!D86</f>
        <v>54000</v>
      </c>
      <c r="E31">
        <f t="shared" si="0"/>
        <v>26</v>
      </c>
      <c r="F31" t="str">
        <f>貼_前年計算用シート!E38</f>
        <v>山口</v>
      </c>
      <c r="G31">
        <f>貼_前年計算用シート!E86</f>
        <v>36400</v>
      </c>
      <c r="H31">
        <f t="shared" si="1"/>
        <v>26</v>
      </c>
      <c r="I31" t="str">
        <f>貼_前年計算用シート!F38</f>
        <v>福岡</v>
      </c>
      <c r="J31">
        <f>貼_前年計算用シート!F86</f>
        <v>14900</v>
      </c>
      <c r="K31">
        <f t="shared" si="2"/>
        <v>26</v>
      </c>
      <c r="L31" t="str">
        <f>貼_前年計算用シート!G38</f>
        <v>岐阜</v>
      </c>
      <c r="M31">
        <f>貼_前年計算用シート!G86</f>
        <v>20700</v>
      </c>
      <c r="N31">
        <f t="shared" si="3"/>
        <v>26</v>
      </c>
      <c r="O31" t="str">
        <f>貼_前年計算用シート!H38</f>
        <v>岐阜</v>
      </c>
      <c r="P31">
        <f>貼_前年計算用シート!H86</f>
        <v>100200</v>
      </c>
      <c r="Q31">
        <f t="shared" si="4"/>
        <v>26</v>
      </c>
      <c r="R31" t="str">
        <f>貼_前年計算用シート!I38</f>
        <v>群馬</v>
      </c>
      <c r="S31">
        <f>貼_前年計算用シート!I86</f>
        <v>504</v>
      </c>
      <c r="T31">
        <f t="shared" si="5"/>
        <v>26</v>
      </c>
      <c r="U31" t="str">
        <f>貼_前年計算用シート!J38</f>
        <v>愛媛</v>
      </c>
      <c r="V31">
        <f>貼_前年計算用シート!J86</f>
        <v>405</v>
      </c>
      <c r="W31">
        <f t="shared" si="6"/>
        <v>26</v>
      </c>
      <c r="X31" t="str">
        <f>貼_前年計算用シート!K38</f>
        <v>福島</v>
      </c>
      <c r="Y31">
        <f>貼_前年計算用シート!K86</f>
        <v>1230</v>
      </c>
      <c r="Z31">
        <f t="shared" si="7"/>
        <v>26</v>
      </c>
      <c r="AA31" t="str">
        <f>貼_前年計算用シート!L38</f>
        <v>兵庫</v>
      </c>
      <c r="AB31">
        <f>貼_前年計算用シート!L86</f>
        <v>293</v>
      </c>
      <c r="AC31">
        <f t="shared" si="8"/>
        <v>26</v>
      </c>
      <c r="AD31">
        <f>貼_前年計算用シート!M38</f>
        <v>0</v>
      </c>
      <c r="AE31" s="261">
        <f>貼_前年計算用シート!M86</f>
        <v>0</v>
      </c>
      <c r="AF31">
        <f t="shared" si="9"/>
        <v>6</v>
      </c>
      <c r="AG31">
        <f>貼_前年計算用シート!N38</f>
        <v>0</v>
      </c>
      <c r="AH31">
        <f>貼_前年計算用シート!N86</f>
        <v>0</v>
      </c>
      <c r="AI31">
        <f t="shared" si="10"/>
        <v>6</v>
      </c>
      <c r="AJ31">
        <f>貼_前年計算用シート!O38</f>
        <v>0</v>
      </c>
      <c r="AK31">
        <f>貼_前年計算用シート!O86</f>
        <v>0</v>
      </c>
      <c r="AL31">
        <f t="shared" si="11"/>
        <v>6</v>
      </c>
      <c r="AM31">
        <f>貼_前年計算用シート!P38</f>
        <v>0</v>
      </c>
      <c r="AN31">
        <f>貼_前年計算用シート!P86</f>
        <v>0</v>
      </c>
      <c r="AO31">
        <f t="shared" si="12"/>
        <v>6</v>
      </c>
      <c r="AP31">
        <f>貼_前年計算用シート!Q38</f>
        <v>0</v>
      </c>
      <c r="AQ31">
        <f>貼_前年計算用シート!Q86</f>
        <v>0</v>
      </c>
      <c r="AR31">
        <f t="shared" si="13"/>
        <v>6</v>
      </c>
      <c r="AS31">
        <f>貼_前年計算用シート!R38</f>
        <v>0</v>
      </c>
      <c r="AT31">
        <f>貼_前年計算用シート!R86</f>
        <v>0</v>
      </c>
      <c r="AU31">
        <f t="shared" si="14"/>
        <v>6</v>
      </c>
      <c r="AV31" t="str">
        <f>貼_前年計算用シート!S38</f>
        <v>千葉</v>
      </c>
      <c r="AW31">
        <f>貼_前年計算用シート!S86</f>
        <v>883</v>
      </c>
      <c r="AX31">
        <f t="shared" si="15"/>
        <v>26</v>
      </c>
      <c r="AY31" t="str">
        <f>貼_前年計算用シート!T38</f>
        <v>千葉</v>
      </c>
      <c r="AZ31">
        <f>貼_前年計算用シート!T86</f>
        <v>830</v>
      </c>
      <c r="BA31">
        <f t="shared" si="16"/>
        <v>26</v>
      </c>
      <c r="BB31" t="str">
        <f>貼_前年計算用シート!U38</f>
        <v>群馬</v>
      </c>
      <c r="BC31">
        <f>貼_前年計算用シート!U86</f>
        <v>105</v>
      </c>
      <c r="BD31">
        <f t="shared" si="17"/>
        <v>26</v>
      </c>
      <c r="BE31">
        <f>貼_前年計算用シート!V38</f>
        <v>0</v>
      </c>
      <c r="BF31">
        <f>貼_前年計算用シート!V86</f>
        <v>0</v>
      </c>
      <c r="BG31">
        <f t="shared" si="18"/>
        <v>2</v>
      </c>
      <c r="BH31">
        <f>貼_前年計算用シート!W38</f>
        <v>0</v>
      </c>
      <c r="BI31">
        <f>貼_前年計算用シート!W86</f>
        <v>0</v>
      </c>
      <c r="BJ31">
        <f t="shared" si="19"/>
        <v>2</v>
      </c>
      <c r="BK31">
        <f>貼_前年計算用シート!X38</f>
        <v>0</v>
      </c>
      <c r="BL31">
        <f>貼_前年計算用シート!X86</f>
        <v>0</v>
      </c>
      <c r="BM31">
        <f t="shared" si="20"/>
        <v>6</v>
      </c>
      <c r="BN31" t="str">
        <f>貼_前年計算用シート!Y38</f>
        <v>大分</v>
      </c>
      <c r="BO31">
        <f>貼_前年計算用シート!Y86</f>
        <v>199</v>
      </c>
      <c r="BP31">
        <f t="shared" si="21"/>
        <v>26</v>
      </c>
      <c r="BQ31" t="str">
        <f>貼_前年計算用シート!Z38</f>
        <v>石川</v>
      </c>
      <c r="BR31">
        <f>貼_前年計算用シート!Z86</f>
        <v>114</v>
      </c>
      <c r="BS31">
        <f t="shared" si="22"/>
        <v>26</v>
      </c>
      <c r="BT31" t="str">
        <f>貼_前年計算用シート!AA38</f>
        <v>岡山</v>
      </c>
      <c r="BU31">
        <f>貼_前年計算用シート!AA86</f>
        <v>50</v>
      </c>
      <c r="BV31">
        <f t="shared" si="23"/>
        <v>26</v>
      </c>
      <c r="BW31" t="str">
        <f>貼_前年計算用シート!AB38</f>
        <v>山梨</v>
      </c>
      <c r="BX31">
        <f>貼_前年計算用シート!AB86</f>
        <v>250</v>
      </c>
      <c r="BY31">
        <f t="shared" si="24"/>
        <v>26</v>
      </c>
      <c r="BZ31" t="str">
        <f>貼_前年計算用シート!AC38</f>
        <v>福井</v>
      </c>
      <c r="CA31">
        <f>貼_前年計算用シート!AC86</f>
        <v>3250</v>
      </c>
      <c r="CB31">
        <f t="shared" si="25"/>
        <v>26</v>
      </c>
      <c r="CC31" t="str">
        <f>貼_前年計算用シート!AD38</f>
        <v>三重</v>
      </c>
      <c r="CD31">
        <f>貼_前年計算用シート!AD86</f>
        <v>1320</v>
      </c>
      <c r="CE31">
        <f t="shared" si="26"/>
        <v>26</v>
      </c>
      <c r="CF31" t="str">
        <f>貼_前年計算用シート!AE38</f>
        <v>宮崎</v>
      </c>
      <c r="CG31">
        <f>貼_前年計算用シート!AE86</f>
        <v>3</v>
      </c>
      <c r="CH31">
        <f t="shared" si="27"/>
        <v>25</v>
      </c>
      <c r="CI31" t="str">
        <f>貼_前年計算用シート!AF38</f>
        <v>静岡</v>
      </c>
      <c r="CJ31">
        <f>貼_前年計算用シート!AF86</f>
        <v>0</v>
      </c>
      <c r="CK31">
        <f t="shared" si="28"/>
        <v>26</v>
      </c>
      <c r="CL31" t="str">
        <f>貼_前年計算用シート!AG38</f>
        <v>岡山</v>
      </c>
      <c r="CM31">
        <f>貼_前年計算用シート!AG86</f>
        <v>6</v>
      </c>
      <c r="CN31">
        <f t="shared" si="29"/>
        <v>26</v>
      </c>
    </row>
    <row r="32" spans="3:92">
      <c r="C32" t="str">
        <f>貼_前年計算用シート!D39</f>
        <v>広島</v>
      </c>
      <c r="D32">
        <f>貼_前年計算用シート!D87</f>
        <v>50900</v>
      </c>
      <c r="E32">
        <f t="shared" si="0"/>
        <v>27</v>
      </c>
      <c r="F32" t="str">
        <f>貼_前年計算用シート!E39</f>
        <v>福井</v>
      </c>
      <c r="G32">
        <f>貼_前年計算用シート!E87</f>
        <v>35900</v>
      </c>
      <c r="H32">
        <f t="shared" si="1"/>
        <v>27</v>
      </c>
      <c r="I32" t="str">
        <f>貼_前年計算用シート!F39</f>
        <v>神奈川</v>
      </c>
      <c r="J32">
        <f>貼_前年計算用シート!F87</f>
        <v>14400</v>
      </c>
      <c r="K32">
        <f t="shared" si="2"/>
        <v>27</v>
      </c>
      <c r="L32" t="str">
        <f>貼_前年計算用シート!G39</f>
        <v>大分</v>
      </c>
      <c r="M32">
        <f>貼_前年計算用シート!G87</f>
        <v>18300</v>
      </c>
      <c r="N32">
        <f t="shared" si="3"/>
        <v>27</v>
      </c>
      <c r="O32" t="str">
        <f>貼_前年計算用シート!H39</f>
        <v>大分</v>
      </c>
      <c r="P32">
        <f>貼_前年計算用シート!H87</f>
        <v>89900</v>
      </c>
      <c r="Q32">
        <f t="shared" si="4"/>
        <v>27</v>
      </c>
      <c r="R32" t="str">
        <f>貼_前年計算用シート!I39</f>
        <v>滋賀</v>
      </c>
      <c r="S32">
        <f>貼_前年計算用シート!I87</f>
        <v>504</v>
      </c>
      <c r="T32">
        <f t="shared" si="5"/>
        <v>26</v>
      </c>
      <c r="U32" t="str">
        <f>貼_前年計算用シート!J39</f>
        <v>秋田</v>
      </c>
      <c r="V32">
        <f>貼_前年計算用シート!J87</f>
        <v>338</v>
      </c>
      <c r="W32">
        <f t="shared" si="6"/>
        <v>27</v>
      </c>
      <c r="X32" t="str">
        <f>貼_前年計算用シート!K39</f>
        <v>秋田</v>
      </c>
      <c r="Y32">
        <f>貼_前年計算用シート!K87</f>
        <v>960</v>
      </c>
      <c r="Z32">
        <f t="shared" si="7"/>
        <v>27</v>
      </c>
      <c r="AA32" t="str">
        <f>貼_前年計算用シート!L39</f>
        <v>宮崎</v>
      </c>
      <c r="AB32">
        <f>貼_前年計算用シート!L87</f>
        <v>285</v>
      </c>
      <c r="AC32">
        <f t="shared" si="8"/>
        <v>27</v>
      </c>
      <c r="AD32">
        <f>貼_前年計算用シート!M39</f>
        <v>0</v>
      </c>
      <c r="AE32" s="261">
        <f>貼_前年計算用シート!M87</f>
        <v>0</v>
      </c>
      <c r="AF32">
        <f t="shared" si="9"/>
        <v>6</v>
      </c>
      <c r="AG32">
        <f>貼_前年計算用シート!N39</f>
        <v>0</v>
      </c>
      <c r="AH32">
        <f>貼_前年計算用シート!N87</f>
        <v>0</v>
      </c>
      <c r="AI32">
        <f t="shared" si="10"/>
        <v>6</v>
      </c>
      <c r="AJ32">
        <f>貼_前年計算用シート!O39</f>
        <v>0</v>
      </c>
      <c r="AK32">
        <f>貼_前年計算用シート!O87</f>
        <v>0</v>
      </c>
      <c r="AL32">
        <f t="shared" si="11"/>
        <v>6</v>
      </c>
      <c r="AM32">
        <f>貼_前年計算用シート!P39</f>
        <v>0</v>
      </c>
      <c r="AN32">
        <f>貼_前年計算用シート!P87</f>
        <v>0</v>
      </c>
      <c r="AO32">
        <f t="shared" si="12"/>
        <v>6</v>
      </c>
      <c r="AP32">
        <f>貼_前年計算用シート!Q39</f>
        <v>0</v>
      </c>
      <c r="AQ32">
        <f>貼_前年計算用シート!Q87</f>
        <v>0</v>
      </c>
      <c r="AR32">
        <f t="shared" si="13"/>
        <v>6</v>
      </c>
      <c r="AS32">
        <f>貼_前年計算用シート!R39</f>
        <v>0</v>
      </c>
      <c r="AT32">
        <f>貼_前年計算用シート!R87</f>
        <v>0</v>
      </c>
      <c r="AU32">
        <f t="shared" si="14"/>
        <v>6</v>
      </c>
      <c r="AV32" t="str">
        <f>貼_前年計算用シート!S39</f>
        <v>島根</v>
      </c>
      <c r="AW32">
        <f>貼_前年計算用シート!S87</f>
        <v>807</v>
      </c>
      <c r="AX32">
        <f t="shared" si="15"/>
        <v>27</v>
      </c>
      <c r="AY32" t="str">
        <f>貼_前年計算用シート!T39</f>
        <v>岡山</v>
      </c>
      <c r="AZ32">
        <f>貼_前年計算用シート!T87</f>
        <v>816</v>
      </c>
      <c r="BA32">
        <f t="shared" si="16"/>
        <v>27</v>
      </c>
      <c r="BB32" t="str">
        <f>貼_前年計算用シート!U39</f>
        <v>広島</v>
      </c>
      <c r="BC32">
        <f>貼_前年計算用シート!U87</f>
        <v>104</v>
      </c>
      <c r="BD32">
        <f t="shared" si="17"/>
        <v>27</v>
      </c>
      <c r="BE32">
        <f>貼_前年計算用シート!V39</f>
        <v>0</v>
      </c>
      <c r="BF32">
        <f>貼_前年計算用シート!V87</f>
        <v>0</v>
      </c>
      <c r="BG32">
        <f t="shared" si="18"/>
        <v>2</v>
      </c>
      <c r="BH32">
        <f>貼_前年計算用シート!W39</f>
        <v>0</v>
      </c>
      <c r="BI32">
        <f>貼_前年計算用シート!W87</f>
        <v>0</v>
      </c>
      <c r="BJ32">
        <f t="shared" si="19"/>
        <v>2</v>
      </c>
      <c r="BK32">
        <f>貼_前年計算用シート!X39</f>
        <v>0</v>
      </c>
      <c r="BL32">
        <f>貼_前年計算用シート!X87</f>
        <v>0</v>
      </c>
      <c r="BM32">
        <f t="shared" si="20"/>
        <v>6</v>
      </c>
      <c r="BN32" t="str">
        <f>貼_前年計算用シート!Y39</f>
        <v>兵庫</v>
      </c>
      <c r="BO32">
        <f>貼_前年計算用シート!Y87</f>
        <v>188</v>
      </c>
      <c r="BP32">
        <f t="shared" si="21"/>
        <v>27</v>
      </c>
      <c r="BQ32" t="str">
        <f>貼_前年計算用シート!Z39</f>
        <v>千葉</v>
      </c>
      <c r="BR32">
        <f>貼_前年計算用シート!Z87</f>
        <v>113</v>
      </c>
      <c r="BS32">
        <f t="shared" si="22"/>
        <v>27</v>
      </c>
      <c r="BT32" t="str">
        <f>貼_前年計算用シート!AA39</f>
        <v>大分</v>
      </c>
      <c r="BU32">
        <f>貼_前年計算用シート!AA87</f>
        <v>50</v>
      </c>
      <c r="BV32">
        <f t="shared" si="23"/>
        <v>26</v>
      </c>
      <c r="BW32" t="str">
        <f>貼_前年計算用シート!AB39</f>
        <v>群馬</v>
      </c>
      <c r="BX32">
        <f>貼_前年計算用シート!AB87</f>
        <v>243</v>
      </c>
      <c r="BY32">
        <f t="shared" si="24"/>
        <v>27</v>
      </c>
      <c r="BZ32" t="str">
        <f>貼_前年計算用シート!AC39</f>
        <v>佐賀</v>
      </c>
      <c r="CA32">
        <f>貼_前年計算用シート!AC87</f>
        <v>3200</v>
      </c>
      <c r="CB32">
        <f t="shared" si="25"/>
        <v>27</v>
      </c>
      <c r="CC32" t="str">
        <f>貼_前年計算用シート!AD39</f>
        <v>山口</v>
      </c>
      <c r="CD32">
        <f>貼_前年計算用シート!AD87</f>
        <v>1320</v>
      </c>
      <c r="CE32">
        <f t="shared" si="26"/>
        <v>26</v>
      </c>
      <c r="CF32" t="str">
        <f>貼_前年計算用シート!AE39</f>
        <v>奈良</v>
      </c>
      <c r="CG32">
        <f>貼_前年計算用シート!AE87</f>
        <v>1</v>
      </c>
      <c r="CH32">
        <f t="shared" si="27"/>
        <v>27</v>
      </c>
      <c r="CI32" t="str">
        <f>貼_前年計算用シート!AF39</f>
        <v>岡山</v>
      </c>
      <c r="CJ32">
        <f>貼_前年計算用シート!AF87</f>
        <v>0</v>
      </c>
      <c r="CK32">
        <f t="shared" si="28"/>
        <v>26</v>
      </c>
      <c r="CL32" t="str">
        <f>貼_前年計算用シート!AG39</f>
        <v>静岡</v>
      </c>
      <c r="CM32">
        <f>貼_前年計算用シート!AG87</f>
        <v>4</v>
      </c>
      <c r="CN32">
        <f t="shared" si="29"/>
        <v>27</v>
      </c>
    </row>
    <row r="33" spans="3:92">
      <c r="C33" t="str">
        <f>貼_前年計算用シート!D40</f>
        <v>滋賀</v>
      </c>
      <c r="D33">
        <f>貼_前年計算用シート!D88</f>
        <v>50000</v>
      </c>
      <c r="E33">
        <f t="shared" si="0"/>
        <v>28</v>
      </c>
      <c r="F33" t="str">
        <f>貼_前年計算用シート!E40</f>
        <v>宮崎</v>
      </c>
      <c r="G33">
        <f>貼_前年計算用シート!E88</f>
        <v>33900</v>
      </c>
      <c r="H33">
        <f t="shared" si="1"/>
        <v>28</v>
      </c>
      <c r="I33" t="str">
        <f>貼_前年計算用シート!F40</f>
        <v>三重</v>
      </c>
      <c r="J33">
        <f>貼_前年計算用シート!F88</f>
        <v>13300</v>
      </c>
      <c r="K33">
        <f t="shared" si="2"/>
        <v>28</v>
      </c>
      <c r="L33" t="str">
        <f>貼_前年計算用シート!G40</f>
        <v>鹿児島</v>
      </c>
      <c r="M33">
        <f>貼_前年計算用シート!G88</f>
        <v>17200</v>
      </c>
      <c r="N33">
        <f t="shared" si="3"/>
        <v>28</v>
      </c>
      <c r="O33" t="str">
        <f>貼_前年計算用シート!H40</f>
        <v>山口</v>
      </c>
      <c r="P33">
        <f>貼_前年計算用シート!H88</f>
        <v>87200</v>
      </c>
      <c r="Q33">
        <f t="shared" si="4"/>
        <v>28</v>
      </c>
      <c r="R33" t="str">
        <f>貼_前年計算用シート!I40</f>
        <v>大阪</v>
      </c>
      <c r="S33">
        <f>貼_前年計算用シート!I88</f>
        <v>503</v>
      </c>
      <c r="T33">
        <f t="shared" si="5"/>
        <v>28</v>
      </c>
      <c r="U33" t="str">
        <f>貼_前年計算用シート!J40</f>
        <v>広島</v>
      </c>
      <c r="V33">
        <f>貼_前年計算用シート!J88</f>
        <v>230</v>
      </c>
      <c r="W33">
        <f t="shared" si="6"/>
        <v>28</v>
      </c>
      <c r="X33" t="str">
        <f>貼_前年計算用シート!K40</f>
        <v>福井</v>
      </c>
      <c r="Y33">
        <f>貼_前年計算用シート!K88</f>
        <v>567</v>
      </c>
      <c r="Z33">
        <f t="shared" si="7"/>
        <v>28</v>
      </c>
      <c r="AA33" t="str">
        <f>貼_前年計算用シート!L40</f>
        <v>秋田</v>
      </c>
      <c r="AB33">
        <f>貼_前年計算用シート!L88</f>
        <v>284</v>
      </c>
      <c r="AC33">
        <f t="shared" si="8"/>
        <v>28</v>
      </c>
      <c r="AD33">
        <f>貼_前年計算用シート!M40</f>
        <v>0</v>
      </c>
      <c r="AE33" s="261">
        <f>貼_前年計算用シート!M88</f>
        <v>0</v>
      </c>
      <c r="AF33">
        <f t="shared" si="9"/>
        <v>6</v>
      </c>
      <c r="AG33">
        <f>貼_前年計算用シート!N40</f>
        <v>0</v>
      </c>
      <c r="AH33">
        <f>貼_前年計算用シート!N88</f>
        <v>0</v>
      </c>
      <c r="AI33">
        <f t="shared" si="10"/>
        <v>6</v>
      </c>
      <c r="AJ33">
        <f>貼_前年計算用シート!O40</f>
        <v>0</v>
      </c>
      <c r="AK33">
        <f>貼_前年計算用シート!O88</f>
        <v>0</v>
      </c>
      <c r="AL33">
        <f t="shared" si="11"/>
        <v>6</v>
      </c>
      <c r="AM33">
        <f>貼_前年計算用シート!P40</f>
        <v>0</v>
      </c>
      <c r="AN33">
        <f>貼_前年計算用シート!P88</f>
        <v>0</v>
      </c>
      <c r="AO33">
        <f t="shared" si="12"/>
        <v>6</v>
      </c>
      <c r="AP33">
        <f>貼_前年計算用シート!Q40</f>
        <v>0</v>
      </c>
      <c r="AQ33">
        <f>貼_前年計算用シート!Q88</f>
        <v>0</v>
      </c>
      <c r="AR33">
        <f t="shared" si="13"/>
        <v>6</v>
      </c>
      <c r="AS33">
        <f>貼_前年計算用シート!R40</f>
        <v>0</v>
      </c>
      <c r="AT33">
        <f>貼_前年計算用シート!R88</f>
        <v>0</v>
      </c>
      <c r="AU33">
        <f t="shared" si="14"/>
        <v>6</v>
      </c>
      <c r="AV33" t="str">
        <f>貼_前年計算用シート!S40</f>
        <v>埼玉</v>
      </c>
      <c r="AW33">
        <f>貼_前年計算用シート!S88</f>
        <v>739</v>
      </c>
      <c r="AX33">
        <f t="shared" si="15"/>
        <v>28</v>
      </c>
      <c r="AY33" t="str">
        <f>貼_前年計算用シート!T40</f>
        <v>鳥取</v>
      </c>
      <c r="AZ33">
        <f>貼_前年計算用シート!T88</f>
        <v>763</v>
      </c>
      <c r="BA33">
        <f t="shared" si="16"/>
        <v>28</v>
      </c>
      <c r="BB33" t="str">
        <f>貼_前年計算用シート!U40</f>
        <v>大分</v>
      </c>
      <c r="BC33">
        <f>貼_前年計算用シート!U88</f>
        <v>103</v>
      </c>
      <c r="BD33">
        <f t="shared" si="17"/>
        <v>28</v>
      </c>
      <c r="BE33">
        <f>貼_前年計算用シート!V40</f>
        <v>0</v>
      </c>
      <c r="BF33">
        <f>貼_前年計算用シート!V88</f>
        <v>0</v>
      </c>
      <c r="BG33">
        <f t="shared" si="18"/>
        <v>2</v>
      </c>
      <c r="BH33">
        <f>貼_前年計算用シート!W40</f>
        <v>0</v>
      </c>
      <c r="BI33">
        <f>貼_前年計算用シート!W88</f>
        <v>0</v>
      </c>
      <c r="BJ33">
        <f t="shared" si="19"/>
        <v>2</v>
      </c>
      <c r="BK33">
        <f>貼_前年計算用シート!X40</f>
        <v>0</v>
      </c>
      <c r="BL33">
        <f>貼_前年計算用シート!X88</f>
        <v>0</v>
      </c>
      <c r="BM33">
        <f t="shared" si="20"/>
        <v>6</v>
      </c>
      <c r="BN33" t="str">
        <f>貼_前年計算用シート!Y40</f>
        <v>山梨</v>
      </c>
      <c r="BO33">
        <f>貼_前年計算用シート!Y88</f>
        <v>186</v>
      </c>
      <c r="BP33">
        <f t="shared" si="21"/>
        <v>28</v>
      </c>
      <c r="BQ33" t="str">
        <f>貼_前年計算用シート!Z40</f>
        <v>大分</v>
      </c>
      <c r="BR33">
        <f>貼_前年計算用シート!Z88</f>
        <v>100</v>
      </c>
      <c r="BS33">
        <f t="shared" si="22"/>
        <v>28</v>
      </c>
      <c r="BT33" t="str">
        <f>貼_前年計算用シート!AA40</f>
        <v>静岡</v>
      </c>
      <c r="BU33">
        <f>貼_前年計算用シート!AA88</f>
        <v>48</v>
      </c>
      <c r="BV33">
        <f t="shared" si="23"/>
        <v>28</v>
      </c>
      <c r="BW33" t="str">
        <f>貼_前年計算用シート!AB40</f>
        <v>山口</v>
      </c>
      <c r="BX33">
        <f>貼_前年計算用シート!AB88</f>
        <v>217</v>
      </c>
      <c r="BY33">
        <f t="shared" si="24"/>
        <v>28</v>
      </c>
      <c r="BZ33" t="str">
        <f>貼_前年計算用シート!AC40</f>
        <v>愛媛</v>
      </c>
      <c r="CA33">
        <f>貼_前年計算用シート!AC88</f>
        <v>2950</v>
      </c>
      <c r="CB33">
        <f t="shared" si="25"/>
        <v>28</v>
      </c>
      <c r="CC33" t="str">
        <f>貼_前年計算用シート!AD40</f>
        <v>大分</v>
      </c>
      <c r="CD33">
        <f>貼_前年計算用シート!AD88</f>
        <v>1310</v>
      </c>
      <c r="CE33">
        <f t="shared" si="26"/>
        <v>28</v>
      </c>
      <c r="CF33" t="str">
        <f>貼_前年計算用シート!AE40</f>
        <v>-</v>
      </c>
      <c r="CG33" t="str">
        <f>貼_前年計算用シート!AE88</f>
        <v>-</v>
      </c>
      <c r="CH33" t="str">
        <f t="shared" si="27"/>
        <v>-</v>
      </c>
      <c r="CI33" t="str">
        <f>貼_前年計算用シート!AF40</f>
        <v>-</v>
      </c>
      <c r="CJ33" t="str">
        <f>貼_前年計算用シート!AF88</f>
        <v>-</v>
      </c>
      <c r="CK33" t="str">
        <f t="shared" si="28"/>
        <v>-</v>
      </c>
      <c r="CL33" t="str">
        <f>貼_前年計算用シート!AG40</f>
        <v>-</v>
      </c>
      <c r="CM33" t="str">
        <f>貼_前年計算用シート!AG88</f>
        <v>-</v>
      </c>
      <c r="CN33" t="str">
        <f t="shared" si="29"/>
        <v>-</v>
      </c>
    </row>
    <row r="34" spans="3:92">
      <c r="C34" t="str">
        <f>貼_前年計算用シート!D41</f>
        <v>佐賀</v>
      </c>
      <c r="D34">
        <f>貼_前年計算用シート!D89</f>
        <v>49900</v>
      </c>
      <c r="E34">
        <f t="shared" si="0"/>
        <v>29</v>
      </c>
      <c r="F34" t="str">
        <f>貼_前年計算用シート!E41</f>
        <v>鹿児島</v>
      </c>
      <c r="G34">
        <f>貼_前年計算用シート!E89</f>
        <v>33600</v>
      </c>
      <c r="H34">
        <f t="shared" si="1"/>
        <v>29</v>
      </c>
      <c r="I34" t="str">
        <f>貼_前年計算用シート!F41</f>
        <v>岡山</v>
      </c>
      <c r="J34">
        <f>貼_前年計算用シート!F89</f>
        <v>13200</v>
      </c>
      <c r="K34">
        <f t="shared" si="2"/>
        <v>29</v>
      </c>
      <c r="L34" t="str">
        <f>貼_前年計算用シート!G41</f>
        <v>山口</v>
      </c>
      <c r="M34">
        <f>貼_前年計算用シート!G89</f>
        <v>17100</v>
      </c>
      <c r="N34">
        <f t="shared" si="3"/>
        <v>29</v>
      </c>
      <c r="O34" t="str">
        <f>貼_前年計算用シート!H41</f>
        <v>鹿児島</v>
      </c>
      <c r="P34">
        <f>貼_前年計算用シート!H89</f>
        <v>83400</v>
      </c>
      <c r="Q34">
        <f t="shared" si="4"/>
        <v>29</v>
      </c>
      <c r="R34" t="str">
        <f>貼_前年計算用シート!I41</f>
        <v>京都</v>
      </c>
      <c r="S34">
        <f>貼_前年計算用シート!I89</f>
        <v>502</v>
      </c>
      <c r="T34">
        <f t="shared" si="5"/>
        <v>29</v>
      </c>
      <c r="U34" t="str">
        <f>貼_前年計算用シート!J41</f>
        <v>京都</v>
      </c>
      <c r="V34">
        <f>貼_前年計算用シート!J89</f>
        <v>208</v>
      </c>
      <c r="W34">
        <f t="shared" si="6"/>
        <v>29</v>
      </c>
      <c r="X34" t="str">
        <f>貼_前年計算用シート!K41</f>
        <v>広島</v>
      </c>
      <c r="Y34">
        <f>貼_前年計算用シート!K89</f>
        <v>561</v>
      </c>
      <c r="Z34">
        <f t="shared" si="7"/>
        <v>29</v>
      </c>
      <c r="AA34" t="str">
        <f>貼_前年計算用シート!L41</f>
        <v>福井</v>
      </c>
      <c r="AB34">
        <f>貼_前年計算用シート!L89</f>
        <v>278</v>
      </c>
      <c r="AC34">
        <f t="shared" si="8"/>
        <v>29</v>
      </c>
      <c r="AD34">
        <f>貼_前年計算用シート!M41</f>
        <v>0</v>
      </c>
      <c r="AE34" s="261">
        <f>貼_前年計算用シート!M89</f>
        <v>0</v>
      </c>
      <c r="AF34">
        <f t="shared" si="9"/>
        <v>6</v>
      </c>
      <c r="AG34">
        <f>貼_前年計算用シート!N41</f>
        <v>0</v>
      </c>
      <c r="AH34">
        <f>貼_前年計算用シート!N89</f>
        <v>0</v>
      </c>
      <c r="AI34">
        <f t="shared" si="10"/>
        <v>6</v>
      </c>
      <c r="AJ34">
        <f>貼_前年計算用シート!O41</f>
        <v>0</v>
      </c>
      <c r="AK34">
        <f>貼_前年計算用シート!O89</f>
        <v>0</v>
      </c>
      <c r="AL34">
        <f t="shared" si="11"/>
        <v>6</v>
      </c>
      <c r="AM34">
        <f>貼_前年計算用シート!P41</f>
        <v>0</v>
      </c>
      <c r="AN34">
        <f>貼_前年計算用シート!P89</f>
        <v>0</v>
      </c>
      <c r="AO34">
        <f t="shared" si="12"/>
        <v>6</v>
      </c>
      <c r="AP34">
        <f>貼_前年計算用シート!Q41</f>
        <v>0</v>
      </c>
      <c r="AQ34">
        <f>貼_前年計算用シート!Q89</f>
        <v>0</v>
      </c>
      <c r="AR34">
        <f t="shared" si="13"/>
        <v>6</v>
      </c>
      <c r="AS34">
        <f>貼_前年計算用シート!R41</f>
        <v>0</v>
      </c>
      <c r="AT34">
        <f>貼_前年計算用シート!R89</f>
        <v>0</v>
      </c>
      <c r="AU34">
        <f t="shared" si="14"/>
        <v>6</v>
      </c>
      <c r="AV34" t="str">
        <f>貼_前年計算用シート!S41</f>
        <v>鳥取</v>
      </c>
      <c r="AW34">
        <f>貼_前年計算用シート!S89</f>
        <v>720</v>
      </c>
      <c r="AX34">
        <f t="shared" si="15"/>
        <v>29</v>
      </c>
      <c r="AY34" t="str">
        <f>貼_前年計算用シート!T41</f>
        <v>愛媛</v>
      </c>
      <c r="AZ34">
        <f>貼_前年計算用シート!T89</f>
        <v>640</v>
      </c>
      <c r="BA34">
        <f t="shared" si="16"/>
        <v>29</v>
      </c>
      <c r="BB34" t="str">
        <f>貼_前年計算用シート!U41</f>
        <v>山梨</v>
      </c>
      <c r="BC34">
        <f>貼_前年計算用シート!U89</f>
        <v>101</v>
      </c>
      <c r="BD34">
        <f t="shared" si="17"/>
        <v>29</v>
      </c>
      <c r="BE34">
        <f>貼_前年計算用シート!V41</f>
        <v>0</v>
      </c>
      <c r="BF34">
        <f>貼_前年計算用シート!V89</f>
        <v>0</v>
      </c>
      <c r="BG34">
        <f t="shared" si="18"/>
        <v>2</v>
      </c>
      <c r="BH34">
        <f>貼_前年計算用シート!W41</f>
        <v>0</v>
      </c>
      <c r="BI34">
        <f>貼_前年計算用シート!W89</f>
        <v>0</v>
      </c>
      <c r="BJ34">
        <f t="shared" si="19"/>
        <v>2</v>
      </c>
      <c r="BK34">
        <f>貼_前年計算用シート!X41</f>
        <v>0</v>
      </c>
      <c r="BL34">
        <f>貼_前年計算用シート!X89</f>
        <v>0</v>
      </c>
      <c r="BM34">
        <f t="shared" si="20"/>
        <v>6</v>
      </c>
      <c r="BN34" t="str">
        <f>貼_前年計算用シート!Y41</f>
        <v>岡山</v>
      </c>
      <c r="BO34">
        <f>貼_前年計算用シート!Y89</f>
        <v>175</v>
      </c>
      <c r="BP34">
        <f t="shared" si="21"/>
        <v>29</v>
      </c>
      <c r="BQ34" t="str">
        <f>貼_前年計算用シート!Z41</f>
        <v>岡山</v>
      </c>
      <c r="BR34">
        <f>貼_前年計算用シート!Z89</f>
        <v>88</v>
      </c>
      <c r="BS34">
        <f t="shared" si="22"/>
        <v>29</v>
      </c>
      <c r="BT34" t="str">
        <f>貼_前年計算用シート!AA41</f>
        <v>岩手</v>
      </c>
      <c r="BU34">
        <f>貼_前年計算用シート!AA89</f>
        <v>46</v>
      </c>
      <c r="BV34">
        <f t="shared" si="23"/>
        <v>29</v>
      </c>
      <c r="BW34" t="str">
        <f>貼_前年計算用シート!AB41</f>
        <v>京都</v>
      </c>
      <c r="BX34">
        <f>貼_前年計算用シート!AB89</f>
        <v>198</v>
      </c>
      <c r="BY34">
        <f t="shared" si="24"/>
        <v>29</v>
      </c>
      <c r="BZ34" t="str">
        <f>貼_前年計算用シート!AC41</f>
        <v>山口</v>
      </c>
      <c r="CA34">
        <f>貼_前年計算用シート!AC89</f>
        <v>2860</v>
      </c>
      <c r="CB34">
        <f t="shared" si="25"/>
        <v>29</v>
      </c>
      <c r="CC34" t="str">
        <f>貼_前年計算用シート!AD41</f>
        <v>石川</v>
      </c>
      <c r="CD34">
        <f>貼_前年計算用シート!AD89</f>
        <v>1250</v>
      </c>
      <c r="CE34">
        <f t="shared" si="26"/>
        <v>29</v>
      </c>
      <c r="CF34" t="str">
        <f>貼_前年計算用シート!AE41</f>
        <v>-</v>
      </c>
      <c r="CG34" t="str">
        <f>貼_前年計算用シート!AE89</f>
        <v>-</v>
      </c>
      <c r="CH34" t="str">
        <f t="shared" si="27"/>
        <v>-</v>
      </c>
      <c r="CI34" t="str">
        <f>貼_前年計算用シート!AF41</f>
        <v>-</v>
      </c>
      <c r="CJ34" t="str">
        <f>貼_前年計算用シート!AF89</f>
        <v>-</v>
      </c>
      <c r="CK34" t="str">
        <f t="shared" si="28"/>
        <v>-</v>
      </c>
      <c r="CL34" t="str">
        <f>貼_前年計算用シート!AG41</f>
        <v>-</v>
      </c>
      <c r="CM34" t="str">
        <f>貼_前年計算用シート!AG89</f>
        <v>-</v>
      </c>
      <c r="CN34" t="str">
        <f t="shared" si="29"/>
        <v>-</v>
      </c>
    </row>
    <row r="35" spans="3:92">
      <c r="C35" t="str">
        <f>貼_前年計算用シート!D42</f>
        <v>長崎</v>
      </c>
      <c r="D35">
        <f>貼_前年計算用シート!D90</f>
        <v>45200</v>
      </c>
      <c r="E35">
        <f t="shared" si="0"/>
        <v>30</v>
      </c>
      <c r="F35" t="str">
        <f>貼_前年計算用シート!E42</f>
        <v>石川</v>
      </c>
      <c r="G35">
        <f>貼_前年計算用シート!E90</f>
        <v>33400</v>
      </c>
      <c r="H35">
        <f t="shared" si="1"/>
        <v>30</v>
      </c>
      <c r="I35" t="str">
        <f>貼_前年計算用シート!F42</f>
        <v>岐阜</v>
      </c>
      <c r="J35">
        <f>貼_前年計算用シート!F90</f>
        <v>12800</v>
      </c>
      <c r="K35">
        <f t="shared" si="2"/>
        <v>30</v>
      </c>
      <c r="L35" t="str">
        <f>貼_前年計算用シート!G42</f>
        <v>島根</v>
      </c>
      <c r="M35">
        <f>貼_前年計算用シート!G90</f>
        <v>16100</v>
      </c>
      <c r="N35">
        <f t="shared" si="3"/>
        <v>30</v>
      </c>
      <c r="O35" t="str">
        <f>貼_前年計算用シート!H42</f>
        <v>島根</v>
      </c>
      <c r="P35">
        <f>貼_前年計算用シート!H90</f>
        <v>82900</v>
      </c>
      <c r="Q35">
        <f t="shared" si="4"/>
        <v>30</v>
      </c>
      <c r="R35" t="str">
        <f>貼_前年計算用シート!I42</f>
        <v>三重</v>
      </c>
      <c r="S35">
        <f>貼_前年計算用シート!I90</f>
        <v>501</v>
      </c>
      <c r="T35">
        <f t="shared" si="5"/>
        <v>30</v>
      </c>
      <c r="U35" t="str">
        <f>貼_前年計算用シート!J42</f>
        <v>福井</v>
      </c>
      <c r="V35">
        <f>貼_前年計算用シート!J90</f>
        <v>204</v>
      </c>
      <c r="W35">
        <f t="shared" si="6"/>
        <v>30</v>
      </c>
      <c r="X35" t="str">
        <f>貼_前年計算用シート!K42</f>
        <v>新潟</v>
      </c>
      <c r="Y35">
        <f>貼_前年計算用シート!K90</f>
        <v>504</v>
      </c>
      <c r="Z35">
        <f t="shared" si="7"/>
        <v>30</v>
      </c>
      <c r="AA35" t="str">
        <f>貼_前年計算用シート!L42</f>
        <v>長野</v>
      </c>
      <c r="AB35">
        <f>貼_前年計算用シート!L90</f>
        <v>271</v>
      </c>
      <c r="AC35">
        <f t="shared" si="8"/>
        <v>30</v>
      </c>
      <c r="AD35">
        <f>貼_前年計算用シート!M42</f>
        <v>0</v>
      </c>
      <c r="AE35" s="261">
        <f>貼_前年計算用シート!M90</f>
        <v>0</v>
      </c>
      <c r="AF35">
        <f t="shared" si="9"/>
        <v>6</v>
      </c>
      <c r="AG35">
        <f>貼_前年計算用シート!N42</f>
        <v>0</v>
      </c>
      <c r="AH35">
        <f>貼_前年計算用シート!N90</f>
        <v>0</v>
      </c>
      <c r="AI35">
        <f t="shared" si="10"/>
        <v>6</v>
      </c>
      <c r="AJ35">
        <f>貼_前年計算用シート!O42</f>
        <v>0</v>
      </c>
      <c r="AK35">
        <f>貼_前年計算用シート!O90</f>
        <v>0</v>
      </c>
      <c r="AL35">
        <f t="shared" si="11"/>
        <v>6</v>
      </c>
      <c r="AM35">
        <f>貼_前年計算用シート!P42</f>
        <v>0</v>
      </c>
      <c r="AN35">
        <f>貼_前年計算用シート!P90</f>
        <v>0</v>
      </c>
      <c r="AO35">
        <f t="shared" si="12"/>
        <v>6</v>
      </c>
      <c r="AP35">
        <f>貼_前年計算用シート!Q42</f>
        <v>0</v>
      </c>
      <c r="AQ35">
        <f>貼_前年計算用シート!Q90</f>
        <v>0</v>
      </c>
      <c r="AR35">
        <f t="shared" si="13"/>
        <v>6</v>
      </c>
      <c r="AS35">
        <f>貼_前年計算用シート!R42</f>
        <v>0</v>
      </c>
      <c r="AT35">
        <f>貼_前年計算用シート!R90</f>
        <v>0</v>
      </c>
      <c r="AU35">
        <f t="shared" si="14"/>
        <v>6</v>
      </c>
      <c r="AV35" t="str">
        <f>貼_前年計算用シート!S42</f>
        <v>広島</v>
      </c>
      <c r="AW35">
        <f>貼_前年計算用シート!S90</f>
        <v>400</v>
      </c>
      <c r="AX35">
        <f t="shared" si="15"/>
        <v>30</v>
      </c>
      <c r="AY35" t="str">
        <f>貼_前年計算用シート!T42</f>
        <v>鹿児島</v>
      </c>
      <c r="AZ35">
        <f>貼_前年計算用シート!T90</f>
        <v>502</v>
      </c>
      <c r="BA35">
        <f t="shared" si="16"/>
        <v>30</v>
      </c>
      <c r="BB35" t="str">
        <f>貼_前年計算用シート!U42</f>
        <v>福島</v>
      </c>
      <c r="BC35">
        <f>貼_前年計算用シート!U90</f>
        <v>97</v>
      </c>
      <c r="BD35">
        <f t="shared" si="17"/>
        <v>30</v>
      </c>
      <c r="BE35">
        <f>貼_前年計算用シート!V42</f>
        <v>0</v>
      </c>
      <c r="BF35">
        <f>貼_前年計算用シート!V90</f>
        <v>0</v>
      </c>
      <c r="BG35">
        <f t="shared" si="18"/>
        <v>2</v>
      </c>
      <c r="BH35">
        <f>貼_前年計算用シート!W42</f>
        <v>0</v>
      </c>
      <c r="BI35">
        <f>貼_前年計算用シート!W90</f>
        <v>0</v>
      </c>
      <c r="BJ35">
        <f t="shared" si="19"/>
        <v>2</v>
      </c>
      <c r="BK35">
        <f>貼_前年計算用シート!X42</f>
        <v>0</v>
      </c>
      <c r="BL35">
        <f>貼_前年計算用シート!X90</f>
        <v>0</v>
      </c>
      <c r="BM35">
        <f t="shared" si="20"/>
        <v>6</v>
      </c>
      <c r="BN35" t="str">
        <f>貼_前年計算用シート!Y42</f>
        <v>京都</v>
      </c>
      <c r="BO35">
        <f>貼_前年計算用シート!Y90</f>
        <v>153</v>
      </c>
      <c r="BP35">
        <f t="shared" si="21"/>
        <v>30</v>
      </c>
      <c r="BQ35" t="str">
        <f>貼_前年計算用シート!Z42</f>
        <v>京都</v>
      </c>
      <c r="BR35">
        <f>貼_前年計算用シート!Z90</f>
        <v>81</v>
      </c>
      <c r="BS35">
        <f t="shared" si="22"/>
        <v>30</v>
      </c>
      <c r="BT35" t="str">
        <f>貼_前年計算用シート!AA42</f>
        <v>岐阜</v>
      </c>
      <c r="BU35">
        <f>貼_前年計算用シート!AA90</f>
        <v>45</v>
      </c>
      <c r="BV35">
        <f t="shared" si="23"/>
        <v>30</v>
      </c>
      <c r="BW35" t="str">
        <f>貼_前年計算用シート!AB42</f>
        <v>東京</v>
      </c>
      <c r="BX35">
        <f>貼_前年計算用シート!AB90</f>
        <v>196</v>
      </c>
      <c r="BY35">
        <f t="shared" si="24"/>
        <v>30</v>
      </c>
      <c r="BZ35" t="str">
        <f>貼_前年計算用シート!AC42</f>
        <v>山形</v>
      </c>
      <c r="CA35">
        <f>貼_前年計算用シート!AC90</f>
        <v>2660</v>
      </c>
      <c r="CB35">
        <f t="shared" si="25"/>
        <v>30</v>
      </c>
      <c r="CC35" t="str">
        <f>貼_前年計算用シート!AD42</f>
        <v>新潟</v>
      </c>
      <c r="CD35">
        <f>貼_前年計算用シート!AD90</f>
        <v>1240</v>
      </c>
      <c r="CE35">
        <f t="shared" si="26"/>
        <v>30</v>
      </c>
      <c r="CF35" t="str">
        <f>貼_前年計算用シート!AE42</f>
        <v>-</v>
      </c>
      <c r="CG35" t="str">
        <f>貼_前年計算用シート!AE90</f>
        <v>-</v>
      </c>
      <c r="CH35" t="str">
        <f t="shared" si="27"/>
        <v>-</v>
      </c>
      <c r="CI35" t="str">
        <f>貼_前年計算用シート!AF42</f>
        <v>-</v>
      </c>
      <c r="CJ35" t="str">
        <f>貼_前年計算用シート!AF90</f>
        <v>-</v>
      </c>
      <c r="CK35" t="str">
        <f t="shared" si="28"/>
        <v>-</v>
      </c>
      <c r="CL35" t="str">
        <f>貼_前年計算用シート!AG42</f>
        <v>-</v>
      </c>
      <c r="CM35" t="str">
        <f>貼_前年計算用シート!AG90</f>
        <v>-</v>
      </c>
      <c r="CN35" t="str">
        <f t="shared" si="29"/>
        <v>-</v>
      </c>
    </row>
    <row r="36" spans="3:92">
      <c r="C36" t="str">
        <f>貼_前年計算用シート!D43</f>
        <v>愛媛</v>
      </c>
      <c r="D36">
        <f>貼_前年計算用シート!D91</f>
        <v>44300</v>
      </c>
      <c r="E36">
        <f t="shared" si="0"/>
        <v>31</v>
      </c>
      <c r="F36" t="str">
        <f>貼_前年計算用シート!E43</f>
        <v>島根</v>
      </c>
      <c r="G36">
        <f>貼_前年計算用シート!E91</f>
        <v>28900</v>
      </c>
      <c r="H36">
        <f t="shared" si="1"/>
        <v>31</v>
      </c>
      <c r="I36" t="str">
        <f>貼_前年計算用シート!F43</f>
        <v>広島</v>
      </c>
      <c r="J36">
        <f>貼_前年計算用シート!F91</f>
        <v>12400</v>
      </c>
      <c r="K36">
        <f t="shared" si="2"/>
        <v>31</v>
      </c>
      <c r="L36" t="str">
        <f>貼_前年計算用シート!G43</f>
        <v>静岡</v>
      </c>
      <c r="M36">
        <f>貼_前年計算用シート!G91</f>
        <v>15100</v>
      </c>
      <c r="N36">
        <f t="shared" si="3"/>
        <v>31</v>
      </c>
      <c r="O36" t="str">
        <f>貼_前年計算用シート!H43</f>
        <v>静岡</v>
      </c>
      <c r="P36">
        <f>貼_前年計算用シート!H91</f>
        <v>78400</v>
      </c>
      <c r="Q36">
        <f t="shared" si="4"/>
        <v>31</v>
      </c>
      <c r="R36" t="str">
        <f>貼_前年計算用シート!I43</f>
        <v>福井</v>
      </c>
      <c r="S36">
        <f>貼_前年計算用シート!I91</f>
        <v>500</v>
      </c>
      <c r="T36">
        <f t="shared" si="5"/>
        <v>31</v>
      </c>
      <c r="U36" t="str">
        <f>貼_前年計算用シート!J43</f>
        <v>島根</v>
      </c>
      <c r="V36">
        <f>貼_前年計算用シート!J91</f>
        <v>168</v>
      </c>
      <c r="W36">
        <f t="shared" si="6"/>
        <v>31</v>
      </c>
      <c r="X36" t="str">
        <f>貼_前年計算用シート!K43</f>
        <v>奈良</v>
      </c>
      <c r="Y36">
        <f>貼_前年計算用シート!K91</f>
        <v>407</v>
      </c>
      <c r="Z36">
        <f t="shared" si="7"/>
        <v>31</v>
      </c>
      <c r="AA36" t="str">
        <f>貼_前年計算用シート!L43</f>
        <v>山形</v>
      </c>
      <c r="AB36">
        <f>貼_前年計算用シート!L91</f>
        <v>263</v>
      </c>
      <c r="AC36">
        <f t="shared" si="8"/>
        <v>31</v>
      </c>
      <c r="AD36">
        <f>貼_前年計算用シート!M43</f>
        <v>0</v>
      </c>
      <c r="AE36" s="261">
        <f>貼_前年計算用シート!M91</f>
        <v>0</v>
      </c>
      <c r="AF36">
        <f t="shared" si="9"/>
        <v>6</v>
      </c>
      <c r="AG36">
        <f>貼_前年計算用シート!N43</f>
        <v>0</v>
      </c>
      <c r="AH36">
        <f>貼_前年計算用シート!N91</f>
        <v>0</v>
      </c>
      <c r="AI36">
        <f t="shared" si="10"/>
        <v>6</v>
      </c>
      <c r="AJ36">
        <f>貼_前年計算用シート!O43</f>
        <v>0</v>
      </c>
      <c r="AK36">
        <f>貼_前年計算用シート!O91</f>
        <v>0</v>
      </c>
      <c r="AL36">
        <f t="shared" si="11"/>
        <v>6</v>
      </c>
      <c r="AM36">
        <f>貼_前年計算用シート!P43</f>
        <v>0</v>
      </c>
      <c r="AN36">
        <f>貼_前年計算用シート!P91</f>
        <v>0</v>
      </c>
      <c r="AO36">
        <f t="shared" si="12"/>
        <v>6</v>
      </c>
      <c r="AP36">
        <f>貼_前年計算用シート!Q43</f>
        <v>0</v>
      </c>
      <c r="AQ36">
        <f>貼_前年計算用シート!Q91</f>
        <v>0</v>
      </c>
      <c r="AR36">
        <f t="shared" si="13"/>
        <v>6</v>
      </c>
      <c r="AS36">
        <f>貼_前年計算用シート!R43</f>
        <v>0</v>
      </c>
      <c r="AT36">
        <f>貼_前年計算用シート!R91</f>
        <v>0</v>
      </c>
      <c r="AU36">
        <f t="shared" si="14"/>
        <v>6</v>
      </c>
      <c r="AV36" t="str">
        <f>貼_前年計算用シート!S43</f>
        <v>鹿児島</v>
      </c>
      <c r="AW36">
        <f>貼_前年計算用シート!S91</f>
        <v>389</v>
      </c>
      <c r="AX36">
        <f t="shared" si="15"/>
        <v>31</v>
      </c>
      <c r="AY36" t="str">
        <f>貼_前年計算用シート!T43</f>
        <v>埼玉</v>
      </c>
      <c r="AZ36">
        <f>貼_前年計算用シート!T91</f>
        <v>488</v>
      </c>
      <c r="BA36">
        <f t="shared" si="16"/>
        <v>31</v>
      </c>
      <c r="BB36" t="str">
        <f>貼_前年計算用シート!U43</f>
        <v>香川</v>
      </c>
      <c r="BC36">
        <f>貼_前年計算用シート!U91</f>
        <v>96</v>
      </c>
      <c r="BD36">
        <f t="shared" si="17"/>
        <v>31</v>
      </c>
      <c r="BE36">
        <f>貼_前年計算用シート!V43</f>
        <v>0</v>
      </c>
      <c r="BF36">
        <f>貼_前年計算用シート!V91</f>
        <v>0</v>
      </c>
      <c r="BG36">
        <f t="shared" si="18"/>
        <v>2</v>
      </c>
      <c r="BH36">
        <f>貼_前年計算用シート!W43</f>
        <v>0</v>
      </c>
      <c r="BI36">
        <f>貼_前年計算用シート!W91</f>
        <v>0</v>
      </c>
      <c r="BJ36">
        <f t="shared" si="19"/>
        <v>2</v>
      </c>
      <c r="BK36">
        <f>貼_前年計算用シート!X43</f>
        <v>0</v>
      </c>
      <c r="BL36">
        <f>貼_前年計算用シート!X91</f>
        <v>0</v>
      </c>
      <c r="BM36">
        <f t="shared" si="20"/>
        <v>6</v>
      </c>
      <c r="BN36" t="str">
        <f>貼_前年計算用シート!Y43</f>
        <v>長崎</v>
      </c>
      <c r="BO36">
        <f>貼_前年計算用シート!Y91</f>
        <v>146</v>
      </c>
      <c r="BP36">
        <f t="shared" si="21"/>
        <v>31</v>
      </c>
      <c r="BQ36" t="str">
        <f>貼_前年計算用シート!Z43</f>
        <v>兵庫</v>
      </c>
      <c r="BR36">
        <f>貼_前年計算用シート!Z91</f>
        <v>81</v>
      </c>
      <c r="BS36">
        <f t="shared" si="22"/>
        <v>30</v>
      </c>
      <c r="BT36" t="str">
        <f>貼_前年計算用シート!AA43</f>
        <v>奈良</v>
      </c>
      <c r="BU36">
        <f>貼_前年計算用シート!AA91</f>
        <v>45</v>
      </c>
      <c r="BV36">
        <f t="shared" si="23"/>
        <v>30</v>
      </c>
      <c r="BW36" t="str">
        <f>貼_前年計算用シート!AB43</f>
        <v>石川</v>
      </c>
      <c r="BX36">
        <f>貼_前年計算用シート!AB91</f>
        <v>194</v>
      </c>
      <c r="BY36">
        <f t="shared" si="24"/>
        <v>31</v>
      </c>
      <c r="BZ36" t="str">
        <f>貼_前年計算用シート!AC43</f>
        <v>三重</v>
      </c>
      <c r="CA36">
        <f>貼_前年計算用シート!AC91</f>
        <v>2440</v>
      </c>
      <c r="CB36">
        <f t="shared" si="25"/>
        <v>31</v>
      </c>
      <c r="CC36" t="str">
        <f>貼_前年計算用シート!AD43</f>
        <v>岐阜</v>
      </c>
      <c r="CD36">
        <f>貼_前年計算用シート!AD91</f>
        <v>1230</v>
      </c>
      <c r="CE36">
        <f t="shared" si="26"/>
        <v>31</v>
      </c>
      <c r="CF36" t="str">
        <f>貼_前年計算用シート!AE43</f>
        <v>-</v>
      </c>
      <c r="CG36" t="str">
        <f>貼_前年計算用シート!AE91</f>
        <v>-</v>
      </c>
      <c r="CH36" t="str">
        <f t="shared" si="27"/>
        <v>-</v>
      </c>
      <c r="CI36" t="str">
        <f>貼_前年計算用シート!AF43</f>
        <v>-</v>
      </c>
      <c r="CJ36" t="str">
        <f>貼_前年計算用シート!AF91</f>
        <v>-</v>
      </c>
      <c r="CK36" t="str">
        <f t="shared" si="28"/>
        <v>-</v>
      </c>
      <c r="CL36" t="str">
        <f>貼_前年計算用シート!AG43</f>
        <v>-</v>
      </c>
      <c r="CM36" t="str">
        <f>貼_前年計算用シート!AG91</f>
        <v>-</v>
      </c>
      <c r="CN36" t="str">
        <f t="shared" si="29"/>
        <v>-</v>
      </c>
    </row>
    <row r="37" spans="3:92">
      <c r="C37" t="str">
        <f>貼_前年計算用シート!D44</f>
        <v>山口</v>
      </c>
      <c r="D37">
        <f>貼_前年計算用シート!D92</f>
        <v>43200</v>
      </c>
      <c r="E37">
        <f t="shared" si="0"/>
        <v>32</v>
      </c>
      <c r="F37" t="str">
        <f>貼_前年計算用シート!E44</f>
        <v>群馬</v>
      </c>
      <c r="G37">
        <f>貼_前年計算用シート!E92</f>
        <v>23800</v>
      </c>
      <c r="H37">
        <f t="shared" si="1"/>
        <v>32</v>
      </c>
      <c r="I37" t="str">
        <f>貼_前年計算用シート!F44</f>
        <v>鳥取</v>
      </c>
      <c r="J37">
        <f>貼_前年計算用シート!F92</f>
        <v>10500</v>
      </c>
      <c r="K37">
        <f t="shared" si="2"/>
        <v>32</v>
      </c>
      <c r="L37" t="str">
        <f>貼_前年計算用シート!G44</f>
        <v>宮崎</v>
      </c>
      <c r="M37">
        <f>貼_前年計算用シート!G92</f>
        <v>14700</v>
      </c>
      <c r="N37">
        <f t="shared" si="3"/>
        <v>32</v>
      </c>
      <c r="O37" t="str">
        <f>貼_前年計算用シート!H44</f>
        <v>宮崎</v>
      </c>
      <c r="P37">
        <f>貼_前年計算用シート!H92</f>
        <v>71400</v>
      </c>
      <c r="Q37">
        <f t="shared" si="4"/>
        <v>32</v>
      </c>
      <c r="R37" t="str">
        <f>貼_前年計算用シート!I44</f>
        <v>神奈川</v>
      </c>
      <c r="S37">
        <f>貼_前年計算用シート!I92</f>
        <v>499</v>
      </c>
      <c r="T37">
        <f t="shared" si="5"/>
        <v>32</v>
      </c>
      <c r="U37" t="str">
        <f>貼_前年計算用シート!J44</f>
        <v>新潟</v>
      </c>
      <c r="V37">
        <f>貼_前年計算用シート!J92</f>
        <v>164</v>
      </c>
      <c r="W37">
        <f t="shared" si="6"/>
        <v>32</v>
      </c>
      <c r="X37" t="str">
        <f>貼_前年計算用シート!K44</f>
        <v>京都</v>
      </c>
      <c r="Y37">
        <f>貼_前年計算用シート!K92</f>
        <v>383</v>
      </c>
      <c r="Z37">
        <f t="shared" si="7"/>
        <v>32</v>
      </c>
      <c r="AA37" t="str">
        <f>貼_前年計算用シート!L44</f>
        <v>福島</v>
      </c>
      <c r="AB37">
        <f>貼_前年計算用シート!L92</f>
        <v>263</v>
      </c>
      <c r="AC37">
        <f t="shared" si="8"/>
        <v>31</v>
      </c>
      <c r="AD37">
        <f>貼_前年計算用シート!M44</f>
        <v>0</v>
      </c>
      <c r="AE37" s="261">
        <f>貼_前年計算用シート!M92</f>
        <v>0</v>
      </c>
      <c r="AF37">
        <f t="shared" si="9"/>
        <v>6</v>
      </c>
      <c r="AG37">
        <f>貼_前年計算用シート!N44</f>
        <v>0</v>
      </c>
      <c r="AH37">
        <f>貼_前年計算用シート!N92</f>
        <v>0</v>
      </c>
      <c r="AI37">
        <f t="shared" si="10"/>
        <v>6</v>
      </c>
      <c r="AJ37">
        <f>貼_前年計算用シート!O44</f>
        <v>0</v>
      </c>
      <c r="AK37">
        <f>貼_前年計算用シート!O92</f>
        <v>0</v>
      </c>
      <c r="AL37">
        <f t="shared" si="11"/>
        <v>6</v>
      </c>
      <c r="AM37">
        <f>貼_前年計算用シート!P44</f>
        <v>0</v>
      </c>
      <c r="AN37">
        <f>貼_前年計算用シート!P92</f>
        <v>0</v>
      </c>
      <c r="AO37">
        <f t="shared" si="12"/>
        <v>6</v>
      </c>
      <c r="AP37">
        <f>貼_前年計算用シート!Q44</f>
        <v>0</v>
      </c>
      <c r="AQ37">
        <f>貼_前年計算用シート!Q92</f>
        <v>0</v>
      </c>
      <c r="AR37">
        <f t="shared" si="13"/>
        <v>6</v>
      </c>
      <c r="AS37">
        <f>貼_前年計算用シート!R44</f>
        <v>0</v>
      </c>
      <c r="AT37">
        <f>貼_前年計算用シート!R92</f>
        <v>0</v>
      </c>
      <c r="AU37">
        <f t="shared" si="14"/>
        <v>6</v>
      </c>
      <c r="AV37" t="str">
        <f>貼_前年計算用シート!S44</f>
        <v>長崎</v>
      </c>
      <c r="AW37">
        <f>貼_前年計算用シート!S92</f>
        <v>348</v>
      </c>
      <c r="AX37">
        <f t="shared" si="15"/>
        <v>32</v>
      </c>
      <c r="AY37" t="str">
        <f>貼_前年計算用シート!T44</f>
        <v>長崎</v>
      </c>
      <c r="AZ37">
        <f>貼_前年計算用シート!T92</f>
        <v>428</v>
      </c>
      <c r="BA37">
        <f t="shared" si="16"/>
        <v>32</v>
      </c>
      <c r="BB37" t="str">
        <f>貼_前年計算用シート!U44</f>
        <v>千葉</v>
      </c>
      <c r="BC37">
        <f>貼_前年計算用シート!U92</f>
        <v>94</v>
      </c>
      <c r="BD37">
        <f t="shared" si="17"/>
        <v>32</v>
      </c>
      <c r="BE37">
        <f>貼_前年計算用シート!V44</f>
        <v>0</v>
      </c>
      <c r="BF37">
        <f>貼_前年計算用シート!V92</f>
        <v>0</v>
      </c>
      <c r="BG37">
        <f t="shared" si="18"/>
        <v>2</v>
      </c>
      <c r="BH37">
        <f>貼_前年計算用シート!W44</f>
        <v>0</v>
      </c>
      <c r="BI37">
        <f>貼_前年計算用シート!W92</f>
        <v>0</v>
      </c>
      <c r="BJ37">
        <f t="shared" si="19"/>
        <v>2</v>
      </c>
      <c r="BK37">
        <f>貼_前年計算用シート!X44</f>
        <v>0</v>
      </c>
      <c r="BL37">
        <f>貼_前年計算用シート!X92</f>
        <v>0</v>
      </c>
      <c r="BM37">
        <f t="shared" si="20"/>
        <v>6</v>
      </c>
      <c r="BN37" t="str">
        <f>貼_前年計算用シート!Y44</f>
        <v>福岡</v>
      </c>
      <c r="BO37">
        <f>貼_前年計算用シート!Y92</f>
        <v>97</v>
      </c>
      <c r="BP37">
        <f t="shared" si="21"/>
        <v>32</v>
      </c>
      <c r="BQ37" t="str">
        <f>貼_前年計算用シート!Z44</f>
        <v>福岡</v>
      </c>
      <c r="BR37">
        <f>貼_前年計算用シート!Z92</f>
        <v>62</v>
      </c>
      <c r="BS37">
        <f t="shared" si="22"/>
        <v>32</v>
      </c>
      <c r="BT37" t="str">
        <f>貼_前年計算用シート!AA44</f>
        <v>三重</v>
      </c>
      <c r="BU37">
        <f>貼_前年計算用シート!AA92</f>
        <v>43</v>
      </c>
      <c r="BV37">
        <f t="shared" si="23"/>
        <v>32</v>
      </c>
      <c r="BW37" t="str">
        <f>貼_前年計算用シート!AB44</f>
        <v>三重</v>
      </c>
      <c r="BX37">
        <f>貼_前年計算用シート!AB92</f>
        <v>185</v>
      </c>
      <c r="BY37">
        <f t="shared" si="24"/>
        <v>32</v>
      </c>
      <c r="BZ37" t="str">
        <f>貼_前年計算用シート!AC44</f>
        <v>石川</v>
      </c>
      <c r="CA37">
        <f>貼_前年計算用シート!AC92</f>
        <v>2420</v>
      </c>
      <c r="CB37">
        <f t="shared" si="25"/>
        <v>32</v>
      </c>
      <c r="CC37" t="str">
        <f>貼_前年計算用シート!AD44</f>
        <v>鳥取</v>
      </c>
      <c r="CD37">
        <f>貼_前年計算用シート!AD92</f>
        <v>1230</v>
      </c>
      <c r="CE37">
        <f t="shared" si="26"/>
        <v>31</v>
      </c>
      <c r="CF37" t="str">
        <f>貼_前年計算用シート!AE44</f>
        <v>-</v>
      </c>
      <c r="CG37" t="str">
        <f>貼_前年計算用シート!AE92</f>
        <v>-</v>
      </c>
      <c r="CH37" t="str">
        <f t="shared" si="27"/>
        <v>-</v>
      </c>
      <c r="CI37" t="str">
        <f>貼_前年計算用シート!AF44</f>
        <v>-</v>
      </c>
      <c r="CJ37" t="str">
        <f>貼_前年計算用シート!AF92</f>
        <v>-</v>
      </c>
      <c r="CK37" t="str">
        <f t="shared" si="28"/>
        <v>-</v>
      </c>
      <c r="CL37" t="str">
        <f>貼_前年計算用シート!AG44</f>
        <v>-</v>
      </c>
      <c r="CM37" t="str">
        <f>貼_前年計算用シート!AG92</f>
        <v>-</v>
      </c>
      <c r="CN37" t="str">
        <f t="shared" si="29"/>
        <v>-</v>
      </c>
    </row>
    <row r="38" spans="3:92">
      <c r="C38" t="str">
        <f>貼_前年計算用シート!D45</f>
        <v>石川</v>
      </c>
      <c r="D38">
        <f>貼_前年計算用シート!D93</f>
        <v>40100</v>
      </c>
      <c r="E38">
        <f t="shared" si="0"/>
        <v>33</v>
      </c>
      <c r="F38" t="str">
        <f>貼_前年計算用シート!E45</f>
        <v>香川</v>
      </c>
      <c r="G38">
        <f>貼_前年計算用シート!E93</f>
        <v>23800</v>
      </c>
      <c r="H38">
        <f t="shared" si="1"/>
        <v>32</v>
      </c>
      <c r="I38" t="str">
        <f>貼_前年計算用シート!F45</f>
        <v>徳島</v>
      </c>
      <c r="J38">
        <f>貼_前年計算用シート!F93</f>
        <v>8550</v>
      </c>
      <c r="K38">
        <f t="shared" si="2"/>
        <v>33</v>
      </c>
      <c r="L38" t="str">
        <f>貼_前年計算用シート!G45</f>
        <v>群馬</v>
      </c>
      <c r="M38">
        <f>貼_前年計算用シート!G93</f>
        <v>13900</v>
      </c>
      <c r="N38">
        <f t="shared" si="3"/>
        <v>33</v>
      </c>
      <c r="O38" t="str">
        <f>貼_前年計算用シート!H45</f>
        <v>群馬</v>
      </c>
      <c r="P38">
        <f>貼_前年計算用シート!H93</f>
        <v>70100</v>
      </c>
      <c r="Q38">
        <f t="shared" si="4"/>
        <v>33</v>
      </c>
      <c r="R38" t="str">
        <f>貼_前年計算用シート!I45</f>
        <v>兵庫</v>
      </c>
      <c r="S38">
        <f>貼_前年計算用シート!I93</f>
        <v>497</v>
      </c>
      <c r="T38">
        <f t="shared" si="5"/>
        <v>33</v>
      </c>
      <c r="U38" t="str">
        <f>貼_前年計算用シート!J45</f>
        <v>奈良</v>
      </c>
      <c r="V38">
        <f>貼_前年計算用シート!J93</f>
        <v>128</v>
      </c>
      <c r="W38">
        <f t="shared" si="6"/>
        <v>33</v>
      </c>
      <c r="X38" t="str">
        <f>貼_前年計算用シート!K45</f>
        <v>島根</v>
      </c>
      <c r="Y38">
        <f>貼_前年計算用シート!K93</f>
        <v>333</v>
      </c>
      <c r="Z38">
        <f t="shared" si="7"/>
        <v>33</v>
      </c>
      <c r="AA38" t="str">
        <f>貼_前年計算用シート!L45</f>
        <v>静岡</v>
      </c>
      <c r="AB38">
        <f>貼_前年計算用シート!L93</f>
        <v>257</v>
      </c>
      <c r="AC38">
        <f t="shared" si="8"/>
        <v>33</v>
      </c>
      <c r="AD38">
        <f>貼_前年計算用シート!M45</f>
        <v>0</v>
      </c>
      <c r="AE38" s="261">
        <f>貼_前年計算用シート!M93</f>
        <v>0</v>
      </c>
      <c r="AF38">
        <f t="shared" si="9"/>
        <v>6</v>
      </c>
      <c r="AG38">
        <f>貼_前年計算用シート!N45</f>
        <v>0</v>
      </c>
      <c r="AH38">
        <f>貼_前年計算用シート!N93</f>
        <v>0</v>
      </c>
      <c r="AI38">
        <f t="shared" si="10"/>
        <v>6</v>
      </c>
      <c r="AJ38">
        <f>貼_前年計算用シート!O45</f>
        <v>0</v>
      </c>
      <c r="AK38">
        <f>貼_前年計算用シート!O93</f>
        <v>0</v>
      </c>
      <c r="AL38">
        <f t="shared" si="11"/>
        <v>6</v>
      </c>
      <c r="AM38">
        <f>貼_前年計算用シート!P45</f>
        <v>0</v>
      </c>
      <c r="AN38">
        <f>貼_前年計算用シート!P93</f>
        <v>0</v>
      </c>
      <c r="AO38">
        <f t="shared" si="12"/>
        <v>6</v>
      </c>
      <c r="AP38">
        <f>貼_前年計算用シート!Q45</f>
        <v>0</v>
      </c>
      <c r="AQ38">
        <f>貼_前年計算用シート!Q93</f>
        <v>0</v>
      </c>
      <c r="AR38">
        <f t="shared" si="13"/>
        <v>6</v>
      </c>
      <c r="AS38">
        <f>貼_前年計算用シート!R45</f>
        <v>0</v>
      </c>
      <c r="AT38">
        <f>貼_前年計算用シート!R93</f>
        <v>0</v>
      </c>
      <c r="AU38">
        <f t="shared" si="14"/>
        <v>6</v>
      </c>
      <c r="AV38" t="str">
        <f>貼_前年計算用シート!S45</f>
        <v>愛媛</v>
      </c>
      <c r="AW38">
        <f>貼_前年計算用シート!S93</f>
        <v>342</v>
      </c>
      <c r="AX38">
        <f t="shared" si="15"/>
        <v>33</v>
      </c>
      <c r="AY38" t="str">
        <f>貼_前年計算用シート!T45</f>
        <v>広島</v>
      </c>
      <c r="AZ38">
        <f>貼_前年計算用シート!T93</f>
        <v>416</v>
      </c>
      <c r="BA38">
        <f t="shared" si="16"/>
        <v>33</v>
      </c>
      <c r="BB38" t="str">
        <f>貼_前年計算用シート!U45</f>
        <v>岩手</v>
      </c>
      <c r="BC38">
        <f>貼_前年計算用シート!U93</f>
        <v>91</v>
      </c>
      <c r="BD38">
        <f t="shared" si="17"/>
        <v>33</v>
      </c>
      <c r="BE38">
        <f>貼_前年計算用シート!V45</f>
        <v>0</v>
      </c>
      <c r="BF38">
        <f>貼_前年計算用シート!V93</f>
        <v>0</v>
      </c>
      <c r="BG38">
        <f t="shared" si="18"/>
        <v>2</v>
      </c>
      <c r="BH38">
        <f>貼_前年計算用シート!W45</f>
        <v>0</v>
      </c>
      <c r="BI38">
        <f>貼_前年計算用シート!W93</f>
        <v>0</v>
      </c>
      <c r="BJ38">
        <f t="shared" si="19"/>
        <v>2</v>
      </c>
      <c r="BK38">
        <f>貼_前年計算用シート!X45</f>
        <v>0</v>
      </c>
      <c r="BL38">
        <f>貼_前年計算用シート!X93</f>
        <v>0</v>
      </c>
      <c r="BM38">
        <f t="shared" si="20"/>
        <v>6</v>
      </c>
      <c r="BN38" t="str">
        <f>貼_前年計算用シート!Y45</f>
        <v>三重</v>
      </c>
      <c r="BO38">
        <f>貼_前年計算用シート!Y93</f>
        <v>86</v>
      </c>
      <c r="BP38">
        <f t="shared" si="21"/>
        <v>33</v>
      </c>
      <c r="BQ38" t="str">
        <f>貼_前年計算用シート!Z45</f>
        <v>三重</v>
      </c>
      <c r="BR38">
        <f>貼_前年計算用シート!Z93</f>
        <v>37</v>
      </c>
      <c r="BS38">
        <f t="shared" si="22"/>
        <v>33</v>
      </c>
      <c r="BT38" t="str">
        <f>貼_前年計算用シート!AA45</f>
        <v>兵庫</v>
      </c>
      <c r="BU38">
        <f>貼_前年計算用シート!AA93</f>
        <v>43</v>
      </c>
      <c r="BV38">
        <f t="shared" si="23"/>
        <v>32</v>
      </c>
      <c r="BW38" t="str">
        <f>貼_前年計算用シート!AB45</f>
        <v>山形</v>
      </c>
      <c r="BX38">
        <f>貼_前年計算用シート!AB93</f>
        <v>180</v>
      </c>
      <c r="BY38">
        <f t="shared" si="24"/>
        <v>33</v>
      </c>
      <c r="BZ38" t="str">
        <f>貼_前年計算用シート!AC45</f>
        <v>山梨</v>
      </c>
      <c r="CA38">
        <f>貼_前年計算用シート!AC93</f>
        <v>2410</v>
      </c>
      <c r="CB38">
        <f t="shared" si="25"/>
        <v>33</v>
      </c>
      <c r="CC38" t="str">
        <f>貼_前年計算用シート!AD45</f>
        <v>高知</v>
      </c>
      <c r="CD38">
        <f>貼_前年計算用シート!AD93</f>
        <v>1200</v>
      </c>
      <c r="CE38">
        <f t="shared" si="26"/>
        <v>33</v>
      </c>
      <c r="CF38" t="str">
        <f>貼_前年計算用シート!AE45</f>
        <v>-</v>
      </c>
      <c r="CG38" t="str">
        <f>貼_前年計算用シート!AE93</f>
        <v>-</v>
      </c>
      <c r="CH38" t="str">
        <f t="shared" si="27"/>
        <v>-</v>
      </c>
      <c r="CI38" t="str">
        <f>貼_前年計算用シート!AF45</f>
        <v>-</v>
      </c>
      <c r="CJ38" t="str">
        <f>貼_前年計算用シート!AF93</f>
        <v>-</v>
      </c>
      <c r="CK38" t="str">
        <f t="shared" si="28"/>
        <v>-</v>
      </c>
      <c r="CL38" t="str">
        <f>貼_前年計算用シート!AG45</f>
        <v>-</v>
      </c>
      <c r="CM38" t="str">
        <f>貼_前年計算用シート!AG93</f>
        <v>-</v>
      </c>
      <c r="CN38" t="str">
        <f t="shared" si="29"/>
        <v>-</v>
      </c>
    </row>
    <row r="39" spans="3:92">
      <c r="C39" t="str">
        <f>貼_前年計算用シート!D46</f>
        <v>福井</v>
      </c>
      <c r="D39">
        <f>貼_前年計算用シート!D94</f>
        <v>39600</v>
      </c>
      <c r="E39">
        <f t="shared" si="0"/>
        <v>34</v>
      </c>
      <c r="F39" t="str">
        <f>貼_前年計算用シート!E46</f>
        <v>京都</v>
      </c>
      <c r="G39">
        <f>貼_前年計算用シート!E94</f>
        <v>22800</v>
      </c>
      <c r="H39">
        <f t="shared" si="1"/>
        <v>34</v>
      </c>
      <c r="I39" t="str">
        <f>貼_前年計算用シート!F46</f>
        <v>佐賀</v>
      </c>
      <c r="J39">
        <f>貼_前年計算用シート!F94</f>
        <v>8340</v>
      </c>
      <c r="K39">
        <f t="shared" si="2"/>
        <v>34</v>
      </c>
      <c r="L39" t="str">
        <f>貼_前年計算用シート!G46</f>
        <v>京都</v>
      </c>
      <c r="M39">
        <f>貼_前年計算用シート!G94</f>
        <v>13800</v>
      </c>
      <c r="N39">
        <f t="shared" si="3"/>
        <v>34</v>
      </c>
      <c r="O39" t="str">
        <f>貼_前年計算用シート!H46</f>
        <v>京都</v>
      </c>
      <c r="P39">
        <f>貼_前年計算用シート!H94</f>
        <v>69300</v>
      </c>
      <c r="Q39">
        <f t="shared" si="4"/>
        <v>34</v>
      </c>
      <c r="R39" t="str">
        <f>貼_前年計算用シート!I46</f>
        <v>香川</v>
      </c>
      <c r="S39">
        <f>貼_前年計算用シート!I94</f>
        <v>496</v>
      </c>
      <c r="T39">
        <f t="shared" si="5"/>
        <v>34</v>
      </c>
      <c r="U39" t="str">
        <f>貼_前年計算用シート!J46</f>
        <v>宮崎</v>
      </c>
      <c r="V39">
        <f>貼_前年計算用シート!J94</f>
        <v>115</v>
      </c>
      <c r="W39">
        <f t="shared" si="6"/>
        <v>34</v>
      </c>
      <c r="X39" t="str">
        <f>貼_前年計算用シート!K46</f>
        <v>宮崎</v>
      </c>
      <c r="Y39">
        <f>貼_前年計算用シート!K94</f>
        <v>328</v>
      </c>
      <c r="Z39">
        <f t="shared" si="7"/>
        <v>34</v>
      </c>
      <c r="AA39" t="str">
        <f>貼_前年計算用シート!L46</f>
        <v>青森</v>
      </c>
      <c r="AB39">
        <f>貼_前年計算用シート!L94</f>
        <v>246</v>
      </c>
      <c r="AC39">
        <f t="shared" si="8"/>
        <v>34</v>
      </c>
      <c r="AD39">
        <f>貼_前年計算用シート!M46</f>
        <v>0</v>
      </c>
      <c r="AE39" s="261">
        <f>貼_前年計算用シート!M94</f>
        <v>0</v>
      </c>
      <c r="AF39">
        <f t="shared" si="9"/>
        <v>6</v>
      </c>
      <c r="AG39">
        <f>貼_前年計算用シート!N46</f>
        <v>0</v>
      </c>
      <c r="AH39">
        <f>貼_前年計算用シート!N94</f>
        <v>0</v>
      </c>
      <c r="AI39">
        <f t="shared" si="10"/>
        <v>6</v>
      </c>
      <c r="AJ39">
        <f>貼_前年計算用シート!O46</f>
        <v>0</v>
      </c>
      <c r="AK39">
        <f>貼_前年計算用シート!O94</f>
        <v>0</v>
      </c>
      <c r="AL39">
        <f t="shared" si="11"/>
        <v>6</v>
      </c>
      <c r="AM39">
        <f>貼_前年計算用シート!P46</f>
        <v>0</v>
      </c>
      <c r="AN39">
        <f>貼_前年計算用シート!P94</f>
        <v>0</v>
      </c>
      <c r="AO39">
        <f t="shared" si="12"/>
        <v>6</v>
      </c>
      <c r="AP39">
        <f>貼_前年計算用シート!Q46</f>
        <v>0</v>
      </c>
      <c r="AQ39">
        <f>貼_前年計算用シート!Q94</f>
        <v>0</v>
      </c>
      <c r="AR39">
        <f t="shared" si="13"/>
        <v>6</v>
      </c>
      <c r="AS39">
        <f>貼_前年計算用シート!R46</f>
        <v>0</v>
      </c>
      <c r="AT39">
        <f>貼_前年計算用シート!R94</f>
        <v>0</v>
      </c>
      <c r="AU39">
        <f t="shared" si="14"/>
        <v>6</v>
      </c>
      <c r="AV39" t="str">
        <f>貼_前年計算用シート!S46</f>
        <v>京都</v>
      </c>
      <c r="AW39">
        <f>貼_前年計算用シート!S94</f>
        <v>320</v>
      </c>
      <c r="AX39">
        <f t="shared" si="15"/>
        <v>34</v>
      </c>
      <c r="AY39" t="str">
        <f>貼_前年計算用シート!T46</f>
        <v>群馬</v>
      </c>
      <c r="AZ39">
        <f>貼_前年計算用シート!T94</f>
        <v>290</v>
      </c>
      <c r="BA39">
        <f t="shared" si="16"/>
        <v>34</v>
      </c>
      <c r="BB39" t="str">
        <f>貼_前年計算用シート!U46</f>
        <v>奈良</v>
      </c>
      <c r="BC39">
        <f>貼_前年計算用シート!U94</f>
        <v>88</v>
      </c>
      <c r="BD39">
        <f t="shared" si="17"/>
        <v>34</v>
      </c>
      <c r="BE39">
        <f>貼_前年計算用シート!V46</f>
        <v>0</v>
      </c>
      <c r="BF39">
        <f>貼_前年計算用シート!V94</f>
        <v>0</v>
      </c>
      <c r="BG39">
        <f t="shared" si="18"/>
        <v>2</v>
      </c>
      <c r="BH39">
        <f>貼_前年計算用シート!W46</f>
        <v>0</v>
      </c>
      <c r="BI39">
        <f>貼_前年計算用シート!W94</f>
        <v>0</v>
      </c>
      <c r="BJ39">
        <f t="shared" si="19"/>
        <v>2</v>
      </c>
      <c r="BK39">
        <f>貼_前年計算用シート!X46</f>
        <v>0</v>
      </c>
      <c r="BL39">
        <f>貼_前年計算用シート!X94</f>
        <v>0</v>
      </c>
      <c r="BM39">
        <f t="shared" si="20"/>
        <v>6</v>
      </c>
      <c r="BN39" t="str">
        <f>貼_前年計算用シート!Y46</f>
        <v>静岡</v>
      </c>
      <c r="BO39">
        <f>貼_前年計算用シート!Y94</f>
        <v>64</v>
      </c>
      <c r="BP39">
        <f t="shared" si="21"/>
        <v>34</v>
      </c>
      <c r="BQ39" t="str">
        <f>貼_前年計算用シート!Z46</f>
        <v>佐賀</v>
      </c>
      <c r="BR39">
        <f>貼_前年計算用シート!Z94</f>
        <v>33</v>
      </c>
      <c r="BS39">
        <f t="shared" si="22"/>
        <v>34</v>
      </c>
      <c r="BT39" t="str">
        <f>貼_前年計算用シート!AA46</f>
        <v>高知</v>
      </c>
      <c r="BU39">
        <f>貼_前年計算用シート!AA94</f>
        <v>43</v>
      </c>
      <c r="BV39">
        <f t="shared" si="23"/>
        <v>32</v>
      </c>
      <c r="BW39" t="str">
        <f>貼_前年計算用シート!AB46</f>
        <v>岡山</v>
      </c>
      <c r="BX39">
        <f>貼_前年計算用シート!AB94</f>
        <v>165</v>
      </c>
      <c r="BY39">
        <f t="shared" si="24"/>
        <v>34</v>
      </c>
      <c r="BZ39" t="str">
        <f>貼_前年計算用シート!AC46</f>
        <v>京都</v>
      </c>
      <c r="CA39">
        <f>貼_前年計算用シート!AC94</f>
        <v>2080</v>
      </c>
      <c r="CB39">
        <f t="shared" si="25"/>
        <v>34</v>
      </c>
      <c r="CC39" t="str">
        <f>貼_前年計算用シート!AD46</f>
        <v>島根</v>
      </c>
      <c r="CD39">
        <f>貼_前年計算用シート!AD94</f>
        <v>1180</v>
      </c>
      <c r="CE39">
        <f t="shared" si="26"/>
        <v>34</v>
      </c>
      <c r="CF39" t="str">
        <f>貼_前年計算用シート!AE46</f>
        <v>-</v>
      </c>
      <c r="CG39" t="str">
        <f>貼_前年計算用シート!AE94</f>
        <v>-</v>
      </c>
      <c r="CH39" t="str">
        <f t="shared" si="27"/>
        <v>-</v>
      </c>
      <c r="CI39" t="str">
        <f>貼_前年計算用シート!AF46</f>
        <v>-</v>
      </c>
      <c r="CJ39" t="str">
        <f>貼_前年計算用シート!AF94</f>
        <v>-</v>
      </c>
      <c r="CK39" t="str">
        <f t="shared" si="28"/>
        <v>-</v>
      </c>
      <c r="CL39" t="str">
        <f>貼_前年計算用シート!AG46</f>
        <v>-</v>
      </c>
      <c r="CM39" t="str">
        <f>貼_前年計算用シート!AG94</f>
        <v>-</v>
      </c>
      <c r="CN39" t="str">
        <f t="shared" si="29"/>
        <v>-</v>
      </c>
    </row>
    <row r="40" spans="3:92">
      <c r="C40" t="str">
        <f>貼_前年計算用シート!D47</f>
        <v>沖縄</v>
      </c>
      <c r="D40">
        <f>貼_前年計算用シート!D95</f>
        <v>36100</v>
      </c>
      <c r="E40">
        <f t="shared" si="0"/>
        <v>35</v>
      </c>
      <c r="F40" t="str">
        <f>貼_前年計算用シート!E47</f>
        <v>鳥取</v>
      </c>
      <c r="G40">
        <f>貼_前年計算用シート!E95</f>
        <v>22500</v>
      </c>
      <c r="H40">
        <f t="shared" si="1"/>
        <v>35</v>
      </c>
      <c r="I40" t="str">
        <f>貼_前年計算用シート!F47</f>
        <v>島根</v>
      </c>
      <c r="J40">
        <f>貼_前年計算用シート!F95</f>
        <v>6890</v>
      </c>
      <c r="K40">
        <f t="shared" si="2"/>
        <v>35</v>
      </c>
      <c r="L40" t="str">
        <f>貼_前年計算用シート!G47</f>
        <v>愛媛</v>
      </c>
      <c r="M40">
        <f>貼_前年計算用シート!G95</f>
        <v>12800</v>
      </c>
      <c r="N40">
        <f t="shared" si="3"/>
        <v>35</v>
      </c>
      <c r="O40" t="str">
        <f>貼_前年計算用シート!H47</f>
        <v>愛媛</v>
      </c>
      <c r="P40">
        <f>貼_前年計算用シート!H95</f>
        <v>64600</v>
      </c>
      <c r="Q40">
        <f t="shared" si="4"/>
        <v>35</v>
      </c>
      <c r="R40" t="str">
        <f>貼_前年計算用シート!I47</f>
        <v>大分</v>
      </c>
      <c r="S40">
        <f>貼_前年計算用シート!I95</f>
        <v>491</v>
      </c>
      <c r="T40">
        <f t="shared" si="5"/>
        <v>35</v>
      </c>
      <c r="U40" t="str">
        <f>貼_前年計算用シート!J47</f>
        <v>石川</v>
      </c>
      <c r="V40">
        <f>貼_前年計算用シート!J95</f>
        <v>112</v>
      </c>
      <c r="W40">
        <f t="shared" si="6"/>
        <v>35</v>
      </c>
      <c r="X40" t="str">
        <f>貼_前年計算用シート!K47</f>
        <v>鳥取</v>
      </c>
      <c r="Y40">
        <f>貼_前年計算用シート!K95</f>
        <v>283</v>
      </c>
      <c r="Z40">
        <f t="shared" si="7"/>
        <v>35</v>
      </c>
      <c r="AA40" t="str">
        <f>貼_前年計算用シート!L47</f>
        <v>広島</v>
      </c>
      <c r="AB40">
        <f>貼_前年計算用シート!L95</f>
        <v>244</v>
      </c>
      <c r="AC40">
        <f t="shared" si="8"/>
        <v>35</v>
      </c>
      <c r="AD40">
        <f>貼_前年計算用シート!M47</f>
        <v>0</v>
      </c>
      <c r="AE40" s="261">
        <f>貼_前年計算用シート!M95</f>
        <v>0</v>
      </c>
      <c r="AF40">
        <f t="shared" si="9"/>
        <v>6</v>
      </c>
      <c r="AG40">
        <f>貼_前年計算用シート!N47</f>
        <v>0</v>
      </c>
      <c r="AH40">
        <f>貼_前年計算用シート!N95</f>
        <v>0</v>
      </c>
      <c r="AI40">
        <f t="shared" si="10"/>
        <v>6</v>
      </c>
      <c r="AJ40">
        <f>貼_前年計算用シート!O47</f>
        <v>0</v>
      </c>
      <c r="AK40">
        <f>貼_前年計算用シート!O95</f>
        <v>0</v>
      </c>
      <c r="AL40">
        <f t="shared" si="11"/>
        <v>6</v>
      </c>
      <c r="AM40">
        <f>貼_前年計算用シート!P47</f>
        <v>0</v>
      </c>
      <c r="AN40">
        <f>貼_前年計算用シート!P95</f>
        <v>0</v>
      </c>
      <c r="AO40">
        <f t="shared" si="12"/>
        <v>6</v>
      </c>
      <c r="AP40">
        <f>貼_前年計算用シート!Q47</f>
        <v>0</v>
      </c>
      <c r="AQ40">
        <f>貼_前年計算用シート!Q95</f>
        <v>0</v>
      </c>
      <c r="AR40">
        <f t="shared" si="13"/>
        <v>6</v>
      </c>
      <c r="AS40">
        <f>貼_前年計算用シート!R47</f>
        <v>0</v>
      </c>
      <c r="AT40">
        <f>貼_前年計算用シート!R95</f>
        <v>0</v>
      </c>
      <c r="AU40">
        <f t="shared" si="14"/>
        <v>6</v>
      </c>
      <c r="AV40" t="str">
        <f>貼_前年計算用シート!S47</f>
        <v>群馬</v>
      </c>
      <c r="AW40">
        <f>貼_前年計算用シート!S95</f>
        <v>276</v>
      </c>
      <c r="AX40">
        <f t="shared" si="15"/>
        <v>35</v>
      </c>
      <c r="AY40" t="str">
        <f>貼_前年計算用シート!T47</f>
        <v>山梨</v>
      </c>
      <c r="AZ40">
        <f>貼_前年計算用シート!T95</f>
        <v>214</v>
      </c>
      <c r="BA40">
        <f t="shared" si="16"/>
        <v>35</v>
      </c>
      <c r="BB40" t="str">
        <f>貼_前年計算用シート!U47</f>
        <v>三重</v>
      </c>
      <c r="BC40">
        <f>貼_前年計算用シート!U95</f>
        <v>82</v>
      </c>
      <c r="BD40">
        <f t="shared" si="17"/>
        <v>35</v>
      </c>
      <c r="BE40">
        <f>貼_前年計算用シート!V47</f>
        <v>0</v>
      </c>
      <c r="BF40">
        <f>貼_前年計算用シート!V95</f>
        <v>0</v>
      </c>
      <c r="BG40">
        <f t="shared" si="18"/>
        <v>2</v>
      </c>
      <c r="BH40">
        <f>貼_前年計算用シート!W47</f>
        <v>0</v>
      </c>
      <c r="BI40">
        <f>貼_前年計算用シート!W95</f>
        <v>0</v>
      </c>
      <c r="BJ40">
        <f t="shared" si="19"/>
        <v>2</v>
      </c>
      <c r="BK40">
        <f>貼_前年計算用シート!X47</f>
        <v>0</v>
      </c>
      <c r="BL40">
        <f>貼_前年計算用シート!X95</f>
        <v>0</v>
      </c>
      <c r="BM40">
        <f t="shared" si="20"/>
        <v>6</v>
      </c>
      <c r="BN40" t="str">
        <f>貼_前年計算用シート!Y47</f>
        <v>山口</v>
      </c>
      <c r="BO40">
        <f>貼_前年計算用シート!Y95</f>
        <v>62</v>
      </c>
      <c r="BP40">
        <f t="shared" si="21"/>
        <v>35</v>
      </c>
      <c r="BQ40" t="str">
        <f>貼_前年計算用シート!Z47</f>
        <v>静岡</v>
      </c>
      <c r="BR40">
        <f>貼_前年計算用シート!Z95</f>
        <v>31</v>
      </c>
      <c r="BS40">
        <f t="shared" si="22"/>
        <v>35</v>
      </c>
      <c r="BT40" t="str">
        <f>貼_前年計算用シート!AA47</f>
        <v>徳島</v>
      </c>
      <c r="BU40">
        <f>貼_前年計算用シート!AA95</f>
        <v>42</v>
      </c>
      <c r="BV40">
        <f t="shared" si="23"/>
        <v>35</v>
      </c>
      <c r="BW40" t="str">
        <f>貼_前年計算用シート!AB47</f>
        <v>鳥取</v>
      </c>
      <c r="BX40">
        <f>貼_前年計算用シート!AB95</f>
        <v>162</v>
      </c>
      <c r="BY40">
        <f t="shared" si="24"/>
        <v>35</v>
      </c>
      <c r="BZ40" t="str">
        <f>貼_前年計算用シート!AC47</f>
        <v>鳥取</v>
      </c>
      <c r="CA40">
        <f>貼_前年計算用シート!AC95</f>
        <v>2000</v>
      </c>
      <c r="CB40">
        <f t="shared" si="25"/>
        <v>35</v>
      </c>
      <c r="CC40" t="str">
        <f>貼_前年計算用シート!AD47</f>
        <v>奈良</v>
      </c>
      <c r="CD40">
        <f>貼_前年計算用シート!AD95</f>
        <v>1150</v>
      </c>
      <c r="CE40">
        <f t="shared" si="26"/>
        <v>35</v>
      </c>
      <c r="CF40" t="str">
        <f>貼_前年計算用シート!AE47</f>
        <v>-</v>
      </c>
      <c r="CG40" t="str">
        <f>貼_前年計算用シート!AE95</f>
        <v>-</v>
      </c>
      <c r="CH40" t="str">
        <f t="shared" si="27"/>
        <v>-</v>
      </c>
      <c r="CI40" t="str">
        <f>貼_前年計算用シート!AF47</f>
        <v>-</v>
      </c>
      <c r="CJ40" t="str">
        <f>貼_前年計算用シート!AF95</f>
        <v>-</v>
      </c>
      <c r="CK40" t="str">
        <f t="shared" si="28"/>
        <v>-</v>
      </c>
      <c r="CL40" t="str">
        <f>貼_前年計算用シート!AG47</f>
        <v>-</v>
      </c>
      <c r="CM40" t="str">
        <f>貼_前年計算用シート!AG95</f>
        <v>-</v>
      </c>
      <c r="CN40" t="str">
        <f t="shared" si="29"/>
        <v>-</v>
      </c>
    </row>
    <row r="41" spans="3:92">
      <c r="C41" t="str">
        <f>貼_前年計算用シート!D48</f>
        <v>島根</v>
      </c>
      <c r="D41">
        <f>貼_前年計算用シート!D96</f>
        <v>35800</v>
      </c>
      <c r="E41">
        <f t="shared" si="0"/>
        <v>36</v>
      </c>
      <c r="F41" t="str">
        <f>貼_前年計算用シート!E48</f>
        <v>静岡</v>
      </c>
      <c r="G41">
        <f>貼_前年計算用シート!E96</f>
        <v>21300</v>
      </c>
      <c r="H41">
        <f t="shared" si="1"/>
        <v>36</v>
      </c>
      <c r="I41" t="str">
        <f>貼_前年計算用シート!F48</f>
        <v>山口</v>
      </c>
      <c r="J41">
        <f>貼_前年計算用シート!F96</f>
        <v>6870</v>
      </c>
      <c r="K41">
        <f t="shared" si="2"/>
        <v>36</v>
      </c>
      <c r="L41" t="str">
        <f>貼_前年計算用シート!G48</f>
        <v>鳥取</v>
      </c>
      <c r="M41">
        <f>貼_前年計算用シート!G96</f>
        <v>11900</v>
      </c>
      <c r="N41">
        <f t="shared" si="3"/>
        <v>36</v>
      </c>
      <c r="O41" t="str">
        <f>貼_前年計算用シート!H48</f>
        <v>鳥取</v>
      </c>
      <c r="P41">
        <f>貼_前年計算用シート!H96</f>
        <v>57200</v>
      </c>
      <c r="Q41">
        <f t="shared" si="4"/>
        <v>36</v>
      </c>
      <c r="R41" t="str">
        <f>貼_前年計算用シート!I48</f>
        <v>長崎</v>
      </c>
      <c r="S41">
        <f>貼_前年計算用シート!I96</f>
        <v>488</v>
      </c>
      <c r="T41">
        <f t="shared" si="5"/>
        <v>36</v>
      </c>
      <c r="U41" t="str">
        <f>貼_前年計算用シート!J48</f>
        <v>山形</v>
      </c>
      <c r="V41">
        <f>貼_前年計算用シート!J96</f>
        <v>102</v>
      </c>
      <c r="W41">
        <f t="shared" si="6"/>
        <v>36</v>
      </c>
      <c r="X41" t="str">
        <f>貼_前年計算用シート!K48</f>
        <v>山形</v>
      </c>
      <c r="Y41">
        <f>貼_前年計算用シート!K96</f>
        <v>268</v>
      </c>
      <c r="Z41">
        <f t="shared" si="7"/>
        <v>36</v>
      </c>
      <c r="AA41" t="str">
        <f>貼_前年計算用シート!L48</f>
        <v>神奈川</v>
      </c>
      <c r="AB41">
        <f>貼_前年計算用シート!L96</f>
        <v>213</v>
      </c>
      <c r="AC41">
        <f t="shared" si="8"/>
        <v>36</v>
      </c>
      <c r="AD41">
        <f>貼_前年計算用シート!M48</f>
        <v>0</v>
      </c>
      <c r="AE41" s="261">
        <f>貼_前年計算用シート!M96</f>
        <v>0</v>
      </c>
      <c r="AF41">
        <f t="shared" si="9"/>
        <v>6</v>
      </c>
      <c r="AG41">
        <f>貼_前年計算用シート!N48</f>
        <v>0</v>
      </c>
      <c r="AH41">
        <f>貼_前年計算用シート!N96</f>
        <v>0</v>
      </c>
      <c r="AI41">
        <f t="shared" si="10"/>
        <v>6</v>
      </c>
      <c r="AJ41">
        <f>貼_前年計算用シート!O48</f>
        <v>0</v>
      </c>
      <c r="AK41">
        <f>貼_前年計算用シート!O96</f>
        <v>0</v>
      </c>
      <c r="AL41">
        <f t="shared" si="11"/>
        <v>6</v>
      </c>
      <c r="AM41">
        <f>貼_前年計算用シート!P48</f>
        <v>0</v>
      </c>
      <c r="AN41">
        <f>貼_前年計算用シート!P96</f>
        <v>0</v>
      </c>
      <c r="AO41">
        <f t="shared" si="12"/>
        <v>6</v>
      </c>
      <c r="AP41">
        <f>貼_前年計算用シート!Q48</f>
        <v>0</v>
      </c>
      <c r="AQ41">
        <f>貼_前年計算用シート!Q96</f>
        <v>0</v>
      </c>
      <c r="AR41">
        <f t="shared" si="13"/>
        <v>6</v>
      </c>
      <c r="AS41">
        <f>貼_前年計算用シート!R48</f>
        <v>0</v>
      </c>
      <c r="AT41">
        <f>貼_前年計算用シート!R96</f>
        <v>0</v>
      </c>
      <c r="AU41">
        <f t="shared" si="14"/>
        <v>6</v>
      </c>
      <c r="AV41" t="str">
        <f>貼_前年計算用シート!S48</f>
        <v>宮崎</v>
      </c>
      <c r="AW41">
        <f>貼_前年計算用シート!S96</f>
        <v>228</v>
      </c>
      <c r="AX41">
        <f t="shared" si="15"/>
        <v>36</v>
      </c>
      <c r="AY41" t="str">
        <f>貼_前年計算用シート!T48</f>
        <v>宮崎</v>
      </c>
      <c r="AZ41">
        <f>貼_前年計算用シート!T96</f>
        <v>178</v>
      </c>
      <c r="BA41">
        <f t="shared" si="16"/>
        <v>36</v>
      </c>
      <c r="BB41" t="str">
        <f>貼_前年計算用シート!U48</f>
        <v>和歌山</v>
      </c>
      <c r="BC41">
        <f>貼_前年計算用シート!U96</f>
        <v>78</v>
      </c>
      <c r="BD41">
        <f t="shared" si="17"/>
        <v>36</v>
      </c>
      <c r="BE41">
        <f>貼_前年計算用シート!V48</f>
        <v>0</v>
      </c>
      <c r="BF41">
        <f>貼_前年計算用シート!V96</f>
        <v>0</v>
      </c>
      <c r="BG41">
        <f t="shared" si="18"/>
        <v>2</v>
      </c>
      <c r="BH41">
        <f>貼_前年計算用シート!W48</f>
        <v>0</v>
      </c>
      <c r="BI41">
        <f>貼_前年計算用シート!W96</f>
        <v>0</v>
      </c>
      <c r="BJ41">
        <f t="shared" si="19"/>
        <v>2</v>
      </c>
      <c r="BK41">
        <f>貼_前年計算用シート!X48</f>
        <v>0</v>
      </c>
      <c r="BL41">
        <f>貼_前年計算用シート!X96</f>
        <v>0</v>
      </c>
      <c r="BM41">
        <f t="shared" si="20"/>
        <v>6</v>
      </c>
      <c r="BN41" t="str">
        <f>貼_前年計算用シート!Y48</f>
        <v>佐賀</v>
      </c>
      <c r="BO41">
        <f>貼_前年計算用シート!Y96</f>
        <v>42</v>
      </c>
      <c r="BP41">
        <f t="shared" si="21"/>
        <v>36</v>
      </c>
      <c r="BQ41" t="str">
        <f>貼_前年計算用シート!Z48</f>
        <v>愛媛</v>
      </c>
      <c r="BR41">
        <f>貼_前年計算用シート!Z96</f>
        <v>31</v>
      </c>
      <c r="BS41">
        <f t="shared" si="22"/>
        <v>35</v>
      </c>
      <c r="BT41" t="str">
        <f>貼_前年計算用シート!AA48</f>
        <v>山形</v>
      </c>
      <c r="BU41">
        <f>貼_前年計算用シート!AA96</f>
        <v>39</v>
      </c>
      <c r="BV41">
        <f t="shared" si="23"/>
        <v>36</v>
      </c>
      <c r="BW41" t="str">
        <f>貼_前年計算用シート!AB48</f>
        <v>奈良</v>
      </c>
      <c r="BX41">
        <f>貼_前年計算用シート!AB96</f>
        <v>156</v>
      </c>
      <c r="BY41">
        <f t="shared" si="24"/>
        <v>36</v>
      </c>
      <c r="BZ41" t="str">
        <f>貼_前年計算用シート!AC48</f>
        <v>岡山</v>
      </c>
      <c r="CA41">
        <f>貼_前年計算用シート!AC96</f>
        <v>1890</v>
      </c>
      <c r="CB41">
        <f t="shared" si="25"/>
        <v>36</v>
      </c>
      <c r="CC41" t="str">
        <f>貼_前年計算用シート!AD48</f>
        <v>岡山</v>
      </c>
      <c r="CD41">
        <f>貼_前年計算用シート!AD96</f>
        <v>1150</v>
      </c>
      <c r="CE41">
        <f t="shared" si="26"/>
        <v>35</v>
      </c>
      <c r="CF41" t="str">
        <f>貼_前年計算用シート!AE48</f>
        <v>-</v>
      </c>
      <c r="CG41" t="str">
        <f>貼_前年計算用シート!AE96</f>
        <v>-</v>
      </c>
      <c r="CH41" t="str">
        <f t="shared" si="27"/>
        <v>-</v>
      </c>
      <c r="CI41" t="str">
        <f>貼_前年計算用シート!AF48</f>
        <v>-</v>
      </c>
      <c r="CJ41" t="str">
        <f>貼_前年計算用シート!AF96</f>
        <v>-</v>
      </c>
      <c r="CK41" t="str">
        <f t="shared" si="28"/>
        <v>-</v>
      </c>
      <c r="CL41" t="str">
        <f>貼_前年計算用シート!AG48</f>
        <v>-</v>
      </c>
      <c r="CM41" t="str">
        <f>貼_前年計算用シート!AG96</f>
        <v>-</v>
      </c>
      <c r="CN41" t="str">
        <f t="shared" si="29"/>
        <v>-</v>
      </c>
    </row>
    <row r="42" spans="3:92">
      <c r="C42" t="str">
        <f>貼_前年計算用シート!D49</f>
        <v>鳥取</v>
      </c>
      <c r="D42">
        <f>貼_前年計算用シート!D97</f>
        <v>33000</v>
      </c>
      <c r="E42">
        <f t="shared" si="0"/>
        <v>37</v>
      </c>
      <c r="F42" t="str">
        <f>貼_前年計算用シート!E49</f>
        <v>愛媛</v>
      </c>
      <c r="G42">
        <f>貼_前年計算用シート!E97</f>
        <v>21000</v>
      </c>
      <c r="H42">
        <f t="shared" si="1"/>
        <v>37</v>
      </c>
      <c r="I42" t="str">
        <f>貼_前年計算用シート!F49</f>
        <v>石川</v>
      </c>
      <c r="J42">
        <f>貼_前年計算用シート!F97</f>
        <v>6770</v>
      </c>
      <c r="K42">
        <f t="shared" si="2"/>
        <v>37</v>
      </c>
      <c r="L42" t="str">
        <f>貼_前年計算用シート!G49</f>
        <v>高知</v>
      </c>
      <c r="M42">
        <f>貼_前年計算用シート!G97</f>
        <v>10300</v>
      </c>
      <c r="N42">
        <f t="shared" si="3"/>
        <v>37</v>
      </c>
      <c r="O42" t="str">
        <f>貼_前年計算用シート!H49</f>
        <v>香川</v>
      </c>
      <c r="P42">
        <f>貼_前年計算用シート!H97</f>
        <v>50600</v>
      </c>
      <c r="Q42">
        <f t="shared" si="4"/>
        <v>37</v>
      </c>
      <c r="R42" t="str">
        <f>貼_前年計算用シート!I49</f>
        <v>宮崎</v>
      </c>
      <c r="S42">
        <f>貼_前年計算用シート!I97</f>
        <v>486</v>
      </c>
      <c r="T42">
        <f t="shared" si="5"/>
        <v>37</v>
      </c>
      <c r="U42" t="str">
        <f>貼_前年計算用シート!J49</f>
        <v>鳥取</v>
      </c>
      <c r="V42">
        <f>貼_前年計算用シート!J97</f>
        <v>86</v>
      </c>
      <c r="W42">
        <f t="shared" si="6"/>
        <v>37</v>
      </c>
      <c r="X42" t="str">
        <f>貼_前年計算用シート!K49</f>
        <v>徳島</v>
      </c>
      <c r="Y42">
        <f>貼_前年計算用シート!K97</f>
        <v>263</v>
      </c>
      <c r="Z42">
        <f t="shared" si="7"/>
        <v>37</v>
      </c>
      <c r="AA42" t="str">
        <f>貼_前年計算用シート!L49</f>
        <v>鹿児島</v>
      </c>
      <c r="AB42">
        <f>貼_前年計算用シート!L97</f>
        <v>210</v>
      </c>
      <c r="AC42">
        <f t="shared" si="8"/>
        <v>37</v>
      </c>
      <c r="AD42">
        <f>貼_前年計算用シート!M49</f>
        <v>0</v>
      </c>
      <c r="AE42" s="261">
        <f>貼_前年計算用シート!M97</f>
        <v>0</v>
      </c>
      <c r="AF42">
        <f t="shared" si="9"/>
        <v>6</v>
      </c>
      <c r="AG42">
        <f>貼_前年計算用シート!N49</f>
        <v>0</v>
      </c>
      <c r="AH42">
        <f>貼_前年計算用シート!N97</f>
        <v>0</v>
      </c>
      <c r="AI42">
        <f t="shared" si="10"/>
        <v>6</v>
      </c>
      <c r="AJ42">
        <f>貼_前年計算用シート!O49</f>
        <v>0</v>
      </c>
      <c r="AK42">
        <f>貼_前年計算用シート!O97</f>
        <v>0</v>
      </c>
      <c r="AL42">
        <f t="shared" si="11"/>
        <v>6</v>
      </c>
      <c r="AM42">
        <f>貼_前年計算用シート!P49</f>
        <v>0</v>
      </c>
      <c r="AN42">
        <f>貼_前年計算用シート!P97</f>
        <v>0</v>
      </c>
      <c r="AO42">
        <f t="shared" si="12"/>
        <v>6</v>
      </c>
      <c r="AP42">
        <f>貼_前年計算用シート!Q49</f>
        <v>0</v>
      </c>
      <c r="AQ42">
        <f>貼_前年計算用シート!Q97</f>
        <v>0</v>
      </c>
      <c r="AR42">
        <f t="shared" si="13"/>
        <v>6</v>
      </c>
      <c r="AS42">
        <f>貼_前年計算用シート!R49</f>
        <v>0</v>
      </c>
      <c r="AT42">
        <f>貼_前年計算用シート!R97</f>
        <v>0</v>
      </c>
      <c r="AU42">
        <f t="shared" si="14"/>
        <v>6</v>
      </c>
      <c r="AV42" t="str">
        <f>貼_前年計算用シート!S49</f>
        <v>山梨</v>
      </c>
      <c r="AW42">
        <f>貼_前年計算用シート!S97</f>
        <v>212</v>
      </c>
      <c r="AX42">
        <f t="shared" si="15"/>
        <v>37</v>
      </c>
      <c r="AY42" t="str">
        <f>貼_前年計算用シート!T49</f>
        <v>京都</v>
      </c>
      <c r="AZ42">
        <f>貼_前年計算用シート!T97</f>
        <v>176</v>
      </c>
      <c r="BA42">
        <f t="shared" si="16"/>
        <v>37</v>
      </c>
      <c r="BB42" t="str">
        <f>貼_前年計算用シート!U49</f>
        <v>宮崎</v>
      </c>
      <c r="BC42">
        <f>貼_前年計算用シート!U97</f>
        <v>78</v>
      </c>
      <c r="BD42">
        <f t="shared" si="17"/>
        <v>36</v>
      </c>
      <c r="BE42">
        <f>貼_前年計算用シート!V49</f>
        <v>0</v>
      </c>
      <c r="BF42">
        <f>貼_前年計算用シート!V97</f>
        <v>0</v>
      </c>
      <c r="BG42">
        <f t="shared" si="18"/>
        <v>2</v>
      </c>
      <c r="BH42">
        <f>貼_前年計算用シート!W49</f>
        <v>0</v>
      </c>
      <c r="BI42">
        <f>貼_前年計算用シート!W97</f>
        <v>0</v>
      </c>
      <c r="BJ42">
        <f t="shared" si="19"/>
        <v>2</v>
      </c>
      <c r="BK42">
        <f>貼_前年計算用シート!X49</f>
        <v>0</v>
      </c>
      <c r="BL42">
        <f>貼_前年計算用シート!X97</f>
        <v>0</v>
      </c>
      <c r="BM42">
        <f t="shared" si="20"/>
        <v>6</v>
      </c>
      <c r="BN42" t="str">
        <f>貼_前年計算用シート!Y49</f>
        <v>徳島</v>
      </c>
      <c r="BO42">
        <f>貼_前年計算用シート!Y97</f>
        <v>40</v>
      </c>
      <c r="BP42">
        <f t="shared" si="21"/>
        <v>37</v>
      </c>
      <c r="BQ42" t="str">
        <f>貼_前年計算用シート!Z49</f>
        <v>山口</v>
      </c>
      <c r="BR42">
        <f>貼_前年計算用シート!Z97</f>
        <v>23</v>
      </c>
      <c r="BS42">
        <f t="shared" si="22"/>
        <v>37</v>
      </c>
      <c r="BT42" t="str">
        <f>貼_前年計算用シート!AA49</f>
        <v>鳥取</v>
      </c>
      <c r="BU42">
        <f>貼_前年計算用シート!AA97</f>
        <v>39</v>
      </c>
      <c r="BV42">
        <f t="shared" si="23"/>
        <v>36</v>
      </c>
      <c r="BW42" t="str">
        <f>貼_前年計算用シート!AB49</f>
        <v>大分</v>
      </c>
      <c r="BX42">
        <f>貼_前年計算用シート!AB97</f>
        <v>144</v>
      </c>
      <c r="BY42">
        <f t="shared" si="24"/>
        <v>37</v>
      </c>
      <c r="BZ42" t="str">
        <f>貼_前年計算用シート!AC49</f>
        <v>大分</v>
      </c>
      <c r="CA42">
        <f>貼_前年計算用シート!AC97</f>
        <v>1880</v>
      </c>
      <c r="CB42">
        <f t="shared" si="25"/>
        <v>37</v>
      </c>
      <c r="CC42" t="str">
        <f>貼_前年計算用シート!AD49</f>
        <v>愛媛</v>
      </c>
      <c r="CD42">
        <f>貼_前年計算用シート!AD97</f>
        <v>1130</v>
      </c>
      <c r="CE42">
        <f t="shared" si="26"/>
        <v>37</v>
      </c>
      <c r="CF42" t="str">
        <f>貼_前年計算用シート!AE49</f>
        <v>-</v>
      </c>
      <c r="CG42" t="str">
        <f>貼_前年計算用シート!AE97</f>
        <v>-</v>
      </c>
      <c r="CH42" t="str">
        <f t="shared" si="27"/>
        <v>-</v>
      </c>
      <c r="CI42" t="str">
        <f>貼_前年計算用シート!AF49</f>
        <v>-</v>
      </c>
      <c r="CJ42" t="str">
        <f>貼_前年計算用シート!AF97</f>
        <v>-</v>
      </c>
      <c r="CK42" t="str">
        <f t="shared" si="28"/>
        <v>-</v>
      </c>
      <c r="CL42" t="str">
        <f>貼_前年計算用シート!AG49</f>
        <v>-</v>
      </c>
      <c r="CM42" t="str">
        <f>貼_前年計算用シート!AG97</f>
        <v>-</v>
      </c>
      <c r="CN42" t="str">
        <f t="shared" si="29"/>
        <v>-</v>
      </c>
    </row>
    <row r="43" spans="3:92">
      <c r="C43" t="str">
        <f>貼_前年計算用シート!D50</f>
        <v>和歌山</v>
      </c>
      <c r="D43">
        <f>貼_前年計算用シート!D98</f>
        <v>31000</v>
      </c>
      <c r="E43">
        <f t="shared" si="0"/>
        <v>38</v>
      </c>
      <c r="F43" t="str">
        <f>貼_前年計算用シート!E50</f>
        <v>長崎</v>
      </c>
      <c r="G43">
        <f>貼_前年計算用シート!E98</f>
        <v>20700</v>
      </c>
      <c r="H43">
        <f t="shared" si="1"/>
        <v>38</v>
      </c>
      <c r="I43" t="str">
        <f>貼_前年計算用シート!F50</f>
        <v>京都</v>
      </c>
      <c r="J43">
        <f>貼_前年計算用シート!F98</f>
        <v>6550</v>
      </c>
      <c r="K43">
        <f t="shared" si="2"/>
        <v>38</v>
      </c>
      <c r="L43" t="str">
        <f>貼_前年計算用シート!G50</f>
        <v>香川</v>
      </c>
      <c r="M43">
        <f>貼_前年計算用シート!G98</f>
        <v>10200</v>
      </c>
      <c r="N43">
        <f t="shared" si="3"/>
        <v>38</v>
      </c>
      <c r="O43" t="str">
        <f>貼_前年計算用シート!H50</f>
        <v>長崎</v>
      </c>
      <c r="P43">
        <f>貼_前年計算用シート!H98</f>
        <v>48800</v>
      </c>
      <c r="Q43">
        <f t="shared" si="4"/>
        <v>38</v>
      </c>
      <c r="R43" t="str">
        <f>貼_前年計算用シート!I50</f>
        <v>鹿児島</v>
      </c>
      <c r="S43">
        <f>貼_前年計算用シート!I98</f>
        <v>485</v>
      </c>
      <c r="T43">
        <f t="shared" si="5"/>
        <v>38</v>
      </c>
      <c r="U43" t="str">
        <f>貼_前年計算用シート!J50</f>
        <v>山梨</v>
      </c>
      <c r="V43">
        <f>貼_前年計算用シート!J98</f>
        <v>79</v>
      </c>
      <c r="W43">
        <f t="shared" si="6"/>
        <v>38</v>
      </c>
      <c r="X43" t="str">
        <f>貼_前年計算用シート!K50</f>
        <v>山梨</v>
      </c>
      <c r="Y43">
        <f>貼_前年計算用シート!K98</f>
        <v>243</v>
      </c>
      <c r="Z43">
        <f t="shared" si="7"/>
        <v>38</v>
      </c>
      <c r="AA43" t="str">
        <f>貼_前年計算用シート!L50</f>
        <v>岩手</v>
      </c>
      <c r="AB43">
        <f>貼_前年計算用シート!L98</f>
        <v>204</v>
      </c>
      <c r="AC43">
        <f t="shared" si="8"/>
        <v>38</v>
      </c>
      <c r="AD43">
        <f>貼_前年計算用シート!M50</f>
        <v>0</v>
      </c>
      <c r="AE43" s="261">
        <f>貼_前年計算用シート!M98</f>
        <v>0</v>
      </c>
      <c r="AF43">
        <f t="shared" si="9"/>
        <v>6</v>
      </c>
      <c r="AG43">
        <f>貼_前年計算用シート!N50</f>
        <v>0</v>
      </c>
      <c r="AH43">
        <f>貼_前年計算用シート!N98</f>
        <v>0</v>
      </c>
      <c r="AI43">
        <f t="shared" si="10"/>
        <v>6</v>
      </c>
      <c r="AJ43">
        <f>貼_前年計算用シート!O50</f>
        <v>0</v>
      </c>
      <c r="AK43">
        <f>貼_前年計算用シート!O98</f>
        <v>0</v>
      </c>
      <c r="AL43">
        <f t="shared" si="11"/>
        <v>6</v>
      </c>
      <c r="AM43">
        <f>貼_前年計算用シート!P50</f>
        <v>0</v>
      </c>
      <c r="AN43">
        <f>貼_前年計算用シート!P98</f>
        <v>0</v>
      </c>
      <c r="AO43">
        <f t="shared" si="12"/>
        <v>6</v>
      </c>
      <c r="AP43">
        <f>貼_前年計算用シート!Q50</f>
        <v>0</v>
      </c>
      <c r="AQ43">
        <f>貼_前年計算用シート!Q98</f>
        <v>0</v>
      </c>
      <c r="AR43">
        <f t="shared" si="13"/>
        <v>6</v>
      </c>
      <c r="AS43">
        <f>貼_前年計算用シート!R50</f>
        <v>0</v>
      </c>
      <c r="AT43">
        <f>貼_前年計算用シート!R98</f>
        <v>0</v>
      </c>
      <c r="AU43">
        <f t="shared" si="14"/>
        <v>6</v>
      </c>
      <c r="AV43" t="str">
        <f>貼_前年計算用シート!S50</f>
        <v>静岡</v>
      </c>
      <c r="AW43">
        <f>貼_前年計算用シート!S98</f>
        <v>206</v>
      </c>
      <c r="AX43">
        <f t="shared" si="15"/>
        <v>38</v>
      </c>
      <c r="AY43" t="str">
        <f>貼_前年計算用シート!T50</f>
        <v>静岡</v>
      </c>
      <c r="AZ43">
        <f>貼_前年計算用シート!T98</f>
        <v>138</v>
      </c>
      <c r="BA43">
        <f t="shared" si="16"/>
        <v>38</v>
      </c>
      <c r="BB43" t="str">
        <f>貼_前年計算用シート!U50</f>
        <v>秋田</v>
      </c>
      <c r="BC43">
        <f>貼_前年計算用シート!U98</f>
        <v>73</v>
      </c>
      <c r="BD43">
        <f t="shared" si="17"/>
        <v>38</v>
      </c>
      <c r="BE43">
        <f>貼_前年計算用シート!V50</f>
        <v>0</v>
      </c>
      <c r="BF43">
        <f>貼_前年計算用シート!V98</f>
        <v>0</v>
      </c>
      <c r="BG43">
        <f t="shared" si="18"/>
        <v>2</v>
      </c>
      <c r="BH43">
        <f>貼_前年計算用シート!W50</f>
        <v>0</v>
      </c>
      <c r="BI43">
        <f>貼_前年計算用シート!W98</f>
        <v>0</v>
      </c>
      <c r="BJ43">
        <f t="shared" si="19"/>
        <v>2</v>
      </c>
      <c r="BK43">
        <f>貼_前年計算用シート!X50</f>
        <v>0</v>
      </c>
      <c r="BL43">
        <f>貼_前年計算用シート!X98</f>
        <v>0</v>
      </c>
      <c r="BM43">
        <f t="shared" si="20"/>
        <v>6</v>
      </c>
      <c r="BN43" t="str">
        <f>貼_前年計算用シート!Y50</f>
        <v>神奈川</v>
      </c>
      <c r="BO43">
        <f>貼_前年計算用シート!Y98</f>
        <v>33</v>
      </c>
      <c r="BP43">
        <f t="shared" si="21"/>
        <v>38</v>
      </c>
      <c r="BQ43" t="str">
        <f>貼_前年計算用シート!Z50</f>
        <v>香川</v>
      </c>
      <c r="BR43">
        <f>貼_前年計算用シート!Z98</f>
        <v>18</v>
      </c>
      <c r="BS43">
        <f t="shared" si="22"/>
        <v>38</v>
      </c>
      <c r="BT43" t="str">
        <f>貼_前年計算用シート!AA50</f>
        <v>山口</v>
      </c>
      <c r="BU43">
        <f>貼_前年計算用シート!AA98</f>
        <v>37</v>
      </c>
      <c r="BV43">
        <f t="shared" si="23"/>
        <v>38</v>
      </c>
      <c r="BW43" t="str">
        <f>貼_前年計算用シート!AB50</f>
        <v>佐賀</v>
      </c>
      <c r="BX43">
        <f>貼_前年計算用シート!AB98</f>
        <v>140</v>
      </c>
      <c r="BY43">
        <f t="shared" si="24"/>
        <v>38</v>
      </c>
      <c r="BZ43" t="str">
        <f>貼_前年計算用シート!AC50</f>
        <v>奈良</v>
      </c>
      <c r="CA43">
        <f>貼_前年計算用シート!AC98</f>
        <v>1790</v>
      </c>
      <c r="CB43">
        <f t="shared" si="25"/>
        <v>38</v>
      </c>
      <c r="CC43" t="str">
        <f>貼_前年計算用シート!AD50</f>
        <v>富山</v>
      </c>
      <c r="CD43">
        <f>貼_前年計算用シート!AD98</f>
        <v>1120</v>
      </c>
      <c r="CE43">
        <f t="shared" si="26"/>
        <v>38</v>
      </c>
      <c r="CF43" t="str">
        <f>貼_前年計算用シート!AE50</f>
        <v>-</v>
      </c>
      <c r="CG43" t="str">
        <f>貼_前年計算用シート!AE98</f>
        <v>-</v>
      </c>
      <c r="CH43" t="str">
        <f t="shared" si="27"/>
        <v>-</v>
      </c>
      <c r="CI43" t="str">
        <f>貼_前年計算用シート!AF50</f>
        <v>-</v>
      </c>
      <c r="CJ43" t="str">
        <f>貼_前年計算用シート!AF98</f>
        <v>-</v>
      </c>
      <c r="CK43" t="str">
        <f t="shared" si="28"/>
        <v>-</v>
      </c>
      <c r="CL43" t="str">
        <f>貼_前年計算用シート!AG50</f>
        <v>-</v>
      </c>
      <c r="CM43" t="str">
        <f>貼_前年計算用シート!AG98</f>
        <v>-</v>
      </c>
      <c r="CN43" t="str">
        <f t="shared" si="29"/>
        <v>-</v>
      </c>
    </row>
    <row r="44" spans="3:92">
      <c r="C44" t="str">
        <f>貼_前年計算用シート!D51</f>
        <v>京都</v>
      </c>
      <c r="D44">
        <f>貼_前年計算用シート!D99</f>
        <v>29400</v>
      </c>
      <c r="E44">
        <f t="shared" si="0"/>
        <v>39</v>
      </c>
      <c r="F44" t="str">
        <f>貼_前年計算用シート!E51</f>
        <v>徳島</v>
      </c>
      <c r="G44">
        <f>貼_前年計算用シート!E99</f>
        <v>19000</v>
      </c>
      <c r="H44">
        <f t="shared" si="1"/>
        <v>39</v>
      </c>
      <c r="I44" t="str">
        <f>貼_前年計算用シート!F51</f>
        <v>高知</v>
      </c>
      <c r="J44">
        <f>貼_前年計算用シート!F99</f>
        <v>6400</v>
      </c>
      <c r="K44">
        <f t="shared" si="2"/>
        <v>39</v>
      </c>
      <c r="L44" t="str">
        <f>貼_前年計算用シート!G51</f>
        <v>長崎</v>
      </c>
      <c r="M44">
        <f>貼_前年計算用シート!G99</f>
        <v>10000</v>
      </c>
      <c r="N44">
        <f t="shared" si="3"/>
        <v>39</v>
      </c>
      <c r="O44" t="str">
        <f>貼_前年計算用シート!H51</f>
        <v>高知</v>
      </c>
      <c r="P44">
        <f>貼_前年計算用シート!H99</f>
        <v>46800</v>
      </c>
      <c r="Q44">
        <f t="shared" si="4"/>
        <v>39</v>
      </c>
      <c r="R44" t="str">
        <f>貼_前年計算用シート!I51</f>
        <v>埼玉</v>
      </c>
      <c r="S44">
        <f>貼_前年計算用シート!I99</f>
        <v>484</v>
      </c>
      <c r="T44">
        <f t="shared" si="5"/>
        <v>39</v>
      </c>
      <c r="U44" t="str">
        <f>貼_前年計算用シート!J51</f>
        <v>徳島</v>
      </c>
      <c r="V44">
        <f>貼_前年計算用シート!J99</f>
        <v>77</v>
      </c>
      <c r="W44">
        <f t="shared" si="6"/>
        <v>39</v>
      </c>
      <c r="X44" t="str">
        <f>貼_前年計算用シート!K51</f>
        <v>石川</v>
      </c>
      <c r="Y44">
        <f>貼_前年計算用シート!K99</f>
        <v>174</v>
      </c>
      <c r="Z44">
        <f t="shared" si="7"/>
        <v>39</v>
      </c>
      <c r="AA44" t="str">
        <f>貼_前年計算用シート!L51</f>
        <v>島根</v>
      </c>
      <c r="AB44">
        <f>貼_前年計算用シート!L99</f>
        <v>198</v>
      </c>
      <c r="AC44">
        <f t="shared" si="8"/>
        <v>39</v>
      </c>
      <c r="AD44">
        <f>貼_前年計算用シート!M51</f>
        <v>0</v>
      </c>
      <c r="AE44" s="261">
        <f>貼_前年計算用シート!M99</f>
        <v>0</v>
      </c>
      <c r="AF44">
        <f t="shared" si="9"/>
        <v>6</v>
      </c>
      <c r="AG44">
        <f>貼_前年計算用シート!N51</f>
        <v>0</v>
      </c>
      <c r="AH44">
        <f>貼_前年計算用シート!N99</f>
        <v>0</v>
      </c>
      <c r="AI44">
        <f t="shared" si="10"/>
        <v>6</v>
      </c>
      <c r="AJ44">
        <f>貼_前年計算用シート!O51</f>
        <v>0</v>
      </c>
      <c r="AK44">
        <f>貼_前年計算用シート!O99</f>
        <v>0</v>
      </c>
      <c r="AL44">
        <f t="shared" si="11"/>
        <v>6</v>
      </c>
      <c r="AM44">
        <f>貼_前年計算用シート!P51</f>
        <v>0</v>
      </c>
      <c r="AN44">
        <f>貼_前年計算用シート!P99</f>
        <v>0</v>
      </c>
      <c r="AO44">
        <f t="shared" si="12"/>
        <v>6</v>
      </c>
      <c r="AP44">
        <f>貼_前年計算用シート!Q51</f>
        <v>0</v>
      </c>
      <c r="AQ44">
        <f>貼_前年計算用シート!Q99</f>
        <v>0</v>
      </c>
      <c r="AR44">
        <f t="shared" si="13"/>
        <v>6</v>
      </c>
      <c r="AS44">
        <f>貼_前年計算用シート!R51</f>
        <v>0</v>
      </c>
      <c r="AT44">
        <f>貼_前年計算用シート!R99</f>
        <v>0</v>
      </c>
      <c r="AU44">
        <f t="shared" si="14"/>
        <v>6</v>
      </c>
      <c r="AV44" t="str">
        <f>貼_前年計算用シート!S51</f>
        <v>奈良</v>
      </c>
      <c r="AW44">
        <f>貼_前年計算用シート!S99</f>
        <v>117</v>
      </c>
      <c r="AX44">
        <f t="shared" si="15"/>
        <v>39</v>
      </c>
      <c r="AY44" t="str">
        <f>貼_前年計算用シート!T51</f>
        <v>奈良</v>
      </c>
      <c r="AZ44">
        <f>貼_前年計算用シート!T99</f>
        <v>103</v>
      </c>
      <c r="BA44">
        <f t="shared" si="16"/>
        <v>39</v>
      </c>
      <c r="BB44" t="str">
        <f>貼_前年計算用シート!U51</f>
        <v>大阪</v>
      </c>
      <c r="BC44">
        <f>貼_前年計算用シート!U99</f>
        <v>73</v>
      </c>
      <c r="BD44">
        <f t="shared" si="17"/>
        <v>38</v>
      </c>
      <c r="BE44">
        <f>貼_前年計算用シート!V51</f>
        <v>0</v>
      </c>
      <c r="BF44">
        <f>貼_前年計算用シート!V99</f>
        <v>0</v>
      </c>
      <c r="BG44">
        <f t="shared" si="18"/>
        <v>2</v>
      </c>
      <c r="BH44">
        <f>貼_前年計算用シート!W51</f>
        <v>0</v>
      </c>
      <c r="BI44">
        <f>貼_前年計算用シート!W99</f>
        <v>0</v>
      </c>
      <c r="BJ44">
        <f t="shared" si="19"/>
        <v>2</v>
      </c>
      <c r="BK44">
        <f>貼_前年計算用シート!X51</f>
        <v>0</v>
      </c>
      <c r="BL44">
        <f>貼_前年計算用シート!X99</f>
        <v>0</v>
      </c>
      <c r="BM44">
        <f t="shared" si="20"/>
        <v>6</v>
      </c>
      <c r="BN44" t="str">
        <f>貼_前年計算用シート!Y51</f>
        <v>愛媛</v>
      </c>
      <c r="BO44">
        <f>貼_前年計算用シート!Y99</f>
        <v>31</v>
      </c>
      <c r="BP44">
        <f t="shared" si="21"/>
        <v>39</v>
      </c>
      <c r="BQ44" t="str">
        <f>貼_前年計算用シート!Z51</f>
        <v>沖縄</v>
      </c>
      <c r="BR44">
        <f>貼_前年計算用シート!Z99</f>
        <v>18</v>
      </c>
      <c r="BS44">
        <f t="shared" si="22"/>
        <v>38</v>
      </c>
      <c r="BT44" t="str">
        <f>貼_前年計算用シート!AA51</f>
        <v>福島</v>
      </c>
      <c r="BU44">
        <f>貼_前年計算用シート!AA99</f>
        <v>36</v>
      </c>
      <c r="BV44">
        <f t="shared" si="23"/>
        <v>39</v>
      </c>
      <c r="BW44" t="str">
        <f>貼_前年計算用シート!AB51</f>
        <v>滋賀</v>
      </c>
      <c r="BX44">
        <f>貼_前年計算用シート!AB99</f>
        <v>127</v>
      </c>
      <c r="BY44">
        <f t="shared" si="24"/>
        <v>39</v>
      </c>
      <c r="BZ44" t="str">
        <f>貼_前年計算用シート!AC51</f>
        <v>徳島</v>
      </c>
      <c r="CA44">
        <f>貼_前年計算用シート!AC99</f>
        <v>1660</v>
      </c>
      <c r="CB44">
        <f t="shared" si="25"/>
        <v>39</v>
      </c>
      <c r="CC44" t="str">
        <f>貼_前年計算用シート!AD51</f>
        <v>香川</v>
      </c>
      <c r="CD44">
        <f>貼_前年計算用シート!AD99</f>
        <v>1120</v>
      </c>
      <c r="CE44">
        <f t="shared" si="26"/>
        <v>38</v>
      </c>
      <c r="CF44" t="str">
        <f>貼_前年計算用シート!AE51</f>
        <v>-</v>
      </c>
      <c r="CG44" t="str">
        <f>貼_前年計算用シート!AE99</f>
        <v>-</v>
      </c>
      <c r="CH44" t="str">
        <f t="shared" si="27"/>
        <v>-</v>
      </c>
      <c r="CI44" t="str">
        <f>貼_前年計算用シート!AF51</f>
        <v>-</v>
      </c>
      <c r="CJ44" t="str">
        <f>貼_前年計算用シート!AF99</f>
        <v>-</v>
      </c>
      <c r="CK44" t="str">
        <f t="shared" si="28"/>
        <v>-</v>
      </c>
      <c r="CL44" t="str">
        <f>貼_前年計算用シート!AG51</f>
        <v>-</v>
      </c>
      <c r="CM44" t="str">
        <f>貼_前年計算用シート!AG99</f>
        <v>-</v>
      </c>
      <c r="CN44" t="str">
        <f t="shared" si="29"/>
        <v>-</v>
      </c>
    </row>
    <row r="45" spans="3:92">
      <c r="C45" t="str">
        <f>貼_前年計算用シート!D52</f>
        <v>香川</v>
      </c>
      <c r="D45">
        <f>貼_前年計算用シート!D100</f>
        <v>28500</v>
      </c>
      <c r="E45">
        <f t="shared" si="0"/>
        <v>40</v>
      </c>
      <c r="F45" t="str">
        <f>貼_前年計算用シート!E52</f>
        <v>高知</v>
      </c>
      <c r="G45">
        <f>貼_前年計算用シート!E100</f>
        <v>19000</v>
      </c>
      <c r="H45">
        <f t="shared" si="1"/>
        <v>39</v>
      </c>
      <c r="I45" t="str">
        <f>貼_前年計算用シート!F52</f>
        <v>兵庫</v>
      </c>
      <c r="J45">
        <f>貼_前年計算用シート!F100</f>
        <v>6080</v>
      </c>
      <c r="K45">
        <f t="shared" si="2"/>
        <v>40</v>
      </c>
      <c r="L45" t="str">
        <f>貼_前年計算用シート!G52</f>
        <v>徳島</v>
      </c>
      <c r="M45">
        <f>貼_前年計算用シート!G100</f>
        <v>9750</v>
      </c>
      <c r="N45">
        <f t="shared" si="3"/>
        <v>40</v>
      </c>
      <c r="O45" t="str">
        <f>貼_前年計算用シート!H52</f>
        <v>徳島</v>
      </c>
      <c r="P45">
        <f>貼_前年計算用シート!H100</f>
        <v>45700</v>
      </c>
      <c r="Q45">
        <f t="shared" si="4"/>
        <v>40</v>
      </c>
      <c r="R45" t="str">
        <f>貼_前年計算用シート!I52</f>
        <v>岐阜</v>
      </c>
      <c r="S45">
        <f>貼_前年計算用シート!I100</f>
        <v>484</v>
      </c>
      <c r="T45">
        <f t="shared" si="5"/>
        <v>39</v>
      </c>
      <c r="U45" t="str">
        <f>貼_前年計算用シート!J52</f>
        <v>鹿児島</v>
      </c>
      <c r="V45">
        <f>貼_前年計算用シート!J100</f>
        <v>62</v>
      </c>
      <c r="W45">
        <f t="shared" si="6"/>
        <v>40</v>
      </c>
      <c r="X45" t="str">
        <f>貼_前年計算用シート!K52</f>
        <v>鹿児島</v>
      </c>
      <c r="Y45">
        <f>貼_前年計算用シート!K100</f>
        <v>130</v>
      </c>
      <c r="Z45">
        <f t="shared" si="7"/>
        <v>40</v>
      </c>
      <c r="AA45" t="str">
        <f>貼_前年計算用シート!L52</f>
        <v>京都</v>
      </c>
      <c r="AB45">
        <f>貼_前年計算用シート!L100</f>
        <v>184</v>
      </c>
      <c r="AC45">
        <f t="shared" si="8"/>
        <v>40</v>
      </c>
      <c r="AD45">
        <f>貼_前年計算用シート!M52</f>
        <v>0</v>
      </c>
      <c r="AE45" s="261">
        <f>貼_前年計算用シート!M100</f>
        <v>0</v>
      </c>
      <c r="AF45">
        <f t="shared" si="9"/>
        <v>6</v>
      </c>
      <c r="AG45">
        <f>貼_前年計算用シート!N52</f>
        <v>0</v>
      </c>
      <c r="AH45">
        <f>貼_前年計算用シート!N100</f>
        <v>0</v>
      </c>
      <c r="AI45">
        <f t="shared" si="10"/>
        <v>6</v>
      </c>
      <c r="AJ45">
        <f>貼_前年計算用シート!O52</f>
        <v>0</v>
      </c>
      <c r="AK45">
        <f>貼_前年計算用シート!O100</f>
        <v>0</v>
      </c>
      <c r="AL45">
        <f t="shared" si="11"/>
        <v>6</v>
      </c>
      <c r="AM45">
        <f>貼_前年計算用シート!P52</f>
        <v>0</v>
      </c>
      <c r="AN45">
        <f>貼_前年計算用シート!P100</f>
        <v>0</v>
      </c>
      <c r="AO45">
        <f t="shared" si="12"/>
        <v>6</v>
      </c>
      <c r="AP45">
        <f>貼_前年計算用シート!Q52</f>
        <v>0</v>
      </c>
      <c r="AQ45">
        <f>貼_前年計算用シート!Q100</f>
        <v>0</v>
      </c>
      <c r="AR45">
        <f t="shared" si="13"/>
        <v>6</v>
      </c>
      <c r="AS45">
        <f>貼_前年計算用シート!R52</f>
        <v>0</v>
      </c>
      <c r="AT45">
        <f>貼_前年計算用シート!R100</f>
        <v>0</v>
      </c>
      <c r="AU45">
        <f t="shared" si="14"/>
        <v>6</v>
      </c>
      <c r="AV45" t="str">
        <f>貼_前年計算用シート!S52</f>
        <v>高知</v>
      </c>
      <c r="AW45">
        <f>貼_前年計算用シート!S100</f>
        <v>66</v>
      </c>
      <c r="AX45">
        <f t="shared" si="15"/>
        <v>40</v>
      </c>
      <c r="AY45" t="str">
        <f>貼_前年計算用シート!T52</f>
        <v>香川</v>
      </c>
      <c r="AZ45">
        <f>貼_前年計算用シート!T100</f>
        <v>50</v>
      </c>
      <c r="BA45">
        <f t="shared" si="16"/>
        <v>40</v>
      </c>
      <c r="BB45" t="str">
        <f>貼_前年計算用シート!U52</f>
        <v>兵庫</v>
      </c>
      <c r="BC45">
        <f>貼_前年計算用シート!U100</f>
        <v>69</v>
      </c>
      <c r="BD45">
        <f t="shared" si="17"/>
        <v>40</v>
      </c>
      <c r="BE45">
        <f>貼_前年計算用シート!V52</f>
        <v>0</v>
      </c>
      <c r="BF45">
        <f>貼_前年計算用シート!V100</f>
        <v>0</v>
      </c>
      <c r="BG45">
        <f t="shared" si="18"/>
        <v>2</v>
      </c>
      <c r="BH45">
        <f>貼_前年計算用シート!W52</f>
        <v>0</v>
      </c>
      <c r="BI45">
        <f>貼_前年計算用シート!W100</f>
        <v>0</v>
      </c>
      <c r="BJ45">
        <f t="shared" si="19"/>
        <v>2</v>
      </c>
      <c r="BK45">
        <f>貼_前年計算用シート!X52</f>
        <v>0</v>
      </c>
      <c r="BL45">
        <f>貼_前年計算用シート!X100</f>
        <v>0</v>
      </c>
      <c r="BM45">
        <f t="shared" si="20"/>
        <v>6</v>
      </c>
      <c r="BN45" t="str">
        <f>貼_前年計算用シート!Y52</f>
        <v>香川</v>
      </c>
      <c r="BO45">
        <f>貼_前年計算用シート!Y100</f>
        <v>26</v>
      </c>
      <c r="BP45">
        <f t="shared" si="21"/>
        <v>40</v>
      </c>
      <c r="BQ45" t="str">
        <f>貼_前年計算用シート!Z52</f>
        <v>神奈川</v>
      </c>
      <c r="BR45">
        <f>貼_前年計算用シート!Z100</f>
        <v>17</v>
      </c>
      <c r="BS45">
        <f t="shared" si="22"/>
        <v>40</v>
      </c>
      <c r="BT45" t="str">
        <f>貼_前年計算用シート!AA52</f>
        <v>島根</v>
      </c>
      <c r="BU45">
        <f>貼_前年計算用シート!AA100</f>
        <v>36</v>
      </c>
      <c r="BV45">
        <f t="shared" si="23"/>
        <v>39</v>
      </c>
      <c r="BW45" t="str">
        <f>貼_前年計算用シート!AB52</f>
        <v>島根</v>
      </c>
      <c r="BX45">
        <f>貼_前年計算用シート!AB100</f>
        <v>124</v>
      </c>
      <c r="BY45">
        <f t="shared" si="24"/>
        <v>40</v>
      </c>
      <c r="BZ45" t="str">
        <f>貼_前年計算用シート!AC52</f>
        <v>島根</v>
      </c>
      <c r="CA45">
        <f>貼_前年計算用シート!AC100</f>
        <v>1460</v>
      </c>
      <c r="CB45">
        <f t="shared" si="25"/>
        <v>40</v>
      </c>
      <c r="CC45" t="str">
        <f>貼_前年計算用シート!AD52</f>
        <v>大阪</v>
      </c>
      <c r="CD45">
        <f>貼_前年計算用シート!AD100</f>
        <v>1100</v>
      </c>
      <c r="CE45">
        <f t="shared" si="26"/>
        <v>40</v>
      </c>
      <c r="CF45" t="str">
        <f>貼_前年計算用シート!AE52</f>
        <v>-</v>
      </c>
      <c r="CG45" t="str">
        <f>貼_前年計算用シート!AE100</f>
        <v>-</v>
      </c>
      <c r="CH45" t="str">
        <f t="shared" si="27"/>
        <v>-</v>
      </c>
      <c r="CI45" t="str">
        <f>貼_前年計算用シート!AF52</f>
        <v>-</v>
      </c>
      <c r="CJ45" t="str">
        <f>貼_前年計算用シート!AF100</f>
        <v>-</v>
      </c>
      <c r="CK45" t="str">
        <f t="shared" si="28"/>
        <v>-</v>
      </c>
      <c r="CL45" t="str">
        <f>貼_前年計算用シート!AG52</f>
        <v>-</v>
      </c>
      <c r="CM45" t="str">
        <f>貼_前年計算用シート!AG100</f>
        <v>-</v>
      </c>
      <c r="CN45" t="str">
        <f t="shared" si="29"/>
        <v>-</v>
      </c>
    </row>
    <row r="46" spans="3:92">
      <c r="C46" t="str">
        <f>貼_前年計算用シート!D53</f>
        <v>徳島</v>
      </c>
      <c r="D46">
        <f>貼_前年計算用シート!D101</f>
        <v>27500</v>
      </c>
      <c r="E46">
        <f t="shared" si="0"/>
        <v>41</v>
      </c>
      <c r="F46" t="str">
        <f>貼_前年計算用シート!E53</f>
        <v>奈良</v>
      </c>
      <c r="G46">
        <f>貼_前年計算用シート!E101</f>
        <v>13500</v>
      </c>
      <c r="H46">
        <f t="shared" si="1"/>
        <v>41</v>
      </c>
      <c r="I46" t="str">
        <f>貼_前年計算用シート!F53</f>
        <v>東京</v>
      </c>
      <c r="J46">
        <f>貼_前年計算用シート!F101</f>
        <v>5980</v>
      </c>
      <c r="K46">
        <f t="shared" si="2"/>
        <v>41</v>
      </c>
      <c r="L46" t="str">
        <f>貼_前年計算用シート!G53</f>
        <v>奈良</v>
      </c>
      <c r="M46">
        <f>貼_前年計算用シート!G101</f>
        <v>8250</v>
      </c>
      <c r="N46">
        <f t="shared" si="3"/>
        <v>41</v>
      </c>
      <c r="O46" t="str">
        <f>貼_前年計算用シート!H53</f>
        <v>奈良</v>
      </c>
      <c r="P46">
        <f>貼_前年計算用シート!H101</f>
        <v>42700</v>
      </c>
      <c r="Q46">
        <f t="shared" si="4"/>
        <v>41</v>
      </c>
      <c r="R46" t="str">
        <f>貼_前年計算用シート!I53</f>
        <v>鳥取</v>
      </c>
      <c r="S46">
        <f>貼_前年計算用シート!I101</f>
        <v>481</v>
      </c>
      <c r="T46">
        <f t="shared" si="5"/>
        <v>41</v>
      </c>
      <c r="U46" t="str">
        <f>貼_前年計算用シート!J53</f>
        <v>富山</v>
      </c>
      <c r="V46">
        <f>貼_前年計算用シート!J101</f>
        <v>50</v>
      </c>
      <c r="W46">
        <f t="shared" si="6"/>
        <v>41</v>
      </c>
      <c r="X46" t="str">
        <f>貼_前年計算用シート!K53</f>
        <v>神奈川</v>
      </c>
      <c r="Y46">
        <f>貼_前年計算用シート!K101</f>
        <v>83</v>
      </c>
      <c r="Z46">
        <f t="shared" si="7"/>
        <v>41</v>
      </c>
      <c r="AA46" t="str">
        <f>貼_前年計算用シート!L53</f>
        <v>和歌山</v>
      </c>
      <c r="AB46">
        <f>貼_前年計算用シート!L101</f>
        <v>168</v>
      </c>
      <c r="AC46">
        <f t="shared" si="8"/>
        <v>41</v>
      </c>
      <c r="AD46">
        <f>貼_前年計算用シート!M53</f>
        <v>0</v>
      </c>
      <c r="AE46" s="261">
        <f>貼_前年計算用シート!M101</f>
        <v>0</v>
      </c>
      <c r="AF46">
        <f t="shared" si="9"/>
        <v>6</v>
      </c>
      <c r="AG46">
        <f>貼_前年計算用シート!N53</f>
        <v>0</v>
      </c>
      <c r="AH46">
        <f>貼_前年計算用シート!N101</f>
        <v>0</v>
      </c>
      <c r="AI46">
        <f t="shared" si="10"/>
        <v>6</v>
      </c>
      <c r="AJ46">
        <f>貼_前年計算用シート!O53</f>
        <v>0</v>
      </c>
      <c r="AK46">
        <f>貼_前年計算用シート!O101</f>
        <v>0</v>
      </c>
      <c r="AL46">
        <f t="shared" si="11"/>
        <v>6</v>
      </c>
      <c r="AM46">
        <f>貼_前年計算用シート!P53</f>
        <v>0</v>
      </c>
      <c r="AN46">
        <f>貼_前年計算用シート!P101</f>
        <v>0</v>
      </c>
      <c r="AO46">
        <f t="shared" si="12"/>
        <v>6</v>
      </c>
      <c r="AP46">
        <f>貼_前年計算用シート!Q53</f>
        <v>0</v>
      </c>
      <c r="AQ46">
        <f>貼_前年計算用シート!Q101</f>
        <v>0</v>
      </c>
      <c r="AR46">
        <f t="shared" si="13"/>
        <v>6</v>
      </c>
      <c r="AS46">
        <f>貼_前年計算用シート!R53</f>
        <v>0</v>
      </c>
      <c r="AT46">
        <f>貼_前年計算用シート!R101</f>
        <v>0</v>
      </c>
      <c r="AU46">
        <f t="shared" si="14"/>
        <v>6</v>
      </c>
      <c r="AV46" t="str">
        <f>貼_前年計算用シート!S53</f>
        <v>香川</v>
      </c>
      <c r="AW46">
        <f>貼_前年計算用シート!S101</f>
        <v>52</v>
      </c>
      <c r="AX46">
        <f t="shared" si="15"/>
        <v>41</v>
      </c>
      <c r="AY46" t="str">
        <f>貼_前年計算用シート!T53</f>
        <v>神奈川</v>
      </c>
      <c r="AZ46">
        <f>貼_前年計算用シート!T101</f>
        <v>43</v>
      </c>
      <c r="BA46">
        <f t="shared" si="16"/>
        <v>41</v>
      </c>
      <c r="BB46" t="str">
        <f>貼_前年計算用シート!U53</f>
        <v>静岡</v>
      </c>
      <c r="BC46">
        <f>貼_前年計算用シート!U101</f>
        <v>67</v>
      </c>
      <c r="BD46">
        <f t="shared" si="17"/>
        <v>41</v>
      </c>
      <c r="BE46">
        <f>貼_前年計算用シート!V53</f>
        <v>0</v>
      </c>
      <c r="BF46">
        <f>貼_前年計算用シート!V101</f>
        <v>0</v>
      </c>
      <c r="BG46">
        <f t="shared" si="18"/>
        <v>2</v>
      </c>
      <c r="BH46">
        <f>貼_前年計算用シート!W53</f>
        <v>0</v>
      </c>
      <c r="BI46">
        <f>貼_前年計算用シート!W101</f>
        <v>0</v>
      </c>
      <c r="BJ46">
        <f t="shared" si="19"/>
        <v>2</v>
      </c>
      <c r="BK46">
        <f>貼_前年計算用シート!X53</f>
        <v>0</v>
      </c>
      <c r="BL46">
        <f>貼_前年計算用シート!X101</f>
        <v>0</v>
      </c>
      <c r="BM46">
        <f t="shared" si="20"/>
        <v>6</v>
      </c>
      <c r="BN46" t="str">
        <f>貼_前年計算用シート!Y53</f>
        <v>奈良</v>
      </c>
      <c r="BO46">
        <f>貼_前年計算用シート!Y101</f>
        <v>24</v>
      </c>
      <c r="BP46">
        <f t="shared" si="21"/>
        <v>41</v>
      </c>
      <c r="BQ46" t="str">
        <f>貼_前年計算用シート!Z53</f>
        <v>徳島</v>
      </c>
      <c r="BR46">
        <f>貼_前年計算用シート!Z101</f>
        <v>17</v>
      </c>
      <c r="BS46">
        <f t="shared" si="22"/>
        <v>40</v>
      </c>
      <c r="BT46" t="str">
        <f>貼_前年計算用シート!AA53</f>
        <v>青森</v>
      </c>
      <c r="BU46">
        <f>貼_前年計算用シート!AA101</f>
        <v>35</v>
      </c>
      <c r="BV46">
        <f t="shared" si="23"/>
        <v>41</v>
      </c>
      <c r="BW46" t="str">
        <f>貼_前年計算用シート!AB53</f>
        <v>高知</v>
      </c>
      <c r="BX46">
        <f>貼_前年計算用シート!AB101</f>
        <v>95</v>
      </c>
      <c r="BY46">
        <f t="shared" si="24"/>
        <v>41</v>
      </c>
      <c r="BZ46" t="str">
        <f>貼_前年計算用シート!AC53</f>
        <v>滋賀</v>
      </c>
      <c r="CA46">
        <f>貼_前年計算用シート!AC101</f>
        <v>1250</v>
      </c>
      <c r="CB46">
        <f t="shared" si="25"/>
        <v>41</v>
      </c>
      <c r="CC46" t="str">
        <f>貼_前年計算用シート!AD53</f>
        <v>福井</v>
      </c>
      <c r="CD46">
        <f>貼_前年計算用シート!AD101</f>
        <v>1070</v>
      </c>
      <c r="CE46">
        <f t="shared" si="26"/>
        <v>41</v>
      </c>
      <c r="CF46" t="str">
        <f>貼_前年計算用シート!AE53</f>
        <v>-</v>
      </c>
      <c r="CG46" t="str">
        <f>貼_前年計算用シート!AE101</f>
        <v>-</v>
      </c>
      <c r="CH46" t="str">
        <f t="shared" si="27"/>
        <v>-</v>
      </c>
      <c r="CI46" t="str">
        <f>貼_前年計算用シート!AF53</f>
        <v>-</v>
      </c>
      <c r="CJ46" t="str">
        <f>貼_前年計算用シート!AF101</f>
        <v>-</v>
      </c>
      <c r="CK46" t="str">
        <f t="shared" si="28"/>
        <v>-</v>
      </c>
      <c r="CL46" t="str">
        <f>貼_前年計算用シート!AG53</f>
        <v>-</v>
      </c>
      <c r="CM46" t="str">
        <f>貼_前年計算用シート!AG101</f>
        <v>-</v>
      </c>
      <c r="CN46" t="str">
        <f t="shared" si="29"/>
        <v>-</v>
      </c>
    </row>
    <row r="47" spans="3:92">
      <c r="C47" t="str">
        <f>貼_前年計算用シート!D54</f>
        <v>高知</v>
      </c>
      <c r="D47">
        <f>貼_前年計算用シート!D102</f>
        <v>25500</v>
      </c>
      <c r="E47">
        <f t="shared" si="0"/>
        <v>42</v>
      </c>
      <c r="F47" t="str">
        <f>貼_前年計算用シート!E54</f>
        <v>和歌山</v>
      </c>
      <c r="G47">
        <f>貼_前年計算用シート!E102</f>
        <v>8970</v>
      </c>
      <c r="H47">
        <f t="shared" si="1"/>
        <v>42</v>
      </c>
      <c r="I47" t="str">
        <f>貼_前年計算用シート!F54</f>
        <v>奈良</v>
      </c>
      <c r="J47">
        <f>貼_前年計算用シート!F102</f>
        <v>5580</v>
      </c>
      <c r="K47">
        <f t="shared" si="2"/>
        <v>42</v>
      </c>
      <c r="L47" t="str">
        <f>貼_前年計算用シート!G54</f>
        <v>和歌山</v>
      </c>
      <c r="M47">
        <f>貼_前年計算用シート!G102</f>
        <v>5780</v>
      </c>
      <c r="N47">
        <f t="shared" si="3"/>
        <v>42</v>
      </c>
      <c r="O47" t="str">
        <f>貼_前年計算用シート!H54</f>
        <v>和歌山</v>
      </c>
      <c r="P47">
        <f>貼_前年計算用シート!H102</f>
        <v>29200</v>
      </c>
      <c r="Q47">
        <f t="shared" si="4"/>
        <v>42</v>
      </c>
      <c r="R47" t="str">
        <f>貼_前年計算用シート!I54</f>
        <v>愛知</v>
      </c>
      <c r="S47">
        <f>貼_前年計算用シート!I102</f>
        <v>480</v>
      </c>
      <c r="T47">
        <f t="shared" si="5"/>
        <v>42</v>
      </c>
      <c r="U47" t="str">
        <f>貼_前年計算用シート!J54</f>
        <v>神奈川</v>
      </c>
      <c r="V47">
        <f>貼_前年計算用シート!J102</f>
        <v>39</v>
      </c>
      <c r="W47">
        <f t="shared" si="6"/>
        <v>42</v>
      </c>
      <c r="X47" t="str">
        <f>貼_前年計算用シート!K54</f>
        <v>富山</v>
      </c>
      <c r="Y47">
        <f>貼_前年計算用シート!K102</f>
        <v>78</v>
      </c>
      <c r="Z47">
        <f t="shared" si="7"/>
        <v>42</v>
      </c>
      <c r="AA47" t="str">
        <f>貼_前年計算用シート!L54</f>
        <v>東京</v>
      </c>
      <c r="AB47">
        <f>貼_前年計算用シート!L102</f>
        <v>164</v>
      </c>
      <c r="AC47">
        <f t="shared" si="8"/>
        <v>42</v>
      </c>
      <c r="AD47">
        <f>貼_前年計算用シート!M54</f>
        <v>0</v>
      </c>
      <c r="AE47" s="261">
        <f>貼_前年計算用シート!M102</f>
        <v>0</v>
      </c>
      <c r="AF47">
        <f t="shared" si="9"/>
        <v>6</v>
      </c>
      <c r="AG47">
        <f>貼_前年計算用シート!N54</f>
        <v>0</v>
      </c>
      <c r="AH47">
        <f>貼_前年計算用シート!N102</f>
        <v>0</v>
      </c>
      <c r="AI47">
        <f t="shared" si="10"/>
        <v>6</v>
      </c>
      <c r="AJ47">
        <f>貼_前年計算用シート!O54</f>
        <v>0</v>
      </c>
      <c r="AK47">
        <f>貼_前年計算用シート!O102</f>
        <v>0</v>
      </c>
      <c r="AL47">
        <f t="shared" si="11"/>
        <v>6</v>
      </c>
      <c r="AM47">
        <f>貼_前年計算用シート!P54</f>
        <v>0</v>
      </c>
      <c r="AN47">
        <f>貼_前年計算用シート!P102</f>
        <v>0</v>
      </c>
      <c r="AO47">
        <f t="shared" si="12"/>
        <v>6</v>
      </c>
      <c r="AP47">
        <f>貼_前年計算用シート!Q54</f>
        <v>0</v>
      </c>
      <c r="AQ47">
        <f>貼_前年計算用シート!Q102</f>
        <v>0</v>
      </c>
      <c r="AR47">
        <f t="shared" si="13"/>
        <v>6</v>
      </c>
      <c r="AS47">
        <f>貼_前年計算用シート!R54</f>
        <v>0</v>
      </c>
      <c r="AT47">
        <f>貼_前年計算用シート!R102</f>
        <v>0</v>
      </c>
      <c r="AU47">
        <f t="shared" si="14"/>
        <v>6</v>
      </c>
      <c r="AV47" t="str">
        <f>貼_前年計算用シート!S54</f>
        <v>神奈川</v>
      </c>
      <c r="AW47">
        <f>貼_前年計算用シート!S102</f>
        <v>37</v>
      </c>
      <c r="AX47">
        <f t="shared" si="15"/>
        <v>42</v>
      </c>
      <c r="AY47" t="str">
        <f>貼_前年計算用シート!T54</f>
        <v>高知</v>
      </c>
      <c r="AZ47">
        <f>貼_前年計算用シート!T102</f>
        <v>36</v>
      </c>
      <c r="BA47">
        <f t="shared" si="16"/>
        <v>42</v>
      </c>
      <c r="BB47" t="str">
        <f>貼_前年計算用シート!U54</f>
        <v>埼玉</v>
      </c>
      <c r="BC47">
        <f>貼_前年計算用シート!U102</f>
        <v>66</v>
      </c>
      <c r="BD47">
        <f t="shared" si="17"/>
        <v>42</v>
      </c>
      <c r="BE47">
        <f>貼_前年計算用シート!V54</f>
        <v>0</v>
      </c>
      <c r="BF47">
        <f>貼_前年計算用シート!V102</f>
        <v>0</v>
      </c>
      <c r="BG47">
        <f t="shared" si="18"/>
        <v>2</v>
      </c>
      <c r="BH47">
        <f>貼_前年計算用シート!W54</f>
        <v>0</v>
      </c>
      <c r="BI47">
        <f>貼_前年計算用シート!W102</f>
        <v>0</v>
      </c>
      <c r="BJ47">
        <f t="shared" si="19"/>
        <v>2</v>
      </c>
      <c r="BK47">
        <f>貼_前年計算用シート!X54</f>
        <v>0</v>
      </c>
      <c r="BL47">
        <f>貼_前年計算用シート!X102</f>
        <v>0</v>
      </c>
      <c r="BM47">
        <f t="shared" si="20"/>
        <v>6</v>
      </c>
      <c r="BN47" t="str">
        <f>貼_前年計算用シート!Y54</f>
        <v>沖縄</v>
      </c>
      <c r="BO47">
        <f>貼_前年計算用シート!Y102</f>
        <v>21</v>
      </c>
      <c r="BP47">
        <f t="shared" si="21"/>
        <v>42</v>
      </c>
      <c r="BQ47" t="str">
        <f>貼_前年計算用シート!Z54</f>
        <v>奈良</v>
      </c>
      <c r="BR47">
        <f>貼_前年計算用シート!Z102</f>
        <v>11</v>
      </c>
      <c r="BS47">
        <f t="shared" si="22"/>
        <v>42</v>
      </c>
      <c r="BT47" t="str">
        <f>貼_前年計算用シート!AA54</f>
        <v>新潟</v>
      </c>
      <c r="BU47">
        <f>貼_前年計算用シート!AA102</f>
        <v>35</v>
      </c>
      <c r="BV47">
        <f t="shared" si="23"/>
        <v>41</v>
      </c>
      <c r="BW47" t="str">
        <f>貼_前年計算用シート!AB54</f>
        <v>富山</v>
      </c>
      <c r="BX47">
        <f>貼_前年計算用シート!AB102</f>
        <v>94</v>
      </c>
      <c r="BY47">
        <f t="shared" si="24"/>
        <v>42</v>
      </c>
      <c r="BZ47" t="str">
        <f>貼_前年計算用シート!AC54</f>
        <v>高知</v>
      </c>
      <c r="CA47">
        <f>貼_前年計算用シート!AC102</f>
        <v>1140</v>
      </c>
      <c r="CB47">
        <f t="shared" si="25"/>
        <v>42</v>
      </c>
      <c r="CC47" t="str">
        <f>貼_前年計算用シート!AD54</f>
        <v>兵庫</v>
      </c>
      <c r="CD47">
        <f>貼_前年計算用シート!AD102</f>
        <v>1060</v>
      </c>
      <c r="CE47">
        <f t="shared" si="26"/>
        <v>42</v>
      </c>
      <c r="CF47" t="str">
        <f>貼_前年計算用シート!AE54</f>
        <v>-</v>
      </c>
      <c r="CG47" t="str">
        <f>貼_前年計算用シート!AE102</f>
        <v>-</v>
      </c>
      <c r="CH47" t="str">
        <f t="shared" si="27"/>
        <v>-</v>
      </c>
      <c r="CI47" t="str">
        <f>貼_前年計算用シート!AF54</f>
        <v>-</v>
      </c>
      <c r="CJ47" t="str">
        <f>貼_前年計算用シート!AF102</f>
        <v>-</v>
      </c>
      <c r="CK47" t="str">
        <f t="shared" si="28"/>
        <v>-</v>
      </c>
      <c r="CL47" t="str">
        <f>貼_前年計算用シート!AG54</f>
        <v>-</v>
      </c>
      <c r="CM47" t="str">
        <f>貼_前年計算用シート!AG102</f>
        <v>-</v>
      </c>
      <c r="CN47" t="str">
        <f t="shared" si="29"/>
        <v>-</v>
      </c>
    </row>
    <row r="48" spans="3:92">
      <c r="C48" t="str">
        <f>貼_前年計算用シート!D55</f>
        <v>山梨</v>
      </c>
      <c r="D48">
        <f>貼_前年計算用シート!D103</f>
        <v>23100</v>
      </c>
      <c r="E48">
        <f t="shared" si="0"/>
        <v>43</v>
      </c>
      <c r="F48" t="str">
        <f>貼_前年計算用シート!E55</f>
        <v>大阪</v>
      </c>
      <c r="G48">
        <f>貼_前年計算用シート!E103</f>
        <v>8330</v>
      </c>
      <c r="H48">
        <f t="shared" si="1"/>
        <v>43</v>
      </c>
      <c r="I48" t="str">
        <f>貼_前年計算用シート!F55</f>
        <v>香川</v>
      </c>
      <c r="J48">
        <f>貼_前年計算用シート!F103</f>
        <v>4710</v>
      </c>
      <c r="K48">
        <f t="shared" si="2"/>
        <v>43</v>
      </c>
      <c r="L48" t="str">
        <f>貼_前年計算用シート!G55</f>
        <v>山梨</v>
      </c>
      <c r="M48">
        <f>貼_前年計算用シート!G103</f>
        <v>4750</v>
      </c>
      <c r="N48">
        <f t="shared" si="3"/>
        <v>43</v>
      </c>
      <c r="O48" t="str">
        <f>貼_前年計算用シート!H55</f>
        <v>山梨</v>
      </c>
      <c r="P48">
        <f>貼_前年計算用シート!H103</f>
        <v>25700</v>
      </c>
      <c r="Q48">
        <f t="shared" si="4"/>
        <v>43</v>
      </c>
      <c r="R48" t="str">
        <f>貼_前年計算用シート!I55</f>
        <v>福岡</v>
      </c>
      <c r="S48">
        <f>貼_前年計算用シート!I103</f>
        <v>480</v>
      </c>
      <c r="T48">
        <f t="shared" si="5"/>
        <v>42</v>
      </c>
      <c r="U48" t="str">
        <f>貼_前年計算用シート!J55</f>
        <v>東京</v>
      </c>
      <c r="V48">
        <f>貼_前年計算用シート!J103</f>
        <v>11</v>
      </c>
      <c r="W48">
        <f t="shared" si="6"/>
        <v>43</v>
      </c>
      <c r="X48" t="str">
        <f>貼_前年計算用シート!K55</f>
        <v>東京</v>
      </c>
      <c r="Y48">
        <f>貼_前年計算用シート!K103</f>
        <v>18</v>
      </c>
      <c r="Z48">
        <f t="shared" si="7"/>
        <v>43</v>
      </c>
      <c r="AA48" t="str">
        <f>貼_前年計算用シート!L55</f>
        <v>富山</v>
      </c>
      <c r="AB48">
        <f>貼_前年計算用シート!L103</f>
        <v>156</v>
      </c>
      <c r="AC48">
        <f t="shared" si="8"/>
        <v>43</v>
      </c>
      <c r="AD48">
        <f>貼_前年計算用シート!M55</f>
        <v>0</v>
      </c>
      <c r="AE48" s="261">
        <f>貼_前年計算用シート!M103</f>
        <v>0</v>
      </c>
      <c r="AF48">
        <f t="shared" si="9"/>
        <v>6</v>
      </c>
      <c r="AG48">
        <f>貼_前年計算用シート!N55</f>
        <v>0</v>
      </c>
      <c r="AH48">
        <f>貼_前年計算用シート!N103</f>
        <v>0</v>
      </c>
      <c r="AI48">
        <f t="shared" si="10"/>
        <v>6</v>
      </c>
      <c r="AJ48">
        <f>貼_前年計算用シート!O55</f>
        <v>0</v>
      </c>
      <c r="AK48">
        <f>貼_前年計算用シート!O103</f>
        <v>0</v>
      </c>
      <c r="AL48">
        <f t="shared" si="11"/>
        <v>6</v>
      </c>
      <c r="AM48">
        <f>貼_前年計算用シート!P55</f>
        <v>0</v>
      </c>
      <c r="AN48">
        <f>貼_前年計算用シート!P103</f>
        <v>0</v>
      </c>
      <c r="AO48">
        <f t="shared" si="12"/>
        <v>6</v>
      </c>
      <c r="AP48">
        <f>貼_前年計算用シート!Q55</f>
        <v>0</v>
      </c>
      <c r="AQ48">
        <f>貼_前年計算用シート!Q103</f>
        <v>0</v>
      </c>
      <c r="AR48">
        <f t="shared" si="13"/>
        <v>6</v>
      </c>
      <c r="AS48">
        <f>貼_前年計算用シート!R55</f>
        <v>0</v>
      </c>
      <c r="AT48">
        <f>貼_前年計算用シート!R103</f>
        <v>0</v>
      </c>
      <c r="AU48">
        <f t="shared" si="14"/>
        <v>6</v>
      </c>
      <c r="AV48" t="str">
        <f>貼_前年計算用シート!S55</f>
        <v>和歌山</v>
      </c>
      <c r="AW48">
        <f>貼_前年計算用シート!S103</f>
        <v>23</v>
      </c>
      <c r="AX48">
        <f t="shared" si="15"/>
        <v>43</v>
      </c>
      <c r="AY48" t="str">
        <f>貼_前年計算用シート!T55</f>
        <v>和歌山</v>
      </c>
      <c r="AZ48">
        <f>貼_前年計算用シート!T103</f>
        <v>18</v>
      </c>
      <c r="BA48">
        <f t="shared" si="16"/>
        <v>43</v>
      </c>
      <c r="BB48" t="str">
        <f>貼_前年計算用シート!U55</f>
        <v>京都</v>
      </c>
      <c r="BC48">
        <f>貼_前年計算用シート!U103</f>
        <v>55</v>
      </c>
      <c r="BD48">
        <f t="shared" si="17"/>
        <v>43</v>
      </c>
      <c r="BE48">
        <f>貼_前年計算用シート!V55</f>
        <v>0</v>
      </c>
      <c r="BF48">
        <f>貼_前年計算用シート!V103</f>
        <v>0</v>
      </c>
      <c r="BG48">
        <f t="shared" si="18"/>
        <v>2</v>
      </c>
      <c r="BH48">
        <f>貼_前年計算用シート!W55</f>
        <v>0</v>
      </c>
      <c r="BI48">
        <f>貼_前年計算用シート!W103</f>
        <v>0</v>
      </c>
      <c r="BJ48">
        <f t="shared" si="19"/>
        <v>2</v>
      </c>
      <c r="BK48">
        <f>貼_前年計算用シート!X55</f>
        <v>0</v>
      </c>
      <c r="BL48">
        <f>貼_前年計算用シート!X103</f>
        <v>0</v>
      </c>
      <c r="BM48">
        <f t="shared" si="20"/>
        <v>6</v>
      </c>
      <c r="BN48" t="str">
        <f>貼_前年計算用シート!Y55</f>
        <v>愛知</v>
      </c>
      <c r="BO48">
        <f>貼_前年計算用シート!Y103</f>
        <v>20</v>
      </c>
      <c r="BP48">
        <f t="shared" si="21"/>
        <v>43</v>
      </c>
      <c r="BQ48" t="str">
        <f>貼_前年計算用シート!Z55</f>
        <v>愛知</v>
      </c>
      <c r="BR48">
        <f>貼_前年計算用シート!Z103</f>
        <v>7</v>
      </c>
      <c r="BS48">
        <f t="shared" si="22"/>
        <v>43</v>
      </c>
      <c r="BT48" t="str">
        <f>貼_前年計算用シート!AA55</f>
        <v>愛知</v>
      </c>
      <c r="BU48">
        <f>貼_前年計算用シート!AA103</f>
        <v>35</v>
      </c>
      <c r="BV48">
        <f t="shared" si="23"/>
        <v>41</v>
      </c>
      <c r="BW48" t="str">
        <f>貼_前年計算用シート!AB55</f>
        <v>徳島</v>
      </c>
      <c r="BX48">
        <f>貼_前年計算用シート!AB103</f>
        <v>94</v>
      </c>
      <c r="BY48">
        <f t="shared" si="24"/>
        <v>42</v>
      </c>
      <c r="BZ48" t="str">
        <f>貼_前年計算用シート!AC55</f>
        <v>富山</v>
      </c>
      <c r="CA48">
        <f>貼_前年計算用シート!AC103</f>
        <v>1050</v>
      </c>
      <c r="CB48">
        <f t="shared" si="25"/>
        <v>43</v>
      </c>
      <c r="CC48" t="str">
        <f>貼_前年計算用シート!AD55</f>
        <v>京都</v>
      </c>
      <c r="CD48">
        <f>貼_前年計算用シート!AD103</f>
        <v>1050</v>
      </c>
      <c r="CE48">
        <f t="shared" si="26"/>
        <v>43</v>
      </c>
      <c r="CF48" t="str">
        <f>貼_前年計算用シート!AE55</f>
        <v>-</v>
      </c>
      <c r="CG48" t="str">
        <f>貼_前年計算用シート!AE103</f>
        <v>-</v>
      </c>
      <c r="CH48" t="str">
        <f t="shared" si="27"/>
        <v>-</v>
      </c>
      <c r="CI48" t="str">
        <f>貼_前年計算用シート!AF55</f>
        <v>-</v>
      </c>
      <c r="CJ48" t="str">
        <f>貼_前年計算用シート!AF103</f>
        <v>-</v>
      </c>
      <c r="CK48" t="str">
        <f t="shared" si="28"/>
        <v>-</v>
      </c>
      <c r="CL48" t="str">
        <f>貼_前年計算用シート!AG55</f>
        <v>-</v>
      </c>
      <c r="CM48" t="str">
        <f>貼_前年計算用シート!AG103</f>
        <v>-</v>
      </c>
      <c r="CN48" t="str">
        <f t="shared" si="29"/>
        <v>-</v>
      </c>
    </row>
    <row r="49" spans="1:92">
      <c r="C49" t="str">
        <f>貼_前年計算用シート!D56</f>
        <v>奈良</v>
      </c>
      <c r="D49">
        <f>貼_前年計算用シート!D104</f>
        <v>19000</v>
      </c>
      <c r="E49">
        <f t="shared" si="0"/>
        <v>44</v>
      </c>
      <c r="F49" t="str">
        <f>貼_前年計算用シート!E56</f>
        <v>山梨</v>
      </c>
      <c r="G49">
        <f>貼_前年計算用シート!E104</f>
        <v>7610</v>
      </c>
      <c r="H49">
        <f t="shared" si="1"/>
        <v>44</v>
      </c>
      <c r="I49" t="str">
        <f>貼_前年計算用シート!F56</f>
        <v>大阪</v>
      </c>
      <c r="J49">
        <f>貼_前年計算用シート!F104</f>
        <v>3710</v>
      </c>
      <c r="K49">
        <f t="shared" si="2"/>
        <v>44</v>
      </c>
      <c r="L49" t="str">
        <f>貼_前年計算用シート!G56</f>
        <v>大阪</v>
      </c>
      <c r="M49">
        <f>貼_前年計算用シート!G104</f>
        <v>4440</v>
      </c>
      <c r="N49">
        <f t="shared" si="3"/>
        <v>44</v>
      </c>
      <c r="O49" t="str">
        <f>貼_前年計算用シート!H56</f>
        <v>大阪</v>
      </c>
      <c r="P49">
        <f>貼_前年計算用シート!H104</f>
        <v>22300</v>
      </c>
      <c r="Q49">
        <f t="shared" si="4"/>
        <v>44</v>
      </c>
      <c r="R49" t="str">
        <f>貼_前年計算用シート!I56</f>
        <v>徳島</v>
      </c>
      <c r="S49">
        <f>貼_前年計算用シート!I104</f>
        <v>469</v>
      </c>
      <c r="T49">
        <f t="shared" si="5"/>
        <v>44</v>
      </c>
      <c r="U49" t="str">
        <f>貼_前年計算用シート!J56</f>
        <v>沖縄</v>
      </c>
      <c r="V49">
        <f>貼_前年計算用シート!J104</f>
        <v>8</v>
      </c>
      <c r="W49">
        <f t="shared" si="6"/>
        <v>44</v>
      </c>
      <c r="X49" t="str">
        <f>貼_前年計算用シート!K56</f>
        <v>沖縄</v>
      </c>
      <c r="Y49">
        <f>貼_前年計算用シート!K104</f>
        <v>11</v>
      </c>
      <c r="Z49">
        <f t="shared" si="7"/>
        <v>44</v>
      </c>
      <c r="AA49" t="str">
        <f>貼_前年計算用シート!L56</f>
        <v>石川</v>
      </c>
      <c r="AB49">
        <f>貼_前年計算用シート!L104</f>
        <v>155</v>
      </c>
      <c r="AC49">
        <f t="shared" si="8"/>
        <v>44</v>
      </c>
      <c r="AD49">
        <f>貼_前年計算用シート!M56</f>
        <v>0</v>
      </c>
      <c r="AE49" s="261">
        <f>貼_前年計算用シート!M104</f>
        <v>0</v>
      </c>
      <c r="AF49">
        <f t="shared" si="9"/>
        <v>6</v>
      </c>
      <c r="AG49">
        <f>貼_前年計算用シート!N56</f>
        <v>0</v>
      </c>
      <c r="AH49">
        <f>貼_前年計算用シート!N104</f>
        <v>0</v>
      </c>
      <c r="AI49">
        <f t="shared" si="10"/>
        <v>6</v>
      </c>
      <c r="AJ49">
        <f>貼_前年計算用シート!O56</f>
        <v>0</v>
      </c>
      <c r="AK49">
        <f>貼_前年計算用シート!O104</f>
        <v>0</v>
      </c>
      <c r="AL49">
        <f t="shared" si="11"/>
        <v>6</v>
      </c>
      <c r="AM49">
        <f>貼_前年計算用シート!P56</f>
        <v>0</v>
      </c>
      <c r="AN49">
        <f>貼_前年計算用シート!P104</f>
        <v>0</v>
      </c>
      <c r="AO49">
        <f t="shared" si="12"/>
        <v>6</v>
      </c>
      <c r="AP49">
        <f>貼_前年計算用シート!Q56</f>
        <v>0</v>
      </c>
      <c r="AQ49">
        <f>貼_前年計算用シート!Q104</f>
        <v>0</v>
      </c>
      <c r="AR49">
        <f t="shared" si="13"/>
        <v>6</v>
      </c>
      <c r="AS49">
        <f>貼_前年計算用シート!R56</f>
        <v>0</v>
      </c>
      <c r="AT49">
        <f>貼_前年計算用シート!R104</f>
        <v>0</v>
      </c>
      <c r="AU49">
        <f t="shared" si="14"/>
        <v>6</v>
      </c>
      <c r="AV49" t="str">
        <f>貼_前年計算用シート!S56</f>
        <v>大阪</v>
      </c>
      <c r="AW49">
        <f>貼_前年計算用シート!S104</f>
        <v>15</v>
      </c>
      <c r="AX49">
        <f t="shared" si="15"/>
        <v>44</v>
      </c>
      <c r="AY49" t="str">
        <f>貼_前年計算用シート!T56</f>
        <v>大阪</v>
      </c>
      <c r="AZ49">
        <f>貼_前年計算用シート!T104</f>
        <v>11</v>
      </c>
      <c r="BA49">
        <f t="shared" si="16"/>
        <v>44</v>
      </c>
      <c r="BB49" t="str">
        <f>貼_前年計算用シート!U56</f>
        <v>高知</v>
      </c>
      <c r="BC49">
        <f>貼_前年計算用シート!U104</f>
        <v>55</v>
      </c>
      <c r="BD49">
        <f t="shared" si="17"/>
        <v>43</v>
      </c>
      <c r="BE49">
        <f>貼_前年計算用シート!V56</f>
        <v>0</v>
      </c>
      <c r="BF49">
        <f>貼_前年計算用シート!V104</f>
        <v>0</v>
      </c>
      <c r="BG49">
        <f t="shared" si="18"/>
        <v>2</v>
      </c>
      <c r="BH49">
        <f>貼_前年計算用シート!W56</f>
        <v>0</v>
      </c>
      <c r="BI49">
        <f>貼_前年計算用シート!W104</f>
        <v>0</v>
      </c>
      <c r="BJ49">
        <f t="shared" si="19"/>
        <v>2</v>
      </c>
      <c r="BK49">
        <f>貼_前年計算用シート!X56</f>
        <v>0</v>
      </c>
      <c r="BL49">
        <f>貼_前年計算用シート!X104</f>
        <v>0</v>
      </c>
      <c r="BM49">
        <f t="shared" si="20"/>
        <v>6</v>
      </c>
      <c r="BN49" t="str">
        <f>貼_前年計算用シート!Y56</f>
        <v>高知</v>
      </c>
      <c r="BO49">
        <f>貼_前年計算用シート!Y104</f>
        <v>4</v>
      </c>
      <c r="BP49">
        <f t="shared" si="21"/>
        <v>44</v>
      </c>
      <c r="BQ49" t="str">
        <f>貼_前年計算用シート!Z56</f>
        <v>東京</v>
      </c>
      <c r="BR49">
        <f>貼_前年計算用シート!Z104</f>
        <v>2</v>
      </c>
      <c r="BS49">
        <f t="shared" si="22"/>
        <v>44</v>
      </c>
      <c r="BT49" t="str">
        <f>貼_前年計算用シート!AA56</f>
        <v>石川</v>
      </c>
      <c r="BU49">
        <f>貼_前年計算用シート!AA104</f>
        <v>30</v>
      </c>
      <c r="BV49">
        <f t="shared" si="23"/>
        <v>44</v>
      </c>
      <c r="BW49" t="str">
        <f>貼_前年計算用シート!AB56</f>
        <v>大阪</v>
      </c>
      <c r="BX49">
        <f>貼_前年計算用シート!AB104</f>
        <v>71</v>
      </c>
      <c r="BY49">
        <f t="shared" si="24"/>
        <v>44</v>
      </c>
      <c r="BZ49" t="str">
        <f>貼_前年計算用シート!AC56</f>
        <v>沖縄</v>
      </c>
      <c r="CA49">
        <f>貼_前年計算用シート!AC104</f>
        <v>904</v>
      </c>
      <c r="CB49">
        <f t="shared" si="25"/>
        <v>44</v>
      </c>
      <c r="CC49" t="str">
        <f>貼_前年計算用シート!AD56</f>
        <v>宮城</v>
      </c>
      <c r="CD49">
        <f>貼_前年計算用シート!AD104</f>
        <v>988</v>
      </c>
      <c r="CE49">
        <f t="shared" si="26"/>
        <v>44</v>
      </c>
      <c r="CF49" t="str">
        <f>貼_前年計算用シート!AE56</f>
        <v>-</v>
      </c>
      <c r="CG49" t="str">
        <f>貼_前年計算用シート!AE104</f>
        <v>-</v>
      </c>
      <c r="CH49" t="str">
        <f t="shared" si="27"/>
        <v>-</v>
      </c>
      <c r="CI49" t="str">
        <f>貼_前年計算用シート!AF56</f>
        <v>-</v>
      </c>
      <c r="CJ49" t="str">
        <f>貼_前年計算用シート!AF104</f>
        <v>-</v>
      </c>
      <c r="CK49" t="str">
        <f t="shared" si="28"/>
        <v>-</v>
      </c>
      <c r="CL49" t="str">
        <f>貼_前年計算用シート!AG56</f>
        <v>-</v>
      </c>
      <c r="CM49" t="str">
        <f>貼_前年計算用シート!AG104</f>
        <v>-</v>
      </c>
      <c r="CN49" t="str">
        <f t="shared" si="29"/>
        <v>-</v>
      </c>
    </row>
    <row r="50" spans="1:92">
      <c r="C50" t="str">
        <f>貼_前年計算用シート!D57</f>
        <v>神奈川</v>
      </c>
      <c r="D50">
        <f>貼_前年計算用シート!D105</f>
        <v>17800</v>
      </c>
      <c r="E50">
        <f t="shared" si="0"/>
        <v>45</v>
      </c>
      <c r="F50" t="str">
        <f>貼_前年計算用シート!E57</f>
        <v>神奈川</v>
      </c>
      <c r="G50">
        <f>貼_前年計算用シート!E105</f>
        <v>3470</v>
      </c>
      <c r="H50">
        <f t="shared" si="1"/>
        <v>45</v>
      </c>
      <c r="I50" t="str">
        <f>貼_前年計算用シート!F57</f>
        <v>福井</v>
      </c>
      <c r="J50">
        <f>貼_前年計算用シート!F105</f>
        <v>3660</v>
      </c>
      <c r="K50">
        <f t="shared" si="2"/>
        <v>45</v>
      </c>
      <c r="L50" t="str">
        <f>貼_前年計算用シート!G57</f>
        <v>神奈川</v>
      </c>
      <c r="M50">
        <f>貼_前年計算用シート!G105</f>
        <v>2850</v>
      </c>
      <c r="N50">
        <f t="shared" si="3"/>
        <v>45</v>
      </c>
      <c r="O50" t="str">
        <f>貼_前年計算用シート!H57</f>
        <v>神奈川</v>
      </c>
      <c r="P50">
        <f>貼_前年計算用シート!H105</f>
        <v>14200</v>
      </c>
      <c r="Q50">
        <f t="shared" si="4"/>
        <v>45</v>
      </c>
      <c r="R50" t="str">
        <f>貼_前年計算用シート!I57</f>
        <v>高知</v>
      </c>
      <c r="S50">
        <f>貼_前年計算用シート!I105</f>
        <v>454</v>
      </c>
      <c r="T50">
        <f t="shared" si="5"/>
        <v>45</v>
      </c>
      <c r="U50" t="str">
        <f>貼_前年計算用シート!J57</f>
        <v>和歌山</v>
      </c>
      <c r="V50">
        <f>貼_前年計算用シート!J105</f>
        <v>4</v>
      </c>
      <c r="W50">
        <f t="shared" si="6"/>
        <v>45</v>
      </c>
      <c r="X50" t="str">
        <f>貼_前年計算用シート!K57</f>
        <v>和歌山</v>
      </c>
      <c r="Y50">
        <f>貼_前年計算用シート!K105</f>
        <v>7</v>
      </c>
      <c r="Z50">
        <f t="shared" si="7"/>
        <v>45</v>
      </c>
      <c r="AA50" t="str">
        <f>貼_前年計算用シート!L57</f>
        <v>高知</v>
      </c>
      <c r="AB50">
        <f>貼_前年計算用シート!L105</f>
        <v>145</v>
      </c>
      <c r="AC50">
        <f t="shared" si="8"/>
        <v>45</v>
      </c>
      <c r="AD50">
        <f>貼_前年計算用シート!M57</f>
        <v>0</v>
      </c>
      <c r="AE50" s="261">
        <f>貼_前年計算用シート!M105</f>
        <v>0</v>
      </c>
      <c r="AF50">
        <f t="shared" si="9"/>
        <v>6</v>
      </c>
      <c r="AG50">
        <f>貼_前年計算用シート!N57</f>
        <v>0</v>
      </c>
      <c r="AH50">
        <f>貼_前年計算用シート!N105</f>
        <v>0</v>
      </c>
      <c r="AI50">
        <f t="shared" si="10"/>
        <v>6</v>
      </c>
      <c r="AJ50">
        <f>貼_前年計算用シート!O57</f>
        <v>0</v>
      </c>
      <c r="AK50">
        <f>貼_前年計算用シート!O105</f>
        <v>0</v>
      </c>
      <c r="AL50">
        <f t="shared" si="11"/>
        <v>6</v>
      </c>
      <c r="AM50">
        <f>貼_前年計算用シート!P57</f>
        <v>0</v>
      </c>
      <c r="AN50">
        <f>貼_前年計算用シート!P105</f>
        <v>0</v>
      </c>
      <c r="AO50">
        <f t="shared" si="12"/>
        <v>6</v>
      </c>
      <c r="AP50">
        <f>貼_前年計算用シート!Q57</f>
        <v>0</v>
      </c>
      <c r="AQ50">
        <f>貼_前年計算用シート!Q105</f>
        <v>0</v>
      </c>
      <c r="AR50">
        <f t="shared" si="13"/>
        <v>6</v>
      </c>
      <c r="AS50">
        <f>貼_前年計算用シート!R57</f>
        <v>0</v>
      </c>
      <c r="AT50">
        <f>貼_前年計算用シート!R105</f>
        <v>0</v>
      </c>
      <c r="AU50">
        <f t="shared" si="14"/>
        <v>6</v>
      </c>
      <c r="AV50" t="str">
        <f>貼_前年計算用シート!S57</f>
        <v>徳島</v>
      </c>
      <c r="AW50">
        <f>貼_前年計算用シート!S105</f>
        <v>14</v>
      </c>
      <c r="AX50">
        <f t="shared" si="15"/>
        <v>45</v>
      </c>
      <c r="AY50" t="str">
        <f>貼_前年計算用シート!T57</f>
        <v>東京</v>
      </c>
      <c r="AZ50">
        <f>貼_前年計算用シート!T105</f>
        <v>6</v>
      </c>
      <c r="BA50">
        <f t="shared" si="16"/>
        <v>45</v>
      </c>
      <c r="BB50" t="str">
        <f>貼_前年計算用シート!U57</f>
        <v>岡山</v>
      </c>
      <c r="BC50">
        <f>貼_前年計算用シート!U105</f>
        <v>51</v>
      </c>
      <c r="BD50">
        <f t="shared" si="17"/>
        <v>45</v>
      </c>
      <c r="BE50">
        <f>貼_前年計算用シート!V57</f>
        <v>0</v>
      </c>
      <c r="BF50">
        <f>貼_前年計算用シート!V105</f>
        <v>0</v>
      </c>
      <c r="BG50">
        <f t="shared" si="18"/>
        <v>2</v>
      </c>
      <c r="BH50">
        <f>貼_前年計算用シート!W57</f>
        <v>0</v>
      </c>
      <c r="BI50">
        <f>貼_前年計算用シート!W105</f>
        <v>0</v>
      </c>
      <c r="BJ50">
        <f t="shared" si="19"/>
        <v>2</v>
      </c>
      <c r="BK50">
        <f>貼_前年計算用シート!X57</f>
        <v>0</v>
      </c>
      <c r="BL50">
        <f>貼_前年計算用シート!X105</f>
        <v>0</v>
      </c>
      <c r="BM50">
        <f t="shared" si="20"/>
        <v>6</v>
      </c>
      <c r="BN50" t="str">
        <f>貼_前年計算用シート!Y57</f>
        <v>東京</v>
      </c>
      <c r="BO50">
        <f>貼_前年計算用シート!Y105</f>
        <v>3</v>
      </c>
      <c r="BP50">
        <f t="shared" si="21"/>
        <v>45</v>
      </c>
      <c r="BQ50" t="str">
        <f>貼_前年計算用シート!Z57</f>
        <v>高知</v>
      </c>
      <c r="BR50">
        <f>貼_前年計算用シート!Z105</f>
        <v>2</v>
      </c>
      <c r="BS50">
        <f t="shared" si="22"/>
        <v>44</v>
      </c>
      <c r="BT50" t="str">
        <f>貼_前年計算用シート!AA57</f>
        <v>宮城</v>
      </c>
      <c r="BU50">
        <f>貼_前年計算用シート!AA105</f>
        <v>25</v>
      </c>
      <c r="BV50">
        <f t="shared" si="23"/>
        <v>45</v>
      </c>
      <c r="BW50" t="str">
        <f>貼_前年計算用シート!AB57</f>
        <v>沖縄</v>
      </c>
      <c r="BX50">
        <f>貼_前年計算用シート!AB105</f>
        <v>66</v>
      </c>
      <c r="BY50">
        <f t="shared" si="24"/>
        <v>45</v>
      </c>
      <c r="BZ50" t="str">
        <f>貼_前年計算用シート!AC57</f>
        <v>大阪</v>
      </c>
      <c r="CA50">
        <f>貼_前年計算用シート!AC105</f>
        <v>778</v>
      </c>
      <c r="CB50">
        <f t="shared" si="25"/>
        <v>45</v>
      </c>
      <c r="CC50" t="str">
        <f>貼_前年計算用シート!AD57</f>
        <v>滋賀</v>
      </c>
      <c r="CD50">
        <f>貼_前年計算用シート!AD105</f>
        <v>984</v>
      </c>
      <c r="CE50">
        <f t="shared" si="26"/>
        <v>45</v>
      </c>
      <c r="CF50" t="str">
        <f>貼_前年計算用シート!AE57</f>
        <v>-</v>
      </c>
      <c r="CG50" t="str">
        <f>貼_前年計算用シート!AE105</f>
        <v>-</v>
      </c>
      <c r="CH50" t="str">
        <f t="shared" si="27"/>
        <v>-</v>
      </c>
      <c r="CI50" t="str">
        <f>貼_前年計算用シート!AF57</f>
        <v>-</v>
      </c>
      <c r="CJ50" t="str">
        <f>貼_前年計算用シート!AF105</f>
        <v>-</v>
      </c>
      <c r="CK50" t="str">
        <f t="shared" si="28"/>
        <v>-</v>
      </c>
      <c r="CL50" t="str">
        <f>貼_前年計算用シート!AG57</f>
        <v>-</v>
      </c>
      <c r="CM50" t="str">
        <f>貼_前年計算用シート!AG105</f>
        <v>-</v>
      </c>
      <c r="CN50" t="str">
        <f t="shared" si="29"/>
        <v>-</v>
      </c>
    </row>
    <row r="51" spans="1:92">
      <c r="C51" t="str">
        <f>貼_前年計算用シート!D58</f>
        <v>大阪</v>
      </c>
      <c r="D51">
        <f>貼_前年計算用シート!D106</f>
        <v>12000</v>
      </c>
      <c r="E51">
        <f t="shared" si="0"/>
        <v>46</v>
      </c>
      <c r="F51" t="str">
        <f>貼_前年計算用シート!E58</f>
        <v>沖縄</v>
      </c>
      <c r="G51">
        <f>貼_前年計算用シート!E106</f>
        <v>751</v>
      </c>
      <c r="H51">
        <f t="shared" si="1"/>
        <v>46</v>
      </c>
      <c r="I51" t="str">
        <f>貼_前年計算用シート!F58</f>
        <v>滋賀</v>
      </c>
      <c r="J51">
        <f>貼_前年計算用シート!F106</f>
        <v>3540</v>
      </c>
      <c r="K51">
        <f t="shared" si="2"/>
        <v>46</v>
      </c>
      <c r="L51" t="str">
        <f>貼_前年計算用シート!G58</f>
        <v>沖縄</v>
      </c>
      <c r="M51">
        <f>貼_前年計算用シート!G106</f>
        <v>576</v>
      </c>
      <c r="N51">
        <f t="shared" si="3"/>
        <v>46</v>
      </c>
      <c r="O51" t="str">
        <f>貼_前年計算用シート!H58</f>
        <v>沖縄</v>
      </c>
      <c r="P51">
        <f>貼_前年計算用シート!H106</f>
        <v>1850</v>
      </c>
      <c r="Q51">
        <f t="shared" si="4"/>
        <v>46</v>
      </c>
      <c r="R51" t="str">
        <f>貼_前年計算用シート!I58</f>
        <v>東京</v>
      </c>
      <c r="S51">
        <f>貼_前年計算用シート!I106</f>
        <v>419</v>
      </c>
      <c r="T51">
        <f t="shared" si="5"/>
        <v>46</v>
      </c>
      <c r="U51" t="str">
        <f>貼_前年計算用シート!J58</f>
        <v>高知</v>
      </c>
      <c r="V51">
        <f>貼_前年計算用シート!J106</f>
        <v>4</v>
      </c>
      <c r="W51">
        <f t="shared" si="6"/>
        <v>45</v>
      </c>
      <c r="X51" t="str">
        <f>貼_前年計算用シート!K58</f>
        <v>高知</v>
      </c>
      <c r="Y51">
        <f>貼_前年計算用シート!K106</f>
        <v>6</v>
      </c>
      <c r="Z51">
        <f t="shared" si="7"/>
        <v>46</v>
      </c>
      <c r="AA51" t="str">
        <f>貼_前年計算用シート!L58</f>
        <v>沖縄</v>
      </c>
      <c r="AB51">
        <f>貼_前年計算用シート!L106</f>
        <v>136</v>
      </c>
      <c r="AC51">
        <f t="shared" si="8"/>
        <v>46</v>
      </c>
      <c r="AD51">
        <f>貼_前年計算用シート!M58</f>
        <v>0</v>
      </c>
      <c r="AE51" s="261">
        <f>貼_前年計算用シート!M106</f>
        <v>0</v>
      </c>
      <c r="AF51">
        <f t="shared" si="9"/>
        <v>6</v>
      </c>
      <c r="AG51">
        <f>貼_前年計算用シート!N58</f>
        <v>0</v>
      </c>
      <c r="AH51">
        <f>貼_前年計算用シート!N106</f>
        <v>0</v>
      </c>
      <c r="AI51">
        <f t="shared" si="10"/>
        <v>6</v>
      </c>
      <c r="AJ51">
        <f>貼_前年計算用シート!O58</f>
        <v>0</v>
      </c>
      <c r="AK51">
        <f>貼_前年計算用シート!O106</f>
        <v>0</v>
      </c>
      <c r="AL51">
        <f t="shared" si="11"/>
        <v>6</v>
      </c>
      <c r="AM51">
        <f>貼_前年計算用シート!P58</f>
        <v>0</v>
      </c>
      <c r="AN51">
        <f>貼_前年計算用シート!P106</f>
        <v>0</v>
      </c>
      <c r="AO51">
        <f t="shared" si="12"/>
        <v>6</v>
      </c>
      <c r="AP51">
        <f>貼_前年計算用シート!Q58</f>
        <v>0</v>
      </c>
      <c r="AQ51">
        <f>貼_前年計算用シート!Q106</f>
        <v>0</v>
      </c>
      <c r="AR51">
        <f t="shared" si="13"/>
        <v>6</v>
      </c>
      <c r="AS51">
        <f>貼_前年計算用シート!R58</f>
        <v>0</v>
      </c>
      <c r="AT51">
        <f>貼_前年計算用シート!R106</f>
        <v>0</v>
      </c>
      <c r="AU51">
        <f t="shared" si="14"/>
        <v>6</v>
      </c>
      <c r="AV51" t="str">
        <f>貼_前年計算用シート!S58</f>
        <v>東京</v>
      </c>
      <c r="AW51">
        <f>貼_前年計算用シート!S106</f>
        <v>5</v>
      </c>
      <c r="AX51">
        <f t="shared" si="15"/>
        <v>46</v>
      </c>
      <c r="AY51" t="str">
        <f>貼_前年計算用シート!T58</f>
        <v>徳島</v>
      </c>
      <c r="AZ51">
        <f>貼_前年計算用シート!T106</f>
        <v>5</v>
      </c>
      <c r="BA51">
        <f t="shared" si="16"/>
        <v>46</v>
      </c>
      <c r="BB51" t="str">
        <f>貼_前年計算用シート!U58</f>
        <v>徳島</v>
      </c>
      <c r="BC51">
        <f>貼_前年計算用シート!U106</f>
        <v>36</v>
      </c>
      <c r="BD51">
        <f t="shared" si="17"/>
        <v>46</v>
      </c>
      <c r="BE51">
        <f>貼_前年計算用シート!V58</f>
        <v>0</v>
      </c>
      <c r="BF51">
        <f>貼_前年計算用シート!V106</f>
        <v>0</v>
      </c>
      <c r="BG51">
        <f t="shared" si="18"/>
        <v>2</v>
      </c>
      <c r="BH51">
        <f>貼_前年計算用シート!W58</f>
        <v>0</v>
      </c>
      <c r="BI51">
        <f>貼_前年計算用シート!W106</f>
        <v>0</v>
      </c>
      <c r="BJ51">
        <f t="shared" si="19"/>
        <v>2</v>
      </c>
      <c r="BK51">
        <f>貼_前年計算用シート!X58</f>
        <v>0</v>
      </c>
      <c r="BL51">
        <f>貼_前年計算用シート!X106</f>
        <v>0</v>
      </c>
      <c r="BM51">
        <f t="shared" si="20"/>
        <v>6</v>
      </c>
      <c r="BN51" t="str">
        <f>貼_前年計算用シート!Y58</f>
        <v>和歌山</v>
      </c>
      <c r="BO51">
        <f>貼_前年計算用シート!Y106</f>
        <v>3</v>
      </c>
      <c r="BP51">
        <f t="shared" si="21"/>
        <v>45</v>
      </c>
      <c r="BQ51" t="str">
        <f>貼_前年計算用シート!Z58</f>
        <v>和歌山</v>
      </c>
      <c r="BR51">
        <f>貼_前年計算用シート!Z106</f>
        <v>1</v>
      </c>
      <c r="BS51">
        <f t="shared" si="22"/>
        <v>46</v>
      </c>
      <c r="BT51" t="str">
        <f>貼_前年計算用シート!AA58</f>
        <v>和歌山</v>
      </c>
      <c r="BU51">
        <f>貼_前年計算用シート!AA106</f>
        <v>23</v>
      </c>
      <c r="BV51">
        <f t="shared" si="23"/>
        <v>46</v>
      </c>
      <c r="BW51" t="str">
        <f>貼_前年計算用シート!AB58</f>
        <v>香川</v>
      </c>
      <c r="BX51">
        <f>貼_前年計算用シート!AB106</f>
        <v>65</v>
      </c>
      <c r="BY51">
        <f t="shared" si="24"/>
        <v>46</v>
      </c>
      <c r="BZ51" t="str">
        <f>貼_前年計算用シート!AC58</f>
        <v>香川</v>
      </c>
      <c r="CA51">
        <f>貼_前年計算用シート!AC106</f>
        <v>727</v>
      </c>
      <c r="CB51">
        <f t="shared" si="25"/>
        <v>46</v>
      </c>
      <c r="CC51" t="str">
        <f>貼_前年計算用シート!AD58</f>
        <v>山梨</v>
      </c>
      <c r="CD51">
        <f>貼_前年計算用シート!AD106</f>
        <v>964</v>
      </c>
      <c r="CE51">
        <f t="shared" si="26"/>
        <v>46</v>
      </c>
      <c r="CF51" t="str">
        <f>貼_前年計算用シート!AE58</f>
        <v>-</v>
      </c>
      <c r="CG51" t="str">
        <f>貼_前年計算用シート!AE106</f>
        <v>-</v>
      </c>
      <c r="CH51" t="str">
        <f t="shared" si="27"/>
        <v>-</v>
      </c>
      <c r="CI51" t="str">
        <f>貼_前年計算用シート!AF58</f>
        <v>-</v>
      </c>
      <c r="CJ51" t="str">
        <f>貼_前年計算用シート!AF106</f>
        <v>-</v>
      </c>
      <c r="CK51" t="str">
        <f t="shared" si="28"/>
        <v>-</v>
      </c>
      <c r="CL51" t="str">
        <f>貼_前年計算用シート!AG58</f>
        <v>-</v>
      </c>
      <c r="CM51" t="str">
        <f>貼_前年計算用シート!AG106</f>
        <v>-</v>
      </c>
      <c r="CN51" t="str">
        <f t="shared" si="29"/>
        <v>-</v>
      </c>
    </row>
    <row r="52" spans="1:92">
      <c r="C52" t="str">
        <f>貼_前年計算用シート!D59</f>
        <v>東京</v>
      </c>
      <c r="D52">
        <f>貼_前年計算用シート!D107</f>
        <v>6190</v>
      </c>
      <c r="E52">
        <f t="shared" si="0"/>
        <v>47</v>
      </c>
      <c r="F52" t="str">
        <f>貼_前年計算用シート!E59</f>
        <v>東京</v>
      </c>
      <c r="G52">
        <f>貼_前年計算用シート!E107</f>
        <v>210</v>
      </c>
      <c r="H52">
        <f t="shared" si="1"/>
        <v>47</v>
      </c>
      <c r="I52" t="str">
        <f>貼_前年計算用シート!F59</f>
        <v>富山</v>
      </c>
      <c r="J52">
        <f>貼_前年計算用シート!F107</f>
        <v>2760</v>
      </c>
      <c r="K52">
        <f t="shared" si="2"/>
        <v>47</v>
      </c>
      <c r="L52" t="str">
        <f>貼_前年計算用シート!G59</f>
        <v>東京</v>
      </c>
      <c r="M52">
        <f>貼_前年計算用シート!G107</f>
        <v>111</v>
      </c>
      <c r="N52">
        <f t="shared" si="3"/>
        <v>47</v>
      </c>
      <c r="O52" t="str">
        <f>貼_前年計算用シート!H59</f>
        <v>東京</v>
      </c>
      <c r="P52">
        <f>貼_前年計算用シート!H107</f>
        <v>465</v>
      </c>
      <c r="Q52">
        <f t="shared" si="4"/>
        <v>47</v>
      </c>
      <c r="R52" t="str">
        <f>貼_前年計算用シート!I59</f>
        <v>沖縄</v>
      </c>
      <c r="S52">
        <f>貼_前年計算用シート!I107</f>
        <v>321</v>
      </c>
      <c r="T52">
        <f t="shared" si="5"/>
        <v>47</v>
      </c>
      <c r="U52" t="str">
        <f>貼_前年計算用シート!J59</f>
        <v>大阪</v>
      </c>
      <c r="V52">
        <f>貼_前年計算用シート!J107</f>
        <v>1</v>
      </c>
      <c r="W52">
        <f t="shared" si="6"/>
        <v>47</v>
      </c>
      <c r="X52" t="str">
        <f>貼_前年計算用シート!K59</f>
        <v>大阪</v>
      </c>
      <c r="Y52">
        <f>貼_前年計算用シート!K107</f>
        <v>2</v>
      </c>
      <c r="Z52">
        <f t="shared" si="7"/>
        <v>47</v>
      </c>
      <c r="AA52" t="str">
        <f>貼_前年計算用シート!L59</f>
        <v>大阪</v>
      </c>
      <c r="AB52">
        <f>貼_前年計算用シート!L107</f>
        <v>113</v>
      </c>
      <c r="AC52">
        <f t="shared" si="8"/>
        <v>47</v>
      </c>
      <c r="AD52">
        <f>貼_前年計算用シート!M59</f>
        <v>0</v>
      </c>
      <c r="AE52" s="261">
        <f>貼_前年計算用シート!M107</f>
        <v>0</v>
      </c>
      <c r="AF52">
        <f t="shared" si="9"/>
        <v>6</v>
      </c>
      <c r="AG52">
        <f>貼_前年計算用シート!N59</f>
        <v>0</v>
      </c>
      <c r="AH52">
        <f>貼_前年計算用シート!N107</f>
        <v>0</v>
      </c>
      <c r="AI52">
        <f t="shared" si="10"/>
        <v>6</v>
      </c>
      <c r="AJ52">
        <f>貼_前年計算用シート!O59</f>
        <v>0</v>
      </c>
      <c r="AK52">
        <f>貼_前年計算用シート!O107</f>
        <v>0</v>
      </c>
      <c r="AL52">
        <f t="shared" si="11"/>
        <v>6</v>
      </c>
      <c r="AM52">
        <f>貼_前年計算用シート!P59</f>
        <v>0</v>
      </c>
      <c r="AN52">
        <f>貼_前年計算用シート!P107</f>
        <v>0</v>
      </c>
      <c r="AO52">
        <f t="shared" si="12"/>
        <v>6</v>
      </c>
      <c r="AP52">
        <f>貼_前年計算用シート!Q59</f>
        <v>0</v>
      </c>
      <c r="AQ52">
        <f>貼_前年計算用シート!Q107</f>
        <v>0</v>
      </c>
      <c r="AR52">
        <f t="shared" si="13"/>
        <v>6</v>
      </c>
      <c r="AS52">
        <f>貼_前年計算用シート!R59</f>
        <v>0</v>
      </c>
      <c r="AT52">
        <f>貼_前年計算用シート!R107</f>
        <v>0</v>
      </c>
      <c r="AU52">
        <f t="shared" si="14"/>
        <v>6</v>
      </c>
      <c r="AV52" t="str">
        <f>貼_前年計算用シート!S59</f>
        <v>-</v>
      </c>
      <c r="AW52" t="str">
        <f>貼_前年計算用シート!S107</f>
        <v>-</v>
      </c>
      <c r="AX52" t="str">
        <f t="shared" si="15"/>
        <v>-</v>
      </c>
      <c r="AY52" t="str">
        <f>貼_前年計算用シート!T59</f>
        <v>-</v>
      </c>
      <c r="AZ52" t="str">
        <f>貼_前年計算用シート!T107</f>
        <v>-</v>
      </c>
      <c r="BA52" t="str">
        <f t="shared" si="16"/>
        <v>-</v>
      </c>
      <c r="BB52" t="str">
        <f>貼_前年計算用シート!U59</f>
        <v>-</v>
      </c>
      <c r="BC52" t="str">
        <f>貼_前年計算用シート!U107</f>
        <v>-</v>
      </c>
      <c r="BD52" t="str">
        <f t="shared" si="17"/>
        <v>-</v>
      </c>
      <c r="BE52">
        <f>貼_前年計算用シート!V59</f>
        <v>0</v>
      </c>
      <c r="BF52">
        <f>貼_前年計算用シート!V107</f>
        <v>0</v>
      </c>
      <c r="BG52">
        <f t="shared" si="18"/>
        <v>2</v>
      </c>
      <c r="BH52">
        <f>貼_前年計算用シート!W59</f>
        <v>0</v>
      </c>
      <c r="BI52">
        <f>貼_前年計算用シート!W107</f>
        <v>0</v>
      </c>
      <c r="BJ52">
        <f t="shared" si="19"/>
        <v>2</v>
      </c>
      <c r="BK52">
        <f>貼_前年計算用シート!X59</f>
        <v>0</v>
      </c>
      <c r="BL52">
        <f>貼_前年計算用シート!X107</f>
        <v>0</v>
      </c>
      <c r="BM52">
        <f t="shared" si="20"/>
        <v>6</v>
      </c>
      <c r="BN52" t="str">
        <f>貼_前年計算用シート!Y59</f>
        <v>-</v>
      </c>
      <c r="BO52" t="str">
        <f>貼_前年計算用シート!Y107</f>
        <v>-</v>
      </c>
      <c r="BP52" t="str">
        <f t="shared" si="21"/>
        <v>-</v>
      </c>
      <c r="BQ52" t="str">
        <f>貼_前年計算用シート!Z59</f>
        <v>-</v>
      </c>
      <c r="BR52" t="str">
        <f>貼_前年計算用シート!Z107</f>
        <v>-</v>
      </c>
      <c r="BS52" t="str">
        <f t="shared" si="22"/>
        <v>-</v>
      </c>
      <c r="BT52" t="str">
        <f>貼_前年計算用シート!AA59</f>
        <v>秋田</v>
      </c>
      <c r="BU52">
        <f>貼_前年計算用シート!AA107</f>
        <v>22</v>
      </c>
      <c r="BV52">
        <f t="shared" si="23"/>
        <v>47</v>
      </c>
      <c r="BW52" t="str">
        <f>貼_前年計算用シート!AB59</f>
        <v>和歌山</v>
      </c>
      <c r="BX52">
        <f>貼_前年計算用シート!AB107</f>
        <v>56</v>
      </c>
      <c r="BY52">
        <f t="shared" si="24"/>
        <v>47</v>
      </c>
      <c r="BZ52" t="str">
        <f>貼_前年計算用シート!AC59</f>
        <v>和歌山</v>
      </c>
      <c r="CA52">
        <f>貼_前年計算用シート!AC107</f>
        <v>519</v>
      </c>
      <c r="CB52">
        <f t="shared" si="25"/>
        <v>47</v>
      </c>
      <c r="CC52" t="str">
        <f>貼_前年計算用シート!AD59</f>
        <v>和歌山</v>
      </c>
      <c r="CD52">
        <f>貼_前年計算用シート!AD107</f>
        <v>927</v>
      </c>
      <c r="CE52">
        <f t="shared" si="26"/>
        <v>47</v>
      </c>
      <c r="CF52" t="str">
        <f>貼_前年計算用シート!AE59</f>
        <v>-</v>
      </c>
      <c r="CG52" t="str">
        <f>貼_前年計算用シート!AE107</f>
        <v>-</v>
      </c>
      <c r="CH52" t="str">
        <f t="shared" si="27"/>
        <v>-</v>
      </c>
      <c r="CI52" t="str">
        <f>貼_前年計算用シート!AF59</f>
        <v>-</v>
      </c>
      <c r="CJ52" t="str">
        <f>貼_前年計算用シート!AF107</f>
        <v>-</v>
      </c>
      <c r="CK52" t="str">
        <f t="shared" si="28"/>
        <v>-</v>
      </c>
      <c r="CL52" t="str">
        <f>貼_前年計算用シート!AG59</f>
        <v>-</v>
      </c>
      <c r="CM52" t="str">
        <f>貼_前年計算用シート!AG107</f>
        <v>-</v>
      </c>
      <c r="CN52" t="str">
        <f t="shared" si="29"/>
        <v>-</v>
      </c>
    </row>
    <row r="53" spans="1:92">
      <c r="A53" t="s">
        <v>379</v>
      </c>
      <c r="C53" t="str">
        <f>貼_前年計算用シート!D122</f>
        <v>十勝</v>
      </c>
      <c r="D53">
        <f>貼_前年計算用シート!D137</f>
        <v>254500</v>
      </c>
      <c r="E53">
        <f>IFERROR(_xlfn.RANK.EQ(D53,D$53:D$66),"-")</f>
        <v>1</v>
      </c>
      <c r="F53" t="str">
        <f>貼_前年計算用シート!E122</f>
        <v>空知</v>
      </c>
      <c r="G53">
        <f>貼_前年計算用シート!E137</f>
        <v>91000</v>
      </c>
      <c r="H53">
        <f>IFERROR(_xlfn.RANK.EQ(G53,G$53:G$66),"-")</f>
        <v>1</v>
      </c>
      <c r="I53" t="str">
        <f>貼_前年計算用シート!F122</f>
        <v>十勝</v>
      </c>
      <c r="J53">
        <f>貼_前年計算用シート!F137</f>
        <v>253800</v>
      </c>
      <c r="K53">
        <f>IFERROR(_xlfn.RANK.EQ(J53,J$53:J$66),"-")</f>
        <v>1</v>
      </c>
      <c r="L53" t="str">
        <f>貼_前年計算用シート!G122</f>
        <v>空知</v>
      </c>
      <c r="M53">
        <f>貼_前年計算用シート!G137</f>
        <v>39400</v>
      </c>
      <c r="N53">
        <f>IFERROR(_xlfn.RANK.EQ(M53,M$53:M$66),"-")</f>
        <v>1</v>
      </c>
      <c r="O53" t="str">
        <f>貼_前年計算用シート!H122</f>
        <v>空知</v>
      </c>
      <c r="P53">
        <f>貼_前年計算用シート!H137</f>
        <v>229800</v>
      </c>
      <c r="Q53">
        <f>IFERROR(_xlfn.RANK.EQ(P53,P$53:P$66),"-")</f>
        <v>1</v>
      </c>
      <c r="R53" t="str">
        <f>貼_前年計算用シート!I122</f>
        <v>上川</v>
      </c>
      <c r="S53">
        <f>貼_前年計算用シート!I137</f>
        <v>609</v>
      </c>
      <c r="T53">
        <f>IFERROR(_xlfn.RANK.EQ(S53,S$53:S$66),"-")</f>
        <v>1</v>
      </c>
      <c r="U53" t="str">
        <f>貼_前年計算用シート!J122</f>
        <v>十勝</v>
      </c>
      <c r="V53">
        <f>貼_前年計算用シート!J137</f>
        <v>44600</v>
      </c>
      <c r="W53">
        <f>IFERROR(_xlfn.RANK.EQ(V53,V$53:V$66),"-")</f>
        <v>1</v>
      </c>
      <c r="X53" t="str">
        <f>貼_前年計算用シート!K122</f>
        <v>十勝</v>
      </c>
      <c r="Y53">
        <f>貼_前年計算用シート!K137</f>
        <v>293700</v>
      </c>
      <c r="Z53">
        <f>IFERROR(_xlfn.RANK.EQ(Y53,Y$53:Y$66),"-")</f>
        <v>1</v>
      </c>
      <c r="AA53" t="str">
        <f>貼_前年計算用シート!L122</f>
        <v>十勝</v>
      </c>
      <c r="AB53">
        <f>貼_前年計算用シート!L137</f>
        <v>659</v>
      </c>
      <c r="AC53">
        <f>IFERROR(_xlfn.RANK.EQ(AB53,AB$53:AB$66),"-")</f>
        <v>1</v>
      </c>
      <c r="AD53" t="str">
        <f>貼_前年計算用シート!M122</f>
        <v>十勝</v>
      </c>
      <c r="AE53">
        <f>貼_前年計算用シート!M137</f>
        <v>43500</v>
      </c>
      <c r="AF53">
        <f>IFERROR(_xlfn.RANK.EQ(AE53,AE$53:AE$66),"-")</f>
        <v>1</v>
      </c>
      <c r="AG53" t="str">
        <f>貼_前年計算用シート!N122</f>
        <v>十勝</v>
      </c>
      <c r="AH53">
        <f>貼_前年計算用シート!N137</f>
        <v>288900</v>
      </c>
      <c r="AI53">
        <f>IFERROR(_xlfn.RANK.EQ(AH53,AH$53:AH$66),"-")</f>
        <v>1</v>
      </c>
      <c r="AJ53" t="str">
        <f>貼_前年計算用シート!O122</f>
        <v>十勝</v>
      </c>
      <c r="AK53">
        <f>貼_前年計算用シート!O137</f>
        <v>664</v>
      </c>
      <c r="AL53">
        <f>IFERROR(_xlfn.RANK.EQ(AK53,AK$53:AK$66),"-")</f>
        <v>1</v>
      </c>
      <c r="AM53" t="str">
        <f>貼_前年計算用シート!P122</f>
        <v>オホーツク</v>
      </c>
      <c r="AN53">
        <f>貼_前年計算用シート!P137</f>
        <v>4930</v>
      </c>
      <c r="AO53">
        <f>IFERROR(_xlfn.RANK.EQ(AN53,AN$53:AN$66),"-")</f>
        <v>1</v>
      </c>
      <c r="AP53" t="str">
        <f>貼_前年計算用シート!Q122</f>
        <v>オホーツク</v>
      </c>
      <c r="AQ53">
        <f>貼_前年計算用シート!Q137</f>
        <v>19600</v>
      </c>
      <c r="AR53">
        <f>IFERROR(_xlfn.RANK.EQ(AQ53,AQ$53:AQ$66),"-")</f>
        <v>1</v>
      </c>
      <c r="AS53" t="str">
        <f>貼_前年計算用シート!R122</f>
        <v>十勝</v>
      </c>
      <c r="AT53">
        <f>貼_前年計算用シート!R137</f>
        <v>439</v>
      </c>
      <c r="AU53">
        <f>IFERROR(_xlfn.RANK.EQ(AT53,AT$53:AT$66),"-")</f>
        <v>1</v>
      </c>
      <c r="AV53" t="str">
        <f>貼_前年計算用シート!S122</f>
        <v>十勝</v>
      </c>
      <c r="AW53">
        <f>貼_前年計算用シート!S137</f>
        <v>12200</v>
      </c>
      <c r="AX53">
        <f>IFERROR(_xlfn.RANK.EQ(AW53,AW$53:AW$66),"-")</f>
        <v>1</v>
      </c>
      <c r="AY53" t="str">
        <f>貼_前年計算用シート!T122</f>
        <v>十勝</v>
      </c>
      <c r="AZ53">
        <f>貼_前年計算用シート!T137</f>
        <v>36400</v>
      </c>
      <c r="BA53">
        <f>IFERROR(_xlfn.RANK.EQ(AZ53,AZ$53:AZ$66),"-")</f>
        <v>1</v>
      </c>
      <c r="BB53" t="str">
        <f>貼_前年計算用シート!U122</f>
        <v>十勝</v>
      </c>
      <c r="BC53">
        <f>貼_前年計算用シート!U137</f>
        <v>299</v>
      </c>
      <c r="BD53">
        <f>IFERROR(_xlfn.RANK.EQ(BC53,BC$53:BC$66),"-")</f>
        <v>1</v>
      </c>
      <c r="BE53" t="str">
        <f>貼_前年計算用シート!V122</f>
        <v>十勝</v>
      </c>
      <c r="BF53">
        <f>貼_前年計算用シート!V137</f>
        <v>22600</v>
      </c>
      <c r="BG53">
        <f>IFERROR(_xlfn.RANK.EQ(BF53,BF$53:BF$66),"-")</f>
        <v>1</v>
      </c>
      <c r="BH53" t="str">
        <f>貼_前年計算用シート!W122</f>
        <v>十勝</v>
      </c>
      <c r="BI53">
        <f>貼_前年計算用シート!W137</f>
        <v>1535000</v>
      </c>
      <c r="BJ53">
        <f>IFERROR(_xlfn.RANK.EQ(BI53,BI$53:BI$66),"-")</f>
        <v>1</v>
      </c>
      <c r="BK53" t="str">
        <f>貼_前年計算用シート!X122</f>
        <v>空知</v>
      </c>
      <c r="BL53">
        <f>貼_前年計算用シート!X137</f>
        <v>7090</v>
      </c>
      <c r="BM53">
        <f>IFERROR(_xlfn.RANK.EQ(BL53,BL$53:BL$66),"-")</f>
        <v>1</v>
      </c>
      <c r="BN53" t="str">
        <f>貼_前年計算用シート!Y122</f>
        <v>上川</v>
      </c>
      <c r="BO53">
        <f>貼_前年計算用シート!Y137</f>
        <v>12000</v>
      </c>
      <c r="BP53">
        <f>IFERROR(_xlfn.RANK.EQ(BO53,BO$53:BO$66),"-")</f>
        <v>1</v>
      </c>
      <c r="BQ53" t="str">
        <f>貼_前年計算用シート!Z122</f>
        <v>上川</v>
      </c>
      <c r="BR53">
        <f>貼_前年計算用シート!Z137</f>
        <v>6850</v>
      </c>
      <c r="BS53">
        <f>IFERROR(_xlfn.RANK.EQ(BR53,BR$53:BR$66),"-")</f>
        <v>1</v>
      </c>
      <c r="BT53" t="str">
        <f>貼_前年計算用シート!AA122</f>
        <v>根室</v>
      </c>
      <c r="BU53">
        <f>貼_前年計算用シート!AA137</f>
        <v>97</v>
      </c>
      <c r="BV53">
        <f>IFERROR(_xlfn.RANK.EQ(BU53,BU$53:BU$66),"-")</f>
        <v>1</v>
      </c>
      <c r="BW53" t="str">
        <f>貼_前年計算用シート!AB122</f>
        <v>十勝</v>
      </c>
      <c r="BX53">
        <f>貼_前年計算用シート!AB137</f>
        <v>22200</v>
      </c>
      <c r="BY53">
        <f>IFERROR(_xlfn.RANK.EQ(BX53,BX$53:BX$66),"-")</f>
        <v>1</v>
      </c>
      <c r="BZ53" t="str">
        <f>貼_前年計算用シート!AC122</f>
        <v>十勝</v>
      </c>
      <c r="CA53">
        <f>貼_前年計算用シート!AC137</f>
        <v>771600</v>
      </c>
      <c r="CB53">
        <f>IFERROR(_xlfn.RANK.EQ(CA53,CA$53:CA$66),"-")</f>
        <v>1</v>
      </c>
      <c r="CC53" t="str">
        <f>貼_前年計算用シート!AD122</f>
        <v>オホーツク</v>
      </c>
      <c r="CD53">
        <f>貼_前年計算用シート!AD137</f>
        <v>4370</v>
      </c>
      <c r="CE53">
        <f>IFERROR(_xlfn.RANK.EQ(CD53,CD$53:CD$66),"-")</f>
        <v>1</v>
      </c>
      <c r="CF53" t="str">
        <f>貼_前年計算用シート!AE122</f>
        <v>空知</v>
      </c>
      <c r="CG53">
        <f>貼_前年計算用シート!AE137</f>
        <v>488</v>
      </c>
      <c r="CH53">
        <f>IFERROR(_xlfn.RANK.EQ(CG53,CG$53:CG$66),"-")</f>
        <v>1</v>
      </c>
      <c r="CI53" t="str">
        <f>貼_前年計算用シート!AF122</f>
        <v>空知</v>
      </c>
      <c r="CJ53">
        <f>貼_前年計算用シート!AF137</f>
        <v>1720</v>
      </c>
      <c r="CK53">
        <f>IFERROR(_xlfn.RANK.EQ(CJ53,CJ$53:CJ$66),"-")</f>
        <v>1</v>
      </c>
      <c r="CL53" t="str">
        <f>貼_前年計算用シート!AG122</f>
        <v>石狩</v>
      </c>
      <c r="CM53">
        <f>貼_前年計算用シート!AG137</f>
        <v>361</v>
      </c>
      <c r="CN53">
        <f>IFERROR(_xlfn.RANK.EQ(CM53,CM$53:CM$66),"-")</f>
        <v>1</v>
      </c>
    </row>
    <row r="54" spans="1:92">
      <c r="C54" t="str">
        <f>貼_前年計算用シート!D123</f>
        <v>オホーツク</v>
      </c>
      <c r="D54">
        <f>貼_前年計算用シート!D138</f>
        <v>165500</v>
      </c>
      <c r="E54">
        <f t="shared" ref="E54:E66" si="30">IFERROR(_xlfn.RANK.EQ(D54,D$53:D$66),"-")</f>
        <v>2</v>
      </c>
      <c r="F54" t="str">
        <f>貼_前年計算用シート!E123</f>
        <v>上川</v>
      </c>
      <c r="G54">
        <f>貼_前年計算用シート!E138</f>
        <v>60600</v>
      </c>
      <c r="H54">
        <f t="shared" ref="H54:H66" si="31">IFERROR(_xlfn.RANK.EQ(G54,G$53:G$66),"-")</f>
        <v>2</v>
      </c>
      <c r="I54" t="str">
        <f>貼_前年計算用シート!F123</f>
        <v>オホーツク</v>
      </c>
      <c r="J54">
        <f>貼_前年計算用シート!F138</f>
        <v>163900</v>
      </c>
      <c r="K54">
        <f t="shared" ref="K54:K66" si="32">IFERROR(_xlfn.RANK.EQ(J54,J$53:J$66),"-")</f>
        <v>2</v>
      </c>
      <c r="L54" t="str">
        <f>貼_前年計算用シート!G123</f>
        <v>上川</v>
      </c>
      <c r="M54">
        <f>貼_前年計算用シート!G138</f>
        <v>27500</v>
      </c>
      <c r="N54">
        <f t="shared" ref="N54:N66" si="33">IFERROR(_xlfn.RANK.EQ(M54,M$53:M$66),"-")</f>
        <v>2</v>
      </c>
      <c r="O54" t="str">
        <f>貼_前年計算用シート!H123</f>
        <v>上川</v>
      </c>
      <c r="P54">
        <f>貼_前年計算用シート!H138</f>
        <v>167500</v>
      </c>
      <c r="Q54">
        <f t="shared" ref="Q54:Q66" si="34">IFERROR(_xlfn.RANK.EQ(P54,P$53:P$66),"-")</f>
        <v>2</v>
      </c>
      <c r="R54" t="str">
        <f>貼_前年計算用シート!I123</f>
        <v>空知</v>
      </c>
      <c r="S54">
        <f>貼_前年計算用シート!I138</f>
        <v>583</v>
      </c>
      <c r="T54">
        <f t="shared" ref="T54:T66" si="35">IFERROR(_xlfn.RANK.EQ(S54,S$53:S$66),"-")</f>
        <v>2</v>
      </c>
      <c r="U54" t="str">
        <f>貼_前年計算用シート!J123</f>
        <v>オホーツク</v>
      </c>
      <c r="V54">
        <f>貼_前年計算用シート!J138</f>
        <v>30100</v>
      </c>
      <c r="W54">
        <f t="shared" ref="W54:W66" si="36">IFERROR(_xlfn.RANK.EQ(V54,V$53:V$66),"-")</f>
        <v>2</v>
      </c>
      <c r="X54" t="str">
        <f>貼_前年計算用シート!K123</f>
        <v>オホーツク</v>
      </c>
      <c r="Y54">
        <f>貼_前年計算用シート!K138</f>
        <v>177300</v>
      </c>
      <c r="Z54">
        <f t="shared" ref="Z54:Z66" si="37">IFERROR(_xlfn.RANK.EQ(Y54,Y$53:Y$66),"-")</f>
        <v>2</v>
      </c>
      <c r="AA54" t="str">
        <f>貼_前年計算用シート!L123</f>
        <v>オホーツク</v>
      </c>
      <c r="AB54">
        <f>貼_前年計算用シート!L138</f>
        <v>589</v>
      </c>
      <c r="AC54">
        <f t="shared" ref="AC54:AC66" si="38">IFERROR(_xlfn.RANK.EQ(AB54,AB$53:AB$66),"-")</f>
        <v>2</v>
      </c>
      <c r="AD54" t="str">
        <f>貼_前年計算用シート!M123</f>
        <v>オホーツク</v>
      </c>
      <c r="AE54">
        <f>貼_前年計算用シート!M138</f>
        <v>25100</v>
      </c>
      <c r="AF54">
        <f t="shared" ref="AF54:AF66" si="39">IFERROR(_xlfn.RANK.EQ(AE54,AE$53:AE$66),"-")</f>
        <v>2</v>
      </c>
      <c r="AG54" t="str">
        <f>貼_前年計算用シート!N123</f>
        <v>オホーツク</v>
      </c>
      <c r="AH54">
        <f>貼_前年計算用シート!N138</f>
        <v>157600</v>
      </c>
      <c r="AI54">
        <f t="shared" ref="AI54:AI66" si="40">IFERROR(_xlfn.RANK.EQ(AH54,AH$53:AH$66),"-")</f>
        <v>2</v>
      </c>
      <c r="AJ54" t="str">
        <f>貼_前年計算用シート!O123</f>
        <v>オホーツク</v>
      </c>
      <c r="AK54">
        <f>貼_前年計算用シート!O138</f>
        <v>627</v>
      </c>
      <c r="AL54">
        <f t="shared" ref="AL54:AL66" si="41">IFERROR(_xlfn.RANK.EQ(AK54,AK$53:AK$66),"-")</f>
        <v>2</v>
      </c>
      <c r="AM54" t="str">
        <f>貼_前年計算用シート!P123</f>
        <v>空知</v>
      </c>
      <c r="AN54">
        <f>貼_前年計算用シート!P138</f>
        <v>3500</v>
      </c>
      <c r="AO54">
        <f t="shared" ref="AO54:AO66" si="42">IFERROR(_xlfn.RANK.EQ(AN54,AN$53:AN$66),"-")</f>
        <v>2</v>
      </c>
      <c r="AP54" t="str">
        <f>貼_前年計算用シート!Q123</f>
        <v>空知</v>
      </c>
      <c r="AQ54">
        <f>貼_前年計算用シート!Q138</f>
        <v>12200</v>
      </c>
      <c r="AR54">
        <f t="shared" ref="AR54:AR66" si="43">IFERROR(_xlfn.RANK.EQ(AQ54,AQ$53:AQ$66),"-")</f>
        <v>2</v>
      </c>
      <c r="AS54" t="str">
        <f>貼_前年計算用シート!R123</f>
        <v>オホーツク</v>
      </c>
      <c r="AT54">
        <f>貼_前年計算用シート!R138</f>
        <v>398</v>
      </c>
      <c r="AU54">
        <f t="shared" ref="AU54:AU66" si="44">IFERROR(_xlfn.RANK.EQ(AT54,AT$53:AT$66),"-")</f>
        <v>2</v>
      </c>
      <c r="AV54" t="str">
        <f>貼_前年計算用シート!S123</f>
        <v>空知</v>
      </c>
      <c r="AW54">
        <f>貼_前年計算用シート!S138</f>
        <v>10300</v>
      </c>
      <c r="AX54">
        <f t="shared" ref="AX54:AX66" si="45">IFERROR(_xlfn.RANK.EQ(AW54,AW$53:AW$66),"-")</f>
        <v>2</v>
      </c>
      <c r="AY54" t="str">
        <f>貼_前年計算用シート!T123</f>
        <v>空知</v>
      </c>
      <c r="AZ54">
        <f>貼_前年計算用シート!T138</f>
        <v>24900</v>
      </c>
      <c r="BA54">
        <f t="shared" ref="BA54:BA66" si="46">IFERROR(_xlfn.RANK.EQ(AZ54,AZ$53:AZ$66),"-")</f>
        <v>2</v>
      </c>
      <c r="BB54" t="str">
        <f>貼_前年計算用シート!U123</f>
        <v>オホーツク</v>
      </c>
      <c r="BC54">
        <f>貼_前年計算用シート!U138</f>
        <v>285</v>
      </c>
      <c r="BD54">
        <f t="shared" ref="BD54:BD66" si="47">IFERROR(_xlfn.RANK.EQ(BC54,BC$53:BC$66),"-")</f>
        <v>2</v>
      </c>
      <c r="BE54" t="str">
        <f>貼_前年計算用シート!V123</f>
        <v>オホーツク</v>
      </c>
      <c r="BF54">
        <f>貼_前年計算用シート!V138</f>
        <v>20700</v>
      </c>
      <c r="BG54">
        <f t="shared" ref="BG54:BG66" si="48">IFERROR(_xlfn.RANK.EQ(BF54,BF$53:BF$66),"-")</f>
        <v>2</v>
      </c>
      <c r="BH54" t="str">
        <f>貼_前年計算用シート!W123</f>
        <v>オホーツク</v>
      </c>
      <c r="BI54">
        <f>貼_前年計算用シート!W138</f>
        <v>1393000</v>
      </c>
      <c r="BJ54">
        <f t="shared" ref="BJ54:BJ66" si="49">IFERROR(_xlfn.RANK.EQ(BI54,BI$53:BI$66),"-")</f>
        <v>2</v>
      </c>
      <c r="BK54" t="str">
        <f>貼_前年計算用シート!X123</f>
        <v>十勝</v>
      </c>
      <c r="BL54">
        <f>貼_前年計算用シート!X138</f>
        <v>6780</v>
      </c>
      <c r="BM54">
        <f t="shared" ref="BM54:BM66" si="50">IFERROR(_xlfn.RANK.EQ(BL54,BL$53:BL$66),"-")</f>
        <v>2</v>
      </c>
      <c r="BN54" t="str">
        <f>貼_前年計算用シート!Y123</f>
        <v>空知</v>
      </c>
      <c r="BO54">
        <f>貼_前年計算用シート!Y138</f>
        <v>6190</v>
      </c>
      <c r="BP54">
        <f t="shared" ref="BP54:BP66" si="51">IFERROR(_xlfn.RANK.EQ(BO54,BO$53:BO$66),"-")</f>
        <v>2</v>
      </c>
      <c r="BQ54" t="str">
        <f>貼_前年計算用シート!Z123</f>
        <v>空知</v>
      </c>
      <c r="BR54">
        <f>貼_前年計算用シート!Z138</f>
        <v>2240</v>
      </c>
      <c r="BS54">
        <f t="shared" ref="BS54:BS66" si="52">IFERROR(_xlfn.RANK.EQ(BR54,BR$53:BR$66),"-")</f>
        <v>2</v>
      </c>
      <c r="BT54" t="str">
        <f>貼_前年計算用シート!AA123</f>
        <v>十勝</v>
      </c>
      <c r="BU54">
        <f>貼_前年計算用シート!AA138</f>
        <v>92</v>
      </c>
      <c r="BV54">
        <f t="shared" ref="BV54:BV66" si="53">IFERROR(_xlfn.RANK.EQ(BU54,BU$53:BU$66),"-")</f>
        <v>2</v>
      </c>
      <c r="BW54" t="str">
        <f>貼_前年計算用シート!AB123</f>
        <v>オホーツク</v>
      </c>
      <c r="BX54">
        <f>貼_前年計算用シート!AB138</f>
        <v>15700</v>
      </c>
      <c r="BY54">
        <f t="shared" ref="BY54:BY66" si="54">IFERROR(_xlfn.RANK.EQ(BX54,BX$53:BX$66),"-")</f>
        <v>2</v>
      </c>
      <c r="BZ54" t="str">
        <f>貼_前年計算用シート!AC123</f>
        <v>オホーツク</v>
      </c>
      <c r="CA54">
        <f>貼_前年計算用シート!AC138</f>
        <v>684900</v>
      </c>
      <c r="CB54">
        <f t="shared" ref="CB54:CB66" si="55">IFERROR(_xlfn.RANK.EQ(CA54,CA$53:CA$66),"-")</f>
        <v>2</v>
      </c>
      <c r="CC54" t="str">
        <f>貼_前年計算用シート!AD123</f>
        <v>空知</v>
      </c>
      <c r="CD54">
        <f>貼_前年計算用シート!AD138</f>
        <v>3980</v>
      </c>
      <c r="CE54">
        <f t="shared" ref="CE54:CE66" si="56">IFERROR(_xlfn.RANK.EQ(CD54,CD$53:CD$66),"-")</f>
        <v>2</v>
      </c>
      <c r="CF54" t="str">
        <f>貼_前年計算用シート!AE123</f>
        <v>上川</v>
      </c>
      <c r="CG54">
        <f>貼_前年計算用シート!AE138</f>
        <v>172</v>
      </c>
      <c r="CH54">
        <f t="shared" ref="CH54:CH66" si="57">IFERROR(_xlfn.RANK.EQ(CG54,CG$53:CG$66),"-")</f>
        <v>2</v>
      </c>
      <c r="CI54" t="str">
        <f>貼_前年計算用シート!AF123</f>
        <v>上川</v>
      </c>
      <c r="CJ54">
        <f>貼_前年計算用シート!AF138</f>
        <v>495</v>
      </c>
      <c r="CK54">
        <f t="shared" ref="CK54:CK66" si="58">IFERROR(_xlfn.RANK.EQ(CJ54,CJ$53:CJ$66),"-")</f>
        <v>2</v>
      </c>
      <c r="CL54" t="str">
        <f>貼_前年計算用シート!AG123</f>
        <v>空知</v>
      </c>
      <c r="CM54">
        <f>貼_前年計算用シート!AG138</f>
        <v>352</v>
      </c>
      <c r="CN54">
        <f t="shared" ref="CN54:CN66" si="59">IFERROR(_xlfn.RANK.EQ(CM54,CM$53:CM$66),"-")</f>
        <v>2</v>
      </c>
    </row>
    <row r="55" spans="1:92">
      <c r="C55" t="str">
        <f>貼_前年計算用シート!D124</f>
        <v>上川</v>
      </c>
      <c r="D55">
        <f>貼_前年計算用シート!D139</f>
        <v>129900</v>
      </c>
      <c r="E55">
        <f t="shared" si="30"/>
        <v>3</v>
      </c>
      <c r="F55" t="str">
        <f>貼_前年計算用シート!E124</f>
        <v>石狩</v>
      </c>
      <c r="G55">
        <f>貼_前年計算用シート!E139</f>
        <v>21100</v>
      </c>
      <c r="H55">
        <f t="shared" si="31"/>
        <v>3</v>
      </c>
      <c r="I55" t="str">
        <f>貼_前年計算用シート!F124</f>
        <v>根室</v>
      </c>
      <c r="J55">
        <f>貼_前年計算用シート!F139</f>
        <v>110000</v>
      </c>
      <c r="K55">
        <f t="shared" si="32"/>
        <v>3</v>
      </c>
      <c r="L55" t="str">
        <f>貼_前年計算用シート!G124</f>
        <v>石狩</v>
      </c>
      <c r="M55">
        <f>貼_前年計算用シート!G139</f>
        <v>6460</v>
      </c>
      <c r="N55">
        <f t="shared" si="33"/>
        <v>3</v>
      </c>
      <c r="O55" t="str">
        <f>貼_前年計算用シート!H124</f>
        <v>石狩</v>
      </c>
      <c r="P55">
        <f>貼_前年計算用シート!H139</f>
        <v>36000</v>
      </c>
      <c r="Q55">
        <f t="shared" si="34"/>
        <v>3</v>
      </c>
      <c r="R55" t="str">
        <f>貼_前年計算用シート!I124</f>
        <v>オホーツク</v>
      </c>
      <c r="S55">
        <f>貼_前年計算用シート!I139</f>
        <v>574</v>
      </c>
      <c r="T55">
        <f t="shared" si="35"/>
        <v>3</v>
      </c>
      <c r="U55" t="str">
        <f>貼_前年計算用シート!J124</f>
        <v>空知</v>
      </c>
      <c r="V55">
        <f>貼_前年計算用シート!J139</f>
        <v>21600</v>
      </c>
      <c r="W55">
        <f t="shared" si="36"/>
        <v>3</v>
      </c>
      <c r="X55" t="str">
        <f>貼_前年計算用シート!K124</f>
        <v>空知</v>
      </c>
      <c r="Y55">
        <f>貼_前年計算用シート!K139</f>
        <v>101200</v>
      </c>
      <c r="Z55">
        <f t="shared" si="37"/>
        <v>3</v>
      </c>
      <c r="AA55" t="str">
        <f>貼_前年計算用シート!L124</f>
        <v>釧路</v>
      </c>
      <c r="AB55">
        <f>貼_前年計算用シート!L139</f>
        <v>555</v>
      </c>
      <c r="AC55">
        <f t="shared" si="38"/>
        <v>3</v>
      </c>
      <c r="AD55" t="str">
        <f>貼_前年計算用シート!M124</f>
        <v>空知</v>
      </c>
      <c r="AE55">
        <f>貼_前年計算用シート!M139</f>
        <v>18100</v>
      </c>
      <c r="AF55">
        <f t="shared" si="39"/>
        <v>3</v>
      </c>
      <c r="AG55" t="str">
        <f>貼_前年計算用シート!N124</f>
        <v>空知</v>
      </c>
      <c r="AH55">
        <f>貼_前年計算用シート!N139</f>
        <v>88900</v>
      </c>
      <c r="AI55">
        <f t="shared" si="40"/>
        <v>3</v>
      </c>
      <c r="AJ55" t="str">
        <f>貼_前年計算用シート!O124</f>
        <v>釧路</v>
      </c>
      <c r="AK55">
        <f>貼_前年計算用シート!O139</f>
        <v>576</v>
      </c>
      <c r="AL55">
        <f t="shared" si="41"/>
        <v>3</v>
      </c>
      <c r="AM55" t="str">
        <f>貼_前年計算用シート!P124</f>
        <v>上川</v>
      </c>
      <c r="AN55">
        <f>貼_前年計算用シート!P139</f>
        <v>3330</v>
      </c>
      <c r="AO55">
        <f t="shared" si="42"/>
        <v>3</v>
      </c>
      <c r="AP55" t="str">
        <f>貼_前年計算用シート!Q124</f>
        <v>石狩</v>
      </c>
      <c r="AQ55">
        <f>貼_前年計算用シート!Q139</f>
        <v>10300</v>
      </c>
      <c r="AR55">
        <f t="shared" si="43"/>
        <v>3</v>
      </c>
      <c r="AS55" t="str">
        <f>貼_前年計算用シート!R124</f>
        <v>石狩</v>
      </c>
      <c r="AT55">
        <f>貼_前年計算用シート!R139</f>
        <v>350</v>
      </c>
      <c r="AU55">
        <f t="shared" si="44"/>
        <v>3</v>
      </c>
      <c r="AV55" t="str">
        <f>貼_前年計算用シート!S124</f>
        <v>上川</v>
      </c>
      <c r="AW55">
        <f>貼_前年計算用シート!S139</f>
        <v>8640</v>
      </c>
      <c r="AX55">
        <f t="shared" si="45"/>
        <v>3</v>
      </c>
      <c r="AY55" t="str">
        <f>貼_前年計算用シート!T124</f>
        <v>上川</v>
      </c>
      <c r="AZ55">
        <f>貼_前年計算用シート!T139</f>
        <v>19500</v>
      </c>
      <c r="BA55">
        <f t="shared" si="46"/>
        <v>3</v>
      </c>
      <c r="BB55" t="str">
        <f>貼_前年計算用シート!U124</f>
        <v>石狩</v>
      </c>
      <c r="BC55">
        <f>貼_前年計算用シート!U139</f>
        <v>259</v>
      </c>
      <c r="BD55">
        <f t="shared" si="47"/>
        <v>3</v>
      </c>
      <c r="BE55" t="str">
        <f>貼_前年計算用シート!V124</f>
        <v>上川</v>
      </c>
      <c r="BF55">
        <f>貼_前年計算用シート!V139</f>
        <v>2940</v>
      </c>
      <c r="BG55">
        <f t="shared" si="48"/>
        <v>3</v>
      </c>
      <c r="BH55" t="str">
        <f>貼_前年計算用シート!W124</f>
        <v>上川</v>
      </c>
      <c r="BI55">
        <f>貼_前年計算用シート!W139</f>
        <v>186900</v>
      </c>
      <c r="BJ55">
        <f t="shared" si="49"/>
        <v>3</v>
      </c>
      <c r="BK55" t="str">
        <f>貼_前年計算用シート!X124</f>
        <v>オホーツク</v>
      </c>
      <c r="BL55">
        <f>貼_前年計算用シート!X139</f>
        <v>6720</v>
      </c>
      <c r="BM55">
        <f t="shared" si="50"/>
        <v>3</v>
      </c>
      <c r="BN55" t="str">
        <f>貼_前年計算用シート!Y124</f>
        <v>後志</v>
      </c>
      <c r="BO55">
        <f>貼_前年計算用シート!Y139</f>
        <v>1870</v>
      </c>
      <c r="BP55">
        <f t="shared" si="51"/>
        <v>3</v>
      </c>
      <c r="BQ55" t="str">
        <f>貼_前年計算用シート!Z124</f>
        <v>後志</v>
      </c>
      <c r="BR55">
        <f>貼_前年計算用シート!Z139</f>
        <v>1160</v>
      </c>
      <c r="BS55">
        <f t="shared" si="52"/>
        <v>3</v>
      </c>
      <c r="BT55" t="str">
        <f>貼_前年計算用シート!AA124</f>
        <v>釧路</v>
      </c>
      <c r="BU55">
        <f>貼_前年計算用シート!AA139</f>
        <v>87</v>
      </c>
      <c r="BV55">
        <f t="shared" si="53"/>
        <v>3</v>
      </c>
      <c r="BW55" t="str">
        <f>貼_前年計算用シート!AB124</f>
        <v>後志</v>
      </c>
      <c r="BX55">
        <f>貼_前年計算用シート!AB139</f>
        <v>3830</v>
      </c>
      <c r="BY55">
        <f t="shared" si="54"/>
        <v>3</v>
      </c>
      <c r="BZ55" t="str">
        <f>貼_前年計算用シート!AC124</f>
        <v>後志</v>
      </c>
      <c r="CA55">
        <f>貼_前年計算用シート!AC139</f>
        <v>132500</v>
      </c>
      <c r="CB55">
        <f t="shared" si="55"/>
        <v>3</v>
      </c>
      <c r="CC55" t="str">
        <f>貼_前年計算用シート!AD124</f>
        <v>上川</v>
      </c>
      <c r="CD55">
        <f>貼_前年計算用シート!AD139</f>
        <v>3640</v>
      </c>
      <c r="CE55">
        <f t="shared" si="56"/>
        <v>3</v>
      </c>
      <c r="CF55" t="str">
        <f>貼_前年計算用シート!AE124</f>
        <v>十勝</v>
      </c>
      <c r="CG55">
        <f>貼_前年計算用シート!AE139</f>
        <v>151</v>
      </c>
      <c r="CH55">
        <f t="shared" si="57"/>
        <v>3</v>
      </c>
      <c r="CI55" t="str">
        <f>貼_前年計算用シート!AF124</f>
        <v>十勝</v>
      </c>
      <c r="CJ55">
        <f>貼_前年計算用シート!AF139</f>
        <v>308</v>
      </c>
      <c r="CK55">
        <f t="shared" si="58"/>
        <v>3</v>
      </c>
      <c r="CL55" t="str">
        <f>貼_前年計算用シート!AG124</f>
        <v>上川</v>
      </c>
      <c r="CM55">
        <f>貼_前年計算用シート!AG139</f>
        <v>288</v>
      </c>
      <c r="CN55">
        <f t="shared" si="59"/>
        <v>3</v>
      </c>
    </row>
    <row r="56" spans="1:92">
      <c r="C56" t="str">
        <f>貼_前年計算用シート!D125</f>
        <v>空知</v>
      </c>
      <c r="D56">
        <f>貼_前年計算用シート!D140</f>
        <v>113400</v>
      </c>
      <c r="E56">
        <f t="shared" si="30"/>
        <v>4</v>
      </c>
      <c r="F56" t="str">
        <f>貼_前年計算用シート!E125</f>
        <v>胆振</v>
      </c>
      <c r="G56">
        <f>貼_前年計算用シート!E140</f>
        <v>9330</v>
      </c>
      <c r="H56">
        <f t="shared" si="31"/>
        <v>4</v>
      </c>
      <c r="I56" t="str">
        <f>貼_前年計算用シート!F125</f>
        <v>釧路</v>
      </c>
      <c r="J56">
        <f>貼_前年計算用シート!F140</f>
        <v>88400</v>
      </c>
      <c r="K56">
        <f t="shared" si="32"/>
        <v>4</v>
      </c>
      <c r="L56" t="str">
        <f>貼_前年計算用シート!G125</f>
        <v>後志</v>
      </c>
      <c r="M56">
        <f>貼_前年計算用シート!G140</f>
        <v>4250</v>
      </c>
      <c r="N56">
        <f t="shared" si="33"/>
        <v>4</v>
      </c>
      <c r="O56" t="str">
        <f>貼_前年計算用シート!H125</f>
        <v>後志</v>
      </c>
      <c r="P56">
        <f>貼_前年計算用シート!H140</f>
        <v>23200</v>
      </c>
      <c r="Q56">
        <f t="shared" si="34"/>
        <v>4</v>
      </c>
      <c r="R56" t="str">
        <f>貼_前年計算用シート!I125</f>
        <v>留萌</v>
      </c>
      <c r="S56">
        <f>貼_前年計算用シート!I140</f>
        <v>560</v>
      </c>
      <c r="T56">
        <f t="shared" si="35"/>
        <v>4</v>
      </c>
      <c r="U56" t="str">
        <f>貼_前年計算用シート!J125</f>
        <v>上川</v>
      </c>
      <c r="V56">
        <f>貼_前年計算用シート!J140</f>
        <v>16900</v>
      </c>
      <c r="W56">
        <f t="shared" si="36"/>
        <v>4</v>
      </c>
      <c r="X56" t="str">
        <f>貼_前年計算用シート!K125</f>
        <v>上川</v>
      </c>
      <c r="Y56">
        <f>貼_前年計算用シート!K140</f>
        <v>64700</v>
      </c>
      <c r="Z56">
        <f t="shared" si="37"/>
        <v>4</v>
      </c>
      <c r="AA56" t="str">
        <f>貼_前年計算用シート!L125</f>
        <v>空知</v>
      </c>
      <c r="AB56">
        <f>貼_前年計算用シート!L140</f>
        <v>468</v>
      </c>
      <c r="AC56">
        <f t="shared" si="38"/>
        <v>4</v>
      </c>
      <c r="AD56" t="str">
        <f>貼_前年計算用シート!M125</f>
        <v>上川</v>
      </c>
      <c r="AE56">
        <f>貼_前年計算用シート!M140</f>
        <v>13600</v>
      </c>
      <c r="AF56">
        <f t="shared" si="39"/>
        <v>4</v>
      </c>
      <c r="AG56" t="str">
        <f>貼_前年計算用シート!N125</f>
        <v>上川</v>
      </c>
      <c r="AH56">
        <f>貼_前年計算用シート!N140</f>
        <v>56000</v>
      </c>
      <c r="AI56">
        <f t="shared" si="40"/>
        <v>4</v>
      </c>
      <c r="AJ56" t="str">
        <f>貼_前年計算用シート!O125</f>
        <v>渡島</v>
      </c>
      <c r="AK56">
        <f>貼_前年計算用シート!O140</f>
        <v>550</v>
      </c>
      <c r="AL56">
        <f t="shared" si="41"/>
        <v>4</v>
      </c>
      <c r="AM56" t="str">
        <f>貼_前年計算用シート!P125</f>
        <v>石狩</v>
      </c>
      <c r="AN56">
        <f>貼_前年計算用シート!P140</f>
        <v>2930</v>
      </c>
      <c r="AO56">
        <f t="shared" si="42"/>
        <v>4</v>
      </c>
      <c r="AP56" t="str">
        <f>貼_前年計算用シート!Q125</f>
        <v>上川</v>
      </c>
      <c r="AQ56">
        <f>貼_前年計算用シート!Q140</f>
        <v>8650</v>
      </c>
      <c r="AR56">
        <f t="shared" si="43"/>
        <v>4</v>
      </c>
      <c r="AS56" t="str">
        <f>貼_前年計算用シート!R125</f>
        <v>空知</v>
      </c>
      <c r="AT56">
        <f>貼_前年計算用シート!R140</f>
        <v>350</v>
      </c>
      <c r="AU56">
        <f t="shared" si="44"/>
        <v>3</v>
      </c>
      <c r="AV56" t="str">
        <f>貼_前年計算用シート!S125</f>
        <v>オホーツク</v>
      </c>
      <c r="AW56">
        <f>貼_前年計算用シート!S140</f>
        <v>4130</v>
      </c>
      <c r="AX56">
        <f t="shared" si="45"/>
        <v>4</v>
      </c>
      <c r="AY56" t="str">
        <f>貼_前年計算用シート!T125</f>
        <v>オホーツク</v>
      </c>
      <c r="AZ56">
        <f>貼_前年計算用シート!T140</f>
        <v>11800</v>
      </c>
      <c r="BA56">
        <f t="shared" si="46"/>
        <v>4</v>
      </c>
      <c r="BB56" t="str">
        <f>貼_前年計算用シート!U125</f>
        <v>空知</v>
      </c>
      <c r="BC56">
        <f>貼_前年計算用シート!U140</f>
        <v>241</v>
      </c>
      <c r="BD56">
        <f t="shared" si="47"/>
        <v>4</v>
      </c>
      <c r="BE56" t="str">
        <f>貼_前年計算用シート!V125</f>
        <v>胆振</v>
      </c>
      <c r="BF56">
        <f>貼_前年計算用シート!V140</f>
        <v>1160</v>
      </c>
      <c r="BG56">
        <f t="shared" si="48"/>
        <v>4</v>
      </c>
      <c r="BH56" t="str">
        <f>貼_前年計算用シート!W125</f>
        <v>石狩</v>
      </c>
      <c r="BI56">
        <f>貼_前年計算用シート!W140</f>
        <v>67200</v>
      </c>
      <c r="BJ56">
        <f t="shared" si="49"/>
        <v>4</v>
      </c>
      <c r="BK56" t="str">
        <f>貼_前年計算用シート!X125</f>
        <v>上川</v>
      </c>
      <c r="BL56">
        <f>貼_前年計算用シート!X140</f>
        <v>6360</v>
      </c>
      <c r="BM56">
        <f t="shared" si="50"/>
        <v>4</v>
      </c>
      <c r="BN56" t="str">
        <f>貼_前年計算用シート!Y125</f>
        <v>根室</v>
      </c>
      <c r="BO56">
        <f>貼_前年計算用シート!Y140</f>
        <v>1140</v>
      </c>
      <c r="BP56">
        <f t="shared" si="51"/>
        <v>4</v>
      </c>
      <c r="BQ56" t="str">
        <f>貼_前年計算用シート!Z125</f>
        <v>根室</v>
      </c>
      <c r="BR56">
        <f>貼_前年計算用シート!Z140</f>
        <v>1110</v>
      </c>
      <c r="BS56">
        <f t="shared" si="52"/>
        <v>4</v>
      </c>
      <c r="BT56" t="str">
        <f>貼_前年計算用シート!AA125</f>
        <v>胆振</v>
      </c>
      <c r="BU56">
        <f>貼_前年計算用シート!AA140</f>
        <v>77</v>
      </c>
      <c r="BV56">
        <f t="shared" si="53"/>
        <v>4</v>
      </c>
      <c r="BW56" t="str">
        <f>貼_前年計算用シート!AB125</f>
        <v>上川</v>
      </c>
      <c r="BX56">
        <f>貼_前年計算用シート!AB140</f>
        <v>2380</v>
      </c>
      <c r="BY56">
        <f t="shared" si="54"/>
        <v>4</v>
      </c>
      <c r="BZ56" t="str">
        <f>貼_前年計算用シート!AC125</f>
        <v>上川</v>
      </c>
      <c r="CA56">
        <f>貼_前年計算用シート!AC140</f>
        <v>86600</v>
      </c>
      <c r="CB56">
        <f t="shared" si="55"/>
        <v>4</v>
      </c>
      <c r="CC56" t="str">
        <f>貼_前年計算用シート!AD125</f>
        <v>石狩</v>
      </c>
      <c r="CD56">
        <f>貼_前年計算用シート!AD140</f>
        <v>3580</v>
      </c>
      <c r="CE56">
        <f t="shared" si="56"/>
        <v>4</v>
      </c>
      <c r="CF56" t="str">
        <f>貼_前年計算用シート!AE125</f>
        <v>胆振</v>
      </c>
      <c r="CG56">
        <f>貼_前年計算用シート!AE140</f>
        <v>111</v>
      </c>
      <c r="CH56">
        <f t="shared" si="57"/>
        <v>4</v>
      </c>
      <c r="CI56" t="str">
        <f>貼_前年計算用シート!AF125</f>
        <v>胆振</v>
      </c>
      <c r="CJ56">
        <f>貼_前年計算用シート!AF140</f>
        <v>285</v>
      </c>
      <c r="CK56">
        <f t="shared" si="58"/>
        <v>4</v>
      </c>
      <c r="CL56" t="str">
        <f>貼_前年計算用シート!AG125</f>
        <v>胆振</v>
      </c>
      <c r="CM56">
        <f>貼_前年計算用シート!AG140</f>
        <v>257</v>
      </c>
      <c r="CN56">
        <f t="shared" si="59"/>
        <v>4</v>
      </c>
    </row>
    <row r="57" spans="1:92">
      <c r="C57" t="str">
        <f>貼_前年計算用シート!D126</f>
        <v>根室</v>
      </c>
      <c r="D57">
        <f>貼_前年計算用シート!D141</f>
        <v>110000</v>
      </c>
      <c r="E57">
        <f t="shared" si="30"/>
        <v>5</v>
      </c>
      <c r="F57" t="str">
        <f>貼_前年計算用シート!E126</f>
        <v>檜山</v>
      </c>
      <c r="G57">
        <f>貼_前年計算用シート!E141</f>
        <v>9000</v>
      </c>
      <c r="H57">
        <f t="shared" si="31"/>
        <v>5</v>
      </c>
      <c r="I57" t="str">
        <f>貼_前年計算用シート!F126</f>
        <v>上川</v>
      </c>
      <c r="J57">
        <f>貼_前年計算用シート!F141</f>
        <v>69400</v>
      </c>
      <c r="K57">
        <f t="shared" si="32"/>
        <v>5</v>
      </c>
      <c r="L57" t="str">
        <f>貼_前年計算用シート!G126</f>
        <v>留萌</v>
      </c>
      <c r="M57">
        <f>貼_前年計算用シート!G141</f>
        <v>3890</v>
      </c>
      <c r="N57">
        <f t="shared" si="33"/>
        <v>5</v>
      </c>
      <c r="O57" t="str">
        <f>貼_前年計算用シート!H126</f>
        <v>留萌</v>
      </c>
      <c r="P57">
        <f>貼_前年計算用シート!H141</f>
        <v>21800</v>
      </c>
      <c r="Q57">
        <f t="shared" si="34"/>
        <v>5</v>
      </c>
      <c r="R57" t="str">
        <f>貼_前年計算用シート!I126</f>
        <v>石狩</v>
      </c>
      <c r="S57">
        <f>貼_前年計算用シート!I141</f>
        <v>558</v>
      </c>
      <c r="T57">
        <f t="shared" si="35"/>
        <v>5</v>
      </c>
      <c r="U57" t="str">
        <f>貼_前年計算用シート!J126</f>
        <v>石狩</v>
      </c>
      <c r="V57">
        <f>貼_前年計算用シート!J141</f>
        <v>10000</v>
      </c>
      <c r="W57">
        <f t="shared" si="36"/>
        <v>5</v>
      </c>
      <c r="X57" t="str">
        <f>貼_前年計算用シート!K126</f>
        <v>石狩</v>
      </c>
      <c r="Y57">
        <f>貼_前年計算用シート!K141</f>
        <v>45200</v>
      </c>
      <c r="Z57">
        <f t="shared" si="37"/>
        <v>5</v>
      </c>
      <c r="AA57" t="str">
        <f>貼_前年計算用シート!L126</f>
        <v>石狩</v>
      </c>
      <c r="AB57">
        <f>貼_前年計算用シート!L141</f>
        <v>450</v>
      </c>
      <c r="AC57">
        <f t="shared" si="38"/>
        <v>5</v>
      </c>
      <c r="AD57" t="str">
        <f>貼_前年計算用シート!M126</f>
        <v>石狩</v>
      </c>
      <c r="AE57">
        <f>貼_前年計算用シート!M141</f>
        <v>7110</v>
      </c>
      <c r="AF57">
        <f t="shared" si="39"/>
        <v>5</v>
      </c>
      <c r="AG57" t="str">
        <f>貼_前年計算用シート!N126</f>
        <v>石狩</v>
      </c>
      <c r="AH57">
        <f>貼_前年計算用シート!N141</f>
        <v>34900</v>
      </c>
      <c r="AI57">
        <f t="shared" si="40"/>
        <v>5</v>
      </c>
      <c r="AJ57" t="str">
        <f>貼_前年計算用シート!O126</f>
        <v>石狩</v>
      </c>
      <c r="AK57">
        <f>貼_前年計算用シート!O141</f>
        <v>491</v>
      </c>
      <c r="AL57">
        <f t="shared" si="41"/>
        <v>5</v>
      </c>
      <c r="AM57" t="str">
        <f>貼_前年計算用シート!P126</f>
        <v>十勝</v>
      </c>
      <c r="AN57">
        <f>貼_前年計算用シート!P141</f>
        <v>1090</v>
      </c>
      <c r="AO57">
        <f t="shared" si="42"/>
        <v>5</v>
      </c>
      <c r="AP57" t="str">
        <f>貼_前年計算用シート!Q126</f>
        <v>十勝</v>
      </c>
      <c r="AQ57">
        <f>貼_前年計算用シート!Q141</f>
        <v>4760</v>
      </c>
      <c r="AR57">
        <f t="shared" si="43"/>
        <v>5</v>
      </c>
      <c r="AS57" t="str">
        <f>貼_前年計算用シート!R126</f>
        <v>胆振</v>
      </c>
      <c r="AT57">
        <f>貼_前年計算用シート!R141</f>
        <v>307</v>
      </c>
      <c r="AU57">
        <f t="shared" si="44"/>
        <v>5</v>
      </c>
      <c r="AV57" t="str">
        <f>貼_前年計算用シート!S126</f>
        <v>石狩</v>
      </c>
      <c r="AW57">
        <f>貼_前年計算用シート!S141</f>
        <v>3130</v>
      </c>
      <c r="AX57">
        <f t="shared" si="45"/>
        <v>5</v>
      </c>
      <c r="AY57" t="str">
        <f>貼_前年計算用シート!T126</f>
        <v>石狩</v>
      </c>
      <c r="AZ57">
        <f>貼_前年計算用シート!T141</f>
        <v>8110</v>
      </c>
      <c r="BA57">
        <f t="shared" si="46"/>
        <v>5</v>
      </c>
      <c r="BB57" t="str">
        <f>貼_前年計算用シート!U126</f>
        <v>日高</v>
      </c>
      <c r="BC57">
        <f>貼_前年計算用シート!U141</f>
        <v>230</v>
      </c>
      <c r="BD57">
        <f t="shared" si="47"/>
        <v>5</v>
      </c>
      <c r="BE57" t="str">
        <f>貼_前年計算用シート!V126</f>
        <v>後志</v>
      </c>
      <c r="BF57">
        <f>貼_前年計算用シート!V141</f>
        <v>1130</v>
      </c>
      <c r="BG57">
        <f t="shared" si="48"/>
        <v>5</v>
      </c>
      <c r="BH57" t="str">
        <f>貼_前年計算用シート!W126</f>
        <v>後志</v>
      </c>
      <c r="BI57">
        <f>貼_前年計算用シート!W141</f>
        <v>67200</v>
      </c>
      <c r="BJ57">
        <f t="shared" si="49"/>
        <v>4</v>
      </c>
      <c r="BK57" t="str">
        <f>貼_前年計算用シート!X126</f>
        <v>釧路</v>
      </c>
      <c r="BL57">
        <f>貼_前年計算用シート!X141</f>
        <v>6350</v>
      </c>
      <c r="BM57">
        <f t="shared" si="50"/>
        <v>5</v>
      </c>
      <c r="BN57" t="str">
        <f>貼_前年計算用シート!Y126</f>
        <v>十勝</v>
      </c>
      <c r="BO57">
        <f>貼_前年計算用シート!Y141</f>
        <v>867</v>
      </c>
      <c r="BP57">
        <f t="shared" si="51"/>
        <v>5</v>
      </c>
      <c r="BQ57" t="str">
        <f>貼_前年計算用シート!Z126</f>
        <v>十勝</v>
      </c>
      <c r="BR57">
        <f>貼_前年計算用シート!Z141</f>
        <v>798</v>
      </c>
      <c r="BS57">
        <f t="shared" si="52"/>
        <v>5</v>
      </c>
      <c r="BT57" t="str">
        <f>貼_前年計算用シート!AA126</f>
        <v>檜山</v>
      </c>
      <c r="BU57">
        <f>貼_前年計算用シート!AA141</f>
        <v>64</v>
      </c>
      <c r="BV57">
        <f t="shared" si="53"/>
        <v>5</v>
      </c>
      <c r="BW57" t="str">
        <f>貼_前年計算用シート!AB126</f>
        <v>檜山</v>
      </c>
      <c r="BX57">
        <f>貼_前年計算用シート!AB141</f>
        <v>1080</v>
      </c>
      <c r="BY57">
        <f t="shared" si="54"/>
        <v>5</v>
      </c>
      <c r="BZ57" t="str">
        <f>貼_前年計算用シート!AC126</f>
        <v>檜山</v>
      </c>
      <c r="CA57">
        <f>貼_前年計算用シート!AC141</f>
        <v>31800</v>
      </c>
      <c r="CB57">
        <f t="shared" si="55"/>
        <v>5</v>
      </c>
      <c r="CC57" t="str">
        <f>貼_前年計算用シート!AD126</f>
        <v>十勝</v>
      </c>
      <c r="CD57">
        <f>貼_前年計算用シート!AD141</f>
        <v>3470</v>
      </c>
      <c r="CE57">
        <f t="shared" si="56"/>
        <v>5</v>
      </c>
      <c r="CF57" t="str">
        <f>貼_前年計算用シート!AE126</f>
        <v>石狩</v>
      </c>
      <c r="CG57">
        <f>貼_前年計算用シート!AE141</f>
        <v>31</v>
      </c>
      <c r="CH57">
        <f t="shared" si="57"/>
        <v>5</v>
      </c>
      <c r="CI57" t="str">
        <f>貼_前年計算用シート!AF126</f>
        <v>石狩</v>
      </c>
      <c r="CJ57">
        <f>貼_前年計算用シート!AF141</f>
        <v>112</v>
      </c>
      <c r="CK57">
        <f t="shared" si="58"/>
        <v>5</v>
      </c>
      <c r="CL57" t="str">
        <f>貼_前年計算用シート!AG126</f>
        <v>十勝</v>
      </c>
      <c r="CM57">
        <f>貼_前年計算用シート!AG141</f>
        <v>204</v>
      </c>
      <c r="CN57">
        <f t="shared" si="59"/>
        <v>5</v>
      </c>
    </row>
    <row r="58" spans="1:92">
      <c r="C58" t="str">
        <f>貼_前年計算用シート!D127</f>
        <v>釧路</v>
      </c>
      <c r="D58">
        <f>貼_前年計算用シート!D142</f>
        <v>88400</v>
      </c>
      <c r="E58">
        <f t="shared" si="30"/>
        <v>6</v>
      </c>
      <c r="F58" t="str">
        <f>貼_前年計算用シート!E127</f>
        <v>後志</v>
      </c>
      <c r="G58">
        <f>貼_前年計算用シート!E142</f>
        <v>8520</v>
      </c>
      <c r="H58">
        <f t="shared" si="31"/>
        <v>6</v>
      </c>
      <c r="I58" t="str">
        <f>貼_前年計算用シート!F127</f>
        <v>宗谷</v>
      </c>
      <c r="J58">
        <f>貼_前年計算用シート!F142</f>
        <v>62200</v>
      </c>
      <c r="K58">
        <f t="shared" si="32"/>
        <v>6</v>
      </c>
      <c r="L58" t="str">
        <f>貼_前年計算用シート!G127</f>
        <v>檜山</v>
      </c>
      <c r="M58">
        <f>貼_前年計算用シート!G142</f>
        <v>3580</v>
      </c>
      <c r="N58">
        <f t="shared" si="33"/>
        <v>6</v>
      </c>
      <c r="O58" t="str">
        <f>貼_前年計算用シート!H127</f>
        <v>檜山</v>
      </c>
      <c r="P58">
        <f>貼_前年計算用シート!H142</f>
        <v>19200</v>
      </c>
      <c r="Q58">
        <f t="shared" si="34"/>
        <v>6</v>
      </c>
      <c r="R58" t="str">
        <f>貼_前年計算用シート!I127</f>
        <v>後志</v>
      </c>
      <c r="S58">
        <f>貼_前年計算用シート!I142</f>
        <v>547</v>
      </c>
      <c r="T58">
        <f t="shared" si="35"/>
        <v>6</v>
      </c>
      <c r="U58" t="str">
        <f>貼_前年計算用シート!J127</f>
        <v>胆振</v>
      </c>
      <c r="V58">
        <f>貼_前年計算用シート!J142</f>
        <v>2720</v>
      </c>
      <c r="W58">
        <f t="shared" si="36"/>
        <v>6</v>
      </c>
      <c r="X58" t="str">
        <f>貼_前年計算用シート!K127</f>
        <v>胆振</v>
      </c>
      <c r="Y58">
        <f>貼_前年計算用シート!K142</f>
        <v>10900</v>
      </c>
      <c r="Z58">
        <f t="shared" si="37"/>
        <v>6</v>
      </c>
      <c r="AA58" t="str">
        <f>貼_前年計算用シート!L127</f>
        <v>根室</v>
      </c>
      <c r="AB58">
        <f>貼_前年計算用シート!L142</f>
        <v>445</v>
      </c>
      <c r="AC58">
        <f t="shared" si="38"/>
        <v>6</v>
      </c>
      <c r="AD58" t="str">
        <f>貼_前年計算用シート!M127</f>
        <v>胆振</v>
      </c>
      <c r="AE58">
        <f>貼_前年計算用シート!M142</f>
        <v>1810</v>
      </c>
      <c r="AF58">
        <f t="shared" si="39"/>
        <v>6</v>
      </c>
      <c r="AG58" t="str">
        <f>貼_前年計算用シート!N127</f>
        <v>胆振</v>
      </c>
      <c r="AH58">
        <f>貼_前年計算用シート!N142</f>
        <v>8060</v>
      </c>
      <c r="AI58">
        <f t="shared" si="40"/>
        <v>6</v>
      </c>
      <c r="AJ58" t="str">
        <f>貼_前年計算用シート!O127</f>
        <v>空知</v>
      </c>
      <c r="AK58">
        <f>貼_前年計算用シート!O142</f>
        <v>491</v>
      </c>
      <c r="AL58">
        <f t="shared" si="41"/>
        <v>5</v>
      </c>
      <c r="AM58" t="str">
        <f>貼_前年計算用シート!P127</f>
        <v>胆振</v>
      </c>
      <c r="AN58">
        <f>貼_前年計算用シート!P142</f>
        <v>910</v>
      </c>
      <c r="AO58">
        <f t="shared" si="42"/>
        <v>6</v>
      </c>
      <c r="AP58" t="str">
        <f>貼_前年計算用シート!Q127</f>
        <v>胆振</v>
      </c>
      <c r="AQ58">
        <f>貼_前年計算用シート!Q142</f>
        <v>2790</v>
      </c>
      <c r="AR58">
        <f t="shared" si="43"/>
        <v>6</v>
      </c>
      <c r="AS58" t="str">
        <f>貼_前年計算用シート!R127</f>
        <v>後志</v>
      </c>
      <c r="AT58">
        <f>貼_前年計算用シート!R142</f>
        <v>306</v>
      </c>
      <c r="AU58">
        <f t="shared" si="44"/>
        <v>6</v>
      </c>
      <c r="AV58" t="str">
        <f>貼_前年計算用シート!S127</f>
        <v>後志</v>
      </c>
      <c r="AW58">
        <f>貼_前年計算用シート!S142</f>
        <v>1880</v>
      </c>
      <c r="AX58">
        <f t="shared" si="45"/>
        <v>6</v>
      </c>
      <c r="AY58" t="str">
        <f>貼_前年計算用シート!T127</f>
        <v>後志</v>
      </c>
      <c r="AZ58">
        <f>貼_前年計算用シート!T142</f>
        <v>4110</v>
      </c>
      <c r="BA58">
        <f t="shared" si="46"/>
        <v>6</v>
      </c>
      <c r="BB58" t="str">
        <f>貼_前年計算用シート!U127</f>
        <v>檜山</v>
      </c>
      <c r="BC58">
        <f>貼_前年計算用シート!U142</f>
        <v>226</v>
      </c>
      <c r="BD58">
        <f t="shared" si="47"/>
        <v>6</v>
      </c>
      <c r="BE58" t="str">
        <f>貼_前年計算用シート!V127</f>
        <v>石狩</v>
      </c>
      <c r="BF58">
        <f>貼_前年計算用シート!V142</f>
        <v>1070</v>
      </c>
      <c r="BG58">
        <f t="shared" si="48"/>
        <v>6</v>
      </c>
      <c r="BH58" t="str">
        <f>貼_前年計算用シート!W127</f>
        <v>胆振</v>
      </c>
      <c r="BI58">
        <f>貼_前年計算用シート!W142</f>
        <v>61100</v>
      </c>
      <c r="BJ58">
        <f t="shared" si="49"/>
        <v>6</v>
      </c>
      <c r="BK58" t="str">
        <f>貼_前年計算用シート!X127</f>
        <v>石狩</v>
      </c>
      <c r="BL58">
        <f>貼_前年計算用シート!X142</f>
        <v>6300</v>
      </c>
      <c r="BM58">
        <f t="shared" si="50"/>
        <v>6</v>
      </c>
      <c r="BN58" t="str">
        <f>貼_前年計算用シート!Y127</f>
        <v>オホーツク</v>
      </c>
      <c r="BO58">
        <f>貼_前年計算用シート!Y142</f>
        <v>819</v>
      </c>
      <c r="BP58">
        <f t="shared" si="51"/>
        <v>6</v>
      </c>
      <c r="BQ58" t="str">
        <f>貼_前年計算用シート!Z127</f>
        <v>檜山</v>
      </c>
      <c r="BR58">
        <f>貼_前年計算用シート!Z142</f>
        <v>434</v>
      </c>
      <c r="BS58">
        <f t="shared" si="52"/>
        <v>6</v>
      </c>
      <c r="BT58" t="str">
        <f>貼_前年計算用シート!AA127</f>
        <v>後志</v>
      </c>
      <c r="BU58">
        <f>貼_前年計算用シート!AA142</f>
        <v>62</v>
      </c>
      <c r="BV58">
        <f t="shared" si="53"/>
        <v>6</v>
      </c>
      <c r="BW58" t="str">
        <f>貼_前年計算用シート!AB127</f>
        <v>石狩</v>
      </c>
      <c r="BX58">
        <f>貼_前年計算用シート!AB142</f>
        <v>730</v>
      </c>
      <c r="BY58">
        <f t="shared" si="54"/>
        <v>6</v>
      </c>
      <c r="BZ58" t="str">
        <f>貼_前年計算用シート!AC127</f>
        <v>石狩</v>
      </c>
      <c r="CA58">
        <f>貼_前年計算用シート!AC142</f>
        <v>26100</v>
      </c>
      <c r="CB58">
        <f t="shared" si="55"/>
        <v>6</v>
      </c>
      <c r="CC58" t="str">
        <f>貼_前年計算用シート!AD127</f>
        <v>後志</v>
      </c>
      <c r="CD58">
        <f>貼_前年計算用シート!AD142</f>
        <v>3460</v>
      </c>
      <c r="CE58">
        <f t="shared" si="56"/>
        <v>6</v>
      </c>
      <c r="CF58" t="str">
        <f>貼_前年計算用シート!AE127</f>
        <v>-</v>
      </c>
      <c r="CG58" t="str">
        <f>貼_前年計算用シート!AE142</f>
        <v>-</v>
      </c>
      <c r="CH58" t="str">
        <f t="shared" si="57"/>
        <v>-</v>
      </c>
      <c r="CI58" t="str">
        <f>貼_前年計算用シート!AF127</f>
        <v>-</v>
      </c>
      <c r="CJ58" t="str">
        <f>貼_前年計算用シート!AF142</f>
        <v>-</v>
      </c>
      <c r="CK58" t="str">
        <f t="shared" si="58"/>
        <v>-</v>
      </c>
      <c r="CL58" t="str">
        <f>貼_前年計算用シート!AG127</f>
        <v>-</v>
      </c>
      <c r="CM58" t="str">
        <f>貼_前年計算用シート!AG142</f>
        <v>-</v>
      </c>
      <c r="CN58" t="str">
        <f t="shared" si="59"/>
        <v>-</v>
      </c>
    </row>
    <row r="59" spans="1:92">
      <c r="C59" t="str">
        <f>貼_前年計算用シート!D128</f>
        <v>宗谷</v>
      </c>
      <c r="D59">
        <f>貼_前年計算用シート!D143</f>
        <v>62200</v>
      </c>
      <c r="E59">
        <f t="shared" si="30"/>
        <v>7</v>
      </c>
      <c r="F59" t="str">
        <f>貼_前年計算用シート!E128</f>
        <v>留萌</v>
      </c>
      <c r="G59">
        <f>貼_前年計算用シート!E143</f>
        <v>8390</v>
      </c>
      <c r="H59">
        <f t="shared" si="31"/>
        <v>7</v>
      </c>
      <c r="I59" t="str">
        <f>貼_前年計算用シート!F128</f>
        <v>日高</v>
      </c>
      <c r="J59">
        <f>貼_前年計算用シート!F143</f>
        <v>34000</v>
      </c>
      <c r="K59">
        <f t="shared" si="32"/>
        <v>7</v>
      </c>
      <c r="L59" t="str">
        <f>貼_前年計算用シート!G128</f>
        <v>胆振</v>
      </c>
      <c r="M59">
        <f>貼_前年計算用シート!G143</f>
        <v>3360</v>
      </c>
      <c r="N59">
        <f t="shared" si="33"/>
        <v>7</v>
      </c>
      <c r="O59" t="str">
        <f>貼_前年計算用シート!H128</f>
        <v>胆振</v>
      </c>
      <c r="P59">
        <f>貼_前年計算用シート!H143</f>
        <v>17600</v>
      </c>
      <c r="Q59">
        <f t="shared" si="34"/>
        <v>7</v>
      </c>
      <c r="R59" t="str">
        <f>貼_前年計算用シート!I128</f>
        <v>檜山</v>
      </c>
      <c r="S59">
        <f>貼_前年計算用シート!I143</f>
        <v>538</v>
      </c>
      <c r="T59">
        <f t="shared" si="35"/>
        <v>7</v>
      </c>
      <c r="U59" t="str">
        <f>貼_前年計算用シート!J128</f>
        <v>後志</v>
      </c>
      <c r="V59">
        <f>貼_前年計算用シート!J143</f>
        <v>2090</v>
      </c>
      <c r="W59">
        <f t="shared" si="36"/>
        <v>7</v>
      </c>
      <c r="X59" t="str">
        <f>貼_前年計算用シート!K128</f>
        <v>後志</v>
      </c>
      <c r="Y59">
        <f>貼_前年計算用シート!K143</f>
        <v>8640</v>
      </c>
      <c r="Z59">
        <f t="shared" si="37"/>
        <v>7</v>
      </c>
      <c r="AA59" t="str">
        <f>貼_前年計算用シート!L128</f>
        <v>渡島</v>
      </c>
      <c r="AB59">
        <f>貼_前年計算用シート!L143</f>
        <v>417</v>
      </c>
      <c r="AC59">
        <f t="shared" si="38"/>
        <v>7</v>
      </c>
      <c r="AD59" t="str">
        <f>貼_前年計算用シート!M128</f>
        <v>後志</v>
      </c>
      <c r="AE59">
        <f>貼_前年計算用シート!M143</f>
        <v>1680</v>
      </c>
      <c r="AF59">
        <f t="shared" si="39"/>
        <v>7</v>
      </c>
      <c r="AG59" t="str">
        <f>貼_前年計算用シート!N128</f>
        <v>後志</v>
      </c>
      <c r="AH59">
        <f>貼_前年計算用シート!N143</f>
        <v>7370</v>
      </c>
      <c r="AI59">
        <f t="shared" si="40"/>
        <v>7</v>
      </c>
      <c r="AJ59" t="str">
        <f>貼_前年計算用シート!O128</f>
        <v>根室</v>
      </c>
      <c r="AK59">
        <f>貼_前年計算用シート!O143</f>
        <v>452</v>
      </c>
      <c r="AL59">
        <f t="shared" si="41"/>
        <v>7</v>
      </c>
      <c r="AM59" t="str">
        <f>貼_前年計算用シート!P128</f>
        <v>留萌</v>
      </c>
      <c r="AN59">
        <f>貼_前年計算用シート!P143</f>
        <v>740</v>
      </c>
      <c r="AO59">
        <f t="shared" si="42"/>
        <v>7</v>
      </c>
      <c r="AP59" t="str">
        <f>貼_前年計算用シート!Q128</f>
        <v>留萌</v>
      </c>
      <c r="AQ59">
        <f>貼_前年計算用シート!Q143</f>
        <v>2030</v>
      </c>
      <c r="AR59">
        <f t="shared" si="43"/>
        <v>7</v>
      </c>
      <c r="AS59" t="str">
        <f>貼_前年計算用シート!R128</f>
        <v>留萌</v>
      </c>
      <c r="AT59">
        <f>貼_前年計算用シート!R143</f>
        <v>275</v>
      </c>
      <c r="AU59">
        <f t="shared" si="44"/>
        <v>7</v>
      </c>
      <c r="AV59" t="str">
        <f>貼_前年計算用シート!S128</f>
        <v>胆振</v>
      </c>
      <c r="AW59">
        <f>貼_前年計算用シート!S143</f>
        <v>1850</v>
      </c>
      <c r="AX59">
        <f t="shared" si="45"/>
        <v>7</v>
      </c>
      <c r="AY59" t="str">
        <f>貼_前年計算用シート!T128</f>
        <v>胆振</v>
      </c>
      <c r="AZ59">
        <f>貼_前年計算用シート!T143</f>
        <v>4070</v>
      </c>
      <c r="BA59">
        <f t="shared" si="46"/>
        <v>7</v>
      </c>
      <c r="BB59" t="str">
        <f>貼_前年計算用シート!U128</f>
        <v>上川</v>
      </c>
      <c r="BC59">
        <f>貼_前年計算用シート!U143</f>
        <v>225</v>
      </c>
      <c r="BD59">
        <f t="shared" si="47"/>
        <v>7</v>
      </c>
      <c r="BE59" t="str">
        <f>貼_前年計算用シート!V128</f>
        <v>空知</v>
      </c>
      <c r="BF59">
        <f>貼_前年計算用シート!V143</f>
        <v>551</v>
      </c>
      <c r="BG59">
        <f t="shared" si="48"/>
        <v>7</v>
      </c>
      <c r="BH59" t="str">
        <f>貼_前年計算用シート!W128</f>
        <v>空知</v>
      </c>
      <c r="BI59">
        <f>貼_前年計算用シート!W143</f>
        <v>39100</v>
      </c>
      <c r="BJ59">
        <f t="shared" si="49"/>
        <v>7</v>
      </c>
      <c r="BK59" t="str">
        <f>貼_前年計算用シート!X128</f>
        <v>後志</v>
      </c>
      <c r="BL59">
        <f>貼_前年計算用シート!X143</f>
        <v>5950</v>
      </c>
      <c r="BM59">
        <f t="shared" si="50"/>
        <v>7</v>
      </c>
      <c r="BN59" t="str">
        <f>貼_前年計算用シート!Y128</f>
        <v>檜山</v>
      </c>
      <c r="BO59">
        <f>貼_前年計算用シート!Y143</f>
        <v>680</v>
      </c>
      <c r="BP59">
        <f t="shared" si="51"/>
        <v>7</v>
      </c>
      <c r="BQ59" t="str">
        <f>貼_前年計算用シート!Z128</f>
        <v>オホーツク</v>
      </c>
      <c r="BR59">
        <f>貼_前年計算用シート!Z143</f>
        <v>424</v>
      </c>
      <c r="BS59">
        <f t="shared" si="52"/>
        <v>7</v>
      </c>
      <c r="BT59" t="str">
        <f>貼_前年計算用シート!AA128</f>
        <v>上川</v>
      </c>
      <c r="BU59">
        <f>貼_前年計算用シート!AA143</f>
        <v>57</v>
      </c>
      <c r="BV59">
        <f t="shared" si="53"/>
        <v>7</v>
      </c>
      <c r="BW59" t="str">
        <f>貼_前年計算用シート!AB128</f>
        <v>空知</v>
      </c>
      <c r="BX59">
        <f>貼_前年計算用シート!AB143</f>
        <v>615</v>
      </c>
      <c r="BY59">
        <f t="shared" si="54"/>
        <v>7</v>
      </c>
      <c r="BZ59" t="str">
        <f>貼_前年計算用シート!AC128</f>
        <v>空知</v>
      </c>
      <c r="CA59">
        <f>貼_前年計算用シート!AC143</f>
        <v>24500</v>
      </c>
      <c r="CB59">
        <f t="shared" si="55"/>
        <v>7</v>
      </c>
      <c r="CC59" t="str">
        <f>貼_前年計算用シート!AD128</f>
        <v>胆振</v>
      </c>
      <c r="CD59">
        <f>貼_前年計算用シート!AD143</f>
        <v>3350</v>
      </c>
      <c r="CE59">
        <f t="shared" si="56"/>
        <v>7</v>
      </c>
      <c r="CF59" t="str">
        <f>貼_前年計算用シート!AE128</f>
        <v>-</v>
      </c>
      <c r="CG59" t="str">
        <f>貼_前年計算用シート!AE143</f>
        <v>-</v>
      </c>
      <c r="CH59" t="str">
        <f t="shared" si="57"/>
        <v>-</v>
      </c>
      <c r="CI59" t="str">
        <f>貼_前年計算用シート!AF128</f>
        <v>-</v>
      </c>
      <c r="CJ59" t="str">
        <f>貼_前年計算用シート!AF143</f>
        <v>-</v>
      </c>
      <c r="CK59" t="str">
        <f t="shared" si="58"/>
        <v>-</v>
      </c>
      <c r="CL59" t="str">
        <f>貼_前年計算用シート!AG128</f>
        <v>-</v>
      </c>
      <c r="CM59" t="str">
        <f>貼_前年計算用シート!AG143</f>
        <v>-</v>
      </c>
      <c r="CN59" t="str">
        <f t="shared" si="59"/>
        <v>-</v>
      </c>
    </row>
    <row r="60" spans="1:92">
      <c r="C60" t="str">
        <f>貼_前年計算用シート!D129</f>
        <v>石狩</v>
      </c>
      <c r="D60">
        <f>貼_前年計算用シート!D144</f>
        <v>40800</v>
      </c>
      <c r="E60">
        <f t="shared" si="30"/>
        <v>8</v>
      </c>
      <c r="F60" t="str">
        <f>貼_前年計算用シート!E129</f>
        <v>渡島</v>
      </c>
      <c r="G60">
        <f>貼_前年計算用シート!E144</f>
        <v>6480</v>
      </c>
      <c r="H60">
        <f t="shared" si="31"/>
        <v>8</v>
      </c>
      <c r="I60" t="str">
        <f>貼_前年計算用シート!F129</f>
        <v>後志</v>
      </c>
      <c r="J60">
        <f>貼_前年計算用シート!F144</f>
        <v>25900</v>
      </c>
      <c r="K60">
        <f t="shared" si="32"/>
        <v>8</v>
      </c>
      <c r="L60" t="str">
        <f>貼_前年計算用シート!G129</f>
        <v>渡島</v>
      </c>
      <c r="M60">
        <f>貼_前年計算用シート!G144</f>
        <v>2880</v>
      </c>
      <c r="N60">
        <f t="shared" si="33"/>
        <v>8</v>
      </c>
      <c r="O60" t="str">
        <f>貼_前年計算用シート!H129</f>
        <v>渡島</v>
      </c>
      <c r="P60">
        <f>貼_前年計算用シート!H144</f>
        <v>14800</v>
      </c>
      <c r="Q60">
        <f t="shared" si="34"/>
        <v>8</v>
      </c>
      <c r="R60" t="str">
        <f>貼_前年計算用シート!I129</f>
        <v>胆振</v>
      </c>
      <c r="S60">
        <f>貼_前年計算用シート!I144</f>
        <v>524</v>
      </c>
      <c r="T60">
        <f t="shared" si="35"/>
        <v>8</v>
      </c>
      <c r="U60" t="str">
        <f>貼_前年計算用シート!J129</f>
        <v>留萌</v>
      </c>
      <c r="V60">
        <f>貼_前年計算用シート!J144</f>
        <v>1970</v>
      </c>
      <c r="W60">
        <f t="shared" si="36"/>
        <v>8</v>
      </c>
      <c r="X60" t="str">
        <f>貼_前年計算用シート!K129</f>
        <v>留萌</v>
      </c>
      <c r="Y60">
        <f>貼_前年計算用シート!K144</f>
        <v>7060</v>
      </c>
      <c r="Z60">
        <f t="shared" si="37"/>
        <v>8</v>
      </c>
      <c r="AA60" t="str">
        <f>貼_前年計算用シート!L129</f>
        <v>後志</v>
      </c>
      <c r="AB60">
        <f>貼_前年計算用シート!L144</f>
        <v>413</v>
      </c>
      <c r="AC60">
        <f t="shared" si="38"/>
        <v>8</v>
      </c>
      <c r="AD60" t="str">
        <f>貼_前年計算用シート!M129</f>
        <v>留萌</v>
      </c>
      <c r="AE60">
        <f>貼_前年計算用シート!M144</f>
        <v>1230</v>
      </c>
      <c r="AF60">
        <f t="shared" si="39"/>
        <v>8</v>
      </c>
      <c r="AG60" t="str">
        <f>貼_前年計算用シート!N129</f>
        <v>留萌</v>
      </c>
      <c r="AH60">
        <f>貼_前年計算用シート!N144</f>
        <v>5030</v>
      </c>
      <c r="AI60">
        <f t="shared" si="40"/>
        <v>8</v>
      </c>
      <c r="AJ60" t="str">
        <f>貼_前年計算用シート!O129</f>
        <v>胆振</v>
      </c>
      <c r="AK60">
        <f>貼_前年計算用シート!O144</f>
        <v>446</v>
      </c>
      <c r="AL60">
        <f t="shared" si="41"/>
        <v>8</v>
      </c>
      <c r="AM60" t="str">
        <f>貼_前年計算用シート!P129</f>
        <v>檜山</v>
      </c>
      <c r="AN60">
        <f>貼_前年計算用シート!P144</f>
        <v>517</v>
      </c>
      <c r="AO60">
        <f t="shared" si="42"/>
        <v>8</v>
      </c>
      <c r="AP60" t="str">
        <f>貼_前年計算用シート!Q129</f>
        <v>後志</v>
      </c>
      <c r="AQ60">
        <f>貼_前年計算用シート!Q144</f>
        <v>1270</v>
      </c>
      <c r="AR60">
        <f t="shared" si="43"/>
        <v>8</v>
      </c>
      <c r="AS60" t="str">
        <f>貼_前年計算用シート!R129</f>
        <v>上川</v>
      </c>
      <c r="AT60">
        <f>貼_前年計算用シート!R144</f>
        <v>259</v>
      </c>
      <c r="AU60">
        <f t="shared" si="44"/>
        <v>8</v>
      </c>
      <c r="AV60" t="str">
        <f>貼_前年計算用シート!S129</f>
        <v>檜山</v>
      </c>
      <c r="AW60">
        <f>貼_前年計算用シート!S144</f>
        <v>1660</v>
      </c>
      <c r="AX60">
        <f t="shared" si="45"/>
        <v>8</v>
      </c>
      <c r="AY60" t="str">
        <f>貼_前年計算用シート!T129</f>
        <v>檜山</v>
      </c>
      <c r="AZ60">
        <f>貼_前年計算用シート!T144</f>
        <v>3760</v>
      </c>
      <c r="BA60">
        <f t="shared" si="46"/>
        <v>8</v>
      </c>
      <c r="BB60" t="str">
        <f>貼_前年計算用シート!U129</f>
        <v>渡島</v>
      </c>
      <c r="BC60">
        <f>貼_前年計算用シート!U144</f>
        <v>222</v>
      </c>
      <c r="BD60">
        <f t="shared" si="47"/>
        <v>8</v>
      </c>
      <c r="BE60" t="str">
        <f>貼_前年計算用シート!V129</f>
        <v>釧路</v>
      </c>
      <c r="BF60">
        <f>貼_前年計算用シート!V144</f>
        <v>279</v>
      </c>
      <c r="BG60">
        <f t="shared" si="48"/>
        <v>8</v>
      </c>
      <c r="BH60" t="str">
        <f>貼_前年計算用シート!W129</f>
        <v>釧路</v>
      </c>
      <c r="BI60">
        <f>貼_前年計算用シート!W144</f>
        <v>17700</v>
      </c>
      <c r="BJ60">
        <f t="shared" si="49"/>
        <v>8</v>
      </c>
      <c r="BK60" t="str">
        <f>貼_前年計算用シート!X129</f>
        <v>根室</v>
      </c>
      <c r="BL60">
        <f>貼_前年計算用シート!X144</f>
        <v>5630</v>
      </c>
      <c r="BM60">
        <f t="shared" si="50"/>
        <v>8</v>
      </c>
      <c r="BN60" t="str">
        <f>貼_前年計算用シート!Y129</f>
        <v>留萌</v>
      </c>
      <c r="BO60">
        <f>貼_前年計算用シート!Y144</f>
        <v>448</v>
      </c>
      <c r="BP60">
        <f t="shared" si="51"/>
        <v>8</v>
      </c>
      <c r="BQ60" t="str">
        <f>貼_前年計算用シート!Z129</f>
        <v>釧路</v>
      </c>
      <c r="BR60">
        <f>貼_前年計算用シート!Z144</f>
        <v>216</v>
      </c>
      <c r="BS60">
        <f t="shared" si="52"/>
        <v>8</v>
      </c>
      <c r="BT60" t="str">
        <f>貼_前年計算用シート!AA129</f>
        <v>石狩</v>
      </c>
      <c r="BU60">
        <f>貼_前年計算用シート!AA144</f>
        <v>55</v>
      </c>
      <c r="BV60">
        <f t="shared" si="53"/>
        <v>8</v>
      </c>
      <c r="BW60" t="str">
        <f>貼_前年計算用シート!AB129</f>
        <v>渡島</v>
      </c>
      <c r="BX60">
        <f>貼_前年計算用シート!AB144</f>
        <v>547</v>
      </c>
      <c r="BY60">
        <f t="shared" si="54"/>
        <v>8</v>
      </c>
      <c r="BZ60" t="str">
        <f>貼_前年計算用シート!AC129</f>
        <v>胆振</v>
      </c>
      <c r="CA60">
        <f>貼_前年計算用シート!AC144</f>
        <v>17000</v>
      </c>
      <c r="CB60">
        <f t="shared" si="55"/>
        <v>8</v>
      </c>
      <c r="CC60" t="str">
        <f>貼_前年計算用シート!AD129</f>
        <v>釧路</v>
      </c>
      <c r="CD60">
        <f>貼_前年計算用シート!AD144</f>
        <v>3340</v>
      </c>
      <c r="CE60">
        <f t="shared" si="56"/>
        <v>8</v>
      </c>
      <c r="CF60" t="str">
        <f>貼_前年計算用シート!AE129</f>
        <v>-</v>
      </c>
      <c r="CG60" t="str">
        <f>貼_前年計算用シート!AE144</f>
        <v>-</v>
      </c>
      <c r="CH60" t="str">
        <f t="shared" si="57"/>
        <v>-</v>
      </c>
      <c r="CI60" t="str">
        <f>貼_前年計算用シート!AF129</f>
        <v>-</v>
      </c>
      <c r="CJ60" t="str">
        <f>貼_前年計算用シート!AF144</f>
        <v>-</v>
      </c>
      <c r="CK60" t="str">
        <f t="shared" si="58"/>
        <v>-</v>
      </c>
      <c r="CL60" t="str">
        <f>貼_前年計算用シート!AG129</f>
        <v>-</v>
      </c>
      <c r="CM60" t="str">
        <f>貼_前年計算用シート!AG144</f>
        <v>-</v>
      </c>
      <c r="CN60" t="str">
        <f t="shared" si="59"/>
        <v>-</v>
      </c>
    </row>
    <row r="61" spans="1:92">
      <c r="C61" t="str">
        <f>貼_前年計算用シート!D130</f>
        <v>日高</v>
      </c>
      <c r="D61">
        <f>貼_前年計算用シート!D145</f>
        <v>38700</v>
      </c>
      <c r="E61">
        <f t="shared" si="30"/>
        <v>9</v>
      </c>
      <c r="F61" t="str">
        <f>貼_前年計算用シート!E130</f>
        <v>日高</v>
      </c>
      <c r="G61">
        <f>貼_前年計算用シート!E145</f>
        <v>4740</v>
      </c>
      <c r="H61">
        <f t="shared" si="31"/>
        <v>9</v>
      </c>
      <c r="I61" t="str">
        <f>貼_前年計算用シート!F130</f>
        <v>胆振</v>
      </c>
      <c r="J61">
        <f>貼_前年計算用シート!F145</f>
        <v>24700</v>
      </c>
      <c r="K61">
        <f t="shared" si="32"/>
        <v>9</v>
      </c>
      <c r="L61" t="str">
        <f>貼_前年計算用シート!G130</f>
        <v>日高</v>
      </c>
      <c r="M61">
        <f>貼_前年計算用シート!G145</f>
        <v>1120</v>
      </c>
      <c r="N61">
        <f t="shared" si="33"/>
        <v>9</v>
      </c>
      <c r="O61" t="str">
        <f>貼_前年計算用シート!H130</f>
        <v>日高</v>
      </c>
      <c r="P61">
        <f>貼_前年計算用シート!H145</f>
        <v>5710</v>
      </c>
      <c r="Q61">
        <f t="shared" si="34"/>
        <v>9</v>
      </c>
      <c r="R61" t="str">
        <f>貼_前年計算用シート!I130</f>
        <v>渡島</v>
      </c>
      <c r="S61">
        <f>貼_前年計算用シート!I145</f>
        <v>514</v>
      </c>
      <c r="T61">
        <f t="shared" si="35"/>
        <v>9</v>
      </c>
      <c r="U61" t="str">
        <f>貼_前年計算用シート!J130</f>
        <v>檜山</v>
      </c>
      <c r="V61">
        <f>貼_前年計算用シート!J145</f>
        <v>1390</v>
      </c>
      <c r="W61">
        <f t="shared" si="36"/>
        <v>9</v>
      </c>
      <c r="X61" t="str">
        <f>貼_前年計算用シート!K130</f>
        <v>檜山</v>
      </c>
      <c r="Y61">
        <f>貼_前年計算用シート!K145</f>
        <v>4730</v>
      </c>
      <c r="Z61">
        <f t="shared" si="37"/>
        <v>9</v>
      </c>
      <c r="AA61" t="str">
        <f>貼_前年計算用シート!L130</f>
        <v>胆振</v>
      </c>
      <c r="AB61">
        <f>貼_前年計算用シート!L145</f>
        <v>399</v>
      </c>
      <c r="AC61">
        <f t="shared" si="38"/>
        <v>9</v>
      </c>
      <c r="AD61" t="str">
        <f>貼_前年計算用シート!M130</f>
        <v>檜山</v>
      </c>
      <c r="AE61">
        <f>貼_前年計算用シート!M145</f>
        <v>875</v>
      </c>
      <c r="AF61">
        <f t="shared" si="39"/>
        <v>9</v>
      </c>
      <c r="AG61" t="str">
        <f>貼_前年計算用シート!N130</f>
        <v>檜山</v>
      </c>
      <c r="AH61">
        <f>貼_前年計算用シート!N145</f>
        <v>3840</v>
      </c>
      <c r="AI61">
        <f t="shared" si="40"/>
        <v>9</v>
      </c>
      <c r="AJ61" t="str">
        <f>貼_前年計算用シート!O130</f>
        <v>後志</v>
      </c>
      <c r="AK61">
        <f>貼_前年計算用シート!O145</f>
        <v>440</v>
      </c>
      <c r="AL61">
        <f t="shared" si="41"/>
        <v>9</v>
      </c>
      <c r="AM61" t="str">
        <f>貼_前年計算用シート!P130</f>
        <v>後志</v>
      </c>
      <c r="AN61">
        <f>貼_前年計算用シート!P145</f>
        <v>415</v>
      </c>
      <c r="AO61">
        <f t="shared" si="42"/>
        <v>9</v>
      </c>
      <c r="AP61" t="str">
        <f>貼_前年計算用シート!Q130</f>
        <v>檜山</v>
      </c>
      <c r="AQ61">
        <f>貼_前年計算用シート!Q145</f>
        <v>889</v>
      </c>
      <c r="AR61">
        <f t="shared" si="43"/>
        <v>9</v>
      </c>
      <c r="AS61" t="str">
        <f>貼_前年計算用シート!R130</f>
        <v>日高</v>
      </c>
      <c r="AT61">
        <f>貼_前年計算用シート!R145</f>
        <v>200</v>
      </c>
      <c r="AU61">
        <f t="shared" si="44"/>
        <v>9</v>
      </c>
      <c r="AV61" t="str">
        <f>貼_前年計算用シート!S130</f>
        <v>留萌</v>
      </c>
      <c r="AW61">
        <f>貼_前年計算用シート!S145</f>
        <v>887</v>
      </c>
      <c r="AX61">
        <f t="shared" si="45"/>
        <v>9</v>
      </c>
      <c r="AY61" t="str">
        <f>貼_前年計算用シート!T130</f>
        <v>留萌</v>
      </c>
      <c r="AZ61">
        <f>貼_前年計算用シート!T145</f>
        <v>1530</v>
      </c>
      <c r="BA61">
        <f t="shared" si="46"/>
        <v>9</v>
      </c>
      <c r="BB61" t="str">
        <f>貼_前年計算用シート!U130</f>
        <v>胆振</v>
      </c>
      <c r="BC61">
        <f>貼_前年計算用シート!U145</f>
        <v>220</v>
      </c>
      <c r="BD61">
        <f t="shared" si="47"/>
        <v>9</v>
      </c>
      <c r="BE61" t="str">
        <f>貼_前年計算用シート!V130</f>
        <v>檜山</v>
      </c>
      <c r="BF61">
        <f>貼_前年計算用シート!V145</f>
        <v>264</v>
      </c>
      <c r="BG61">
        <f t="shared" si="48"/>
        <v>9</v>
      </c>
      <c r="BH61" t="str">
        <f>貼_前年計算用シート!W130</f>
        <v>檜山</v>
      </c>
      <c r="BI61">
        <f>貼_前年計算用シート!W145</f>
        <v>14900</v>
      </c>
      <c r="BJ61">
        <f t="shared" si="49"/>
        <v>9</v>
      </c>
      <c r="BK61" t="str">
        <f>貼_前年計算用シート!X130</f>
        <v>檜山</v>
      </c>
      <c r="BL61">
        <f>貼_前年計算用シート!X145</f>
        <v>5620</v>
      </c>
      <c r="BM61">
        <f t="shared" si="50"/>
        <v>9</v>
      </c>
      <c r="BN61" t="str">
        <f>貼_前年計算用シート!Y130</f>
        <v>石狩</v>
      </c>
      <c r="BO61">
        <f>貼_前年計算用シート!Y145</f>
        <v>249</v>
      </c>
      <c r="BP61">
        <f t="shared" si="51"/>
        <v>9</v>
      </c>
      <c r="BQ61" t="str">
        <f>貼_前年計算用シート!Z130</f>
        <v>留萌</v>
      </c>
      <c r="BR61">
        <f>貼_前年計算用シート!Z145</f>
        <v>163</v>
      </c>
      <c r="BS61">
        <f t="shared" si="52"/>
        <v>9</v>
      </c>
      <c r="BT61" t="str">
        <f>貼_前年計算用シート!AA130</f>
        <v>オホーツク</v>
      </c>
      <c r="BU61">
        <f>貼_前年計算用シート!AA145</f>
        <v>52</v>
      </c>
      <c r="BV61">
        <f t="shared" si="53"/>
        <v>9</v>
      </c>
      <c r="BW61" t="str">
        <f>貼_前年計算用シート!AB130</f>
        <v>胆振</v>
      </c>
      <c r="BX61">
        <f>貼_前年計算用シート!AB145</f>
        <v>506</v>
      </c>
      <c r="BY61">
        <f t="shared" si="54"/>
        <v>9</v>
      </c>
      <c r="BZ61" t="str">
        <f>貼_前年計算用シート!AC130</f>
        <v>渡島</v>
      </c>
      <c r="CA61">
        <f>貼_前年計算用シート!AC145</f>
        <v>14700</v>
      </c>
      <c r="CB61">
        <f t="shared" si="55"/>
        <v>9</v>
      </c>
      <c r="CC61" t="str">
        <f>貼_前年計算用シート!AD130</f>
        <v>根室</v>
      </c>
      <c r="CD61">
        <f>貼_前年計算用シート!AD145</f>
        <v>3280</v>
      </c>
      <c r="CE61">
        <f t="shared" si="56"/>
        <v>9</v>
      </c>
      <c r="CF61" t="str">
        <f>貼_前年計算用シート!AE130</f>
        <v>-</v>
      </c>
      <c r="CG61" t="str">
        <f>貼_前年計算用シート!AE145</f>
        <v>-</v>
      </c>
      <c r="CH61" t="str">
        <f t="shared" si="57"/>
        <v>-</v>
      </c>
      <c r="CI61" t="str">
        <f>貼_前年計算用シート!AF130</f>
        <v>-</v>
      </c>
      <c r="CJ61" t="str">
        <f>貼_前年計算用シート!AF145</f>
        <v>-</v>
      </c>
      <c r="CK61" t="str">
        <f t="shared" si="58"/>
        <v>-</v>
      </c>
      <c r="CL61" t="str">
        <f>貼_前年計算用シート!AG130</f>
        <v>-</v>
      </c>
      <c r="CM61" t="str">
        <f>貼_前年計算用シート!AG145</f>
        <v>-</v>
      </c>
      <c r="CN61" t="str">
        <f t="shared" si="59"/>
        <v>-</v>
      </c>
    </row>
    <row r="62" spans="1:92">
      <c r="C62" t="str">
        <f>貼_前年計算用シート!D131</f>
        <v>後志</v>
      </c>
      <c r="D62">
        <f>貼_前年計算用シート!D146</f>
        <v>34400</v>
      </c>
      <c r="E62">
        <f t="shared" si="30"/>
        <v>10</v>
      </c>
      <c r="F62" t="str">
        <f>貼_前年計算用シート!E131</f>
        <v>オホーツク</v>
      </c>
      <c r="G62">
        <f>貼_前年計算用シート!E146</f>
        <v>1610</v>
      </c>
      <c r="H62">
        <f t="shared" si="31"/>
        <v>10</v>
      </c>
      <c r="I62" t="str">
        <f>貼_前年計算用シート!F131</f>
        <v>空知</v>
      </c>
      <c r="J62">
        <f>貼_前年計算用シート!F146</f>
        <v>22500</v>
      </c>
      <c r="K62">
        <f t="shared" si="32"/>
        <v>10</v>
      </c>
      <c r="L62" t="str">
        <f>貼_前年計算用シート!G131</f>
        <v>オホーツク</v>
      </c>
      <c r="M62">
        <f>貼_前年計算用シート!G146</f>
        <v>883</v>
      </c>
      <c r="N62">
        <f t="shared" si="33"/>
        <v>10</v>
      </c>
      <c r="O62" t="str">
        <f>貼_前年計算用シート!H131</f>
        <v>オホーツク</v>
      </c>
      <c r="P62">
        <f>貼_前年計算用シート!H146</f>
        <v>5070</v>
      </c>
      <c r="Q62">
        <f t="shared" si="34"/>
        <v>10</v>
      </c>
      <c r="R62" t="str">
        <f>貼_前年計算用シート!I131</f>
        <v>日高</v>
      </c>
      <c r="S62">
        <f>貼_前年計算用シート!I146</f>
        <v>511</v>
      </c>
      <c r="T62">
        <f t="shared" si="35"/>
        <v>10</v>
      </c>
      <c r="U62" t="str">
        <f>貼_前年計算用シート!J131</f>
        <v>渡島</v>
      </c>
      <c r="V62">
        <f>貼_前年計算用シート!J146</f>
        <v>336</v>
      </c>
      <c r="W62">
        <f t="shared" si="36"/>
        <v>10</v>
      </c>
      <c r="X62" t="str">
        <f>貼_前年計算用シート!K131</f>
        <v>釧路</v>
      </c>
      <c r="Y62">
        <f>貼_前年計算用シート!K146</f>
        <v>1500</v>
      </c>
      <c r="Z62">
        <f t="shared" si="37"/>
        <v>10</v>
      </c>
      <c r="AA62" t="str">
        <f>貼_前年計算用シート!L131</f>
        <v>上川</v>
      </c>
      <c r="AB62">
        <f>貼_前年計算用シート!L146</f>
        <v>383</v>
      </c>
      <c r="AC62">
        <f t="shared" si="38"/>
        <v>10</v>
      </c>
      <c r="AD62" t="str">
        <f>貼_前年計算用シート!M131</f>
        <v>渡島</v>
      </c>
      <c r="AE62">
        <f>貼_前年計算用シート!M146</f>
        <v>214</v>
      </c>
      <c r="AF62">
        <f t="shared" si="39"/>
        <v>10</v>
      </c>
      <c r="AG62" t="str">
        <f>貼_前年計算用シート!N131</f>
        <v>渡島</v>
      </c>
      <c r="AH62">
        <f>貼_前年計算用シート!N146</f>
        <v>1180</v>
      </c>
      <c r="AI62">
        <f t="shared" si="40"/>
        <v>10</v>
      </c>
      <c r="AJ62" t="str">
        <f>貼_前年計算用シート!O131</f>
        <v>檜山</v>
      </c>
      <c r="AK62">
        <f>貼_前年計算用シート!O146</f>
        <v>439</v>
      </c>
      <c r="AL62">
        <f t="shared" si="41"/>
        <v>10</v>
      </c>
      <c r="AM62" t="str">
        <f>貼_前年計算用シート!P131</f>
        <v>渡島</v>
      </c>
      <c r="AN62">
        <f>貼_前年計算用シート!P146</f>
        <v>122</v>
      </c>
      <c r="AO62">
        <f t="shared" si="42"/>
        <v>10</v>
      </c>
      <c r="AP62" t="str">
        <f>貼_前年計算用シート!Q131</f>
        <v>渡島</v>
      </c>
      <c r="AQ62">
        <f>貼_前年計算用シート!Q146</f>
        <v>223</v>
      </c>
      <c r="AR62">
        <f t="shared" si="43"/>
        <v>10</v>
      </c>
      <c r="AS62" t="str">
        <f>貼_前年計算用シート!R131</f>
        <v>渡島</v>
      </c>
      <c r="AT62">
        <f>貼_前年計算用シート!R146</f>
        <v>183</v>
      </c>
      <c r="AU62">
        <f t="shared" si="44"/>
        <v>10</v>
      </c>
      <c r="AV62" t="str">
        <f>貼_前年計算用シート!S131</f>
        <v>渡島</v>
      </c>
      <c r="AW62">
        <f>貼_前年計算用シート!S146</f>
        <v>525</v>
      </c>
      <c r="AX62">
        <f t="shared" si="45"/>
        <v>10</v>
      </c>
      <c r="AY62" t="str">
        <f>貼_前年計算用シート!T131</f>
        <v>渡島</v>
      </c>
      <c r="AZ62">
        <f>貼_前年計算用シート!T146</f>
        <v>1160</v>
      </c>
      <c r="BA62">
        <f t="shared" si="46"/>
        <v>10</v>
      </c>
      <c r="BB62" t="str">
        <f>貼_前年計算用シート!U131</f>
        <v>釧路</v>
      </c>
      <c r="BC62">
        <f>貼_前年計算用シート!U146</f>
        <v>220</v>
      </c>
      <c r="BD62">
        <f t="shared" si="47"/>
        <v>9</v>
      </c>
      <c r="BE62" t="str">
        <f>貼_前年計算用シート!V131</f>
        <v>留萌</v>
      </c>
      <c r="BF62">
        <f>貼_前年計算用シート!V146</f>
        <v>181</v>
      </c>
      <c r="BG62">
        <f t="shared" si="48"/>
        <v>10</v>
      </c>
      <c r="BH62" t="str">
        <f>貼_前年計算用シート!W131</f>
        <v>留萌</v>
      </c>
      <c r="BI62">
        <f>貼_前年計算用シート!W146</f>
        <v>9430</v>
      </c>
      <c r="BJ62">
        <f t="shared" si="49"/>
        <v>10</v>
      </c>
      <c r="BK62" t="str">
        <f>貼_前年計算用シート!X131</f>
        <v>胆振</v>
      </c>
      <c r="BL62">
        <f>貼_前年計算用シート!X146</f>
        <v>5270</v>
      </c>
      <c r="BM62">
        <f t="shared" si="50"/>
        <v>10</v>
      </c>
      <c r="BN62" t="str">
        <f>貼_前年計算用シート!Y131</f>
        <v>釧路</v>
      </c>
      <c r="BO62">
        <f>貼_前年計算用シート!Y146</f>
        <v>248</v>
      </c>
      <c r="BP62">
        <f t="shared" si="51"/>
        <v>10</v>
      </c>
      <c r="BQ62" t="str">
        <f>貼_前年計算用シート!Z131</f>
        <v>石狩</v>
      </c>
      <c r="BR62">
        <f>貼_前年計算用シート!Z146</f>
        <v>137</v>
      </c>
      <c r="BS62">
        <f t="shared" si="52"/>
        <v>10</v>
      </c>
      <c r="BT62" t="str">
        <f>貼_前年計算用シート!AA131</f>
        <v>空知</v>
      </c>
      <c r="BU62">
        <f>貼_前年計算用シート!AA146</f>
        <v>36</v>
      </c>
      <c r="BV62">
        <f t="shared" si="53"/>
        <v>10</v>
      </c>
      <c r="BW62" t="str">
        <f>貼_前年計算用シート!AB131</f>
        <v>釧路</v>
      </c>
      <c r="BX62">
        <f>貼_前年計算用シート!AB146</f>
        <v>416</v>
      </c>
      <c r="BY62">
        <f t="shared" si="54"/>
        <v>10</v>
      </c>
      <c r="BZ62" t="str">
        <f>貼_前年計算用シート!AC131</f>
        <v>釧路</v>
      </c>
      <c r="CA62">
        <f>貼_前年計算用シート!AC146</f>
        <v>13900</v>
      </c>
      <c r="CB62">
        <f t="shared" si="55"/>
        <v>10</v>
      </c>
      <c r="CC62" t="str">
        <f>貼_前年計算用シート!AD131</f>
        <v>日高</v>
      </c>
      <c r="CD62">
        <f>貼_前年計算用シート!AD146</f>
        <v>3020</v>
      </c>
      <c r="CE62">
        <f t="shared" si="56"/>
        <v>10</v>
      </c>
      <c r="CF62" t="str">
        <f>貼_前年計算用シート!AE131</f>
        <v>-</v>
      </c>
      <c r="CG62" t="str">
        <f>貼_前年計算用シート!AE146</f>
        <v>-</v>
      </c>
      <c r="CH62" t="str">
        <f t="shared" si="57"/>
        <v>-</v>
      </c>
      <c r="CI62" t="str">
        <f>貼_前年計算用シート!AF131</f>
        <v>-</v>
      </c>
      <c r="CJ62" t="str">
        <f>貼_前年計算用シート!AF146</f>
        <v>-</v>
      </c>
      <c r="CK62" t="str">
        <f t="shared" si="58"/>
        <v>-</v>
      </c>
      <c r="CL62" t="str">
        <f>貼_前年計算用シート!AG131</f>
        <v>-</v>
      </c>
      <c r="CM62" t="str">
        <f>貼_前年計算用シート!AG146</f>
        <v>-</v>
      </c>
      <c r="CN62" t="str">
        <f t="shared" si="59"/>
        <v>-</v>
      </c>
    </row>
    <row r="63" spans="1:92">
      <c r="C63" t="str">
        <f>貼_前年計算用シート!D132</f>
        <v>胆振</v>
      </c>
      <c r="D63">
        <f>貼_前年計算用シート!D147</f>
        <v>34100</v>
      </c>
      <c r="E63">
        <f t="shared" si="30"/>
        <v>11</v>
      </c>
      <c r="F63" t="str">
        <f>貼_前年計算用シート!E132</f>
        <v>十勝</v>
      </c>
      <c r="G63">
        <f>貼_前年計算用シート!E147</f>
        <v>761</v>
      </c>
      <c r="H63">
        <f t="shared" si="31"/>
        <v>11</v>
      </c>
      <c r="I63" t="str">
        <f>貼_前年計算用シート!F132</f>
        <v>石狩</v>
      </c>
      <c r="J63">
        <f>貼_前年計算用シート!F147</f>
        <v>19700</v>
      </c>
      <c r="K63">
        <f t="shared" si="32"/>
        <v>11</v>
      </c>
      <c r="L63" t="str">
        <f>貼_前年計算用シート!G132</f>
        <v>十勝</v>
      </c>
      <c r="M63">
        <f>貼_前年計算用シート!G147</f>
        <v>9</v>
      </c>
      <c r="N63">
        <f t="shared" si="33"/>
        <v>11</v>
      </c>
      <c r="O63" t="str">
        <f>貼_前年計算用シート!H132</f>
        <v>十勝</v>
      </c>
      <c r="P63">
        <f>貼_前年計算用シート!H147</f>
        <v>44</v>
      </c>
      <c r="Q63">
        <f t="shared" si="34"/>
        <v>11</v>
      </c>
      <c r="R63" t="str">
        <f>貼_前年計算用シート!I132</f>
        <v>十勝</v>
      </c>
      <c r="S63">
        <f>貼_前年計算用シート!I147</f>
        <v>485</v>
      </c>
      <c r="T63">
        <f t="shared" si="35"/>
        <v>11</v>
      </c>
      <c r="U63" t="str">
        <f>貼_前年計算用シート!J132</f>
        <v>釧路</v>
      </c>
      <c r="V63">
        <f>貼_前年計算用シート!J147</f>
        <v>271</v>
      </c>
      <c r="W63">
        <f t="shared" si="36"/>
        <v>11</v>
      </c>
      <c r="X63" t="str">
        <f>貼_前年計算用シート!K132</f>
        <v>渡島</v>
      </c>
      <c r="Y63">
        <f>貼_前年計算用シート!K147</f>
        <v>1400</v>
      </c>
      <c r="Z63">
        <f t="shared" si="37"/>
        <v>11</v>
      </c>
      <c r="AA63" t="str">
        <f>貼_前年計算用シート!L132</f>
        <v>留萌</v>
      </c>
      <c r="AB63">
        <f>貼_前年計算用シート!L147</f>
        <v>358</v>
      </c>
      <c r="AC63">
        <f t="shared" si="38"/>
        <v>11</v>
      </c>
      <c r="AD63" t="str">
        <f>貼_前年計算用シート!M132</f>
        <v>日高</v>
      </c>
      <c r="AE63">
        <f>貼_前年計算用シート!M147</f>
        <v>96</v>
      </c>
      <c r="AF63">
        <f t="shared" si="39"/>
        <v>11</v>
      </c>
      <c r="AG63" t="str">
        <f>貼_前年計算用シート!N132</f>
        <v>日高</v>
      </c>
      <c r="AH63">
        <f>貼_前年計算用シート!N147</f>
        <v>387</v>
      </c>
      <c r="AI63">
        <f t="shared" si="40"/>
        <v>11</v>
      </c>
      <c r="AJ63" t="str">
        <f>貼_前年計算用シート!O132</f>
        <v>上川</v>
      </c>
      <c r="AK63">
        <f>貼_前年計算用シート!O147</f>
        <v>413</v>
      </c>
      <c r="AL63">
        <f t="shared" si="41"/>
        <v>11</v>
      </c>
      <c r="AM63" t="str">
        <f>貼_前年計算用シート!P132</f>
        <v>日高</v>
      </c>
      <c r="AN63">
        <f>貼_前年計算用シート!P147</f>
        <v>47</v>
      </c>
      <c r="AO63">
        <f t="shared" si="42"/>
        <v>11</v>
      </c>
      <c r="AP63" t="str">
        <f>貼_前年計算用シート!Q132</f>
        <v>日高</v>
      </c>
      <c r="AQ63">
        <f>貼_前年計算用シート!Q147</f>
        <v>94</v>
      </c>
      <c r="AR63">
        <f t="shared" si="43"/>
        <v>11</v>
      </c>
      <c r="AS63" t="str">
        <f>貼_前年計算用シート!R132</f>
        <v>檜山</v>
      </c>
      <c r="AT63">
        <f>貼_前年計算用シート!R147</f>
        <v>172</v>
      </c>
      <c r="AU63">
        <f t="shared" si="44"/>
        <v>11</v>
      </c>
      <c r="AV63" t="str">
        <f>貼_前年計算用シート!S132</f>
        <v>日高</v>
      </c>
      <c r="AW63">
        <f>貼_前年計算用シート!S147</f>
        <v>63</v>
      </c>
      <c r="AX63">
        <f t="shared" si="45"/>
        <v>11</v>
      </c>
      <c r="AY63" t="str">
        <f>貼_前年計算用シート!T132</f>
        <v>日高</v>
      </c>
      <c r="AZ63">
        <f>貼_前年計算用シート!T147</f>
        <v>145</v>
      </c>
      <c r="BA63">
        <f t="shared" si="46"/>
        <v>11</v>
      </c>
      <c r="BB63" t="str">
        <f>貼_前年計算用シート!U132</f>
        <v>後志</v>
      </c>
      <c r="BC63">
        <f>貼_前年計算用シート!U147</f>
        <v>218</v>
      </c>
      <c r="BD63">
        <f t="shared" si="47"/>
        <v>11</v>
      </c>
      <c r="BE63" t="str">
        <f>貼_前年計算用シート!V132</f>
        <v>渡島</v>
      </c>
      <c r="BF63">
        <f>貼_前年計算用シート!V147</f>
        <v>107</v>
      </c>
      <c r="BG63">
        <f t="shared" si="48"/>
        <v>11</v>
      </c>
      <c r="BH63" t="str">
        <f>貼_前年計算用シート!W132</f>
        <v>根室</v>
      </c>
      <c r="BI63">
        <f>貼_前年計算用シート!W147</f>
        <v>5650</v>
      </c>
      <c r="BJ63">
        <f t="shared" si="49"/>
        <v>11</v>
      </c>
      <c r="BK63" t="str">
        <f>貼_前年計算用シート!X132</f>
        <v>留萌</v>
      </c>
      <c r="BL63">
        <f>貼_前年計算用シート!X147</f>
        <v>5220</v>
      </c>
      <c r="BM63">
        <f t="shared" si="50"/>
        <v>11</v>
      </c>
      <c r="BN63" t="str">
        <f>貼_前年計算用シート!Y132</f>
        <v>渡島</v>
      </c>
      <c r="BO63">
        <f>貼_前年計算用シート!Y147</f>
        <v>146</v>
      </c>
      <c r="BP63">
        <f t="shared" si="51"/>
        <v>11</v>
      </c>
      <c r="BQ63" t="str">
        <f>貼_前年計算用シート!Z132</f>
        <v>胆振</v>
      </c>
      <c r="BR63">
        <f>貼_前年計算用シート!Z147</f>
        <v>79</v>
      </c>
      <c r="BS63">
        <f t="shared" si="52"/>
        <v>11</v>
      </c>
      <c r="BT63" t="str">
        <f>貼_前年計算用シート!AA132</f>
        <v>留萌</v>
      </c>
      <c r="BU63">
        <f>貼_前年計算用シート!AA147</f>
        <v>36</v>
      </c>
      <c r="BV63">
        <f t="shared" si="53"/>
        <v>10</v>
      </c>
      <c r="BW63" t="str">
        <f>貼_前年計算用シート!AB132</f>
        <v>根室</v>
      </c>
      <c r="BX63">
        <f>貼_前年計算用シート!AB147</f>
        <v>389</v>
      </c>
      <c r="BY63">
        <f t="shared" si="54"/>
        <v>11</v>
      </c>
      <c r="BZ63" t="str">
        <f>貼_前年計算用シート!AC132</f>
        <v>根室</v>
      </c>
      <c r="CA63">
        <f>貼_前年計算用シート!AC147</f>
        <v>12700</v>
      </c>
      <c r="CB63">
        <f t="shared" si="55"/>
        <v>11</v>
      </c>
      <c r="CC63" t="str">
        <f>貼_前年計算用シート!AD132</f>
        <v>檜山</v>
      </c>
      <c r="CD63">
        <f>貼_前年計算用シート!AD147</f>
        <v>2940</v>
      </c>
      <c r="CE63">
        <f t="shared" si="56"/>
        <v>11</v>
      </c>
      <c r="CF63" t="str">
        <f>貼_前年計算用シート!AE132</f>
        <v>-</v>
      </c>
      <c r="CG63" t="str">
        <f>貼_前年計算用シート!AE147</f>
        <v>-</v>
      </c>
      <c r="CH63" t="str">
        <f t="shared" si="57"/>
        <v>-</v>
      </c>
      <c r="CI63" t="str">
        <f>貼_前年計算用シート!AF132</f>
        <v>-</v>
      </c>
      <c r="CJ63" t="str">
        <f>貼_前年計算用シート!AF147</f>
        <v>-</v>
      </c>
      <c r="CK63" t="str">
        <f t="shared" si="58"/>
        <v>-</v>
      </c>
      <c r="CL63" t="str">
        <f>貼_前年計算用シート!AG132</f>
        <v>-</v>
      </c>
      <c r="CM63" t="str">
        <f>貼_前年計算用シート!AG147</f>
        <v>-</v>
      </c>
      <c r="CN63" t="str">
        <f t="shared" si="59"/>
        <v>-</v>
      </c>
    </row>
    <row r="64" spans="1:92">
      <c r="C64" t="str">
        <f>貼_前年計算用シート!D133</f>
        <v>留萌</v>
      </c>
      <c r="D64">
        <f>貼_前年計算用シート!D148</f>
        <v>25800</v>
      </c>
      <c r="E64">
        <f t="shared" si="30"/>
        <v>12</v>
      </c>
      <c r="F64" t="str">
        <f>貼_前年計算用シート!E133</f>
        <v>-</v>
      </c>
      <c r="G64" t="s">
        <v>380</v>
      </c>
      <c r="H64" t="str">
        <f t="shared" si="31"/>
        <v>-</v>
      </c>
      <c r="I64" t="str">
        <f>貼_前年計算用シート!F133</f>
        <v>渡島</v>
      </c>
      <c r="J64">
        <f>貼_前年計算用シート!F148</f>
        <v>17500</v>
      </c>
      <c r="K64">
        <f t="shared" si="32"/>
        <v>12</v>
      </c>
      <c r="L64" t="str">
        <f>貼_前年計算用シート!G133</f>
        <v>-</v>
      </c>
      <c r="M64" t="str">
        <f>貼_前年計算用シート!G148</f>
        <v>-</v>
      </c>
      <c r="N64" t="str">
        <f t="shared" si="33"/>
        <v>-</v>
      </c>
      <c r="O64" t="str">
        <f>貼_前年計算用シート!H133</f>
        <v>-</v>
      </c>
      <c r="P64" t="str">
        <f>貼_前年計算用シート!H148</f>
        <v>-</v>
      </c>
      <c r="Q64" t="str">
        <f t="shared" si="34"/>
        <v>-</v>
      </c>
      <c r="R64" t="str">
        <f>貼_前年計算用シート!I133</f>
        <v>-</v>
      </c>
      <c r="S64" t="str">
        <f>貼_前年計算用シート!I148</f>
        <v>-</v>
      </c>
      <c r="T64" t="str">
        <f t="shared" si="35"/>
        <v>-</v>
      </c>
      <c r="U64" t="str">
        <f>貼_前年計算用シート!J133</f>
        <v>日高</v>
      </c>
      <c r="V64">
        <f>貼_前年計算用シート!J148</f>
        <v>143</v>
      </c>
      <c r="W64">
        <f t="shared" si="36"/>
        <v>12</v>
      </c>
      <c r="X64" t="str">
        <f>貼_前年計算用シート!K133</f>
        <v>根室</v>
      </c>
      <c r="Y64">
        <f>貼_前年計算用シート!K148</f>
        <v>494</v>
      </c>
      <c r="Z64">
        <f t="shared" si="37"/>
        <v>12</v>
      </c>
      <c r="AA64" t="str">
        <f>貼_前年計算用シート!L133</f>
        <v>檜山</v>
      </c>
      <c r="AB64">
        <f>貼_前年計算用シート!L148</f>
        <v>340</v>
      </c>
      <c r="AC64">
        <f t="shared" si="38"/>
        <v>12</v>
      </c>
      <c r="AD64" t="str">
        <f>貼_前年計算用シート!M133</f>
        <v>-</v>
      </c>
      <c r="AE64" t="str">
        <f>貼_前年計算用シート!M148</f>
        <v>-</v>
      </c>
      <c r="AF64" t="str">
        <f t="shared" si="39"/>
        <v>-</v>
      </c>
      <c r="AG64" t="str">
        <f>貼_前年計算用シート!N133</f>
        <v>-</v>
      </c>
      <c r="AH64" t="str">
        <f>貼_前年計算用シート!N148</f>
        <v>-</v>
      </c>
      <c r="AI64" t="str">
        <f t="shared" si="40"/>
        <v>-</v>
      </c>
      <c r="AJ64" t="str">
        <f>貼_前年計算用シート!O133</f>
        <v>留萌</v>
      </c>
      <c r="AK64">
        <f>貼_前年計算用シート!O148</f>
        <v>408</v>
      </c>
      <c r="AL64">
        <f t="shared" si="41"/>
        <v>12</v>
      </c>
      <c r="AM64" t="str">
        <f>貼_前年計算用シート!P133</f>
        <v>-</v>
      </c>
      <c r="AN64" t="str">
        <f>貼_前年計算用シート!P148</f>
        <v>-</v>
      </c>
      <c r="AO64" t="str">
        <f t="shared" si="42"/>
        <v>-</v>
      </c>
      <c r="AP64" t="str">
        <f>貼_前年計算用シート!Q133</f>
        <v>-</v>
      </c>
      <c r="AQ64" t="str">
        <f>貼_前年計算用シート!Q148</f>
        <v>-</v>
      </c>
      <c r="AR64" t="str">
        <f t="shared" si="43"/>
        <v>-</v>
      </c>
      <c r="AS64" t="str">
        <f>貼_前年計算用シート!R133</f>
        <v>-</v>
      </c>
      <c r="AT64" t="str">
        <f>貼_前年計算用シート!R148</f>
        <v>-</v>
      </c>
      <c r="AU64" t="str">
        <f t="shared" si="44"/>
        <v>-</v>
      </c>
      <c r="AV64" t="str">
        <f>貼_前年計算用シート!S133</f>
        <v>釧路</v>
      </c>
      <c r="AW64">
        <f>貼_前年計算用シート!S148</f>
        <v>49</v>
      </c>
      <c r="AX64">
        <f t="shared" si="45"/>
        <v>12</v>
      </c>
      <c r="AY64" t="str">
        <f>貼_前年計算用シート!T133</f>
        <v>釧路</v>
      </c>
      <c r="AZ64">
        <f>貼_前年計算用シート!T148</f>
        <v>108</v>
      </c>
      <c r="BA64">
        <f t="shared" si="46"/>
        <v>12</v>
      </c>
      <c r="BB64" t="str">
        <f>貼_前年計算用シート!U133</f>
        <v>留萌</v>
      </c>
      <c r="BC64">
        <f>貼_前年計算用シート!U148</f>
        <v>173</v>
      </c>
      <c r="BD64">
        <f t="shared" si="47"/>
        <v>12</v>
      </c>
      <c r="BE64" t="str">
        <f>貼_前年計算用シート!V133</f>
        <v>根室</v>
      </c>
      <c r="BF64">
        <f>貼_前年計算用シート!V148</f>
        <v>100</v>
      </c>
      <c r="BG64">
        <f t="shared" si="48"/>
        <v>12</v>
      </c>
      <c r="BH64" t="str">
        <f>貼_前年計算用シート!W133</f>
        <v>渡島</v>
      </c>
      <c r="BI64">
        <f>貼_前年計算用シート!W148</f>
        <v>4020</v>
      </c>
      <c r="BJ64">
        <f t="shared" si="49"/>
        <v>12</v>
      </c>
      <c r="BK64" t="str">
        <f>貼_前年計算用シート!X133</f>
        <v>日高</v>
      </c>
      <c r="BL64">
        <f>貼_前年計算用シート!X148</f>
        <v>4930</v>
      </c>
      <c r="BM64">
        <f t="shared" si="50"/>
        <v>12</v>
      </c>
      <c r="BN64" t="str">
        <f>貼_前年計算用シート!Y133</f>
        <v>胆振</v>
      </c>
      <c r="BO64">
        <f>貼_前年計算用シート!Y148</f>
        <v>103</v>
      </c>
      <c r="BP64">
        <f t="shared" si="51"/>
        <v>12</v>
      </c>
      <c r="BQ64" t="str">
        <f>貼_前年計算用シート!Z133</f>
        <v>渡島</v>
      </c>
      <c r="BR64">
        <f>貼_前年計算用シート!Z148</f>
        <v>45</v>
      </c>
      <c r="BS64">
        <f t="shared" si="52"/>
        <v>12</v>
      </c>
      <c r="BT64" t="str">
        <f>貼_前年計算用シート!AA133</f>
        <v>渡島</v>
      </c>
      <c r="BU64">
        <f>貼_前年計算用シート!AA148</f>
        <v>31</v>
      </c>
      <c r="BV64">
        <f t="shared" si="53"/>
        <v>12</v>
      </c>
      <c r="BW64" t="str">
        <f>貼_前年計算用シート!AB133</f>
        <v>日高</v>
      </c>
      <c r="BX64">
        <f>貼_前年計算用シート!AB148</f>
        <v>57</v>
      </c>
      <c r="BY64">
        <f t="shared" si="54"/>
        <v>12</v>
      </c>
      <c r="BZ64" t="str">
        <f>貼_前年計算用シート!AC133</f>
        <v>日高</v>
      </c>
      <c r="CA64">
        <f>貼_前年計算用シート!AC148</f>
        <v>1730</v>
      </c>
      <c r="CB64">
        <f t="shared" si="55"/>
        <v>12</v>
      </c>
      <c r="CC64" t="str">
        <f>貼_前年計算用シート!AD133</f>
        <v>渡島</v>
      </c>
      <c r="CD64">
        <f>貼_前年計算用シート!AD148</f>
        <v>2700</v>
      </c>
      <c r="CE64">
        <f t="shared" si="56"/>
        <v>12</v>
      </c>
      <c r="CF64" t="str">
        <f>貼_前年計算用シート!AE133</f>
        <v>-</v>
      </c>
      <c r="CG64" t="str">
        <f>貼_前年計算用シート!AE148</f>
        <v>-</v>
      </c>
      <c r="CH64" t="str">
        <f t="shared" si="57"/>
        <v>-</v>
      </c>
      <c r="CI64" t="str">
        <f>貼_前年計算用シート!AF133</f>
        <v>-</v>
      </c>
      <c r="CJ64" t="str">
        <f>貼_前年計算用シート!AF148</f>
        <v>-</v>
      </c>
      <c r="CK64" t="str">
        <f t="shared" si="58"/>
        <v>-</v>
      </c>
      <c r="CL64" t="str">
        <f>貼_前年計算用シート!AG133</f>
        <v>-</v>
      </c>
      <c r="CM64" t="str">
        <f>貼_前年計算用シート!AG148</f>
        <v>-</v>
      </c>
      <c r="CN64" t="str">
        <f t="shared" si="59"/>
        <v>-</v>
      </c>
    </row>
    <row r="65" spans="1:92">
      <c r="C65" t="str">
        <f>貼_前年計算用シート!D134</f>
        <v>渡島</v>
      </c>
      <c r="D65">
        <f>貼_前年計算用シート!D149</f>
        <v>24000</v>
      </c>
      <c r="E65">
        <f t="shared" si="30"/>
        <v>13</v>
      </c>
      <c r="F65" t="str">
        <f>貼_前年計算用シート!E134</f>
        <v>-</v>
      </c>
      <c r="G65" t="s">
        <v>380</v>
      </c>
      <c r="H65" t="str">
        <f t="shared" si="31"/>
        <v>-</v>
      </c>
      <c r="I65" t="str">
        <f>貼_前年計算用シート!F134</f>
        <v>留萌</v>
      </c>
      <c r="J65">
        <f>貼_前年計算用シート!F149</f>
        <v>17400</v>
      </c>
      <c r="K65">
        <f t="shared" si="32"/>
        <v>13</v>
      </c>
      <c r="L65" t="str">
        <f>貼_前年計算用シート!G134</f>
        <v>-</v>
      </c>
      <c r="M65" t="str">
        <f>貼_前年計算用シート!G149</f>
        <v>-</v>
      </c>
      <c r="N65" t="str">
        <f t="shared" si="33"/>
        <v>-</v>
      </c>
      <c r="O65" t="str">
        <f>貼_前年計算用シート!H134</f>
        <v>-</v>
      </c>
      <c r="P65" t="str">
        <f>貼_前年計算用シート!H149</f>
        <v>-</v>
      </c>
      <c r="Q65" t="str">
        <f t="shared" si="34"/>
        <v>-</v>
      </c>
      <c r="R65" t="str">
        <f>貼_前年計算用シート!I134</f>
        <v>-</v>
      </c>
      <c r="S65" t="str">
        <f>貼_前年計算用シート!I149</f>
        <v>-</v>
      </c>
      <c r="T65" t="str">
        <f t="shared" si="35"/>
        <v>-</v>
      </c>
      <c r="U65" t="str">
        <f>貼_前年計算用シート!J134</f>
        <v>根室</v>
      </c>
      <c r="V65">
        <f>貼_前年計算用シート!J149</f>
        <v>111</v>
      </c>
      <c r="W65">
        <f t="shared" si="36"/>
        <v>13</v>
      </c>
      <c r="X65" t="str">
        <f>貼_前年計算用シート!K134</f>
        <v>日高</v>
      </c>
      <c r="Y65">
        <f>貼_前年計算用シート!K149</f>
        <v>481</v>
      </c>
      <c r="Z65">
        <f t="shared" si="37"/>
        <v>13</v>
      </c>
      <c r="AA65" t="str">
        <f>貼_前年計算用シート!L134</f>
        <v>日高</v>
      </c>
      <c r="AB65">
        <f>貼_前年計算用シート!L149</f>
        <v>336</v>
      </c>
      <c r="AC65">
        <f t="shared" si="38"/>
        <v>13</v>
      </c>
      <c r="AD65" t="str">
        <f>貼_前年計算用シート!M134</f>
        <v>-</v>
      </c>
      <c r="AE65" t="str">
        <f>貼_前年計算用シート!M149</f>
        <v>-</v>
      </c>
      <c r="AF65" t="str">
        <f t="shared" si="39"/>
        <v>-</v>
      </c>
      <c r="AG65" t="str">
        <f>貼_前年計算用シート!N134</f>
        <v>-</v>
      </c>
      <c r="AH65" t="str">
        <f>貼_前年計算用シート!N149</f>
        <v>-</v>
      </c>
      <c r="AI65" t="str">
        <f t="shared" si="40"/>
        <v>-</v>
      </c>
      <c r="AJ65" t="str">
        <f>貼_前年計算用シート!O134</f>
        <v>日高</v>
      </c>
      <c r="AK65">
        <f>貼_前年計算用シート!O149</f>
        <v>403</v>
      </c>
      <c r="AL65">
        <f t="shared" si="41"/>
        <v>13</v>
      </c>
      <c r="AM65" t="str">
        <f>貼_前年計算用シート!P134</f>
        <v>-</v>
      </c>
      <c r="AN65" t="str">
        <f>貼_前年計算用シート!P149</f>
        <v>-</v>
      </c>
      <c r="AO65" t="str">
        <f t="shared" si="42"/>
        <v>-</v>
      </c>
      <c r="AP65" t="str">
        <f>貼_前年計算用シート!Q134</f>
        <v>-</v>
      </c>
      <c r="AQ65" t="str">
        <f>貼_前年計算用シート!Q149</f>
        <v>-</v>
      </c>
      <c r="AR65" t="str">
        <f t="shared" si="43"/>
        <v>-</v>
      </c>
      <c r="AS65" t="str">
        <f>貼_前年計算用シート!R134</f>
        <v>-</v>
      </c>
      <c r="AT65" t="str">
        <f>貼_前年計算用シート!R149</f>
        <v>-</v>
      </c>
      <c r="AU65" t="str">
        <f t="shared" si="44"/>
        <v>-</v>
      </c>
      <c r="AV65" t="str">
        <f>貼_前年計算用シート!S134</f>
        <v>-</v>
      </c>
      <c r="AW65" t="str">
        <f>貼_前年計算用シート!S149</f>
        <v>-</v>
      </c>
      <c r="AX65" t="str">
        <f t="shared" si="45"/>
        <v>-</v>
      </c>
      <c r="AY65" t="str">
        <f>貼_前年計算用シート!T134</f>
        <v>-</v>
      </c>
      <c r="AZ65" t="str">
        <f>貼_前年計算用シート!T149</f>
        <v>-</v>
      </c>
      <c r="BA65" t="str">
        <f t="shared" si="46"/>
        <v>-</v>
      </c>
      <c r="BB65" t="str">
        <f>貼_前年計算用シート!U134</f>
        <v>-</v>
      </c>
      <c r="BC65" t="str">
        <f>貼_前年計算用シート!U149</f>
        <v>-</v>
      </c>
      <c r="BD65" t="str">
        <f t="shared" si="47"/>
        <v>-</v>
      </c>
      <c r="BE65" t="str">
        <f>貼_前年計算用シート!V134</f>
        <v>日高</v>
      </c>
      <c r="BF65">
        <f>貼_前年計算用シート!V149</f>
        <v>27</v>
      </c>
      <c r="BG65">
        <f t="shared" si="48"/>
        <v>13</v>
      </c>
      <c r="BH65" t="str">
        <f>貼_前年計算用シート!W134</f>
        <v>日高</v>
      </c>
      <c r="BI65">
        <f>貼_前年計算用シート!W149</f>
        <v>1310</v>
      </c>
      <c r="BJ65">
        <f t="shared" si="49"/>
        <v>13</v>
      </c>
      <c r="BK65" t="str">
        <f>貼_前年計算用シート!X134</f>
        <v>渡島</v>
      </c>
      <c r="BL65">
        <f>貼_前年計算用シート!X149</f>
        <v>3750</v>
      </c>
      <c r="BM65">
        <f t="shared" si="50"/>
        <v>13</v>
      </c>
      <c r="BN65" t="str">
        <f>貼_前年計算用シート!Y134</f>
        <v>宗谷</v>
      </c>
      <c r="BO65">
        <f>貼_前年計算用シート!Y149</f>
        <v>85</v>
      </c>
      <c r="BP65">
        <f t="shared" si="51"/>
        <v>13</v>
      </c>
      <c r="BQ65" t="str">
        <f>貼_前年計算用シート!Z134</f>
        <v>宗谷</v>
      </c>
      <c r="BR65">
        <f>貼_前年計算用シート!Z149</f>
        <v>21</v>
      </c>
      <c r="BS65">
        <f t="shared" si="52"/>
        <v>13</v>
      </c>
      <c r="BT65" t="str">
        <f>貼_前年計算用シート!AA134</f>
        <v>宗谷</v>
      </c>
      <c r="BU65">
        <f>貼_前年計算用シート!AA149</f>
        <v>25</v>
      </c>
      <c r="BV65">
        <f t="shared" si="53"/>
        <v>13</v>
      </c>
      <c r="BW65" t="str">
        <f>貼_前年計算用シート!AB134</f>
        <v>留萌</v>
      </c>
      <c r="BX65">
        <f>貼_前年計算用シート!AB149</f>
        <v>21</v>
      </c>
      <c r="BY65">
        <f t="shared" si="54"/>
        <v>13</v>
      </c>
      <c r="BZ65" t="str">
        <f>貼_前年計算用シート!AC134</f>
        <v>留萌</v>
      </c>
      <c r="CA65">
        <f>貼_前年計算用シート!AC149</f>
        <v>386</v>
      </c>
      <c r="CB65">
        <f t="shared" si="55"/>
        <v>13</v>
      </c>
      <c r="CC65" t="str">
        <f>貼_前年計算用シート!AD134</f>
        <v>留萌</v>
      </c>
      <c r="CD65">
        <f>貼_前年計算用シート!AD149</f>
        <v>1870</v>
      </c>
      <c r="CE65">
        <f t="shared" si="56"/>
        <v>13</v>
      </c>
      <c r="CF65" t="str">
        <f>貼_前年計算用シート!AE134</f>
        <v>-</v>
      </c>
      <c r="CG65" t="str">
        <f>貼_前年計算用シート!AE149</f>
        <v>-</v>
      </c>
      <c r="CH65" t="str">
        <f t="shared" si="57"/>
        <v>-</v>
      </c>
      <c r="CI65" t="str">
        <f>貼_前年計算用シート!AF134</f>
        <v>-</v>
      </c>
      <c r="CJ65" t="str">
        <f>貼_前年計算用シート!AF149</f>
        <v>-</v>
      </c>
      <c r="CK65" t="str">
        <f t="shared" si="58"/>
        <v>-</v>
      </c>
      <c r="CL65" t="str">
        <f>貼_前年計算用シート!AG134</f>
        <v>-</v>
      </c>
      <c r="CM65" t="str">
        <f>貼_前年計算用シート!AG149</f>
        <v>-</v>
      </c>
      <c r="CN65" t="str">
        <f t="shared" si="59"/>
        <v>-</v>
      </c>
    </row>
    <row r="66" spans="1:92">
      <c r="C66" t="str">
        <f>貼_前年計算用シート!D135</f>
        <v>檜山</v>
      </c>
      <c r="D66">
        <f>貼_前年計算用シート!D150</f>
        <v>18800</v>
      </c>
      <c r="E66">
        <f t="shared" si="30"/>
        <v>14</v>
      </c>
      <c r="F66" t="str">
        <f>貼_前年計算用シート!E135</f>
        <v>-</v>
      </c>
      <c r="G66" t="s">
        <v>380</v>
      </c>
      <c r="H66" t="str">
        <f t="shared" si="31"/>
        <v>-</v>
      </c>
      <c r="I66" t="str">
        <f>貼_前年計算用シート!F135</f>
        <v>檜山</v>
      </c>
      <c r="J66">
        <f>貼_前年計算用シート!F150</f>
        <v>9830</v>
      </c>
      <c r="K66">
        <f t="shared" si="32"/>
        <v>14</v>
      </c>
      <c r="L66" t="str">
        <f>貼_前年計算用シート!G135</f>
        <v>-</v>
      </c>
      <c r="M66" t="str">
        <f>貼_前年計算用シート!G150</f>
        <v>-</v>
      </c>
      <c r="N66" t="str">
        <f t="shared" si="33"/>
        <v>-</v>
      </c>
      <c r="O66" t="str">
        <f>貼_前年計算用シート!H135</f>
        <v>-</v>
      </c>
      <c r="P66" t="str">
        <f>貼_前年計算用シート!H150</f>
        <v>-</v>
      </c>
      <c r="Q66" t="str">
        <f t="shared" si="34"/>
        <v>-</v>
      </c>
      <c r="R66" t="str">
        <f>貼_前年計算用シート!I135</f>
        <v>-</v>
      </c>
      <c r="S66" t="str">
        <f>貼_前年計算用シート!I150</f>
        <v>-</v>
      </c>
      <c r="T66" t="str">
        <f t="shared" si="35"/>
        <v>-</v>
      </c>
      <c r="U66" t="str">
        <f>貼_前年計算用シート!J135</f>
        <v>-</v>
      </c>
      <c r="V66" t="str">
        <f>貼_前年計算用シート!J150</f>
        <v>-</v>
      </c>
      <c r="W66" t="str">
        <f t="shared" si="36"/>
        <v>-</v>
      </c>
      <c r="X66" t="str">
        <f>貼_前年計算用シート!K135</f>
        <v>-</v>
      </c>
      <c r="Y66" t="str">
        <f>貼_前年計算用シート!K150</f>
        <v>-</v>
      </c>
      <c r="Z66" t="str">
        <f t="shared" si="37"/>
        <v>-</v>
      </c>
      <c r="AA66" t="str">
        <f>貼_前年計算用シート!L135</f>
        <v>-</v>
      </c>
      <c r="AB66" t="str">
        <f>貼_前年計算用シート!L150</f>
        <v>-</v>
      </c>
      <c r="AC66" t="str">
        <f t="shared" si="38"/>
        <v>-</v>
      </c>
      <c r="AD66" t="str">
        <f>貼_前年計算用シート!M135</f>
        <v>-</v>
      </c>
      <c r="AE66" t="str">
        <f>貼_前年計算用シート!M150</f>
        <v>-</v>
      </c>
      <c r="AF66" t="str">
        <f t="shared" si="39"/>
        <v>-</v>
      </c>
      <c r="AG66" t="str">
        <f>貼_前年計算用シート!N135</f>
        <v>-</v>
      </c>
      <c r="AH66" t="str">
        <f>貼_前年計算用シート!N150</f>
        <v>-</v>
      </c>
      <c r="AI66" t="str">
        <f t="shared" si="40"/>
        <v>-</v>
      </c>
      <c r="AJ66" t="str">
        <f>貼_前年計算用シート!O135</f>
        <v>-</v>
      </c>
      <c r="AK66" t="str">
        <f>貼_前年計算用シート!O150</f>
        <v>-</v>
      </c>
      <c r="AL66" t="str">
        <f t="shared" si="41"/>
        <v>-</v>
      </c>
      <c r="AM66" t="str">
        <f>貼_前年計算用シート!P135</f>
        <v>-</v>
      </c>
      <c r="AN66" t="str">
        <f>貼_前年計算用シート!P150</f>
        <v>-</v>
      </c>
      <c r="AO66" t="str">
        <f t="shared" si="42"/>
        <v>-</v>
      </c>
      <c r="AP66" t="str">
        <f>貼_前年計算用シート!Q135</f>
        <v>-</v>
      </c>
      <c r="AQ66" t="str">
        <f>貼_前年計算用シート!Q150</f>
        <v>-</v>
      </c>
      <c r="AR66" t="str">
        <f t="shared" si="43"/>
        <v>-</v>
      </c>
      <c r="AS66" t="str">
        <f>貼_前年計算用シート!R135</f>
        <v>-</v>
      </c>
      <c r="AT66" t="str">
        <f>貼_前年計算用シート!R150</f>
        <v>-</v>
      </c>
      <c r="AU66" t="str">
        <f t="shared" si="44"/>
        <v>-</v>
      </c>
      <c r="AV66" t="str">
        <f>貼_前年計算用シート!S135</f>
        <v>-</v>
      </c>
      <c r="AW66" t="str">
        <f>貼_前年計算用シート!S150</f>
        <v>-</v>
      </c>
      <c r="AX66" t="str">
        <f t="shared" si="45"/>
        <v>-</v>
      </c>
      <c r="AY66" t="str">
        <f>貼_前年計算用シート!T135</f>
        <v>-</v>
      </c>
      <c r="AZ66" t="str">
        <f>貼_前年計算用シート!T150</f>
        <v>-</v>
      </c>
      <c r="BA66" t="str">
        <f t="shared" si="46"/>
        <v>-</v>
      </c>
      <c r="BB66" t="str">
        <f>貼_前年計算用シート!U135</f>
        <v>-</v>
      </c>
      <c r="BC66" t="str">
        <f>貼_前年計算用シート!U150</f>
        <v>-</v>
      </c>
      <c r="BD66" t="str">
        <f t="shared" si="47"/>
        <v>-</v>
      </c>
      <c r="BE66" t="str">
        <f>貼_前年計算用シート!V135</f>
        <v>-</v>
      </c>
      <c r="BF66" t="str">
        <f>貼_前年計算用シート!V150</f>
        <v>-</v>
      </c>
      <c r="BG66" t="str">
        <f t="shared" si="48"/>
        <v>-</v>
      </c>
      <c r="BH66" t="str">
        <f>貼_前年計算用シート!W135</f>
        <v>-</v>
      </c>
      <c r="BI66" t="str">
        <f>貼_前年計算用シート!W150</f>
        <v>-</v>
      </c>
      <c r="BJ66" t="str">
        <f t="shared" si="49"/>
        <v>-</v>
      </c>
      <c r="BK66" t="str">
        <f>貼_前年計算用シート!X135</f>
        <v>-</v>
      </c>
      <c r="BL66" t="str">
        <f>貼_前年計算用シート!X150</f>
        <v>-</v>
      </c>
      <c r="BM66" t="str">
        <f t="shared" si="50"/>
        <v>-</v>
      </c>
      <c r="BN66" t="str">
        <f>貼_前年計算用シート!Y135</f>
        <v>-</v>
      </c>
      <c r="BO66" t="str">
        <f>貼_前年計算用シート!Y150</f>
        <v>-</v>
      </c>
      <c r="BP66" t="str">
        <f t="shared" si="51"/>
        <v>-</v>
      </c>
      <c r="BQ66" t="str">
        <f>貼_前年計算用シート!Z135</f>
        <v>-</v>
      </c>
      <c r="BR66" t="str">
        <f>貼_前年計算用シート!Z150</f>
        <v>-</v>
      </c>
      <c r="BS66" t="str">
        <f t="shared" si="52"/>
        <v>-</v>
      </c>
      <c r="BT66" t="str">
        <f>貼_前年計算用シート!AA135</f>
        <v>-</v>
      </c>
      <c r="BU66" t="str">
        <f>貼_前年計算用シート!AA150</f>
        <v>-</v>
      </c>
      <c r="BV66" t="str">
        <f t="shared" si="53"/>
        <v>-</v>
      </c>
      <c r="BW66" t="str">
        <f>貼_前年計算用シート!AB135</f>
        <v>宗谷</v>
      </c>
      <c r="BX66">
        <f>貼_前年計算用シート!AB150</f>
        <v>4</v>
      </c>
      <c r="BY66">
        <f t="shared" si="54"/>
        <v>14</v>
      </c>
      <c r="BZ66" t="str">
        <f>貼_前年計算用シート!AC135</f>
        <v>宗谷</v>
      </c>
      <c r="CA66">
        <f>貼_前年計算用シート!AC150</f>
        <v>62</v>
      </c>
      <c r="CB66">
        <f t="shared" si="55"/>
        <v>14</v>
      </c>
      <c r="CC66" t="str">
        <f>貼_前年計算用シート!AD135</f>
        <v>宗谷</v>
      </c>
      <c r="CD66">
        <f>貼_前年計算用シート!AD150</f>
        <v>1590</v>
      </c>
      <c r="CE66">
        <f t="shared" si="56"/>
        <v>14</v>
      </c>
      <c r="CF66" t="str">
        <f>貼_前年計算用シート!AE135</f>
        <v>-</v>
      </c>
      <c r="CG66" t="str">
        <f>貼_前年計算用シート!AE150</f>
        <v>-</v>
      </c>
      <c r="CH66" t="str">
        <f t="shared" si="57"/>
        <v>-</v>
      </c>
      <c r="CI66" t="str">
        <f>貼_前年計算用シート!AF135</f>
        <v>-</v>
      </c>
      <c r="CJ66" t="str">
        <f>貼_前年計算用シート!AF150</f>
        <v>-</v>
      </c>
      <c r="CK66" t="str">
        <f t="shared" si="58"/>
        <v>-</v>
      </c>
      <c r="CL66" t="str">
        <f>貼_前年計算用シート!AG135</f>
        <v>-</v>
      </c>
      <c r="CM66" t="str">
        <f>貼_前年計算用シート!AG150</f>
        <v>-</v>
      </c>
      <c r="CN66" t="str">
        <f t="shared" si="59"/>
        <v>-</v>
      </c>
    </row>
    <row r="67" spans="1:92">
      <c r="A67" t="s">
        <v>381</v>
      </c>
      <c r="C67" t="str">
        <f>貼_前年計算用シート!D151</f>
        <v>別海町</v>
      </c>
      <c r="D67">
        <f>貼_前年計算用シート!D330</f>
        <v>63200</v>
      </c>
      <c r="E67">
        <f>IFERROR(_xlfn.RANK.EQ(D67,D$67:D$245),"-")</f>
        <v>1</v>
      </c>
      <c r="F67" t="str">
        <f>貼_前年計算用シート!E151</f>
        <v>岩見沢市</v>
      </c>
      <c r="G67">
        <f>貼_前年計算用シート!E330</f>
        <v>16300</v>
      </c>
      <c r="H67">
        <f>IFERROR(_xlfn.RANK.EQ(G67,G$67:G$245),"-")</f>
        <v>1</v>
      </c>
      <c r="I67" t="str">
        <f>貼_前年計算用シート!F151</f>
        <v>別海町</v>
      </c>
      <c r="J67">
        <f>貼_前年計算用シート!F330</f>
        <v>63200</v>
      </c>
      <c r="K67">
        <f>IFERROR(_xlfn.RANK.EQ(J67,J$67:J$245),"-")</f>
        <v>1</v>
      </c>
      <c r="L67" t="str">
        <f>貼_前年計算用シート!G151</f>
        <v>旭川市</v>
      </c>
      <c r="M67">
        <f>貼_前年計算用シート!G330</f>
        <v>5770</v>
      </c>
      <c r="N67">
        <f>IFERROR(_xlfn.RANK.EQ(M67,M$67:M$245),"-")</f>
        <v>1</v>
      </c>
      <c r="O67" t="str">
        <f>貼_前年計算用シート!H151</f>
        <v>旭川市</v>
      </c>
      <c r="P67">
        <f>貼_前年計算用シート!H330</f>
        <v>35900</v>
      </c>
      <c r="Q67">
        <f>IFERROR(_xlfn.RANK.EQ(P67,P$67:P$245),"-")</f>
        <v>1</v>
      </c>
      <c r="R67" t="str">
        <f>貼_前年計算用シート!I151</f>
        <v>幌加内町</v>
      </c>
      <c r="S67">
        <f>貼_前年計算用シート!I330</f>
        <v>633</v>
      </c>
      <c r="T67">
        <f>IFERROR(_xlfn.RANK.EQ(S67,S$67:S$245),"-")</f>
        <v>1</v>
      </c>
      <c r="U67" t="str">
        <f>貼_前年計算用シート!J151</f>
        <v>音更町</v>
      </c>
      <c r="V67">
        <f>貼_前年計算用シート!J330</f>
        <v>6650</v>
      </c>
      <c r="W67">
        <f>IFERROR(_xlfn.RANK.EQ(V67,V$67:V$245),"-")</f>
        <v>1</v>
      </c>
      <c r="X67" t="str">
        <f>貼_前年計算用シート!K151</f>
        <v>音更町</v>
      </c>
      <c r="Y67">
        <f>貼_前年計算用シート!K330</f>
        <v>44400</v>
      </c>
      <c r="Z67">
        <f>IFERROR(_xlfn.RANK.EQ(Y67,Y$67:Y$245),"-")</f>
        <v>1</v>
      </c>
      <c r="AA67" t="str">
        <f>貼_前年計算用シート!L151</f>
        <v>幕別町</v>
      </c>
      <c r="AB67">
        <f>貼_前年計算用シート!L330</f>
        <v>709</v>
      </c>
      <c r="AC67">
        <f>IFERROR(_xlfn.RANK.EQ(AB67,AB$67:AB$245),"-")</f>
        <v>1</v>
      </c>
      <c r="AD67" t="str">
        <f>貼_前年計算用シート!M151</f>
        <v>音更町</v>
      </c>
      <c r="AE67">
        <f>貼_前年計算用シート!M330</f>
        <v>6540</v>
      </c>
      <c r="AF67">
        <f>IFERROR(_xlfn.RANK.EQ(AE67,AE$67:AE$245),"-")</f>
        <v>1</v>
      </c>
      <c r="AG67" t="str">
        <f>貼_前年計算用シート!N151</f>
        <v>音更町</v>
      </c>
      <c r="AH67">
        <f>貼_前年計算用シート!N330</f>
        <v>43900</v>
      </c>
      <c r="AI67">
        <f>IFERROR(_xlfn.RANK.EQ(AH67,AH$67:AH$245),"-")</f>
        <v>1</v>
      </c>
      <c r="AJ67" t="str">
        <f>貼_前年計算用シート!O151</f>
        <v>幕別町</v>
      </c>
      <c r="AK67">
        <f>貼_前年計算用シート!O330</f>
        <v>718</v>
      </c>
      <c r="AL67">
        <f>IFERROR(_xlfn.RANK.EQ(AK67,AK$67:AK$245),"-")</f>
        <v>1</v>
      </c>
      <c r="AM67" t="str">
        <f>貼_前年計算用シート!P151</f>
        <v>岩見沢市</v>
      </c>
      <c r="AN67">
        <f>貼_前年計算用シート!P330</f>
        <v>1410</v>
      </c>
      <c r="AO67">
        <f>IFERROR(_xlfn.RANK.EQ(AN67,AN$67:AN$245),"-")</f>
        <v>1</v>
      </c>
      <c r="AP67" t="str">
        <f>貼_前年計算用シート!Q151</f>
        <v>岩見沢市</v>
      </c>
      <c r="AQ67">
        <f>貼_前年計算用シート!Q330</f>
        <v>5300</v>
      </c>
      <c r="AR67">
        <f>IFERROR(_xlfn.RANK.EQ(AQ67,AQ$67:AQ$245),"-")</f>
        <v>1</v>
      </c>
      <c r="AS67" t="str">
        <f>貼_前年計算用シート!R151</f>
        <v>芽室町</v>
      </c>
      <c r="AT67">
        <f>貼_前年計算用シート!R330</f>
        <v>524</v>
      </c>
      <c r="AU67">
        <f>IFERROR(_xlfn.RANK.EQ(AT67,AT$67:AT$245),"-")</f>
        <v>1</v>
      </c>
      <c r="AV67" t="str">
        <f>貼_前年計算用シート!S151</f>
        <v>音更町</v>
      </c>
      <c r="AW67">
        <f>貼_前年計算用シート!S330</f>
        <v>2640</v>
      </c>
      <c r="AX67">
        <f>IFERROR(_xlfn.RANK.EQ(AW67,AW$67:AW$245),"-")</f>
        <v>1</v>
      </c>
      <c r="AY67" t="str">
        <f>貼_前年計算用シート!T151</f>
        <v>音更町</v>
      </c>
      <c r="AZ67">
        <f>貼_前年計算用シート!T330</f>
        <v>7980</v>
      </c>
      <c r="BA67">
        <f>IFERROR(_xlfn.RANK.EQ(AZ67,AZ$67:AZ$245),"-")</f>
        <v>1</v>
      </c>
      <c r="BB67" t="str">
        <f>貼_前年計算用シート!U151</f>
        <v>小清水町</v>
      </c>
      <c r="BC67">
        <f>貼_前年計算用シート!U330</f>
        <v>348</v>
      </c>
      <c r="BD67">
        <f>IFERROR(_xlfn.RANK.EQ(BC67,BC$67:BC$245),"-")</f>
        <v>1</v>
      </c>
      <c r="BE67" t="str">
        <f>貼_前年計算用シート!V151</f>
        <v>網走市</v>
      </c>
      <c r="BF67">
        <f>貼_前年計算用シート!V330</f>
        <v>3020</v>
      </c>
      <c r="BG67">
        <f>IFERROR(_xlfn.RANK.EQ(BF67,BF$67:BF$245),"-")</f>
        <v>1</v>
      </c>
      <c r="BH67" t="str">
        <f>貼_前年計算用シート!W151</f>
        <v>網走市</v>
      </c>
      <c r="BI67">
        <f>貼_前年計算用シート!W330</f>
        <v>210200</v>
      </c>
      <c r="BJ67">
        <f>IFERROR(_xlfn.RANK.EQ(BI67,BI$67:BI$245),"-")</f>
        <v>1</v>
      </c>
      <c r="BK67" t="str">
        <f>貼_前年計算用シート!X151</f>
        <v>更別村</v>
      </c>
      <c r="BL67">
        <f>貼_前年計算用シート!X330</f>
        <v>7840</v>
      </c>
      <c r="BM67">
        <f>IFERROR(_xlfn.RANK.EQ(BL67,BL$67:BL$245),"-")</f>
        <v>1</v>
      </c>
      <c r="BN67" t="str">
        <f>貼_前年計算用シート!Y151</f>
        <v>幌加内町</v>
      </c>
      <c r="BO67">
        <f>貼_前年計算用シート!Y330</f>
        <v>3550</v>
      </c>
      <c r="BP67">
        <f>IFERROR(_xlfn.RANK.EQ(BO67,BO$67:BO$245),"-")</f>
        <v>1</v>
      </c>
      <c r="BQ67" t="str">
        <f>貼_前年計算用シート!Z151</f>
        <v>幌加内町</v>
      </c>
      <c r="BR67">
        <f>貼_前年計算用シート!Z330</f>
        <v>1190</v>
      </c>
      <c r="BS67">
        <f>IFERROR(_xlfn.RANK.EQ(BR67,BR$67:BR$245),"-")</f>
        <v>1</v>
      </c>
      <c r="BT67" t="str">
        <f>貼_前年計算用シート!AA151</f>
        <v>栗山町</v>
      </c>
      <c r="BU67">
        <f>貼_前年計算用シート!AA330</f>
        <v>156</v>
      </c>
      <c r="BV67">
        <f>IFERROR(_xlfn.RANK.EQ(BU67,BU$67:BU$245),"-")</f>
        <v>1</v>
      </c>
      <c r="BW67" t="str">
        <f>貼_前年計算用シート!AB151</f>
        <v>帯広市</v>
      </c>
      <c r="BX67">
        <f>貼_前年計算用シート!AB330</f>
        <v>3540</v>
      </c>
      <c r="BY67">
        <f>IFERROR(_xlfn.RANK.EQ(BX67,BX$67:BX$245),"-")</f>
        <v>1</v>
      </c>
      <c r="BZ67" t="str">
        <f>貼_前年計算用シート!AC151</f>
        <v>帯広市</v>
      </c>
      <c r="CA67">
        <f>貼_前年計算用シート!AC330</f>
        <v>119900</v>
      </c>
      <c r="CB67">
        <f>IFERROR(_xlfn.RANK.EQ(CA67,CA$67:CA$245),"-")</f>
        <v>1</v>
      </c>
      <c r="CC67" t="str">
        <f>貼_前年計算用シート!AD151</f>
        <v>栗山町</v>
      </c>
      <c r="CD67">
        <f>貼_前年計算用シート!AD330</f>
        <v>4730</v>
      </c>
      <c r="CE67">
        <f>IFERROR(_xlfn.RANK.EQ(CD67,CD$67:CD$245),"-")</f>
        <v>1</v>
      </c>
      <c r="CF67" t="str">
        <f>貼_前年計算用シート!AE151</f>
        <v>滝川市</v>
      </c>
      <c r="CG67">
        <f>貼_前年計算用シート!AE330</f>
        <v>182</v>
      </c>
      <c r="CH67">
        <f>IFERROR(_xlfn.RANK.EQ(CG67,CG$67:CG$245),"-")</f>
        <v>1</v>
      </c>
      <c r="CI67" t="str">
        <f>貼_前年計算用シート!AF151</f>
        <v>滝川市</v>
      </c>
      <c r="CJ67">
        <f>貼_前年計算用シート!AF330</f>
        <v>564</v>
      </c>
      <c r="CK67">
        <f>IFERROR(_xlfn.RANK.EQ(CJ67,CJ$67:CJ$245),"-")</f>
        <v>1</v>
      </c>
      <c r="CL67" t="str">
        <f>貼_前年計算用シート!AG151</f>
        <v>南幌町</v>
      </c>
      <c r="CM67">
        <f>貼_前年計算用シート!AG330</f>
        <v>427</v>
      </c>
      <c r="CN67">
        <f>IFERROR(_xlfn.RANK.EQ(CM67,CM$67:CM$245),"-")</f>
        <v>1</v>
      </c>
    </row>
    <row r="68" spans="1:92">
      <c r="C68" t="str">
        <f>貼_前年計算用シート!D152</f>
        <v>標茶町</v>
      </c>
      <c r="D68">
        <f>貼_前年計算用シート!D331</f>
        <v>28900</v>
      </c>
      <c r="E68">
        <f t="shared" ref="E68:E131" si="60">IFERROR(_xlfn.RANK.EQ(D68,D$67:D$245),"-")</f>
        <v>2</v>
      </c>
      <c r="F68" t="str">
        <f>貼_前年計算用シート!E152</f>
        <v>旭川市</v>
      </c>
      <c r="G68">
        <f>貼_前年計算用シート!E331</f>
        <v>10700</v>
      </c>
      <c r="H68">
        <f t="shared" ref="H68:H131" si="61">IFERROR(_xlfn.RANK.EQ(G68,G$67:G$245),"-")</f>
        <v>2</v>
      </c>
      <c r="I68" t="str">
        <f>貼_前年計算用シート!F152</f>
        <v>標茶町</v>
      </c>
      <c r="J68">
        <f>貼_前年計算用シート!F331</f>
        <v>28900</v>
      </c>
      <c r="K68">
        <f t="shared" ref="K68:K131" si="62">IFERROR(_xlfn.RANK.EQ(J68,J$67:J$245),"-")</f>
        <v>2</v>
      </c>
      <c r="L68" t="str">
        <f>貼_前年計算用シート!G152</f>
        <v>深川市</v>
      </c>
      <c r="M68">
        <f>貼_前年計算用シート!G331</f>
        <v>4910</v>
      </c>
      <c r="N68">
        <f t="shared" ref="N68:N131" si="63">IFERROR(_xlfn.RANK.EQ(M68,M$67:M$245),"-")</f>
        <v>2</v>
      </c>
      <c r="O68" t="str">
        <f>貼_前年計算用シート!H152</f>
        <v>深川市</v>
      </c>
      <c r="P68">
        <f>貼_前年計算用シート!H331</f>
        <v>30200</v>
      </c>
      <c r="Q68">
        <f t="shared" ref="Q68:Q131" si="64">IFERROR(_xlfn.RANK.EQ(P68,P$67:P$245),"-")</f>
        <v>2</v>
      </c>
      <c r="R68" t="str">
        <f>貼_前年計算用シート!I152</f>
        <v>沼田町</v>
      </c>
      <c r="S68">
        <f>貼_前年計算用シート!I331</f>
        <v>628</v>
      </c>
      <c r="T68">
        <f t="shared" ref="T68:T131" si="65">IFERROR(_xlfn.RANK.EQ(S68,S$67:S$245),"-")</f>
        <v>2</v>
      </c>
      <c r="U68" t="str">
        <f>貼_前年計算用シート!J152</f>
        <v>帯広市</v>
      </c>
      <c r="V68">
        <f>貼_前年計算用シート!J331</f>
        <v>6420</v>
      </c>
      <c r="W68">
        <f t="shared" ref="W68:W131" si="66">IFERROR(_xlfn.RANK.EQ(V68,V$67:V$245),"-")</f>
        <v>2</v>
      </c>
      <c r="X68" t="str">
        <f>貼_前年計算用シート!K152</f>
        <v>帯広市</v>
      </c>
      <c r="Y68">
        <f>貼_前年計算用シート!K331</f>
        <v>42200</v>
      </c>
      <c r="Z68">
        <f t="shared" ref="Z68:Z131" si="67">IFERROR(_xlfn.RANK.EQ(Y68,Y$67:Y$245),"-")</f>
        <v>2</v>
      </c>
      <c r="AA68" t="str">
        <f>貼_前年計算用シート!L152</f>
        <v>更別村</v>
      </c>
      <c r="AB68">
        <f>貼_前年計算用シート!L331</f>
        <v>705</v>
      </c>
      <c r="AC68">
        <f t="shared" ref="AC68:AC131" si="68">IFERROR(_xlfn.RANK.EQ(AB68,AB$67:AB$245),"-")</f>
        <v>2</v>
      </c>
      <c r="AD68" t="str">
        <f>貼_前年計算用シート!M152</f>
        <v>帯広市</v>
      </c>
      <c r="AE68">
        <f>貼_前年計算用シート!M331</f>
        <v>6310</v>
      </c>
      <c r="AF68">
        <f t="shared" ref="AF68:AF131" si="69">IFERROR(_xlfn.RANK.EQ(AE68,AE$67:AE$245),"-")</f>
        <v>2</v>
      </c>
      <c r="AG68" t="str">
        <f>貼_前年計算用シート!N152</f>
        <v>帯広市</v>
      </c>
      <c r="AH68">
        <f>貼_前年計算用シート!N331</f>
        <v>41800</v>
      </c>
      <c r="AI68">
        <f t="shared" ref="AI68:AI131" si="70">IFERROR(_xlfn.RANK.EQ(AH68,AH$67:AH$245),"-")</f>
        <v>2</v>
      </c>
      <c r="AJ68" t="str">
        <f>貼_前年計算用シート!O152</f>
        <v>更別村</v>
      </c>
      <c r="AK68">
        <f>貼_前年計算用シート!O331</f>
        <v>710</v>
      </c>
      <c r="AL68">
        <f t="shared" ref="AL68:AL131" si="71">IFERROR(_xlfn.RANK.EQ(AK68,AK$67:AK$245),"-")</f>
        <v>2</v>
      </c>
      <c r="AM68" t="str">
        <f>貼_前年計算用シート!P152</f>
        <v>北見市</v>
      </c>
      <c r="AN68">
        <f>貼_前年計算用シート!P331</f>
        <v>1320</v>
      </c>
      <c r="AO68">
        <f t="shared" ref="AO68:AO131" si="72">IFERROR(_xlfn.RANK.EQ(AN68,AN$67:AN$245),"-")</f>
        <v>2</v>
      </c>
      <c r="AP68" t="str">
        <f>貼_前年計算用シート!Q152</f>
        <v>江別市</v>
      </c>
      <c r="AQ68">
        <f>貼_前年計算用シート!Q331</f>
        <v>4820</v>
      </c>
      <c r="AR68">
        <f t="shared" ref="AR68:AR131" si="73">IFERROR(_xlfn.RANK.EQ(AQ68,AQ$67:AQ$245),"-")</f>
        <v>2</v>
      </c>
      <c r="AS68" t="str">
        <f>貼_前年計算用シート!R152</f>
        <v>京極町</v>
      </c>
      <c r="AT68">
        <f>貼_前年計算用シート!R331</f>
        <v>486</v>
      </c>
      <c r="AU68">
        <f t="shared" ref="AU68:AU131" si="74">IFERROR(_xlfn.RANK.EQ(AT68,AT$67:AT$245),"-")</f>
        <v>2</v>
      </c>
      <c r="AV68" t="str">
        <f>貼_前年計算用シート!S152</f>
        <v>士別市</v>
      </c>
      <c r="AW68">
        <f>貼_前年計算用シート!S331</f>
        <v>2480</v>
      </c>
      <c r="AX68">
        <f t="shared" ref="AX68:AX131" si="75">IFERROR(_xlfn.RANK.EQ(AW68,AW$67:AW$245),"-")</f>
        <v>2</v>
      </c>
      <c r="AY68" t="str">
        <f>貼_前年計算用シート!T152</f>
        <v>帯広市</v>
      </c>
      <c r="AZ68">
        <f>貼_前年計算用シート!T331</f>
        <v>6150</v>
      </c>
      <c r="BA68">
        <f t="shared" ref="BA68:BA131" si="76">IFERROR(_xlfn.RANK.EQ(AZ68,AZ$67:AZ$245),"-")</f>
        <v>2</v>
      </c>
      <c r="BB68" t="str">
        <f>貼_前年計算用シート!U152</f>
        <v>清里町</v>
      </c>
      <c r="BC68">
        <f>貼_前年計算用シート!U331</f>
        <v>346</v>
      </c>
      <c r="BD68">
        <f t="shared" ref="BD68:BD131" si="77">IFERROR(_xlfn.RANK.EQ(BC68,BC$67:BC$245),"-")</f>
        <v>2</v>
      </c>
      <c r="BE68" t="str">
        <f>貼_前年計算用シート!V152</f>
        <v>北見市</v>
      </c>
      <c r="BF68">
        <f>貼_前年計算用シート!V331</f>
        <v>2970</v>
      </c>
      <c r="BG68">
        <f t="shared" ref="BG68:BG131" si="78">IFERROR(_xlfn.RANK.EQ(BF68,BF$67:BF$245),"-")</f>
        <v>2</v>
      </c>
      <c r="BH68" t="str">
        <f>貼_前年計算用シート!W152</f>
        <v>小清水町</v>
      </c>
      <c r="BI68">
        <f>貼_前年計算用シート!W331</f>
        <v>202600</v>
      </c>
      <c r="BJ68">
        <f t="shared" ref="BJ68:BJ131" si="79">IFERROR(_xlfn.RANK.EQ(BI68,BI$67:BI$245),"-")</f>
        <v>2</v>
      </c>
      <c r="BK68" t="str">
        <f>貼_前年計算用シート!X152</f>
        <v>中札内村</v>
      </c>
      <c r="BL68">
        <f>貼_前年計算用シート!X331</f>
        <v>7770</v>
      </c>
      <c r="BM68">
        <f t="shared" ref="BM68:BM131" si="80">IFERROR(_xlfn.RANK.EQ(BL68,BL$67:BL$245),"-")</f>
        <v>2</v>
      </c>
      <c r="BN68" t="str">
        <f>貼_前年計算用シート!Y152</f>
        <v>深川市</v>
      </c>
      <c r="BO68">
        <f>貼_前年計算用シート!Y331</f>
        <v>2150</v>
      </c>
      <c r="BP68">
        <f t="shared" ref="BP68:BP131" si="81">IFERROR(_xlfn.RANK.EQ(BO68,BO$67:BO$245),"-")</f>
        <v>2</v>
      </c>
      <c r="BQ68" t="str">
        <f>貼_前年計算用シート!Z152</f>
        <v>士別市</v>
      </c>
      <c r="BR68">
        <f>貼_前年計算用シート!Z331</f>
        <v>761</v>
      </c>
      <c r="BS68">
        <f t="shared" ref="BS68:BS131" si="82">IFERROR(_xlfn.RANK.EQ(BR68,BR$67:BR$245),"-")</f>
        <v>2</v>
      </c>
      <c r="BT68" t="str">
        <f>貼_前年計算用シート!AA152</f>
        <v>音更町</v>
      </c>
      <c r="BU68">
        <f>貼_前年計算用シート!AA331</f>
        <v>150</v>
      </c>
      <c r="BV68">
        <f t="shared" ref="BV68:BV131" si="83">IFERROR(_xlfn.RANK.EQ(BU68,BU$67:BU$245),"-")</f>
        <v>2</v>
      </c>
      <c r="BW68" t="str">
        <f>貼_前年計算用シート!AB152</f>
        <v>芽室町</v>
      </c>
      <c r="BX68">
        <f>貼_前年計算用シート!AB331</f>
        <v>3140</v>
      </c>
      <c r="BY68">
        <f t="shared" ref="BY68:BY131" si="84">IFERROR(_xlfn.RANK.EQ(BX68,BX$67:BX$245),"-")</f>
        <v>2</v>
      </c>
      <c r="BZ68" t="str">
        <f>貼_前年計算用シート!AC152</f>
        <v>斜里町</v>
      </c>
      <c r="CA68">
        <f>貼_前年計算用シート!AC331</f>
        <v>109200</v>
      </c>
      <c r="CB68">
        <f t="shared" ref="CB68:CB131" si="85">IFERROR(_xlfn.RANK.EQ(CA68,CA$67:CA$245),"-")</f>
        <v>2</v>
      </c>
      <c r="CC68" t="str">
        <f>貼_前年計算用シート!AD152</f>
        <v>訓子府町</v>
      </c>
      <c r="CD68">
        <f>貼_前年計算用シート!AD331</f>
        <v>4620</v>
      </c>
      <c r="CE68">
        <f t="shared" ref="CE68:CE131" si="86">IFERROR(_xlfn.RANK.EQ(CD68,CD$67:CD$245),"-")</f>
        <v>2</v>
      </c>
      <c r="CF68" t="str">
        <f>貼_前年計算用シート!AE152</f>
        <v>岩見沢市</v>
      </c>
      <c r="CG68">
        <f>貼_前年計算用シート!AE331</f>
        <v>110</v>
      </c>
      <c r="CH68">
        <f t="shared" ref="CH68:CH131" si="87">IFERROR(_xlfn.RANK.EQ(CG68,CG$67:CG$245),"-")</f>
        <v>2</v>
      </c>
      <c r="CI68" t="str">
        <f>貼_前年計算用シート!AF152</f>
        <v>岩見沢市</v>
      </c>
      <c r="CJ68">
        <f>貼_前年計算用シート!AF331</f>
        <v>412</v>
      </c>
      <c r="CK68">
        <f t="shared" ref="CK68:CK131" si="88">IFERROR(_xlfn.RANK.EQ(CJ68,CJ$67:CJ$245),"-")</f>
        <v>2</v>
      </c>
      <c r="CL68" t="str">
        <f>貼_前年計算用シート!AG152</f>
        <v>当別町</v>
      </c>
      <c r="CM68">
        <f>貼_前年計算用シート!AG331</f>
        <v>410</v>
      </c>
      <c r="CN68">
        <f t="shared" ref="CN68:CN131" si="89">IFERROR(_xlfn.RANK.EQ(CM68,CM$67:CM$245),"-")</f>
        <v>2</v>
      </c>
    </row>
    <row r="69" spans="1:92">
      <c r="C69" t="str">
        <f>貼_前年計算用シート!D153</f>
        <v>中標津町</v>
      </c>
      <c r="D69">
        <f>貼_前年計算用シート!D332</f>
        <v>24500</v>
      </c>
      <c r="E69">
        <f t="shared" si="60"/>
        <v>3</v>
      </c>
      <c r="F69" t="str">
        <f>貼_前年計算用シート!E153</f>
        <v>士別市</v>
      </c>
      <c r="G69">
        <f>貼_前年計算用シート!E332</f>
        <v>9160</v>
      </c>
      <c r="H69">
        <f t="shared" si="61"/>
        <v>3</v>
      </c>
      <c r="I69" t="str">
        <f>貼_前年計算用シート!F153</f>
        <v>中標津町</v>
      </c>
      <c r="J69">
        <f>貼_前年計算用シート!F332</f>
        <v>24500</v>
      </c>
      <c r="K69">
        <f t="shared" si="62"/>
        <v>3</v>
      </c>
      <c r="L69" t="str">
        <f>貼_前年計算用シート!G153</f>
        <v>岩見沢市</v>
      </c>
      <c r="M69">
        <f>貼_前年計算用シート!G332</f>
        <v>4590</v>
      </c>
      <c r="N69">
        <f t="shared" si="63"/>
        <v>3</v>
      </c>
      <c r="O69" t="str">
        <f>貼_前年計算用シート!H153</f>
        <v>岩見沢市</v>
      </c>
      <c r="P69">
        <f>貼_前年計算用シート!H332</f>
        <v>26200</v>
      </c>
      <c r="Q69">
        <f t="shared" si="64"/>
        <v>3</v>
      </c>
      <c r="R69" t="str">
        <f>貼_前年計算用シート!I153</f>
        <v>鷹栖町</v>
      </c>
      <c r="S69">
        <f>貼_前年計算用シート!I332</f>
        <v>628</v>
      </c>
      <c r="T69">
        <f t="shared" si="65"/>
        <v>2</v>
      </c>
      <c r="U69" t="str">
        <f>貼_前年計算用シート!J153</f>
        <v>芽室町</v>
      </c>
      <c r="V69">
        <f>貼_前年計算用シート!J332</f>
        <v>6420</v>
      </c>
      <c r="W69">
        <f t="shared" si="66"/>
        <v>2</v>
      </c>
      <c r="X69" t="str">
        <f>貼_前年計算用シート!K153</f>
        <v>芽室町</v>
      </c>
      <c r="Y69">
        <f>貼_前年計算用シート!K332</f>
        <v>41800</v>
      </c>
      <c r="Z69">
        <f t="shared" si="67"/>
        <v>3</v>
      </c>
      <c r="AA69" t="str">
        <f>貼_前年計算用シート!L153</f>
        <v>上士幌町</v>
      </c>
      <c r="AB69">
        <f>貼_前年計算用シート!L332</f>
        <v>682</v>
      </c>
      <c r="AC69">
        <f t="shared" si="68"/>
        <v>3</v>
      </c>
      <c r="AD69" t="str">
        <f>貼_前年計算用シート!M153</f>
        <v>芽室町</v>
      </c>
      <c r="AE69">
        <f>貼_前年計算用シート!M332</f>
        <v>6130</v>
      </c>
      <c r="AF69">
        <f t="shared" si="69"/>
        <v>3</v>
      </c>
      <c r="AG69" t="str">
        <f>貼_前年計算用シート!N153</f>
        <v>芽室町</v>
      </c>
      <c r="AH69">
        <f>貼_前年計算用シート!N332</f>
        <v>40300</v>
      </c>
      <c r="AI69">
        <f t="shared" si="70"/>
        <v>3</v>
      </c>
      <c r="AJ69" t="str">
        <f>貼_前年計算用シート!O153</f>
        <v>小清水町</v>
      </c>
      <c r="AK69">
        <f>貼_前年計算用シート!O332</f>
        <v>696</v>
      </c>
      <c r="AL69">
        <f t="shared" si="71"/>
        <v>3</v>
      </c>
      <c r="AM69" t="str">
        <f>貼_前年計算用シート!P153</f>
        <v>江別市</v>
      </c>
      <c r="AN69">
        <f>貼_前年計算用シート!P332</f>
        <v>1050</v>
      </c>
      <c r="AO69">
        <f t="shared" si="72"/>
        <v>3</v>
      </c>
      <c r="AP69" t="str">
        <f>貼_前年計算用シート!Q153</f>
        <v>北見市</v>
      </c>
      <c r="AQ69">
        <f>貼_前年計算用シート!Q332</f>
        <v>4800</v>
      </c>
      <c r="AR69">
        <f t="shared" si="73"/>
        <v>3</v>
      </c>
      <c r="AS69" t="str">
        <f>貼_前年計算用シート!R153</f>
        <v>清水町</v>
      </c>
      <c r="AT69">
        <f>貼_前年計算用シート!R332</f>
        <v>479</v>
      </c>
      <c r="AU69">
        <f t="shared" si="74"/>
        <v>3</v>
      </c>
      <c r="AV69" t="str">
        <f>貼_前年計算用シート!S153</f>
        <v>岩見沢市</v>
      </c>
      <c r="AW69">
        <f>貼_前年計算用シート!S332</f>
        <v>2220</v>
      </c>
      <c r="AX69">
        <f t="shared" si="75"/>
        <v>3</v>
      </c>
      <c r="AY69" t="str">
        <f>貼_前年計算用シート!T153</f>
        <v>岩見沢市</v>
      </c>
      <c r="AZ69">
        <f>貼_前年計算用シート!T332</f>
        <v>5810</v>
      </c>
      <c r="BA69">
        <f t="shared" si="76"/>
        <v>3</v>
      </c>
      <c r="BB69" t="str">
        <f>貼_前年計算用シート!U153</f>
        <v>帯広市</v>
      </c>
      <c r="BC69">
        <f>貼_前年計算用シート!U332</f>
        <v>334</v>
      </c>
      <c r="BD69">
        <f t="shared" si="77"/>
        <v>3</v>
      </c>
      <c r="BE69" t="str">
        <f>貼_前年計算用シート!V153</f>
        <v>帯広市</v>
      </c>
      <c r="BF69">
        <f>貼_前年計算用シート!V332</f>
        <v>2820</v>
      </c>
      <c r="BG69">
        <f t="shared" si="78"/>
        <v>3</v>
      </c>
      <c r="BH69" t="str">
        <f>貼_前年計算用シート!W153</f>
        <v>帯広市</v>
      </c>
      <c r="BI69">
        <f>貼_前年計算用シート!W332</f>
        <v>197300</v>
      </c>
      <c r="BJ69">
        <f t="shared" si="79"/>
        <v>3</v>
      </c>
      <c r="BK69" t="str">
        <f>貼_前年計算用シート!X153</f>
        <v>美唄市</v>
      </c>
      <c r="BL69">
        <f>貼_前年計算用シート!X332</f>
        <v>7740</v>
      </c>
      <c r="BM69">
        <f t="shared" si="80"/>
        <v>3</v>
      </c>
      <c r="BN69" t="str">
        <f>貼_前年計算用シート!Y153</f>
        <v>旭川市</v>
      </c>
      <c r="BO69">
        <f>貼_前年計算用シート!Y332</f>
        <v>1400</v>
      </c>
      <c r="BP69">
        <f t="shared" si="81"/>
        <v>3</v>
      </c>
      <c r="BQ69" t="str">
        <f>貼_前年計算用シート!Z153</f>
        <v>名寄市</v>
      </c>
      <c r="BR69">
        <f>貼_前年計算用シート!Z332</f>
        <v>755</v>
      </c>
      <c r="BS69">
        <f t="shared" si="82"/>
        <v>3</v>
      </c>
      <c r="BT69" t="str">
        <f>貼_前年計算用シート!AA153</f>
        <v>南富良野町</v>
      </c>
      <c r="BU69">
        <f>貼_前年計算用シート!AA332</f>
        <v>143</v>
      </c>
      <c r="BV69">
        <f t="shared" si="83"/>
        <v>3</v>
      </c>
      <c r="BW69" t="str">
        <f>貼_前年計算用シート!AB153</f>
        <v>斜里町</v>
      </c>
      <c r="BX69">
        <f>貼_前年計算用シート!AB332</f>
        <v>2530</v>
      </c>
      <c r="BY69">
        <f t="shared" si="84"/>
        <v>3</v>
      </c>
      <c r="BZ69" t="str">
        <f>貼_前年計算用シート!AC153</f>
        <v>芽室町</v>
      </c>
      <c r="CA69">
        <f>貼_前年計算用シート!AC332</f>
        <v>107100</v>
      </c>
      <c r="CB69">
        <f t="shared" si="85"/>
        <v>3</v>
      </c>
      <c r="CC69" t="str">
        <f>貼_前年計算用シート!AD153</f>
        <v>置戸町</v>
      </c>
      <c r="CD69">
        <f>貼_前年計算用シート!AD332</f>
        <v>4600</v>
      </c>
      <c r="CE69">
        <f t="shared" si="86"/>
        <v>3</v>
      </c>
      <c r="CF69" t="str">
        <f>貼_前年計算用シート!AE153</f>
        <v>美唄市</v>
      </c>
      <c r="CG69">
        <f>貼_前年計算用シート!AE332</f>
        <v>88</v>
      </c>
      <c r="CH69">
        <f t="shared" si="87"/>
        <v>3</v>
      </c>
      <c r="CI69" t="str">
        <f>貼_前年計算用シート!AF153</f>
        <v>美唄市</v>
      </c>
      <c r="CJ69">
        <f>貼_前年計算用シート!AF332</f>
        <v>302</v>
      </c>
      <c r="CK69">
        <f t="shared" si="88"/>
        <v>3</v>
      </c>
      <c r="CL69" t="str">
        <f>貼_前年計算用シート!AG153</f>
        <v>長沼町</v>
      </c>
      <c r="CM69">
        <f>貼_前年計算用シート!AG332</f>
        <v>383</v>
      </c>
      <c r="CN69">
        <f t="shared" si="89"/>
        <v>3</v>
      </c>
    </row>
    <row r="70" spans="1:92">
      <c r="C70" t="str">
        <f>貼_前年計算用シート!D154</f>
        <v>音更町</v>
      </c>
      <c r="D70">
        <f>貼_前年計算用シート!D333</f>
        <v>24300</v>
      </c>
      <c r="E70">
        <f t="shared" si="60"/>
        <v>4</v>
      </c>
      <c r="F70" t="str">
        <f>貼_前年計算用シート!E154</f>
        <v>長沼町</v>
      </c>
      <c r="G70">
        <f>貼_前年計算用シート!E333</f>
        <v>8990</v>
      </c>
      <c r="H70">
        <f t="shared" si="61"/>
        <v>4</v>
      </c>
      <c r="I70" t="str">
        <f>貼_前年計算用シート!F154</f>
        <v>音更町</v>
      </c>
      <c r="J70">
        <f>貼_前年計算用シート!F333</f>
        <v>23900</v>
      </c>
      <c r="K70">
        <f t="shared" si="62"/>
        <v>4</v>
      </c>
      <c r="L70" t="str">
        <f>貼_前年計算用シート!G154</f>
        <v>名寄市</v>
      </c>
      <c r="M70">
        <f>貼_前年計算用シート!G333</f>
        <v>3590</v>
      </c>
      <c r="N70">
        <f t="shared" si="63"/>
        <v>4</v>
      </c>
      <c r="O70" t="str">
        <f>貼_前年計算用シート!H154</f>
        <v>名寄市</v>
      </c>
      <c r="P70">
        <f>貼_前年計算用シート!H333</f>
        <v>22400</v>
      </c>
      <c r="Q70">
        <f t="shared" si="64"/>
        <v>4</v>
      </c>
      <c r="R70" t="str">
        <f>貼_前年計算用シート!I154</f>
        <v>名寄市</v>
      </c>
      <c r="S70">
        <f>貼_前年計算用シート!I333</f>
        <v>626</v>
      </c>
      <c r="T70">
        <f t="shared" si="65"/>
        <v>4</v>
      </c>
      <c r="U70" t="str">
        <f>貼_前年計算用シート!J154</f>
        <v>岩見沢市</v>
      </c>
      <c r="V70">
        <f>貼_前年計算用シート!J333</f>
        <v>5580</v>
      </c>
      <c r="W70">
        <f t="shared" si="66"/>
        <v>4</v>
      </c>
      <c r="X70" t="str">
        <f>貼_前年計算用シート!K154</f>
        <v>幕別町</v>
      </c>
      <c r="Y70">
        <f>貼_前年計算用シート!K333</f>
        <v>31000</v>
      </c>
      <c r="Z70">
        <f t="shared" si="67"/>
        <v>4</v>
      </c>
      <c r="AA70" t="str">
        <f>貼_前年計算用シート!L154</f>
        <v>大樹町</v>
      </c>
      <c r="AB70">
        <f>貼_前年計算用シート!L333</f>
        <v>680</v>
      </c>
      <c r="AC70">
        <f t="shared" si="68"/>
        <v>4</v>
      </c>
      <c r="AD70" t="str">
        <f>貼_前年計算用シート!M154</f>
        <v>幕別町</v>
      </c>
      <c r="AE70">
        <f>貼_前年計算用シート!M333</f>
        <v>4240</v>
      </c>
      <c r="AF70">
        <f t="shared" si="69"/>
        <v>4</v>
      </c>
      <c r="AG70" t="str">
        <f>貼_前年計算用シート!N154</f>
        <v>幕別町</v>
      </c>
      <c r="AH70">
        <f>貼_前年計算用シート!N333</f>
        <v>30500</v>
      </c>
      <c r="AI70">
        <f t="shared" si="70"/>
        <v>4</v>
      </c>
      <c r="AJ70" t="str">
        <f>貼_前年計算用シート!O154</f>
        <v>上士幌町</v>
      </c>
      <c r="AK70">
        <f>貼_前年計算用シート!O333</f>
        <v>682</v>
      </c>
      <c r="AL70">
        <f t="shared" si="71"/>
        <v>4</v>
      </c>
      <c r="AM70" t="str">
        <f>貼_前年計算用シート!P154</f>
        <v>大空町</v>
      </c>
      <c r="AN70">
        <f>貼_前年計算用シート!P333</f>
        <v>1040</v>
      </c>
      <c r="AO70">
        <f t="shared" si="72"/>
        <v>4</v>
      </c>
      <c r="AP70" t="str">
        <f>貼_前年計算用シート!Q154</f>
        <v>大空町</v>
      </c>
      <c r="AQ70">
        <f>貼_前年計算用シート!Q333</f>
        <v>4420</v>
      </c>
      <c r="AR70">
        <f t="shared" si="73"/>
        <v>4</v>
      </c>
      <c r="AS70" t="str">
        <f>貼_前年計算用シート!R154</f>
        <v>小清水町</v>
      </c>
      <c r="AT70">
        <f>貼_前年計算用シート!R333</f>
        <v>474</v>
      </c>
      <c r="AU70">
        <f t="shared" si="74"/>
        <v>4</v>
      </c>
      <c r="AV70" t="str">
        <f>貼_前年計算用シート!S154</f>
        <v>長沼町</v>
      </c>
      <c r="AW70">
        <f>貼_前年計算用シート!S333</f>
        <v>2120</v>
      </c>
      <c r="AX70">
        <f t="shared" si="75"/>
        <v>4</v>
      </c>
      <c r="AY70" t="str">
        <f>貼_前年計算用シート!T154</f>
        <v>士別市</v>
      </c>
      <c r="AZ70">
        <f>貼_前年計算用シート!T333</f>
        <v>4730</v>
      </c>
      <c r="BA70">
        <f t="shared" si="76"/>
        <v>4</v>
      </c>
      <c r="BB70" t="str">
        <f>貼_前年計算用シート!U154</f>
        <v>芽室町</v>
      </c>
      <c r="BC70">
        <f>貼_前年計算用シート!U333</f>
        <v>320</v>
      </c>
      <c r="BD70">
        <f t="shared" si="77"/>
        <v>4</v>
      </c>
      <c r="BE70" t="str">
        <f>貼_前年計算用シート!V154</f>
        <v>音更町</v>
      </c>
      <c r="BF70">
        <f>貼_前年計算用シート!V333</f>
        <v>2750</v>
      </c>
      <c r="BG70">
        <f t="shared" si="78"/>
        <v>4</v>
      </c>
      <c r="BH70" t="str">
        <f>貼_前年計算用シート!W154</f>
        <v>音更町</v>
      </c>
      <c r="BI70">
        <f>貼_前年計算用シート!W333</f>
        <v>189900</v>
      </c>
      <c r="BJ70">
        <f t="shared" si="79"/>
        <v>4</v>
      </c>
      <c r="BK70" t="str">
        <f>貼_前年計算用シート!X154</f>
        <v>深川市</v>
      </c>
      <c r="BL70">
        <f>貼_前年計算用シート!X333</f>
        <v>7710</v>
      </c>
      <c r="BM70">
        <f t="shared" si="80"/>
        <v>4</v>
      </c>
      <c r="BN70" t="str">
        <f>貼_前年計算用シート!Y154</f>
        <v>音威子府村</v>
      </c>
      <c r="BO70">
        <f>貼_前年計算用シート!Y333</f>
        <v>885</v>
      </c>
      <c r="BP70">
        <f t="shared" si="81"/>
        <v>4</v>
      </c>
      <c r="BQ70" t="str">
        <f>貼_前年計算用シート!Z154</f>
        <v>深川市</v>
      </c>
      <c r="BR70">
        <f>貼_前年計算用シート!Z333</f>
        <v>721</v>
      </c>
      <c r="BS70">
        <f t="shared" si="82"/>
        <v>4</v>
      </c>
      <c r="BT70" t="str">
        <f>貼_前年計算用シート!AA154</f>
        <v>鹿追町</v>
      </c>
      <c r="BU70">
        <f>貼_前年計算用シート!AA333</f>
        <v>139</v>
      </c>
      <c r="BV70">
        <f t="shared" si="83"/>
        <v>4</v>
      </c>
      <c r="BW70" t="str">
        <f>貼_前年計算用シート!AB154</f>
        <v>幕別町</v>
      </c>
      <c r="BX70">
        <f>貼_前年計算用シート!AB333</f>
        <v>2510</v>
      </c>
      <c r="BY70">
        <f t="shared" si="84"/>
        <v>4</v>
      </c>
      <c r="BZ70" t="str">
        <f>貼_前年計算用シート!AC154</f>
        <v>網走市</v>
      </c>
      <c r="CA70">
        <f>貼_前年計算用シート!AC333</f>
        <v>97900</v>
      </c>
      <c r="CB70">
        <f t="shared" si="85"/>
        <v>4</v>
      </c>
      <c r="CC70" t="str">
        <f>貼_前年計算用シート!AD154</f>
        <v>大空町</v>
      </c>
      <c r="CD70">
        <f>貼_前年計算用シート!AD333</f>
        <v>4570</v>
      </c>
      <c r="CE70">
        <f t="shared" si="86"/>
        <v>4</v>
      </c>
      <c r="CF70" t="str">
        <f>貼_前年計算用シート!AE154</f>
        <v>南幌町</v>
      </c>
      <c r="CG70">
        <f>貼_前年計算用シート!AE333</f>
        <v>51</v>
      </c>
      <c r="CH70">
        <f t="shared" si="87"/>
        <v>4</v>
      </c>
      <c r="CI70" t="str">
        <f>貼_前年計算用シート!AF154</f>
        <v>南幌町</v>
      </c>
      <c r="CJ70">
        <f>貼_前年計算用シート!AF333</f>
        <v>218</v>
      </c>
      <c r="CK70">
        <f t="shared" si="88"/>
        <v>4</v>
      </c>
      <c r="CL70" t="str">
        <f>貼_前年計算用シート!AG154</f>
        <v>岩見沢市</v>
      </c>
      <c r="CM70">
        <f>貼_前年計算用シート!AG333</f>
        <v>375</v>
      </c>
      <c r="CN70">
        <f t="shared" si="89"/>
        <v>4</v>
      </c>
    </row>
    <row r="71" spans="1:92">
      <c r="C71" t="str">
        <f>貼_前年計算用シート!D155</f>
        <v>北見市</v>
      </c>
      <c r="D71">
        <f>貼_前年計算用シート!D334</f>
        <v>23700</v>
      </c>
      <c r="E71">
        <f t="shared" si="60"/>
        <v>5</v>
      </c>
      <c r="F71" t="str">
        <f>貼_前年計算用シート!E155</f>
        <v>美唄市</v>
      </c>
      <c r="G71">
        <f>貼_前年計算用シート!E334</f>
        <v>8720</v>
      </c>
      <c r="H71">
        <f t="shared" si="61"/>
        <v>5</v>
      </c>
      <c r="I71" t="str">
        <f>貼_前年計算用シート!F155</f>
        <v>帯広市</v>
      </c>
      <c r="J71">
        <f>貼_前年計算用シート!F334</f>
        <v>22900</v>
      </c>
      <c r="K71">
        <f t="shared" si="62"/>
        <v>5</v>
      </c>
      <c r="L71" t="str">
        <f>貼_前年計算用シート!G155</f>
        <v>新十津川町</v>
      </c>
      <c r="M71">
        <f>貼_前年計算用シート!G334</f>
        <v>3420</v>
      </c>
      <c r="N71">
        <f t="shared" si="63"/>
        <v>5</v>
      </c>
      <c r="O71" t="str">
        <f>貼_前年計算用シート!H155</f>
        <v>新十津川町</v>
      </c>
      <c r="P71">
        <f>貼_前年計算用シート!H334</f>
        <v>20000</v>
      </c>
      <c r="Q71">
        <f t="shared" si="64"/>
        <v>5</v>
      </c>
      <c r="R71" t="str">
        <f>貼_前年計算用シート!I155</f>
        <v>秩父別町</v>
      </c>
      <c r="S71">
        <f>貼_前年計算用シート!I334</f>
        <v>625</v>
      </c>
      <c r="T71">
        <f t="shared" si="65"/>
        <v>5</v>
      </c>
      <c r="U71" t="str">
        <f>貼_前年計算用シート!J155</f>
        <v>北見市</v>
      </c>
      <c r="V71">
        <f>貼_前年計算用シート!J334</f>
        <v>5480</v>
      </c>
      <c r="W71">
        <f t="shared" si="66"/>
        <v>5</v>
      </c>
      <c r="X71" t="str">
        <f>貼_前年計算用シート!K155</f>
        <v>北見市</v>
      </c>
      <c r="Y71">
        <f>貼_前年計算用シート!K334</f>
        <v>29300</v>
      </c>
      <c r="Z71">
        <f t="shared" si="67"/>
        <v>5</v>
      </c>
      <c r="AA71" t="str">
        <f>貼_前年計算用シート!L155</f>
        <v>鹿追町</v>
      </c>
      <c r="AB71">
        <f>貼_前年計算用シート!L334</f>
        <v>679</v>
      </c>
      <c r="AC71">
        <f t="shared" si="68"/>
        <v>5</v>
      </c>
      <c r="AD71" t="str">
        <f>貼_前年計算用シート!M155</f>
        <v>北見市</v>
      </c>
      <c r="AE71">
        <f>貼_前年計算用シート!M334</f>
        <v>4160</v>
      </c>
      <c r="AF71">
        <f t="shared" si="69"/>
        <v>5</v>
      </c>
      <c r="AG71" t="str">
        <f>貼_前年計算用シート!N155</f>
        <v>北見市</v>
      </c>
      <c r="AH71">
        <f>貼_前年計算用シート!N334</f>
        <v>24500</v>
      </c>
      <c r="AI71">
        <f t="shared" si="70"/>
        <v>5</v>
      </c>
      <c r="AJ71" t="str">
        <f>貼_前年計算用シート!O155</f>
        <v>大空町</v>
      </c>
      <c r="AK71">
        <f>貼_前年計算用シート!O334</f>
        <v>680</v>
      </c>
      <c r="AL71">
        <f t="shared" si="71"/>
        <v>5</v>
      </c>
      <c r="AM71" t="str">
        <f>貼_前年計算用シート!P155</f>
        <v>美瑛町</v>
      </c>
      <c r="AN71">
        <f>貼_前年計算用シート!P334</f>
        <v>745</v>
      </c>
      <c r="AO71">
        <f t="shared" si="72"/>
        <v>5</v>
      </c>
      <c r="AP71" t="str">
        <f>貼_前年計算用シート!Q155</f>
        <v>美瑛町</v>
      </c>
      <c r="AQ71">
        <f>貼_前年計算用シート!Q334</f>
        <v>2400</v>
      </c>
      <c r="AR71">
        <f t="shared" si="73"/>
        <v>5</v>
      </c>
      <c r="AS71" t="str">
        <f>貼_前年計算用シート!R155</f>
        <v>音更町</v>
      </c>
      <c r="AT71">
        <f>貼_前年計算用シート!R334</f>
        <v>465</v>
      </c>
      <c r="AU71">
        <f t="shared" si="74"/>
        <v>5</v>
      </c>
      <c r="AV71" t="str">
        <f>貼_前年計算用シート!S155</f>
        <v>帯広市</v>
      </c>
      <c r="AW71">
        <f>貼_前年計算用シート!S334</f>
        <v>1840</v>
      </c>
      <c r="AX71">
        <f t="shared" si="75"/>
        <v>5</v>
      </c>
      <c r="AY71" t="str">
        <f>貼_前年計算用シート!T155</f>
        <v>長沼町</v>
      </c>
      <c r="AZ71">
        <f>貼_前年計算用シート!T334</f>
        <v>4680</v>
      </c>
      <c r="BA71">
        <f t="shared" si="76"/>
        <v>5</v>
      </c>
      <c r="BB71" t="str">
        <f>貼_前年計算用シート!U155</f>
        <v>斜里町</v>
      </c>
      <c r="BC71">
        <f>貼_前年計算用シート!U334</f>
        <v>309</v>
      </c>
      <c r="BD71">
        <f t="shared" si="77"/>
        <v>5</v>
      </c>
      <c r="BE71" t="str">
        <f>貼_前年計算用シート!V155</f>
        <v>小清水町</v>
      </c>
      <c r="BF71">
        <f>貼_前年計算用シート!V334</f>
        <v>2630</v>
      </c>
      <c r="BG71">
        <f t="shared" si="78"/>
        <v>5</v>
      </c>
      <c r="BH71" t="str">
        <f>貼_前年計算用シート!W155</f>
        <v>北見市</v>
      </c>
      <c r="BI71">
        <f>貼_前年計算用シート!W334</f>
        <v>187400</v>
      </c>
      <c r="BJ71">
        <f t="shared" si="79"/>
        <v>5</v>
      </c>
      <c r="BK71" t="str">
        <f>貼_前年計算用シート!X155</f>
        <v>小清水町</v>
      </c>
      <c r="BL71">
        <f>貼_前年計算用シート!X334</f>
        <v>7690</v>
      </c>
      <c r="BM71">
        <f t="shared" si="80"/>
        <v>5</v>
      </c>
      <c r="BN71" t="str">
        <f>貼_前年計算用シート!Y155</f>
        <v>名寄市</v>
      </c>
      <c r="BO71">
        <f>貼_前年計算用シート!Y334</f>
        <v>828</v>
      </c>
      <c r="BP71">
        <f t="shared" si="81"/>
        <v>5</v>
      </c>
      <c r="BQ71" t="str">
        <f>貼_前年計算用シート!Z155</f>
        <v>中標津町</v>
      </c>
      <c r="BR71">
        <f>貼_前年計算用シート!Z334</f>
        <v>689</v>
      </c>
      <c r="BS71">
        <f t="shared" si="82"/>
        <v>5</v>
      </c>
      <c r="BT71" t="str">
        <f>貼_前年計算用シート!AA155</f>
        <v>京極町</v>
      </c>
      <c r="BU71">
        <f>貼_前年計算用シート!AA334</f>
        <v>113</v>
      </c>
      <c r="BV71">
        <f t="shared" si="83"/>
        <v>5</v>
      </c>
      <c r="BW71" t="str">
        <f>貼_前年計算用シート!AB155</f>
        <v>網走市</v>
      </c>
      <c r="BX71">
        <f>貼_前年計算用シート!AB334</f>
        <v>2290</v>
      </c>
      <c r="BY71">
        <f t="shared" si="84"/>
        <v>5</v>
      </c>
      <c r="BZ71" t="str">
        <f>貼_前年計算用シート!AC155</f>
        <v>小清水町</v>
      </c>
      <c r="CA71">
        <f>貼_前年計算用シート!AC334</f>
        <v>93700</v>
      </c>
      <c r="CB71">
        <f t="shared" si="85"/>
        <v>5</v>
      </c>
      <c r="CC71" t="str">
        <f>貼_前年計算用シート!AD155</f>
        <v>清里町</v>
      </c>
      <c r="CD71">
        <f>貼_前年計算用シート!AD334</f>
        <v>4470</v>
      </c>
      <c r="CE71">
        <f t="shared" si="86"/>
        <v>5</v>
      </c>
      <c r="CF71" t="str">
        <f>貼_前年計算用シート!AE155</f>
        <v>長沼町</v>
      </c>
      <c r="CG71">
        <f>貼_前年計算用シート!AE334</f>
        <v>50</v>
      </c>
      <c r="CH71">
        <f t="shared" si="87"/>
        <v>5</v>
      </c>
      <c r="CI71" t="str">
        <f>貼_前年計算用シート!AF155</f>
        <v>長沼町</v>
      </c>
      <c r="CJ71">
        <f>貼_前年計算用シート!AF334</f>
        <v>192</v>
      </c>
      <c r="CK71">
        <f t="shared" si="88"/>
        <v>5</v>
      </c>
      <c r="CL71" t="str">
        <f>貼_前年計算用シート!AG155</f>
        <v>美唄市</v>
      </c>
      <c r="CM71">
        <f>貼_前年計算用シート!AG334</f>
        <v>343</v>
      </c>
      <c r="CN71">
        <f t="shared" si="89"/>
        <v>5</v>
      </c>
    </row>
    <row r="72" spans="1:92">
      <c r="C72" t="str">
        <f>貼_前年計算用シート!D156</f>
        <v>帯広市</v>
      </c>
      <c r="D72">
        <f>貼_前年計算用シート!D335</f>
        <v>22900</v>
      </c>
      <c r="E72">
        <f t="shared" si="60"/>
        <v>6</v>
      </c>
      <c r="F72" t="str">
        <f>貼_前年計算用シート!E156</f>
        <v>深川市</v>
      </c>
      <c r="G72">
        <f>貼_前年計算用シート!E335</f>
        <v>8620</v>
      </c>
      <c r="H72">
        <f t="shared" si="61"/>
        <v>6</v>
      </c>
      <c r="I72" t="str">
        <f>貼_前年計算用シート!F156</f>
        <v>北見市</v>
      </c>
      <c r="J72">
        <f>貼_前年計算用シート!F335</f>
        <v>22700</v>
      </c>
      <c r="K72">
        <f t="shared" si="62"/>
        <v>6</v>
      </c>
      <c r="L72" t="str">
        <f>貼_前年計算用シート!G156</f>
        <v>美唄市</v>
      </c>
      <c r="M72">
        <f>貼_前年計算用シート!G335</f>
        <v>2560</v>
      </c>
      <c r="N72">
        <f t="shared" si="63"/>
        <v>6</v>
      </c>
      <c r="O72" t="str">
        <f>貼_前年計算用シート!H156</f>
        <v>美唄市</v>
      </c>
      <c r="P72">
        <f>貼_前年計算用シート!H335</f>
        <v>15100</v>
      </c>
      <c r="Q72">
        <f t="shared" si="64"/>
        <v>6</v>
      </c>
      <c r="R72" t="str">
        <f>貼_前年計算用シート!I156</f>
        <v>北竜町</v>
      </c>
      <c r="S72">
        <f>貼_前年計算用シート!I335</f>
        <v>624</v>
      </c>
      <c r="T72">
        <f t="shared" si="65"/>
        <v>6</v>
      </c>
      <c r="U72" t="str">
        <f>貼_前年計算用シート!J156</f>
        <v>幕別町</v>
      </c>
      <c r="V72">
        <f>貼_前年計算用シート!J335</f>
        <v>4370</v>
      </c>
      <c r="W72">
        <f t="shared" si="66"/>
        <v>6</v>
      </c>
      <c r="X72" t="str">
        <f>貼_前年計算用シート!K156</f>
        <v>岩見沢市</v>
      </c>
      <c r="Y72">
        <f>貼_前年計算用シート!K335</f>
        <v>25300</v>
      </c>
      <c r="Z72">
        <f t="shared" si="67"/>
        <v>6</v>
      </c>
      <c r="AA72" t="str">
        <f>貼_前年計算用シート!L156</f>
        <v>士幌町</v>
      </c>
      <c r="AB72">
        <f>貼_前年計算用シート!L335</f>
        <v>677</v>
      </c>
      <c r="AC72">
        <f t="shared" si="68"/>
        <v>6</v>
      </c>
      <c r="AD72" t="str">
        <f>貼_前年計算用シート!M156</f>
        <v>岩見沢市</v>
      </c>
      <c r="AE72">
        <f>貼_前年計算用シート!M335</f>
        <v>4160</v>
      </c>
      <c r="AF72">
        <f t="shared" si="69"/>
        <v>5</v>
      </c>
      <c r="AG72" t="str">
        <f>貼_前年計算用シート!N156</f>
        <v>網走市</v>
      </c>
      <c r="AH72">
        <f>貼_前年計算用シート!N335</f>
        <v>21900</v>
      </c>
      <c r="AI72">
        <f t="shared" si="70"/>
        <v>6</v>
      </c>
      <c r="AJ72" t="str">
        <f>貼_前年計算用シート!O156</f>
        <v>大樹町</v>
      </c>
      <c r="AK72">
        <f>貼_前年計算用シート!O335</f>
        <v>680</v>
      </c>
      <c r="AL72">
        <f t="shared" si="71"/>
        <v>5</v>
      </c>
      <c r="AM72" t="str">
        <f>貼_前年計算用シート!P156</f>
        <v>千歳市</v>
      </c>
      <c r="AN72">
        <f>貼_前年計算用シート!P335</f>
        <v>581</v>
      </c>
      <c r="AO72">
        <f t="shared" si="72"/>
        <v>6</v>
      </c>
      <c r="AP72" t="str">
        <f>貼_前年計算用シート!Q156</f>
        <v>由仁町</v>
      </c>
      <c r="AQ72">
        <f>貼_前年計算用シート!Q335</f>
        <v>2040</v>
      </c>
      <c r="AR72">
        <f t="shared" si="73"/>
        <v>6</v>
      </c>
      <c r="AS72" t="str">
        <f>貼_前年計算用シート!R156</f>
        <v>南幌町</v>
      </c>
      <c r="AT72">
        <f>貼_前年計算用シート!R335</f>
        <v>462</v>
      </c>
      <c r="AU72">
        <f t="shared" si="74"/>
        <v>6</v>
      </c>
      <c r="AV72" t="str">
        <f>貼_前年計算用シート!S156</f>
        <v>美唄市</v>
      </c>
      <c r="AW72">
        <f>貼_前年計算用シート!S335</f>
        <v>1530</v>
      </c>
      <c r="AX72">
        <f t="shared" si="75"/>
        <v>6</v>
      </c>
      <c r="AY72" t="str">
        <f>貼_前年計算用シート!T156</f>
        <v>芽室町</v>
      </c>
      <c r="AZ72">
        <f>貼_前年計算用シート!T335</f>
        <v>4330</v>
      </c>
      <c r="BA72">
        <f t="shared" si="76"/>
        <v>6</v>
      </c>
      <c r="BB72" t="str">
        <f>貼_前年計算用シート!U156</f>
        <v>滝上町</v>
      </c>
      <c r="BC72">
        <f>貼_前年計算用シート!U335</f>
        <v>309</v>
      </c>
      <c r="BD72">
        <f t="shared" si="77"/>
        <v>5</v>
      </c>
      <c r="BE72" t="str">
        <f>貼_前年計算用シート!V156</f>
        <v>斜里町</v>
      </c>
      <c r="BF72">
        <f>貼_前年計算用シート!V335</f>
        <v>2580</v>
      </c>
      <c r="BG72">
        <f t="shared" si="78"/>
        <v>6</v>
      </c>
      <c r="BH72" t="str">
        <f>貼_前年計算用シート!W156</f>
        <v>芽室町</v>
      </c>
      <c r="BI72">
        <f>貼_前年計算用シート!W335</f>
        <v>181500</v>
      </c>
      <c r="BJ72">
        <f t="shared" si="79"/>
        <v>6</v>
      </c>
      <c r="BK72" t="str">
        <f>貼_前年計算用シート!X156</f>
        <v>長沼町</v>
      </c>
      <c r="BL72">
        <f>貼_前年計算用シート!X335</f>
        <v>7660</v>
      </c>
      <c r="BM72">
        <f t="shared" si="80"/>
        <v>6</v>
      </c>
      <c r="BN72" t="str">
        <f>貼_前年計算用シート!Y156</f>
        <v>士別市</v>
      </c>
      <c r="BO72">
        <f>貼_前年計算用シート!Y335</f>
        <v>763</v>
      </c>
      <c r="BP72">
        <f t="shared" si="81"/>
        <v>6</v>
      </c>
      <c r="BQ72" t="str">
        <f>貼_前年計算用シート!Z156</f>
        <v>旭川市</v>
      </c>
      <c r="BR72">
        <f>貼_前年計算用シート!Z335</f>
        <v>676</v>
      </c>
      <c r="BS72">
        <f t="shared" si="82"/>
        <v>6</v>
      </c>
      <c r="BT72" t="str">
        <f>貼_前年計算用シート!AA156</f>
        <v>中標津町</v>
      </c>
      <c r="BU72">
        <f>貼_前年計算用シート!AA335</f>
        <v>113</v>
      </c>
      <c r="BV72">
        <f t="shared" si="83"/>
        <v>5</v>
      </c>
      <c r="BW72" t="str">
        <f>貼_前年計算用シート!AB156</f>
        <v>音更町</v>
      </c>
      <c r="BX72">
        <f>貼_前年計算用シート!AB335</f>
        <v>2160</v>
      </c>
      <c r="BY72">
        <f t="shared" si="84"/>
        <v>6</v>
      </c>
      <c r="BZ72" t="str">
        <f>貼_前年計算用シート!AC156</f>
        <v>清里町</v>
      </c>
      <c r="CA72">
        <f>貼_前年計算用シート!AC335</f>
        <v>91500</v>
      </c>
      <c r="CB72">
        <f t="shared" si="85"/>
        <v>6</v>
      </c>
      <c r="CC72" t="str">
        <f>貼_前年計算用シート!AD156</f>
        <v>小清水町</v>
      </c>
      <c r="CD72">
        <f>貼_前年計算用シート!AD335</f>
        <v>4470</v>
      </c>
      <c r="CE72">
        <f t="shared" si="86"/>
        <v>5</v>
      </c>
      <c r="CF72" t="str">
        <f>貼_前年計算用シート!AE156</f>
        <v>音更町</v>
      </c>
      <c r="CG72">
        <f>貼_前年計算用シート!AE335</f>
        <v>44</v>
      </c>
      <c r="CH72">
        <f t="shared" si="87"/>
        <v>6</v>
      </c>
      <c r="CI72" t="str">
        <f>貼_前年計算用シート!AF156</f>
        <v>音更町</v>
      </c>
      <c r="CJ72">
        <f>貼_前年計算用シート!AF335</f>
        <v>144</v>
      </c>
      <c r="CK72">
        <f t="shared" si="88"/>
        <v>6</v>
      </c>
      <c r="CL72" t="str">
        <f>貼_前年計算用シート!AG156</f>
        <v>音更町</v>
      </c>
      <c r="CM72">
        <f>貼_前年計算用シート!AG335</f>
        <v>327</v>
      </c>
      <c r="CN72">
        <f t="shared" si="89"/>
        <v>6</v>
      </c>
    </row>
    <row r="73" spans="1:92">
      <c r="C73" t="str">
        <f>貼_前年計算用シート!D157</f>
        <v>幕別町</v>
      </c>
      <c r="D73">
        <f>貼_前年計算用シート!D336</f>
        <v>22500</v>
      </c>
      <c r="E73">
        <f t="shared" si="60"/>
        <v>7</v>
      </c>
      <c r="F73" t="str">
        <f>貼_前年計算用シート!E157</f>
        <v>当別町</v>
      </c>
      <c r="G73">
        <f>貼_前年計算用シート!E336</f>
        <v>6080</v>
      </c>
      <c r="H73">
        <f t="shared" si="61"/>
        <v>7</v>
      </c>
      <c r="I73" t="str">
        <f>貼_前年計算用シート!F157</f>
        <v>幕別町</v>
      </c>
      <c r="J73">
        <f>貼_前年計算用シート!F336</f>
        <v>22500</v>
      </c>
      <c r="K73">
        <f t="shared" si="62"/>
        <v>7</v>
      </c>
      <c r="L73" t="str">
        <f>貼_前年計算用シート!G157</f>
        <v>当麻町</v>
      </c>
      <c r="M73">
        <f>貼_前年計算用シート!G336</f>
        <v>2500</v>
      </c>
      <c r="N73">
        <f t="shared" si="63"/>
        <v>7</v>
      </c>
      <c r="O73" t="str">
        <f>貼_前年計算用シート!H157</f>
        <v>沼田町</v>
      </c>
      <c r="P73">
        <f>貼_前年計算用シート!H336</f>
        <v>15000</v>
      </c>
      <c r="Q73">
        <f t="shared" si="64"/>
        <v>7</v>
      </c>
      <c r="R73" t="str">
        <f>貼_前年計算用シート!I157</f>
        <v>旭川市</v>
      </c>
      <c r="S73">
        <f>貼_前年計算用シート!I336</f>
        <v>622</v>
      </c>
      <c r="T73">
        <f t="shared" si="65"/>
        <v>7</v>
      </c>
      <c r="U73" t="str">
        <f>貼_前年計算用シート!J157</f>
        <v>大空町</v>
      </c>
      <c r="V73">
        <f>貼_前年計算用シート!J336</f>
        <v>3940</v>
      </c>
      <c r="W73">
        <f t="shared" si="66"/>
        <v>7</v>
      </c>
      <c r="X73" t="str">
        <f>貼_前年計算用シート!K157</f>
        <v>大空町</v>
      </c>
      <c r="Y73">
        <f>貼_前年計算用シート!K336</f>
        <v>24100</v>
      </c>
      <c r="Z73">
        <f t="shared" si="67"/>
        <v>7</v>
      </c>
      <c r="AA73" t="str">
        <f>貼_前年計算用シート!L157</f>
        <v>豊頃町</v>
      </c>
      <c r="AB73">
        <f>貼_前年計算用シート!L336</f>
        <v>670</v>
      </c>
      <c r="AC73">
        <f t="shared" si="68"/>
        <v>7</v>
      </c>
      <c r="AD73" t="str">
        <f>貼_前年計算用シート!M157</f>
        <v>網走市</v>
      </c>
      <c r="AE73">
        <f>貼_前年計算用シート!M336</f>
        <v>3320</v>
      </c>
      <c r="AF73">
        <f t="shared" si="69"/>
        <v>7</v>
      </c>
      <c r="AG73" t="str">
        <f>貼_前年計算用シート!N157</f>
        <v>岩見沢市</v>
      </c>
      <c r="AH73">
        <f>貼_前年計算用シート!N336</f>
        <v>20000</v>
      </c>
      <c r="AI73">
        <f t="shared" si="70"/>
        <v>7</v>
      </c>
      <c r="AJ73" t="str">
        <f>貼_前年計算用シート!O157</f>
        <v>鹿追町</v>
      </c>
      <c r="AK73">
        <f>貼_前年計算用シート!O336</f>
        <v>679</v>
      </c>
      <c r="AL73">
        <f t="shared" si="71"/>
        <v>7</v>
      </c>
      <c r="AM73" t="str">
        <f>貼_前年計算用シート!P157</f>
        <v>当別町</v>
      </c>
      <c r="AN73">
        <f>貼_前年計算用シート!P336</f>
        <v>542</v>
      </c>
      <c r="AO73">
        <f t="shared" si="72"/>
        <v>7</v>
      </c>
      <c r="AP73" t="str">
        <f>貼_前年計算用シート!Q157</f>
        <v>千歳市</v>
      </c>
      <c r="AQ73">
        <f>貼_前年計算用シート!Q336</f>
        <v>1960</v>
      </c>
      <c r="AR73">
        <f t="shared" si="73"/>
        <v>7</v>
      </c>
      <c r="AS73" t="str">
        <f>貼_前年計算用シート!R157</f>
        <v>江別市</v>
      </c>
      <c r="AT73">
        <f>貼_前年計算用シート!R336</f>
        <v>459</v>
      </c>
      <c r="AU73">
        <f t="shared" si="74"/>
        <v>7</v>
      </c>
      <c r="AV73" t="str">
        <f>貼_前年計算用シート!S157</f>
        <v>芽室町</v>
      </c>
      <c r="AW73">
        <f>貼_前年計算用シート!S336</f>
        <v>1350</v>
      </c>
      <c r="AX73">
        <f t="shared" si="75"/>
        <v>7</v>
      </c>
      <c r="AY73" t="str">
        <f>貼_前年計算用シート!T157</f>
        <v>美唄市</v>
      </c>
      <c r="AZ73">
        <f>貼_前年計算用シート!T336</f>
        <v>3770</v>
      </c>
      <c r="BA73">
        <f t="shared" si="76"/>
        <v>7</v>
      </c>
      <c r="BB73" t="str">
        <f>貼_前年計算用シート!U157</f>
        <v>芦別市</v>
      </c>
      <c r="BC73">
        <f>貼_前年計算用シート!U336</f>
        <v>308</v>
      </c>
      <c r="BD73">
        <f t="shared" si="77"/>
        <v>7</v>
      </c>
      <c r="BE73" t="str">
        <f>貼_前年計算用シート!V157</f>
        <v>大空町</v>
      </c>
      <c r="BF73">
        <f>貼_前年計算用シート!V336</f>
        <v>2580</v>
      </c>
      <c r="BG73">
        <f t="shared" si="78"/>
        <v>6</v>
      </c>
      <c r="BH73" t="str">
        <f>貼_前年計算用シート!W157</f>
        <v>大空町</v>
      </c>
      <c r="BI73">
        <f>貼_前年計算用シート!W336</f>
        <v>179800</v>
      </c>
      <c r="BJ73">
        <f t="shared" si="79"/>
        <v>7</v>
      </c>
      <c r="BK73" t="str">
        <f>貼_前年計算用シート!X157</f>
        <v>由仁町</v>
      </c>
      <c r="BL73">
        <f>貼_前年計算用シート!X336</f>
        <v>7390</v>
      </c>
      <c r="BM73">
        <f t="shared" si="80"/>
        <v>7</v>
      </c>
      <c r="BN73" t="str">
        <f>貼_前年計算用シート!Y157</f>
        <v>剣淵町</v>
      </c>
      <c r="BO73">
        <f>貼_前年計算用シート!Y336</f>
        <v>735</v>
      </c>
      <c r="BP73">
        <f t="shared" si="81"/>
        <v>7</v>
      </c>
      <c r="BQ73" t="str">
        <f>貼_前年計算用シート!Z157</f>
        <v>音威子府村</v>
      </c>
      <c r="BR73">
        <f>貼_前年計算用シート!Z336</f>
        <v>574</v>
      </c>
      <c r="BS73">
        <f t="shared" si="82"/>
        <v>7</v>
      </c>
      <c r="BT73" t="str">
        <f>貼_前年計算用シート!AA157</f>
        <v>士別市</v>
      </c>
      <c r="BU73">
        <f>貼_前年計算用シート!AA336</f>
        <v>100</v>
      </c>
      <c r="BV73">
        <f t="shared" si="83"/>
        <v>7</v>
      </c>
      <c r="BW73" t="str">
        <f>貼_前年計算用シート!AB157</f>
        <v>小清水町</v>
      </c>
      <c r="BX73">
        <f>貼_前年計算用シート!AB336</f>
        <v>2090</v>
      </c>
      <c r="BY73">
        <f t="shared" si="84"/>
        <v>7</v>
      </c>
      <c r="BZ73" t="str">
        <f>貼_前年計算用シート!AC157</f>
        <v>大空町</v>
      </c>
      <c r="CA73">
        <f>貼_前年計算用シート!AC336</f>
        <v>87500</v>
      </c>
      <c r="CB73">
        <f t="shared" si="85"/>
        <v>7</v>
      </c>
      <c r="CC73" t="str">
        <f>貼_前年計算用シート!AD157</f>
        <v>北見市</v>
      </c>
      <c r="CD73">
        <f>貼_前年計算用シート!AD336</f>
        <v>4350</v>
      </c>
      <c r="CE73">
        <f t="shared" si="86"/>
        <v>7</v>
      </c>
      <c r="CF73" t="str">
        <f>貼_前年計算用シート!AE157</f>
        <v>当別町</v>
      </c>
      <c r="CG73">
        <f>貼_前年計算用シート!AE336</f>
        <v>20</v>
      </c>
      <c r="CH73">
        <f t="shared" si="87"/>
        <v>7</v>
      </c>
      <c r="CI73" t="str">
        <f>貼_前年計算用シート!AF157</f>
        <v>当別町</v>
      </c>
      <c r="CJ73">
        <f>貼_前年計算用シート!AF336</f>
        <v>82</v>
      </c>
      <c r="CK73">
        <f t="shared" si="88"/>
        <v>7</v>
      </c>
      <c r="CL73" t="str">
        <f>貼_前年計算用シート!AG157</f>
        <v>滝川市</v>
      </c>
      <c r="CM73">
        <f>貼_前年計算用シート!AG336</f>
        <v>310</v>
      </c>
      <c r="CN73">
        <f t="shared" si="89"/>
        <v>7</v>
      </c>
    </row>
    <row r="74" spans="1:92">
      <c r="C74" t="str">
        <f>貼_前年計算用シート!D158</f>
        <v>芽室町</v>
      </c>
      <c r="D74">
        <f>貼_前年計算用シート!D337</f>
        <v>21400</v>
      </c>
      <c r="E74">
        <f t="shared" si="60"/>
        <v>8</v>
      </c>
      <c r="F74" t="str">
        <f>貼_前年計算用シート!E158</f>
        <v>名寄市</v>
      </c>
      <c r="G74">
        <f>貼_前年計算用シート!E337</f>
        <v>5180</v>
      </c>
      <c r="H74">
        <f t="shared" si="61"/>
        <v>8</v>
      </c>
      <c r="I74" t="str">
        <f>貼_前年計算用シート!F158</f>
        <v>芽室町</v>
      </c>
      <c r="J74">
        <f>貼_前年計算用シート!F337</f>
        <v>21400</v>
      </c>
      <c r="K74">
        <f t="shared" si="62"/>
        <v>8</v>
      </c>
      <c r="L74" t="str">
        <f>貼_前年計算用シート!G158</f>
        <v>沼田町</v>
      </c>
      <c r="M74">
        <f>貼_前年計算用シート!G337</f>
        <v>2390</v>
      </c>
      <c r="N74">
        <f t="shared" si="63"/>
        <v>8</v>
      </c>
      <c r="O74" t="str">
        <f>貼_前年計算用シート!H158</f>
        <v>当麻町</v>
      </c>
      <c r="P74">
        <f>貼_前年計算用シート!H337</f>
        <v>14800</v>
      </c>
      <c r="Q74">
        <f t="shared" si="64"/>
        <v>8</v>
      </c>
      <c r="R74" t="str">
        <f>貼_前年計算用シート!I158</f>
        <v>東神楽町</v>
      </c>
      <c r="S74">
        <f>貼_前年計算用シート!I337</f>
        <v>622</v>
      </c>
      <c r="T74">
        <f t="shared" si="65"/>
        <v>7</v>
      </c>
      <c r="U74" t="str">
        <f>貼_前年計算用シート!J158</f>
        <v>網走市</v>
      </c>
      <c r="V74">
        <f>貼_前年計算用シート!J337</f>
        <v>3610</v>
      </c>
      <c r="W74">
        <f t="shared" si="66"/>
        <v>8</v>
      </c>
      <c r="X74" t="str">
        <f>貼_前年計算用シート!K158</f>
        <v>網走市</v>
      </c>
      <c r="Y74">
        <f>貼_前年計算用シート!K337</f>
        <v>23100</v>
      </c>
      <c r="Z74">
        <f t="shared" si="67"/>
        <v>8</v>
      </c>
      <c r="AA74" t="str">
        <f>貼_前年計算用シート!L158</f>
        <v>浦幌町</v>
      </c>
      <c r="AB74">
        <f>貼_前年計算用シート!L337</f>
        <v>670</v>
      </c>
      <c r="AC74">
        <f t="shared" si="68"/>
        <v>7</v>
      </c>
      <c r="AD74" t="str">
        <f>貼_前年計算用シート!M158</f>
        <v>清水町</v>
      </c>
      <c r="AE74">
        <f>貼_前年計算用シート!M337</f>
        <v>2950</v>
      </c>
      <c r="AF74">
        <f t="shared" si="69"/>
        <v>8</v>
      </c>
      <c r="AG74" t="str">
        <f>貼_前年計算用シート!N158</f>
        <v>大空町</v>
      </c>
      <c r="AH74">
        <f>貼_前年計算用シート!N337</f>
        <v>19700</v>
      </c>
      <c r="AI74">
        <f t="shared" si="70"/>
        <v>8</v>
      </c>
      <c r="AJ74" t="str">
        <f>貼_前年計算用シート!O158</f>
        <v>士幌町</v>
      </c>
      <c r="AK74">
        <f>貼_前年計算用シート!O337</f>
        <v>677</v>
      </c>
      <c r="AL74">
        <f t="shared" si="71"/>
        <v>8</v>
      </c>
      <c r="AM74" t="str">
        <f>貼_前年計算用シート!P158</f>
        <v>由仁町</v>
      </c>
      <c r="AN74">
        <f>貼_前年計算用シート!P337</f>
        <v>465</v>
      </c>
      <c r="AO74">
        <f t="shared" si="72"/>
        <v>8</v>
      </c>
      <c r="AP74" t="str">
        <f>貼_前年計算用シート!Q158</f>
        <v>清里町</v>
      </c>
      <c r="AQ74">
        <f>貼_前年計算用シート!Q337</f>
        <v>1920</v>
      </c>
      <c r="AR74">
        <f t="shared" si="73"/>
        <v>8</v>
      </c>
      <c r="AS74" t="str">
        <f>貼_前年計算用シート!R158</f>
        <v>更別村</v>
      </c>
      <c r="AT74">
        <f>貼_前年計算用シート!R337</f>
        <v>448</v>
      </c>
      <c r="AU74">
        <f t="shared" si="74"/>
        <v>8</v>
      </c>
      <c r="AV74" t="str">
        <f>貼_前年計算用シート!S158</f>
        <v>剣淵町</v>
      </c>
      <c r="AW74">
        <f>貼_前年計算用シート!S337</f>
        <v>1210</v>
      </c>
      <c r="AX74">
        <f t="shared" si="75"/>
        <v>8</v>
      </c>
      <c r="AY74" t="str">
        <f>貼_前年計算用シート!T158</f>
        <v>幕別町</v>
      </c>
      <c r="AZ74">
        <f>貼_前年計算用シート!T337</f>
        <v>3290</v>
      </c>
      <c r="BA74">
        <f t="shared" si="76"/>
        <v>8</v>
      </c>
      <c r="BB74" t="str">
        <f>貼_前年計算用シート!U158</f>
        <v>士幌町</v>
      </c>
      <c r="BC74">
        <f>貼_前年計算用シート!U337</f>
        <v>303</v>
      </c>
      <c r="BD74">
        <f t="shared" si="77"/>
        <v>8</v>
      </c>
      <c r="BE74" t="str">
        <f>貼_前年計算用シート!V158</f>
        <v>芽室町</v>
      </c>
      <c r="BF74">
        <f>貼_前年計算用シート!V337</f>
        <v>2580</v>
      </c>
      <c r="BG74">
        <f t="shared" si="78"/>
        <v>6</v>
      </c>
      <c r="BH74" t="str">
        <f>貼_前年計算用シート!W158</f>
        <v>斜里町</v>
      </c>
      <c r="BI74">
        <f>貼_前年計算用シート!W337</f>
        <v>177500</v>
      </c>
      <c r="BJ74">
        <f t="shared" si="79"/>
        <v>8</v>
      </c>
      <c r="BK74" t="str">
        <f>貼_前年計算用シート!X158</f>
        <v>清里町</v>
      </c>
      <c r="BL74">
        <f>貼_前年計算用シート!X337</f>
        <v>7200</v>
      </c>
      <c r="BM74">
        <f t="shared" si="80"/>
        <v>8</v>
      </c>
      <c r="BN74" t="str">
        <f>貼_前年計算用シート!Y158</f>
        <v>沼田町</v>
      </c>
      <c r="BO74">
        <f>貼_前年計算用シート!Y337</f>
        <v>630</v>
      </c>
      <c r="BP74">
        <f t="shared" si="81"/>
        <v>8</v>
      </c>
      <c r="BQ74" t="str">
        <f>貼_前年計算用シート!Z158</f>
        <v>剣淵町</v>
      </c>
      <c r="BR74">
        <f>貼_前年計算用シート!Z337</f>
        <v>413</v>
      </c>
      <c r="BS74">
        <f t="shared" si="82"/>
        <v>8</v>
      </c>
      <c r="BT74" t="str">
        <f>貼_前年計算用シート!AA158</f>
        <v>富良野市</v>
      </c>
      <c r="BU74">
        <f>貼_前年計算用シート!AA337</f>
        <v>95</v>
      </c>
      <c r="BV74">
        <f t="shared" si="83"/>
        <v>8</v>
      </c>
      <c r="BW74" t="str">
        <f>貼_前年計算用シート!AB158</f>
        <v>清里町</v>
      </c>
      <c r="BX74">
        <f>貼_前年計算用シート!AB337</f>
        <v>2050</v>
      </c>
      <c r="BY74">
        <f t="shared" si="84"/>
        <v>8</v>
      </c>
      <c r="BZ74" t="str">
        <f>貼_前年計算用シート!AC158</f>
        <v>幕別町</v>
      </c>
      <c r="CA74">
        <f>貼_前年計算用シート!AC337</f>
        <v>81900</v>
      </c>
      <c r="CB74">
        <f t="shared" si="85"/>
        <v>8</v>
      </c>
      <c r="CC74" t="str">
        <f>貼_前年計算用シート!AD158</f>
        <v>斜里町</v>
      </c>
      <c r="CD74">
        <f>貼_前年計算用シート!AD337</f>
        <v>4320</v>
      </c>
      <c r="CE74">
        <f t="shared" si="86"/>
        <v>8</v>
      </c>
      <c r="CF74" t="str">
        <f>貼_前年計算用シート!AE158</f>
        <v>和寒町</v>
      </c>
      <c r="CG74">
        <f>貼_前年計算用シート!AE337</f>
        <v>20</v>
      </c>
      <c r="CH74">
        <f t="shared" si="87"/>
        <v>7</v>
      </c>
      <c r="CI74" t="str">
        <f>貼_前年計算用シート!AF158</f>
        <v>和寒町</v>
      </c>
      <c r="CJ74">
        <f>貼_前年計算用シート!AF337</f>
        <v>62</v>
      </c>
      <c r="CK74">
        <f t="shared" si="88"/>
        <v>8</v>
      </c>
      <c r="CL74" t="str">
        <f>貼_前年計算用シート!AG158</f>
        <v>和寒町</v>
      </c>
      <c r="CM74">
        <f>貼_前年計算用シート!AG337</f>
        <v>310</v>
      </c>
      <c r="CN74">
        <f t="shared" si="89"/>
        <v>7</v>
      </c>
    </row>
    <row r="75" spans="1:92">
      <c r="C75" t="str">
        <f>貼_前年計算用シート!D159</f>
        <v>岩見沢市</v>
      </c>
      <c r="D75">
        <f>貼_前年計算用シート!D338</f>
        <v>19700</v>
      </c>
      <c r="E75">
        <f t="shared" si="60"/>
        <v>9</v>
      </c>
      <c r="F75" t="str">
        <f>貼_前年計算用シート!E159</f>
        <v>南幌町</v>
      </c>
      <c r="G75">
        <f>貼_前年計算用シート!E338</f>
        <v>5100</v>
      </c>
      <c r="H75">
        <f t="shared" si="61"/>
        <v>9</v>
      </c>
      <c r="I75" t="str">
        <f>貼_前年計算用シート!F159</f>
        <v>士幌町</v>
      </c>
      <c r="J75">
        <f>貼_前年計算用シート!F338</f>
        <v>15900</v>
      </c>
      <c r="K75">
        <f t="shared" si="62"/>
        <v>9</v>
      </c>
      <c r="L75" t="str">
        <f>貼_前年計算用シート!G159</f>
        <v>新篠津村</v>
      </c>
      <c r="M75">
        <f>貼_前年計算用シート!G338</f>
        <v>2300</v>
      </c>
      <c r="N75">
        <f t="shared" si="63"/>
        <v>9</v>
      </c>
      <c r="O75" t="str">
        <f>貼_前年計算用シート!H159</f>
        <v>鷹栖町</v>
      </c>
      <c r="P75">
        <f>貼_前年計算用シート!H338</f>
        <v>13900</v>
      </c>
      <c r="Q75">
        <f t="shared" si="64"/>
        <v>9</v>
      </c>
      <c r="R75" t="str">
        <f>貼_前年計算用シート!I159</f>
        <v>東川町</v>
      </c>
      <c r="S75">
        <f>貼_前年計算用シート!I338</f>
        <v>622</v>
      </c>
      <c r="T75">
        <f t="shared" si="65"/>
        <v>7</v>
      </c>
      <c r="U75" t="str">
        <f>貼_前年計算用シート!J159</f>
        <v>美瑛町</v>
      </c>
      <c r="V75">
        <f>貼_前年計算用シート!J338</f>
        <v>3390</v>
      </c>
      <c r="W75">
        <f t="shared" si="66"/>
        <v>9</v>
      </c>
      <c r="X75" t="str">
        <f>貼_前年計算用シート!K159</f>
        <v>小清水町</v>
      </c>
      <c r="Y75">
        <f>貼_前年計算用シート!K338</f>
        <v>20000</v>
      </c>
      <c r="Z75">
        <f t="shared" si="67"/>
        <v>9</v>
      </c>
      <c r="AA75" t="str">
        <f>貼_前年計算用シート!L159</f>
        <v>小清水町</v>
      </c>
      <c r="AB75">
        <f>貼_前年計算用シート!L338</f>
        <v>668</v>
      </c>
      <c r="AC75">
        <f t="shared" si="68"/>
        <v>9</v>
      </c>
      <c r="AD75" t="str">
        <f>貼_前年計算用シート!M159</f>
        <v>長沼町</v>
      </c>
      <c r="AE75">
        <f>貼_前年計算用シート!M338</f>
        <v>2940</v>
      </c>
      <c r="AF75">
        <f t="shared" si="69"/>
        <v>9</v>
      </c>
      <c r="AG75" t="str">
        <f>貼_前年計算用シート!N159</f>
        <v>小清水町</v>
      </c>
      <c r="AH75">
        <f>貼_前年計算用シート!N338</f>
        <v>18200</v>
      </c>
      <c r="AI75">
        <f t="shared" si="70"/>
        <v>9</v>
      </c>
      <c r="AJ75" t="str">
        <f>貼_前年計算用シート!O159</f>
        <v>浦幌町</v>
      </c>
      <c r="AK75">
        <f>貼_前年計算用シート!O338</f>
        <v>676</v>
      </c>
      <c r="AL75">
        <f t="shared" si="71"/>
        <v>9</v>
      </c>
      <c r="AM75" t="str">
        <f>貼_前年計算用シート!P159</f>
        <v>士別市</v>
      </c>
      <c r="AN75">
        <f>貼_前年計算用シート!P338</f>
        <v>459</v>
      </c>
      <c r="AO75">
        <f t="shared" si="72"/>
        <v>9</v>
      </c>
      <c r="AP75" t="str">
        <f>貼_前年計算用シート!Q159</f>
        <v>美幌町</v>
      </c>
      <c r="AQ75">
        <f>貼_前年計算用シート!Q338</f>
        <v>1810</v>
      </c>
      <c r="AR75">
        <f t="shared" si="73"/>
        <v>9</v>
      </c>
      <c r="AS75" t="str">
        <f>貼_前年計算用シート!R159</f>
        <v>由仁町</v>
      </c>
      <c r="AT75">
        <f>貼_前年計算用シート!R338</f>
        <v>439</v>
      </c>
      <c r="AU75">
        <f t="shared" si="74"/>
        <v>9</v>
      </c>
      <c r="AV75" t="str">
        <f>貼_前年計算用シート!S159</f>
        <v>北見市</v>
      </c>
      <c r="AW75">
        <f>貼_前年計算用シート!S338</f>
        <v>1160</v>
      </c>
      <c r="AX75">
        <f t="shared" si="75"/>
        <v>9</v>
      </c>
      <c r="AY75" t="str">
        <f>貼_前年計算用シート!T159</f>
        <v>剣淵町</v>
      </c>
      <c r="AZ75">
        <f>貼_前年計算用シート!T338</f>
        <v>3130</v>
      </c>
      <c r="BA75">
        <f t="shared" si="76"/>
        <v>9</v>
      </c>
      <c r="BB75" t="str">
        <f>貼_前年計算用シート!U159</f>
        <v>音更町</v>
      </c>
      <c r="BC75">
        <f>貼_前年計算用シート!U338</f>
        <v>302</v>
      </c>
      <c r="BD75">
        <f t="shared" si="77"/>
        <v>9</v>
      </c>
      <c r="BE75" t="str">
        <f>貼_前年計算用シート!V159</f>
        <v>幕別町</v>
      </c>
      <c r="BF75">
        <f>貼_前年計算用シート!V338</f>
        <v>2080</v>
      </c>
      <c r="BG75">
        <f t="shared" si="78"/>
        <v>9</v>
      </c>
      <c r="BH75" t="str">
        <f>貼_前年計算用シート!W159</f>
        <v>幕別町</v>
      </c>
      <c r="BI75">
        <f>貼_前年計算用シート!W338</f>
        <v>147900</v>
      </c>
      <c r="BJ75">
        <f t="shared" si="79"/>
        <v>9</v>
      </c>
      <c r="BK75" t="str">
        <f>貼_前年計算用シート!X159</f>
        <v>南幌町</v>
      </c>
      <c r="BL75">
        <f>貼_前年計算用シート!X338</f>
        <v>7130</v>
      </c>
      <c r="BM75">
        <f t="shared" si="80"/>
        <v>9</v>
      </c>
      <c r="BN75" t="str">
        <f>貼_前年計算用シート!Y159</f>
        <v>中川町</v>
      </c>
      <c r="BO75">
        <f>貼_前年計算用シート!Y338</f>
        <v>628</v>
      </c>
      <c r="BP75">
        <f t="shared" si="81"/>
        <v>9</v>
      </c>
      <c r="BQ75" t="str">
        <f>貼_前年計算用シート!Z159</f>
        <v>美深町</v>
      </c>
      <c r="BR75">
        <f>貼_前年計算用シート!Z338</f>
        <v>401</v>
      </c>
      <c r="BS75">
        <f t="shared" si="82"/>
        <v>9</v>
      </c>
      <c r="BT75" t="str">
        <f>貼_前年計算用シート!AA159</f>
        <v>芽室町</v>
      </c>
      <c r="BU75">
        <f>貼_前年計算用シート!AA338</f>
        <v>94</v>
      </c>
      <c r="BV75">
        <f t="shared" si="83"/>
        <v>9</v>
      </c>
      <c r="BW75" t="str">
        <f>貼_前年計算用シート!AB159</f>
        <v>士幌町</v>
      </c>
      <c r="BX75">
        <f>貼_前年計算用シート!AB338</f>
        <v>2050</v>
      </c>
      <c r="BY75">
        <f t="shared" si="84"/>
        <v>8</v>
      </c>
      <c r="BZ75" t="str">
        <f>貼_前年計算用シート!AC159</f>
        <v>北見市</v>
      </c>
      <c r="CA75">
        <f>貼_前年計算用シート!AC338</f>
        <v>77300</v>
      </c>
      <c r="CB75">
        <f t="shared" si="85"/>
        <v>9</v>
      </c>
      <c r="CC75" t="str">
        <f>貼_前年計算用シート!AD159</f>
        <v>網走市</v>
      </c>
      <c r="CD75">
        <f>貼_前年計算用シート!AD338</f>
        <v>4280</v>
      </c>
      <c r="CE75">
        <f t="shared" si="86"/>
        <v>9</v>
      </c>
      <c r="CF75" t="str">
        <f>貼_前年計算用シート!AE159</f>
        <v>-</v>
      </c>
      <c r="CG75" t="str">
        <f>貼_前年計算用シート!AE338</f>
        <v>-</v>
      </c>
      <c r="CH75" t="str">
        <f t="shared" si="87"/>
        <v>-</v>
      </c>
      <c r="CI75" t="str">
        <f>貼_前年計算用シート!AF159</f>
        <v>-</v>
      </c>
      <c r="CJ75" t="str">
        <f>貼_前年計算用シート!AF338</f>
        <v>-</v>
      </c>
      <c r="CK75" t="str">
        <f t="shared" si="88"/>
        <v>-</v>
      </c>
      <c r="CL75" t="str">
        <f>貼_前年計算用シート!AG159</f>
        <v>安平町</v>
      </c>
      <c r="CM75">
        <f>貼_前年計算用シート!AG338</f>
        <v>257</v>
      </c>
      <c r="CN75">
        <f t="shared" si="89"/>
        <v>9</v>
      </c>
    </row>
    <row r="76" spans="1:92">
      <c r="C76" t="str">
        <f>貼_前年計算用シート!D160</f>
        <v>士別市</v>
      </c>
      <c r="D76">
        <f>貼_前年計算用シート!D339</f>
        <v>16600</v>
      </c>
      <c r="E76">
        <f t="shared" si="60"/>
        <v>10</v>
      </c>
      <c r="F76" t="str">
        <f>貼_前年計算用シート!E160</f>
        <v>新篠津村</v>
      </c>
      <c r="G76">
        <f>貼_前年計算用シート!E339</f>
        <v>4830</v>
      </c>
      <c r="H76">
        <f t="shared" si="61"/>
        <v>10</v>
      </c>
      <c r="I76" t="str">
        <f>貼_前年計算用シート!F160</f>
        <v>清水町</v>
      </c>
      <c r="J76">
        <f>貼_前年計算用シート!F339</f>
        <v>14900</v>
      </c>
      <c r="K76">
        <f t="shared" si="62"/>
        <v>10</v>
      </c>
      <c r="L76" t="str">
        <f>貼_前年計算用シート!G160</f>
        <v>鷹栖町</v>
      </c>
      <c r="M76">
        <f>貼_前年計算用シート!G339</f>
        <v>2210</v>
      </c>
      <c r="N76">
        <f t="shared" si="63"/>
        <v>10</v>
      </c>
      <c r="O76" t="str">
        <f>貼_前年計算用シート!H160</f>
        <v>新篠津村</v>
      </c>
      <c r="P76">
        <f>貼_前年計算用シート!H339</f>
        <v>13600</v>
      </c>
      <c r="Q76">
        <f t="shared" si="64"/>
        <v>10</v>
      </c>
      <c r="R76" t="str">
        <f>貼_前年計算用シート!I160</f>
        <v>南富良野町</v>
      </c>
      <c r="S76">
        <f>貼_前年計算用シート!I339</f>
        <v>621</v>
      </c>
      <c r="T76">
        <f t="shared" si="65"/>
        <v>10</v>
      </c>
      <c r="U76" t="str">
        <f>貼_前年計算用シート!J160</f>
        <v>当別町</v>
      </c>
      <c r="V76">
        <f>貼_前年計算用シート!J339</f>
        <v>3330</v>
      </c>
      <c r="W76">
        <f t="shared" si="66"/>
        <v>10</v>
      </c>
      <c r="X76" t="str">
        <f>貼_前年計算用シート!K160</f>
        <v>斜里町</v>
      </c>
      <c r="Y76">
        <f>貼_前年計算用シート!K339</f>
        <v>18500</v>
      </c>
      <c r="Z76">
        <f t="shared" si="67"/>
        <v>10</v>
      </c>
      <c r="AA76" t="str">
        <f>貼_前年計算用シート!L160</f>
        <v>音更町</v>
      </c>
      <c r="AB76">
        <f>貼_前年計算用シート!L339</f>
        <v>668</v>
      </c>
      <c r="AC76">
        <f t="shared" si="68"/>
        <v>9</v>
      </c>
      <c r="AD76" t="str">
        <f>貼_前年計算用シート!M160</f>
        <v>大空町</v>
      </c>
      <c r="AE76">
        <f>貼_前年計算用シート!M339</f>
        <v>2900</v>
      </c>
      <c r="AF76">
        <f t="shared" si="69"/>
        <v>10</v>
      </c>
      <c r="AG76" t="str">
        <f>貼_前年計算用シート!N160</f>
        <v>清水町</v>
      </c>
      <c r="AH76">
        <f>貼_前年計算用シート!N339</f>
        <v>17800</v>
      </c>
      <c r="AI76">
        <f t="shared" si="70"/>
        <v>10</v>
      </c>
      <c r="AJ76" t="str">
        <f>貼_前年計算用シート!O160</f>
        <v>音更町</v>
      </c>
      <c r="AK76">
        <f>貼_前年計算用シート!O339</f>
        <v>671</v>
      </c>
      <c r="AL76">
        <f t="shared" si="71"/>
        <v>10</v>
      </c>
      <c r="AM76" t="str">
        <f>貼_前年計算用シート!P160</f>
        <v>美幌町</v>
      </c>
      <c r="AN76">
        <f>貼_前年計算用シート!P339</f>
        <v>452</v>
      </c>
      <c r="AO76">
        <f t="shared" si="72"/>
        <v>10</v>
      </c>
      <c r="AP76" t="str">
        <f>貼_前年計算用シート!Q160</f>
        <v>小清水町</v>
      </c>
      <c r="AQ76">
        <f>貼_前年計算用シート!Q339</f>
        <v>1770</v>
      </c>
      <c r="AR76">
        <f t="shared" si="73"/>
        <v>10</v>
      </c>
      <c r="AS76" t="str">
        <f>貼_前年計算用シート!R160</f>
        <v>浦幌町</v>
      </c>
      <c r="AT76">
        <f>貼_前年計算用シート!R339</f>
        <v>436</v>
      </c>
      <c r="AU76">
        <f t="shared" si="74"/>
        <v>10</v>
      </c>
      <c r="AV76" t="str">
        <f>貼_前年計算用シート!S160</f>
        <v>幕別町</v>
      </c>
      <c r="AW76">
        <f>貼_前年計算用シート!S339</f>
        <v>1100</v>
      </c>
      <c r="AX76">
        <f t="shared" si="75"/>
        <v>10</v>
      </c>
      <c r="AY76" t="str">
        <f>貼_前年計算用シート!T160</f>
        <v>北見市</v>
      </c>
      <c r="AZ76">
        <f>貼_前年計算用シート!T339</f>
        <v>3090</v>
      </c>
      <c r="BA76">
        <f t="shared" si="76"/>
        <v>10</v>
      </c>
      <c r="BB76" t="str">
        <f>貼_前年計算用シート!U160</f>
        <v>幕別町</v>
      </c>
      <c r="BC76">
        <f>貼_前年計算用シート!U339</f>
        <v>298</v>
      </c>
      <c r="BD76">
        <f t="shared" si="77"/>
        <v>10</v>
      </c>
      <c r="BE76" t="str">
        <f>貼_前年計算用シート!V160</f>
        <v>美幌町</v>
      </c>
      <c r="BF76">
        <f>貼_前年計算用シート!V339</f>
        <v>2060</v>
      </c>
      <c r="BG76">
        <f t="shared" si="78"/>
        <v>10</v>
      </c>
      <c r="BH76" t="str">
        <f>貼_前年計算用シート!W160</f>
        <v>清里町</v>
      </c>
      <c r="BI76">
        <f>貼_前年計算用シート!W339</f>
        <v>147800</v>
      </c>
      <c r="BJ76">
        <f t="shared" si="79"/>
        <v>10</v>
      </c>
      <c r="BK76" t="str">
        <f>貼_前年計算用シート!X160</f>
        <v>幕別町</v>
      </c>
      <c r="BL76">
        <f>貼_前年計算用シート!X339</f>
        <v>7100</v>
      </c>
      <c r="BM76">
        <f t="shared" si="80"/>
        <v>10</v>
      </c>
      <c r="BN76" t="str">
        <f>貼_前年計算用シート!Y160</f>
        <v>中標津町</v>
      </c>
      <c r="BO76">
        <f>貼_前年計算用シート!Y339</f>
        <v>612</v>
      </c>
      <c r="BP76">
        <f t="shared" si="81"/>
        <v>10</v>
      </c>
      <c r="BQ76" t="str">
        <f>貼_前年計算用シート!Z160</f>
        <v>共和町</v>
      </c>
      <c r="BR76">
        <f>貼_前年計算用シート!Z339</f>
        <v>385</v>
      </c>
      <c r="BS76">
        <f t="shared" si="82"/>
        <v>10</v>
      </c>
      <c r="BT76" t="str">
        <f>貼_前年計算用シート!AA160</f>
        <v>名寄市</v>
      </c>
      <c r="BU76">
        <f>貼_前年計算用シート!AA339</f>
        <v>91</v>
      </c>
      <c r="BV76">
        <f t="shared" si="83"/>
        <v>10</v>
      </c>
      <c r="BW76" t="str">
        <f>貼_前年計算用シート!AB160</f>
        <v>更別村</v>
      </c>
      <c r="BX76">
        <f>貼_前年計算用シート!AB339</f>
        <v>1990</v>
      </c>
      <c r="BY76">
        <f t="shared" si="84"/>
        <v>10</v>
      </c>
      <c r="BZ76" t="str">
        <f>貼_前年計算用シート!AC160</f>
        <v>更別村</v>
      </c>
      <c r="CA76">
        <f>貼_前年計算用シート!AC339</f>
        <v>76000</v>
      </c>
      <c r="CB76">
        <f t="shared" si="85"/>
        <v>10</v>
      </c>
      <c r="CC76" t="str">
        <f>貼_前年計算用シート!AD160</f>
        <v>中札内村</v>
      </c>
      <c r="CD76">
        <f>貼_前年計算用シート!AD339</f>
        <v>4200</v>
      </c>
      <c r="CE76">
        <f t="shared" si="86"/>
        <v>10</v>
      </c>
      <c r="CF76" t="str">
        <f>貼_前年計算用シート!AE160</f>
        <v>-</v>
      </c>
      <c r="CG76" t="str">
        <f>貼_前年計算用シート!AE339</f>
        <v>-</v>
      </c>
      <c r="CH76" t="str">
        <f t="shared" si="87"/>
        <v>-</v>
      </c>
      <c r="CI76" t="str">
        <f>貼_前年計算用シート!AF160</f>
        <v>-</v>
      </c>
      <c r="CJ76" t="str">
        <f>貼_前年計算用シート!AF339</f>
        <v>-</v>
      </c>
      <c r="CK76" t="str">
        <f t="shared" si="88"/>
        <v>-</v>
      </c>
      <c r="CL76" t="str">
        <f>貼_前年計算用シート!AG160</f>
        <v>-</v>
      </c>
      <c r="CM76" t="str">
        <f>貼_前年計算用シート!AG339</f>
        <v>-</v>
      </c>
      <c r="CN76" t="str">
        <f t="shared" si="89"/>
        <v>-</v>
      </c>
    </row>
    <row r="77" spans="1:92">
      <c r="C77" t="str">
        <f>貼_前年計算用シート!D161</f>
        <v>士幌町</v>
      </c>
      <c r="D77">
        <f>貼_前年計算用シート!D340</f>
        <v>15900</v>
      </c>
      <c r="E77">
        <f t="shared" si="60"/>
        <v>11</v>
      </c>
      <c r="F77" t="str">
        <f>貼_前年計算用シート!E161</f>
        <v>新十津川町</v>
      </c>
      <c r="G77">
        <f>貼_前年計算用シート!E340</f>
        <v>4630</v>
      </c>
      <c r="H77">
        <f t="shared" si="61"/>
        <v>11</v>
      </c>
      <c r="I77" t="str">
        <f>貼_前年計算用シート!F161</f>
        <v>稚内市</v>
      </c>
      <c r="J77">
        <f>貼_前年計算用シート!F340</f>
        <v>14700</v>
      </c>
      <c r="K77">
        <f t="shared" si="62"/>
        <v>11</v>
      </c>
      <c r="L77" t="str">
        <f>貼_前年計算用シート!G161</f>
        <v>士別市</v>
      </c>
      <c r="M77">
        <f>貼_前年計算用シート!G340</f>
        <v>2190</v>
      </c>
      <c r="N77">
        <f t="shared" si="63"/>
        <v>11</v>
      </c>
      <c r="O77" t="str">
        <f>貼_前年計算用シート!H161</f>
        <v>東川町</v>
      </c>
      <c r="P77">
        <f>貼_前年計算用シート!H340</f>
        <v>12900</v>
      </c>
      <c r="Q77">
        <f t="shared" si="64"/>
        <v>11</v>
      </c>
      <c r="R77" t="str">
        <f>貼_前年計算用シート!I161</f>
        <v>美瑛町</v>
      </c>
      <c r="S77">
        <f>貼_前年計算用シート!I340</f>
        <v>617</v>
      </c>
      <c r="T77">
        <f t="shared" si="65"/>
        <v>11</v>
      </c>
      <c r="U77" t="str">
        <f>貼_前年計算用シート!J161</f>
        <v>長沼町</v>
      </c>
      <c r="V77">
        <f>貼_前年計算用シート!J340</f>
        <v>3330</v>
      </c>
      <c r="W77">
        <f t="shared" si="66"/>
        <v>10</v>
      </c>
      <c r="X77" t="str">
        <f>貼_前年計算用シート!K161</f>
        <v>長沼町</v>
      </c>
      <c r="Y77">
        <f>貼_前年計算用シート!K340</f>
        <v>18200</v>
      </c>
      <c r="Z77">
        <f t="shared" si="67"/>
        <v>11</v>
      </c>
      <c r="AA77" t="str">
        <f>貼_前年計算用シート!L161</f>
        <v>池田町</v>
      </c>
      <c r="AB77">
        <f>貼_前年計算用シート!L340</f>
        <v>664</v>
      </c>
      <c r="AC77">
        <f t="shared" si="68"/>
        <v>11</v>
      </c>
      <c r="AD77" t="str">
        <f>貼_前年計算用シート!M161</f>
        <v>当別町</v>
      </c>
      <c r="AE77">
        <f>貼_前年計算用シート!M340</f>
        <v>2790</v>
      </c>
      <c r="AF77">
        <f t="shared" si="69"/>
        <v>11</v>
      </c>
      <c r="AG77" t="str">
        <f>貼_前年計算用シート!N161</f>
        <v>長沼町</v>
      </c>
      <c r="AH77">
        <f>貼_前年計算用シート!N340</f>
        <v>16800</v>
      </c>
      <c r="AI77">
        <f t="shared" si="70"/>
        <v>11</v>
      </c>
      <c r="AJ77" t="str">
        <f>貼_前年計算用シート!O161</f>
        <v>豊頃町</v>
      </c>
      <c r="AK77">
        <f>貼_前年計算用シート!O340</f>
        <v>670</v>
      </c>
      <c r="AL77">
        <f t="shared" si="71"/>
        <v>11</v>
      </c>
      <c r="AM77" t="str">
        <f>貼_前年計算用シート!P161</f>
        <v>清里町</v>
      </c>
      <c r="AN77">
        <f>貼_前年計算用シート!P340</f>
        <v>451</v>
      </c>
      <c r="AO77">
        <f t="shared" si="72"/>
        <v>11</v>
      </c>
      <c r="AP77" t="str">
        <f>貼_前年計算用シート!Q161</f>
        <v>斜里町</v>
      </c>
      <c r="AQ77">
        <f>貼_前年計算用シート!Q340</f>
        <v>1710</v>
      </c>
      <c r="AR77">
        <f t="shared" si="73"/>
        <v>11</v>
      </c>
      <c r="AS77" t="str">
        <f>貼_前年計算用シート!R161</f>
        <v>清里町</v>
      </c>
      <c r="AT77">
        <f>貼_前年計算用シート!R340</f>
        <v>426</v>
      </c>
      <c r="AU77">
        <f t="shared" si="74"/>
        <v>11</v>
      </c>
      <c r="AV77" t="str">
        <f>貼_前年計算用シート!S161</f>
        <v>士幌町</v>
      </c>
      <c r="AW77">
        <f>貼_前年計算用シート!S340</f>
        <v>874</v>
      </c>
      <c r="AX77">
        <f t="shared" si="75"/>
        <v>11</v>
      </c>
      <c r="AY77" t="str">
        <f>貼_前年計算用シート!T161</f>
        <v>士幌町</v>
      </c>
      <c r="AZ77">
        <f>貼_前年計算用シート!T340</f>
        <v>2650</v>
      </c>
      <c r="BA77">
        <f t="shared" si="76"/>
        <v>11</v>
      </c>
      <c r="BB77" t="str">
        <f>貼_前年計算用シート!U161</f>
        <v>南富良野町</v>
      </c>
      <c r="BC77">
        <f>貼_前年計算用シート!U340</f>
        <v>296</v>
      </c>
      <c r="BD77">
        <f t="shared" si="77"/>
        <v>11</v>
      </c>
      <c r="BE77" t="str">
        <f>貼_前年計算用シート!V161</f>
        <v>清里町</v>
      </c>
      <c r="BF77">
        <f>貼_前年計算用シート!V340</f>
        <v>2050</v>
      </c>
      <c r="BG77">
        <f t="shared" si="78"/>
        <v>11</v>
      </c>
      <c r="BH77" t="str">
        <f>貼_前年計算用シート!W161</f>
        <v>更別村</v>
      </c>
      <c r="BI77">
        <f>貼_前年計算用シート!W340</f>
        <v>144700</v>
      </c>
      <c r="BJ77">
        <f t="shared" si="79"/>
        <v>11</v>
      </c>
      <c r="BK77" t="str">
        <f>貼_前年計算用シート!X161</f>
        <v>岩見沢市</v>
      </c>
      <c r="BL77">
        <f>貼_前年計算用シート!X340</f>
        <v>7070</v>
      </c>
      <c r="BM77">
        <f t="shared" si="80"/>
        <v>11</v>
      </c>
      <c r="BN77" t="str">
        <f>貼_前年計算用シート!Y161</f>
        <v>和寒町</v>
      </c>
      <c r="BO77">
        <f>貼_前年計算用シート!Y340</f>
        <v>607</v>
      </c>
      <c r="BP77">
        <f t="shared" si="81"/>
        <v>11</v>
      </c>
      <c r="BQ77" t="str">
        <f>貼_前年計算用シート!Z161</f>
        <v>美瑛町</v>
      </c>
      <c r="BR77">
        <f>貼_前年計算用シート!Z340</f>
        <v>365</v>
      </c>
      <c r="BS77">
        <f t="shared" si="82"/>
        <v>11</v>
      </c>
      <c r="BT77" t="str">
        <f>貼_前年計算用シート!AA161</f>
        <v>上川町</v>
      </c>
      <c r="BU77">
        <f>貼_前年計算用シート!AA340</f>
        <v>90</v>
      </c>
      <c r="BV77">
        <f t="shared" si="83"/>
        <v>11</v>
      </c>
      <c r="BW77" t="str">
        <f>貼_前年計算用シート!AB161</f>
        <v>大空町</v>
      </c>
      <c r="BX77">
        <f>貼_前年計算用シート!AB340</f>
        <v>1910</v>
      </c>
      <c r="BY77">
        <f t="shared" si="84"/>
        <v>11</v>
      </c>
      <c r="BZ77" t="str">
        <f>貼_前年計算用シート!AC161</f>
        <v>士幌町</v>
      </c>
      <c r="CA77">
        <f>貼_前年計算用シート!AC340</f>
        <v>75800</v>
      </c>
      <c r="CB77">
        <f t="shared" si="85"/>
        <v>11</v>
      </c>
      <c r="CC77" t="str">
        <f>貼_前年計算用シート!AD161</f>
        <v>美幌町</v>
      </c>
      <c r="CD77">
        <f>貼_前年計算用シート!AD340</f>
        <v>4170</v>
      </c>
      <c r="CE77">
        <f t="shared" si="86"/>
        <v>11</v>
      </c>
      <c r="CF77" t="str">
        <f>貼_前年計算用シート!AE161</f>
        <v>-</v>
      </c>
      <c r="CG77" t="str">
        <f>貼_前年計算用シート!AE340</f>
        <v>-</v>
      </c>
      <c r="CH77" t="str">
        <f t="shared" si="87"/>
        <v>-</v>
      </c>
      <c r="CI77" t="str">
        <f>貼_前年計算用シート!AF161</f>
        <v>-</v>
      </c>
      <c r="CJ77" t="str">
        <f>貼_前年計算用シート!AF340</f>
        <v>-</v>
      </c>
      <c r="CK77" t="str">
        <f t="shared" si="88"/>
        <v>-</v>
      </c>
      <c r="CL77" t="str">
        <f>貼_前年計算用シート!AG161</f>
        <v>-</v>
      </c>
      <c r="CM77" t="str">
        <f>貼_前年計算用シート!AG340</f>
        <v>-</v>
      </c>
      <c r="CN77" t="str">
        <f t="shared" si="89"/>
        <v>-</v>
      </c>
    </row>
    <row r="78" spans="1:92">
      <c r="C78" t="str">
        <f>貼_前年計算用シート!D162</f>
        <v>清水町</v>
      </c>
      <c r="D78">
        <f>貼_前年計算用シート!D341</f>
        <v>14900</v>
      </c>
      <c r="E78">
        <f t="shared" si="60"/>
        <v>12</v>
      </c>
      <c r="F78" t="str">
        <f>貼_前年計算用シート!E162</f>
        <v>江別市</v>
      </c>
      <c r="G78">
        <f>貼_前年計算用シート!E341</f>
        <v>4360</v>
      </c>
      <c r="H78">
        <f t="shared" si="61"/>
        <v>12</v>
      </c>
      <c r="I78" t="str">
        <f>貼_前年計算用シート!F162</f>
        <v>浜中町</v>
      </c>
      <c r="J78">
        <f>貼_前年計算用シート!F341</f>
        <v>14700</v>
      </c>
      <c r="K78">
        <f t="shared" si="62"/>
        <v>11</v>
      </c>
      <c r="L78" t="str">
        <f>貼_前年計算用シート!G162</f>
        <v>東川町</v>
      </c>
      <c r="M78">
        <f>貼_前年計算用シート!G341</f>
        <v>2070</v>
      </c>
      <c r="N78">
        <f t="shared" si="63"/>
        <v>12</v>
      </c>
      <c r="O78" t="str">
        <f>貼_前年計算用シート!H162</f>
        <v>秩父別町</v>
      </c>
      <c r="P78">
        <f>貼_前年計算用シート!H341</f>
        <v>12700</v>
      </c>
      <c r="Q78">
        <f t="shared" si="64"/>
        <v>12</v>
      </c>
      <c r="R78" t="str">
        <f>貼_前年計算用シート!I162</f>
        <v>深川市</v>
      </c>
      <c r="S78">
        <f>貼_前年計算用シート!I341</f>
        <v>615</v>
      </c>
      <c r="T78">
        <f t="shared" si="65"/>
        <v>12</v>
      </c>
      <c r="U78" t="str">
        <f>貼_前年計算用シート!J162</f>
        <v>斜里町</v>
      </c>
      <c r="V78">
        <f>貼_前年計算用シート!J341</f>
        <v>3070</v>
      </c>
      <c r="W78">
        <f t="shared" si="66"/>
        <v>12</v>
      </c>
      <c r="X78" t="str">
        <f>貼_前年計算用シート!K162</f>
        <v>清水町</v>
      </c>
      <c r="Y78">
        <f>貼_前年計算用シート!K341</f>
        <v>18100</v>
      </c>
      <c r="Z78">
        <f t="shared" si="67"/>
        <v>12</v>
      </c>
      <c r="AA78" t="str">
        <f>貼_前年計算用シート!L162</f>
        <v>帯広市</v>
      </c>
      <c r="AB78">
        <f>貼_前年計算用シート!L341</f>
        <v>658</v>
      </c>
      <c r="AC78">
        <f t="shared" si="68"/>
        <v>12</v>
      </c>
      <c r="AD78" t="str">
        <f>貼_前年計算用シート!M162</f>
        <v>美瑛町</v>
      </c>
      <c r="AE78">
        <f>貼_前年計算用シート!M341</f>
        <v>2650</v>
      </c>
      <c r="AF78">
        <f t="shared" si="69"/>
        <v>12</v>
      </c>
      <c r="AG78" t="str">
        <f>貼_前年計算用シート!N162</f>
        <v>斜里町</v>
      </c>
      <c r="AH78">
        <f>貼_前年計算用シート!N341</f>
        <v>16800</v>
      </c>
      <c r="AI78">
        <f t="shared" si="70"/>
        <v>11</v>
      </c>
      <c r="AJ78" t="str">
        <f>貼_前年計算用シート!O162</f>
        <v>池田町</v>
      </c>
      <c r="AK78">
        <f>貼_前年計算用シート!O341</f>
        <v>664</v>
      </c>
      <c r="AL78">
        <f t="shared" si="71"/>
        <v>12</v>
      </c>
      <c r="AM78" t="str">
        <f>貼_前年計算用シート!P162</f>
        <v>上富良野町</v>
      </c>
      <c r="AN78">
        <f>貼_前年計算用シート!P341</f>
        <v>447</v>
      </c>
      <c r="AO78">
        <f t="shared" si="72"/>
        <v>12</v>
      </c>
      <c r="AP78" t="str">
        <f>貼_前年計算用シート!Q162</f>
        <v>当別町</v>
      </c>
      <c r="AQ78">
        <f>貼_前年計算用シート!Q341</f>
        <v>1590</v>
      </c>
      <c r="AR78">
        <f t="shared" si="73"/>
        <v>12</v>
      </c>
      <c r="AS78" t="str">
        <f>貼_前年計算用シート!R162</f>
        <v>大空町</v>
      </c>
      <c r="AT78">
        <f>貼_前年計算用シート!R341</f>
        <v>425</v>
      </c>
      <c r="AU78">
        <f t="shared" si="74"/>
        <v>12</v>
      </c>
      <c r="AV78" t="str">
        <f>貼_前年計算用シート!S162</f>
        <v>安平町</v>
      </c>
      <c r="AW78">
        <f>貼_前年計算用シート!S341</f>
        <v>828</v>
      </c>
      <c r="AX78">
        <f t="shared" si="75"/>
        <v>12</v>
      </c>
      <c r="AY78" t="str">
        <f>貼_前年計算用シート!T162</f>
        <v>本別町</v>
      </c>
      <c r="AZ78">
        <f>貼_前年計算用シート!T341</f>
        <v>2080</v>
      </c>
      <c r="BA78">
        <f t="shared" si="76"/>
        <v>12</v>
      </c>
      <c r="BB78" t="str">
        <f>貼_前年計算用シート!U162</f>
        <v>大空町</v>
      </c>
      <c r="BC78">
        <f>貼_前年計算用シート!U341</f>
        <v>294</v>
      </c>
      <c r="BD78">
        <f t="shared" si="77"/>
        <v>12</v>
      </c>
      <c r="BE78" t="str">
        <f>貼_前年計算用シート!V162</f>
        <v>士幌町</v>
      </c>
      <c r="BF78">
        <f>貼_前年計算用シート!V341</f>
        <v>1990</v>
      </c>
      <c r="BG78">
        <f t="shared" si="78"/>
        <v>12</v>
      </c>
      <c r="BH78" t="str">
        <f>貼_前年計算用シート!W162</f>
        <v>士幌町</v>
      </c>
      <c r="BI78">
        <f>貼_前年計算用シート!W341</f>
        <v>128900</v>
      </c>
      <c r="BJ78">
        <f t="shared" si="79"/>
        <v>12</v>
      </c>
      <c r="BK78" t="str">
        <f>貼_前年計算用シート!X162</f>
        <v>美瑛町</v>
      </c>
      <c r="BL78">
        <f>貼_前年計算用シート!X341</f>
        <v>7050</v>
      </c>
      <c r="BM78">
        <f t="shared" si="80"/>
        <v>12</v>
      </c>
      <c r="BN78" t="str">
        <f>貼_前年計算用シート!Y162</f>
        <v>新十津川町</v>
      </c>
      <c r="BO78">
        <f>貼_前年計算用シート!Y341</f>
        <v>565</v>
      </c>
      <c r="BP78">
        <f t="shared" si="81"/>
        <v>12</v>
      </c>
      <c r="BQ78" t="str">
        <f>貼_前年計算用シート!Z162</f>
        <v>中川町</v>
      </c>
      <c r="BR78">
        <f>貼_前年計算用シート!Z341</f>
        <v>319</v>
      </c>
      <c r="BS78">
        <f t="shared" si="82"/>
        <v>12</v>
      </c>
      <c r="BT78" t="str">
        <f>貼_前年計算用シート!AA162</f>
        <v>幕別町</v>
      </c>
      <c r="BU78">
        <f>貼_前年計算用シート!AA341</f>
        <v>90</v>
      </c>
      <c r="BV78">
        <f t="shared" si="83"/>
        <v>11</v>
      </c>
      <c r="BW78" t="str">
        <f>貼_前年計算用シート!AB162</f>
        <v>北見市</v>
      </c>
      <c r="BX78">
        <f>貼_前年計算用シート!AB341</f>
        <v>1780</v>
      </c>
      <c r="BY78">
        <f t="shared" si="84"/>
        <v>12</v>
      </c>
      <c r="BZ78" t="str">
        <f>貼_前年計算用シート!AC162</f>
        <v>音更町</v>
      </c>
      <c r="CA78">
        <f>貼_前年計算用シート!AC341</f>
        <v>74200</v>
      </c>
      <c r="CB78">
        <f t="shared" si="85"/>
        <v>12</v>
      </c>
      <c r="CC78" t="str">
        <f>貼_前年計算用シート!AD162</f>
        <v>由仁町</v>
      </c>
      <c r="CD78">
        <f>貼_前年計算用シート!AD341</f>
        <v>4110</v>
      </c>
      <c r="CE78">
        <f t="shared" si="86"/>
        <v>12</v>
      </c>
      <c r="CF78" t="str">
        <f>貼_前年計算用シート!AE162</f>
        <v>-</v>
      </c>
      <c r="CG78" t="str">
        <f>貼_前年計算用シート!AE341</f>
        <v>-</v>
      </c>
      <c r="CH78" t="str">
        <f t="shared" si="87"/>
        <v>-</v>
      </c>
      <c r="CI78" t="str">
        <f>貼_前年計算用シート!AF162</f>
        <v>-</v>
      </c>
      <c r="CJ78" t="str">
        <f>貼_前年計算用シート!AF341</f>
        <v>-</v>
      </c>
      <c r="CK78" t="str">
        <f t="shared" si="88"/>
        <v>-</v>
      </c>
      <c r="CL78" t="str">
        <f>貼_前年計算用シート!AG162</f>
        <v>-</v>
      </c>
      <c r="CM78" t="str">
        <f>貼_前年計算用シート!AG341</f>
        <v>-</v>
      </c>
      <c r="CN78" t="str">
        <f t="shared" si="89"/>
        <v>-</v>
      </c>
    </row>
    <row r="79" spans="1:92">
      <c r="C79" t="str">
        <f>貼_前年計算用シート!D163</f>
        <v>稚内市</v>
      </c>
      <c r="D79">
        <f>貼_前年計算用シート!D342</f>
        <v>14700</v>
      </c>
      <c r="E79">
        <f t="shared" si="60"/>
        <v>13</v>
      </c>
      <c r="F79" t="str">
        <f>貼_前年計算用シート!E163</f>
        <v>由仁町</v>
      </c>
      <c r="G79">
        <f>貼_前年計算用シート!E342</f>
        <v>4010</v>
      </c>
      <c r="H79">
        <f t="shared" si="61"/>
        <v>13</v>
      </c>
      <c r="I79" t="str">
        <f>貼_前年計算用シート!F163</f>
        <v>大樹町</v>
      </c>
      <c r="J79">
        <f>貼_前年計算用シート!F342</f>
        <v>14200</v>
      </c>
      <c r="K79">
        <f t="shared" si="62"/>
        <v>13</v>
      </c>
      <c r="L79" t="str">
        <f>貼_前年計算用シート!G163</f>
        <v>雨竜町</v>
      </c>
      <c r="M79">
        <f>貼_前年計算用シート!G342</f>
        <v>2050</v>
      </c>
      <c r="N79">
        <f t="shared" si="63"/>
        <v>13</v>
      </c>
      <c r="O79" t="str">
        <f>貼_前年計算用シート!H163</f>
        <v>士別市</v>
      </c>
      <c r="P79">
        <f>貼_前年計算用シート!H342</f>
        <v>12500</v>
      </c>
      <c r="Q79">
        <f t="shared" si="64"/>
        <v>13</v>
      </c>
      <c r="R79" t="str">
        <f>貼_前年計算用シート!I163</f>
        <v>和寒町</v>
      </c>
      <c r="S79">
        <f>貼_前年計算用シート!I342</f>
        <v>615</v>
      </c>
      <c r="T79">
        <f t="shared" si="65"/>
        <v>12</v>
      </c>
      <c r="U79" t="str">
        <f>貼_前年計算用シート!J163</f>
        <v>清水町</v>
      </c>
      <c r="V79">
        <f>貼_前年計算用シート!J342</f>
        <v>3000</v>
      </c>
      <c r="W79">
        <f t="shared" si="66"/>
        <v>13</v>
      </c>
      <c r="X79" t="str">
        <f>貼_前年計算用シート!K163</f>
        <v>美瑛町</v>
      </c>
      <c r="Y79">
        <f>貼_前年計算用シート!K342</f>
        <v>16000</v>
      </c>
      <c r="Z79">
        <f t="shared" si="67"/>
        <v>13</v>
      </c>
      <c r="AA79" t="str">
        <f>貼_前年計算用シート!L163</f>
        <v>中札内村</v>
      </c>
      <c r="AB79">
        <f>貼_前年計算用シート!L342</f>
        <v>655</v>
      </c>
      <c r="AC79">
        <f t="shared" si="68"/>
        <v>13</v>
      </c>
      <c r="AD79" t="str">
        <f>貼_前年計算用シート!M163</f>
        <v>斜里町</v>
      </c>
      <c r="AE79">
        <f>貼_前年計算用シート!M342</f>
        <v>2650</v>
      </c>
      <c r="AF79">
        <f t="shared" si="69"/>
        <v>12</v>
      </c>
      <c r="AG79" t="str">
        <f>貼_前年計算用シート!N163</f>
        <v>士幌町</v>
      </c>
      <c r="AH79">
        <f>貼_前年計算用シート!N342</f>
        <v>15700</v>
      </c>
      <c r="AI79">
        <f t="shared" si="70"/>
        <v>13</v>
      </c>
      <c r="AJ79" t="str">
        <f>貼_前年計算用シート!O163</f>
        <v>帯広市</v>
      </c>
      <c r="AK79">
        <f>貼_前年計算用シート!O342</f>
        <v>662</v>
      </c>
      <c r="AL79">
        <f t="shared" si="71"/>
        <v>13</v>
      </c>
      <c r="AM79" t="str">
        <f>貼_前年計算用シート!P163</f>
        <v>富良野市</v>
      </c>
      <c r="AN79">
        <f>貼_前年計算用シート!P342</f>
        <v>438</v>
      </c>
      <c r="AO79">
        <f t="shared" si="72"/>
        <v>13</v>
      </c>
      <c r="AP79" t="str">
        <f>貼_前年計算用シート!Q163</f>
        <v>芽室町</v>
      </c>
      <c r="AQ79">
        <f>貼_前年計算用シート!Q342</f>
        <v>1530</v>
      </c>
      <c r="AR79">
        <f t="shared" si="73"/>
        <v>13</v>
      </c>
      <c r="AS79" t="str">
        <f>貼_前年計算用シート!R163</f>
        <v>網走市</v>
      </c>
      <c r="AT79">
        <f>貼_前年計算用シート!R342</f>
        <v>413</v>
      </c>
      <c r="AU79">
        <f t="shared" si="74"/>
        <v>13</v>
      </c>
      <c r="AV79" t="str">
        <f>貼_前年計算用シート!S163</f>
        <v>本別町</v>
      </c>
      <c r="AW79">
        <f>貼_前年計算用シート!S342</f>
        <v>796</v>
      </c>
      <c r="AX79">
        <f t="shared" si="75"/>
        <v>13</v>
      </c>
      <c r="AY79" t="str">
        <f>貼_前年計算用シート!T163</f>
        <v>清水町</v>
      </c>
      <c r="AZ79">
        <f>貼_前年計算用シート!T342</f>
        <v>2020</v>
      </c>
      <c r="BA79">
        <f t="shared" si="76"/>
        <v>13</v>
      </c>
      <c r="BB79" t="str">
        <f>貼_前年計算用シート!U163</f>
        <v>池田町</v>
      </c>
      <c r="BC79">
        <f>貼_前年計算用シート!U342</f>
        <v>294</v>
      </c>
      <c r="BD79">
        <f t="shared" si="77"/>
        <v>12</v>
      </c>
      <c r="BE79" t="str">
        <f>貼_前年計算用シート!V163</f>
        <v>更別村</v>
      </c>
      <c r="BF79">
        <f>貼_前年計算用シート!V342</f>
        <v>1850</v>
      </c>
      <c r="BG79">
        <f t="shared" si="78"/>
        <v>13</v>
      </c>
      <c r="BH79" t="str">
        <f>貼_前年計算用シート!W163</f>
        <v>美幌町</v>
      </c>
      <c r="BI79">
        <f>貼_前年計算用シート!W342</f>
        <v>124600</v>
      </c>
      <c r="BJ79">
        <f t="shared" si="79"/>
        <v>13</v>
      </c>
      <c r="BK79" t="str">
        <f>貼_前年計算用シート!X163</f>
        <v>芽室町</v>
      </c>
      <c r="BL79">
        <f>貼_前年計算用シート!X342</f>
        <v>7030</v>
      </c>
      <c r="BM79">
        <f t="shared" si="80"/>
        <v>13</v>
      </c>
      <c r="BN79" t="str">
        <f>貼_前年計算用シート!Y163</f>
        <v>共和町</v>
      </c>
      <c r="BO79">
        <f>貼_前年計算用シート!Y342</f>
        <v>542</v>
      </c>
      <c r="BP79">
        <f t="shared" si="81"/>
        <v>13</v>
      </c>
      <c r="BQ79" t="str">
        <f>貼_前年計算用シート!Z163</f>
        <v>和寒町</v>
      </c>
      <c r="BR79">
        <f>貼_前年計算用シート!Z342</f>
        <v>317</v>
      </c>
      <c r="BS79">
        <f t="shared" si="82"/>
        <v>13</v>
      </c>
      <c r="BT79" t="str">
        <f>貼_前年計算用シート!AA163</f>
        <v>美幌町</v>
      </c>
      <c r="BU79">
        <f>貼_前年計算用シート!AA342</f>
        <v>89</v>
      </c>
      <c r="BV79">
        <f t="shared" si="83"/>
        <v>13</v>
      </c>
      <c r="BW79" t="str">
        <f>貼_前年計算用シート!AB163</f>
        <v>美幌町</v>
      </c>
      <c r="BX79">
        <f>貼_前年計算用シート!AB342</f>
        <v>1280</v>
      </c>
      <c r="BY79">
        <f t="shared" si="84"/>
        <v>13</v>
      </c>
      <c r="BZ79" t="str">
        <f>貼_前年計算用シート!AC163</f>
        <v>美幌町</v>
      </c>
      <c r="CA79">
        <f>貼_前年計算用シート!AC342</f>
        <v>53500</v>
      </c>
      <c r="CB79">
        <f t="shared" si="85"/>
        <v>13</v>
      </c>
      <c r="CC79" t="str">
        <f>貼_前年計算用シート!AD163</f>
        <v>千歳市</v>
      </c>
      <c r="CD79">
        <f>貼_前年計算用シート!AD342</f>
        <v>4070</v>
      </c>
      <c r="CE79">
        <f t="shared" si="86"/>
        <v>13</v>
      </c>
      <c r="CF79" t="str">
        <f>貼_前年計算用シート!AE163</f>
        <v>-</v>
      </c>
      <c r="CG79" t="str">
        <f>貼_前年計算用シート!AE342</f>
        <v>-</v>
      </c>
      <c r="CH79" t="str">
        <f t="shared" si="87"/>
        <v>-</v>
      </c>
      <c r="CI79" t="str">
        <f>貼_前年計算用シート!AF163</f>
        <v>-</v>
      </c>
      <c r="CJ79" t="str">
        <f>貼_前年計算用シート!AF342</f>
        <v>-</v>
      </c>
      <c r="CK79" t="str">
        <f t="shared" si="88"/>
        <v>-</v>
      </c>
      <c r="CL79" t="str">
        <f>貼_前年計算用シート!AG163</f>
        <v>-</v>
      </c>
      <c r="CM79" t="str">
        <f>貼_前年計算用シート!AG342</f>
        <v>-</v>
      </c>
      <c r="CN79" t="str">
        <f t="shared" si="89"/>
        <v>-</v>
      </c>
    </row>
    <row r="80" spans="1:92">
      <c r="C80" t="str">
        <f>貼_前年計算用シート!D164</f>
        <v>浜中町</v>
      </c>
      <c r="D80">
        <f>貼_前年計算用シート!D343</f>
        <v>14700</v>
      </c>
      <c r="E80">
        <f t="shared" si="60"/>
        <v>13</v>
      </c>
      <c r="F80" t="str">
        <f>貼_前年計算用シート!E164</f>
        <v>栗山町</v>
      </c>
      <c r="G80">
        <f>貼_前年計算用シート!E343</f>
        <v>3990</v>
      </c>
      <c r="H80">
        <f t="shared" si="61"/>
        <v>14</v>
      </c>
      <c r="I80" t="str">
        <f>貼_前年計算用シート!F164</f>
        <v>網走市</v>
      </c>
      <c r="J80">
        <f>貼_前年計算用シート!F343</f>
        <v>14000</v>
      </c>
      <c r="K80">
        <f t="shared" si="62"/>
        <v>14</v>
      </c>
      <c r="L80" t="str">
        <f>貼_前年計算用シート!G164</f>
        <v>秩父別町</v>
      </c>
      <c r="M80">
        <f>貼_前年計算用シート!G343</f>
        <v>2040</v>
      </c>
      <c r="N80">
        <f t="shared" si="63"/>
        <v>14</v>
      </c>
      <c r="O80" t="str">
        <f>貼_前年計算用シート!H164</f>
        <v>雨竜町</v>
      </c>
      <c r="P80">
        <f>貼_前年計算用シート!H343</f>
        <v>12200</v>
      </c>
      <c r="Q80">
        <f t="shared" si="64"/>
        <v>14</v>
      </c>
      <c r="R80" t="str">
        <f>貼_前年計算用シート!I164</f>
        <v>剣淵町</v>
      </c>
      <c r="S80">
        <f>貼_前年計算用シート!I343</f>
        <v>608</v>
      </c>
      <c r="T80">
        <f t="shared" si="65"/>
        <v>14</v>
      </c>
      <c r="U80" t="str">
        <f>貼_前年計算用シート!J164</f>
        <v>小清水町</v>
      </c>
      <c r="V80">
        <f>貼_前年計算用シート!J343</f>
        <v>2990</v>
      </c>
      <c r="W80">
        <f t="shared" si="66"/>
        <v>14</v>
      </c>
      <c r="X80" t="str">
        <f>貼_前年計算用シート!K164</f>
        <v>美幌町</v>
      </c>
      <c r="Y80">
        <f>貼_前年計算用シート!K343</f>
        <v>15700</v>
      </c>
      <c r="Z80">
        <f t="shared" si="67"/>
        <v>14</v>
      </c>
      <c r="AA80" t="str">
        <f>貼_前年計算用シート!L164</f>
        <v>芽室町</v>
      </c>
      <c r="AB80">
        <f>貼_前年計算用シート!L343</f>
        <v>652</v>
      </c>
      <c r="AC80">
        <f t="shared" si="68"/>
        <v>14</v>
      </c>
      <c r="AD80" t="str">
        <f>貼_前年計算用シート!M164</f>
        <v>小清水町</v>
      </c>
      <c r="AE80">
        <f>貼_前年計算用シート!M343</f>
        <v>2610</v>
      </c>
      <c r="AF80">
        <f t="shared" si="69"/>
        <v>14</v>
      </c>
      <c r="AG80" t="str">
        <f>貼_前年計算用シート!N164</f>
        <v>池田町</v>
      </c>
      <c r="AH80">
        <f>貼_前年計算用シート!N343</f>
        <v>14600</v>
      </c>
      <c r="AI80">
        <f t="shared" si="70"/>
        <v>14</v>
      </c>
      <c r="AJ80" t="str">
        <f>貼_前年計算用シート!O164</f>
        <v>網走市</v>
      </c>
      <c r="AK80">
        <f>貼_前年計算用シート!O343</f>
        <v>658</v>
      </c>
      <c r="AL80">
        <f t="shared" si="71"/>
        <v>14</v>
      </c>
      <c r="AM80" t="str">
        <f>貼_前年計算用シート!P164</f>
        <v>斜里町</v>
      </c>
      <c r="AN80">
        <f>貼_前年計算用シート!P343</f>
        <v>425</v>
      </c>
      <c r="AO80">
        <f t="shared" si="72"/>
        <v>14</v>
      </c>
      <c r="AP80" t="str">
        <f>貼_前年計算用シート!Q164</f>
        <v>長沼町</v>
      </c>
      <c r="AQ80">
        <f>貼_前年計算用シート!Q343</f>
        <v>1390</v>
      </c>
      <c r="AR80">
        <f t="shared" si="73"/>
        <v>14</v>
      </c>
      <c r="AS80" t="str">
        <f>貼_前年計算用シート!R164</f>
        <v>帯広市</v>
      </c>
      <c r="AT80">
        <f>貼_前年計算用シート!R343</f>
        <v>406</v>
      </c>
      <c r="AU80">
        <f t="shared" si="74"/>
        <v>14</v>
      </c>
      <c r="AV80" t="str">
        <f>貼_前年計算用シート!S164</f>
        <v>旭川市</v>
      </c>
      <c r="AW80">
        <f>貼_前年計算用シート!S343</f>
        <v>757</v>
      </c>
      <c r="AX80">
        <f t="shared" si="75"/>
        <v>14</v>
      </c>
      <c r="AY80" t="str">
        <f>貼_前年計算用シート!T164</f>
        <v>美瑛町</v>
      </c>
      <c r="AZ80">
        <f>貼_前年計算用シート!T343</f>
        <v>2010</v>
      </c>
      <c r="BA80">
        <f t="shared" si="76"/>
        <v>14</v>
      </c>
      <c r="BB80" t="str">
        <f>貼_前年計算用シート!U164</f>
        <v>鹿追町</v>
      </c>
      <c r="BC80">
        <f>貼_前年計算用シート!U343</f>
        <v>293</v>
      </c>
      <c r="BD80">
        <f t="shared" si="77"/>
        <v>14</v>
      </c>
      <c r="BE80" t="str">
        <f>貼_前年計算用シート!V164</f>
        <v>浦幌町</v>
      </c>
      <c r="BF80">
        <f>貼_前年計算用シート!V343</f>
        <v>1300</v>
      </c>
      <c r="BG80">
        <f t="shared" si="78"/>
        <v>14</v>
      </c>
      <c r="BH80" t="str">
        <f>貼_前年計算用シート!W164</f>
        <v>中札内村</v>
      </c>
      <c r="BI80">
        <f>貼_前年計算用シート!W343</f>
        <v>84200</v>
      </c>
      <c r="BJ80">
        <f t="shared" si="79"/>
        <v>14</v>
      </c>
      <c r="BK80" t="str">
        <f>貼_前年計算用シート!X164</f>
        <v>帯広市</v>
      </c>
      <c r="BL80">
        <f>貼_前年計算用シート!X343</f>
        <v>7000</v>
      </c>
      <c r="BM80">
        <f t="shared" si="80"/>
        <v>14</v>
      </c>
      <c r="BN80" t="str">
        <f>貼_前年計算用シート!Y164</f>
        <v>北竜町</v>
      </c>
      <c r="BO80">
        <f>貼_前年計算用シート!Y343</f>
        <v>520</v>
      </c>
      <c r="BP80">
        <f t="shared" si="81"/>
        <v>14</v>
      </c>
      <c r="BQ80" t="str">
        <f>貼_前年計算用シート!Z164</f>
        <v>新得町</v>
      </c>
      <c r="BR80">
        <f>貼_前年計算用シート!Z343</f>
        <v>313</v>
      </c>
      <c r="BS80">
        <f t="shared" si="82"/>
        <v>14</v>
      </c>
      <c r="BT80" t="str">
        <f>貼_前年計算用シート!AA164</f>
        <v>新得町</v>
      </c>
      <c r="BU80">
        <f>貼_前年計算用シート!AA343</f>
        <v>89</v>
      </c>
      <c r="BV80">
        <f t="shared" si="83"/>
        <v>13</v>
      </c>
      <c r="BW80" t="str">
        <f>貼_前年計算用シート!AB164</f>
        <v>倶知安町</v>
      </c>
      <c r="BX80">
        <f>貼_前年計算用シート!AB343</f>
        <v>1170</v>
      </c>
      <c r="BY80">
        <f t="shared" si="84"/>
        <v>14</v>
      </c>
      <c r="BZ80" t="str">
        <f>貼_前年計算用シート!AC164</f>
        <v>中札内村</v>
      </c>
      <c r="CA80">
        <f>貼_前年計算用シート!AC343</f>
        <v>43200</v>
      </c>
      <c r="CB80">
        <f t="shared" si="85"/>
        <v>14</v>
      </c>
      <c r="CC80" t="str">
        <f>貼_前年計算用シート!AD164</f>
        <v>美瑛町</v>
      </c>
      <c r="CD80">
        <f>貼_前年計算用シート!AD343</f>
        <v>3950</v>
      </c>
      <c r="CE80">
        <f t="shared" si="86"/>
        <v>14</v>
      </c>
      <c r="CF80" t="str">
        <f>貼_前年計算用シート!AE164</f>
        <v>-</v>
      </c>
      <c r="CG80" t="str">
        <f>貼_前年計算用シート!AE343</f>
        <v>-</v>
      </c>
      <c r="CH80" t="str">
        <f t="shared" si="87"/>
        <v>-</v>
      </c>
      <c r="CI80" t="str">
        <f>貼_前年計算用シート!AF164</f>
        <v>-</v>
      </c>
      <c r="CJ80" t="str">
        <f>貼_前年計算用シート!AF343</f>
        <v>-</v>
      </c>
      <c r="CK80" t="str">
        <f t="shared" si="88"/>
        <v>-</v>
      </c>
      <c r="CL80" t="str">
        <f>貼_前年計算用シート!AG164</f>
        <v>-</v>
      </c>
      <c r="CM80" t="str">
        <f>貼_前年計算用シート!AG343</f>
        <v>-</v>
      </c>
      <c r="CN80" t="str">
        <f t="shared" si="89"/>
        <v>-</v>
      </c>
    </row>
    <row r="81" spans="3:92">
      <c r="C81" t="str">
        <f>貼_前年計算用シート!D165</f>
        <v>大樹町</v>
      </c>
      <c r="D81">
        <f>貼_前年計算用シート!D344</f>
        <v>14200</v>
      </c>
      <c r="E81">
        <f t="shared" si="60"/>
        <v>15</v>
      </c>
      <c r="F81" t="str">
        <f>貼_前年計算用シート!E165</f>
        <v>滝川市</v>
      </c>
      <c r="G81">
        <f>貼_前年計算用シート!E344</f>
        <v>3760</v>
      </c>
      <c r="H81">
        <f t="shared" si="61"/>
        <v>15</v>
      </c>
      <c r="I81" t="str">
        <f>貼_前年計算用シート!F165</f>
        <v>足寄町</v>
      </c>
      <c r="J81">
        <f>貼_前年計算用シート!F344</f>
        <v>13400</v>
      </c>
      <c r="K81">
        <f t="shared" si="62"/>
        <v>15</v>
      </c>
      <c r="L81" t="str">
        <f>貼_前年計算用シート!G165</f>
        <v>滝川市</v>
      </c>
      <c r="M81">
        <f>貼_前年計算用シート!G344</f>
        <v>1920</v>
      </c>
      <c r="N81">
        <f t="shared" si="63"/>
        <v>15</v>
      </c>
      <c r="O81" t="str">
        <f>貼_前年計算用シート!H165</f>
        <v>妹背牛町</v>
      </c>
      <c r="P81">
        <f>貼_前年計算用シート!H344</f>
        <v>11400</v>
      </c>
      <c r="Q81">
        <f t="shared" si="64"/>
        <v>15</v>
      </c>
      <c r="R81" t="str">
        <f>貼_前年計算用シート!I165</f>
        <v>遠別町</v>
      </c>
      <c r="S81">
        <f>貼_前年計算用シート!I344</f>
        <v>608</v>
      </c>
      <c r="T81">
        <f t="shared" si="65"/>
        <v>14</v>
      </c>
      <c r="U81" t="str">
        <f>貼_前年計算用シート!J165</f>
        <v>美幌町</v>
      </c>
      <c r="V81">
        <f>貼_前年計算用シート!J344</f>
        <v>2650</v>
      </c>
      <c r="W81">
        <f t="shared" si="66"/>
        <v>15</v>
      </c>
      <c r="X81" t="str">
        <f>貼_前年計算用シート!K165</f>
        <v>士幌町</v>
      </c>
      <c r="Y81">
        <f>貼_前年計算用シート!K344</f>
        <v>15700</v>
      </c>
      <c r="Z81">
        <f t="shared" si="67"/>
        <v>14</v>
      </c>
      <c r="AA81" t="str">
        <f>貼_前年計算用シート!L165</f>
        <v>新得町</v>
      </c>
      <c r="AB81">
        <f>貼_前年計算用シート!L344</f>
        <v>643</v>
      </c>
      <c r="AC81">
        <f t="shared" si="68"/>
        <v>15</v>
      </c>
      <c r="AD81" t="str">
        <f>貼_前年計算用シート!M165</f>
        <v>本別町</v>
      </c>
      <c r="AE81">
        <f>貼_前年計算用シート!M344</f>
        <v>2390</v>
      </c>
      <c r="AF81">
        <f t="shared" si="69"/>
        <v>15</v>
      </c>
      <c r="AG81" t="str">
        <f>貼_前年計算用シート!N165</f>
        <v>本別町</v>
      </c>
      <c r="AH81">
        <f>貼_前年計算用シート!N344</f>
        <v>14500</v>
      </c>
      <c r="AI81">
        <f t="shared" si="70"/>
        <v>15</v>
      </c>
      <c r="AJ81" t="str">
        <f>貼_前年計算用シート!O165</f>
        <v>清里町</v>
      </c>
      <c r="AK81">
        <f>貼_前年計算用シート!O344</f>
        <v>658</v>
      </c>
      <c r="AL81">
        <f t="shared" si="71"/>
        <v>14</v>
      </c>
      <c r="AM81" t="str">
        <f>貼_前年計算用シート!P165</f>
        <v>安平町</v>
      </c>
      <c r="AN81">
        <f>貼_前年計算用シート!P344</f>
        <v>422</v>
      </c>
      <c r="AO81">
        <f t="shared" si="72"/>
        <v>15</v>
      </c>
      <c r="AP81" t="str">
        <f>貼_前年計算用シート!Q165</f>
        <v>安平町</v>
      </c>
      <c r="AQ81">
        <f>貼_前年計算用シート!Q344</f>
        <v>1290</v>
      </c>
      <c r="AR81">
        <f t="shared" si="73"/>
        <v>15</v>
      </c>
      <c r="AS81" t="str">
        <f>貼_前年計算用シート!R165</f>
        <v>幕別町</v>
      </c>
      <c r="AT81">
        <f>貼_前年計算用シート!R344</f>
        <v>405</v>
      </c>
      <c r="AU81">
        <f t="shared" si="74"/>
        <v>15</v>
      </c>
      <c r="AV81" t="str">
        <f>貼_前年計算用シート!S165</f>
        <v>清水町</v>
      </c>
      <c r="AW81">
        <f>貼_前年計算用シート!S344</f>
        <v>751</v>
      </c>
      <c r="AX81">
        <f t="shared" si="75"/>
        <v>15</v>
      </c>
      <c r="AY81" t="str">
        <f>貼_前年計算用シート!T165</f>
        <v>安平町</v>
      </c>
      <c r="AZ81">
        <f>貼_前年計算用シート!T344</f>
        <v>1930</v>
      </c>
      <c r="BA81">
        <f t="shared" si="76"/>
        <v>15</v>
      </c>
      <c r="BB81" t="str">
        <f>貼_前年計算用シート!U165</f>
        <v>湧別町</v>
      </c>
      <c r="BC81">
        <f>貼_前年計算用シート!U344</f>
        <v>291</v>
      </c>
      <c r="BD81">
        <f t="shared" si="77"/>
        <v>15</v>
      </c>
      <c r="BE81" t="str">
        <f>貼_前年計算用シート!V165</f>
        <v>清水町</v>
      </c>
      <c r="BF81">
        <f>貼_前年計算用シート!V344</f>
        <v>1230</v>
      </c>
      <c r="BG81">
        <f t="shared" si="78"/>
        <v>15</v>
      </c>
      <c r="BH81" t="str">
        <f>貼_前年計算用シート!W165</f>
        <v>浦幌町</v>
      </c>
      <c r="BI81">
        <f>貼_前年計算用シート!W344</f>
        <v>78900</v>
      </c>
      <c r="BJ81">
        <f t="shared" si="79"/>
        <v>15</v>
      </c>
      <c r="BK81" t="str">
        <f>貼_前年計算用シート!X165</f>
        <v>網走市</v>
      </c>
      <c r="BL81">
        <f>貼_前年計算用シート!X344</f>
        <v>6960</v>
      </c>
      <c r="BM81">
        <f t="shared" si="80"/>
        <v>15</v>
      </c>
      <c r="BN81" t="str">
        <f>貼_前年計算用シート!Y165</f>
        <v>美瑛町</v>
      </c>
      <c r="BO81">
        <f>貼_前年計算用シート!Y344</f>
        <v>478</v>
      </c>
      <c r="BP81">
        <f t="shared" si="81"/>
        <v>15</v>
      </c>
      <c r="BQ81" t="str">
        <f>貼_前年計算用シート!Z165</f>
        <v>黒松内町</v>
      </c>
      <c r="BR81">
        <f>貼_前年計算用シート!Z344</f>
        <v>285</v>
      </c>
      <c r="BS81">
        <f t="shared" si="82"/>
        <v>15</v>
      </c>
      <c r="BT81" t="str">
        <f>貼_前年計算用シート!AA165</f>
        <v>弟子屈町</v>
      </c>
      <c r="BU81">
        <f>貼_前年計算用シート!AA344</f>
        <v>88</v>
      </c>
      <c r="BV81">
        <f t="shared" si="83"/>
        <v>15</v>
      </c>
      <c r="BW81" t="str">
        <f>貼_前年計算用シート!AB165</f>
        <v>中札内村</v>
      </c>
      <c r="BX81">
        <f>貼_前年計算用シート!AB344</f>
        <v>1030</v>
      </c>
      <c r="BY81">
        <f t="shared" si="84"/>
        <v>15</v>
      </c>
      <c r="BZ81" t="str">
        <f>貼_前年計算用シート!AC165</f>
        <v>倶知安町</v>
      </c>
      <c r="CA81">
        <f>貼_前年計算用シート!AC344</f>
        <v>39900</v>
      </c>
      <c r="CB81">
        <f t="shared" si="85"/>
        <v>15</v>
      </c>
      <c r="CC81" t="str">
        <f>貼_前年計算用シート!AD165</f>
        <v>沼田町</v>
      </c>
      <c r="CD81">
        <f>貼_前年計算用シート!AD344</f>
        <v>3890</v>
      </c>
      <c r="CE81">
        <f t="shared" si="86"/>
        <v>15</v>
      </c>
      <c r="CF81" t="str">
        <f>貼_前年計算用シート!AE165</f>
        <v>-</v>
      </c>
      <c r="CG81" t="str">
        <f>貼_前年計算用シート!AE344</f>
        <v>-</v>
      </c>
      <c r="CH81" t="str">
        <f t="shared" si="87"/>
        <v>-</v>
      </c>
      <c r="CI81" t="str">
        <f>貼_前年計算用シート!AF165</f>
        <v>-</v>
      </c>
      <c r="CJ81" t="str">
        <f>貼_前年計算用シート!AF344</f>
        <v>-</v>
      </c>
      <c r="CK81" t="str">
        <f t="shared" si="88"/>
        <v>-</v>
      </c>
      <c r="CL81" t="str">
        <f>貼_前年計算用シート!AG165</f>
        <v>-</v>
      </c>
      <c r="CM81" t="str">
        <f>貼_前年計算用シート!AG344</f>
        <v>-</v>
      </c>
      <c r="CN81" t="str">
        <f t="shared" si="89"/>
        <v>-</v>
      </c>
    </row>
    <row r="82" spans="3:92">
      <c r="C82" t="str">
        <f>貼_前年計算用シート!D166</f>
        <v>網走市</v>
      </c>
      <c r="D82">
        <f>貼_前年計算用シート!D345</f>
        <v>14000</v>
      </c>
      <c r="E82">
        <f t="shared" si="60"/>
        <v>16</v>
      </c>
      <c r="F82" t="str">
        <f>貼_前年計算用シート!E166</f>
        <v>むかわ町</v>
      </c>
      <c r="G82">
        <f>貼_前年計算用シート!E345</f>
        <v>3720</v>
      </c>
      <c r="H82">
        <f t="shared" si="61"/>
        <v>16</v>
      </c>
      <c r="I82" t="str">
        <f>貼_前年計算用シート!F166</f>
        <v>豊富町</v>
      </c>
      <c r="J82">
        <f>貼_前年計算用シート!F345</f>
        <v>13300</v>
      </c>
      <c r="K82">
        <f t="shared" si="62"/>
        <v>16</v>
      </c>
      <c r="L82" t="str">
        <f>貼_前年計算用シート!G166</f>
        <v>妹背牛町</v>
      </c>
      <c r="M82">
        <f>貼_前年計算用シート!G345</f>
        <v>1920</v>
      </c>
      <c r="N82">
        <f t="shared" si="63"/>
        <v>15</v>
      </c>
      <c r="O82" t="str">
        <f>貼_前年計算用シート!H166</f>
        <v>滝川市</v>
      </c>
      <c r="P82">
        <f>貼_前年計算用シート!H345</f>
        <v>11000</v>
      </c>
      <c r="Q82">
        <f t="shared" si="64"/>
        <v>16</v>
      </c>
      <c r="R82" t="str">
        <f>貼_前年計算用シート!I166</f>
        <v>上川町</v>
      </c>
      <c r="S82">
        <f>貼_前年計算用シート!I345</f>
        <v>607</v>
      </c>
      <c r="T82">
        <f t="shared" si="65"/>
        <v>16</v>
      </c>
      <c r="U82" t="str">
        <f>貼_前年計算用シート!J166</f>
        <v>本別町</v>
      </c>
      <c r="V82">
        <f>貼_前年計算用シート!J345</f>
        <v>2630</v>
      </c>
      <c r="W82">
        <f t="shared" si="66"/>
        <v>16</v>
      </c>
      <c r="X82" t="str">
        <f>貼_前年計算用シート!K166</f>
        <v>清里町</v>
      </c>
      <c r="Y82">
        <f>貼_前年計算用シート!K345</f>
        <v>15600</v>
      </c>
      <c r="Z82">
        <f t="shared" si="67"/>
        <v>16</v>
      </c>
      <c r="AA82" t="str">
        <f>貼_前年計算用シート!L166</f>
        <v>網走市</v>
      </c>
      <c r="AB82">
        <f>貼_前年計算用シート!L345</f>
        <v>638</v>
      </c>
      <c r="AC82">
        <f t="shared" si="68"/>
        <v>16</v>
      </c>
      <c r="AD82" t="str">
        <f>貼_前年計算用シート!M166</f>
        <v>士幌町</v>
      </c>
      <c r="AE82">
        <f>貼_前年計算用シート!M345</f>
        <v>2310</v>
      </c>
      <c r="AF82">
        <f t="shared" si="69"/>
        <v>16</v>
      </c>
      <c r="AG82" t="str">
        <f>貼_前年計算用シート!N166</f>
        <v>更別村</v>
      </c>
      <c r="AH82">
        <f>貼_前年計算用シート!N345</f>
        <v>14100</v>
      </c>
      <c r="AI82">
        <f t="shared" si="70"/>
        <v>16</v>
      </c>
      <c r="AJ82" t="str">
        <f>貼_前年計算用シート!O166</f>
        <v>芽室町</v>
      </c>
      <c r="AK82">
        <f>貼_前年計算用シート!O345</f>
        <v>658</v>
      </c>
      <c r="AL82">
        <f t="shared" si="71"/>
        <v>14</v>
      </c>
      <c r="AM82" t="str">
        <f>貼_前年計算用シート!P166</f>
        <v>長沼町</v>
      </c>
      <c r="AN82">
        <f>貼_前年計算用シート!P345</f>
        <v>390</v>
      </c>
      <c r="AO82">
        <f t="shared" si="72"/>
        <v>16</v>
      </c>
      <c r="AP82" t="str">
        <f>貼_前年計算用シート!Q166</f>
        <v>網走市</v>
      </c>
      <c r="AQ82">
        <f>貼_前年計算用シート!Q345</f>
        <v>1200</v>
      </c>
      <c r="AR82">
        <f t="shared" si="73"/>
        <v>16</v>
      </c>
      <c r="AS82" t="str">
        <f>貼_前年計算用シート!R166</f>
        <v>斜里町</v>
      </c>
      <c r="AT82">
        <f>貼_前年計算用シート!R345</f>
        <v>403</v>
      </c>
      <c r="AU82">
        <f t="shared" si="74"/>
        <v>16</v>
      </c>
      <c r="AV82" t="str">
        <f>貼_前年計算用シート!S166</f>
        <v>上富良野町</v>
      </c>
      <c r="AW82">
        <f>貼_前年計算用シート!S345</f>
        <v>740</v>
      </c>
      <c r="AX82">
        <f t="shared" si="75"/>
        <v>16</v>
      </c>
      <c r="AY82" t="str">
        <f>貼_前年計算用シート!T166</f>
        <v>千歳市</v>
      </c>
      <c r="AZ82">
        <f>貼_前年計算用シート!T345</f>
        <v>1880</v>
      </c>
      <c r="BA82">
        <f t="shared" si="76"/>
        <v>16</v>
      </c>
      <c r="BB82" t="str">
        <f>貼_前年計算用シート!U166</f>
        <v>妹背牛町</v>
      </c>
      <c r="BC82">
        <f>貼_前年計算用シート!U345</f>
        <v>288</v>
      </c>
      <c r="BD82">
        <f t="shared" si="77"/>
        <v>16</v>
      </c>
      <c r="BE82" t="str">
        <f>貼_前年計算用シート!V166</f>
        <v>中札内村</v>
      </c>
      <c r="BF82">
        <f>貼_前年計算用シート!V345</f>
        <v>1080</v>
      </c>
      <c r="BG82">
        <f t="shared" si="78"/>
        <v>16</v>
      </c>
      <c r="BH82" t="str">
        <f>貼_前年計算用シート!W166</f>
        <v>清水町</v>
      </c>
      <c r="BI82">
        <f>貼_前年計算用シート!W345</f>
        <v>73800</v>
      </c>
      <c r="BJ82">
        <f t="shared" si="79"/>
        <v>16</v>
      </c>
      <c r="BK82" t="str">
        <f>貼_前年計算用シート!X166</f>
        <v>大空町</v>
      </c>
      <c r="BL82">
        <f>貼_前年計算用シート!X345</f>
        <v>6960</v>
      </c>
      <c r="BM82">
        <f t="shared" si="80"/>
        <v>15</v>
      </c>
      <c r="BN82" t="str">
        <f>貼_前年計算用シート!Y166</f>
        <v>美深町</v>
      </c>
      <c r="BO82">
        <f>貼_前年計算用シート!Y345</f>
        <v>467</v>
      </c>
      <c r="BP82">
        <f t="shared" si="81"/>
        <v>16</v>
      </c>
      <c r="BQ82" t="str">
        <f>貼_前年計算用シート!Z166</f>
        <v>別海町</v>
      </c>
      <c r="BR82">
        <f>貼_前年計算用シート!Z345</f>
        <v>276</v>
      </c>
      <c r="BS82">
        <f t="shared" si="82"/>
        <v>16</v>
      </c>
      <c r="BT82" t="str">
        <f>貼_前年計算用シート!AA166</f>
        <v>美深町</v>
      </c>
      <c r="BU82">
        <f>貼_前年計算用シート!AA345</f>
        <v>86</v>
      </c>
      <c r="BV82">
        <f t="shared" si="83"/>
        <v>16</v>
      </c>
      <c r="BW82" t="str">
        <f>貼_前年計算用シート!AB166</f>
        <v>鹿追町</v>
      </c>
      <c r="BX82">
        <f>貼_前年計算用シート!AB345</f>
        <v>980</v>
      </c>
      <c r="BY82">
        <f t="shared" si="84"/>
        <v>16</v>
      </c>
      <c r="BZ82" t="str">
        <f>貼_前年計算用シート!AC166</f>
        <v>鹿追町</v>
      </c>
      <c r="CA82">
        <f>貼_前年計算用シート!AC345</f>
        <v>34200</v>
      </c>
      <c r="CB82">
        <f t="shared" si="85"/>
        <v>16</v>
      </c>
      <c r="CC82" t="str">
        <f>貼_前年計算用シート!AD166</f>
        <v>深川市</v>
      </c>
      <c r="CD82">
        <f>貼_前年計算用シート!AD345</f>
        <v>3880</v>
      </c>
      <c r="CE82">
        <f t="shared" si="86"/>
        <v>16</v>
      </c>
      <c r="CF82" t="str">
        <f>貼_前年計算用シート!AE166</f>
        <v>-</v>
      </c>
      <c r="CG82" t="str">
        <f>貼_前年計算用シート!AE345</f>
        <v>-</v>
      </c>
      <c r="CH82" t="str">
        <f t="shared" si="87"/>
        <v>-</v>
      </c>
      <c r="CI82" t="str">
        <f>貼_前年計算用シート!AF166</f>
        <v>-</v>
      </c>
      <c r="CJ82" t="str">
        <f>貼_前年計算用シート!AF345</f>
        <v>-</v>
      </c>
      <c r="CK82" t="str">
        <f t="shared" si="88"/>
        <v>-</v>
      </c>
      <c r="CL82" t="str">
        <f>貼_前年計算用シート!AG166</f>
        <v>-</v>
      </c>
      <c r="CM82" t="str">
        <f>貼_前年計算用シート!AG345</f>
        <v>-</v>
      </c>
      <c r="CN82" t="str">
        <f t="shared" si="89"/>
        <v>-</v>
      </c>
    </row>
    <row r="83" spans="3:92">
      <c r="C83" t="str">
        <f>貼_前年計算用シート!D167</f>
        <v>旭川市</v>
      </c>
      <c r="D83">
        <f>貼_前年計算用シート!D346</f>
        <v>13700</v>
      </c>
      <c r="E83">
        <f t="shared" si="60"/>
        <v>17</v>
      </c>
      <c r="F83" t="str">
        <f>貼_前年計算用シート!E167</f>
        <v>当麻町</v>
      </c>
      <c r="G83">
        <f>貼_前年計算用シート!E346</f>
        <v>3680</v>
      </c>
      <c r="H83">
        <f t="shared" si="61"/>
        <v>17</v>
      </c>
      <c r="I83" t="str">
        <f>貼_前年計算用シート!F167</f>
        <v>大空町</v>
      </c>
      <c r="J83">
        <f>貼_前年計算用シート!F346</f>
        <v>13300</v>
      </c>
      <c r="K83">
        <f t="shared" si="62"/>
        <v>16</v>
      </c>
      <c r="L83" t="str">
        <f>貼_前年計算用シート!G167</f>
        <v>南幌町</v>
      </c>
      <c r="M83">
        <f>貼_前年計算用シート!G346</f>
        <v>1750</v>
      </c>
      <c r="N83">
        <f t="shared" si="63"/>
        <v>17</v>
      </c>
      <c r="O83" t="str">
        <f>貼_前年計算用シート!H167</f>
        <v>北竜町</v>
      </c>
      <c r="P83">
        <f>貼_前年計算用シート!H346</f>
        <v>10500</v>
      </c>
      <c r="Q83">
        <f t="shared" si="64"/>
        <v>17</v>
      </c>
      <c r="R83" t="str">
        <f>貼_前年計算用シート!I167</f>
        <v>比布町</v>
      </c>
      <c r="S83">
        <f>貼_前年計算用シート!I346</f>
        <v>599</v>
      </c>
      <c r="T83">
        <f t="shared" si="65"/>
        <v>17</v>
      </c>
      <c r="U83" t="str">
        <f>貼_前年計算用シート!J167</f>
        <v>清里町</v>
      </c>
      <c r="V83">
        <f>貼_前年計算用シート!J346</f>
        <v>2520</v>
      </c>
      <c r="W83">
        <f t="shared" si="66"/>
        <v>17</v>
      </c>
      <c r="X83" t="str">
        <f>貼_前年計算用シート!K167</f>
        <v>本別町</v>
      </c>
      <c r="Y83">
        <f>貼_前年計算用シート!K346</f>
        <v>15300</v>
      </c>
      <c r="Z83">
        <f t="shared" si="67"/>
        <v>17</v>
      </c>
      <c r="AA83" t="str">
        <f>貼_前年計算用シート!L167</f>
        <v>洞爺湖町</v>
      </c>
      <c r="AB83">
        <f>貼_前年計算用シート!L346</f>
        <v>618</v>
      </c>
      <c r="AC83">
        <f t="shared" si="68"/>
        <v>17</v>
      </c>
      <c r="AD83" t="str">
        <f>貼_前年計算用シート!M167</f>
        <v>池田町</v>
      </c>
      <c r="AE83">
        <f>貼_前年計算用シート!M346</f>
        <v>2200</v>
      </c>
      <c r="AF83">
        <f t="shared" si="69"/>
        <v>17</v>
      </c>
      <c r="AG83" t="str">
        <f>貼_前年計算用シート!N167</f>
        <v>美幌町</v>
      </c>
      <c r="AH83">
        <f>貼_前年計算用シート!N346</f>
        <v>13900</v>
      </c>
      <c r="AI83">
        <f t="shared" si="70"/>
        <v>17</v>
      </c>
      <c r="AJ83" t="str">
        <f>貼_前年計算用シート!O167</f>
        <v>中札内村</v>
      </c>
      <c r="AK83">
        <f>貼_前年計算用シート!O346</f>
        <v>655</v>
      </c>
      <c r="AL83">
        <f t="shared" si="71"/>
        <v>17</v>
      </c>
      <c r="AM83" t="str">
        <f>貼_前年計算用シート!P167</f>
        <v>小清水町</v>
      </c>
      <c r="AN83">
        <f>貼_前年計算用シート!P346</f>
        <v>374</v>
      </c>
      <c r="AO83">
        <f t="shared" si="72"/>
        <v>17</v>
      </c>
      <c r="AP83" t="str">
        <f>貼_前年計算用シート!Q167</f>
        <v>富良野市</v>
      </c>
      <c r="AQ83">
        <f>貼_前年計算用シート!Q346</f>
        <v>1140</v>
      </c>
      <c r="AR83">
        <f t="shared" si="73"/>
        <v>17</v>
      </c>
      <c r="AS83" t="str">
        <f>貼_前年計算用シート!R167</f>
        <v>美幌町</v>
      </c>
      <c r="AT83">
        <f>貼_前年計算用シート!R346</f>
        <v>400</v>
      </c>
      <c r="AU83">
        <f t="shared" si="74"/>
        <v>17</v>
      </c>
      <c r="AV83" t="str">
        <f>貼_前年計算用シート!S167</f>
        <v>美瑛町</v>
      </c>
      <c r="AW83">
        <f>貼_前年計算用シート!S346</f>
        <v>734</v>
      </c>
      <c r="AX83">
        <f t="shared" si="75"/>
        <v>17</v>
      </c>
      <c r="AY83" t="str">
        <f>貼_前年計算用シート!T167</f>
        <v>南幌町</v>
      </c>
      <c r="AZ83">
        <f>貼_前年計算用シート!T346</f>
        <v>1850</v>
      </c>
      <c r="BA83">
        <f t="shared" si="76"/>
        <v>17</v>
      </c>
      <c r="BB83" t="str">
        <f>貼_前年計算用シート!U167</f>
        <v>南幌町</v>
      </c>
      <c r="BC83">
        <f>貼_前年計算用シート!U346</f>
        <v>287</v>
      </c>
      <c r="BD83">
        <f t="shared" si="77"/>
        <v>17</v>
      </c>
      <c r="BE83" t="str">
        <f>貼_前年計算用シート!V167</f>
        <v>本別町</v>
      </c>
      <c r="BF83">
        <f>貼_前年計算用シート!V346</f>
        <v>966</v>
      </c>
      <c r="BG83">
        <f t="shared" si="78"/>
        <v>17</v>
      </c>
      <c r="BH83" t="str">
        <f>貼_前年計算用シート!W167</f>
        <v>美瑛町</v>
      </c>
      <c r="BI83">
        <f>貼_前年計算用シート!W346</f>
        <v>66400</v>
      </c>
      <c r="BJ83">
        <f t="shared" si="79"/>
        <v>17</v>
      </c>
      <c r="BK83" t="str">
        <f>貼_前年計算用シート!X167</f>
        <v>音更町</v>
      </c>
      <c r="BL83">
        <f>貼_前年計算用シート!X346</f>
        <v>6900</v>
      </c>
      <c r="BM83">
        <f t="shared" si="80"/>
        <v>17</v>
      </c>
      <c r="BN83" t="str">
        <f>貼_前年計算用シート!Y167</f>
        <v>黒松内町</v>
      </c>
      <c r="BO83">
        <f>貼_前年計算用シート!Y346</f>
        <v>426</v>
      </c>
      <c r="BP83">
        <f t="shared" si="81"/>
        <v>17</v>
      </c>
      <c r="BQ83" t="str">
        <f>貼_前年計算用シート!Z167</f>
        <v>せたな町</v>
      </c>
      <c r="BR83">
        <f>貼_前年計算用シート!Z346</f>
        <v>245</v>
      </c>
      <c r="BS83">
        <f t="shared" si="82"/>
        <v>17</v>
      </c>
      <c r="BT83" t="str">
        <f>貼_前年計算用シート!AA167</f>
        <v>別海町</v>
      </c>
      <c r="BU83">
        <f>貼_前年計算用シート!AA346</f>
        <v>86</v>
      </c>
      <c r="BV83">
        <f t="shared" si="83"/>
        <v>16</v>
      </c>
      <c r="BW83" t="str">
        <f>貼_前年計算用シート!AB167</f>
        <v>豊頃町</v>
      </c>
      <c r="BX83">
        <f>貼_前年計算用シート!AB346</f>
        <v>901</v>
      </c>
      <c r="BY83">
        <f t="shared" si="84"/>
        <v>17</v>
      </c>
      <c r="BZ83" t="str">
        <f>貼_前年計算用シート!AC167</f>
        <v>訓子府町</v>
      </c>
      <c r="CA83">
        <f>貼_前年計算用シート!AC346</f>
        <v>33100</v>
      </c>
      <c r="CB83">
        <f t="shared" si="85"/>
        <v>17</v>
      </c>
      <c r="CC83" t="str">
        <f>貼_前年計算用シート!AD167</f>
        <v>大樹町</v>
      </c>
      <c r="CD83">
        <f>貼_前年計算用シート!AD346</f>
        <v>3860</v>
      </c>
      <c r="CE83">
        <f t="shared" si="86"/>
        <v>17</v>
      </c>
      <c r="CF83" t="str">
        <f>貼_前年計算用シート!AE167</f>
        <v>-</v>
      </c>
      <c r="CG83" t="str">
        <f>貼_前年計算用シート!AE346</f>
        <v>-</v>
      </c>
      <c r="CH83" t="str">
        <f t="shared" si="87"/>
        <v>-</v>
      </c>
      <c r="CI83" t="str">
        <f>貼_前年計算用シート!AF167</f>
        <v>-</v>
      </c>
      <c r="CJ83" t="str">
        <f>貼_前年計算用シート!AF346</f>
        <v>-</v>
      </c>
      <c r="CK83" t="str">
        <f t="shared" si="88"/>
        <v>-</v>
      </c>
      <c r="CL83" t="str">
        <f>貼_前年計算用シート!AG167</f>
        <v>-</v>
      </c>
      <c r="CM83" t="str">
        <f>貼_前年計算用シート!AG346</f>
        <v>-</v>
      </c>
      <c r="CN83" t="str">
        <f t="shared" si="89"/>
        <v>-</v>
      </c>
    </row>
    <row r="84" spans="3:92">
      <c r="C84" t="str">
        <f>貼_前年計算用シート!D168</f>
        <v>大空町</v>
      </c>
      <c r="D84">
        <f>貼_前年計算用シート!D347</f>
        <v>13600</v>
      </c>
      <c r="E84">
        <f t="shared" si="60"/>
        <v>18</v>
      </c>
      <c r="F84" t="str">
        <f>貼_前年計算用シート!E168</f>
        <v>鷹栖町</v>
      </c>
      <c r="G84">
        <f>貼_前年計算用シート!E347</f>
        <v>3610</v>
      </c>
      <c r="H84">
        <f t="shared" si="61"/>
        <v>18</v>
      </c>
      <c r="I84" t="str">
        <f>貼_前年計算用シート!F168</f>
        <v>鹿追町</v>
      </c>
      <c r="J84">
        <f>貼_前年計算用シート!F347</f>
        <v>12200</v>
      </c>
      <c r="K84">
        <f t="shared" si="62"/>
        <v>18</v>
      </c>
      <c r="L84" t="str">
        <f>貼_前年計算用シート!G168</f>
        <v>北竜町</v>
      </c>
      <c r="M84">
        <f>貼_前年計算用シート!G347</f>
        <v>1680</v>
      </c>
      <c r="N84">
        <f t="shared" si="63"/>
        <v>18</v>
      </c>
      <c r="O84" t="str">
        <f>貼_前年計算用シート!H168</f>
        <v>南幌町</v>
      </c>
      <c r="P84">
        <f>貼_前年計算用シート!H347</f>
        <v>9950</v>
      </c>
      <c r="Q84">
        <f t="shared" si="64"/>
        <v>18</v>
      </c>
      <c r="R84" t="str">
        <f>貼_前年計算用シート!I168</f>
        <v>雨竜町</v>
      </c>
      <c r="S84">
        <f>貼_前年計算用シート!I347</f>
        <v>596</v>
      </c>
      <c r="T84">
        <f t="shared" si="65"/>
        <v>18</v>
      </c>
      <c r="U84" t="str">
        <f>貼_前年計算用シート!J168</f>
        <v>士別市</v>
      </c>
      <c r="V84">
        <f>貼_前年計算用シート!J347</f>
        <v>2350</v>
      </c>
      <c r="W84">
        <f t="shared" si="66"/>
        <v>18</v>
      </c>
      <c r="X84" t="str">
        <f>貼_前年計算用シート!K168</f>
        <v>池田町</v>
      </c>
      <c r="Y84">
        <f>貼_前年計算用シート!K347</f>
        <v>14600</v>
      </c>
      <c r="Z84">
        <f t="shared" si="67"/>
        <v>18</v>
      </c>
      <c r="AA84" t="str">
        <f>貼_前年計算用シート!L168</f>
        <v>清里町</v>
      </c>
      <c r="AB84">
        <f>貼_前年計算用シート!L347</f>
        <v>617</v>
      </c>
      <c r="AC84">
        <f t="shared" si="68"/>
        <v>18</v>
      </c>
      <c r="AD84" t="str">
        <f>貼_前年計算用シート!M168</f>
        <v>美幌町</v>
      </c>
      <c r="AE84">
        <f>貼_前年計算用シート!M347</f>
        <v>2190</v>
      </c>
      <c r="AF84">
        <f t="shared" si="69"/>
        <v>18</v>
      </c>
      <c r="AG84" t="str">
        <f>貼_前年計算用シート!N168</f>
        <v>美瑛町</v>
      </c>
      <c r="AH84">
        <f>貼_前年計算用シート!N347</f>
        <v>13600</v>
      </c>
      <c r="AI84">
        <f t="shared" si="70"/>
        <v>18</v>
      </c>
      <c r="AJ84" t="str">
        <f>貼_前年計算用シート!O168</f>
        <v>新得町</v>
      </c>
      <c r="AK84">
        <f>貼_前年計算用シート!O347</f>
        <v>643</v>
      </c>
      <c r="AL84">
        <f t="shared" si="71"/>
        <v>18</v>
      </c>
      <c r="AM84" t="str">
        <f>貼_前年計算用シート!P168</f>
        <v>恵庭市</v>
      </c>
      <c r="AN84">
        <f>貼_前年計算用シート!P347</f>
        <v>350</v>
      </c>
      <c r="AO84">
        <f t="shared" si="72"/>
        <v>18</v>
      </c>
      <c r="AP84" t="str">
        <f>貼_前年計算用シート!Q168</f>
        <v>恵庭市</v>
      </c>
      <c r="AQ84">
        <f>貼_前年計算用シート!Q347</f>
        <v>1130</v>
      </c>
      <c r="AR84">
        <f t="shared" si="73"/>
        <v>18</v>
      </c>
      <c r="AS84" t="str">
        <f>貼_前年計算用シート!R168</f>
        <v>南富良野町</v>
      </c>
      <c r="AT84">
        <f>貼_前年計算用シート!R347</f>
        <v>378</v>
      </c>
      <c r="AU84">
        <f t="shared" si="74"/>
        <v>18</v>
      </c>
      <c r="AV84" t="str">
        <f>貼_前年計算用シート!S168</f>
        <v>千歳市</v>
      </c>
      <c r="AW84">
        <f>貼_前年計算用シート!S347</f>
        <v>716</v>
      </c>
      <c r="AX84">
        <f t="shared" si="75"/>
        <v>18</v>
      </c>
      <c r="AY84" t="str">
        <f>貼_前年計算用シート!T168</f>
        <v>由仁町</v>
      </c>
      <c r="AZ84">
        <f>貼_前年計算用シート!T347</f>
        <v>1850</v>
      </c>
      <c r="BA84">
        <f t="shared" si="76"/>
        <v>17</v>
      </c>
      <c r="BB84" t="str">
        <f>貼_前年計算用シート!U168</f>
        <v>訓子府町</v>
      </c>
      <c r="BC84">
        <f>貼_前年計算用シート!U347</f>
        <v>287</v>
      </c>
      <c r="BD84">
        <f t="shared" si="77"/>
        <v>17</v>
      </c>
      <c r="BE84" t="str">
        <f>貼_前年計算用シート!V168</f>
        <v>美瑛町</v>
      </c>
      <c r="BF84">
        <f>貼_前年計算用シート!V347</f>
        <v>943</v>
      </c>
      <c r="BG84">
        <f t="shared" si="78"/>
        <v>18</v>
      </c>
      <c r="BH84" t="str">
        <f>貼_前年計算用シート!W168</f>
        <v>本別町</v>
      </c>
      <c r="BI84">
        <f>貼_前年計算用シート!W347</f>
        <v>60800</v>
      </c>
      <c r="BJ84">
        <f t="shared" si="79"/>
        <v>18</v>
      </c>
      <c r="BK84" t="str">
        <f>貼_前年計算用シート!X168</f>
        <v>斜里町</v>
      </c>
      <c r="BL84">
        <f>貼_前年計算用シート!X347</f>
        <v>6880</v>
      </c>
      <c r="BM84">
        <f t="shared" si="80"/>
        <v>18</v>
      </c>
      <c r="BN84" t="str">
        <f>貼_前年計算用シート!Y168</f>
        <v>雨竜町</v>
      </c>
      <c r="BO84">
        <f>貼_前年計算用シート!Y347</f>
        <v>356</v>
      </c>
      <c r="BP84">
        <f t="shared" si="81"/>
        <v>18</v>
      </c>
      <c r="BQ84" t="str">
        <f>貼_前年計算用シート!Z168</f>
        <v>上川町</v>
      </c>
      <c r="BR84">
        <f>貼_前年計算用シート!Z347</f>
        <v>226</v>
      </c>
      <c r="BS84">
        <f t="shared" si="82"/>
        <v>18</v>
      </c>
      <c r="BT84" t="str">
        <f>貼_前年計算用シート!AA168</f>
        <v>長沼町</v>
      </c>
      <c r="BU84">
        <f>貼_前年計算用シート!AA347</f>
        <v>85</v>
      </c>
      <c r="BV84">
        <f t="shared" si="83"/>
        <v>18</v>
      </c>
      <c r="BW84" t="str">
        <f>貼_前年計算用シート!AB168</f>
        <v>清水町</v>
      </c>
      <c r="BX84">
        <f>貼_前年計算用シート!AB347</f>
        <v>867</v>
      </c>
      <c r="BY84">
        <f t="shared" si="84"/>
        <v>18</v>
      </c>
      <c r="BZ84" t="str">
        <f>貼_前年計算用シート!AC168</f>
        <v>美瑛町</v>
      </c>
      <c r="CA84">
        <f>貼_前年計算用シート!AC347</f>
        <v>31200</v>
      </c>
      <c r="CB84">
        <f t="shared" si="85"/>
        <v>18</v>
      </c>
      <c r="CC84" t="str">
        <f>貼_前年計算用シート!AD168</f>
        <v>更別村</v>
      </c>
      <c r="CD84">
        <f>貼_前年計算用シート!AD347</f>
        <v>3820</v>
      </c>
      <c r="CE84">
        <f t="shared" si="86"/>
        <v>18</v>
      </c>
      <c r="CF84" t="str">
        <f>貼_前年計算用シート!AE168</f>
        <v>-</v>
      </c>
      <c r="CG84" t="str">
        <f>貼_前年計算用シート!AE347</f>
        <v>-</v>
      </c>
      <c r="CH84" t="str">
        <f t="shared" si="87"/>
        <v>-</v>
      </c>
      <c r="CI84" t="str">
        <f>貼_前年計算用シート!AF168</f>
        <v>-</v>
      </c>
      <c r="CJ84" t="str">
        <f>貼_前年計算用シート!AF347</f>
        <v>-</v>
      </c>
      <c r="CK84" t="str">
        <f t="shared" si="88"/>
        <v>-</v>
      </c>
      <c r="CL84" t="str">
        <f>貼_前年計算用シート!AG168</f>
        <v>-</v>
      </c>
      <c r="CM84" t="str">
        <f>貼_前年計算用シート!AG347</f>
        <v>-</v>
      </c>
      <c r="CN84" t="str">
        <f t="shared" si="89"/>
        <v>-</v>
      </c>
    </row>
    <row r="85" spans="3:92">
      <c r="C85" t="str">
        <f>貼_前年計算用シート!D169</f>
        <v>足寄町</v>
      </c>
      <c r="D85">
        <f>貼_前年計算用シート!D348</f>
        <v>13400</v>
      </c>
      <c r="E85">
        <f t="shared" si="60"/>
        <v>19</v>
      </c>
      <c r="F85" t="str">
        <f>貼_前年計算用シート!E169</f>
        <v>厚真町</v>
      </c>
      <c r="G85">
        <f>貼_前年計算用シート!E348</f>
        <v>3430</v>
      </c>
      <c r="H85">
        <f t="shared" si="61"/>
        <v>19</v>
      </c>
      <c r="I85" t="str">
        <f>貼_前年計算用シート!F169</f>
        <v>本別町</v>
      </c>
      <c r="J85">
        <f>貼_前年計算用シート!F348</f>
        <v>12000</v>
      </c>
      <c r="K85">
        <f t="shared" si="62"/>
        <v>19</v>
      </c>
      <c r="L85" t="str">
        <f>貼_前年計算用シート!G169</f>
        <v>蘭越町</v>
      </c>
      <c r="M85">
        <f>貼_前年計算用シート!G348</f>
        <v>1560</v>
      </c>
      <c r="N85">
        <f t="shared" si="63"/>
        <v>19</v>
      </c>
      <c r="O85" t="str">
        <f>貼_前年計算用シート!H169</f>
        <v>比布町</v>
      </c>
      <c r="P85">
        <f>貼_前年計算用シート!H348</f>
        <v>8940</v>
      </c>
      <c r="Q85">
        <f t="shared" si="64"/>
        <v>19</v>
      </c>
      <c r="R85" t="str">
        <f>貼_前年計算用シート!I169</f>
        <v>妹背牛町</v>
      </c>
      <c r="S85">
        <f>貼_前年計算用シート!I348</f>
        <v>595</v>
      </c>
      <c r="T85">
        <f t="shared" si="65"/>
        <v>19</v>
      </c>
      <c r="U85" t="str">
        <f>貼_前年計算用シート!J169</f>
        <v>富良野市</v>
      </c>
      <c r="V85">
        <f>貼_前年計算用シート!J348</f>
        <v>2310</v>
      </c>
      <c r="W85">
        <f t="shared" si="66"/>
        <v>19</v>
      </c>
      <c r="X85" t="str">
        <f>貼_前年計算用シート!K169</f>
        <v>当別町</v>
      </c>
      <c r="Y85">
        <f>貼_前年計算用シート!K348</f>
        <v>14500</v>
      </c>
      <c r="Z85">
        <f t="shared" si="67"/>
        <v>19</v>
      </c>
      <c r="AA85" t="str">
        <f>貼_前年計算用シート!L169</f>
        <v>大空町</v>
      </c>
      <c r="AB85">
        <f>貼_前年計算用シート!L348</f>
        <v>613</v>
      </c>
      <c r="AC85">
        <f t="shared" si="68"/>
        <v>19</v>
      </c>
      <c r="AD85" t="str">
        <f>貼_前年計算用シート!M169</f>
        <v>清里町</v>
      </c>
      <c r="AE85">
        <f>貼_前年計算用シート!M348</f>
        <v>2070</v>
      </c>
      <c r="AF85">
        <f t="shared" si="69"/>
        <v>19</v>
      </c>
      <c r="AG85" t="str">
        <f>貼_前年計算用シート!N169</f>
        <v>清里町</v>
      </c>
      <c r="AH85">
        <f>貼_前年計算用シート!N348</f>
        <v>13600</v>
      </c>
      <c r="AI85">
        <f t="shared" si="70"/>
        <v>18</v>
      </c>
      <c r="AJ85" t="str">
        <f>貼_前年計算用シート!O169</f>
        <v>美幌町</v>
      </c>
      <c r="AK85">
        <f>貼_前年計算用シート!O348</f>
        <v>635</v>
      </c>
      <c r="AL85">
        <f t="shared" si="71"/>
        <v>19</v>
      </c>
      <c r="AM85" t="str">
        <f>貼_前年計算用シート!P169</f>
        <v>厚真町</v>
      </c>
      <c r="AN85">
        <f>貼_前年計算用シート!P348</f>
        <v>311</v>
      </c>
      <c r="AO85">
        <f t="shared" si="72"/>
        <v>19</v>
      </c>
      <c r="AP85" t="str">
        <f>貼_前年計算用シート!Q169</f>
        <v>士別市</v>
      </c>
      <c r="AQ85">
        <f>貼_前年計算用シート!Q348</f>
        <v>1070</v>
      </c>
      <c r="AR85">
        <f t="shared" si="73"/>
        <v>19</v>
      </c>
      <c r="AS85" t="str">
        <f>貼_前年計算用シート!R169</f>
        <v>岩見沢市</v>
      </c>
      <c r="AT85">
        <f>貼_前年計算用シート!R348</f>
        <v>375</v>
      </c>
      <c r="AU85">
        <f t="shared" si="74"/>
        <v>19</v>
      </c>
      <c r="AV85" t="str">
        <f>貼_前年計算用シート!S169</f>
        <v>深川市</v>
      </c>
      <c r="AW85">
        <f>貼_前年計算用シート!S348</f>
        <v>711</v>
      </c>
      <c r="AX85">
        <f t="shared" si="75"/>
        <v>19</v>
      </c>
      <c r="AY85" t="str">
        <f>貼_前年計算用シート!T169</f>
        <v>上富良野町</v>
      </c>
      <c r="AZ85">
        <f>貼_前年計算用シート!T348</f>
        <v>1840</v>
      </c>
      <c r="BA85">
        <f t="shared" si="76"/>
        <v>19</v>
      </c>
      <c r="BB85" t="str">
        <f>貼_前年計算用シート!U169</f>
        <v>豊頃町</v>
      </c>
      <c r="BC85">
        <f>貼_前年計算用シート!U348</f>
        <v>286</v>
      </c>
      <c r="BD85">
        <f t="shared" si="77"/>
        <v>19</v>
      </c>
      <c r="BE85" t="str">
        <f>貼_前年計算用シート!V169</f>
        <v>鹿追町</v>
      </c>
      <c r="BF85">
        <f>貼_前年計算用シート!V348</f>
        <v>920</v>
      </c>
      <c r="BG85">
        <f t="shared" si="78"/>
        <v>19</v>
      </c>
      <c r="BH85" t="str">
        <f>貼_前年計算用シート!W169</f>
        <v>鹿追町</v>
      </c>
      <c r="BI85">
        <f>貼_前年計算用シート!W348</f>
        <v>55900</v>
      </c>
      <c r="BJ85">
        <f t="shared" si="79"/>
        <v>19</v>
      </c>
      <c r="BK85" t="str">
        <f>貼_前年計算用シート!X169</f>
        <v>苫前町</v>
      </c>
      <c r="BL85">
        <f>貼_前年計算用シート!X348</f>
        <v>6810</v>
      </c>
      <c r="BM85">
        <f t="shared" si="80"/>
        <v>19</v>
      </c>
      <c r="BN85" t="str">
        <f>貼_前年計算用シート!Y169</f>
        <v>新得町</v>
      </c>
      <c r="BO85">
        <f>貼_前年計算用シート!Y348</f>
        <v>353</v>
      </c>
      <c r="BP85">
        <f t="shared" si="81"/>
        <v>19</v>
      </c>
      <c r="BQ85" t="str">
        <f>貼_前年計算用シート!Z169</f>
        <v>沼田町</v>
      </c>
      <c r="BR85">
        <f>貼_前年計算用シート!Z348</f>
        <v>224</v>
      </c>
      <c r="BS85">
        <f t="shared" si="82"/>
        <v>19</v>
      </c>
      <c r="BT85" t="str">
        <f>貼_前年計算用シート!AA169</f>
        <v>斜里町</v>
      </c>
      <c r="BU85">
        <f>貼_前年計算用シート!AA348</f>
        <v>85</v>
      </c>
      <c r="BV85">
        <f t="shared" si="83"/>
        <v>18</v>
      </c>
      <c r="BW85" t="str">
        <f>貼_前年計算用シート!AB169</f>
        <v>美瑛町</v>
      </c>
      <c r="BX85">
        <f>貼_前年計算用シート!AB348</f>
        <v>788</v>
      </c>
      <c r="BY85">
        <f t="shared" si="84"/>
        <v>19</v>
      </c>
      <c r="BZ85" t="str">
        <f>貼_前年計算用シート!AC169</f>
        <v>豊頃町</v>
      </c>
      <c r="CA85">
        <f>貼_前年計算用シート!AC348</f>
        <v>29600</v>
      </c>
      <c r="CB85">
        <f t="shared" si="85"/>
        <v>19</v>
      </c>
      <c r="CC85" t="str">
        <f>貼_前年計算用シート!AD169</f>
        <v>剣淵町</v>
      </c>
      <c r="CD85">
        <f>貼_前年計算用シート!AD348</f>
        <v>3770</v>
      </c>
      <c r="CE85">
        <f t="shared" si="86"/>
        <v>19</v>
      </c>
      <c r="CF85" t="str">
        <f>貼_前年計算用シート!AE169</f>
        <v>-</v>
      </c>
      <c r="CG85" t="str">
        <f>貼_前年計算用シート!AE348</f>
        <v>-</v>
      </c>
      <c r="CH85" t="str">
        <f t="shared" si="87"/>
        <v>-</v>
      </c>
      <c r="CI85" t="str">
        <f>貼_前年計算用シート!AF169</f>
        <v>-</v>
      </c>
      <c r="CJ85" t="str">
        <f>貼_前年計算用シート!AF348</f>
        <v>-</v>
      </c>
      <c r="CK85" t="str">
        <f t="shared" si="88"/>
        <v>-</v>
      </c>
      <c r="CL85" t="str">
        <f>貼_前年計算用シート!AG169</f>
        <v>-</v>
      </c>
      <c r="CM85" t="str">
        <f>貼_前年計算用シート!AG348</f>
        <v>-</v>
      </c>
      <c r="CN85" t="str">
        <f t="shared" si="89"/>
        <v>-</v>
      </c>
    </row>
    <row r="86" spans="3:92">
      <c r="C86" t="str">
        <f>貼_前年計算用シート!D170</f>
        <v>豊富町</v>
      </c>
      <c r="D86">
        <f>貼_前年計算用シート!D349</f>
        <v>13300</v>
      </c>
      <c r="E86">
        <f t="shared" si="60"/>
        <v>20</v>
      </c>
      <c r="F86" t="str">
        <f>貼_前年計算用シート!E170</f>
        <v>妹背牛町</v>
      </c>
      <c r="G86">
        <f>貼_前年計算用シート!E349</f>
        <v>3250</v>
      </c>
      <c r="H86">
        <f t="shared" si="61"/>
        <v>20</v>
      </c>
      <c r="I86" t="str">
        <f>貼_前年計算用シート!F170</f>
        <v>標津町</v>
      </c>
      <c r="J86">
        <f>貼_前年計算用シート!F349</f>
        <v>12000</v>
      </c>
      <c r="K86">
        <f t="shared" si="62"/>
        <v>19</v>
      </c>
      <c r="L86" t="str">
        <f>貼_前年計算用シート!G170</f>
        <v>浦臼町</v>
      </c>
      <c r="M86">
        <f>貼_前年計算用シート!G349</f>
        <v>1530</v>
      </c>
      <c r="N86">
        <f t="shared" si="63"/>
        <v>20</v>
      </c>
      <c r="O86" t="str">
        <f>貼_前年計算用シート!H170</f>
        <v>浦臼町</v>
      </c>
      <c r="P86">
        <f>貼_前年計算用シート!H349</f>
        <v>8490</v>
      </c>
      <c r="Q86">
        <f t="shared" si="64"/>
        <v>20</v>
      </c>
      <c r="R86" t="str">
        <f>貼_前年計算用シート!I170</f>
        <v>中富良野町</v>
      </c>
      <c r="S86">
        <f>貼_前年計算用シート!I349</f>
        <v>594</v>
      </c>
      <c r="T86">
        <f t="shared" si="65"/>
        <v>20</v>
      </c>
      <c r="U86" t="str">
        <f>貼_前年計算用シート!J170</f>
        <v>士幌町</v>
      </c>
      <c r="V86">
        <f>貼_前年計算用シート!J349</f>
        <v>2310</v>
      </c>
      <c r="W86">
        <f t="shared" si="66"/>
        <v>19</v>
      </c>
      <c r="X86" t="str">
        <f>貼_前年計算用シート!K170</f>
        <v>更別村</v>
      </c>
      <c r="Y86">
        <f>貼_前年計算用シート!K349</f>
        <v>14300</v>
      </c>
      <c r="Z86">
        <f t="shared" si="67"/>
        <v>20</v>
      </c>
      <c r="AA86" t="str">
        <f>貼_前年計算用シート!L170</f>
        <v>清水町</v>
      </c>
      <c r="AB86">
        <f>貼_前年計算用シート!L349</f>
        <v>602</v>
      </c>
      <c r="AC86">
        <f t="shared" si="68"/>
        <v>20</v>
      </c>
      <c r="AD86" t="str">
        <f>貼_前年計算用シート!M170</f>
        <v>更別村</v>
      </c>
      <c r="AE86">
        <f>貼_前年計算用シート!M349</f>
        <v>1990</v>
      </c>
      <c r="AF86">
        <f t="shared" si="69"/>
        <v>20</v>
      </c>
      <c r="AG86" t="str">
        <f>貼_前年計算用シート!N170</f>
        <v>当別町</v>
      </c>
      <c r="AH86">
        <f>貼_前年計算用シート!N349</f>
        <v>12900</v>
      </c>
      <c r="AI86">
        <f t="shared" si="70"/>
        <v>20</v>
      </c>
      <c r="AJ86" t="str">
        <f>貼_前年計算用シート!O170</f>
        <v>斜里町</v>
      </c>
      <c r="AK86">
        <f>貼_前年計算用シート!O349</f>
        <v>632</v>
      </c>
      <c r="AL86">
        <f t="shared" si="71"/>
        <v>20</v>
      </c>
      <c r="AM86" t="str">
        <f>貼_前年計算用シート!P170</f>
        <v>栗山町</v>
      </c>
      <c r="AN86">
        <f>貼_前年計算用シート!P349</f>
        <v>308</v>
      </c>
      <c r="AO86">
        <f t="shared" si="72"/>
        <v>20</v>
      </c>
      <c r="AP86" t="str">
        <f>貼_前年計算用シート!Q170</f>
        <v>栗山町</v>
      </c>
      <c r="AQ86">
        <f>貼_前年計算用シート!Q349</f>
        <v>1020</v>
      </c>
      <c r="AR86">
        <f t="shared" si="73"/>
        <v>20</v>
      </c>
      <c r="AS86" t="str">
        <f>貼_前年計算用シート!R170</f>
        <v>壮瞥町</v>
      </c>
      <c r="AT86">
        <f>貼_前年計算用シート!R349</f>
        <v>371</v>
      </c>
      <c r="AU86">
        <f t="shared" si="74"/>
        <v>20</v>
      </c>
      <c r="AV86" t="str">
        <f>貼_前年計算用シート!S170</f>
        <v>和寒町</v>
      </c>
      <c r="AW86">
        <f>貼_前年計算用シート!S349</f>
        <v>682</v>
      </c>
      <c r="AX86">
        <f t="shared" si="75"/>
        <v>20</v>
      </c>
      <c r="AY86" t="str">
        <f>貼_前年計算用シート!T170</f>
        <v>和寒町</v>
      </c>
      <c r="AZ86">
        <f>貼_前年計算用シート!T349</f>
        <v>1770</v>
      </c>
      <c r="BA86">
        <f t="shared" si="76"/>
        <v>20</v>
      </c>
      <c r="BB86" t="str">
        <f>貼_前年計算用シート!U170</f>
        <v>上士幌町</v>
      </c>
      <c r="BC86">
        <f>貼_前年計算用シート!U349</f>
        <v>285</v>
      </c>
      <c r="BD86">
        <f t="shared" si="77"/>
        <v>20</v>
      </c>
      <c r="BE86" t="str">
        <f>貼_前年計算用シート!V170</f>
        <v>池田町</v>
      </c>
      <c r="BF86">
        <f>貼_前年計算用シート!V349</f>
        <v>762</v>
      </c>
      <c r="BG86">
        <f t="shared" si="78"/>
        <v>20</v>
      </c>
      <c r="BH86" t="str">
        <f>貼_前年計算用シート!W170</f>
        <v>池田町</v>
      </c>
      <c r="BI86">
        <f>貼_前年計算用シート!W349</f>
        <v>49400</v>
      </c>
      <c r="BJ86">
        <f t="shared" si="79"/>
        <v>20</v>
      </c>
      <c r="BK86" t="str">
        <f>貼_前年計算用シート!X170</f>
        <v>美深町</v>
      </c>
      <c r="BL86">
        <f>貼_前年計算用シート!X349</f>
        <v>6780</v>
      </c>
      <c r="BM86">
        <f t="shared" si="80"/>
        <v>20</v>
      </c>
      <c r="BN86" t="str">
        <f>貼_前年計算用シート!Y170</f>
        <v>芦別市</v>
      </c>
      <c r="BO86">
        <f>貼_前年計算用シート!Y349</f>
        <v>348</v>
      </c>
      <c r="BP86">
        <f t="shared" si="81"/>
        <v>20</v>
      </c>
      <c r="BQ86" t="str">
        <f>貼_前年計算用シート!Z170</f>
        <v>弟子屈町</v>
      </c>
      <c r="BR86">
        <f>貼_前年計算用シート!Z349</f>
        <v>200</v>
      </c>
      <c r="BS86">
        <f t="shared" si="82"/>
        <v>20</v>
      </c>
      <c r="BT86" t="str">
        <f>貼_前年計算用シート!AA170</f>
        <v>倶知安町</v>
      </c>
      <c r="BU86">
        <f>貼_前年計算用シート!AA349</f>
        <v>78</v>
      </c>
      <c r="BV86">
        <f t="shared" si="83"/>
        <v>20</v>
      </c>
      <c r="BW86" t="str">
        <f>貼_前年計算用シート!AB170</f>
        <v>浦幌町</v>
      </c>
      <c r="BX86">
        <f>貼_前年計算用シート!AB349</f>
        <v>719</v>
      </c>
      <c r="BY86">
        <f t="shared" si="84"/>
        <v>20</v>
      </c>
      <c r="BZ86" t="str">
        <f>貼_前年計算用シート!AC170</f>
        <v>清水町</v>
      </c>
      <c r="CA86">
        <f>貼_前年計算用シート!AC349</f>
        <v>26500</v>
      </c>
      <c r="CB86">
        <f t="shared" si="85"/>
        <v>20</v>
      </c>
      <c r="CC86" t="str">
        <f>貼_前年計算用シート!AD170</f>
        <v>津別町</v>
      </c>
      <c r="CD86">
        <f>貼_前年計算用シート!AD349</f>
        <v>3740</v>
      </c>
      <c r="CE86">
        <f t="shared" si="86"/>
        <v>20</v>
      </c>
      <c r="CF86" t="str">
        <f>貼_前年計算用シート!AE170</f>
        <v>-</v>
      </c>
      <c r="CG86" t="str">
        <f>貼_前年計算用シート!AE349</f>
        <v>-</v>
      </c>
      <c r="CH86" t="str">
        <f t="shared" si="87"/>
        <v>-</v>
      </c>
      <c r="CI86" t="str">
        <f>貼_前年計算用シート!AF170</f>
        <v>-</v>
      </c>
      <c r="CJ86" t="str">
        <f>貼_前年計算用シート!AF349</f>
        <v>-</v>
      </c>
      <c r="CK86" t="str">
        <f t="shared" si="88"/>
        <v>-</v>
      </c>
      <c r="CL86" t="str">
        <f>貼_前年計算用シート!AG170</f>
        <v>-</v>
      </c>
      <c r="CM86" t="str">
        <f>貼_前年計算用シート!AG349</f>
        <v>-</v>
      </c>
      <c r="CN86" t="str">
        <f t="shared" si="89"/>
        <v>-</v>
      </c>
    </row>
    <row r="87" spans="3:92">
      <c r="C87" t="str">
        <f>貼_前年計算用シート!D171</f>
        <v>美瑛町</v>
      </c>
      <c r="D87">
        <f>貼_前年計算用シート!D350</f>
        <v>12600</v>
      </c>
      <c r="E87">
        <f t="shared" si="60"/>
        <v>21</v>
      </c>
      <c r="F87" t="str">
        <f>貼_前年計算用シート!E171</f>
        <v>雨竜町</v>
      </c>
      <c r="G87">
        <f>貼_前年計算用シート!E350</f>
        <v>3220</v>
      </c>
      <c r="H87">
        <f t="shared" si="61"/>
        <v>21</v>
      </c>
      <c r="I87" t="str">
        <f>貼_前年計算用シート!F171</f>
        <v>更別村</v>
      </c>
      <c r="J87">
        <f>貼_前年計算用シート!F350</f>
        <v>11500</v>
      </c>
      <c r="K87">
        <f t="shared" si="62"/>
        <v>21</v>
      </c>
      <c r="L87" t="str">
        <f>貼_前年計算用シート!G171</f>
        <v>芦別市</v>
      </c>
      <c r="M87">
        <f>貼_前年計算用シート!G350</f>
        <v>1490</v>
      </c>
      <c r="N87">
        <f t="shared" si="63"/>
        <v>21</v>
      </c>
      <c r="O87" t="str">
        <f>貼_前年計算用シート!H171</f>
        <v>蘭越町</v>
      </c>
      <c r="P87">
        <f>貼_前年計算用シート!H350</f>
        <v>8420</v>
      </c>
      <c r="Q87">
        <f t="shared" si="64"/>
        <v>21</v>
      </c>
      <c r="R87" t="str">
        <f>貼_前年計算用シート!I171</f>
        <v>大空町</v>
      </c>
      <c r="S87">
        <f>貼_前年計算用シート!I350</f>
        <v>594</v>
      </c>
      <c r="T87">
        <f t="shared" si="65"/>
        <v>20</v>
      </c>
      <c r="U87" t="str">
        <f>貼_前年計算用シート!J171</f>
        <v>池田町</v>
      </c>
      <c r="V87">
        <f>貼_前年計算用シート!J350</f>
        <v>2200</v>
      </c>
      <c r="W87">
        <f t="shared" si="66"/>
        <v>21</v>
      </c>
      <c r="X87" t="str">
        <f>貼_前年計算用シート!K171</f>
        <v>浦幌町</v>
      </c>
      <c r="Y87">
        <f>貼_前年計算用シート!K350</f>
        <v>11600</v>
      </c>
      <c r="Z87">
        <f t="shared" si="67"/>
        <v>21</v>
      </c>
      <c r="AA87" t="str">
        <f>貼_前年計算用シート!L171</f>
        <v>足寄町</v>
      </c>
      <c r="AB87">
        <f>貼_前年計算用シート!L350</f>
        <v>602</v>
      </c>
      <c r="AC87">
        <f t="shared" si="68"/>
        <v>20</v>
      </c>
      <c r="AD87" t="str">
        <f>貼_前年計算用シート!M171</f>
        <v>士別市</v>
      </c>
      <c r="AE87">
        <f>貼_前年計算用シート!M350</f>
        <v>1890</v>
      </c>
      <c r="AF87">
        <f t="shared" si="69"/>
        <v>21</v>
      </c>
      <c r="AG87" t="str">
        <f>貼_前年計算用シート!N171</f>
        <v>鹿追町</v>
      </c>
      <c r="AH87">
        <f>貼_前年計算用シート!N350</f>
        <v>11500</v>
      </c>
      <c r="AI87">
        <f t="shared" si="70"/>
        <v>21</v>
      </c>
      <c r="AJ87" t="str">
        <f>貼_前年計算用シート!O171</f>
        <v>訓子府町</v>
      </c>
      <c r="AK87">
        <f>貼_前年計算用シート!O350</f>
        <v>618</v>
      </c>
      <c r="AL87">
        <f t="shared" si="71"/>
        <v>21</v>
      </c>
      <c r="AM87" t="str">
        <f>貼_前年計算用シート!P171</f>
        <v>石狩市</v>
      </c>
      <c r="AN87">
        <f>貼_前年計算用シート!P350</f>
        <v>298</v>
      </c>
      <c r="AO87">
        <f t="shared" si="72"/>
        <v>21</v>
      </c>
      <c r="AP87" t="str">
        <f>貼_前年計算用シート!Q171</f>
        <v>上富良野町</v>
      </c>
      <c r="AQ87">
        <f>貼_前年計算用シート!Q350</f>
        <v>1000</v>
      </c>
      <c r="AR87">
        <f t="shared" si="73"/>
        <v>21</v>
      </c>
      <c r="AS87" t="str">
        <f>貼_前年計算用シート!R171</f>
        <v>本別町</v>
      </c>
      <c r="AT87">
        <f>貼_前年計算用シート!R350</f>
        <v>365</v>
      </c>
      <c r="AU87">
        <f t="shared" si="74"/>
        <v>21</v>
      </c>
      <c r="AV87" t="str">
        <f>貼_前年計算用シート!S171</f>
        <v>名寄市</v>
      </c>
      <c r="AW87">
        <f>貼_前年計算用シート!S350</f>
        <v>680</v>
      </c>
      <c r="AX87">
        <f t="shared" si="75"/>
        <v>21</v>
      </c>
      <c r="AY87" t="str">
        <f>貼_前年計算用シート!T171</f>
        <v>深川市</v>
      </c>
      <c r="AZ87">
        <f>貼_前年計算用シート!T350</f>
        <v>1680</v>
      </c>
      <c r="BA87">
        <f t="shared" si="76"/>
        <v>21</v>
      </c>
      <c r="BB87" t="str">
        <f>貼_前年計算用シート!U171</f>
        <v>弟子屈町</v>
      </c>
      <c r="BC87">
        <f>貼_前年計算用シート!U350</f>
        <v>283</v>
      </c>
      <c r="BD87">
        <f t="shared" si="77"/>
        <v>21</v>
      </c>
      <c r="BE87" t="str">
        <f>貼_前年計算用シート!V171</f>
        <v>訓子府町</v>
      </c>
      <c r="BF87">
        <f>貼_前年計算用シート!V350</f>
        <v>638</v>
      </c>
      <c r="BG87">
        <f t="shared" si="78"/>
        <v>21</v>
      </c>
      <c r="BH87" t="str">
        <f>貼_前年計算用シート!W171</f>
        <v>千歳市</v>
      </c>
      <c r="BI87">
        <f>貼_前年計算用シート!W350</f>
        <v>40400</v>
      </c>
      <c r="BJ87">
        <f t="shared" si="79"/>
        <v>21</v>
      </c>
      <c r="BK87" t="str">
        <f>貼_前年計算用シート!X171</f>
        <v>旭川市</v>
      </c>
      <c r="BL87">
        <f>貼_前年計算用シート!X350</f>
        <v>6720</v>
      </c>
      <c r="BM87">
        <f t="shared" si="80"/>
        <v>21</v>
      </c>
      <c r="BN87" t="str">
        <f>貼_前年計算用シート!Y171</f>
        <v>せたな町</v>
      </c>
      <c r="BO87">
        <f>貼_前年計算用シート!Y350</f>
        <v>327</v>
      </c>
      <c r="BP87">
        <f t="shared" si="81"/>
        <v>21</v>
      </c>
      <c r="BQ87" t="str">
        <f>貼_前年計算用シート!Z171</f>
        <v>北竜町</v>
      </c>
      <c r="BR87">
        <f>貼_前年計算用シート!Z350</f>
        <v>190</v>
      </c>
      <c r="BS87">
        <f t="shared" si="82"/>
        <v>21</v>
      </c>
      <c r="BT87" t="str">
        <f>貼_前年計算用シート!AA171</f>
        <v>美瑛町</v>
      </c>
      <c r="BU87">
        <f>貼_前年計算用シート!AA350</f>
        <v>76</v>
      </c>
      <c r="BV87">
        <f t="shared" si="83"/>
        <v>21</v>
      </c>
      <c r="BW87" t="str">
        <f>貼_前年計算用シート!AB171</f>
        <v>訓子府町</v>
      </c>
      <c r="BX87">
        <f>貼_前年計算用シート!AB350</f>
        <v>717</v>
      </c>
      <c r="BY87">
        <f t="shared" si="84"/>
        <v>21</v>
      </c>
      <c r="BZ87" t="str">
        <f>貼_前年計算用シート!AC171</f>
        <v>上士幌町</v>
      </c>
      <c r="CA87">
        <f>貼_前年計算用シート!AC350</f>
        <v>24800</v>
      </c>
      <c r="CB87">
        <f t="shared" si="85"/>
        <v>21</v>
      </c>
      <c r="CC87" t="str">
        <f>貼_前年計算用シート!AD171</f>
        <v>旭川市</v>
      </c>
      <c r="CD87">
        <f>貼_前年計算用シート!AD350</f>
        <v>3730</v>
      </c>
      <c r="CE87">
        <f t="shared" si="86"/>
        <v>21</v>
      </c>
      <c r="CF87" t="str">
        <f>貼_前年計算用シート!AE171</f>
        <v>-</v>
      </c>
      <c r="CG87" t="str">
        <f>貼_前年計算用シート!AE350</f>
        <v>-</v>
      </c>
      <c r="CH87" t="str">
        <f t="shared" si="87"/>
        <v>-</v>
      </c>
      <c r="CI87" t="str">
        <f>貼_前年計算用シート!AF171</f>
        <v>-</v>
      </c>
      <c r="CJ87" t="str">
        <f>貼_前年計算用シート!AF350</f>
        <v>-</v>
      </c>
      <c r="CK87" t="str">
        <f t="shared" si="88"/>
        <v>-</v>
      </c>
      <c r="CL87" t="str">
        <f>貼_前年計算用シート!AG171</f>
        <v>-</v>
      </c>
      <c r="CM87" t="str">
        <f>貼_前年計算用シート!AG350</f>
        <v>-</v>
      </c>
      <c r="CN87" t="str">
        <f t="shared" si="89"/>
        <v>-</v>
      </c>
    </row>
    <row r="88" spans="3:92">
      <c r="C88" t="str">
        <f>貼_前年計算用シート!D172</f>
        <v>鹿追町</v>
      </c>
      <c r="D88">
        <f>貼_前年計算用シート!D351</f>
        <v>12200</v>
      </c>
      <c r="E88">
        <f t="shared" si="60"/>
        <v>22</v>
      </c>
      <c r="F88" t="str">
        <f>貼_前年計算用シート!E172</f>
        <v>沼田町</v>
      </c>
      <c r="G88">
        <f>貼_前年計算用シート!E351</f>
        <v>3140</v>
      </c>
      <c r="H88">
        <f t="shared" si="61"/>
        <v>22</v>
      </c>
      <c r="I88" t="str">
        <f>貼_前年計算用シート!F172</f>
        <v>豊頃町</v>
      </c>
      <c r="J88">
        <f>貼_前年計算用シート!F351</f>
        <v>11500</v>
      </c>
      <c r="K88">
        <f t="shared" si="62"/>
        <v>21</v>
      </c>
      <c r="L88" t="str">
        <f>貼_前年計算用シート!G172</f>
        <v>比布町</v>
      </c>
      <c r="M88">
        <f>貼_前年計算用シート!G351</f>
        <v>1490</v>
      </c>
      <c r="N88">
        <f t="shared" si="63"/>
        <v>21</v>
      </c>
      <c r="O88" t="str">
        <f>貼_前年計算用シート!H172</f>
        <v>共和町</v>
      </c>
      <c r="P88">
        <f>貼_前年計算用シート!H351</f>
        <v>8310</v>
      </c>
      <c r="Q88">
        <f t="shared" si="64"/>
        <v>22</v>
      </c>
      <c r="R88" t="str">
        <f>貼_前年計算用シート!I172</f>
        <v>当麻町</v>
      </c>
      <c r="S88">
        <f>貼_前年計算用シート!I351</f>
        <v>593</v>
      </c>
      <c r="T88">
        <f t="shared" si="65"/>
        <v>22</v>
      </c>
      <c r="U88" t="str">
        <f>貼_前年計算用シート!J172</f>
        <v>栗山町</v>
      </c>
      <c r="V88">
        <f>貼_前年計算用シート!J351</f>
        <v>2060</v>
      </c>
      <c r="W88">
        <f t="shared" si="66"/>
        <v>22</v>
      </c>
      <c r="X88" t="str">
        <f>貼_前年計算用シート!K172</f>
        <v>鹿追町</v>
      </c>
      <c r="Y88">
        <f>貼_前年計算用シート!K351</f>
        <v>11500</v>
      </c>
      <c r="Z88">
        <f t="shared" si="67"/>
        <v>22</v>
      </c>
      <c r="AA88" t="str">
        <f>貼_前年計算用シート!L172</f>
        <v>斜里町</v>
      </c>
      <c r="AB88">
        <f>貼_前年計算用シート!L351</f>
        <v>601</v>
      </c>
      <c r="AC88">
        <f t="shared" si="68"/>
        <v>22</v>
      </c>
      <c r="AD88" t="str">
        <f>貼_前年計算用シート!M172</f>
        <v>富良野市</v>
      </c>
      <c r="AE88">
        <f>貼_前年計算用シート!M351</f>
        <v>1870</v>
      </c>
      <c r="AF88">
        <f t="shared" si="69"/>
        <v>22</v>
      </c>
      <c r="AG88" t="str">
        <f>貼_前年計算用シート!N172</f>
        <v>浦幌町</v>
      </c>
      <c r="AH88">
        <f>貼_前年計算用シート!N351</f>
        <v>11400</v>
      </c>
      <c r="AI88">
        <f t="shared" si="70"/>
        <v>22</v>
      </c>
      <c r="AJ88" t="str">
        <f>貼_前年計算用シート!O172</f>
        <v>洞爺湖町</v>
      </c>
      <c r="AK88">
        <f>貼_前年計算用シート!O351</f>
        <v>618</v>
      </c>
      <c r="AL88">
        <f t="shared" si="71"/>
        <v>21</v>
      </c>
      <c r="AM88" t="str">
        <f>貼_前年計算用シート!P172</f>
        <v>芽室町</v>
      </c>
      <c r="AN88">
        <f>貼_前年計算用シート!P351</f>
        <v>291</v>
      </c>
      <c r="AO88">
        <f t="shared" si="72"/>
        <v>22</v>
      </c>
      <c r="AP88" t="str">
        <f>貼_前年計算用シート!Q172</f>
        <v>厚真町</v>
      </c>
      <c r="AQ88">
        <f>貼_前年計算用シート!Q351</f>
        <v>949</v>
      </c>
      <c r="AR88">
        <f t="shared" si="73"/>
        <v>22</v>
      </c>
      <c r="AS88" t="str">
        <f>貼_前年計算用シート!R172</f>
        <v>北見市</v>
      </c>
      <c r="AT88">
        <f>貼_前年計算用シート!R351</f>
        <v>364</v>
      </c>
      <c r="AU88">
        <f t="shared" si="74"/>
        <v>22</v>
      </c>
      <c r="AV88" t="str">
        <f>貼_前年計算用シート!S172</f>
        <v>由仁町</v>
      </c>
      <c r="AW88">
        <f>貼_前年計算用シート!S351</f>
        <v>663</v>
      </c>
      <c r="AX88">
        <f t="shared" si="75"/>
        <v>22</v>
      </c>
      <c r="AY88" t="str">
        <f>貼_前年計算用シート!T172</f>
        <v>江別市</v>
      </c>
      <c r="AZ88">
        <f>貼_前年計算用シート!T351</f>
        <v>1610</v>
      </c>
      <c r="BA88">
        <f t="shared" si="76"/>
        <v>22</v>
      </c>
      <c r="BB88" t="str">
        <f>貼_前年計算用シート!U172</f>
        <v>富良野市</v>
      </c>
      <c r="BC88">
        <f>貼_前年計算用シート!U351</f>
        <v>280</v>
      </c>
      <c r="BD88">
        <f t="shared" si="77"/>
        <v>22</v>
      </c>
      <c r="BE88" t="str">
        <f>貼_前年計算用シート!V172</f>
        <v>津別町</v>
      </c>
      <c r="BF88">
        <f>貼_前年計算用シート!V351</f>
        <v>635</v>
      </c>
      <c r="BG88">
        <f t="shared" si="78"/>
        <v>22</v>
      </c>
      <c r="BH88" t="str">
        <f>貼_前年計算用シート!W172</f>
        <v>訓子府町</v>
      </c>
      <c r="BI88">
        <f>貼_前年計算用シート!W351</f>
        <v>39400</v>
      </c>
      <c r="BJ88">
        <f t="shared" si="79"/>
        <v>22</v>
      </c>
      <c r="BK88" t="str">
        <f>貼_前年計算用シート!X172</f>
        <v>大樹町</v>
      </c>
      <c r="BL88">
        <f>貼_前年計算用シート!X351</f>
        <v>6660</v>
      </c>
      <c r="BM88">
        <f t="shared" si="80"/>
        <v>22</v>
      </c>
      <c r="BN88" t="str">
        <f>貼_前年計算用シート!Y172</f>
        <v>別海町</v>
      </c>
      <c r="BO88">
        <f>貼_前年計算用シート!Y351</f>
        <v>321</v>
      </c>
      <c r="BP88">
        <f t="shared" si="81"/>
        <v>22</v>
      </c>
      <c r="BQ88" t="str">
        <f>貼_前年計算用シート!Z172</f>
        <v>南富良野町</v>
      </c>
      <c r="BR88">
        <f>貼_前年計算用シート!Z351</f>
        <v>160</v>
      </c>
      <c r="BS88">
        <f t="shared" si="82"/>
        <v>22</v>
      </c>
      <c r="BT88" t="str">
        <f>貼_前年計算用シート!AA172</f>
        <v>せたな町</v>
      </c>
      <c r="BU88">
        <f>貼_前年計算用シート!AA351</f>
        <v>75</v>
      </c>
      <c r="BV88">
        <f t="shared" si="83"/>
        <v>22</v>
      </c>
      <c r="BW88" t="str">
        <f>貼_前年計算用シート!AB172</f>
        <v>上士幌町</v>
      </c>
      <c r="BX88">
        <f>貼_前年計算用シート!AB351</f>
        <v>700</v>
      </c>
      <c r="BY88">
        <f t="shared" si="84"/>
        <v>22</v>
      </c>
      <c r="BZ88" t="str">
        <f>貼_前年計算用シート!AC172</f>
        <v>京極町</v>
      </c>
      <c r="CA88">
        <f>貼_前年計算用シート!AC351</f>
        <v>24000</v>
      </c>
      <c r="CB88">
        <f t="shared" si="85"/>
        <v>22</v>
      </c>
      <c r="CC88" t="str">
        <f>貼_前年計算用シート!AD172</f>
        <v>遠軽町</v>
      </c>
      <c r="CD88">
        <f>貼_前年計算用シート!AD351</f>
        <v>3730</v>
      </c>
      <c r="CE88">
        <f t="shared" si="86"/>
        <v>21</v>
      </c>
      <c r="CF88" t="str">
        <f>貼_前年計算用シート!AE172</f>
        <v>-</v>
      </c>
      <c r="CG88" t="str">
        <f>貼_前年計算用シート!AE351</f>
        <v>-</v>
      </c>
      <c r="CH88" t="str">
        <f t="shared" si="87"/>
        <v>-</v>
      </c>
      <c r="CI88" t="str">
        <f>貼_前年計算用シート!AF172</f>
        <v>-</v>
      </c>
      <c r="CJ88" t="str">
        <f>貼_前年計算用シート!AF351</f>
        <v>-</v>
      </c>
      <c r="CK88" t="str">
        <f t="shared" si="88"/>
        <v>-</v>
      </c>
      <c r="CL88" t="str">
        <f>貼_前年計算用シート!AG172</f>
        <v>-</v>
      </c>
      <c r="CM88" t="str">
        <f>貼_前年計算用シート!AG351</f>
        <v>-</v>
      </c>
      <c r="CN88" t="str">
        <f t="shared" si="89"/>
        <v>-</v>
      </c>
    </row>
    <row r="89" spans="3:92">
      <c r="C89" t="str">
        <f>貼_前年計算用シート!D173</f>
        <v>本別町</v>
      </c>
      <c r="D89">
        <f>貼_前年計算用シート!D352</f>
        <v>12000</v>
      </c>
      <c r="E89">
        <f t="shared" si="60"/>
        <v>23</v>
      </c>
      <c r="F89" t="str">
        <f>貼_前年計算用シート!E173</f>
        <v>中富良野町</v>
      </c>
      <c r="G89">
        <f>貼_前年計算用シート!E352</f>
        <v>3100</v>
      </c>
      <c r="H89">
        <f t="shared" si="61"/>
        <v>23</v>
      </c>
      <c r="I89" t="str">
        <f>貼_前年計算用シート!F173</f>
        <v>浦幌町</v>
      </c>
      <c r="J89">
        <f>貼_前年計算用シート!F352</f>
        <v>11300</v>
      </c>
      <c r="K89">
        <f t="shared" si="62"/>
        <v>23</v>
      </c>
      <c r="L89" t="str">
        <f>貼_前年計算用シート!G173</f>
        <v>由仁町</v>
      </c>
      <c r="M89">
        <f>貼_前年計算用シート!G352</f>
        <v>1480</v>
      </c>
      <c r="N89">
        <f t="shared" si="63"/>
        <v>23</v>
      </c>
      <c r="O89" t="str">
        <f>貼_前年計算用シート!H173</f>
        <v>芦別市</v>
      </c>
      <c r="P89">
        <f>貼_前年計算用シート!H352</f>
        <v>8170</v>
      </c>
      <c r="Q89">
        <f t="shared" si="64"/>
        <v>23</v>
      </c>
      <c r="R89" t="str">
        <f>貼_前年計算用シート!I173</f>
        <v>美唄市</v>
      </c>
      <c r="S89">
        <f>貼_前年計算用シート!I352</f>
        <v>592</v>
      </c>
      <c r="T89">
        <f t="shared" si="65"/>
        <v>23</v>
      </c>
      <c r="U89" t="str">
        <f>貼_前年計算用シート!J173</f>
        <v>更別村</v>
      </c>
      <c r="V89">
        <f>貼_前年計算用シート!J352</f>
        <v>2030</v>
      </c>
      <c r="W89">
        <f t="shared" si="66"/>
        <v>23</v>
      </c>
      <c r="X89" t="str">
        <f>貼_前年計算用シート!K173</f>
        <v>美唄市</v>
      </c>
      <c r="Y89">
        <f>貼_前年計算用シート!K352</f>
        <v>9840</v>
      </c>
      <c r="Z89">
        <f t="shared" si="67"/>
        <v>23</v>
      </c>
      <c r="AA89" t="str">
        <f>貼_前年計算用シート!L173</f>
        <v>美幌町</v>
      </c>
      <c r="AB89">
        <f>貼_前年計算用シート!L352</f>
        <v>595</v>
      </c>
      <c r="AC89">
        <f t="shared" si="68"/>
        <v>23</v>
      </c>
      <c r="AD89" t="str">
        <f>貼_前年計算用シート!M173</f>
        <v>栗山町</v>
      </c>
      <c r="AE89">
        <f>貼_前年計算用シート!M352</f>
        <v>1750</v>
      </c>
      <c r="AF89">
        <f t="shared" si="69"/>
        <v>23</v>
      </c>
      <c r="AG89" t="str">
        <f>貼_前年計算用シート!N173</f>
        <v>美唄市</v>
      </c>
      <c r="AH89">
        <f>貼_前年計算用シート!N352</f>
        <v>9110</v>
      </c>
      <c r="AI89">
        <f t="shared" si="70"/>
        <v>23</v>
      </c>
      <c r="AJ89" t="str">
        <f>貼_前年計算用シート!O173</f>
        <v>清水町</v>
      </c>
      <c r="AK89">
        <f>貼_前年計算用シート!O352</f>
        <v>604</v>
      </c>
      <c r="AL89">
        <f t="shared" si="71"/>
        <v>23</v>
      </c>
      <c r="AM89" t="str">
        <f>貼_前年計算用シート!P173</f>
        <v>網走市</v>
      </c>
      <c r="AN89">
        <f>貼_前年計算用シート!P352</f>
        <v>290</v>
      </c>
      <c r="AO89">
        <f t="shared" si="72"/>
        <v>23</v>
      </c>
      <c r="AP89" t="str">
        <f>貼_前年計算用シート!Q173</f>
        <v>本別町</v>
      </c>
      <c r="AQ89">
        <f>貼_前年計算用シート!Q352</f>
        <v>858</v>
      </c>
      <c r="AR89">
        <f t="shared" si="73"/>
        <v>23</v>
      </c>
      <c r="AS89" t="str">
        <f>貼_前年計算用シート!R173</f>
        <v>黒松内町</v>
      </c>
      <c r="AT89">
        <f>貼_前年計算用シート!R352</f>
        <v>359</v>
      </c>
      <c r="AU89">
        <f t="shared" si="74"/>
        <v>23</v>
      </c>
      <c r="AV89" t="str">
        <f>貼_前年計算用シート!S173</f>
        <v>新篠津村</v>
      </c>
      <c r="AW89">
        <f>貼_前年計算用シート!S352</f>
        <v>647</v>
      </c>
      <c r="AX89">
        <f t="shared" si="75"/>
        <v>23</v>
      </c>
      <c r="AY89" t="str">
        <f>貼_前年計算用シート!T173</f>
        <v>新篠津村</v>
      </c>
      <c r="AZ89">
        <f>貼_前年計算用シート!T352</f>
        <v>1530</v>
      </c>
      <c r="BA89">
        <f t="shared" si="76"/>
        <v>23</v>
      </c>
      <c r="BB89" t="str">
        <f>貼_前年計算用シート!U173</f>
        <v>新得町</v>
      </c>
      <c r="BC89">
        <f>貼_前年計算用シート!U352</f>
        <v>280</v>
      </c>
      <c r="BD89">
        <f t="shared" si="77"/>
        <v>22</v>
      </c>
      <c r="BE89" t="str">
        <f>貼_前年計算用シート!V173</f>
        <v>千歳市</v>
      </c>
      <c r="BF89">
        <f>貼_前年計算用シート!V352</f>
        <v>634</v>
      </c>
      <c r="BG89">
        <f t="shared" si="78"/>
        <v>23</v>
      </c>
      <c r="BH89" t="str">
        <f>貼_前年計算用シート!W173</f>
        <v>津別町</v>
      </c>
      <c r="BI89">
        <f>貼_前年計算用シート!W352</f>
        <v>37700</v>
      </c>
      <c r="BJ89">
        <f t="shared" si="79"/>
        <v>23</v>
      </c>
      <c r="BK89" t="str">
        <f>貼_前年計算用シート!X173</f>
        <v>名寄市</v>
      </c>
      <c r="BL89">
        <f>貼_前年計算用シート!X352</f>
        <v>6640</v>
      </c>
      <c r="BM89">
        <f t="shared" si="80"/>
        <v>23</v>
      </c>
      <c r="BN89" t="str">
        <f>貼_前年計算用シート!Y173</f>
        <v>美唄市</v>
      </c>
      <c r="BO89">
        <f>貼_前年計算用シート!Y352</f>
        <v>263</v>
      </c>
      <c r="BP89">
        <f t="shared" si="81"/>
        <v>23</v>
      </c>
      <c r="BQ89" t="str">
        <f>貼_前年計算用シート!Z173</f>
        <v>蘭越町</v>
      </c>
      <c r="BR89">
        <f>貼_前年計算用シート!Z352</f>
        <v>156</v>
      </c>
      <c r="BS89">
        <f t="shared" si="82"/>
        <v>23</v>
      </c>
      <c r="BT89" t="str">
        <f>貼_前年計算用シート!AA173</f>
        <v>下川町</v>
      </c>
      <c r="BU89">
        <f>貼_前年計算用シート!AA352</f>
        <v>74</v>
      </c>
      <c r="BV89">
        <f t="shared" si="83"/>
        <v>23</v>
      </c>
      <c r="BW89" t="str">
        <f>貼_前年計算用シート!AB173</f>
        <v>京極町</v>
      </c>
      <c r="BX89">
        <f>貼_前年計算用シート!AB352</f>
        <v>678</v>
      </c>
      <c r="BY89">
        <f t="shared" si="84"/>
        <v>23</v>
      </c>
      <c r="BZ89" t="str">
        <f>貼_前年計算用シート!AC173</f>
        <v>浦幌町</v>
      </c>
      <c r="CA89">
        <f>貼_前年計算用シート!AC352</f>
        <v>21900</v>
      </c>
      <c r="CB89">
        <f t="shared" si="85"/>
        <v>23</v>
      </c>
      <c r="CC89" t="str">
        <f>貼_前年計算用シート!AD173</f>
        <v>恵庭市</v>
      </c>
      <c r="CD89">
        <f>貼_前年計算用シート!AD352</f>
        <v>3700</v>
      </c>
      <c r="CE89">
        <f t="shared" si="86"/>
        <v>23</v>
      </c>
      <c r="CF89" t="str">
        <f>貼_前年計算用シート!AE173</f>
        <v>-</v>
      </c>
      <c r="CG89" t="str">
        <f>貼_前年計算用シート!AE352</f>
        <v>-</v>
      </c>
      <c r="CH89" t="str">
        <f t="shared" si="87"/>
        <v>-</v>
      </c>
      <c r="CI89" t="str">
        <f>貼_前年計算用シート!AF173</f>
        <v>-</v>
      </c>
      <c r="CJ89" t="str">
        <f>貼_前年計算用シート!AF352</f>
        <v>-</v>
      </c>
      <c r="CK89" t="str">
        <f t="shared" si="88"/>
        <v>-</v>
      </c>
      <c r="CL89" t="str">
        <f>貼_前年計算用シート!AG173</f>
        <v>-</v>
      </c>
      <c r="CM89" t="str">
        <f>貼_前年計算用シート!AG352</f>
        <v>-</v>
      </c>
      <c r="CN89" t="str">
        <f t="shared" si="89"/>
        <v>-</v>
      </c>
    </row>
    <row r="90" spans="3:92">
      <c r="C90" t="str">
        <f>貼_前年計算用シート!D174</f>
        <v>標津町</v>
      </c>
      <c r="D90">
        <f>貼_前年計算用シート!D353</f>
        <v>12000</v>
      </c>
      <c r="E90">
        <f t="shared" si="60"/>
        <v>23</v>
      </c>
      <c r="F90" t="str">
        <f>貼_前年計算用シート!E174</f>
        <v>剣淵町</v>
      </c>
      <c r="G90">
        <f>貼_前年計算用シート!E353</f>
        <v>3060</v>
      </c>
      <c r="H90">
        <f t="shared" si="61"/>
        <v>24</v>
      </c>
      <c r="I90" t="str">
        <f>貼_前年計算用シート!F174</f>
        <v>上士幌町</v>
      </c>
      <c r="J90">
        <f>貼_前年計算用シート!F353</f>
        <v>11200</v>
      </c>
      <c r="K90">
        <f t="shared" si="62"/>
        <v>24</v>
      </c>
      <c r="L90" t="str">
        <f>貼_前年計算用シート!G174</f>
        <v>共和町</v>
      </c>
      <c r="M90">
        <f>貼_前年計算用シート!G353</f>
        <v>1470</v>
      </c>
      <c r="N90">
        <f t="shared" si="63"/>
        <v>24</v>
      </c>
      <c r="O90" t="str">
        <f>貼_前年計算用シート!H174</f>
        <v>東神楽町</v>
      </c>
      <c r="P90">
        <f>貼_前年計算用シート!H353</f>
        <v>7990</v>
      </c>
      <c r="Q90">
        <f t="shared" si="64"/>
        <v>24</v>
      </c>
      <c r="R90" t="str">
        <f>貼_前年計算用シート!I174</f>
        <v>新篠津村</v>
      </c>
      <c r="S90">
        <f>貼_前年計算用シート!I353</f>
        <v>592</v>
      </c>
      <c r="T90">
        <f t="shared" si="65"/>
        <v>23</v>
      </c>
      <c r="U90" t="str">
        <f>貼_前年計算用シート!J174</f>
        <v>上富良野町</v>
      </c>
      <c r="V90">
        <f>貼_前年計算用シート!J353</f>
        <v>1960</v>
      </c>
      <c r="W90">
        <f t="shared" si="66"/>
        <v>24</v>
      </c>
      <c r="X90" t="str">
        <f>貼_前年計算用シート!K174</f>
        <v>南幌町</v>
      </c>
      <c r="Y90">
        <f>貼_前年計算用シート!K353</f>
        <v>9780</v>
      </c>
      <c r="Z90">
        <f t="shared" si="67"/>
        <v>24</v>
      </c>
      <c r="AA90" t="str">
        <f>貼_前年計算用シート!L174</f>
        <v>本別町</v>
      </c>
      <c r="AB90">
        <f>貼_前年計算用シート!L353</f>
        <v>583</v>
      </c>
      <c r="AC90">
        <f t="shared" si="68"/>
        <v>24</v>
      </c>
      <c r="AD90" t="str">
        <f>貼_前年計算用シート!M174</f>
        <v>南幌町</v>
      </c>
      <c r="AE90">
        <f>貼_前年計算用シート!M353</f>
        <v>1690</v>
      </c>
      <c r="AF90">
        <f t="shared" si="69"/>
        <v>24</v>
      </c>
      <c r="AG90" t="str">
        <f>貼_前年計算用シート!N174</f>
        <v>南幌町</v>
      </c>
      <c r="AH90">
        <f>貼_前年計算用シート!N353</f>
        <v>9010</v>
      </c>
      <c r="AI90">
        <f t="shared" si="70"/>
        <v>24</v>
      </c>
      <c r="AJ90" t="str">
        <f>貼_前年計算用シート!O174</f>
        <v>本別町</v>
      </c>
      <c r="AK90">
        <f>貼_前年計算用シート!O353</f>
        <v>604</v>
      </c>
      <c r="AL90">
        <f t="shared" si="71"/>
        <v>23</v>
      </c>
      <c r="AM90" t="str">
        <f>貼_前年計算用シート!P174</f>
        <v>美唄市</v>
      </c>
      <c r="AN90">
        <f>貼_前年計算用シート!P353</f>
        <v>285</v>
      </c>
      <c r="AO90">
        <f t="shared" si="72"/>
        <v>24</v>
      </c>
      <c r="AP90" t="str">
        <f>貼_前年計算用シート!Q174</f>
        <v>南幌町</v>
      </c>
      <c r="AQ90">
        <f>貼_前年計算用シート!Q353</f>
        <v>767</v>
      </c>
      <c r="AR90">
        <f t="shared" si="73"/>
        <v>24</v>
      </c>
      <c r="AS90" t="str">
        <f>貼_前年計算用シート!R174</f>
        <v>長沼町</v>
      </c>
      <c r="AT90">
        <f>貼_前年計算用シート!R353</f>
        <v>357</v>
      </c>
      <c r="AU90">
        <f t="shared" si="74"/>
        <v>24</v>
      </c>
      <c r="AV90" t="str">
        <f>貼_前年計算用シート!S174</f>
        <v>南幌町</v>
      </c>
      <c r="AW90">
        <f>貼_前年計算用シート!S353</f>
        <v>645</v>
      </c>
      <c r="AX90">
        <f t="shared" si="75"/>
        <v>24</v>
      </c>
      <c r="AY90" t="str">
        <f>貼_前年計算用シート!T174</f>
        <v>名寄市</v>
      </c>
      <c r="AZ90">
        <f>貼_前年計算用シート!T353</f>
        <v>1480</v>
      </c>
      <c r="BA90">
        <f t="shared" si="76"/>
        <v>24</v>
      </c>
      <c r="BB90" t="str">
        <f>貼_前年計算用シート!U174</f>
        <v>京極町</v>
      </c>
      <c r="BC90">
        <f>貼_前年計算用シート!U353</f>
        <v>279</v>
      </c>
      <c r="BD90">
        <f t="shared" si="77"/>
        <v>24</v>
      </c>
      <c r="BE90" t="str">
        <f>貼_前年計算用シート!V174</f>
        <v>上士幌町</v>
      </c>
      <c r="BF90">
        <f>貼_前年計算用シート!V353</f>
        <v>611</v>
      </c>
      <c r="BG90">
        <f t="shared" si="78"/>
        <v>24</v>
      </c>
      <c r="BH90" t="str">
        <f>貼_前年計算用シート!W174</f>
        <v>上士幌町</v>
      </c>
      <c r="BI90">
        <f>貼_前年計算用シート!W353</f>
        <v>36900</v>
      </c>
      <c r="BJ90">
        <f t="shared" si="79"/>
        <v>24</v>
      </c>
      <c r="BK90" t="str">
        <f>貼_前年計算用シート!X174</f>
        <v>月形町</v>
      </c>
      <c r="BL90">
        <f>貼_前年計算用シート!X353</f>
        <v>6570</v>
      </c>
      <c r="BM90">
        <f t="shared" si="80"/>
        <v>24</v>
      </c>
      <c r="BN90" t="str">
        <f>貼_前年計算用シート!Y174</f>
        <v>秩父別町</v>
      </c>
      <c r="BO90">
        <f>貼_前年計算用シート!Y353</f>
        <v>257</v>
      </c>
      <c r="BP90">
        <f t="shared" si="81"/>
        <v>24</v>
      </c>
      <c r="BQ90" t="str">
        <f>貼_前年計算用シート!Z174</f>
        <v>倶知安町</v>
      </c>
      <c r="BR90">
        <f>貼_前年計算用シート!Z353</f>
        <v>149</v>
      </c>
      <c r="BS90">
        <f t="shared" si="82"/>
        <v>24</v>
      </c>
      <c r="BT90" t="str">
        <f>貼_前年計算用シート!AA174</f>
        <v>清水町</v>
      </c>
      <c r="BU90">
        <f>貼_前年計算用シート!AA353</f>
        <v>74</v>
      </c>
      <c r="BV90">
        <f t="shared" si="83"/>
        <v>23</v>
      </c>
      <c r="BW90" t="str">
        <f>貼_前年計算用シート!AB174</f>
        <v>本別町</v>
      </c>
      <c r="BX90">
        <f>貼_前年計算用シート!AB353</f>
        <v>588</v>
      </c>
      <c r="BY90">
        <f t="shared" si="84"/>
        <v>24</v>
      </c>
      <c r="BZ90" t="str">
        <f>貼_前年計算用シート!AC174</f>
        <v>津別町</v>
      </c>
      <c r="CA90">
        <f>貼_前年計算用シート!AC353</f>
        <v>19800</v>
      </c>
      <c r="CB90">
        <f t="shared" si="85"/>
        <v>24</v>
      </c>
      <c r="CC90" t="str">
        <f>貼_前年計算用シート!AD174</f>
        <v>士幌町</v>
      </c>
      <c r="CD90">
        <f>貼_前年計算用シート!AD353</f>
        <v>3700</v>
      </c>
      <c r="CE90">
        <f t="shared" si="86"/>
        <v>23</v>
      </c>
      <c r="CF90" t="str">
        <f>貼_前年計算用シート!AE174</f>
        <v>-</v>
      </c>
      <c r="CG90" t="str">
        <f>貼_前年計算用シート!AE353</f>
        <v>-</v>
      </c>
      <c r="CH90" t="str">
        <f t="shared" si="87"/>
        <v>-</v>
      </c>
      <c r="CI90" t="str">
        <f>貼_前年計算用シート!AF174</f>
        <v>-</v>
      </c>
      <c r="CJ90" t="str">
        <f>貼_前年計算用シート!AF353</f>
        <v>-</v>
      </c>
      <c r="CK90" t="str">
        <f t="shared" si="88"/>
        <v>-</v>
      </c>
      <c r="CL90" t="str">
        <f>貼_前年計算用シート!AG174</f>
        <v>-</v>
      </c>
      <c r="CM90" t="str">
        <f>貼_前年計算用シート!AG353</f>
        <v>-</v>
      </c>
      <c r="CN90" t="str">
        <f t="shared" si="89"/>
        <v>-</v>
      </c>
    </row>
    <row r="91" spans="3:92">
      <c r="C91" t="str">
        <f>貼_前年計算用シート!D175</f>
        <v>深川市</v>
      </c>
      <c r="D91">
        <f>貼_前年計算用シート!D354</f>
        <v>11500</v>
      </c>
      <c r="E91">
        <f t="shared" si="60"/>
        <v>25</v>
      </c>
      <c r="F91" t="str">
        <f>貼_前年計算用シート!E175</f>
        <v>富良野市</v>
      </c>
      <c r="G91">
        <f>貼_前年計算用シート!E354</f>
        <v>3030</v>
      </c>
      <c r="H91">
        <f t="shared" si="61"/>
        <v>25</v>
      </c>
      <c r="I91" t="str">
        <f>貼_前年計算用シート!F175</f>
        <v>枝幸町</v>
      </c>
      <c r="J91">
        <f>貼_前年計算用シート!F354</f>
        <v>10900</v>
      </c>
      <c r="K91">
        <f t="shared" si="62"/>
        <v>25</v>
      </c>
      <c r="L91" t="str">
        <f>貼_前年計算用シート!G175</f>
        <v>厚真町</v>
      </c>
      <c r="M91">
        <f>貼_前年計算用シート!G354</f>
        <v>1460</v>
      </c>
      <c r="N91">
        <f t="shared" si="63"/>
        <v>25</v>
      </c>
      <c r="O91" t="str">
        <f>貼_前年計算用シート!H175</f>
        <v>由仁町</v>
      </c>
      <c r="P91">
        <f>貼_前年計算用シート!H354</f>
        <v>7920</v>
      </c>
      <c r="Q91">
        <f t="shared" si="64"/>
        <v>25</v>
      </c>
      <c r="R91" t="str">
        <f>貼_前年計算用シート!I175</f>
        <v>上富良野町</v>
      </c>
      <c r="S91">
        <f>貼_前年計算用シート!I354</f>
        <v>584</v>
      </c>
      <c r="T91">
        <f t="shared" si="65"/>
        <v>25</v>
      </c>
      <c r="U91" t="str">
        <f>貼_前年計算用シート!J175</f>
        <v>美唄市</v>
      </c>
      <c r="V91">
        <f>貼_前年計算用シート!J354</f>
        <v>1890</v>
      </c>
      <c r="W91">
        <f t="shared" si="66"/>
        <v>25</v>
      </c>
      <c r="X91" t="str">
        <f>貼_前年計算用シート!K175</f>
        <v>栗山町</v>
      </c>
      <c r="Y91">
        <f>貼_前年計算用シート!K354</f>
        <v>9510</v>
      </c>
      <c r="Z91">
        <f t="shared" si="67"/>
        <v>25</v>
      </c>
      <c r="AA91" t="str">
        <f>貼_前年計算用シート!L175</f>
        <v>弟子屈町</v>
      </c>
      <c r="AB91">
        <f>貼_前年計算用シート!L354</f>
        <v>576</v>
      </c>
      <c r="AC91">
        <f t="shared" si="68"/>
        <v>25</v>
      </c>
      <c r="AD91" t="str">
        <f>貼_前年計算用シート!M175</f>
        <v>鹿追町</v>
      </c>
      <c r="AE91">
        <f>貼_前年計算用シート!M354</f>
        <v>1690</v>
      </c>
      <c r="AF91">
        <f t="shared" si="69"/>
        <v>24</v>
      </c>
      <c r="AG91" t="str">
        <f>貼_前年計算用シート!N175</f>
        <v>津別町</v>
      </c>
      <c r="AH91">
        <f>貼_前年計算用シート!N354</f>
        <v>8770</v>
      </c>
      <c r="AI91">
        <f t="shared" si="70"/>
        <v>25</v>
      </c>
      <c r="AJ91" t="str">
        <f>貼_前年計算用シート!O175</f>
        <v>足寄町</v>
      </c>
      <c r="AK91">
        <f>貼_前年計算用シート!O354</f>
        <v>602</v>
      </c>
      <c r="AL91">
        <f t="shared" si="71"/>
        <v>25</v>
      </c>
      <c r="AM91" t="str">
        <f>貼_前年計算用シート!P175</f>
        <v>厚沢部町</v>
      </c>
      <c r="AN91">
        <f>貼_前年計算用シート!P354</f>
        <v>247</v>
      </c>
      <c r="AO91">
        <f t="shared" si="72"/>
        <v>25</v>
      </c>
      <c r="AP91" t="str">
        <f>貼_前年計算用シート!Q175</f>
        <v>訓子府町</v>
      </c>
      <c r="AQ91">
        <f>貼_前年計算用シート!Q354</f>
        <v>763</v>
      </c>
      <c r="AR91">
        <f t="shared" si="73"/>
        <v>25</v>
      </c>
      <c r="AS91" t="str">
        <f>貼_前年計算用シート!R175</f>
        <v>真狩村</v>
      </c>
      <c r="AT91">
        <f>貼_前年計算用シート!R354</f>
        <v>350</v>
      </c>
      <c r="AU91">
        <f t="shared" si="74"/>
        <v>25</v>
      </c>
      <c r="AV91" t="str">
        <f>貼_前年計算用シート!S175</f>
        <v>厚真町</v>
      </c>
      <c r="AW91">
        <f>貼_前年計算用シート!S354</f>
        <v>635</v>
      </c>
      <c r="AX91">
        <f t="shared" si="75"/>
        <v>25</v>
      </c>
      <c r="AY91" t="str">
        <f>貼_前年計算用シート!T175</f>
        <v>今金町</v>
      </c>
      <c r="AZ91">
        <f>貼_前年計算用シート!T354</f>
        <v>1480</v>
      </c>
      <c r="BA91">
        <f t="shared" si="76"/>
        <v>24</v>
      </c>
      <c r="BB91" t="str">
        <f>貼_前年計算用シート!U175</f>
        <v>由仁町</v>
      </c>
      <c r="BC91">
        <f>貼_前年計算用シート!U354</f>
        <v>279</v>
      </c>
      <c r="BD91">
        <f t="shared" si="77"/>
        <v>24</v>
      </c>
      <c r="BE91" t="str">
        <f>貼_前年計算用シート!V175</f>
        <v>士別市</v>
      </c>
      <c r="BF91">
        <f>貼_前年計算用シート!V354</f>
        <v>528</v>
      </c>
      <c r="BG91">
        <f t="shared" si="78"/>
        <v>25</v>
      </c>
      <c r="BH91" t="str">
        <f>貼_前年計算用シート!W175</f>
        <v>大樹町</v>
      </c>
      <c r="BI91">
        <f>貼_前年計算用シート!W354</f>
        <v>30500</v>
      </c>
      <c r="BJ91">
        <f t="shared" si="79"/>
        <v>25</v>
      </c>
      <c r="BK91" t="str">
        <f>貼_前年計算用シート!X175</f>
        <v>東神楽町</v>
      </c>
      <c r="BL91">
        <f>貼_前年計算用シート!X354</f>
        <v>6510</v>
      </c>
      <c r="BM91">
        <f t="shared" si="80"/>
        <v>25</v>
      </c>
      <c r="BN91" t="str">
        <f>貼_前年計算用シート!Y175</f>
        <v>蘭越町</v>
      </c>
      <c r="BO91">
        <f>貼_前年計算用シート!Y354</f>
        <v>252</v>
      </c>
      <c r="BP91">
        <f t="shared" si="81"/>
        <v>25</v>
      </c>
      <c r="BQ91" t="str">
        <f>貼_前年計算用シート!Z175</f>
        <v>下川町</v>
      </c>
      <c r="BR91">
        <f>貼_前年計算用シート!Z354</f>
        <v>144</v>
      </c>
      <c r="BS91">
        <f t="shared" si="82"/>
        <v>25</v>
      </c>
      <c r="BT91" t="str">
        <f>貼_前年計算用シート!AA175</f>
        <v>千歳市</v>
      </c>
      <c r="BU91">
        <f>貼_前年計算用シート!AA354</f>
        <v>73</v>
      </c>
      <c r="BV91">
        <f t="shared" si="83"/>
        <v>25</v>
      </c>
      <c r="BW91" t="str">
        <f>貼_前年計算用シート!AB175</f>
        <v>津別町</v>
      </c>
      <c r="BX91">
        <f>貼_前年計算用シート!AB354</f>
        <v>530</v>
      </c>
      <c r="BY91">
        <f t="shared" si="84"/>
        <v>25</v>
      </c>
      <c r="BZ91" t="str">
        <f>貼_前年計算用シート!AC175</f>
        <v>本別町</v>
      </c>
      <c r="CA91">
        <f>貼_前年計算用シート!AC354</f>
        <v>19100</v>
      </c>
      <c r="CB91">
        <f t="shared" si="85"/>
        <v>25</v>
      </c>
      <c r="CC91" t="str">
        <f>貼_前年計算用シート!AD175</f>
        <v>安平町</v>
      </c>
      <c r="CD91">
        <f>貼_前年計算用シート!AD354</f>
        <v>3680</v>
      </c>
      <c r="CE91">
        <f t="shared" si="86"/>
        <v>25</v>
      </c>
      <c r="CF91" t="str">
        <f>貼_前年計算用シート!AE175</f>
        <v>-</v>
      </c>
      <c r="CG91" t="str">
        <f>貼_前年計算用シート!AE354</f>
        <v>-</v>
      </c>
      <c r="CH91" t="str">
        <f t="shared" si="87"/>
        <v>-</v>
      </c>
      <c r="CI91" t="str">
        <f>貼_前年計算用シート!AF175</f>
        <v>-</v>
      </c>
      <c r="CJ91" t="str">
        <f>貼_前年計算用シート!AF354</f>
        <v>-</v>
      </c>
      <c r="CK91" t="str">
        <f t="shared" si="88"/>
        <v>-</v>
      </c>
      <c r="CL91" t="str">
        <f>貼_前年計算用シート!AG175</f>
        <v>-</v>
      </c>
      <c r="CM91" t="str">
        <f>貼_前年計算用シート!AG354</f>
        <v>-</v>
      </c>
      <c r="CN91" t="str">
        <f t="shared" si="89"/>
        <v>-</v>
      </c>
    </row>
    <row r="92" spans="3:92">
      <c r="C92" t="str">
        <f>貼_前年計算用シート!D176</f>
        <v>更別村</v>
      </c>
      <c r="D92">
        <f>貼_前年計算用シート!D355</f>
        <v>11500</v>
      </c>
      <c r="E92">
        <f t="shared" si="60"/>
        <v>25</v>
      </c>
      <c r="F92" t="str">
        <f>貼_前年計算用シート!E176</f>
        <v>蘭越町</v>
      </c>
      <c r="G92">
        <f>貼_前年計算用シート!E355</f>
        <v>2920</v>
      </c>
      <c r="H92">
        <f t="shared" si="61"/>
        <v>26</v>
      </c>
      <c r="I92" t="str">
        <f>貼_前年計算用シート!F176</f>
        <v>湧別町</v>
      </c>
      <c r="J92">
        <f>貼_前年計算用シート!F355</f>
        <v>10700</v>
      </c>
      <c r="K92">
        <f t="shared" si="62"/>
        <v>26</v>
      </c>
      <c r="L92" t="str">
        <f>貼_前年計算用シート!G176</f>
        <v>当別町</v>
      </c>
      <c r="M92">
        <f>貼_前年計算用シート!G355</f>
        <v>1380</v>
      </c>
      <c r="N92">
        <f t="shared" si="63"/>
        <v>26</v>
      </c>
      <c r="O92" t="str">
        <f>貼_前年計算用シート!H176</f>
        <v>厚真町</v>
      </c>
      <c r="P92">
        <f>貼_前年計算用シート!H355</f>
        <v>7760</v>
      </c>
      <c r="Q92">
        <f t="shared" si="64"/>
        <v>26</v>
      </c>
      <c r="R92" t="str">
        <f>貼_前年計算用シート!I176</f>
        <v>北見市</v>
      </c>
      <c r="S92">
        <f>貼_前年計算用シート!I355</f>
        <v>583</v>
      </c>
      <c r="T92">
        <f t="shared" si="65"/>
        <v>26</v>
      </c>
      <c r="U92" t="str">
        <f>貼_前年計算用シート!J176</f>
        <v>南幌町</v>
      </c>
      <c r="V92">
        <f>貼_前年計算用シート!J355</f>
        <v>1850</v>
      </c>
      <c r="W92">
        <f t="shared" si="66"/>
        <v>26</v>
      </c>
      <c r="X92" t="str">
        <f>貼_前年計算用シート!K176</f>
        <v>津別町</v>
      </c>
      <c r="Y92">
        <f>貼_前年計算用シート!K355</f>
        <v>9340</v>
      </c>
      <c r="Z92">
        <f t="shared" si="67"/>
        <v>26</v>
      </c>
      <c r="AA92" t="str">
        <f>貼_前年計算用シート!L176</f>
        <v>滝上町</v>
      </c>
      <c r="AB92">
        <f>貼_前年計算用シート!L355</f>
        <v>558</v>
      </c>
      <c r="AC92">
        <f t="shared" si="68"/>
        <v>26</v>
      </c>
      <c r="AD92" t="str">
        <f>貼_前年計算用シート!M176</f>
        <v>浦幌町</v>
      </c>
      <c r="AE92">
        <f>貼_前年計算用シート!M355</f>
        <v>1680</v>
      </c>
      <c r="AF92">
        <f t="shared" si="69"/>
        <v>26</v>
      </c>
      <c r="AG92" t="str">
        <f>貼_前年計算用シート!N176</f>
        <v>豊頃町</v>
      </c>
      <c r="AH92">
        <f>貼_前年計算用シート!N355</f>
        <v>8600</v>
      </c>
      <c r="AI92">
        <f t="shared" si="70"/>
        <v>26</v>
      </c>
      <c r="AJ92" t="str">
        <f>貼_前年計算用シート!O176</f>
        <v>置戸町</v>
      </c>
      <c r="AK92">
        <f>貼_前年計算用シート!O355</f>
        <v>598</v>
      </c>
      <c r="AL92">
        <f t="shared" si="71"/>
        <v>26</v>
      </c>
      <c r="AM92" t="str">
        <f>貼_前年計算用シート!P176</f>
        <v>本別町</v>
      </c>
      <c r="AN92">
        <f>貼_前年計算用シート!P355</f>
        <v>235</v>
      </c>
      <c r="AO92">
        <f t="shared" si="72"/>
        <v>26</v>
      </c>
      <c r="AP92" t="str">
        <f>貼_前年計算用シート!Q176</f>
        <v>美唄市</v>
      </c>
      <c r="AQ92">
        <f>貼_前年計算用シート!Q355</f>
        <v>727</v>
      </c>
      <c r="AR92">
        <f t="shared" si="73"/>
        <v>26</v>
      </c>
      <c r="AS92" t="str">
        <f>貼_前年計算用シート!R176</f>
        <v>訓子府町</v>
      </c>
      <c r="AT92">
        <f>貼_前年計算用シート!R355</f>
        <v>347</v>
      </c>
      <c r="AU92">
        <f t="shared" si="74"/>
        <v>26</v>
      </c>
      <c r="AV92" t="str">
        <f>貼_前年計算用シート!S176</f>
        <v>江別市</v>
      </c>
      <c r="AW92">
        <f>貼_前年計算用シート!S355</f>
        <v>584</v>
      </c>
      <c r="AX92">
        <f t="shared" si="75"/>
        <v>26</v>
      </c>
      <c r="AY92" t="str">
        <f>貼_前年計算用シート!T176</f>
        <v>大空町</v>
      </c>
      <c r="AZ92">
        <f>貼_前年計算用シート!T355</f>
        <v>1450</v>
      </c>
      <c r="BA92">
        <f t="shared" si="76"/>
        <v>26</v>
      </c>
      <c r="BB92" t="str">
        <f>貼_前年計算用シート!U176</f>
        <v>美幌町</v>
      </c>
      <c r="BC92">
        <f>貼_前年計算用シート!U355</f>
        <v>277</v>
      </c>
      <c r="BD92">
        <f t="shared" si="77"/>
        <v>26</v>
      </c>
      <c r="BE92" t="str">
        <f>貼_前年計算用シート!V176</f>
        <v>大樹町</v>
      </c>
      <c r="BF92">
        <f>貼_前年計算用シート!V355</f>
        <v>458</v>
      </c>
      <c r="BG92">
        <f t="shared" si="78"/>
        <v>26</v>
      </c>
      <c r="BH92" t="str">
        <f>貼_前年計算用シート!W176</f>
        <v>士別市</v>
      </c>
      <c r="BI92">
        <f>貼_前年計算用シート!W355</f>
        <v>29100</v>
      </c>
      <c r="BJ92">
        <f t="shared" si="79"/>
        <v>26</v>
      </c>
      <c r="BK92" t="str">
        <f>貼_前年計算用シート!X176</f>
        <v>豊頃町</v>
      </c>
      <c r="BL92">
        <f>貼_前年計算用シート!X355</f>
        <v>6510</v>
      </c>
      <c r="BM92">
        <f t="shared" si="80"/>
        <v>25</v>
      </c>
      <c r="BN92" t="str">
        <f>貼_前年計算用シート!Y176</f>
        <v>上川町</v>
      </c>
      <c r="BO92">
        <f>貼_前年計算用シート!Y355</f>
        <v>251</v>
      </c>
      <c r="BP92">
        <f t="shared" si="81"/>
        <v>26</v>
      </c>
      <c r="BQ92" t="str">
        <f>貼_前年計算用シート!Z176</f>
        <v>標津町</v>
      </c>
      <c r="BR92">
        <f>貼_前年計算用シート!Z355</f>
        <v>141</v>
      </c>
      <c r="BS92">
        <f t="shared" si="82"/>
        <v>26</v>
      </c>
      <c r="BT92" t="str">
        <f>貼_前年計算用シート!AA176</f>
        <v>愛別町</v>
      </c>
      <c r="BU92">
        <f>貼_前年計算用シート!AA355</f>
        <v>72</v>
      </c>
      <c r="BV92">
        <f t="shared" si="83"/>
        <v>26</v>
      </c>
      <c r="BW92" t="str">
        <f>貼_前年計算用シート!AB176</f>
        <v>真狩村</v>
      </c>
      <c r="BX92">
        <f>貼_前年計算用シート!AB355</f>
        <v>529</v>
      </c>
      <c r="BY92">
        <f t="shared" si="84"/>
        <v>26</v>
      </c>
      <c r="BZ92" t="str">
        <f>貼_前年計算用シート!AC176</f>
        <v>真狩村</v>
      </c>
      <c r="CA92">
        <f>貼_前年計算用シート!AC355</f>
        <v>18000</v>
      </c>
      <c r="CB92">
        <f t="shared" si="85"/>
        <v>26</v>
      </c>
      <c r="CC92" t="str">
        <f>貼_前年計算用シート!AD176</f>
        <v>新得町</v>
      </c>
      <c r="CD92">
        <f>貼_前年計算用シート!AD355</f>
        <v>3680</v>
      </c>
      <c r="CE92">
        <f t="shared" si="86"/>
        <v>25</v>
      </c>
      <c r="CF92" t="str">
        <f>貼_前年計算用シート!AE176</f>
        <v>-</v>
      </c>
      <c r="CG92" t="str">
        <f>貼_前年計算用シート!AE355</f>
        <v>-</v>
      </c>
      <c r="CH92" t="str">
        <f t="shared" si="87"/>
        <v>-</v>
      </c>
      <c r="CI92" t="str">
        <f>貼_前年計算用シート!AF176</f>
        <v>-</v>
      </c>
      <c r="CJ92" t="str">
        <f>貼_前年計算用シート!AF355</f>
        <v>-</v>
      </c>
      <c r="CK92" t="str">
        <f t="shared" si="88"/>
        <v>-</v>
      </c>
      <c r="CL92" t="str">
        <f>貼_前年計算用シート!AG176</f>
        <v>-</v>
      </c>
      <c r="CM92" t="str">
        <f>貼_前年計算用シート!AG355</f>
        <v>-</v>
      </c>
      <c r="CN92" t="str">
        <f t="shared" si="89"/>
        <v>-</v>
      </c>
    </row>
    <row r="93" spans="3:92">
      <c r="C93" t="str">
        <f>貼_前年計算用シート!D177</f>
        <v>豊頃町</v>
      </c>
      <c r="D93">
        <f>貼_前年計算用シート!D356</f>
        <v>11500</v>
      </c>
      <c r="E93">
        <f t="shared" si="60"/>
        <v>25</v>
      </c>
      <c r="F93" t="str">
        <f>貼_前年計算用シート!E177</f>
        <v>東川町</v>
      </c>
      <c r="G93">
        <f>貼_前年計算用シート!E356</f>
        <v>2900</v>
      </c>
      <c r="H93">
        <f t="shared" si="61"/>
        <v>27</v>
      </c>
      <c r="I93" t="str">
        <f>貼_前年計算用シート!F177</f>
        <v>美幌町</v>
      </c>
      <c r="J93">
        <f>貼_前年計算用シート!F356</f>
        <v>10600</v>
      </c>
      <c r="K93">
        <f t="shared" si="62"/>
        <v>27</v>
      </c>
      <c r="L93" t="str">
        <f>貼_前年計算用シート!G177</f>
        <v>せたな町</v>
      </c>
      <c r="M93">
        <f>貼_前年計算用シート!G356</f>
        <v>1340</v>
      </c>
      <c r="N93">
        <f t="shared" si="63"/>
        <v>27</v>
      </c>
      <c r="O93" t="str">
        <f>貼_前年計算用シート!H177</f>
        <v>当別町</v>
      </c>
      <c r="P93">
        <f>貼_前年計算用シート!H356</f>
        <v>7570</v>
      </c>
      <c r="Q93">
        <f t="shared" si="64"/>
        <v>27</v>
      </c>
      <c r="R93" t="str">
        <f>貼_前年計算用シート!I177</f>
        <v>新十津川町</v>
      </c>
      <c r="S93">
        <f>貼_前年計算用シート!I356</f>
        <v>583</v>
      </c>
      <c r="T93">
        <f t="shared" si="65"/>
        <v>26</v>
      </c>
      <c r="U93" t="str">
        <f>貼_前年計算用シート!J177</f>
        <v>由仁町</v>
      </c>
      <c r="V93">
        <f>貼_前年計算用シート!J356</f>
        <v>1770</v>
      </c>
      <c r="W93">
        <f t="shared" si="66"/>
        <v>27</v>
      </c>
      <c r="X93" t="str">
        <f>貼_前年計算用シート!K177</f>
        <v>富良野市</v>
      </c>
      <c r="Y93">
        <f>貼_前年計算用シート!K356</f>
        <v>8930</v>
      </c>
      <c r="Z93">
        <f t="shared" si="67"/>
        <v>27</v>
      </c>
      <c r="AA93" t="str">
        <f>貼_前年計算用シート!L177</f>
        <v>置戸町</v>
      </c>
      <c r="AB93">
        <f>貼_前年計算用シート!L356</f>
        <v>555</v>
      </c>
      <c r="AC93">
        <f t="shared" si="68"/>
        <v>27</v>
      </c>
      <c r="AD93" t="str">
        <f>貼_前年計算用シート!M177</f>
        <v>美唄市</v>
      </c>
      <c r="AE93">
        <f>貼_前年計算用シート!M356</f>
        <v>1610</v>
      </c>
      <c r="AF93">
        <f t="shared" si="69"/>
        <v>27</v>
      </c>
      <c r="AG93" t="str">
        <f>貼_前年計算用シート!N177</f>
        <v>栗山町</v>
      </c>
      <c r="AH93">
        <f>貼_前年計算用シート!N356</f>
        <v>8490</v>
      </c>
      <c r="AI93">
        <f t="shared" si="70"/>
        <v>27</v>
      </c>
      <c r="AJ93" t="str">
        <f>貼_前年計算用シート!O177</f>
        <v>北見市</v>
      </c>
      <c r="AK93">
        <f>貼_前年計算用シート!O356</f>
        <v>589</v>
      </c>
      <c r="AL93">
        <f t="shared" si="71"/>
        <v>27</v>
      </c>
      <c r="AM93" t="str">
        <f>貼_前年計算用シート!P177</f>
        <v>遠別町</v>
      </c>
      <c r="AN93">
        <f>貼_前年計算用シート!P356</f>
        <v>223</v>
      </c>
      <c r="AO93">
        <f t="shared" si="72"/>
        <v>27</v>
      </c>
      <c r="AP93" t="str">
        <f>貼_前年計算用シート!Q177</f>
        <v>遠別町</v>
      </c>
      <c r="AQ93">
        <f>貼_前年計算用シート!Q356</f>
        <v>624</v>
      </c>
      <c r="AR93">
        <f t="shared" si="73"/>
        <v>27</v>
      </c>
      <c r="AS93" t="str">
        <f>貼_前年計算用シート!R177</f>
        <v>置戸町</v>
      </c>
      <c r="AT93">
        <f>貼_前年計算用シート!R356</f>
        <v>345</v>
      </c>
      <c r="AU93">
        <f t="shared" si="74"/>
        <v>27</v>
      </c>
      <c r="AV93" t="str">
        <f>貼_前年計算用シート!S177</f>
        <v>今金町</v>
      </c>
      <c r="AW93">
        <f>貼_前年計算用シート!S356</f>
        <v>579</v>
      </c>
      <c r="AX93">
        <f t="shared" si="75"/>
        <v>27</v>
      </c>
      <c r="AY93" t="str">
        <f>貼_前年計算用シート!T177</f>
        <v>旭川市</v>
      </c>
      <c r="AZ93">
        <f>貼_前年計算用シート!T356</f>
        <v>1440</v>
      </c>
      <c r="BA93">
        <f t="shared" si="76"/>
        <v>27</v>
      </c>
      <c r="BB93" t="str">
        <f>貼_前年計算用シート!U177</f>
        <v>佐呂間町</v>
      </c>
      <c r="BC93">
        <f>貼_前年計算用シート!U356</f>
        <v>277</v>
      </c>
      <c r="BD93">
        <f t="shared" si="77"/>
        <v>26</v>
      </c>
      <c r="BE93" t="str">
        <f>貼_前年計算用シート!V177</f>
        <v>富良野市</v>
      </c>
      <c r="BF93">
        <f>貼_前年計算用シート!V356</f>
        <v>440</v>
      </c>
      <c r="BG93">
        <f t="shared" si="78"/>
        <v>27</v>
      </c>
      <c r="BH93" t="str">
        <f>貼_前年計算用シート!W177</f>
        <v>富良野市</v>
      </c>
      <c r="BI93">
        <f>貼_前年計算用シート!W356</f>
        <v>27100</v>
      </c>
      <c r="BJ93">
        <f t="shared" si="79"/>
        <v>27</v>
      </c>
      <c r="BK93" t="str">
        <f>貼_前年計算用シート!X177</f>
        <v>留寿都村</v>
      </c>
      <c r="BL93">
        <f>貼_前年計算用シート!X356</f>
        <v>6500</v>
      </c>
      <c r="BM93">
        <f t="shared" si="80"/>
        <v>27</v>
      </c>
      <c r="BN93" t="str">
        <f>貼_前年計算用シート!Y177</f>
        <v>積丹町</v>
      </c>
      <c r="BO93">
        <f>貼_前年計算用シート!Y356</f>
        <v>245</v>
      </c>
      <c r="BP93">
        <f t="shared" si="81"/>
        <v>27</v>
      </c>
      <c r="BQ93" t="str">
        <f>貼_前年計算用シート!Z177</f>
        <v>富良野市</v>
      </c>
      <c r="BR93">
        <f>貼_前年計算用シート!Z356</f>
        <v>138</v>
      </c>
      <c r="BS93">
        <f t="shared" si="82"/>
        <v>27</v>
      </c>
      <c r="BT93" t="str">
        <f>貼_前年計算用シート!AA177</f>
        <v>共和町</v>
      </c>
      <c r="BU93">
        <f>貼_前年計算用シート!AA356</f>
        <v>71</v>
      </c>
      <c r="BV93">
        <f t="shared" si="83"/>
        <v>27</v>
      </c>
      <c r="BW93" t="str">
        <f>貼_前年計算用シート!AB177</f>
        <v>留寿都村</v>
      </c>
      <c r="BX93">
        <f>貼_前年計算用シート!AB356</f>
        <v>473</v>
      </c>
      <c r="BY93">
        <f t="shared" si="84"/>
        <v>27</v>
      </c>
      <c r="BZ93" t="str">
        <f>貼_前年計算用シート!AC177</f>
        <v>留寿都村</v>
      </c>
      <c r="CA93">
        <f>貼_前年計算用シート!AC356</f>
        <v>17000</v>
      </c>
      <c r="CB93">
        <f t="shared" si="85"/>
        <v>27</v>
      </c>
      <c r="CC93" t="str">
        <f>貼_前年計算用シート!AD177</f>
        <v>留寿都村</v>
      </c>
      <c r="CD93">
        <f>貼_前年計算用シート!AD356</f>
        <v>3600</v>
      </c>
      <c r="CE93">
        <f t="shared" si="86"/>
        <v>27</v>
      </c>
      <c r="CF93" t="str">
        <f>貼_前年計算用シート!AE177</f>
        <v>-</v>
      </c>
      <c r="CG93" t="str">
        <f>貼_前年計算用シート!AE356</f>
        <v>-</v>
      </c>
      <c r="CH93" t="str">
        <f t="shared" si="87"/>
        <v>-</v>
      </c>
      <c r="CI93" t="str">
        <f>貼_前年計算用シート!AF177</f>
        <v>-</v>
      </c>
      <c r="CJ93" t="str">
        <f>貼_前年計算用シート!AF356</f>
        <v>-</v>
      </c>
      <c r="CK93" t="str">
        <f t="shared" si="88"/>
        <v>-</v>
      </c>
      <c r="CL93" t="str">
        <f>貼_前年計算用シート!AG177</f>
        <v>-</v>
      </c>
      <c r="CM93" t="str">
        <f>貼_前年計算用シート!AG356</f>
        <v>-</v>
      </c>
      <c r="CN93" t="str">
        <f t="shared" si="89"/>
        <v>-</v>
      </c>
    </row>
    <row r="94" spans="3:92">
      <c r="C94" t="str">
        <f>貼_前年計算用シート!D178</f>
        <v>浦幌町</v>
      </c>
      <c r="D94">
        <f>貼_前年計算用シート!D357</f>
        <v>11300</v>
      </c>
      <c r="E94">
        <f t="shared" si="60"/>
        <v>28</v>
      </c>
      <c r="F94" t="str">
        <f>貼_前年計算用シート!E178</f>
        <v>秩父別町</v>
      </c>
      <c r="G94">
        <f>貼_前年計算用シート!E357</f>
        <v>2800</v>
      </c>
      <c r="H94">
        <f t="shared" si="61"/>
        <v>28</v>
      </c>
      <c r="I94" t="str">
        <f>貼_前年計算用シート!F178</f>
        <v>斜里町</v>
      </c>
      <c r="J94">
        <f>貼_前年計算用シート!F357</f>
        <v>10600</v>
      </c>
      <c r="K94">
        <f t="shared" si="62"/>
        <v>27</v>
      </c>
      <c r="L94" t="str">
        <f>貼_前年計算用シート!G178</f>
        <v>長沼町</v>
      </c>
      <c r="M94">
        <f>貼_前年計算用シート!G357</f>
        <v>1330</v>
      </c>
      <c r="N94">
        <f t="shared" si="63"/>
        <v>28</v>
      </c>
      <c r="O94" t="str">
        <f>貼_前年計算用シート!H178</f>
        <v>せたな町</v>
      </c>
      <c r="P94">
        <f>貼_前年計算用シート!H357</f>
        <v>7390</v>
      </c>
      <c r="Q94">
        <f t="shared" si="64"/>
        <v>28</v>
      </c>
      <c r="R94" t="str">
        <f>貼_前年計算用シート!I178</f>
        <v>美深町</v>
      </c>
      <c r="S94">
        <f>貼_前年計算用シート!I357</f>
        <v>581</v>
      </c>
      <c r="T94">
        <f t="shared" si="65"/>
        <v>28</v>
      </c>
      <c r="U94" t="str">
        <f>貼_前年計算用シート!J178</f>
        <v>津別町</v>
      </c>
      <c r="V94">
        <f>貼_前年計算用シート!J357</f>
        <v>1730</v>
      </c>
      <c r="W94">
        <f t="shared" si="66"/>
        <v>28</v>
      </c>
      <c r="X94" t="str">
        <f>貼_前年計算用シート!K178</f>
        <v>豊頃町</v>
      </c>
      <c r="Y94">
        <f>貼_前年計算用シート!K357</f>
        <v>8600</v>
      </c>
      <c r="Z94">
        <f t="shared" si="67"/>
        <v>28</v>
      </c>
      <c r="AA94" t="str">
        <f>貼_前年計算用シート!L178</f>
        <v>訓子府町</v>
      </c>
      <c r="AB94">
        <f>貼_前年計算用シート!L357</f>
        <v>554</v>
      </c>
      <c r="AC94">
        <f t="shared" si="68"/>
        <v>28</v>
      </c>
      <c r="AD94" t="str">
        <f>貼_前年計算用シート!M178</f>
        <v>津別町</v>
      </c>
      <c r="AE94">
        <f>貼_前年計算用シート!M357</f>
        <v>1570</v>
      </c>
      <c r="AF94">
        <f t="shared" si="69"/>
        <v>28</v>
      </c>
      <c r="AG94" t="str">
        <f>貼_前年計算用シート!N178</f>
        <v>富良野市</v>
      </c>
      <c r="AH94">
        <f>貼_前年計算用シート!N357</f>
        <v>7800</v>
      </c>
      <c r="AI94">
        <f t="shared" si="70"/>
        <v>28</v>
      </c>
      <c r="AJ94" t="str">
        <f>貼_前年計算用シート!O178</f>
        <v>江別市</v>
      </c>
      <c r="AK94">
        <f>貼_前年計算用シート!O357</f>
        <v>582</v>
      </c>
      <c r="AL94">
        <f t="shared" si="71"/>
        <v>28</v>
      </c>
      <c r="AM94" t="str">
        <f>貼_前年計算用シート!P178</f>
        <v>訓子府町</v>
      </c>
      <c r="AN94">
        <f>貼_前年計算用シート!P357</f>
        <v>220</v>
      </c>
      <c r="AO94">
        <f t="shared" si="72"/>
        <v>28</v>
      </c>
      <c r="AP94" t="str">
        <f>貼_前年計算用シート!Q178</f>
        <v>苫前町</v>
      </c>
      <c r="AQ94">
        <f>貼_前年計算用シート!Q357</f>
        <v>588</v>
      </c>
      <c r="AR94">
        <f t="shared" si="73"/>
        <v>28</v>
      </c>
      <c r="AS94" t="str">
        <f>貼_前年計算用シート!R178</f>
        <v>津別町</v>
      </c>
      <c r="AT94">
        <f>貼_前年計算用シート!R357</f>
        <v>343</v>
      </c>
      <c r="AU94">
        <f t="shared" si="74"/>
        <v>28</v>
      </c>
      <c r="AV94" t="str">
        <f>貼_前年計算用シート!S178</f>
        <v>当別町</v>
      </c>
      <c r="AW94">
        <f>貼_前年計算用シート!S357</f>
        <v>509</v>
      </c>
      <c r="AX94">
        <f t="shared" si="75"/>
        <v>28</v>
      </c>
      <c r="AY94" t="str">
        <f>貼_前年計算用シート!T178</f>
        <v>豊頃町</v>
      </c>
      <c r="AZ94">
        <f>貼_前年計算用シート!T357</f>
        <v>1420</v>
      </c>
      <c r="BA94">
        <f t="shared" si="76"/>
        <v>28</v>
      </c>
      <c r="BB94" t="str">
        <f>貼_前年計算用シート!U178</f>
        <v>江別市</v>
      </c>
      <c r="BC94">
        <f>貼_前年計算用シート!U357</f>
        <v>276</v>
      </c>
      <c r="BD94">
        <f t="shared" si="77"/>
        <v>28</v>
      </c>
      <c r="BE94" t="str">
        <f>貼_前年計算用シート!V178</f>
        <v>足寄町</v>
      </c>
      <c r="BF94">
        <f>貼_前年計算用シート!V357</f>
        <v>416</v>
      </c>
      <c r="BG94">
        <f t="shared" si="78"/>
        <v>28</v>
      </c>
      <c r="BH94" t="str">
        <f>貼_前年計算用シート!W178</f>
        <v>豊頃町</v>
      </c>
      <c r="BI94">
        <f>貼_前年計算用シート!W357</f>
        <v>27000</v>
      </c>
      <c r="BJ94">
        <f t="shared" si="79"/>
        <v>28</v>
      </c>
      <c r="BK94" t="str">
        <f>貼_前年計算用シート!X178</f>
        <v>池田町</v>
      </c>
      <c r="BL94">
        <f>貼_前年計算用シート!X357</f>
        <v>6490</v>
      </c>
      <c r="BM94">
        <f t="shared" si="80"/>
        <v>28</v>
      </c>
      <c r="BN94" t="str">
        <f>貼_前年計算用シート!Y178</f>
        <v>鷹栖町</v>
      </c>
      <c r="BO94">
        <f>貼_前年計算用シート!Y357</f>
        <v>243</v>
      </c>
      <c r="BP94">
        <f t="shared" si="81"/>
        <v>28</v>
      </c>
      <c r="BQ94" t="str">
        <f>貼_前年計算用シート!Z178</f>
        <v>美唄市</v>
      </c>
      <c r="BR94">
        <f>貼_前年計算用シート!Z357</f>
        <v>137</v>
      </c>
      <c r="BS94">
        <f t="shared" si="82"/>
        <v>28</v>
      </c>
      <c r="BT94" t="str">
        <f>貼_前年計算用シート!AA178</f>
        <v>むかわ町</v>
      </c>
      <c r="BU94">
        <f>貼_前年計算用シート!AA357</f>
        <v>69</v>
      </c>
      <c r="BV94">
        <f t="shared" si="83"/>
        <v>28</v>
      </c>
      <c r="BW94" t="str">
        <f>貼_前年計算用シート!AB178</f>
        <v>厚沢部町</v>
      </c>
      <c r="BX94">
        <f>貼_前年計算用シート!AB357</f>
        <v>425</v>
      </c>
      <c r="BY94">
        <f t="shared" si="84"/>
        <v>28</v>
      </c>
      <c r="BZ94" t="str">
        <f>貼_前年計算用シート!AC178</f>
        <v>置戸町</v>
      </c>
      <c r="CA94">
        <f>貼_前年計算用シート!AC357</f>
        <v>15700</v>
      </c>
      <c r="CB94">
        <f t="shared" si="85"/>
        <v>28</v>
      </c>
      <c r="CC94" t="str">
        <f>貼_前年計算用シート!AD178</f>
        <v>上富良野町</v>
      </c>
      <c r="CD94">
        <f>貼_前年計算用シート!AD357</f>
        <v>3580</v>
      </c>
      <c r="CE94">
        <f t="shared" si="86"/>
        <v>28</v>
      </c>
      <c r="CF94" t="str">
        <f>貼_前年計算用シート!AE178</f>
        <v>-</v>
      </c>
      <c r="CG94" t="str">
        <f>貼_前年計算用シート!AE357</f>
        <v>-</v>
      </c>
      <c r="CH94" t="str">
        <f t="shared" si="87"/>
        <v>-</v>
      </c>
      <c r="CI94" t="str">
        <f>貼_前年計算用シート!AF178</f>
        <v>-</v>
      </c>
      <c r="CJ94" t="str">
        <f>貼_前年計算用シート!AF357</f>
        <v>-</v>
      </c>
      <c r="CK94" t="str">
        <f t="shared" si="88"/>
        <v>-</v>
      </c>
      <c r="CL94" t="str">
        <f>貼_前年計算用シート!AG178</f>
        <v>-</v>
      </c>
      <c r="CM94" t="str">
        <f>貼_前年計算用シート!AG357</f>
        <v>-</v>
      </c>
      <c r="CN94" t="str">
        <f t="shared" si="89"/>
        <v>-</v>
      </c>
    </row>
    <row r="95" spans="3:92">
      <c r="C95" t="str">
        <f>貼_前年計算用シート!D179</f>
        <v>長沼町</v>
      </c>
      <c r="D95">
        <f>貼_前年計算用シート!D358</f>
        <v>11200</v>
      </c>
      <c r="E95">
        <f t="shared" si="60"/>
        <v>29</v>
      </c>
      <c r="F95" t="str">
        <f>貼_前年計算用シート!E179</f>
        <v>北竜町</v>
      </c>
      <c r="G95">
        <f>貼_前年計算用シート!E358</f>
        <v>2790</v>
      </c>
      <c r="H95">
        <f t="shared" si="61"/>
        <v>29</v>
      </c>
      <c r="I95" t="str">
        <f>貼_前年計算用シート!F179</f>
        <v>釧路市</v>
      </c>
      <c r="J95">
        <f>貼_前年計算用シート!F358</f>
        <v>10500</v>
      </c>
      <c r="K95">
        <f t="shared" si="62"/>
        <v>29</v>
      </c>
      <c r="L95" t="str">
        <f>貼_前年計算用シート!G179</f>
        <v>栗山町</v>
      </c>
      <c r="M95">
        <f>貼_前年計算用シート!G358</f>
        <v>1320</v>
      </c>
      <c r="N95">
        <f t="shared" si="63"/>
        <v>29</v>
      </c>
      <c r="O95" t="str">
        <f>貼_前年計算用シート!H179</f>
        <v>栗山町</v>
      </c>
      <c r="P95">
        <f>貼_前年計算用シート!H358</f>
        <v>7040</v>
      </c>
      <c r="Q95">
        <f t="shared" si="64"/>
        <v>29</v>
      </c>
      <c r="R95" t="str">
        <f>貼_前年計算用シート!I179</f>
        <v>月形町</v>
      </c>
      <c r="S95">
        <f>貼_前年計算用シート!I358</f>
        <v>580</v>
      </c>
      <c r="T95">
        <f t="shared" si="65"/>
        <v>29</v>
      </c>
      <c r="U95" t="str">
        <f>貼_前年計算用シート!J179</f>
        <v>浦幌町</v>
      </c>
      <c r="V95">
        <f>貼_前年計算用シート!J358</f>
        <v>1730</v>
      </c>
      <c r="W95">
        <f t="shared" si="66"/>
        <v>28</v>
      </c>
      <c r="X95" t="str">
        <f>貼_前年計算用シート!K179</f>
        <v>由仁町</v>
      </c>
      <c r="Y95">
        <f>貼_前年計算用シート!K358</f>
        <v>8190</v>
      </c>
      <c r="Z95">
        <f t="shared" si="67"/>
        <v>29</v>
      </c>
      <c r="AA95" t="str">
        <f>貼_前年計算用シート!L179</f>
        <v>長沼町</v>
      </c>
      <c r="AB95">
        <f>貼_前年計算用シート!L358</f>
        <v>547</v>
      </c>
      <c r="AC95">
        <f t="shared" si="68"/>
        <v>29</v>
      </c>
      <c r="AD95" t="str">
        <f>貼_前年計算用シート!M179</f>
        <v>上富良野町</v>
      </c>
      <c r="AE95">
        <f>貼_前年計算用シート!M358</f>
        <v>1510</v>
      </c>
      <c r="AF95">
        <f t="shared" si="69"/>
        <v>29</v>
      </c>
      <c r="AG95" t="str">
        <f>貼_前年計算用シート!N179</f>
        <v>新篠津村</v>
      </c>
      <c r="AH95">
        <f>貼_前年計算用シート!N358</f>
        <v>7590</v>
      </c>
      <c r="AI95">
        <f t="shared" si="70"/>
        <v>29</v>
      </c>
      <c r="AJ95" t="str">
        <f>貼_前年計算用シート!O179</f>
        <v>森町</v>
      </c>
      <c r="AK95">
        <f>貼_前年計算用シート!O358</f>
        <v>582</v>
      </c>
      <c r="AL95">
        <f t="shared" si="71"/>
        <v>28</v>
      </c>
      <c r="AM95" t="str">
        <f>貼_前年計算用シート!P179</f>
        <v>旭川市</v>
      </c>
      <c r="AN95">
        <f>貼_前年計算用シート!P358</f>
        <v>208</v>
      </c>
      <c r="AO95">
        <f t="shared" si="72"/>
        <v>29</v>
      </c>
      <c r="AP95" t="str">
        <f>貼_前年計算用シート!Q179</f>
        <v>津別町</v>
      </c>
      <c r="AQ95">
        <f>貼_前年計算用シート!Q358</f>
        <v>566</v>
      </c>
      <c r="AR95">
        <f t="shared" si="73"/>
        <v>29</v>
      </c>
      <c r="AS95" t="str">
        <f>貼_前年計算用シート!R179</f>
        <v>千歳市</v>
      </c>
      <c r="AT95">
        <f>貼_前年計算用シート!R358</f>
        <v>337</v>
      </c>
      <c r="AU95">
        <f t="shared" si="74"/>
        <v>29</v>
      </c>
      <c r="AV95" t="str">
        <f>貼_前年計算用シート!S179</f>
        <v>豊頃町</v>
      </c>
      <c r="AW95">
        <f>貼_前年計算用シート!S358</f>
        <v>498</v>
      </c>
      <c r="AX95">
        <f t="shared" si="75"/>
        <v>29</v>
      </c>
      <c r="AY95" t="str">
        <f>貼_前年計算用シート!T179</f>
        <v>当別町</v>
      </c>
      <c r="AZ95">
        <f>貼_前年計算用シート!T358</f>
        <v>1390</v>
      </c>
      <c r="BA95">
        <f t="shared" si="76"/>
        <v>29</v>
      </c>
      <c r="BB95" t="str">
        <f>貼_前年計算用シート!U179</f>
        <v>更別村</v>
      </c>
      <c r="BC95">
        <f>貼_前年計算用シート!U358</f>
        <v>275</v>
      </c>
      <c r="BD95">
        <f t="shared" si="77"/>
        <v>29</v>
      </c>
      <c r="BE95" t="str">
        <f>貼_前年計算用シート!V179</f>
        <v>置戸町</v>
      </c>
      <c r="BF95">
        <f>貼_前年計算用シート!V358</f>
        <v>415</v>
      </c>
      <c r="BG95">
        <f t="shared" si="78"/>
        <v>29</v>
      </c>
      <c r="BH95" t="str">
        <f>貼_前年計算用シート!W179</f>
        <v>佐呂間町</v>
      </c>
      <c r="BI95">
        <f>貼_前年計算用シート!W358</f>
        <v>24200</v>
      </c>
      <c r="BJ95">
        <f t="shared" si="79"/>
        <v>29</v>
      </c>
      <c r="BK95" t="str">
        <f>貼_前年計算用シート!X179</f>
        <v>中富良野町</v>
      </c>
      <c r="BL95">
        <f>貼_前年計算用シート!X358</f>
        <v>6480</v>
      </c>
      <c r="BM95">
        <f t="shared" si="80"/>
        <v>29</v>
      </c>
      <c r="BN95" t="str">
        <f>貼_前年計算用シート!Y179</f>
        <v>滝川市</v>
      </c>
      <c r="BO95">
        <f>貼_前年計算用シート!Y358</f>
        <v>233</v>
      </c>
      <c r="BP95">
        <f t="shared" si="81"/>
        <v>29</v>
      </c>
      <c r="BQ95" t="str">
        <f>貼_前年計算用シート!Z179</f>
        <v>雨竜町</v>
      </c>
      <c r="BR95">
        <f>貼_前年計算用シート!Z358</f>
        <v>134</v>
      </c>
      <c r="BS95">
        <f t="shared" si="82"/>
        <v>29</v>
      </c>
      <c r="BT95" t="str">
        <f>貼_前年計算用シート!AA179</f>
        <v>黒松内町</v>
      </c>
      <c r="BU95">
        <f>貼_前年計算用シート!AA358</f>
        <v>67</v>
      </c>
      <c r="BV95">
        <f t="shared" si="83"/>
        <v>29</v>
      </c>
      <c r="BW95" t="str">
        <f>貼_前年計算用シート!AB179</f>
        <v>今金町</v>
      </c>
      <c r="BX95">
        <f>貼_前年計算用シート!AB358</f>
        <v>416</v>
      </c>
      <c r="BY95">
        <f t="shared" si="84"/>
        <v>29</v>
      </c>
      <c r="BZ95" t="str">
        <f>貼_前年計算用シート!AC179</f>
        <v>弟子屈町</v>
      </c>
      <c r="CA95">
        <f>貼_前年計算用シート!AC358</f>
        <v>13800</v>
      </c>
      <c r="CB95">
        <f t="shared" si="85"/>
        <v>29</v>
      </c>
      <c r="CC95" t="str">
        <f>貼_前年計算用シート!AD179</f>
        <v>長沼町</v>
      </c>
      <c r="CD95">
        <f>貼_前年計算用シート!AD358</f>
        <v>3570</v>
      </c>
      <c r="CE95">
        <f t="shared" si="86"/>
        <v>29</v>
      </c>
      <c r="CF95" t="str">
        <f>貼_前年計算用シート!AE179</f>
        <v>-</v>
      </c>
      <c r="CG95" t="str">
        <f>貼_前年計算用シート!AE358</f>
        <v>-</v>
      </c>
      <c r="CH95" t="str">
        <f t="shared" si="87"/>
        <v>-</v>
      </c>
      <c r="CI95" t="str">
        <f>貼_前年計算用シート!AF179</f>
        <v>-</v>
      </c>
      <c r="CJ95" t="str">
        <f>貼_前年計算用シート!AF358</f>
        <v>-</v>
      </c>
      <c r="CK95" t="str">
        <f t="shared" si="88"/>
        <v>-</v>
      </c>
      <c r="CL95" t="str">
        <f>貼_前年計算用シート!AG179</f>
        <v>-</v>
      </c>
      <c r="CM95" t="str">
        <f>貼_前年計算用シート!AG358</f>
        <v>-</v>
      </c>
      <c r="CN95" t="str">
        <f t="shared" si="89"/>
        <v>-</v>
      </c>
    </row>
    <row r="96" spans="3:92">
      <c r="C96" t="str">
        <f>貼_前年計算用シート!D180</f>
        <v>上士幌町</v>
      </c>
      <c r="D96">
        <f>貼_前年計算用シート!D359</f>
        <v>11200</v>
      </c>
      <c r="E96">
        <f t="shared" si="60"/>
        <v>29</v>
      </c>
      <c r="F96" t="str">
        <f>貼_前年計算用シート!E180</f>
        <v>和寒町</v>
      </c>
      <c r="G96">
        <f>貼_前年計算用シート!E359</f>
        <v>2720</v>
      </c>
      <c r="H96">
        <f t="shared" si="61"/>
        <v>30</v>
      </c>
      <c r="I96" t="str">
        <f>貼_前年計算用シート!F180</f>
        <v>小清水町</v>
      </c>
      <c r="J96">
        <f>貼_前年計算用シート!F359</f>
        <v>10400</v>
      </c>
      <c r="K96">
        <f t="shared" si="62"/>
        <v>30</v>
      </c>
      <c r="L96" t="str">
        <f>貼_前年計算用シート!G180</f>
        <v>むかわ町</v>
      </c>
      <c r="M96">
        <f>貼_前年計算用シート!G359</f>
        <v>1310</v>
      </c>
      <c r="N96">
        <f t="shared" si="63"/>
        <v>30</v>
      </c>
      <c r="O96" t="str">
        <f>貼_前年計算用シート!H180</f>
        <v>長沼町</v>
      </c>
      <c r="P96">
        <f>貼_前年計算用シート!H359</f>
        <v>6900</v>
      </c>
      <c r="Q96">
        <f t="shared" si="64"/>
        <v>30</v>
      </c>
      <c r="R96" t="str">
        <f>貼_前年計算用シート!I180</f>
        <v>富良野市</v>
      </c>
      <c r="S96">
        <f>貼_前年計算用シート!I359</f>
        <v>576</v>
      </c>
      <c r="T96">
        <f t="shared" si="65"/>
        <v>30</v>
      </c>
      <c r="U96" t="str">
        <f>貼_前年計算用シート!J180</f>
        <v>鹿追町</v>
      </c>
      <c r="V96">
        <f>貼_前年計算用シート!J359</f>
        <v>1690</v>
      </c>
      <c r="W96">
        <f t="shared" si="66"/>
        <v>30</v>
      </c>
      <c r="X96" t="str">
        <f>貼_前年計算用シート!K180</f>
        <v>江別市</v>
      </c>
      <c r="Y96">
        <f>貼_前年計算用シート!K359</f>
        <v>8070</v>
      </c>
      <c r="Z96">
        <f t="shared" si="67"/>
        <v>30</v>
      </c>
      <c r="AA96" t="str">
        <f>貼_前年計算用シート!L180</f>
        <v>湧別町</v>
      </c>
      <c r="AB96">
        <f>貼_前年計算用シート!L359</f>
        <v>545</v>
      </c>
      <c r="AC96">
        <f t="shared" si="68"/>
        <v>30</v>
      </c>
      <c r="AD96" t="str">
        <f>貼_前年計算用シート!M180</f>
        <v>新篠津村</v>
      </c>
      <c r="AE96">
        <f>貼_前年計算用シート!M359</f>
        <v>1410</v>
      </c>
      <c r="AF96">
        <f t="shared" si="69"/>
        <v>30</v>
      </c>
      <c r="AG96" t="str">
        <f>貼_前年計算用シート!N180</f>
        <v>士別市</v>
      </c>
      <c r="AH96">
        <f>貼_前年計算用シート!N359</f>
        <v>6790</v>
      </c>
      <c r="AI96">
        <f t="shared" si="70"/>
        <v>30</v>
      </c>
      <c r="AJ96" t="str">
        <f>貼_前年計算用シート!O180</f>
        <v>上ノ国町</v>
      </c>
      <c r="AK96">
        <f>貼_前年計算用シート!O359</f>
        <v>582</v>
      </c>
      <c r="AL96">
        <f t="shared" si="71"/>
        <v>28</v>
      </c>
      <c r="AM96" t="str">
        <f>貼_前年計算用シート!P180</f>
        <v>中富良野町</v>
      </c>
      <c r="AN96">
        <f>貼_前年計算用シート!P359</f>
        <v>197</v>
      </c>
      <c r="AO96">
        <f t="shared" si="72"/>
        <v>30</v>
      </c>
      <c r="AP96" t="str">
        <f>貼_前年計算用シート!Q180</f>
        <v>中富良野町</v>
      </c>
      <c r="AQ96">
        <f>貼_前年計算用シート!Q359</f>
        <v>545</v>
      </c>
      <c r="AR96">
        <f t="shared" si="73"/>
        <v>30</v>
      </c>
      <c r="AS96" t="str">
        <f>貼_前年計算用シート!R180</f>
        <v>佐呂間町</v>
      </c>
      <c r="AT96">
        <f>貼_前年計算用シート!R359</f>
        <v>336</v>
      </c>
      <c r="AU96">
        <f t="shared" si="74"/>
        <v>30</v>
      </c>
      <c r="AV96" t="str">
        <f>貼_前年計算用シート!S180</f>
        <v>大空町</v>
      </c>
      <c r="AW96">
        <f>貼_前年計算用シート!S359</f>
        <v>493</v>
      </c>
      <c r="AX96">
        <f t="shared" si="75"/>
        <v>30</v>
      </c>
      <c r="AY96" t="str">
        <f>貼_前年計算用シート!T180</f>
        <v>池田町</v>
      </c>
      <c r="AZ96">
        <f>貼_前年計算用シート!T359</f>
        <v>1280</v>
      </c>
      <c r="BA96">
        <f t="shared" si="76"/>
        <v>30</v>
      </c>
      <c r="BB96" t="str">
        <f>貼_前年計算用シート!U180</f>
        <v>美瑛町</v>
      </c>
      <c r="BC96">
        <f>貼_前年計算用シート!U359</f>
        <v>274</v>
      </c>
      <c r="BD96">
        <f t="shared" si="77"/>
        <v>30</v>
      </c>
      <c r="BE96" t="str">
        <f>貼_前年計算用シート!V180</f>
        <v>豊頃町</v>
      </c>
      <c r="BF96">
        <f>貼_前年計算用シート!V359</f>
        <v>415</v>
      </c>
      <c r="BG96">
        <f t="shared" si="78"/>
        <v>29</v>
      </c>
      <c r="BH96" t="str">
        <f>貼_前年計算用シート!W180</f>
        <v>湧別町</v>
      </c>
      <c r="BI96">
        <f>貼_前年計算用シート!W359</f>
        <v>23200</v>
      </c>
      <c r="BJ96">
        <f t="shared" si="79"/>
        <v>30</v>
      </c>
      <c r="BK96" t="str">
        <f>貼_前年計算用シート!X180</f>
        <v>洞爺湖町</v>
      </c>
      <c r="BL96">
        <f>貼_前年計算用シート!X359</f>
        <v>6470</v>
      </c>
      <c r="BM96">
        <f t="shared" si="80"/>
        <v>30</v>
      </c>
      <c r="BN96" t="str">
        <f>貼_前年計算用シート!Y180</f>
        <v>弟子屈町</v>
      </c>
      <c r="BO96">
        <f>貼_前年計算用シート!Y359</f>
        <v>228</v>
      </c>
      <c r="BP96">
        <f t="shared" si="81"/>
        <v>30</v>
      </c>
      <c r="BQ96" t="str">
        <f>貼_前年計算用シート!Z180</f>
        <v>芦別市</v>
      </c>
      <c r="BR96">
        <f>貼_前年計算用シート!Z359</f>
        <v>133</v>
      </c>
      <c r="BS96">
        <f t="shared" si="82"/>
        <v>30</v>
      </c>
      <c r="BT96" t="str">
        <f>貼_前年計算用シート!AA180</f>
        <v>標津町</v>
      </c>
      <c r="BU96">
        <f>貼_前年計算用シート!AA359</f>
        <v>67</v>
      </c>
      <c r="BV96">
        <f t="shared" si="83"/>
        <v>29</v>
      </c>
      <c r="BW96" t="str">
        <f>貼_前年計算用シート!AB180</f>
        <v>弟子屈町</v>
      </c>
      <c r="BX96">
        <f>貼_前年計算用シート!AB359</f>
        <v>411</v>
      </c>
      <c r="BY96">
        <f t="shared" si="84"/>
        <v>30</v>
      </c>
      <c r="BZ96" t="str">
        <f>貼_前年計算用シート!AC180</f>
        <v>厚沢部町</v>
      </c>
      <c r="CA96">
        <f>貼_前年計算用シート!AC359</f>
        <v>13600</v>
      </c>
      <c r="CB96">
        <f t="shared" si="85"/>
        <v>30</v>
      </c>
      <c r="CC96" t="str">
        <f>貼_前年計算用シート!AD180</f>
        <v>美深町</v>
      </c>
      <c r="CD96">
        <f>貼_前年計算用シート!AD359</f>
        <v>3570</v>
      </c>
      <c r="CE96">
        <f t="shared" si="86"/>
        <v>29</v>
      </c>
      <c r="CF96" t="str">
        <f>貼_前年計算用シート!AE180</f>
        <v>-</v>
      </c>
      <c r="CG96" t="str">
        <f>貼_前年計算用シート!AE359</f>
        <v>-</v>
      </c>
      <c r="CH96" t="str">
        <f t="shared" si="87"/>
        <v>-</v>
      </c>
      <c r="CI96" t="str">
        <f>貼_前年計算用シート!AF180</f>
        <v>-</v>
      </c>
      <c r="CJ96" t="str">
        <f>貼_前年計算用シート!AF359</f>
        <v>-</v>
      </c>
      <c r="CK96" t="str">
        <f t="shared" si="88"/>
        <v>-</v>
      </c>
      <c r="CL96" t="str">
        <f>貼_前年計算用シート!AG180</f>
        <v>-</v>
      </c>
      <c r="CM96" t="str">
        <f>貼_前年計算用シート!AG359</f>
        <v>-</v>
      </c>
      <c r="CN96" t="str">
        <f t="shared" si="89"/>
        <v>-</v>
      </c>
    </row>
    <row r="97" spans="3:92">
      <c r="C97" t="str">
        <f>貼_前年計算用シート!D181</f>
        <v>枝幸町</v>
      </c>
      <c r="D97">
        <f>貼_前年計算用シート!D360</f>
        <v>10900</v>
      </c>
      <c r="E97">
        <f t="shared" si="60"/>
        <v>31</v>
      </c>
      <c r="F97" t="str">
        <f>貼_前年計算用シート!E181</f>
        <v>今金町</v>
      </c>
      <c r="G97">
        <f>貼_前年計算用シート!E360</f>
        <v>2630</v>
      </c>
      <c r="H97">
        <f t="shared" si="61"/>
        <v>31</v>
      </c>
      <c r="I97" t="str">
        <f>貼_前年計算用シート!F181</f>
        <v>美瑛町</v>
      </c>
      <c r="J97">
        <f>貼_前年計算用シート!F360</f>
        <v>10300</v>
      </c>
      <c r="K97">
        <f t="shared" si="62"/>
        <v>31</v>
      </c>
      <c r="L97" t="str">
        <f>貼_前年計算用シート!G181</f>
        <v>東神楽町</v>
      </c>
      <c r="M97">
        <f>貼_前年計算用シート!G360</f>
        <v>1290</v>
      </c>
      <c r="N97">
        <f t="shared" si="63"/>
        <v>31</v>
      </c>
      <c r="O97" t="str">
        <f>貼_前年計算用シート!H181</f>
        <v>むかわ町</v>
      </c>
      <c r="P97">
        <f>貼_前年計算用シート!H360</f>
        <v>6900</v>
      </c>
      <c r="Q97">
        <f t="shared" si="64"/>
        <v>30</v>
      </c>
      <c r="R97" t="str">
        <f>貼_前年計算用シート!I181</f>
        <v>滝川市</v>
      </c>
      <c r="S97">
        <f>貼_前年計算用シート!I360</f>
        <v>574</v>
      </c>
      <c r="T97">
        <f t="shared" si="65"/>
        <v>31</v>
      </c>
      <c r="U97" t="str">
        <f>貼_前年計算用シート!J181</f>
        <v>江別市</v>
      </c>
      <c r="V97">
        <f>貼_前年計算用シート!J360</f>
        <v>1610</v>
      </c>
      <c r="W97">
        <f t="shared" si="66"/>
        <v>31</v>
      </c>
      <c r="X97" t="str">
        <f>貼_前年計算用シート!K181</f>
        <v>士別市</v>
      </c>
      <c r="Y97">
        <f>貼_前年計算用シート!K360</f>
        <v>7860</v>
      </c>
      <c r="Z97">
        <f t="shared" si="67"/>
        <v>31</v>
      </c>
      <c r="AA97" t="str">
        <f>貼_前年計算用シート!L181</f>
        <v>津別町</v>
      </c>
      <c r="AB97">
        <f>貼_前年計算用シート!L360</f>
        <v>540</v>
      </c>
      <c r="AC97">
        <f t="shared" si="68"/>
        <v>31</v>
      </c>
      <c r="AD97" t="str">
        <f>貼_前年計算用シート!M181</f>
        <v>由仁町</v>
      </c>
      <c r="AE97">
        <f>貼_前年計算用シート!M360</f>
        <v>1310</v>
      </c>
      <c r="AF97">
        <f t="shared" si="69"/>
        <v>31</v>
      </c>
      <c r="AG97" t="str">
        <f>貼_前年計算用シート!N181</f>
        <v>中札内村</v>
      </c>
      <c r="AH97">
        <f>貼_前年計算用シート!N360</f>
        <v>6360</v>
      </c>
      <c r="AI97">
        <f t="shared" si="70"/>
        <v>31</v>
      </c>
      <c r="AJ97" t="str">
        <f>貼_前年計算用シート!O181</f>
        <v>弟子屈町</v>
      </c>
      <c r="AK97">
        <f>貼_前年計算用シート!O360</f>
        <v>576</v>
      </c>
      <c r="AL97">
        <f t="shared" si="71"/>
        <v>31</v>
      </c>
      <c r="AM97" t="str">
        <f>貼_前年計算用シート!P181</f>
        <v>剣淵町</v>
      </c>
      <c r="AN97">
        <f>貼_前年計算用シート!P360</f>
        <v>197</v>
      </c>
      <c r="AO97">
        <f t="shared" si="72"/>
        <v>30</v>
      </c>
      <c r="AP97" t="str">
        <f>貼_前年計算用シート!Q181</f>
        <v>幕別町</v>
      </c>
      <c r="AQ97">
        <f>貼_前年計算用シート!Q360</f>
        <v>534</v>
      </c>
      <c r="AR97">
        <f t="shared" si="73"/>
        <v>31</v>
      </c>
      <c r="AS97" t="str">
        <f>貼_前年計算用シート!R181</f>
        <v>伊達市</v>
      </c>
      <c r="AT97">
        <f>貼_前年計算用シート!R360</f>
        <v>333</v>
      </c>
      <c r="AU97">
        <f t="shared" si="74"/>
        <v>31</v>
      </c>
      <c r="AV97" t="str">
        <f>貼_前年計算用シート!S181</f>
        <v>恵庭市</v>
      </c>
      <c r="AW97">
        <f>貼_前年計算用シート!S360</f>
        <v>467</v>
      </c>
      <c r="AX97">
        <f t="shared" si="75"/>
        <v>31</v>
      </c>
      <c r="AY97" t="str">
        <f>貼_前年計算用シート!T181</f>
        <v>恵庭市</v>
      </c>
      <c r="AZ97">
        <f>貼_前年計算用シート!T360</f>
        <v>1250</v>
      </c>
      <c r="BA97">
        <f t="shared" si="76"/>
        <v>31</v>
      </c>
      <c r="BB97" t="str">
        <f>貼_前年計算用シート!U181</f>
        <v>当別町</v>
      </c>
      <c r="BC97">
        <f>貼_前年計算用シート!U360</f>
        <v>273</v>
      </c>
      <c r="BD97">
        <f t="shared" si="77"/>
        <v>31</v>
      </c>
      <c r="BE97" t="str">
        <f>貼_前年計算用シート!V181</f>
        <v>佐呂間町</v>
      </c>
      <c r="BF97">
        <f>貼_前年計算用シート!V360</f>
        <v>400</v>
      </c>
      <c r="BG97">
        <f t="shared" si="78"/>
        <v>31</v>
      </c>
      <c r="BH97" t="str">
        <f>貼_前年計算用シート!W181</f>
        <v>足寄町</v>
      </c>
      <c r="BI97">
        <f>貼_前年計算用シート!W360</f>
        <v>22700</v>
      </c>
      <c r="BJ97">
        <f t="shared" si="79"/>
        <v>31</v>
      </c>
      <c r="BK97" t="str">
        <f>貼_前年計算用シート!X181</f>
        <v>士幌町</v>
      </c>
      <c r="BL97">
        <f>貼_前年計算用シート!X360</f>
        <v>6470</v>
      </c>
      <c r="BM97">
        <f t="shared" si="80"/>
        <v>30</v>
      </c>
      <c r="BN97" t="str">
        <f>貼_前年計算用シート!Y181</f>
        <v>標津町</v>
      </c>
      <c r="BO97">
        <f>貼_前年計算用シート!Y360</f>
        <v>211</v>
      </c>
      <c r="BP97">
        <f t="shared" si="81"/>
        <v>31</v>
      </c>
      <c r="BQ97" t="str">
        <f>貼_前年計算用シート!Z181</f>
        <v>岩見沢市</v>
      </c>
      <c r="BR97">
        <f>貼_前年計算用シート!Z360</f>
        <v>127</v>
      </c>
      <c r="BS97">
        <f t="shared" si="82"/>
        <v>31</v>
      </c>
      <c r="BT97" t="str">
        <f>貼_前年計算用シート!AA181</f>
        <v>岩見沢市</v>
      </c>
      <c r="BU97">
        <f>貼_前年計算用シート!AA360</f>
        <v>65</v>
      </c>
      <c r="BV97">
        <f t="shared" si="83"/>
        <v>31</v>
      </c>
      <c r="BW97" t="str">
        <f>貼_前年計算用シート!AB181</f>
        <v>上富良野町</v>
      </c>
      <c r="BX97">
        <f>貼_前年計算用シート!AB360</f>
        <v>367</v>
      </c>
      <c r="BY97">
        <f t="shared" si="84"/>
        <v>31</v>
      </c>
      <c r="BZ97" t="str">
        <f>貼_前年計算用シート!AC181</f>
        <v>上富良野町</v>
      </c>
      <c r="CA97">
        <f>貼_前年計算用シート!AC360</f>
        <v>13100</v>
      </c>
      <c r="CB97">
        <f t="shared" si="85"/>
        <v>31</v>
      </c>
      <c r="CC97" t="str">
        <f>貼_前年計算用シート!AD181</f>
        <v>上士幌町</v>
      </c>
      <c r="CD97">
        <f>貼_前年計算用シート!AD360</f>
        <v>3540</v>
      </c>
      <c r="CE97">
        <f t="shared" si="86"/>
        <v>31</v>
      </c>
      <c r="CF97" t="str">
        <f>貼_前年計算用シート!AE181</f>
        <v>-</v>
      </c>
      <c r="CG97" t="str">
        <f>貼_前年計算用シート!AE360</f>
        <v>-</v>
      </c>
      <c r="CH97" t="str">
        <f t="shared" si="87"/>
        <v>-</v>
      </c>
      <c r="CI97" t="str">
        <f>貼_前年計算用シート!AF181</f>
        <v>-</v>
      </c>
      <c r="CJ97" t="str">
        <f>貼_前年計算用シート!AF360</f>
        <v>-</v>
      </c>
      <c r="CK97" t="str">
        <f t="shared" si="88"/>
        <v>-</v>
      </c>
      <c r="CL97" t="str">
        <f>貼_前年計算用シート!AG181</f>
        <v>-</v>
      </c>
      <c r="CM97" t="str">
        <f>貼_前年計算用シート!AG360</f>
        <v>-</v>
      </c>
      <c r="CN97" t="str">
        <f t="shared" si="89"/>
        <v>-</v>
      </c>
    </row>
    <row r="98" spans="3:92">
      <c r="C98" t="str">
        <f>貼_前年計算用シート!D182</f>
        <v>湧別町</v>
      </c>
      <c r="D98">
        <f>貼_前年計算用シート!D361</f>
        <v>10700</v>
      </c>
      <c r="E98">
        <f t="shared" si="60"/>
        <v>32</v>
      </c>
      <c r="F98" t="str">
        <f>貼_前年計算用シート!E182</f>
        <v>月形町</v>
      </c>
      <c r="G98">
        <f>貼_前年計算用シート!E361</f>
        <v>2610</v>
      </c>
      <c r="H98">
        <f t="shared" si="61"/>
        <v>32</v>
      </c>
      <c r="I98" t="str">
        <f>貼_前年計算用シート!F182</f>
        <v>弟子屈町</v>
      </c>
      <c r="J98">
        <f>貼_前年計算用シート!F361</f>
        <v>10200</v>
      </c>
      <c r="K98">
        <f t="shared" si="62"/>
        <v>32</v>
      </c>
      <c r="L98" t="str">
        <f>貼_前年計算用シート!G182</f>
        <v>今金町</v>
      </c>
      <c r="M98">
        <f>貼_前年計算用シート!G361</f>
        <v>1200</v>
      </c>
      <c r="N98">
        <f t="shared" si="63"/>
        <v>32</v>
      </c>
      <c r="O98" t="str">
        <f>貼_前年計算用シート!H182</f>
        <v>中富良野町</v>
      </c>
      <c r="P98">
        <f>貼_前年計算用シート!H361</f>
        <v>6640</v>
      </c>
      <c r="Q98">
        <f t="shared" si="64"/>
        <v>32</v>
      </c>
      <c r="R98" t="str">
        <f>貼_前年計算用シート!I182</f>
        <v>士別市</v>
      </c>
      <c r="S98">
        <f>貼_前年計算用シート!I361</f>
        <v>573</v>
      </c>
      <c r="T98">
        <f t="shared" si="65"/>
        <v>32</v>
      </c>
      <c r="U98" t="str">
        <f>貼_前年計算用シート!J182</f>
        <v>千歳市</v>
      </c>
      <c r="V98">
        <f>貼_前年計算用シート!J361</f>
        <v>1540</v>
      </c>
      <c r="W98">
        <f t="shared" si="66"/>
        <v>32</v>
      </c>
      <c r="X98" t="str">
        <f>貼_前年計算用シート!K182</f>
        <v>新篠津村</v>
      </c>
      <c r="Y98">
        <f>貼_前年計算用シート!K361</f>
        <v>7720</v>
      </c>
      <c r="Z98">
        <f t="shared" si="67"/>
        <v>32</v>
      </c>
      <c r="AA98" t="str">
        <f>貼_前年計算用シート!L182</f>
        <v>北見市</v>
      </c>
      <c r="AB98">
        <f>貼_前年計算用シート!L361</f>
        <v>535</v>
      </c>
      <c r="AC98">
        <f t="shared" si="68"/>
        <v>32</v>
      </c>
      <c r="AD98" t="str">
        <f>貼_前年計算用シート!M182</f>
        <v>豊頃町</v>
      </c>
      <c r="AE98">
        <f>貼_前年計算用シート!M361</f>
        <v>1280</v>
      </c>
      <c r="AF98">
        <f t="shared" si="69"/>
        <v>32</v>
      </c>
      <c r="AG98" t="str">
        <f>貼_前年計算用シート!N182</f>
        <v>由仁町</v>
      </c>
      <c r="AH98">
        <f>貼_前年計算用シート!N361</f>
        <v>6150</v>
      </c>
      <c r="AI98">
        <f t="shared" si="70"/>
        <v>32</v>
      </c>
      <c r="AJ98" t="str">
        <f>貼_前年計算用シート!O182</f>
        <v>北斗市</v>
      </c>
      <c r="AK98">
        <f>貼_前年計算用シート!O361</f>
        <v>575</v>
      </c>
      <c r="AL98">
        <f t="shared" si="71"/>
        <v>32</v>
      </c>
      <c r="AM98" t="str">
        <f>貼_前年計算用シート!P182</f>
        <v>苫前町</v>
      </c>
      <c r="AN98">
        <f>貼_前年計算用シート!P361</f>
        <v>189</v>
      </c>
      <c r="AO98">
        <f t="shared" si="72"/>
        <v>32</v>
      </c>
      <c r="AP98" t="str">
        <f>貼_前年計算用シート!Q182</f>
        <v>音更町</v>
      </c>
      <c r="AQ98">
        <f>貼_前年計算用シート!Q361</f>
        <v>516</v>
      </c>
      <c r="AR98">
        <f t="shared" si="73"/>
        <v>32</v>
      </c>
      <c r="AS98" t="str">
        <f>貼_前年計算用シート!R182</f>
        <v>栗山町</v>
      </c>
      <c r="AT98">
        <f>貼_前年計算用シート!R361</f>
        <v>332</v>
      </c>
      <c r="AU98">
        <f t="shared" si="74"/>
        <v>32</v>
      </c>
      <c r="AV98" t="str">
        <f>貼_前年計算用シート!S182</f>
        <v>厚沢部町</v>
      </c>
      <c r="AW98">
        <f>貼_前年計算用シート!S361</f>
        <v>457</v>
      </c>
      <c r="AX98">
        <f t="shared" si="75"/>
        <v>32</v>
      </c>
      <c r="AY98" t="str">
        <f>貼_前年計算用シート!T182</f>
        <v>小清水町</v>
      </c>
      <c r="AZ98">
        <f>貼_前年計算用シート!T361</f>
        <v>1250</v>
      </c>
      <c r="BA98">
        <f t="shared" si="76"/>
        <v>31</v>
      </c>
      <c r="BB98" t="str">
        <f>貼_前年計算用シート!U182</f>
        <v>中札内村</v>
      </c>
      <c r="BC98">
        <f>貼_前年計算用シート!U361</f>
        <v>273</v>
      </c>
      <c r="BD98">
        <f t="shared" si="77"/>
        <v>31</v>
      </c>
      <c r="BE98" t="str">
        <f>貼_前年計算用シート!V182</f>
        <v>湧別町</v>
      </c>
      <c r="BF98">
        <f>貼_前年計算用シート!V361</f>
        <v>386</v>
      </c>
      <c r="BG98">
        <f t="shared" si="78"/>
        <v>32</v>
      </c>
      <c r="BH98" t="str">
        <f>貼_前年計算用シート!W182</f>
        <v>倶知安町</v>
      </c>
      <c r="BI98">
        <f>貼_前年計算用シート!W361</f>
        <v>21700</v>
      </c>
      <c r="BJ98">
        <f t="shared" si="79"/>
        <v>32</v>
      </c>
      <c r="BK98" t="str">
        <f>貼_前年計算用シート!X182</f>
        <v>滝川市</v>
      </c>
      <c r="BL98">
        <f>貼_前年計算用シート!X361</f>
        <v>6440</v>
      </c>
      <c r="BM98">
        <f t="shared" si="80"/>
        <v>32</v>
      </c>
      <c r="BN98" t="str">
        <f>貼_前年計算用シート!Y182</f>
        <v>当麻町</v>
      </c>
      <c r="BO98">
        <f>貼_前年計算用シート!Y361</f>
        <v>206</v>
      </c>
      <c r="BP98">
        <f t="shared" si="81"/>
        <v>32</v>
      </c>
      <c r="BQ98" t="str">
        <f>貼_前年計算用シート!Z182</f>
        <v>新十津川町</v>
      </c>
      <c r="BR98">
        <f>貼_前年計算用シート!Z361</f>
        <v>126</v>
      </c>
      <c r="BS98">
        <f t="shared" si="82"/>
        <v>32</v>
      </c>
      <c r="BT98" t="str">
        <f>貼_前年計算用シート!AA182</f>
        <v>音威子府村</v>
      </c>
      <c r="BU98">
        <f>貼_前年計算用シート!AA361</f>
        <v>65</v>
      </c>
      <c r="BV98">
        <f t="shared" si="83"/>
        <v>31</v>
      </c>
      <c r="BW98" t="str">
        <f>貼_前年計算用シート!AB182</f>
        <v>中標津町</v>
      </c>
      <c r="BX98">
        <f>貼_前年計算用シート!AB361</f>
        <v>366</v>
      </c>
      <c r="BY98">
        <f t="shared" si="84"/>
        <v>32</v>
      </c>
      <c r="BZ98" t="str">
        <f>貼_前年計算用シート!AC182</f>
        <v>中標津町</v>
      </c>
      <c r="CA98">
        <f>貼_前年計算用シート!AC361</f>
        <v>12100</v>
      </c>
      <c r="CB98">
        <f t="shared" si="85"/>
        <v>32</v>
      </c>
      <c r="CC98" t="str">
        <f>貼_前年計算用シート!AD182</f>
        <v>京極町</v>
      </c>
      <c r="CD98">
        <f>貼_前年計算用シート!AD361</f>
        <v>3530</v>
      </c>
      <c r="CE98">
        <f t="shared" si="86"/>
        <v>32</v>
      </c>
      <c r="CF98" t="str">
        <f>貼_前年計算用シート!AE182</f>
        <v>-</v>
      </c>
      <c r="CG98" t="str">
        <f>貼_前年計算用シート!AE361</f>
        <v>-</v>
      </c>
      <c r="CH98" t="str">
        <f t="shared" si="87"/>
        <v>-</v>
      </c>
      <c r="CI98" t="str">
        <f>貼_前年計算用シート!AF182</f>
        <v>-</v>
      </c>
      <c r="CJ98" t="str">
        <f>貼_前年計算用シート!AF361</f>
        <v>-</v>
      </c>
      <c r="CK98" t="str">
        <f t="shared" si="88"/>
        <v>-</v>
      </c>
      <c r="CL98" t="str">
        <f>貼_前年計算用シート!AG182</f>
        <v>-</v>
      </c>
      <c r="CM98" t="str">
        <f>貼_前年計算用シート!AG361</f>
        <v>-</v>
      </c>
      <c r="CN98" t="str">
        <f t="shared" si="89"/>
        <v>-</v>
      </c>
    </row>
    <row r="99" spans="3:92">
      <c r="C99" t="str">
        <f>貼_前年計算用シート!D183</f>
        <v>美幌町</v>
      </c>
      <c r="D99">
        <f>貼_前年計算用シート!D362</f>
        <v>10600</v>
      </c>
      <c r="E99">
        <f t="shared" si="60"/>
        <v>33</v>
      </c>
      <c r="F99" t="str">
        <f>貼_前年計算用シート!E183</f>
        <v>共和町</v>
      </c>
      <c r="G99">
        <f>貼_前年計算用シート!E362</f>
        <v>2560</v>
      </c>
      <c r="H99">
        <f t="shared" si="61"/>
        <v>33</v>
      </c>
      <c r="I99" t="str">
        <f>貼_前年計算用シート!F183</f>
        <v>天塩町</v>
      </c>
      <c r="J99">
        <f>貼_前年計算用シート!F362</f>
        <v>10100</v>
      </c>
      <c r="K99">
        <f t="shared" si="62"/>
        <v>33</v>
      </c>
      <c r="L99" t="str">
        <f>貼_前年計算用シート!G183</f>
        <v>石狩市</v>
      </c>
      <c r="M99">
        <f>貼_前年計算用シート!G362</f>
        <v>1190</v>
      </c>
      <c r="N99">
        <f t="shared" si="63"/>
        <v>33</v>
      </c>
      <c r="O99" t="str">
        <f>貼_前年計算用シート!H183</f>
        <v>今金町</v>
      </c>
      <c r="P99">
        <f>貼_前年計算用シート!H362</f>
        <v>6510</v>
      </c>
      <c r="Q99">
        <f t="shared" si="64"/>
        <v>33</v>
      </c>
      <c r="R99" t="str">
        <f>貼_前年計算用シート!I183</f>
        <v>岩見沢市</v>
      </c>
      <c r="S99">
        <f>貼_前年計算用シート!I362</f>
        <v>571</v>
      </c>
      <c r="T99">
        <f t="shared" si="65"/>
        <v>33</v>
      </c>
      <c r="U99" t="str">
        <f>貼_前年計算用シート!J183</f>
        <v>新篠津村</v>
      </c>
      <c r="V99">
        <f>貼_前年計算用シート!J362</f>
        <v>1450</v>
      </c>
      <c r="W99">
        <f t="shared" si="66"/>
        <v>33</v>
      </c>
      <c r="X99" t="str">
        <f>貼_前年計算用シート!K183</f>
        <v>上富良野町</v>
      </c>
      <c r="Y99">
        <f>貼_前年計算用シート!K362</f>
        <v>7130</v>
      </c>
      <c r="Z99">
        <f t="shared" si="67"/>
        <v>33</v>
      </c>
      <c r="AA99" t="str">
        <f>貼_前年計算用シート!L183</f>
        <v>新篠津村</v>
      </c>
      <c r="AB99">
        <f>貼_前年計算用シート!L362</f>
        <v>531</v>
      </c>
      <c r="AC99">
        <f t="shared" si="68"/>
        <v>33</v>
      </c>
      <c r="AD99" t="str">
        <f>貼_前年計算用シート!M183</f>
        <v>剣淵町</v>
      </c>
      <c r="AE99">
        <f>貼_前年計算用シート!M362</f>
        <v>1030</v>
      </c>
      <c r="AF99">
        <f t="shared" si="69"/>
        <v>33</v>
      </c>
      <c r="AG99" t="str">
        <f>貼_前年計算用シート!N183</f>
        <v>上富良野町</v>
      </c>
      <c r="AH99">
        <f>貼_前年計算用シート!N362</f>
        <v>6130</v>
      </c>
      <c r="AI99">
        <f t="shared" si="70"/>
        <v>33</v>
      </c>
      <c r="AJ99" t="str">
        <f>貼_前年計算用シート!O183</f>
        <v>長沼町</v>
      </c>
      <c r="AK99">
        <f>貼_前年計算用シート!O362</f>
        <v>572</v>
      </c>
      <c r="AL99">
        <f t="shared" si="71"/>
        <v>33</v>
      </c>
      <c r="AM99" t="str">
        <f>貼_前年計算用シート!P183</f>
        <v>倶知安町</v>
      </c>
      <c r="AN99">
        <f>貼_前年計算用シート!P362</f>
        <v>174</v>
      </c>
      <c r="AO99">
        <f t="shared" si="72"/>
        <v>33</v>
      </c>
      <c r="AP99" t="str">
        <f>貼_前年計算用シート!Q183</f>
        <v>石狩市</v>
      </c>
      <c r="AQ99">
        <f>貼_前年計算用シート!Q362</f>
        <v>501</v>
      </c>
      <c r="AR99">
        <f t="shared" si="73"/>
        <v>33</v>
      </c>
      <c r="AS99" t="str">
        <f>貼_前年計算用シート!R183</f>
        <v>三笠市</v>
      </c>
      <c r="AT99">
        <f>貼_前年計算用シート!R362</f>
        <v>328</v>
      </c>
      <c r="AU99">
        <f t="shared" si="74"/>
        <v>33</v>
      </c>
      <c r="AV99" t="str">
        <f>貼_前年計算用シート!S183</f>
        <v>月形町</v>
      </c>
      <c r="AW99">
        <f>貼_前年計算用シート!S362</f>
        <v>438</v>
      </c>
      <c r="AX99">
        <f t="shared" si="75"/>
        <v>33</v>
      </c>
      <c r="AY99" t="str">
        <f>貼_前年計算用シート!T183</f>
        <v>厚真町</v>
      </c>
      <c r="AZ99">
        <f>貼_前年計算用シート!T362</f>
        <v>1200</v>
      </c>
      <c r="BA99">
        <f t="shared" si="76"/>
        <v>33</v>
      </c>
      <c r="BB99" t="str">
        <f>貼_前年計算用シート!U183</f>
        <v>留寿都村</v>
      </c>
      <c r="BC99">
        <f>貼_前年計算用シート!U362</f>
        <v>271</v>
      </c>
      <c r="BD99">
        <f t="shared" si="77"/>
        <v>33</v>
      </c>
      <c r="BE99" t="str">
        <f>貼_前年計算用シート!V183</f>
        <v>倶知安町</v>
      </c>
      <c r="BF99">
        <f>貼_前年計算用シート!V362</f>
        <v>370</v>
      </c>
      <c r="BG99">
        <f t="shared" si="78"/>
        <v>33</v>
      </c>
      <c r="BH99" t="str">
        <f>貼_前年計算用シート!W183</f>
        <v>置戸町</v>
      </c>
      <c r="BI99">
        <f>貼_前年計算用シート!W362</f>
        <v>21000</v>
      </c>
      <c r="BJ99">
        <f t="shared" si="79"/>
        <v>33</v>
      </c>
      <c r="BK99" t="str">
        <f>貼_前年計算用シート!X183</f>
        <v>広尾町</v>
      </c>
      <c r="BL99">
        <f>貼_前年計算用シート!X362</f>
        <v>6430</v>
      </c>
      <c r="BM99">
        <f t="shared" si="80"/>
        <v>33</v>
      </c>
      <c r="BN99" t="str">
        <f>貼_前年計算用シート!Y183</f>
        <v>岩見沢市</v>
      </c>
      <c r="BO99">
        <f>貼_前年計算用シート!Y362</f>
        <v>196</v>
      </c>
      <c r="BP99">
        <f t="shared" si="81"/>
        <v>33</v>
      </c>
      <c r="BQ99" t="str">
        <f>貼_前年計算用シート!Z183</f>
        <v>鷹栖町</v>
      </c>
      <c r="BR99">
        <f>貼_前年計算用シート!Z362</f>
        <v>124</v>
      </c>
      <c r="BS99">
        <f t="shared" si="82"/>
        <v>33</v>
      </c>
      <c r="BT99" t="str">
        <f>貼_前年計算用シート!AA183</f>
        <v>蘭越町</v>
      </c>
      <c r="BU99">
        <f>貼_前年計算用シート!AA362</f>
        <v>62</v>
      </c>
      <c r="BV99">
        <f t="shared" si="83"/>
        <v>33</v>
      </c>
      <c r="BW99" t="str">
        <f>貼_前年計算用シート!AB183</f>
        <v>置戸町</v>
      </c>
      <c r="BX99">
        <f>貼_前年計算用シート!AB362</f>
        <v>340</v>
      </c>
      <c r="BY99">
        <f t="shared" si="84"/>
        <v>33</v>
      </c>
      <c r="BZ99" t="str">
        <f>貼_前年計算用シート!AC183</f>
        <v>大樹町</v>
      </c>
      <c r="CA99">
        <f>貼_前年計算用シート!AC362</f>
        <v>11900</v>
      </c>
      <c r="CB99">
        <f t="shared" si="85"/>
        <v>33</v>
      </c>
      <c r="CC99" t="str">
        <f>貼_前年計算用シート!AD183</f>
        <v>南富良野町</v>
      </c>
      <c r="CD99">
        <f>貼_前年計算用シート!AD362</f>
        <v>3510</v>
      </c>
      <c r="CE99">
        <f t="shared" si="86"/>
        <v>33</v>
      </c>
      <c r="CF99" t="str">
        <f>貼_前年計算用シート!AE183</f>
        <v>-</v>
      </c>
      <c r="CG99" t="str">
        <f>貼_前年計算用シート!AE362</f>
        <v>-</v>
      </c>
      <c r="CH99" t="str">
        <f t="shared" si="87"/>
        <v>-</v>
      </c>
      <c r="CI99" t="str">
        <f>貼_前年計算用シート!AF183</f>
        <v>-</v>
      </c>
      <c r="CJ99" t="str">
        <f>貼_前年計算用シート!AF362</f>
        <v>-</v>
      </c>
      <c r="CK99" t="str">
        <f t="shared" si="88"/>
        <v>-</v>
      </c>
      <c r="CL99" t="str">
        <f>貼_前年計算用シート!AG183</f>
        <v>-</v>
      </c>
      <c r="CM99" t="str">
        <f>貼_前年計算用シート!AG362</f>
        <v>-</v>
      </c>
      <c r="CN99" t="str">
        <f t="shared" si="89"/>
        <v>-</v>
      </c>
    </row>
    <row r="100" spans="3:92">
      <c r="C100" t="str">
        <f>貼_前年計算用シート!D184</f>
        <v>斜里町</v>
      </c>
      <c r="D100">
        <f>貼_前年計算用シート!D363</f>
        <v>10600</v>
      </c>
      <c r="E100">
        <f t="shared" si="60"/>
        <v>33</v>
      </c>
      <c r="F100" t="str">
        <f>貼_前年計算用シート!E184</f>
        <v>芦別市</v>
      </c>
      <c r="G100">
        <f>貼_前年計算用シート!E363</f>
        <v>2460</v>
      </c>
      <c r="H100">
        <f t="shared" si="61"/>
        <v>34</v>
      </c>
      <c r="I100" t="str">
        <f>貼_前年計算用シート!F184</f>
        <v>雄武町</v>
      </c>
      <c r="J100">
        <f>貼_前年計算用シート!F363</f>
        <v>10000</v>
      </c>
      <c r="K100">
        <f t="shared" si="62"/>
        <v>34</v>
      </c>
      <c r="L100" t="str">
        <f>貼_前年計算用シート!G184</f>
        <v>北斗市</v>
      </c>
      <c r="M100">
        <f>貼_前年計算用シート!G363</f>
        <v>1150</v>
      </c>
      <c r="N100">
        <f t="shared" si="63"/>
        <v>34</v>
      </c>
      <c r="O100" t="str">
        <f>貼_前年計算用シート!H184</f>
        <v>石狩市</v>
      </c>
      <c r="P100">
        <f>貼_前年計算用シート!H363</f>
        <v>6470</v>
      </c>
      <c r="Q100">
        <f t="shared" si="64"/>
        <v>34</v>
      </c>
      <c r="R100" t="str">
        <f>貼_前年計算用シート!I184</f>
        <v>愛別町</v>
      </c>
      <c r="S100">
        <f>貼_前年計算用シート!I363</f>
        <v>570</v>
      </c>
      <c r="T100">
        <f t="shared" si="65"/>
        <v>34</v>
      </c>
      <c r="U100" t="str">
        <f>貼_前年計算用シート!J184</f>
        <v>豊頃町</v>
      </c>
      <c r="V100">
        <f>貼_前年計算用シート!J363</f>
        <v>1280</v>
      </c>
      <c r="W100">
        <f t="shared" si="66"/>
        <v>34</v>
      </c>
      <c r="X100" t="str">
        <f>貼_前年計算用シート!K184</f>
        <v>千歳市</v>
      </c>
      <c r="Y100">
        <f>貼_前年計算用シート!K363</f>
        <v>7110</v>
      </c>
      <c r="Z100">
        <f t="shared" si="67"/>
        <v>34</v>
      </c>
      <c r="AA100" t="str">
        <f>貼_前年計算用シート!L184</f>
        <v>南幌町</v>
      </c>
      <c r="AB100">
        <f>貼_前年計算用シート!L363</f>
        <v>528</v>
      </c>
      <c r="AC100">
        <f t="shared" si="68"/>
        <v>34</v>
      </c>
      <c r="AD100" t="str">
        <f>貼_前年計算用シート!M184</f>
        <v>中札内村</v>
      </c>
      <c r="AE100">
        <f>貼_前年計算用シート!M363</f>
        <v>971</v>
      </c>
      <c r="AF100">
        <f t="shared" si="69"/>
        <v>34</v>
      </c>
      <c r="AG100" t="str">
        <f>貼_前年計算用シート!N184</f>
        <v>千歳市</v>
      </c>
      <c r="AH100">
        <f>貼_前年計算用シート!N363</f>
        <v>5150</v>
      </c>
      <c r="AI100">
        <f t="shared" si="70"/>
        <v>34</v>
      </c>
      <c r="AJ100" t="str">
        <f>貼_前年計算用シート!O184</f>
        <v>美唄市</v>
      </c>
      <c r="AK100">
        <f>貼_前年計算用シート!O363</f>
        <v>567</v>
      </c>
      <c r="AL100">
        <f t="shared" si="71"/>
        <v>34</v>
      </c>
      <c r="AM100" t="str">
        <f>貼_前年計算用シート!P184</f>
        <v>名寄市</v>
      </c>
      <c r="AN100">
        <f>貼_前年計算用シート!P363</f>
        <v>172</v>
      </c>
      <c r="AO100">
        <f t="shared" si="72"/>
        <v>34</v>
      </c>
      <c r="AP100" t="str">
        <f>貼_前年計算用シート!Q184</f>
        <v>倶知安町</v>
      </c>
      <c r="AQ100">
        <f>貼_前年計算用シート!Q363</f>
        <v>494</v>
      </c>
      <c r="AR100">
        <f t="shared" si="73"/>
        <v>34</v>
      </c>
      <c r="AS100" t="str">
        <f>貼_前年計算用シート!R184</f>
        <v>恵庭市</v>
      </c>
      <c r="AT100">
        <f>貼_前年計算用シート!R363</f>
        <v>323</v>
      </c>
      <c r="AU100">
        <f t="shared" si="74"/>
        <v>34</v>
      </c>
      <c r="AV100" t="str">
        <f>貼_前年計算用シート!S184</f>
        <v>栗山町</v>
      </c>
      <c r="AW100">
        <f>貼_前年計算用シート!S363</f>
        <v>436</v>
      </c>
      <c r="AX100">
        <f t="shared" si="75"/>
        <v>34</v>
      </c>
      <c r="AY100" t="str">
        <f>貼_前年計算用シート!T184</f>
        <v>美幌町</v>
      </c>
      <c r="AZ100">
        <f>貼_前年計算用シート!T363</f>
        <v>1190</v>
      </c>
      <c r="BA100">
        <f t="shared" si="76"/>
        <v>34</v>
      </c>
      <c r="BB100" t="str">
        <f>貼_前年計算用シート!U184</f>
        <v>大樹町</v>
      </c>
      <c r="BC100">
        <f>貼_前年計算用シート!U363</f>
        <v>270</v>
      </c>
      <c r="BD100">
        <f t="shared" si="77"/>
        <v>34</v>
      </c>
      <c r="BE100" t="str">
        <f>貼_前年計算用シート!V184</f>
        <v>安平町</v>
      </c>
      <c r="BF100">
        <f>貼_前年計算用シート!V363</f>
        <v>315</v>
      </c>
      <c r="BG100">
        <f t="shared" si="78"/>
        <v>34</v>
      </c>
      <c r="BH100" t="str">
        <f>貼_前年計算用シート!W184</f>
        <v>弟子屈町</v>
      </c>
      <c r="BI100">
        <f>貼_前年計算用シート!W363</f>
        <v>17700</v>
      </c>
      <c r="BJ100">
        <f t="shared" si="79"/>
        <v>34</v>
      </c>
      <c r="BK100" t="str">
        <f>貼_前年計算用シート!X184</f>
        <v>江別市</v>
      </c>
      <c r="BL100">
        <f>貼_前年計算用シート!X363</f>
        <v>6410</v>
      </c>
      <c r="BM100">
        <f t="shared" si="80"/>
        <v>34</v>
      </c>
      <c r="BN100" t="str">
        <f>貼_前年計算用シート!Y184</f>
        <v>下川町</v>
      </c>
      <c r="BO100">
        <f>貼_前年計算用シート!Y363</f>
        <v>195</v>
      </c>
      <c r="BP100">
        <f t="shared" si="81"/>
        <v>34</v>
      </c>
      <c r="BQ100" t="str">
        <f>貼_前年計算用シート!Z184</f>
        <v>斜里町</v>
      </c>
      <c r="BR100">
        <f>貼_前年計算用シート!Z363</f>
        <v>123</v>
      </c>
      <c r="BS100">
        <f t="shared" si="82"/>
        <v>34</v>
      </c>
      <c r="BT100" t="str">
        <f>貼_前年計算用シート!AA184</f>
        <v>清里町</v>
      </c>
      <c r="BU100">
        <f>貼_前年計算用シート!AA363</f>
        <v>62</v>
      </c>
      <c r="BV100">
        <f t="shared" si="83"/>
        <v>33</v>
      </c>
      <c r="BW100" t="str">
        <f>貼_前年計算用シート!AB184</f>
        <v>池田町</v>
      </c>
      <c r="BX100">
        <f>貼_前年計算用シート!AB363</f>
        <v>314</v>
      </c>
      <c r="BY100">
        <f t="shared" si="84"/>
        <v>34</v>
      </c>
      <c r="BZ100" t="str">
        <f>貼_前年計算用シート!AC184</f>
        <v>今金町</v>
      </c>
      <c r="CA100">
        <f>貼_前年計算用シート!AC363</f>
        <v>11600</v>
      </c>
      <c r="CB100">
        <f t="shared" si="85"/>
        <v>34</v>
      </c>
      <c r="CC100" t="str">
        <f>貼_前年計算用シート!AD184</f>
        <v>黒松内町</v>
      </c>
      <c r="CD100">
        <f>貼_前年計算用シート!AD363</f>
        <v>3490</v>
      </c>
      <c r="CE100">
        <f t="shared" si="86"/>
        <v>34</v>
      </c>
      <c r="CF100" t="str">
        <f>貼_前年計算用シート!AE184</f>
        <v>-</v>
      </c>
      <c r="CG100" t="str">
        <f>貼_前年計算用シート!AE363</f>
        <v>-</v>
      </c>
      <c r="CH100" t="str">
        <f t="shared" si="87"/>
        <v>-</v>
      </c>
      <c r="CI100" t="str">
        <f>貼_前年計算用シート!AF184</f>
        <v>-</v>
      </c>
      <c r="CJ100" t="str">
        <f>貼_前年計算用シート!AF363</f>
        <v>-</v>
      </c>
      <c r="CK100" t="str">
        <f t="shared" si="88"/>
        <v>-</v>
      </c>
      <c r="CL100" t="str">
        <f>貼_前年計算用シート!AG184</f>
        <v>-</v>
      </c>
      <c r="CM100" t="str">
        <f>貼_前年計算用シート!AG363</f>
        <v>-</v>
      </c>
      <c r="CN100" t="str">
        <f t="shared" si="89"/>
        <v>-</v>
      </c>
    </row>
    <row r="101" spans="3:92">
      <c r="C101" t="str">
        <f>貼_前年計算用シート!D185</f>
        <v>釧路市</v>
      </c>
      <c r="D101">
        <f>貼_前年計算用シート!D364</f>
        <v>10500</v>
      </c>
      <c r="E101">
        <f t="shared" si="60"/>
        <v>35</v>
      </c>
      <c r="F101" t="str">
        <f>貼_前年計算用シート!E185</f>
        <v>せたな町</v>
      </c>
      <c r="G101">
        <f>貼_前年計算用シート!E364</f>
        <v>2460</v>
      </c>
      <c r="H101">
        <f t="shared" si="61"/>
        <v>34</v>
      </c>
      <c r="I101" t="str">
        <f>貼_前年計算用シート!F185</f>
        <v>根室市</v>
      </c>
      <c r="J101">
        <f>貼_前年計算用シート!F364</f>
        <v>9550</v>
      </c>
      <c r="K101">
        <f t="shared" si="62"/>
        <v>35</v>
      </c>
      <c r="L101" t="str">
        <f>貼_前年計算用シート!G185</f>
        <v>中富良野町</v>
      </c>
      <c r="M101">
        <f>貼_前年計算用シート!G364</f>
        <v>1120</v>
      </c>
      <c r="N101">
        <f t="shared" si="63"/>
        <v>35</v>
      </c>
      <c r="O101" t="str">
        <f>貼_前年計算用シート!H185</f>
        <v>北斗市</v>
      </c>
      <c r="P101">
        <f>貼_前年計算用シート!H364</f>
        <v>6090</v>
      </c>
      <c r="Q101">
        <f t="shared" si="64"/>
        <v>35</v>
      </c>
      <c r="R101" t="str">
        <f>貼_前年計算用シート!I185</f>
        <v>小平町</v>
      </c>
      <c r="S101">
        <f>貼_前年計算用シート!I364</f>
        <v>570</v>
      </c>
      <c r="T101">
        <f t="shared" si="65"/>
        <v>34</v>
      </c>
      <c r="U101" t="str">
        <f>貼_前年計算用シート!J185</f>
        <v>安平町</v>
      </c>
      <c r="V101">
        <f>貼_前年計算用シート!J364</f>
        <v>1270</v>
      </c>
      <c r="W101">
        <f t="shared" si="66"/>
        <v>35</v>
      </c>
      <c r="X101" t="str">
        <f>貼_前年計算用シート!K185</f>
        <v>中札内村</v>
      </c>
      <c r="Y101">
        <f>貼_前年計算用シート!K364</f>
        <v>6360</v>
      </c>
      <c r="Z101">
        <f t="shared" si="67"/>
        <v>35</v>
      </c>
      <c r="AA101" t="str">
        <f>貼_前年計算用シート!L185</f>
        <v>美唄市</v>
      </c>
      <c r="AB101">
        <f>貼_前年計算用シート!L364</f>
        <v>520</v>
      </c>
      <c r="AC101">
        <f t="shared" si="68"/>
        <v>35</v>
      </c>
      <c r="AD101" t="str">
        <f>貼_前年計算用シート!M185</f>
        <v>千歳市</v>
      </c>
      <c r="AE101">
        <f>貼_前年計算用シート!M364</f>
        <v>958</v>
      </c>
      <c r="AF101">
        <f t="shared" si="69"/>
        <v>35</v>
      </c>
      <c r="AG101" t="str">
        <f>貼_前年計算用シート!N185</f>
        <v>足寄町</v>
      </c>
      <c r="AH101">
        <f>貼_前年計算用シート!N364</f>
        <v>5150</v>
      </c>
      <c r="AI101">
        <f t="shared" si="70"/>
        <v>34</v>
      </c>
      <c r="AJ101" t="str">
        <f>貼_前年計算用シート!O185</f>
        <v>津別町</v>
      </c>
      <c r="AK101">
        <f>貼_前年計算用シート!O364</f>
        <v>560</v>
      </c>
      <c r="AL101">
        <f t="shared" si="71"/>
        <v>35</v>
      </c>
      <c r="AM101" t="str">
        <f>貼_前年計算用シート!P185</f>
        <v>南幌町</v>
      </c>
      <c r="AN101">
        <f>貼_前年計算用シート!P364</f>
        <v>166</v>
      </c>
      <c r="AO101">
        <f t="shared" si="72"/>
        <v>35</v>
      </c>
      <c r="AP101" t="str">
        <f>貼_前年計算用シート!Q185</f>
        <v>剣淵町</v>
      </c>
      <c r="AQ101">
        <f>貼_前年計算用シート!Q364</f>
        <v>490</v>
      </c>
      <c r="AR101">
        <f t="shared" si="73"/>
        <v>35</v>
      </c>
      <c r="AS101" t="str">
        <f>貼_前年計算用シート!R185</f>
        <v>美瑛町</v>
      </c>
      <c r="AT101">
        <f>貼_前年計算用シート!R364</f>
        <v>322</v>
      </c>
      <c r="AU101">
        <f t="shared" si="74"/>
        <v>35</v>
      </c>
      <c r="AV101" t="str">
        <f>貼_前年計算用シート!S185</f>
        <v>池田町</v>
      </c>
      <c r="AW101">
        <f>貼_前年計算用シート!S364</f>
        <v>435</v>
      </c>
      <c r="AX101">
        <f t="shared" si="75"/>
        <v>35</v>
      </c>
      <c r="AY101" t="str">
        <f>貼_前年計算用シート!T185</f>
        <v>新得町</v>
      </c>
      <c r="AZ101">
        <f>貼_前年計算用シート!T364</f>
        <v>1100</v>
      </c>
      <c r="BA101">
        <f t="shared" si="76"/>
        <v>35</v>
      </c>
      <c r="BB101" t="str">
        <f>貼_前年計算用シート!U185</f>
        <v>北広島市</v>
      </c>
      <c r="BC101">
        <f>貼_前年計算用シート!U364</f>
        <v>269</v>
      </c>
      <c r="BD101">
        <f t="shared" si="77"/>
        <v>35</v>
      </c>
      <c r="BE101" t="str">
        <f>貼_前年計算用シート!V185</f>
        <v>弟子屈町</v>
      </c>
      <c r="BF101">
        <f>貼_前年計算用シート!V364</f>
        <v>279</v>
      </c>
      <c r="BG101">
        <f t="shared" si="78"/>
        <v>35</v>
      </c>
      <c r="BH101" t="str">
        <f>貼_前年計算用シート!W185</f>
        <v>恵庭市</v>
      </c>
      <c r="BI101">
        <f>貼_前年計算用シート!W364</f>
        <v>15600</v>
      </c>
      <c r="BJ101">
        <f t="shared" si="79"/>
        <v>35</v>
      </c>
      <c r="BK101" t="str">
        <f>貼_前年計算用シート!X185</f>
        <v>千歳市</v>
      </c>
      <c r="BL101">
        <f>貼_前年計算用シート!X364</f>
        <v>6370</v>
      </c>
      <c r="BM101">
        <f t="shared" si="80"/>
        <v>35</v>
      </c>
      <c r="BN101" t="str">
        <f>貼_前年計算用シート!Y185</f>
        <v>倶知安町</v>
      </c>
      <c r="BO101">
        <f>貼_前年計算用シート!Y364</f>
        <v>191</v>
      </c>
      <c r="BP101">
        <f t="shared" si="81"/>
        <v>35</v>
      </c>
      <c r="BQ101" t="str">
        <f>貼_前年計算用シート!Z185</f>
        <v>清水町</v>
      </c>
      <c r="BR101">
        <f>貼_前年計算用シート!Z364</f>
        <v>101</v>
      </c>
      <c r="BS101">
        <f t="shared" si="82"/>
        <v>35</v>
      </c>
      <c r="BT101" t="str">
        <f>貼_前年計算用シート!AA185</f>
        <v>乙部町</v>
      </c>
      <c r="BU101">
        <f>貼_前年計算用シート!AA364</f>
        <v>59</v>
      </c>
      <c r="BV101">
        <f t="shared" si="83"/>
        <v>35</v>
      </c>
      <c r="BW101" t="str">
        <f>貼_前年計算用シート!AB185</f>
        <v>大樹町</v>
      </c>
      <c r="BX101">
        <f>貼_前年計算用シート!AB364</f>
        <v>308</v>
      </c>
      <c r="BY101">
        <f t="shared" si="84"/>
        <v>35</v>
      </c>
      <c r="BZ101" t="str">
        <f>貼_前年計算用シート!AC185</f>
        <v>池田町</v>
      </c>
      <c r="CA101">
        <f>貼_前年計算用シート!AC364</f>
        <v>11000</v>
      </c>
      <c r="CB101">
        <f t="shared" si="85"/>
        <v>35</v>
      </c>
      <c r="CC101" t="str">
        <f>貼_前年計算用シート!AD185</f>
        <v>鹿追町</v>
      </c>
      <c r="CD101">
        <f>貼_前年計算用シート!AD364</f>
        <v>3490</v>
      </c>
      <c r="CE101">
        <f t="shared" si="86"/>
        <v>34</v>
      </c>
      <c r="CF101" t="str">
        <f>貼_前年計算用シート!AE185</f>
        <v>-</v>
      </c>
      <c r="CG101" t="str">
        <f>貼_前年計算用シート!AE364</f>
        <v>-</v>
      </c>
      <c r="CH101" t="str">
        <f t="shared" si="87"/>
        <v>-</v>
      </c>
      <c r="CI101" t="str">
        <f>貼_前年計算用シート!AF185</f>
        <v>-</v>
      </c>
      <c r="CJ101" t="str">
        <f>貼_前年計算用シート!AF364</f>
        <v>-</v>
      </c>
      <c r="CK101" t="str">
        <f t="shared" si="88"/>
        <v>-</v>
      </c>
      <c r="CL101" t="str">
        <f>貼_前年計算用シート!AG185</f>
        <v>-</v>
      </c>
      <c r="CM101" t="str">
        <f>貼_前年計算用シート!AG364</f>
        <v>-</v>
      </c>
      <c r="CN101" t="str">
        <f t="shared" si="89"/>
        <v>-</v>
      </c>
    </row>
    <row r="102" spans="3:92">
      <c r="C102" t="str">
        <f>貼_前年計算用シート!D186</f>
        <v>富良野市</v>
      </c>
      <c r="D102">
        <f>貼_前年計算用シート!D365</f>
        <v>10500</v>
      </c>
      <c r="E102">
        <f t="shared" si="60"/>
        <v>35</v>
      </c>
      <c r="F102" t="str">
        <f>貼_前年計算用シート!E186</f>
        <v>浦臼町</v>
      </c>
      <c r="G102">
        <f>貼_前年計算用シート!E365</f>
        <v>2450</v>
      </c>
      <c r="H102">
        <f t="shared" si="61"/>
        <v>36</v>
      </c>
      <c r="I102" t="str">
        <f>貼_前年計算用シート!F186</f>
        <v>鶴居村</v>
      </c>
      <c r="J102">
        <f>貼_前年計算用シート!F365</f>
        <v>9450</v>
      </c>
      <c r="K102">
        <f t="shared" si="62"/>
        <v>36</v>
      </c>
      <c r="L102" t="str">
        <f>貼_前年計算用シート!G186</f>
        <v>奈井江町</v>
      </c>
      <c r="M102">
        <f>貼_前年計算用シート!G365</f>
        <v>1030</v>
      </c>
      <c r="N102">
        <f t="shared" si="63"/>
        <v>36</v>
      </c>
      <c r="O102" t="str">
        <f>貼_前年計算用シート!H186</f>
        <v>月形町</v>
      </c>
      <c r="P102">
        <f>貼_前年計算用シート!H365</f>
        <v>5740</v>
      </c>
      <c r="Q102">
        <f t="shared" si="64"/>
        <v>36</v>
      </c>
      <c r="R102" t="str">
        <f>貼_前年計算用シート!I186</f>
        <v>南幌町</v>
      </c>
      <c r="S102">
        <f>貼_前年計算用シート!I365</f>
        <v>569</v>
      </c>
      <c r="T102">
        <f t="shared" si="65"/>
        <v>36</v>
      </c>
      <c r="U102" t="str">
        <f>貼_前年計算用シート!J186</f>
        <v>剣淵町</v>
      </c>
      <c r="V102">
        <f>貼_前年計算用シート!J365</f>
        <v>1220</v>
      </c>
      <c r="W102">
        <f t="shared" si="66"/>
        <v>36</v>
      </c>
      <c r="X102" t="str">
        <f>貼_前年計算用シート!K186</f>
        <v>訓子府町</v>
      </c>
      <c r="Y102">
        <f>貼_前年計算用シート!K365</f>
        <v>5220</v>
      </c>
      <c r="Z102">
        <f t="shared" si="67"/>
        <v>36</v>
      </c>
      <c r="AA102" t="str">
        <f>貼_前年計算用シート!L186</f>
        <v>中標津町</v>
      </c>
      <c r="AB102">
        <f>貼_前年計算用シート!L365</f>
        <v>517</v>
      </c>
      <c r="AC102">
        <f t="shared" si="68"/>
        <v>36</v>
      </c>
      <c r="AD102" t="str">
        <f>貼_前年計算用シート!M186</f>
        <v>旭川市</v>
      </c>
      <c r="AE102">
        <f>貼_前年計算用シート!M365</f>
        <v>933</v>
      </c>
      <c r="AF102">
        <f t="shared" si="69"/>
        <v>36</v>
      </c>
      <c r="AG102" t="str">
        <f>貼_前年計算用シート!N186</f>
        <v>深川市</v>
      </c>
      <c r="AH102">
        <f>貼_前年計算用シート!N365</f>
        <v>4710</v>
      </c>
      <c r="AI102">
        <f t="shared" si="70"/>
        <v>36</v>
      </c>
      <c r="AJ102" t="str">
        <f>貼_前年計算用シート!O186</f>
        <v>滝上町</v>
      </c>
      <c r="AK102">
        <f>貼_前年計算用シート!O365</f>
        <v>558</v>
      </c>
      <c r="AL102">
        <f t="shared" si="71"/>
        <v>36</v>
      </c>
      <c r="AM102" t="str">
        <f>貼_前年計算用シート!P186</f>
        <v>津別町</v>
      </c>
      <c r="AN102">
        <f>貼_前年計算用シート!P365</f>
        <v>165</v>
      </c>
      <c r="AO102">
        <f t="shared" si="72"/>
        <v>36</v>
      </c>
      <c r="AP102" t="str">
        <f>貼_前年計算用シート!Q186</f>
        <v>名寄市</v>
      </c>
      <c r="AQ102">
        <f>貼_前年計算用シート!Q365</f>
        <v>471</v>
      </c>
      <c r="AR102">
        <f t="shared" si="73"/>
        <v>36</v>
      </c>
      <c r="AS102" t="str">
        <f>貼_前年計算用シート!R186</f>
        <v>月形町</v>
      </c>
      <c r="AT102">
        <f>貼_前年計算用シート!R365</f>
        <v>319</v>
      </c>
      <c r="AU102">
        <f t="shared" si="74"/>
        <v>36</v>
      </c>
      <c r="AV102" t="str">
        <f>貼_前年計算用シート!S186</f>
        <v>美幌町</v>
      </c>
      <c r="AW102">
        <f>貼_前年計算用シート!S365</f>
        <v>429</v>
      </c>
      <c r="AX102">
        <f t="shared" si="75"/>
        <v>36</v>
      </c>
      <c r="AY102" t="str">
        <f>貼_前年計算用シート!T186</f>
        <v>鹿追町</v>
      </c>
      <c r="AZ102">
        <f>貼_前年計算用シート!T365</f>
        <v>1030</v>
      </c>
      <c r="BA102">
        <f t="shared" si="76"/>
        <v>36</v>
      </c>
      <c r="BB102" t="str">
        <f>貼_前年計算用シート!U186</f>
        <v>置戸町</v>
      </c>
      <c r="BC102">
        <f>貼_前年計算用シート!U365</f>
        <v>269</v>
      </c>
      <c r="BD102">
        <f t="shared" si="77"/>
        <v>35</v>
      </c>
      <c r="BE102" t="str">
        <f>貼_前年計算用シート!V186</f>
        <v>恵庭市</v>
      </c>
      <c r="BF102">
        <f>貼_前年計算用シート!V365</f>
        <v>253</v>
      </c>
      <c r="BG102">
        <f t="shared" si="78"/>
        <v>36</v>
      </c>
      <c r="BH102" t="str">
        <f>貼_前年計算用シート!W186</f>
        <v>上富良野町</v>
      </c>
      <c r="BI102">
        <f>貼_前年計算用シート!W365</f>
        <v>15200</v>
      </c>
      <c r="BJ102">
        <f t="shared" si="79"/>
        <v>36</v>
      </c>
      <c r="BK102" t="str">
        <f>貼_前年計算用シート!X186</f>
        <v>剣淵町</v>
      </c>
      <c r="BL102">
        <f>貼_前年計算用シート!X365</f>
        <v>6370</v>
      </c>
      <c r="BM102">
        <f t="shared" si="80"/>
        <v>35</v>
      </c>
      <c r="BN102" t="str">
        <f>貼_前年計算用シート!Y186</f>
        <v>砂川市</v>
      </c>
      <c r="BO102">
        <f>貼_前年計算用シート!Y365</f>
        <v>181</v>
      </c>
      <c r="BP102">
        <f t="shared" si="81"/>
        <v>36</v>
      </c>
      <c r="BQ102" t="str">
        <f>貼_前年計算用シート!Z186</f>
        <v>乙部町</v>
      </c>
      <c r="BR102">
        <f>貼_前年計算用シート!Z365</f>
        <v>100</v>
      </c>
      <c r="BS102">
        <f t="shared" si="82"/>
        <v>36</v>
      </c>
      <c r="BT102" t="str">
        <f>貼_前年計算用シート!AA186</f>
        <v>東川町</v>
      </c>
      <c r="BU102">
        <f>貼_前年計算用シート!AA365</f>
        <v>57</v>
      </c>
      <c r="BV102">
        <f t="shared" si="83"/>
        <v>36</v>
      </c>
      <c r="BW102" t="str">
        <f>貼_前年計算用シート!AB186</f>
        <v>函館市</v>
      </c>
      <c r="BX102">
        <f>貼_前年計算用シート!AB365</f>
        <v>285</v>
      </c>
      <c r="BY102">
        <f t="shared" si="84"/>
        <v>36</v>
      </c>
      <c r="BZ102" t="str">
        <f>貼_前年計算用シート!AC186</f>
        <v>喜茂別町</v>
      </c>
      <c r="CA102">
        <f>貼_前年計算用シート!AC365</f>
        <v>9700</v>
      </c>
      <c r="CB102">
        <f t="shared" si="85"/>
        <v>36</v>
      </c>
      <c r="CC102" t="str">
        <f>貼_前年計算用シート!AD186</f>
        <v>池田町</v>
      </c>
      <c r="CD102">
        <f>貼_前年計算用シート!AD365</f>
        <v>3490</v>
      </c>
      <c r="CE102">
        <f t="shared" si="86"/>
        <v>34</v>
      </c>
      <c r="CF102" t="str">
        <f>貼_前年計算用シート!AE186</f>
        <v>-</v>
      </c>
      <c r="CG102" t="str">
        <f>貼_前年計算用シート!AE365</f>
        <v>-</v>
      </c>
      <c r="CH102" t="str">
        <f t="shared" si="87"/>
        <v>-</v>
      </c>
      <c r="CI102" t="str">
        <f>貼_前年計算用シート!AF186</f>
        <v>-</v>
      </c>
      <c r="CJ102" t="str">
        <f>貼_前年計算用シート!AF365</f>
        <v>-</v>
      </c>
      <c r="CK102" t="str">
        <f t="shared" si="88"/>
        <v>-</v>
      </c>
      <c r="CL102" t="str">
        <f>貼_前年計算用シート!AG186</f>
        <v>-</v>
      </c>
      <c r="CM102" t="str">
        <f>貼_前年計算用シート!AG365</f>
        <v>-</v>
      </c>
      <c r="CN102" t="str">
        <f t="shared" si="89"/>
        <v>-</v>
      </c>
    </row>
    <row r="103" spans="3:92">
      <c r="C103" t="str">
        <f>貼_前年計算用シート!D187</f>
        <v>小清水町</v>
      </c>
      <c r="D103">
        <f>貼_前年計算用シート!D366</f>
        <v>10400</v>
      </c>
      <c r="E103">
        <f t="shared" si="60"/>
        <v>37</v>
      </c>
      <c r="F103" t="str">
        <f>貼_前年計算用シート!E187</f>
        <v>東神楽町</v>
      </c>
      <c r="G103">
        <f>貼_前年計算用シート!E366</f>
        <v>2360</v>
      </c>
      <c r="H103">
        <f t="shared" si="61"/>
        <v>37</v>
      </c>
      <c r="I103" t="str">
        <f>貼_前年計算用シート!F187</f>
        <v>池田町</v>
      </c>
      <c r="J103">
        <f>貼_前年計算用シート!F366</f>
        <v>9170</v>
      </c>
      <c r="K103">
        <f t="shared" si="62"/>
        <v>37</v>
      </c>
      <c r="L103" t="str">
        <f>貼_前年計算用シート!G187</f>
        <v>月形町</v>
      </c>
      <c r="M103">
        <f>貼_前年計算用シート!G366</f>
        <v>990</v>
      </c>
      <c r="N103">
        <f t="shared" si="63"/>
        <v>37</v>
      </c>
      <c r="O103" t="str">
        <f>貼_前年計算用シート!H187</f>
        <v>奈井江町</v>
      </c>
      <c r="P103">
        <f>貼_前年計算用シート!H366</f>
        <v>5420</v>
      </c>
      <c r="Q103">
        <f t="shared" si="64"/>
        <v>37</v>
      </c>
      <c r="R103" t="str">
        <f>貼_前年計算用シート!I187</f>
        <v>共和町</v>
      </c>
      <c r="S103">
        <f>貼_前年計算用シート!I366</f>
        <v>566</v>
      </c>
      <c r="T103">
        <f t="shared" si="65"/>
        <v>37</v>
      </c>
      <c r="U103" t="str">
        <f>貼_前年計算用シート!J187</f>
        <v>石狩市</v>
      </c>
      <c r="V103">
        <f>貼_前年計算用シート!J366</f>
        <v>1160</v>
      </c>
      <c r="W103">
        <f t="shared" si="66"/>
        <v>37</v>
      </c>
      <c r="X103" t="str">
        <f>貼_前年計算用シート!K187</f>
        <v>足寄町</v>
      </c>
      <c r="Y103">
        <f>貼_前年計算用シート!K366</f>
        <v>5150</v>
      </c>
      <c r="Z103">
        <f t="shared" si="67"/>
        <v>37</v>
      </c>
      <c r="AA103" t="str">
        <f>貼_前年計算用シート!L187</f>
        <v>森町</v>
      </c>
      <c r="AB103">
        <f>貼_前年計算用シート!L366</f>
        <v>508</v>
      </c>
      <c r="AC103">
        <f t="shared" si="68"/>
        <v>37</v>
      </c>
      <c r="AD103" t="str">
        <f>貼_前年計算用シート!M187</f>
        <v>深川市</v>
      </c>
      <c r="AE103">
        <f>貼_前年計算用シート!M366</f>
        <v>926</v>
      </c>
      <c r="AF103">
        <f t="shared" si="69"/>
        <v>37</v>
      </c>
      <c r="AG103" t="str">
        <f>貼_前年計算用シート!N187</f>
        <v>訓子府町</v>
      </c>
      <c r="AH103">
        <f>貼_前年計算用シート!N366</f>
        <v>4460</v>
      </c>
      <c r="AI103">
        <f t="shared" si="70"/>
        <v>37</v>
      </c>
      <c r="AJ103" t="str">
        <f>貼_前年計算用シート!O187</f>
        <v>恵庭市</v>
      </c>
      <c r="AK103">
        <f>貼_前年計算用シート!O366</f>
        <v>555</v>
      </c>
      <c r="AL103">
        <f t="shared" si="71"/>
        <v>37</v>
      </c>
      <c r="AM103" t="str">
        <f>貼_前年計算用シート!P187</f>
        <v>滝川市</v>
      </c>
      <c r="AN103">
        <f>貼_前年計算用シート!P366</f>
        <v>154</v>
      </c>
      <c r="AO103">
        <f t="shared" si="72"/>
        <v>37</v>
      </c>
      <c r="AP103" t="str">
        <f>貼_前年計算用シート!Q187</f>
        <v>南富良野町</v>
      </c>
      <c r="AQ103">
        <f>貼_前年計算用シート!Q366</f>
        <v>420</v>
      </c>
      <c r="AR103">
        <f t="shared" si="73"/>
        <v>37</v>
      </c>
      <c r="AS103" t="str">
        <f>貼_前年計算用シート!R187</f>
        <v>羽幌町</v>
      </c>
      <c r="AT103">
        <f>貼_前年計算用シート!R366</f>
        <v>317</v>
      </c>
      <c r="AU103">
        <f t="shared" si="74"/>
        <v>37</v>
      </c>
      <c r="AV103" t="str">
        <f>貼_前年計算用シート!S187</f>
        <v>せたな町</v>
      </c>
      <c r="AW103">
        <f>貼_前年計算用シート!S366</f>
        <v>420</v>
      </c>
      <c r="AX103">
        <f t="shared" si="75"/>
        <v>37</v>
      </c>
      <c r="AY103" t="str">
        <f>貼_前年計算用シート!T187</f>
        <v>網走市</v>
      </c>
      <c r="AZ103">
        <f>貼_前年計算用シート!T366</f>
        <v>1000</v>
      </c>
      <c r="BA103">
        <f t="shared" si="76"/>
        <v>37</v>
      </c>
      <c r="BB103" t="str">
        <f>貼_前年計算用シート!U187</f>
        <v>清水町</v>
      </c>
      <c r="BC103">
        <f>貼_前年計算用シート!U366</f>
        <v>269</v>
      </c>
      <c r="BD103">
        <f t="shared" si="77"/>
        <v>35</v>
      </c>
      <c r="BE103" t="str">
        <f>貼_前年計算用シート!V187</f>
        <v>伊達市</v>
      </c>
      <c r="BF103">
        <f>貼_前年計算用シート!V366</f>
        <v>252</v>
      </c>
      <c r="BG103">
        <f t="shared" si="78"/>
        <v>37</v>
      </c>
      <c r="BH103" t="str">
        <f>貼_前年計算用シート!W187</f>
        <v>安平町</v>
      </c>
      <c r="BI103">
        <f>貼_前年計算用シート!W366</f>
        <v>15200</v>
      </c>
      <c r="BJ103">
        <f t="shared" si="79"/>
        <v>36</v>
      </c>
      <c r="BK103" t="str">
        <f>貼_前年計算用シート!X187</f>
        <v>弟子屈町</v>
      </c>
      <c r="BL103">
        <f>貼_前年計算用シート!X366</f>
        <v>6350</v>
      </c>
      <c r="BM103">
        <f t="shared" si="80"/>
        <v>37</v>
      </c>
      <c r="BN103" t="str">
        <f>貼_前年計算用シート!Y187</f>
        <v>乙部町</v>
      </c>
      <c r="BO103">
        <f>貼_前年計算用シート!Y366</f>
        <v>169</v>
      </c>
      <c r="BP103">
        <f t="shared" si="81"/>
        <v>37</v>
      </c>
      <c r="BQ103" t="str">
        <f>貼_前年計算用シート!Z187</f>
        <v>滝川市</v>
      </c>
      <c r="BR103">
        <f>貼_前年計算用シート!Z366</f>
        <v>94</v>
      </c>
      <c r="BS103">
        <f t="shared" si="82"/>
        <v>37</v>
      </c>
      <c r="BT103" t="str">
        <f>貼_前年計算用シート!AA187</f>
        <v>留萌市</v>
      </c>
      <c r="BU103">
        <f>貼_前年計算用シート!AA366</f>
        <v>56</v>
      </c>
      <c r="BV103">
        <f t="shared" si="83"/>
        <v>37</v>
      </c>
      <c r="BW103" t="str">
        <f>貼_前年計算用シート!AB187</f>
        <v>喜茂別町</v>
      </c>
      <c r="BX103">
        <f>貼_前年計算用シート!AB366</f>
        <v>282</v>
      </c>
      <c r="BY103">
        <f t="shared" si="84"/>
        <v>37</v>
      </c>
      <c r="BZ103" t="str">
        <f>貼_前年計算用シート!AC187</f>
        <v>恵庭市</v>
      </c>
      <c r="CA103">
        <f>貼_前年計算用シート!AC366</f>
        <v>9040</v>
      </c>
      <c r="CB103">
        <f t="shared" si="85"/>
        <v>37</v>
      </c>
      <c r="CC103" t="str">
        <f>貼_前年計算用シート!AD187</f>
        <v>士別市</v>
      </c>
      <c r="CD103">
        <f>貼_前年計算用シート!AD366</f>
        <v>3470</v>
      </c>
      <c r="CE103">
        <f t="shared" si="86"/>
        <v>37</v>
      </c>
      <c r="CF103" t="str">
        <f>貼_前年計算用シート!AE187</f>
        <v>-</v>
      </c>
      <c r="CG103" t="str">
        <f>貼_前年計算用シート!AE366</f>
        <v>-</v>
      </c>
      <c r="CH103" t="str">
        <f t="shared" si="87"/>
        <v>-</v>
      </c>
      <c r="CI103" t="str">
        <f>貼_前年計算用シート!AF187</f>
        <v>-</v>
      </c>
      <c r="CJ103" t="str">
        <f>貼_前年計算用シート!AF366</f>
        <v>-</v>
      </c>
      <c r="CK103" t="str">
        <f t="shared" si="88"/>
        <v>-</v>
      </c>
      <c r="CL103" t="str">
        <f>貼_前年計算用シート!AG187</f>
        <v>-</v>
      </c>
      <c r="CM103" t="str">
        <f>貼_前年計算用シート!AG366</f>
        <v>-</v>
      </c>
      <c r="CN103" t="str">
        <f t="shared" si="89"/>
        <v>-</v>
      </c>
    </row>
    <row r="104" spans="3:92">
      <c r="C104" t="str">
        <f>貼_前年計算用シート!D188</f>
        <v>名寄市</v>
      </c>
      <c r="D104">
        <f>貼_前年計算用シート!D367</f>
        <v>10300</v>
      </c>
      <c r="E104">
        <f t="shared" si="60"/>
        <v>38</v>
      </c>
      <c r="F104" t="str">
        <f>貼_前年計算用シート!E188</f>
        <v>恵庭市</v>
      </c>
      <c r="G104">
        <f>貼_前年計算用シート!E367</f>
        <v>2350</v>
      </c>
      <c r="H104">
        <f t="shared" si="61"/>
        <v>38</v>
      </c>
      <c r="I104" t="str">
        <f>貼_前年計算用シート!F188</f>
        <v>清里町</v>
      </c>
      <c r="J104">
        <f>貼_前年計算用シート!F367</f>
        <v>9000</v>
      </c>
      <c r="K104">
        <f t="shared" si="62"/>
        <v>38</v>
      </c>
      <c r="L104" t="str">
        <f>貼_前年計算用シート!G188</f>
        <v>羽幌町</v>
      </c>
      <c r="M104">
        <f>貼_前年計算用シート!G367</f>
        <v>933</v>
      </c>
      <c r="N104">
        <f t="shared" si="63"/>
        <v>38</v>
      </c>
      <c r="O104" t="str">
        <f>貼_前年計算用シート!H188</f>
        <v>美瑛町</v>
      </c>
      <c r="P104">
        <f>貼_前年計算用シート!H367</f>
        <v>5320</v>
      </c>
      <c r="Q104">
        <f t="shared" si="64"/>
        <v>38</v>
      </c>
      <c r="R104" t="str">
        <f>貼_前年計算用シート!I188</f>
        <v>羽幌町</v>
      </c>
      <c r="S104">
        <f>貼_前年計算用シート!I367</f>
        <v>559</v>
      </c>
      <c r="T104">
        <f t="shared" si="65"/>
        <v>38</v>
      </c>
      <c r="U104" t="str">
        <f>貼_前年計算用シート!J188</f>
        <v>旭川市</v>
      </c>
      <c r="V104">
        <f>貼_前年計算用シート!J367</f>
        <v>1140</v>
      </c>
      <c r="W104">
        <f t="shared" si="66"/>
        <v>38</v>
      </c>
      <c r="X104" t="str">
        <f>貼_前年計算用シート!K188</f>
        <v>安平町</v>
      </c>
      <c r="Y104">
        <f>貼_前年計算用シート!K367</f>
        <v>4920</v>
      </c>
      <c r="Z104">
        <f t="shared" si="67"/>
        <v>38</v>
      </c>
      <c r="AA104" t="str">
        <f>貼_前年計算用シート!L188</f>
        <v>深川市</v>
      </c>
      <c r="AB104">
        <f>貼_前年計算用シート!L367</f>
        <v>504</v>
      </c>
      <c r="AC104">
        <f t="shared" si="68"/>
        <v>38</v>
      </c>
      <c r="AD104" t="str">
        <f>貼_前年計算用シート!M188</f>
        <v>石狩市</v>
      </c>
      <c r="AE104">
        <f>貼_前年計算用シート!M367</f>
        <v>862</v>
      </c>
      <c r="AF104">
        <f t="shared" si="69"/>
        <v>38</v>
      </c>
      <c r="AG104" t="str">
        <f>貼_前年計算用シート!N188</f>
        <v>剣淵町</v>
      </c>
      <c r="AH104">
        <f>貼_前年計算用シート!N367</f>
        <v>4400</v>
      </c>
      <c r="AI104">
        <f t="shared" si="70"/>
        <v>38</v>
      </c>
      <c r="AJ104" t="str">
        <f>貼_前年計算用シート!O188</f>
        <v>湧別町</v>
      </c>
      <c r="AK104">
        <f>貼_前年計算用シート!O367</f>
        <v>545</v>
      </c>
      <c r="AL104">
        <f t="shared" si="71"/>
        <v>38</v>
      </c>
      <c r="AM104" t="str">
        <f>貼_前年計算用シート!P188</f>
        <v>新十津川町</v>
      </c>
      <c r="AN104">
        <f>貼_前年計算用シート!P367</f>
        <v>152</v>
      </c>
      <c r="AO104">
        <f t="shared" si="72"/>
        <v>38</v>
      </c>
      <c r="AP104" t="str">
        <f>貼_前年計算用シート!Q188</f>
        <v>帯広市</v>
      </c>
      <c r="AQ104">
        <f>貼_前年計算用シート!Q367</f>
        <v>414</v>
      </c>
      <c r="AR104">
        <f t="shared" si="73"/>
        <v>38</v>
      </c>
      <c r="AS104" t="str">
        <f>貼_前年計算用シート!R188</f>
        <v>苫前町</v>
      </c>
      <c r="AT104">
        <f>貼_前年計算用シート!R367</f>
        <v>311</v>
      </c>
      <c r="AU104">
        <f t="shared" si="74"/>
        <v>38</v>
      </c>
      <c r="AV104" t="str">
        <f>貼_前年計算用シート!S188</f>
        <v>倶知安町</v>
      </c>
      <c r="AW104">
        <f>貼_前年計算用シート!S367</f>
        <v>395</v>
      </c>
      <c r="AX104">
        <f t="shared" si="75"/>
        <v>38</v>
      </c>
      <c r="AY104" t="str">
        <f>貼_前年計算用シート!T188</f>
        <v>栗山町</v>
      </c>
      <c r="AZ104">
        <f>貼_前年計算用シート!T367</f>
        <v>977</v>
      </c>
      <c r="BA104">
        <f t="shared" si="76"/>
        <v>38</v>
      </c>
      <c r="BB104" t="str">
        <f>貼_前年計算用シート!U188</f>
        <v>幌加内町</v>
      </c>
      <c r="BC104">
        <f>貼_前年計算用シート!U367</f>
        <v>268</v>
      </c>
      <c r="BD104">
        <f t="shared" si="77"/>
        <v>38</v>
      </c>
      <c r="BE104" t="str">
        <f>貼_前年計算用シート!V188</f>
        <v>上富良野町</v>
      </c>
      <c r="BF104">
        <f>貼_前年計算用シート!V367</f>
        <v>251</v>
      </c>
      <c r="BG104">
        <f t="shared" si="78"/>
        <v>38</v>
      </c>
      <c r="BH104" t="str">
        <f>貼_前年計算用シート!W188</f>
        <v>洞爺湖町</v>
      </c>
      <c r="BI104">
        <f>貼_前年計算用シート!W367</f>
        <v>14900</v>
      </c>
      <c r="BJ104">
        <f t="shared" si="79"/>
        <v>38</v>
      </c>
      <c r="BK104" t="str">
        <f>貼_前年計算用シート!X188</f>
        <v>北見市</v>
      </c>
      <c r="BL104">
        <f>貼_前年計算用シート!X367</f>
        <v>6300</v>
      </c>
      <c r="BM104">
        <f t="shared" si="80"/>
        <v>38</v>
      </c>
      <c r="BN104" t="str">
        <f>貼_前年計算用シート!Y188</f>
        <v>東川町</v>
      </c>
      <c r="BO104">
        <f>貼_前年計算用シート!Y367</f>
        <v>151</v>
      </c>
      <c r="BP104">
        <f t="shared" si="81"/>
        <v>38</v>
      </c>
      <c r="BQ104" t="str">
        <f>貼_前年計算用シート!Z188</f>
        <v>鹿追町</v>
      </c>
      <c r="BR104">
        <f>貼_前年計算用シート!Z367</f>
        <v>89</v>
      </c>
      <c r="BS104">
        <f t="shared" si="82"/>
        <v>38</v>
      </c>
      <c r="BT104" t="str">
        <f>貼_前年計算用シート!AA188</f>
        <v>剣淵町</v>
      </c>
      <c r="BU104">
        <f>貼_前年計算用シート!AA367</f>
        <v>56</v>
      </c>
      <c r="BV104">
        <f t="shared" si="83"/>
        <v>37</v>
      </c>
      <c r="BW104" t="str">
        <f>貼_前年計算用シート!AB188</f>
        <v>共和町</v>
      </c>
      <c r="BX104">
        <f>貼_前年計算用シート!AB367</f>
        <v>253</v>
      </c>
      <c r="BY104">
        <f t="shared" si="84"/>
        <v>38</v>
      </c>
      <c r="BZ104" t="str">
        <f>貼_前年計算用シート!AC188</f>
        <v>栗山町</v>
      </c>
      <c r="CA104">
        <f>貼_前年計算用シート!AC367</f>
        <v>8790</v>
      </c>
      <c r="CB104">
        <f t="shared" si="85"/>
        <v>38</v>
      </c>
      <c r="CC104" t="str">
        <f>貼_前年計算用シート!AD188</f>
        <v>北広島市</v>
      </c>
      <c r="CD104">
        <f>貼_前年計算用シート!AD367</f>
        <v>3460</v>
      </c>
      <c r="CE104">
        <f t="shared" si="86"/>
        <v>38</v>
      </c>
      <c r="CF104" t="str">
        <f>貼_前年計算用シート!AE188</f>
        <v>-</v>
      </c>
      <c r="CG104" t="str">
        <f>貼_前年計算用シート!AE367</f>
        <v>-</v>
      </c>
      <c r="CH104" t="str">
        <f t="shared" si="87"/>
        <v>-</v>
      </c>
      <c r="CI104" t="str">
        <f>貼_前年計算用シート!AF188</f>
        <v>-</v>
      </c>
      <c r="CJ104" t="str">
        <f>貼_前年計算用シート!AF367</f>
        <v>-</v>
      </c>
      <c r="CK104" t="str">
        <f t="shared" si="88"/>
        <v>-</v>
      </c>
      <c r="CL104" t="str">
        <f>貼_前年計算用シート!AG188</f>
        <v>-</v>
      </c>
      <c r="CM104" t="str">
        <f>貼_前年計算用シート!AG367</f>
        <v>-</v>
      </c>
      <c r="CN104" t="str">
        <f t="shared" si="89"/>
        <v>-</v>
      </c>
    </row>
    <row r="105" spans="3:92">
      <c r="C105" t="str">
        <f>貼_前年計算用シート!D189</f>
        <v>弟子屈町</v>
      </c>
      <c r="D105">
        <f>貼_前年計算用シート!D368</f>
        <v>10200</v>
      </c>
      <c r="E105">
        <f t="shared" si="60"/>
        <v>39</v>
      </c>
      <c r="F105" t="str">
        <f>貼_前年計算用シート!E189</f>
        <v>北斗市</v>
      </c>
      <c r="G105">
        <f>貼_前年計算用シート!E368</f>
        <v>2340</v>
      </c>
      <c r="H105">
        <f t="shared" si="61"/>
        <v>39</v>
      </c>
      <c r="I105" t="str">
        <f>貼_前年計算用シート!F189</f>
        <v>厚岸町</v>
      </c>
      <c r="J105">
        <f>貼_前年計算用シート!F368</f>
        <v>9000</v>
      </c>
      <c r="K105">
        <f t="shared" si="62"/>
        <v>38</v>
      </c>
      <c r="L105" t="str">
        <f>貼_前年計算用シート!G189</f>
        <v>小平町</v>
      </c>
      <c r="M105">
        <f>貼_前年計算用シート!G368</f>
        <v>898</v>
      </c>
      <c r="N105">
        <f t="shared" si="63"/>
        <v>39</v>
      </c>
      <c r="O105" t="str">
        <f>貼_前年計算用シート!H189</f>
        <v>羽幌町</v>
      </c>
      <c r="P105">
        <f>貼_前年計算用シート!H368</f>
        <v>5220</v>
      </c>
      <c r="Q105">
        <f t="shared" si="64"/>
        <v>39</v>
      </c>
      <c r="R105" t="str">
        <f>貼_前年計算用シート!I189</f>
        <v>苫前町</v>
      </c>
      <c r="S105">
        <f>貼_前年計算用シート!I368</f>
        <v>557</v>
      </c>
      <c r="T105">
        <f t="shared" si="65"/>
        <v>39</v>
      </c>
      <c r="U105" t="str">
        <f>貼_前年計算用シート!J189</f>
        <v>中札内村</v>
      </c>
      <c r="V105">
        <f>貼_前年計算用シート!J368</f>
        <v>971</v>
      </c>
      <c r="W105">
        <f t="shared" si="66"/>
        <v>39</v>
      </c>
      <c r="X105" t="str">
        <f>貼_前年計算用シート!K189</f>
        <v>剣淵町</v>
      </c>
      <c r="Y105">
        <f>貼_前年計算用シート!K368</f>
        <v>4890</v>
      </c>
      <c r="Z105">
        <f t="shared" si="67"/>
        <v>39</v>
      </c>
      <c r="AA105" t="str">
        <f>貼_前年計算用シート!L189</f>
        <v>江別市</v>
      </c>
      <c r="AB105">
        <f>貼_前年計算用シート!L368</f>
        <v>502</v>
      </c>
      <c r="AC105">
        <f t="shared" si="68"/>
        <v>39</v>
      </c>
      <c r="AD105" t="str">
        <f>貼_前年計算用シート!M189</f>
        <v>足寄町</v>
      </c>
      <c r="AE105">
        <f>貼_前年計算用シート!M368</f>
        <v>856</v>
      </c>
      <c r="AF105">
        <f t="shared" si="69"/>
        <v>39</v>
      </c>
      <c r="AG105" t="str">
        <f>貼_前年計算用シート!N189</f>
        <v>大樹町</v>
      </c>
      <c r="AH105">
        <f>貼_前年計算用シート!N368</f>
        <v>4240</v>
      </c>
      <c r="AI105">
        <f t="shared" si="70"/>
        <v>39</v>
      </c>
      <c r="AJ105" t="str">
        <f>貼_前年計算用シート!O189</f>
        <v>千歳市</v>
      </c>
      <c r="AK105">
        <f>貼_前年計算用シート!O368</f>
        <v>538</v>
      </c>
      <c r="AL105">
        <f t="shared" si="71"/>
        <v>39</v>
      </c>
      <c r="AM105" t="str">
        <f>貼_前年計算用シート!P189</f>
        <v>幕別町</v>
      </c>
      <c r="AN105">
        <f>貼_前年計算用シート!P368</f>
        <v>132</v>
      </c>
      <c r="AO105">
        <f t="shared" si="72"/>
        <v>39</v>
      </c>
      <c r="AP105" t="str">
        <f>貼_前年計算用シート!Q189</f>
        <v>むかわ町</v>
      </c>
      <c r="AQ105">
        <f>貼_前年計算用シート!Q368</f>
        <v>376</v>
      </c>
      <c r="AR105">
        <f t="shared" si="73"/>
        <v>39</v>
      </c>
      <c r="AS105" t="str">
        <f>貼_前年計算用シート!R189</f>
        <v>安平町</v>
      </c>
      <c r="AT105">
        <f>貼_前年計算用シート!R368</f>
        <v>306</v>
      </c>
      <c r="AU105">
        <f t="shared" si="74"/>
        <v>39</v>
      </c>
      <c r="AV105" t="str">
        <f>貼_前年計算用シート!S189</f>
        <v>新得町</v>
      </c>
      <c r="AW105">
        <f>貼_前年計算用シート!S368</f>
        <v>394</v>
      </c>
      <c r="AX105">
        <f t="shared" si="75"/>
        <v>39</v>
      </c>
      <c r="AY105" t="str">
        <f>貼_前年計算用シート!T189</f>
        <v>津別町</v>
      </c>
      <c r="AZ105">
        <f>貼_前年計算用シート!T368</f>
        <v>977</v>
      </c>
      <c r="BA105">
        <f t="shared" si="76"/>
        <v>38</v>
      </c>
      <c r="BB105" t="str">
        <f>貼_前年計算用シート!U189</f>
        <v>恵庭市</v>
      </c>
      <c r="BC105">
        <f>貼_前年計算用シート!U368</f>
        <v>267</v>
      </c>
      <c r="BD105">
        <f t="shared" si="77"/>
        <v>39</v>
      </c>
      <c r="BE105" t="str">
        <f>貼_前年計算用シート!V189</f>
        <v>厚真町</v>
      </c>
      <c r="BF105">
        <f>貼_前年計算用シート!V368</f>
        <v>247</v>
      </c>
      <c r="BG105">
        <f t="shared" si="78"/>
        <v>39</v>
      </c>
      <c r="BH105" t="str">
        <f>貼_前年計算用シート!W189</f>
        <v>剣淵町</v>
      </c>
      <c r="BI105">
        <f>貼_前年計算用シート!W368</f>
        <v>14500</v>
      </c>
      <c r="BJ105">
        <f t="shared" si="79"/>
        <v>39</v>
      </c>
      <c r="BK105" t="str">
        <f>貼_前年計算用シート!X189</f>
        <v>本別町</v>
      </c>
      <c r="BL105">
        <f>貼_前年計算用シート!X368</f>
        <v>6290</v>
      </c>
      <c r="BM105">
        <f t="shared" si="80"/>
        <v>39</v>
      </c>
      <c r="BN105" t="str">
        <f>貼_前年計算用シート!Y189</f>
        <v>富良野市</v>
      </c>
      <c r="BO105">
        <f>貼_前年計算用シート!Y368</f>
        <v>146</v>
      </c>
      <c r="BP105">
        <f t="shared" si="81"/>
        <v>39</v>
      </c>
      <c r="BQ105" t="str">
        <f>貼_前年計算用シート!Z189</f>
        <v>東川町</v>
      </c>
      <c r="BR105">
        <f>貼_前年計算用シート!Z368</f>
        <v>86</v>
      </c>
      <c r="BS105">
        <f t="shared" si="82"/>
        <v>39</v>
      </c>
      <c r="BT105" t="str">
        <f>貼_前年計算用シート!AA189</f>
        <v>北見市</v>
      </c>
      <c r="BU105">
        <f>貼_前年計算用シート!AA368</f>
        <v>54</v>
      </c>
      <c r="BV105">
        <f t="shared" si="83"/>
        <v>39</v>
      </c>
      <c r="BW105" t="str">
        <f>貼_前年計算用シート!AB189</f>
        <v>南富良野町</v>
      </c>
      <c r="BX105">
        <f>貼_前年計算用シート!AB368</f>
        <v>245</v>
      </c>
      <c r="BY105">
        <f t="shared" si="84"/>
        <v>39</v>
      </c>
      <c r="BZ105" t="str">
        <f>貼_前年計算用シート!AC189</f>
        <v>共和町</v>
      </c>
      <c r="CA105">
        <f>貼_前年計算用シート!AC368</f>
        <v>8710</v>
      </c>
      <c r="CB105">
        <f t="shared" si="85"/>
        <v>39</v>
      </c>
      <c r="CC105" t="str">
        <f>貼_前年計算用シート!AD189</f>
        <v>名寄市</v>
      </c>
      <c r="CD105">
        <f>貼_前年計算用シート!AD368</f>
        <v>3450</v>
      </c>
      <c r="CE105">
        <f t="shared" si="86"/>
        <v>39</v>
      </c>
      <c r="CF105" t="str">
        <f>貼_前年計算用シート!AE189</f>
        <v>-</v>
      </c>
      <c r="CG105" t="str">
        <f>貼_前年計算用シート!AE368</f>
        <v>-</v>
      </c>
      <c r="CH105" t="str">
        <f t="shared" si="87"/>
        <v>-</v>
      </c>
      <c r="CI105" t="str">
        <f>貼_前年計算用シート!AF189</f>
        <v>-</v>
      </c>
      <c r="CJ105" t="str">
        <f>貼_前年計算用シート!AF368</f>
        <v>-</v>
      </c>
      <c r="CK105" t="str">
        <f t="shared" si="88"/>
        <v>-</v>
      </c>
      <c r="CL105" t="str">
        <f>貼_前年計算用シート!AG189</f>
        <v>-</v>
      </c>
      <c r="CM105" t="str">
        <f>貼_前年計算用シート!AG368</f>
        <v>-</v>
      </c>
      <c r="CN105" t="str">
        <f t="shared" si="89"/>
        <v>-</v>
      </c>
    </row>
    <row r="106" spans="3:92">
      <c r="C106" t="str">
        <f>貼_前年計算用シート!D190</f>
        <v>天塩町</v>
      </c>
      <c r="D106">
        <f>貼_前年計算用シート!D369</f>
        <v>10100</v>
      </c>
      <c r="E106">
        <f t="shared" si="60"/>
        <v>40</v>
      </c>
      <c r="F106" t="str">
        <f>貼_前年計算用シート!E190</f>
        <v>比布町</v>
      </c>
      <c r="G106">
        <f>貼_前年計算用シート!E369</f>
        <v>2340</v>
      </c>
      <c r="H106">
        <f t="shared" si="61"/>
        <v>39</v>
      </c>
      <c r="I106" t="str">
        <f>貼_前年計算用シート!F190</f>
        <v>紋別市</v>
      </c>
      <c r="J106">
        <f>貼_前年計算用シート!F369</f>
        <v>8430</v>
      </c>
      <c r="K106">
        <f t="shared" si="62"/>
        <v>40</v>
      </c>
      <c r="L106" t="str">
        <f>貼_前年計算用シート!G190</f>
        <v>愛別町</v>
      </c>
      <c r="M106">
        <f>貼_前年計算用シート!G369</f>
        <v>865</v>
      </c>
      <c r="N106">
        <f t="shared" si="63"/>
        <v>40</v>
      </c>
      <c r="O106" t="str">
        <f>貼_前年計算用シート!H190</f>
        <v>小平町</v>
      </c>
      <c r="P106">
        <f>貼_前年計算用シート!H369</f>
        <v>5120</v>
      </c>
      <c r="Q106">
        <f t="shared" si="64"/>
        <v>40</v>
      </c>
      <c r="R106" t="str">
        <f>貼_前年計算用シート!I190</f>
        <v>留萌市</v>
      </c>
      <c r="S106">
        <f>貼_前年計算用シート!I369</f>
        <v>556</v>
      </c>
      <c r="T106">
        <f t="shared" si="65"/>
        <v>40</v>
      </c>
      <c r="U106" t="str">
        <f>貼_前年計算用シート!J190</f>
        <v>深川市</v>
      </c>
      <c r="V106">
        <f>貼_前年計算用シート!J369</f>
        <v>944</v>
      </c>
      <c r="W106">
        <f t="shared" si="66"/>
        <v>40</v>
      </c>
      <c r="X106" t="str">
        <f>貼_前年計算用シート!K190</f>
        <v>深川市</v>
      </c>
      <c r="Y106">
        <f>貼_前年計算用シート!K369</f>
        <v>4760</v>
      </c>
      <c r="Z106">
        <f t="shared" si="67"/>
        <v>40</v>
      </c>
      <c r="AA106" t="str">
        <f>貼_前年計算用シート!L190</f>
        <v>京極町</v>
      </c>
      <c r="AB106">
        <f>貼_前年計算用シート!L369</f>
        <v>501</v>
      </c>
      <c r="AC106">
        <f t="shared" si="68"/>
        <v>40</v>
      </c>
      <c r="AD106" t="str">
        <f>貼_前年計算用シート!M190</f>
        <v>安平町</v>
      </c>
      <c r="AE106">
        <f>貼_前年計算用シート!M369</f>
        <v>848</v>
      </c>
      <c r="AF106">
        <f t="shared" si="69"/>
        <v>40</v>
      </c>
      <c r="AG106" t="str">
        <f>貼_前年計算用シート!N190</f>
        <v>上士幌町</v>
      </c>
      <c r="AH106">
        <f>貼_前年計算用シート!N369</f>
        <v>4190</v>
      </c>
      <c r="AI106">
        <f t="shared" si="70"/>
        <v>40</v>
      </c>
      <c r="AJ106" t="str">
        <f>貼_前年計算用シート!O190</f>
        <v>新篠津村</v>
      </c>
      <c r="AK106">
        <f>貼_前年計算用シート!O369</f>
        <v>538</v>
      </c>
      <c r="AL106">
        <f t="shared" si="71"/>
        <v>39</v>
      </c>
      <c r="AM106" t="str">
        <f>貼_前年計算用シート!P190</f>
        <v>むかわ町</v>
      </c>
      <c r="AN106">
        <f>貼_前年計算用シート!P369</f>
        <v>123</v>
      </c>
      <c r="AO106">
        <f t="shared" si="72"/>
        <v>40</v>
      </c>
      <c r="AP106" t="str">
        <f>貼_前年計算用シート!Q190</f>
        <v>佐呂間町</v>
      </c>
      <c r="AQ106">
        <f>貼_前年計算用シート!Q369</f>
        <v>370</v>
      </c>
      <c r="AR106">
        <f t="shared" si="73"/>
        <v>40</v>
      </c>
      <c r="AS106" t="str">
        <f>貼_前年計算用シート!R190</f>
        <v>むかわ町</v>
      </c>
      <c r="AT106">
        <f>貼_前年計算用シート!R369</f>
        <v>306</v>
      </c>
      <c r="AU106">
        <f t="shared" si="74"/>
        <v>39</v>
      </c>
      <c r="AV106" t="str">
        <f>貼_前年計算用シート!S190</f>
        <v>網走市</v>
      </c>
      <c r="AW106">
        <f>貼_前年計算用シート!S369</f>
        <v>382</v>
      </c>
      <c r="AX106">
        <f t="shared" si="75"/>
        <v>40</v>
      </c>
      <c r="AY106" t="str">
        <f>貼_前年計算用シート!T190</f>
        <v>せたな町</v>
      </c>
      <c r="AZ106">
        <f>貼_前年計算用シート!T369</f>
        <v>928</v>
      </c>
      <c r="BA106">
        <f t="shared" si="76"/>
        <v>40</v>
      </c>
      <c r="BB106" t="str">
        <f>貼_前年計算用シート!U190</f>
        <v>北見市</v>
      </c>
      <c r="BC106">
        <f>貼_前年計算用シート!U369</f>
        <v>266</v>
      </c>
      <c r="BD106">
        <f t="shared" si="77"/>
        <v>40</v>
      </c>
      <c r="BE106" t="str">
        <f>貼_前年計算用シート!V190</f>
        <v>洞爺湖町</v>
      </c>
      <c r="BF106">
        <f>貼_前年計算用シート!V369</f>
        <v>230</v>
      </c>
      <c r="BG106">
        <f t="shared" si="78"/>
        <v>40</v>
      </c>
      <c r="BH106" t="str">
        <f>貼_前年計算用シート!W190</f>
        <v>伊達市</v>
      </c>
      <c r="BI106">
        <f>貼_前年計算用シート!W369</f>
        <v>14100</v>
      </c>
      <c r="BJ106">
        <f t="shared" si="79"/>
        <v>40</v>
      </c>
      <c r="BK106" t="str">
        <f>貼_前年計算用シート!X190</f>
        <v>真狩村</v>
      </c>
      <c r="BL106">
        <f>貼_前年計算用シート!X369</f>
        <v>6220</v>
      </c>
      <c r="BM106">
        <f t="shared" si="80"/>
        <v>40</v>
      </c>
      <c r="BN106" t="str">
        <f>貼_前年計算用シート!Y190</f>
        <v>斜里町</v>
      </c>
      <c r="BO106">
        <f>貼_前年計算用シート!Y369</f>
        <v>144</v>
      </c>
      <c r="BP106">
        <f t="shared" si="81"/>
        <v>40</v>
      </c>
      <c r="BQ106" t="str">
        <f>貼_前年計算用シート!Z190</f>
        <v>秩父別町</v>
      </c>
      <c r="BR106">
        <f>貼_前年計算用シート!Z369</f>
        <v>76</v>
      </c>
      <c r="BS106">
        <f t="shared" si="82"/>
        <v>40</v>
      </c>
      <c r="BT106" t="str">
        <f>貼_前年計算用シート!AA190</f>
        <v>今金町</v>
      </c>
      <c r="BU106">
        <f>貼_前年計算用シート!AA369</f>
        <v>54</v>
      </c>
      <c r="BV106">
        <f t="shared" si="83"/>
        <v>39</v>
      </c>
      <c r="BW106" t="str">
        <f>貼_前年計算用シート!AB190</f>
        <v>恵庭市</v>
      </c>
      <c r="BX106">
        <f>貼_前年計算用シート!AB369</f>
        <v>244</v>
      </c>
      <c r="BY106">
        <f t="shared" si="84"/>
        <v>40</v>
      </c>
      <c r="BZ106" t="str">
        <f>貼_前年計算用シート!AC190</f>
        <v>南富良野町</v>
      </c>
      <c r="CA106">
        <f>貼_前年計算用シート!AC369</f>
        <v>8600</v>
      </c>
      <c r="CB106">
        <f t="shared" si="85"/>
        <v>40</v>
      </c>
      <c r="CC106" t="str">
        <f>貼_前年計算用シート!AD190</f>
        <v>豊浦町</v>
      </c>
      <c r="CD106">
        <f>貼_前年計算用シート!AD369</f>
        <v>3450</v>
      </c>
      <c r="CE106">
        <f t="shared" si="86"/>
        <v>39</v>
      </c>
      <c r="CF106" t="str">
        <f>貼_前年計算用シート!AE190</f>
        <v>-</v>
      </c>
      <c r="CG106" t="str">
        <f>貼_前年計算用シート!AE369</f>
        <v>-</v>
      </c>
      <c r="CH106" t="str">
        <f t="shared" si="87"/>
        <v>-</v>
      </c>
      <c r="CI106" t="str">
        <f>貼_前年計算用シート!AF190</f>
        <v>-</v>
      </c>
      <c r="CJ106" t="str">
        <f>貼_前年計算用シート!AF369</f>
        <v>-</v>
      </c>
      <c r="CK106" t="str">
        <f t="shared" si="88"/>
        <v>-</v>
      </c>
      <c r="CL106" t="str">
        <f>貼_前年計算用シート!AG190</f>
        <v>-</v>
      </c>
      <c r="CM106" t="str">
        <f>貼_前年計算用シート!AG369</f>
        <v>-</v>
      </c>
      <c r="CN106" t="str">
        <f t="shared" si="89"/>
        <v>-</v>
      </c>
    </row>
    <row r="107" spans="3:92">
      <c r="C107" t="str">
        <f>貼_前年計算用シート!D191</f>
        <v>雄武町</v>
      </c>
      <c r="D107">
        <f>貼_前年計算用シート!D370</f>
        <v>10000</v>
      </c>
      <c r="E107">
        <f t="shared" si="60"/>
        <v>41</v>
      </c>
      <c r="F107" t="str">
        <f>貼_前年計算用シート!E191</f>
        <v>美瑛町</v>
      </c>
      <c r="G107">
        <f>貼_前年計算用シート!E370</f>
        <v>2250</v>
      </c>
      <c r="H107">
        <f t="shared" si="61"/>
        <v>41</v>
      </c>
      <c r="I107" t="str">
        <f>貼_前年計算用シート!F191</f>
        <v>日高町</v>
      </c>
      <c r="J107">
        <f>貼_前年計算用シート!F370</f>
        <v>8370</v>
      </c>
      <c r="K107">
        <f t="shared" si="62"/>
        <v>41</v>
      </c>
      <c r="L107" t="str">
        <f>貼_前年計算用シート!G191</f>
        <v>美瑛町</v>
      </c>
      <c r="M107">
        <f>貼_前年計算用シート!G370</f>
        <v>862</v>
      </c>
      <c r="N107">
        <f t="shared" si="63"/>
        <v>41</v>
      </c>
      <c r="O107" t="str">
        <f>貼_前年計算用シート!H191</f>
        <v>愛別町</v>
      </c>
      <c r="P107">
        <f>貼_前年計算用シート!H370</f>
        <v>4930</v>
      </c>
      <c r="Q107">
        <f t="shared" si="64"/>
        <v>41</v>
      </c>
      <c r="R107" t="str">
        <f>貼_前年計算用シート!I191</f>
        <v>赤平市</v>
      </c>
      <c r="S107">
        <f>貼_前年計算用シート!I370</f>
        <v>556</v>
      </c>
      <c r="T107">
        <f t="shared" si="65"/>
        <v>40</v>
      </c>
      <c r="U107" t="str">
        <f>貼_前年計算用シート!J191</f>
        <v>訓子府町</v>
      </c>
      <c r="V107">
        <f>貼_前年計算用シート!J370</f>
        <v>942</v>
      </c>
      <c r="W107">
        <f t="shared" si="66"/>
        <v>41</v>
      </c>
      <c r="X107" t="str">
        <f>貼_前年計算用シート!K191</f>
        <v>大樹町</v>
      </c>
      <c r="Y107">
        <f>貼_前年計算用シート!K370</f>
        <v>4240</v>
      </c>
      <c r="Z107">
        <f t="shared" si="67"/>
        <v>41</v>
      </c>
      <c r="AA107" t="str">
        <f>貼_前年計算用シート!L191</f>
        <v>佐呂間町</v>
      </c>
      <c r="AB107">
        <f>貼_前年計算用シート!L370</f>
        <v>499</v>
      </c>
      <c r="AC107">
        <f t="shared" si="68"/>
        <v>41</v>
      </c>
      <c r="AD107" t="str">
        <f>貼_前年計算用シート!M191</f>
        <v>遠軽町</v>
      </c>
      <c r="AE107">
        <f>貼_前年計算用シート!M370</f>
        <v>754</v>
      </c>
      <c r="AF107">
        <f t="shared" si="69"/>
        <v>41</v>
      </c>
      <c r="AG107" t="str">
        <f>貼_前年計算用シート!N191</f>
        <v>遠軽町</v>
      </c>
      <c r="AH107">
        <f>貼_前年計算用シート!N370</f>
        <v>3710</v>
      </c>
      <c r="AI107">
        <f t="shared" si="70"/>
        <v>41</v>
      </c>
      <c r="AJ107" t="str">
        <f>貼_前年計算用シート!O191</f>
        <v>中標津町</v>
      </c>
      <c r="AK107">
        <f>貼_前年計算用シート!O370</f>
        <v>536</v>
      </c>
      <c r="AL107">
        <f t="shared" si="71"/>
        <v>41</v>
      </c>
      <c r="AM107" t="str">
        <f>貼_前年計算用シート!P191</f>
        <v>上ノ国町</v>
      </c>
      <c r="AN107">
        <f>貼_前年計算用シート!P370</f>
        <v>114</v>
      </c>
      <c r="AO107">
        <f t="shared" si="72"/>
        <v>41</v>
      </c>
      <c r="AP107" t="str">
        <f>貼_前年計算用シート!Q191</f>
        <v>滝川市</v>
      </c>
      <c r="AQ107">
        <f>貼_前年計算用シート!Q370</f>
        <v>355</v>
      </c>
      <c r="AR107">
        <f t="shared" si="73"/>
        <v>41</v>
      </c>
      <c r="AS107" t="str">
        <f>貼_前年計算用シート!R191</f>
        <v>厚真町</v>
      </c>
      <c r="AT107">
        <f>貼_前年計算用シート!R370</f>
        <v>305</v>
      </c>
      <c r="AU107">
        <f t="shared" si="74"/>
        <v>41</v>
      </c>
      <c r="AV107" t="str">
        <f>貼_前年計算用シート!S191</f>
        <v>津別町</v>
      </c>
      <c r="AW107">
        <f>貼_前年計算用シート!S370</f>
        <v>380</v>
      </c>
      <c r="AX107">
        <f t="shared" si="75"/>
        <v>41</v>
      </c>
      <c r="AY107" t="str">
        <f>貼_前年計算用シート!T191</f>
        <v>月形町</v>
      </c>
      <c r="AZ107">
        <f>貼_前年計算用シート!T370</f>
        <v>925</v>
      </c>
      <c r="BA107">
        <f t="shared" si="76"/>
        <v>41</v>
      </c>
      <c r="BB107" t="str">
        <f>貼_前年計算用シート!U191</f>
        <v>千歳市</v>
      </c>
      <c r="BC107">
        <f>貼_前年計算用シート!U370</f>
        <v>263</v>
      </c>
      <c r="BD107">
        <f t="shared" si="77"/>
        <v>41</v>
      </c>
      <c r="BE107" t="str">
        <f>貼_前年計算用シート!V191</f>
        <v>剣淵町</v>
      </c>
      <c r="BF107">
        <f>貼_前年計算用シート!V370</f>
        <v>227</v>
      </c>
      <c r="BG107">
        <f t="shared" si="78"/>
        <v>41</v>
      </c>
      <c r="BH107" t="str">
        <f>貼_前年計算用シート!W191</f>
        <v>留寿都村</v>
      </c>
      <c r="BI107">
        <f>貼_前年計算用シート!W370</f>
        <v>13500</v>
      </c>
      <c r="BJ107">
        <f t="shared" si="79"/>
        <v>41</v>
      </c>
      <c r="BK107" t="str">
        <f>貼_前年計算用シート!X191</f>
        <v>新得町</v>
      </c>
      <c r="BL107">
        <f>貼_前年計算用シート!X370</f>
        <v>6220</v>
      </c>
      <c r="BM107">
        <f t="shared" si="80"/>
        <v>40</v>
      </c>
      <c r="BN107" t="str">
        <f>貼_前年計算用シート!Y191</f>
        <v>東神楽町</v>
      </c>
      <c r="BO107">
        <f>貼_前年計算用シート!Y370</f>
        <v>143</v>
      </c>
      <c r="BP107">
        <f t="shared" si="81"/>
        <v>41</v>
      </c>
      <c r="BQ107" t="str">
        <f>貼_前年計算用シート!Z191</f>
        <v>長沼町</v>
      </c>
      <c r="BR107">
        <f>貼_前年計算用シート!Z370</f>
        <v>71</v>
      </c>
      <c r="BS107">
        <f t="shared" si="82"/>
        <v>41</v>
      </c>
      <c r="BT107" t="str">
        <f>貼_前年計算用シート!AA191</f>
        <v>美唄市</v>
      </c>
      <c r="BU107">
        <f>貼_前年計算用シート!AA370</f>
        <v>52</v>
      </c>
      <c r="BV107">
        <f t="shared" si="83"/>
        <v>41</v>
      </c>
      <c r="BW107" t="str">
        <f>貼_前年計算用シート!AB191</f>
        <v>ニセコ町</v>
      </c>
      <c r="BX107">
        <f>貼_前年計算用シート!AB370</f>
        <v>237</v>
      </c>
      <c r="BY107">
        <f t="shared" si="84"/>
        <v>41</v>
      </c>
      <c r="BZ107" t="str">
        <f>貼_前年計算用シート!AC191</f>
        <v>ニセコ町</v>
      </c>
      <c r="CA107">
        <f>貼_前年計算用シート!AC370</f>
        <v>8100</v>
      </c>
      <c r="CB107">
        <f t="shared" si="85"/>
        <v>41</v>
      </c>
      <c r="CC107" t="str">
        <f>貼_前年計算用シート!AD191</f>
        <v>喜茂別町</v>
      </c>
      <c r="CD107">
        <f>貼_前年計算用シート!AD370</f>
        <v>3440</v>
      </c>
      <c r="CE107">
        <f t="shared" si="86"/>
        <v>41</v>
      </c>
      <c r="CF107" t="str">
        <f>貼_前年計算用シート!AE191</f>
        <v>-</v>
      </c>
      <c r="CG107" t="str">
        <f>貼_前年計算用シート!AE370</f>
        <v>-</v>
      </c>
      <c r="CH107" t="str">
        <f t="shared" si="87"/>
        <v>-</v>
      </c>
      <c r="CI107" t="str">
        <f>貼_前年計算用シート!AF191</f>
        <v>-</v>
      </c>
      <c r="CJ107" t="str">
        <f>貼_前年計算用シート!AF370</f>
        <v>-</v>
      </c>
      <c r="CK107" t="str">
        <f t="shared" si="88"/>
        <v>-</v>
      </c>
      <c r="CL107" t="str">
        <f>貼_前年計算用シート!AG191</f>
        <v>-</v>
      </c>
      <c r="CM107" t="str">
        <f>貼_前年計算用シート!AG370</f>
        <v>-</v>
      </c>
      <c r="CN107" t="str">
        <f t="shared" si="89"/>
        <v>-</v>
      </c>
    </row>
    <row r="108" spans="3:92">
      <c r="C108" t="str">
        <f>貼_前年計算用シート!D192</f>
        <v>根室市</v>
      </c>
      <c r="D108">
        <f>貼_前年計算用シート!D371</f>
        <v>9550</v>
      </c>
      <c r="E108">
        <f t="shared" si="60"/>
        <v>42</v>
      </c>
      <c r="F108" t="str">
        <f>貼_前年計算用シート!E192</f>
        <v>石狩市</v>
      </c>
      <c r="G108">
        <f>貼_前年計算用シート!E371</f>
        <v>2240</v>
      </c>
      <c r="H108">
        <f t="shared" si="61"/>
        <v>42</v>
      </c>
      <c r="I108" t="str">
        <f>貼_前年計算用シート!F192</f>
        <v>幌延町</v>
      </c>
      <c r="J108">
        <f>貼_前年計算用シート!F371</f>
        <v>8190</v>
      </c>
      <c r="K108">
        <f t="shared" si="62"/>
        <v>42</v>
      </c>
      <c r="L108" t="str">
        <f>貼_前年計算用シート!G192</f>
        <v>江別市</v>
      </c>
      <c r="M108">
        <f>貼_前年計算用シート!G371</f>
        <v>855</v>
      </c>
      <c r="N108">
        <f t="shared" si="63"/>
        <v>42</v>
      </c>
      <c r="O108" t="str">
        <f>貼_前年計算用シート!H192</f>
        <v>江別市</v>
      </c>
      <c r="P108">
        <f>貼_前年計算用シート!H371</f>
        <v>4600</v>
      </c>
      <c r="Q108">
        <f t="shared" si="64"/>
        <v>42</v>
      </c>
      <c r="R108" t="str">
        <f>貼_前年計算用シート!I192</f>
        <v>三笠市</v>
      </c>
      <c r="S108">
        <f>貼_前年計算用シート!I371</f>
        <v>556</v>
      </c>
      <c r="T108">
        <f t="shared" si="65"/>
        <v>40</v>
      </c>
      <c r="U108" t="str">
        <f>貼_前年計算用シート!J192</f>
        <v>中富良野町</v>
      </c>
      <c r="V108">
        <f>貼_前年計算用シート!J371</f>
        <v>878</v>
      </c>
      <c r="W108">
        <f t="shared" si="66"/>
        <v>42</v>
      </c>
      <c r="X108" t="str">
        <f>貼_前年計算用シート!K192</f>
        <v>上士幌町</v>
      </c>
      <c r="Y108">
        <f>貼_前年計算用シート!K371</f>
        <v>4190</v>
      </c>
      <c r="Z108">
        <f t="shared" si="67"/>
        <v>42</v>
      </c>
      <c r="AA108" t="str">
        <f>貼_前年計算用シート!L192</f>
        <v>遠軽町</v>
      </c>
      <c r="AB108">
        <f>貼_前年計算用シート!L371</f>
        <v>492</v>
      </c>
      <c r="AC108">
        <f t="shared" si="68"/>
        <v>42</v>
      </c>
      <c r="AD108" t="str">
        <f>貼_前年計算用シート!M192</f>
        <v>訓子府町</v>
      </c>
      <c r="AE108">
        <f>貼_前年計算用シート!M371</f>
        <v>722</v>
      </c>
      <c r="AF108">
        <f t="shared" si="69"/>
        <v>42</v>
      </c>
      <c r="AG108" t="str">
        <f>貼_前年計算用シート!N192</f>
        <v>佐呂間町</v>
      </c>
      <c r="AH108">
        <f>貼_前年計算用シート!N371</f>
        <v>3660</v>
      </c>
      <c r="AI108">
        <f t="shared" si="70"/>
        <v>42</v>
      </c>
      <c r="AJ108" t="str">
        <f>貼_前年計算用シート!O192</f>
        <v>南幌町</v>
      </c>
      <c r="AK108">
        <f>貼_前年計算用シート!O371</f>
        <v>534</v>
      </c>
      <c r="AL108">
        <f t="shared" si="71"/>
        <v>42</v>
      </c>
      <c r="AM108" t="str">
        <f>貼_前年計算用シート!P192</f>
        <v>初山別村</v>
      </c>
      <c r="AN108">
        <f>貼_前年計算用シート!P371</f>
        <v>112</v>
      </c>
      <c r="AO108">
        <f t="shared" si="72"/>
        <v>42</v>
      </c>
      <c r="AP108" t="str">
        <f>貼_前年計算用シート!Q192</f>
        <v>厚沢部町</v>
      </c>
      <c r="AQ108">
        <f>貼_前年計算用シート!Q371</f>
        <v>354</v>
      </c>
      <c r="AR108">
        <f t="shared" si="73"/>
        <v>42</v>
      </c>
      <c r="AS108" t="str">
        <f>貼_前年計算用シート!R192</f>
        <v>留寿都村</v>
      </c>
      <c r="AT108">
        <f>貼_前年計算用シート!R371</f>
        <v>300</v>
      </c>
      <c r="AU108">
        <f t="shared" si="74"/>
        <v>42</v>
      </c>
      <c r="AV108" t="str">
        <f>貼_前年計算用シート!S192</f>
        <v>苫前町</v>
      </c>
      <c r="AW108">
        <f>貼_前年計算用シート!S371</f>
        <v>373</v>
      </c>
      <c r="AX108">
        <f t="shared" si="75"/>
        <v>42</v>
      </c>
      <c r="AY108" t="str">
        <f>貼_前年計算用シート!T192</f>
        <v>厚沢部町</v>
      </c>
      <c r="AZ108">
        <f>貼_前年計算用シート!T371</f>
        <v>923</v>
      </c>
      <c r="BA108">
        <f t="shared" si="76"/>
        <v>42</v>
      </c>
      <c r="BB108" t="str">
        <f>貼_前年計算用シート!U192</f>
        <v>岩見沢市</v>
      </c>
      <c r="BC108">
        <f>貼_前年計算用シート!U371</f>
        <v>262</v>
      </c>
      <c r="BD108">
        <f t="shared" si="77"/>
        <v>42</v>
      </c>
      <c r="BE108" t="str">
        <f>貼_前年計算用シート!V192</f>
        <v>留寿都村</v>
      </c>
      <c r="BF108">
        <f>貼_前年計算用シート!V371</f>
        <v>208</v>
      </c>
      <c r="BG108">
        <f t="shared" si="78"/>
        <v>42</v>
      </c>
      <c r="BH108" t="str">
        <f>貼_前年計算用シート!W192</f>
        <v>広尾町</v>
      </c>
      <c r="BI108">
        <f>貼_前年計算用シート!W371</f>
        <v>13400</v>
      </c>
      <c r="BJ108">
        <f t="shared" si="79"/>
        <v>42</v>
      </c>
      <c r="BK108" t="str">
        <f>貼_前年計算用シート!X192</f>
        <v>恵庭市</v>
      </c>
      <c r="BL108">
        <f>貼_前年計算用シート!X371</f>
        <v>6190</v>
      </c>
      <c r="BM108">
        <f t="shared" si="80"/>
        <v>42</v>
      </c>
      <c r="BN108" t="str">
        <f>貼_前年計算用シート!Y192</f>
        <v>赤平市</v>
      </c>
      <c r="BO108">
        <f>貼_前年計算用シート!Y371</f>
        <v>139</v>
      </c>
      <c r="BP108">
        <f t="shared" si="81"/>
        <v>42</v>
      </c>
      <c r="BQ108" t="str">
        <f>貼_前年計算用シート!Z192</f>
        <v>愛別町</v>
      </c>
      <c r="BR108">
        <f>貼_前年計算用シート!Z371</f>
        <v>63</v>
      </c>
      <c r="BS108">
        <f t="shared" si="82"/>
        <v>42</v>
      </c>
      <c r="BT108" t="str">
        <f>貼_前年計算用シート!AA192</f>
        <v>和寒町</v>
      </c>
      <c r="BU108">
        <f>貼_前年計算用シート!AA371</f>
        <v>52</v>
      </c>
      <c r="BV108">
        <f t="shared" si="83"/>
        <v>41</v>
      </c>
      <c r="BW108" t="str">
        <f>貼_前年計算用シート!AB192</f>
        <v>足寄町</v>
      </c>
      <c r="BX108">
        <f>貼_前年計算用シート!AB371</f>
        <v>207</v>
      </c>
      <c r="BY108">
        <f t="shared" si="84"/>
        <v>42</v>
      </c>
      <c r="BZ108" t="str">
        <f>貼_前年計算用シート!AC192</f>
        <v>函館市</v>
      </c>
      <c r="CA108">
        <f>貼_前年計算用シート!AC371</f>
        <v>7410</v>
      </c>
      <c r="CB108">
        <f t="shared" si="85"/>
        <v>42</v>
      </c>
      <c r="CC108" t="str">
        <f>貼_前年計算用シート!AD192</f>
        <v>共和町</v>
      </c>
      <c r="CD108">
        <f>貼_前年計算用シート!AD371</f>
        <v>3440</v>
      </c>
      <c r="CE108">
        <f t="shared" si="86"/>
        <v>41</v>
      </c>
      <c r="CF108" t="str">
        <f>貼_前年計算用シート!AE192</f>
        <v>-</v>
      </c>
      <c r="CG108" t="str">
        <f>貼_前年計算用シート!AE371</f>
        <v>-</v>
      </c>
      <c r="CH108" t="str">
        <f t="shared" si="87"/>
        <v>-</v>
      </c>
      <c r="CI108" t="str">
        <f>貼_前年計算用シート!AF192</f>
        <v>-</v>
      </c>
      <c r="CJ108" t="str">
        <f>貼_前年計算用シート!AF371</f>
        <v>-</v>
      </c>
      <c r="CK108" t="str">
        <f t="shared" si="88"/>
        <v>-</v>
      </c>
      <c r="CL108" t="str">
        <f>貼_前年計算用シート!AG192</f>
        <v>-</v>
      </c>
      <c r="CM108" t="str">
        <f>貼_前年計算用シート!AG371</f>
        <v>-</v>
      </c>
      <c r="CN108" t="str">
        <f t="shared" si="89"/>
        <v>-</v>
      </c>
    </row>
    <row r="109" spans="3:92">
      <c r="C109" t="str">
        <f>貼_前年計算用シート!D193</f>
        <v>池田町</v>
      </c>
      <c r="D109">
        <f>貼_前年計算用シート!D372</f>
        <v>9510</v>
      </c>
      <c r="E109">
        <f t="shared" si="60"/>
        <v>43</v>
      </c>
      <c r="F109" t="str">
        <f>貼_前年計算用シート!E193</f>
        <v>厚沢部町</v>
      </c>
      <c r="G109">
        <f>貼_前年計算用シート!E372</f>
        <v>1970</v>
      </c>
      <c r="H109">
        <f t="shared" si="61"/>
        <v>43</v>
      </c>
      <c r="I109" t="str">
        <f>貼_前年計算用シート!F193</f>
        <v>新ひだか町</v>
      </c>
      <c r="J109">
        <f>貼_前年計算用シート!F372</f>
        <v>7810</v>
      </c>
      <c r="K109">
        <f t="shared" si="62"/>
        <v>43</v>
      </c>
      <c r="L109" t="str">
        <f>貼_前年計算用シート!G193</f>
        <v>上富良野町</v>
      </c>
      <c r="M109">
        <f>貼_前年計算用シート!G372</f>
        <v>738</v>
      </c>
      <c r="N109">
        <f t="shared" si="63"/>
        <v>43</v>
      </c>
      <c r="O109" t="str">
        <f>貼_前年計算用シート!H193</f>
        <v>和寒町</v>
      </c>
      <c r="P109">
        <f>貼_前年計算用シート!H372</f>
        <v>4540</v>
      </c>
      <c r="Q109">
        <f t="shared" si="64"/>
        <v>43</v>
      </c>
      <c r="R109" t="str">
        <f>貼_前年計算用シート!I193</f>
        <v>倶知安町</v>
      </c>
      <c r="S109">
        <f>貼_前年計算用シート!I372</f>
        <v>556</v>
      </c>
      <c r="T109">
        <f t="shared" si="65"/>
        <v>40</v>
      </c>
      <c r="U109" t="str">
        <f>貼_前年計算用シート!J193</f>
        <v>足寄町</v>
      </c>
      <c r="V109">
        <f>貼_前年計算用シート!J372</f>
        <v>856</v>
      </c>
      <c r="W109">
        <f t="shared" si="66"/>
        <v>43</v>
      </c>
      <c r="X109" t="str">
        <f>貼_前年計算用シート!K193</f>
        <v>佐呂間町</v>
      </c>
      <c r="Y109">
        <f>貼_前年計算用シート!K372</f>
        <v>4030</v>
      </c>
      <c r="Z109">
        <f t="shared" si="67"/>
        <v>43</v>
      </c>
      <c r="AA109" t="str">
        <f>貼_前年計算用シート!L193</f>
        <v>留寿都村</v>
      </c>
      <c r="AB109">
        <f>貼_前年計算用シート!L372</f>
        <v>480</v>
      </c>
      <c r="AC109">
        <f t="shared" si="68"/>
        <v>43</v>
      </c>
      <c r="AD109" t="str">
        <f>貼_前年計算用シート!M193</f>
        <v>佐呂間町</v>
      </c>
      <c r="AE109">
        <f>貼_前年計算用シート!M372</f>
        <v>697</v>
      </c>
      <c r="AF109">
        <f t="shared" si="69"/>
        <v>43</v>
      </c>
      <c r="AG109" t="str">
        <f>貼_前年計算用シート!N193</f>
        <v>安平町</v>
      </c>
      <c r="AH109">
        <f>貼_前年計算用シート!N372</f>
        <v>3630</v>
      </c>
      <c r="AI109">
        <f t="shared" si="70"/>
        <v>43</v>
      </c>
      <c r="AJ109" t="str">
        <f>貼_前年計算用シート!O193</f>
        <v>佐呂間町</v>
      </c>
      <c r="AK109">
        <f>貼_前年計算用シート!O372</f>
        <v>524</v>
      </c>
      <c r="AL109">
        <f t="shared" si="71"/>
        <v>43</v>
      </c>
      <c r="AM109" t="str">
        <f>貼_前年計算用シート!P193</f>
        <v>南富良野町</v>
      </c>
      <c r="AN109">
        <f>貼_前年計算用シート!P372</f>
        <v>111</v>
      </c>
      <c r="AO109">
        <f t="shared" si="72"/>
        <v>43</v>
      </c>
      <c r="AP109" t="str">
        <f>貼_前年計算用シート!Q193</f>
        <v>羽幌町</v>
      </c>
      <c r="AQ109">
        <f>貼_前年計算用シート!Q372</f>
        <v>320</v>
      </c>
      <c r="AR109">
        <f t="shared" si="73"/>
        <v>43</v>
      </c>
      <c r="AS109" t="str">
        <f>貼_前年計算用シート!R193</f>
        <v>新篠津村</v>
      </c>
      <c r="AT109">
        <f>貼_前年計算用シート!R372</f>
        <v>295</v>
      </c>
      <c r="AU109">
        <f t="shared" si="74"/>
        <v>43</v>
      </c>
      <c r="AV109" t="str">
        <f>貼_前年計算用シート!S193</f>
        <v>小清水町</v>
      </c>
      <c r="AW109">
        <f>貼_前年計算用シート!S372</f>
        <v>358</v>
      </c>
      <c r="AX109">
        <f t="shared" si="75"/>
        <v>43</v>
      </c>
      <c r="AY109" t="str">
        <f>貼_前年計算用シート!T193</f>
        <v>清里町</v>
      </c>
      <c r="AZ109">
        <f>貼_前年計算用シート!T372</f>
        <v>862</v>
      </c>
      <c r="BA109">
        <f t="shared" si="76"/>
        <v>43</v>
      </c>
      <c r="BB109" t="str">
        <f>貼_前年計算用シート!U193</f>
        <v>網走市</v>
      </c>
      <c r="BC109">
        <f>貼_前年計算用シート!U372</f>
        <v>262</v>
      </c>
      <c r="BD109">
        <f t="shared" si="77"/>
        <v>42</v>
      </c>
      <c r="BE109" t="str">
        <f>貼_前年計算用シート!V193</f>
        <v>広尾町</v>
      </c>
      <c r="BF109">
        <f>貼_前年計算用シート!V372</f>
        <v>208</v>
      </c>
      <c r="BG109">
        <f t="shared" si="78"/>
        <v>42</v>
      </c>
      <c r="BH109" t="str">
        <f>貼_前年計算用シート!W193</f>
        <v>真狩村</v>
      </c>
      <c r="BI109">
        <f>貼_前年計算用シート!W372</f>
        <v>12100</v>
      </c>
      <c r="BJ109">
        <f t="shared" si="79"/>
        <v>43</v>
      </c>
      <c r="BK109" t="str">
        <f>貼_前年計算用シート!X193</f>
        <v>訓子府町</v>
      </c>
      <c r="BL109">
        <f>貼_前年計算用シート!X372</f>
        <v>6180</v>
      </c>
      <c r="BM109">
        <f t="shared" si="80"/>
        <v>43</v>
      </c>
      <c r="BN109" t="str">
        <f>貼_前年計算用シート!Y193</f>
        <v>清水町</v>
      </c>
      <c r="BO109">
        <f>貼_前年計算用シート!Y372</f>
        <v>137</v>
      </c>
      <c r="BP109">
        <f t="shared" si="81"/>
        <v>43</v>
      </c>
      <c r="BQ109" t="str">
        <f>貼_前年計算用シート!Z193</f>
        <v>京極町</v>
      </c>
      <c r="BR109">
        <f>貼_前年計算用シート!Z372</f>
        <v>60</v>
      </c>
      <c r="BS109">
        <f t="shared" si="82"/>
        <v>43</v>
      </c>
      <c r="BT109" t="str">
        <f>貼_前年計算用シート!AA193</f>
        <v>鷹栖町</v>
      </c>
      <c r="BU109">
        <f>貼_前年計算用シート!AA372</f>
        <v>51</v>
      </c>
      <c r="BV109">
        <f t="shared" si="83"/>
        <v>43</v>
      </c>
      <c r="BW109" t="str">
        <f>貼_前年計算用シート!AB193</f>
        <v>森町</v>
      </c>
      <c r="BX109">
        <f>貼_前年計算用シート!AB372</f>
        <v>190</v>
      </c>
      <c r="BY109">
        <f t="shared" si="84"/>
        <v>43</v>
      </c>
      <c r="BZ109" t="str">
        <f>貼_前年計算用シート!AC193</f>
        <v>足寄町</v>
      </c>
      <c r="CA109">
        <f>貼_前年計算用シート!AC372</f>
        <v>7080</v>
      </c>
      <c r="CB109">
        <f t="shared" si="85"/>
        <v>43</v>
      </c>
      <c r="CC109" t="str">
        <f>貼_前年計算用シート!AD193</f>
        <v>音更町</v>
      </c>
      <c r="CD109">
        <f>貼_前年計算用シート!AD372</f>
        <v>3430</v>
      </c>
      <c r="CE109">
        <f t="shared" si="86"/>
        <v>43</v>
      </c>
      <c r="CF109" t="str">
        <f>貼_前年計算用シート!AE193</f>
        <v>-</v>
      </c>
      <c r="CG109" t="str">
        <f>貼_前年計算用シート!AE372</f>
        <v>-</v>
      </c>
      <c r="CH109" t="str">
        <f t="shared" si="87"/>
        <v>-</v>
      </c>
      <c r="CI109" t="str">
        <f>貼_前年計算用シート!AF193</f>
        <v>-</v>
      </c>
      <c r="CJ109" t="str">
        <f>貼_前年計算用シート!AF372</f>
        <v>-</v>
      </c>
      <c r="CK109" t="str">
        <f t="shared" si="88"/>
        <v>-</v>
      </c>
      <c r="CL109" t="str">
        <f>貼_前年計算用シート!AG193</f>
        <v>-</v>
      </c>
      <c r="CM109" t="str">
        <f>貼_前年計算用シート!AG372</f>
        <v>-</v>
      </c>
      <c r="CN109" t="str">
        <f t="shared" si="89"/>
        <v>-</v>
      </c>
    </row>
    <row r="110" spans="3:92">
      <c r="C110" t="str">
        <f>貼_前年計算用シート!D194</f>
        <v>鶴居村</v>
      </c>
      <c r="D110">
        <f>貼_前年計算用シート!D373</f>
        <v>9450</v>
      </c>
      <c r="E110">
        <f t="shared" si="60"/>
        <v>44</v>
      </c>
      <c r="F110" t="str">
        <f>貼_前年計算用シート!E194</f>
        <v>小平町</v>
      </c>
      <c r="G110">
        <f>貼_前年計算用シート!E373</f>
        <v>1920</v>
      </c>
      <c r="H110">
        <f t="shared" si="61"/>
        <v>44</v>
      </c>
      <c r="I110" t="str">
        <f>貼_前年計算用シート!F194</f>
        <v>遠軽町</v>
      </c>
      <c r="J110">
        <f>貼_前年計算用シート!F373</f>
        <v>7690</v>
      </c>
      <c r="K110">
        <f t="shared" si="62"/>
        <v>44</v>
      </c>
      <c r="L110" t="str">
        <f>貼_前年計算用シート!G194</f>
        <v>和寒町</v>
      </c>
      <c r="M110">
        <f>貼_前年計算用シート!G373</f>
        <v>738</v>
      </c>
      <c r="N110">
        <f t="shared" si="63"/>
        <v>43</v>
      </c>
      <c r="O110" t="str">
        <f>貼_前年計算用シート!H194</f>
        <v>上富良野町</v>
      </c>
      <c r="P110">
        <f>貼_前年計算用シート!H373</f>
        <v>4310</v>
      </c>
      <c r="Q110">
        <f t="shared" si="64"/>
        <v>44</v>
      </c>
      <c r="R110" t="str">
        <f>貼_前年計算用シート!I194</f>
        <v>下川町</v>
      </c>
      <c r="S110">
        <f>貼_前年計算用シート!I373</f>
        <v>556</v>
      </c>
      <c r="T110">
        <f t="shared" si="65"/>
        <v>40</v>
      </c>
      <c r="U110" t="str">
        <f>貼_前年計算用シート!J194</f>
        <v>滝川市</v>
      </c>
      <c r="V110">
        <f>貼_前年計算用シート!J373</f>
        <v>826</v>
      </c>
      <c r="W110">
        <f t="shared" si="66"/>
        <v>44</v>
      </c>
      <c r="X110" t="str">
        <f>貼_前年計算用シート!K194</f>
        <v>中富良野町</v>
      </c>
      <c r="Y110">
        <f>貼_前年計算用シート!K373</f>
        <v>3830</v>
      </c>
      <c r="Z110">
        <f t="shared" si="67"/>
        <v>44</v>
      </c>
      <c r="AA110" t="str">
        <f>貼_前年計算用シート!L194</f>
        <v>和寒町</v>
      </c>
      <c r="AB110">
        <f>貼_前年計算用シート!L373</f>
        <v>475</v>
      </c>
      <c r="AC110">
        <f t="shared" si="68"/>
        <v>44</v>
      </c>
      <c r="AD110" t="str">
        <f>貼_前年計算用シート!M194</f>
        <v>妹背牛町</v>
      </c>
      <c r="AE110">
        <f>貼_前年計算用シート!M373</f>
        <v>693</v>
      </c>
      <c r="AF110">
        <f t="shared" si="69"/>
        <v>44</v>
      </c>
      <c r="AG110" t="str">
        <f>貼_前年計算用シート!N194</f>
        <v>新得町</v>
      </c>
      <c r="AH110">
        <f>貼_前年計算用シート!N373</f>
        <v>3470</v>
      </c>
      <c r="AI110">
        <f t="shared" si="70"/>
        <v>44</v>
      </c>
      <c r="AJ110" t="str">
        <f>貼_前年計算用シート!O194</f>
        <v>留寿都村</v>
      </c>
      <c r="AK110">
        <f>貼_前年計算用シート!O373</f>
        <v>515</v>
      </c>
      <c r="AL110">
        <f t="shared" si="71"/>
        <v>44</v>
      </c>
      <c r="AM110" t="str">
        <f>貼_前年計算用シート!P194</f>
        <v>音更町</v>
      </c>
      <c r="AN110">
        <f>貼_前年計算用シート!P373</f>
        <v>111</v>
      </c>
      <c r="AO110">
        <f t="shared" si="72"/>
        <v>43</v>
      </c>
      <c r="AP110" t="str">
        <f>貼_前年計算用シート!Q194</f>
        <v>初山別村</v>
      </c>
      <c r="AQ110">
        <f>貼_前年計算用シート!Q373</f>
        <v>308</v>
      </c>
      <c r="AR110">
        <f t="shared" si="73"/>
        <v>44</v>
      </c>
      <c r="AS110" t="str">
        <f>貼_前年計算用シート!R194</f>
        <v>当別町</v>
      </c>
      <c r="AT110">
        <f>貼_前年計算用シート!R373</f>
        <v>294</v>
      </c>
      <c r="AU110">
        <f t="shared" si="74"/>
        <v>44</v>
      </c>
      <c r="AV110" t="str">
        <f>貼_前年計算用シート!S194</f>
        <v>鹿追町</v>
      </c>
      <c r="AW110">
        <f>貼_前年計算用シート!S373</f>
        <v>352</v>
      </c>
      <c r="AX110">
        <f t="shared" si="75"/>
        <v>44</v>
      </c>
      <c r="AY110" t="str">
        <f>貼_前年計算用シート!T194</f>
        <v>倶知安町</v>
      </c>
      <c r="AZ110">
        <f>貼_前年計算用シート!T373</f>
        <v>821</v>
      </c>
      <c r="BA110">
        <f t="shared" si="76"/>
        <v>44</v>
      </c>
      <c r="BB110" t="str">
        <f>貼_前年計算用シート!U194</f>
        <v>本別町</v>
      </c>
      <c r="BC110">
        <f>貼_前年計算用シート!U373</f>
        <v>261</v>
      </c>
      <c r="BD110">
        <f t="shared" si="77"/>
        <v>44</v>
      </c>
      <c r="BE110" t="str">
        <f>貼_前年計算用シート!V194</f>
        <v>京極町</v>
      </c>
      <c r="BF110">
        <f>貼_前年計算用シート!V373</f>
        <v>200</v>
      </c>
      <c r="BG110">
        <f t="shared" si="78"/>
        <v>44</v>
      </c>
      <c r="BH110" t="str">
        <f>貼_前年計算用シート!W194</f>
        <v>由仁町</v>
      </c>
      <c r="BI110">
        <f>貼_前年計算用シート!W373</f>
        <v>11800</v>
      </c>
      <c r="BJ110">
        <f t="shared" si="79"/>
        <v>44</v>
      </c>
      <c r="BK110" t="str">
        <f>貼_前年計算用シート!X194</f>
        <v>富良野市</v>
      </c>
      <c r="BL110">
        <f>貼_前年計算用シート!X373</f>
        <v>6150</v>
      </c>
      <c r="BM110">
        <f t="shared" si="80"/>
        <v>44</v>
      </c>
      <c r="BN110" t="str">
        <f>貼_前年計算用シート!Y194</f>
        <v>知内町</v>
      </c>
      <c r="BO110">
        <f>貼_前年計算用シート!Y373</f>
        <v>132</v>
      </c>
      <c r="BP110">
        <f t="shared" si="81"/>
        <v>44</v>
      </c>
      <c r="BQ110" t="str">
        <f>貼_前年計算用シート!Z194</f>
        <v>今金町</v>
      </c>
      <c r="BR110">
        <f>貼_前年計算用シート!Z373</f>
        <v>58</v>
      </c>
      <c r="BS110">
        <f t="shared" si="82"/>
        <v>44</v>
      </c>
      <c r="BT110" t="str">
        <f>貼_前年計算用シート!AA194</f>
        <v>中川町</v>
      </c>
      <c r="BU110">
        <f>貼_前年計算用シート!AA373</f>
        <v>51</v>
      </c>
      <c r="BV110">
        <f t="shared" si="83"/>
        <v>43</v>
      </c>
      <c r="BW110" t="str">
        <f>貼_前年計算用シート!AB194</f>
        <v>富良野市</v>
      </c>
      <c r="BX110">
        <f>貼_前年計算用シート!AB373</f>
        <v>186</v>
      </c>
      <c r="BY110">
        <f t="shared" si="84"/>
        <v>44</v>
      </c>
      <c r="BZ110" t="str">
        <f>貼_前年計算用シート!AC194</f>
        <v>由仁町</v>
      </c>
      <c r="CA110">
        <f>貼_前年計算用シート!AC373</f>
        <v>7060</v>
      </c>
      <c r="CB110">
        <f t="shared" si="85"/>
        <v>44</v>
      </c>
      <c r="CC110" t="str">
        <f>貼_前年計算用シート!AD194</f>
        <v>ニセコ町</v>
      </c>
      <c r="CD110">
        <f>貼_前年計算用シート!AD373</f>
        <v>3420</v>
      </c>
      <c r="CE110">
        <f t="shared" si="86"/>
        <v>44</v>
      </c>
      <c r="CF110" t="str">
        <f>貼_前年計算用シート!AE194</f>
        <v>-</v>
      </c>
      <c r="CG110" t="str">
        <f>貼_前年計算用シート!AE373</f>
        <v>-</v>
      </c>
      <c r="CH110" t="str">
        <f t="shared" si="87"/>
        <v>-</v>
      </c>
      <c r="CI110" t="str">
        <f>貼_前年計算用シート!AF194</f>
        <v>-</v>
      </c>
      <c r="CJ110" t="str">
        <f>貼_前年計算用シート!AF373</f>
        <v>-</v>
      </c>
      <c r="CK110" t="str">
        <f t="shared" si="88"/>
        <v>-</v>
      </c>
      <c r="CL110" t="str">
        <f>貼_前年計算用シート!AG194</f>
        <v>-</v>
      </c>
      <c r="CM110" t="str">
        <f>貼_前年計算用シート!AG373</f>
        <v>-</v>
      </c>
      <c r="CN110" t="str">
        <f t="shared" si="89"/>
        <v>-</v>
      </c>
    </row>
    <row r="111" spans="3:92">
      <c r="C111" t="str">
        <f>貼_前年計算用シート!D195</f>
        <v>日高町</v>
      </c>
      <c r="D111">
        <f>貼_前年計算用シート!D374</f>
        <v>9430</v>
      </c>
      <c r="E111">
        <f t="shared" si="60"/>
        <v>45</v>
      </c>
      <c r="F111" t="str">
        <f>貼_前年計算用シート!E195</f>
        <v>羽幌町</v>
      </c>
      <c r="G111">
        <f>貼_前年計算用シート!E374</f>
        <v>1910</v>
      </c>
      <c r="H111">
        <f t="shared" si="61"/>
        <v>45</v>
      </c>
      <c r="I111" t="str">
        <f>貼_前年計算用シート!F195</f>
        <v>佐呂間町</v>
      </c>
      <c r="J111">
        <f>貼_前年計算用シート!F374</f>
        <v>7470</v>
      </c>
      <c r="K111">
        <f t="shared" si="62"/>
        <v>45</v>
      </c>
      <c r="L111" t="str">
        <f>貼_前年計算用シート!G195</f>
        <v>苫前町</v>
      </c>
      <c r="M111">
        <f>貼_前年計算用シート!G374</f>
        <v>712</v>
      </c>
      <c r="N111">
        <f t="shared" si="63"/>
        <v>45</v>
      </c>
      <c r="O111" t="str">
        <f>貼_前年計算用シート!H195</f>
        <v>苫前町</v>
      </c>
      <c r="P111">
        <f>貼_前年計算用シート!H374</f>
        <v>3970</v>
      </c>
      <c r="Q111">
        <f t="shared" si="64"/>
        <v>45</v>
      </c>
      <c r="R111" t="str">
        <f>貼_前年計算用シート!I195</f>
        <v>浦臼町</v>
      </c>
      <c r="S111">
        <f>貼_前年計算用シート!I374</f>
        <v>555</v>
      </c>
      <c r="T111">
        <f t="shared" si="65"/>
        <v>45</v>
      </c>
      <c r="U111" t="str">
        <f>貼_前年計算用シート!J195</f>
        <v>佐呂間町</v>
      </c>
      <c r="V111">
        <f>貼_前年計算用シート!J374</f>
        <v>807</v>
      </c>
      <c r="W111">
        <f t="shared" si="66"/>
        <v>45</v>
      </c>
      <c r="X111" t="str">
        <f>貼_前年計算用シート!K195</f>
        <v>石狩市</v>
      </c>
      <c r="Y111">
        <f>貼_前年計算用シート!K374</f>
        <v>3800</v>
      </c>
      <c r="Z111">
        <f t="shared" si="67"/>
        <v>45</v>
      </c>
      <c r="AA111" t="str">
        <f>貼_前年計算用シート!L195</f>
        <v>美瑛町</v>
      </c>
      <c r="AB111">
        <f>貼_前年計算用シート!L374</f>
        <v>471</v>
      </c>
      <c r="AC111">
        <f t="shared" si="68"/>
        <v>45</v>
      </c>
      <c r="AD111" t="str">
        <f>貼_前年計算用シート!M195</f>
        <v>中富良野町</v>
      </c>
      <c r="AE111">
        <f>貼_前年計算用シート!M374</f>
        <v>681</v>
      </c>
      <c r="AF111">
        <f t="shared" si="69"/>
        <v>45</v>
      </c>
      <c r="AG111" t="str">
        <f>貼_前年計算用シート!N195</f>
        <v>湧別町</v>
      </c>
      <c r="AH111">
        <f>貼_前年計算用シート!N374</f>
        <v>3350</v>
      </c>
      <c r="AI111">
        <f t="shared" si="70"/>
        <v>45</v>
      </c>
      <c r="AJ111" t="str">
        <f>貼_前年計算用シート!O195</f>
        <v>美瑛町</v>
      </c>
      <c r="AK111">
        <f>貼_前年計算用シート!O374</f>
        <v>513</v>
      </c>
      <c r="AL111">
        <f t="shared" si="71"/>
        <v>45</v>
      </c>
      <c r="AM111" t="str">
        <f>貼_前年計算用シート!P195</f>
        <v>佐呂間町</v>
      </c>
      <c r="AN111">
        <f>貼_前年計算用シート!P374</f>
        <v>110</v>
      </c>
      <c r="AO111">
        <f t="shared" si="72"/>
        <v>45</v>
      </c>
      <c r="AP111" t="str">
        <f>貼_前年計算用シート!Q195</f>
        <v>置戸町</v>
      </c>
      <c r="AQ111">
        <f>貼_前年計算用シート!Q374</f>
        <v>304</v>
      </c>
      <c r="AR111">
        <f t="shared" si="73"/>
        <v>45</v>
      </c>
      <c r="AS111" t="str">
        <f>貼_前年計算用シート!R195</f>
        <v>倶知安町</v>
      </c>
      <c r="AT111">
        <f>貼_前年計算用シート!R374</f>
        <v>284</v>
      </c>
      <c r="AU111">
        <f t="shared" si="74"/>
        <v>45</v>
      </c>
      <c r="AV111" t="str">
        <f>貼_前年計算用シート!S195</f>
        <v>滝川市</v>
      </c>
      <c r="AW111">
        <f>貼_前年計算用シート!S374</f>
        <v>328</v>
      </c>
      <c r="AX111">
        <f t="shared" si="75"/>
        <v>45</v>
      </c>
      <c r="AY111" t="str">
        <f>貼_前年計算用シート!T195</f>
        <v>むかわ町</v>
      </c>
      <c r="AZ111">
        <f>貼_前年計算用シート!T374</f>
        <v>763</v>
      </c>
      <c r="BA111">
        <f t="shared" si="76"/>
        <v>45</v>
      </c>
      <c r="BB111" t="str">
        <f>貼_前年計算用シート!U195</f>
        <v>足寄町</v>
      </c>
      <c r="BC111">
        <f>貼_前年計算用シート!U374</f>
        <v>261</v>
      </c>
      <c r="BD111">
        <f t="shared" si="77"/>
        <v>44</v>
      </c>
      <c r="BE111" t="str">
        <f>貼_前年計算用シート!V195</f>
        <v>真狩村</v>
      </c>
      <c r="BF111">
        <f>貼_前年計算用シート!V374</f>
        <v>195</v>
      </c>
      <c r="BG111">
        <f t="shared" si="78"/>
        <v>45</v>
      </c>
      <c r="BH111" t="str">
        <f>貼_前年計算用シート!W195</f>
        <v>岩見沢市</v>
      </c>
      <c r="BI111">
        <f>貼_前年計算用シート!W374</f>
        <v>11700</v>
      </c>
      <c r="BJ111">
        <f t="shared" si="79"/>
        <v>45</v>
      </c>
      <c r="BK111" t="str">
        <f>貼_前年計算用シート!X195</f>
        <v>今金町</v>
      </c>
      <c r="BL111">
        <f>貼_前年計算用シート!X374</f>
        <v>6130</v>
      </c>
      <c r="BM111">
        <f t="shared" si="80"/>
        <v>45</v>
      </c>
      <c r="BN111" t="str">
        <f>貼_前年計算用シート!Y195</f>
        <v>羽幌町</v>
      </c>
      <c r="BO111">
        <f>貼_前年計算用シート!Y374</f>
        <v>128</v>
      </c>
      <c r="BP111">
        <f t="shared" si="81"/>
        <v>45</v>
      </c>
      <c r="BQ111" t="str">
        <f>貼_前年計算用シート!Z195</f>
        <v>北見市</v>
      </c>
      <c r="BR111">
        <f>貼_前年計算用シート!Z374</f>
        <v>56</v>
      </c>
      <c r="BS111">
        <f t="shared" si="82"/>
        <v>45</v>
      </c>
      <c r="BT111" t="str">
        <f>貼_前年計算用シート!AA195</f>
        <v>三笠市</v>
      </c>
      <c r="BU111">
        <f>貼_前年計算用シート!AA374</f>
        <v>50</v>
      </c>
      <c r="BV111">
        <f t="shared" si="83"/>
        <v>45</v>
      </c>
      <c r="BW111" t="str">
        <f>貼_前年計算用シート!AB195</f>
        <v>栗山町</v>
      </c>
      <c r="BX111">
        <f>貼_前年計算用シート!AB374</f>
        <v>186</v>
      </c>
      <c r="BY111">
        <f t="shared" si="84"/>
        <v>44</v>
      </c>
      <c r="BZ111" t="str">
        <f>貼_前年計算用シート!AC195</f>
        <v>新得町</v>
      </c>
      <c r="CA111">
        <f>貼_前年計算用シート!AC374</f>
        <v>6240</v>
      </c>
      <c r="CB111">
        <f t="shared" si="85"/>
        <v>45</v>
      </c>
      <c r="CC111" t="str">
        <f>貼_前年計算用シート!AD195</f>
        <v>足寄町</v>
      </c>
      <c r="CD111">
        <f>貼_前年計算用シート!AD374</f>
        <v>3420</v>
      </c>
      <c r="CE111">
        <f t="shared" si="86"/>
        <v>44</v>
      </c>
      <c r="CF111" t="str">
        <f>貼_前年計算用シート!AE195</f>
        <v>-</v>
      </c>
      <c r="CG111" t="str">
        <f>貼_前年計算用シート!AE374</f>
        <v>-</v>
      </c>
      <c r="CH111" t="str">
        <f t="shared" si="87"/>
        <v>-</v>
      </c>
      <c r="CI111" t="str">
        <f>貼_前年計算用シート!AF195</f>
        <v>-</v>
      </c>
      <c r="CJ111" t="str">
        <f>貼_前年計算用シート!AF374</f>
        <v>-</v>
      </c>
      <c r="CK111" t="str">
        <f t="shared" si="88"/>
        <v>-</v>
      </c>
      <c r="CL111" t="str">
        <f>貼_前年計算用シート!AG195</f>
        <v>-</v>
      </c>
      <c r="CM111" t="str">
        <f>貼_前年計算用シート!AG374</f>
        <v>-</v>
      </c>
      <c r="CN111" t="str">
        <f t="shared" si="89"/>
        <v>-</v>
      </c>
    </row>
    <row r="112" spans="3:92">
      <c r="C112" t="str">
        <f>貼_前年計算用シート!D196</f>
        <v>美唄市</v>
      </c>
      <c r="D112">
        <f>貼_前年計算用シート!D375</f>
        <v>9410</v>
      </c>
      <c r="E112">
        <f t="shared" si="60"/>
        <v>46</v>
      </c>
      <c r="F112" t="str">
        <f>貼_前年計算用シート!E196</f>
        <v>奈井江町</v>
      </c>
      <c r="G112">
        <f>貼_前年計算用シート!E375</f>
        <v>1850</v>
      </c>
      <c r="H112">
        <f t="shared" si="61"/>
        <v>46</v>
      </c>
      <c r="I112" t="str">
        <f>貼_前年計算用シート!F196</f>
        <v>富良野市</v>
      </c>
      <c r="J112">
        <f>貼_前年計算用シート!F375</f>
        <v>7450</v>
      </c>
      <c r="K112">
        <f t="shared" si="62"/>
        <v>46</v>
      </c>
      <c r="L112" t="str">
        <f>貼_前年計算用シート!G196</f>
        <v>剣淵町</v>
      </c>
      <c r="M112">
        <f>貼_前年計算用シート!G375</f>
        <v>626</v>
      </c>
      <c r="N112">
        <f t="shared" si="63"/>
        <v>46</v>
      </c>
      <c r="O112" t="str">
        <f>貼_前年計算用シート!H196</f>
        <v>剣淵町</v>
      </c>
      <c r="P112">
        <f>貼_前年計算用シート!H375</f>
        <v>3800</v>
      </c>
      <c r="Q112">
        <f t="shared" si="64"/>
        <v>46</v>
      </c>
      <c r="R112" t="str">
        <f>貼_前年計算用シート!I196</f>
        <v>せたな町</v>
      </c>
      <c r="S112">
        <f>貼_前年計算用シート!I375</f>
        <v>553</v>
      </c>
      <c r="T112">
        <f t="shared" si="65"/>
        <v>46</v>
      </c>
      <c r="U112" t="str">
        <f>貼_前年計算用シート!J196</f>
        <v>遠軽町</v>
      </c>
      <c r="V112">
        <f>貼_前年計算用シート!J375</f>
        <v>754</v>
      </c>
      <c r="W112">
        <f t="shared" si="66"/>
        <v>46</v>
      </c>
      <c r="X112" t="str">
        <f>貼_前年計算用シート!K196</f>
        <v>遠軽町</v>
      </c>
      <c r="Y112">
        <f>貼_前年計算用シート!K375</f>
        <v>3710</v>
      </c>
      <c r="Z112">
        <f t="shared" si="67"/>
        <v>46</v>
      </c>
      <c r="AA112" t="str">
        <f>貼_前年計算用シート!L196</f>
        <v>三笠市</v>
      </c>
      <c r="AB112">
        <f>貼_前年計算用シート!L375</f>
        <v>468</v>
      </c>
      <c r="AC112">
        <f t="shared" si="68"/>
        <v>46</v>
      </c>
      <c r="AD112" t="str">
        <f>貼_前年計算用シート!M196</f>
        <v>滝川市</v>
      </c>
      <c r="AE112">
        <f>貼_前年計算用シート!M375</f>
        <v>672</v>
      </c>
      <c r="AF112">
        <f t="shared" si="69"/>
        <v>46</v>
      </c>
      <c r="AG112" t="str">
        <f>貼_前年計算用シート!N196</f>
        <v>石狩市</v>
      </c>
      <c r="AH112">
        <f>貼_前年計算用シート!N375</f>
        <v>3300</v>
      </c>
      <c r="AI112">
        <f t="shared" si="70"/>
        <v>46</v>
      </c>
      <c r="AJ112" t="str">
        <f>貼_前年計算用シート!O196</f>
        <v>深川市</v>
      </c>
      <c r="AK112">
        <f>貼_前年計算用シート!O375</f>
        <v>509</v>
      </c>
      <c r="AL112">
        <f t="shared" si="71"/>
        <v>46</v>
      </c>
      <c r="AM112" t="str">
        <f>貼_前年計算用シート!P196</f>
        <v>帯広市</v>
      </c>
      <c r="AN112">
        <f>貼_前年計算用シート!P375</f>
        <v>102</v>
      </c>
      <c r="AO112">
        <f t="shared" si="72"/>
        <v>46</v>
      </c>
      <c r="AP112" t="str">
        <f>貼_前年計算用シート!Q196</f>
        <v>新十津川町</v>
      </c>
      <c r="AQ112">
        <f>貼_前年計算用シート!Q375</f>
        <v>289</v>
      </c>
      <c r="AR112">
        <f t="shared" si="73"/>
        <v>46</v>
      </c>
      <c r="AS112" t="str">
        <f>貼_前年計算用シート!R196</f>
        <v>下川町</v>
      </c>
      <c r="AT112">
        <f>貼_前年計算用シート!R375</f>
        <v>284</v>
      </c>
      <c r="AU112">
        <f t="shared" si="74"/>
        <v>45</v>
      </c>
      <c r="AV112" t="str">
        <f>貼_前年計算用シート!S196</f>
        <v>むかわ町</v>
      </c>
      <c r="AW112">
        <f>貼_前年計算用シート!S375</f>
        <v>311</v>
      </c>
      <c r="AX112">
        <f t="shared" si="75"/>
        <v>46</v>
      </c>
      <c r="AY112" t="str">
        <f>貼_前年計算用シート!T196</f>
        <v>京極町</v>
      </c>
      <c r="AZ112">
        <f>貼_前年計算用シート!T375</f>
        <v>762</v>
      </c>
      <c r="BA112">
        <f t="shared" si="76"/>
        <v>46</v>
      </c>
      <c r="BB112" t="str">
        <f>貼_前年計算用シート!U196</f>
        <v>和寒町</v>
      </c>
      <c r="BC112">
        <f>貼_前年計算用シート!U375</f>
        <v>260</v>
      </c>
      <c r="BD112">
        <f t="shared" si="77"/>
        <v>46</v>
      </c>
      <c r="BE112" t="str">
        <f>貼_前年計算用シート!V196</f>
        <v>遠軽町</v>
      </c>
      <c r="BF112">
        <f>貼_前年計算用シート!V375</f>
        <v>171</v>
      </c>
      <c r="BG112">
        <f t="shared" si="78"/>
        <v>46</v>
      </c>
      <c r="BH112" t="str">
        <f>貼_前年計算用シート!W196</f>
        <v>厚真町</v>
      </c>
      <c r="BI112">
        <f>貼_前年計算用シート!W375</f>
        <v>11100</v>
      </c>
      <c r="BJ112">
        <f t="shared" si="79"/>
        <v>46</v>
      </c>
      <c r="BK112" t="str">
        <f>貼_前年計算用シート!X196</f>
        <v>鹿追町</v>
      </c>
      <c r="BL112">
        <f>貼_前年計算用シート!X375</f>
        <v>6080</v>
      </c>
      <c r="BM112">
        <f t="shared" si="80"/>
        <v>46</v>
      </c>
      <c r="BN112" t="str">
        <f>貼_前年計算用シート!Y196</f>
        <v>浦臼町</v>
      </c>
      <c r="BO112">
        <f>貼_前年計算用シート!Y375</f>
        <v>121</v>
      </c>
      <c r="BP112">
        <f t="shared" si="81"/>
        <v>46</v>
      </c>
      <c r="BQ112" t="str">
        <f>貼_前年計算用シート!Z196</f>
        <v>留萌市</v>
      </c>
      <c r="BR112">
        <f>貼_前年計算用シート!Z375</f>
        <v>54</v>
      </c>
      <c r="BS112">
        <f t="shared" si="82"/>
        <v>46</v>
      </c>
      <c r="BT112" t="str">
        <f>貼_前年計算用シート!AA196</f>
        <v>旭川市</v>
      </c>
      <c r="BU112">
        <f>貼_前年計算用シート!AA375</f>
        <v>48</v>
      </c>
      <c r="BV112">
        <f t="shared" si="83"/>
        <v>46</v>
      </c>
      <c r="BW112" t="str">
        <f>貼_前年計算用シート!AB196</f>
        <v>洞爺湖町</v>
      </c>
      <c r="BX112">
        <f>貼_前年計算用シート!AB375</f>
        <v>184</v>
      </c>
      <c r="BY112">
        <f t="shared" si="84"/>
        <v>46</v>
      </c>
      <c r="BZ112" t="str">
        <f>貼_前年計算用シート!AC196</f>
        <v>洞爺湖町</v>
      </c>
      <c r="CA112">
        <f>貼_前年計算用シート!AC375</f>
        <v>6160</v>
      </c>
      <c r="CB112">
        <f t="shared" si="85"/>
        <v>46</v>
      </c>
      <c r="CC112" t="str">
        <f>貼_前年計算用シート!AD196</f>
        <v>蘭越町</v>
      </c>
      <c r="CD112">
        <f>貼_前年計算用シート!AD375</f>
        <v>3410</v>
      </c>
      <c r="CE112">
        <f t="shared" si="86"/>
        <v>46</v>
      </c>
      <c r="CF112" t="str">
        <f>貼_前年計算用シート!AE196</f>
        <v>-</v>
      </c>
      <c r="CG112" t="str">
        <f>貼_前年計算用シート!AE375</f>
        <v>-</v>
      </c>
      <c r="CH112" t="str">
        <f t="shared" si="87"/>
        <v>-</v>
      </c>
      <c r="CI112" t="str">
        <f>貼_前年計算用シート!AF196</f>
        <v>-</v>
      </c>
      <c r="CJ112" t="str">
        <f>貼_前年計算用シート!AF375</f>
        <v>-</v>
      </c>
      <c r="CK112" t="str">
        <f t="shared" si="88"/>
        <v>-</v>
      </c>
      <c r="CL112" t="str">
        <f>貼_前年計算用シート!AG196</f>
        <v>-</v>
      </c>
      <c r="CM112" t="str">
        <f>貼_前年計算用シート!AG375</f>
        <v>-</v>
      </c>
      <c r="CN112" t="str">
        <f t="shared" si="89"/>
        <v>-</v>
      </c>
    </row>
    <row r="113" spans="3:92">
      <c r="C113" t="str">
        <f>貼_前年計算用シート!D197</f>
        <v>新ひだか町</v>
      </c>
      <c r="D113">
        <f>貼_前年計算用シート!D376</f>
        <v>9160</v>
      </c>
      <c r="E113">
        <f t="shared" si="60"/>
        <v>47</v>
      </c>
      <c r="F113" t="str">
        <f>貼_前年計算用シート!E197</f>
        <v>上富良野町</v>
      </c>
      <c r="G113">
        <f>貼_前年計算用シート!E376</f>
        <v>1840</v>
      </c>
      <c r="H113">
        <f t="shared" si="61"/>
        <v>47</v>
      </c>
      <c r="I113" t="str">
        <f>貼_前年計算用シート!F197</f>
        <v>士別市</v>
      </c>
      <c r="J113">
        <f>貼_前年計算用シート!F376</f>
        <v>7400</v>
      </c>
      <c r="K113">
        <f t="shared" si="62"/>
        <v>47</v>
      </c>
      <c r="L113" t="str">
        <f>貼_前年計算用シート!G197</f>
        <v>北見市</v>
      </c>
      <c r="M113">
        <f>貼_前年計算用シート!G376</f>
        <v>614</v>
      </c>
      <c r="N113">
        <f t="shared" si="63"/>
        <v>47</v>
      </c>
      <c r="O113" t="str">
        <f>貼_前年計算用シート!H197</f>
        <v>北見市</v>
      </c>
      <c r="P113">
        <f>貼_前年計算用シート!H376</f>
        <v>3580</v>
      </c>
      <c r="Q113">
        <f t="shared" si="64"/>
        <v>47</v>
      </c>
      <c r="R113" t="str">
        <f>貼_前年計算用シート!I197</f>
        <v>芦別市</v>
      </c>
      <c r="S113">
        <f>貼_前年計算用シート!I376</f>
        <v>549</v>
      </c>
      <c r="T113">
        <f t="shared" si="65"/>
        <v>47</v>
      </c>
      <c r="U113" t="str">
        <f>貼_前年計算用シート!J197</f>
        <v>恵庭市</v>
      </c>
      <c r="V113">
        <f>貼_前年計算用シート!J376</f>
        <v>745</v>
      </c>
      <c r="W113">
        <f t="shared" si="66"/>
        <v>47</v>
      </c>
      <c r="X113" t="str">
        <f>貼_前年計算用シート!K197</f>
        <v>旭川市</v>
      </c>
      <c r="Y113">
        <f>貼_前年計算用シート!K376</f>
        <v>3490</v>
      </c>
      <c r="Z113">
        <f t="shared" si="67"/>
        <v>47</v>
      </c>
      <c r="AA113" t="str">
        <f>貼_前年計算用シート!L197</f>
        <v>南富良野町</v>
      </c>
      <c r="AB113">
        <f>貼_前年計算用シート!L376</f>
        <v>468</v>
      </c>
      <c r="AC113">
        <f t="shared" si="68"/>
        <v>46</v>
      </c>
      <c r="AD113" t="str">
        <f>貼_前年計算用シート!M197</f>
        <v>大樹町</v>
      </c>
      <c r="AE113">
        <f>貼_前年計算用シート!M376</f>
        <v>623</v>
      </c>
      <c r="AF113">
        <f t="shared" si="69"/>
        <v>47</v>
      </c>
      <c r="AG113" t="str">
        <f>貼_前年計算用シート!N197</f>
        <v>中富良野町</v>
      </c>
      <c r="AH113">
        <f>貼_前年計算用シート!N376</f>
        <v>3280</v>
      </c>
      <c r="AI113">
        <f t="shared" si="70"/>
        <v>47</v>
      </c>
      <c r="AJ113" t="str">
        <f>貼_前年計算用シート!O197</f>
        <v>南富良野町</v>
      </c>
      <c r="AK113">
        <f>貼_前年計算用シート!O376</f>
        <v>508</v>
      </c>
      <c r="AL113">
        <f t="shared" si="71"/>
        <v>47</v>
      </c>
      <c r="AM113" t="str">
        <f>貼_前年計算用シート!P197</f>
        <v>羽幌町</v>
      </c>
      <c r="AN113">
        <f>貼_前年計算用シート!P376</f>
        <v>101</v>
      </c>
      <c r="AO113">
        <f t="shared" si="72"/>
        <v>47</v>
      </c>
      <c r="AP113" t="str">
        <f>貼_前年計算用シート!Q197</f>
        <v>旭川市</v>
      </c>
      <c r="AQ113">
        <f>貼_前年計算用シート!Q376</f>
        <v>281</v>
      </c>
      <c r="AR113">
        <f t="shared" si="73"/>
        <v>47</v>
      </c>
      <c r="AS113" t="str">
        <f>貼_前年計算用シート!R197</f>
        <v>遠別町</v>
      </c>
      <c r="AT113">
        <f>貼_前年計算用シート!R376</f>
        <v>280</v>
      </c>
      <c r="AU113">
        <f t="shared" si="74"/>
        <v>47</v>
      </c>
      <c r="AV113" t="str">
        <f>貼_前年計算用シート!S197</f>
        <v>北竜町</v>
      </c>
      <c r="AW113">
        <f>貼_前年計算用シート!S376</f>
        <v>300</v>
      </c>
      <c r="AX113">
        <f t="shared" si="75"/>
        <v>47</v>
      </c>
      <c r="AY113" t="str">
        <f>貼_前年計算用シート!T197</f>
        <v>浦幌町</v>
      </c>
      <c r="AZ113">
        <f>貼_前年計算用シート!T376</f>
        <v>733</v>
      </c>
      <c r="BA113">
        <f t="shared" si="76"/>
        <v>47</v>
      </c>
      <c r="BB113" t="str">
        <f>貼_前年計算用シート!U197</f>
        <v>剣淵町</v>
      </c>
      <c r="BC113">
        <f>貼_前年計算用シート!U376</f>
        <v>259</v>
      </c>
      <c r="BD113">
        <f t="shared" si="77"/>
        <v>47</v>
      </c>
      <c r="BE113" t="str">
        <f>貼_前年計算用シート!V197</f>
        <v>岩見沢市</v>
      </c>
      <c r="BF113">
        <f>貼_前年計算用シート!V376</f>
        <v>165</v>
      </c>
      <c r="BG113">
        <f t="shared" si="78"/>
        <v>47</v>
      </c>
      <c r="BH113" t="str">
        <f>貼_前年計算用シート!W197</f>
        <v>京極町</v>
      </c>
      <c r="BI113">
        <f>貼_前年計算用シート!W376</f>
        <v>10900</v>
      </c>
      <c r="BJ113">
        <f t="shared" si="79"/>
        <v>47</v>
      </c>
      <c r="BK113" t="str">
        <f>貼_前年計算用シート!X197</f>
        <v>上富良野町</v>
      </c>
      <c r="BL113">
        <f>貼_前年計算用シート!X376</f>
        <v>6060</v>
      </c>
      <c r="BM113">
        <f t="shared" si="80"/>
        <v>47</v>
      </c>
      <c r="BN113" t="str">
        <f>貼_前年計算用シート!Y197</f>
        <v>南富良野町</v>
      </c>
      <c r="BO113">
        <f>貼_前年計算用シート!Y376</f>
        <v>112</v>
      </c>
      <c r="BP113">
        <f t="shared" si="81"/>
        <v>47</v>
      </c>
      <c r="BQ113" t="str">
        <f>貼_前年計算用シート!Z197</f>
        <v>音更町</v>
      </c>
      <c r="BR113">
        <f>貼_前年計算用シート!Z376</f>
        <v>51</v>
      </c>
      <c r="BS113">
        <f t="shared" si="82"/>
        <v>47</v>
      </c>
      <c r="BT113" t="str">
        <f>貼_前年計算用シート!AA197</f>
        <v>石狩市</v>
      </c>
      <c r="BU113">
        <f>貼_前年計算用シート!AA376</f>
        <v>46</v>
      </c>
      <c r="BV113">
        <f t="shared" si="83"/>
        <v>47</v>
      </c>
      <c r="BW113" t="str">
        <f>貼_前年計算用シート!AB197</f>
        <v>由仁町</v>
      </c>
      <c r="BX113">
        <f>貼_前年計算用シート!AB376</f>
        <v>172</v>
      </c>
      <c r="BY113">
        <f t="shared" si="84"/>
        <v>47</v>
      </c>
      <c r="BZ113" t="str">
        <f>貼_前年計算用シート!AC197</f>
        <v>千歳市</v>
      </c>
      <c r="CA113">
        <f>貼_前年計算用シート!AC376</f>
        <v>6150</v>
      </c>
      <c r="CB113">
        <f t="shared" si="85"/>
        <v>47</v>
      </c>
      <c r="CC113" t="str">
        <f>貼_前年計算用シート!AD197</f>
        <v>真狩村</v>
      </c>
      <c r="CD113">
        <f>貼_前年計算用シート!AD376</f>
        <v>3410</v>
      </c>
      <c r="CE113">
        <f t="shared" si="86"/>
        <v>46</v>
      </c>
      <c r="CF113" t="str">
        <f>貼_前年計算用シート!AE197</f>
        <v>-</v>
      </c>
      <c r="CG113" t="str">
        <f>貼_前年計算用シート!AE376</f>
        <v>-</v>
      </c>
      <c r="CH113" t="str">
        <f t="shared" si="87"/>
        <v>-</v>
      </c>
      <c r="CI113" t="str">
        <f>貼_前年計算用シート!AF197</f>
        <v>-</v>
      </c>
      <c r="CJ113" t="str">
        <f>貼_前年計算用シート!AF376</f>
        <v>-</v>
      </c>
      <c r="CK113" t="str">
        <f t="shared" si="88"/>
        <v>-</v>
      </c>
      <c r="CL113" t="str">
        <f>貼_前年計算用シート!AG197</f>
        <v>-</v>
      </c>
      <c r="CM113" t="str">
        <f>貼_前年計算用シート!AG376</f>
        <v>-</v>
      </c>
      <c r="CN113" t="str">
        <f t="shared" si="89"/>
        <v>-</v>
      </c>
    </row>
    <row r="114" spans="3:92">
      <c r="C114" t="str">
        <f>貼_前年計算用シート!D198</f>
        <v>清里町</v>
      </c>
      <c r="D114">
        <f>貼_前年計算用シート!D377</f>
        <v>9000</v>
      </c>
      <c r="E114">
        <f t="shared" si="60"/>
        <v>48</v>
      </c>
      <c r="F114" t="str">
        <f>貼_前年計算用シート!E198</f>
        <v>苫前町</v>
      </c>
      <c r="G114">
        <f>貼_前年計算用シート!E377</f>
        <v>1660</v>
      </c>
      <c r="H114">
        <f t="shared" si="61"/>
        <v>48</v>
      </c>
      <c r="I114" t="str">
        <f>貼_前年計算用シート!F198</f>
        <v>中札内村</v>
      </c>
      <c r="J114">
        <f>貼_前年計算用シート!F377</f>
        <v>7110</v>
      </c>
      <c r="K114">
        <f t="shared" si="62"/>
        <v>48</v>
      </c>
      <c r="L114" t="str">
        <f>貼_前年計算用シート!G198</f>
        <v>富良野市</v>
      </c>
      <c r="M114">
        <f>貼_前年計算用シート!G377</f>
        <v>574</v>
      </c>
      <c r="N114">
        <f t="shared" si="63"/>
        <v>48</v>
      </c>
      <c r="O114" t="str">
        <f>貼_前年計算用シート!H198</f>
        <v>富良野市</v>
      </c>
      <c r="P114">
        <f>貼_前年計算用シート!H377</f>
        <v>3310</v>
      </c>
      <c r="Q114">
        <f t="shared" si="64"/>
        <v>48</v>
      </c>
      <c r="R114" t="str">
        <f>貼_前年計算用シート!I198</f>
        <v>当別町</v>
      </c>
      <c r="S114">
        <f>貼_前年計算用シート!I377</f>
        <v>549</v>
      </c>
      <c r="T114">
        <f t="shared" si="65"/>
        <v>47</v>
      </c>
      <c r="U114" t="str">
        <f>貼_前年計算用シート!J198</f>
        <v>名寄市</v>
      </c>
      <c r="V114">
        <f>貼_前年計算用シート!J377</f>
        <v>738</v>
      </c>
      <c r="W114">
        <f t="shared" si="66"/>
        <v>48</v>
      </c>
      <c r="X114" t="str">
        <f>貼_前年計算用シート!K198</f>
        <v>新得町</v>
      </c>
      <c r="Y114">
        <f>貼_前年計算用シート!K377</f>
        <v>3470</v>
      </c>
      <c r="Z114">
        <f t="shared" si="67"/>
        <v>48</v>
      </c>
      <c r="AA114" t="str">
        <f>貼_前年計算用シート!L198</f>
        <v>真狩村</v>
      </c>
      <c r="AB114">
        <f>貼_前年計算用シート!L377</f>
        <v>465</v>
      </c>
      <c r="AC114">
        <f t="shared" si="68"/>
        <v>48</v>
      </c>
      <c r="AD114" t="str">
        <f>貼_前年計算用シート!M198</f>
        <v>湧別町</v>
      </c>
      <c r="AE114">
        <f>貼_前年計算用シート!M377</f>
        <v>614</v>
      </c>
      <c r="AF114">
        <f t="shared" si="69"/>
        <v>48</v>
      </c>
      <c r="AG114" t="str">
        <f>貼_前年計算用シート!N198</f>
        <v>江別市</v>
      </c>
      <c r="AH114">
        <f>貼_前年計算用シート!N377</f>
        <v>3250</v>
      </c>
      <c r="AI114">
        <f t="shared" si="70"/>
        <v>48</v>
      </c>
      <c r="AJ114" t="str">
        <f>貼_前年計算用シート!O198</f>
        <v>真狩村</v>
      </c>
      <c r="AK114">
        <f>貼_前年計算用シート!O377</f>
        <v>507</v>
      </c>
      <c r="AL114">
        <f t="shared" si="71"/>
        <v>48</v>
      </c>
      <c r="AM114" t="str">
        <f>貼_前年計算用シート!P198</f>
        <v>置戸町</v>
      </c>
      <c r="AN114">
        <f>貼_前年計算用シート!P377</f>
        <v>88</v>
      </c>
      <c r="AO114">
        <f t="shared" si="72"/>
        <v>48</v>
      </c>
      <c r="AP114" t="str">
        <f>貼_前年計算用シート!Q198</f>
        <v>上ノ国町</v>
      </c>
      <c r="AQ114">
        <f>貼_前年計算用シート!Q377</f>
        <v>279</v>
      </c>
      <c r="AR114">
        <f t="shared" si="73"/>
        <v>48</v>
      </c>
      <c r="AS114" t="str">
        <f>貼_前年計算用シート!R198</f>
        <v>中富良野町</v>
      </c>
      <c r="AT114">
        <f>貼_前年計算用シート!R377</f>
        <v>277</v>
      </c>
      <c r="AU114">
        <f t="shared" si="74"/>
        <v>48</v>
      </c>
      <c r="AV114" t="str">
        <f>貼_前年計算用シート!S198</f>
        <v>共和町</v>
      </c>
      <c r="AW114">
        <f>貼_前年計算用シート!S377</f>
        <v>290</v>
      </c>
      <c r="AX114">
        <f t="shared" si="75"/>
        <v>48</v>
      </c>
      <c r="AY114" t="str">
        <f>貼_前年計算用シート!T198</f>
        <v>滝川市</v>
      </c>
      <c r="AZ114">
        <f>貼_前年計算用シート!T377</f>
        <v>713</v>
      </c>
      <c r="BA114">
        <f t="shared" si="76"/>
        <v>48</v>
      </c>
      <c r="BB114" t="str">
        <f>貼_前年計算用シート!U198</f>
        <v>浦幌町</v>
      </c>
      <c r="BC114">
        <f>貼_前年計算用シート!U377</f>
        <v>258</v>
      </c>
      <c r="BD114">
        <f t="shared" si="77"/>
        <v>48</v>
      </c>
      <c r="BE114" t="str">
        <f>貼_前年計算用シート!V198</f>
        <v>由仁町</v>
      </c>
      <c r="BF114">
        <f>貼_前年計算用シート!V377</f>
        <v>160</v>
      </c>
      <c r="BG114">
        <f t="shared" si="78"/>
        <v>48</v>
      </c>
      <c r="BH114" t="str">
        <f>貼_前年計算用シート!W198</f>
        <v>新得町</v>
      </c>
      <c r="BI114">
        <f>貼_前年計算用シート!W377</f>
        <v>9740</v>
      </c>
      <c r="BJ114">
        <f t="shared" si="79"/>
        <v>48</v>
      </c>
      <c r="BK114" t="str">
        <f>貼_前年計算用シート!X198</f>
        <v>美幌町</v>
      </c>
      <c r="BL114">
        <f>貼_前年計算用シート!X377</f>
        <v>6060</v>
      </c>
      <c r="BM114">
        <f t="shared" si="80"/>
        <v>47</v>
      </c>
      <c r="BN114" t="str">
        <f>貼_前年計算用シート!Y198</f>
        <v>今金町</v>
      </c>
      <c r="BO114">
        <f>貼_前年計算用シート!Y377</f>
        <v>108</v>
      </c>
      <c r="BP114">
        <f t="shared" si="81"/>
        <v>48</v>
      </c>
      <c r="BQ114" t="str">
        <f>貼_前年計算用シート!Z198</f>
        <v>当麻町</v>
      </c>
      <c r="BR114">
        <f>貼_前年計算用シート!Z377</f>
        <v>50</v>
      </c>
      <c r="BS114">
        <f t="shared" si="82"/>
        <v>48</v>
      </c>
      <c r="BT114" t="str">
        <f>貼_前年計算用シート!AA198</f>
        <v>厚沢部町</v>
      </c>
      <c r="BU114">
        <f>貼_前年計算用シート!AA377</f>
        <v>45</v>
      </c>
      <c r="BV114">
        <f t="shared" si="83"/>
        <v>48</v>
      </c>
      <c r="BW114" t="str">
        <f>貼_前年計算用シート!AB198</f>
        <v>新得町</v>
      </c>
      <c r="BX114">
        <f>貼_前年計算用シート!AB377</f>
        <v>169</v>
      </c>
      <c r="BY114">
        <f t="shared" si="84"/>
        <v>48</v>
      </c>
      <c r="BZ114" t="str">
        <f>貼_前年計算用シート!AC198</f>
        <v>剣淵町</v>
      </c>
      <c r="CA114">
        <f>貼_前年計算用シート!AC377</f>
        <v>6130</v>
      </c>
      <c r="CB114">
        <f t="shared" si="85"/>
        <v>48</v>
      </c>
      <c r="CC114" t="str">
        <f>貼_前年計算用シート!AD198</f>
        <v>倶知安町</v>
      </c>
      <c r="CD114">
        <f>貼_前年計算用シート!AD377</f>
        <v>3410</v>
      </c>
      <c r="CE114">
        <f t="shared" si="86"/>
        <v>46</v>
      </c>
      <c r="CF114" t="str">
        <f>貼_前年計算用シート!AE198</f>
        <v>-</v>
      </c>
      <c r="CG114" t="str">
        <f>貼_前年計算用シート!AE377</f>
        <v>-</v>
      </c>
      <c r="CH114" t="str">
        <f t="shared" si="87"/>
        <v>-</v>
      </c>
      <c r="CI114" t="str">
        <f>貼_前年計算用シート!AF198</f>
        <v>-</v>
      </c>
      <c r="CJ114" t="str">
        <f>貼_前年計算用シート!AF377</f>
        <v>-</v>
      </c>
      <c r="CK114" t="str">
        <f t="shared" si="88"/>
        <v>-</v>
      </c>
      <c r="CL114" t="str">
        <f>貼_前年計算用シート!AG198</f>
        <v>-</v>
      </c>
      <c r="CM114" t="str">
        <f>貼_前年計算用シート!AG377</f>
        <v>-</v>
      </c>
      <c r="CN114" t="str">
        <f t="shared" si="89"/>
        <v>-</v>
      </c>
    </row>
    <row r="115" spans="3:92">
      <c r="C115" t="str">
        <f>貼_前年計算用シート!D199</f>
        <v>厚岸町</v>
      </c>
      <c r="D115">
        <f>貼_前年計算用シート!D378</f>
        <v>9000</v>
      </c>
      <c r="E115">
        <f t="shared" si="60"/>
        <v>48</v>
      </c>
      <c r="F115" t="str">
        <f>貼_前年計算用シート!E199</f>
        <v>愛別町</v>
      </c>
      <c r="G115">
        <f>貼_前年計算用シート!E378</f>
        <v>1560</v>
      </c>
      <c r="H115">
        <f t="shared" si="61"/>
        <v>49</v>
      </c>
      <c r="I115" t="str">
        <f>貼_前年計算用シート!F199</f>
        <v>訓子府町</v>
      </c>
      <c r="J115">
        <f>貼_前年計算用シート!F378</f>
        <v>6940</v>
      </c>
      <c r="K115">
        <f t="shared" si="62"/>
        <v>49</v>
      </c>
      <c r="L115" t="str">
        <f>貼_前年計算用シート!G199</f>
        <v>厚沢部町</v>
      </c>
      <c r="M115">
        <f>貼_前年計算用シート!G378</f>
        <v>500</v>
      </c>
      <c r="N115">
        <f t="shared" si="63"/>
        <v>49</v>
      </c>
      <c r="O115" t="str">
        <f>貼_前年計算用シート!H199</f>
        <v>厚沢部町</v>
      </c>
      <c r="P115">
        <f>貼_前年計算用シート!H378</f>
        <v>2680</v>
      </c>
      <c r="Q115">
        <f t="shared" si="64"/>
        <v>49</v>
      </c>
      <c r="R115" t="str">
        <f>貼_前年計算用シート!I199</f>
        <v>黒松内町</v>
      </c>
      <c r="S115">
        <f>貼_前年計算用シート!I378</f>
        <v>549</v>
      </c>
      <c r="T115">
        <f t="shared" si="65"/>
        <v>47</v>
      </c>
      <c r="U115" t="str">
        <f>貼_前年計算用シート!J199</f>
        <v>妹背牛町</v>
      </c>
      <c r="V115">
        <f>貼_前年計算用シート!J378</f>
        <v>708</v>
      </c>
      <c r="W115">
        <f t="shared" si="66"/>
        <v>49</v>
      </c>
      <c r="X115" t="str">
        <f>貼_前年計算用シート!K199</f>
        <v>湧別町</v>
      </c>
      <c r="Y115">
        <f>貼_前年計算用シート!K378</f>
        <v>3350</v>
      </c>
      <c r="Z115">
        <f t="shared" si="67"/>
        <v>49</v>
      </c>
      <c r="AA115" t="str">
        <f>貼_前年計算用シート!L199</f>
        <v>せたな町</v>
      </c>
      <c r="AB115">
        <f>貼_前年計算用シート!L378</f>
        <v>463</v>
      </c>
      <c r="AC115">
        <f t="shared" si="68"/>
        <v>49</v>
      </c>
      <c r="AD115" t="str">
        <f>貼_前年計算用シート!M199</f>
        <v>上士幌町</v>
      </c>
      <c r="AE115">
        <f>貼_前年計算用シート!M378</f>
        <v>614</v>
      </c>
      <c r="AF115">
        <f t="shared" si="69"/>
        <v>48</v>
      </c>
      <c r="AG115" t="str">
        <f>貼_前年計算用シート!N199</f>
        <v>旭川市</v>
      </c>
      <c r="AH115">
        <f>貼_前年計算用シート!N378</f>
        <v>3210</v>
      </c>
      <c r="AI115">
        <f t="shared" si="70"/>
        <v>49</v>
      </c>
      <c r="AJ115" t="str">
        <f>貼_前年計算用シート!O199</f>
        <v>北広島市</v>
      </c>
      <c r="AK115">
        <f>貼_前年計算用シート!O378</f>
        <v>506</v>
      </c>
      <c r="AL115">
        <f t="shared" si="71"/>
        <v>49</v>
      </c>
      <c r="AM115" t="str">
        <f>貼_前年計算用シート!P199</f>
        <v>美深町</v>
      </c>
      <c r="AN115">
        <f>貼_前年計算用シート!P378</f>
        <v>83</v>
      </c>
      <c r="AO115">
        <f t="shared" si="72"/>
        <v>49</v>
      </c>
      <c r="AP115" t="str">
        <f>貼_前年計算用シート!Q199</f>
        <v>清水町</v>
      </c>
      <c r="AQ115">
        <f>貼_前年計算用シート!Q378</f>
        <v>249</v>
      </c>
      <c r="AR115">
        <f t="shared" si="73"/>
        <v>49</v>
      </c>
      <c r="AS115" t="str">
        <f>貼_前年計算用シート!R199</f>
        <v>初山別村</v>
      </c>
      <c r="AT115">
        <f>貼_前年計算用シート!R378</f>
        <v>275</v>
      </c>
      <c r="AU115">
        <f t="shared" si="74"/>
        <v>49</v>
      </c>
      <c r="AV115" t="str">
        <f>貼_前年計算用シート!S199</f>
        <v>浦幌町</v>
      </c>
      <c r="AW115">
        <f>貼_前年計算用シート!S378</f>
        <v>284</v>
      </c>
      <c r="AX115">
        <f t="shared" si="75"/>
        <v>49</v>
      </c>
      <c r="AY115" t="str">
        <f>貼_前年計算用シート!T199</f>
        <v>上士幌町</v>
      </c>
      <c r="AZ115">
        <f>貼_前年計算用シート!T378</f>
        <v>710</v>
      </c>
      <c r="BA115">
        <f t="shared" si="76"/>
        <v>49</v>
      </c>
      <c r="BB115" t="str">
        <f>貼_前年計算用シート!U199</f>
        <v>津別町</v>
      </c>
      <c r="BC115">
        <f>貼_前年計算用シート!U378</f>
        <v>257</v>
      </c>
      <c r="BD115">
        <f t="shared" si="77"/>
        <v>49</v>
      </c>
      <c r="BE115" t="str">
        <f>貼_前年計算用シート!V199</f>
        <v>新得町</v>
      </c>
      <c r="BF115">
        <f>貼_前年計算用シート!V378</f>
        <v>157</v>
      </c>
      <c r="BG115">
        <f t="shared" si="78"/>
        <v>49</v>
      </c>
      <c r="BH115" t="str">
        <f>貼_前年計算用シート!W199</f>
        <v>旭川市</v>
      </c>
      <c r="BI115">
        <f>貼_前年計算用シート!W378</f>
        <v>8650</v>
      </c>
      <c r="BJ115">
        <f t="shared" si="79"/>
        <v>49</v>
      </c>
      <c r="BK115" t="str">
        <f>貼_前年計算用シート!X199</f>
        <v>浦幌町</v>
      </c>
      <c r="BL115">
        <f>貼_前年計算用シート!X378</f>
        <v>6060</v>
      </c>
      <c r="BM115">
        <f t="shared" si="80"/>
        <v>47</v>
      </c>
      <c r="BN115" t="str">
        <f>貼_前年計算用シート!Y199</f>
        <v>増毛町</v>
      </c>
      <c r="BO115">
        <f>貼_前年計算用シート!Y378</f>
        <v>107</v>
      </c>
      <c r="BP115">
        <f t="shared" si="81"/>
        <v>49</v>
      </c>
      <c r="BQ115" t="str">
        <f>貼_前年計算用シート!Z199</f>
        <v>砂川市</v>
      </c>
      <c r="BR115">
        <f>貼_前年計算用シート!Z378</f>
        <v>49</v>
      </c>
      <c r="BS115">
        <f t="shared" si="82"/>
        <v>49</v>
      </c>
      <c r="BT115" t="str">
        <f>貼_前年計算用シート!AA199</f>
        <v>仁木町</v>
      </c>
      <c r="BU115">
        <f>貼_前年計算用シート!AA378</f>
        <v>45</v>
      </c>
      <c r="BV115">
        <f t="shared" si="83"/>
        <v>48</v>
      </c>
      <c r="BW115" t="str">
        <f>貼_前年計算用シート!AB199</f>
        <v>剣淵町</v>
      </c>
      <c r="BX115">
        <f>貼_前年計算用シート!AB378</f>
        <v>163</v>
      </c>
      <c r="BY115">
        <f t="shared" si="84"/>
        <v>49</v>
      </c>
      <c r="BZ115" t="str">
        <f>貼_前年計算用シート!AC199</f>
        <v>富良野市</v>
      </c>
      <c r="CA115">
        <f>貼_前年計算用シート!AC378</f>
        <v>5930</v>
      </c>
      <c r="CB115">
        <f t="shared" si="85"/>
        <v>49</v>
      </c>
      <c r="CC115" t="str">
        <f>貼_前年計算用シート!AD199</f>
        <v>芽室町</v>
      </c>
      <c r="CD115">
        <f>貼_前年計算用シート!AD378</f>
        <v>3410</v>
      </c>
      <c r="CE115">
        <f t="shared" si="86"/>
        <v>46</v>
      </c>
      <c r="CF115" t="str">
        <f>貼_前年計算用シート!AE199</f>
        <v>-</v>
      </c>
      <c r="CG115" t="str">
        <f>貼_前年計算用シート!AE378</f>
        <v>-</v>
      </c>
      <c r="CH115" t="str">
        <f t="shared" si="87"/>
        <v>-</v>
      </c>
      <c r="CI115" t="str">
        <f>貼_前年計算用シート!AF199</f>
        <v>-</v>
      </c>
      <c r="CJ115" t="str">
        <f>貼_前年計算用シート!AF378</f>
        <v>-</v>
      </c>
      <c r="CK115" t="str">
        <f t="shared" si="88"/>
        <v>-</v>
      </c>
      <c r="CL115" t="str">
        <f>貼_前年計算用シート!AG199</f>
        <v>-</v>
      </c>
      <c r="CM115" t="str">
        <f>貼_前年計算用シート!AG378</f>
        <v>-</v>
      </c>
      <c r="CN115" t="str">
        <f t="shared" si="89"/>
        <v>-</v>
      </c>
    </row>
    <row r="116" spans="3:92">
      <c r="C116" t="str">
        <f>貼_前年計算用シート!D200</f>
        <v>当別町</v>
      </c>
      <c r="D116">
        <f>貼_前年計算用シート!D379</f>
        <v>8510</v>
      </c>
      <c r="E116">
        <f t="shared" si="60"/>
        <v>50</v>
      </c>
      <c r="F116" t="str">
        <f>貼_前年計算用シート!E200</f>
        <v>平取町</v>
      </c>
      <c r="G116">
        <f>貼_前年計算用シート!E379</f>
        <v>1540</v>
      </c>
      <c r="H116">
        <f t="shared" si="61"/>
        <v>50</v>
      </c>
      <c r="I116" t="str">
        <f>貼_前年計算用シート!F200</f>
        <v>新冠町</v>
      </c>
      <c r="J116">
        <f>貼_前年計算用シート!F379</f>
        <v>6710</v>
      </c>
      <c r="K116">
        <f t="shared" si="62"/>
        <v>50</v>
      </c>
      <c r="L116" t="str">
        <f>貼_前年計算用シート!G200</f>
        <v>恵庭市</v>
      </c>
      <c r="M116">
        <f>貼_前年計算用シート!G379</f>
        <v>475</v>
      </c>
      <c r="N116">
        <f t="shared" si="63"/>
        <v>50</v>
      </c>
      <c r="O116" t="str">
        <f>貼_前年計算用シート!H200</f>
        <v>遠別町</v>
      </c>
      <c r="P116">
        <f>貼_前年計算用シート!H379</f>
        <v>2620</v>
      </c>
      <c r="Q116">
        <f t="shared" si="64"/>
        <v>50</v>
      </c>
      <c r="R116" t="str">
        <f>貼_前年計算用シート!I200</f>
        <v>石狩市</v>
      </c>
      <c r="S116">
        <f>貼_前年計算用シート!I379</f>
        <v>542</v>
      </c>
      <c r="T116">
        <f t="shared" si="65"/>
        <v>50</v>
      </c>
      <c r="U116" t="str">
        <f>貼_前年計算用シート!J200</f>
        <v>厚真町</v>
      </c>
      <c r="V116">
        <f>貼_前年計算用シート!J379</f>
        <v>655</v>
      </c>
      <c r="W116">
        <f t="shared" si="66"/>
        <v>50</v>
      </c>
      <c r="X116" t="str">
        <f>貼_前年計算用シート!K200</f>
        <v>恵庭市</v>
      </c>
      <c r="Y116">
        <f>貼_前年計算用シート!K379</f>
        <v>3320</v>
      </c>
      <c r="Z116">
        <f t="shared" si="67"/>
        <v>50</v>
      </c>
      <c r="AA116" t="str">
        <f>貼_前年計算用シート!L200</f>
        <v>由仁町</v>
      </c>
      <c r="AB116">
        <f>貼_前年計算用シート!L379</f>
        <v>463</v>
      </c>
      <c r="AC116">
        <f t="shared" si="68"/>
        <v>49</v>
      </c>
      <c r="AD116" t="str">
        <f>貼_前年計算用シート!M200</f>
        <v>名寄市</v>
      </c>
      <c r="AE116">
        <f>貼_前年計算用シート!M379</f>
        <v>566</v>
      </c>
      <c r="AF116">
        <f t="shared" si="69"/>
        <v>50</v>
      </c>
      <c r="AG116" t="str">
        <f>貼_前年計算用シート!N200</f>
        <v>妹背牛町</v>
      </c>
      <c r="AH116">
        <f>貼_前年計算用シート!N379</f>
        <v>3180</v>
      </c>
      <c r="AI116">
        <f t="shared" si="70"/>
        <v>50</v>
      </c>
      <c r="AJ116" t="str">
        <f>貼_前年計算用シート!O200</f>
        <v>京極町</v>
      </c>
      <c r="AK116">
        <f>貼_前年計算用シート!O379</f>
        <v>502</v>
      </c>
      <c r="AL116">
        <f t="shared" si="71"/>
        <v>50</v>
      </c>
      <c r="AM116" t="str">
        <f>貼_前年計算用シート!P200</f>
        <v>北斗市</v>
      </c>
      <c r="AN116">
        <f>貼_前年計算用シート!P379</f>
        <v>71</v>
      </c>
      <c r="AO116">
        <f t="shared" si="72"/>
        <v>50</v>
      </c>
      <c r="AP116" t="str">
        <f>貼_前年計算用シート!Q200</f>
        <v>黒松内町</v>
      </c>
      <c r="AQ116">
        <f>貼_前年計算用シート!Q379</f>
        <v>201</v>
      </c>
      <c r="AR116">
        <f t="shared" si="73"/>
        <v>50</v>
      </c>
      <c r="AS116" t="str">
        <f>貼_前年計算用シート!R200</f>
        <v>名寄市</v>
      </c>
      <c r="AT116">
        <f>貼_前年計算用シート!R379</f>
        <v>274</v>
      </c>
      <c r="AU116">
        <f t="shared" si="74"/>
        <v>50</v>
      </c>
      <c r="AV116" t="str">
        <f>貼_前年計算用シート!S200</f>
        <v>ニセコ町</v>
      </c>
      <c r="AW116">
        <f>貼_前年計算用シート!S379</f>
        <v>275</v>
      </c>
      <c r="AX116">
        <f t="shared" si="75"/>
        <v>50</v>
      </c>
      <c r="AY116" t="str">
        <f>貼_前年計算用シート!T200</f>
        <v>更別村</v>
      </c>
      <c r="AZ116">
        <f>貼_前年計算用シート!T379</f>
        <v>699</v>
      </c>
      <c r="BA116">
        <f t="shared" si="76"/>
        <v>50</v>
      </c>
      <c r="BB116" t="str">
        <f>貼_前年計算用シート!U200</f>
        <v>今金町</v>
      </c>
      <c r="BC116">
        <f>貼_前年計算用シート!U379</f>
        <v>256</v>
      </c>
      <c r="BD116">
        <f t="shared" si="77"/>
        <v>50</v>
      </c>
      <c r="BE116" t="str">
        <f>貼_前年計算用シート!V200</f>
        <v>旭川市</v>
      </c>
      <c r="BF116">
        <f>貼_前年計算用シート!V379</f>
        <v>129</v>
      </c>
      <c r="BG116">
        <f t="shared" si="78"/>
        <v>50</v>
      </c>
      <c r="BH116" t="str">
        <f>貼_前年計算用シート!W200</f>
        <v>遠軽町</v>
      </c>
      <c r="BI116">
        <f>貼_前年計算用シート!W379</f>
        <v>8390</v>
      </c>
      <c r="BJ116">
        <f t="shared" si="79"/>
        <v>50</v>
      </c>
      <c r="BK116" t="str">
        <f>貼_前年計算用シート!X200</f>
        <v>佐呂間町</v>
      </c>
      <c r="BL116">
        <f>貼_前年計算用シート!X379</f>
        <v>6040</v>
      </c>
      <c r="BM116">
        <f t="shared" si="80"/>
        <v>50</v>
      </c>
      <c r="BN116" t="str">
        <f>貼_前年計算用シート!Y200</f>
        <v>北見市</v>
      </c>
      <c r="BO116">
        <f>貼_前年計算用シート!Y379</f>
        <v>104</v>
      </c>
      <c r="BP116">
        <f t="shared" si="81"/>
        <v>50</v>
      </c>
      <c r="BQ116" t="str">
        <f>貼_前年計算用シート!Z200</f>
        <v>羽幌町</v>
      </c>
      <c r="BR116">
        <f>貼_前年計算用シート!Z379</f>
        <v>49</v>
      </c>
      <c r="BS116">
        <f t="shared" si="82"/>
        <v>49</v>
      </c>
      <c r="BT116" t="str">
        <f>貼_前年計算用シート!AA200</f>
        <v>比布町</v>
      </c>
      <c r="BU116">
        <f>貼_前年計算用シート!AA379</f>
        <v>44</v>
      </c>
      <c r="BV116">
        <f t="shared" si="83"/>
        <v>50</v>
      </c>
      <c r="BW116" t="str">
        <f>貼_前年計算用シート!AB200</f>
        <v>せたな町</v>
      </c>
      <c r="BX116">
        <f>貼_前年計算用シート!AB379</f>
        <v>160</v>
      </c>
      <c r="BY116">
        <f t="shared" si="84"/>
        <v>50</v>
      </c>
      <c r="BZ116" t="str">
        <f>貼_前年計算用シート!AC200</f>
        <v>旭川市</v>
      </c>
      <c r="CA116">
        <f>貼_前年計算用シート!AC379</f>
        <v>5590</v>
      </c>
      <c r="CB116">
        <f t="shared" si="85"/>
        <v>50</v>
      </c>
      <c r="CC116" t="str">
        <f>貼_前年計算用シート!AD200</f>
        <v>帯広市</v>
      </c>
      <c r="CD116">
        <f>貼_前年計算用シート!AD379</f>
        <v>3390</v>
      </c>
      <c r="CE116">
        <f t="shared" si="86"/>
        <v>50</v>
      </c>
      <c r="CF116" t="str">
        <f>貼_前年計算用シート!AE200</f>
        <v>-</v>
      </c>
      <c r="CG116" t="str">
        <f>貼_前年計算用シート!AE379</f>
        <v>-</v>
      </c>
      <c r="CH116" t="str">
        <f t="shared" si="87"/>
        <v>-</v>
      </c>
      <c r="CI116" t="str">
        <f>貼_前年計算用シート!AF200</f>
        <v>-</v>
      </c>
      <c r="CJ116" t="str">
        <f>貼_前年計算用シート!AF379</f>
        <v>-</v>
      </c>
      <c r="CK116" t="str">
        <f t="shared" si="88"/>
        <v>-</v>
      </c>
      <c r="CL116" t="str">
        <f>貼_前年計算用シート!AG200</f>
        <v>-</v>
      </c>
      <c r="CM116" t="str">
        <f>貼_前年計算用シート!AG379</f>
        <v>-</v>
      </c>
      <c r="CN116" t="str">
        <f t="shared" si="89"/>
        <v>-</v>
      </c>
    </row>
    <row r="117" spans="3:92">
      <c r="C117" t="str">
        <f>貼_前年計算用シート!D201</f>
        <v>紋別市</v>
      </c>
      <c r="D117">
        <f>貼_前年計算用シート!D380</f>
        <v>8430</v>
      </c>
      <c r="E117">
        <f t="shared" si="60"/>
        <v>51</v>
      </c>
      <c r="F117" t="str">
        <f>貼_前年計算用シート!E201</f>
        <v>幌加内町</v>
      </c>
      <c r="G117">
        <f>貼_前年計算用シート!E380</f>
        <v>1490</v>
      </c>
      <c r="H117">
        <f t="shared" si="61"/>
        <v>51</v>
      </c>
      <c r="I117" t="str">
        <f>貼_前年計算用シート!F201</f>
        <v>新得町</v>
      </c>
      <c r="J117">
        <f>貼_前年計算用シート!F380</f>
        <v>6530</v>
      </c>
      <c r="K117">
        <f t="shared" si="62"/>
        <v>51</v>
      </c>
      <c r="L117" t="str">
        <f>貼_前年計算用シート!G201</f>
        <v>砂川市</v>
      </c>
      <c r="M117">
        <f>貼_前年計算用シート!G380</f>
        <v>461</v>
      </c>
      <c r="N117">
        <f t="shared" si="63"/>
        <v>51</v>
      </c>
      <c r="O117" t="str">
        <f>貼_前年計算用シート!H201</f>
        <v>恵庭市</v>
      </c>
      <c r="P117">
        <f>貼_前年計算用シート!H380</f>
        <v>2480</v>
      </c>
      <c r="Q117">
        <f t="shared" si="64"/>
        <v>51</v>
      </c>
      <c r="R117" t="str">
        <f>貼_前年計算用シート!I201</f>
        <v>今金町</v>
      </c>
      <c r="S117">
        <f>貼_前年計算用シート!I380</f>
        <v>541</v>
      </c>
      <c r="T117">
        <f t="shared" si="65"/>
        <v>51</v>
      </c>
      <c r="U117" t="str">
        <f>貼_前年計算用シート!J201</f>
        <v>大樹町</v>
      </c>
      <c r="V117">
        <f>貼_前年計算用シート!J380</f>
        <v>623</v>
      </c>
      <c r="W117">
        <f t="shared" si="66"/>
        <v>51</v>
      </c>
      <c r="X117" t="str">
        <f>貼_前年計算用シート!K201</f>
        <v>妹背牛町</v>
      </c>
      <c r="Y117">
        <f>貼_前年計算用シート!K380</f>
        <v>3200</v>
      </c>
      <c r="Z117">
        <f t="shared" si="67"/>
        <v>51</v>
      </c>
      <c r="AA117" t="str">
        <f>貼_前年計算用シート!L201</f>
        <v>千歳市</v>
      </c>
      <c r="AB117">
        <f>貼_前年計算用シート!L380</f>
        <v>462</v>
      </c>
      <c r="AC117">
        <f t="shared" si="68"/>
        <v>51</v>
      </c>
      <c r="AD117" t="str">
        <f>貼_前年計算用シート!M201</f>
        <v>東神楽町</v>
      </c>
      <c r="AE117">
        <f>貼_前年計算用シート!M380</f>
        <v>566</v>
      </c>
      <c r="AF117">
        <f t="shared" si="69"/>
        <v>50</v>
      </c>
      <c r="AG117" t="str">
        <f>貼_前年計算用シート!N201</f>
        <v>置戸町</v>
      </c>
      <c r="AH117">
        <f>貼_前年計算用シート!N380</f>
        <v>2520</v>
      </c>
      <c r="AI117">
        <f t="shared" si="70"/>
        <v>51</v>
      </c>
      <c r="AJ117" t="str">
        <f>貼_前年計算用シート!O201</f>
        <v>留萌市</v>
      </c>
      <c r="AK117">
        <f>貼_前年計算用シート!O380</f>
        <v>498</v>
      </c>
      <c r="AL117">
        <f t="shared" si="71"/>
        <v>51</v>
      </c>
      <c r="AM117" t="str">
        <f>貼_前年計算用シート!P201</f>
        <v>今金町</v>
      </c>
      <c r="AN117">
        <f>貼_前年計算用シート!P380</f>
        <v>70</v>
      </c>
      <c r="AO117">
        <f t="shared" si="72"/>
        <v>51</v>
      </c>
      <c r="AP117" t="str">
        <f>貼_前年計算用シート!Q201</f>
        <v>今金町</v>
      </c>
      <c r="AQ117">
        <f>貼_前年計算用シート!Q380</f>
        <v>180</v>
      </c>
      <c r="AR117">
        <f t="shared" si="73"/>
        <v>51</v>
      </c>
      <c r="AS117" t="str">
        <f>貼_前年計算用シート!R201</f>
        <v>深川市</v>
      </c>
      <c r="AT117">
        <f>貼_前年計算用シート!R380</f>
        <v>272</v>
      </c>
      <c r="AU117">
        <f t="shared" si="74"/>
        <v>51</v>
      </c>
      <c r="AV117" t="str">
        <f>貼_前年計算用シート!S201</f>
        <v>京極町</v>
      </c>
      <c r="AW117">
        <f>貼_前年計算用シート!S380</f>
        <v>273</v>
      </c>
      <c r="AX117">
        <f t="shared" si="75"/>
        <v>51</v>
      </c>
      <c r="AY117" t="str">
        <f>貼_前年計算用シート!T201</f>
        <v>斜里町</v>
      </c>
      <c r="AZ117">
        <f>貼_前年計算用シート!T380</f>
        <v>631</v>
      </c>
      <c r="BA117">
        <f t="shared" si="76"/>
        <v>51</v>
      </c>
      <c r="BB117" t="str">
        <f>貼_前年計算用シート!U201</f>
        <v>中富良野町</v>
      </c>
      <c r="BC117">
        <f>貼_前年計算用シート!U380</f>
        <v>252</v>
      </c>
      <c r="BD117">
        <f t="shared" si="77"/>
        <v>51</v>
      </c>
      <c r="BE117" t="str">
        <f>貼_前年計算用シート!V201</f>
        <v>今金町</v>
      </c>
      <c r="BF117">
        <f>貼_前年計算用シート!V380</f>
        <v>125</v>
      </c>
      <c r="BG117">
        <f t="shared" si="78"/>
        <v>51</v>
      </c>
      <c r="BH117" t="str">
        <f>貼_前年計算用シート!W201</f>
        <v>中富良野町</v>
      </c>
      <c r="BI117">
        <f>貼_前年計算用シート!W380</f>
        <v>7710</v>
      </c>
      <c r="BJ117">
        <f t="shared" si="79"/>
        <v>51</v>
      </c>
      <c r="BK117" t="str">
        <f>貼_前年計算用シート!X201</f>
        <v>上士幌町</v>
      </c>
      <c r="BL117">
        <f>貼_前年計算用シート!X380</f>
        <v>6040</v>
      </c>
      <c r="BM117">
        <f t="shared" si="80"/>
        <v>50</v>
      </c>
      <c r="BN117" t="str">
        <f>貼_前年計算用シート!Y201</f>
        <v>石狩市</v>
      </c>
      <c r="BO117">
        <f>貼_前年計算用シート!Y380</f>
        <v>103</v>
      </c>
      <c r="BP117">
        <f t="shared" si="81"/>
        <v>51</v>
      </c>
      <c r="BQ117" t="str">
        <f>貼_前年計算用シート!Z201</f>
        <v>栗山町</v>
      </c>
      <c r="BR117">
        <f>貼_前年計算用シート!Z380</f>
        <v>48</v>
      </c>
      <c r="BS117">
        <f t="shared" si="82"/>
        <v>51</v>
      </c>
      <c r="BT117" t="str">
        <f>貼_前年計算用シート!AA201</f>
        <v>滝川市</v>
      </c>
      <c r="BU117">
        <f>貼_前年計算用シート!AA380</f>
        <v>40</v>
      </c>
      <c r="BV117">
        <f t="shared" si="83"/>
        <v>51</v>
      </c>
      <c r="BW117" t="str">
        <f>貼_前年計算用シート!AB201</f>
        <v>千歳市</v>
      </c>
      <c r="BX117">
        <f>貼_前年計算用シート!AB380</f>
        <v>151</v>
      </c>
      <c r="BY117">
        <f t="shared" si="84"/>
        <v>51</v>
      </c>
      <c r="BZ117" t="str">
        <f>貼_前年計算用シート!AC201</f>
        <v>森町</v>
      </c>
      <c r="CA117">
        <f>貼_前年計算用シート!AC380</f>
        <v>5510</v>
      </c>
      <c r="CB117">
        <f t="shared" si="85"/>
        <v>51</v>
      </c>
      <c r="CC117" t="str">
        <f>貼_前年計算用シート!AD201</f>
        <v>江別市</v>
      </c>
      <c r="CD117">
        <f>貼_前年計算用シート!AD380</f>
        <v>3380</v>
      </c>
      <c r="CE117">
        <f t="shared" si="86"/>
        <v>51</v>
      </c>
      <c r="CF117" t="str">
        <f>貼_前年計算用シート!AE201</f>
        <v>-</v>
      </c>
      <c r="CG117" t="str">
        <f>貼_前年計算用シート!AE380</f>
        <v>-</v>
      </c>
      <c r="CH117" t="str">
        <f t="shared" si="87"/>
        <v>-</v>
      </c>
      <c r="CI117" t="str">
        <f>貼_前年計算用シート!AF201</f>
        <v>-</v>
      </c>
      <c r="CJ117" t="str">
        <f>貼_前年計算用シート!AF380</f>
        <v>-</v>
      </c>
      <c r="CK117" t="str">
        <f t="shared" si="88"/>
        <v>-</v>
      </c>
      <c r="CL117" t="str">
        <f>貼_前年計算用シート!AG201</f>
        <v>-</v>
      </c>
      <c r="CM117" t="str">
        <f>貼_前年計算用シート!AG380</f>
        <v>-</v>
      </c>
      <c r="CN117" t="str">
        <f t="shared" si="89"/>
        <v>-</v>
      </c>
    </row>
    <row r="118" spans="3:92">
      <c r="C118" t="str">
        <f>貼_前年計算用シート!D202</f>
        <v>幌延町</v>
      </c>
      <c r="D118">
        <f>貼_前年計算用シート!D381</f>
        <v>8190</v>
      </c>
      <c r="E118">
        <f t="shared" si="60"/>
        <v>52</v>
      </c>
      <c r="F118" t="str">
        <f>貼_前年計算用シート!E202</f>
        <v>新ひだか町</v>
      </c>
      <c r="G118">
        <f>貼_前年計算用シート!E381</f>
        <v>1340</v>
      </c>
      <c r="H118">
        <f t="shared" si="61"/>
        <v>52</v>
      </c>
      <c r="I118" t="str">
        <f>貼_前年計算用シート!F202</f>
        <v>興部町</v>
      </c>
      <c r="J118">
        <f>貼_前年計算用シート!F381</f>
        <v>6310</v>
      </c>
      <c r="K118">
        <f t="shared" si="62"/>
        <v>52</v>
      </c>
      <c r="L118" t="str">
        <f>貼_前年計算用シート!G202</f>
        <v>七飯町</v>
      </c>
      <c r="M118">
        <f>貼_前年計算用シート!G381</f>
        <v>459</v>
      </c>
      <c r="N118">
        <f t="shared" si="63"/>
        <v>52</v>
      </c>
      <c r="O118" t="str">
        <f>貼_前年計算用シート!H202</f>
        <v>砂川市</v>
      </c>
      <c r="P118">
        <f>貼_前年計算用シート!H381</f>
        <v>2450</v>
      </c>
      <c r="Q118">
        <f t="shared" si="64"/>
        <v>52</v>
      </c>
      <c r="R118" t="str">
        <f>貼_前年計算用シート!I202</f>
        <v>蘭越町</v>
      </c>
      <c r="S118">
        <f>貼_前年計算用シート!I381</f>
        <v>539</v>
      </c>
      <c r="T118">
        <f t="shared" si="65"/>
        <v>52</v>
      </c>
      <c r="U118" t="str">
        <f>貼_前年計算用シート!J202</f>
        <v>湧別町</v>
      </c>
      <c r="V118">
        <f>貼_前年計算用シート!J381</f>
        <v>614</v>
      </c>
      <c r="W118">
        <f t="shared" si="66"/>
        <v>52</v>
      </c>
      <c r="X118" t="str">
        <f>貼_前年計算用シート!K202</f>
        <v>名寄市</v>
      </c>
      <c r="Y118">
        <f>貼_前年計算用シート!K381</f>
        <v>2860</v>
      </c>
      <c r="Z118">
        <f t="shared" si="67"/>
        <v>52</v>
      </c>
      <c r="AA118" t="str">
        <f>貼_前年計算用シート!L202</f>
        <v>栗山町</v>
      </c>
      <c r="AB118">
        <f>貼_前年計算用シート!L381</f>
        <v>461</v>
      </c>
      <c r="AC118">
        <f t="shared" si="68"/>
        <v>52</v>
      </c>
      <c r="AD118" t="str">
        <f>貼_前年計算用シート!M202</f>
        <v>江別市</v>
      </c>
      <c r="AE118">
        <f>貼_前年計算用シート!M381</f>
        <v>559</v>
      </c>
      <c r="AF118">
        <f t="shared" si="69"/>
        <v>52</v>
      </c>
      <c r="AG118" t="str">
        <f>貼_前年計算用シート!N202</f>
        <v>滝上町</v>
      </c>
      <c r="AH118">
        <f>貼_前年計算用シート!N381</f>
        <v>2430</v>
      </c>
      <c r="AI118">
        <f t="shared" si="70"/>
        <v>52</v>
      </c>
      <c r="AJ118" t="str">
        <f>貼_前年計算用シート!O202</f>
        <v>むかわ町</v>
      </c>
      <c r="AK118">
        <f>貼_前年計算用シート!O381</f>
        <v>498</v>
      </c>
      <c r="AL118">
        <f t="shared" si="71"/>
        <v>51</v>
      </c>
      <c r="AM118" t="str">
        <f>貼_前年計算用シート!P202</f>
        <v>黒松内町</v>
      </c>
      <c r="AN118">
        <f>貼_前年計算用シート!P381</f>
        <v>56</v>
      </c>
      <c r="AO118">
        <f t="shared" si="72"/>
        <v>52</v>
      </c>
      <c r="AP118" t="str">
        <f>貼_前年計算用シート!Q202</f>
        <v>浦幌町</v>
      </c>
      <c r="AQ118">
        <f>貼_前年計算用シート!Q381</f>
        <v>179</v>
      </c>
      <c r="AR118">
        <f t="shared" si="73"/>
        <v>52</v>
      </c>
      <c r="AS118" t="str">
        <f>貼_前年計算用シート!R202</f>
        <v>蘭越町</v>
      </c>
      <c r="AT118">
        <f>貼_前年計算用シート!R381</f>
        <v>268</v>
      </c>
      <c r="AU118">
        <f t="shared" si="74"/>
        <v>52</v>
      </c>
      <c r="AV118" t="str">
        <f>貼_前年計算用シート!S202</f>
        <v>当麻町</v>
      </c>
      <c r="AW118">
        <f>貼_前年計算用シート!S381</f>
        <v>258</v>
      </c>
      <c r="AX118">
        <f t="shared" si="75"/>
        <v>52</v>
      </c>
      <c r="AY118" t="str">
        <f>貼_前年計算用シート!T202</f>
        <v>苫前町</v>
      </c>
      <c r="AZ118">
        <f>貼_前年計算用シート!T381</f>
        <v>627</v>
      </c>
      <c r="BA118">
        <f t="shared" si="76"/>
        <v>52</v>
      </c>
      <c r="BB118" t="str">
        <f>貼_前年計算用シート!U202</f>
        <v>真狩村</v>
      </c>
      <c r="BC118">
        <f>貼_前年計算用シート!U381</f>
        <v>250</v>
      </c>
      <c r="BD118">
        <f t="shared" si="77"/>
        <v>52</v>
      </c>
      <c r="BE118" t="str">
        <f>貼_前年計算用シート!V202</f>
        <v>中富良野町</v>
      </c>
      <c r="BF118">
        <f>貼_前年計算用シート!V381</f>
        <v>119</v>
      </c>
      <c r="BG118">
        <f t="shared" si="78"/>
        <v>52</v>
      </c>
      <c r="BH118" t="str">
        <f>貼_前年計算用シート!W202</f>
        <v>今金町</v>
      </c>
      <c r="BI118">
        <f>貼_前年計算用シート!W381</f>
        <v>7670</v>
      </c>
      <c r="BJ118">
        <f t="shared" si="79"/>
        <v>52</v>
      </c>
      <c r="BK118" t="str">
        <f>貼_前年計算用シート!X202</f>
        <v>湧別町</v>
      </c>
      <c r="BL118">
        <f>貼_前年計算用シート!X381</f>
        <v>6010</v>
      </c>
      <c r="BM118">
        <f t="shared" si="80"/>
        <v>52</v>
      </c>
      <c r="BN118" t="str">
        <f>貼_前年計算用シート!Y202</f>
        <v>留萌市</v>
      </c>
      <c r="BO118">
        <f>貼_前年計算用シート!Y381</f>
        <v>96</v>
      </c>
      <c r="BP118">
        <f t="shared" si="81"/>
        <v>52</v>
      </c>
      <c r="BQ118" t="str">
        <f>貼_前年計算用シート!Z202</f>
        <v>東神楽町</v>
      </c>
      <c r="BR118">
        <f>貼_前年計算用シート!Z381</f>
        <v>48</v>
      </c>
      <c r="BS118">
        <f t="shared" si="82"/>
        <v>51</v>
      </c>
      <c r="BT118" t="str">
        <f>貼_前年計算用シート!AA202</f>
        <v>芦別市</v>
      </c>
      <c r="BU118">
        <f>貼_前年計算用シート!AA381</f>
        <v>38</v>
      </c>
      <c r="BV118">
        <f t="shared" si="83"/>
        <v>52</v>
      </c>
      <c r="BW118" t="str">
        <f>貼_前年計算用シート!AB202</f>
        <v>旭川市</v>
      </c>
      <c r="BX118">
        <f>貼_前年計算用シート!AB381</f>
        <v>150</v>
      </c>
      <c r="BY118">
        <f t="shared" si="84"/>
        <v>52</v>
      </c>
      <c r="BZ118" t="str">
        <f>貼_前年計算用シート!AC202</f>
        <v>名寄市</v>
      </c>
      <c r="CA118">
        <f>貼_前年計算用シート!AC381</f>
        <v>4760</v>
      </c>
      <c r="CB118">
        <f t="shared" si="85"/>
        <v>52</v>
      </c>
      <c r="CC118" t="str">
        <f>貼_前年計算用シート!AD202</f>
        <v>伊達市</v>
      </c>
      <c r="CD118">
        <f>貼_前年計算用シート!AD381</f>
        <v>3380</v>
      </c>
      <c r="CE118">
        <f t="shared" si="86"/>
        <v>51</v>
      </c>
      <c r="CF118" t="str">
        <f>貼_前年計算用シート!AE202</f>
        <v>-</v>
      </c>
      <c r="CG118" t="str">
        <f>貼_前年計算用シート!AE381</f>
        <v>-</v>
      </c>
      <c r="CH118" t="str">
        <f t="shared" si="87"/>
        <v>-</v>
      </c>
      <c r="CI118" t="str">
        <f>貼_前年計算用シート!AF202</f>
        <v>-</v>
      </c>
      <c r="CJ118" t="str">
        <f>貼_前年計算用シート!AF381</f>
        <v>-</v>
      </c>
      <c r="CK118" t="str">
        <f t="shared" si="88"/>
        <v>-</v>
      </c>
      <c r="CL118" t="str">
        <f>貼_前年計算用シート!AG202</f>
        <v>-</v>
      </c>
      <c r="CM118" t="str">
        <f>貼_前年計算用シート!AG381</f>
        <v>-</v>
      </c>
      <c r="CN118" t="str">
        <f t="shared" si="89"/>
        <v>-</v>
      </c>
    </row>
    <row r="119" spans="3:92">
      <c r="C119" t="str">
        <f>貼_前年計算用シート!D203</f>
        <v>遠軽町</v>
      </c>
      <c r="D119">
        <f>貼_前年計算用シート!D382</f>
        <v>7690</v>
      </c>
      <c r="E119">
        <f t="shared" si="60"/>
        <v>53</v>
      </c>
      <c r="F119" t="str">
        <f>貼_前年計算用シート!E203</f>
        <v>七飯町</v>
      </c>
      <c r="G119">
        <f>貼_前年計算用シート!E382</f>
        <v>1300</v>
      </c>
      <c r="H119">
        <f t="shared" si="61"/>
        <v>53</v>
      </c>
      <c r="I119" t="str">
        <f>貼_前年計算用シート!F203</f>
        <v>安平町</v>
      </c>
      <c r="J119">
        <f>貼_前年計算用シート!F382</f>
        <v>6280</v>
      </c>
      <c r="K119">
        <f t="shared" si="62"/>
        <v>53</v>
      </c>
      <c r="L119" t="str">
        <f>貼_前年計算用シート!G203</f>
        <v>平取町</v>
      </c>
      <c r="M119">
        <f>貼_前年計算用シート!G382</f>
        <v>431</v>
      </c>
      <c r="N119">
        <f t="shared" si="63"/>
        <v>53</v>
      </c>
      <c r="O119" t="str">
        <f>貼_前年計算用シート!H203</f>
        <v>七飯町</v>
      </c>
      <c r="P119">
        <f>貼_前年計算用シート!H382</f>
        <v>2340</v>
      </c>
      <c r="Q119">
        <f t="shared" si="64"/>
        <v>53</v>
      </c>
      <c r="R119" t="str">
        <f>貼_前年計算用シート!I203</f>
        <v>赤井川村</v>
      </c>
      <c r="S119">
        <f>貼_前年計算用シート!I382</f>
        <v>539</v>
      </c>
      <c r="T119">
        <f t="shared" si="65"/>
        <v>52</v>
      </c>
      <c r="U119" t="str">
        <f>貼_前年計算用シート!J203</f>
        <v>上士幌町</v>
      </c>
      <c r="V119">
        <f>貼_前年計算用シート!J382</f>
        <v>614</v>
      </c>
      <c r="W119">
        <f t="shared" si="66"/>
        <v>52</v>
      </c>
      <c r="X119" t="str">
        <f>貼_前年計算用シート!K203</f>
        <v>置戸町</v>
      </c>
      <c r="Y119">
        <f>貼_前年計算用シート!K382</f>
        <v>2820</v>
      </c>
      <c r="Z119">
        <f t="shared" si="67"/>
        <v>53</v>
      </c>
      <c r="AA119" t="str">
        <f>貼_前年計算用シート!L203</f>
        <v>沼田町</v>
      </c>
      <c r="AB119">
        <f>貼_前年計算用シート!L382</f>
        <v>460</v>
      </c>
      <c r="AC119">
        <f t="shared" si="68"/>
        <v>53</v>
      </c>
      <c r="AD119" t="str">
        <f>貼_前年計算用シート!M203</f>
        <v>幌加内町</v>
      </c>
      <c r="AE119">
        <f>貼_前年計算用シート!M382</f>
        <v>552</v>
      </c>
      <c r="AF119">
        <f t="shared" si="69"/>
        <v>53</v>
      </c>
      <c r="AG119" t="str">
        <f>貼_前年計算用シート!N203</f>
        <v>名寄市</v>
      </c>
      <c r="AH119">
        <f>貼_前年計算用シート!N382</f>
        <v>2390</v>
      </c>
      <c r="AI119">
        <f t="shared" si="70"/>
        <v>53</v>
      </c>
      <c r="AJ119" t="str">
        <f>貼_前年計算用シート!O203</f>
        <v>今金町</v>
      </c>
      <c r="AK119">
        <f>貼_前年計算用シート!O382</f>
        <v>496</v>
      </c>
      <c r="AL119">
        <f t="shared" si="71"/>
        <v>53</v>
      </c>
      <c r="AM119" t="str">
        <f>貼_前年計算用シート!P203</f>
        <v>小平町</v>
      </c>
      <c r="AN119">
        <f>貼_前年計算用シート!P382</f>
        <v>54</v>
      </c>
      <c r="AO119">
        <f t="shared" si="72"/>
        <v>53</v>
      </c>
      <c r="AP119" t="str">
        <f>貼_前年計算用シート!Q203</f>
        <v>美深町</v>
      </c>
      <c r="AQ119">
        <f>貼_前年計算用シート!Q382</f>
        <v>172</v>
      </c>
      <c r="AR119">
        <f t="shared" si="73"/>
        <v>53</v>
      </c>
      <c r="AS119" t="str">
        <f>貼_前年計算用シート!R203</f>
        <v>富良野市</v>
      </c>
      <c r="AT119">
        <f>貼_前年計算用シート!R382</f>
        <v>260</v>
      </c>
      <c r="AU119">
        <f t="shared" si="74"/>
        <v>53</v>
      </c>
      <c r="AV119" t="str">
        <f>貼_前年計算用シート!S203</f>
        <v>更別村</v>
      </c>
      <c r="AW119">
        <f>貼_前年計算用シート!S382</f>
        <v>254</v>
      </c>
      <c r="AX119">
        <f t="shared" si="75"/>
        <v>53</v>
      </c>
      <c r="AY119" t="str">
        <f>貼_前年計算用シート!T203</f>
        <v>北竜町</v>
      </c>
      <c r="AZ119">
        <f>貼_前年計算用シート!T382</f>
        <v>624</v>
      </c>
      <c r="BA119">
        <f t="shared" si="76"/>
        <v>53</v>
      </c>
      <c r="BB119" t="str">
        <f>貼_前年計算用シート!U203</f>
        <v>上富良野町</v>
      </c>
      <c r="BC119">
        <f>貼_前年計算用シート!U382</f>
        <v>249</v>
      </c>
      <c r="BD119">
        <f t="shared" si="77"/>
        <v>53</v>
      </c>
      <c r="BE119" t="str">
        <f>貼_前年計算用シート!V203</f>
        <v>遠別町</v>
      </c>
      <c r="BF119">
        <f>貼_前年計算用シート!V382</f>
        <v>112</v>
      </c>
      <c r="BG119">
        <f t="shared" si="78"/>
        <v>53</v>
      </c>
      <c r="BH119" t="str">
        <f>貼_前年計算用シート!W203</f>
        <v>喜茂別町</v>
      </c>
      <c r="BI119">
        <f>貼_前年計算用シート!W382</f>
        <v>6350</v>
      </c>
      <c r="BJ119">
        <f t="shared" si="79"/>
        <v>53</v>
      </c>
      <c r="BK119" t="str">
        <f>貼_前年計算用シート!X203</f>
        <v>清水町</v>
      </c>
      <c r="BL119">
        <f>貼_前年計算用シート!X382</f>
        <v>6010</v>
      </c>
      <c r="BM119">
        <f t="shared" si="80"/>
        <v>52</v>
      </c>
      <c r="BN119" t="str">
        <f>貼_前年計算用シート!Y203</f>
        <v>愛別町</v>
      </c>
      <c r="BO119">
        <f>貼_前年計算用シート!Y382</f>
        <v>88</v>
      </c>
      <c r="BP119">
        <f t="shared" si="81"/>
        <v>53</v>
      </c>
      <c r="BQ119" t="str">
        <f>貼_前年計算用シート!Z203</f>
        <v>石狩市</v>
      </c>
      <c r="BR119">
        <f>貼_前年計算用シート!Z382</f>
        <v>47</v>
      </c>
      <c r="BS119">
        <f t="shared" si="82"/>
        <v>53</v>
      </c>
      <c r="BT119" t="str">
        <f>貼_前年計算用シート!AA203</f>
        <v>雨竜町</v>
      </c>
      <c r="BU119">
        <f>貼_前年計算用シート!AA382</f>
        <v>38</v>
      </c>
      <c r="BV119">
        <f t="shared" si="83"/>
        <v>52</v>
      </c>
      <c r="BW119" t="str">
        <f>貼_前年計算用シート!AB203</f>
        <v>名寄市</v>
      </c>
      <c r="BX119">
        <f>貼_前年計算用シート!AB382</f>
        <v>138</v>
      </c>
      <c r="BY119">
        <f t="shared" si="84"/>
        <v>53</v>
      </c>
      <c r="BZ119" t="str">
        <f>貼_前年計算用シート!AC203</f>
        <v>士別市</v>
      </c>
      <c r="CA119">
        <f>貼_前年計算用シート!AC382</f>
        <v>4480</v>
      </c>
      <c r="CB119">
        <f t="shared" si="85"/>
        <v>53</v>
      </c>
      <c r="CC119" t="str">
        <f>貼_前年計算用シート!AD203</f>
        <v>赤井川村</v>
      </c>
      <c r="CD119">
        <f>貼_前年計算用シート!AD382</f>
        <v>3360</v>
      </c>
      <c r="CE119">
        <f t="shared" si="86"/>
        <v>53</v>
      </c>
      <c r="CF119" t="str">
        <f>貼_前年計算用シート!AE203</f>
        <v>-</v>
      </c>
      <c r="CG119" t="str">
        <f>貼_前年計算用シート!AE382</f>
        <v>-</v>
      </c>
      <c r="CH119" t="str">
        <f t="shared" si="87"/>
        <v>-</v>
      </c>
      <c r="CI119" t="str">
        <f>貼_前年計算用シート!AF203</f>
        <v>-</v>
      </c>
      <c r="CJ119" t="str">
        <f>貼_前年計算用シート!AF382</f>
        <v>-</v>
      </c>
      <c r="CK119" t="str">
        <f t="shared" si="88"/>
        <v>-</v>
      </c>
      <c r="CL119" t="str">
        <f>貼_前年計算用シート!AG203</f>
        <v>-</v>
      </c>
      <c r="CM119" t="str">
        <f>貼_前年計算用シート!AG382</f>
        <v>-</v>
      </c>
      <c r="CN119" t="str">
        <f t="shared" si="89"/>
        <v>-</v>
      </c>
    </row>
    <row r="120" spans="3:92">
      <c r="C120" t="str">
        <f>貼_前年計算用シート!D204</f>
        <v>佐呂間町</v>
      </c>
      <c r="D120">
        <f>貼_前年計算用シート!D383</f>
        <v>7470</v>
      </c>
      <c r="E120">
        <f t="shared" si="60"/>
        <v>54</v>
      </c>
      <c r="F120" t="str">
        <f>貼_前年計算用シート!E204</f>
        <v>安平町</v>
      </c>
      <c r="G120">
        <f>貼_前年計算用シート!E383</f>
        <v>1150</v>
      </c>
      <c r="H120">
        <f t="shared" si="61"/>
        <v>54</v>
      </c>
      <c r="I120" t="str">
        <f>貼_前年計算用シート!F204</f>
        <v>広尾町</v>
      </c>
      <c r="J120">
        <f>貼_前年計算用シート!F383</f>
        <v>6190</v>
      </c>
      <c r="K120">
        <f t="shared" si="62"/>
        <v>54</v>
      </c>
      <c r="L120" t="str">
        <f>貼_前年計算用シート!G204</f>
        <v>遠別町</v>
      </c>
      <c r="M120">
        <f>貼_前年計算用シート!G383</f>
        <v>430</v>
      </c>
      <c r="N120">
        <f t="shared" si="63"/>
        <v>54</v>
      </c>
      <c r="O120" t="str">
        <f>貼_前年計算用シート!H204</f>
        <v>平取町</v>
      </c>
      <c r="P120">
        <f>貼_前年計算用シート!H383</f>
        <v>2310</v>
      </c>
      <c r="Q120">
        <f t="shared" si="64"/>
        <v>54</v>
      </c>
      <c r="R120" t="str">
        <f>貼_前年計算用シート!I204</f>
        <v>江別市</v>
      </c>
      <c r="S120">
        <f>貼_前年計算用シート!I383</f>
        <v>538</v>
      </c>
      <c r="T120">
        <f t="shared" si="65"/>
        <v>54</v>
      </c>
      <c r="U120" t="str">
        <f>貼_前年計算用シート!J204</f>
        <v>厚沢部町</v>
      </c>
      <c r="V120">
        <f>貼_前年計算用シート!J383</f>
        <v>599</v>
      </c>
      <c r="W120">
        <f t="shared" si="66"/>
        <v>54</v>
      </c>
      <c r="X120" t="str">
        <f>貼_前年計算用シート!K204</f>
        <v>滝川市</v>
      </c>
      <c r="Y120">
        <f>貼_前年計算用シート!K383</f>
        <v>2630</v>
      </c>
      <c r="Z120">
        <f t="shared" si="67"/>
        <v>54</v>
      </c>
      <c r="AA120" t="str">
        <f>貼_前年計算用シート!L204</f>
        <v>岩見沢市</v>
      </c>
      <c r="AB120">
        <f>貼_前年計算用シート!L383</f>
        <v>454</v>
      </c>
      <c r="AC120">
        <f t="shared" si="68"/>
        <v>54</v>
      </c>
      <c r="AD120" t="str">
        <f>貼_前年計算用シート!M204</f>
        <v>新得町</v>
      </c>
      <c r="AE120">
        <f>貼_前年計算用シート!M383</f>
        <v>540</v>
      </c>
      <c r="AF120">
        <f t="shared" si="69"/>
        <v>54</v>
      </c>
      <c r="AG120" t="str">
        <f>貼_前年計算用シート!N204</f>
        <v>和寒町</v>
      </c>
      <c r="AH120">
        <f>貼_前年計算用シート!N383</f>
        <v>2340</v>
      </c>
      <c r="AI120">
        <f t="shared" si="70"/>
        <v>54</v>
      </c>
      <c r="AJ120" t="str">
        <f>貼_前年計算用シート!O204</f>
        <v>遠軽町</v>
      </c>
      <c r="AK120">
        <f>貼_前年計算用シート!O383</f>
        <v>492</v>
      </c>
      <c r="AL120">
        <f t="shared" si="71"/>
        <v>54</v>
      </c>
      <c r="AM120" t="str">
        <f>貼_前年計算用シート!P204</f>
        <v>清水町</v>
      </c>
      <c r="AN120">
        <f>貼_前年計算用シート!P383</f>
        <v>52</v>
      </c>
      <c r="AO120">
        <f t="shared" si="72"/>
        <v>54</v>
      </c>
      <c r="AP120" t="str">
        <f>貼_前年計算用シート!Q204</f>
        <v>更別村</v>
      </c>
      <c r="AQ120">
        <f>貼_前年計算用シート!Q383</f>
        <v>166</v>
      </c>
      <c r="AR120">
        <f t="shared" si="73"/>
        <v>54</v>
      </c>
      <c r="AS120" t="str">
        <f>貼_前年計算用シート!R204</f>
        <v>今金町</v>
      </c>
      <c r="AT120">
        <f>貼_前年計算用シート!R383</f>
        <v>257</v>
      </c>
      <c r="AU120">
        <f t="shared" si="74"/>
        <v>54</v>
      </c>
      <c r="AV120" t="str">
        <f>貼_前年計算用シート!S204</f>
        <v>清里町</v>
      </c>
      <c r="AW120">
        <f>貼_前年計算用シート!S383</f>
        <v>249</v>
      </c>
      <c r="AX120">
        <f t="shared" si="75"/>
        <v>54</v>
      </c>
      <c r="AY120" t="str">
        <f>貼_前年計算用シート!T204</f>
        <v>共和町</v>
      </c>
      <c r="AZ120">
        <f>貼_前年計算用シート!T383</f>
        <v>595</v>
      </c>
      <c r="BA120">
        <f t="shared" si="76"/>
        <v>54</v>
      </c>
      <c r="BB120" t="str">
        <f>貼_前年計算用シート!U204</f>
        <v>上川町</v>
      </c>
      <c r="BC120">
        <f>貼_前年計算用シート!U383</f>
        <v>248</v>
      </c>
      <c r="BD120">
        <f t="shared" si="77"/>
        <v>54</v>
      </c>
      <c r="BE120" t="str">
        <f>貼_前年計算用シート!V204</f>
        <v>喜茂別町</v>
      </c>
      <c r="BF120">
        <f>貼_前年計算用シート!V383</f>
        <v>108</v>
      </c>
      <c r="BG120">
        <f t="shared" si="78"/>
        <v>54</v>
      </c>
      <c r="BH120" t="str">
        <f>貼_前年計算用シート!W204</f>
        <v>江別市</v>
      </c>
      <c r="BI120">
        <f>貼_前年計算用シート!W383</f>
        <v>6090</v>
      </c>
      <c r="BJ120">
        <f t="shared" si="79"/>
        <v>54</v>
      </c>
      <c r="BK120" t="str">
        <f>貼_前年計算用シート!X204</f>
        <v>滝上町</v>
      </c>
      <c r="BL120">
        <f>貼_前年計算用シート!X383</f>
        <v>6000</v>
      </c>
      <c r="BM120">
        <f t="shared" si="80"/>
        <v>54</v>
      </c>
      <c r="BN120" t="str">
        <f>貼_前年計算用シート!Y204</f>
        <v>長沼町</v>
      </c>
      <c r="BO120">
        <f>貼_前年計算用シート!Y383</f>
        <v>84</v>
      </c>
      <c r="BP120">
        <f t="shared" si="81"/>
        <v>54</v>
      </c>
      <c r="BQ120" t="str">
        <f>貼_前年計算用シート!Z204</f>
        <v>赤平市</v>
      </c>
      <c r="BR120">
        <f>貼_前年計算用シート!Z383</f>
        <v>45</v>
      </c>
      <c r="BS120">
        <f t="shared" si="82"/>
        <v>54</v>
      </c>
      <c r="BT120" t="str">
        <f>貼_前年計算用シート!AA204</f>
        <v>羽幌町</v>
      </c>
      <c r="BU120">
        <f>貼_前年計算用シート!AA383</f>
        <v>38</v>
      </c>
      <c r="BV120">
        <f t="shared" si="83"/>
        <v>52</v>
      </c>
      <c r="BW120" t="str">
        <f>貼_前年計算用シート!AB204</f>
        <v>士別市</v>
      </c>
      <c r="BX120">
        <f>貼_前年計算用シート!AB383</f>
        <v>129</v>
      </c>
      <c r="BY120">
        <f t="shared" si="84"/>
        <v>54</v>
      </c>
      <c r="BZ120" t="str">
        <f>貼_前年計算用シート!AC204</f>
        <v>せたな町</v>
      </c>
      <c r="CA120">
        <f>貼_前年計算用シート!AC383</f>
        <v>4480</v>
      </c>
      <c r="CB120">
        <f t="shared" si="85"/>
        <v>53</v>
      </c>
      <c r="CC120" t="str">
        <f>貼_前年計算用シート!AD204</f>
        <v>弟子屈町</v>
      </c>
      <c r="CD120">
        <f>貼_前年計算用シート!AD383</f>
        <v>3360</v>
      </c>
      <c r="CE120">
        <f t="shared" si="86"/>
        <v>53</v>
      </c>
      <c r="CF120" t="str">
        <f>貼_前年計算用シート!AE204</f>
        <v>-</v>
      </c>
      <c r="CG120" t="str">
        <f>貼_前年計算用シート!AE383</f>
        <v>-</v>
      </c>
      <c r="CH120" t="str">
        <f t="shared" si="87"/>
        <v>-</v>
      </c>
      <c r="CI120" t="str">
        <f>貼_前年計算用シート!AF204</f>
        <v>-</v>
      </c>
      <c r="CJ120" t="str">
        <f>貼_前年計算用シート!AF383</f>
        <v>-</v>
      </c>
      <c r="CK120" t="str">
        <f t="shared" si="88"/>
        <v>-</v>
      </c>
      <c r="CL120" t="str">
        <f>貼_前年計算用シート!AG204</f>
        <v>-</v>
      </c>
      <c r="CM120" t="str">
        <f>貼_前年計算用シート!AG383</f>
        <v>-</v>
      </c>
      <c r="CN120" t="str">
        <f t="shared" si="89"/>
        <v>-</v>
      </c>
    </row>
    <row r="121" spans="3:92">
      <c r="C121" t="str">
        <f>貼_前年計算用シート!D205</f>
        <v>安平町</v>
      </c>
      <c r="D121">
        <f>貼_前年計算用シート!D384</f>
        <v>7430</v>
      </c>
      <c r="E121">
        <f t="shared" si="60"/>
        <v>55</v>
      </c>
      <c r="F121" t="str">
        <f>貼_前年計算用シート!E205</f>
        <v>知内町</v>
      </c>
      <c r="G121">
        <f>貼_前年計算用シート!E384</f>
        <v>1090</v>
      </c>
      <c r="H121">
        <f t="shared" si="61"/>
        <v>55</v>
      </c>
      <c r="I121" t="str">
        <f>貼_前年計算用シート!F205</f>
        <v>陸別町</v>
      </c>
      <c r="J121">
        <f>貼_前年計算用シート!F384</f>
        <v>6060</v>
      </c>
      <c r="K121">
        <f t="shared" si="62"/>
        <v>55</v>
      </c>
      <c r="L121" t="str">
        <f>貼_前年計算用シート!G205</f>
        <v>仁木町</v>
      </c>
      <c r="M121">
        <f>貼_前年計算用シート!G384</f>
        <v>407</v>
      </c>
      <c r="N121">
        <f t="shared" si="63"/>
        <v>55</v>
      </c>
      <c r="O121" t="str">
        <f>貼_前年計算用シート!H205</f>
        <v>留萌市</v>
      </c>
      <c r="P121">
        <f>貼_前年計算用シート!H384</f>
        <v>2220</v>
      </c>
      <c r="Q121">
        <f t="shared" si="64"/>
        <v>55</v>
      </c>
      <c r="R121" t="str">
        <f>貼_前年計算用シート!I205</f>
        <v>仁木町</v>
      </c>
      <c r="S121">
        <f>貼_前年計算用シート!I384</f>
        <v>537</v>
      </c>
      <c r="T121">
        <f t="shared" si="65"/>
        <v>55</v>
      </c>
      <c r="U121" t="str">
        <f>貼_前年計算用シート!J205</f>
        <v>東神楽町</v>
      </c>
      <c r="V121">
        <f>貼_前年計算用シート!J384</f>
        <v>582</v>
      </c>
      <c r="W121">
        <f t="shared" si="66"/>
        <v>55</v>
      </c>
      <c r="X121" t="str">
        <f>貼_前年計算用シート!K205</f>
        <v>厚真町</v>
      </c>
      <c r="Y121">
        <f>貼_前年計算用シート!K384</f>
        <v>2460</v>
      </c>
      <c r="Z121">
        <f t="shared" si="67"/>
        <v>55</v>
      </c>
      <c r="AA121" t="str">
        <f>貼_前年計算用シート!L205</f>
        <v>比布町</v>
      </c>
      <c r="AB121">
        <f>貼_前年計算用シート!L384</f>
        <v>454</v>
      </c>
      <c r="AC121">
        <f t="shared" si="68"/>
        <v>54</v>
      </c>
      <c r="AD121" t="str">
        <f>貼_前年計算用シート!M205</f>
        <v>和寒町</v>
      </c>
      <c r="AE121">
        <f>貼_前年計算用シート!M384</f>
        <v>484</v>
      </c>
      <c r="AF121">
        <f t="shared" si="69"/>
        <v>55</v>
      </c>
      <c r="AG121" t="str">
        <f>貼_前年計算用シート!N205</f>
        <v>滝川市</v>
      </c>
      <c r="AH121">
        <f>貼_前年計算用シート!N384</f>
        <v>2280</v>
      </c>
      <c r="AI121">
        <f t="shared" si="70"/>
        <v>55</v>
      </c>
      <c r="AJ121" t="str">
        <f>貼_前年計算用シート!O205</f>
        <v>倶知安町</v>
      </c>
      <c r="AK121">
        <f>貼_前年計算用シート!O384</f>
        <v>491</v>
      </c>
      <c r="AL121">
        <f t="shared" si="71"/>
        <v>55</v>
      </c>
      <c r="AM121" t="str">
        <f>貼_前年計算用シート!P205</f>
        <v>蘭越町</v>
      </c>
      <c r="AN121">
        <f>貼_前年計算用シート!P384</f>
        <v>50</v>
      </c>
      <c r="AO121">
        <f t="shared" si="72"/>
        <v>55</v>
      </c>
      <c r="AP121" t="str">
        <f>貼_前年計算用シート!Q205</f>
        <v>真狩村</v>
      </c>
      <c r="AQ121">
        <f>貼_前年計算用シート!Q384</f>
        <v>161</v>
      </c>
      <c r="AR121">
        <f t="shared" si="73"/>
        <v>55</v>
      </c>
      <c r="AS121" t="str">
        <f>貼_前年計算用シート!R205</f>
        <v>美唄市</v>
      </c>
      <c r="AT121">
        <f>貼_前年計算用シート!R384</f>
        <v>255</v>
      </c>
      <c r="AU121">
        <f t="shared" si="74"/>
        <v>55</v>
      </c>
      <c r="AV121" t="str">
        <f>貼_前年計算用シート!S205</f>
        <v>上士幌町</v>
      </c>
      <c r="AW121">
        <f>貼_前年計算用シート!S384</f>
        <v>249</v>
      </c>
      <c r="AX121">
        <f t="shared" si="75"/>
        <v>54</v>
      </c>
      <c r="AY121" t="str">
        <f>貼_前年計算用シート!T205</f>
        <v>ニセコ町</v>
      </c>
      <c r="AZ121">
        <f>貼_前年計算用シート!T384</f>
        <v>514</v>
      </c>
      <c r="BA121">
        <f t="shared" si="76"/>
        <v>55</v>
      </c>
      <c r="BB121" t="str">
        <f>貼_前年計算用シート!U205</f>
        <v>美唄市</v>
      </c>
      <c r="BC121">
        <f>貼_前年計算用シート!U384</f>
        <v>247</v>
      </c>
      <c r="BD121">
        <f t="shared" si="77"/>
        <v>55</v>
      </c>
      <c r="BE121" t="str">
        <f>貼_前年計算用シート!V205</f>
        <v>江別市</v>
      </c>
      <c r="BF121">
        <f>貼_前年計算用シート!V384</f>
        <v>95</v>
      </c>
      <c r="BG121">
        <f t="shared" si="78"/>
        <v>55</v>
      </c>
      <c r="BH121" t="str">
        <f>貼_前年計算用シート!W205</f>
        <v>南幌町</v>
      </c>
      <c r="BI121">
        <f>貼_前年計算用シート!W384</f>
        <v>5300</v>
      </c>
      <c r="BJ121">
        <f t="shared" si="79"/>
        <v>55</v>
      </c>
      <c r="BK121" t="str">
        <f>貼_前年計算用シート!X205</f>
        <v>津別町</v>
      </c>
      <c r="BL121">
        <f>貼_前年計算用シート!X384</f>
        <v>5950</v>
      </c>
      <c r="BM121">
        <f t="shared" si="80"/>
        <v>55</v>
      </c>
      <c r="BN121" t="str">
        <f>貼_前年計算用シート!Y205</f>
        <v>小平町</v>
      </c>
      <c r="BO121">
        <f>貼_前年計算用シート!Y384</f>
        <v>84</v>
      </c>
      <c r="BP121">
        <f t="shared" si="81"/>
        <v>54</v>
      </c>
      <c r="BQ121" t="str">
        <f>貼_前年計算用シート!Z205</f>
        <v>積丹町</v>
      </c>
      <c r="BR121">
        <f>貼_前年計算用シート!Z384</f>
        <v>44</v>
      </c>
      <c r="BS121">
        <f t="shared" si="82"/>
        <v>55</v>
      </c>
      <c r="BT121" t="str">
        <f>貼_前年計算用シート!AA205</f>
        <v>北竜町</v>
      </c>
      <c r="BU121">
        <f>貼_前年計算用シート!AA384</f>
        <v>37</v>
      </c>
      <c r="BV121">
        <f t="shared" si="83"/>
        <v>55</v>
      </c>
      <c r="BW121" t="str">
        <f>貼_前年計算用シート!AB205</f>
        <v>石狩市</v>
      </c>
      <c r="BX121">
        <f>貼_前年計算用シート!AB384</f>
        <v>111</v>
      </c>
      <c r="BY121">
        <f t="shared" si="84"/>
        <v>55</v>
      </c>
      <c r="BZ121" t="str">
        <f>貼_前年計算用シート!AC205</f>
        <v>中富良野町</v>
      </c>
      <c r="CA121">
        <f>貼_前年計算用シート!AC384</f>
        <v>3520</v>
      </c>
      <c r="CB121">
        <f t="shared" si="85"/>
        <v>55</v>
      </c>
      <c r="CC121" t="str">
        <f>貼_前年計算用シート!AD205</f>
        <v>洞爺湖町</v>
      </c>
      <c r="CD121">
        <f>貼_前年計算用シート!AD384</f>
        <v>3350</v>
      </c>
      <c r="CE121">
        <f t="shared" si="86"/>
        <v>55</v>
      </c>
      <c r="CF121" t="str">
        <f>貼_前年計算用シート!AE205</f>
        <v>-</v>
      </c>
      <c r="CG121" t="str">
        <f>貼_前年計算用シート!AE384</f>
        <v>-</v>
      </c>
      <c r="CH121" t="str">
        <f t="shared" si="87"/>
        <v>-</v>
      </c>
      <c r="CI121" t="str">
        <f>貼_前年計算用シート!AF205</f>
        <v>-</v>
      </c>
      <c r="CJ121" t="str">
        <f>貼_前年計算用シート!AF384</f>
        <v>-</v>
      </c>
      <c r="CK121" t="str">
        <f t="shared" si="88"/>
        <v>-</v>
      </c>
      <c r="CL121" t="str">
        <f>貼_前年計算用シート!AG205</f>
        <v>-</v>
      </c>
      <c r="CM121" t="str">
        <f>貼_前年計算用シート!AG384</f>
        <v>-</v>
      </c>
      <c r="CN121" t="str">
        <f t="shared" si="89"/>
        <v>-</v>
      </c>
    </row>
    <row r="122" spans="3:92">
      <c r="C122" t="str">
        <f>貼_前年計算用シート!D206</f>
        <v>新冠町</v>
      </c>
      <c r="D122">
        <f>貼_前年計算用シート!D385</f>
        <v>7160</v>
      </c>
      <c r="E122">
        <f t="shared" si="60"/>
        <v>56</v>
      </c>
      <c r="F122" t="str">
        <f>貼_前年計算用シート!E206</f>
        <v>北見市</v>
      </c>
      <c r="G122">
        <f>貼_前年計算用シート!E385</f>
        <v>1070</v>
      </c>
      <c r="H122">
        <f t="shared" si="61"/>
        <v>56</v>
      </c>
      <c r="I122" t="str">
        <f>貼_前年計算用シート!F206</f>
        <v>八雲町</v>
      </c>
      <c r="J122">
        <f>貼_前年計算用シート!F385</f>
        <v>6040</v>
      </c>
      <c r="K122">
        <f t="shared" si="62"/>
        <v>56</v>
      </c>
      <c r="L122" t="str">
        <f>貼_前年計算用シート!G206</f>
        <v>留萌市</v>
      </c>
      <c r="M122">
        <f>貼_前年計算用シート!G385</f>
        <v>399</v>
      </c>
      <c r="N122">
        <f t="shared" si="63"/>
        <v>56</v>
      </c>
      <c r="O122" t="str">
        <f>貼_前年計算用シート!H206</f>
        <v>仁木町</v>
      </c>
      <c r="P122">
        <f>貼_前年計算用シート!H385</f>
        <v>2190</v>
      </c>
      <c r="Q122">
        <f t="shared" si="64"/>
        <v>56</v>
      </c>
      <c r="R122" t="str">
        <f>貼_前年計算用シート!I206</f>
        <v>八雲町</v>
      </c>
      <c r="S122">
        <f>貼_前年計算用シート!I385</f>
        <v>535</v>
      </c>
      <c r="T122">
        <f t="shared" si="65"/>
        <v>56</v>
      </c>
      <c r="U122" t="str">
        <f>貼_前年計算用シート!J206</f>
        <v>倶知安町</v>
      </c>
      <c r="V122">
        <f>貼_前年計算用シート!J385</f>
        <v>573</v>
      </c>
      <c r="W122">
        <f t="shared" si="66"/>
        <v>56</v>
      </c>
      <c r="X122" t="str">
        <f>貼_前年計算用シート!K206</f>
        <v>倶知安町</v>
      </c>
      <c r="Y122">
        <f>貼_前年計算用シート!K385</f>
        <v>2450</v>
      </c>
      <c r="Z122">
        <f t="shared" si="67"/>
        <v>56</v>
      </c>
      <c r="AA122" t="str">
        <f>貼_前年計算用シート!L206</f>
        <v>今金町</v>
      </c>
      <c r="AB122">
        <f>貼_前年計算用シート!L385</f>
        <v>452</v>
      </c>
      <c r="AC122">
        <f t="shared" si="68"/>
        <v>56</v>
      </c>
      <c r="AD122" t="str">
        <f>貼_前年計算用シート!M206</f>
        <v>月形町</v>
      </c>
      <c r="AE122">
        <f>貼_前年計算用シート!M385</f>
        <v>449</v>
      </c>
      <c r="AF122">
        <f t="shared" si="69"/>
        <v>56</v>
      </c>
      <c r="AG122" t="str">
        <f>貼_前年計算用シート!N206</f>
        <v>恵庭市</v>
      </c>
      <c r="AH122">
        <f>貼_前年計算用シート!N385</f>
        <v>2190</v>
      </c>
      <c r="AI122">
        <f t="shared" si="70"/>
        <v>56</v>
      </c>
      <c r="AJ122" t="str">
        <f>貼_前年計算用シート!O206</f>
        <v>せたな町</v>
      </c>
      <c r="AK122">
        <f>貼_前年計算用シート!O385</f>
        <v>487</v>
      </c>
      <c r="AL122">
        <f t="shared" si="71"/>
        <v>56</v>
      </c>
      <c r="AM122" t="str">
        <f>貼_前年計算用シート!P206</f>
        <v>奈井江町</v>
      </c>
      <c r="AN122">
        <f>貼_前年計算用シート!P385</f>
        <v>50</v>
      </c>
      <c r="AO122">
        <f t="shared" si="72"/>
        <v>55</v>
      </c>
      <c r="AP122" t="str">
        <f>貼_前年計算用シート!Q206</f>
        <v>北斗市</v>
      </c>
      <c r="AQ122">
        <f>貼_前年計算用シート!Q385</f>
        <v>135</v>
      </c>
      <c r="AR122">
        <f t="shared" si="73"/>
        <v>56</v>
      </c>
      <c r="AS122" t="str">
        <f>貼_前年計算用シート!R206</f>
        <v>剣淵町</v>
      </c>
      <c r="AT122">
        <f>貼_前年計算用シート!R385</f>
        <v>249</v>
      </c>
      <c r="AU122">
        <f t="shared" si="74"/>
        <v>56</v>
      </c>
      <c r="AV122" t="str">
        <f>貼_前年計算用シート!S206</f>
        <v>沼田町</v>
      </c>
      <c r="AW122">
        <f>貼_前年計算用シート!S385</f>
        <v>207</v>
      </c>
      <c r="AX122">
        <f t="shared" si="75"/>
        <v>56</v>
      </c>
      <c r="AY122" t="str">
        <f>貼_前年計算用シート!T206</f>
        <v>当麻町</v>
      </c>
      <c r="AZ122">
        <f>貼_前年計算用シート!T385</f>
        <v>511</v>
      </c>
      <c r="BA122">
        <f t="shared" si="76"/>
        <v>56</v>
      </c>
      <c r="BB122" t="str">
        <f>貼_前年計算用シート!U206</f>
        <v>北斗市</v>
      </c>
      <c r="BC122">
        <f>貼_前年計算用シート!U385</f>
        <v>246</v>
      </c>
      <c r="BD122">
        <f t="shared" si="77"/>
        <v>56</v>
      </c>
      <c r="BE122" t="str">
        <f>貼_前年計算用シート!V206</f>
        <v>紋別市</v>
      </c>
      <c r="BF122">
        <f>貼_前年計算用シート!V385</f>
        <v>90</v>
      </c>
      <c r="BG122">
        <f t="shared" si="78"/>
        <v>56</v>
      </c>
      <c r="BH122" t="str">
        <f>貼_前年計算用シート!W206</f>
        <v>遠別町</v>
      </c>
      <c r="BI122">
        <f>貼_前年計算用シート!W385</f>
        <v>5180</v>
      </c>
      <c r="BJ122">
        <f t="shared" si="79"/>
        <v>56</v>
      </c>
      <c r="BK122" t="str">
        <f>貼_前年計算用シート!X206</f>
        <v>当別町</v>
      </c>
      <c r="BL122">
        <f>貼_前年計算用シート!X385</f>
        <v>5920</v>
      </c>
      <c r="BM122">
        <f t="shared" si="80"/>
        <v>56</v>
      </c>
      <c r="BN122" t="str">
        <f>貼_前年計算用シート!Y206</f>
        <v>仁木町</v>
      </c>
      <c r="BO122">
        <f>貼_前年計算用シート!Y385</f>
        <v>72</v>
      </c>
      <c r="BP122">
        <f t="shared" si="81"/>
        <v>56</v>
      </c>
      <c r="BQ122" t="str">
        <f>貼_前年計算用シート!Z206</f>
        <v>幕別町</v>
      </c>
      <c r="BR122">
        <f>貼_前年計算用シート!Z385</f>
        <v>44</v>
      </c>
      <c r="BS122">
        <f t="shared" si="82"/>
        <v>55</v>
      </c>
      <c r="BT122" t="str">
        <f>貼_前年計算用シート!AA206</f>
        <v>沼田町</v>
      </c>
      <c r="BU122">
        <f>貼_前年計算用シート!AA385</f>
        <v>36</v>
      </c>
      <c r="BV122">
        <f t="shared" si="83"/>
        <v>56</v>
      </c>
      <c r="BW122" t="str">
        <f>貼_前年計算用シート!AB206</f>
        <v>中富良野町</v>
      </c>
      <c r="BX122">
        <f>貼_前年計算用シート!AB385</f>
        <v>110</v>
      </c>
      <c r="BY122">
        <f t="shared" si="84"/>
        <v>56</v>
      </c>
      <c r="BZ122" t="str">
        <f>貼_前年計算用シート!AC206</f>
        <v>石狩市</v>
      </c>
      <c r="CA122">
        <f>貼_前年計算用シート!AC385</f>
        <v>3510</v>
      </c>
      <c r="CB122">
        <f t="shared" si="85"/>
        <v>56</v>
      </c>
      <c r="CC122" t="str">
        <f>貼_前年計算用シート!AD206</f>
        <v>札幌市</v>
      </c>
      <c r="CD122">
        <f>貼_前年計算用シート!AD385</f>
        <v>3330</v>
      </c>
      <c r="CE122">
        <f t="shared" si="86"/>
        <v>56</v>
      </c>
      <c r="CF122" t="str">
        <f>貼_前年計算用シート!AE206</f>
        <v>-</v>
      </c>
      <c r="CG122" t="str">
        <f>貼_前年計算用シート!AE385</f>
        <v>-</v>
      </c>
      <c r="CH122" t="str">
        <f t="shared" si="87"/>
        <v>-</v>
      </c>
      <c r="CI122" t="str">
        <f>貼_前年計算用シート!AF206</f>
        <v>-</v>
      </c>
      <c r="CJ122" t="str">
        <f>貼_前年計算用シート!AF385</f>
        <v>-</v>
      </c>
      <c r="CK122" t="str">
        <f t="shared" si="88"/>
        <v>-</v>
      </c>
      <c r="CL122" t="str">
        <f>貼_前年計算用シート!AG206</f>
        <v>-</v>
      </c>
      <c r="CM122" t="str">
        <f>貼_前年計算用シート!AG385</f>
        <v>-</v>
      </c>
      <c r="CN122" t="str">
        <f t="shared" si="89"/>
        <v>-</v>
      </c>
    </row>
    <row r="123" spans="3:92">
      <c r="C123" t="str">
        <f>貼_前年計算用シート!D207</f>
        <v>中札内村</v>
      </c>
      <c r="D123">
        <f>貼_前年計算用シート!D386</f>
        <v>7110</v>
      </c>
      <c r="E123">
        <f t="shared" si="60"/>
        <v>57</v>
      </c>
      <c r="F123" t="str">
        <f>貼_前年計算用シート!E207</f>
        <v>日高町</v>
      </c>
      <c r="G123">
        <f>貼_前年計算用シート!E386</f>
        <v>1060</v>
      </c>
      <c r="H123">
        <f t="shared" si="61"/>
        <v>57</v>
      </c>
      <c r="I123" t="str">
        <f>貼_前年計算用シート!F207</f>
        <v>浜頓別町</v>
      </c>
      <c r="J123">
        <f>貼_前年計算用シート!F386</f>
        <v>5900</v>
      </c>
      <c r="K123">
        <f t="shared" si="62"/>
        <v>57</v>
      </c>
      <c r="L123" t="str">
        <f>貼_前年計算用シート!G207</f>
        <v>知内町</v>
      </c>
      <c r="M123">
        <f>貼_前年計算用シート!G386</f>
        <v>397</v>
      </c>
      <c r="N123">
        <f t="shared" si="63"/>
        <v>57</v>
      </c>
      <c r="O123" t="str">
        <f>貼_前年計算用シート!H207</f>
        <v>赤平市</v>
      </c>
      <c r="P123">
        <f>貼_前年計算用シート!H386</f>
        <v>2110</v>
      </c>
      <c r="Q123">
        <f t="shared" si="64"/>
        <v>57</v>
      </c>
      <c r="R123" t="str">
        <f>貼_前年計算用シート!I207</f>
        <v>厚沢部町</v>
      </c>
      <c r="S123">
        <f>貼_前年計算用シート!I386</f>
        <v>535</v>
      </c>
      <c r="T123">
        <f t="shared" si="65"/>
        <v>56</v>
      </c>
      <c r="U123" t="str">
        <f>貼_前年計算用シート!J207</f>
        <v>幌加内町</v>
      </c>
      <c r="V123">
        <f>貼_前年計算用シート!J386</f>
        <v>552</v>
      </c>
      <c r="W123">
        <f t="shared" si="66"/>
        <v>57</v>
      </c>
      <c r="X123" t="str">
        <f>貼_前年計算用シート!K207</f>
        <v>滝上町</v>
      </c>
      <c r="Y123">
        <f>貼_前年計算用シート!K386</f>
        <v>2430</v>
      </c>
      <c r="Z123">
        <f t="shared" si="67"/>
        <v>57</v>
      </c>
      <c r="AA123" t="str">
        <f>貼_前年計算用シート!L207</f>
        <v>妹背牛町</v>
      </c>
      <c r="AB123">
        <f>貼_前年計算用シート!L386</f>
        <v>452</v>
      </c>
      <c r="AC123">
        <f t="shared" si="68"/>
        <v>56</v>
      </c>
      <c r="AD123" t="str">
        <f>貼_前年計算用シート!M207</f>
        <v>滝上町</v>
      </c>
      <c r="AE123">
        <f>貼_前年計算用シート!M386</f>
        <v>436</v>
      </c>
      <c r="AF123">
        <f t="shared" si="69"/>
        <v>57</v>
      </c>
      <c r="AG123" t="str">
        <f>貼_前年計算用シート!N207</f>
        <v>倶知安町</v>
      </c>
      <c r="AH123">
        <f>貼_前年計算用シート!N386</f>
        <v>1960</v>
      </c>
      <c r="AI123">
        <f t="shared" si="70"/>
        <v>57</v>
      </c>
      <c r="AJ123" t="str">
        <f>貼_前年計算用シート!O207</f>
        <v>栗山町</v>
      </c>
      <c r="AK123">
        <f>貼_前年計算用シート!O386</f>
        <v>484</v>
      </c>
      <c r="AL123">
        <f t="shared" si="71"/>
        <v>57</v>
      </c>
      <c r="AM123" t="str">
        <f>貼_前年計算用シート!P207</f>
        <v>真狩村</v>
      </c>
      <c r="AN123">
        <f>貼_前年計算用シート!P386</f>
        <v>46</v>
      </c>
      <c r="AO123">
        <f t="shared" si="72"/>
        <v>57</v>
      </c>
      <c r="AP123" t="str">
        <f>貼_前年計算用シート!Q207</f>
        <v>蘭越町</v>
      </c>
      <c r="AQ123">
        <f>貼_前年計算用シート!Q386</f>
        <v>134</v>
      </c>
      <c r="AR123">
        <f t="shared" si="73"/>
        <v>57</v>
      </c>
      <c r="AS123" t="str">
        <f>貼_前年計算用シート!R207</f>
        <v>上ノ国町</v>
      </c>
      <c r="AT123">
        <f>貼_前年計算用シート!R386</f>
        <v>245</v>
      </c>
      <c r="AU123">
        <f t="shared" si="74"/>
        <v>57</v>
      </c>
      <c r="AV123" t="str">
        <f>貼_前年計算用シート!S207</f>
        <v>斜里町</v>
      </c>
      <c r="AW123">
        <f>貼_前年計算用シート!S386</f>
        <v>204</v>
      </c>
      <c r="AX123">
        <f t="shared" si="75"/>
        <v>57</v>
      </c>
      <c r="AY123" t="str">
        <f>貼_前年計算用シート!T207</f>
        <v>北斗市</v>
      </c>
      <c r="AZ123">
        <f>貼_前年計算用シート!T386</f>
        <v>470</v>
      </c>
      <c r="BA123">
        <f t="shared" si="76"/>
        <v>57</v>
      </c>
      <c r="BB123" t="str">
        <f>貼_前年計算用シート!U207</f>
        <v>むかわ町</v>
      </c>
      <c r="BC123">
        <f>貼_前年計算用シート!U386</f>
        <v>245</v>
      </c>
      <c r="BD123">
        <f t="shared" si="77"/>
        <v>57</v>
      </c>
      <c r="BE123" t="str">
        <f>貼_前年計算用シート!V207</f>
        <v>厚沢部町</v>
      </c>
      <c r="BF123">
        <f>貼_前年計算用シート!V386</f>
        <v>85</v>
      </c>
      <c r="BG123">
        <f t="shared" si="78"/>
        <v>57</v>
      </c>
      <c r="BH123" t="str">
        <f>貼_前年計算用シート!W207</f>
        <v>名寄市</v>
      </c>
      <c r="BI123">
        <f>貼_前年計算用シート!W386</f>
        <v>5150</v>
      </c>
      <c r="BJ123">
        <f t="shared" si="79"/>
        <v>57</v>
      </c>
      <c r="BK123" t="str">
        <f>貼_前年計算用シート!X207</f>
        <v>喜茂別町</v>
      </c>
      <c r="BL123">
        <f>貼_前年計算用シート!X386</f>
        <v>5890</v>
      </c>
      <c r="BM123">
        <f t="shared" si="80"/>
        <v>57</v>
      </c>
      <c r="BN123" t="str">
        <f>貼_前年計算用シート!Y207</f>
        <v>鹿追町</v>
      </c>
      <c r="BO123">
        <f>貼_前年計算用シート!Y386</f>
        <v>64</v>
      </c>
      <c r="BP123">
        <f t="shared" si="81"/>
        <v>57</v>
      </c>
      <c r="BQ123" t="str">
        <f>貼_前年計算用シート!Z207</f>
        <v>知内町</v>
      </c>
      <c r="BR123">
        <f>貼_前年計算用シート!Z386</f>
        <v>41</v>
      </c>
      <c r="BS123">
        <f t="shared" si="82"/>
        <v>57</v>
      </c>
      <c r="BT123" t="str">
        <f>貼_前年計算用シート!AA207</f>
        <v>深川市</v>
      </c>
      <c r="BU123">
        <f>貼_前年計算用シート!AA386</f>
        <v>34</v>
      </c>
      <c r="BV123">
        <f t="shared" si="83"/>
        <v>57</v>
      </c>
      <c r="BW123" t="str">
        <f>貼_前年計算用シート!AB207</f>
        <v>黒松内町</v>
      </c>
      <c r="BX123">
        <f>貼_前年計算用シート!AB386</f>
        <v>93</v>
      </c>
      <c r="BY123">
        <f t="shared" si="84"/>
        <v>57</v>
      </c>
      <c r="BZ123" t="str">
        <f>貼_前年計算用シート!AC207</f>
        <v>黒松内町</v>
      </c>
      <c r="CA123">
        <f>貼_前年計算用シート!AC386</f>
        <v>3240</v>
      </c>
      <c r="CB123">
        <f t="shared" si="85"/>
        <v>57</v>
      </c>
      <c r="CC123" t="str">
        <f>貼_前年計算用シート!AD207</f>
        <v>湧別町</v>
      </c>
      <c r="CD123">
        <f>貼_前年計算用シート!AD386</f>
        <v>3330</v>
      </c>
      <c r="CE123">
        <f t="shared" si="86"/>
        <v>56</v>
      </c>
      <c r="CF123" t="str">
        <f>貼_前年計算用シート!AE207</f>
        <v>-</v>
      </c>
      <c r="CG123" t="str">
        <f>貼_前年計算用シート!AE386</f>
        <v>-</v>
      </c>
      <c r="CH123" t="str">
        <f t="shared" si="87"/>
        <v>-</v>
      </c>
      <c r="CI123" t="str">
        <f>貼_前年計算用シート!AF207</f>
        <v>-</v>
      </c>
      <c r="CJ123" t="str">
        <f>貼_前年計算用シート!AF386</f>
        <v>-</v>
      </c>
      <c r="CK123" t="str">
        <f t="shared" si="88"/>
        <v>-</v>
      </c>
      <c r="CL123" t="str">
        <f>貼_前年計算用シート!AG207</f>
        <v>-</v>
      </c>
      <c r="CM123" t="str">
        <f>貼_前年計算用シート!AG386</f>
        <v>-</v>
      </c>
      <c r="CN123" t="str">
        <f t="shared" si="89"/>
        <v>-</v>
      </c>
    </row>
    <row r="124" spans="3:92">
      <c r="C124" t="str">
        <f>貼_前年計算用シート!D208</f>
        <v>訓子府町</v>
      </c>
      <c r="D124">
        <f>貼_前年計算用シート!D387</f>
        <v>7040</v>
      </c>
      <c r="E124">
        <f t="shared" si="60"/>
        <v>58</v>
      </c>
      <c r="F124" t="str">
        <f>貼_前年計算用シート!E208</f>
        <v>倶知安町</v>
      </c>
      <c r="G124">
        <f>貼_前年計算用シート!E387</f>
        <v>925</v>
      </c>
      <c r="H124">
        <f t="shared" si="61"/>
        <v>58</v>
      </c>
      <c r="I124" t="str">
        <f>貼_前年計算用シート!F208</f>
        <v>津別町</v>
      </c>
      <c r="J124">
        <f>貼_前年計算用シート!F387</f>
        <v>5670</v>
      </c>
      <c r="K124">
        <f t="shared" si="62"/>
        <v>58</v>
      </c>
      <c r="L124" t="str">
        <f>貼_前年計算用シート!G208</f>
        <v>赤平市</v>
      </c>
      <c r="M124">
        <f>貼_前年計算用シート!G387</f>
        <v>379</v>
      </c>
      <c r="N124">
        <f t="shared" si="63"/>
        <v>58</v>
      </c>
      <c r="O124" t="str">
        <f>貼_前年計算用シート!H208</f>
        <v>知内町</v>
      </c>
      <c r="P124">
        <f>貼_前年計算用シート!H387</f>
        <v>1920</v>
      </c>
      <c r="Q124">
        <f t="shared" si="64"/>
        <v>58</v>
      </c>
      <c r="R124" t="str">
        <f>貼_前年計算用シート!I208</f>
        <v>由仁町</v>
      </c>
      <c r="S124">
        <f>貼_前年計算用シート!I387</f>
        <v>535</v>
      </c>
      <c r="T124">
        <f t="shared" si="65"/>
        <v>56</v>
      </c>
      <c r="U124" t="str">
        <f>貼_前年計算用シート!J208</f>
        <v>新得町</v>
      </c>
      <c r="V124">
        <f>貼_前年計算用シート!J387</f>
        <v>540</v>
      </c>
      <c r="W124">
        <f t="shared" si="66"/>
        <v>58</v>
      </c>
      <c r="X124" t="str">
        <f>貼_前年計算用シート!K208</f>
        <v>和寒町</v>
      </c>
      <c r="Y124">
        <f>貼_前年計算用シート!K387</f>
        <v>2380</v>
      </c>
      <c r="Z124">
        <f t="shared" si="67"/>
        <v>58</v>
      </c>
      <c r="AA124" t="str">
        <f>貼_前年計算用シート!L208</f>
        <v>恵庭市</v>
      </c>
      <c r="AB124">
        <f>貼_前年計算用シート!L387</f>
        <v>446</v>
      </c>
      <c r="AC124">
        <f t="shared" si="68"/>
        <v>58</v>
      </c>
      <c r="AD124" t="str">
        <f>貼_前年計算用シート!M208</f>
        <v>置戸町</v>
      </c>
      <c r="AE124">
        <f>貼_前年計算用シート!M387</f>
        <v>421</v>
      </c>
      <c r="AF124">
        <f t="shared" si="69"/>
        <v>58</v>
      </c>
      <c r="AG124" t="str">
        <f>貼_前年計算用シート!N208</f>
        <v>月形町</v>
      </c>
      <c r="AH124">
        <f>貼_前年計算用シート!N387</f>
        <v>1920</v>
      </c>
      <c r="AI124">
        <f t="shared" si="70"/>
        <v>58</v>
      </c>
      <c r="AJ124" t="str">
        <f>貼_前年計算用シート!O208</f>
        <v>和寒町</v>
      </c>
      <c r="AK124">
        <f>貼_前年計算用シート!O387</f>
        <v>484</v>
      </c>
      <c r="AL124">
        <f t="shared" si="71"/>
        <v>57</v>
      </c>
      <c r="AM124" t="str">
        <f>貼_前年計算用シート!P208</f>
        <v>新篠津村</v>
      </c>
      <c r="AN124">
        <f>貼_前年計算用シート!P387</f>
        <v>44</v>
      </c>
      <c r="AO124">
        <f t="shared" si="72"/>
        <v>58</v>
      </c>
      <c r="AP124" t="str">
        <f>貼_前年計算用シート!Q208</f>
        <v>小平町</v>
      </c>
      <c r="AQ124">
        <f>貼_前年計算用シート!Q387</f>
        <v>132</v>
      </c>
      <c r="AR124">
        <f t="shared" si="73"/>
        <v>58</v>
      </c>
      <c r="AS124" t="str">
        <f>貼_前年計算用シート!R208</f>
        <v>小平町</v>
      </c>
      <c r="AT124">
        <f>貼_前年計算用シート!R387</f>
        <v>244</v>
      </c>
      <c r="AU124">
        <f t="shared" si="74"/>
        <v>58</v>
      </c>
      <c r="AV124" t="str">
        <f>貼_前年計算用シート!S208</f>
        <v>蘭越町</v>
      </c>
      <c r="AW124">
        <f>貼_前年計算用シート!S387</f>
        <v>192</v>
      </c>
      <c r="AX124">
        <f t="shared" si="75"/>
        <v>58</v>
      </c>
      <c r="AY124" t="str">
        <f>貼_前年計算用シート!T208</f>
        <v>沼田町</v>
      </c>
      <c r="AZ124">
        <f>貼_前年計算用シート!T387</f>
        <v>462</v>
      </c>
      <c r="BA124">
        <f t="shared" si="76"/>
        <v>58</v>
      </c>
      <c r="BB124" t="str">
        <f>貼_前年計算用シート!U208</f>
        <v>留萌市</v>
      </c>
      <c r="BC124">
        <f>貼_前年計算用シート!U387</f>
        <v>242</v>
      </c>
      <c r="BD124">
        <f t="shared" si="77"/>
        <v>58</v>
      </c>
      <c r="BE124" t="str">
        <f>貼_前年計算用シート!V208</f>
        <v>滝上町</v>
      </c>
      <c r="BF124">
        <f>貼_前年計算用シート!V387</f>
        <v>83</v>
      </c>
      <c r="BG124">
        <f t="shared" si="78"/>
        <v>58</v>
      </c>
      <c r="BH124" t="str">
        <f>貼_前年計算用シート!W208</f>
        <v>滝上町</v>
      </c>
      <c r="BI124">
        <f>貼_前年計算用シート!W387</f>
        <v>4970</v>
      </c>
      <c r="BJ124">
        <f t="shared" si="79"/>
        <v>58</v>
      </c>
      <c r="BK124" t="str">
        <f>貼_前年計算用シート!X208</f>
        <v>栗山町</v>
      </c>
      <c r="BL124">
        <f>貼_前年計算用シート!X387</f>
        <v>5870</v>
      </c>
      <c r="BM124">
        <f t="shared" si="80"/>
        <v>58</v>
      </c>
      <c r="BN124" t="str">
        <f>貼_前年計算用シート!Y208</f>
        <v>上富良野町</v>
      </c>
      <c r="BO124">
        <f>貼_前年計算用シート!Y387</f>
        <v>59</v>
      </c>
      <c r="BP124">
        <f t="shared" si="81"/>
        <v>58</v>
      </c>
      <c r="BQ124" t="str">
        <f>貼_前年計算用シート!Z208</f>
        <v>芽室町</v>
      </c>
      <c r="BR124">
        <f>貼_前年計算用シート!Z387</f>
        <v>34</v>
      </c>
      <c r="BS124">
        <f t="shared" si="82"/>
        <v>58</v>
      </c>
      <c r="BT124" t="str">
        <f>貼_前年計算用シート!AA208</f>
        <v>東神楽町</v>
      </c>
      <c r="BU124">
        <f>貼_前年計算用シート!AA387</f>
        <v>34</v>
      </c>
      <c r="BV124">
        <f t="shared" si="83"/>
        <v>57</v>
      </c>
      <c r="BW124" t="str">
        <f>貼_前年計算用シート!AB208</f>
        <v>むかわ町</v>
      </c>
      <c r="BX124">
        <f>貼_前年計算用シート!AB387</f>
        <v>90</v>
      </c>
      <c r="BY124">
        <f t="shared" si="84"/>
        <v>58</v>
      </c>
      <c r="BZ124" t="str">
        <f>貼_前年計算用シート!AC208</f>
        <v>長沼町</v>
      </c>
      <c r="CA124">
        <f>貼_前年計算用シート!AC387</f>
        <v>3140</v>
      </c>
      <c r="CB124">
        <f t="shared" si="85"/>
        <v>58</v>
      </c>
      <c r="CC124" t="str">
        <f>貼_前年計算用シート!AD208</f>
        <v>厚真町</v>
      </c>
      <c r="CD124">
        <f>貼_前年計算用シート!AD387</f>
        <v>3300</v>
      </c>
      <c r="CE124">
        <f t="shared" si="86"/>
        <v>58</v>
      </c>
      <c r="CF124" t="str">
        <f>貼_前年計算用シート!AE208</f>
        <v>-</v>
      </c>
      <c r="CG124" t="str">
        <f>貼_前年計算用シート!AE387</f>
        <v>-</v>
      </c>
      <c r="CH124" t="str">
        <f t="shared" si="87"/>
        <v>-</v>
      </c>
      <c r="CI124" t="str">
        <f>貼_前年計算用シート!AF208</f>
        <v>-</v>
      </c>
      <c r="CJ124" t="str">
        <f>貼_前年計算用シート!AF387</f>
        <v>-</v>
      </c>
      <c r="CK124" t="str">
        <f t="shared" si="88"/>
        <v>-</v>
      </c>
      <c r="CL124" t="str">
        <f>貼_前年計算用シート!AG208</f>
        <v>-</v>
      </c>
      <c r="CM124" t="str">
        <f>貼_前年計算用シート!AG387</f>
        <v>-</v>
      </c>
      <c r="CN124" t="str">
        <f t="shared" si="89"/>
        <v>-</v>
      </c>
    </row>
    <row r="125" spans="3:92">
      <c r="C125" t="str">
        <f>貼_前年計算用シート!D209</f>
        <v>江別市</v>
      </c>
      <c r="D125">
        <f>貼_前年計算用シート!D388</f>
        <v>7020</v>
      </c>
      <c r="E125">
        <f t="shared" si="60"/>
        <v>59</v>
      </c>
      <c r="F125" t="str">
        <f>貼_前年計算用シート!E209</f>
        <v>砂川市</v>
      </c>
      <c r="G125">
        <f>貼_前年計算用シート!E388</f>
        <v>878</v>
      </c>
      <c r="H125">
        <f t="shared" si="61"/>
        <v>59</v>
      </c>
      <c r="I125" t="str">
        <f>貼_前年計算用シート!F209</f>
        <v>猿払村</v>
      </c>
      <c r="J125">
        <f>貼_前年計算用シート!F388</f>
        <v>5640</v>
      </c>
      <c r="K125">
        <f t="shared" si="62"/>
        <v>59</v>
      </c>
      <c r="L125" t="str">
        <f>貼_前年計算用シート!G209</f>
        <v>八雲町</v>
      </c>
      <c r="M125">
        <f>貼_前年計算用シート!G388</f>
        <v>321</v>
      </c>
      <c r="N125">
        <f t="shared" si="63"/>
        <v>59</v>
      </c>
      <c r="O125" t="str">
        <f>貼_前年計算用シート!H209</f>
        <v>八雲町</v>
      </c>
      <c r="P125">
        <f>貼_前年計算用シート!H388</f>
        <v>1720</v>
      </c>
      <c r="Q125">
        <f t="shared" si="64"/>
        <v>59</v>
      </c>
      <c r="R125" t="str">
        <f>貼_前年計算用シート!I209</f>
        <v>初山別村</v>
      </c>
      <c r="S125">
        <f>貼_前年計算用シート!I388</f>
        <v>535</v>
      </c>
      <c r="T125">
        <f t="shared" si="65"/>
        <v>56</v>
      </c>
      <c r="U125" t="str">
        <f>貼_前年計算用シート!J209</f>
        <v>遠別町</v>
      </c>
      <c r="V125">
        <f>貼_前年計算用シート!J388</f>
        <v>517</v>
      </c>
      <c r="W125">
        <f t="shared" si="66"/>
        <v>59</v>
      </c>
      <c r="X125" t="str">
        <f>貼_前年計算用シート!K209</f>
        <v>月形町</v>
      </c>
      <c r="Y125">
        <f>貼_前年計算用シート!K388</f>
        <v>1980</v>
      </c>
      <c r="Z125">
        <f t="shared" si="67"/>
        <v>59</v>
      </c>
      <c r="AA125" t="str">
        <f>貼_前年計算用シート!L209</f>
        <v>陸別町</v>
      </c>
      <c r="AB125">
        <f>貼_前年計算用シート!L388</f>
        <v>442</v>
      </c>
      <c r="AC125">
        <f t="shared" si="68"/>
        <v>59</v>
      </c>
      <c r="AD125" t="str">
        <f>貼_前年計算用シート!M209</f>
        <v>倶知安町</v>
      </c>
      <c r="AE125">
        <f>貼_前年計算用シート!M388</f>
        <v>399</v>
      </c>
      <c r="AF125">
        <f t="shared" si="69"/>
        <v>59</v>
      </c>
      <c r="AG125" t="str">
        <f>貼_前年計算用シート!N209</f>
        <v>東神楽町</v>
      </c>
      <c r="AH125">
        <f>貼_前年計算用シート!N388</f>
        <v>1870</v>
      </c>
      <c r="AI125">
        <f t="shared" si="70"/>
        <v>59</v>
      </c>
      <c r="AJ125" t="str">
        <f>貼_前年計算用シート!O209</f>
        <v>三笠市</v>
      </c>
      <c r="AK125">
        <f>貼_前年計算用シート!O388</f>
        <v>483</v>
      </c>
      <c r="AL125">
        <f t="shared" si="71"/>
        <v>59</v>
      </c>
      <c r="AM125" t="str">
        <f>貼_前年計算用シート!P209</f>
        <v>鷹栖町</v>
      </c>
      <c r="AN125">
        <f>貼_前年計算用シート!P388</f>
        <v>43</v>
      </c>
      <c r="AO125">
        <f t="shared" si="72"/>
        <v>59</v>
      </c>
      <c r="AP125" t="str">
        <f>貼_前年計算用シート!Q209</f>
        <v>新篠津村</v>
      </c>
      <c r="AQ125">
        <f>貼_前年計算用シート!Q388</f>
        <v>130</v>
      </c>
      <c r="AR125">
        <f t="shared" si="73"/>
        <v>59</v>
      </c>
      <c r="AS125" t="str">
        <f>貼_前年計算用シート!R209</f>
        <v>せたな町</v>
      </c>
      <c r="AT125">
        <f>貼_前年計算用シート!R388</f>
        <v>240</v>
      </c>
      <c r="AU125">
        <f t="shared" si="74"/>
        <v>59</v>
      </c>
      <c r="AV125" t="str">
        <f>貼_前年計算用シート!S209</f>
        <v>羽幌町</v>
      </c>
      <c r="AW125">
        <f>貼_前年計算用シート!S388</f>
        <v>192</v>
      </c>
      <c r="AX125">
        <f t="shared" si="75"/>
        <v>58</v>
      </c>
      <c r="AY125" t="str">
        <f>貼_前年計算用シート!T209</f>
        <v>幌加内町</v>
      </c>
      <c r="AZ125">
        <f>貼_前年計算用シート!T388</f>
        <v>437</v>
      </c>
      <c r="BA125">
        <f t="shared" si="76"/>
        <v>59</v>
      </c>
      <c r="BB125" t="str">
        <f>貼_前年計算用シート!U209</f>
        <v>秩父別町</v>
      </c>
      <c r="BC125">
        <f>貼_前年計算用シート!U388</f>
        <v>242</v>
      </c>
      <c r="BD125">
        <f t="shared" si="77"/>
        <v>58</v>
      </c>
      <c r="BE125" t="str">
        <f>貼_前年計算用シート!V209</f>
        <v>名寄市</v>
      </c>
      <c r="BF125">
        <f>貼_前年計算用シート!V388</f>
        <v>78</v>
      </c>
      <c r="BG125">
        <f t="shared" si="78"/>
        <v>59</v>
      </c>
      <c r="BH125" t="str">
        <f>貼_前年計算用シート!W209</f>
        <v>厚沢部町</v>
      </c>
      <c r="BI125">
        <f>貼_前年計算用シート!W388</f>
        <v>4540</v>
      </c>
      <c r="BJ125">
        <f t="shared" si="79"/>
        <v>59</v>
      </c>
      <c r="BK125" t="str">
        <f>貼_前年計算用シート!X209</f>
        <v>倶知安町</v>
      </c>
      <c r="BL125">
        <f>貼_前年計算用シート!X388</f>
        <v>5860</v>
      </c>
      <c r="BM125">
        <f t="shared" si="80"/>
        <v>59</v>
      </c>
      <c r="BN125" t="str">
        <f>貼_前年計算用シート!Y209</f>
        <v>比布町</v>
      </c>
      <c r="BO125">
        <f>貼_前年計算用シート!Y388</f>
        <v>54</v>
      </c>
      <c r="BP125">
        <f t="shared" si="81"/>
        <v>59</v>
      </c>
      <c r="BQ125" t="str">
        <f>貼_前年計算用シート!Z209</f>
        <v>仁木町</v>
      </c>
      <c r="BR125">
        <f>貼_前年計算用シート!Z388</f>
        <v>32</v>
      </c>
      <c r="BS125">
        <f t="shared" si="82"/>
        <v>59</v>
      </c>
      <c r="BT125" t="str">
        <f>貼_前年計算用シート!AA209</f>
        <v>妹背牛町</v>
      </c>
      <c r="BU125">
        <f>貼_前年計算用シート!AA388</f>
        <v>33</v>
      </c>
      <c r="BV125">
        <f t="shared" si="83"/>
        <v>59</v>
      </c>
      <c r="BW125" t="str">
        <f>貼_前年計算用シート!AB209</f>
        <v>長沼町</v>
      </c>
      <c r="BX125">
        <f>貼_前年計算用シート!AB388</f>
        <v>88</v>
      </c>
      <c r="BY125">
        <f t="shared" si="84"/>
        <v>59</v>
      </c>
      <c r="BZ125" t="str">
        <f>貼_前年計算用シート!AC209</f>
        <v>むかわ町</v>
      </c>
      <c r="CA125">
        <f>貼_前年計算用シート!AC388</f>
        <v>2970</v>
      </c>
      <c r="CB125">
        <f t="shared" si="85"/>
        <v>59</v>
      </c>
      <c r="CC125" t="str">
        <f>貼_前年計算用シート!AD209</f>
        <v>むかわ町</v>
      </c>
      <c r="CD125">
        <f>貼_前年計算用シート!AD388</f>
        <v>3300</v>
      </c>
      <c r="CE125">
        <f t="shared" si="86"/>
        <v>58</v>
      </c>
      <c r="CF125" t="str">
        <f>貼_前年計算用シート!AE209</f>
        <v>-</v>
      </c>
      <c r="CG125" t="str">
        <f>貼_前年計算用シート!AE388</f>
        <v>-</v>
      </c>
      <c r="CH125" t="str">
        <f t="shared" si="87"/>
        <v>-</v>
      </c>
      <c r="CI125" t="str">
        <f>貼_前年計算用シート!AF209</f>
        <v>-</v>
      </c>
      <c r="CJ125" t="str">
        <f>貼_前年計算用シート!AF388</f>
        <v>-</v>
      </c>
      <c r="CK125" t="str">
        <f t="shared" si="88"/>
        <v>-</v>
      </c>
      <c r="CL125" t="str">
        <f>貼_前年計算用シート!AG209</f>
        <v>-</v>
      </c>
      <c r="CM125" t="str">
        <f>貼_前年計算用シート!AG388</f>
        <v>-</v>
      </c>
      <c r="CN125" t="str">
        <f t="shared" si="89"/>
        <v>-</v>
      </c>
    </row>
    <row r="126" spans="3:92">
      <c r="C126" t="str">
        <f>貼_前年計算用シート!D210</f>
        <v>むかわ町</v>
      </c>
      <c r="D126">
        <f>貼_前年計算用シート!D389</f>
        <v>6610</v>
      </c>
      <c r="E126">
        <f t="shared" si="60"/>
        <v>60</v>
      </c>
      <c r="F126" t="str">
        <f>貼_前年計算用シート!E210</f>
        <v>江差町</v>
      </c>
      <c r="G126">
        <f>貼_前年計算用シート!E389</f>
        <v>877</v>
      </c>
      <c r="H126">
        <f t="shared" si="61"/>
        <v>60</v>
      </c>
      <c r="I126" t="str">
        <f>貼_前年計算用シート!F210</f>
        <v>千歳市</v>
      </c>
      <c r="J126">
        <f>貼_前年計算用シート!F389</f>
        <v>5220</v>
      </c>
      <c r="K126">
        <f t="shared" si="62"/>
        <v>60</v>
      </c>
      <c r="L126" t="str">
        <f>貼_前年計算用シート!G210</f>
        <v>日高町</v>
      </c>
      <c r="M126">
        <f>貼_前年計算用シート!G389</f>
        <v>314</v>
      </c>
      <c r="N126">
        <f t="shared" si="63"/>
        <v>60</v>
      </c>
      <c r="O126" t="str">
        <f>貼_前年計算用シート!H210</f>
        <v>幌加内町</v>
      </c>
      <c r="P126">
        <f>貼_前年計算用シート!H389</f>
        <v>1580</v>
      </c>
      <c r="Q126">
        <f t="shared" si="64"/>
        <v>60</v>
      </c>
      <c r="R126" t="str">
        <f>貼_前年計算用シート!I210</f>
        <v>平取町</v>
      </c>
      <c r="S126">
        <f>貼_前年計算用シート!I389</f>
        <v>535</v>
      </c>
      <c r="T126">
        <f t="shared" si="65"/>
        <v>56</v>
      </c>
      <c r="U126" t="str">
        <f>貼_前年計算用シート!J210</f>
        <v>置戸町</v>
      </c>
      <c r="V126">
        <f>貼_前年計算用シート!J389</f>
        <v>509</v>
      </c>
      <c r="W126">
        <f t="shared" si="66"/>
        <v>60</v>
      </c>
      <c r="X126" t="str">
        <f>貼_前年計算用シート!K210</f>
        <v>東神楽町</v>
      </c>
      <c r="Y126">
        <f>貼_前年計算用シート!K389</f>
        <v>1890</v>
      </c>
      <c r="Z126">
        <f t="shared" si="67"/>
        <v>60</v>
      </c>
      <c r="AA126" t="str">
        <f>貼_前年計算用シート!L210</f>
        <v>伊達市</v>
      </c>
      <c r="AB126">
        <f>貼_前年計算用シート!L389</f>
        <v>436</v>
      </c>
      <c r="AC126">
        <f t="shared" si="68"/>
        <v>60</v>
      </c>
      <c r="AD126" t="str">
        <f>貼_前年計算用シート!M210</f>
        <v>恵庭市</v>
      </c>
      <c r="AE126">
        <f>貼_前年計算用シート!M389</f>
        <v>395</v>
      </c>
      <c r="AF126">
        <f t="shared" si="69"/>
        <v>60</v>
      </c>
      <c r="AG126" t="str">
        <f>貼_前年計算用シート!N210</f>
        <v>京極町</v>
      </c>
      <c r="AH126">
        <f>貼_前年計算用シート!N389</f>
        <v>1780</v>
      </c>
      <c r="AI126">
        <f t="shared" si="70"/>
        <v>60</v>
      </c>
      <c r="AJ126" t="str">
        <f>貼_前年計算用シート!O210</f>
        <v>中富良野町</v>
      </c>
      <c r="AK126">
        <f>貼_前年計算用シート!O389</f>
        <v>482</v>
      </c>
      <c r="AL126">
        <f t="shared" si="71"/>
        <v>60</v>
      </c>
      <c r="AM126" t="str">
        <f>貼_前年計算用シート!P210</f>
        <v>浦幌町</v>
      </c>
      <c r="AN126">
        <f>貼_前年計算用シート!P389</f>
        <v>41</v>
      </c>
      <c r="AO126">
        <f t="shared" si="72"/>
        <v>60</v>
      </c>
      <c r="AP126" t="str">
        <f>貼_前年計算用シート!Q210</f>
        <v>伊達市</v>
      </c>
      <c r="AQ126">
        <f>貼_前年計算用シート!Q389</f>
        <v>110</v>
      </c>
      <c r="AR126">
        <f t="shared" si="73"/>
        <v>60</v>
      </c>
      <c r="AS126" t="str">
        <f>貼_前年計算用シート!R210</f>
        <v>士別市</v>
      </c>
      <c r="AT126">
        <f>貼_前年計算用シート!R389</f>
        <v>232</v>
      </c>
      <c r="AU126">
        <f t="shared" si="74"/>
        <v>60</v>
      </c>
      <c r="AV126" t="str">
        <f>貼_前年計算用シート!S210</f>
        <v>北斗市</v>
      </c>
      <c r="AW126">
        <f>貼_前年計算用シート!S389</f>
        <v>191</v>
      </c>
      <c r="AX126">
        <f t="shared" si="75"/>
        <v>60</v>
      </c>
      <c r="AY126" t="str">
        <f>貼_前年計算用シート!T210</f>
        <v>富良野市</v>
      </c>
      <c r="AZ126">
        <f>貼_前年計算用シート!T389</f>
        <v>414</v>
      </c>
      <c r="BA126">
        <f t="shared" si="76"/>
        <v>60</v>
      </c>
      <c r="BB126" t="str">
        <f>貼_前年計算用シート!U210</f>
        <v>森町</v>
      </c>
      <c r="BC126">
        <f>貼_前年計算用シート!U389</f>
        <v>240</v>
      </c>
      <c r="BD126">
        <f t="shared" si="77"/>
        <v>60</v>
      </c>
      <c r="BE126" t="str">
        <f>貼_前年計算用シート!V210</f>
        <v>南幌町</v>
      </c>
      <c r="BF126">
        <f>貼_前年計算用シート!V389</f>
        <v>74</v>
      </c>
      <c r="BG126">
        <f t="shared" si="78"/>
        <v>60</v>
      </c>
      <c r="BH126" t="str">
        <f>貼_前年計算用シート!W210</f>
        <v>当別町</v>
      </c>
      <c r="BI126">
        <f>貼_前年計算用シート!W389</f>
        <v>4290</v>
      </c>
      <c r="BJ126">
        <f t="shared" si="79"/>
        <v>60</v>
      </c>
      <c r="BK126" t="str">
        <f>貼_前年計算用シート!X210</f>
        <v>豊浦町</v>
      </c>
      <c r="BL126">
        <f>貼_前年計算用シート!X389</f>
        <v>5680</v>
      </c>
      <c r="BM126">
        <f t="shared" si="80"/>
        <v>60</v>
      </c>
      <c r="BN126" t="str">
        <f>貼_前年計算用シート!Y210</f>
        <v>京極町</v>
      </c>
      <c r="BO126">
        <f>貼_前年計算用シート!Y389</f>
        <v>53</v>
      </c>
      <c r="BP126">
        <f t="shared" si="81"/>
        <v>60</v>
      </c>
      <c r="BQ126" t="str">
        <f>貼_前年計算用シート!Z210</f>
        <v>増毛町</v>
      </c>
      <c r="BR126">
        <f>貼_前年計算用シート!Z389</f>
        <v>32</v>
      </c>
      <c r="BS126">
        <f t="shared" si="82"/>
        <v>59</v>
      </c>
      <c r="BT126" t="str">
        <f>貼_前年計算用シート!AA210</f>
        <v>幌加内町</v>
      </c>
      <c r="BU126">
        <f>貼_前年計算用シート!AA389</f>
        <v>33</v>
      </c>
      <c r="BV126">
        <f t="shared" si="83"/>
        <v>59</v>
      </c>
      <c r="BW126" t="str">
        <f>貼_前年計算用シート!AB210</f>
        <v>江別市</v>
      </c>
      <c r="BX126">
        <f>貼_前年計算用シート!AB389</f>
        <v>83</v>
      </c>
      <c r="BY126">
        <f t="shared" si="84"/>
        <v>60</v>
      </c>
      <c r="BZ126" t="str">
        <f>貼_前年計算用シート!AC210</f>
        <v>江別市</v>
      </c>
      <c r="CA126">
        <f>貼_前年計算用シート!AC389</f>
        <v>2810</v>
      </c>
      <c r="CB126">
        <f t="shared" si="85"/>
        <v>60</v>
      </c>
      <c r="CC126" t="str">
        <f>貼_前年計算用シート!AD210</f>
        <v>中標津町</v>
      </c>
      <c r="CD126">
        <f>貼_前年計算用シート!AD389</f>
        <v>3300</v>
      </c>
      <c r="CE126">
        <f t="shared" si="86"/>
        <v>58</v>
      </c>
      <c r="CF126" t="str">
        <f>貼_前年計算用シート!AE210</f>
        <v>-</v>
      </c>
      <c r="CG126" t="str">
        <f>貼_前年計算用シート!AE389</f>
        <v>-</v>
      </c>
      <c r="CH126" t="str">
        <f t="shared" si="87"/>
        <v>-</v>
      </c>
      <c r="CI126" t="str">
        <f>貼_前年計算用シート!AF210</f>
        <v>-</v>
      </c>
      <c r="CJ126" t="str">
        <f>貼_前年計算用シート!AF389</f>
        <v>-</v>
      </c>
      <c r="CK126" t="str">
        <f t="shared" si="88"/>
        <v>-</v>
      </c>
      <c r="CL126" t="str">
        <f>貼_前年計算用シート!AG210</f>
        <v>-</v>
      </c>
      <c r="CM126" t="str">
        <f>貼_前年計算用シート!AG389</f>
        <v>-</v>
      </c>
      <c r="CN126" t="str">
        <f t="shared" si="89"/>
        <v>-</v>
      </c>
    </row>
    <row r="127" spans="3:92">
      <c r="C127" t="str">
        <f>貼_前年計算用シート!D211</f>
        <v>八雲町</v>
      </c>
      <c r="D127">
        <f>貼_前年計算用シート!D390</f>
        <v>6560</v>
      </c>
      <c r="E127">
        <f t="shared" si="60"/>
        <v>61</v>
      </c>
      <c r="F127" t="str">
        <f>貼_前年計算用シート!E211</f>
        <v>初山別村</v>
      </c>
      <c r="G127">
        <f>貼_前年計算用シート!E390</f>
        <v>829</v>
      </c>
      <c r="H127">
        <f t="shared" si="61"/>
        <v>61</v>
      </c>
      <c r="I127" t="str">
        <f>貼_前年計算用シート!F211</f>
        <v>浦河町</v>
      </c>
      <c r="J127">
        <f>貼_前年計算用シート!F390</f>
        <v>5200</v>
      </c>
      <c r="K127">
        <f t="shared" si="62"/>
        <v>61</v>
      </c>
      <c r="L127" t="str">
        <f>貼_前年計算用シート!G211</f>
        <v>ニセコ町</v>
      </c>
      <c r="M127">
        <f>貼_前年計算用シート!G390</f>
        <v>292</v>
      </c>
      <c r="N127">
        <f t="shared" si="63"/>
        <v>61</v>
      </c>
      <c r="O127" t="str">
        <f>貼_前年計算用シート!H211</f>
        <v>日高町</v>
      </c>
      <c r="P127">
        <f>貼_前年計算用シート!H390</f>
        <v>1560</v>
      </c>
      <c r="Q127">
        <f t="shared" si="64"/>
        <v>61</v>
      </c>
      <c r="R127" t="str">
        <f>貼_前年計算用シート!I211</f>
        <v>栗山町</v>
      </c>
      <c r="S127">
        <f>貼_前年計算用シート!I390</f>
        <v>534</v>
      </c>
      <c r="T127">
        <f t="shared" si="65"/>
        <v>61</v>
      </c>
      <c r="U127" t="str">
        <f>貼_前年計算用シート!J211</f>
        <v>和寒町</v>
      </c>
      <c r="V127">
        <f>貼_前年計算用シート!J390</f>
        <v>501</v>
      </c>
      <c r="W127">
        <f t="shared" si="66"/>
        <v>61</v>
      </c>
      <c r="X127" t="str">
        <f>貼_前年計算用シート!K211</f>
        <v>京極町</v>
      </c>
      <c r="Y127">
        <f>貼_前年計算用シート!K390</f>
        <v>1880</v>
      </c>
      <c r="Z127">
        <f t="shared" si="67"/>
        <v>61</v>
      </c>
      <c r="AA127" t="str">
        <f>貼_前年計算用シート!L211</f>
        <v>当別町</v>
      </c>
      <c r="AB127">
        <f>貼_前年計算用シート!L390</f>
        <v>436</v>
      </c>
      <c r="AC127">
        <f t="shared" si="68"/>
        <v>60</v>
      </c>
      <c r="AD127" t="str">
        <f>貼_前年計算用シート!M211</f>
        <v>京極町</v>
      </c>
      <c r="AE127">
        <f>貼_前年計算用シート!M390</f>
        <v>355</v>
      </c>
      <c r="AF127">
        <f t="shared" si="69"/>
        <v>61</v>
      </c>
      <c r="AG127" t="str">
        <f>貼_前年計算用シート!N211</f>
        <v>今金町</v>
      </c>
      <c r="AH127">
        <f>貼_前年計算用シート!N390</f>
        <v>1530</v>
      </c>
      <c r="AI127">
        <f t="shared" si="70"/>
        <v>61</v>
      </c>
      <c r="AJ127" t="str">
        <f>貼_前年計算用シート!O211</f>
        <v>岩見沢市</v>
      </c>
      <c r="AK127">
        <f>貼_前年計算用シート!O390</f>
        <v>481</v>
      </c>
      <c r="AL127">
        <f t="shared" si="71"/>
        <v>61</v>
      </c>
      <c r="AM127" t="str">
        <f>貼_前年計算用シート!P211</f>
        <v>江差町</v>
      </c>
      <c r="AN127">
        <f>貼_前年計算用シート!P390</f>
        <v>38</v>
      </c>
      <c r="AO127">
        <f t="shared" si="72"/>
        <v>61</v>
      </c>
      <c r="AP127" t="str">
        <f>貼_前年計算用シート!Q211</f>
        <v>奈井江町</v>
      </c>
      <c r="AQ127">
        <f>貼_前年計算用シート!Q390</f>
        <v>105</v>
      </c>
      <c r="AR127">
        <f t="shared" si="73"/>
        <v>61</v>
      </c>
      <c r="AS127" t="str">
        <f>貼_前年計算用シート!R211</f>
        <v>滝川市</v>
      </c>
      <c r="AT127">
        <f>貼_前年計算用シート!R390</f>
        <v>231</v>
      </c>
      <c r="AU127">
        <f t="shared" si="74"/>
        <v>61</v>
      </c>
      <c r="AV127" t="str">
        <f>貼_前年計算用シート!S211</f>
        <v>東川町</v>
      </c>
      <c r="AW127">
        <f>貼_前年計算用シート!S390</f>
        <v>186</v>
      </c>
      <c r="AX127">
        <f t="shared" si="75"/>
        <v>61</v>
      </c>
      <c r="AY127" t="str">
        <f>貼_前年計算用シート!T211</f>
        <v>訓子府町</v>
      </c>
      <c r="AZ127">
        <f>貼_前年計算用シート!T390</f>
        <v>410</v>
      </c>
      <c r="BA127">
        <f t="shared" si="76"/>
        <v>61</v>
      </c>
      <c r="BB127" t="str">
        <f>貼_前年計算用シート!U211</f>
        <v>深川市</v>
      </c>
      <c r="BC127">
        <f>貼_前年計算用シート!U390</f>
        <v>236</v>
      </c>
      <c r="BD127">
        <f t="shared" si="77"/>
        <v>61</v>
      </c>
      <c r="BE127" t="str">
        <f>貼_前年計算用シート!V211</f>
        <v>当別町</v>
      </c>
      <c r="BF127">
        <f>貼_前年計算用シート!V390</f>
        <v>73</v>
      </c>
      <c r="BG127">
        <f t="shared" si="78"/>
        <v>61</v>
      </c>
      <c r="BH127" t="str">
        <f>貼_前年計算用シート!W211</f>
        <v>紋別市</v>
      </c>
      <c r="BI127">
        <f>貼_前年計算用シート!W390</f>
        <v>4050</v>
      </c>
      <c r="BJ127">
        <f t="shared" si="79"/>
        <v>61</v>
      </c>
      <c r="BK127" t="str">
        <f>貼_前年計算用シート!X211</f>
        <v>中標津町</v>
      </c>
      <c r="BL127">
        <f>貼_前年計算用シート!X390</f>
        <v>5630</v>
      </c>
      <c r="BM127">
        <f t="shared" si="80"/>
        <v>61</v>
      </c>
      <c r="BN127" t="str">
        <f>貼_前年計算用シート!Y211</f>
        <v>厚沢部町</v>
      </c>
      <c r="BO127">
        <f>貼_前年計算用シート!Y390</f>
        <v>51</v>
      </c>
      <c r="BP127">
        <f t="shared" si="81"/>
        <v>61</v>
      </c>
      <c r="BQ127" t="str">
        <f>貼_前年計算用シート!Z211</f>
        <v>むかわ町</v>
      </c>
      <c r="BR127">
        <f>貼_前年計算用シート!Z390</f>
        <v>31</v>
      </c>
      <c r="BS127">
        <f t="shared" si="82"/>
        <v>61</v>
      </c>
      <c r="BT127" t="str">
        <f>貼_前年計算用シート!AA211</f>
        <v>赤平市</v>
      </c>
      <c r="BU127">
        <f>貼_前年計算用シート!AA390</f>
        <v>32</v>
      </c>
      <c r="BV127">
        <f t="shared" si="83"/>
        <v>61</v>
      </c>
      <c r="BW127" t="str">
        <f>貼_前年計算用シート!AB211</f>
        <v>厚真町</v>
      </c>
      <c r="BX127">
        <f>貼_前年計算用シート!AB390</f>
        <v>77</v>
      </c>
      <c r="BY127">
        <f t="shared" si="84"/>
        <v>61</v>
      </c>
      <c r="BZ127" t="str">
        <f>貼_前年計算用シート!AC211</f>
        <v>遠軽町</v>
      </c>
      <c r="CA127">
        <f>貼_前年計算用シート!AC390</f>
        <v>2800</v>
      </c>
      <c r="CB127">
        <f t="shared" si="85"/>
        <v>61</v>
      </c>
      <c r="CC127" t="str">
        <f>貼_前年計算用シート!AD211</f>
        <v>日高町</v>
      </c>
      <c r="CD127">
        <f>貼_前年計算用シート!AD390</f>
        <v>3280</v>
      </c>
      <c r="CE127">
        <f t="shared" si="86"/>
        <v>61</v>
      </c>
      <c r="CF127" t="str">
        <f>貼_前年計算用シート!AE211</f>
        <v>-</v>
      </c>
      <c r="CG127" t="str">
        <f>貼_前年計算用シート!AE390</f>
        <v>-</v>
      </c>
      <c r="CH127" t="str">
        <f t="shared" si="87"/>
        <v>-</v>
      </c>
      <c r="CI127" t="str">
        <f>貼_前年計算用シート!AF211</f>
        <v>-</v>
      </c>
      <c r="CJ127" t="str">
        <f>貼_前年計算用シート!AF390</f>
        <v>-</v>
      </c>
      <c r="CK127" t="str">
        <f t="shared" si="88"/>
        <v>-</v>
      </c>
      <c r="CL127" t="str">
        <f>貼_前年計算用シート!AG211</f>
        <v>-</v>
      </c>
      <c r="CM127" t="str">
        <f>貼_前年計算用シート!AG390</f>
        <v>-</v>
      </c>
      <c r="CN127" t="str">
        <f t="shared" si="89"/>
        <v>-</v>
      </c>
    </row>
    <row r="128" spans="3:92">
      <c r="C128" t="str">
        <f>貼_前年計算用シート!D212</f>
        <v>新得町</v>
      </c>
      <c r="D128">
        <f>貼_前年計算用シート!D391</f>
        <v>6530</v>
      </c>
      <c r="E128">
        <f t="shared" si="60"/>
        <v>62</v>
      </c>
      <c r="F128" t="str">
        <f>貼_前年計算用シート!E212</f>
        <v>遠別町</v>
      </c>
      <c r="G128">
        <f>貼_前年計算用シート!E391</f>
        <v>800</v>
      </c>
      <c r="H128">
        <f t="shared" si="61"/>
        <v>62</v>
      </c>
      <c r="I128" t="str">
        <f>貼_前年計算用シート!F212</f>
        <v>名寄市</v>
      </c>
      <c r="J128">
        <f>貼_前年計算用シート!F391</f>
        <v>5150</v>
      </c>
      <c r="K128">
        <f t="shared" si="62"/>
        <v>62</v>
      </c>
      <c r="L128" t="str">
        <f>貼_前年計算用シート!G212</f>
        <v>木古内町</v>
      </c>
      <c r="M128">
        <f>貼_前年計算用シート!G391</f>
        <v>289</v>
      </c>
      <c r="N128">
        <f t="shared" si="63"/>
        <v>62</v>
      </c>
      <c r="O128" t="str">
        <f>貼_前年計算用シート!H212</f>
        <v>上川町</v>
      </c>
      <c r="P128">
        <f>貼_前年計算用シート!H391</f>
        <v>1540</v>
      </c>
      <c r="Q128">
        <f t="shared" si="64"/>
        <v>62</v>
      </c>
      <c r="R128" t="str">
        <f>貼_前年計算用シート!I212</f>
        <v>砂川市</v>
      </c>
      <c r="S128">
        <f>貼_前年計算用シート!I391</f>
        <v>532</v>
      </c>
      <c r="T128">
        <f t="shared" si="65"/>
        <v>62</v>
      </c>
      <c r="U128" t="str">
        <f>貼_前年計算用シート!J212</f>
        <v>月形町</v>
      </c>
      <c r="V128">
        <f>貼_前年計算用シート!J391</f>
        <v>470</v>
      </c>
      <c r="W128">
        <f t="shared" si="66"/>
        <v>62</v>
      </c>
      <c r="X128" t="str">
        <f>貼_前年計算用シート!K212</f>
        <v>遠別町</v>
      </c>
      <c r="Y128">
        <f>貼_前年計算用シート!K391</f>
        <v>1820</v>
      </c>
      <c r="Z128">
        <f t="shared" si="67"/>
        <v>62</v>
      </c>
      <c r="AA128" t="str">
        <f>貼_前年計算用シート!L212</f>
        <v>中富良野町</v>
      </c>
      <c r="AB128">
        <f>貼_前年計算用シート!L391</f>
        <v>436</v>
      </c>
      <c r="AC128">
        <f t="shared" si="68"/>
        <v>60</v>
      </c>
      <c r="AD128" t="str">
        <f>貼_前年計算用シート!M212</f>
        <v>厚沢部町</v>
      </c>
      <c r="AE128">
        <f>貼_前年計算用シート!M391</f>
        <v>352</v>
      </c>
      <c r="AF128">
        <f t="shared" si="69"/>
        <v>62</v>
      </c>
      <c r="AG128" t="str">
        <f>貼_前年計算用シート!N212</f>
        <v>厚真町</v>
      </c>
      <c r="AH128">
        <f>貼_前年計算用シート!N391</f>
        <v>1510</v>
      </c>
      <c r="AI128">
        <f t="shared" si="70"/>
        <v>62</v>
      </c>
      <c r="AJ128" t="str">
        <f>貼_前年計算用シート!O212</f>
        <v>苫前町</v>
      </c>
      <c r="AK128">
        <f>貼_前年計算用シート!O391</f>
        <v>477</v>
      </c>
      <c r="AL128">
        <f t="shared" si="71"/>
        <v>62</v>
      </c>
      <c r="AM128" t="str">
        <f>貼_前年計算用シート!P212</f>
        <v>乙部町</v>
      </c>
      <c r="AN128">
        <f>貼_前年計算用シート!P391</f>
        <v>38</v>
      </c>
      <c r="AO128">
        <f t="shared" si="72"/>
        <v>61</v>
      </c>
      <c r="AP128" t="str">
        <f>貼_前年計算用シート!Q212</f>
        <v>京極町</v>
      </c>
      <c r="AQ128">
        <f>貼_前年計算用シート!Q391</f>
        <v>102</v>
      </c>
      <c r="AR128">
        <f t="shared" si="73"/>
        <v>62</v>
      </c>
      <c r="AS128" t="str">
        <f>貼_前年計算用シート!R212</f>
        <v>上富良野町</v>
      </c>
      <c r="AT128">
        <f>貼_前年計算用シート!R391</f>
        <v>224</v>
      </c>
      <c r="AU128">
        <f t="shared" si="74"/>
        <v>62</v>
      </c>
      <c r="AV128" t="str">
        <f>貼_前年計算用シート!S212</f>
        <v>新十津川町</v>
      </c>
      <c r="AW128">
        <f>貼_前年計算用シート!S391</f>
        <v>176</v>
      </c>
      <c r="AX128">
        <f t="shared" si="75"/>
        <v>62</v>
      </c>
      <c r="AY128" t="str">
        <f>貼_前年計算用シート!T212</f>
        <v>足寄町</v>
      </c>
      <c r="AZ128">
        <f>貼_前年計算用シート!T391</f>
        <v>386</v>
      </c>
      <c r="BA128">
        <f t="shared" si="76"/>
        <v>62</v>
      </c>
      <c r="BB128" t="str">
        <f>貼_前年計算用シート!U212</f>
        <v>新篠津村</v>
      </c>
      <c r="BC128">
        <f>貼_前年計算用シート!U391</f>
        <v>236</v>
      </c>
      <c r="BD128">
        <f t="shared" si="77"/>
        <v>61</v>
      </c>
      <c r="BE128" t="str">
        <f>貼_前年計算用シート!V212</f>
        <v>南富良野町</v>
      </c>
      <c r="BF128">
        <f>貼_前年計算用シート!V391</f>
        <v>66</v>
      </c>
      <c r="BG128">
        <f t="shared" si="78"/>
        <v>62</v>
      </c>
      <c r="BH128" t="str">
        <f>貼_前年計算用シート!W212</f>
        <v>南富良野町</v>
      </c>
      <c r="BI128">
        <f>貼_前年計算用シート!W391</f>
        <v>3310</v>
      </c>
      <c r="BJ128">
        <f t="shared" si="79"/>
        <v>62</v>
      </c>
      <c r="BK128" t="str">
        <f>貼_前年計算用シート!X212</f>
        <v>伊達市</v>
      </c>
      <c r="BL128">
        <f>貼_前年計算用シート!X391</f>
        <v>5600</v>
      </c>
      <c r="BM128">
        <f t="shared" si="80"/>
        <v>62</v>
      </c>
      <c r="BN128" t="str">
        <f>貼_前年計算用シート!Y212</f>
        <v>幕別町</v>
      </c>
      <c r="BO128">
        <f>貼_前年計算用シート!Y391</f>
        <v>49</v>
      </c>
      <c r="BP128">
        <f t="shared" si="81"/>
        <v>62</v>
      </c>
      <c r="BQ128" t="str">
        <f>貼_前年計算用シート!Z212</f>
        <v>浦臼町</v>
      </c>
      <c r="BR128">
        <f>貼_前年計算用シート!Z391</f>
        <v>28</v>
      </c>
      <c r="BS128">
        <f t="shared" si="82"/>
        <v>62</v>
      </c>
      <c r="BT128" t="str">
        <f>貼_前年計算用シート!AA212</f>
        <v>知内町</v>
      </c>
      <c r="BU128">
        <f>貼_前年計算用シート!AA391</f>
        <v>31</v>
      </c>
      <c r="BV128">
        <f t="shared" si="83"/>
        <v>62</v>
      </c>
      <c r="BW128" t="str">
        <f>貼_前年計算用シート!AB212</f>
        <v>遠軽町</v>
      </c>
      <c r="BX128">
        <f>貼_前年計算用シート!AB391</f>
        <v>75</v>
      </c>
      <c r="BY128">
        <f t="shared" si="84"/>
        <v>62</v>
      </c>
      <c r="BZ128" t="str">
        <f>貼_前年計算用シート!AC212</f>
        <v>厚真町</v>
      </c>
      <c r="CA128">
        <f>貼_前年計算用シート!AC391</f>
        <v>2540</v>
      </c>
      <c r="CB128">
        <f t="shared" si="85"/>
        <v>62</v>
      </c>
      <c r="CC128" t="str">
        <f>貼_前年計算用シート!AD212</f>
        <v>豊頃町</v>
      </c>
      <c r="CD128">
        <f>貼_前年計算用シート!AD391</f>
        <v>3280</v>
      </c>
      <c r="CE128">
        <f t="shared" si="86"/>
        <v>61</v>
      </c>
      <c r="CF128" t="str">
        <f>貼_前年計算用シート!AE212</f>
        <v>-</v>
      </c>
      <c r="CG128" t="str">
        <f>貼_前年計算用シート!AE391</f>
        <v>-</v>
      </c>
      <c r="CH128" t="str">
        <f t="shared" si="87"/>
        <v>-</v>
      </c>
      <c r="CI128" t="str">
        <f>貼_前年計算用シート!AF212</f>
        <v>-</v>
      </c>
      <c r="CJ128" t="str">
        <f>貼_前年計算用シート!AF391</f>
        <v>-</v>
      </c>
      <c r="CK128" t="str">
        <f t="shared" si="88"/>
        <v>-</v>
      </c>
      <c r="CL128" t="str">
        <f>貼_前年計算用シート!AG212</f>
        <v>-</v>
      </c>
      <c r="CM128" t="str">
        <f>貼_前年計算用シート!AG391</f>
        <v>-</v>
      </c>
      <c r="CN128" t="str">
        <f t="shared" si="89"/>
        <v>-</v>
      </c>
    </row>
    <row r="129" spans="3:92">
      <c r="C129" t="str">
        <f>貼_前年計算用シート!D213</f>
        <v>剣淵町</v>
      </c>
      <c r="D129">
        <f>貼_前年計算用シート!D392</f>
        <v>6450</v>
      </c>
      <c r="E129">
        <f t="shared" si="60"/>
        <v>63</v>
      </c>
      <c r="F129" t="str">
        <f>貼_前年計算用シート!E213</f>
        <v>留萌市</v>
      </c>
      <c r="G129">
        <f>貼_前年計算用シート!E392</f>
        <v>793</v>
      </c>
      <c r="H129">
        <f t="shared" si="61"/>
        <v>63</v>
      </c>
      <c r="I129" t="str">
        <f>貼_前年計算用シート!F213</f>
        <v>置戸町</v>
      </c>
      <c r="J129">
        <f>貼_前年計算用シート!F392</f>
        <v>4790</v>
      </c>
      <c r="K129">
        <f t="shared" si="62"/>
        <v>63</v>
      </c>
      <c r="L129" t="str">
        <f>貼_前年計算用シート!G213</f>
        <v>増毛町</v>
      </c>
      <c r="M129">
        <f>貼_前年計算用シート!G392</f>
        <v>264</v>
      </c>
      <c r="N129">
        <f t="shared" si="63"/>
        <v>63</v>
      </c>
      <c r="O129" t="str">
        <f>貼_前年計算用シート!H213</f>
        <v>ニセコ町</v>
      </c>
      <c r="P129">
        <f>貼_前年計算用シート!H392</f>
        <v>1530</v>
      </c>
      <c r="Q129">
        <f t="shared" si="64"/>
        <v>63</v>
      </c>
      <c r="R129" t="str">
        <f>貼_前年計算用シート!I213</f>
        <v>厚真町</v>
      </c>
      <c r="S129">
        <f>貼_前年計算用シート!I392</f>
        <v>532</v>
      </c>
      <c r="T129">
        <f t="shared" si="65"/>
        <v>62</v>
      </c>
      <c r="U129" t="str">
        <f>貼_前年計算用シート!J213</f>
        <v>滝上町</v>
      </c>
      <c r="V129">
        <f>貼_前年計算用シート!J392</f>
        <v>436</v>
      </c>
      <c r="W129">
        <f t="shared" si="66"/>
        <v>63</v>
      </c>
      <c r="X129" t="str">
        <f>貼_前年計算用シート!K213</f>
        <v>厚沢部町</v>
      </c>
      <c r="Y129">
        <f>貼_前年計算用シート!K392</f>
        <v>1770</v>
      </c>
      <c r="Z129">
        <f t="shared" si="67"/>
        <v>63</v>
      </c>
      <c r="AA129" t="str">
        <f>貼_前年計算用シート!L213</f>
        <v>倶知安町</v>
      </c>
      <c r="AB129">
        <f>貼_前年計算用シート!L392</f>
        <v>428</v>
      </c>
      <c r="AC129">
        <f t="shared" si="68"/>
        <v>63</v>
      </c>
      <c r="AD129" t="str">
        <f>貼_前年計算用シート!M213</f>
        <v>厚真町</v>
      </c>
      <c r="AE129">
        <f>貼_前年計算用シート!M392</f>
        <v>344</v>
      </c>
      <c r="AF129">
        <f t="shared" si="69"/>
        <v>63</v>
      </c>
      <c r="AG129" t="str">
        <f>貼_前年計算用シート!N213</f>
        <v>厚沢部町</v>
      </c>
      <c r="AH129">
        <f>貼_前年計算用シート!N392</f>
        <v>1420</v>
      </c>
      <c r="AI129">
        <f t="shared" si="70"/>
        <v>63</v>
      </c>
      <c r="AJ129" t="str">
        <f>貼_前年計算用シート!O213</f>
        <v>陸別町</v>
      </c>
      <c r="AK129">
        <f>貼_前年計算用シート!O392</f>
        <v>477</v>
      </c>
      <c r="AL129">
        <f t="shared" si="71"/>
        <v>62</v>
      </c>
      <c r="AM129" t="str">
        <f>貼_前年計算用シート!P213</f>
        <v>留萌市</v>
      </c>
      <c r="AN129">
        <f>貼_前年計算用シート!P392</f>
        <v>37</v>
      </c>
      <c r="AO129">
        <f t="shared" si="72"/>
        <v>63</v>
      </c>
      <c r="AP129" t="str">
        <f>貼_前年計算用シート!Q213</f>
        <v>北広島市</v>
      </c>
      <c r="AQ129">
        <f>貼_前年計算用シート!Q392</f>
        <v>71</v>
      </c>
      <c r="AR129">
        <f t="shared" si="73"/>
        <v>63</v>
      </c>
      <c r="AS129" t="str">
        <f>貼_前年計算用シート!R213</f>
        <v>和寒町</v>
      </c>
      <c r="AT129">
        <f>貼_前年計算用シート!R392</f>
        <v>224</v>
      </c>
      <c r="AU129">
        <f t="shared" si="74"/>
        <v>62</v>
      </c>
      <c r="AV129" t="str">
        <f>貼_前年計算用シート!S213</f>
        <v>幌加内町</v>
      </c>
      <c r="AW129">
        <f>貼_前年計算用シート!S392</f>
        <v>163</v>
      </c>
      <c r="AX129">
        <f t="shared" si="75"/>
        <v>63</v>
      </c>
      <c r="AY129" t="str">
        <f>貼_前年計算用シート!T213</f>
        <v>佐呂間町</v>
      </c>
      <c r="AZ129">
        <f>貼_前年計算用シート!T392</f>
        <v>385</v>
      </c>
      <c r="BA129">
        <f t="shared" si="76"/>
        <v>63</v>
      </c>
      <c r="BB129" t="str">
        <f>貼_前年計算用シート!U213</f>
        <v>比布町</v>
      </c>
      <c r="BC129">
        <f>貼_前年計算用シート!U392</f>
        <v>235</v>
      </c>
      <c r="BD129">
        <f t="shared" si="77"/>
        <v>63</v>
      </c>
      <c r="BE129" t="str">
        <f>貼_前年計算用シート!V213</f>
        <v>むかわ町</v>
      </c>
      <c r="BF129">
        <f>貼_前年計算用シート!V392</f>
        <v>54</v>
      </c>
      <c r="BG129">
        <f t="shared" si="78"/>
        <v>63</v>
      </c>
      <c r="BH129" t="str">
        <f>貼_前年計算用シート!W213</f>
        <v>東神楽町</v>
      </c>
      <c r="BI129">
        <f>貼_前年計算用シート!W392</f>
        <v>3190</v>
      </c>
      <c r="BJ129">
        <f t="shared" si="79"/>
        <v>63</v>
      </c>
      <c r="BK129" t="str">
        <f>貼_前年計算用シート!X213</f>
        <v>和寒町</v>
      </c>
      <c r="BL129">
        <f>貼_前年計算用シート!X392</f>
        <v>5520</v>
      </c>
      <c r="BM129">
        <f t="shared" si="80"/>
        <v>63</v>
      </c>
      <c r="BN129" t="str">
        <f>貼_前年計算用シート!Y213</f>
        <v>奈井江町</v>
      </c>
      <c r="BO129">
        <f>貼_前年計算用シート!Y392</f>
        <v>45</v>
      </c>
      <c r="BP129">
        <f t="shared" si="81"/>
        <v>63</v>
      </c>
      <c r="BQ129" t="str">
        <f>貼_前年計算用シート!Z213</f>
        <v>千歳市</v>
      </c>
      <c r="BR129">
        <f>貼_前年計算用シート!Z392</f>
        <v>26</v>
      </c>
      <c r="BS129">
        <f t="shared" si="82"/>
        <v>63</v>
      </c>
      <c r="BT129" t="str">
        <f>貼_前年計算用シート!AA213</f>
        <v>上ノ国町</v>
      </c>
      <c r="BU129">
        <f>貼_前年計算用シート!AA392</f>
        <v>30</v>
      </c>
      <c r="BV129">
        <f t="shared" si="83"/>
        <v>63</v>
      </c>
      <c r="BW129" t="str">
        <f>貼_前年計算用シート!AB213</f>
        <v>蘭越町</v>
      </c>
      <c r="BX129">
        <f>貼_前年計算用シート!AB392</f>
        <v>65</v>
      </c>
      <c r="BY129">
        <f t="shared" si="84"/>
        <v>63</v>
      </c>
      <c r="BZ129" t="str">
        <f>貼_前年計算用シート!AC213</f>
        <v>蘭越町</v>
      </c>
      <c r="CA129">
        <f>貼_前年計算用シート!AC392</f>
        <v>2220</v>
      </c>
      <c r="CB129">
        <f t="shared" si="85"/>
        <v>63</v>
      </c>
      <c r="CC129" t="str">
        <f>貼_前年計算用シート!AD213</f>
        <v>幕別町</v>
      </c>
      <c r="CD129">
        <f>貼_前年計算用シート!AD392</f>
        <v>3260</v>
      </c>
      <c r="CE129">
        <f t="shared" si="86"/>
        <v>63</v>
      </c>
      <c r="CF129" t="str">
        <f>貼_前年計算用シート!AE213</f>
        <v>-</v>
      </c>
      <c r="CG129" t="str">
        <f>貼_前年計算用シート!AE392</f>
        <v>-</v>
      </c>
      <c r="CH129" t="str">
        <f t="shared" si="87"/>
        <v>-</v>
      </c>
      <c r="CI129" t="str">
        <f>貼_前年計算用シート!AF213</f>
        <v>-</v>
      </c>
      <c r="CJ129" t="str">
        <f>貼_前年計算用シート!AF392</f>
        <v>-</v>
      </c>
      <c r="CK129" t="str">
        <f t="shared" si="88"/>
        <v>-</v>
      </c>
      <c r="CL129" t="str">
        <f>貼_前年計算用シート!AG213</f>
        <v>-</v>
      </c>
      <c r="CM129" t="str">
        <f>貼_前年計算用シート!AG392</f>
        <v>-</v>
      </c>
      <c r="CN129" t="str">
        <f t="shared" si="89"/>
        <v>-</v>
      </c>
    </row>
    <row r="130" spans="3:92">
      <c r="C130" t="str">
        <f>貼_前年計算用シート!D214</f>
        <v>上富良野町</v>
      </c>
      <c r="D130">
        <f>貼_前年計算用シート!D393</f>
        <v>6350</v>
      </c>
      <c r="E130">
        <f t="shared" si="60"/>
        <v>64</v>
      </c>
      <c r="F130" t="str">
        <f>貼_前年計算用シート!E214</f>
        <v>仁木町</v>
      </c>
      <c r="G130">
        <f>貼_前年計算用シート!E393</f>
        <v>702</v>
      </c>
      <c r="H130">
        <f t="shared" si="61"/>
        <v>64</v>
      </c>
      <c r="I130" t="str">
        <f>貼_前年計算用シート!F214</f>
        <v>白糠町</v>
      </c>
      <c r="J130">
        <f>貼_前年計算用シート!F393</f>
        <v>4790</v>
      </c>
      <c r="K130">
        <f t="shared" si="62"/>
        <v>63</v>
      </c>
      <c r="L130" t="str">
        <f>貼_前年計算用シート!G214</f>
        <v>初山別村</v>
      </c>
      <c r="M130">
        <f>貼_前年計算用シート!G393</f>
        <v>258</v>
      </c>
      <c r="N130">
        <f t="shared" si="63"/>
        <v>64</v>
      </c>
      <c r="O130" t="str">
        <f>貼_前年計算用シート!H214</f>
        <v>木古内町</v>
      </c>
      <c r="P130">
        <f>貼_前年計算用シート!H393</f>
        <v>1410</v>
      </c>
      <c r="Q130">
        <f t="shared" si="64"/>
        <v>64</v>
      </c>
      <c r="R130" t="str">
        <f>貼_前年計算用シート!I214</f>
        <v>北斗市</v>
      </c>
      <c r="S130">
        <f>貼_前年計算用シート!I393</f>
        <v>530</v>
      </c>
      <c r="T130">
        <f t="shared" si="65"/>
        <v>64</v>
      </c>
      <c r="U130" t="str">
        <f>貼_前年計算用シート!J214</f>
        <v>共和町</v>
      </c>
      <c r="V130">
        <f>貼_前年計算用シート!J393</f>
        <v>424</v>
      </c>
      <c r="W130">
        <f t="shared" si="66"/>
        <v>64</v>
      </c>
      <c r="X130" t="str">
        <f>貼_前年計算用シート!K214</f>
        <v>今金町</v>
      </c>
      <c r="Y130">
        <f>貼_前年計算用シート!K393</f>
        <v>1710</v>
      </c>
      <c r="Z130">
        <f t="shared" si="67"/>
        <v>64</v>
      </c>
      <c r="AA130" t="str">
        <f>貼_前年計算用シート!L214</f>
        <v>豊浦町</v>
      </c>
      <c r="AB130">
        <f>貼_前年計算用シート!L393</f>
        <v>425</v>
      </c>
      <c r="AC130">
        <f t="shared" si="68"/>
        <v>64</v>
      </c>
      <c r="AD130" t="str">
        <f>貼_前年計算用シート!M214</f>
        <v>秩父別町</v>
      </c>
      <c r="AE130">
        <f>貼_前年計算用シート!M393</f>
        <v>319</v>
      </c>
      <c r="AF130">
        <f t="shared" si="69"/>
        <v>64</v>
      </c>
      <c r="AG130" t="str">
        <f>貼_前年計算用シート!N214</f>
        <v>沼田町</v>
      </c>
      <c r="AH130">
        <f>貼_前年計算用シート!N393</f>
        <v>1370</v>
      </c>
      <c r="AI130">
        <f t="shared" si="70"/>
        <v>64</v>
      </c>
      <c r="AJ130" t="str">
        <f>貼_前年計算用シート!O214</f>
        <v>由仁町</v>
      </c>
      <c r="AK130">
        <f>貼_前年計算用シート!O393</f>
        <v>471</v>
      </c>
      <c r="AL130">
        <f t="shared" si="71"/>
        <v>64</v>
      </c>
      <c r="AM130" t="str">
        <f>貼_前年計算用シート!P214</f>
        <v>更別村</v>
      </c>
      <c r="AN130">
        <f>貼_前年計算用シート!P393</f>
        <v>37</v>
      </c>
      <c r="AO130">
        <f t="shared" si="72"/>
        <v>63</v>
      </c>
      <c r="AP130" t="str">
        <f>貼_前年計算用シート!Q214</f>
        <v>月形町</v>
      </c>
      <c r="AQ130">
        <f>貼_前年計算用シート!Q393</f>
        <v>67</v>
      </c>
      <c r="AR130">
        <f t="shared" si="73"/>
        <v>64</v>
      </c>
      <c r="AS130" t="str">
        <f>貼_前年計算用シート!R214</f>
        <v>北広島市</v>
      </c>
      <c r="AT130">
        <f>貼_前年計算用シート!R393</f>
        <v>222</v>
      </c>
      <c r="AU130">
        <f t="shared" si="74"/>
        <v>64</v>
      </c>
      <c r="AV130" t="str">
        <f>貼_前年計算用シート!S214</f>
        <v>森町</v>
      </c>
      <c r="AW130">
        <f>貼_前年計算用シート!S393</f>
        <v>157</v>
      </c>
      <c r="AX130">
        <f t="shared" si="75"/>
        <v>64</v>
      </c>
      <c r="AY130" t="str">
        <f>貼_前年計算用シート!T214</f>
        <v>南富良野町</v>
      </c>
      <c r="AZ130">
        <f>貼_前年計算用シート!T393</f>
        <v>379</v>
      </c>
      <c r="BA130">
        <f t="shared" si="76"/>
        <v>64</v>
      </c>
      <c r="BB130" t="str">
        <f>貼_前年計算用シート!U214</f>
        <v>安平町</v>
      </c>
      <c r="BC130">
        <f>貼_前年計算用シート!U393</f>
        <v>233</v>
      </c>
      <c r="BD130">
        <f t="shared" si="77"/>
        <v>64</v>
      </c>
      <c r="BE130" t="str">
        <f>貼_前年計算用シート!V214</f>
        <v>東神楽町</v>
      </c>
      <c r="BF130">
        <f>貼_前年計算用シート!V393</f>
        <v>49</v>
      </c>
      <c r="BG130">
        <f t="shared" si="78"/>
        <v>64</v>
      </c>
      <c r="BH130" t="str">
        <f>貼_前年計算用シート!W214</f>
        <v>苫前町</v>
      </c>
      <c r="BI130">
        <f>貼_前年計算用シート!W393</f>
        <v>3180</v>
      </c>
      <c r="BJ130">
        <f t="shared" si="79"/>
        <v>64</v>
      </c>
      <c r="BK130" t="str">
        <f>貼_前年計算用シート!X214</f>
        <v>士別市</v>
      </c>
      <c r="BL130">
        <f>貼_前年計算用シート!X393</f>
        <v>5510</v>
      </c>
      <c r="BM130">
        <f t="shared" si="80"/>
        <v>64</v>
      </c>
      <c r="BN130" t="str">
        <f>貼_前年計算用シート!Y214</f>
        <v>むかわ町</v>
      </c>
      <c r="BO130">
        <f>貼_前年計算用シート!Y393</f>
        <v>45</v>
      </c>
      <c r="BP130">
        <f t="shared" si="81"/>
        <v>63</v>
      </c>
      <c r="BQ130" t="str">
        <f>貼_前年計算用シート!Z214</f>
        <v>比布町</v>
      </c>
      <c r="BR130">
        <f>貼_前年計算用シート!Z393</f>
        <v>24</v>
      </c>
      <c r="BS130">
        <f t="shared" si="82"/>
        <v>64</v>
      </c>
      <c r="BT130" t="str">
        <f>貼_前年計算用シート!AA214</f>
        <v>秩父別町</v>
      </c>
      <c r="BU130">
        <f>貼_前年計算用シート!AA393</f>
        <v>30</v>
      </c>
      <c r="BV130">
        <f t="shared" si="83"/>
        <v>63</v>
      </c>
      <c r="BW130" t="str">
        <f>貼_前年計算用シート!AB214</f>
        <v>岩見沢市</v>
      </c>
      <c r="BX130">
        <f>貼_前年計算用シート!AB393</f>
        <v>56</v>
      </c>
      <c r="BY130">
        <f t="shared" si="84"/>
        <v>64</v>
      </c>
      <c r="BZ130" t="str">
        <f>貼_前年計算用シート!AC214</f>
        <v>岩見沢市</v>
      </c>
      <c r="CA130">
        <f>貼_前年計算用シート!AC393</f>
        <v>1820</v>
      </c>
      <c r="CB130">
        <f t="shared" si="85"/>
        <v>64</v>
      </c>
      <c r="CC130" t="str">
        <f>貼_前年計算用シート!AD214</f>
        <v>岩見沢市</v>
      </c>
      <c r="CD130">
        <f>貼_前年計算用シート!AD393</f>
        <v>3250</v>
      </c>
      <c r="CE130">
        <f t="shared" si="86"/>
        <v>64</v>
      </c>
      <c r="CF130" t="str">
        <f>貼_前年計算用シート!AE214</f>
        <v>-</v>
      </c>
      <c r="CG130" t="str">
        <f>貼_前年計算用シート!AE393</f>
        <v>-</v>
      </c>
      <c r="CH130" t="str">
        <f t="shared" si="87"/>
        <v>-</v>
      </c>
      <c r="CI130" t="str">
        <f>貼_前年計算用シート!AF214</f>
        <v>-</v>
      </c>
      <c r="CJ130" t="str">
        <f>貼_前年計算用シート!AF393</f>
        <v>-</v>
      </c>
      <c r="CK130" t="str">
        <f t="shared" si="88"/>
        <v>-</v>
      </c>
      <c r="CL130" t="str">
        <f>貼_前年計算用シート!AG214</f>
        <v>-</v>
      </c>
      <c r="CM130" t="str">
        <f>貼_前年計算用シート!AG393</f>
        <v>-</v>
      </c>
      <c r="CN130" t="str">
        <f t="shared" si="89"/>
        <v>-</v>
      </c>
    </row>
    <row r="131" spans="3:92">
      <c r="C131" t="str">
        <f>貼_前年計算用シート!D215</f>
        <v>興部町</v>
      </c>
      <c r="D131">
        <f>貼_前年計算用シート!D394</f>
        <v>6310</v>
      </c>
      <c r="E131">
        <f t="shared" si="60"/>
        <v>65</v>
      </c>
      <c r="F131" t="str">
        <f>貼_前年計算用シート!E215</f>
        <v>赤平市</v>
      </c>
      <c r="G131">
        <f>貼_前年計算用シート!E394</f>
        <v>701</v>
      </c>
      <c r="H131">
        <f t="shared" si="61"/>
        <v>65</v>
      </c>
      <c r="I131" t="str">
        <f>貼_前年計算用シート!F215</f>
        <v>美深町</v>
      </c>
      <c r="J131">
        <f>貼_前年計算用シート!F394</f>
        <v>4590</v>
      </c>
      <c r="K131">
        <f t="shared" si="62"/>
        <v>65</v>
      </c>
      <c r="L131" t="str">
        <f>貼_前年計算用シート!G215</f>
        <v>上川町</v>
      </c>
      <c r="M131">
        <f>貼_前年計算用シート!G394</f>
        <v>254</v>
      </c>
      <c r="N131">
        <f t="shared" si="63"/>
        <v>65</v>
      </c>
      <c r="O131" t="str">
        <f>貼_前年計算用シート!H215</f>
        <v>初山別村</v>
      </c>
      <c r="P131">
        <f>貼_前年計算用シート!H394</f>
        <v>1380</v>
      </c>
      <c r="Q131">
        <f t="shared" si="64"/>
        <v>65</v>
      </c>
      <c r="R131" t="str">
        <f>貼_前年計算用シート!I215</f>
        <v>余市町</v>
      </c>
      <c r="S131">
        <f>貼_前年計算用シート!I394</f>
        <v>528</v>
      </c>
      <c r="T131">
        <f t="shared" si="65"/>
        <v>65</v>
      </c>
      <c r="U131" t="str">
        <f>貼_前年計算用シート!J215</f>
        <v>今金町</v>
      </c>
      <c r="V131">
        <f>貼_前年計算用シート!J394</f>
        <v>379</v>
      </c>
      <c r="W131">
        <f t="shared" si="66"/>
        <v>65</v>
      </c>
      <c r="X131" t="str">
        <f>貼_前年計算用シート!K215</f>
        <v>南富良野町</v>
      </c>
      <c r="Y131">
        <f>貼_前年計算用シート!K394</f>
        <v>1710</v>
      </c>
      <c r="Z131">
        <f t="shared" si="67"/>
        <v>64</v>
      </c>
      <c r="AA131" t="str">
        <f>貼_前年計算用シート!L215</f>
        <v>月形町</v>
      </c>
      <c r="AB131">
        <f>貼_前年計算用シート!L394</f>
        <v>422</v>
      </c>
      <c r="AC131">
        <f t="shared" si="68"/>
        <v>65</v>
      </c>
      <c r="AD131" t="str">
        <f>貼_前年計算用シート!M215</f>
        <v>今金町</v>
      </c>
      <c r="AE131">
        <f>貼_前年計算用シート!M394</f>
        <v>309</v>
      </c>
      <c r="AF131">
        <f t="shared" si="69"/>
        <v>65</v>
      </c>
      <c r="AG131" t="str">
        <f>貼_前年計算用シート!N215</f>
        <v>秩父別町</v>
      </c>
      <c r="AH131">
        <f>貼_前年計算用シート!N394</f>
        <v>1340</v>
      </c>
      <c r="AI131">
        <f t="shared" si="70"/>
        <v>65</v>
      </c>
      <c r="AJ131" t="str">
        <f>貼_前年計算用シート!O215</f>
        <v>当別町</v>
      </c>
      <c r="AK131">
        <f>貼_前年計算用シート!O394</f>
        <v>464</v>
      </c>
      <c r="AL131">
        <f t="shared" si="71"/>
        <v>65</v>
      </c>
      <c r="AM131" t="str">
        <f>貼_前年計算用シート!P215</f>
        <v>札幌市</v>
      </c>
      <c r="AN131">
        <f>貼_前年計算用シート!P394</f>
        <v>34</v>
      </c>
      <c r="AO131">
        <f t="shared" si="72"/>
        <v>65</v>
      </c>
      <c r="AP131" t="str">
        <f>貼_前年計算用シート!Q215</f>
        <v>三笠市</v>
      </c>
      <c r="AQ131">
        <f>貼_前年計算用シート!Q394</f>
        <v>59</v>
      </c>
      <c r="AR131">
        <f t="shared" si="73"/>
        <v>65</v>
      </c>
      <c r="AS131" t="str">
        <f>貼_前年計算用シート!R215</f>
        <v>奈井江町</v>
      </c>
      <c r="AT131">
        <f>貼_前年計算用シート!R394</f>
        <v>210</v>
      </c>
      <c r="AU131">
        <f t="shared" si="74"/>
        <v>65</v>
      </c>
      <c r="AV131" t="str">
        <f>貼_前年計算用シート!S215</f>
        <v>富良野市</v>
      </c>
      <c r="AW131">
        <f>貼_前年計算用シート!S394</f>
        <v>148</v>
      </c>
      <c r="AX131">
        <f t="shared" si="75"/>
        <v>65</v>
      </c>
      <c r="AY131" t="str">
        <f>貼_前年計算用シート!T215</f>
        <v>森町</v>
      </c>
      <c r="AZ131">
        <f>貼_前年計算用シート!T394</f>
        <v>377</v>
      </c>
      <c r="BA131">
        <f t="shared" si="76"/>
        <v>65</v>
      </c>
      <c r="BB131" t="str">
        <f>貼_前年計算用シート!U215</f>
        <v>江差町</v>
      </c>
      <c r="BC131">
        <f>貼_前年計算用シート!U394</f>
        <v>225</v>
      </c>
      <c r="BD131">
        <f t="shared" si="77"/>
        <v>65</v>
      </c>
      <c r="BE131" t="str">
        <f>貼_前年計算用シート!V215</f>
        <v>苫前町</v>
      </c>
      <c r="BF131">
        <f>貼_前年計算用シート!V394</f>
        <v>47</v>
      </c>
      <c r="BG131">
        <f t="shared" si="78"/>
        <v>65</v>
      </c>
      <c r="BH131" t="str">
        <f>貼_前年計算用シート!W215</f>
        <v>むかわ町</v>
      </c>
      <c r="BI131">
        <f>貼_前年計算用シート!W394</f>
        <v>2800</v>
      </c>
      <c r="BJ131">
        <f t="shared" si="79"/>
        <v>65</v>
      </c>
      <c r="BK131" t="str">
        <f>貼_前年計算用シート!X215</f>
        <v>京極町</v>
      </c>
      <c r="BL131">
        <f>貼_前年計算用シート!X394</f>
        <v>5450</v>
      </c>
      <c r="BM131">
        <f t="shared" si="80"/>
        <v>65</v>
      </c>
      <c r="BN131" t="str">
        <f>貼_前年計算用シート!Y215</f>
        <v>芽室町</v>
      </c>
      <c r="BO131">
        <f>貼_前年計算用シート!Y394</f>
        <v>36</v>
      </c>
      <c r="BP131">
        <f t="shared" si="81"/>
        <v>65</v>
      </c>
      <c r="BQ131" t="str">
        <f>貼_前年計算用シート!Z215</f>
        <v>美幌町</v>
      </c>
      <c r="BR131">
        <f>貼_前年計算用シート!Z394</f>
        <v>24</v>
      </c>
      <c r="BS131">
        <f t="shared" si="82"/>
        <v>64</v>
      </c>
      <c r="BT131" t="str">
        <f>貼_前年計算用シート!AA215</f>
        <v>増毛町</v>
      </c>
      <c r="BU131">
        <f>貼_前年計算用シート!AA394</f>
        <v>30</v>
      </c>
      <c r="BV131">
        <f t="shared" si="83"/>
        <v>63</v>
      </c>
      <c r="BW131" t="str">
        <f>貼_前年計算用シート!AB215</f>
        <v>当別町</v>
      </c>
      <c r="BX131">
        <f>貼_前年計算用シート!AB394</f>
        <v>53</v>
      </c>
      <c r="BY131">
        <f t="shared" si="84"/>
        <v>65</v>
      </c>
      <c r="BZ131" t="str">
        <f>貼_前年計算用シート!AC215</f>
        <v>北広島市</v>
      </c>
      <c r="CA131">
        <f>貼_前年計算用シート!AC394</f>
        <v>1800</v>
      </c>
      <c r="CB131">
        <f t="shared" si="85"/>
        <v>65</v>
      </c>
      <c r="CC131" t="str">
        <f>貼_前年計算用シート!AD215</f>
        <v>本別町</v>
      </c>
      <c r="CD131">
        <f>貼_前年計算用シート!AD394</f>
        <v>3250</v>
      </c>
      <c r="CE131">
        <f t="shared" si="86"/>
        <v>64</v>
      </c>
      <c r="CF131" t="str">
        <f>貼_前年計算用シート!AE215</f>
        <v>-</v>
      </c>
      <c r="CG131" t="str">
        <f>貼_前年計算用シート!AE394</f>
        <v>-</v>
      </c>
      <c r="CH131" t="str">
        <f t="shared" si="87"/>
        <v>-</v>
      </c>
      <c r="CI131" t="str">
        <f>貼_前年計算用シート!AF215</f>
        <v>-</v>
      </c>
      <c r="CJ131" t="str">
        <f>貼_前年計算用シート!AF394</f>
        <v>-</v>
      </c>
      <c r="CK131" t="str">
        <f t="shared" si="88"/>
        <v>-</v>
      </c>
      <c r="CL131" t="str">
        <f>貼_前年計算用シート!AG215</f>
        <v>-</v>
      </c>
      <c r="CM131" t="str">
        <f>貼_前年計算用シート!AG394</f>
        <v>-</v>
      </c>
      <c r="CN131" t="str">
        <f t="shared" si="89"/>
        <v>-</v>
      </c>
    </row>
    <row r="132" spans="3:92">
      <c r="C132" t="str">
        <f>貼_前年計算用シート!D216</f>
        <v>広尾町</v>
      </c>
      <c r="D132">
        <f>貼_前年計算用シート!D395</f>
        <v>6190</v>
      </c>
      <c r="E132">
        <f t="shared" ref="E132:E195" si="90">IFERROR(_xlfn.RANK.EQ(D132,D$67:D$245),"-")</f>
        <v>66</v>
      </c>
      <c r="F132" t="str">
        <f>貼_前年計算用シート!E216</f>
        <v>上ノ国町</v>
      </c>
      <c r="G132">
        <f>貼_前年計算用シート!E395</f>
        <v>672</v>
      </c>
      <c r="H132">
        <f t="shared" ref="H132:H195" si="91">IFERROR(_xlfn.RANK.EQ(G132,G$67:G$245),"-")</f>
        <v>66</v>
      </c>
      <c r="I132" t="str">
        <f>貼_前年計算用シート!F216</f>
        <v>上富良野町</v>
      </c>
      <c r="J132">
        <f>貼_前年計算用シート!F395</f>
        <v>4520</v>
      </c>
      <c r="K132">
        <f t="shared" ref="K132:K195" si="92">IFERROR(_xlfn.RANK.EQ(J132,J$67:J$245),"-")</f>
        <v>66</v>
      </c>
      <c r="L132" t="str">
        <f>貼_前年計算用シート!G216</f>
        <v>幌加内町</v>
      </c>
      <c r="M132">
        <f>貼_前年計算用シート!G395</f>
        <v>250</v>
      </c>
      <c r="N132">
        <f t="shared" ref="N132:N195" si="93">IFERROR(_xlfn.RANK.EQ(M132,M$67:M$245),"-")</f>
        <v>66</v>
      </c>
      <c r="O132" t="str">
        <f>貼_前年計算用シート!H216</f>
        <v>増毛町</v>
      </c>
      <c r="P132">
        <f>貼_前年計算用シート!H395</f>
        <v>1270</v>
      </c>
      <c r="Q132">
        <f t="shared" ref="Q132:Q195" si="94">IFERROR(_xlfn.RANK.EQ(P132,P$67:P$245),"-")</f>
        <v>66</v>
      </c>
      <c r="R132" t="str">
        <f>貼_前年計算用シート!I216</f>
        <v>むかわ町</v>
      </c>
      <c r="S132">
        <f>貼_前年計算用シート!I395</f>
        <v>528</v>
      </c>
      <c r="T132">
        <f t="shared" ref="T132:T195" si="95">IFERROR(_xlfn.RANK.EQ(S132,S$67:S$245),"-")</f>
        <v>65</v>
      </c>
      <c r="U132" t="str">
        <f>貼_前年計算用シート!J216</f>
        <v>京極町</v>
      </c>
      <c r="V132">
        <f>貼_前年計算用シート!J395</f>
        <v>376</v>
      </c>
      <c r="W132">
        <f t="shared" ref="W132:W195" si="96">IFERROR(_xlfn.RANK.EQ(V132,V$67:V$245),"-")</f>
        <v>66</v>
      </c>
      <c r="X132" t="str">
        <f>貼_前年計算用シート!K216</f>
        <v>羽幌町</v>
      </c>
      <c r="Y132">
        <f>貼_前年計算用シート!K395</f>
        <v>1480</v>
      </c>
      <c r="Z132">
        <f t="shared" ref="Z132:Z195" si="97">IFERROR(_xlfn.RANK.EQ(Y132,Y$67:Y$245),"-")</f>
        <v>66</v>
      </c>
      <c r="AA132" t="str">
        <f>貼_前年計算用シート!L216</f>
        <v>むかわ町</v>
      </c>
      <c r="AB132">
        <f>貼_前年計算用シート!L395</f>
        <v>422</v>
      </c>
      <c r="AC132">
        <f t="shared" ref="AC132:AC195" si="98">IFERROR(_xlfn.RANK.EQ(AB132,AB$67:AB$245),"-")</f>
        <v>65</v>
      </c>
      <c r="AD132" t="str">
        <f>貼_前年計算用シート!M216</f>
        <v>沼田町</v>
      </c>
      <c r="AE132">
        <f>貼_前年計算用シート!M395</f>
        <v>299</v>
      </c>
      <c r="AF132">
        <f t="shared" ref="AF132:AF195" si="99">IFERROR(_xlfn.RANK.EQ(AE132,AE$67:AE$245),"-")</f>
        <v>66</v>
      </c>
      <c r="AG132" t="str">
        <f>貼_前年計算用シート!N216</f>
        <v>南富良野町</v>
      </c>
      <c r="AH132">
        <f>貼_前年計算用シート!N395</f>
        <v>1290</v>
      </c>
      <c r="AI132">
        <f t="shared" ref="AI132:AI195" si="100">IFERROR(_xlfn.RANK.EQ(AH132,AH$67:AH$245),"-")</f>
        <v>66</v>
      </c>
      <c r="AJ132" t="str">
        <f>貼_前年計算用シート!O216</f>
        <v>伊達市</v>
      </c>
      <c r="AK132">
        <f>貼_前年計算用シート!O395</f>
        <v>462</v>
      </c>
      <c r="AL132">
        <f t="shared" ref="AL132:AL195" si="101">IFERROR(_xlfn.RANK.EQ(AK132,AK$67:AK$245),"-")</f>
        <v>66</v>
      </c>
      <c r="AM132" t="str">
        <f>貼_前年計算用シート!P216</f>
        <v>伊達市</v>
      </c>
      <c r="AN132">
        <f>貼_前年計算用シート!P395</f>
        <v>33</v>
      </c>
      <c r="AO132">
        <f t="shared" ref="AO132:AO195" si="102">IFERROR(_xlfn.RANK.EQ(AN132,AN$67:AN$245),"-")</f>
        <v>66</v>
      </c>
      <c r="AP132" t="str">
        <f>貼_前年計算用シート!Q216</f>
        <v>札幌市</v>
      </c>
      <c r="AQ132">
        <f>貼_前年計算用シート!Q395</f>
        <v>56</v>
      </c>
      <c r="AR132">
        <f t="shared" ref="AR132:AR195" si="103">IFERROR(_xlfn.RANK.EQ(AQ132,AQ$67:AQ$245),"-")</f>
        <v>66</v>
      </c>
      <c r="AS132" t="str">
        <f>貼_前年計算用シート!R216</f>
        <v>美深町</v>
      </c>
      <c r="AT132">
        <f>貼_前年計算用シート!R395</f>
        <v>207</v>
      </c>
      <c r="AU132">
        <f t="shared" ref="AU132:AU195" si="104">IFERROR(_xlfn.RANK.EQ(AT132,AT$67:AT$245),"-")</f>
        <v>66</v>
      </c>
      <c r="AV132" t="str">
        <f>貼_前年計算用シート!S216</f>
        <v>足寄町</v>
      </c>
      <c r="AW132">
        <f>貼_前年計算用シート!S395</f>
        <v>148</v>
      </c>
      <c r="AX132">
        <f t="shared" ref="AX132:AX195" si="105">IFERROR(_xlfn.RANK.EQ(AW132,AW$67:AW$245),"-")</f>
        <v>65</v>
      </c>
      <c r="AY132" t="str">
        <f>貼_前年計算用シート!T216</f>
        <v>中札内村</v>
      </c>
      <c r="AZ132">
        <f>貼_前年計算用シート!T395</f>
        <v>369</v>
      </c>
      <c r="BA132">
        <f t="shared" ref="BA132:BA195" si="106">IFERROR(_xlfn.RANK.EQ(AZ132,AZ$67:AZ$245),"-")</f>
        <v>66</v>
      </c>
      <c r="BB132" t="str">
        <f>貼_前年計算用シート!U216</f>
        <v>栗山町</v>
      </c>
      <c r="BC132">
        <f>貼_前年計算用シート!U395</f>
        <v>224</v>
      </c>
      <c r="BD132">
        <f t="shared" ref="BD132:BD195" si="107">IFERROR(_xlfn.RANK.EQ(BC132,BC$67:BC$245),"-")</f>
        <v>66</v>
      </c>
      <c r="BE132" t="str">
        <f>貼_前年計算用シート!V216</f>
        <v>和寒町</v>
      </c>
      <c r="BF132">
        <f>貼_前年計算用シート!V395</f>
        <v>44</v>
      </c>
      <c r="BG132">
        <f t="shared" ref="BG132:BG195" si="108">IFERROR(_xlfn.RANK.EQ(BF132,BF$67:BF$245),"-")</f>
        <v>66</v>
      </c>
      <c r="BH132" t="str">
        <f>貼_前年計算用シート!W216</f>
        <v>美深町</v>
      </c>
      <c r="BI132">
        <f>貼_前年計算用シート!W395</f>
        <v>2640</v>
      </c>
      <c r="BJ132">
        <f t="shared" ref="BJ132:BJ195" si="109">IFERROR(_xlfn.RANK.EQ(BI132,BI$67:BI$245),"-")</f>
        <v>66</v>
      </c>
      <c r="BK132" t="str">
        <f>貼_前年計算用シート!X216</f>
        <v>足寄町</v>
      </c>
      <c r="BL132">
        <f>貼_前年計算用シート!X395</f>
        <v>5450</v>
      </c>
      <c r="BM132">
        <f t="shared" ref="BM132:BM195" si="110">IFERROR(_xlfn.RANK.EQ(BL132,BL$67:BL$245),"-")</f>
        <v>65</v>
      </c>
      <c r="BN132" t="str">
        <f>貼_前年計算用シート!Y216</f>
        <v>千歳市</v>
      </c>
      <c r="BO132">
        <f>貼_前年計算用シート!Y395</f>
        <v>35</v>
      </c>
      <c r="BP132">
        <f t="shared" ref="BP132:BP195" si="111">IFERROR(_xlfn.RANK.EQ(BO132,BO$67:BO$245),"-")</f>
        <v>66</v>
      </c>
      <c r="BQ132" t="str">
        <f>貼_前年計算用シート!Z216</f>
        <v>厚沢部町</v>
      </c>
      <c r="BR132">
        <f>貼_前年計算用シート!Z395</f>
        <v>23</v>
      </c>
      <c r="BS132">
        <f t="shared" ref="BS132:BS195" si="112">IFERROR(_xlfn.RANK.EQ(BR132,BR$67:BR$245),"-")</f>
        <v>66</v>
      </c>
      <c r="BT132" t="str">
        <f>貼_前年計算用シート!AA216</f>
        <v>江別市</v>
      </c>
      <c r="BU132">
        <f>貼_前年計算用シート!AA395</f>
        <v>29</v>
      </c>
      <c r="BV132">
        <f t="shared" ref="BV132:BV195" si="113">IFERROR(_xlfn.RANK.EQ(BU132,BU$67:BU$245),"-")</f>
        <v>66</v>
      </c>
      <c r="BW132" t="str">
        <f>貼_前年計算用シート!AB216</f>
        <v>北広島市</v>
      </c>
      <c r="BX132">
        <f>貼_前年計算用シート!AB395</f>
        <v>52</v>
      </c>
      <c r="BY132">
        <f t="shared" ref="BY132:BY195" si="114">IFERROR(_xlfn.RANK.EQ(BX132,BX$67:BX$245),"-")</f>
        <v>66</v>
      </c>
      <c r="BZ132" t="str">
        <f>貼_前年計算用シート!AC216</f>
        <v>当別町</v>
      </c>
      <c r="CA132">
        <f>貼_前年計算用シート!AC395</f>
        <v>1660</v>
      </c>
      <c r="CB132">
        <f t="shared" ref="CB132:CB195" si="115">IFERROR(_xlfn.RANK.EQ(CA132,CA$67:CA$245),"-")</f>
        <v>66</v>
      </c>
      <c r="CC132" t="str">
        <f>貼_前年計算用シート!AD216</f>
        <v>厚沢部町</v>
      </c>
      <c r="CD132">
        <f>貼_前年計算用シート!AD395</f>
        <v>3200</v>
      </c>
      <c r="CE132">
        <f t="shared" ref="CE132:CE195" si="116">IFERROR(_xlfn.RANK.EQ(CD132,CD$67:CD$245),"-")</f>
        <v>66</v>
      </c>
      <c r="CF132" t="str">
        <f>貼_前年計算用シート!AE216</f>
        <v>-</v>
      </c>
      <c r="CG132" t="str">
        <f>貼_前年計算用シート!AE395</f>
        <v>-</v>
      </c>
      <c r="CH132" t="str">
        <f t="shared" ref="CH132:CH195" si="117">IFERROR(_xlfn.RANK.EQ(CG132,CG$67:CG$245),"-")</f>
        <v>-</v>
      </c>
      <c r="CI132" t="str">
        <f>貼_前年計算用シート!AF216</f>
        <v>-</v>
      </c>
      <c r="CJ132" t="str">
        <f>貼_前年計算用シート!AF395</f>
        <v>-</v>
      </c>
      <c r="CK132" t="str">
        <f t="shared" ref="CK132:CK195" si="118">IFERROR(_xlfn.RANK.EQ(CJ132,CJ$67:CJ$245),"-")</f>
        <v>-</v>
      </c>
      <c r="CL132" t="str">
        <f>貼_前年計算用シート!AG216</f>
        <v>-</v>
      </c>
      <c r="CM132" t="str">
        <f>貼_前年計算用シート!AG395</f>
        <v>-</v>
      </c>
      <c r="CN132" t="str">
        <f t="shared" ref="CN132:CN195" si="119">IFERROR(_xlfn.RANK.EQ(CM132,CM$67:CM$245),"-")</f>
        <v>-</v>
      </c>
    </row>
    <row r="133" spans="3:92">
      <c r="C133" t="str">
        <f>貼_前年計算用シート!D217</f>
        <v>陸別町</v>
      </c>
      <c r="D133">
        <f>貼_前年計算用シート!D396</f>
        <v>6060</v>
      </c>
      <c r="E133">
        <f t="shared" si="90"/>
        <v>67</v>
      </c>
      <c r="F133" t="str">
        <f>貼_前年計算用シート!E217</f>
        <v>千歳市</v>
      </c>
      <c r="G133">
        <f>貼_前年計算用シート!E396</f>
        <v>634</v>
      </c>
      <c r="H133">
        <f t="shared" si="91"/>
        <v>67</v>
      </c>
      <c r="I133" t="str">
        <f>貼_前年計算用シート!F217</f>
        <v>伊達市</v>
      </c>
      <c r="J133">
        <f>貼_前年計算用シート!F396</f>
        <v>4360</v>
      </c>
      <c r="K133">
        <f t="shared" si="92"/>
        <v>67</v>
      </c>
      <c r="L133" t="str">
        <f>貼_前年計算用シート!G217</f>
        <v>安平町</v>
      </c>
      <c r="M133">
        <f>貼_前年計算用シート!G396</f>
        <v>244</v>
      </c>
      <c r="N133">
        <f t="shared" si="93"/>
        <v>67</v>
      </c>
      <c r="O133" t="str">
        <f>貼_前年計算用シート!H217</f>
        <v>安平町</v>
      </c>
      <c r="P133">
        <f>貼_前年計算用シート!H396</f>
        <v>1270</v>
      </c>
      <c r="Q133">
        <f t="shared" si="94"/>
        <v>66</v>
      </c>
      <c r="R133" t="str">
        <f>貼_前年計算用シート!I217</f>
        <v>奈井江町</v>
      </c>
      <c r="S133">
        <f>貼_前年計算用シート!I396</f>
        <v>527</v>
      </c>
      <c r="T133">
        <f t="shared" si="95"/>
        <v>67</v>
      </c>
      <c r="U133" t="str">
        <f>貼_前年計算用シート!J217</f>
        <v>羽幌町</v>
      </c>
      <c r="V133">
        <f>貼_前年計算用シート!J396</f>
        <v>370</v>
      </c>
      <c r="W133">
        <f t="shared" si="96"/>
        <v>67</v>
      </c>
      <c r="X133" t="str">
        <f>貼_前年計算用シート!K217</f>
        <v>沼田町</v>
      </c>
      <c r="Y133">
        <f>貼_前年計算用シート!K396</f>
        <v>1370</v>
      </c>
      <c r="Z133">
        <f t="shared" si="97"/>
        <v>67</v>
      </c>
      <c r="AA133" t="str">
        <f>貼_前年計算用シート!L217</f>
        <v>黒松内町</v>
      </c>
      <c r="AB133">
        <f>貼_前年計算用シート!L396</f>
        <v>420</v>
      </c>
      <c r="AC133">
        <f t="shared" si="98"/>
        <v>67</v>
      </c>
      <c r="AD133" t="str">
        <f>貼_前年計算用シート!M217</f>
        <v>遠別町</v>
      </c>
      <c r="AE133">
        <f>貼_前年計算用シート!M396</f>
        <v>294</v>
      </c>
      <c r="AF133">
        <f t="shared" si="99"/>
        <v>67</v>
      </c>
      <c r="AG133" t="str">
        <f>貼_前年計算用シート!N217</f>
        <v>遠別町</v>
      </c>
      <c r="AH133">
        <f>貼_前年計算用シート!N396</f>
        <v>1190</v>
      </c>
      <c r="AI133">
        <f t="shared" si="100"/>
        <v>67</v>
      </c>
      <c r="AJ133" t="str">
        <f>貼_前年計算用シート!O217</f>
        <v>黒松内町</v>
      </c>
      <c r="AK133">
        <f>貼_前年計算用シート!O396</f>
        <v>462</v>
      </c>
      <c r="AL133">
        <f t="shared" si="101"/>
        <v>66</v>
      </c>
      <c r="AM133" t="str">
        <f>貼_前年計算用シート!P217</f>
        <v>北広島市</v>
      </c>
      <c r="AN133">
        <f>貼_前年計算用シート!P396</f>
        <v>32</v>
      </c>
      <c r="AO133">
        <f t="shared" si="102"/>
        <v>67</v>
      </c>
      <c r="AP133" t="str">
        <f>貼_前年計算用シート!Q217</f>
        <v>留萌市</v>
      </c>
      <c r="AQ133">
        <f>貼_前年計算用シート!Q396</f>
        <v>56</v>
      </c>
      <c r="AR133">
        <f t="shared" si="103"/>
        <v>66</v>
      </c>
      <c r="AS133" t="str">
        <f>貼_前年計算用シート!R217</f>
        <v>平取町</v>
      </c>
      <c r="AT133">
        <f>貼_前年計算用シート!R396</f>
        <v>203</v>
      </c>
      <c r="AU133">
        <f t="shared" si="104"/>
        <v>67</v>
      </c>
      <c r="AV133" t="str">
        <f>貼_前年計算用シート!S217</f>
        <v>訓子府町</v>
      </c>
      <c r="AW133">
        <f>貼_前年計算用シート!S396</f>
        <v>143</v>
      </c>
      <c r="AX133">
        <f t="shared" si="105"/>
        <v>67</v>
      </c>
      <c r="AY133" t="str">
        <f>貼_前年計算用シート!T217</f>
        <v>妹背牛町</v>
      </c>
      <c r="AZ133">
        <f>貼_前年計算用シート!T396</f>
        <v>360</v>
      </c>
      <c r="BA133">
        <f t="shared" si="106"/>
        <v>67</v>
      </c>
      <c r="BB133" t="str">
        <f>貼_前年計算用シート!U217</f>
        <v>沼田町</v>
      </c>
      <c r="BC133">
        <f>貼_前年計算用シート!U396</f>
        <v>223</v>
      </c>
      <c r="BD133">
        <f t="shared" si="107"/>
        <v>67</v>
      </c>
      <c r="BE133" t="str">
        <f>貼_前年計算用シート!V217</f>
        <v>美深町</v>
      </c>
      <c r="BF133">
        <f>貼_前年計算用シート!V396</f>
        <v>39</v>
      </c>
      <c r="BG133">
        <f t="shared" si="108"/>
        <v>67</v>
      </c>
      <c r="BH133" t="str">
        <f>貼_前年計算用シート!W217</f>
        <v>和寒町</v>
      </c>
      <c r="BI133">
        <f>貼_前年計算用シート!W396</f>
        <v>2450</v>
      </c>
      <c r="BJ133">
        <f t="shared" si="109"/>
        <v>67</v>
      </c>
      <c r="BK133" t="str">
        <f>貼_前年計算用シート!X217</f>
        <v>厚沢部町</v>
      </c>
      <c r="BL133">
        <f>貼_前年計算用シート!X396</f>
        <v>5340</v>
      </c>
      <c r="BM133">
        <f t="shared" si="110"/>
        <v>67</v>
      </c>
      <c r="BN133" t="str">
        <f>貼_前年計算用シート!Y217</f>
        <v>音更町</v>
      </c>
      <c r="BO133">
        <f>貼_前年計算用シート!Y396</f>
        <v>34</v>
      </c>
      <c r="BP133">
        <f t="shared" si="111"/>
        <v>67</v>
      </c>
      <c r="BQ133" t="str">
        <f>貼_前年計算用シート!Z217</f>
        <v>小平町</v>
      </c>
      <c r="BR133">
        <f>貼_前年計算用シート!Z396</f>
        <v>22</v>
      </c>
      <c r="BS133">
        <f t="shared" si="112"/>
        <v>67</v>
      </c>
      <c r="BT133" t="str">
        <f>貼_前年計算用シート!AA217</f>
        <v>砂川市</v>
      </c>
      <c r="BU133">
        <f>貼_前年計算用シート!AA396</f>
        <v>27</v>
      </c>
      <c r="BV133">
        <f t="shared" si="113"/>
        <v>67</v>
      </c>
      <c r="BW133" t="str">
        <f>貼_前年計算用シート!AB217</f>
        <v>湧別町</v>
      </c>
      <c r="BX133">
        <f>貼_前年計算用シート!AB396</f>
        <v>48</v>
      </c>
      <c r="BY133">
        <f t="shared" si="114"/>
        <v>67</v>
      </c>
      <c r="BZ133" t="str">
        <f>貼_前年計算用シート!AC217</f>
        <v>湧別町</v>
      </c>
      <c r="CA133">
        <f>貼_前年計算用シート!AC396</f>
        <v>1610</v>
      </c>
      <c r="CB133">
        <f t="shared" si="115"/>
        <v>67</v>
      </c>
      <c r="CC133" t="str">
        <f>貼_前年計算用シート!AD217</f>
        <v>富良野市</v>
      </c>
      <c r="CD133">
        <f>貼_前年計算用シート!AD396</f>
        <v>3190</v>
      </c>
      <c r="CE133">
        <f t="shared" si="116"/>
        <v>67</v>
      </c>
      <c r="CF133" t="str">
        <f>貼_前年計算用シート!AE217</f>
        <v>-</v>
      </c>
      <c r="CG133" t="str">
        <f>貼_前年計算用シート!AE396</f>
        <v>-</v>
      </c>
      <c r="CH133" t="str">
        <f t="shared" si="117"/>
        <v>-</v>
      </c>
      <c r="CI133" t="str">
        <f>貼_前年計算用シート!AF217</f>
        <v>-</v>
      </c>
      <c r="CJ133" t="str">
        <f>貼_前年計算用シート!AF396</f>
        <v>-</v>
      </c>
      <c r="CK133" t="str">
        <f t="shared" si="118"/>
        <v>-</v>
      </c>
      <c r="CL133" t="str">
        <f>貼_前年計算用シート!AG217</f>
        <v>-</v>
      </c>
      <c r="CM133" t="str">
        <f>貼_前年計算用シート!AG396</f>
        <v>-</v>
      </c>
      <c r="CN133" t="str">
        <f t="shared" si="119"/>
        <v>-</v>
      </c>
    </row>
    <row r="134" spans="3:92">
      <c r="C134" t="str">
        <f>貼_前年計算用シート!D218</f>
        <v>栗山町</v>
      </c>
      <c r="D134">
        <f>貼_前年計算用シート!D397</f>
        <v>5920</v>
      </c>
      <c r="E134">
        <f t="shared" si="90"/>
        <v>68</v>
      </c>
      <c r="F134" t="str">
        <f>貼_前年計算用シート!E218</f>
        <v>ニセコ町</v>
      </c>
      <c r="G134">
        <f>貼_前年計算用シート!E397</f>
        <v>628</v>
      </c>
      <c r="H134">
        <f t="shared" si="91"/>
        <v>68</v>
      </c>
      <c r="I134" t="str">
        <f>貼_前年計算用シート!F218</f>
        <v>中頓別町</v>
      </c>
      <c r="J134">
        <f>貼_前年計算用シート!F397</f>
        <v>3690</v>
      </c>
      <c r="K134">
        <f t="shared" si="92"/>
        <v>68</v>
      </c>
      <c r="L134" t="str">
        <f>貼_前年計算用シート!G218</f>
        <v>江差町</v>
      </c>
      <c r="M134">
        <f>貼_前年計算用シート!G397</f>
        <v>213</v>
      </c>
      <c r="N134">
        <f t="shared" si="93"/>
        <v>68</v>
      </c>
      <c r="O134" t="str">
        <f>貼_前年計算用シート!H218</f>
        <v>美深町</v>
      </c>
      <c r="P134">
        <f>貼_前年計算用シート!H397</f>
        <v>1190</v>
      </c>
      <c r="Q134">
        <f t="shared" si="94"/>
        <v>68</v>
      </c>
      <c r="R134" t="str">
        <f>貼_前年計算用シート!I218</f>
        <v>ニセコ町</v>
      </c>
      <c r="S134">
        <f>貼_前年計算用シート!I397</f>
        <v>523</v>
      </c>
      <c r="T134">
        <f t="shared" si="95"/>
        <v>68</v>
      </c>
      <c r="U134" t="str">
        <f>貼_前年計算用シート!J218</f>
        <v>南富良野町</v>
      </c>
      <c r="V134">
        <f>貼_前年計算用シート!J397</f>
        <v>365</v>
      </c>
      <c r="W134">
        <f t="shared" si="96"/>
        <v>68</v>
      </c>
      <c r="X134" t="str">
        <f>貼_前年計算用シート!K218</f>
        <v>秩父別町</v>
      </c>
      <c r="Y134">
        <f>貼_前年計算用シート!K397</f>
        <v>1340</v>
      </c>
      <c r="Z134">
        <f t="shared" si="97"/>
        <v>68</v>
      </c>
      <c r="AA134" t="str">
        <f>貼_前年計算用シート!L218</f>
        <v>秩父別町</v>
      </c>
      <c r="AB134">
        <f>貼_前年計算用シート!L397</f>
        <v>419</v>
      </c>
      <c r="AC134">
        <f t="shared" si="98"/>
        <v>68</v>
      </c>
      <c r="AD134" t="str">
        <f>貼_前年計算用シート!M218</f>
        <v>羽幌町</v>
      </c>
      <c r="AE134">
        <f>貼_前年計算用シート!M397</f>
        <v>269</v>
      </c>
      <c r="AF134">
        <f t="shared" si="99"/>
        <v>68</v>
      </c>
      <c r="AG134" t="str">
        <f>貼_前年計算用シート!N218</f>
        <v>羽幌町</v>
      </c>
      <c r="AH134">
        <f>貼_前年計算用シート!N397</f>
        <v>1160</v>
      </c>
      <c r="AI134">
        <f t="shared" si="100"/>
        <v>68</v>
      </c>
      <c r="AJ134" t="str">
        <f>貼_前年計算用シート!O218</f>
        <v>沼田町</v>
      </c>
      <c r="AK134">
        <f>貼_前年計算用シート!O397</f>
        <v>460</v>
      </c>
      <c r="AL134">
        <f t="shared" si="101"/>
        <v>68</v>
      </c>
      <c r="AM134" t="str">
        <f>貼_前年計算用シート!P218</f>
        <v>京極町</v>
      </c>
      <c r="AN134">
        <f>貼_前年計算用シート!P397</f>
        <v>21</v>
      </c>
      <c r="AO134">
        <f t="shared" si="102"/>
        <v>68</v>
      </c>
      <c r="AP134" t="str">
        <f>貼_前年計算用シート!Q218</f>
        <v>留寿都村</v>
      </c>
      <c r="AQ134">
        <f>貼_前年計算用シート!Q397</f>
        <v>54</v>
      </c>
      <c r="AR134">
        <f t="shared" si="103"/>
        <v>68</v>
      </c>
      <c r="AS134" t="str">
        <f>貼_前年計算用シート!R218</f>
        <v>北斗市</v>
      </c>
      <c r="AT134">
        <f>貼_前年計算用シート!R397</f>
        <v>190</v>
      </c>
      <c r="AU134">
        <f t="shared" si="104"/>
        <v>68</v>
      </c>
      <c r="AV134" t="str">
        <f>貼_前年計算用シート!S218</f>
        <v>佐呂間町</v>
      </c>
      <c r="AW134">
        <f>貼_前年計算用シート!S397</f>
        <v>139</v>
      </c>
      <c r="AX134">
        <f t="shared" si="105"/>
        <v>68</v>
      </c>
      <c r="AY134" t="str">
        <f>貼_前年計算用シート!T218</f>
        <v>蘭越町</v>
      </c>
      <c r="AZ134">
        <f>貼_前年計算用シート!T397</f>
        <v>352</v>
      </c>
      <c r="BA134">
        <f t="shared" si="106"/>
        <v>68</v>
      </c>
      <c r="BB134" t="str">
        <f>貼_前年計算用シート!U218</f>
        <v>平取町</v>
      </c>
      <c r="BC134">
        <f>貼_前年計算用シート!U397</f>
        <v>222</v>
      </c>
      <c r="BD134">
        <f t="shared" si="107"/>
        <v>68</v>
      </c>
      <c r="BE134" t="str">
        <f>貼_前年計算用シート!V218</f>
        <v>美唄市</v>
      </c>
      <c r="BF134">
        <f>貼_前年計算用シート!V397</f>
        <v>30</v>
      </c>
      <c r="BG134">
        <f t="shared" si="108"/>
        <v>68</v>
      </c>
      <c r="BH134" t="str">
        <f>貼_前年計算用シート!W218</f>
        <v>長沼町</v>
      </c>
      <c r="BI134">
        <f>貼_前年計算用シート!W397</f>
        <v>2330</v>
      </c>
      <c r="BJ134">
        <f t="shared" si="109"/>
        <v>68</v>
      </c>
      <c r="BK134" t="str">
        <f>貼_前年計算用シート!X218</f>
        <v>沼田町</v>
      </c>
      <c r="BL134">
        <f>貼_前年計算用シート!X397</f>
        <v>5260</v>
      </c>
      <c r="BM134">
        <f t="shared" si="110"/>
        <v>68</v>
      </c>
      <c r="BN134" t="str">
        <f>貼_前年計算用シート!Y218</f>
        <v>妹背牛町</v>
      </c>
      <c r="BO134">
        <f>貼_前年計算用シート!Y397</f>
        <v>33</v>
      </c>
      <c r="BP134">
        <f t="shared" si="111"/>
        <v>68</v>
      </c>
      <c r="BQ134" t="str">
        <f>貼_前年計算用シート!Z218</f>
        <v>清里町</v>
      </c>
      <c r="BR134">
        <f>貼_前年計算用シート!Z397</f>
        <v>18</v>
      </c>
      <c r="BS134">
        <f t="shared" si="112"/>
        <v>68</v>
      </c>
      <c r="BT134" t="str">
        <f>貼_前年計算用シート!AA218</f>
        <v>小平町</v>
      </c>
      <c r="BU134">
        <f>貼_前年計算用シート!AA397</f>
        <v>26</v>
      </c>
      <c r="BV134">
        <f t="shared" si="113"/>
        <v>68</v>
      </c>
      <c r="BW134" t="str">
        <f>貼_前年計算用シート!AB218</f>
        <v>伊達市</v>
      </c>
      <c r="BX134">
        <f>貼_前年計算用シート!AB397</f>
        <v>43</v>
      </c>
      <c r="BY134">
        <f t="shared" si="114"/>
        <v>68</v>
      </c>
      <c r="BZ134" t="str">
        <f>貼_前年計算用シート!AC218</f>
        <v>深川市</v>
      </c>
      <c r="CA134">
        <f>貼_前年計算用シート!AC397</f>
        <v>1490</v>
      </c>
      <c r="CB134">
        <f t="shared" si="115"/>
        <v>68</v>
      </c>
      <c r="CC134" t="str">
        <f>貼_前年計算用シート!AD218</f>
        <v>中富良野町</v>
      </c>
      <c r="CD134">
        <f>貼_前年計算用シート!AD397</f>
        <v>3190</v>
      </c>
      <c r="CE134">
        <f t="shared" si="116"/>
        <v>67</v>
      </c>
      <c r="CF134" t="str">
        <f>貼_前年計算用シート!AE218</f>
        <v>-</v>
      </c>
      <c r="CG134" t="str">
        <f>貼_前年計算用シート!AE397</f>
        <v>-</v>
      </c>
      <c r="CH134" t="str">
        <f t="shared" si="117"/>
        <v>-</v>
      </c>
      <c r="CI134" t="str">
        <f>貼_前年計算用シート!AF218</f>
        <v>-</v>
      </c>
      <c r="CJ134" t="str">
        <f>貼_前年計算用シート!AF397</f>
        <v>-</v>
      </c>
      <c r="CK134" t="str">
        <f t="shared" si="118"/>
        <v>-</v>
      </c>
      <c r="CL134" t="str">
        <f>貼_前年計算用シート!AG218</f>
        <v>-</v>
      </c>
      <c r="CM134" t="str">
        <f>貼_前年計算用シート!AG397</f>
        <v>-</v>
      </c>
      <c r="CN134" t="str">
        <f t="shared" si="119"/>
        <v>-</v>
      </c>
    </row>
    <row r="135" spans="3:92">
      <c r="C135" t="str">
        <f>貼_前年計算用シート!D219</f>
        <v>せたな町</v>
      </c>
      <c r="D135">
        <f>貼_前年計算用シート!D398</f>
        <v>5900</v>
      </c>
      <c r="E135">
        <f t="shared" si="90"/>
        <v>69</v>
      </c>
      <c r="F135" t="str">
        <f>貼_前年計算用シート!E219</f>
        <v>木古内町</v>
      </c>
      <c r="G135">
        <f>貼_前年計算用シート!E398</f>
        <v>557</v>
      </c>
      <c r="H135">
        <f t="shared" si="91"/>
        <v>69</v>
      </c>
      <c r="I135" t="str">
        <f>貼_前年計算用シート!F219</f>
        <v>滝上町</v>
      </c>
      <c r="J135">
        <f>貼_前年計算用シート!F398</f>
        <v>3650</v>
      </c>
      <c r="K135">
        <f t="shared" si="92"/>
        <v>69</v>
      </c>
      <c r="L135" t="str">
        <f>貼_前年計算用シート!G219</f>
        <v>上ノ国町</v>
      </c>
      <c r="M135">
        <f>貼_前年計算用シート!G398</f>
        <v>211</v>
      </c>
      <c r="N135">
        <f t="shared" si="93"/>
        <v>69</v>
      </c>
      <c r="O135" t="str">
        <f>貼_前年計算用シート!H219</f>
        <v>倶知安町</v>
      </c>
      <c r="P135">
        <f>貼_前年計算用シート!H398</f>
        <v>1160</v>
      </c>
      <c r="Q135">
        <f t="shared" si="94"/>
        <v>69</v>
      </c>
      <c r="R135" t="str">
        <f>貼_前年計算用シート!I219</f>
        <v>恵庭市</v>
      </c>
      <c r="S135">
        <f>貼_前年計算用シート!I398</f>
        <v>521</v>
      </c>
      <c r="T135">
        <f t="shared" si="95"/>
        <v>69</v>
      </c>
      <c r="U135" t="str">
        <f>貼_前年計算用シート!J219</f>
        <v>初山別村</v>
      </c>
      <c r="V135">
        <f>貼_前年計算用シート!J398</f>
        <v>348</v>
      </c>
      <c r="W135">
        <f t="shared" si="96"/>
        <v>69</v>
      </c>
      <c r="X135" t="str">
        <f>貼_前年計算用シート!K219</f>
        <v>むかわ町</v>
      </c>
      <c r="Y135">
        <f>貼_前年計算用シート!K398</f>
        <v>1320</v>
      </c>
      <c r="Z135">
        <f t="shared" si="97"/>
        <v>69</v>
      </c>
      <c r="AA135" t="str">
        <f>貼_前年計算用シート!L219</f>
        <v>平取町</v>
      </c>
      <c r="AB135">
        <f>貼_前年計算用シート!L398</f>
        <v>401</v>
      </c>
      <c r="AC135">
        <f t="shared" si="98"/>
        <v>69</v>
      </c>
      <c r="AD135" t="str">
        <f>貼_前年計算用シート!M219</f>
        <v>浦臼町</v>
      </c>
      <c r="AE135">
        <f>貼_前年計算用シート!M398</f>
        <v>266</v>
      </c>
      <c r="AF135">
        <f t="shared" si="99"/>
        <v>69</v>
      </c>
      <c r="AG135" t="str">
        <f>貼_前年計算用シート!N219</f>
        <v>むかわ町</v>
      </c>
      <c r="AH135">
        <f>貼_前年計算用シート!N398</f>
        <v>946</v>
      </c>
      <c r="AI135">
        <f t="shared" si="100"/>
        <v>69</v>
      </c>
      <c r="AJ135" t="str">
        <f>貼_前年計算用シート!O219</f>
        <v>妹背牛町</v>
      </c>
      <c r="AK135">
        <f>貼_前年計算用シート!O398</f>
        <v>459</v>
      </c>
      <c r="AL135">
        <f t="shared" si="101"/>
        <v>69</v>
      </c>
      <c r="AM135" t="str">
        <f>貼_前年計算用シート!P219</f>
        <v>月形町</v>
      </c>
      <c r="AN135">
        <f>貼_前年計算用シート!P398</f>
        <v>21</v>
      </c>
      <c r="AO135">
        <f t="shared" si="102"/>
        <v>68</v>
      </c>
      <c r="AP135" t="str">
        <f>貼_前年計算用シート!Q219</f>
        <v>深川市</v>
      </c>
      <c r="AQ135">
        <f>貼_前年計算用シート!Q398</f>
        <v>49</v>
      </c>
      <c r="AR135">
        <f t="shared" si="103"/>
        <v>69</v>
      </c>
      <c r="AS135" t="str">
        <f>貼_前年計算用シート!R219</f>
        <v>新十津川町</v>
      </c>
      <c r="AT135">
        <f>貼_前年計算用シート!R398</f>
        <v>190</v>
      </c>
      <c r="AU135">
        <f t="shared" si="104"/>
        <v>68</v>
      </c>
      <c r="AV135" t="str">
        <f>貼_前年計算用シート!S219</f>
        <v>中札内村</v>
      </c>
      <c r="AW135">
        <f>貼_前年計算用シート!S398</f>
        <v>135</v>
      </c>
      <c r="AX135">
        <f t="shared" si="105"/>
        <v>69</v>
      </c>
      <c r="AY135" t="str">
        <f>貼_前年計算用シート!T219</f>
        <v>新十津川町</v>
      </c>
      <c r="AZ135">
        <f>貼_前年計算用シート!T398</f>
        <v>348</v>
      </c>
      <c r="BA135">
        <f t="shared" si="106"/>
        <v>69</v>
      </c>
      <c r="BB135" t="str">
        <f>貼_前年計算用シート!U219</f>
        <v>せたな町</v>
      </c>
      <c r="BC135">
        <f>貼_前年計算用シート!U398</f>
        <v>221</v>
      </c>
      <c r="BD135">
        <f t="shared" si="107"/>
        <v>69</v>
      </c>
      <c r="BE135" t="str">
        <f>貼_前年計算用シート!V219</f>
        <v>長沼町</v>
      </c>
      <c r="BF135">
        <f>貼_前年計算用シート!V398</f>
        <v>30</v>
      </c>
      <c r="BG135">
        <f t="shared" si="108"/>
        <v>68</v>
      </c>
      <c r="BH135" t="str">
        <f>貼_前年計算用シート!W219</f>
        <v>美唄市</v>
      </c>
      <c r="BI135">
        <f>貼_前年計算用シート!W398</f>
        <v>2320</v>
      </c>
      <c r="BJ135">
        <f t="shared" si="109"/>
        <v>69</v>
      </c>
      <c r="BK135" t="str">
        <f>貼_前年計算用シート!X219</f>
        <v>むかわ町</v>
      </c>
      <c r="BL135">
        <f>貼_前年計算用シート!X398</f>
        <v>5160</v>
      </c>
      <c r="BM135">
        <f t="shared" si="110"/>
        <v>69</v>
      </c>
      <c r="BN135" t="str">
        <f>貼_前年計算用シート!Y219</f>
        <v>三笠市</v>
      </c>
      <c r="BO135">
        <f>貼_前年計算用シート!Y398</f>
        <v>32</v>
      </c>
      <c r="BP135">
        <f t="shared" si="111"/>
        <v>69</v>
      </c>
      <c r="BQ135" t="str">
        <f>貼_前年計算用シート!Z219</f>
        <v>三笠市</v>
      </c>
      <c r="BR135">
        <f>貼_前年計算用シート!Z398</f>
        <v>16</v>
      </c>
      <c r="BS135">
        <f t="shared" si="112"/>
        <v>69</v>
      </c>
      <c r="BT135" t="str">
        <f>貼_前年計算用シート!AA219</f>
        <v>当麻町</v>
      </c>
      <c r="BU135">
        <f>貼_前年計算用シート!AA398</f>
        <v>24</v>
      </c>
      <c r="BV135">
        <f t="shared" si="113"/>
        <v>69</v>
      </c>
      <c r="BW135" t="str">
        <f>貼_前年計算用シート!AB219</f>
        <v>芦別市</v>
      </c>
      <c r="BX135">
        <f>貼_前年計算用シート!AB398</f>
        <v>42</v>
      </c>
      <c r="BY135">
        <f t="shared" si="114"/>
        <v>69</v>
      </c>
      <c r="BZ135" t="str">
        <f>貼_前年計算用シート!AC219</f>
        <v>伊達市</v>
      </c>
      <c r="CA135">
        <f>貼_前年計算用シート!AC398</f>
        <v>1450</v>
      </c>
      <c r="CB135">
        <f t="shared" si="115"/>
        <v>69</v>
      </c>
      <c r="CC135" t="str">
        <f>貼_前年計算用シート!AD219</f>
        <v>石狩市</v>
      </c>
      <c r="CD135">
        <f>貼_前年計算用シート!AD398</f>
        <v>3160</v>
      </c>
      <c r="CE135">
        <f t="shared" si="116"/>
        <v>69</v>
      </c>
      <c r="CF135" t="str">
        <f>貼_前年計算用シート!AE219</f>
        <v>-</v>
      </c>
      <c r="CG135" t="str">
        <f>貼_前年計算用シート!AE398</f>
        <v>-</v>
      </c>
      <c r="CH135" t="str">
        <f t="shared" si="117"/>
        <v>-</v>
      </c>
      <c r="CI135" t="str">
        <f>貼_前年計算用シート!AF219</f>
        <v>-</v>
      </c>
      <c r="CJ135" t="str">
        <f>貼_前年計算用シート!AF398</f>
        <v>-</v>
      </c>
      <c r="CK135" t="str">
        <f t="shared" si="118"/>
        <v>-</v>
      </c>
      <c r="CL135" t="str">
        <f>貼_前年計算用シート!AG219</f>
        <v>-</v>
      </c>
      <c r="CM135" t="str">
        <f>貼_前年計算用シート!AG398</f>
        <v>-</v>
      </c>
      <c r="CN135" t="str">
        <f t="shared" si="119"/>
        <v>-</v>
      </c>
    </row>
    <row r="136" spans="3:92">
      <c r="C136" t="str">
        <f>貼_前年計算用シート!D220</f>
        <v>浜頓別町</v>
      </c>
      <c r="D136">
        <f>貼_前年計算用シート!D399</f>
        <v>5900</v>
      </c>
      <c r="E136">
        <f t="shared" si="90"/>
        <v>69</v>
      </c>
      <c r="F136" t="str">
        <f>貼_前年計算用シート!E220</f>
        <v>三笠市</v>
      </c>
      <c r="G136">
        <f>貼_前年計算用シート!E399</f>
        <v>542</v>
      </c>
      <c r="H136">
        <f t="shared" si="91"/>
        <v>70</v>
      </c>
      <c r="I136" t="str">
        <f>貼_前年計算用シート!F220</f>
        <v>倶知安町</v>
      </c>
      <c r="J136">
        <f>貼_前年計算用シート!F399</f>
        <v>3580</v>
      </c>
      <c r="K136">
        <f t="shared" si="92"/>
        <v>70</v>
      </c>
      <c r="L136" t="str">
        <f>貼_前年計算用シート!G220</f>
        <v>倶知安町</v>
      </c>
      <c r="M136">
        <f>貼_前年計算用シート!G399</f>
        <v>208</v>
      </c>
      <c r="N136">
        <f t="shared" si="93"/>
        <v>70</v>
      </c>
      <c r="O136" t="str">
        <f>貼_前年計算用シート!H220</f>
        <v>三笠市</v>
      </c>
      <c r="P136">
        <f>貼_前年計算用シート!H399</f>
        <v>1150</v>
      </c>
      <c r="Q136">
        <f t="shared" si="94"/>
        <v>70</v>
      </c>
      <c r="R136" t="str">
        <f>貼_前年計算用シート!I220</f>
        <v>森町</v>
      </c>
      <c r="S136">
        <f>貼_前年計算用シート!I399</f>
        <v>521</v>
      </c>
      <c r="T136">
        <f t="shared" si="95"/>
        <v>69</v>
      </c>
      <c r="U136" t="str">
        <f>貼_前年計算用シート!J220</f>
        <v>苫前町</v>
      </c>
      <c r="V136">
        <f>貼_前年計算用シート!J399</f>
        <v>321</v>
      </c>
      <c r="W136">
        <f t="shared" si="96"/>
        <v>70</v>
      </c>
      <c r="X136" t="str">
        <f>貼_前年計算用シート!K220</f>
        <v>共和町</v>
      </c>
      <c r="Y136">
        <f>貼_前年計算用シート!K399</f>
        <v>1270</v>
      </c>
      <c r="Z136">
        <f t="shared" si="97"/>
        <v>70</v>
      </c>
      <c r="AA136" t="str">
        <f>貼_前年計算用シート!L220</f>
        <v>剣淵町</v>
      </c>
      <c r="AB136">
        <f>貼_前年計算用シート!L399</f>
        <v>400</v>
      </c>
      <c r="AC136">
        <f t="shared" si="98"/>
        <v>70</v>
      </c>
      <c r="AD136" t="str">
        <f>貼_前年計算用シート!M220</f>
        <v>南富良野町</v>
      </c>
      <c r="AE136">
        <f>貼_前年計算用シート!M399</f>
        <v>254</v>
      </c>
      <c r="AF136">
        <f t="shared" si="99"/>
        <v>70</v>
      </c>
      <c r="AG136" t="str">
        <f>貼_前年計算用シート!N220</f>
        <v>初山別村</v>
      </c>
      <c r="AH136">
        <f>貼_前年計算用シート!N399</f>
        <v>917</v>
      </c>
      <c r="AI136">
        <f t="shared" si="100"/>
        <v>70</v>
      </c>
      <c r="AJ136" t="str">
        <f>貼_前年計算用シート!O220</f>
        <v>比布町</v>
      </c>
      <c r="AK136">
        <f>貼_前年計算用シート!O399</f>
        <v>454</v>
      </c>
      <c r="AL136">
        <f t="shared" si="101"/>
        <v>70</v>
      </c>
      <c r="AM136" t="str">
        <f>貼_前年計算用シート!P220</f>
        <v>赤平市</v>
      </c>
      <c r="AN136">
        <f>貼_前年計算用シート!P399</f>
        <v>19</v>
      </c>
      <c r="AO136">
        <f t="shared" si="102"/>
        <v>70</v>
      </c>
      <c r="AP136" t="str">
        <f>貼_前年計算用シート!Q220</f>
        <v>鷹栖町</v>
      </c>
      <c r="AQ136">
        <f>貼_前年計算用シート!Q399</f>
        <v>44</v>
      </c>
      <c r="AR136">
        <f t="shared" si="103"/>
        <v>70</v>
      </c>
      <c r="AS136" t="str">
        <f>貼_前年計算用シート!R220</f>
        <v>ニセコ町</v>
      </c>
      <c r="AT136">
        <f>貼_前年計算用シート!R399</f>
        <v>185</v>
      </c>
      <c r="AU136">
        <f t="shared" si="104"/>
        <v>70</v>
      </c>
      <c r="AV136" t="str">
        <f>貼_前年計算用シート!S220</f>
        <v>黒松内町</v>
      </c>
      <c r="AW136">
        <f>貼_前年計算用シート!S399</f>
        <v>133</v>
      </c>
      <c r="AX136">
        <f t="shared" si="105"/>
        <v>70</v>
      </c>
      <c r="AY136" t="str">
        <f>貼_前年計算用シート!T220</f>
        <v>羽幌町</v>
      </c>
      <c r="AZ136">
        <f>貼_前年計算用シート!T399</f>
        <v>338</v>
      </c>
      <c r="BA136">
        <f t="shared" si="106"/>
        <v>70</v>
      </c>
      <c r="BB136" t="str">
        <f>貼_前年計算用シート!U220</f>
        <v>長沼町</v>
      </c>
      <c r="BC136">
        <f>貼_前年計算用シート!U399</f>
        <v>221</v>
      </c>
      <c r="BD136">
        <f t="shared" si="107"/>
        <v>69</v>
      </c>
      <c r="BE136" t="str">
        <f>貼_前年計算用シート!V220</f>
        <v>壮瞥町</v>
      </c>
      <c r="BF136">
        <f>貼_前年計算用シート!V399</f>
        <v>29</v>
      </c>
      <c r="BG136">
        <f t="shared" si="108"/>
        <v>70</v>
      </c>
      <c r="BH136" t="str">
        <f>貼_前年計算用シート!W220</f>
        <v>月形町</v>
      </c>
      <c r="BI136">
        <f>貼_前年計算用シート!W399</f>
        <v>1610</v>
      </c>
      <c r="BJ136">
        <f t="shared" si="109"/>
        <v>70</v>
      </c>
      <c r="BK136" t="str">
        <f>貼_前年計算用シート!X220</f>
        <v>置戸町</v>
      </c>
      <c r="BL136">
        <f>貼_前年計算用シート!X399</f>
        <v>5060</v>
      </c>
      <c r="BM136">
        <f t="shared" si="110"/>
        <v>70</v>
      </c>
      <c r="BN136" t="str">
        <f>貼_前年計算用シート!Y220</f>
        <v>栗山町</v>
      </c>
      <c r="BO136">
        <f>貼_前年計算用シート!Y399</f>
        <v>31</v>
      </c>
      <c r="BP136">
        <f t="shared" si="111"/>
        <v>70</v>
      </c>
      <c r="BQ136" t="str">
        <f>貼_前年計算用シート!Z220</f>
        <v>上富良野町</v>
      </c>
      <c r="BR136">
        <f>貼_前年計算用シート!Z399</f>
        <v>14</v>
      </c>
      <c r="BS136">
        <f t="shared" si="112"/>
        <v>70</v>
      </c>
      <c r="BT136" t="str">
        <f>貼_前年計算用シート!AA220</f>
        <v>上富良野町</v>
      </c>
      <c r="BU136">
        <f>貼_前年計算用シート!AA399</f>
        <v>24</v>
      </c>
      <c r="BV136">
        <f t="shared" si="113"/>
        <v>69</v>
      </c>
      <c r="BW136" t="str">
        <f>貼_前年計算用シート!AB220</f>
        <v>深川市</v>
      </c>
      <c r="BX136">
        <f>貼_前年計算用シート!AB399</f>
        <v>39</v>
      </c>
      <c r="BY136">
        <f t="shared" si="114"/>
        <v>70</v>
      </c>
      <c r="BZ136" t="str">
        <f>貼_前年計算用シート!AC220</f>
        <v>安平町</v>
      </c>
      <c r="CA136">
        <f>貼_前年計算用シート!AC399</f>
        <v>1410</v>
      </c>
      <c r="CB136">
        <f t="shared" si="115"/>
        <v>70</v>
      </c>
      <c r="CC136" t="str">
        <f>貼_前年計算用シート!AD220</f>
        <v>当別町</v>
      </c>
      <c r="CD136">
        <f>貼_前年計算用シート!AD399</f>
        <v>3120</v>
      </c>
      <c r="CE136">
        <f t="shared" si="116"/>
        <v>70</v>
      </c>
      <c r="CF136" t="str">
        <f>貼_前年計算用シート!AE220</f>
        <v>-</v>
      </c>
      <c r="CG136" t="str">
        <f>貼_前年計算用シート!AE399</f>
        <v>-</v>
      </c>
      <c r="CH136" t="str">
        <f t="shared" si="117"/>
        <v>-</v>
      </c>
      <c r="CI136" t="str">
        <f>貼_前年計算用シート!AF220</f>
        <v>-</v>
      </c>
      <c r="CJ136" t="str">
        <f>貼_前年計算用シート!AF399</f>
        <v>-</v>
      </c>
      <c r="CK136" t="str">
        <f t="shared" si="118"/>
        <v>-</v>
      </c>
      <c r="CL136" t="str">
        <f>貼_前年計算用シート!AG220</f>
        <v>-</v>
      </c>
      <c r="CM136" t="str">
        <f>貼_前年計算用シート!AG399</f>
        <v>-</v>
      </c>
      <c r="CN136" t="str">
        <f t="shared" si="119"/>
        <v>-</v>
      </c>
    </row>
    <row r="137" spans="3:92">
      <c r="C137" t="str">
        <f>貼_前年計算用シート!D221</f>
        <v>千歳市</v>
      </c>
      <c r="D137">
        <f>貼_前年計算用シート!D400</f>
        <v>5850</v>
      </c>
      <c r="E137">
        <f t="shared" si="90"/>
        <v>71</v>
      </c>
      <c r="F137" t="str">
        <f>貼_前年計算用シート!E221</f>
        <v>八雲町</v>
      </c>
      <c r="G137">
        <f>貼_前年計算用シート!E400</f>
        <v>521</v>
      </c>
      <c r="H137">
        <f t="shared" si="91"/>
        <v>71</v>
      </c>
      <c r="I137" t="str">
        <f>貼_前年計算用シート!F221</f>
        <v>中川町</v>
      </c>
      <c r="J137">
        <f>貼_前年計算用シート!F400</f>
        <v>3550</v>
      </c>
      <c r="K137">
        <f t="shared" si="92"/>
        <v>71</v>
      </c>
      <c r="L137" t="str">
        <f>貼_前年計算用シート!G221</f>
        <v>三笠市</v>
      </c>
      <c r="M137">
        <f>貼_前年計算用シート!G400</f>
        <v>206</v>
      </c>
      <c r="N137">
        <f t="shared" si="93"/>
        <v>71</v>
      </c>
      <c r="O137" t="str">
        <f>貼_前年計算用シート!H221</f>
        <v>江差町</v>
      </c>
      <c r="P137">
        <f>貼_前年計算用シート!H400</f>
        <v>1110</v>
      </c>
      <c r="Q137">
        <f t="shared" si="94"/>
        <v>71</v>
      </c>
      <c r="R137" t="str">
        <f>貼_前年計算用シート!I221</f>
        <v>安平町</v>
      </c>
      <c r="S137">
        <f>貼_前年計算用シート!I400</f>
        <v>521</v>
      </c>
      <c r="T137">
        <f t="shared" si="95"/>
        <v>69</v>
      </c>
      <c r="U137" t="str">
        <f>貼_前年計算用シート!J221</f>
        <v>秩父別町</v>
      </c>
      <c r="V137">
        <f>貼_前年計算用シート!J400</f>
        <v>319</v>
      </c>
      <c r="W137">
        <f t="shared" si="96"/>
        <v>71</v>
      </c>
      <c r="X137" t="str">
        <f>貼_前年計算用シート!K221</f>
        <v>初山別村</v>
      </c>
      <c r="Y137">
        <f>貼_前年計算用シート!K400</f>
        <v>1230</v>
      </c>
      <c r="Z137">
        <f t="shared" si="97"/>
        <v>71</v>
      </c>
      <c r="AA137" t="str">
        <f>貼_前年計算用シート!L221</f>
        <v>羽幌町</v>
      </c>
      <c r="AB137">
        <f>貼_前年計算用シート!L400</f>
        <v>400</v>
      </c>
      <c r="AC137">
        <f t="shared" si="98"/>
        <v>70</v>
      </c>
      <c r="AD137" t="str">
        <f>貼_前年計算用シート!M221</f>
        <v>小平町</v>
      </c>
      <c r="AE137">
        <f>貼_前年計算用シート!M400</f>
        <v>237</v>
      </c>
      <c r="AF137">
        <f t="shared" si="99"/>
        <v>71</v>
      </c>
      <c r="AG137" t="str">
        <f>貼_前年計算用シート!N221</f>
        <v>小平町</v>
      </c>
      <c r="AH137">
        <f>貼_前年計算用シート!N400</f>
        <v>895</v>
      </c>
      <c r="AI137">
        <f t="shared" si="100"/>
        <v>71</v>
      </c>
      <c r="AJ137" t="str">
        <f>貼_前年計算用シート!O221</f>
        <v>厚真町</v>
      </c>
      <c r="AK137">
        <f>貼_前年計算用シート!O400</f>
        <v>439</v>
      </c>
      <c r="AL137">
        <f t="shared" si="101"/>
        <v>71</v>
      </c>
      <c r="AM137" t="str">
        <f>貼_前年計算用シート!P221</f>
        <v>三笠市</v>
      </c>
      <c r="AN137">
        <f>貼_前年計算用シート!P400</f>
        <v>18</v>
      </c>
      <c r="AO137">
        <f t="shared" si="102"/>
        <v>71</v>
      </c>
      <c r="AP137" t="str">
        <f>貼_前年計算用シート!Q221</f>
        <v>和寒町</v>
      </c>
      <c r="AQ137">
        <f>貼_前年計算用シート!Q400</f>
        <v>38</v>
      </c>
      <c r="AR137">
        <f t="shared" si="103"/>
        <v>71</v>
      </c>
      <c r="AS137" t="str">
        <f>貼_前年計算用シート!R221</f>
        <v>石狩市</v>
      </c>
      <c r="AT137">
        <f>貼_前年計算用シート!R400</f>
        <v>168</v>
      </c>
      <c r="AU137">
        <f t="shared" si="104"/>
        <v>71</v>
      </c>
      <c r="AV137" t="str">
        <f>貼_前年計算用シート!S221</f>
        <v>真狩村</v>
      </c>
      <c r="AW137">
        <f>貼_前年計算用シート!S400</f>
        <v>131</v>
      </c>
      <c r="AX137">
        <f t="shared" si="105"/>
        <v>71</v>
      </c>
      <c r="AY137" t="str">
        <f>貼_前年計算用シート!T221</f>
        <v>真狩村</v>
      </c>
      <c r="AZ137">
        <f>貼_前年計算用シート!T400</f>
        <v>327</v>
      </c>
      <c r="BA137">
        <f t="shared" si="106"/>
        <v>71</v>
      </c>
      <c r="BB137" t="str">
        <f>貼_前年計算用シート!U221</f>
        <v>名寄市</v>
      </c>
      <c r="BC137">
        <f>貼_前年計算用シート!U400</f>
        <v>218</v>
      </c>
      <c r="BD137">
        <f t="shared" si="107"/>
        <v>71</v>
      </c>
      <c r="BE137" t="str">
        <f>貼_前年計算用シート!V221</f>
        <v>沼田町</v>
      </c>
      <c r="BF137">
        <f>貼_前年計算用シート!V400</f>
        <v>26</v>
      </c>
      <c r="BG137">
        <f t="shared" si="108"/>
        <v>71</v>
      </c>
      <c r="BH137" t="str">
        <f>貼_前年計算用シート!W221</f>
        <v>沼田町</v>
      </c>
      <c r="BI137">
        <f>貼_前年計算用シート!W400</f>
        <v>1380</v>
      </c>
      <c r="BJ137">
        <f t="shared" si="109"/>
        <v>71</v>
      </c>
      <c r="BK137" t="str">
        <f>貼_前年計算用シート!X221</f>
        <v>日高町</v>
      </c>
      <c r="BL137">
        <f>貼_前年計算用シート!X400</f>
        <v>5030</v>
      </c>
      <c r="BM137">
        <f t="shared" si="110"/>
        <v>71</v>
      </c>
      <c r="BN137" t="str">
        <f>貼_前年計算用シート!Y221</f>
        <v>清里町</v>
      </c>
      <c r="BO137">
        <f>貼_前年計算用シート!Y400</f>
        <v>29</v>
      </c>
      <c r="BP137">
        <f t="shared" si="111"/>
        <v>71</v>
      </c>
      <c r="BQ137" t="str">
        <f>貼_前年計算用シート!Z221</f>
        <v>妹背牛町</v>
      </c>
      <c r="BR137">
        <f>貼_前年計算用シート!Z400</f>
        <v>11</v>
      </c>
      <c r="BS137">
        <f t="shared" si="112"/>
        <v>71</v>
      </c>
      <c r="BT137" t="str">
        <f>貼_前年計算用シート!AA221</f>
        <v>浦臼町</v>
      </c>
      <c r="BU137">
        <f>貼_前年計算用シート!AA400</f>
        <v>23</v>
      </c>
      <c r="BV137">
        <f t="shared" si="113"/>
        <v>71</v>
      </c>
      <c r="BW137" t="str">
        <f>貼_前年計算用シート!AB221</f>
        <v>安平町</v>
      </c>
      <c r="BX137">
        <f>貼_前年計算用シート!AB400</f>
        <v>38</v>
      </c>
      <c r="BY137">
        <f t="shared" si="114"/>
        <v>71</v>
      </c>
      <c r="BZ137" t="str">
        <f>貼_前年計算用シート!AC221</f>
        <v>芦別市</v>
      </c>
      <c r="CA137">
        <f>貼_前年計算用シート!AC400</f>
        <v>1230</v>
      </c>
      <c r="CB137">
        <f t="shared" si="115"/>
        <v>71</v>
      </c>
      <c r="CC137" t="str">
        <f>貼_前年計算用シート!AD221</f>
        <v>上川町</v>
      </c>
      <c r="CD137">
        <f>貼_前年計算用シート!AD400</f>
        <v>3120</v>
      </c>
      <c r="CE137">
        <f t="shared" si="116"/>
        <v>70</v>
      </c>
      <c r="CF137" t="str">
        <f>貼_前年計算用シート!AE221</f>
        <v>-</v>
      </c>
      <c r="CG137" t="str">
        <f>貼_前年計算用シート!AE400</f>
        <v>-</v>
      </c>
      <c r="CH137" t="str">
        <f t="shared" si="117"/>
        <v>-</v>
      </c>
      <c r="CI137" t="str">
        <f>貼_前年計算用シート!AF221</f>
        <v>-</v>
      </c>
      <c r="CJ137" t="str">
        <f>貼_前年計算用シート!AF400</f>
        <v>-</v>
      </c>
      <c r="CK137" t="str">
        <f t="shared" si="118"/>
        <v>-</v>
      </c>
      <c r="CL137" t="str">
        <f>貼_前年計算用シート!AG221</f>
        <v>-</v>
      </c>
      <c r="CM137" t="str">
        <f>貼_前年計算用シート!AG400</f>
        <v>-</v>
      </c>
      <c r="CN137" t="str">
        <f t="shared" si="119"/>
        <v>-</v>
      </c>
    </row>
    <row r="138" spans="3:92">
      <c r="C138" t="str">
        <f>貼_前年計算用シート!D222</f>
        <v>由仁町</v>
      </c>
      <c r="D138">
        <f>貼_前年計算用シート!D401</f>
        <v>5850</v>
      </c>
      <c r="E138">
        <f t="shared" si="90"/>
        <v>71</v>
      </c>
      <c r="F138" t="str">
        <f>貼_前年計算用シート!E222</f>
        <v>上川町</v>
      </c>
      <c r="G138">
        <f>貼_前年計算用シート!E401</f>
        <v>504</v>
      </c>
      <c r="H138">
        <f t="shared" si="91"/>
        <v>72</v>
      </c>
      <c r="I138" t="str">
        <f>貼_前年計算用シート!F222</f>
        <v>せたな町</v>
      </c>
      <c r="J138">
        <f>貼_前年計算用シート!F401</f>
        <v>3430</v>
      </c>
      <c r="K138">
        <f t="shared" si="92"/>
        <v>72</v>
      </c>
      <c r="L138" t="str">
        <f>貼_前年計算用シート!G222</f>
        <v>美深町</v>
      </c>
      <c r="M138">
        <f>貼_前年計算用シート!G401</f>
        <v>205</v>
      </c>
      <c r="N138">
        <f t="shared" si="93"/>
        <v>72</v>
      </c>
      <c r="O138" t="str">
        <f>貼_前年計算用シート!H222</f>
        <v>上ノ国町</v>
      </c>
      <c r="P138">
        <f>貼_前年計算用シート!H401</f>
        <v>1040</v>
      </c>
      <c r="Q138">
        <f t="shared" si="94"/>
        <v>72</v>
      </c>
      <c r="R138" t="str">
        <f>貼_前年計算用シート!I222</f>
        <v>長沼町</v>
      </c>
      <c r="S138">
        <f>貼_前年計算用シート!I401</f>
        <v>520</v>
      </c>
      <c r="T138">
        <f t="shared" si="95"/>
        <v>72</v>
      </c>
      <c r="U138" t="str">
        <f>貼_前年計算用シート!J222</f>
        <v>むかわ町</v>
      </c>
      <c r="V138">
        <f>貼_前年計算用シート!J401</f>
        <v>313</v>
      </c>
      <c r="W138">
        <f t="shared" si="96"/>
        <v>72</v>
      </c>
      <c r="X138" t="str">
        <f>貼_前年計算用シート!K222</f>
        <v>苫前町</v>
      </c>
      <c r="Y138">
        <f>貼_前年計算用シート!K401</f>
        <v>1220</v>
      </c>
      <c r="Z138">
        <f t="shared" si="97"/>
        <v>72</v>
      </c>
      <c r="AA138" t="str">
        <f>貼_前年計算用シート!L222</f>
        <v>北竜町</v>
      </c>
      <c r="AB138">
        <f>貼_前年計算用シート!L401</f>
        <v>389</v>
      </c>
      <c r="AC138">
        <f t="shared" si="98"/>
        <v>72</v>
      </c>
      <c r="AD138" t="str">
        <f>貼_前年計算用シート!M222</f>
        <v>初山別村</v>
      </c>
      <c r="AE138">
        <f>貼_前年計算用シート!M401</f>
        <v>236</v>
      </c>
      <c r="AF138">
        <f t="shared" si="99"/>
        <v>72</v>
      </c>
      <c r="AG138" t="str">
        <f>貼_前年計算用シート!N222</f>
        <v>幌加内町</v>
      </c>
      <c r="AH138">
        <f>貼_前年計算用シート!N401</f>
        <v>880</v>
      </c>
      <c r="AI138">
        <f t="shared" si="100"/>
        <v>72</v>
      </c>
      <c r="AJ138" t="str">
        <f>貼_前年計算用シート!O222</f>
        <v>蘭越町</v>
      </c>
      <c r="AK138">
        <f>貼_前年計算用シート!O401</f>
        <v>438</v>
      </c>
      <c r="AL138">
        <f t="shared" si="101"/>
        <v>72</v>
      </c>
      <c r="AM138" t="str">
        <f>貼_前年計算用シート!P222</f>
        <v>深川市</v>
      </c>
      <c r="AN138">
        <f>貼_前年計算用シート!P401</f>
        <v>18</v>
      </c>
      <c r="AO138">
        <f t="shared" si="102"/>
        <v>71</v>
      </c>
      <c r="AP138" t="str">
        <f>貼_前年計算用シート!Q222</f>
        <v>乙部町</v>
      </c>
      <c r="AQ138">
        <f>貼_前年計算用シート!Q401</f>
        <v>34</v>
      </c>
      <c r="AR138">
        <f t="shared" si="103"/>
        <v>72</v>
      </c>
      <c r="AS138" t="str">
        <f>貼_前年計算用シート!R222</f>
        <v>札幌市</v>
      </c>
      <c r="AT138">
        <f>貼_前年計算用シート!R401</f>
        <v>165</v>
      </c>
      <c r="AU138">
        <f t="shared" si="104"/>
        <v>72</v>
      </c>
      <c r="AV138" t="str">
        <f>貼_前年計算用シート!S222</f>
        <v>南富良野町</v>
      </c>
      <c r="AW138">
        <f>貼_前年計算用シート!S401</f>
        <v>128</v>
      </c>
      <c r="AX138">
        <f t="shared" si="105"/>
        <v>72</v>
      </c>
      <c r="AY138" t="str">
        <f>貼_前年計算用シート!T222</f>
        <v>東川町</v>
      </c>
      <c r="AZ138">
        <f>貼_前年計算用シート!T401</f>
        <v>307</v>
      </c>
      <c r="BA138">
        <f t="shared" si="106"/>
        <v>72</v>
      </c>
      <c r="BB138" t="str">
        <f>貼_前年計算用シート!U222</f>
        <v>滝川市</v>
      </c>
      <c r="BC138">
        <f>貼_前年計算用シート!U401</f>
        <v>217</v>
      </c>
      <c r="BD138">
        <f t="shared" si="107"/>
        <v>72</v>
      </c>
      <c r="BE138" t="str">
        <f>貼_前年計算用シート!V222</f>
        <v>月形町</v>
      </c>
      <c r="BF138">
        <f>貼_前年計算用シート!V401</f>
        <v>25</v>
      </c>
      <c r="BG138">
        <f t="shared" si="108"/>
        <v>72</v>
      </c>
      <c r="BH138" t="str">
        <f>貼_前年計算用シート!W222</f>
        <v>壮瞥町</v>
      </c>
      <c r="BI138">
        <f>貼_前年計算用シート!W401</f>
        <v>1210</v>
      </c>
      <c r="BJ138">
        <f t="shared" si="109"/>
        <v>72</v>
      </c>
      <c r="BK138" t="str">
        <f>貼_前年計算用シート!X222</f>
        <v>南富良野町</v>
      </c>
      <c r="BL138">
        <f>貼_前年計算用シート!X401</f>
        <v>5020</v>
      </c>
      <c r="BM138">
        <f t="shared" si="110"/>
        <v>72</v>
      </c>
      <c r="BN138" t="str">
        <f>貼_前年計算用シート!Y222</f>
        <v>美幌町</v>
      </c>
      <c r="BO138">
        <f>貼_前年計算用シート!Y401</f>
        <v>27</v>
      </c>
      <c r="BP138">
        <f t="shared" si="111"/>
        <v>72</v>
      </c>
      <c r="BQ138" t="str">
        <f>貼_前年計算用シート!Z222</f>
        <v>奈井江町</v>
      </c>
      <c r="BR138">
        <f>貼_前年計算用シート!Z401</f>
        <v>9</v>
      </c>
      <c r="BS138">
        <f t="shared" si="112"/>
        <v>72</v>
      </c>
      <c r="BT138" t="str">
        <f>貼_前年計算用シート!AA222</f>
        <v>新十津川町</v>
      </c>
      <c r="BU138">
        <f>貼_前年計算用シート!AA401</f>
        <v>22</v>
      </c>
      <c r="BV138">
        <f t="shared" si="113"/>
        <v>72</v>
      </c>
      <c r="BW138" t="str">
        <f>貼_前年計算用シート!AB222</f>
        <v>八雲町</v>
      </c>
      <c r="BX138">
        <f>貼_前年計算用シート!AB401</f>
        <v>37</v>
      </c>
      <c r="BY138">
        <f t="shared" si="114"/>
        <v>72</v>
      </c>
      <c r="BZ138" t="str">
        <f>貼_前年計算用シート!AC222</f>
        <v>豊浦町</v>
      </c>
      <c r="CA138">
        <f>貼_前年計算用シート!AC401</f>
        <v>1100</v>
      </c>
      <c r="CB138">
        <f t="shared" si="115"/>
        <v>72</v>
      </c>
      <c r="CC138" t="str">
        <f>貼_前年計算用シート!AD222</f>
        <v>壮瞥町</v>
      </c>
      <c r="CD138">
        <f>貼_前年計算用シート!AD401</f>
        <v>3100</v>
      </c>
      <c r="CE138">
        <f t="shared" si="116"/>
        <v>72</v>
      </c>
      <c r="CF138" t="str">
        <f>貼_前年計算用シート!AE222</f>
        <v>-</v>
      </c>
      <c r="CG138" t="str">
        <f>貼_前年計算用シート!AE401</f>
        <v>-</v>
      </c>
      <c r="CH138" t="str">
        <f t="shared" si="117"/>
        <v>-</v>
      </c>
      <c r="CI138" t="str">
        <f>貼_前年計算用シート!AF222</f>
        <v>-</v>
      </c>
      <c r="CJ138" t="str">
        <f>貼_前年計算用シート!AF401</f>
        <v>-</v>
      </c>
      <c r="CK138" t="str">
        <f t="shared" si="118"/>
        <v>-</v>
      </c>
      <c r="CL138" t="str">
        <f>貼_前年計算用シート!AG222</f>
        <v>-</v>
      </c>
      <c r="CM138" t="str">
        <f>貼_前年計算用シート!AG401</f>
        <v>-</v>
      </c>
      <c r="CN138" t="str">
        <f t="shared" si="119"/>
        <v>-</v>
      </c>
    </row>
    <row r="139" spans="3:92">
      <c r="C139" t="str">
        <f>貼_前年計算用シート!D223</f>
        <v>津別町</v>
      </c>
      <c r="D139">
        <f>貼_前年計算用シート!D402</f>
        <v>5700</v>
      </c>
      <c r="E139">
        <f t="shared" si="90"/>
        <v>73</v>
      </c>
      <c r="F139" t="str">
        <f>貼_前年計算用シート!E223</f>
        <v>下川町</v>
      </c>
      <c r="G139">
        <f>貼_前年計算用シート!E402</f>
        <v>500</v>
      </c>
      <c r="H139">
        <f t="shared" si="91"/>
        <v>73</v>
      </c>
      <c r="I139" t="str">
        <f>貼_前年計算用シート!F223</f>
        <v>剣淵町</v>
      </c>
      <c r="J139">
        <f>貼_前年計算用シート!F402</f>
        <v>3400</v>
      </c>
      <c r="K139">
        <f t="shared" si="92"/>
        <v>73</v>
      </c>
      <c r="L139" t="str">
        <f>貼_前年計算用シート!G223</f>
        <v>新ひだか町</v>
      </c>
      <c r="M139">
        <f>貼_前年計算用シート!G402</f>
        <v>194</v>
      </c>
      <c r="N139">
        <f t="shared" si="93"/>
        <v>73</v>
      </c>
      <c r="O139" t="str">
        <f>貼_前年計算用シート!H223</f>
        <v>大空町</v>
      </c>
      <c r="P139">
        <f>貼_前年計算用シート!H402</f>
        <v>980</v>
      </c>
      <c r="Q139">
        <f t="shared" si="94"/>
        <v>73</v>
      </c>
      <c r="R139" t="str">
        <f>貼_前年計算用シート!I223</f>
        <v>江差町</v>
      </c>
      <c r="S139">
        <f>貼_前年計算用シート!I402</f>
        <v>519</v>
      </c>
      <c r="T139">
        <f t="shared" si="95"/>
        <v>73</v>
      </c>
      <c r="U139" t="str">
        <f>貼_前年計算用シート!J223</f>
        <v>沼田町</v>
      </c>
      <c r="V139">
        <f>貼_前年計算用シート!J402</f>
        <v>299</v>
      </c>
      <c r="W139">
        <f t="shared" si="96"/>
        <v>73</v>
      </c>
      <c r="X139" t="str">
        <f>貼_前年計算用シート!K223</f>
        <v>美深町</v>
      </c>
      <c r="Y139">
        <f>貼_前年計算用シート!K402</f>
        <v>1050</v>
      </c>
      <c r="Z139">
        <f t="shared" si="97"/>
        <v>73</v>
      </c>
      <c r="AA139" t="str">
        <f>貼_前年計算用シート!L223</f>
        <v>名寄市</v>
      </c>
      <c r="AB139">
        <f>貼_前年計算用シート!L402</f>
        <v>388</v>
      </c>
      <c r="AC139">
        <f t="shared" si="98"/>
        <v>73</v>
      </c>
      <c r="AD139" t="str">
        <f>貼_前年計算用シート!M223</f>
        <v>美深町</v>
      </c>
      <c r="AE139">
        <f>貼_前年計算用シート!M402</f>
        <v>215</v>
      </c>
      <c r="AF139">
        <f t="shared" si="99"/>
        <v>73</v>
      </c>
      <c r="AG139" t="str">
        <f>貼_前年計算用シート!N223</f>
        <v>美深町</v>
      </c>
      <c r="AH139">
        <f>貼_前年計算用シート!N402</f>
        <v>874</v>
      </c>
      <c r="AI139">
        <f t="shared" si="100"/>
        <v>73</v>
      </c>
      <c r="AJ139" t="str">
        <f>貼_前年計算用シート!O223</f>
        <v>苫小牧市</v>
      </c>
      <c r="AK139">
        <f>貼_前年計算用シート!O402</f>
        <v>432</v>
      </c>
      <c r="AL139">
        <f t="shared" si="101"/>
        <v>73</v>
      </c>
      <c r="AM139" t="str">
        <f>貼_前年計算用シート!P223</f>
        <v>留寿都村</v>
      </c>
      <c r="AN139">
        <f>貼_前年計算用シート!P402</f>
        <v>18</v>
      </c>
      <c r="AO139">
        <f t="shared" si="102"/>
        <v>71</v>
      </c>
      <c r="AP139" t="str">
        <f>貼_前年計算用シート!Q223</f>
        <v>せたな町</v>
      </c>
      <c r="AQ139">
        <f>貼_前年計算用シート!Q402</f>
        <v>24</v>
      </c>
      <c r="AR139">
        <f t="shared" si="103"/>
        <v>73</v>
      </c>
      <c r="AS139" t="str">
        <f>貼_前年計算用シート!R223</f>
        <v>留萌市</v>
      </c>
      <c r="AT139">
        <f>貼_前年計算用シート!R402</f>
        <v>151</v>
      </c>
      <c r="AU139">
        <f t="shared" si="104"/>
        <v>73</v>
      </c>
      <c r="AV139" t="str">
        <f>貼_前年計算用シート!S223</f>
        <v>妹背牛町</v>
      </c>
      <c r="AW139">
        <f>貼_前年計算用シート!S402</f>
        <v>125</v>
      </c>
      <c r="AX139">
        <f t="shared" si="105"/>
        <v>73</v>
      </c>
      <c r="AY139" t="str">
        <f>貼_前年計算用シート!T223</f>
        <v>黒松内町</v>
      </c>
      <c r="AZ139">
        <f>貼_前年計算用シート!T402</f>
        <v>275</v>
      </c>
      <c r="BA139">
        <f t="shared" si="106"/>
        <v>73</v>
      </c>
      <c r="BB139" t="str">
        <f>貼_前年計算用シート!U223</f>
        <v>壮瞥町</v>
      </c>
      <c r="BC139">
        <f>貼_前年計算用シート!U402</f>
        <v>214</v>
      </c>
      <c r="BD139">
        <f t="shared" si="107"/>
        <v>73</v>
      </c>
      <c r="BE139" t="str">
        <f>貼_前年計算用シート!V223</f>
        <v>共和町</v>
      </c>
      <c r="BF139">
        <f>貼_前年計算用シート!V402</f>
        <v>18</v>
      </c>
      <c r="BG139">
        <f t="shared" si="108"/>
        <v>73</v>
      </c>
      <c r="BH139" t="str">
        <f>貼_前年計算用シート!W223</f>
        <v>深川市</v>
      </c>
      <c r="BI139">
        <f>貼_前年計算用シート!W402</f>
        <v>1140</v>
      </c>
      <c r="BJ139">
        <f t="shared" si="109"/>
        <v>73</v>
      </c>
      <c r="BK139" t="str">
        <f>貼_前年計算用シート!X223</f>
        <v>共和町</v>
      </c>
      <c r="BL139">
        <f>貼_前年計算用シート!X402</f>
        <v>5000</v>
      </c>
      <c r="BM139">
        <f t="shared" si="110"/>
        <v>73</v>
      </c>
      <c r="BN139" t="str">
        <f>貼_前年計算用シート!Y223</f>
        <v>江別市</v>
      </c>
      <c r="BO139">
        <f>貼_前年計算用シート!Y402</f>
        <v>17</v>
      </c>
      <c r="BP139">
        <f t="shared" si="111"/>
        <v>73</v>
      </c>
      <c r="BQ139" t="str">
        <f>貼_前年計算用シート!Z223</f>
        <v>江別市</v>
      </c>
      <c r="BR139">
        <f>貼_前年計算用シート!Z402</f>
        <v>5</v>
      </c>
      <c r="BS139">
        <f t="shared" si="112"/>
        <v>73</v>
      </c>
      <c r="BT139" t="str">
        <f>貼_前年計算用シート!AA223</f>
        <v>初山別村</v>
      </c>
      <c r="BU139">
        <f>貼_前年計算用シート!AA402</f>
        <v>22</v>
      </c>
      <c r="BV139">
        <f t="shared" si="113"/>
        <v>72</v>
      </c>
      <c r="BW139" t="str">
        <f>貼_前年計算用シート!AB223</f>
        <v>江差町</v>
      </c>
      <c r="BX139">
        <f>貼_前年計算用シート!AB402</f>
        <v>36</v>
      </c>
      <c r="BY139">
        <f t="shared" si="114"/>
        <v>73</v>
      </c>
      <c r="BZ139" t="str">
        <f>貼_前年計算用シート!AC223</f>
        <v>美深町</v>
      </c>
      <c r="CA139">
        <f>貼_前年計算用シート!AC402</f>
        <v>1080</v>
      </c>
      <c r="CB139">
        <f t="shared" si="115"/>
        <v>73</v>
      </c>
      <c r="CC139" t="str">
        <f>貼_前年計算用シート!AD223</f>
        <v>清水町</v>
      </c>
      <c r="CD139">
        <f>貼_前年計算用シート!AD402</f>
        <v>3050</v>
      </c>
      <c r="CE139">
        <f t="shared" si="116"/>
        <v>73</v>
      </c>
      <c r="CF139" t="str">
        <f>貼_前年計算用シート!AE223</f>
        <v>-</v>
      </c>
      <c r="CG139" t="str">
        <f>貼_前年計算用シート!AE402</f>
        <v>-</v>
      </c>
      <c r="CH139" t="str">
        <f t="shared" si="117"/>
        <v>-</v>
      </c>
      <c r="CI139" t="str">
        <f>貼_前年計算用シート!AF223</f>
        <v>-</v>
      </c>
      <c r="CJ139" t="str">
        <f>貼_前年計算用シート!AF402</f>
        <v>-</v>
      </c>
      <c r="CK139" t="str">
        <f t="shared" si="118"/>
        <v>-</v>
      </c>
      <c r="CL139" t="str">
        <f>貼_前年計算用シート!AG223</f>
        <v>-</v>
      </c>
      <c r="CM139" t="str">
        <f>貼_前年計算用シート!AG402</f>
        <v>-</v>
      </c>
      <c r="CN139" t="str">
        <f t="shared" si="119"/>
        <v>-</v>
      </c>
    </row>
    <row r="140" spans="3:92">
      <c r="C140" t="str">
        <f>貼_前年計算用シート!D224</f>
        <v>猿払村</v>
      </c>
      <c r="D140">
        <f>貼_前年計算用シート!D403</f>
        <v>5640</v>
      </c>
      <c r="E140">
        <f t="shared" si="90"/>
        <v>74</v>
      </c>
      <c r="F140" t="str">
        <f>貼_前年計算用シート!E224</f>
        <v>増毛町</v>
      </c>
      <c r="G140">
        <f>貼_前年計算用シート!E403</f>
        <v>481</v>
      </c>
      <c r="H140">
        <f t="shared" si="91"/>
        <v>74</v>
      </c>
      <c r="I140" t="str">
        <f>貼_前年計算用シート!F224</f>
        <v>岩見沢市</v>
      </c>
      <c r="J140">
        <f>貼_前年計算用シート!F403</f>
        <v>3360</v>
      </c>
      <c r="K140">
        <f t="shared" si="92"/>
        <v>74</v>
      </c>
      <c r="L140" t="str">
        <f>貼_前年計算用シート!G224</f>
        <v>森町</v>
      </c>
      <c r="M140">
        <f>貼_前年計算用シート!G403</f>
        <v>187</v>
      </c>
      <c r="N140">
        <f t="shared" si="93"/>
        <v>74</v>
      </c>
      <c r="O140" t="str">
        <f>貼_前年計算用シート!H224</f>
        <v>森町</v>
      </c>
      <c r="P140">
        <f>貼_前年計算用シート!H403</f>
        <v>974</v>
      </c>
      <c r="Q140">
        <f t="shared" si="94"/>
        <v>74</v>
      </c>
      <c r="R140" t="str">
        <f>貼_前年計算用シート!I224</f>
        <v>岩内町</v>
      </c>
      <c r="S140">
        <f>貼_前年計算用シート!I403</f>
        <v>514</v>
      </c>
      <c r="T140">
        <f t="shared" si="95"/>
        <v>74</v>
      </c>
      <c r="U140" t="str">
        <f>貼_前年計算用シート!J224</f>
        <v>美深町</v>
      </c>
      <c r="V140">
        <f>貼_前年計算用シート!J403</f>
        <v>298</v>
      </c>
      <c r="W140">
        <f t="shared" si="96"/>
        <v>74</v>
      </c>
      <c r="X140" t="str">
        <f>貼_前年計算用シート!K224</f>
        <v>陸別町</v>
      </c>
      <c r="Y140">
        <f>貼_前年計算用シート!K403</f>
        <v>1050</v>
      </c>
      <c r="Z140">
        <f t="shared" si="97"/>
        <v>73</v>
      </c>
      <c r="AA140" t="str">
        <f>貼_前年計算用シート!L224</f>
        <v>富良野市</v>
      </c>
      <c r="AB140">
        <f>貼_前年計算用シート!L403</f>
        <v>387</v>
      </c>
      <c r="AC140">
        <f t="shared" si="98"/>
        <v>74</v>
      </c>
      <c r="AD140" t="str">
        <f>貼_前年計算用シート!M224</f>
        <v>雨竜町</v>
      </c>
      <c r="AE140">
        <f>貼_前年計算用シート!M403</f>
        <v>190</v>
      </c>
      <c r="AF140">
        <f t="shared" si="99"/>
        <v>74</v>
      </c>
      <c r="AG140" t="str">
        <f>貼_前年計算用シート!N224</f>
        <v>三笠市</v>
      </c>
      <c r="AH140">
        <f>貼_前年計算用シート!N403</f>
        <v>816</v>
      </c>
      <c r="AI140">
        <f t="shared" si="100"/>
        <v>74</v>
      </c>
      <c r="AJ140" t="str">
        <f>貼_前年計算用シート!O224</f>
        <v>羽幌町</v>
      </c>
      <c r="AK140">
        <f>貼_前年計算用シート!O403</f>
        <v>431</v>
      </c>
      <c r="AL140">
        <f t="shared" si="101"/>
        <v>74</v>
      </c>
      <c r="AM140" t="str">
        <f>貼_前年計算用シート!P224</f>
        <v>和寒町</v>
      </c>
      <c r="AN140">
        <f>貼_前年計算用シート!P403</f>
        <v>17</v>
      </c>
      <c r="AO140">
        <f t="shared" si="102"/>
        <v>74</v>
      </c>
      <c r="AP140" t="str">
        <f>貼_前年計算用シート!Q224</f>
        <v>ニセコ町</v>
      </c>
      <c r="AQ140">
        <f>貼_前年計算用シート!Q403</f>
        <v>24</v>
      </c>
      <c r="AR140">
        <f t="shared" si="103"/>
        <v>73</v>
      </c>
      <c r="AS140" t="str">
        <f>貼_前年計算用シート!R224</f>
        <v>妹背牛町</v>
      </c>
      <c r="AT140">
        <f>貼_前年計算用シート!R403</f>
        <v>147</v>
      </c>
      <c r="AU140">
        <f t="shared" si="104"/>
        <v>74</v>
      </c>
      <c r="AV140" t="str">
        <f>貼_前年計算用シート!S224</f>
        <v>奈井江町</v>
      </c>
      <c r="AW140">
        <f>貼_前年計算用シート!S403</f>
        <v>124</v>
      </c>
      <c r="AX140">
        <f t="shared" si="105"/>
        <v>74</v>
      </c>
      <c r="AY140" t="str">
        <f>貼_前年計算用シート!T224</f>
        <v>置戸町</v>
      </c>
      <c r="AZ140">
        <f>貼_前年計算用シート!T403</f>
        <v>266</v>
      </c>
      <c r="BA140">
        <f t="shared" si="106"/>
        <v>74</v>
      </c>
      <c r="BB140" t="str">
        <f>貼_前年計算用シート!U224</f>
        <v>喜茂別町</v>
      </c>
      <c r="BC140">
        <f>貼_前年計算用シート!U403</f>
        <v>213</v>
      </c>
      <c r="BD140">
        <f t="shared" si="107"/>
        <v>74</v>
      </c>
      <c r="BE140" t="str">
        <f>貼_前年計算用シート!V224</f>
        <v>深川市</v>
      </c>
      <c r="BF140">
        <f>貼_前年計算用シート!V403</f>
        <v>15</v>
      </c>
      <c r="BG140">
        <f t="shared" si="108"/>
        <v>74</v>
      </c>
      <c r="BH140" t="str">
        <f>貼_前年計算用シート!W224</f>
        <v>共和町</v>
      </c>
      <c r="BI140">
        <f>貼_前年計算用シート!W403</f>
        <v>885</v>
      </c>
      <c r="BJ140">
        <f t="shared" si="109"/>
        <v>74</v>
      </c>
      <c r="BK140" t="str">
        <f>貼_前年計算用シート!X224</f>
        <v>遠軽町</v>
      </c>
      <c r="BL140">
        <f>貼_前年計算用シート!X403</f>
        <v>4900</v>
      </c>
      <c r="BM140">
        <f t="shared" si="110"/>
        <v>74</v>
      </c>
      <c r="BN140" t="str">
        <f>貼_前年計算用シート!Y224</f>
        <v>初山別村</v>
      </c>
      <c r="BO140">
        <f>貼_前年計算用シート!Y403</f>
        <v>9</v>
      </c>
      <c r="BP140">
        <f t="shared" si="111"/>
        <v>74</v>
      </c>
      <c r="BQ140" t="str">
        <f>貼_前年計算用シート!Z224</f>
        <v>初山別村</v>
      </c>
      <c r="BR140">
        <f>貼_前年計算用シート!Z403</f>
        <v>2</v>
      </c>
      <c r="BS140">
        <f t="shared" si="112"/>
        <v>74</v>
      </c>
      <c r="BT140" t="str">
        <f>貼_前年計算用シート!AA224</f>
        <v>奈井江町</v>
      </c>
      <c r="BU140">
        <f>貼_前年計算用シート!AA403</f>
        <v>20</v>
      </c>
      <c r="BV140">
        <f t="shared" si="113"/>
        <v>74</v>
      </c>
      <c r="BW140" t="str">
        <f>貼_前年計算用シート!AB224</f>
        <v>壮瞥町</v>
      </c>
      <c r="BX140">
        <f>貼_前年計算用シート!AB403</f>
        <v>34</v>
      </c>
      <c r="BY140">
        <f t="shared" si="114"/>
        <v>74</v>
      </c>
      <c r="BZ140" t="str">
        <f>貼_前年計算用シート!AC224</f>
        <v>壮瞥町</v>
      </c>
      <c r="CA140">
        <f>貼_前年計算用シート!AC403</f>
        <v>1050</v>
      </c>
      <c r="CB140">
        <f t="shared" si="115"/>
        <v>74</v>
      </c>
      <c r="CC140" t="str">
        <f>貼_前年計算用シート!AD224</f>
        <v>浦幌町</v>
      </c>
      <c r="CD140">
        <f>貼_前年計算用シート!AD403</f>
        <v>3050</v>
      </c>
      <c r="CE140">
        <f t="shared" si="116"/>
        <v>73</v>
      </c>
      <c r="CF140" t="str">
        <f>貼_前年計算用シート!AE224</f>
        <v>-</v>
      </c>
      <c r="CG140" t="str">
        <f>貼_前年計算用シート!AE403</f>
        <v>-</v>
      </c>
      <c r="CH140" t="str">
        <f t="shared" si="117"/>
        <v>-</v>
      </c>
      <c r="CI140" t="str">
        <f>貼_前年計算用シート!AF224</f>
        <v>-</v>
      </c>
      <c r="CJ140" t="str">
        <f>貼_前年計算用シート!AF403</f>
        <v>-</v>
      </c>
      <c r="CK140" t="str">
        <f t="shared" si="118"/>
        <v>-</v>
      </c>
      <c r="CL140" t="str">
        <f>貼_前年計算用シート!AG224</f>
        <v>-</v>
      </c>
      <c r="CM140" t="str">
        <f>貼_前年計算用シート!AG403</f>
        <v>-</v>
      </c>
      <c r="CN140" t="str">
        <f t="shared" si="119"/>
        <v>-</v>
      </c>
    </row>
    <row r="141" spans="3:92">
      <c r="C141" t="str">
        <f>貼_前年計算用シート!D225</f>
        <v>今金町</v>
      </c>
      <c r="D141">
        <f>貼_前年計算用シート!D404</f>
        <v>5610</v>
      </c>
      <c r="E141">
        <f t="shared" si="90"/>
        <v>75</v>
      </c>
      <c r="F141" t="str">
        <f>貼_前年計算用シート!E225</f>
        <v>新冠町</v>
      </c>
      <c r="G141">
        <f>貼_前年計算用シート!E404</f>
        <v>454</v>
      </c>
      <c r="H141">
        <f t="shared" si="91"/>
        <v>75</v>
      </c>
      <c r="I141" t="str">
        <f>貼_前年計算用シート!F225</f>
        <v>石狩市</v>
      </c>
      <c r="J141">
        <f>貼_前年計算用シート!F404</f>
        <v>3300</v>
      </c>
      <c r="K141">
        <f t="shared" si="92"/>
        <v>75</v>
      </c>
      <c r="L141" t="str">
        <f>貼_前年計算用シート!G225</f>
        <v>伊達市</v>
      </c>
      <c r="M141">
        <f>貼_前年計算用シート!G404</f>
        <v>170</v>
      </c>
      <c r="N141">
        <f t="shared" si="93"/>
        <v>75</v>
      </c>
      <c r="O141" t="str">
        <f>貼_前年計算用シート!H225</f>
        <v>新ひだか町</v>
      </c>
      <c r="P141">
        <f>貼_前年計算用シート!H404</f>
        <v>958</v>
      </c>
      <c r="Q141">
        <f t="shared" si="94"/>
        <v>75</v>
      </c>
      <c r="R141" t="str">
        <f>貼_前年計算用シート!I225</f>
        <v>真狩村</v>
      </c>
      <c r="S141">
        <f>貼_前年計算用シート!I404</f>
        <v>513</v>
      </c>
      <c r="T141">
        <f t="shared" si="95"/>
        <v>75</v>
      </c>
      <c r="U141" t="str">
        <f>貼_前年計算用シート!J225</f>
        <v>小平町</v>
      </c>
      <c r="V141">
        <f>貼_前年計算用シート!J404</f>
        <v>291</v>
      </c>
      <c r="W141">
        <f t="shared" si="96"/>
        <v>75</v>
      </c>
      <c r="X141" t="str">
        <f>貼_前年計算用シート!K225</f>
        <v>小平町</v>
      </c>
      <c r="Y141">
        <f>貼_前年計算用シート!K404</f>
        <v>1030</v>
      </c>
      <c r="Z141">
        <f t="shared" si="97"/>
        <v>75</v>
      </c>
      <c r="AA141" t="str">
        <f>貼_前年計算用シート!L225</f>
        <v>安平町</v>
      </c>
      <c r="AB141">
        <f>貼_前年計算用シート!L404</f>
        <v>387</v>
      </c>
      <c r="AC141">
        <f t="shared" si="98"/>
        <v>74</v>
      </c>
      <c r="AD141" t="str">
        <f>貼_前年計算用シート!M225</f>
        <v>むかわ町</v>
      </c>
      <c r="AE141">
        <f>貼_前年計算用シート!M404</f>
        <v>190</v>
      </c>
      <c r="AF141">
        <f t="shared" si="99"/>
        <v>74</v>
      </c>
      <c r="AG141" t="str">
        <f>貼_前年計算用シート!N225</f>
        <v>雨竜町</v>
      </c>
      <c r="AH141">
        <f>貼_前年計算用シート!N404</f>
        <v>729</v>
      </c>
      <c r="AI141">
        <f t="shared" si="100"/>
        <v>75</v>
      </c>
      <c r="AJ141" t="str">
        <f>貼_前年計算用シート!O225</f>
        <v>剣淵町</v>
      </c>
      <c r="AK141">
        <f>貼_前年計算用シート!O404</f>
        <v>429</v>
      </c>
      <c r="AL141">
        <f t="shared" si="101"/>
        <v>75</v>
      </c>
      <c r="AM141" t="str">
        <f>貼_前年計算用シート!P225</f>
        <v>東神楽町</v>
      </c>
      <c r="AN141">
        <f>貼_前年計算用シート!P404</f>
        <v>16</v>
      </c>
      <c r="AO141">
        <f t="shared" si="102"/>
        <v>75</v>
      </c>
      <c r="AP141" t="str">
        <f>貼_前年計算用シート!Q225</f>
        <v>妹背牛町</v>
      </c>
      <c r="AQ141">
        <f>貼_前年計算用シート!Q404</f>
        <v>22</v>
      </c>
      <c r="AR141">
        <f t="shared" si="103"/>
        <v>75</v>
      </c>
      <c r="AS141" t="str">
        <f>貼_前年計算用シート!R225</f>
        <v>厚沢部町</v>
      </c>
      <c r="AT141">
        <f>貼_前年計算用シート!R404</f>
        <v>143</v>
      </c>
      <c r="AU141">
        <f t="shared" si="104"/>
        <v>75</v>
      </c>
      <c r="AV141" t="str">
        <f>貼_前年計算用シート!S225</f>
        <v>知内町</v>
      </c>
      <c r="AW141">
        <f>貼_前年計算用シート!S404</f>
        <v>121</v>
      </c>
      <c r="AX141">
        <f t="shared" si="105"/>
        <v>75</v>
      </c>
      <c r="AY141" t="str">
        <f>貼_前年計算用シート!T225</f>
        <v>比布町</v>
      </c>
      <c r="AZ141">
        <f>貼_前年計算用シート!T404</f>
        <v>261</v>
      </c>
      <c r="BA141">
        <f t="shared" si="106"/>
        <v>75</v>
      </c>
      <c r="BB141" t="str">
        <f>貼_前年計算用シート!U225</f>
        <v>月形町</v>
      </c>
      <c r="BC141">
        <f>貼_前年計算用シート!U404</f>
        <v>211</v>
      </c>
      <c r="BD141">
        <f t="shared" si="107"/>
        <v>75</v>
      </c>
      <c r="BE141" t="str">
        <f>貼_前年計算用シート!V225</f>
        <v>ニセコ町</v>
      </c>
      <c r="BF141">
        <f>貼_前年計算用シート!V404</f>
        <v>15</v>
      </c>
      <c r="BG141">
        <f t="shared" si="108"/>
        <v>74</v>
      </c>
      <c r="BH141" t="str">
        <f>貼_前年計算用シート!W225</f>
        <v>滝川市</v>
      </c>
      <c r="BI141">
        <f>貼_前年計算用シート!W404</f>
        <v>835</v>
      </c>
      <c r="BJ141">
        <f t="shared" si="109"/>
        <v>75</v>
      </c>
      <c r="BK141" t="str">
        <f>貼_前年計算用シート!X225</f>
        <v>安平町</v>
      </c>
      <c r="BL141">
        <f>貼_前年計算用シート!X404</f>
        <v>4820</v>
      </c>
      <c r="BM141">
        <f t="shared" si="110"/>
        <v>75</v>
      </c>
      <c r="BN141" t="str">
        <f>貼_前年計算用シート!Y225</f>
        <v>-</v>
      </c>
      <c r="BO141" t="str">
        <f>貼_前年計算用シート!Y404</f>
        <v>-</v>
      </c>
      <c r="BP141" t="str">
        <f t="shared" si="111"/>
        <v>-</v>
      </c>
      <c r="BQ141" t="str">
        <f>貼_前年計算用シート!Z225</f>
        <v>-</v>
      </c>
      <c r="BR141" t="str">
        <f>貼_前年計算用シート!Z404</f>
        <v>-</v>
      </c>
      <c r="BS141" t="str">
        <f t="shared" si="112"/>
        <v>-</v>
      </c>
      <c r="BT141" t="str">
        <f>貼_前年計算用シート!AA225</f>
        <v>積丹町</v>
      </c>
      <c r="BU141">
        <f>貼_前年計算用シート!AA404</f>
        <v>18</v>
      </c>
      <c r="BV141">
        <f t="shared" si="113"/>
        <v>75</v>
      </c>
      <c r="BW141" t="str">
        <f>貼_前年計算用シート!AB225</f>
        <v>乙部町</v>
      </c>
      <c r="BX141">
        <f>貼_前年計算用シート!AB404</f>
        <v>32</v>
      </c>
      <c r="BY141">
        <f t="shared" si="114"/>
        <v>75</v>
      </c>
      <c r="BZ141" t="str">
        <f>貼_前年計算用シート!AC225</f>
        <v>日高町</v>
      </c>
      <c r="CA141">
        <f>貼_前年計算用シート!AC404</f>
        <v>1050</v>
      </c>
      <c r="CB141">
        <f t="shared" si="115"/>
        <v>74</v>
      </c>
      <c r="CC141" t="str">
        <f>貼_前年計算用シート!AD225</f>
        <v>和寒町</v>
      </c>
      <c r="CD141">
        <f>貼_前年計算用シート!AD404</f>
        <v>3010</v>
      </c>
      <c r="CE141">
        <f t="shared" si="116"/>
        <v>75</v>
      </c>
      <c r="CF141" t="str">
        <f>貼_前年計算用シート!AE225</f>
        <v>-</v>
      </c>
      <c r="CG141" t="str">
        <f>貼_前年計算用シート!AE404</f>
        <v>-</v>
      </c>
      <c r="CH141" t="str">
        <f t="shared" si="117"/>
        <v>-</v>
      </c>
      <c r="CI141" t="str">
        <f>貼_前年計算用シート!AF225</f>
        <v>-</v>
      </c>
      <c r="CJ141" t="str">
        <f>貼_前年計算用シート!AF404</f>
        <v>-</v>
      </c>
      <c r="CK141" t="str">
        <f t="shared" si="118"/>
        <v>-</v>
      </c>
      <c r="CL141" t="str">
        <f>貼_前年計算用シート!AG225</f>
        <v>-</v>
      </c>
      <c r="CM141" t="str">
        <f>貼_前年計算用シート!AG404</f>
        <v>-</v>
      </c>
      <c r="CN141" t="str">
        <f t="shared" si="119"/>
        <v>-</v>
      </c>
    </row>
    <row r="142" spans="3:92">
      <c r="C142" t="str">
        <f>貼_前年計算用シート!D226</f>
        <v>南幌町</v>
      </c>
      <c r="D142">
        <f>貼_前年計算用シート!D405</f>
        <v>5570</v>
      </c>
      <c r="E142">
        <f t="shared" si="90"/>
        <v>76</v>
      </c>
      <c r="F142" t="str">
        <f>貼_前年計算用シート!E226</f>
        <v>伊達市</v>
      </c>
      <c r="G142">
        <f>貼_前年計算用シート!E405</f>
        <v>449</v>
      </c>
      <c r="H142">
        <f t="shared" si="91"/>
        <v>76</v>
      </c>
      <c r="I142" t="str">
        <f>貼_前年計算用シート!F226</f>
        <v>黒松内町</v>
      </c>
      <c r="J142">
        <f>貼_前年計算用シート!F405</f>
        <v>3180</v>
      </c>
      <c r="K142">
        <f t="shared" si="92"/>
        <v>76</v>
      </c>
      <c r="L142" t="str">
        <f>貼_前年計算用シート!G226</f>
        <v>大空町</v>
      </c>
      <c r="M142">
        <f>貼_前年計算用シート!G405</f>
        <v>165</v>
      </c>
      <c r="N142">
        <f t="shared" si="93"/>
        <v>76</v>
      </c>
      <c r="O142" t="str">
        <f>貼_前年計算用シート!H226</f>
        <v>伊達市</v>
      </c>
      <c r="P142">
        <f>貼_前年計算用シート!H405</f>
        <v>811</v>
      </c>
      <c r="Q142">
        <f t="shared" si="94"/>
        <v>76</v>
      </c>
      <c r="R142" t="str">
        <f>貼_前年計算用シート!I226</f>
        <v>美幌町</v>
      </c>
      <c r="S142">
        <f>貼_前年計算用シート!I405</f>
        <v>513</v>
      </c>
      <c r="T142">
        <f t="shared" si="95"/>
        <v>75</v>
      </c>
      <c r="U142" t="str">
        <f>貼_前年計算用シート!J226</f>
        <v>浦臼町</v>
      </c>
      <c r="V142">
        <f>貼_前年計算用シート!J405</f>
        <v>279</v>
      </c>
      <c r="W142">
        <f t="shared" si="96"/>
        <v>76</v>
      </c>
      <c r="X142" t="str">
        <f>貼_前年計算用シート!K226</f>
        <v>北竜町</v>
      </c>
      <c r="Y142">
        <f>貼_前年計算用シート!K405</f>
        <v>899</v>
      </c>
      <c r="Z142">
        <f t="shared" si="97"/>
        <v>76</v>
      </c>
      <c r="AA142" t="str">
        <f>貼_前年計算用シート!L226</f>
        <v>雨竜町</v>
      </c>
      <c r="AB142">
        <f>貼_前年計算用シート!L405</f>
        <v>384</v>
      </c>
      <c r="AC142">
        <f t="shared" si="98"/>
        <v>76</v>
      </c>
      <c r="AD142" t="str">
        <f>貼_前年計算用シート!M226</f>
        <v>奈井江町</v>
      </c>
      <c r="AE142">
        <f>貼_前年計算用シート!M405</f>
        <v>181</v>
      </c>
      <c r="AF142">
        <f t="shared" si="99"/>
        <v>76</v>
      </c>
      <c r="AG142" t="str">
        <f>貼_前年計算用シート!N226</f>
        <v>奈井江町</v>
      </c>
      <c r="AH142">
        <f>貼_前年計算用シート!N405</f>
        <v>712</v>
      </c>
      <c r="AI142">
        <f t="shared" si="100"/>
        <v>76</v>
      </c>
      <c r="AJ142" t="str">
        <f>貼_前年計算用シート!O226</f>
        <v>安平町</v>
      </c>
      <c r="AK142">
        <f>貼_前年計算用シート!O405</f>
        <v>428</v>
      </c>
      <c r="AL142">
        <f t="shared" si="101"/>
        <v>76</v>
      </c>
      <c r="AM142" t="str">
        <f>貼_前年計算用シート!P226</f>
        <v>妹背牛町</v>
      </c>
      <c r="AN142">
        <f>貼_前年計算用シート!P405</f>
        <v>15</v>
      </c>
      <c r="AO142">
        <f t="shared" si="102"/>
        <v>76</v>
      </c>
      <c r="AP142" t="str">
        <f>貼_前年計算用シート!Q226</f>
        <v>東神楽町</v>
      </c>
      <c r="AQ142">
        <f>貼_前年計算用シート!Q405</f>
        <v>22</v>
      </c>
      <c r="AR142">
        <f t="shared" si="103"/>
        <v>75</v>
      </c>
      <c r="AS142" t="str">
        <f>貼_前年計算用シート!R226</f>
        <v>東神楽町</v>
      </c>
      <c r="AT142">
        <f>貼_前年計算用シート!R405</f>
        <v>138</v>
      </c>
      <c r="AU142">
        <f t="shared" si="104"/>
        <v>76</v>
      </c>
      <c r="AV142" t="str">
        <f>貼_前年計算用シート!S226</f>
        <v>石狩市</v>
      </c>
      <c r="AW142">
        <f>貼_前年計算用シート!S405</f>
        <v>120</v>
      </c>
      <c r="AX142">
        <f t="shared" si="105"/>
        <v>76</v>
      </c>
      <c r="AY142" t="str">
        <f>貼_前年計算用シート!T226</f>
        <v>奈井江町</v>
      </c>
      <c r="AZ142">
        <f>貼_前年計算用シート!T405</f>
        <v>255</v>
      </c>
      <c r="BA142">
        <f t="shared" si="106"/>
        <v>76</v>
      </c>
      <c r="BB142" t="str">
        <f>貼_前年計算用シート!U226</f>
        <v>東神楽町</v>
      </c>
      <c r="BC142">
        <f>貼_前年計算用シート!U405</f>
        <v>210</v>
      </c>
      <c r="BD142">
        <f t="shared" si="107"/>
        <v>76</v>
      </c>
      <c r="BE142" t="str">
        <f>貼_前年計算用シート!V226</f>
        <v>滝川市</v>
      </c>
      <c r="BF142">
        <f>貼_前年計算用シート!V405</f>
        <v>13</v>
      </c>
      <c r="BG142">
        <f t="shared" si="108"/>
        <v>76</v>
      </c>
      <c r="BH142" t="str">
        <f>貼_前年計算用シート!W226</f>
        <v>ニセコ町</v>
      </c>
      <c r="BI142">
        <f>貼_前年計算用シート!W405</f>
        <v>615</v>
      </c>
      <c r="BJ142">
        <f t="shared" si="109"/>
        <v>76</v>
      </c>
      <c r="BK142" t="str">
        <f>貼_前年計算用シート!X226</f>
        <v>遠別町</v>
      </c>
      <c r="BL142">
        <f>貼_前年計算用シート!X405</f>
        <v>4650</v>
      </c>
      <c r="BM142">
        <f t="shared" si="110"/>
        <v>76</v>
      </c>
      <c r="BN142" t="str">
        <f>貼_前年計算用シート!Y226</f>
        <v>-</v>
      </c>
      <c r="BO142" t="str">
        <f>貼_前年計算用シート!Y405</f>
        <v>-</v>
      </c>
      <c r="BP142" t="str">
        <f t="shared" si="111"/>
        <v>-</v>
      </c>
      <c r="BQ142" t="str">
        <f>貼_前年計算用シート!Z226</f>
        <v>-</v>
      </c>
      <c r="BR142" t="str">
        <f>貼_前年計算用シート!Z405</f>
        <v>-</v>
      </c>
      <c r="BS142" t="str">
        <f t="shared" si="112"/>
        <v>-</v>
      </c>
      <c r="BT142" t="str">
        <f>貼_前年計算用シート!AA226</f>
        <v>-</v>
      </c>
      <c r="BU142" t="str">
        <f>貼_前年計算用シート!AA405</f>
        <v>-</v>
      </c>
      <c r="BV142" t="str">
        <f t="shared" si="113"/>
        <v>-</v>
      </c>
      <c r="BW142" t="str">
        <f>貼_前年計算用シート!AB226</f>
        <v>豊浦町</v>
      </c>
      <c r="BX142">
        <f>貼_前年計算用シート!AB405</f>
        <v>32</v>
      </c>
      <c r="BY142">
        <f t="shared" si="114"/>
        <v>75</v>
      </c>
      <c r="BZ142" t="str">
        <f>貼_前年計算用シート!AC226</f>
        <v>八雲町</v>
      </c>
      <c r="CA142">
        <f>貼_前年計算用シート!AC405</f>
        <v>962</v>
      </c>
      <c r="CB142">
        <f t="shared" si="115"/>
        <v>76</v>
      </c>
      <c r="CC142" t="str">
        <f>貼_前年計算用シート!AD226</f>
        <v>浦臼町</v>
      </c>
      <c r="CD142">
        <f>貼_前年計算用シート!AD405</f>
        <v>2990</v>
      </c>
      <c r="CE142">
        <f t="shared" si="116"/>
        <v>76</v>
      </c>
      <c r="CF142" t="str">
        <f>貼_前年計算用シート!AE226</f>
        <v>-</v>
      </c>
      <c r="CG142" t="str">
        <f>貼_前年計算用シート!AE405</f>
        <v>-</v>
      </c>
      <c r="CH142" t="str">
        <f t="shared" si="117"/>
        <v>-</v>
      </c>
      <c r="CI142" t="str">
        <f>貼_前年計算用シート!AF226</f>
        <v>-</v>
      </c>
      <c r="CJ142" t="str">
        <f>貼_前年計算用シート!AF405</f>
        <v>-</v>
      </c>
      <c r="CK142" t="str">
        <f t="shared" si="118"/>
        <v>-</v>
      </c>
      <c r="CL142" t="str">
        <f>貼_前年計算用シート!AG226</f>
        <v>-</v>
      </c>
      <c r="CM142" t="str">
        <f>貼_前年計算用シート!AG405</f>
        <v>-</v>
      </c>
      <c r="CN142" t="str">
        <f t="shared" si="119"/>
        <v>-</v>
      </c>
    </row>
    <row r="143" spans="3:92">
      <c r="C143" t="str">
        <f>貼_前年計算用シート!D227</f>
        <v>厚真町</v>
      </c>
      <c r="D143">
        <f>貼_前年計算用シート!D406</f>
        <v>5570</v>
      </c>
      <c r="E143">
        <f t="shared" si="90"/>
        <v>76</v>
      </c>
      <c r="F143" t="str">
        <f>貼_前年計算用シート!E227</f>
        <v>北広島市</v>
      </c>
      <c r="G143">
        <f>貼_前年計算用シート!E406</f>
        <v>435</v>
      </c>
      <c r="H143">
        <f t="shared" si="91"/>
        <v>77</v>
      </c>
      <c r="I143" t="str">
        <f>貼_前年計算用シート!F227</f>
        <v>平取町</v>
      </c>
      <c r="J143">
        <f>貼_前年計算用シート!F406</f>
        <v>3120</v>
      </c>
      <c r="K143">
        <f t="shared" si="92"/>
        <v>77</v>
      </c>
      <c r="L143" t="str">
        <f>貼_前年計算用シート!G227</f>
        <v>北広島市</v>
      </c>
      <c r="M143">
        <f>貼_前年計算用シート!G406</f>
        <v>144</v>
      </c>
      <c r="N143">
        <f t="shared" si="93"/>
        <v>77</v>
      </c>
      <c r="O143" t="str">
        <f>貼_前年計算用シート!H227</f>
        <v>北広島市</v>
      </c>
      <c r="P143">
        <f>貼_前年計算用シート!H406</f>
        <v>721</v>
      </c>
      <c r="Q143">
        <f t="shared" si="94"/>
        <v>77</v>
      </c>
      <c r="R143" t="str">
        <f>貼_前年計算用シート!I227</f>
        <v>七飯町</v>
      </c>
      <c r="S143">
        <f>貼_前年計算用シート!I406</f>
        <v>510</v>
      </c>
      <c r="T143">
        <f t="shared" si="95"/>
        <v>77</v>
      </c>
      <c r="U143" t="str">
        <f>貼_前年計算用シート!J227</f>
        <v>新十津川町</v>
      </c>
      <c r="V143">
        <f>貼_前年計算用シート!J406</f>
        <v>276</v>
      </c>
      <c r="W143">
        <f t="shared" si="96"/>
        <v>77</v>
      </c>
      <c r="X143" t="str">
        <f>貼_前年計算用シート!K227</f>
        <v>幌加内町</v>
      </c>
      <c r="Y143">
        <f>貼_前年計算用シート!K406</f>
        <v>880</v>
      </c>
      <c r="Z143">
        <f t="shared" si="97"/>
        <v>77</v>
      </c>
      <c r="AA143" t="str">
        <f>貼_前年計算用シート!L227</f>
        <v>苫前町</v>
      </c>
      <c r="AB143">
        <f>貼_前年計算用シート!L406</f>
        <v>379</v>
      </c>
      <c r="AC143">
        <f t="shared" si="98"/>
        <v>77</v>
      </c>
      <c r="AD143" t="str">
        <f>貼_前年計算用シート!M227</f>
        <v>三笠市</v>
      </c>
      <c r="AE143">
        <f>貼_前年計算用シート!M406</f>
        <v>169</v>
      </c>
      <c r="AF143">
        <f t="shared" si="99"/>
        <v>77</v>
      </c>
      <c r="AG143" t="str">
        <f>貼_前年計算用シート!N227</f>
        <v>浦臼町</v>
      </c>
      <c r="AH143">
        <f>貼_前年計算用シート!N406</f>
        <v>654</v>
      </c>
      <c r="AI143">
        <f t="shared" si="100"/>
        <v>77</v>
      </c>
      <c r="AJ143" t="str">
        <f>貼_前年計算用シート!O227</f>
        <v>月形町</v>
      </c>
      <c r="AK143">
        <f>貼_前年計算用シート!O406</f>
        <v>427</v>
      </c>
      <c r="AL143">
        <f t="shared" si="101"/>
        <v>77</v>
      </c>
      <c r="AM143" t="str">
        <f>貼_前年計算用シート!P227</f>
        <v>ニセコ町</v>
      </c>
      <c r="AN143">
        <f>貼_前年計算用シート!P406</f>
        <v>13</v>
      </c>
      <c r="AO143">
        <f t="shared" si="102"/>
        <v>77</v>
      </c>
      <c r="AP143" t="str">
        <f>貼_前年計算用シート!Q227</f>
        <v>江差町</v>
      </c>
      <c r="AQ143">
        <f>貼_前年計算用シート!Q406</f>
        <v>18</v>
      </c>
      <c r="AR143">
        <f t="shared" si="103"/>
        <v>77</v>
      </c>
      <c r="AS143" t="str">
        <f>貼_前年計算用シート!R227</f>
        <v>旭川市</v>
      </c>
      <c r="AT143">
        <f>貼_前年計算用シート!R406</f>
        <v>135</v>
      </c>
      <c r="AU143">
        <f t="shared" si="104"/>
        <v>77</v>
      </c>
      <c r="AV143" t="str">
        <f>貼_前年計算用シート!S227</f>
        <v>三笠市</v>
      </c>
      <c r="AW143">
        <f>貼_前年計算用シート!S406</f>
        <v>119</v>
      </c>
      <c r="AX143">
        <f t="shared" si="105"/>
        <v>77</v>
      </c>
      <c r="AY143" t="str">
        <f>貼_前年計算用シート!T227</f>
        <v>留寿都村</v>
      </c>
      <c r="AZ143">
        <f>貼_前年計算用シート!T406</f>
        <v>236</v>
      </c>
      <c r="BA143">
        <f t="shared" si="106"/>
        <v>77</v>
      </c>
      <c r="BB143" t="str">
        <f>貼_前年計算用シート!U227</f>
        <v>倶知安町</v>
      </c>
      <c r="BC143">
        <f>貼_前年計算用シート!U406</f>
        <v>208</v>
      </c>
      <c r="BD143">
        <f t="shared" si="107"/>
        <v>77</v>
      </c>
      <c r="BE143" t="str">
        <f>貼_前年計算用シート!V227</f>
        <v>栗山町</v>
      </c>
      <c r="BF143">
        <f>貼_前年計算用シート!V406</f>
        <v>8</v>
      </c>
      <c r="BG143">
        <f t="shared" si="108"/>
        <v>77</v>
      </c>
      <c r="BH143" t="str">
        <f>貼_前年計算用シート!W227</f>
        <v>栗山町</v>
      </c>
      <c r="BI143">
        <f>貼_前年計算用シート!W406</f>
        <v>447</v>
      </c>
      <c r="BJ143">
        <f t="shared" si="109"/>
        <v>77</v>
      </c>
      <c r="BK143" t="str">
        <f>貼_前年計算用シート!X227</f>
        <v>紋別市</v>
      </c>
      <c r="BL143">
        <f>貼_前年計算用シート!X406</f>
        <v>4480</v>
      </c>
      <c r="BM143">
        <f t="shared" si="110"/>
        <v>77</v>
      </c>
      <c r="BN143" t="str">
        <f>貼_前年計算用シート!Y227</f>
        <v>-</v>
      </c>
      <c r="BO143" t="str">
        <f>貼_前年計算用シート!Y406</f>
        <v>-</v>
      </c>
      <c r="BP143" t="str">
        <f t="shared" si="111"/>
        <v>-</v>
      </c>
      <c r="BQ143" t="str">
        <f>貼_前年計算用シート!Z227</f>
        <v>-</v>
      </c>
      <c r="BR143" t="str">
        <f>貼_前年計算用シート!Z406</f>
        <v>-</v>
      </c>
      <c r="BS143" t="str">
        <f t="shared" si="112"/>
        <v>-</v>
      </c>
      <c r="BT143" t="str">
        <f>貼_前年計算用シート!AA227</f>
        <v>-</v>
      </c>
      <c r="BU143" t="str">
        <f>貼_前年計算用シート!AA406</f>
        <v>-</v>
      </c>
      <c r="BV143" t="str">
        <f t="shared" si="113"/>
        <v>-</v>
      </c>
      <c r="BW143" t="str">
        <f>貼_前年計算用シート!AB227</f>
        <v>日高町</v>
      </c>
      <c r="BX143">
        <f>貼_前年計算用シート!AB406</f>
        <v>32</v>
      </c>
      <c r="BY143">
        <f t="shared" si="114"/>
        <v>75</v>
      </c>
      <c r="BZ143" t="str">
        <f>貼_前年計算用シート!AC227</f>
        <v>上川町</v>
      </c>
      <c r="CA143">
        <f>貼_前年計算用シート!AC406</f>
        <v>955</v>
      </c>
      <c r="CB143">
        <f t="shared" si="115"/>
        <v>77</v>
      </c>
      <c r="CC143" t="str">
        <f>貼_前年計算用シート!AD227</f>
        <v>東神楽町</v>
      </c>
      <c r="CD143">
        <f>貼_前年計算用シート!AD406</f>
        <v>2960</v>
      </c>
      <c r="CE143">
        <f t="shared" si="116"/>
        <v>77</v>
      </c>
      <c r="CF143" t="str">
        <f>貼_前年計算用シート!AE227</f>
        <v>-</v>
      </c>
      <c r="CG143" t="str">
        <f>貼_前年計算用シート!AE406</f>
        <v>-</v>
      </c>
      <c r="CH143" t="str">
        <f t="shared" si="117"/>
        <v>-</v>
      </c>
      <c r="CI143" t="str">
        <f>貼_前年計算用シート!AF227</f>
        <v>-</v>
      </c>
      <c r="CJ143" t="str">
        <f>貼_前年計算用シート!AF406</f>
        <v>-</v>
      </c>
      <c r="CK143" t="str">
        <f t="shared" si="118"/>
        <v>-</v>
      </c>
      <c r="CL143" t="str">
        <f>貼_前年計算用シート!AG227</f>
        <v>-</v>
      </c>
      <c r="CM143" t="str">
        <f>貼_前年計算用シート!AG406</f>
        <v>-</v>
      </c>
      <c r="CN143" t="str">
        <f t="shared" si="119"/>
        <v>-</v>
      </c>
    </row>
    <row r="144" spans="3:92">
      <c r="C144" t="str">
        <f>貼_前年計算用シート!D228</f>
        <v>石狩市</v>
      </c>
      <c r="D144">
        <f>貼_前年計算用シート!D407</f>
        <v>5540</v>
      </c>
      <c r="E144">
        <f t="shared" si="90"/>
        <v>78</v>
      </c>
      <c r="F144" t="str">
        <f>貼_前年計算用シート!E228</f>
        <v>美深町</v>
      </c>
      <c r="G144">
        <f>貼_前年計算用シート!E407</f>
        <v>408</v>
      </c>
      <c r="H144">
        <f t="shared" si="91"/>
        <v>78</v>
      </c>
      <c r="I144" t="str">
        <f>貼_前年計算用シート!F228</f>
        <v>下川町</v>
      </c>
      <c r="J144">
        <f>貼_前年計算用シート!F407</f>
        <v>3100</v>
      </c>
      <c r="K144">
        <f t="shared" si="92"/>
        <v>78</v>
      </c>
      <c r="L144" t="str">
        <f>貼_前年計算用シート!G228</f>
        <v>新冠町</v>
      </c>
      <c r="M144">
        <f>貼_前年計算用シート!G407</f>
        <v>136</v>
      </c>
      <c r="N144">
        <f t="shared" si="93"/>
        <v>78</v>
      </c>
      <c r="O144" t="str">
        <f>貼_前年計算用シート!H228</f>
        <v>赤井川村</v>
      </c>
      <c r="P144">
        <f>貼_前年計算用シート!H407</f>
        <v>706</v>
      </c>
      <c r="Q144">
        <f t="shared" si="94"/>
        <v>78</v>
      </c>
      <c r="R144" t="str">
        <f>貼_前年計算用シート!I228</f>
        <v>札幌市</v>
      </c>
      <c r="S144">
        <f>貼_前年計算用シート!I407</f>
        <v>506</v>
      </c>
      <c r="T144">
        <f t="shared" si="95"/>
        <v>78</v>
      </c>
      <c r="U144" t="str">
        <f>貼_前年計算用シート!J228</f>
        <v>陸別町</v>
      </c>
      <c r="V144">
        <f>貼_前年計算用シート!J407</f>
        <v>238</v>
      </c>
      <c r="W144">
        <f t="shared" si="96"/>
        <v>78</v>
      </c>
      <c r="X144" t="str">
        <f>貼_前年計算用シート!K228</f>
        <v>三笠市</v>
      </c>
      <c r="Y144">
        <f>貼_前年計算用シート!K407</f>
        <v>875</v>
      </c>
      <c r="Z144">
        <f t="shared" si="97"/>
        <v>78</v>
      </c>
      <c r="AA144" t="str">
        <f>貼_前年計算用シート!L228</f>
        <v>壮瞥町</v>
      </c>
      <c r="AB144">
        <f>貼_前年計算用シート!L407</f>
        <v>378</v>
      </c>
      <c r="AC144">
        <f t="shared" si="98"/>
        <v>78</v>
      </c>
      <c r="AD144" t="str">
        <f>貼_前年計算用シート!M228</f>
        <v>伊達市</v>
      </c>
      <c r="AE144">
        <f>貼_前年計算用シート!M407</f>
        <v>132</v>
      </c>
      <c r="AF144">
        <f t="shared" si="99"/>
        <v>78</v>
      </c>
      <c r="AG144" t="str">
        <f>貼_前年計算用シート!N228</f>
        <v>真狩村</v>
      </c>
      <c r="AH144">
        <f>貼_前年計算用シート!N407</f>
        <v>639</v>
      </c>
      <c r="AI144">
        <f t="shared" si="100"/>
        <v>78</v>
      </c>
      <c r="AJ144" t="str">
        <f>貼_前年計算用シート!O228</f>
        <v>豊浦町</v>
      </c>
      <c r="AK144">
        <f>貼_前年計算用シート!O407</f>
        <v>425</v>
      </c>
      <c r="AL144">
        <f t="shared" si="101"/>
        <v>78</v>
      </c>
      <c r="AM144" t="str">
        <f>貼_前年計算用シート!P228</f>
        <v>浦臼町</v>
      </c>
      <c r="AN144">
        <f>貼_前年計算用シート!P407</f>
        <v>13</v>
      </c>
      <c r="AO144">
        <f t="shared" si="102"/>
        <v>77</v>
      </c>
      <c r="AP144" t="str">
        <f>貼_前年計算用シート!Q228</f>
        <v>浦臼町</v>
      </c>
      <c r="AQ144">
        <f>貼_前年計算用シート!Q407</f>
        <v>16</v>
      </c>
      <c r="AR144">
        <f t="shared" si="103"/>
        <v>78</v>
      </c>
      <c r="AS144" t="str">
        <f>貼_前年計算用シート!R228</f>
        <v>浦臼町</v>
      </c>
      <c r="AT144">
        <f>貼_前年計算用シート!R407</f>
        <v>123</v>
      </c>
      <c r="AU144">
        <f t="shared" si="104"/>
        <v>78</v>
      </c>
      <c r="AV144" t="str">
        <f>貼_前年計算用シート!S228</f>
        <v>小平町</v>
      </c>
      <c r="AW144">
        <f>貼_前年計算用シート!S407</f>
        <v>116</v>
      </c>
      <c r="AX144">
        <f t="shared" si="105"/>
        <v>78</v>
      </c>
      <c r="AY144" t="str">
        <f>貼_前年計算用シート!T228</f>
        <v>小平町</v>
      </c>
      <c r="AZ144">
        <f>貼_前年計算用シート!T407</f>
        <v>230</v>
      </c>
      <c r="BA144">
        <f t="shared" si="106"/>
        <v>78</v>
      </c>
      <c r="BB144" t="str">
        <f>貼_前年計算用シート!U228</f>
        <v>北竜町</v>
      </c>
      <c r="BC144">
        <f>貼_前年計算用シート!U407</f>
        <v>208</v>
      </c>
      <c r="BD144">
        <f t="shared" si="107"/>
        <v>77</v>
      </c>
      <c r="BE144" t="str">
        <f>貼_前年計算用シート!V228</f>
        <v>-</v>
      </c>
      <c r="BF144" t="str">
        <f>貼_前年計算用シート!V407</f>
        <v>-</v>
      </c>
      <c r="BG144" t="str">
        <f t="shared" si="108"/>
        <v>-</v>
      </c>
      <c r="BH144" t="str">
        <f>貼_前年計算用シート!W228</f>
        <v>-</v>
      </c>
      <c r="BI144" t="str">
        <f>貼_前年計算用シート!W407</f>
        <v>-</v>
      </c>
      <c r="BJ144" t="str">
        <f t="shared" si="109"/>
        <v>-</v>
      </c>
      <c r="BK144" t="str">
        <f>貼_前年計算用シート!X228</f>
        <v>厚真町</v>
      </c>
      <c r="BL144">
        <f>貼_前年計算用シート!X407</f>
        <v>4480</v>
      </c>
      <c r="BM144">
        <f t="shared" si="110"/>
        <v>77</v>
      </c>
      <c r="BN144" t="str">
        <f>貼_前年計算用シート!Y228</f>
        <v>-</v>
      </c>
      <c r="BO144" t="str">
        <f>貼_前年計算用シート!Y407</f>
        <v>-</v>
      </c>
      <c r="BP144" t="str">
        <f t="shared" si="111"/>
        <v>-</v>
      </c>
      <c r="BQ144" t="str">
        <f>貼_前年計算用シート!Z228</f>
        <v>-</v>
      </c>
      <c r="BR144" t="str">
        <f>貼_前年計算用シート!Z407</f>
        <v>-</v>
      </c>
      <c r="BS144" t="str">
        <f t="shared" si="112"/>
        <v>-</v>
      </c>
      <c r="BT144" t="str">
        <f>貼_前年計算用シート!AA228</f>
        <v>-</v>
      </c>
      <c r="BU144" t="str">
        <f>貼_前年計算用シート!AA407</f>
        <v>-</v>
      </c>
      <c r="BV144" t="str">
        <f t="shared" si="113"/>
        <v>-</v>
      </c>
      <c r="BW144" t="str">
        <f>貼_前年計算用シート!AB228</f>
        <v>上川町</v>
      </c>
      <c r="BX144">
        <f>貼_前年計算用シート!AB407</f>
        <v>31</v>
      </c>
      <c r="BY144">
        <f t="shared" si="114"/>
        <v>78</v>
      </c>
      <c r="BZ144" t="str">
        <f>貼_前年計算用シート!AC228</f>
        <v>江差町</v>
      </c>
      <c r="CA144">
        <f>貼_前年計算用シート!AC407</f>
        <v>936</v>
      </c>
      <c r="CB144">
        <f t="shared" si="115"/>
        <v>78</v>
      </c>
      <c r="CC144" t="str">
        <f>貼_前年計算用シート!AD228</f>
        <v>芦別市</v>
      </c>
      <c r="CD144">
        <f>貼_前年計算用シート!AD407</f>
        <v>2950</v>
      </c>
      <c r="CE144">
        <f t="shared" si="116"/>
        <v>78</v>
      </c>
      <c r="CF144" t="str">
        <f>貼_前年計算用シート!AE228</f>
        <v>-</v>
      </c>
      <c r="CG144" t="str">
        <f>貼_前年計算用シート!AE407</f>
        <v>-</v>
      </c>
      <c r="CH144" t="str">
        <f t="shared" si="117"/>
        <v>-</v>
      </c>
      <c r="CI144" t="str">
        <f>貼_前年計算用シート!AF228</f>
        <v>-</v>
      </c>
      <c r="CJ144" t="str">
        <f>貼_前年計算用シート!AF407</f>
        <v>-</v>
      </c>
      <c r="CK144" t="str">
        <f t="shared" si="118"/>
        <v>-</v>
      </c>
      <c r="CL144" t="str">
        <f>貼_前年計算用シート!AG228</f>
        <v>-</v>
      </c>
      <c r="CM144" t="str">
        <f>貼_前年計算用シート!AG407</f>
        <v>-</v>
      </c>
      <c r="CN144" t="str">
        <f t="shared" si="119"/>
        <v>-</v>
      </c>
    </row>
    <row r="145" spans="3:92">
      <c r="C145" t="str">
        <f>貼_前年計算用シート!D229</f>
        <v>浦河町</v>
      </c>
      <c r="D145">
        <f>貼_前年計算用シート!D408</f>
        <v>5450</v>
      </c>
      <c r="E145">
        <f t="shared" si="90"/>
        <v>79</v>
      </c>
      <c r="F145" t="str">
        <f>貼_前年計算用シート!E229</f>
        <v>森町</v>
      </c>
      <c r="G145">
        <f>貼_前年計算用シート!E408</f>
        <v>373</v>
      </c>
      <c r="H145">
        <f t="shared" si="91"/>
        <v>79</v>
      </c>
      <c r="I145" t="str">
        <f>貼_前年計算用シート!F229</f>
        <v>幌加内町</v>
      </c>
      <c r="J145">
        <f>貼_前年計算用シート!F408</f>
        <v>3080</v>
      </c>
      <c r="K145">
        <f t="shared" si="92"/>
        <v>79</v>
      </c>
      <c r="L145" t="str">
        <f>貼_前年計算用シート!G229</f>
        <v>赤井川村</v>
      </c>
      <c r="M145">
        <f>貼_前年計算用シート!G408</f>
        <v>131</v>
      </c>
      <c r="N145">
        <f t="shared" si="93"/>
        <v>79</v>
      </c>
      <c r="O145" t="str">
        <f>貼_前年計算用シート!H229</f>
        <v>新冠町</v>
      </c>
      <c r="P145">
        <f>貼_前年計算用シート!H408</f>
        <v>673</v>
      </c>
      <c r="Q145">
        <f t="shared" si="94"/>
        <v>79</v>
      </c>
      <c r="R145" t="str">
        <f>貼_前年計算用シート!I229</f>
        <v>北広島市</v>
      </c>
      <c r="S145">
        <f>貼_前年計算用シート!I408</f>
        <v>501</v>
      </c>
      <c r="T145">
        <f t="shared" si="95"/>
        <v>79</v>
      </c>
      <c r="U145" t="str">
        <f>貼_前年計算用シート!J229</f>
        <v>奈井江町</v>
      </c>
      <c r="V145">
        <f>貼_前年計算用シート!J408</f>
        <v>231</v>
      </c>
      <c r="W145">
        <f t="shared" si="96"/>
        <v>79</v>
      </c>
      <c r="X145" t="str">
        <f>貼_前年計算用シート!K229</f>
        <v>奈井江町</v>
      </c>
      <c r="Y145">
        <f>貼_前年計算用シート!K408</f>
        <v>817</v>
      </c>
      <c r="Z145">
        <f t="shared" si="97"/>
        <v>79</v>
      </c>
      <c r="AA145" t="str">
        <f>貼_前年計算用シート!L229</f>
        <v>苫小牧市</v>
      </c>
      <c r="AB145">
        <f>貼_前年計算用シート!L408</f>
        <v>376</v>
      </c>
      <c r="AC145">
        <f t="shared" si="98"/>
        <v>79</v>
      </c>
      <c r="AD145" t="str">
        <f>貼_前年計算用シート!M229</f>
        <v>苫前町</v>
      </c>
      <c r="AE145">
        <f>貼_前年計算用シート!M408</f>
        <v>132</v>
      </c>
      <c r="AF145">
        <f t="shared" si="99"/>
        <v>78</v>
      </c>
      <c r="AG145" t="str">
        <f>貼_前年計算用シート!N229</f>
        <v>苫前町</v>
      </c>
      <c r="AH145">
        <f>貼_前年計算用シート!N408</f>
        <v>629</v>
      </c>
      <c r="AI145">
        <f t="shared" si="100"/>
        <v>79</v>
      </c>
      <c r="AJ145" t="str">
        <f>貼_前年計算用シート!O229</f>
        <v>名寄市</v>
      </c>
      <c r="AK145">
        <f>貼_前年計算用シート!O408</f>
        <v>422</v>
      </c>
      <c r="AL145">
        <f t="shared" si="101"/>
        <v>79</v>
      </c>
      <c r="AM145" t="str">
        <f>貼_前年計算用シート!P229</f>
        <v>せたな町</v>
      </c>
      <c r="AN145">
        <f>貼_前年計算用シート!P408</f>
        <v>10</v>
      </c>
      <c r="AO145">
        <f t="shared" si="102"/>
        <v>79</v>
      </c>
      <c r="AP145" t="str">
        <f>貼_前年計算用シート!Q229</f>
        <v>赤平市</v>
      </c>
      <c r="AQ145">
        <f>貼_前年計算用シート!Q408</f>
        <v>7</v>
      </c>
      <c r="AR145">
        <f t="shared" si="103"/>
        <v>79</v>
      </c>
      <c r="AS145" t="str">
        <f>貼_前年計算用シート!R229</f>
        <v>鷹栖町</v>
      </c>
      <c r="AT145">
        <f>貼_前年計算用シート!R408</f>
        <v>102</v>
      </c>
      <c r="AU145">
        <f t="shared" si="104"/>
        <v>79</v>
      </c>
      <c r="AV145" t="str">
        <f>貼_前年計算用シート!S229</f>
        <v>上ノ国町</v>
      </c>
      <c r="AW145">
        <f>貼_前年計算用シート!S408</f>
        <v>113</v>
      </c>
      <c r="AX145">
        <f t="shared" si="105"/>
        <v>79</v>
      </c>
      <c r="AY145" t="str">
        <f>貼_前年計算用シート!T229</f>
        <v>上ノ国町</v>
      </c>
      <c r="AZ145">
        <f>貼_前年計算用シート!T408</f>
        <v>227</v>
      </c>
      <c r="BA145">
        <f t="shared" si="106"/>
        <v>79</v>
      </c>
      <c r="BB145" t="str">
        <f>貼_前年計算用シート!U229</f>
        <v>黒松内町</v>
      </c>
      <c r="BC145">
        <f>貼_前年計算用シート!U408</f>
        <v>207</v>
      </c>
      <c r="BD145">
        <f t="shared" si="107"/>
        <v>79</v>
      </c>
      <c r="BE145" t="str">
        <f>貼_前年計算用シート!V229</f>
        <v>-</v>
      </c>
      <c r="BF145" t="str">
        <f>貼_前年計算用シート!V408</f>
        <v>-</v>
      </c>
      <c r="BG145" t="str">
        <f t="shared" si="108"/>
        <v>-</v>
      </c>
      <c r="BH145" t="str">
        <f>貼_前年計算用シート!W229</f>
        <v>-</v>
      </c>
      <c r="BI145" t="str">
        <f>貼_前年計算用シート!W408</f>
        <v>-</v>
      </c>
      <c r="BJ145" t="str">
        <f t="shared" si="109"/>
        <v>-</v>
      </c>
      <c r="BK145" t="str">
        <f>貼_前年計算用シート!X229</f>
        <v>初山別村</v>
      </c>
      <c r="BL145">
        <f>貼_前年計算用シート!X408</f>
        <v>4400</v>
      </c>
      <c r="BM145">
        <f t="shared" si="110"/>
        <v>79</v>
      </c>
      <c r="BN145" t="str">
        <f>貼_前年計算用シート!Y229</f>
        <v>-</v>
      </c>
      <c r="BO145" t="str">
        <f>貼_前年計算用シート!Y408</f>
        <v>-</v>
      </c>
      <c r="BP145" t="str">
        <f t="shared" si="111"/>
        <v>-</v>
      </c>
      <c r="BQ145" t="str">
        <f>貼_前年計算用シート!Z229</f>
        <v>-</v>
      </c>
      <c r="BR145" t="str">
        <f>貼_前年計算用シート!Z408</f>
        <v>-</v>
      </c>
      <c r="BS145" t="str">
        <f t="shared" si="112"/>
        <v>-</v>
      </c>
      <c r="BT145" t="str">
        <f>貼_前年計算用シート!AA229</f>
        <v>-</v>
      </c>
      <c r="BU145" t="str">
        <f>貼_前年計算用シート!AA408</f>
        <v>-</v>
      </c>
      <c r="BV145" t="str">
        <f t="shared" si="113"/>
        <v>-</v>
      </c>
      <c r="BW145" t="str">
        <f>貼_前年計算用シート!AB229</f>
        <v>美深町</v>
      </c>
      <c r="BX145">
        <f>貼_前年計算用シート!AB408</f>
        <v>30</v>
      </c>
      <c r="BY145">
        <f t="shared" si="114"/>
        <v>79</v>
      </c>
      <c r="BZ145" t="str">
        <f>貼_前年計算用シート!AC229</f>
        <v>赤井川村</v>
      </c>
      <c r="CA145">
        <f>貼_前年計算用シート!AC408</f>
        <v>807</v>
      </c>
      <c r="CB145">
        <f t="shared" si="115"/>
        <v>79</v>
      </c>
      <c r="CC145" t="str">
        <f>貼_前年計算用シート!AD229</f>
        <v>森町</v>
      </c>
      <c r="CD145">
        <f>貼_前年計算用シート!AD408</f>
        <v>2900</v>
      </c>
      <c r="CE145">
        <f t="shared" si="116"/>
        <v>79</v>
      </c>
      <c r="CF145" t="str">
        <f>貼_前年計算用シート!AE229</f>
        <v>-</v>
      </c>
      <c r="CG145" t="str">
        <f>貼_前年計算用シート!AE408</f>
        <v>-</v>
      </c>
      <c r="CH145" t="str">
        <f t="shared" si="117"/>
        <v>-</v>
      </c>
      <c r="CI145" t="str">
        <f>貼_前年計算用シート!AF229</f>
        <v>-</v>
      </c>
      <c r="CJ145" t="str">
        <f>貼_前年計算用シート!AF408</f>
        <v>-</v>
      </c>
      <c r="CK145" t="str">
        <f t="shared" si="118"/>
        <v>-</v>
      </c>
      <c r="CL145" t="str">
        <f>貼_前年計算用シート!AG229</f>
        <v>-</v>
      </c>
      <c r="CM145" t="str">
        <f>貼_前年計算用シート!AG408</f>
        <v>-</v>
      </c>
      <c r="CN145" t="str">
        <f t="shared" si="119"/>
        <v>-</v>
      </c>
    </row>
    <row r="146" spans="3:92">
      <c r="C146" t="str">
        <f>貼_前年計算用シート!D230</f>
        <v>新十津川町</v>
      </c>
      <c r="D146">
        <f>貼_前年計算用シート!D409</f>
        <v>5380</v>
      </c>
      <c r="E146">
        <f t="shared" si="90"/>
        <v>80</v>
      </c>
      <c r="F146" t="str">
        <f>貼_前年計算用シート!E230</f>
        <v>音更町</v>
      </c>
      <c r="G146">
        <f>貼_前年計算用シート!E409</f>
        <v>373</v>
      </c>
      <c r="H146">
        <f t="shared" si="91"/>
        <v>79</v>
      </c>
      <c r="I146" t="str">
        <f>貼_前年計算用シート!F230</f>
        <v>遠別町</v>
      </c>
      <c r="J146">
        <f>貼_前年計算用シート!F409</f>
        <v>3080</v>
      </c>
      <c r="K146">
        <f t="shared" si="92"/>
        <v>79</v>
      </c>
      <c r="L146" t="str">
        <f>貼_前年計算用シート!G230</f>
        <v>壮瞥町</v>
      </c>
      <c r="M146">
        <f>貼_前年計算用シート!G409</f>
        <v>111</v>
      </c>
      <c r="N146">
        <f t="shared" si="93"/>
        <v>80</v>
      </c>
      <c r="O146" t="str">
        <f>貼_前年計算用シート!H230</f>
        <v>南富良野町</v>
      </c>
      <c r="P146">
        <f>貼_前年計算用シート!H409</f>
        <v>596</v>
      </c>
      <c r="Q146">
        <f t="shared" si="94"/>
        <v>80</v>
      </c>
      <c r="R146" t="str">
        <f>貼_前年計算用シート!I230</f>
        <v>様似町</v>
      </c>
      <c r="S146">
        <f>貼_前年計算用シート!I409</f>
        <v>500</v>
      </c>
      <c r="T146">
        <f t="shared" si="95"/>
        <v>80</v>
      </c>
      <c r="U146" t="str">
        <f>貼_前年計算用シート!J230</f>
        <v>北竜町</v>
      </c>
      <c r="V146">
        <f>貼_前年計算用シート!J409</f>
        <v>231</v>
      </c>
      <c r="W146">
        <f t="shared" si="96"/>
        <v>79</v>
      </c>
      <c r="X146" t="str">
        <f>貼_前年計算用シート!K230</f>
        <v>真狩村</v>
      </c>
      <c r="Y146">
        <f>貼_前年計算用シート!K409</f>
        <v>800</v>
      </c>
      <c r="Z146">
        <f t="shared" si="97"/>
        <v>80</v>
      </c>
      <c r="AA146" t="str">
        <f>貼_前年計算用シート!L230</f>
        <v>厚真町</v>
      </c>
      <c r="AB146">
        <f>貼_前年計算用シート!L409</f>
        <v>375</v>
      </c>
      <c r="AC146">
        <f t="shared" si="98"/>
        <v>80</v>
      </c>
      <c r="AD146" t="str">
        <f>貼_前年計算用シート!M230</f>
        <v>ニセコ町</v>
      </c>
      <c r="AE146">
        <f>貼_前年計算用シート!M409</f>
        <v>129</v>
      </c>
      <c r="AF146">
        <f t="shared" si="99"/>
        <v>80</v>
      </c>
      <c r="AG146" t="str">
        <f>貼_前年計算用シート!N230</f>
        <v>伊達市</v>
      </c>
      <c r="AH146">
        <f>貼_前年計算用シート!N409</f>
        <v>610</v>
      </c>
      <c r="AI146">
        <f t="shared" si="100"/>
        <v>80</v>
      </c>
      <c r="AJ146" t="str">
        <f>貼_前年計算用シート!O230</f>
        <v>秩父別町</v>
      </c>
      <c r="AK146">
        <f>貼_前年計算用シート!O409</f>
        <v>419</v>
      </c>
      <c r="AL146">
        <f t="shared" si="101"/>
        <v>80</v>
      </c>
      <c r="AM146" t="str">
        <f>貼_前年計算用シート!P230</f>
        <v>-</v>
      </c>
      <c r="AN146" t="str">
        <f>貼_前年計算用シート!P409</f>
        <v>-</v>
      </c>
      <c r="AO146" t="str">
        <f t="shared" si="102"/>
        <v>-</v>
      </c>
      <c r="AP146" t="str">
        <f>貼_前年計算用シート!Q230</f>
        <v>-</v>
      </c>
      <c r="AQ146" t="str">
        <f>貼_前年計算用シート!Q409</f>
        <v>-</v>
      </c>
      <c r="AR146" t="str">
        <f t="shared" si="103"/>
        <v>-</v>
      </c>
      <c r="AS146" t="str">
        <f>貼_前年計算用シート!R230</f>
        <v>乙部町</v>
      </c>
      <c r="AT146">
        <f>貼_前年計算用シート!R409</f>
        <v>90</v>
      </c>
      <c r="AU146">
        <f t="shared" si="104"/>
        <v>80</v>
      </c>
      <c r="AV146" t="str">
        <f>貼_前年計算用シート!S230</f>
        <v>比布町</v>
      </c>
      <c r="AW146">
        <f>貼_前年計算用シート!S409</f>
        <v>111</v>
      </c>
      <c r="AX146">
        <f t="shared" si="105"/>
        <v>80</v>
      </c>
      <c r="AY146" t="str">
        <f>貼_前年計算用シート!T230</f>
        <v>石狩市</v>
      </c>
      <c r="AZ146">
        <f>貼_前年計算用シート!T409</f>
        <v>226</v>
      </c>
      <c r="BA146">
        <f t="shared" si="106"/>
        <v>80</v>
      </c>
      <c r="BB146" t="str">
        <f>貼_前年計算用シート!U230</f>
        <v>奈井江町</v>
      </c>
      <c r="BC146">
        <f>貼_前年計算用シート!U409</f>
        <v>206</v>
      </c>
      <c r="BD146">
        <f t="shared" si="107"/>
        <v>80</v>
      </c>
      <c r="BE146" t="str">
        <f>貼_前年計算用シート!V230</f>
        <v>-</v>
      </c>
      <c r="BF146" t="str">
        <f>貼_前年計算用シート!V409</f>
        <v>-</v>
      </c>
      <c r="BG146" t="str">
        <f t="shared" si="108"/>
        <v>-</v>
      </c>
      <c r="BH146" t="str">
        <f>貼_前年計算用シート!W230</f>
        <v>-</v>
      </c>
      <c r="BI146" t="str">
        <f>貼_前年計算用シート!W409</f>
        <v>-</v>
      </c>
      <c r="BJ146" t="str">
        <f t="shared" si="109"/>
        <v>-</v>
      </c>
      <c r="BK146" t="str">
        <f>貼_前年計算用シート!X230</f>
        <v>せたな町</v>
      </c>
      <c r="BL146">
        <f>貼_前年計算用シート!X409</f>
        <v>4310</v>
      </c>
      <c r="BM146">
        <f t="shared" si="110"/>
        <v>80</v>
      </c>
      <c r="BN146" t="str">
        <f>貼_前年計算用シート!Y230</f>
        <v>-</v>
      </c>
      <c r="BO146" t="str">
        <f>貼_前年計算用シート!Y409</f>
        <v>-</v>
      </c>
      <c r="BP146" t="str">
        <f t="shared" si="111"/>
        <v>-</v>
      </c>
      <c r="BQ146" t="str">
        <f>貼_前年計算用シート!Z230</f>
        <v>-</v>
      </c>
      <c r="BR146" t="str">
        <f>貼_前年計算用シート!Z409</f>
        <v>-</v>
      </c>
      <c r="BS146" t="str">
        <f t="shared" si="112"/>
        <v>-</v>
      </c>
      <c r="BT146" t="str">
        <f>貼_前年計算用シート!AA230</f>
        <v>-</v>
      </c>
      <c r="BU146" t="str">
        <f>貼_前年計算用シート!AA409</f>
        <v>-</v>
      </c>
      <c r="BV146" t="str">
        <f t="shared" si="113"/>
        <v>-</v>
      </c>
      <c r="BW146" t="str">
        <f>貼_前年計算用シート!AB230</f>
        <v>赤井川村</v>
      </c>
      <c r="BX146">
        <f>貼_前年計算用シート!AB409</f>
        <v>24</v>
      </c>
      <c r="BY146">
        <f t="shared" si="114"/>
        <v>80</v>
      </c>
      <c r="BZ146" t="str">
        <f>貼_前年計算用シート!AC230</f>
        <v>乙部町</v>
      </c>
      <c r="CA146">
        <f>貼_前年計算用シート!AC409</f>
        <v>800</v>
      </c>
      <c r="CB146">
        <f t="shared" si="115"/>
        <v>80</v>
      </c>
      <c r="CC146" t="str">
        <f>貼_前年計算用シート!AD230</f>
        <v>標津町</v>
      </c>
      <c r="CD146">
        <f>貼_前年計算用シート!AD409</f>
        <v>2900</v>
      </c>
      <c r="CE146">
        <f t="shared" si="116"/>
        <v>79</v>
      </c>
      <c r="CF146" t="str">
        <f>貼_前年計算用シート!AE230</f>
        <v>-</v>
      </c>
      <c r="CG146" t="str">
        <f>貼_前年計算用シート!AE409</f>
        <v>-</v>
      </c>
      <c r="CH146" t="str">
        <f t="shared" si="117"/>
        <v>-</v>
      </c>
      <c r="CI146" t="str">
        <f>貼_前年計算用シート!AF230</f>
        <v>-</v>
      </c>
      <c r="CJ146" t="str">
        <f>貼_前年計算用シート!AF409</f>
        <v>-</v>
      </c>
      <c r="CK146" t="str">
        <f t="shared" si="118"/>
        <v>-</v>
      </c>
      <c r="CL146" t="str">
        <f>貼_前年計算用シート!AG230</f>
        <v>-</v>
      </c>
      <c r="CM146" t="str">
        <f>貼_前年計算用シート!AG409</f>
        <v>-</v>
      </c>
      <c r="CN146" t="str">
        <f t="shared" si="119"/>
        <v>-</v>
      </c>
    </row>
    <row r="147" spans="3:92">
      <c r="C147" t="str">
        <f>貼_前年計算用シート!D231</f>
        <v>新篠津村</v>
      </c>
      <c r="D147">
        <f>貼_前年計算用シート!D410</f>
        <v>5140</v>
      </c>
      <c r="E147">
        <f t="shared" si="90"/>
        <v>81</v>
      </c>
      <c r="F147" t="str">
        <f>貼_前年計算用シート!E231</f>
        <v>池田町</v>
      </c>
      <c r="G147">
        <f>貼_前年計算用シート!E410</f>
        <v>339</v>
      </c>
      <c r="H147">
        <f t="shared" si="91"/>
        <v>81</v>
      </c>
      <c r="I147" t="str">
        <f>貼_前年計算用シート!F231</f>
        <v>旭川市</v>
      </c>
      <c r="J147">
        <f>貼_前年計算用シート!F410</f>
        <v>3030</v>
      </c>
      <c r="K147">
        <f t="shared" si="92"/>
        <v>81</v>
      </c>
      <c r="L147" t="str">
        <f>貼_前年計算用シート!G231</f>
        <v>南富良野町</v>
      </c>
      <c r="M147">
        <f>貼_前年計算用シート!G410</f>
        <v>96</v>
      </c>
      <c r="N147">
        <f t="shared" si="93"/>
        <v>81</v>
      </c>
      <c r="O147" t="str">
        <f>貼_前年計算用シート!H231</f>
        <v>壮瞥町</v>
      </c>
      <c r="P147">
        <f>貼_前年計算用シート!H410</f>
        <v>544</v>
      </c>
      <c r="Q147">
        <f t="shared" si="94"/>
        <v>81</v>
      </c>
      <c r="R147" t="str">
        <f>貼_前年計算用シート!I231</f>
        <v>小樽市</v>
      </c>
      <c r="S147">
        <f>貼_前年計算用シート!I410</f>
        <v>498</v>
      </c>
      <c r="T147">
        <f t="shared" si="95"/>
        <v>81</v>
      </c>
      <c r="U147" t="str">
        <f>貼_前年計算用シート!J231</f>
        <v>下川町</v>
      </c>
      <c r="V147">
        <f>貼_前年計算用シート!J410</f>
        <v>211</v>
      </c>
      <c r="W147">
        <f t="shared" si="96"/>
        <v>81</v>
      </c>
      <c r="X147" t="str">
        <f>貼_前年計算用シート!K231</f>
        <v>雨竜町</v>
      </c>
      <c r="Y147">
        <f>貼_前年計算用シート!K410</f>
        <v>729</v>
      </c>
      <c r="Z147">
        <f t="shared" si="97"/>
        <v>81</v>
      </c>
      <c r="AA147" t="str">
        <f>貼_前年計算用シート!L231</f>
        <v>北斗市</v>
      </c>
      <c r="AB147">
        <f>貼_前年計算用シート!L410</f>
        <v>368</v>
      </c>
      <c r="AC147">
        <f t="shared" si="98"/>
        <v>81</v>
      </c>
      <c r="AD147" t="str">
        <f>貼_前年計算用シート!M231</f>
        <v>真狩村</v>
      </c>
      <c r="AE147">
        <f>貼_前年計算用シート!M410</f>
        <v>126</v>
      </c>
      <c r="AF147">
        <f t="shared" si="99"/>
        <v>81</v>
      </c>
      <c r="AG147" t="str">
        <f>貼_前年計算用シート!N231</f>
        <v>洞爺湖町</v>
      </c>
      <c r="AH147">
        <f>貼_前年計算用シート!N410</f>
        <v>593</v>
      </c>
      <c r="AI147">
        <f t="shared" si="100"/>
        <v>81</v>
      </c>
      <c r="AJ147" t="str">
        <f>貼_前年計算用シート!O231</f>
        <v>富良野市</v>
      </c>
      <c r="AK147">
        <f>貼_前年計算用シート!O410</f>
        <v>417</v>
      </c>
      <c r="AL147">
        <f t="shared" si="101"/>
        <v>81</v>
      </c>
      <c r="AM147" t="str">
        <f>貼_前年計算用シート!P231</f>
        <v>-</v>
      </c>
      <c r="AN147" t="str">
        <f>貼_前年計算用シート!P410</f>
        <v>-</v>
      </c>
      <c r="AO147" t="str">
        <f t="shared" si="102"/>
        <v>-</v>
      </c>
      <c r="AP147" t="str">
        <f>貼_前年計算用シート!Q231</f>
        <v>-</v>
      </c>
      <c r="AQ147" t="str">
        <f>貼_前年計算用シート!Q410</f>
        <v>-</v>
      </c>
      <c r="AR147" t="str">
        <f t="shared" si="103"/>
        <v>-</v>
      </c>
      <c r="AS147" t="str">
        <f>貼_前年計算用シート!R231</f>
        <v>江差町</v>
      </c>
      <c r="AT147">
        <f>貼_前年計算用シート!R410</f>
        <v>48</v>
      </c>
      <c r="AU147">
        <f t="shared" si="104"/>
        <v>81</v>
      </c>
      <c r="AV147" t="str">
        <f>貼_前年計算用シート!S231</f>
        <v>置戸町</v>
      </c>
      <c r="AW147">
        <f>貼_前年計算用シート!S410</f>
        <v>99</v>
      </c>
      <c r="AX147">
        <f t="shared" si="105"/>
        <v>81</v>
      </c>
      <c r="AY147" t="str">
        <f>貼_前年計算用シート!T231</f>
        <v>中富良野町</v>
      </c>
      <c r="AZ147">
        <f>貼_前年計算用シート!T410</f>
        <v>224</v>
      </c>
      <c r="BA147">
        <f t="shared" si="106"/>
        <v>81</v>
      </c>
      <c r="BB147" t="str">
        <f>貼_前年計算用シート!U231</f>
        <v>苫小牧市</v>
      </c>
      <c r="BC147">
        <f>貼_前年計算用シート!U410</f>
        <v>205</v>
      </c>
      <c r="BD147">
        <f t="shared" si="107"/>
        <v>81</v>
      </c>
      <c r="BE147" t="str">
        <f>貼_前年計算用シート!V231</f>
        <v>-</v>
      </c>
      <c r="BF147" t="str">
        <f>貼_前年計算用シート!V410</f>
        <v>-</v>
      </c>
      <c r="BG147" t="str">
        <f t="shared" si="108"/>
        <v>-</v>
      </c>
      <c r="BH147" t="str">
        <f>貼_前年計算用シート!W231</f>
        <v>-</v>
      </c>
      <c r="BI147" t="str">
        <f>貼_前年計算用シート!W410</f>
        <v>-</v>
      </c>
      <c r="BJ147" t="str">
        <f t="shared" si="109"/>
        <v>-</v>
      </c>
      <c r="BK147" t="str">
        <f>貼_前年計算用シート!X231</f>
        <v>壮瞥町</v>
      </c>
      <c r="BL147">
        <f>貼_前年計算用シート!X410</f>
        <v>4120</v>
      </c>
      <c r="BM147">
        <f t="shared" si="110"/>
        <v>81</v>
      </c>
      <c r="BN147" t="str">
        <f>貼_前年計算用シート!Y231</f>
        <v>-</v>
      </c>
      <c r="BO147" t="str">
        <f>貼_前年計算用シート!Y410</f>
        <v>-</v>
      </c>
      <c r="BP147" t="str">
        <f t="shared" si="111"/>
        <v>-</v>
      </c>
      <c r="BQ147" t="str">
        <f>貼_前年計算用シート!Z231</f>
        <v>-</v>
      </c>
      <c r="BR147" t="str">
        <f>貼_前年計算用シート!Z410</f>
        <v>-</v>
      </c>
      <c r="BS147" t="str">
        <f t="shared" si="112"/>
        <v>-</v>
      </c>
      <c r="BT147" t="str">
        <f>貼_前年計算用シート!AA231</f>
        <v>-</v>
      </c>
      <c r="BU147" t="str">
        <f>貼_前年計算用シート!AA410</f>
        <v>-</v>
      </c>
      <c r="BV147" t="str">
        <f t="shared" si="113"/>
        <v>-</v>
      </c>
      <c r="BW147" t="str">
        <f>貼_前年計算用シート!AB231</f>
        <v>標津町</v>
      </c>
      <c r="BX147">
        <f>貼_前年計算用シート!AB410</f>
        <v>23</v>
      </c>
      <c r="BY147">
        <f t="shared" si="114"/>
        <v>81</v>
      </c>
      <c r="BZ147" t="str">
        <f>貼_前年計算用シート!AC231</f>
        <v>標津町</v>
      </c>
      <c r="CA147">
        <f>貼_前年計算用シート!AC410</f>
        <v>667</v>
      </c>
      <c r="CB147">
        <f t="shared" si="115"/>
        <v>81</v>
      </c>
      <c r="CC147" t="str">
        <f>貼_前年計算用シート!AD231</f>
        <v>広尾町</v>
      </c>
      <c r="CD147">
        <f>貼_前年計算用シート!AD410</f>
        <v>2820</v>
      </c>
      <c r="CE147">
        <f t="shared" si="116"/>
        <v>81</v>
      </c>
      <c r="CF147" t="str">
        <f>貼_前年計算用シート!AE231</f>
        <v>-</v>
      </c>
      <c r="CG147" t="str">
        <f>貼_前年計算用シート!AE410</f>
        <v>-</v>
      </c>
      <c r="CH147" t="str">
        <f t="shared" si="117"/>
        <v>-</v>
      </c>
      <c r="CI147" t="str">
        <f>貼_前年計算用シート!AF231</f>
        <v>-</v>
      </c>
      <c r="CJ147" t="str">
        <f>貼_前年計算用シート!AF410</f>
        <v>-</v>
      </c>
      <c r="CK147" t="str">
        <f t="shared" si="118"/>
        <v>-</v>
      </c>
      <c r="CL147" t="str">
        <f>貼_前年計算用シート!AG231</f>
        <v>-</v>
      </c>
      <c r="CM147" t="str">
        <f>貼_前年計算用シート!AG410</f>
        <v>-</v>
      </c>
      <c r="CN147" t="str">
        <f t="shared" si="119"/>
        <v>-</v>
      </c>
    </row>
    <row r="148" spans="3:92">
      <c r="C148" t="str">
        <f>貼_前年計算用シート!D232</f>
        <v>共和町</v>
      </c>
      <c r="D148">
        <f>貼_前年計算用シート!D411</f>
        <v>5100</v>
      </c>
      <c r="E148">
        <f t="shared" si="90"/>
        <v>82</v>
      </c>
      <c r="F148" t="str">
        <f>貼_前年計算用シート!E232</f>
        <v>大空町</v>
      </c>
      <c r="G148">
        <f>貼_前年計算用シート!E411</f>
        <v>336</v>
      </c>
      <c r="H148">
        <f t="shared" si="91"/>
        <v>82</v>
      </c>
      <c r="I148" t="str">
        <f>貼_前年計算用シート!F232</f>
        <v>真狩村</v>
      </c>
      <c r="J148">
        <f>貼_前年計算用シート!F411</f>
        <v>2990</v>
      </c>
      <c r="K148">
        <f t="shared" si="92"/>
        <v>82</v>
      </c>
      <c r="L148" t="str">
        <f>貼_前年計算用シート!G232</f>
        <v>千歳市</v>
      </c>
      <c r="M148">
        <f>貼_前年計算用シート!G411</f>
        <v>92</v>
      </c>
      <c r="N148">
        <f t="shared" si="93"/>
        <v>82</v>
      </c>
      <c r="O148" t="str">
        <f>貼_前年計算用シート!H232</f>
        <v>千歳市</v>
      </c>
      <c r="P148">
        <f>貼_前年計算用シート!H411</f>
        <v>454</v>
      </c>
      <c r="Q148">
        <f t="shared" si="94"/>
        <v>82</v>
      </c>
      <c r="R148" t="str">
        <f>貼_前年計算用シート!I232</f>
        <v>日高町</v>
      </c>
      <c r="S148">
        <f>貼_前年計算用シート!I411</f>
        <v>498</v>
      </c>
      <c r="T148">
        <f t="shared" si="95"/>
        <v>81</v>
      </c>
      <c r="U148" t="str">
        <f>貼_前年計算用シート!J232</f>
        <v>雨竜町</v>
      </c>
      <c r="V148">
        <f>貼_前年計算用シート!J411</f>
        <v>190</v>
      </c>
      <c r="W148">
        <f t="shared" si="96"/>
        <v>82</v>
      </c>
      <c r="X148" t="str">
        <f>貼_前年計算用シート!K232</f>
        <v>伊達市</v>
      </c>
      <c r="Y148">
        <f>貼_前年計算用シート!K411</f>
        <v>720</v>
      </c>
      <c r="Z148">
        <f t="shared" si="97"/>
        <v>82</v>
      </c>
      <c r="AA148" t="str">
        <f>貼_前年計算用シート!L232</f>
        <v>ニセコ町</v>
      </c>
      <c r="AB148">
        <f>貼_前年計算用シート!L411</f>
        <v>367</v>
      </c>
      <c r="AC148">
        <f t="shared" si="98"/>
        <v>82</v>
      </c>
      <c r="AD148" t="str">
        <f>貼_前年計算用シート!M232</f>
        <v>新十津川町</v>
      </c>
      <c r="AE148">
        <f>貼_前年計算用シート!M411</f>
        <v>124</v>
      </c>
      <c r="AF148">
        <f t="shared" si="99"/>
        <v>82</v>
      </c>
      <c r="AG148" t="str">
        <f>貼_前年計算用シート!N232</f>
        <v>ニセコ町</v>
      </c>
      <c r="AH148">
        <f>貼_前年計算用シート!N411</f>
        <v>497</v>
      </c>
      <c r="AI148">
        <f t="shared" si="100"/>
        <v>82</v>
      </c>
      <c r="AJ148" t="str">
        <f>貼_前年計算用シート!O232</f>
        <v>上富良野町</v>
      </c>
      <c r="AK148">
        <f>貼_前年計算用シート!O411</f>
        <v>407</v>
      </c>
      <c r="AL148">
        <f t="shared" si="101"/>
        <v>82</v>
      </c>
      <c r="AM148" t="str">
        <f>貼_前年計算用シート!P232</f>
        <v>-</v>
      </c>
      <c r="AN148" t="str">
        <f>貼_前年計算用シート!P411</f>
        <v>-</v>
      </c>
      <c r="AO148" t="str">
        <f t="shared" si="102"/>
        <v>-</v>
      </c>
      <c r="AP148" t="str">
        <f>貼_前年計算用シート!Q232</f>
        <v>-</v>
      </c>
      <c r="AQ148" t="str">
        <f>貼_前年計算用シート!Q411</f>
        <v>-</v>
      </c>
      <c r="AR148" t="str">
        <f t="shared" si="103"/>
        <v>-</v>
      </c>
      <c r="AS148" t="str">
        <f>貼_前年計算用シート!R232</f>
        <v>赤平市</v>
      </c>
      <c r="AT148">
        <f>貼_前年計算用シート!R411</f>
        <v>37</v>
      </c>
      <c r="AU148">
        <f t="shared" si="104"/>
        <v>82</v>
      </c>
      <c r="AV148" t="str">
        <f>貼_前年計算用シート!S232</f>
        <v>初山別村</v>
      </c>
      <c r="AW148">
        <f>貼_前年計算用シート!S411</f>
        <v>96</v>
      </c>
      <c r="AX148">
        <f t="shared" si="105"/>
        <v>82</v>
      </c>
      <c r="AY148" t="str">
        <f>貼_前年計算用シート!T232</f>
        <v>三笠市</v>
      </c>
      <c r="AZ148">
        <f>貼_前年計算用シート!T411</f>
        <v>221</v>
      </c>
      <c r="BA148">
        <f t="shared" si="106"/>
        <v>82</v>
      </c>
      <c r="BB148" t="str">
        <f>貼_前年計算用シート!U232</f>
        <v>共和町</v>
      </c>
      <c r="BC148">
        <f>貼_前年計算用シート!U411</f>
        <v>205</v>
      </c>
      <c r="BD148">
        <f t="shared" si="107"/>
        <v>81</v>
      </c>
      <c r="BE148" t="str">
        <f>貼_前年計算用シート!V232</f>
        <v>-</v>
      </c>
      <c r="BF148" t="str">
        <f>貼_前年計算用シート!V411</f>
        <v>-</v>
      </c>
      <c r="BG148" t="str">
        <f t="shared" si="108"/>
        <v>-</v>
      </c>
      <c r="BH148" t="str">
        <f>貼_前年計算用シート!W232</f>
        <v>-</v>
      </c>
      <c r="BI148" t="str">
        <f>貼_前年計算用シート!W411</f>
        <v>-</v>
      </c>
      <c r="BJ148" t="str">
        <f t="shared" si="109"/>
        <v>-</v>
      </c>
      <c r="BK148" t="str">
        <f>貼_前年計算用シート!X232</f>
        <v>ニセコ町</v>
      </c>
      <c r="BL148">
        <f>貼_前年計算用シート!X411</f>
        <v>4070</v>
      </c>
      <c r="BM148">
        <f t="shared" si="110"/>
        <v>82</v>
      </c>
      <c r="BN148" t="str">
        <f>貼_前年計算用シート!Y232</f>
        <v>-</v>
      </c>
      <c r="BO148" t="str">
        <f>貼_前年計算用シート!Y411</f>
        <v>-</v>
      </c>
      <c r="BP148" t="str">
        <f t="shared" si="111"/>
        <v>-</v>
      </c>
      <c r="BQ148" t="str">
        <f>貼_前年計算用シート!Z232</f>
        <v>-</v>
      </c>
      <c r="BR148" t="str">
        <f>貼_前年計算用シート!Z411</f>
        <v>-</v>
      </c>
      <c r="BS148" t="str">
        <f t="shared" si="112"/>
        <v>-</v>
      </c>
      <c r="BT148" t="str">
        <f>貼_前年計算用シート!AA232</f>
        <v>-</v>
      </c>
      <c r="BU148" t="str">
        <f>貼_前年計算用シート!AA411</f>
        <v>-</v>
      </c>
      <c r="BV148" t="str">
        <f t="shared" si="113"/>
        <v>-</v>
      </c>
      <c r="BW148" t="str">
        <f>貼_前年計算用シート!AB232</f>
        <v>北斗市</v>
      </c>
      <c r="BX148">
        <f>貼_前年計算用シート!AB411</f>
        <v>20</v>
      </c>
      <c r="BY148">
        <f t="shared" si="114"/>
        <v>82</v>
      </c>
      <c r="BZ148" t="str">
        <f>貼_前年計算用シート!AC232</f>
        <v>北斗市</v>
      </c>
      <c r="CA148">
        <f>貼_前年計算用シート!AC411</f>
        <v>520</v>
      </c>
      <c r="CB148">
        <f t="shared" si="115"/>
        <v>82</v>
      </c>
      <c r="CC148" t="str">
        <f>貼_前年計算用シート!AD232</f>
        <v>今金町</v>
      </c>
      <c r="CD148">
        <f>貼_前年計算用シート!AD411</f>
        <v>2800</v>
      </c>
      <c r="CE148">
        <f t="shared" si="116"/>
        <v>82</v>
      </c>
      <c r="CF148" t="str">
        <f>貼_前年計算用シート!AE232</f>
        <v>-</v>
      </c>
      <c r="CG148" t="str">
        <f>貼_前年計算用シート!AE411</f>
        <v>-</v>
      </c>
      <c r="CH148" t="str">
        <f t="shared" si="117"/>
        <v>-</v>
      </c>
      <c r="CI148" t="str">
        <f>貼_前年計算用シート!AF232</f>
        <v>-</v>
      </c>
      <c r="CJ148" t="str">
        <f>貼_前年計算用シート!AF411</f>
        <v>-</v>
      </c>
      <c r="CK148" t="str">
        <f t="shared" si="118"/>
        <v>-</v>
      </c>
      <c r="CL148" t="str">
        <f>貼_前年計算用シート!AG232</f>
        <v>-</v>
      </c>
      <c r="CM148" t="str">
        <f>貼_前年計算用シート!AG411</f>
        <v>-</v>
      </c>
      <c r="CN148" t="str">
        <f t="shared" si="119"/>
        <v>-</v>
      </c>
    </row>
    <row r="149" spans="3:92">
      <c r="C149" t="str">
        <f>貼_前年計算用シート!D233</f>
        <v>滝川市</v>
      </c>
      <c r="D149">
        <f>貼_前年計算用シート!D412</f>
        <v>5080</v>
      </c>
      <c r="E149">
        <f t="shared" si="90"/>
        <v>83</v>
      </c>
      <c r="F149" t="str">
        <f>貼_前年計算用シート!E233</f>
        <v>壮瞥町</v>
      </c>
      <c r="G149">
        <f>貼_前年計算用シート!E412</f>
        <v>308</v>
      </c>
      <c r="H149">
        <f t="shared" si="91"/>
        <v>83</v>
      </c>
      <c r="I149" t="str">
        <f>貼_前年計算用シート!F233</f>
        <v>今金町</v>
      </c>
      <c r="J149">
        <f>貼_前年計算用シート!F412</f>
        <v>2980</v>
      </c>
      <c r="K149">
        <f t="shared" si="92"/>
        <v>83</v>
      </c>
      <c r="L149" t="str">
        <f>貼_前年計算用シート!G233</f>
        <v>乙部町</v>
      </c>
      <c r="M149">
        <f>貼_前年計算用シート!G412</f>
        <v>76</v>
      </c>
      <c r="N149">
        <f t="shared" si="93"/>
        <v>83</v>
      </c>
      <c r="O149" t="str">
        <f>貼_前年計算用シート!H233</f>
        <v>岩内町</v>
      </c>
      <c r="P149">
        <f>貼_前年計算用シート!H412</f>
        <v>375</v>
      </c>
      <c r="Q149">
        <f t="shared" si="94"/>
        <v>83</v>
      </c>
      <c r="R149" t="str">
        <f>貼_前年計算用シート!I233</f>
        <v>新冠町</v>
      </c>
      <c r="S149">
        <f>貼_前年計算用シート!I412</f>
        <v>495</v>
      </c>
      <c r="T149">
        <f t="shared" si="95"/>
        <v>83</v>
      </c>
      <c r="U149" t="str">
        <f>貼_前年計算用シート!J233</f>
        <v>三笠市</v>
      </c>
      <c r="V149">
        <f>貼_前年計算用シート!J412</f>
        <v>187</v>
      </c>
      <c r="W149">
        <f t="shared" si="96"/>
        <v>83</v>
      </c>
      <c r="X149" t="str">
        <f>貼_前年計算用シート!K233</f>
        <v>新十津川町</v>
      </c>
      <c r="Y149">
        <f>貼_前年計算用シート!K412</f>
        <v>692</v>
      </c>
      <c r="Z149">
        <f t="shared" si="97"/>
        <v>83</v>
      </c>
      <c r="AA149" t="str">
        <f>貼_前年計算用シート!L233</f>
        <v>上富良野町</v>
      </c>
      <c r="AB149">
        <f>貼_前年計算用シート!L412</f>
        <v>365</v>
      </c>
      <c r="AC149">
        <f t="shared" si="98"/>
        <v>83</v>
      </c>
      <c r="AD149" t="str">
        <f>貼_前年計算用シート!M233</f>
        <v>札幌市</v>
      </c>
      <c r="AE149">
        <f>貼_前年計算用シート!M412</f>
        <v>112</v>
      </c>
      <c r="AF149">
        <f t="shared" si="99"/>
        <v>83</v>
      </c>
      <c r="AG149" t="str">
        <f>貼_前年計算用シート!N233</f>
        <v>留寿都村</v>
      </c>
      <c r="AH149">
        <f>貼_前年計算用シート!N412</f>
        <v>484</v>
      </c>
      <c r="AI149">
        <f t="shared" si="100"/>
        <v>83</v>
      </c>
      <c r="AJ149" t="str">
        <f>貼_前年計算用シート!O233</f>
        <v>美深町</v>
      </c>
      <c r="AK149">
        <f>貼_前年計算用シート!O412</f>
        <v>407</v>
      </c>
      <c r="AL149">
        <f t="shared" si="101"/>
        <v>82</v>
      </c>
      <c r="AM149" t="str">
        <f>貼_前年計算用シート!P233</f>
        <v>-</v>
      </c>
      <c r="AN149" t="str">
        <f>貼_前年計算用シート!P412</f>
        <v>-</v>
      </c>
      <c r="AO149" t="str">
        <f t="shared" si="102"/>
        <v>-</v>
      </c>
      <c r="AP149" t="str">
        <f>貼_前年計算用シート!Q233</f>
        <v>-</v>
      </c>
      <c r="AQ149" t="str">
        <f>貼_前年計算用シート!Q412</f>
        <v>-</v>
      </c>
      <c r="AR149" t="str">
        <f t="shared" si="103"/>
        <v>-</v>
      </c>
      <c r="AS149" t="str">
        <f>貼_前年計算用シート!R233</f>
        <v>-</v>
      </c>
      <c r="AT149" t="str">
        <f>貼_前年計算用シート!R412</f>
        <v>-</v>
      </c>
      <c r="AU149" t="str">
        <f t="shared" si="104"/>
        <v>-</v>
      </c>
      <c r="AV149" t="str">
        <f>貼_前年計算用シート!S233</f>
        <v>喜茂別町</v>
      </c>
      <c r="AW149">
        <f>貼_前年計算用シート!S412</f>
        <v>95</v>
      </c>
      <c r="AX149">
        <f t="shared" si="105"/>
        <v>83</v>
      </c>
      <c r="AY149" t="str">
        <f>貼_前年計算用シート!T233</f>
        <v>知内町</v>
      </c>
      <c r="AZ149">
        <f>貼_前年計算用シート!T412</f>
        <v>217</v>
      </c>
      <c r="BA149">
        <f t="shared" si="106"/>
        <v>83</v>
      </c>
      <c r="BB149" t="str">
        <f>貼_前年計算用シート!U233</f>
        <v>厚沢部町</v>
      </c>
      <c r="BC149">
        <f>貼_前年計算用シート!U412</f>
        <v>202</v>
      </c>
      <c r="BD149">
        <f t="shared" si="107"/>
        <v>83</v>
      </c>
      <c r="BE149" t="str">
        <f>貼_前年計算用シート!V233</f>
        <v>-</v>
      </c>
      <c r="BF149" t="str">
        <f>貼_前年計算用シート!V412</f>
        <v>-</v>
      </c>
      <c r="BG149" t="str">
        <f t="shared" si="108"/>
        <v>-</v>
      </c>
      <c r="BH149" t="str">
        <f>貼_前年計算用シート!W233</f>
        <v>-</v>
      </c>
      <c r="BI149" t="str">
        <f>貼_前年計算用シート!W412</f>
        <v>-</v>
      </c>
      <c r="BJ149" t="str">
        <f t="shared" si="109"/>
        <v>-</v>
      </c>
      <c r="BK149" t="str">
        <f>貼_前年計算用シート!X233</f>
        <v>森町</v>
      </c>
      <c r="BL149">
        <f>貼_前年計算用シート!X412</f>
        <v>3650</v>
      </c>
      <c r="BM149">
        <f t="shared" si="110"/>
        <v>83</v>
      </c>
      <c r="BN149" t="str">
        <f>貼_前年計算用シート!Y233</f>
        <v>-</v>
      </c>
      <c r="BO149" t="str">
        <f>貼_前年計算用シート!Y412</f>
        <v>-</v>
      </c>
      <c r="BP149" t="str">
        <f t="shared" si="111"/>
        <v>-</v>
      </c>
      <c r="BQ149" t="str">
        <f>貼_前年計算用シート!Z233</f>
        <v>-</v>
      </c>
      <c r="BR149" t="str">
        <f>貼_前年計算用シート!Z412</f>
        <v>-</v>
      </c>
      <c r="BS149" t="str">
        <f t="shared" si="112"/>
        <v>-</v>
      </c>
      <c r="BT149" t="str">
        <f>貼_前年計算用シート!AA233</f>
        <v>-</v>
      </c>
      <c r="BU149" t="str">
        <f>貼_前年計算用シート!AA412</f>
        <v>-</v>
      </c>
      <c r="BV149" t="str">
        <f t="shared" si="113"/>
        <v>-</v>
      </c>
      <c r="BW149" t="str">
        <f>貼_前年計算用シート!AB233</f>
        <v>遠別町</v>
      </c>
      <c r="BX149">
        <f>貼_前年計算用シート!AB412</f>
        <v>15</v>
      </c>
      <c r="BY149">
        <f t="shared" si="114"/>
        <v>83</v>
      </c>
      <c r="BZ149" t="str">
        <f>貼_前年計算用シート!AC233</f>
        <v>上ノ国町</v>
      </c>
      <c r="CA149">
        <f>貼_前年計算用シート!AC412</f>
        <v>312</v>
      </c>
      <c r="CB149">
        <f t="shared" si="115"/>
        <v>83</v>
      </c>
      <c r="CC149" t="str">
        <f>貼_前年計算用シート!AD233</f>
        <v>せたな町</v>
      </c>
      <c r="CD149">
        <f>貼_前年計算用シート!AD412</f>
        <v>2800</v>
      </c>
      <c r="CE149">
        <f t="shared" si="116"/>
        <v>82</v>
      </c>
      <c r="CF149" t="str">
        <f>貼_前年計算用シート!AE233</f>
        <v>-</v>
      </c>
      <c r="CG149" t="str">
        <f>貼_前年計算用シート!AE412</f>
        <v>-</v>
      </c>
      <c r="CH149" t="str">
        <f t="shared" si="117"/>
        <v>-</v>
      </c>
      <c r="CI149" t="str">
        <f>貼_前年計算用シート!AF233</f>
        <v>-</v>
      </c>
      <c r="CJ149" t="str">
        <f>貼_前年計算用シート!AF412</f>
        <v>-</v>
      </c>
      <c r="CK149" t="str">
        <f t="shared" si="118"/>
        <v>-</v>
      </c>
      <c r="CL149" t="str">
        <f>貼_前年計算用シート!AG233</f>
        <v>-</v>
      </c>
      <c r="CM149" t="str">
        <f>貼_前年計算用シート!AG412</f>
        <v>-</v>
      </c>
      <c r="CN149" t="str">
        <f t="shared" si="119"/>
        <v>-</v>
      </c>
    </row>
    <row r="150" spans="3:92">
      <c r="C150" t="str">
        <f>貼_前年計算用シート!D234</f>
        <v>美深町</v>
      </c>
      <c r="D150">
        <f>貼_前年計算用シート!D413</f>
        <v>4990</v>
      </c>
      <c r="E150">
        <f t="shared" si="90"/>
        <v>84</v>
      </c>
      <c r="F150" t="str">
        <f>貼_前年計算用シート!E234</f>
        <v>乙部町</v>
      </c>
      <c r="G150">
        <f>貼_前年計算用シート!E413</f>
        <v>297</v>
      </c>
      <c r="H150">
        <f t="shared" si="91"/>
        <v>84</v>
      </c>
      <c r="I150" t="str">
        <f>貼_前年計算用シート!F234</f>
        <v>むかわ町</v>
      </c>
      <c r="J150">
        <f>貼_前年計算用シート!F413</f>
        <v>2890</v>
      </c>
      <c r="K150">
        <f t="shared" si="92"/>
        <v>84</v>
      </c>
      <c r="L150" t="str">
        <f>貼_前年計算用シート!G234</f>
        <v>岩内町</v>
      </c>
      <c r="M150">
        <f>貼_前年計算用シート!G413</f>
        <v>73</v>
      </c>
      <c r="N150">
        <f t="shared" si="93"/>
        <v>84</v>
      </c>
      <c r="O150" t="str">
        <f>貼_前年計算用シート!H234</f>
        <v>乙部町</v>
      </c>
      <c r="P150">
        <f>貼_前年計算用シート!H413</f>
        <v>357</v>
      </c>
      <c r="Q150">
        <f t="shared" si="94"/>
        <v>84</v>
      </c>
      <c r="R150" t="str">
        <f>貼_前年計算用シート!I234</f>
        <v>新ひだか町</v>
      </c>
      <c r="S150">
        <f>貼_前年計算用シート!I413</f>
        <v>494</v>
      </c>
      <c r="T150">
        <f t="shared" si="95"/>
        <v>84</v>
      </c>
      <c r="U150" t="str">
        <f>貼_前年計算用シート!J234</f>
        <v>真狩村</v>
      </c>
      <c r="V150">
        <f>貼_前年計算用シート!J413</f>
        <v>172</v>
      </c>
      <c r="W150">
        <f t="shared" si="96"/>
        <v>84</v>
      </c>
      <c r="X150" t="str">
        <f>貼_前年計算用シート!K234</f>
        <v>浦臼町</v>
      </c>
      <c r="Y150">
        <f>貼_前年計算用シート!K413</f>
        <v>670</v>
      </c>
      <c r="Z150">
        <f t="shared" si="97"/>
        <v>84</v>
      </c>
      <c r="AA150" t="str">
        <f>貼_前年計算用シート!L234</f>
        <v>北広島市</v>
      </c>
      <c r="AB150">
        <f>貼_前年計算用シート!L413</f>
        <v>362</v>
      </c>
      <c r="AC150">
        <f t="shared" si="98"/>
        <v>84</v>
      </c>
      <c r="AD150" t="str">
        <f>貼_前年計算用シート!M234</f>
        <v>洞爺湖町</v>
      </c>
      <c r="AE150">
        <f>貼_前年計算用シート!M413</f>
        <v>96</v>
      </c>
      <c r="AF150">
        <f t="shared" si="99"/>
        <v>84</v>
      </c>
      <c r="AG150" t="str">
        <f>貼_前年計算用シート!N234</f>
        <v>せたな町</v>
      </c>
      <c r="AH150">
        <f>貼_前年計算用シート!N413</f>
        <v>448</v>
      </c>
      <c r="AI150">
        <f t="shared" si="100"/>
        <v>84</v>
      </c>
      <c r="AJ150" t="str">
        <f>貼_前年計算用シート!O234</f>
        <v>遠別町</v>
      </c>
      <c r="AK150">
        <f>貼_前年計算用シート!O413</f>
        <v>406</v>
      </c>
      <c r="AL150">
        <f t="shared" si="101"/>
        <v>84</v>
      </c>
      <c r="AM150" t="str">
        <f>貼_前年計算用シート!P234</f>
        <v>-</v>
      </c>
      <c r="AN150" t="str">
        <f>貼_前年計算用シート!P413</f>
        <v>-</v>
      </c>
      <c r="AO150" t="str">
        <f t="shared" si="102"/>
        <v>-</v>
      </c>
      <c r="AP150" t="str">
        <f>貼_前年計算用シート!Q234</f>
        <v>-</v>
      </c>
      <c r="AQ150" t="str">
        <f>貼_前年計算用シート!Q413</f>
        <v>-</v>
      </c>
      <c r="AR150" t="str">
        <f t="shared" si="103"/>
        <v>-</v>
      </c>
      <c r="AS150" t="str">
        <f>貼_前年計算用シート!R234</f>
        <v>-</v>
      </c>
      <c r="AT150" t="str">
        <f>貼_前年計算用シート!R413</f>
        <v>-</v>
      </c>
      <c r="AU150" t="str">
        <f t="shared" si="104"/>
        <v>-</v>
      </c>
      <c r="AV150" t="str">
        <f>貼_前年計算用シート!S234</f>
        <v>中富良野町</v>
      </c>
      <c r="AW150">
        <f>貼_前年計算用シート!S413</f>
        <v>89</v>
      </c>
      <c r="AX150">
        <f t="shared" si="105"/>
        <v>84</v>
      </c>
      <c r="AY150" t="str">
        <f>貼_前年計算用シート!T234</f>
        <v>喜茂別町</v>
      </c>
      <c r="AZ150">
        <f>貼_前年計算用シート!T413</f>
        <v>202</v>
      </c>
      <c r="BA150">
        <f t="shared" si="106"/>
        <v>84</v>
      </c>
      <c r="BB150" t="str">
        <f>貼_前年計算用シート!U234</f>
        <v>上ノ国町</v>
      </c>
      <c r="BC150">
        <f>貼_前年計算用シート!U413</f>
        <v>201</v>
      </c>
      <c r="BD150">
        <f t="shared" si="107"/>
        <v>84</v>
      </c>
      <c r="BE150" t="str">
        <f>貼_前年計算用シート!V234</f>
        <v>-</v>
      </c>
      <c r="BF150" t="str">
        <f>貼_前年計算用シート!V413</f>
        <v>-</v>
      </c>
      <c r="BG150" t="str">
        <f t="shared" si="108"/>
        <v>-</v>
      </c>
      <c r="BH150" t="str">
        <f>貼_前年計算用シート!W234</f>
        <v>-</v>
      </c>
      <c r="BI150" t="str">
        <f>貼_前年計算用シート!W413</f>
        <v>-</v>
      </c>
      <c r="BJ150" t="str">
        <f t="shared" si="109"/>
        <v>-</v>
      </c>
      <c r="BK150" t="str">
        <f>貼_前年計算用シート!X234</f>
        <v>-</v>
      </c>
      <c r="BL150" t="str">
        <f>貼_前年計算用シート!X413</f>
        <v>-</v>
      </c>
      <c r="BM150" t="str">
        <f t="shared" si="110"/>
        <v>-</v>
      </c>
      <c r="BN150" t="str">
        <f>貼_前年計算用シート!Y234</f>
        <v>-</v>
      </c>
      <c r="BO150" t="str">
        <f>貼_前年計算用シート!Y413</f>
        <v>-</v>
      </c>
      <c r="BP150" t="str">
        <f t="shared" si="111"/>
        <v>-</v>
      </c>
      <c r="BQ150" t="str">
        <f>貼_前年計算用シート!Z234</f>
        <v>-</v>
      </c>
      <c r="BR150" t="str">
        <f>貼_前年計算用シート!Z413</f>
        <v>-</v>
      </c>
      <c r="BS150" t="str">
        <f t="shared" si="112"/>
        <v>-</v>
      </c>
      <c r="BT150" t="str">
        <f>貼_前年計算用シート!AA234</f>
        <v>-</v>
      </c>
      <c r="BU150" t="str">
        <f>貼_前年計算用シート!AA413</f>
        <v>-</v>
      </c>
      <c r="BV150" t="str">
        <f t="shared" si="113"/>
        <v>-</v>
      </c>
      <c r="BW150" t="str">
        <f>貼_前年計算用シート!AB234</f>
        <v>上ノ国町</v>
      </c>
      <c r="BX150">
        <f>貼_前年計算用シート!AB413</f>
        <v>13</v>
      </c>
      <c r="BY150">
        <f t="shared" si="114"/>
        <v>84</v>
      </c>
      <c r="BZ150" t="str">
        <f>貼_前年計算用シート!AC234</f>
        <v>遠別町</v>
      </c>
      <c r="CA150">
        <f>貼_前年計算用シート!AC413</f>
        <v>299</v>
      </c>
      <c r="CB150">
        <f t="shared" si="115"/>
        <v>84</v>
      </c>
      <c r="CC150" t="str">
        <f>貼_前年計算用シート!AD234</f>
        <v>三笠市</v>
      </c>
      <c r="CD150">
        <f>貼_前年計算用シート!AD413</f>
        <v>2680</v>
      </c>
      <c r="CE150">
        <f t="shared" si="116"/>
        <v>84</v>
      </c>
      <c r="CF150" t="str">
        <f>貼_前年計算用シート!AE234</f>
        <v>-</v>
      </c>
      <c r="CG150" t="str">
        <f>貼_前年計算用シート!AE413</f>
        <v>-</v>
      </c>
      <c r="CH150" t="str">
        <f t="shared" si="117"/>
        <v>-</v>
      </c>
      <c r="CI150" t="str">
        <f>貼_前年計算用シート!AF234</f>
        <v>-</v>
      </c>
      <c r="CJ150" t="str">
        <f>貼_前年計算用シート!AF413</f>
        <v>-</v>
      </c>
      <c r="CK150" t="str">
        <f t="shared" si="118"/>
        <v>-</v>
      </c>
      <c r="CL150" t="str">
        <f>貼_前年計算用シート!AG234</f>
        <v>-</v>
      </c>
      <c r="CM150" t="str">
        <f>貼_前年計算用シート!AG413</f>
        <v>-</v>
      </c>
      <c r="CN150" t="str">
        <f t="shared" si="119"/>
        <v>-</v>
      </c>
    </row>
    <row r="151" spans="3:92">
      <c r="C151" t="str">
        <f>貼_前年計算用シート!D235</f>
        <v>中富良野町</v>
      </c>
      <c r="D151">
        <f>貼_前年計算用シート!D414</f>
        <v>4820</v>
      </c>
      <c r="E151">
        <f t="shared" si="90"/>
        <v>85</v>
      </c>
      <c r="F151" t="str">
        <f>貼_前年計算用シート!E235</f>
        <v>浦河町</v>
      </c>
      <c r="G151">
        <f>貼_前年計算用シート!E414</f>
        <v>243</v>
      </c>
      <c r="H151">
        <f t="shared" si="91"/>
        <v>85</v>
      </c>
      <c r="I151" t="str">
        <f>貼_前年計算用シート!F235</f>
        <v>深川市</v>
      </c>
      <c r="J151">
        <f>貼_前年計算用シート!F414</f>
        <v>2880</v>
      </c>
      <c r="K151">
        <f t="shared" si="92"/>
        <v>85</v>
      </c>
      <c r="L151" t="str">
        <f>貼_前年計算用シート!G235</f>
        <v>訓子府町</v>
      </c>
      <c r="M151">
        <f>貼_前年計算用シート!G414</f>
        <v>63</v>
      </c>
      <c r="N151">
        <f t="shared" si="93"/>
        <v>85</v>
      </c>
      <c r="O151" t="str">
        <f>貼_前年計算用シート!H235</f>
        <v>訓子府町</v>
      </c>
      <c r="P151">
        <f>貼_前年計算用シート!H414</f>
        <v>307</v>
      </c>
      <c r="Q151">
        <f t="shared" si="94"/>
        <v>85</v>
      </c>
      <c r="R151" t="str">
        <f>貼_前年計算用シート!I235</f>
        <v>千歳市</v>
      </c>
      <c r="S151">
        <f>貼_前年計算用シート!I414</f>
        <v>493</v>
      </c>
      <c r="T151">
        <f t="shared" si="95"/>
        <v>85</v>
      </c>
      <c r="U151" t="str">
        <f>貼_前年計算用シート!J235</f>
        <v>伊達市</v>
      </c>
      <c r="V151">
        <f>貼_前年計算用シート!J414</f>
        <v>165</v>
      </c>
      <c r="W151">
        <f t="shared" si="96"/>
        <v>85</v>
      </c>
      <c r="X151" t="str">
        <f>貼_前年計算用シート!K235</f>
        <v>森町</v>
      </c>
      <c r="Y151">
        <f>貼_前年計算用シート!K414</f>
        <v>650</v>
      </c>
      <c r="Z151">
        <f t="shared" si="97"/>
        <v>85</v>
      </c>
      <c r="AA151" t="str">
        <f>貼_前年計算用シート!L235</f>
        <v>別海町</v>
      </c>
      <c r="AB151">
        <f>貼_前年計算用シート!L414</f>
        <v>360</v>
      </c>
      <c r="AC151">
        <f t="shared" si="98"/>
        <v>85</v>
      </c>
      <c r="AD151" t="str">
        <f>貼_前年計算用シート!M235</f>
        <v>留寿都村</v>
      </c>
      <c r="AE151">
        <f>貼_前年計算用シート!M414</f>
        <v>94</v>
      </c>
      <c r="AF151">
        <f t="shared" si="99"/>
        <v>85</v>
      </c>
      <c r="AG151" t="str">
        <f>貼_前年計算用シート!N235</f>
        <v>新十津川町</v>
      </c>
      <c r="AH151">
        <f>貼_前年計算用シート!N414</f>
        <v>403</v>
      </c>
      <c r="AI151">
        <f t="shared" si="100"/>
        <v>85</v>
      </c>
      <c r="AJ151" t="str">
        <f>貼_前年計算用シート!O235</f>
        <v>厚沢部町</v>
      </c>
      <c r="AK151">
        <f>貼_前年計算用シート!O414</f>
        <v>402</v>
      </c>
      <c r="AL151">
        <f t="shared" si="101"/>
        <v>85</v>
      </c>
      <c r="AM151" t="str">
        <f>貼_前年計算用シート!P235</f>
        <v>-</v>
      </c>
      <c r="AN151" t="str">
        <f>貼_前年計算用シート!P414</f>
        <v>-</v>
      </c>
      <c r="AO151" t="str">
        <f t="shared" si="102"/>
        <v>-</v>
      </c>
      <c r="AP151" t="str">
        <f>貼_前年計算用シート!Q235</f>
        <v>-</v>
      </c>
      <c r="AQ151" t="str">
        <f>貼_前年計算用シート!Q414</f>
        <v>-</v>
      </c>
      <c r="AR151" t="str">
        <f t="shared" si="103"/>
        <v>-</v>
      </c>
      <c r="AS151" t="str">
        <f>貼_前年計算用シート!R235</f>
        <v>-</v>
      </c>
      <c r="AT151" t="str">
        <f>貼_前年計算用シート!R414</f>
        <v>-</v>
      </c>
      <c r="AU151" t="str">
        <f t="shared" si="104"/>
        <v>-</v>
      </c>
      <c r="AV151" t="str">
        <f>貼_前年計算用シート!S235</f>
        <v>留寿都村</v>
      </c>
      <c r="AW151">
        <f>貼_前年計算用シート!S414</f>
        <v>87</v>
      </c>
      <c r="AX151">
        <f t="shared" si="105"/>
        <v>85</v>
      </c>
      <c r="AY151" t="str">
        <f>貼_前年計算用シート!T235</f>
        <v>大樹町</v>
      </c>
      <c r="AZ151">
        <f>貼_前年計算用シート!T414</f>
        <v>181</v>
      </c>
      <c r="BA151">
        <f t="shared" si="106"/>
        <v>85</v>
      </c>
      <c r="BB151" t="str">
        <f>貼_前年計算用シート!U235</f>
        <v>赤平市</v>
      </c>
      <c r="BC151">
        <f>貼_前年計算用シート!U414</f>
        <v>200</v>
      </c>
      <c r="BD151">
        <f t="shared" si="107"/>
        <v>85</v>
      </c>
      <c r="BE151" t="str">
        <f>貼_前年計算用シート!V235</f>
        <v>-</v>
      </c>
      <c r="BF151" t="str">
        <f>貼_前年計算用シート!V414</f>
        <v>-</v>
      </c>
      <c r="BG151" t="str">
        <f t="shared" si="108"/>
        <v>-</v>
      </c>
      <c r="BH151" t="str">
        <f>貼_前年計算用シート!W235</f>
        <v>-</v>
      </c>
      <c r="BI151" t="str">
        <f>貼_前年計算用シート!W414</f>
        <v>-</v>
      </c>
      <c r="BJ151" t="str">
        <f t="shared" si="109"/>
        <v>-</v>
      </c>
      <c r="BK151" t="str">
        <f>貼_前年計算用シート!X235</f>
        <v>-</v>
      </c>
      <c r="BL151" t="str">
        <f>貼_前年計算用シート!X414</f>
        <v>-</v>
      </c>
      <c r="BM151" t="str">
        <f t="shared" si="110"/>
        <v>-</v>
      </c>
      <c r="BN151" t="str">
        <f>貼_前年計算用シート!Y235</f>
        <v>-</v>
      </c>
      <c r="BO151" t="str">
        <f>貼_前年計算用シート!Y414</f>
        <v>-</v>
      </c>
      <c r="BP151" t="str">
        <f t="shared" si="111"/>
        <v>-</v>
      </c>
      <c r="BQ151" t="str">
        <f>貼_前年計算用シート!Z235</f>
        <v>-</v>
      </c>
      <c r="BR151" t="str">
        <f>貼_前年計算用シート!Z414</f>
        <v>-</v>
      </c>
      <c r="BS151" t="str">
        <f t="shared" si="112"/>
        <v>-</v>
      </c>
      <c r="BT151" t="str">
        <f>貼_前年計算用シート!AA235</f>
        <v>-</v>
      </c>
      <c r="BU151" t="str">
        <f>貼_前年計算用シート!AA414</f>
        <v>-</v>
      </c>
      <c r="BV151" t="str">
        <f t="shared" si="113"/>
        <v>-</v>
      </c>
      <c r="BW151" t="str">
        <f>貼_前年計算用シート!AB235</f>
        <v>七飯町</v>
      </c>
      <c r="BX151">
        <f>貼_前年計算用シート!AB414</f>
        <v>10</v>
      </c>
      <c r="BY151">
        <f t="shared" si="114"/>
        <v>85</v>
      </c>
      <c r="BZ151" t="str">
        <f>貼_前年計算用シート!AC235</f>
        <v>和寒町</v>
      </c>
      <c r="CA151">
        <f>貼_前年計算用シート!AC414</f>
        <v>277</v>
      </c>
      <c r="CB151">
        <f t="shared" si="115"/>
        <v>85</v>
      </c>
      <c r="CC151" t="str">
        <f>貼_前年計算用シート!AD235</f>
        <v>積丹町</v>
      </c>
      <c r="CD151">
        <f>貼_前年計算用シート!AD414</f>
        <v>2620</v>
      </c>
      <c r="CE151">
        <f t="shared" si="116"/>
        <v>85</v>
      </c>
      <c r="CF151" t="str">
        <f>貼_前年計算用シート!AE235</f>
        <v>-</v>
      </c>
      <c r="CG151" t="str">
        <f>貼_前年計算用シート!AE414</f>
        <v>-</v>
      </c>
      <c r="CH151" t="str">
        <f t="shared" si="117"/>
        <v>-</v>
      </c>
      <c r="CI151" t="str">
        <f>貼_前年計算用シート!AF235</f>
        <v>-</v>
      </c>
      <c r="CJ151" t="str">
        <f>貼_前年計算用シート!AF414</f>
        <v>-</v>
      </c>
      <c r="CK151" t="str">
        <f t="shared" si="118"/>
        <v>-</v>
      </c>
      <c r="CL151" t="str">
        <f>貼_前年計算用シート!AG235</f>
        <v>-</v>
      </c>
      <c r="CM151" t="str">
        <f>貼_前年計算用シート!AG414</f>
        <v>-</v>
      </c>
      <c r="CN151" t="str">
        <f t="shared" si="119"/>
        <v>-</v>
      </c>
    </row>
    <row r="152" spans="3:92">
      <c r="C152" t="str">
        <f>貼_前年計算用シート!D236</f>
        <v>伊達市</v>
      </c>
      <c r="D152">
        <f>貼_前年計算用シート!D415</f>
        <v>4810</v>
      </c>
      <c r="E152">
        <f t="shared" si="90"/>
        <v>86</v>
      </c>
      <c r="F152" t="str">
        <f>貼_前年計算用シート!E236</f>
        <v>函館市</v>
      </c>
      <c r="G152">
        <f>貼_前年計算用シート!E415</f>
        <v>224</v>
      </c>
      <c r="H152">
        <f t="shared" si="91"/>
        <v>86</v>
      </c>
      <c r="I152" t="str">
        <f>貼_前年計算用シート!F236</f>
        <v>江別市</v>
      </c>
      <c r="J152">
        <f>貼_前年計算用シート!F415</f>
        <v>2660</v>
      </c>
      <c r="K152">
        <f t="shared" si="92"/>
        <v>86</v>
      </c>
      <c r="L152" t="str">
        <f>貼_前年計算用シート!G236</f>
        <v>函館市</v>
      </c>
      <c r="M152">
        <f>貼_前年計算用シート!G415</f>
        <v>58</v>
      </c>
      <c r="N152">
        <f t="shared" si="93"/>
        <v>86</v>
      </c>
      <c r="O152" t="str">
        <f>貼_前年計算用シート!H236</f>
        <v>下川町</v>
      </c>
      <c r="P152">
        <f>貼_前年計算用シート!H415</f>
        <v>306</v>
      </c>
      <c r="Q152">
        <f t="shared" si="94"/>
        <v>86</v>
      </c>
      <c r="R152" t="str">
        <f>貼_前年計算用シート!I236</f>
        <v>上ノ国町</v>
      </c>
      <c r="S152">
        <f>貼_前年計算用シート!I415</f>
        <v>493</v>
      </c>
      <c r="T152">
        <f t="shared" si="95"/>
        <v>85</v>
      </c>
      <c r="U152" t="str">
        <f>貼_前年計算用シート!J236</f>
        <v>壮瞥町</v>
      </c>
      <c r="V152">
        <f>貼_前年計算用シート!J415</f>
        <v>150</v>
      </c>
      <c r="W152">
        <f t="shared" si="96"/>
        <v>86</v>
      </c>
      <c r="X152" t="str">
        <f>貼_前年計算用シート!K236</f>
        <v>比布町</v>
      </c>
      <c r="Y152">
        <f>貼_前年計算用シート!K415</f>
        <v>608</v>
      </c>
      <c r="Z152">
        <f t="shared" si="97"/>
        <v>86</v>
      </c>
      <c r="AA152" t="str">
        <f>貼_前年計算用シート!L236</f>
        <v>蘭越町</v>
      </c>
      <c r="AB152">
        <f>貼_前年計算用シート!L415</f>
        <v>355</v>
      </c>
      <c r="AC152">
        <f t="shared" si="98"/>
        <v>86</v>
      </c>
      <c r="AD152" t="str">
        <f>貼_前年計算用シート!M236</f>
        <v>せたな町</v>
      </c>
      <c r="AE152">
        <f>貼_前年計算用シート!M415</f>
        <v>92</v>
      </c>
      <c r="AF152">
        <f t="shared" si="99"/>
        <v>86</v>
      </c>
      <c r="AG152" t="str">
        <f>貼_前年計算用シート!N236</f>
        <v>黒松内町</v>
      </c>
      <c r="AH152">
        <f>貼_前年計算用シート!N415</f>
        <v>374</v>
      </c>
      <c r="AI152">
        <f t="shared" si="100"/>
        <v>86</v>
      </c>
      <c r="AJ152" t="str">
        <f>貼_前年計算用シート!O236</f>
        <v>奈井江町</v>
      </c>
      <c r="AK152">
        <f>貼_前年計算用シート!O415</f>
        <v>393</v>
      </c>
      <c r="AL152">
        <f t="shared" si="101"/>
        <v>86</v>
      </c>
      <c r="AM152" t="str">
        <f>貼_前年計算用シート!P236</f>
        <v>-</v>
      </c>
      <c r="AN152" t="str">
        <f>貼_前年計算用シート!P415</f>
        <v>-</v>
      </c>
      <c r="AO152" t="str">
        <f t="shared" si="102"/>
        <v>-</v>
      </c>
      <c r="AP152" t="str">
        <f>貼_前年計算用シート!Q236</f>
        <v>-</v>
      </c>
      <c r="AQ152" t="str">
        <f>貼_前年計算用シート!Q415</f>
        <v>-</v>
      </c>
      <c r="AR152" t="str">
        <f t="shared" si="103"/>
        <v>-</v>
      </c>
      <c r="AS152" t="str">
        <f>貼_前年計算用シート!R236</f>
        <v>-</v>
      </c>
      <c r="AT152" t="str">
        <f>貼_前年計算用シート!R415</f>
        <v>-</v>
      </c>
      <c r="AU152" t="str">
        <f t="shared" si="104"/>
        <v>-</v>
      </c>
      <c r="AV152" t="str">
        <f>貼_前年計算用シート!S236</f>
        <v>鷹栖町</v>
      </c>
      <c r="AW152">
        <f>貼_前年計算用シート!S415</f>
        <v>87</v>
      </c>
      <c r="AX152">
        <f t="shared" si="105"/>
        <v>85</v>
      </c>
      <c r="AY152" t="str">
        <f>貼_前年計算用シート!T236</f>
        <v>鷹栖町</v>
      </c>
      <c r="AZ152">
        <f>貼_前年計算用シート!T415</f>
        <v>172</v>
      </c>
      <c r="BA152">
        <f t="shared" si="106"/>
        <v>86</v>
      </c>
      <c r="BB152" t="str">
        <f>貼_前年計算用シート!U236</f>
        <v>新十津川町</v>
      </c>
      <c r="BC152">
        <f>貼_前年計算用シート!U415</f>
        <v>198</v>
      </c>
      <c r="BD152">
        <f t="shared" si="107"/>
        <v>86</v>
      </c>
      <c r="BE152" t="str">
        <f>貼_前年計算用シート!V236</f>
        <v>-</v>
      </c>
      <c r="BF152" t="str">
        <f>貼_前年計算用シート!V415</f>
        <v>-</v>
      </c>
      <c r="BG152" t="str">
        <f t="shared" si="108"/>
        <v>-</v>
      </c>
      <c r="BH152" t="str">
        <f>貼_前年計算用シート!W236</f>
        <v>-</v>
      </c>
      <c r="BI152" t="str">
        <f>貼_前年計算用シート!W415</f>
        <v>-</v>
      </c>
      <c r="BJ152" t="str">
        <f t="shared" si="109"/>
        <v>-</v>
      </c>
      <c r="BK152" t="str">
        <f>貼_前年計算用シート!X236</f>
        <v>-</v>
      </c>
      <c r="BL152" t="str">
        <f>貼_前年計算用シート!X415</f>
        <v>-</v>
      </c>
      <c r="BM152" t="str">
        <f t="shared" si="110"/>
        <v>-</v>
      </c>
      <c r="BN152" t="str">
        <f>貼_前年計算用シート!Y236</f>
        <v>-</v>
      </c>
      <c r="BO152" t="str">
        <f>貼_前年計算用シート!Y415</f>
        <v>-</v>
      </c>
      <c r="BP152" t="str">
        <f t="shared" si="111"/>
        <v>-</v>
      </c>
      <c r="BQ152" t="str">
        <f>貼_前年計算用シート!Z236</f>
        <v>-</v>
      </c>
      <c r="BR152" t="str">
        <f>貼_前年計算用シート!Z415</f>
        <v>-</v>
      </c>
      <c r="BS152" t="str">
        <f t="shared" si="112"/>
        <v>-</v>
      </c>
      <c r="BT152" t="str">
        <f>貼_前年計算用シート!AA236</f>
        <v>-</v>
      </c>
      <c r="BU152" t="str">
        <f>貼_前年計算用シート!AA415</f>
        <v>-</v>
      </c>
      <c r="BV152" t="str">
        <f t="shared" si="113"/>
        <v>-</v>
      </c>
      <c r="BW152" t="str">
        <f>貼_前年計算用シート!AB236</f>
        <v>幌加内町</v>
      </c>
      <c r="BX152">
        <f>貼_前年計算用シート!AB415</f>
        <v>10</v>
      </c>
      <c r="BY152">
        <f t="shared" si="114"/>
        <v>85</v>
      </c>
      <c r="BZ152" t="str">
        <f>貼_前年計算用シート!AC236</f>
        <v>浦臼町</v>
      </c>
      <c r="CA152">
        <f>貼_前年計算用シート!AC415</f>
        <v>269</v>
      </c>
      <c r="CB152">
        <f t="shared" si="115"/>
        <v>86</v>
      </c>
      <c r="CC152" t="str">
        <f>貼_前年計算用シート!AD236</f>
        <v>函館市</v>
      </c>
      <c r="CD152">
        <f>貼_前年計算用シート!AD415</f>
        <v>2600</v>
      </c>
      <c r="CE152">
        <f t="shared" si="116"/>
        <v>86</v>
      </c>
      <c r="CF152" t="str">
        <f>貼_前年計算用シート!AE236</f>
        <v>-</v>
      </c>
      <c r="CG152" t="str">
        <f>貼_前年計算用シート!AE415</f>
        <v>-</v>
      </c>
      <c r="CH152" t="str">
        <f t="shared" si="117"/>
        <v>-</v>
      </c>
      <c r="CI152" t="str">
        <f>貼_前年計算用シート!AF236</f>
        <v>-</v>
      </c>
      <c r="CJ152" t="str">
        <f>貼_前年計算用シート!AF415</f>
        <v>-</v>
      </c>
      <c r="CK152" t="str">
        <f t="shared" si="118"/>
        <v>-</v>
      </c>
      <c r="CL152" t="str">
        <f>貼_前年計算用シート!AG236</f>
        <v>-</v>
      </c>
      <c r="CM152" t="str">
        <f>貼_前年計算用シート!AG415</f>
        <v>-</v>
      </c>
      <c r="CN152" t="str">
        <f t="shared" si="119"/>
        <v>-</v>
      </c>
    </row>
    <row r="153" spans="3:92">
      <c r="C153" t="str">
        <f>貼_前年計算用シート!D237</f>
        <v>置戸町</v>
      </c>
      <c r="D153">
        <f>貼_前年計算用シート!D416</f>
        <v>4790</v>
      </c>
      <c r="E153">
        <f t="shared" si="90"/>
        <v>87</v>
      </c>
      <c r="F153" t="str">
        <f>貼_前年計算用シート!E237</f>
        <v>南富良野町</v>
      </c>
      <c r="G153">
        <f>貼_前年計算用シート!E416</f>
        <v>224</v>
      </c>
      <c r="H153">
        <f t="shared" si="91"/>
        <v>86</v>
      </c>
      <c r="I153" t="str">
        <f>貼_前年計算用シート!F237</f>
        <v>南富良野町</v>
      </c>
      <c r="J153">
        <f>貼_前年計算用シート!F416</f>
        <v>2650</v>
      </c>
      <c r="K153">
        <f t="shared" si="92"/>
        <v>87</v>
      </c>
      <c r="L153" t="str">
        <f>貼_前年計算用シート!G237</f>
        <v>下川町</v>
      </c>
      <c r="M153">
        <f>貼_前年計算用シート!G416</f>
        <v>55</v>
      </c>
      <c r="N153">
        <f t="shared" si="93"/>
        <v>87</v>
      </c>
      <c r="O153" t="str">
        <f>貼_前年計算用シート!H237</f>
        <v>函館市</v>
      </c>
      <c r="P153">
        <f>貼_前年計算用シート!H416</f>
        <v>274</v>
      </c>
      <c r="Q153">
        <f t="shared" si="94"/>
        <v>87</v>
      </c>
      <c r="R153" t="str">
        <f>貼_前年計算用シート!I237</f>
        <v>古平町</v>
      </c>
      <c r="S153">
        <f>貼_前年計算用シート!I416</f>
        <v>492</v>
      </c>
      <c r="T153">
        <f t="shared" si="95"/>
        <v>87</v>
      </c>
      <c r="U153" t="str">
        <f>貼_前年計算用シート!J237</f>
        <v>札幌市</v>
      </c>
      <c r="V153">
        <f>貼_前年計算用シート!J416</f>
        <v>146</v>
      </c>
      <c r="W153">
        <f t="shared" si="96"/>
        <v>87</v>
      </c>
      <c r="X153" t="str">
        <f>貼_前年計算用シート!K237</f>
        <v>洞爺湖町</v>
      </c>
      <c r="Y153">
        <f>貼_前年計算用シート!K416</f>
        <v>593</v>
      </c>
      <c r="Z153">
        <f t="shared" si="97"/>
        <v>87</v>
      </c>
      <c r="AA153" t="str">
        <f>貼_前年計算用シート!L237</f>
        <v>奈井江町</v>
      </c>
      <c r="AB153">
        <f>貼_前年計算用シート!L416</f>
        <v>354</v>
      </c>
      <c r="AC153">
        <f t="shared" si="98"/>
        <v>87</v>
      </c>
      <c r="AD153" t="str">
        <f>貼_前年計算用シート!M237</f>
        <v>当麻町</v>
      </c>
      <c r="AE153">
        <f>貼_前年計算用シート!M416</f>
        <v>83</v>
      </c>
      <c r="AF153">
        <f t="shared" si="99"/>
        <v>87</v>
      </c>
      <c r="AG153" t="str">
        <f>貼_前年計算用シート!N237</f>
        <v>札幌市</v>
      </c>
      <c r="AH153">
        <f>貼_前年計算用シート!N416</f>
        <v>355</v>
      </c>
      <c r="AI153">
        <f t="shared" si="100"/>
        <v>87</v>
      </c>
      <c r="AJ153" t="str">
        <f>貼_前年計算用シート!O237</f>
        <v>北竜町</v>
      </c>
      <c r="AK153">
        <f>貼_前年計算用シート!O416</f>
        <v>389</v>
      </c>
      <c r="AL153">
        <f t="shared" si="101"/>
        <v>87</v>
      </c>
      <c r="AM153" t="str">
        <f>貼_前年計算用シート!P237</f>
        <v>-</v>
      </c>
      <c r="AN153" t="str">
        <f>貼_前年計算用シート!P416</f>
        <v>-</v>
      </c>
      <c r="AO153" t="str">
        <f t="shared" si="102"/>
        <v>-</v>
      </c>
      <c r="AP153" t="str">
        <f>貼_前年計算用シート!Q237</f>
        <v>-</v>
      </c>
      <c r="AQ153" t="str">
        <f>貼_前年計算用シート!Q416</f>
        <v>-</v>
      </c>
      <c r="AR153" t="str">
        <f t="shared" si="103"/>
        <v>-</v>
      </c>
      <c r="AS153" t="str">
        <f>貼_前年計算用シート!R237</f>
        <v>-</v>
      </c>
      <c r="AT153" t="str">
        <f>貼_前年計算用シート!R416</f>
        <v>-</v>
      </c>
      <c r="AU153" t="str">
        <f t="shared" si="104"/>
        <v>-</v>
      </c>
      <c r="AV153" t="str">
        <f>貼_前年計算用シート!S237</f>
        <v>雨竜町</v>
      </c>
      <c r="AW153">
        <f>貼_前年計算用シート!S416</f>
        <v>85</v>
      </c>
      <c r="AX153">
        <f t="shared" si="105"/>
        <v>87</v>
      </c>
      <c r="AY153" t="str">
        <f>貼_前年計算用シート!T237</f>
        <v>湧別町</v>
      </c>
      <c r="AZ153">
        <f>貼_前年計算用シート!T416</f>
        <v>157</v>
      </c>
      <c r="BA153">
        <f t="shared" si="106"/>
        <v>87</v>
      </c>
      <c r="BB153" t="str">
        <f>貼_前年計算用シート!U237</f>
        <v>鷹栖町</v>
      </c>
      <c r="BC153">
        <f>貼_前年計算用シート!U416</f>
        <v>198</v>
      </c>
      <c r="BD153">
        <f t="shared" si="107"/>
        <v>86</v>
      </c>
      <c r="BE153" t="str">
        <f>貼_前年計算用シート!V237</f>
        <v>-</v>
      </c>
      <c r="BF153" t="str">
        <f>貼_前年計算用シート!V416</f>
        <v>-</v>
      </c>
      <c r="BG153" t="str">
        <f t="shared" si="108"/>
        <v>-</v>
      </c>
      <c r="BH153" t="str">
        <f>貼_前年計算用シート!W237</f>
        <v>-</v>
      </c>
      <c r="BI153" t="str">
        <f>貼_前年計算用シート!W416</f>
        <v>-</v>
      </c>
      <c r="BJ153" t="str">
        <f t="shared" si="109"/>
        <v>-</v>
      </c>
      <c r="BK153" t="str">
        <f>貼_前年計算用シート!X237</f>
        <v>-</v>
      </c>
      <c r="BL153" t="str">
        <f>貼_前年計算用シート!X416</f>
        <v>-</v>
      </c>
      <c r="BM153" t="str">
        <f t="shared" si="110"/>
        <v>-</v>
      </c>
      <c r="BN153" t="str">
        <f>貼_前年計算用シート!Y237</f>
        <v>-</v>
      </c>
      <c r="BO153" t="str">
        <f>貼_前年計算用シート!Y416</f>
        <v>-</v>
      </c>
      <c r="BP153" t="str">
        <f t="shared" si="111"/>
        <v>-</v>
      </c>
      <c r="BQ153" t="str">
        <f>貼_前年計算用シート!Z237</f>
        <v>-</v>
      </c>
      <c r="BR153" t="str">
        <f>貼_前年計算用シート!Z416</f>
        <v>-</v>
      </c>
      <c r="BS153" t="str">
        <f t="shared" si="112"/>
        <v>-</v>
      </c>
      <c r="BT153" t="str">
        <f>貼_前年計算用シート!AA237</f>
        <v>-</v>
      </c>
      <c r="BU153" t="str">
        <f>貼_前年計算用シート!AA416</f>
        <v>-</v>
      </c>
      <c r="BV153" t="str">
        <f t="shared" si="113"/>
        <v>-</v>
      </c>
      <c r="BW153" t="str">
        <f>貼_前年計算用シート!AB237</f>
        <v>浦臼町</v>
      </c>
      <c r="BX153">
        <f>貼_前年計算用シート!AB416</f>
        <v>9</v>
      </c>
      <c r="BY153">
        <f t="shared" si="114"/>
        <v>87</v>
      </c>
      <c r="BZ153" t="str">
        <f>貼_前年計算用シート!AC237</f>
        <v>七飯町</v>
      </c>
      <c r="CA153">
        <f>貼_前年計算用シート!AC416</f>
        <v>250</v>
      </c>
      <c r="CB153">
        <f t="shared" si="115"/>
        <v>87</v>
      </c>
      <c r="CC153" t="str">
        <f>貼_前年計算用シート!AD237</f>
        <v>北斗市</v>
      </c>
      <c r="CD153">
        <f>貼_前年計算用シート!AD416</f>
        <v>2600</v>
      </c>
      <c r="CE153">
        <f t="shared" si="116"/>
        <v>86</v>
      </c>
      <c r="CF153" t="str">
        <f>貼_前年計算用シート!AE237</f>
        <v>-</v>
      </c>
      <c r="CG153" t="str">
        <f>貼_前年計算用シート!AE416</f>
        <v>-</v>
      </c>
      <c r="CH153" t="str">
        <f t="shared" si="117"/>
        <v>-</v>
      </c>
      <c r="CI153" t="str">
        <f>貼_前年計算用シート!AF237</f>
        <v>-</v>
      </c>
      <c r="CJ153" t="str">
        <f>貼_前年計算用シート!AF416</f>
        <v>-</v>
      </c>
      <c r="CK153" t="str">
        <f t="shared" si="118"/>
        <v>-</v>
      </c>
      <c r="CL153" t="str">
        <f>貼_前年計算用シート!AG237</f>
        <v>-</v>
      </c>
      <c r="CM153" t="str">
        <f>貼_前年計算用シート!AG416</f>
        <v>-</v>
      </c>
      <c r="CN153" t="str">
        <f t="shared" si="119"/>
        <v>-</v>
      </c>
    </row>
    <row r="154" spans="3:92">
      <c r="C154" t="str">
        <f>貼_前年計算用シート!D238</f>
        <v>白糠町</v>
      </c>
      <c r="D154">
        <f>貼_前年計算用シート!D417</f>
        <v>4790</v>
      </c>
      <c r="E154">
        <f t="shared" si="90"/>
        <v>87</v>
      </c>
      <c r="F154" t="str">
        <f>貼_前年計算用シート!E238</f>
        <v>赤井川村</v>
      </c>
      <c r="G154">
        <f>貼_前年計算用シート!E417</f>
        <v>208</v>
      </c>
      <c r="H154">
        <f t="shared" si="91"/>
        <v>88</v>
      </c>
      <c r="I154" t="str">
        <f>貼_前年計算用シート!F238</f>
        <v>共和町</v>
      </c>
      <c r="J154">
        <f>貼_前年計算用シート!F417</f>
        <v>2540</v>
      </c>
      <c r="K154">
        <f t="shared" si="92"/>
        <v>88</v>
      </c>
      <c r="L154" t="str">
        <f>貼_前年計算用シート!G238</f>
        <v>洞爺湖町</v>
      </c>
      <c r="M154">
        <f>貼_前年計算用シート!G417</f>
        <v>55</v>
      </c>
      <c r="N154">
        <f t="shared" si="93"/>
        <v>87</v>
      </c>
      <c r="O154" t="str">
        <f>貼_前年計算用シート!H238</f>
        <v>洞爺湖町</v>
      </c>
      <c r="P154">
        <f>貼_前年計算用シート!H417</f>
        <v>258</v>
      </c>
      <c r="Q154">
        <f t="shared" si="94"/>
        <v>88</v>
      </c>
      <c r="R154" t="str">
        <f>貼_前年計算用シート!I238</f>
        <v>壮瞥町</v>
      </c>
      <c r="S154">
        <f>貼_前年計算用シート!I417</f>
        <v>490</v>
      </c>
      <c r="T154">
        <f t="shared" si="95"/>
        <v>88</v>
      </c>
      <c r="U154" t="str">
        <f>貼_前年計算用シート!J238</f>
        <v>上ノ国町</v>
      </c>
      <c r="V154">
        <f>貼_前年計算用シート!J417</f>
        <v>145</v>
      </c>
      <c r="W154">
        <f t="shared" si="96"/>
        <v>88</v>
      </c>
      <c r="X154" t="str">
        <f>貼_前年計算用シート!K238</f>
        <v>黒松内町</v>
      </c>
      <c r="Y154">
        <f>貼_前年計算用シート!K417</f>
        <v>575</v>
      </c>
      <c r="Z154">
        <f t="shared" si="97"/>
        <v>88</v>
      </c>
      <c r="AA154" t="str">
        <f>貼_前年計算用シート!L238</f>
        <v>小平町</v>
      </c>
      <c r="AB154">
        <f>貼_前年計算用シート!L417</f>
        <v>353</v>
      </c>
      <c r="AC154">
        <f t="shared" si="98"/>
        <v>88</v>
      </c>
      <c r="AD154" t="str">
        <f>貼_前年計算用シート!M238</f>
        <v>黒松内町</v>
      </c>
      <c r="AE154">
        <f>貼_前年計算用シート!M417</f>
        <v>81</v>
      </c>
      <c r="AF154">
        <f t="shared" si="99"/>
        <v>88</v>
      </c>
      <c r="AG154" t="str">
        <f>貼_前年計算用シート!N238</f>
        <v>北斗市</v>
      </c>
      <c r="AH154">
        <f>貼_前年計算用シート!N417</f>
        <v>351</v>
      </c>
      <c r="AI154">
        <f t="shared" si="100"/>
        <v>88</v>
      </c>
      <c r="AJ154" t="str">
        <f>貼_前年計算用シート!O238</f>
        <v>初山別村</v>
      </c>
      <c r="AK154">
        <f>貼_前年計算用シート!O417</f>
        <v>389</v>
      </c>
      <c r="AL154">
        <f t="shared" si="101"/>
        <v>87</v>
      </c>
      <c r="AM154" t="str">
        <f>貼_前年計算用シート!P238</f>
        <v>-</v>
      </c>
      <c r="AN154" t="str">
        <f>貼_前年計算用シート!P417</f>
        <v>-</v>
      </c>
      <c r="AO154" t="str">
        <f t="shared" si="102"/>
        <v>-</v>
      </c>
      <c r="AP154" t="str">
        <f>貼_前年計算用シート!Q238</f>
        <v>-</v>
      </c>
      <c r="AQ154" t="str">
        <f>貼_前年計算用シート!Q417</f>
        <v>-</v>
      </c>
      <c r="AR154" t="str">
        <f t="shared" si="103"/>
        <v>-</v>
      </c>
      <c r="AS154" t="str">
        <f>貼_前年計算用シート!R238</f>
        <v>-</v>
      </c>
      <c r="AT154" t="str">
        <f>貼_前年計算用シート!R417</f>
        <v>-</v>
      </c>
      <c r="AU154" t="str">
        <f t="shared" si="104"/>
        <v>-</v>
      </c>
      <c r="AV154" t="str">
        <f>貼_前年計算用シート!S238</f>
        <v>愛別町</v>
      </c>
      <c r="AW154">
        <f>貼_前年計算用シート!S417</f>
        <v>69</v>
      </c>
      <c r="AX154">
        <f t="shared" si="105"/>
        <v>88</v>
      </c>
      <c r="AY154" t="str">
        <f>貼_前年計算用シート!T238</f>
        <v>雨竜町</v>
      </c>
      <c r="AZ154">
        <f>貼_前年計算用シート!T417</f>
        <v>145</v>
      </c>
      <c r="BA154">
        <f t="shared" si="106"/>
        <v>88</v>
      </c>
      <c r="BB154" t="str">
        <f>貼_前年計算用シート!U238</f>
        <v>当麻町</v>
      </c>
      <c r="BC154">
        <f>貼_前年計算用シート!U417</f>
        <v>198</v>
      </c>
      <c r="BD154">
        <f t="shared" si="107"/>
        <v>86</v>
      </c>
      <c r="BE154" t="str">
        <f>貼_前年計算用シート!V238</f>
        <v>-</v>
      </c>
      <c r="BF154" t="str">
        <f>貼_前年計算用シート!V417</f>
        <v>-</v>
      </c>
      <c r="BG154" t="str">
        <f t="shared" si="108"/>
        <v>-</v>
      </c>
      <c r="BH154" t="str">
        <f>貼_前年計算用シート!W238</f>
        <v>-</v>
      </c>
      <c r="BI154" t="str">
        <f>貼_前年計算用シート!W417</f>
        <v>-</v>
      </c>
      <c r="BJ154" t="str">
        <f t="shared" si="109"/>
        <v>-</v>
      </c>
      <c r="BK154" t="str">
        <f>貼_前年計算用シート!X238</f>
        <v>-</v>
      </c>
      <c r="BL154" t="str">
        <f>貼_前年計算用シート!X417</f>
        <v>-</v>
      </c>
      <c r="BM154" t="str">
        <f t="shared" si="110"/>
        <v>-</v>
      </c>
      <c r="BN154" t="str">
        <f>貼_前年計算用シート!Y238</f>
        <v>-</v>
      </c>
      <c r="BO154" t="str">
        <f>貼_前年計算用シート!Y417</f>
        <v>-</v>
      </c>
      <c r="BP154" t="str">
        <f t="shared" si="111"/>
        <v>-</v>
      </c>
      <c r="BQ154" t="str">
        <f>貼_前年計算用シート!Z238</f>
        <v>-</v>
      </c>
      <c r="BR154" t="str">
        <f>貼_前年計算用シート!Z417</f>
        <v>-</v>
      </c>
      <c r="BS154" t="str">
        <f t="shared" si="112"/>
        <v>-</v>
      </c>
      <c r="BT154" t="str">
        <f>貼_前年計算用シート!AA238</f>
        <v>-</v>
      </c>
      <c r="BU154" t="str">
        <f>貼_前年計算用シート!AA417</f>
        <v>-</v>
      </c>
      <c r="BV154" t="str">
        <f t="shared" si="113"/>
        <v>-</v>
      </c>
      <c r="BW154" t="str">
        <f>貼_前年計算用シート!AB238</f>
        <v>和寒町</v>
      </c>
      <c r="BX154">
        <f>貼_前年計算用シート!AB417</f>
        <v>9</v>
      </c>
      <c r="BY154">
        <f t="shared" si="114"/>
        <v>87</v>
      </c>
      <c r="BZ154" t="str">
        <f>貼_前年計算用シート!AC238</f>
        <v>沼田町</v>
      </c>
      <c r="CA154">
        <f>貼_前年計算用シート!AC417</f>
        <v>237</v>
      </c>
      <c r="CB154">
        <f t="shared" si="115"/>
        <v>88</v>
      </c>
      <c r="CC154" t="str">
        <f>貼_前年計算用シート!AD238</f>
        <v>八雲町</v>
      </c>
      <c r="CD154">
        <f>貼_前年計算用シート!AD417</f>
        <v>2600</v>
      </c>
      <c r="CE154">
        <f t="shared" si="116"/>
        <v>86</v>
      </c>
      <c r="CF154" t="str">
        <f>貼_前年計算用シート!AE238</f>
        <v>-</v>
      </c>
      <c r="CG154" t="str">
        <f>貼_前年計算用シート!AE417</f>
        <v>-</v>
      </c>
      <c r="CH154" t="str">
        <f t="shared" si="117"/>
        <v>-</v>
      </c>
      <c r="CI154" t="str">
        <f>貼_前年計算用シート!AF238</f>
        <v>-</v>
      </c>
      <c r="CJ154" t="str">
        <f>貼_前年計算用シート!AF417</f>
        <v>-</v>
      </c>
      <c r="CK154" t="str">
        <f t="shared" si="118"/>
        <v>-</v>
      </c>
      <c r="CL154" t="str">
        <f>貼_前年計算用シート!AG238</f>
        <v>-</v>
      </c>
      <c r="CM154" t="str">
        <f>貼_前年計算用シート!AG417</f>
        <v>-</v>
      </c>
      <c r="CN154" t="str">
        <f t="shared" si="119"/>
        <v>-</v>
      </c>
    </row>
    <row r="155" spans="3:92">
      <c r="C155" t="str">
        <f>貼_前年計算用シート!D239</f>
        <v>平取町</v>
      </c>
      <c r="D155">
        <f>貼_前年計算用シート!D418</f>
        <v>4660</v>
      </c>
      <c r="E155">
        <f t="shared" si="90"/>
        <v>89</v>
      </c>
      <c r="F155" t="str">
        <f>貼_前年計算用シート!E239</f>
        <v>札幌市</v>
      </c>
      <c r="G155">
        <f>貼_前年計算用シート!E418</f>
        <v>177</v>
      </c>
      <c r="H155">
        <f t="shared" si="91"/>
        <v>89</v>
      </c>
      <c r="I155" t="str">
        <f>貼_前年計算用シート!F239</f>
        <v>京極町</v>
      </c>
      <c r="J155">
        <f>貼_前年計算用シート!F418</f>
        <v>2480</v>
      </c>
      <c r="K155">
        <f t="shared" si="92"/>
        <v>89</v>
      </c>
      <c r="L155" t="str">
        <f>貼_前年計算用シート!G239</f>
        <v>黒松内町</v>
      </c>
      <c r="M155">
        <f>貼_前年計算用シート!G418</f>
        <v>37</v>
      </c>
      <c r="N155">
        <f t="shared" si="93"/>
        <v>89</v>
      </c>
      <c r="O155" t="str">
        <f>貼_前年計算用シート!H239</f>
        <v>黒松内町</v>
      </c>
      <c r="P155">
        <f>貼_前年計算用シート!H418</f>
        <v>203</v>
      </c>
      <c r="Q155">
        <f t="shared" si="94"/>
        <v>89</v>
      </c>
      <c r="R155" t="str">
        <f>貼_前年計算用シート!I239</f>
        <v>木古内町</v>
      </c>
      <c r="S155">
        <f>貼_前年計算用シート!I418</f>
        <v>489</v>
      </c>
      <c r="T155">
        <f t="shared" si="95"/>
        <v>89</v>
      </c>
      <c r="U155" t="str">
        <f>貼_前年計算用シート!J239</f>
        <v>ニセコ町</v>
      </c>
      <c r="V155">
        <f>貼_前年計算用シート!J418</f>
        <v>142</v>
      </c>
      <c r="W155">
        <f t="shared" si="96"/>
        <v>89</v>
      </c>
      <c r="X155" t="str">
        <f>貼_前年計算用シート!K239</f>
        <v>下川町</v>
      </c>
      <c r="Y155">
        <f>貼_前年計算用シート!K418</f>
        <v>568</v>
      </c>
      <c r="Z155">
        <f t="shared" si="97"/>
        <v>89</v>
      </c>
      <c r="AA155" t="str">
        <f>貼_前年計算用シート!L239</f>
        <v>初山別村</v>
      </c>
      <c r="AB155">
        <f>貼_前年計算用シート!L418</f>
        <v>352</v>
      </c>
      <c r="AC155">
        <f t="shared" si="98"/>
        <v>89</v>
      </c>
      <c r="AD155" t="str">
        <f>貼_前年計算用シート!M239</f>
        <v>鷹栖町</v>
      </c>
      <c r="AE155">
        <f>貼_前年計算用シート!M418</f>
        <v>79</v>
      </c>
      <c r="AF155">
        <f t="shared" si="99"/>
        <v>89</v>
      </c>
      <c r="AG155" t="str">
        <f>貼_前年計算用シート!N239</f>
        <v>当麻町</v>
      </c>
      <c r="AH155">
        <f>貼_前年計算用シート!N418</f>
        <v>265</v>
      </c>
      <c r="AI155">
        <f t="shared" si="100"/>
        <v>89</v>
      </c>
      <c r="AJ155" t="str">
        <f>貼_前年計算用シート!O239</f>
        <v>ニセコ町</v>
      </c>
      <c r="AK155">
        <f>貼_前年計算用シート!O418</f>
        <v>385</v>
      </c>
      <c r="AL155">
        <f t="shared" si="101"/>
        <v>89</v>
      </c>
      <c r="AM155" t="str">
        <f>貼_前年計算用シート!P239</f>
        <v>-</v>
      </c>
      <c r="AN155" t="str">
        <f>貼_前年計算用シート!P418</f>
        <v>-</v>
      </c>
      <c r="AO155" t="str">
        <f t="shared" si="102"/>
        <v>-</v>
      </c>
      <c r="AP155" t="str">
        <f>貼_前年計算用シート!Q239</f>
        <v>-</v>
      </c>
      <c r="AQ155" t="str">
        <f>貼_前年計算用シート!Q418</f>
        <v>-</v>
      </c>
      <c r="AR155" t="str">
        <f t="shared" si="103"/>
        <v>-</v>
      </c>
      <c r="AS155" t="str">
        <f>貼_前年計算用シート!R239</f>
        <v>-</v>
      </c>
      <c r="AT155" t="str">
        <f>貼_前年計算用シート!R418</f>
        <v>-</v>
      </c>
      <c r="AU155" t="str">
        <f t="shared" si="104"/>
        <v>-</v>
      </c>
      <c r="AV155" t="str">
        <f>貼_前年計算用シート!S239</f>
        <v>大樹町</v>
      </c>
      <c r="AW155">
        <f>貼_前年計算用シート!S418</f>
        <v>67</v>
      </c>
      <c r="AX155">
        <f t="shared" si="105"/>
        <v>89</v>
      </c>
      <c r="AY155" t="str">
        <f>貼_前年計算用シート!T239</f>
        <v>上川町</v>
      </c>
      <c r="AZ155">
        <f>貼_前年計算用シート!T418</f>
        <v>144</v>
      </c>
      <c r="BA155">
        <f t="shared" si="106"/>
        <v>89</v>
      </c>
      <c r="BB155" t="str">
        <f>貼_前年計算用シート!U239</f>
        <v>小平町</v>
      </c>
      <c r="BC155">
        <f>貼_前年計算用シート!U418</f>
        <v>198</v>
      </c>
      <c r="BD155">
        <f t="shared" si="107"/>
        <v>86</v>
      </c>
      <c r="BE155" t="str">
        <f>貼_前年計算用シート!V239</f>
        <v>-</v>
      </c>
      <c r="BF155" t="str">
        <f>貼_前年計算用シート!V418</f>
        <v>-</v>
      </c>
      <c r="BG155" t="str">
        <f t="shared" si="108"/>
        <v>-</v>
      </c>
      <c r="BH155" t="str">
        <f>貼_前年計算用シート!W239</f>
        <v>-</v>
      </c>
      <c r="BI155" t="str">
        <f>貼_前年計算用シート!W418</f>
        <v>-</v>
      </c>
      <c r="BJ155" t="str">
        <f t="shared" si="109"/>
        <v>-</v>
      </c>
      <c r="BK155" t="str">
        <f>貼_前年計算用シート!X239</f>
        <v>-</v>
      </c>
      <c r="BL155" t="str">
        <f>貼_前年計算用シート!X418</f>
        <v>-</v>
      </c>
      <c r="BM155" t="str">
        <f t="shared" si="110"/>
        <v>-</v>
      </c>
      <c r="BN155" t="str">
        <f>貼_前年計算用シート!Y239</f>
        <v>-</v>
      </c>
      <c r="BO155" t="str">
        <f>貼_前年計算用シート!Y418</f>
        <v>-</v>
      </c>
      <c r="BP155" t="str">
        <f t="shared" si="111"/>
        <v>-</v>
      </c>
      <c r="BQ155" t="str">
        <f>貼_前年計算用シート!Z239</f>
        <v>-</v>
      </c>
      <c r="BR155" t="str">
        <f>貼_前年計算用シート!Z418</f>
        <v>-</v>
      </c>
      <c r="BS155" t="str">
        <f t="shared" si="112"/>
        <v>-</v>
      </c>
      <c r="BT155" t="str">
        <f>貼_前年計算用シート!AA239</f>
        <v>-</v>
      </c>
      <c r="BU155" t="str">
        <f>貼_前年計算用シート!AA418</f>
        <v>-</v>
      </c>
      <c r="BV155" t="str">
        <f t="shared" si="113"/>
        <v>-</v>
      </c>
      <c r="BW155" t="str">
        <f>貼_前年計算用シート!AB239</f>
        <v>積丹町</v>
      </c>
      <c r="BX155">
        <f>貼_前年計算用シート!AB418</f>
        <v>6</v>
      </c>
      <c r="BY155">
        <f t="shared" si="114"/>
        <v>89</v>
      </c>
      <c r="BZ155" t="str">
        <f>貼_前年計算用シート!AC239</f>
        <v>幌加内町</v>
      </c>
      <c r="CA155">
        <f>貼_前年計算用シート!AC418</f>
        <v>216</v>
      </c>
      <c r="CB155">
        <f t="shared" si="115"/>
        <v>89</v>
      </c>
      <c r="CC155" t="str">
        <f>貼_前年計算用シート!AD239</f>
        <v>江差町</v>
      </c>
      <c r="CD155">
        <f>貼_前年計算用シート!AD418</f>
        <v>2600</v>
      </c>
      <c r="CE155">
        <f t="shared" si="116"/>
        <v>86</v>
      </c>
      <c r="CF155" t="str">
        <f>貼_前年計算用シート!AE239</f>
        <v>-</v>
      </c>
      <c r="CG155" t="str">
        <f>貼_前年計算用シート!AE418</f>
        <v>-</v>
      </c>
      <c r="CH155" t="str">
        <f t="shared" si="117"/>
        <v>-</v>
      </c>
      <c r="CI155" t="str">
        <f>貼_前年計算用シート!AF239</f>
        <v>-</v>
      </c>
      <c r="CJ155" t="str">
        <f>貼_前年計算用シート!AF418</f>
        <v>-</v>
      </c>
      <c r="CK155" t="str">
        <f t="shared" si="118"/>
        <v>-</v>
      </c>
      <c r="CL155" t="str">
        <f>貼_前年計算用シート!AG239</f>
        <v>-</v>
      </c>
      <c r="CM155" t="str">
        <f>貼_前年計算用シート!AG418</f>
        <v>-</v>
      </c>
      <c r="CN155" t="str">
        <f t="shared" si="119"/>
        <v>-</v>
      </c>
    </row>
    <row r="156" spans="3:92">
      <c r="C156" t="str">
        <f>貼_前年計算用シート!D240</f>
        <v>和寒町</v>
      </c>
      <c r="D156">
        <f>貼_前年計算用シート!D419</f>
        <v>4600</v>
      </c>
      <c r="E156">
        <f t="shared" si="90"/>
        <v>90</v>
      </c>
      <c r="F156" t="str">
        <f>貼_前年計算用シート!E240</f>
        <v>黒松内町</v>
      </c>
      <c r="G156">
        <f>貼_前年計算用シート!E419</f>
        <v>175</v>
      </c>
      <c r="H156">
        <f t="shared" si="91"/>
        <v>90</v>
      </c>
      <c r="I156" t="str">
        <f>貼_前年計算用シート!F240</f>
        <v>当別町</v>
      </c>
      <c r="J156">
        <f>貼_前年計算用シート!F419</f>
        <v>2430</v>
      </c>
      <c r="K156">
        <f t="shared" si="92"/>
        <v>90</v>
      </c>
      <c r="L156" t="str">
        <f>貼_前年計算用シート!G240</f>
        <v>奥尻町</v>
      </c>
      <c r="M156">
        <f>貼_前年計算用シート!G419</f>
        <v>35</v>
      </c>
      <c r="N156">
        <f t="shared" si="93"/>
        <v>90</v>
      </c>
      <c r="O156" t="str">
        <f>貼_前年計算用シート!H240</f>
        <v>奥尻町</v>
      </c>
      <c r="P156">
        <f>貼_前年計算用シート!H419</f>
        <v>159</v>
      </c>
      <c r="Q156">
        <f t="shared" si="94"/>
        <v>90</v>
      </c>
      <c r="R156" t="str">
        <f>貼_前年計算用シート!I240</f>
        <v>訓子府町</v>
      </c>
      <c r="S156">
        <f>貼_前年計算用シート!I419</f>
        <v>487</v>
      </c>
      <c r="T156">
        <f t="shared" si="95"/>
        <v>90</v>
      </c>
      <c r="U156" t="str">
        <f>貼_前年計算用シート!J240</f>
        <v>黒松内町</v>
      </c>
      <c r="V156">
        <f>貼_前年計算用シート!J419</f>
        <v>137</v>
      </c>
      <c r="W156">
        <f t="shared" si="96"/>
        <v>90</v>
      </c>
      <c r="X156" t="str">
        <f>貼_前年計算用シート!K240</f>
        <v>壮瞥町</v>
      </c>
      <c r="Y156">
        <f>貼_前年計算用シート!K419</f>
        <v>567</v>
      </c>
      <c r="Z156">
        <f t="shared" si="97"/>
        <v>90</v>
      </c>
      <c r="AA156" t="str">
        <f>貼_前年計算用シート!L240</f>
        <v>遠別町</v>
      </c>
      <c r="AB156">
        <f>貼_前年計算用シート!L419</f>
        <v>352</v>
      </c>
      <c r="AC156">
        <f t="shared" si="98"/>
        <v>89</v>
      </c>
      <c r="AD156" t="str">
        <f>貼_前年計算用シート!M240</f>
        <v>赤平市</v>
      </c>
      <c r="AE156">
        <f>貼_前年計算用シート!M419</f>
        <v>75</v>
      </c>
      <c r="AF156">
        <f t="shared" si="99"/>
        <v>90</v>
      </c>
      <c r="AG156" t="str">
        <f>貼_前年計算用シート!N240</f>
        <v>留萌市</v>
      </c>
      <c r="AH156">
        <f>貼_前年計算用シート!N419</f>
        <v>229</v>
      </c>
      <c r="AI156">
        <f t="shared" si="100"/>
        <v>90</v>
      </c>
      <c r="AJ156" t="str">
        <f>貼_前年計算用シート!O240</f>
        <v>雨竜町</v>
      </c>
      <c r="AK156">
        <f>貼_前年計算用シート!O419</f>
        <v>384</v>
      </c>
      <c r="AL156">
        <f t="shared" si="101"/>
        <v>90</v>
      </c>
      <c r="AM156" t="str">
        <f>貼_前年計算用シート!P240</f>
        <v>-</v>
      </c>
      <c r="AN156" t="str">
        <f>貼_前年計算用シート!P419</f>
        <v>-</v>
      </c>
      <c r="AO156" t="str">
        <f t="shared" si="102"/>
        <v>-</v>
      </c>
      <c r="AP156" t="str">
        <f>貼_前年計算用シート!Q240</f>
        <v>-</v>
      </c>
      <c r="AQ156" t="str">
        <f>貼_前年計算用シート!Q419</f>
        <v>-</v>
      </c>
      <c r="AR156" t="str">
        <f t="shared" si="103"/>
        <v>-</v>
      </c>
      <c r="AS156" t="str">
        <f>貼_前年計算用シート!R240</f>
        <v>-</v>
      </c>
      <c r="AT156" t="str">
        <f>貼_前年計算用シート!R419</f>
        <v>-</v>
      </c>
      <c r="AU156" t="str">
        <f t="shared" si="104"/>
        <v>-</v>
      </c>
      <c r="AV156" t="str">
        <f>貼_前年計算用シート!S240</f>
        <v>上川町</v>
      </c>
      <c r="AW156">
        <f>貼_前年計算用シート!S419</f>
        <v>58</v>
      </c>
      <c r="AX156">
        <f t="shared" si="105"/>
        <v>90</v>
      </c>
      <c r="AY156" t="str">
        <f>貼_前年計算用シート!T240</f>
        <v>初山別村</v>
      </c>
      <c r="AZ156">
        <f>貼_前年計算用シート!T419</f>
        <v>132</v>
      </c>
      <c r="BA156">
        <f t="shared" si="106"/>
        <v>90</v>
      </c>
      <c r="BB156" t="str">
        <f>貼_前年計算用シート!U240</f>
        <v>浦臼町</v>
      </c>
      <c r="BC156">
        <f>貼_前年計算用シート!U419</f>
        <v>194</v>
      </c>
      <c r="BD156">
        <f t="shared" si="107"/>
        <v>90</v>
      </c>
      <c r="BE156" t="str">
        <f>貼_前年計算用シート!V240</f>
        <v>-</v>
      </c>
      <c r="BF156" t="str">
        <f>貼_前年計算用シート!V419</f>
        <v>-</v>
      </c>
      <c r="BG156" t="str">
        <f t="shared" si="108"/>
        <v>-</v>
      </c>
      <c r="BH156" t="str">
        <f>貼_前年計算用シート!W240</f>
        <v>-</v>
      </c>
      <c r="BI156" t="str">
        <f>貼_前年計算用シート!W419</f>
        <v>-</v>
      </c>
      <c r="BJ156" t="str">
        <f t="shared" si="109"/>
        <v>-</v>
      </c>
      <c r="BK156" t="str">
        <f>貼_前年計算用シート!X240</f>
        <v>-</v>
      </c>
      <c r="BL156" t="str">
        <f>貼_前年計算用シート!X419</f>
        <v>-</v>
      </c>
      <c r="BM156" t="str">
        <f t="shared" si="110"/>
        <v>-</v>
      </c>
      <c r="BN156" t="str">
        <f>貼_前年計算用シート!Y240</f>
        <v>-</v>
      </c>
      <c r="BO156" t="str">
        <f>貼_前年計算用シート!Y419</f>
        <v>-</v>
      </c>
      <c r="BP156" t="str">
        <f t="shared" si="111"/>
        <v>-</v>
      </c>
      <c r="BQ156" t="str">
        <f>貼_前年計算用シート!Z240</f>
        <v>-</v>
      </c>
      <c r="BR156" t="str">
        <f>貼_前年計算用シート!Z419</f>
        <v>-</v>
      </c>
      <c r="BS156" t="str">
        <f t="shared" si="112"/>
        <v>-</v>
      </c>
      <c r="BT156" t="str">
        <f>貼_前年計算用シート!AA240</f>
        <v>-</v>
      </c>
      <c r="BU156" t="str">
        <f>貼_前年計算用シート!AA419</f>
        <v>-</v>
      </c>
      <c r="BV156" t="str">
        <f t="shared" si="113"/>
        <v>-</v>
      </c>
      <c r="BW156" t="str">
        <f>貼_前年計算用シート!AB240</f>
        <v>沼田町</v>
      </c>
      <c r="BX156">
        <f>貼_前年計算用シート!AB419</f>
        <v>6</v>
      </c>
      <c r="BY156">
        <f t="shared" si="114"/>
        <v>89</v>
      </c>
      <c r="BZ156" t="str">
        <f>貼_前年計算用シート!AC240</f>
        <v>積丹町</v>
      </c>
      <c r="CA156">
        <f>貼_前年計算用シート!AC419</f>
        <v>157</v>
      </c>
      <c r="CB156">
        <f t="shared" si="115"/>
        <v>90</v>
      </c>
      <c r="CC156" t="str">
        <f>貼_前年計算用シート!AD240</f>
        <v>余市町</v>
      </c>
      <c r="CD156">
        <f>貼_前年計算用シート!AD419</f>
        <v>2600</v>
      </c>
      <c r="CE156">
        <f t="shared" si="116"/>
        <v>86</v>
      </c>
      <c r="CF156" t="str">
        <f>貼_前年計算用シート!AE240</f>
        <v>-</v>
      </c>
      <c r="CG156" t="str">
        <f>貼_前年計算用シート!AE419</f>
        <v>-</v>
      </c>
      <c r="CH156" t="str">
        <f t="shared" si="117"/>
        <v>-</v>
      </c>
      <c r="CI156" t="str">
        <f>貼_前年計算用シート!AF240</f>
        <v>-</v>
      </c>
      <c r="CJ156" t="str">
        <f>貼_前年計算用シート!AF419</f>
        <v>-</v>
      </c>
      <c r="CK156" t="str">
        <f t="shared" si="118"/>
        <v>-</v>
      </c>
      <c r="CL156" t="str">
        <f>貼_前年計算用シート!AG240</f>
        <v>-</v>
      </c>
      <c r="CM156" t="str">
        <f>貼_前年計算用シート!AG419</f>
        <v>-</v>
      </c>
      <c r="CN156" t="str">
        <f t="shared" si="119"/>
        <v>-</v>
      </c>
    </row>
    <row r="157" spans="3:92">
      <c r="C157" t="str">
        <f>貼_前年計算用シート!D241</f>
        <v>幌加内町</v>
      </c>
      <c r="D157">
        <f>貼_前年計算用シート!D420</f>
        <v>4560</v>
      </c>
      <c r="E157">
        <f t="shared" si="90"/>
        <v>91</v>
      </c>
      <c r="F157" t="str">
        <f>貼_前年計算用シート!E241</f>
        <v>岩内町</v>
      </c>
      <c r="G157">
        <f>貼_前年計算用シート!E420</f>
        <v>162</v>
      </c>
      <c r="H157">
        <f t="shared" si="91"/>
        <v>91</v>
      </c>
      <c r="I157" t="str">
        <f>貼_前年計算用シート!F241</f>
        <v>洞爺湖町</v>
      </c>
      <c r="J157">
        <f>貼_前年計算用シート!F420</f>
        <v>2420</v>
      </c>
      <c r="K157">
        <f t="shared" si="92"/>
        <v>91</v>
      </c>
      <c r="L157" t="str">
        <f>貼_前年計算用シート!G241</f>
        <v>余市町</v>
      </c>
      <c r="M157">
        <f>貼_前年計算用シート!G420</f>
        <v>25</v>
      </c>
      <c r="N157">
        <f t="shared" si="93"/>
        <v>91</v>
      </c>
      <c r="O157" t="str">
        <f>貼_前年計算用シート!H241</f>
        <v>余市町</v>
      </c>
      <c r="P157">
        <f>貼_前年計算用シート!H420</f>
        <v>132</v>
      </c>
      <c r="Q157">
        <f t="shared" si="94"/>
        <v>91</v>
      </c>
      <c r="R157" t="str">
        <f>貼_前年計算用シート!I241</f>
        <v>浦河町</v>
      </c>
      <c r="S157">
        <f>貼_前年計算用シート!I420</f>
        <v>486</v>
      </c>
      <c r="T157">
        <f t="shared" si="95"/>
        <v>91</v>
      </c>
      <c r="U157" t="str">
        <f>貼_前年計算用シート!J241</f>
        <v>比布町</v>
      </c>
      <c r="V157">
        <f>貼_前年計算用シート!J420</f>
        <v>134</v>
      </c>
      <c r="W157">
        <f t="shared" si="96"/>
        <v>91</v>
      </c>
      <c r="X157" t="str">
        <f>貼_前年計算用シート!K241</f>
        <v>留寿都村</v>
      </c>
      <c r="Y157">
        <f>貼_前年計算用シート!K420</f>
        <v>538</v>
      </c>
      <c r="Z157">
        <f t="shared" si="97"/>
        <v>91</v>
      </c>
      <c r="AA157" t="str">
        <f>貼_前年計算用シート!L241</f>
        <v>美深町</v>
      </c>
      <c r="AB157">
        <f>貼_前年計算用シート!L420</f>
        <v>351</v>
      </c>
      <c r="AC157">
        <f t="shared" si="98"/>
        <v>91</v>
      </c>
      <c r="AD157" t="str">
        <f>貼_前年計算用シート!M241</f>
        <v>江差町</v>
      </c>
      <c r="AE157">
        <f>貼_前年計算用シート!M420</f>
        <v>68</v>
      </c>
      <c r="AF157">
        <f t="shared" si="99"/>
        <v>91</v>
      </c>
      <c r="AG157" t="str">
        <f>貼_前年計算用シート!N241</f>
        <v>蘭越町</v>
      </c>
      <c r="AH157">
        <f>貼_前年計算用シート!N420</f>
        <v>228</v>
      </c>
      <c r="AI157">
        <f t="shared" si="100"/>
        <v>91</v>
      </c>
      <c r="AJ157" t="str">
        <f>貼_前年計算用シート!O241</f>
        <v>石狩市</v>
      </c>
      <c r="AK157">
        <f>貼_前年計算用シート!O420</f>
        <v>383</v>
      </c>
      <c r="AL157">
        <f t="shared" si="101"/>
        <v>91</v>
      </c>
      <c r="AM157" t="str">
        <f>貼_前年計算用シート!P241</f>
        <v>-</v>
      </c>
      <c r="AN157" t="str">
        <f>貼_前年計算用シート!P420</f>
        <v>-</v>
      </c>
      <c r="AO157" t="str">
        <f t="shared" si="102"/>
        <v>-</v>
      </c>
      <c r="AP157" t="str">
        <f>貼_前年計算用シート!Q241</f>
        <v>-</v>
      </c>
      <c r="AQ157" t="str">
        <f>貼_前年計算用シート!Q420</f>
        <v>-</v>
      </c>
      <c r="AR157" t="str">
        <f t="shared" si="103"/>
        <v>-</v>
      </c>
      <c r="AS157" t="str">
        <f>貼_前年計算用シート!R241</f>
        <v>-</v>
      </c>
      <c r="AT157" t="str">
        <f>貼_前年計算用シート!R420</f>
        <v>-</v>
      </c>
      <c r="AU157" t="str">
        <f t="shared" si="104"/>
        <v>-</v>
      </c>
      <c r="AV157" t="str">
        <f>貼_前年計算用シート!S241</f>
        <v>江差町</v>
      </c>
      <c r="AW157">
        <f>貼_前年計算用シート!S420</f>
        <v>55</v>
      </c>
      <c r="AX157">
        <f t="shared" si="105"/>
        <v>91</v>
      </c>
      <c r="AY157" t="str">
        <f>貼_前年計算用シート!T241</f>
        <v>江差町</v>
      </c>
      <c r="AZ157">
        <f>貼_前年計算用シート!T420</f>
        <v>124</v>
      </c>
      <c r="BA157">
        <f t="shared" si="106"/>
        <v>91</v>
      </c>
      <c r="BB157" t="str">
        <f>貼_前年計算用シート!U241</f>
        <v>乙部町</v>
      </c>
      <c r="BC157">
        <f>貼_前年計算用シート!U420</f>
        <v>192</v>
      </c>
      <c r="BD157">
        <f t="shared" si="107"/>
        <v>91</v>
      </c>
      <c r="BE157" t="str">
        <f>貼_前年計算用シート!V241</f>
        <v>-</v>
      </c>
      <c r="BF157" t="str">
        <f>貼_前年計算用シート!V420</f>
        <v>-</v>
      </c>
      <c r="BG157" t="str">
        <f t="shared" si="108"/>
        <v>-</v>
      </c>
      <c r="BH157" t="str">
        <f>貼_前年計算用シート!W241</f>
        <v>-</v>
      </c>
      <c r="BI157" t="str">
        <f>貼_前年計算用シート!W420</f>
        <v>-</v>
      </c>
      <c r="BJ157" t="str">
        <f t="shared" si="109"/>
        <v>-</v>
      </c>
      <c r="BK157" t="str">
        <f>貼_前年計算用シート!X241</f>
        <v>-</v>
      </c>
      <c r="BL157" t="str">
        <f>貼_前年計算用シート!X420</f>
        <v>-</v>
      </c>
      <c r="BM157" t="str">
        <f t="shared" si="110"/>
        <v>-</v>
      </c>
      <c r="BN157" t="str">
        <f>貼_前年計算用シート!Y241</f>
        <v>-</v>
      </c>
      <c r="BO157" t="str">
        <f>貼_前年計算用シート!Y420</f>
        <v>-</v>
      </c>
      <c r="BP157" t="str">
        <f t="shared" si="111"/>
        <v>-</v>
      </c>
      <c r="BQ157" t="str">
        <f>貼_前年計算用シート!Z241</f>
        <v>-</v>
      </c>
      <c r="BR157" t="str">
        <f>貼_前年計算用シート!Z420</f>
        <v>-</v>
      </c>
      <c r="BS157" t="str">
        <f t="shared" si="112"/>
        <v>-</v>
      </c>
      <c r="BT157" t="str">
        <f>貼_前年計算用シート!AA241</f>
        <v>-</v>
      </c>
      <c r="BU157" t="str">
        <f>貼_前年計算用シート!AA420</f>
        <v>-</v>
      </c>
      <c r="BV157" t="str">
        <f t="shared" si="113"/>
        <v>-</v>
      </c>
      <c r="BW157" t="str">
        <f>貼_前年計算用シート!AB241</f>
        <v>美唄市</v>
      </c>
      <c r="BX157">
        <f>貼_前年計算用シート!AB420</f>
        <v>5</v>
      </c>
      <c r="BY157">
        <f t="shared" si="114"/>
        <v>91</v>
      </c>
      <c r="BZ157" t="str">
        <f>貼_前年計算用シート!AC241</f>
        <v>東神楽町</v>
      </c>
      <c r="CA157">
        <f>貼_前年計算用シート!AC420</f>
        <v>139</v>
      </c>
      <c r="CB157">
        <f t="shared" si="115"/>
        <v>91</v>
      </c>
      <c r="CC157" t="str">
        <f>貼_前年計算用シート!AD241</f>
        <v>月形町</v>
      </c>
      <c r="CD157">
        <f>貼_前年計算用シート!AD420</f>
        <v>2600</v>
      </c>
      <c r="CE157">
        <f t="shared" si="116"/>
        <v>86</v>
      </c>
      <c r="CF157" t="str">
        <f>貼_前年計算用シート!AE241</f>
        <v>-</v>
      </c>
      <c r="CG157" t="str">
        <f>貼_前年計算用シート!AE420</f>
        <v>-</v>
      </c>
      <c r="CH157" t="str">
        <f t="shared" si="117"/>
        <v>-</v>
      </c>
      <c r="CI157" t="str">
        <f>貼_前年計算用シート!AF241</f>
        <v>-</v>
      </c>
      <c r="CJ157" t="str">
        <f>貼_前年計算用シート!AF420</f>
        <v>-</v>
      </c>
      <c r="CK157" t="str">
        <f t="shared" si="118"/>
        <v>-</v>
      </c>
      <c r="CL157" t="str">
        <f>貼_前年計算用シート!AG241</f>
        <v>-</v>
      </c>
      <c r="CM157" t="str">
        <f>貼_前年計算用シート!AG420</f>
        <v>-</v>
      </c>
      <c r="CN157" t="str">
        <f t="shared" si="119"/>
        <v>-</v>
      </c>
    </row>
    <row r="158" spans="3:92">
      <c r="C158" t="str">
        <f>貼_前年計算用シート!D242</f>
        <v>倶知安町</v>
      </c>
      <c r="D158">
        <f>貼_前年計算用シート!D421</f>
        <v>4510</v>
      </c>
      <c r="E158">
        <f t="shared" si="90"/>
        <v>92</v>
      </c>
      <c r="F158" t="str">
        <f>貼_前年計算用シート!E242</f>
        <v>夕張市</v>
      </c>
      <c r="G158">
        <f>貼_前年計算用シート!E421</f>
        <v>142</v>
      </c>
      <c r="H158">
        <f t="shared" si="91"/>
        <v>92</v>
      </c>
      <c r="I158" t="str">
        <f>貼_前年計算用シート!F242</f>
        <v>長万部町</v>
      </c>
      <c r="J158">
        <f>貼_前年計算用シート!F421</f>
        <v>2400</v>
      </c>
      <c r="K158">
        <f t="shared" si="92"/>
        <v>92</v>
      </c>
      <c r="L158" t="str">
        <f>貼_前年計算用シート!G242</f>
        <v>美幌町</v>
      </c>
      <c r="M158">
        <f>貼_前年計算用シート!G421</f>
        <v>24</v>
      </c>
      <c r="N158">
        <f t="shared" si="93"/>
        <v>92</v>
      </c>
      <c r="O158" t="str">
        <f>貼_前年計算用シート!H242</f>
        <v>美幌町</v>
      </c>
      <c r="P158">
        <f>貼_前年計算用シート!H421</f>
        <v>123</v>
      </c>
      <c r="Q158">
        <f t="shared" si="94"/>
        <v>92</v>
      </c>
      <c r="R158" t="str">
        <f>貼_前年計算用シート!I242</f>
        <v>夕張市</v>
      </c>
      <c r="S158">
        <f>貼_前年計算用シート!I421</f>
        <v>483</v>
      </c>
      <c r="T158">
        <f t="shared" si="95"/>
        <v>92</v>
      </c>
      <c r="U158" t="str">
        <f>貼_前年計算用シート!J242</f>
        <v>北斗市</v>
      </c>
      <c r="V158">
        <f>貼_前年計算用シート!J421</f>
        <v>132</v>
      </c>
      <c r="W158">
        <f t="shared" si="96"/>
        <v>92</v>
      </c>
      <c r="X158" t="str">
        <f>貼_前年計算用シート!K242</f>
        <v>ニセコ町</v>
      </c>
      <c r="Y158">
        <f>貼_前年計算用シート!K421</f>
        <v>521</v>
      </c>
      <c r="Z158">
        <f t="shared" si="97"/>
        <v>92</v>
      </c>
      <c r="AA158" t="str">
        <f>貼_前年計算用シート!L242</f>
        <v>留萌市</v>
      </c>
      <c r="AB158">
        <f>貼_前年計算用シート!L421</f>
        <v>343</v>
      </c>
      <c r="AC158">
        <f t="shared" si="98"/>
        <v>92</v>
      </c>
      <c r="AD158" t="str">
        <f>貼_前年計算用シート!M242</f>
        <v>北斗市</v>
      </c>
      <c r="AE158">
        <f>貼_前年計算用シート!M421</f>
        <v>61</v>
      </c>
      <c r="AF158">
        <f t="shared" si="99"/>
        <v>92</v>
      </c>
      <c r="AG158" t="str">
        <f>貼_前年計算用シート!N242</f>
        <v>江差町</v>
      </c>
      <c r="AH158">
        <f>貼_前年計算用シート!N421</f>
        <v>208</v>
      </c>
      <c r="AI158">
        <f t="shared" si="100"/>
        <v>92</v>
      </c>
      <c r="AJ158" t="str">
        <f>貼_前年計算用シート!O242</f>
        <v>小平町</v>
      </c>
      <c r="AK158">
        <f>貼_前年計算用シート!O421</f>
        <v>378</v>
      </c>
      <c r="AL158">
        <f t="shared" si="101"/>
        <v>92</v>
      </c>
      <c r="AM158" t="str">
        <f>貼_前年計算用シート!P242</f>
        <v>-</v>
      </c>
      <c r="AN158" t="str">
        <f>貼_前年計算用シート!P421</f>
        <v>-</v>
      </c>
      <c r="AO158" t="str">
        <f t="shared" si="102"/>
        <v>-</v>
      </c>
      <c r="AP158" t="str">
        <f>貼_前年計算用シート!Q242</f>
        <v>-</v>
      </c>
      <c r="AQ158" t="str">
        <f>貼_前年計算用シート!Q421</f>
        <v>-</v>
      </c>
      <c r="AR158" t="str">
        <f t="shared" si="103"/>
        <v>-</v>
      </c>
      <c r="AS158" t="str">
        <f>貼_前年計算用シート!R242</f>
        <v>-</v>
      </c>
      <c r="AT158" t="str">
        <f>貼_前年計算用シート!R421</f>
        <v>-</v>
      </c>
      <c r="AU158" t="str">
        <f t="shared" si="104"/>
        <v>-</v>
      </c>
      <c r="AV158" t="str">
        <f>貼_前年計算用シート!S242</f>
        <v>湧別町</v>
      </c>
      <c r="AW158">
        <f>貼_前年計算用シート!S421</f>
        <v>54</v>
      </c>
      <c r="AX158">
        <f t="shared" si="105"/>
        <v>92</v>
      </c>
      <c r="AY158" t="str">
        <f>貼_前年計算用シート!T242</f>
        <v>平取町</v>
      </c>
      <c r="AZ158">
        <f>貼_前年計算用シート!T421</f>
        <v>111</v>
      </c>
      <c r="BA158">
        <f t="shared" si="106"/>
        <v>92</v>
      </c>
      <c r="BB158" t="str">
        <f>貼_前年計算用シート!U242</f>
        <v>士別市</v>
      </c>
      <c r="BC158">
        <f>貼_前年計算用シート!U421</f>
        <v>191</v>
      </c>
      <c r="BD158">
        <f t="shared" si="107"/>
        <v>92</v>
      </c>
      <c r="BE158" t="str">
        <f>貼_前年計算用シート!V242</f>
        <v>-</v>
      </c>
      <c r="BF158" t="str">
        <f>貼_前年計算用シート!V421</f>
        <v>-</v>
      </c>
      <c r="BG158" t="str">
        <f t="shared" si="108"/>
        <v>-</v>
      </c>
      <c r="BH158" t="str">
        <f>貼_前年計算用シート!W242</f>
        <v>-</v>
      </c>
      <c r="BI158" t="str">
        <f>貼_前年計算用シート!W421</f>
        <v>-</v>
      </c>
      <c r="BJ158" t="str">
        <f t="shared" si="109"/>
        <v>-</v>
      </c>
      <c r="BK158" t="str">
        <f>貼_前年計算用シート!X242</f>
        <v>-</v>
      </c>
      <c r="BL158" t="str">
        <f>貼_前年計算用シート!X421</f>
        <v>-</v>
      </c>
      <c r="BM158" t="str">
        <f t="shared" si="110"/>
        <v>-</v>
      </c>
      <c r="BN158" t="str">
        <f>貼_前年計算用シート!Y242</f>
        <v>-</v>
      </c>
      <c r="BO158" t="str">
        <f>貼_前年計算用シート!Y421</f>
        <v>-</v>
      </c>
      <c r="BP158" t="str">
        <f t="shared" si="111"/>
        <v>-</v>
      </c>
      <c r="BQ158" t="str">
        <f>貼_前年計算用シート!Z242</f>
        <v>-</v>
      </c>
      <c r="BR158" t="str">
        <f>貼_前年計算用シート!Z421</f>
        <v>-</v>
      </c>
      <c r="BS158" t="str">
        <f t="shared" si="112"/>
        <v>-</v>
      </c>
      <c r="BT158" t="str">
        <f>貼_前年計算用シート!AA242</f>
        <v>-</v>
      </c>
      <c r="BU158" t="str">
        <f>貼_前年計算用シート!AA421</f>
        <v>-</v>
      </c>
      <c r="BV158" t="str">
        <f t="shared" si="113"/>
        <v>-</v>
      </c>
      <c r="BW158" t="str">
        <f>貼_前年計算用シート!AB242</f>
        <v>東神楽町</v>
      </c>
      <c r="BX158">
        <f>貼_前年計算用シート!AB421</f>
        <v>5</v>
      </c>
      <c r="BY158">
        <f t="shared" si="114"/>
        <v>91</v>
      </c>
      <c r="BZ158" t="str">
        <f>貼_前年計算用シート!AC242</f>
        <v>美唄市</v>
      </c>
      <c r="CA158">
        <f>貼_前年計算用シート!AC421</f>
        <v>115</v>
      </c>
      <c r="CB158">
        <f t="shared" si="115"/>
        <v>92</v>
      </c>
      <c r="CC158" t="str">
        <f>貼_前年計算用シート!AD242</f>
        <v>岩内町</v>
      </c>
      <c r="CD158">
        <f>貼_前年計算用シート!AD421</f>
        <v>2550</v>
      </c>
      <c r="CE158">
        <f t="shared" si="116"/>
        <v>92</v>
      </c>
      <c r="CF158" t="str">
        <f>貼_前年計算用シート!AE242</f>
        <v>-</v>
      </c>
      <c r="CG158" t="str">
        <f>貼_前年計算用シート!AE421</f>
        <v>-</v>
      </c>
      <c r="CH158" t="str">
        <f t="shared" si="117"/>
        <v>-</v>
      </c>
      <c r="CI158" t="str">
        <f>貼_前年計算用シート!AF242</f>
        <v>-</v>
      </c>
      <c r="CJ158" t="str">
        <f>貼_前年計算用シート!AF421</f>
        <v>-</v>
      </c>
      <c r="CK158" t="str">
        <f t="shared" si="118"/>
        <v>-</v>
      </c>
      <c r="CL158" t="str">
        <f>貼_前年計算用シート!AG242</f>
        <v>-</v>
      </c>
      <c r="CM158" t="str">
        <f>貼_前年計算用シート!AG421</f>
        <v>-</v>
      </c>
      <c r="CN158" t="str">
        <f t="shared" si="119"/>
        <v>-</v>
      </c>
    </row>
    <row r="159" spans="3:92">
      <c r="C159" t="str">
        <f>貼_前年計算用シート!D243</f>
        <v>当麻町</v>
      </c>
      <c r="D159">
        <f>貼_前年計算用シート!D422</f>
        <v>4350</v>
      </c>
      <c r="E159">
        <f t="shared" si="90"/>
        <v>93</v>
      </c>
      <c r="F159" t="str">
        <f>貼_前年計算用シート!E243</f>
        <v>豊浦町</v>
      </c>
      <c r="G159">
        <f>貼_前年計算用シート!E422</f>
        <v>140</v>
      </c>
      <c r="H159">
        <f t="shared" si="91"/>
        <v>93</v>
      </c>
      <c r="I159" t="str">
        <f>貼_前年計算用シート!F243</f>
        <v>留寿都村</v>
      </c>
      <c r="J159">
        <f>貼_前年計算用シート!F422</f>
        <v>2390</v>
      </c>
      <c r="K159">
        <f t="shared" si="92"/>
        <v>93</v>
      </c>
      <c r="L159" t="str">
        <f>貼_前年計算用シート!G243</f>
        <v>浦河町</v>
      </c>
      <c r="M159">
        <f>貼_前年計算用シート!G422</f>
        <v>22</v>
      </c>
      <c r="N159">
        <f t="shared" si="93"/>
        <v>93</v>
      </c>
      <c r="O159" t="str">
        <f>貼_前年計算用シート!H243</f>
        <v>浦河町</v>
      </c>
      <c r="P159">
        <f>貼_前年計算用シート!H422</f>
        <v>107</v>
      </c>
      <c r="Q159">
        <f t="shared" si="94"/>
        <v>93</v>
      </c>
      <c r="R159" t="str">
        <f>貼_前年計算用シート!I243</f>
        <v>知内町</v>
      </c>
      <c r="S159">
        <f>貼_前年計算用シート!I422</f>
        <v>483</v>
      </c>
      <c r="T159">
        <f t="shared" si="95"/>
        <v>92</v>
      </c>
      <c r="U159" t="str">
        <f>貼_前年計算用シート!J243</f>
        <v>森町</v>
      </c>
      <c r="V159">
        <f>貼_前年計算用シート!J422</f>
        <v>128</v>
      </c>
      <c r="W159">
        <f t="shared" si="96"/>
        <v>93</v>
      </c>
      <c r="X159" t="str">
        <f>貼_前年計算用シート!K243</f>
        <v>北斗市</v>
      </c>
      <c r="Y159">
        <f>貼_前年計算用シート!K422</f>
        <v>486</v>
      </c>
      <c r="Z159">
        <f t="shared" si="97"/>
        <v>93</v>
      </c>
      <c r="AA159" t="str">
        <f>貼_前年計算用シート!L243</f>
        <v>士別市</v>
      </c>
      <c r="AB159">
        <f>貼_前年計算用シート!L422</f>
        <v>334</v>
      </c>
      <c r="AC159">
        <f t="shared" si="98"/>
        <v>93</v>
      </c>
      <c r="AD159" t="str">
        <f>貼_前年計算用シート!M243</f>
        <v>蘭越町</v>
      </c>
      <c r="AE159">
        <f>貼_前年計算用シート!M422</f>
        <v>52</v>
      </c>
      <c r="AF159">
        <f t="shared" si="99"/>
        <v>93</v>
      </c>
      <c r="AG159" t="str">
        <f>貼_前年計算用シート!N243</f>
        <v>上ノ国町</v>
      </c>
      <c r="AH159">
        <f>貼_前年計算用シート!N422</f>
        <v>180</v>
      </c>
      <c r="AI159">
        <f t="shared" si="100"/>
        <v>93</v>
      </c>
      <c r="AJ159" t="str">
        <f>貼_前年計算用シート!O243</f>
        <v>壮瞥町</v>
      </c>
      <c r="AK159">
        <f>貼_前年計算用シート!O422</f>
        <v>378</v>
      </c>
      <c r="AL159">
        <f t="shared" si="101"/>
        <v>92</v>
      </c>
      <c r="AM159" t="str">
        <f>貼_前年計算用シート!P243</f>
        <v>-</v>
      </c>
      <c r="AN159" t="str">
        <f>貼_前年計算用シート!P422</f>
        <v>-</v>
      </c>
      <c r="AO159" t="str">
        <f t="shared" si="102"/>
        <v>-</v>
      </c>
      <c r="AP159" t="str">
        <f>貼_前年計算用シート!Q243</f>
        <v>-</v>
      </c>
      <c r="AQ159" t="str">
        <f>貼_前年計算用シート!Q422</f>
        <v>-</v>
      </c>
      <c r="AR159" t="str">
        <f t="shared" si="103"/>
        <v>-</v>
      </c>
      <c r="AS159" t="str">
        <f>貼_前年計算用シート!R243</f>
        <v>-</v>
      </c>
      <c r="AT159" t="str">
        <f>貼_前年計算用シート!R422</f>
        <v>-</v>
      </c>
      <c r="AU159" t="str">
        <f t="shared" si="104"/>
        <v>-</v>
      </c>
      <c r="AV159" t="str">
        <f>貼_前年計算用シート!S243</f>
        <v>遠別町</v>
      </c>
      <c r="AW159">
        <f>貼_前年計算用シート!S422</f>
        <v>53</v>
      </c>
      <c r="AX159">
        <f t="shared" si="105"/>
        <v>93</v>
      </c>
      <c r="AY159" t="str">
        <f>貼_前年計算用シート!T243</f>
        <v>秩父別町</v>
      </c>
      <c r="AZ159">
        <f>貼_前年計算用シート!T422</f>
        <v>104</v>
      </c>
      <c r="BA159">
        <f t="shared" si="106"/>
        <v>93</v>
      </c>
      <c r="BB159" t="str">
        <f>貼_前年計算用シート!U243</f>
        <v>旭川市</v>
      </c>
      <c r="BC159">
        <f>貼_前年計算用シート!U422</f>
        <v>190</v>
      </c>
      <c r="BD159">
        <f t="shared" si="107"/>
        <v>93</v>
      </c>
      <c r="BE159" t="str">
        <f>貼_前年計算用シート!V243</f>
        <v>-</v>
      </c>
      <c r="BF159" t="str">
        <f>貼_前年計算用シート!V422</f>
        <v>-</v>
      </c>
      <c r="BG159" t="str">
        <f t="shared" si="108"/>
        <v>-</v>
      </c>
      <c r="BH159" t="str">
        <f>貼_前年計算用シート!W243</f>
        <v>-</v>
      </c>
      <c r="BI159" t="str">
        <f>貼_前年計算用シート!W422</f>
        <v>-</v>
      </c>
      <c r="BJ159" t="str">
        <f t="shared" si="109"/>
        <v>-</v>
      </c>
      <c r="BK159" t="str">
        <f>貼_前年計算用シート!X243</f>
        <v>-</v>
      </c>
      <c r="BL159" t="str">
        <f>貼_前年計算用シート!X422</f>
        <v>-</v>
      </c>
      <c r="BM159" t="str">
        <f t="shared" si="110"/>
        <v>-</v>
      </c>
      <c r="BN159" t="str">
        <f>貼_前年計算用シート!Y243</f>
        <v>-</v>
      </c>
      <c r="BO159" t="str">
        <f>貼_前年計算用シート!Y422</f>
        <v>-</v>
      </c>
      <c r="BP159" t="str">
        <f t="shared" si="111"/>
        <v>-</v>
      </c>
      <c r="BQ159" t="str">
        <f>貼_前年計算用シート!Z243</f>
        <v>-</v>
      </c>
      <c r="BR159" t="str">
        <f>貼_前年計算用シート!Z422</f>
        <v>-</v>
      </c>
      <c r="BS159" t="str">
        <f t="shared" si="112"/>
        <v>-</v>
      </c>
      <c r="BT159" t="str">
        <f>貼_前年計算用シート!AA243</f>
        <v>-</v>
      </c>
      <c r="BU159" t="str">
        <f>貼_前年計算用シート!AA422</f>
        <v>-</v>
      </c>
      <c r="BV159" t="str">
        <f t="shared" si="113"/>
        <v>-</v>
      </c>
      <c r="BW159" t="str">
        <f>貼_前年計算用シート!AB243</f>
        <v>小樽市</v>
      </c>
      <c r="BX159">
        <f>貼_前年計算用シート!AB422</f>
        <v>4</v>
      </c>
      <c r="BY159">
        <f t="shared" si="114"/>
        <v>93</v>
      </c>
      <c r="BZ159" t="str">
        <f>貼_前年計算用シート!AC243</f>
        <v>三笠市</v>
      </c>
      <c r="CA159">
        <f>貼_前年計算用シート!AC422</f>
        <v>107</v>
      </c>
      <c r="CB159">
        <f t="shared" si="115"/>
        <v>93</v>
      </c>
      <c r="CC159" t="str">
        <f>貼_前年計算用シート!AD243</f>
        <v>七飯町</v>
      </c>
      <c r="CD159">
        <f>貼_前年計算用シート!AD422</f>
        <v>2500</v>
      </c>
      <c r="CE159">
        <f t="shared" si="116"/>
        <v>93</v>
      </c>
      <c r="CF159" t="str">
        <f>貼_前年計算用シート!AE243</f>
        <v>-</v>
      </c>
      <c r="CG159" t="str">
        <f>貼_前年計算用シート!AE422</f>
        <v>-</v>
      </c>
      <c r="CH159" t="str">
        <f t="shared" si="117"/>
        <v>-</v>
      </c>
      <c r="CI159" t="str">
        <f>貼_前年計算用シート!AF243</f>
        <v>-</v>
      </c>
      <c r="CJ159" t="str">
        <f>貼_前年計算用シート!AF422</f>
        <v>-</v>
      </c>
      <c r="CK159" t="str">
        <f t="shared" si="118"/>
        <v>-</v>
      </c>
      <c r="CL159" t="str">
        <f>貼_前年計算用シート!AG243</f>
        <v>-</v>
      </c>
      <c r="CM159" t="str">
        <f>貼_前年計算用シート!AG422</f>
        <v>-</v>
      </c>
      <c r="CN159" t="str">
        <f t="shared" si="119"/>
        <v>-</v>
      </c>
    </row>
    <row r="160" spans="3:92">
      <c r="C160" t="str">
        <f>貼_前年計算用シート!D244</f>
        <v>鷹栖町</v>
      </c>
      <c r="D160">
        <f>貼_前年計算用シート!D423</f>
        <v>4310</v>
      </c>
      <c r="E160">
        <f t="shared" si="90"/>
        <v>94</v>
      </c>
      <c r="F160" t="str">
        <f>貼_前年計算用シート!E244</f>
        <v>洞爺湖町</v>
      </c>
      <c r="G160">
        <f>貼_前年計算用シート!E423</f>
        <v>126</v>
      </c>
      <c r="H160">
        <f t="shared" si="91"/>
        <v>94</v>
      </c>
      <c r="I160" t="str">
        <f>貼_前年計算用シート!F244</f>
        <v>札幌市</v>
      </c>
      <c r="J160">
        <f>貼_前年計算用シート!F423</f>
        <v>2310</v>
      </c>
      <c r="K160">
        <f t="shared" si="92"/>
        <v>94</v>
      </c>
      <c r="L160" t="str">
        <f>貼_前年計算用シート!G244</f>
        <v>様似町</v>
      </c>
      <c r="M160">
        <f>貼_前年計算用シート!G423</f>
        <v>21</v>
      </c>
      <c r="N160">
        <f t="shared" si="93"/>
        <v>94</v>
      </c>
      <c r="O160" t="str">
        <f>貼_前年計算用シート!H244</f>
        <v>様似町</v>
      </c>
      <c r="P160">
        <f>貼_前年計算用シート!H423</f>
        <v>105</v>
      </c>
      <c r="Q160">
        <f t="shared" si="94"/>
        <v>94</v>
      </c>
      <c r="R160" t="str">
        <f>貼_前年計算用シート!I244</f>
        <v>増毛町</v>
      </c>
      <c r="S160">
        <f>貼_前年計算用シート!I423</f>
        <v>482</v>
      </c>
      <c r="T160">
        <f t="shared" si="95"/>
        <v>94</v>
      </c>
      <c r="U160" t="str">
        <f>貼_前年計算用シート!J244</f>
        <v>鷹栖町</v>
      </c>
      <c r="V160">
        <f>貼_前年計算用シート!J423</f>
        <v>122</v>
      </c>
      <c r="W160">
        <f t="shared" si="96"/>
        <v>94</v>
      </c>
      <c r="X160" t="str">
        <f>貼_前年計算用シート!K244</f>
        <v>せたな町</v>
      </c>
      <c r="Y160">
        <f>貼_前年計算用シート!K423</f>
        <v>472</v>
      </c>
      <c r="Z160">
        <f t="shared" si="97"/>
        <v>94</v>
      </c>
      <c r="AA160" t="str">
        <f>貼_前年計算用シート!L244</f>
        <v>石狩市</v>
      </c>
      <c r="AB160">
        <f>貼_前年計算用シート!L423</f>
        <v>328</v>
      </c>
      <c r="AC160">
        <f t="shared" si="98"/>
        <v>94</v>
      </c>
      <c r="AD160" t="str">
        <f>貼_前年計算用シート!M244</f>
        <v>別海町</v>
      </c>
      <c r="AE160">
        <f>貼_前年計算用シート!M423</f>
        <v>50</v>
      </c>
      <c r="AF160">
        <f t="shared" si="99"/>
        <v>94</v>
      </c>
      <c r="AG160" t="str">
        <f>貼_前年計算用シート!N244</f>
        <v>別海町</v>
      </c>
      <c r="AH160">
        <f>貼_前年計算用シート!N423</f>
        <v>180</v>
      </c>
      <c r="AI160">
        <f t="shared" si="100"/>
        <v>93</v>
      </c>
      <c r="AJ160" t="str">
        <f>貼_前年計算用シート!O244</f>
        <v>別海町</v>
      </c>
      <c r="AK160">
        <f>貼_前年計算用シート!O423</f>
        <v>360</v>
      </c>
      <c r="AL160">
        <f t="shared" si="101"/>
        <v>94</v>
      </c>
      <c r="AM160" t="str">
        <f>貼_前年計算用シート!P244</f>
        <v>-</v>
      </c>
      <c r="AN160" t="str">
        <f>貼_前年計算用シート!P423</f>
        <v>-</v>
      </c>
      <c r="AO160" t="str">
        <f t="shared" si="102"/>
        <v>-</v>
      </c>
      <c r="AP160" t="str">
        <f>貼_前年計算用シート!Q244</f>
        <v>-</v>
      </c>
      <c r="AQ160" t="str">
        <f>貼_前年計算用シート!Q423</f>
        <v>-</v>
      </c>
      <c r="AR160" t="str">
        <f t="shared" si="103"/>
        <v>-</v>
      </c>
      <c r="AS160" t="str">
        <f>貼_前年計算用シート!R244</f>
        <v>-</v>
      </c>
      <c r="AT160" t="str">
        <f>貼_前年計算用シート!R423</f>
        <v>-</v>
      </c>
      <c r="AU160" t="str">
        <f t="shared" si="104"/>
        <v>-</v>
      </c>
      <c r="AV160" t="str">
        <f>貼_前年計算用シート!S244</f>
        <v>浦臼町</v>
      </c>
      <c r="AW160">
        <f>貼_前年計算用シート!S423</f>
        <v>52</v>
      </c>
      <c r="AX160">
        <f t="shared" si="105"/>
        <v>94</v>
      </c>
      <c r="AY160" t="str">
        <f>貼_前年計算用シート!T244</f>
        <v>愛別町</v>
      </c>
      <c r="AZ160">
        <f>貼_前年計算用シート!T423</f>
        <v>104</v>
      </c>
      <c r="BA160">
        <f t="shared" si="106"/>
        <v>93</v>
      </c>
      <c r="BB160" t="str">
        <f>貼_前年計算用シート!U244</f>
        <v>厚真町</v>
      </c>
      <c r="BC160">
        <f>貼_前年計算用シート!U423</f>
        <v>189</v>
      </c>
      <c r="BD160">
        <f t="shared" si="107"/>
        <v>94</v>
      </c>
      <c r="BE160" t="str">
        <f>貼_前年計算用シート!V244</f>
        <v>-</v>
      </c>
      <c r="BF160" t="str">
        <f>貼_前年計算用シート!V423</f>
        <v>-</v>
      </c>
      <c r="BG160" t="str">
        <f t="shared" si="108"/>
        <v>-</v>
      </c>
      <c r="BH160" t="str">
        <f>貼_前年計算用シート!W244</f>
        <v>-</v>
      </c>
      <c r="BI160" t="str">
        <f>貼_前年計算用シート!W423</f>
        <v>-</v>
      </c>
      <c r="BJ160" t="str">
        <f t="shared" si="109"/>
        <v>-</v>
      </c>
      <c r="BK160" t="str">
        <f>貼_前年計算用シート!X244</f>
        <v>-</v>
      </c>
      <c r="BL160" t="str">
        <f>貼_前年計算用シート!X423</f>
        <v>-</v>
      </c>
      <c r="BM160" t="str">
        <f t="shared" si="110"/>
        <v>-</v>
      </c>
      <c r="BN160" t="str">
        <f>貼_前年計算用シート!Y244</f>
        <v>-</v>
      </c>
      <c r="BO160" t="str">
        <f>貼_前年計算用シート!Y423</f>
        <v>-</v>
      </c>
      <c r="BP160" t="str">
        <f t="shared" si="111"/>
        <v>-</v>
      </c>
      <c r="BQ160" t="str">
        <f>貼_前年計算用シート!Z244</f>
        <v>-</v>
      </c>
      <c r="BR160" t="str">
        <f>貼_前年計算用シート!Z423</f>
        <v>-</v>
      </c>
      <c r="BS160" t="str">
        <f t="shared" si="112"/>
        <v>-</v>
      </c>
      <c r="BT160" t="str">
        <f>貼_前年計算用シート!AA244</f>
        <v>-</v>
      </c>
      <c r="BU160" t="str">
        <f>貼_前年計算用シート!AA423</f>
        <v>-</v>
      </c>
      <c r="BV160" t="str">
        <f t="shared" si="113"/>
        <v>-</v>
      </c>
      <c r="BW160" t="str">
        <f>貼_前年計算用シート!AB244</f>
        <v>三笠市</v>
      </c>
      <c r="BX160">
        <f>貼_前年計算用シート!AB423</f>
        <v>4</v>
      </c>
      <c r="BY160">
        <f t="shared" si="114"/>
        <v>93</v>
      </c>
      <c r="BZ160" t="str">
        <f>貼_前年計算用シート!AC244</f>
        <v>小樽市</v>
      </c>
      <c r="CA160">
        <f>貼_前年計算用シート!AC423</f>
        <v>93</v>
      </c>
      <c r="CB160">
        <f t="shared" si="115"/>
        <v>94</v>
      </c>
      <c r="CC160" t="str">
        <f>貼_前年計算用シート!AD244</f>
        <v>乙部町</v>
      </c>
      <c r="CD160">
        <f>貼_前年計算用シート!AD423</f>
        <v>2500</v>
      </c>
      <c r="CE160">
        <f t="shared" si="116"/>
        <v>93</v>
      </c>
      <c r="CF160" t="str">
        <f>貼_前年計算用シート!AE244</f>
        <v>-</v>
      </c>
      <c r="CG160" t="str">
        <f>貼_前年計算用シート!AE423</f>
        <v>-</v>
      </c>
      <c r="CH160" t="str">
        <f t="shared" si="117"/>
        <v>-</v>
      </c>
      <c r="CI160" t="str">
        <f>貼_前年計算用シート!AF244</f>
        <v>-</v>
      </c>
      <c r="CJ160" t="str">
        <f>貼_前年計算用シート!AF423</f>
        <v>-</v>
      </c>
      <c r="CK160" t="str">
        <f t="shared" si="118"/>
        <v>-</v>
      </c>
      <c r="CL160" t="str">
        <f>貼_前年計算用シート!AG244</f>
        <v>-</v>
      </c>
      <c r="CM160" t="str">
        <f>貼_前年計算用シート!AG423</f>
        <v>-</v>
      </c>
      <c r="CN160" t="str">
        <f t="shared" si="119"/>
        <v>-</v>
      </c>
    </row>
    <row r="161" spans="3:92">
      <c r="C161" t="str">
        <f>貼_前年計算用シート!D245</f>
        <v>恵庭市</v>
      </c>
      <c r="D161">
        <f>貼_前年計算用シート!D424</f>
        <v>4280</v>
      </c>
      <c r="E161">
        <f t="shared" si="90"/>
        <v>95</v>
      </c>
      <c r="F161" t="str">
        <f>貼_前年計算用シート!E245</f>
        <v>訓子府町</v>
      </c>
      <c r="G161">
        <f>貼_前年計算用シート!E424</f>
        <v>109</v>
      </c>
      <c r="H161">
        <f t="shared" si="91"/>
        <v>95</v>
      </c>
      <c r="I161" t="str">
        <f>貼_前年計算用シート!F245</f>
        <v>森町</v>
      </c>
      <c r="J161">
        <f>貼_前年計算用シート!F424</f>
        <v>2240</v>
      </c>
      <c r="K161">
        <f t="shared" si="92"/>
        <v>95</v>
      </c>
      <c r="L161" t="str">
        <f>貼_前年計算用シート!G245</f>
        <v>福島町</v>
      </c>
      <c r="M161">
        <f>貼_前年計算用シート!G424</f>
        <v>20</v>
      </c>
      <c r="N161">
        <f t="shared" si="93"/>
        <v>95</v>
      </c>
      <c r="O161" t="str">
        <f>貼_前年計算用シート!H245</f>
        <v>福島町</v>
      </c>
      <c r="P161">
        <f>貼_前年計算用シート!H424</f>
        <v>89</v>
      </c>
      <c r="Q161">
        <f t="shared" si="94"/>
        <v>95</v>
      </c>
      <c r="R161" t="str">
        <f>貼_前年計算用シート!I245</f>
        <v>伊達市</v>
      </c>
      <c r="S161">
        <f>貼_前年計算用シート!I424</f>
        <v>477</v>
      </c>
      <c r="T161">
        <f t="shared" si="95"/>
        <v>95</v>
      </c>
      <c r="U161" t="str">
        <f>貼_前年計算用シート!J245</f>
        <v>留寿都村</v>
      </c>
      <c r="V161">
        <f>貼_前年計算用シート!J424</f>
        <v>112</v>
      </c>
      <c r="W161">
        <f t="shared" si="96"/>
        <v>95</v>
      </c>
      <c r="X161" t="str">
        <f>貼_前年計算用シート!K245</f>
        <v>上ノ国町</v>
      </c>
      <c r="Y161">
        <f>貼_前年計算用シート!K424</f>
        <v>459</v>
      </c>
      <c r="Z161">
        <f t="shared" si="97"/>
        <v>95</v>
      </c>
      <c r="AA161" t="str">
        <f>貼_前年計算用シート!L245</f>
        <v>東神楽町</v>
      </c>
      <c r="AB161">
        <f>貼_前年計算用シート!L424</f>
        <v>324</v>
      </c>
      <c r="AC161">
        <f t="shared" si="98"/>
        <v>95</v>
      </c>
      <c r="AD161" t="str">
        <f>貼_前年計算用シート!M245</f>
        <v>留萌市</v>
      </c>
      <c r="AE161">
        <f>貼_前年計算用シート!M424</f>
        <v>46</v>
      </c>
      <c r="AF161">
        <f t="shared" si="99"/>
        <v>95</v>
      </c>
      <c r="AG161" t="str">
        <f>貼_前年計算用シート!N245</f>
        <v>北広島市</v>
      </c>
      <c r="AH161">
        <f>貼_前年計算用シート!N424</f>
        <v>157</v>
      </c>
      <c r="AI161">
        <f t="shared" si="100"/>
        <v>95</v>
      </c>
      <c r="AJ161" t="str">
        <f>貼_前年計算用シート!O245</f>
        <v>士別市</v>
      </c>
      <c r="AK161">
        <f>貼_前年計算用シート!O424</f>
        <v>359</v>
      </c>
      <c r="AL161">
        <f t="shared" si="101"/>
        <v>95</v>
      </c>
      <c r="AM161" t="str">
        <f>貼_前年計算用シート!P245</f>
        <v>-</v>
      </c>
      <c r="AN161" t="str">
        <f>貼_前年計算用シート!P424</f>
        <v>-</v>
      </c>
      <c r="AO161" t="str">
        <f t="shared" si="102"/>
        <v>-</v>
      </c>
      <c r="AP161" t="str">
        <f>貼_前年計算用シート!Q245</f>
        <v>-</v>
      </c>
      <c r="AQ161" t="str">
        <f>貼_前年計算用シート!Q424</f>
        <v>-</v>
      </c>
      <c r="AR161" t="str">
        <f t="shared" si="103"/>
        <v>-</v>
      </c>
      <c r="AS161" t="str">
        <f>貼_前年計算用シート!R245</f>
        <v>-</v>
      </c>
      <c r="AT161" t="str">
        <f>貼_前年計算用シート!R424</f>
        <v>-</v>
      </c>
      <c r="AU161" t="str">
        <f t="shared" si="104"/>
        <v>-</v>
      </c>
      <c r="AV161" t="str">
        <f>貼_前年計算用シート!S245</f>
        <v>平取町</v>
      </c>
      <c r="AW161">
        <f>貼_前年計算用シート!S424</f>
        <v>50</v>
      </c>
      <c r="AX161">
        <f t="shared" si="105"/>
        <v>95</v>
      </c>
      <c r="AY161" t="str">
        <f>貼_前年計算用シート!T245</f>
        <v>浦臼町</v>
      </c>
      <c r="AZ161">
        <f>貼_前年計算用シート!T424</f>
        <v>101</v>
      </c>
      <c r="BA161">
        <f t="shared" si="106"/>
        <v>95</v>
      </c>
      <c r="BB161" t="str">
        <f>貼_前年計算用シート!U245</f>
        <v>石狩市</v>
      </c>
      <c r="BC161">
        <f>貼_前年計算用シート!U424</f>
        <v>188</v>
      </c>
      <c r="BD161">
        <f t="shared" si="107"/>
        <v>95</v>
      </c>
      <c r="BE161" t="str">
        <f>貼_前年計算用シート!V245</f>
        <v>-</v>
      </c>
      <c r="BF161" t="str">
        <f>貼_前年計算用シート!V424</f>
        <v>-</v>
      </c>
      <c r="BG161" t="str">
        <f t="shared" si="108"/>
        <v>-</v>
      </c>
      <c r="BH161" t="str">
        <f>貼_前年計算用シート!W245</f>
        <v>-</v>
      </c>
      <c r="BI161" t="str">
        <f>貼_前年計算用シート!W424</f>
        <v>-</v>
      </c>
      <c r="BJ161" t="str">
        <f t="shared" si="109"/>
        <v>-</v>
      </c>
      <c r="BK161" t="str">
        <f>貼_前年計算用シート!X245</f>
        <v>-</v>
      </c>
      <c r="BL161" t="str">
        <f>貼_前年計算用シート!X424</f>
        <v>-</v>
      </c>
      <c r="BM161" t="str">
        <f t="shared" si="110"/>
        <v>-</v>
      </c>
      <c r="BN161" t="str">
        <f>貼_前年計算用シート!Y245</f>
        <v>-</v>
      </c>
      <c r="BO161" t="str">
        <f>貼_前年計算用シート!Y424</f>
        <v>-</v>
      </c>
      <c r="BP161" t="str">
        <f t="shared" si="111"/>
        <v>-</v>
      </c>
      <c r="BQ161" t="str">
        <f>貼_前年計算用シート!Z245</f>
        <v>-</v>
      </c>
      <c r="BR161" t="str">
        <f>貼_前年計算用シート!Z424</f>
        <v>-</v>
      </c>
      <c r="BS161" t="str">
        <f t="shared" si="112"/>
        <v>-</v>
      </c>
      <c r="BT161" t="str">
        <f>貼_前年計算用シート!AA245</f>
        <v>-</v>
      </c>
      <c r="BU161" t="str">
        <f>貼_前年計算用シート!AA424</f>
        <v>-</v>
      </c>
      <c r="BV161" t="str">
        <f t="shared" si="113"/>
        <v>-</v>
      </c>
      <c r="BW161" t="str">
        <f>貼_前年計算用シート!AB245</f>
        <v>南幌町</v>
      </c>
      <c r="BX161">
        <f>貼_前年計算用シート!AB424</f>
        <v>3</v>
      </c>
      <c r="BY161">
        <f t="shared" si="114"/>
        <v>95</v>
      </c>
      <c r="BZ161" t="str">
        <f>貼_前年計算用シート!AC245</f>
        <v>南幌町</v>
      </c>
      <c r="CA161">
        <f>貼_前年計算用シート!AC424</f>
        <v>73</v>
      </c>
      <c r="CB161">
        <f t="shared" si="115"/>
        <v>95</v>
      </c>
      <c r="CC161" t="str">
        <f>貼_前年計算用シート!AD245</f>
        <v>南幌町</v>
      </c>
      <c r="CD161">
        <f>貼_前年計算用シート!AD424</f>
        <v>2430</v>
      </c>
      <c r="CE161">
        <f t="shared" si="116"/>
        <v>95</v>
      </c>
      <c r="CF161" t="str">
        <f>貼_前年計算用シート!AE245</f>
        <v>-</v>
      </c>
      <c r="CG161" t="str">
        <f>貼_前年計算用シート!AE424</f>
        <v>-</v>
      </c>
      <c r="CH161" t="str">
        <f t="shared" si="117"/>
        <v>-</v>
      </c>
      <c r="CI161" t="str">
        <f>貼_前年計算用シート!AF245</f>
        <v>-</v>
      </c>
      <c r="CJ161" t="str">
        <f>貼_前年計算用シート!AF424</f>
        <v>-</v>
      </c>
      <c r="CK161" t="str">
        <f t="shared" si="118"/>
        <v>-</v>
      </c>
      <c r="CL161" t="str">
        <f>貼_前年計算用シート!AG245</f>
        <v>-</v>
      </c>
      <c r="CM161" t="str">
        <f>貼_前年計算用シート!AG424</f>
        <v>-</v>
      </c>
      <c r="CN161" t="str">
        <f t="shared" si="119"/>
        <v>-</v>
      </c>
    </row>
    <row r="162" spans="3:92">
      <c r="C162" t="str">
        <f>貼_前年計算用シート!D246</f>
        <v>北斗市</v>
      </c>
      <c r="D162">
        <f>貼_前年計算用シート!D425</f>
        <v>4240</v>
      </c>
      <c r="E162">
        <f t="shared" si="90"/>
        <v>96</v>
      </c>
      <c r="F162" t="str">
        <f>貼_前年計算用シート!E246</f>
        <v>様似町</v>
      </c>
      <c r="G162">
        <f>貼_前年計算用シート!E425</f>
        <v>97</v>
      </c>
      <c r="H162">
        <f t="shared" si="91"/>
        <v>96</v>
      </c>
      <c r="I162" t="str">
        <f>貼_前年計算用シート!F246</f>
        <v>長沼町</v>
      </c>
      <c r="J162">
        <f>貼_前年計算用シート!F425</f>
        <v>2170</v>
      </c>
      <c r="K162">
        <f t="shared" si="92"/>
        <v>96</v>
      </c>
      <c r="L162" t="str">
        <f>貼_前年計算用シート!G246</f>
        <v>札幌市</v>
      </c>
      <c r="M162">
        <f>貼_前年計算用シート!G425</f>
        <v>17</v>
      </c>
      <c r="N162">
        <f t="shared" si="93"/>
        <v>96</v>
      </c>
      <c r="O162" t="str">
        <f>貼_前年計算用シート!H246</f>
        <v>札幌市</v>
      </c>
      <c r="P162">
        <f>貼_前年計算用シート!H425</f>
        <v>86</v>
      </c>
      <c r="Q162">
        <f t="shared" si="94"/>
        <v>96</v>
      </c>
      <c r="R162" t="str">
        <f>貼_前年計算用シート!I246</f>
        <v>函館市</v>
      </c>
      <c r="S162">
        <f>貼_前年計算用シート!I425</f>
        <v>472</v>
      </c>
      <c r="T162">
        <f t="shared" si="95"/>
        <v>96</v>
      </c>
      <c r="U162" t="str">
        <f>貼_前年計算用シート!J246</f>
        <v>江差町</v>
      </c>
      <c r="V162">
        <f>貼_前年計算用シート!J425</f>
        <v>106</v>
      </c>
      <c r="W162">
        <f t="shared" si="96"/>
        <v>96</v>
      </c>
      <c r="X162" t="str">
        <f>貼_前年計算用シート!K246</f>
        <v>札幌市</v>
      </c>
      <c r="Y162">
        <f>貼_前年計算用シート!K425</f>
        <v>411</v>
      </c>
      <c r="Z162">
        <f t="shared" si="97"/>
        <v>96</v>
      </c>
      <c r="AA162" t="str">
        <f>貼_前年計算用シート!L246</f>
        <v>滝川市</v>
      </c>
      <c r="AB162">
        <f>貼_前年計算用シート!L425</f>
        <v>319</v>
      </c>
      <c r="AC162">
        <f t="shared" si="98"/>
        <v>96</v>
      </c>
      <c r="AD162" t="str">
        <f>貼_前年計算用シート!M246</f>
        <v>豊浦町</v>
      </c>
      <c r="AE162">
        <f>貼_前年計算用シート!M425</f>
        <v>36</v>
      </c>
      <c r="AF162">
        <f t="shared" si="99"/>
        <v>96</v>
      </c>
      <c r="AG162" t="str">
        <f>貼_前年計算用シート!N246</f>
        <v>豊浦町</v>
      </c>
      <c r="AH162">
        <f>貼_前年計算用シート!N425</f>
        <v>153</v>
      </c>
      <c r="AI162">
        <f t="shared" si="100"/>
        <v>96</v>
      </c>
      <c r="AJ162" t="str">
        <f>貼_前年計算用シート!O246</f>
        <v>旭川市</v>
      </c>
      <c r="AK162">
        <f>貼_前年計算用シート!O425</f>
        <v>344</v>
      </c>
      <c r="AL162">
        <f t="shared" si="101"/>
        <v>96</v>
      </c>
      <c r="AM162" t="str">
        <f>貼_前年計算用シート!P246</f>
        <v>-</v>
      </c>
      <c r="AN162" t="str">
        <f>貼_前年計算用シート!P425</f>
        <v>-</v>
      </c>
      <c r="AO162" t="str">
        <f t="shared" si="102"/>
        <v>-</v>
      </c>
      <c r="AP162" t="str">
        <f>貼_前年計算用シート!Q246</f>
        <v>-</v>
      </c>
      <c r="AQ162" t="str">
        <f>貼_前年計算用シート!Q425</f>
        <v>-</v>
      </c>
      <c r="AR162" t="str">
        <f t="shared" si="103"/>
        <v>-</v>
      </c>
      <c r="AS162" t="str">
        <f>貼_前年計算用シート!R246</f>
        <v>-</v>
      </c>
      <c r="AT162" t="str">
        <f>貼_前年計算用シート!R425</f>
        <v>-</v>
      </c>
      <c r="AU162" t="str">
        <f t="shared" si="104"/>
        <v>-</v>
      </c>
      <c r="AV162" t="str">
        <f>貼_前年計算用シート!S246</f>
        <v>苫小牧市</v>
      </c>
      <c r="AW162">
        <f>貼_前年計算用シート!S425</f>
        <v>46</v>
      </c>
      <c r="AX162">
        <f t="shared" si="105"/>
        <v>96</v>
      </c>
      <c r="AY162" t="str">
        <f>貼_前年計算用シート!T246</f>
        <v>苫小牧市</v>
      </c>
      <c r="AZ162">
        <f>貼_前年計算用シート!T425</f>
        <v>94</v>
      </c>
      <c r="BA162">
        <f t="shared" si="106"/>
        <v>96</v>
      </c>
      <c r="BB162" t="str">
        <f>貼_前年計算用シート!U246</f>
        <v>ニセコ町</v>
      </c>
      <c r="BC162">
        <f>貼_前年計算用シート!U425</f>
        <v>187</v>
      </c>
      <c r="BD162">
        <f t="shared" si="107"/>
        <v>96</v>
      </c>
      <c r="BE162" t="str">
        <f>貼_前年計算用シート!V246</f>
        <v>-</v>
      </c>
      <c r="BF162" t="str">
        <f>貼_前年計算用シート!V425</f>
        <v>-</v>
      </c>
      <c r="BG162" t="str">
        <f t="shared" si="108"/>
        <v>-</v>
      </c>
      <c r="BH162" t="str">
        <f>貼_前年計算用シート!W246</f>
        <v>-</v>
      </c>
      <c r="BI162" t="str">
        <f>貼_前年計算用シート!W425</f>
        <v>-</v>
      </c>
      <c r="BJ162" t="str">
        <f t="shared" si="109"/>
        <v>-</v>
      </c>
      <c r="BK162" t="str">
        <f>貼_前年計算用シート!X246</f>
        <v>-</v>
      </c>
      <c r="BL162" t="str">
        <f>貼_前年計算用シート!X425</f>
        <v>-</v>
      </c>
      <c r="BM162" t="str">
        <f t="shared" si="110"/>
        <v>-</v>
      </c>
      <c r="BN162" t="str">
        <f>貼_前年計算用シート!Y246</f>
        <v>-</v>
      </c>
      <c r="BO162" t="str">
        <f>貼_前年計算用シート!Y425</f>
        <v>-</v>
      </c>
      <c r="BP162" t="str">
        <f t="shared" si="111"/>
        <v>-</v>
      </c>
      <c r="BQ162" t="str">
        <f>貼_前年計算用シート!Z246</f>
        <v>-</v>
      </c>
      <c r="BR162" t="str">
        <f>貼_前年計算用シート!Z425</f>
        <v>-</v>
      </c>
      <c r="BS162" t="str">
        <f t="shared" si="112"/>
        <v>-</v>
      </c>
      <c r="BT162" t="str">
        <f>貼_前年計算用シート!AA246</f>
        <v>-</v>
      </c>
      <c r="BU162" t="str">
        <f>貼_前年計算用シート!AA425</f>
        <v>-</v>
      </c>
      <c r="BV162" t="str">
        <f t="shared" si="113"/>
        <v>-</v>
      </c>
      <c r="BW162" t="str">
        <f>貼_前年計算用シート!AB246</f>
        <v>浦河町</v>
      </c>
      <c r="BX162">
        <f>貼_前年計算用シート!AB425</f>
        <v>3</v>
      </c>
      <c r="BY162">
        <f t="shared" si="114"/>
        <v>95</v>
      </c>
      <c r="BZ162" t="str">
        <f>貼_前年計算用シート!AC246</f>
        <v>余市町</v>
      </c>
      <c r="CA162">
        <f>貼_前年計算用シート!AC425</f>
        <v>52</v>
      </c>
      <c r="CB162">
        <f t="shared" si="115"/>
        <v>96</v>
      </c>
      <c r="CC162" t="str">
        <f>貼_前年計算用シート!AD246</f>
        <v>夕張市</v>
      </c>
      <c r="CD162">
        <f>貼_前年計算用シート!AD425</f>
        <v>2400</v>
      </c>
      <c r="CE162">
        <f t="shared" si="116"/>
        <v>96</v>
      </c>
      <c r="CF162" t="str">
        <f>貼_前年計算用シート!AE246</f>
        <v>-</v>
      </c>
      <c r="CG162" t="str">
        <f>貼_前年計算用シート!AE425</f>
        <v>-</v>
      </c>
      <c r="CH162" t="str">
        <f t="shared" si="117"/>
        <v>-</v>
      </c>
      <c r="CI162" t="str">
        <f>貼_前年計算用シート!AF246</f>
        <v>-</v>
      </c>
      <c r="CJ162" t="str">
        <f>貼_前年計算用シート!AF425</f>
        <v>-</v>
      </c>
      <c r="CK162" t="str">
        <f t="shared" si="118"/>
        <v>-</v>
      </c>
      <c r="CL162" t="str">
        <f>貼_前年計算用シート!AG246</f>
        <v>-</v>
      </c>
      <c r="CM162" t="str">
        <f>貼_前年計算用シート!AG425</f>
        <v>-</v>
      </c>
      <c r="CN162" t="str">
        <f t="shared" si="119"/>
        <v>-</v>
      </c>
    </row>
    <row r="163" spans="3:92">
      <c r="C163" t="str">
        <f>貼_前年計算用シート!D247</f>
        <v>沼田町</v>
      </c>
      <c r="D163">
        <f>貼_前年計算用シート!D426</f>
        <v>4130</v>
      </c>
      <c r="E163">
        <f t="shared" si="90"/>
        <v>97</v>
      </c>
      <c r="F163" t="str">
        <f>貼_前年計算用シート!E247</f>
        <v>占冠村</v>
      </c>
      <c r="G163">
        <f>貼_前年計算用シート!E426</f>
        <v>87</v>
      </c>
      <c r="H163">
        <f t="shared" si="91"/>
        <v>97</v>
      </c>
      <c r="I163" t="str">
        <f>貼_前年計算用シート!F247</f>
        <v>厚真町</v>
      </c>
      <c r="J163">
        <f>貼_前年計算用シート!F426</f>
        <v>2150</v>
      </c>
      <c r="K163">
        <f t="shared" si="92"/>
        <v>97</v>
      </c>
      <c r="L163" t="str">
        <f>貼_前年計算用シート!G247</f>
        <v>島牧村</v>
      </c>
      <c r="M163">
        <f>貼_前年計算用シート!G426</f>
        <v>15</v>
      </c>
      <c r="N163">
        <f t="shared" si="93"/>
        <v>97</v>
      </c>
      <c r="O163" t="str">
        <f>貼_前年計算用シート!H247</f>
        <v>豊浦町</v>
      </c>
      <c r="P163">
        <f>貼_前年計算用シート!H426</f>
        <v>63</v>
      </c>
      <c r="Q163">
        <f t="shared" si="94"/>
        <v>97</v>
      </c>
      <c r="R163" t="str">
        <f>貼_前年計算用シート!I247</f>
        <v>乙部町</v>
      </c>
      <c r="S163">
        <f>貼_前年計算用シート!I426</f>
        <v>470</v>
      </c>
      <c r="T163">
        <f t="shared" si="95"/>
        <v>97</v>
      </c>
      <c r="U163" t="str">
        <f>貼_前年計算用シート!J247</f>
        <v>せたな町</v>
      </c>
      <c r="V163">
        <f>貼_前年計算用シート!J426</f>
        <v>102</v>
      </c>
      <c r="W163">
        <f t="shared" si="96"/>
        <v>97</v>
      </c>
      <c r="X163" t="str">
        <f>貼_前年計算用シート!K247</f>
        <v>平取町</v>
      </c>
      <c r="Y163">
        <f>貼_前年計算用シート!K426</f>
        <v>401</v>
      </c>
      <c r="Z163">
        <f t="shared" si="97"/>
        <v>97</v>
      </c>
      <c r="AA163" t="str">
        <f>貼_前年計算用シート!L247</f>
        <v>当麻町</v>
      </c>
      <c r="AB163">
        <f>貼_前年計算用シート!L426</f>
        <v>319</v>
      </c>
      <c r="AC163">
        <f t="shared" si="98"/>
        <v>96</v>
      </c>
      <c r="AD163" t="str">
        <f>貼_前年計算用シート!M247</f>
        <v>北広島市</v>
      </c>
      <c r="AE163">
        <f>貼_前年計算用シート!M426</f>
        <v>31</v>
      </c>
      <c r="AF163">
        <f t="shared" si="99"/>
        <v>97</v>
      </c>
      <c r="AG163" t="str">
        <f>貼_前年計算用シート!N247</f>
        <v>鷹栖町</v>
      </c>
      <c r="AH163">
        <f>貼_前年計算用シート!N426</f>
        <v>151</v>
      </c>
      <c r="AI163">
        <f t="shared" si="100"/>
        <v>97</v>
      </c>
      <c r="AJ163" t="str">
        <f>貼_前年計算用シート!O247</f>
        <v>滝川市</v>
      </c>
      <c r="AK163">
        <f>貼_前年計算用シート!O426</f>
        <v>339</v>
      </c>
      <c r="AL163">
        <f t="shared" si="101"/>
        <v>97</v>
      </c>
      <c r="AM163" t="str">
        <f>貼_前年計算用シート!P247</f>
        <v>-</v>
      </c>
      <c r="AN163" t="str">
        <f>貼_前年計算用シート!P426</f>
        <v>-</v>
      </c>
      <c r="AO163" t="str">
        <f t="shared" si="102"/>
        <v>-</v>
      </c>
      <c r="AP163" t="str">
        <f>貼_前年計算用シート!Q247</f>
        <v>-</v>
      </c>
      <c r="AQ163" t="str">
        <f>貼_前年計算用シート!Q426</f>
        <v>-</v>
      </c>
      <c r="AR163" t="str">
        <f t="shared" si="103"/>
        <v>-</v>
      </c>
      <c r="AS163" t="str">
        <f>貼_前年計算用シート!R247</f>
        <v>-</v>
      </c>
      <c r="AT163" t="str">
        <f>貼_前年計算用シート!R426</f>
        <v>-</v>
      </c>
      <c r="AU163" t="str">
        <f t="shared" si="104"/>
        <v>-</v>
      </c>
      <c r="AV163" t="str">
        <f>貼_前年計算用シート!S247</f>
        <v>八雲町</v>
      </c>
      <c r="AW163">
        <f>貼_前年計算用シート!S426</f>
        <v>45</v>
      </c>
      <c r="AX163">
        <f t="shared" si="105"/>
        <v>97</v>
      </c>
      <c r="AY163" t="str">
        <f>貼_前年計算用シート!T247</f>
        <v>遠別町</v>
      </c>
      <c r="AZ163">
        <f>貼_前年計算用シート!T426</f>
        <v>83</v>
      </c>
      <c r="BA163">
        <f t="shared" si="106"/>
        <v>97</v>
      </c>
      <c r="BB163" t="str">
        <f>貼_前年計算用シート!U247</f>
        <v>三笠市</v>
      </c>
      <c r="BC163">
        <f>貼_前年計算用シート!U426</f>
        <v>186</v>
      </c>
      <c r="BD163">
        <f t="shared" si="107"/>
        <v>97</v>
      </c>
      <c r="BE163" t="str">
        <f>貼_前年計算用シート!V247</f>
        <v>-</v>
      </c>
      <c r="BF163" t="str">
        <f>貼_前年計算用シート!V426</f>
        <v>-</v>
      </c>
      <c r="BG163" t="str">
        <f t="shared" si="108"/>
        <v>-</v>
      </c>
      <c r="BH163" t="str">
        <f>貼_前年計算用シート!W247</f>
        <v>-</v>
      </c>
      <c r="BI163" t="str">
        <f>貼_前年計算用シート!W426</f>
        <v>-</v>
      </c>
      <c r="BJ163" t="str">
        <f t="shared" si="109"/>
        <v>-</v>
      </c>
      <c r="BK163" t="str">
        <f>貼_前年計算用シート!X247</f>
        <v>-</v>
      </c>
      <c r="BL163" t="str">
        <f>貼_前年計算用シート!X426</f>
        <v>-</v>
      </c>
      <c r="BM163" t="str">
        <f t="shared" si="110"/>
        <v>-</v>
      </c>
      <c r="BN163" t="str">
        <f>貼_前年計算用シート!Y247</f>
        <v>-</v>
      </c>
      <c r="BO163" t="str">
        <f>貼_前年計算用シート!Y426</f>
        <v>-</v>
      </c>
      <c r="BP163" t="str">
        <f t="shared" si="111"/>
        <v>-</v>
      </c>
      <c r="BQ163" t="str">
        <f>貼_前年計算用シート!Z247</f>
        <v>-</v>
      </c>
      <c r="BR163" t="str">
        <f>貼_前年計算用シート!Z426</f>
        <v>-</v>
      </c>
      <c r="BS163" t="str">
        <f t="shared" si="112"/>
        <v>-</v>
      </c>
      <c r="BT163" t="str">
        <f>貼_前年計算用シート!AA247</f>
        <v>-</v>
      </c>
      <c r="BU163" t="str">
        <f>貼_前年計算用シート!AA426</f>
        <v>-</v>
      </c>
      <c r="BV163" t="str">
        <f t="shared" si="113"/>
        <v>-</v>
      </c>
      <c r="BW163" t="str">
        <f>貼_前年計算用シート!AB247</f>
        <v>夕張市</v>
      </c>
      <c r="BX163">
        <f>貼_前年計算用シート!AB426</f>
        <v>2</v>
      </c>
      <c r="BY163">
        <f t="shared" si="114"/>
        <v>97</v>
      </c>
      <c r="BZ163" t="str">
        <f>貼_前年計算用シート!AC247</f>
        <v>月形町</v>
      </c>
      <c r="CA163">
        <f>貼_前年計算用シート!AC426</f>
        <v>52</v>
      </c>
      <c r="CB163">
        <f t="shared" si="115"/>
        <v>96</v>
      </c>
      <c r="CC163" t="str">
        <f>貼_前年計算用シート!AD247</f>
        <v>上ノ国町</v>
      </c>
      <c r="CD163">
        <f>貼_前年計算用シート!AD426</f>
        <v>2400</v>
      </c>
      <c r="CE163">
        <f t="shared" si="116"/>
        <v>96</v>
      </c>
      <c r="CF163" t="str">
        <f>貼_前年計算用シート!AE247</f>
        <v>-</v>
      </c>
      <c r="CG163" t="str">
        <f>貼_前年計算用シート!AE426</f>
        <v>-</v>
      </c>
      <c r="CH163" t="str">
        <f t="shared" si="117"/>
        <v>-</v>
      </c>
      <c r="CI163" t="str">
        <f>貼_前年計算用シート!AF247</f>
        <v>-</v>
      </c>
      <c r="CJ163" t="str">
        <f>貼_前年計算用シート!AF426</f>
        <v>-</v>
      </c>
      <c r="CK163" t="str">
        <f t="shared" si="118"/>
        <v>-</v>
      </c>
      <c r="CL163" t="str">
        <f>貼_前年計算用シート!AG247</f>
        <v>-</v>
      </c>
      <c r="CM163" t="str">
        <f>貼_前年計算用シート!AG426</f>
        <v>-</v>
      </c>
      <c r="CN163" t="str">
        <f t="shared" si="119"/>
        <v>-</v>
      </c>
    </row>
    <row r="164" spans="3:92">
      <c r="C164" t="str">
        <f>貼_前年計算用シート!D248</f>
        <v>蘭越町</v>
      </c>
      <c r="D164">
        <f>貼_前年計算用シート!D427</f>
        <v>3950</v>
      </c>
      <c r="E164">
        <f t="shared" si="90"/>
        <v>98</v>
      </c>
      <c r="F164" t="str">
        <f>貼_前年計算用シート!E248</f>
        <v>奥尻町</v>
      </c>
      <c r="G164">
        <f>貼_前年計算用シート!E427</f>
        <v>86</v>
      </c>
      <c r="H164">
        <f t="shared" si="91"/>
        <v>98</v>
      </c>
      <c r="I164" t="str">
        <f>貼_前年計算用シート!F248</f>
        <v>ニセコ町</v>
      </c>
      <c r="J164">
        <f>貼_前年計算用シート!F427</f>
        <v>2070</v>
      </c>
      <c r="K164">
        <f t="shared" si="92"/>
        <v>98</v>
      </c>
      <c r="L164" t="str">
        <f>貼_前年計算用シート!G248</f>
        <v>豊浦町</v>
      </c>
      <c r="M164">
        <f>貼_前年計算用シート!G427</f>
        <v>14</v>
      </c>
      <c r="N164">
        <f t="shared" si="93"/>
        <v>98</v>
      </c>
      <c r="O164" t="str">
        <f>貼_前年計算用シート!H248</f>
        <v>島牧村</v>
      </c>
      <c r="P164">
        <f>貼_前年計算用シート!H427</f>
        <v>61</v>
      </c>
      <c r="Q164">
        <f t="shared" si="94"/>
        <v>98</v>
      </c>
      <c r="R164" t="str">
        <f>貼_前年計算用シート!I248</f>
        <v>洞爺湖町</v>
      </c>
      <c r="S164">
        <f>貼_前年計算用シート!I427</f>
        <v>469</v>
      </c>
      <c r="T164">
        <f t="shared" si="95"/>
        <v>98</v>
      </c>
      <c r="U164" t="str">
        <f>貼_前年計算用シート!J248</f>
        <v>蘭越町</v>
      </c>
      <c r="V164">
        <f>貼_前年計算用シート!J427</f>
        <v>102</v>
      </c>
      <c r="W164">
        <f t="shared" si="96"/>
        <v>97</v>
      </c>
      <c r="X164" t="str">
        <f>貼_前年計算用シート!K248</f>
        <v>蘭越町</v>
      </c>
      <c r="Y164">
        <f>貼_前年計算用シート!K427</f>
        <v>362</v>
      </c>
      <c r="Z164">
        <f t="shared" si="97"/>
        <v>98</v>
      </c>
      <c r="AA164" t="str">
        <f>貼_前年計算用シート!L248</f>
        <v>上ノ国町</v>
      </c>
      <c r="AB164">
        <f>貼_前年計算用シート!L427</f>
        <v>317</v>
      </c>
      <c r="AC164">
        <f t="shared" si="98"/>
        <v>98</v>
      </c>
      <c r="AD164" t="str">
        <f>貼_前年計算用シート!M248</f>
        <v>上ノ国町</v>
      </c>
      <c r="AE164">
        <f>貼_前年計算用シート!M427</f>
        <v>31</v>
      </c>
      <c r="AF164">
        <f t="shared" si="99"/>
        <v>97</v>
      </c>
      <c r="AG164" t="str">
        <f>貼_前年計算用シート!N248</f>
        <v>赤平市</v>
      </c>
      <c r="AH164">
        <f>貼_前年計算用シート!N427</f>
        <v>67</v>
      </c>
      <c r="AI164">
        <f t="shared" si="100"/>
        <v>98</v>
      </c>
      <c r="AJ164" t="str">
        <f>貼_前年計算用シート!O248</f>
        <v>東神楽町</v>
      </c>
      <c r="AK164">
        <f>貼_前年計算用シート!O427</f>
        <v>330</v>
      </c>
      <c r="AL164">
        <f t="shared" si="101"/>
        <v>98</v>
      </c>
      <c r="AM164" t="str">
        <f>貼_前年計算用シート!P248</f>
        <v>-</v>
      </c>
      <c r="AN164" t="str">
        <f>貼_前年計算用シート!P427</f>
        <v>-</v>
      </c>
      <c r="AO164" t="str">
        <f t="shared" si="102"/>
        <v>-</v>
      </c>
      <c r="AP164" t="str">
        <f>貼_前年計算用シート!Q248</f>
        <v>-</v>
      </c>
      <c r="AQ164" t="str">
        <f>貼_前年計算用シート!Q427</f>
        <v>-</v>
      </c>
      <c r="AR164" t="str">
        <f t="shared" si="103"/>
        <v>-</v>
      </c>
      <c r="AS164" t="str">
        <f>貼_前年計算用シート!R248</f>
        <v>-</v>
      </c>
      <c r="AT164" t="str">
        <f>貼_前年計算用シート!R427</f>
        <v>-</v>
      </c>
      <c r="AU164" t="str">
        <f t="shared" si="104"/>
        <v>-</v>
      </c>
      <c r="AV164" t="str">
        <f>貼_前年計算用シート!S248</f>
        <v>秩父別町</v>
      </c>
      <c r="AW164">
        <f>貼_前年計算用シート!S427</f>
        <v>43</v>
      </c>
      <c r="AX164">
        <f t="shared" si="105"/>
        <v>98</v>
      </c>
      <c r="AY164" t="str">
        <f>貼_前年計算用シート!T248</f>
        <v>弟子屈町</v>
      </c>
      <c r="AZ164">
        <f>貼_前年計算用シート!T427</f>
        <v>76</v>
      </c>
      <c r="BA164">
        <f t="shared" si="106"/>
        <v>98</v>
      </c>
      <c r="BB164" t="str">
        <f>貼_前年計算用シート!U248</f>
        <v>蘭越町</v>
      </c>
      <c r="BC164">
        <f>貼_前年計算用シート!U427</f>
        <v>183</v>
      </c>
      <c r="BD164">
        <f t="shared" si="107"/>
        <v>98</v>
      </c>
      <c r="BE164" t="str">
        <f>貼_前年計算用シート!V248</f>
        <v>-</v>
      </c>
      <c r="BF164" t="str">
        <f>貼_前年計算用シート!V427</f>
        <v>-</v>
      </c>
      <c r="BG164" t="str">
        <f t="shared" si="108"/>
        <v>-</v>
      </c>
      <c r="BH164" t="str">
        <f>貼_前年計算用シート!W248</f>
        <v>-</v>
      </c>
      <c r="BI164" t="str">
        <f>貼_前年計算用シート!W427</f>
        <v>-</v>
      </c>
      <c r="BJ164" t="str">
        <f t="shared" si="109"/>
        <v>-</v>
      </c>
      <c r="BK164" t="str">
        <f>貼_前年計算用シート!X248</f>
        <v>-</v>
      </c>
      <c r="BL164" t="str">
        <f>貼_前年計算用シート!X427</f>
        <v>-</v>
      </c>
      <c r="BM164" t="str">
        <f t="shared" si="110"/>
        <v>-</v>
      </c>
      <c r="BN164" t="str">
        <f>貼_前年計算用シート!Y248</f>
        <v>-</v>
      </c>
      <c r="BO164" t="str">
        <f>貼_前年計算用シート!Y427</f>
        <v>-</v>
      </c>
      <c r="BP164" t="str">
        <f t="shared" si="111"/>
        <v>-</v>
      </c>
      <c r="BQ164" t="str">
        <f>貼_前年計算用シート!Z248</f>
        <v>-</v>
      </c>
      <c r="BR164" t="str">
        <f>貼_前年計算用シート!Z427</f>
        <v>-</v>
      </c>
      <c r="BS164" t="str">
        <f t="shared" si="112"/>
        <v>-</v>
      </c>
      <c r="BT164" t="str">
        <f>貼_前年計算用シート!AA248</f>
        <v>-</v>
      </c>
      <c r="BU164" t="str">
        <f>貼_前年計算用シート!AA427</f>
        <v>-</v>
      </c>
      <c r="BV164" t="str">
        <f t="shared" si="113"/>
        <v>-</v>
      </c>
      <c r="BW164" t="str">
        <f>貼_前年計算用シート!AB248</f>
        <v>岩内町</v>
      </c>
      <c r="BX164">
        <f>貼_前年計算用シート!AB427</f>
        <v>2</v>
      </c>
      <c r="BY164">
        <f t="shared" si="114"/>
        <v>97</v>
      </c>
      <c r="BZ164" t="str">
        <f>貼_前年計算用シート!AC248</f>
        <v>岩内町</v>
      </c>
      <c r="CA164">
        <f>貼_前年計算用シート!AC427</f>
        <v>51</v>
      </c>
      <c r="CB164">
        <f t="shared" si="115"/>
        <v>98</v>
      </c>
      <c r="CC164" t="str">
        <f>貼_前年計算用シート!AD248</f>
        <v>小樽市</v>
      </c>
      <c r="CD164">
        <f>貼_前年計算用シート!AD427</f>
        <v>2330</v>
      </c>
      <c r="CE164">
        <f t="shared" si="116"/>
        <v>98</v>
      </c>
      <c r="CF164" t="str">
        <f>貼_前年計算用シート!AE248</f>
        <v>-</v>
      </c>
      <c r="CG164" t="str">
        <f>貼_前年計算用シート!AE427</f>
        <v>-</v>
      </c>
      <c r="CH164" t="str">
        <f t="shared" si="117"/>
        <v>-</v>
      </c>
      <c r="CI164" t="str">
        <f>貼_前年計算用シート!AF248</f>
        <v>-</v>
      </c>
      <c r="CJ164" t="str">
        <f>貼_前年計算用シート!AF427</f>
        <v>-</v>
      </c>
      <c r="CK164" t="str">
        <f t="shared" si="118"/>
        <v>-</v>
      </c>
      <c r="CL164" t="str">
        <f>貼_前年計算用シート!AG248</f>
        <v>-</v>
      </c>
      <c r="CM164" t="str">
        <f>貼_前年計算用シート!AG427</f>
        <v>-</v>
      </c>
      <c r="CN164" t="str">
        <f t="shared" si="119"/>
        <v>-</v>
      </c>
    </row>
    <row r="165" spans="3:92">
      <c r="C165" t="str">
        <f>貼_前年計算用シート!D249</f>
        <v>厚沢部町</v>
      </c>
      <c r="D165">
        <f>貼_前年計算用シート!D428</f>
        <v>3940</v>
      </c>
      <c r="E165">
        <f t="shared" si="90"/>
        <v>99</v>
      </c>
      <c r="F165" t="str">
        <f>貼_前年計算用シート!E249</f>
        <v>余市町</v>
      </c>
      <c r="G165">
        <f>貼_前年計算用シート!E428</f>
        <v>71</v>
      </c>
      <c r="H165">
        <f t="shared" si="91"/>
        <v>99</v>
      </c>
      <c r="I165" t="str">
        <f>貼_前年計算用シート!F249</f>
        <v>厚沢部町</v>
      </c>
      <c r="J165">
        <f>貼_前年計算用シート!F428</f>
        <v>1970</v>
      </c>
      <c r="K165">
        <f t="shared" si="92"/>
        <v>99</v>
      </c>
      <c r="L165" t="str">
        <f>貼_前年計算用シート!G249</f>
        <v>夕張市</v>
      </c>
      <c r="M165">
        <f>貼_前年計算用シート!G428</f>
        <v>12</v>
      </c>
      <c r="N165">
        <f t="shared" si="93"/>
        <v>99</v>
      </c>
      <c r="O165" t="str">
        <f>貼_前年計算用シート!H249</f>
        <v>夕張市</v>
      </c>
      <c r="P165">
        <f>貼_前年計算用シート!H428</f>
        <v>58</v>
      </c>
      <c r="Q165">
        <f t="shared" si="94"/>
        <v>99</v>
      </c>
      <c r="R165" t="str">
        <f>貼_前年計算用シート!I249</f>
        <v>奥尻町</v>
      </c>
      <c r="S165">
        <f>貼_前年計算用シート!I428</f>
        <v>454</v>
      </c>
      <c r="T165">
        <f t="shared" si="95"/>
        <v>99</v>
      </c>
      <c r="U165" t="str">
        <f>貼_前年計算用シート!J249</f>
        <v>平取町</v>
      </c>
      <c r="V165">
        <f>貼_前年計算用シート!J428</f>
        <v>100</v>
      </c>
      <c r="W165">
        <f t="shared" si="96"/>
        <v>99</v>
      </c>
      <c r="X165" t="str">
        <f>貼_前年計算用シート!K249</f>
        <v>留萌市</v>
      </c>
      <c r="Y165">
        <f>貼_前年計算用シート!K428</f>
        <v>285</v>
      </c>
      <c r="Z165">
        <f t="shared" si="97"/>
        <v>99</v>
      </c>
      <c r="AA165" t="str">
        <f>貼_前年計算用シート!L249</f>
        <v>知内町</v>
      </c>
      <c r="AB165">
        <f>貼_前年計算用シート!L428</f>
        <v>316</v>
      </c>
      <c r="AC165">
        <f t="shared" si="98"/>
        <v>99</v>
      </c>
      <c r="AD165" t="str">
        <f>貼_前年計算用シート!M249</f>
        <v>乙部町</v>
      </c>
      <c r="AE165">
        <f>貼_前年計算用シート!M428</f>
        <v>23</v>
      </c>
      <c r="AF165">
        <f t="shared" si="99"/>
        <v>99</v>
      </c>
      <c r="AG165" t="str">
        <f>貼_前年計算用シート!N249</f>
        <v>乙部町</v>
      </c>
      <c r="AH165">
        <f>貼_前年計算用シート!N428</f>
        <v>56</v>
      </c>
      <c r="AI165">
        <f t="shared" si="100"/>
        <v>99</v>
      </c>
      <c r="AJ165" t="str">
        <f>貼_前年計算用シート!O249</f>
        <v>新十津川町</v>
      </c>
      <c r="AK165">
        <f>貼_前年計算用シート!O428</f>
        <v>325</v>
      </c>
      <c r="AL165">
        <f t="shared" si="101"/>
        <v>99</v>
      </c>
      <c r="AM165" t="str">
        <f>貼_前年計算用シート!P249</f>
        <v>-</v>
      </c>
      <c r="AN165" t="str">
        <f>貼_前年計算用シート!P428</f>
        <v>-</v>
      </c>
      <c r="AO165" t="str">
        <f t="shared" si="102"/>
        <v>-</v>
      </c>
      <c r="AP165" t="str">
        <f>貼_前年計算用シート!Q249</f>
        <v>-</v>
      </c>
      <c r="AQ165" t="str">
        <f>貼_前年計算用シート!Q428</f>
        <v>-</v>
      </c>
      <c r="AR165" t="str">
        <f t="shared" si="103"/>
        <v>-</v>
      </c>
      <c r="AS165" t="str">
        <f>貼_前年計算用シート!R249</f>
        <v>-</v>
      </c>
      <c r="AT165" t="str">
        <f>貼_前年計算用シート!R428</f>
        <v>-</v>
      </c>
      <c r="AU165" t="str">
        <f t="shared" si="104"/>
        <v>-</v>
      </c>
      <c r="AV165" t="str">
        <f>貼_前年計算用シート!S249</f>
        <v>乙部町</v>
      </c>
      <c r="AW165">
        <f>貼_前年計算用シート!S428</f>
        <v>37</v>
      </c>
      <c r="AX165">
        <f t="shared" si="105"/>
        <v>99</v>
      </c>
      <c r="AY165" t="str">
        <f>貼_前年計算用シート!T249</f>
        <v>乙部町</v>
      </c>
      <c r="AZ165">
        <f>貼_前年計算用シート!T428</f>
        <v>71</v>
      </c>
      <c r="BA165">
        <f t="shared" si="106"/>
        <v>99</v>
      </c>
      <c r="BB165" t="str">
        <f>貼_前年計算用シート!U249</f>
        <v>知内町</v>
      </c>
      <c r="BC165">
        <f>貼_前年計算用シート!U428</f>
        <v>179</v>
      </c>
      <c r="BD165">
        <f t="shared" si="107"/>
        <v>99</v>
      </c>
      <c r="BE165" t="str">
        <f>貼_前年計算用シート!V249</f>
        <v>-</v>
      </c>
      <c r="BF165" t="str">
        <f>貼_前年計算用シート!V428</f>
        <v>-</v>
      </c>
      <c r="BG165" t="str">
        <f t="shared" si="108"/>
        <v>-</v>
      </c>
      <c r="BH165" t="str">
        <f>貼_前年計算用シート!W249</f>
        <v>-</v>
      </c>
      <c r="BI165" t="str">
        <f>貼_前年計算用シート!W428</f>
        <v>-</v>
      </c>
      <c r="BJ165" t="str">
        <f t="shared" si="109"/>
        <v>-</v>
      </c>
      <c r="BK165" t="str">
        <f>貼_前年計算用シート!X249</f>
        <v>-</v>
      </c>
      <c r="BL165" t="str">
        <f>貼_前年計算用シート!X428</f>
        <v>-</v>
      </c>
      <c r="BM165" t="str">
        <f t="shared" si="110"/>
        <v>-</v>
      </c>
      <c r="BN165" t="str">
        <f>貼_前年計算用シート!Y249</f>
        <v>-</v>
      </c>
      <c r="BO165" t="str">
        <f>貼_前年計算用シート!Y428</f>
        <v>-</v>
      </c>
      <c r="BP165" t="str">
        <f t="shared" si="111"/>
        <v>-</v>
      </c>
      <c r="BQ165" t="str">
        <f>貼_前年計算用シート!Z249</f>
        <v>-</v>
      </c>
      <c r="BR165" t="str">
        <f>貼_前年計算用シート!Z428</f>
        <v>-</v>
      </c>
      <c r="BS165" t="str">
        <f t="shared" si="112"/>
        <v>-</v>
      </c>
      <c r="BT165" t="str">
        <f>貼_前年計算用シート!AA249</f>
        <v>-</v>
      </c>
      <c r="BU165" t="str">
        <f>貼_前年計算用シート!AA428</f>
        <v>-</v>
      </c>
      <c r="BV165" t="str">
        <f t="shared" si="113"/>
        <v>-</v>
      </c>
      <c r="BW165" t="str">
        <f>貼_前年計算用シート!AB249</f>
        <v>余市町</v>
      </c>
      <c r="BX165">
        <f>貼_前年計算用シート!AB428</f>
        <v>2</v>
      </c>
      <c r="BY165">
        <f t="shared" si="114"/>
        <v>97</v>
      </c>
      <c r="BZ165" t="str">
        <f>貼_前年計算用シート!AC249</f>
        <v>夕張市</v>
      </c>
      <c r="CA165">
        <f>貼_前年計算用シート!AC428</f>
        <v>48</v>
      </c>
      <c r="CB165">
        <f t="shared" si="115"/>
        <v>99</v>
      </c>
      <c r="CC165" t="str">
        <f>貼_前年計算用シート!AD249</f>
        <v>釧路市</v>
      </c>
      <c r="CD165">
        <f>貼_前年計算用シート!AD428</f>
        <v>2300</v>
      </c>
      <c r="CE165">
        <f t="shared" si="116"/>
        <v>99</v>
      </c>
      <c r="CF165" t="str">
        <f>貼_前年計算用シート!AE249</f>
        <v>-</v>
      </c>
      <c r="CG165" t="str">
        <f>貼_前年計算用シート!AE428</f>
        <v>-</v>
      </c>
      <c r="CH165" t="str">
        <f t="shared" si="117"/>
        <v>-</v>
      </c>
      <c r="CI165" t="str">
        <f>貼_前年計算用シート!AF249</f>
        <v>-</v>
      </c>
      <c r="CJ165" t="str">
        <f>貼_前年計算用シート!AF428</f>
        <v>-</v>
      </c>
      <c r="CK165" t="str">
        <f t="shared" si="118"/>
        <v>-</v>
      </c>
      <c r="CL165" t="str">
        <f>貼_前年計算用シート!AG249</f>
        <v>-</v>
      </c>
      <c r="CM165" t="str">
        <f>貼_前年計算用シート!AG428</f>
        <v>-</v>
      </c>
      <c r="CN165" t="str">
        <f t="shared" si="119"/>
        <v>-</v>
      </c>
    </row>
    <row r="166" spans="3:92">
      <c r="C166" t="str">
        <f>貼_前年計算用シート!D250</f>
        <v>遠別町</v>
      </c>
      <c r="D166">
        <f>貼_前年計算用シート!D429</f>
        <v>3880</v>
      </c>
      <c r="E166">
        <f t="shared" si="90"/>
        <v>100</v>
      </c>
      <c r="F166" t="str">
        <f>貼_前年計算用シート!E250</f>
        <v>美幌町</v>
      </c>
      <c r="G166">
        <f>貼_前年計算用シート!E429</f>
        <v>65</v>
      </c>
      <c r="H166">
        <f t="shared" si="91"/>
        <v>100</v>
      </c>
      <c r="I166" t="str">
        <f>貼_前年計算用シート!F250</f>
        <v>恵庭市</v>
      </c>
      <c r="J166">
        <f>貼_前年計算用シート!F429</f>
        <v>1930</v>
      </c>
      <c r="K166">
        <f t="shared" si="92"/>
        <v>100</v>
      </c>
      <c r="L166" t="str">
        <f>貼_前年計算用シート!G250</f>
        <v>古平町</v>
      </c>
      <c r="M166">
        <f>貼_前年計算用シート!G429</f>
        <v>11</v>
      </c>
      <c r="N166">
        <f t="shared" si="93"/>
        <v>100</v>
      </c>
      <c r="O166" t="str">
        <f>貼_前年計算用シート!H250</f>
        <v>古平町</v>
      </c>
      <c r="P166">
        <f>貼_前年計算用シート!H429</f>
        <v>54</v>
      </c>
      <c r="Q166">
        <f t="shared" si="94"/>
        <v>100</v>
      </c>
      <c r="R166" t="str">
        <f>貼_前年計算用シート!I250</f>
        <v>豊浦町</v>
      </c>
      <c r="S166">
        <f>貼_前年計算用シート!I429</f>
        <v>450</v>
      </c>
      <c r="T166">
        <f t="shared" si="95"/>
        <v>100</v>
      </c>
      <c r="U166" t="str">
        <f>貼_前年計算用シート!J250</f>
        <v>洞爺湖町</v>
      </c>
      <c r="V166">
        <f>貼_前年計算用シート!J429</f>
        <v>96</v>
      </c>
      <c r="W166">
        <f t="shared" si="96"/>
        <v>100</v>
      </c>
      <c r="X166" t="str">
        <f>貼_前年計算用シート!K250</f>
        <v>当麻町</v>
      </c>
      <c r="Y166">
        <f>貼_前年計算用シート!K429</f>
        <v>265</v>
      </c>
      <c r="Z166">
        <f t="shared" si="97"/>
        <v>100</v>
      </c>
      <c r="AA166" t="str">
        <f>貼_前年計算用シート!L250</f>
        <v>旭川市</v>
      </c>
      <c r="AB166">
        <f>貼_前年計算用シート!L429</f>
        <v>306</v>
      </c>
      <c r="AC166">
        <f t="shared" si="98"/>
        <v>100</v>
      </c>
      <c r="AD166" t="str">
        <f>貼_前年計算用シート!M250</f>
        <v>岩内町</v>
      </c>
      <c r="AE166">
        <f>貼_前年計算用シート!M429</f>
        <v>8</v>
      </c>
      <c r="AF166">
        <f t="shared" si="99"/>
        <v>100</v>
      </c>
      <c r="AG166" t="str">
        <f>貼_前年計算用シート!N250</f>
        <v>岩内町</v>
      </c>
      <c r="AH166">
        <f>貼_前年計算用シート!N429</f>
        <v>19</v>
      </c>
      <c r="AI166">
        <f t="shared" si="100"/>
        <v>100</v>
      </c>
      <c r="AJ166" t="str">
        <f>貼_前年計算用シート!O250</f>
        <v>愛別町</v>
      </c>
      <c r="AK166">
        <f>貼_前年計算用シート!O429</f>
        <v>325</v>
      </c>
      <c r="AL166">
        <f t="shared" si="101"/>
        <v>99</v>
      </c>
      <c r="AM166" t="str">
        <f>貼_前年計算用シート!P250</f>
        <v>-</v>
      </c>
      <c r="AN166" t="str">
        <f>貼_前年計算用シート!P429</f>
        <v>-</v>
      </c>
      <c r="AO166" t="str">
        <f t="shared" si="102"/>
        <v>-</v>
      </c>
      <c r="AP166" t="str">
        <f>貼_前年計算用シート!Q250</f>
        <v>-</v>
      </c>
      <c r="AQ166" t="str">
        <f>貼_前年計算用シート!Q429</f>
        <v>-</v>
      </c>
      <c r="AR166" t="str">
        <f t="shared" si="103"/>
        <v>-</v>
      </c>
      <c r="AS166" t="str">
        <f>貼_前年計算用シート!R250</f>
        <v>-</v>
      </c>
      <c r="AT166" t="str">
        <f>貼_前年計算用シート!R429</f>
        <v>-</v>
      </c>
      <c r="AU166" t="str">
        <f t="shared" si="104"/>
        <v>-</v>
      </c>
      <c r="AV166" t="str">
        <f>貼_前年計算用シート!S250</f>
        <v>弟子屈町</v>
      </c>
      <c r="AW166">
        <f>貼_前年計算用シート!S429</f>
        <v>27</v>
      </c>
      <c r="AX166">
        <f t="shared" si="105"/>
        <v>100</v>
      </c>
      <c r="AY166" t="str">
        <f>貼_前年計算用シート!T250</f>
        <v>滝上町</v>
      </c>
      <c r="AZ166">
        <f>貼_前年計算用シート!T429</f>
        <v>71</v>
      </c>
      <c r="BA166">
        <f t="shared" si="106"/>
        <v>99</v>
      </c>
      <c r="BB166" t="str">
        <f>貼_前年計算用シート!U250</f>
        <v>羽幌町</v>
      </c>
      <c r="BC166">
        <f>貼_前年計算用シート!U429</f>
        <v>176</v>
      </c>
      <c r="BD166">
        <f t="shared" si="107"/>
        <v>100</v>
      </c>
      <c r="BE166" t="str">
        <f>貼_前年計算用シート!V250</f>
        <v>-</v>
      </c>
      <c r="BF166" t="str">
        <f>貼_前年計算用シート!V429</f>
        <v>-</v>
      </c>
      <c r="BG166" t="str">
        <f t="shared" si="108"/>
        <v>-</v>
      </c>
      <c r="BH166" t="str">
        <f>貼_前年計算用シート!W250</f>
        <v>-</v>
      </c>
      <c r="BI166" t="str">
        <f>貼_前年計算用シート!W429</f>
        <v>-</v>
      </c>
      <c r="BJ166" t="str">
        <f t="shared" si="109"/>
        <v>-</v>
      </c>
      <c r="BK166" t="str">
        <f>貼_前年計算用シート!X250</f>
        <v>-</v>
      </c>
      <c r="BL166" t="str">
        <f>貼_前年計算用シート!X429</f>
        <v>-</v>
      </c>
      <c r="BM166" t="str">
        <f t="shared" si="110"/>
        <v>-</v>
      </c>
      <c r="BN166" t="str">
        <f>貼_前年計算用シート!Y250</f>
        <v>-</v>
      </c>
      <c r="BO166" t="str">
        <f>貼_前年計算用シート!Y429</f>
        <v>-</v>
      </c>
      <c r="BP166" t="str">
        <f t="shared" si="111"/>
        <v>-</v>
      </c>
      <c r="BQ166" t="str">
        <f>貼_前年計算用シート!Z250</f>
        <v>-</v>
      </c>
      <c r="BR166" t="str">
        <f>貼_前年計算用シート!Z429</f>
        <v>-</v>
      </c>
      <c r="BS166" t="str">
        <f t="shared" si="112"/>
        <v>-</v>
      </c>
      <c r="BT166" t="str">
        <f>貼_前年計算用シート!AA250</f>
        <v>-</v>
      </c>
      <c r="BU166" t="str">
        <f>貼_前年計算用シート!AA429</f>
        <v>-</v>
      </c>
      <c r="BV166" t="str">
        <f t="shared" si="113"/>
        <v>-</v>
      </c>
      <c r="BW166" t="str">
        <f>貼_前年計算用シート!AB250</f>
        <v>月形町</v>
      </c>
      <c r="BX166">
        <f>貼_前年計算用シート!AB429</f>
        <v>2</v>
      </c>
      <c r="BY166">
        <f t="shared" si="114"/>
        <v>97</v>
      </c>
      <c r="BZ166" t="str">
        <f>貼_前年計算用シート!AC250</f>
        <v>浦河町</v>
      </c>
      <c r="CA166">
        <f>貼_前年計算用シート!AC429</f>
        <v>48</v>
      </c>
      <c r="CB166">
        <f t="shared" si="115"/>
        <v>99</v>
      </c>
      <c r="CC166" t="str">
        <f>貼_前年計算用シート!AD250</f>
        <v>美唄市</v>
      </c>
      <c r="CD166">
        <f>貼_前年計算用シート!AD429</f>
        <v>2300</v>
      </c>
      <c r="CE166">
        <f t="shared" si="116"/>
        <v>99</v>
      </c>
      <c r="CF166" t="str">
        <f>貼_前年計算用シート!AE250</f>
        <v>-</v>
      </c>
      <c r="CG166" t="str">
        <f>貼_前年計算用シート!AE429</f>
        <v>-</v>
      </c>
      <c r="CH166" t="str">
        <f t="shared" si="117"/>
        <v>-</v>
      </c>
      <c r="CI166" t="str">
        <f>貼_前年計算用シート!AF250</f>
        <v>-</v>
      </c>
      <c r="CJ166" t="str">
        <f>貼_前年計算用シート!AF429</f>
        <v>-</v>
      </c>
      <c r="CK166" t="str">
        <f t="shared" si="118"/>
        <v>-</v>
      </c>
      <c r="CL166" t="str">
        <f>貼_前年計算用シート!AG250</f>
        <v>-</v>
      </c>
      <c r="CM166" t="str">
        <f>貼_前年計算用シート!AG429</f>
        <v>-</v>
      </c>
      <c r="CN166" t="str">
        <f t="shared" si="119"/>
        <v>-</v>
      </c>
    </row>
    <row r="167" spans="3:92">
      <c r="C167" t="str">
        <f>貼_前年計算用シート!D251</f>
        <v>中頓別町</v>
      </c>
      <c r="D167">
        <f>貼_前年計算用シート!D430</f>
        <v>3690</v>
      </c>
      <c r="E167">
        <f t="shared" si="90"/>
        <v>101</v>
      </c>
      <c r="F167" t="str">
        <f>貼_前年計算用シート!E251</f>
        <v>福島町</v>
      </c>
      <c r="G167">
        <f>貼_前年計算用シート!E430</f>
        <v>62</v>
      </c>
      <c r="H167">
        <f t="shared" si="91"/>
        <v>101</v>
      </c>
      <c r="I167" t="str">
        <f>貼_前年計算用シート!F251</f>
        <v>栗山町</v>
      </c>
      <c r="J167">
        <f>貼_前年計算用シート!F430</f>
        <v>1930</v>
      </c>
      <c r="K167">
        <f t="shared" si="92"/>
        <v>100</v>
      </c>
      <c r="L167" t="str">
        <f>貼_前年計算用シート!G251</f>
        <v>真狩村</v>
      </c>
      <c r="M167">
        <f>貼_前年計算用シート!G430</f>
        <v>8</v>
      </c>
      <c r="N167">
        <f t="shared" si="93"/>
        <v>101</v>
      </c>
      <c r="O167" t="str">
        <f>貼_前年計算用シート!H251</f>
        <v>真狩村</v>
      </c>
      <c r="P167">
        <f>貼_前年計算用シート!H430</f>
        <v>41</v>
      </c>
      <c r="Q167">
        <f t="shared" si="94"/>
        <v>101</v>
      </c>
      <c r="R167" t="str">
        <f>貼_前年計算用シート!I251</f>
        <v>福島町</v>
      </c>
      <c r="S167">
        <f>貼_前年計算用シート!I430</f>
        <v>445</v>
      </c>
      <c r="T167">
        <f t="shared" si="95"/>
        <v>101</v>
      </c>
      <c r="U167" t="str">
        <f>貼_前年計算用シート!J251</f>
        <v>赤平市</v>
      </c>
      <c r="V167">
        <f>貼_前年計算用シート!J430</f>
        <v>94</v>
      </c>
      <c r="W167">
        <f t="shared" si="96"/>
        <v>101</v>
      </c>
      <c r="X167" t="str">
        <f>貼_前年計算用シート!K251</f>
        <v>北広島市</v>
      </c>
      <c r="Y167">
        <f>貼_前年計算用シート!K430</f>
        <v>228</v>
      </c>
      <c r="Z167">
        <f t="shared" si="97"/>
        <v>101</v>
      </c>
      <c r="AA167" t="str">
        <f>貼_前年計算用シート!L251</f>
        <v>共和町</v>
      </c>
      <c r="AB167">
        <f>貼_前年計算用シート!L430</f>
        <v>300</v>
      </c>
      <c r="AC167">
        <f t="shared" si="98"/>
        <v>101</v>
      </c>
      <c r="AD167" t="str">
        <f>貼_前年計算用シート!M251</f>
        <v>-</v>
      </c>
      <c r="AE167" t="str">
        <f>貼_前年計算用シート!M430</f>
        <v>-</v>
      </c>
      <c r="AF167" t="str">
        <f t="shared" si="99"/>
        <v>-</v>
      </c>
      <c r="AG167" t="str">
        <f>貼_前年計算用シート!N251</f>
        <v>-</v>
      </c>
      <c r="AH167" t="str">
        <f>貼_前年計算用シート!N430</f>
        <v>-</v>
      </c>
      <c r="AI167" t="str">
        <f t="shared" si="100"/>
        <v>-</v>
      </c>
      <c r="AJ167" t="str">
        <f>貼_前年計算用シート!O251</f>
        <v>当麻町</v>
      </c>
      <c r="AK167">
        <f>貼_前年計算用シート!O430</f>
        <v>319</v>
      </c>
      <c r="AL167">
        <f t="shared" si="101"/>
        <v>101</v>
      </c>
      <c r="AM167" t="str">
        <f>貼_前年計算用シート!P251</f>
        <v>-</v>
      </c>
      <c r="AN167" t="str">
        <f>貼_前年計算用シート!P430</f>
        <v>-</v>
      </c>
      <c r="AO167" t="str">
        <f t="shared" si="102"/>
        <v>-</v>
      </c>
      <c r="AP167" t="str">
        <f>貼_前年計算用シート!Q251</f>
        <v>-</v>
      </c>
      <c r="AQ167" t="str">
        <f>貼_前年計算用シート!Q430</f>
        <v>-</v>
      </c>
      <c r="AR167" t="str">
        <f t="shared" si="103"/>
        <v>-</v>
      </c>
      <c r="AS167" t="str">
        <f>貼_前年計算用シート!R251</f>
        <v>-</v>
      </c>
      <c r="AT167" t="str">
        <f>貼_前年計算用シート!R430</f>
        <v>-</v>
      </c>
      <c r="AU167" t="str">
        <f t="shared" si="104"/>
        <v>-</v>
      </c>
      <c r="AV167" t="str">
        <f>貼_前年計算用シート!S251</f>
        <v>滝上町</v>
      </c>
      <c r="AW167">
        <f>貼_前年計算用シート!S430</f>
        <v>23</v>
      </c>
      <c r="AX167">
        <f t="shared" si="105"/>
        <v>101</v>
      </c>
      <c r="AY167" t="str">
        <f>貼_前年計算用シート!T251</f>
        <v>八雲町</v>
      </c>
      <c r="AZ167">
        <f>貼_前年計算用シート!T430</f>
        <v>66</v>
      </c>
      <c r="BA167">
        <f t="shared" si="106"/>
        <v>101</v>
      </c>
      <c r="BB167" t="str">
        <f>貼_前年計算用シート!U251</f>
        <v>雨竜町</v>
      </c>
      <c r="BC167">
        <f>貼_前年計算用シート!U430</f>
        <v>171</v>
      </c>
      <c r="BD167">
        <f t="shared" si="107"/>
        <v>101</v>
      </c>
      <c r="BE167" t="str">
        <f>貼_前年計算用シート!V251</f>
        <v>-</v>
      </c>
      <c r="BF167" t="str">
        <f>貼_前年計算用シート!V430</f>
        <v>-</v>
      </c>
      <c r="BG167" t="str">
        <f t="shared" si="108"/>
        <v>-</v>
      </c>
      <c r="BH167" t="str">
        <f>貼_前年計算用シート!W251</f>
        <v>-</v>
      </c>
      <c r="BI167" t="str">
        <f>貼_前年計算用シート!W430</f>
        <v>-</v>
      </c>
      <c r="BJ167" t="str">
        <f t="shared" si="109"/>
        <v>-</v>
      </c>
      <c r="BK167" t="str">
        <f>貼_前年計算用シート!X251</f>
        <v>-</v>
      </c>
      <c r="BL167" t="str">
        <f>貼_前年計算用シート!X430</f>
        <v>-</v>
      </c>
      <c r="BM167" t="str">
        <f t="shared" si="110"/>
        <v>-</v>
      </c>
      <c r="BN167" t="str">
        <f>貼_前年計算用シート!Y251</f>
        <v>-</v>
      </c>
      <c r="BO167" t="str">
        <f>貼_前年計算用シート!Y430</f>
        <v>-</v>
      </c>
      <c r="BP167" t="str">
        <f t="shared" si="111"/>
        <v>-</v>
      </c>
      <c r="BQ167" t="str">
        <f>貼_前年計算用シート!Z251</f>
        <v>-</v>
      </c>
      <c r="BR167" t="str">
        <f>貼_前年計算用シート!Z430</f>
        <v>-</v>
      </c>
      <c r="BS167" t="str">
        <f t="shared" si="112"/>
        <v>-</v>
      </c>
      <c r="BT167" t="str">
        <f>貼_前年計算用シート!AA251</f>
        <v>-</v>
      </c>
      <c r="BU167" t="str">
        <f>貼_前年計算用シート!AA430</f>
        <v>-</v>
      </c>
      <c r="BV167" t="str">
        <f t="shared" si="113"/>
        <v>-</v>
      </c>
      <c r="BW167" t="str">
        <f>貼_前年計算用シート!AB251</f>
        <v>当麻町</v>
      </c>
      <c r="BX167">
        <f>貼_前年計算用シート!AB430</f>
        <v>2</v>
      </c>
      <c r="BY167">
        <f t="shared" si="114"/>
        <v>97</v>
      </c>
      <c r="BZ167" t="str">
        <f>貼_前年計算用シート!AC251</f>
        <v>当麻町</v>
      </c>
      <c r="CA167">
        <f>貼_前年計算用シート!AC430</f>
        <v>32</v>
      </c>
      <c r="CB167">
        <f t="shared" si="115"/>
        <v>101</v>
      </c>
      <c r="CC167" t="str">
        <f>貼_前年計算用シート!AD251</f>
        <v>幌加内町</v>
      </c>
      <c r="CD167">
        <f>貼_前年計算用シート!AD430</f>
        <v>2200</v>
      </c>
      <c r="CE167">
        <f t="shared" si="116"/>
        <v>101</v>
      </c>
      <c r="CF167" t="str">
        <f>貼_前年計算用シート!AE251</f>
        <v>-</v>
      </c>
      <c r="CG167" t="str">
        <f>貼_前年計算用シート!AE430</f>
        <v>-</v>
      </c>
      <c r="CH167" t="str">
        <f t="shared" si="117"/>
        <v>-</v>
      </c>
      <c r="CI167" t="str">
        <f>貼_前年計算用シート!AF251</f>
        <v>-</v>
      </c>
      <c r="CJ167" t="str">
        <f>貼_前年計算用シート!AF430</f>
        <v>-</v>
      </c>
      <c r="CK167" t="str">
        <f t="shared" si="118"/>
        <v>-</v>
      </c>
      <c r="CL167" t="str">
        <f>貼_前年計算用シート!AG251</f>
        <v>-</v>
      </c>
      <c r="CM167" t="str">
        <f>貼_前年計算用シート!AG430</f>
        <v>-</v>
      </c>
      <c r="CN167" t="str">
        <f t="shared" si="119"/>
        <v>-</v>
      </c>
    </row>
    <row r="168" spans="3:92">
      <c r="C168" t="str">
        <f>貼_前年計算用シート!D252</f>
        <v>滝上町</v>
      </c>
      <c r="D168">
        <f>貼_前年計算用シート!D431</f>
        <v>3650</v>
      </c>
      <c r="E168">
        <f t="shared" si="90"/>
        <v>102</v>
      </c>
      <c r="F168" t="str">
        <f>貼_前年計算用シート!E252</f>
        <v>古平町</v>
      </c>
      <c r="G168">
        <f>貼_前年計算用シート!E431</f>
        <v>48</v>
      </c>
      <c r="H168">
        <f t="shared" si="91"/>
        <v>102</v>
      </c>
      <c r="I168" t="str">
        <f>貼_前年計算用シート!F252</f>
        <v>北斗市</v>
      </c>
      <c r="J168">
        <f>貼_前年計算用シート!F431</f>
        <v>1900</v>
      </c>
      <c r="K168">
        <f t="shared" si="92"/>
        <v>102</v>
      </c>
      <c r="L168" t="str">
        <f>貼_前年計算用シート!G252</f>
        <v>小樽市</v>
      </c>
      <c r="M168">
        <f>貼_前年計算用シート!G431</f>
        <v>7</v>
      </c>
      <c r="N168">
        <f t="shared" si="93"/>
        <v>102</v>
      </c>
      <c r="O168" t="str">
        <f>貼_前年計算用シート!H252</f>
        <v>小樽市</v>
      </c>
      <c r="P168">
        <f>貼_前年計算用シート!H431</f>
        <v>35</v>
      </c>
      <c r="Q168">
        <f t="shared" si="94"/>
        <v>102</v>
      </c>
      <c r="R168" t="str">
        <f>貼_前年計算用シート!I252</f>
        <v>室蘭市</v>
      </c>
      <c r="S168">
        <f>貼_前年計算用シート!I431</f>
        <v>440</v>
      </c>
      <c r="T168">
        <f t="shared" si="95"/>
        <v>102</v>
      </c>
      <c r="U168" t="str">
        <f>貼_前年計算用シート!J252</f>
        <v>留萌市</v>
      </c>
      <c r="V168">
        <f>貼_前年計算用シート!J431</f>
        <v>83</v>
      </c>
      <c r="W168">
        <f t="shared" si="96"/>
        <v>102</v>
      </c>
      <c r="X168" t="str">
        <f>貼_前年計算用シート!K252</f>
        <v>江差町</v>
      </c>
      <c r="Y168">
        <f>貼_前年計算用シート!K431</f>
        <v>226</v>
      </c>
      <c r="Z168">
        <f t="shared" si="97"/>
        <v>102</v>
      </c>
      <c r="AA168" t="str">
        <f>貼_前年計算用シート!L252</f>
        <v>厚沢部町</v>
      </c>
      <c r="AB168">
        <f>貼_前年計算用シート!L431</f>
        <v>295</v>
      </c>
      <c r="AC168">
        <f t="shared" si="98"/>
        <v>102</v>
      </c>
      <c r="AD168" t="str">
        <f>貼_前年計算用シート!M252</f>
        <v>-</v>
      </c>
      <c r="AE168" t="str">
        <f>貼_前年計算用シート!M431</f>
        <v>-</v>
      </c>
      <c r="AF168" t="str">
        <f t="shared" si="99"/>
        <v>-</v>
      </c>
      <c r="AG168" t="str">
        <f>貼_前年計算用シート!N252</f>
        <v>-</v>
      </c>
      <c r="AH168" t="str">
        <f>貼_前年計算用シート!N431</f>
        <v>-</v>
      </c>
      <c r="AI168" t="str">
        <f t="shared" si="100"/>
        <v>-</v>
      </c>
      <c r="AJ168" t="str">
        <f>貼_前年計算用シート!O252</f>
        <v>札幌市</v>
      </c>
      <c r="AK168">
        <f>貼_前年計算用シート!O431</f>
        <v>317</v>
      </c>
      <c r="AL168">
        <f t="shared" si="101"/>
        <v>102</v>
      </c>
      <c r="AM168" t="str">
        <f>貼_前年計算用シート!P252</f>
        <v>-</v>
      </c>
      <c r="AN168" t="str">
        <f>貼_前年計算用シート!P431</f>
        <v>-</v>
      </c>
      <c r="AO168" t="str">
        <f t="shared" si="102"/>
        <v>-</v>
      </c>
      <c r="AP168" t="str">
        <f>貼_前年計算用シート!Q252</f>
        <v>-</v>
      </c>
      <c r="AQ168" t="str">
        <f>貼_前年計算用シート!Q431</f>
        <v>-</v>
      </c>
      <c r="AR168" t="str">
        <f t="shared" si="103"/>
        <v>-</v>
      </c>
      <c r="AS168" t="str">
        <f>貼_前年計算用シート!R252</f>
        <v>-</v>
      </c>
      <c r="AT168" t="str">
        <f>貼_前年計算用シート!R431</f>
        <v>-</v>
      </c>
      <c r="AU168" t="str">
        <f t="shared" si="104"/>
        <v>-</v>
      </c>
      <c r="AV168" t="str">
        <f>貼_前年計算用シート!S252</f>
        <v>東神楽町</v>
      </c>
      <c r="AW168">
        <f>貼_前年計算用シート!S431</f>
        <v>21</v>
      </c>
      <c r="AX168">
        <f t="shared" si="105"/>
        <v>102</v>
      </c>
      <c r="AY168" t="str">
        <f>貼_前年計算用シート!T252</f>
        <v>東神楽町</v>
      </c>
      <c r="AZ168">
        <f>貼_前年計算用シート!T431</f>
        <v>44</v>
      </c>
      <c r="BA168">
        <f t="shared" si="106"/>
        <v>102</v>
      </c>
      <c r="BB168" t="str">
        <f>貼_前年計算用シート!U252</f>
        <v>苫前町</v>
      </c>
      <c r="BC168">
        <f>貼_前年計算用シート!U431</f>
        <v>168</v>
      </c>
      <c r="BD168">
        <f t="shared" si="107"/>
        <v>102</v>
      </c>
      <c r="BE168" t="str">
        <f>貼_前年計算用シート!V252</f>
        <v>-</v>
      </c>
      <c r="BF168" t="str">
        <f>貼_前年計算用シート!V431</f>
        <v>-</v>
      </c>
      <c r="BG168" t="str">
        <f t="shared" si="108"/>
        <v>-</v>
      </c>
      <c r="BH168" t="str">
        <f>貼_前年計算用シート!W252</f>
        <v>-</v>
      </c>
      <c r="BI168" t="str">
        <f>貼_前年計算用シート!W431</f>
        <v>-</v>
      </c>
      <c r="BJ168" t="str">
        <f t="shared" si="109"/>
        <v>-</v>
      </c>
      <c r="BK168" t="str">
        <f>貼_前年計算用シート!X252</f>
        <v>-</v>
      </c>
      <c r="BL168" t="str">
        <f>貼_前年計算用シート!X431</f>
        <v>-</v>
      </c>
      <c r="BM168" t="str">
        <f t="shared" si="110"/>
        <v>-</v>
      </c>
      <c r="BN168" t="str">
        <f>貼_前年計算用シート!Y252</f>
        <v>-</v>
      </c>
      <c r="BO168" t="str">
        <f>貼_前年計算用シート!Y431</f>
        <v>-</v>
      </c>
      <c r="BP168" t="str">
        <f t="shared" si="111"/>
        <v>-</v>
      </c>
      <c r="BQ168" t="str">
        <f>貼_前年計算用シート!Z252</f>
        <v>-</v>
      </c>
      <c r="BR168" t="str">
        <f>貼_前年計算用シート!Z431</f>
        <v>-</v>
      </c>
      <c r="BS168" t="str">
        <f t="shared" si="112"/>
        <v>-</v>
      </c>
      <c r="BT168" t="str">
        <f>貼_前年計算用シート!AA252</f>
        <v>-</v>
      </c>
      <c r="BU168" t="str">
        <f>貼_前年計算用シート!AA431</f>
        <v>-</v>
      </c>
      <c r="BV168" t="str">
        <f t="shared" si="113"/>
        <v>-</v>
      </c>
      <c r="BW168" t="str">
        <f>貼_前年計算用シート!AB252</f>
        <v>滝上町</v>
      </c>
      <c r="BX168">
        <f>貼_前年計算用シート!AB431</f>
        <v>2</v>
      </c>
      <c r="BY168">
        <f t="shared" si="114"/>
        <v>97</v>
      </c>
      <c r="BZ168" t="str">
        <f>貼_前年計算用シート!AC252</f>
        <v>滝上町</v>
      </c>
      <c r="CA168">
        <f>貼_前年計算用シート!AC431</f>
        <v>24</v>
      </c>
      <c r="CB168">
        <f t="shared" si="115"/>
        <v>102</v>
      </c>
      <c r="CC168" t="str">
        <f>貼_前年計算用シート!AD252</f>
        <v>長万部町</v>
      </c>
      <c r="CD168">
        <f>貼_前年計算用シート!AD431</f>
        <v>2100</v>
      </c>
      <c r="CE168">
        <f t="shared" si="116"/>
        <v>102</v>
      </c>
      <c r="CF168" t="str">
        <f>貼_前年計算用シート!AE252</f>
        <v>-</v>
      </c>
      <c r="CG168" t="str">
        <f>貼_前年計算用シート!AE431</f>
        <v>-</v>
      </c>
      <c r="CH168" t="str">
        <f t="shared" si="117"/>
        <v>-</v>
      </c>
      <c r="CI168" t="str">
        <f>貼_前年計算用シート!AF252</f>
        <v>-</v>
      </c>
      <c r="CJ168" t="str">
        <f>貼_前年計算用シート!AF431</f>
        <v>-</v>
      </c>
      <c r="CK168" t="str">
        <f t="shared" si="118"/>
        <v>-</v>
      </c>
      <c r="CL168" t="str">
        <f>貼_前年計算用シート!AG252</f>
        <v>-</v>
      </c>
      <c r="CM168" t="str">
        <f>貼_前年計算用シート!AG431</f>
        <v>-</v>
      </c>
      <c r="CN168" t="str">
        <f t="shared" si="119"/>
        <v>-</v>
      </c>
    </row>
    <row r="169" spans="3:92">
      <c r="C169" t="str">
        <f>貼_前年計算用シート!D253</f>
        <v>下川町</v>
      </c>
      <c r="D169">
        <f>貼_前年計算用シート!D432</f>
        <v>3600</v>
      </c>
      <c r="E169">
        <f t="shared" si="90"/>
        <v>103</v>
      </c>
      <c r="F169" t="str">
        <f>貼_前年計算用シート!E253</f>
        <v>島牧村</v>
      </c>
      <c r="G169">
        <f>貼_前年計算用シート!E432</f>
        <v>33</v>
      </c>
      <c r="H169">
        <f t="shared" si="91"/>
        <v>103</v>
      </c>
      <c r="I169" t="str">
        <f>貼_前年計算用シート!F253</f>
        <v>和寒町</v>
      </c>
      <c r="J169">
        <f>貼_前年計算用シート!F432</f>
        <v>1890</v>
      </c>
      <c r="K169">
        <f t="shared" si="92"/>
        <v>103</v>
      </c>
      <c r="L169" t="str">
        <f>貼_前年計算用シート!G253</f>
        <v>室蘭市</v>
      </c>
      <c r="M169">
        <f>貼_前年計算用シート!G432</f>
        <v>5</v>
      </c>
      <c r="N169">
        <f t="shared" si="93"/>
        <v>103</v>
      </c>
      <c r="O169" t="str">
        <f>貼_前年計算用シート!H253</f>
        <v>室蘭市</v>
      </c>
      <c r="P169">
        <f>貼_前年計算用シート!H432</f>
        <v>22</v>
      </c>
      <c r="Q169">
        <f t="shared" si="94"/>
        <v>103</v>
      </c>
      <c r="R169" t="str">
        <f>貼_前年計算用シート!I253</f>
        <v>島牧村</v>
      </c>
      <c r="S169">
        <f>貼_前年計算用シート!I432</f>
        <v>406</v>
      </c>
      <c r="T169">
        <f t="shared" si="95"/>
        <v>103</v>
      </c>
      <c r="U169" t="str">
        <f>貼_前年計算用シート!J253</f>
        <v>当麻町</v>
      </c>
      <c r="V169">
        <f>貼_前年計算用シート!J432</f>
        <v>83</v>
      </c>
      <c r="W169">
        <f t="shared" si="96"/>
        <v>102</v>
      </c>
      <c r="X169" t="str">
        <f>貼_前年計算用シート!K253</f>
        <v>鷹栖町</v>
      </c>
      <c r="Y169">
        <f>貼_前年計算用シート!K432</f>
        <v>195</v>
      </c>
      <c r="Z169">
        <f t="shared" si="97"/>
        <v>103</v>
      </c>
      <c r="AA169" t="str">
        <f>貼_前年計算用シート!L253</f>
        <v>札幌市</v>
      </c>
      <c r="AB169">
        <f>貼_前年計算用シート!L432</f>
        <v>282</v>
      </c>
      <c r="AC169">
        <f t="shared" si="98"/>
        <v>103</v>
      </c>
      <c r="AD169" t="str">
        <f>貼_前年計算用シート!M253</f>
        <v>-</v>
      </c>
      <c r="AE169" t="str">
        <f>貼_前年計算用シート!M432</f>
        <v>-</v>
      </c>
      <c r="AF169" t="str">
        <f t="shared" si="99"/>
        <v>-</v>
      </c>
      <c r="AG169" t="str">
        <f>貼_前年計算用シート!N253</f>
        <v>-</v>
      </c>
      <c r="AH169" t="str">
        <f>貼_前年計算用シート!N432</f>
        <v>-</v>
      </c>
      <c r="AI169" t="str">
        <f t="shared" si="100"/>
        <v>-</v>
      </c>
      <c r="AJ169" t="str">
        <f>貼_前年計算用シート!O253</f>
        <v>江差町</v>
      </c>
      <c r="AK169">
        <f>貼_前年計算用シート!O432</f>
        <v>306</v>
      </c>
      <c r="AL169">
        <f t="shared" si="101"/>
        <v>103</v>
      </c>
      <c r="AM169" t="str">
        <f>貼_前年計算用シート!P253</f>
        <v>-</v>
      </c>
      <c r="AN169" t="str">
        <f>貼_前年計算用シート!P432</f>
        <v>-</v>
      </c>
      <c r="AO169" t="str">
        <f t="shared" si="102"/>
        <v>-</v>
      </c>
      <c r="AP169" t="str">
        <f>貼_前年計算用シート!Q253</f>
        <v>-</v>
      </c>
      <c r="AQ169" t="str">
        <f>貼_前年計算用シート!Q432</f>
        <v>-</v>
      </c>
      <c r="AR169" t="str">
        <f t="shared" si="103"/>
        <v>-</v>
      </c>
      <c r="AS169" t="str">
        <f>貼_前年計算用シート!R253</f>
        <v>-</v>
      </c>
      <c r="AT169" t="str">
        <f>貼_前年計算用シート!R432</f>
        <v>-</v>
      </c>
      <c r="AU169" t="str">
        <f t="shared" si="104"/>
        <v>-</v>
      </c>
      <c r="AV169" t="str">
        <f>貼_前年計算用シート!S253</f>
        <v>赤平市</v>
      </c>
      <c r="AW169">
        <f>貼_前年計算用シート!S432</f>
        <v>17</v>
      </c>
      <c r="AX169">
        <f t="shared" si="105"/>
        <v>103</v>
      </c>
      <c r="AY169" t="str">
        <f>貼_前年計算用シート!T253</f>
        <v>赤平市</v>
      </c>
      <c r="AZ169">
        <f>貼_前年計算用シート!T432</f>
        <v>34</v>
      </c>
      <c r="BA169">
        <f t="shared" si="106"/>
        <v>103</v>
      </c>
      <c r="BB169" t="str">
        <f>貼_前年計算用シート!U253</f>
        <v>東川町</v>
      </c>
      <c r="BC169">
        <f>貼_前年計算用シート!U432</f>
        <v>165</v>
      </c>
      <c r="BD169">
        <f t="shared" si="107"/>
        <v>103</v>
      </c>
      <c r="BE169" t="str">
        <f>貼_前年計算用シート!V253</f>
        <v>-</v>
      </c>
      <c r="BF169" t="str">
        <f>貼_前年計算用シート!V432</f>
        <v>-</v>
      </c>
      <c r="BG169" t="str">
        <f t="shared" si="108"/>
        <v>-</v>
      </c>
      <c r="BH169" t="str">
        <f>貼_前年計算用シート!W253</f>
        <v>-</v>
      </c>
      <c r="BI169" t="str">
        <f>貼_前年計算用シート!W432</f>
        <v>-</v>
      </c>
      <c r="BJ169" t="str">
        <f t="shared" si="109"/>
        <v>-</v>
      </c>
      <c r="BK169" t="str">
        <f>貼_前年計算用シート!X253</f>
        <v>-</v>
      </c>
      <c r="BL169" t="str">
        <f>貼_前年計算用シート!X432</f>
        <v>-</v>
      </c>
      <c r="BM169" t="str">
        <f t="shared" si="110"/>
        <v>-</v>
      </c>
      <c r="BN169" t="str">
        <f>貼_前年計算用シート!Y253</f>
        <v>-</v>
      </c>
      <c r="BO169" t="str">
        <f>貼_前年計算用シート!Y432</f>
        <v>-</v>
      </c>
      <c r="BP169" t="str">
        <f t="shared" si="111"/>
        <v>-</v>
      </c>
      <c r="BQ169" t="str">
        <f>貼_前年計算用シート!Z253</f>
        <v>-</v>
      </c>
      <c r="BR169" t="str">
        <f>貼_前年計算用シート!Z432</f>
        <v>-</v>
      </c>
      <c r="BS169" t="str">
        <f t="shared" si="112"/>
        <v>-</v>
      </c>
      <c r="BT169" t="str">
        <f>貼_前年計算用シート!AA253</f>
        <v>-</v>
      </c>
      <c r="BU169" t="str">
        <f>貼_前年計算用シート!AA432</f>
        <v>-</v>
      </c>
      <c r="BV169" t="str">
        <f t="shared" si="113"/>
        <v>-</v>
      </c>
      <c r="BW169" t="str">
        <f>貼_前年計算用シート!AB253</f>
        <v>松前町</v>
      </c>
      <c r="BX169">
        <f>貼_前年計算用シート!AB432</f>
        <v>1</v>
      </c>
      <c r="BY169">
        <f t="shared" si="114"/>
        <v>103</v>
      </c>
      <c r="BZ169" t="str">
        <f>貼_前年計算用シート!AC253</f>
        <v>長万部町</v>
      </c>
      <c r="CA169">
        <f>貼_前年計算用シート!AC432</f>
        <v>21</v>
      </c>
      <c r="CB169">
        <f t="shared" si="115"/>
        <v>103</v>
      </c>
      <c r="CC169" t="str">
        <f>貼_前年計算用シート!AD253</f>
        <v>遠別町</v>
      </c>
      <c r="CD169">
        <f>貼_前年計算用シート!AD432</f>
        <v>2020</v>
      </c>
      <c r="CE169">
        <f t="shared" si="116"/>
        <v>103</v>
      </c>
      <c r="CF169" t="str">
        <f>貼_前年計算用シート!AE253</f>
        <v>-</v>
      </c>
      <c r="CG169" t="str">
        <f>貼_前年計算用シート!AE432</f>
        <v>-</v>
      </c>
      <c r="CH169" t="str">
        <f t="shared" si="117"/>
        <v>-</v>
      </c>
      <c r="CI169" t="str">
        <f>貼_前年計算用シート!AF253</f>
        <v>-</v>
      </c>
      <c r="CJ169" t="str">
        <f>貼_前年計算用シート!AF432</f>
        <v>-</v>
      </c>
      <c r="CK169" t="str">
        <f t="shared" si="118"/>
        <v>-</v>
      </c>
      <c r="CL169" t="str">
        <f>貼_前年計算用シート!AG253</f>
        <v>-</v>
      </c>
      <c r="CM169" t="str">
        <f>貼_前年計算用シート!AG432</f>
        <v>-</v>
      </c>
      <c r="CN169" t="str">
        <f t="shared" si="119"/>
        <v>-</v>
      </c>
    </row>
    <row r="170" spans="3:92">
      <c r="C170" t="str">
        <f>貼_前年計算用シート!D254</f>
        <v>東川町</v>
      </c>
      <c r="D170">
        <f>貼_前年計算用シート!D433</f>
        <v>3550</v>
      </c>
      <c r="E170">
        <f t="shared" si="90"/>
        <v>104</v>
      </c>
      <c r="F170" t="str">
        <f>貼_前年計算用シート!E254</f>
        <v>幕別町</v>
      </c>
      <c r="G170">
        <f>貼_前年計算用シート!E433</f>
        <v>31</v>
      </c>
      <c r="H170">
        <f t="shared" si="91"/>
        <v>104</v>
      </c>
      <c r="I170" t="str">
        <f>貼_前年計算用シート!F254</f>
        <v>由仁町</v>
      </c>
      <c r="J170">
        <f>貼_前年計算用シート!F433</f>
        <v>1840</v>
      </c>
      <c r="K170">
        <f t="shared" si="92"/>
        <v>104</v>
      </c>
      <c r="L170" t="str">
        <f>貼_前年計算用シート!G254</f>
        <v>登別市</v>
      </c>
      <c r="M170">
        <f>貼_前年計算用シート!G433</f>
        <v>0</v>
      </c>
      <c r="N170">
        <f t="shared" si="93"/>
        <v>104</v>
      </c>
      <c r="O170" t="str">
        <f>貼_前年計算用シート!H254</f>
        <v>登別市</v>
      </c>
      <c r="P170">
        <f>貼_前年計算用シート!H433</f>
        <v>0</v>
      </c>
      <c r="Q170">
        <f t="shared" si="94"/>
        <v>104</v>
      </c>
      <c r="R170" t="str">
        <f>貼_前年計算用シート!I254</f>
        <v>神恵内村</v>
      </c>
      <c r="S170">
        <f>貼_前年計算用シート!I433</f>
        <v>361</v>
      </c>
      <c r="T170">
        <f t="shared" si="95"/>
        <v>104</v>
      </c>
      <c r="U170" t="str">
        <f>貼_前年計算用シート!J254</f>
        <v>芦別市</v>
      </c>
      <c r="V170">
        <f>貼_前年計算用シート!J433</f>
        <v>69</v>
      </c>
      <c r="W170">
        <f t="shared" si="96"/>
        <v>104</v>
      </c>
      <c r="X170" t="str">
        <f>貼_前年計算用シート!K254</f>
        <v>芦別市</v>
      </c>
      <c r="Y170">
        <f>貼_前年計算用シート!K433</f>
        <v>190</v>
      </c>
      <c r="Z170">
        <f t="shared" si="97"/>
        <v>104</v>
      </c>
      <c r="AA170" t="str">
        <f>貼_前年計算用シート!L254</f>
        <v>芦別市</v>
      </c>
      <c r="AB170">
        <f>貼_前年計算用シート!L433</f>
        <v>275</v>
      </c>
      <c r="AC170">
        <f t="shared" si="98"/>
        <v>104</v>
      </c>
      <c r="AD170" t="str">
        <f>貼_前年計算用シート!M254</f>
        <v>-</v>
      </c>
      <c r="AE170" t="str">
        <f>貼_前年計算用シート!M433</f>
        <v>-</v>
      </c>
      <c r="AF170" t="str">
        <f t="shared" si="99"/>
        <v>-</v>
      </c>
      <c r="AG170" t="str">
        <f>貼_前年計算用シート!N254</f>
        <v>-</v>
      </c>
      <c r="AH170" t="str">
        <f>貼_前年計算用シート!N433</f>
        <v>-</v>
      </c>
      <c r="AI170" t="str">
        <f t="shared" si="100"/>
        <v>-</v>
      </c>
      <c r="AJ170" t="str">
        <f>貼_前年計算用シート!O254</f>
        <v>芦別市</v>
      </c>
      <c r="AK170">
        <f>貼_前年計算用シート!O433</f>
        <v>305</v>
      </c>
      <c r="AL170">
        <f t="shared" si="101"/>
        <v>104</v>
      </c>
      <c r="AM170" t="str">
        <f>貼_前年計算用シート!P254</f>
        <v>-</v>
      </c>
      <c r="AN170" t="str">
        <f>貼_前年計算用シート!P433</f>
        <v>-</v>
      </c>
      <c r="AO170" t="str">
        <f t="shared" si="102"/>
        <v>-</v>
      </c>
      <c r="AP170" t="str">
        <f>貼_前年計算用シート!Q254</f>
        <v>-</v>
      </c>
      <c r="AQ170" t="str">
        <f>貼_前年計算用シート!Q433</f>
        <v>-</v>
      </c>
      <c r="AR170" t="str">
        <f t="shared" si="103"/>
        <v>-</v>
      </c>
      <c r="AS170" t="str">
        <f>貼_前年計算用シート!R254</f>
        <v>-</v>
      </c>
      <c r="AT170" t="str">
        <f>貼_前年計算用シート!R433</f>
        <v>-</v>
      </c>
      <c r="AU170" t="str">
        <f t="shared" si="104"/>
        <v>-</v>
      </c>
      <c r="AV170" t="str">
        <f>貼_前年計算用シート!S254</f>
        <v>芦別市</v>
      </c>
      <c r="AW170">
        <f>貼_前年計算用シート!S433</f>
        <v>7</v>
      </c>
      <c r="AX170">
        <f t="shared" si="105"/>
        <v>104</v>
      </c>
      <c r="AY170" t="str">
        <f>貼_前年計算用シート!T254</f>
        <v>芦別市</v>
      </c>
      <c r="AZ170">
        <f>貼_前年計算用シート!T433</f>
        <v>22</v>
      </c>
      <c r="BA170">
        <f t="shared" si="106"/>
        <v>104</v>
      </c>
      <c r="BB170" t="str">
        <f>貼_前年計算用シート!U254</f>
        <v>遠別町</v>
      </c>
      <c r="BC170">
        <f>貼_前年計算用シート!U433</f>
        <v>157</v>
      </c>
      <c r="BD170">
        <f t="shared" si="107"/>
        <v>104</v>
      </c>
      <c r="BE170" t="str">
        <f>貼_前年計算用シート!V254</f>
        <v>-</v>
      </c>
      <c r="BF170" t="str">
        <f>貼_前年計算用シート!V433</f>
        <v>-</v>
      </c>
      <c r="BG170" t="str">
        <f t="shared" si="108"/>
        <v>-</v>
      </c>
      <c r="BH170" t="str">
        <f>貼_前年計算用シート!W254</f>
        <v>-</v>
      </c>
      <c r="BI170" t="str">
        <f>貼_前年計算用シート!W433</f>
        <v>-</v>
      </c>
      <c r="BJ170" t="str">
        <f t="shared" si="109"/>
        <v>-</v>
      </c>
      <c r="BK170" t="str">
        <f>貼_前年計算用シート!X254</f>
        <v>-</v>
      </c>
      <c r="BL170" t="str">
        <f>貼_前年計算用シート!X433</f>
        <v>-</v>
      </c>
      <c r="BM170" t="str">
        <f t="shared" si="110"/>
        <v>-</v>
      </c>
      <c r="BN170" t="str">
        <f>貼_前年計算用シート!Y254</f>
        <v>-</v>
      </c>
      <c r="BO170" t="str">
        <f>貼_前年計算用シート!Y433</f>
        <v>-</v>
      </c>
      <c r="BP170" t="str">
        <f t="shared" si="111"/>
        <v>-</v>
      </c>
      <c r="BQ170" t="str">
        <f>貼_前年計算用シート!Z254</f>
        <v>-</v>
      </c>
      <c r="BR170" t="str">
        <f>貼_前年計算用シート!Z433</f>
        <v>-</v>
      </c>
      <c r="BS170" t="str">
        <f t="shared" si="112"/>
        <v>-</v>
      </c>
      <c r="BT170" t="str">
        <f>貼_前年計算用シート!AA254</f>
        <v>-</v>
      </c>
      <c r="BU170" t="str">
        <f>貼_前年計算用シート!AA433</f>
        <v>-</v>
      </c>
      <c r="BV170" t="str">
        <f t="shared" si="113"/>
        <v>-</v>
      </c>
      <c r="BW170" t="str">
        <f>貼_前年計算用シート!AB254</f>
        <v>福島町</v>
      </c>
      <c r="BX170">
        <f>貼_前年計算用シート!AB433</f>
        <v>1</v>
      </c>
      <c r="BY170">
        <f t="shared" si="114"/>
        <v>103</v>
      </c>
      <c r="BZ170" t="str">
        <f>貼_前年計算用シート!AC254</f>
        <v>知内町</v>
      </c>
      <c r="CA170">
        <f>貼_前年計算用シート!AC433</f>
        <v>20</v>
      </c>
      <c r="CB170">
        <f t="shared" si="115"/>
        <v>104</v>
      </c>
      <c r="CC170" t="str">
        <f>貼_前年計算用シート!AD254</f>
        <v>滝川市</v>
      </c>
      <c r="CD170">
        <f>貼_前年計算用シート!AD433</f>
        <v>2000</v>
      </c>
      <c r="CE170">
        <f t="shared" si="116"/>
        <v>104</v>
      </c>
      <c r="CF170" t="str">
        <f>貼_前年計算用シート!AE254</f>
        <v>-</v>
      </c>
      <c r="CG170" t="str">
        <f>貼_前年計算用シート!AE433</f>
        <v>-</v>
      </c>
      <c r="CH170" t="str">
        <f t="shared" si="117"/>
        <v>-</v>
      </c>
      <c r="CI170" t="str">
        <f>貼_前年計算用シート!AF254</f>
        <v>-</v>
      </c>
      <c r="CJ170" t="str">
        <f>貼_前年計算用シート!AF433</f>
        <v>-</v>
      </c>
      <c r="CK170" t="str">
        <f t="shared" si="118"/>
        <v>-</v>
      </c>
      <c r="CL170" t="str">
        <f>貼_前年計算用シート!AG254</f>
        <v>-</v>
      </c>
      <c r="CM170" t="str">
        <f>貼_前年計算用シート!AG433</f>
        <v>-</v>
      </c>
      <c r="CN170" t="str">
        <f t="shared" si="119"/>
        <v>-</v>
      </c>
    </row>
    <row r="171" spans="3:92">
      <c r="C171" t="str">
        <f>貼_前年計算用シート!D255</f>
        <v>中川町</v>
      </c>
      <c r="D171">
        <f>貼_前年計算用シート!D434</f>
        <v>3550</v>
      </c>
      <c r="E171">
        <f t="shared" si="90"/>
        <v>104</v>
      </c>
      <c r="F171" t="str">
        <f>貼_前年計算用シート!E255</f>
        <v>京極町</v>
      </c>
      <c r="G171">
        <f>貼_前年計算用シート!E434</f>
        <v>28</v>
      </c>
      <c r="H171">
        <f t="shared" si="91"/>
        <v>105</v>
      </c>
      <c r="I171" t="str">
        <f>貼_前年計算用シート!F255</f>
        <v>えりも町</v>
      </c>
      <c r="J171">
        <f>貼_前年計算用シート!F434</f>
        <v>1830</v>
      </c>
      <c r="K171">
        <f t="shared" si="92"/>
        <v>105</v>
      </c>
      <c r="L171" t="str">
        <f>貼_前年計算用シート!G255</f>
        <v>神恵内村</v>
      </c>
      <c r="M171">
        <f>貼_前年計算用シート!G434</f>
        <v>0</v>
      </c>
      <c r="N171">
        <f t="shared" si="93"/>
        <v>104</v>
      </c>
      <c r="O171" t="str">
        <f>貼_前年計算用シート!H255</f>
        <v>神恵内村</v>
      </c>
      <c r="P171">
        <f>貼_前年計算用シート!H434</f>
        <v>0</v>
      </c>
      <c r="Q171">
        <f t="shared" si="94"/>
        <v>104</v>
      </c>
      <c r="R171" t="str">
        <f>貼_前年計算用シート!I255</f>
        <v>新得町</v>
      </c>
      <c r="S171">
        <f>貼_前年計算用シート!I434</f>
        <v>92</v>
      </c>
      <c r="T171">
        <f t="shared" si="95"/>
        <v>105</v>
      </c>
      <c r="U171" t="str">
        <f>貼_前年計算用シート!J255</f>
        <v>北広島市</v>
      </c>
      <c r="V171">
        <f>貼_前年計算用シート!J434</f>
        <v>63</v>
      </c>
      <c r="W171">
        <f t="shared" si="96"/>
        <v>105</v>
      </c>
      <c r="X171" t="str">
        <f>貼_前年計算用シート!K255</f>
        <v>別海町</v>
      </c>
      <c r="Y171">
        <f>貼_前年計算用シート!K434</f>
        <v>180</v>
      </c>
      <c r="Z171">
        <f t="shared" si="97"/>
        <v>105</v>
      </c>
      <c r="AA171" t="str">
        <f>貼_前年計算用シート!L255</f>
        <v>下川町</v>
      </c>
      <c r="AB171">
        <f>貼_前年計算用シート!L434</f>
        <v>269</v>
      </c>
      <c r="AC171">
        <f t="shared" si="98"/>
        <v>105</v>
      </c>
      <c r="AD171" t="str">
        <f>貼_前年計算用シート!M255</f>
        <v>-</v>
      </c>
      <c r="AE171" t="str">
        <f>貼_前年計算用シート!M434</f>
        <v>-</v>
      </c>
      <c r="AF171" t="str">
        <f t="shared" si="99"/>
        <v>-</v>
      </c>
      <c r="AG171" t="str">
        <f>貼_前年計算用シート!N255</f>
        <v>-</v>
      </c>
      <c r="AH171" t="str">
        <f>貼_前年計算用シート!N434</f>
        <v>-</v>
      </c>
      <c r="AI171" t="str">
        <f t="shared" si="100"/>
        <v>-</v>
      </c>
      <c r="AJ171" t="str">
        <f>貼_前年計算用シート!O255</f>
        <v>共和町</v>
      </c>
      <c r="AK171">
        <f>貼_前年計算用シート!O434</f>
        <v>305</v>
      </c>
      <c r="AL171">
        <f t="shared" si="101"/>
        <v>104</v>
      </c>
      <c r="AM171" t="str">
        <f>貼_前年計算用シート!P255</f>
        <v>-</v>
      </c>
      <c r="AN171" t="str">
        <f>貼_前年計算用シート!P434</f>
        <v>-</v>
      </c>
      <c r="AO171" t="str">
        <f t="shared" si="102"/>
        <v>-</v>
      </c>
      <c r="AP171" t="str">
        <f>貼_前年計算用シート!Q255</f>
        <v>-</v>
      </c>
      <c r="AQ171" t="str">
        <f>貼_前年計算用シート!Q434</f>
        <v>-</v>
      </c>
      <c r="AR171" t="str">
        <f t="shared" si="103"/>
        <v>-</v>
      </c>
      <c r="AS171" t="str">
        <f>貼_前年計算用シート!R255</f>
        <v>-</v>
      </c>
      <c r="AT171" t="str">
        <f>貼_前年計算用シート!R434</f>
        <v>-</v>
      </c>
      <c r="AU171" t="str">
        <f t="shared" si="104"/>
        <v>-</v>
      </c>
      <c r="AV171" t="str">
        <f>貼_前年計算用シート!S255</f>
        <v>壮瞥町</v>
      </c>
      <c r="AW171">
        <f>貼_前年計算用シート!S434</f>
        <v>6</v>
      </c>
      <c r="AX171">
        <f t="shared" si="105"/>
        <v>105</v>
      </c>
      <c r="AY171" t="str">
        <f>貼_前年計算用シート!T255</f>
        <v>壮瞥町</v>
      </c>
      <c r="AZ171">
        <f>貼_前年計算用シート!T434</f>
        <v>13</v>
      </c>
      <c r="BA171">
        <f t="shared" si="106"/>
        <v>105</v>
      </c>
      <c r="BB171" t="str">
        <f>貼_前年計算用シート!U255</f>
        <v>愛別町</v>
      </c>
      <c r="BC171">
        <f>貼_前年計算用シート!U434</f>
        <v>151</v>
      </c>
      <c r="BD171">
        <f t="shared" si="107"/>
        <v>105</v>
      </c>
      <c r="BE171" t="str">
        <f>貼_前年計算用シート!V255</f>
        <v>-</v>
      </c>
      <c r="BF171" t="str">
        <f>貼_前年計算用シート!V434</f>
        <v>-</v>
      </c>
      <c r="BG171" t="str">
        <f t="shared" si="108"/>
        <v>-</v>
      </c>
      <c r="BH171" t="str">
        <f>貼_前年計算用シート!W255</f>
        <v>-</v>
      </c>
      <c r="BI171" t="str">
        <f>貼_前年計算用シート!W434</f>
        <v>-</v>
      </c>
      <c r="BJ171" t="str">
        <f t="shared" si="109"/>
        <v>-</v>
      </c>
      <c r="BK171" t="str">
        <f>貼_前年計算用シート!X255</f>
        <v>-</v>
      </c>
      <c r="BL171" t="str">
        <f>貼_前年計算用シート!X434</f>
        <v>-</v>
      </c>
      <c r="BM171" t="str">
        <f t="shared" si="110"/>
        <v>-</v>
      </c>
      <c r="BN171" t="str">
        <f>貼_前年計算用シート!Y255</f>
        <v>-</v>
      </c>
      <c r="BO171" t="str">
        <f>貼_前年計算用シート!Y434</f>
        <v>-</v>
      </c>
      <c r="BP171" t="str">
        <f t="shared" si="111"/>
        <v>-</v>
      </c>
      <c r="BQ171" t="str">
        <f>貼_前年計算用シート!Z255</f>
        <v>-</v>
      </c>
      <c r="BR171" t="str">
        <f>貼_前年計算用シート!Z434</f>
        <v>-</v>
      </c>
      <c r="BS171" t="str">
        <f t="shared" si="112"/>
        <v>-</v>
      </c>
      <c r="BT171" t="str">
        <f>貼_前年計算用シート!AA255</f>
        <v>-</v>
      </c>
      <c r="BU171" t="str">
        <f>貼_前年計算用シート!AA434</f>
        <v>-</v>
      </c>
      <c r="BV171" t="str">
        <f t="shared" si="113"/>
        <v>-</v>
      </c>
      <c r="BW171" t="str">
        <f>貼_前年計算用シート!AB255</f>
        <v>知内町</v>
      </c>
      <c r="BX171">
        <f>貼_前年計算用シート!AB434</f>
        <v>1</v>
      </c>
      <c r="BY171">
        <f t="shared" si="114"/>
        <v>103</v>
      </c>
      <c r="BZ171" t="str">
        <f>貼_前年計算用シート!AC255</f>
        <v>木古内町</v>
      </c>
      <c r="CA171">
        <f>貼_前年計算用シート!AC434</f>
        <v>20</v>
      </c>
      <c r="CB171">
        <f t="shared" si="115"/>
        <v>104</v>
      </c>
      <c r="CC171" t="str">
        <f>貼_前年計算用シート!AD255</f>
        <v>砂川市</v>
      </c>
      <c r="CD171">
        <f>貼_前年計算用シート!AD434</f>
        <v>2000</v>
      </c>
      <c r="CE171">
        <f t="shared" si="116"/>
        <v>104</v>
      </c>
      <c r="CF171" t="str">
        <f>貼_前年計算用シート!AE255</f>
        <v>-</v>
      </c>
      <c r="CG171" t="str">
        <f>貼_前年計算用シート!AE434</f>
        <v>-</v>
      </c>
      <c r="CH171" t="str">
        <f t="shared" si="117"/>
        <v>-</v>
      </c>
      <c r="CI171" t="str">
        <f>貼_前年計算用シート!AF255</f>
        <v>-</v>
      </c>
      <c r="CJ171" t="str">
        <f>貼_前年計算用シート!AF434</f>
        <v>-</v>
      </c>
      <c r="CK171" t="str">
        <f t="shared" si="118"/>
        <v>-</v>
      </c>
      <c r="CL171" t="str">
        <f>貼_前年計算用シート!AG255</f>
        <v>-</v>
      </c>
      <c r="CM171" t="str">
        <f>貼_前年計算用シート!AG434</f>
        <v>-</v>
      </c>
      <c r="CN171" t="str">
        <f t="shared" si="119"/>
        <v>-</v>
      </c>
    </row>
    <row r="172" spans="3:92">
      <c r="C172" t="str">
        <f>貼_前年計算用シート!D256</f>
        <v>芦別市</v>
      </c>
      <c r="D172">
        <f>貼_前年計算用シート!D435</f>
        <v>3530</v>
      </c>
      <c r="E172">
        <f t="shared" si="90"/>
        <v>106</v>
      </c>
      <c r="F172" t="str">
        <f>貼_前年計算用シート!E256</f>
        <v>津別町</v>
      </c>
      <c r="G172">
        <f>貼_前年計算用シート!E435</f>
        <v>26</v>
      </c>
      <c r="H172">
        <f t="shared" si="91"/>
        <v>106</v>
      </c>
      <c r="I172" t="str">
        <f>貼_前年計算用シート!F256</f>
        <v>上川町</v>
      </c>
      <c r="J172">
        <f>貼_前年計算用シート!F435</f>
        <v>1810</v>
      </c>
      <c r="K172">
        <f t="shared" si="92"/>
        <v>106</v>
      </c>
      <c r="L172" t="str">
        <f>貼_前年計算用シート!G256</f>
        <v>新得町</v>
      </c>
      <c r="M172">
        <f>貼_前年計算用シート!G435</f>
        <v>0</v>
      </c>
      <c r="N172">
        <f t="shared" si="93"/>
        <v>104</v>
      </c>
      <c r="O172" t="str">
        <f>貼_前年計算用シート!H256</f>
        <v>新得町</v>
      </c>
      <c r="P172">
        <f>貼_前年計算用シート!H435</f>
        <v>0</v>
      </c>
      <c r="Q172">
        <f t="shared" si="94"/>
        <v>104</v>
      </c>
      <c r="R172" t="str">
        <f>貼_前年計算用シート!I256</f>
        <v>登別市</v>
      </c>
      <c r="S172">
        <f>貼_前年計算用シート!I435</f>
        <v>79</v>
      </c>
      <c r="T172">
        <f t="shared" si="95"/>
        <v>106</v>
      </c>
      <c r="U172" t="str">
        <f>貼_前年計算用シート!J256</f>
        <v>乙部町</v>
      </c>
      <c r="V172">
        <f>貼_前年計算用シート!J435</f>
        <v>61</v>
      </c>
      <c r="W172">
        <f t="shared" si="96"/>
        <v>106</v>
      </c>
      <c r="X172" t="str">
        <f>貼_前年計算用シート!K256</f>
        <v>豊浦町</v>
      </c>
      <c r="Y172">
        <f>貼_前年計算用シート!K435</f>
        <v>153</v>
      </c>
      <c r="Z172">
        <f t="shared" si="97"/>
        <v>106</v>
      </c>
      <c r="AA172" t="str">
        <f>貼_前年計算用シート!L256</f>
        <v>新十津川町</v>
      </c>
      <c r="AB172">
        <f>貼_前年計算用シート!L435</f>
        <v>251</v>
      </c>
      <c r="AC172">
        <f t="shared" si="98"/>
        <v>106</v>
      </c>
      <c r="AD172" t="str">
        <f>貼_前年計算用シート!M256</f>
        <v>-</v>
      </c>
      <c r="AE172" t="str">
        <f>貼_前年計算用シート!M435</f>
        <v>-</v>
      </c>
      <c r="AF172" t="str">
        <f t="shared" si="99"/>
        <v>-</v>
      </c>
      <c r="AG172" t="str">
        <f>貼_前年計算用シート!N256</f>
        <v>-</v>
      </c>
      <c r="AH172" t="str">
        <f>貼_前年計算用シート!N435</f>
        <v>-</v>
      </c>
      <c r="AI172" t="str">
        <f t="shared" si="100"/>
        <v>-</v>
      </c>
      <c r="AJ172" t="str">
        <f>貼_前年計算用シート!O256</f>
        <v>浦臼町</v>
      </c>
      <c r="AK172">
        <f>貼_前年計算用シート!O435</f>
        <v>246</v>
      </c>
      <c r="AL172">
        <f t="shared" si="101"/>
        <v>106</v>
      </c>
      <c r="AM172" t="str">
        <f>貼_前年計算用シート!P256</f>
        <v>-</v>
      </c>
      <c r="AN172" t="str">
        <f>貼_前年計算用シート!P435</f>
        <v>-</v>
      </c>
      <c r="AO172" t="str">
        <f t="shared" si="102"/>
        <v>-</v>
      </c>
      <c r="AP172" t="str">
        <f>貼_前年計算用シート!Q256</f>
        <v>-</v>
      </c>
      <c r="AQ172" t="str">
        <f>貼_前年計算用シート!Q435</f>
        <v>-</v>
      </c>
      <c r="AR172" t="str">
        <f t="shared" si="103"/>
        <v>-</v>
      </c>
      <c r="AS172" t="str">
        <f>貼_前年計算用シート!R256</f>
        <v>-</v>
      </c>
      <c r="AT172" t="str">
        <f>貼_前年計算用シート!R435</f>
        <v>-</v>
      </c>
      <c r="AU172" t="str">
        <f t="shared" si="104"/>
        <v>-</v>
      </c>
      <c r="AV172" t="str">
        <f>貼_前年計算用シート!S256</f>
        <v>-</v>
      </c>
      <c r="AW172" t="str">
        <f>貼_前年計算用シート!S435</f>
        <v>-</v>
      </c>
      <c r="AX172" t="str">
        <f t="shared" si="105"/>
        <v>-</v>
      </c>
      <c r="AY172" t="str">
        <f>貼_前年計算用シート!T256</f>
        <v>-</v>
      </c>
      <c r="AZ172" t="str">
        <f>貼_前年計算用シート!T435</f>
        <v>-</v>
      </c>
      <c r="BA172" t="str">
        <f t="shared" si="106"/>
        <v>-</v>
      </c>
      <c r="BB172" t="str">
        <f>貼_前年計算用シート!U256</f>
        <v>八雲町</v>
      </c>
      <c r="BC172">
        <f>貼_前年計算用シート!U435</f>
        <v>147</v>
      </c>
      <c r="BD172">
        <f t="shared" si="107"/>
        <v>106</v>
      </c>
      <c r="BE172" t="str">
        <f>貼_前年計算用シート!V256</f>
        <v>-</v>
      </c>
      <c r="BF172" t="str">
        <f>貼_前年計算用シート!V435</f>
        <v>-</v>
      </c>
      <c r="BG172" t="str">
        <f t="shared" si="108"/>
        <v>-</v>
      </c>
      <c r="BH172" t="str">
        <f>貼_前年計算用シート!W256</f>
        <v>-</v>
      </c>
      <c r="BI172" t="str">
        <f>貼_前年計算用シート!W435</f>
        <v>-</v>
      </c>
      <c r="BJ172" t="str">
        <f t="shared" si="109"/>
        <v>-</v>
      </c>
      <c r="BK172" t="str">
        <f>貼_前年計算用シート!X256</f>
        <v>-</v>
      </c>
      <c r="BL172" t="str">
        <f>貼_前年計算用シート!X435</f>
        <v>-</v>
      </c>
      <c r="BM172" t="str">
        <f t="shared" si="110"/>
        <v>-</v>
      </c>
      <c r="BN172" t="str">
        <f>貼_前年計算用シート!Y256</f>
        <v>-</v>
      </c>
      <c r="BO172" t="str">
        <f>貼_前年計算用シート!Y435</f>
        <v>-</v>
      </c>
      <c r="BP172" t="str">
        <f t="shared" si="111"/>
        <v>-</v>
      </c>
      <c r="BQ172" t="str">
        <f>貼_前年計算用シート!Z256</f>
        <v>-</v>
      </c>
      <c r="BR172" t="str">
        <f>貼_前年計算用シート!Z435</f>
        <v>-</v>
      </c>
      <c r="BS172" t="str">
        <f t="shared" si="112"/>
        <v>-</v>
      </c>
      <c r="BT172" t="str">
        <f>貼_前年計算用シート!AA256</f>
        <v>-</v>
      </c>
      <c r="BU172" t="str">
        <f>貼_前年計算用シート!AA435</f>
        <v>-</v>
      </c>
      <c r="BV172" t="str">
        <f t="shared" si="113"/>
        <v>-</v>
      </c>
      <c r="BW172" t="str">
        <f>貼_前年計算用シート!AB256</f>
        <v>木古内町</v>
      </c>
      <c r="BX172">
        <f>貼_前年計算用シート!AB435</f>
        <v>1</v>
      </c>
      <c r="BY172">
        <f t="shared" si="114"/>
        <v>103</v>
      </c>
      <c r="BZ172" t="str">
        <f>貼_前年計算用シート!AC256</f>
        <v>福島町</v>
      </c>
      <c r="CA172">
        <f>貼_前年計算用シート!AC435</f>
        <v>18</v>
      </c>
      <c r="CB172">
        <f t="shared" si="115"/>
        <v>106</v>
      </c>
      <c r="CC172" t="str">
        <f>貼_前年計算用シート!AD256</f>
        <v>知内町</v>
      </c>
      <c r="CD172">
        <f>貼_前年計算用シート!AD435</f>
        <v>2000</v>
      </c>
      <c r="CE172">
        <f t="shared" si="116"/>
        <v>104</v>
      </c>
      <c r="CF172" t="str">
        <f>貼_前年計算用シート!AE256</f>
        <v>-</v>
      </c>
      <c r="CG172" t="str">
        <f>貼_前年計算用シート!AE435</f>
        <v>-</v>
      </c>
      <c r="CH172" t="str">
        <f t="shared" si="117"/>
        <v>-</v>
      </c>
      <c r="CI172" t="str">
        <f>貼_前年計算用シート!AF256</f>
        <v>-</v>
      </c>
      <c r="CJ172" t="str">
        <f>貼_前年計算用シート!AF435</f>
        <v>-</v>
      </c>
      <c r="CK172" t="str">
        <f t="shared" si="118"/>
        <v>-</v>
      </c>
      <c r="CL172" t="str">
        <f>貼_前年計算用シート!AG256</f>
        <v>-</v>
      </c>
      <c r="CM172" t="str">
        <f>貼_前年計算用シート!AG435</f>
        <v>-</v>
      </c>
      <c r="CN172" t="str">
        <f t="shared" si="119"/>
        <v>-</v>
      </c>
    </row>
    <row r="173" spans="3:92">
      <c r="C173" t="str">
        <f>貼_前年計算用シート!D257</f>
        <v>雨竜町</v>
      </c>
      <c r="D173">
        <f>貼_前年計算用シート!D436</f>
        <v>3530</v>
      </c>
      <c r="E173">
        <f t="shared" si="90"/>
        <v>106</v>
      </c>
      <c r="F173" t="str">
        <f>貼_前年計算用シート!E257</f>
        <v>寿都町</v>
      </c>
      <c r="G173">
        <f>貼_前年計算用シート!E436</f>
        <v>18</v>
      </c>
      <c r="H173">
        <f t="shared" si="91"/>
        <v>107</v>
      </c>
      <c r="I173" t="str">
        <f>貼_前年計算用シート!F257</f>
        <v>豊浦町</v>
      </c>
      <c r="J173">
        <f>貼_前年計算用シート!F436</f>
        <v>1760</v>
      </c>
      <c r="K173">
        <f t="shared" si="92"/>
        <v>107</v>
      </c>
      <c r="L173" t="str">
        <f>貼_前年計算用シート!G257</f>
        <v>-</v>
      </c>
      <c r="M173" t="str">
        <f>貼_前年計算用シート!G436</f>
        <v>-</v>
      </c>
      <c r="N173" t="str">
        <f t="shared" si="93"/>
        <v>-</v>
      </c>
      <c r="O173" t="str">
        <f>貼_前年計算用シート!H257</f>
        <v>-</v>
      </c>
      <c r="P173" t="str">
        <f>貼_前年計算用シート!H436</f>
        <v>-</v>
      </c>
      <c r="Q173" t="str">
        <f t="shared" si="94"/>
        <v>-</v>
      </c>
      <c r="R173" t="str">
        <f>貼_前年計算用シート!I257</f>
        <v>-</v>
      </c>
      <c r="S173" t="str">
        <f>貼_前年計算用シート!I436</f>
        <v>-</v>
      </c>
      <c r="T173" t="str">
        <f t="shared" si="95"/>
        <v>-</v>
      </c>
      <c r="U173" t="str">
        <f>貼_前年計算用シート!J257</f>
        <v>別海町</v>
      </c>
      <c r="V173">
        <f>貼_前年計算用シート!J436</f>
        <v>50</v>
      </c>
      <c r="W173">
        <f t="shared" si="96"/>
        <v>107</v>
      </c>
      <c r="X173" t="str">
        <f>貼_前年計算用シート!K257</f>
        <v>苫小牧市</v>
      </c>
      <c r="Y173">
        <f>貼_前年計算用シート!K436</f>
        <v>124</v>
      </c>
      <c r="Z173">
        <f t="shared" si="97"/>
        <v>107</v>
      </c>
      <c r="AA173" t="str">
        <f>貼_前年計算用シート!L257</f>
        <v>浦臼町</v>
      </c>
      <c r="AB173">
        <f>貼_前年計算用シート!L436</f>
        <v>240</v>
      </c>
      <c r="AC173">
        <f t="shared" si="98"/>
        <v>107</v>
      </c>
      <c r="AD173" t="str">
        <f>貼_前年計算用シート!M257</f>
        <v>-</v>
      </c>
      <c r="AE173" t="str">
        <f>貼_前年計算用シート!M436</f>
        <v>-</v>
      </c>
      <c r="AF173" t="str">
        <f t="shared" si="99"/>
        <v>-</v>
      </c>
      <c r="AG173" t="str">
        <f>貼_前年計算用シート!N257</f>
        <v>-</v>
      </c>
      <c r="AH173" t="str">
        <f>貼_前年計算用シート!N436</f>
        <v>-</v>
      </c>
      <c r="AI173" t="str">
        <f t="shared" si="100"/>
        <v>-</v>
      </c>
      <c r="AJ173" t="str">
        <f>貼_前年計算用シート!O257</f>
        <v>乙部町</v>
      </c>
      <c r="AK173">
        <f>貼_前年計算用シート!O436</f>
        <v>242</v>
      </c>
      <c r="AL173">
        <f t="shared" si="101"/>
        <v>107</v>
      </c>
      <c r="AM173" t="str">
        <f>貼_前年計算用シート!P257</f>
        <v>-</v>
      </c>
      <c r="AN173" t="str">
        <f>貼_前年計算用シート!P436</f>
        <v>-</v>
      </c>
      <c r="AO173" t="str">
        <f t="shared" si="102"/>
        <v>-</v>
      </c>
      <c r="AP173" t="str">
        <f>貼_前年計算用シート!Q257</f>
        <v>-</v>
      </c>
      <c r="AQ173" t="str">
        <f>貼_前年計算用シート!Q436</f>
        <v>-</v>
      </c>
      <c r="AR173" t="str">
        <f t="shared" si="103"/>
        <v>-</v>
      </c>
      <c r="AS173" t="str">
        <f>貼_前年計算用シート!R257</f>
        <v>-</v>
      </c>
      <c r="AT173" t="str">
        <f>貼_前年計算用シート!R436</f>
        <v>-</v>
      </c>
      <c r="AU173" t="str">
        <f t="shared" si="104"/>
        <v>-</v>
      </c>
      <c r="AV173" t="str">
        <f>貼_前年計算用シート!S257</f>
        <v>-</v>
      </c>
      <c r="AW173" t="str">
        <f>貼_前年計算用シート!S436</f>
        <v>-</v>
      </c>
      <c r="AX173" t="str">
        <f t="shared" si="105"/>
        <v>-</v>
      </c>
      <c r="AY173" t="str">
        <f>貼_前年計算用シート!T257</f>
        <v>-</v>
      </c>
      <c r="AZ173" t="str">
        <f>貼_前年計算用シート!T436</f>
        <v>-</v>
      </c>
      <c r="BA173" t="str">
        <f t="shared" si="106"/>
        <v>-</v>
      </c>
      <c r="BB173" t="str">
        <f>貼_前年計算用シート!U257</f>
        <v>初山別村</v>
      </c>
      <c r="BC173">
        <f>貼_前年計算用シート!U436</f>
        <v>138</v>
      </c>
      <c r="BD173">
        <f t="shared" si="107"/>
        <v>107</v>
      </c>
      <c r="BE173" t="str">
        <f>貼_前年計算用シート!V257</f>
        <v>-</v>
      </c>
      <c r="BF173" t="str">
        <f>貼_前年計算用シート!V436</f>
        <v>-</v>
      </c>
      <c r="BG173" t="str">
        <f t="shared" si="108"/>
        <v>-</v>
      </c>
      <c r="BH173" t="str">
        <f>貼_前年計算用シート!W257</f>
        <v>-</v>
      </c>
      <c r="BI173" t="str">
        <f>貼_前年計算用シート!W436</f>
        <v>-</v>
      </c>
      <c r="BJ173" t="str">
        <f t="shared" si="109"/>
        <v>-</v>
      </c>
      <c r="BK173" t="str">
        <f>貼_前年計算用シート!X257</f>
        <v>-</v>
      </c>
      <c r="BL173" t="str">
        <f>貼_前年計算用シート!X436</f>
        <v>-</v>
      </c>
      <c r="BM173" t="str">
        <f t="shared" si="110"/>
        <v>-</v>
      </c>
      <c r="BN173" t="str">
        <f>貼_前年計算用シート!Y257</f>
        <v>-</v>
      </c>
      <c r="BO173" t="str">
        <f>貼_前年計算用シート!Y436</f>
        <v>-</v>
      </c>
      <c r="BP173" t="str">
        <f t="shared" si="111"/>
        <v>-</v>
      </c>
      <c r="BQ173" t="str">
        <f>貼_前年計算用シート!Z257</f>
        <v>-</v>
      </c>
      <c r="BR173" t="str">
        <f>貼_前年計算用シート!Z436</f>
        <v>-</v>
      </c>
      <c r="BS173" t="str">
        <f t="shared" si="112"/>
        <v>-</v>
      </c>
      <c r="BT173" t="str">
        <f>貼_前年計算用シート!AA257</f>
        <v>-</v>
      </c>
      <c r="BU173" t="str">
        <f>貼_前年計算用シート!AA436</f>
        <v>-</v>
      </c>
      <c r="BV173" t="str">
        <f t="shared" si="113"/>
        <v>-</v>
      </c>
      <c r="BW173" t="str">
        <f>貼_前年計算用シート!AB257</f>
        <v>長万部町</v>
      </c>
      <c r="BX173">
        <f>貼_前年計算用シート!AB436</f>
        <v>1</v>
      </c>
      <c r="BY173">
        <f t="shared" si="114"/>
        <v>103</v>
      </c>
      <c r="BZ173" t="str">
        <f>貼_前年計算用シート!AC257</f>
        <v>島牧村</v>
      </c>
      <c r="CA173">
        <f>貼_前年計算用シート!AC436</f>
        <v>16</v>
      </c>
      <c r="CB173">
        <f t="shared" si="115"/>
        <v>107</v>
      </c>
      <c r="CC173" t="str">
        <f>貼_前年計算用シート!AD257</f>
        <v>木古内町</v>
      </c>
      <c r="CD173">
        <f>貼_前年計算用シート!AD436</f>
        <v>2000</v>
      </c>
      <c r="CE173">
        <f t="shared" si="116"/>
        <v>104</v>
      </c>
      <c r="CF173" t="str">
        <f>貼_前年計算用シート!AE257</f>
        <v>-</v>
      </c>
      <c r="CG173" t="str">
        <f>貼_前年計算用シート!AE436</f>
        <v>-</v>
      </c>
      <c r="CH173" t="str">
        <f t="shared" si="117"/>
        <v>-</v>
      </c>
      <c r="CI173" t="str">
        <f>貼_前年計算用シート!AF257</f>
        <v>-</v>
      </c>
      <c r="CJ173" t="str">
        <f>貼_前年計算用シート!AF436</f>
        <v>-</v>
      </c>
      <c r="CK173" t="str">
        <f t="shared" si="118"/>
        <v>-</v>
      </c>
      <c r="CL173" t="str">
        <f>貼_前年計算用シート!AG257</f>
        <v>-</v>
      </c>
      <c r="CM173" t="str">
        <f>貼_前年計算用シート!AG436</f>
        <v>-</v>
      </c>
      <c r="CN173" t="str">
        <f t="shared" si="119"/>
        <v>-</v>
      </c>
    </row>
    <row r="174" spans="3:92">
      <c r="C174" t="str">
        <f>貼_前年計算用シート!D258</f>
        <v>浦臼町</v>
      </c>
      <c r="D174">
        <f>貼_前年計算用シート!D437</f>
        <v>3460</v>
      </c>
      <c r="E174">
        <f t="shared" si="90"/>
        <v>108</v>
      </c>
      <c r="F174" t="str">
        <f>貼_前年計算用シート!E258</f>
        <v>本別町</v>
      </c>
      <c r="G174">
        <f>貼_前年計算用シート!E437</f>
        <v>18</v>
      </c>
      <c r="H174">
        <f t="shared" si="91"/>
        <v>107</v>
      </c>
      <c r="I174" t="str">
        <f>貼_前年計算用シート!F258</f>
        <v>中富良野町</v>
      </c>
      <c r="J174">
        <f>貼_前年計算用シート!F437</f>
        <v>1730</v>
      </c>
      <c r="K174">
        <f t="shared" si="92"/>
        <v>108</v>
      </c>
      <c r="L174" t="str">
        <f>貼_前年計算用シート!G258</f>
        <v>-</v>
      </c>
      <c r="M174" t="str">
        <f>貼_前年計算用シート!G437</f>
        <v>-</v>
      </c>
      <c r="N174" t="str">
        <f t="shared" si="93"/>
        <v>-</v>
      </c>
      <c r="O174" t="str">
        <f>貼_前年計算用シート!H258</f>
        <v>-</v>
      </c>
      <c r="P174" t="str">
        <f>貼_前年計算用シート!H437</f>
        <v>-</v>
      </c>
      <c r="Q174" t="str">
        <f t="shared" si="94"/>
        <v>-</v>
      </c>
      <c r="R174" t="str">
        <f>貼_前年計算用シート!I258</f>
        <v>-</v>
      </c>
      <c r="S174" t="str">
        <f>貼_前年計算用シート!I437</f>
        <v>-</v>
      </c>
      <c r="T174" t="str">
        <f t="shared" si="95"/>
        <v>-</v>
      </c>
      <c r="U174" t="str">
        <f>貼_前年計算用シート!J258</f>
        <v>知内町</v>
      </c>
      <c r="V174">
        <f>貼_前年計算用シート!J437</f>
        <v>37</v>
      </c>
      <c r="W174">
        <f t="shared" si="96"/>
        <v>108</v>
      </c>
      <c r="X174" t="str">
        <f>貼_前年計算用シート!K258</f>
        <v>知内町</v>
      </c>
      <c r="Y174">
        <f>貼_前年計算用シート!K437</f>
        <v>117</v>
      </c>
      <c r="Z174">
        <f t="shared" si="97"/>
        <v>108</v>
      </c>
      <c r="AA174" t="str">
        <f>貼_前年計算用シート!L258</f>
        <v>岩内町</v>
      </c>
      <c r="AB174">
        <f>貼_前年計算用シート!L437</f>
        <v>238</v>
      </c>
      <c r="AC174">
        <f t="shared" si="98"/>
        <v>108</v>
      </c>
      <c r="AD174" t="str">
        <f>貼_前年計算用シート!M258</f>
        <v>-</v>
      </c>
      <c r="AE174" t="str">
        <f>貼_前年計算用シート!M437</f>
        <v>-</v>
      </c>
      <c r="AF174" t="str">
        <f t="shared" si="99"/>
        <v>-</v>
      </c>
      <c r="AG174" t="str">
        <f>貼_前年計算用シート!N258</f>
        <v>-</v>
      </c>
      <c r="AH174" t="str">
        <f>貼_前年計算用シート!N437</f>
        <v>-</v>
      </c>
      <c r="AI174" t="str">
        <f t="shared" si="100"/>
        <v>-</v>
      </c>
      <c r="AJ174" t="str">
        <f>貼_前年計算用シート!O258</f>
        <v>岩内町</v>
      </c>
      <c r="AK174">
        <f>貼_前年計算用シート!O437</f>
        <v>238</v>
      </c>
      <c r="AL174">
        <f t="shared" si="101"/>
        <v>108</v>
      </c>
      <c r="AM174" t="str">
        <f>貼_前年計算用シート!P258</f>
        <v>-</v>
      </c>
      <c r="AN174" t="str">
        <f>貼_前年計算用シート!P437</f>
        <v>-</v>
      </c>
      <c r="AO174" t="str">
        <f t="shared" si="102"/>
        <v>-</v>
      </c>
      <c r="AP174" t="str">
        <f>貼_前年計算用シート!Q258</f>
        <v>-</v>
      </c>
      <c r="AQ174" t="str">
        <f>貼_前年計算用シート!Q437</f>
        <v>-</v>
      </c>
      <c r="AR174" t="str">
        <f t="shared" si="103"/>
        <v>-</v>
      </c>
      <c r="AS174" t="str">
        <f>貼_前年計算用シート!R258</f>
        <v>-</v>
      </c>
      <c r="AT174" t="str">
        <f>貼_前年計算用シート!R437</f>
        <v>-</v>
      </c>
      <c r="AU174" t="str">
        <f t="shared" si="104"/>
        <v>-</v>
      </c>
      <c r="AV174" t="str">
        <f>貼_前年計算用シート!S258</f>
        <v>-</v>
      </c>
      <c r="AW174" t="str">
        <f>貼_前年計算用シート!S437</f>
        <v>-</v>
      </c>
      <c r="AX174" t="str">
        <f t="shared" si="105"/>
        <v>-</v>
      </c>
      <c r="AY174" t="str">
        <f>貼_前年計算用シート!T258</f>
        <v>-</v>
      </c>
      <c r="AZ174" t="str">
        <f>貼_前年計算用シート!T437</f>
        <v>-</v>
      </c>
      <c r="BA174" t="str">
        <f t="shared" si="106"/>
        <v>-</v>
      </c>
      <c r="BB174" t="str">
        <f>貼_前年計算用シート!U258</f>
        <v>-</v>
      </c>
      <c r="BC174" t="str">
        <f>貼_前年計算用シート!U437</f>
        <v>-</v>
      </c>
      <c r="BD174" t="str">
        <f t="shared" si="107"/>
        <v>-</v>
      </c>
      <c r="BE174" t="str">
        <f>貼_前年計算用シート!V258</f>
        <v>-</v>
      </c>
      <c r="BF174" t="str">
        <f>貼_前年計算用シート!V437</f>
        <v>-</v>
      </c>
      <c r="BG174" t="str">
        <f t="shared" si="108"/>
        <v>-</v>
      </c>
      <c r="BH174" t="str">
        <f>貼_前年計算用シート!W258</f>
        <v>-</v>
      </c>
      <c r="BI174" t="str">
        <f>貼_前年計算用シート!W437</f>
        <v>-</v>
      </c>
      <c r="BJ174" t="str">
        <f t="shared" si="109"/>
        <v>-</v>
      </c>
      <c r="BK174" t="str">
        <f>貼_前年計算用シート!X258</f>
        <v>-</v>
      </c>
      <c r="BL174" t="str">
        <f>貼_前年計算用シート!X437</f>
        <v>-</v>
      </c>
      <c r="BM174" t="str">
        <f t="shared" si="110"/>
        <v>-</v>
      </c>
      <c r="BN174" t="str">
        <f>貼_前年計算用シート!Y258</f>
        <v>-</v>
      </c>
      <c r="BO174" t="str">
        <f>貼_前年計算用シート!Y437</f>
        <v>-</v>
      </c>
      <c r="BP174" t="str">
        <f t="shared" si="111"/>
        <v>-</v>
      </c>
      <c r="BQ174" t="str">
        <f>貼_前年計算用シート!Z258</f>
        <v>-</v>
      </c>
      <c r="BR174" t="str">
        <f>貼_前年計算用シート!Z437</f>
        <v>-</v>
      </c>
      <c r="BS174" t="str">
        <f t="shared" si="112"/>
        <v>-</v>
      </c>
      <c r="BT174" t="str">
        <f>貼_前年計算用シート!AA258</f>
        <v>-</v>
      </c>
      <c r="BU174" t="str">
        <f>貼_前年計算用シート!AA437</f>
        <v>-</v>
      </c>
      <c r="BV174" t="str">
        <f t="shared" si="113"/>
        <v>-</v>
      </c>
      <c r="BW174" t="str">
        <f>貼_前年計算用シート!AB258</f>
        <v>奥尻町</v>
      </c>
      <c r="BX174">
        <f>貼_前年計算用シート!AB437</f>
        <v>1</v>
      </c>
      <c r="BY174">
        <f t="shared" si="114"/>
        <v>103</v>
      </c>
      <c r="BZ174" t="str">
        <f>貼_前年計算用シート!AC258</f>
        <v>新ひだか町</v>
      </c>
      <c r="CA174">
        <f>貼_前年計算用シート!AC437</f>
        <v>10</v>
      </c>
      <c r="CB174">
        <f t="shared" si="115"/>
        <v>108</v>
      </c>
      <c r="CC174" t="str">
        <f>貼_前年計算用シート!AD258</f>
        <v>仁木町</v>
      </c>
      <c r="CD174">
        <f>貼_前年計算用シート!AD437</f>
        <v>2000</v>
      </c>
      <c r="CE174">
        <f t="shared" si="116"/>
        <v>104</v>
      </c>
      <c r="CF174" t="str">
        <f>貼_前年計算用シート!AE258</f>
        <v>-</v>
      </c>
      <c r="CG174" t="str">
        <f>貼_前年計算用シート!AE437</f>
        <v>-</v>
      </c>
      <c r="CH174" t="str">
        <f t="shared" si="117"/>
        <v>-</v>
      </c>
      <c r="CI174" t="str">
        <f>貼_前年計算用シート!AF258</f>
        <v>-</v>
      </c>
      <c r="CJ174" t="str">
        <f>貼_前年計算用シート!AF437</f>
        <v>-</v>
      </c>
      <c r="CK174" t="str">
        <f t="shared" si="118"/>
        <v>-</v>
      </c>
      <c r="CL174" t="str">
        <f>貼_前年計算用シート!AG258</f>
        <v>-</v>
      </c>
      <c r="CM174" t="str">
        <f>貼_前年計算用シート!AG437</f>
        <v>-</v>
      </c>
      <c r="CN174" t="str">
        <f t="shared" si="119"/>
        <v>-</v>
      </c>
    </row>
    <row r="175" spans="3:92">
      <c r="C175" t="str">
        <f>貼_前年計算用シート!D259</f>
        <v>妹背牛町</v>
      </c>
      <c r="D175">
        <f>貼_前年計算用シート!D438</f>
        <v>3430</v>
      </c>
      <c r="E175">
        <f t="shared" si="90"/>
        <v>109</v>
      </c>
      <c r="F175" t="str">
        <f>貼_前年計算用シート!E259</f>
        <v>小樽市</v>
      </c>
      <c r="G175">
        <f>貼_前年計算用シート!E438</f>
        <v>17</v>
      </c>
      <c r="H175">
        <f t="shared" si="91"/>
        <v>109</v>
      </c>
      <c r="I175" t="str">
        <f>貼_前年計算用シート!F259</f>
        <v>音威子府村</v>
      </c>
      <c r="J175">
        <f>貼_前年計算用シート!F438</f>
        <v>1720</v>
      </c>
      <c r="K175">
        <f t="shared" si="92"/>
        <v>109</v>
      </c>
      <c r="L175" t="str">
        <f>貼_前年計算用シート!G259</f>
        <v>-</v>
      </c>
      <c r="M175" t="str">
        <f>貼_前年計算用シート!G438</f>
        <v>-</v>
      </c>
      <c r="N175" t="str">
        <f t="shared" si="93"/>
        <v>-</v>
      </c>
      <c r="O175" t="str">
        <f>貼_前年計算用シート!H259</f>
        <v>-</v>
      </c>
      <c r="P175" t="str">
        <f>貼_前年計算用シート!H438</f>
        <v>-</v>
      </c>
      <c r="Q175" t="str">
        <f t="shared" si="94"/>
        <v>-</v>
      </c>
      <c r="R175" t="str">
        <f>貼_前年計算用シート!I259</f>
        <v>-</v>
      </c>
      <c r="S175" t="str">
        <f>貼_前年計算用シート!I438</f>
        <v>-</v>
      </c>
      <c r="T175" t="str">
        <f t="shared" si="95"/>
        <v>-</v>
      </c>
      <c r="U175" t="str">
        <f>貼_前年計算用シート!J259</f>
        <v>新冠町</v>
      </c>
      <c r="V175">
        <f>貼_前年計算用シート!J438</f>
        <v>37</v>
      </c>
      <c r="W175">
        <f t="shared" si="96"/>
        <v>108</v>
      </c>
      <c r="X175" t="str">
        <f>貼_前年計算用シート!K259</f>
        <v>乙部町</v>
      </c>
      <c r="Y175">
        <f>貼_前年計算用シート!K438</f>
        <v>90</v>
      </c>
      <c r="Z175">
        <f t="shared" si="97"/>
        <v>109</v>
      </c>
      <c r="AA175" t="str">
        <f>貼_前年計算用シート!L259</f>
        <v>愛別町</v>
      </c>
      <c r="AB175">
        <f>貼_前年計算用シート!L438</f>
        <v>238</v>
      </c>
      <c r="AC175">
        <f t="shared" si="98"/>
        <v>108</v>
      </c>
      <c r="AD175" t="str">
        <f>貼_前年計算用シート!M259</f>
        <v>-</v>
      </c>
      <c r="AE175" t="str">
        <f>貼_前年計算用シート!M438</f>
        <v>-</v>
      </c>
      <c r="AF175" t="str">
        <f t="shared" si="99"/>
        <v>-</v>
      </c>
      <c r="AG175" t="str">
        <f>貼_前年計算用シート!N259</f>
        <v>-</v>
      </c>
      <c r="AH175" t="str">
        <f>貼_前年計算用シート!N438</f>
        <v>-</v>
      </c>
      <c r="AI175" t="str">
        <f t="shared" si="100"/>
        <v>-</v>
      </c>
      <c r="AJ175" t="str">
        <f>貼_前年計算用シート!O259</f>
        <v>鷹栖町</v>
      </c>
      <c r="AK175">
        <f>貼_前年計算用シート!O438</f>
        <v>191</v>
      </c>
      <c r="AL175">
        <f t="shared" si="101"/>
        <v>109</v>
      </c>
      <c r="AM175" t="str">
        <f>貼_前年計算用シート!P259</f>
        <v>-</v>
      </c>
      <c r="AN175" t="str">
        <f>貼_前年計算用シート!P438</f>
        <v>-</v>
      </c>
      <c r="AO175" t="str">
        <f t="shared" si="102"/>
        <v>-</v>
      </c>
      <c r="AP175" t="str">
        <f>貼_前年計算用シート!Q259</f>
        <v>-</v>
      </c>
      <c r="AQ175" t="str">
        <f>貼_前年計算用シート!Q438</f>
        <v>-</v>
      </c>
      <c r="AR175" t="str">
        <f t="shared" si="103"/>
        <v>-</v>
      </c>
      <c r="AS175" t="str">
        <f>貼_前年計算用シート!R259</f>
        <v>-</v>
      </c>
      <c r="AT175" t="str">
        <f>貼_前年計算用シート!R438</f>
        <v>-</v>
      </c>
      <c r="AU175" t="str">
        <f t="shared" si="104"/>
        <v>-</v>
      </c>
      <c r="AV175" t="str">
        <f>貼_前年計算用シート!S259</f>
        <v>-</v>
      </c>
      <c r="AW175" t="str">
        <f>貼_前年計算用シート!S438</f>
        <v>-</v>
      </c>
      <c r="AX175" t="str">
        <f t="shared" si="105"/>
        <v>-</v>
      </c>
      <c r="AY175" t="str">
        <f>貼_前年計算用シート!T259</f>
        <v>-</v>
      </c>
      <c r="AZ175" t="str">
        <f>貼_前年計算用シート!T438</f>
        <v>-</v>
      </c>
      <c r="BA175" t="str">
        <f t="shared" si="106"/>
        <v>-</v>
      </c>
      <c r="BB175" t="str">
        <f>貼_前年計算用シート!U259</f>
        <v>-</v>
      </c>
      <c r="BC175" t="str">
        <f>貼_前年計算用シート!U438</f>
        <v>-</v>
      </c>
      <c r="BD175" t="str">
        <f t="shared" si="107"/>
        <v>-</v>
      </c>
      <c r="BE175" t="str">
        <f>貼_前年計算用シート!V259</f>
        <v>-</v>
      </c>
      <c r="BF175" t="str">
        <f>貼_前年計算用シート!V438</f>
        <v>-</v>
      </c>
      <c r="BG175" t="str">
        <f t="shared" si="108"/>
        <v>-</v>
      </c>
      <c r="BH175" t="str">
        <f>貼_前年計算用シート!W259</f>
        <v>-</v>
      </c>
      <c r="BI175" t="str">
        <f>貼_前年計算用シート!W438</f>
        <v>-</v>
      </c>
      <c r="BJ175" t="str">
        <f t="shared" si="109"/>
        <v>-</v>
      </c>
      <c r="BK175" t="str">
        <f>貼_前年計算用シート!X259</f>
        <v>-</v>
      </c>
      <c r="BL175" t="str">
        <f>貼_前年計算用シート!X438</f>
        <v>-</v>
      </c>
      <c r="BM175" t="str">
        <f t="shared" si="110"/>
        <v>-</v>
      </c>
      <c r="BN175" t="str">
        <f>貼_前年計算用シート!Y259</f>
        <v>-</v>
      </c>
      <c r="BO175" t="str">
        <f>貼_前年計算用シート!Y438</f>
        <v>-</v>
      </c>
      <c r="BP175" t="str">
        <f t="shared" si="111"/>
        <v>-</v>
      </c>
      <c r="BQ175" t="str">
        <f>貼_前年計算用シート!Z259</f>
        <v>-</v>
      </c>
      <c r="BR175" t="str">
        <f>貼_前年計算用シート!Z438</f>
        <v>-</v>
      </c>
      <c r="BS175" t="str">
        <f t="shared" si="112"/>
        <v>-</v>
      </c>
      <c r="BT175" t="str">
        <f>貼_前年計算用シート!AA259</f>
        <v>-</v>
      </c>
      <c r="BU175" t="str">
        <f>貼_前年計算用シート!AA438</f>
        <v>-</v>
      </c>
      <c r="BV175" t="str">
        <f t="shared" si="113"/>
        <v>-</v>
      </c>
      <c r="BW175" t="str">
        <f>貼_前年計算用シート!AB259</f>
        <v>島牧村</v>
      </c>
      <c r="BX175">
        <f>貼_前年計算用シート!AB438</f>
        <v>1</v>
      </c>
      <c r="BY175">
        <f t="shared" si="114"/>
        <v>103</v>
      </c>
      <c r="BZ175" t="str">
        <f>貼_前年計算用シート!AC259</f>
        <v>松前町</v>
      </c>
      <c r="CA175">
        <f>貼_前年計算用シート!AC438</f>
        <v>9</v>
      </c>
      <c r="CB175">
        <f t="shared" si="115"/>
        <v>109</v>
      </c>
      <c r="CC175" t="str">
        <f>貼_前年計算用シート!AD259</f>
        <v>奈井江町</v>
      </c>
      <c r="CD175">
        <f>貼_前年計算用シート!AD438</f>
        <v>2000</v>
      </c>
      <c r="CE175">
        <f t="shared" si="116"/>
        <v>104</v>
      </c>
      <c r="CF175" t="str">
        <f>貼_前年計算用シート!AE259</f>
        <v>-</v>
      </c>
      <c r="CG175" t="str">
        <f>貼_前年計算用シート!AE438</f>
        <v>-</v>
      </c>
      <c r="CH175" t="str">
        <f t="shared" si="117"/>
        <v>-</v>
      </c>
      <c r="CI175" t="str">
        <f>貼_前年計算用シート!AF259</f>
        <v>-</v>
      </c>
      <c r="CJ175" t="str">
        <f>貼_前年計算用シート!AF438</f>
        <v>-</v>
      </c>
      <c r="CK175" t="str">
        <f t="shared" si="118"/>
        <v>-</v>
      </c>
      <c r="CL175" t="str">
        <f>貼_前年計算用シート!AG259</f>
        <v>-</v>
      </c>
      <c r="CM175" t="str">
        <f>貼_前年計算用シート!AG438</f>
        <v>-</v>
      </c>
      <c r="CN175" t="str">
        <f t="shared" si="119"/>
        <v>-</v>
      </c>
    </row>
    <row r="176" spans="3:92">
      <c r="C176" t="str">
        <f>貼_前年計算用シート!D260</f>
        <v>黒松内町</v>
      </c>
      <c r="D176">
        <f>貼_前年計算用シート!D439</f>
        <v>3360</v>
      </c>
      <c r="E176">
        <f t="shared" si="90"/>
        <v>110</v>
      </c>
      <c r="F176" t="str">
        <f>貼_前年計算用シート!E260</f>
        <v>松前町</v>
      </c>
      <c r="G176">
        <f>貼_前年計算用シート!E439</f>
        <v>15</v>
      </c>
      <c r="H176">
        <f t="shared" si="91"/>
        <v>110</v>
      </c>
      <c r="I176" t="str">
        <f>貼_前年計算用シート!F260</f>
        <v>函館市</v>
      </c>
      <c r="J176">
        <f>貼_前年計算用シート!F439</f>
        <v>1700</v>
      </c>
      <c r="K176">
        <f t="shared" si="92"/>
        <v>110</v>
      </c>
      <c r="L176" t="str">
        <f>貼_前年計算用シート!G260</f>
        <v>-</v>
      </c>
      <c r="M176" t="str">
        <f>貼_前年計算用シート!G439</f>
        <v>-</v>
      </c>
      <c r="N176" t="str">
        <f t="shared" si="93"/>
        <v>-</v>
      </c>
      <c r="O176" t="str">
        <f>貼_前年計算用シート!H260</f>
        <v>-</v>
      </c>
      <c r="P176" t="str">
        <f>貼_前年計算用シート!H439</f>
        <v>-</v>
      </c>
      <c r="Q176" t="str">
        <f t="shared" si="94"/>
        <v>-</v>
      </c>
      <c r="R176" t="str">
        <f>貼_前年計算用シート!I260</f>
        <v>-</v>
      </c>
      <c r="S176" t="str">
        <f>貼_前年計算用シート!I439</f>
        <v>-</v>
      </c>
      <c r="T176" t="str">
        <f t="shared" si="95"/>
        <v>-</v>
      </c>
      <c r="U176" t="str">
        <f>貼_前年計算用シート!J260</f>
        <v>豊浦町</v>
      </c>
      <c r="V176">
        <f>貼_前年計算用シート!J439</f>
        <v>36</v>
      </c>
      <c r="W176">
        <f t="shared" si="96"/>
        <v>110</v>
      </c>
      <c r="X176" t="str">
        <f>貼_前年計算用シート!K260</f>
        <v>赤平市</v>
      </c>
      <c r="Y176">
        <f>貼_前年計算用シート!K439</f>
        <v>74</v>
      </c>
      <c r="Z176">
        <f t="shared" si="97"/>
        <v>110</v>
      </c>
      <c r="AA176" t="str">
        <f>貼_前年計算用シート!L260</f>
        <v>江差町</v>
      </c>
      <c r="AB176">
        <f>貼_前年計算用シート!L439</f>
        <v>213</v>
      </c>
      <c r="AC176">
        <f t="shared" si="98"/>
        <v>110</v>
      </c>
      <c r="AD176" t="str">
        <f>貼_前年計算用シート!M260</f>
        <v>-</v>
      </c>
      <c r="AE176" t="str">
        <f>貼_前年計算用シート!M439</f>
        <v>-</v>
      </c>
      <c r="AF176" t="str">
        <f t="shared" si="99"/>
        <v>-</v>
      </c>
      <c r="AG176" t="str">
        <f>貼_前年計算用シート!N260</f>
        <v>-</v>
      </c>
      <c r="AH176" t="str">
        <f>貼_前年計算用シート!N439</f>
        <v>-</v>
      </c>
      <c r="AI176" t="str">
        <f t="shared" si="100"/>
        <v>-</v>
      </c>
      <c r="AJ176" t="str">
        <f>貼_前年計算用シート!O260</f>
        <v>幌加内町</v>
      </c>
      <c r="AK176">
        <f>貼_前年計算用シート!O439</f>
        <v>159</v>
      </c>
      <c r="AL176">
        <f t="shared" si="101"/>
        <v>110</v>
      </c>
      <c r="AM176" t="str">
        <f>貼_前年計算用シート!P260</f>
        <v>-</v>
      </c>
      <c r="AN176" t="str">
        <f>貼_前年計算用シート!P439</f>
        <v>-</v>
      </c>
      <c r="AO176" t="str">
        <f t="shared" si="102"/>
        <v>-</v>
      </c>
      <c r="AP176" t="str">
        <f>貼_前年計算用シート!Q260</f>
        <v>-</v>
      </c>
      <c r="AQ176" t="str">
        <f>貼_前年計算用シート!Q439</f>
        <v>-</v>
      </c>
      <c r="AR176" t="str">
        <f t="shared" si="103"/>
        <v>-</v>
      </c>
      <c r="AS176" t="str">
        <f>貼_前年計算用シート!R260</f>
        <v>-</v>
      </c>
      <c r="AT176" t="str">
        <f>貼_前年計算用シート!R439</f>
        <v>-</v>
      </c>
      <c r="AU176" t="str">
        <f t="shared" si="104"/>
        <v>-</v>
      </c>
      <c r="AV176" t="str">
        <f>貼_前年計算用シート!S260</f>
        <v>-</v>
      </c>
      <c r="AW176" t="str">
        <f>貼_前年計算用シート!S439</f>
        <v>-</v>
      </c>
      <c r="AX176" t="str">
        <f t="shared" si="105"/>
        <v>-</v>
      </c>
      <c r="AY176" t="str">
        <f>貼_前年計算用シート!T260</f>
        <v>-</v>
      </c>
      <c r="AZ176" t="str">
        <f>貼_前年計算用シート!T439</f>
        <v>-</v>
      </c>
      <c r="BA176" t="str">
        <f t="shared" si="106"/>
        <v>-</v>
      </c>
      <c r="BB176" t="str">
        <f>貼_前年計算用シート!U260</f>
        <v>-</v>
      </c>
      <c r="BC176" t="str">
        <f>貼_前年計算用シート!U439</f>
        <v>-</v>
      </c>
      <c r="BD176" t="str">
        <f t="shared" si="107"/>
        <v>-</v>
      </c>
      <c r="BE176" t="str">
        <f>貼_前年計算用シート!V260</f>
        <v>-</v>
      </c>
      <c r="BF176" t="str">
        <f>貼_前年計算用シート!V439</f>
        <v>-</v>
      </c>
      <c r="BG176" t="str">
        <f t="shared" si="108"/>
        <v>-</v>
      </c>
      <c r="BH176" t="str">
        <f>貼_前年計算用シート!W260</f>
        <v>-</v>
      </c>
      <c r="BI176" t="str">
        <f>貼_前年計算用シート!W439</f>
        <v>-</v>
      </c>
      <c r="BJ176" t="str">
        <f t="shared" si="109"/>
        <v>-</v>
      </c>
      <c r="BK176" t="str">
        <f>貼_前年計算用シート!X260</f>
        <v>-</v>
      </c>
      <c r="BL176" t="str">
        <f>貼_前年計算用シート!X439</f>
        <v>-</v>
      </c>
      <c r="BM176" t="str">
        <f t="shared" si="110"/>
        <v>-</v>
      </c>
      <c r="BN176" t="str">
        <f>貼_前年計算用シート!Y260</f>
        <v>-</v>
      </c>
      <c r="BO176" t="str">
        <f>貼_前年計算用シート!Y439</f>
        <v>-</v>
      </c>
      <c r="BP176" t="str">
        <f t="shared" si="111"/>
        <v>-</v>
      </c>
      <c r="BQ176" t="str">
        <f>貼_前年計算用シート!Z260</f>
        <v>-</v>
      </c>
      <c r="BR176" t="str">
        <f>貼_前年計算用シート!Z439</f>
        <v>-</v>
      </c>
      <c r="BS176" t="str">
        <f t="shared" si="112"/>
        <v>-</v>
      </c>
      <c r="BT176" t="str">
        <f>貼_前年計算用シート!AA260</f>
        <v>-</v>
      </c>
      <c r="BU176" t="str">
        <f>貼_前年計算用シート!AA439</f>
        <v>-</v>
      </c>
      <c r="BV176" t="str">
        <f t="shared" si="113"/>
        <v>-</v>
      </c>
      <c r="BW176" t="str">
        <f>貼_前年計算用シート!AB260</f>
        <v>新ひだか町</v>
      </c>
      <c r="BX176">
        <f>貼_前年計算用シート!AB439</f>
        <v>1</v>
      </c>
      <c r="BY176">
        <f t="shared" si="114"/>
        <v>103</v>
      </c>
      <c r="BZ176" t="str">
        <f>貼_前年計算用シート!AC260</f>
        <v>奥尻町</v>
      </c>
      <c r="CA176">
        <f>貼_前年計算用シート!AC439</f>
        <v>9</v>
      </c>
      <c r="CB176">
        <f t="shared" si="115"/>
        <v>109</v>
      </c>
      <c r="CC176" t="str">
        <f>貼_前年計算用シート!AD260</f>
        <v>妹背牛町</v>
      </c>
      <c r="CD176">
        <f>貼_前年計算用シート!AD439</f>
        <v>2000</v>
      </c>
      <c r="CE176">
        <f t="shared" si="116"/>
        <v>104</v>
      </c>
      <c r="CF176" t="str">
        <f>貼_前年計算用シート!AE260</f>
        <v>-</v>
      </c>
      <c r="CG176" t="str">
        <f>貼_前年計算用シート!AE439</f>
        <v>-</v>
      </c>
      <c r="CH176" t="str">
        <f t="shared" si="117"/>
        <v>-</v>
      </c>
      <c r="CI176" t="str">
        <f>貼_前年計算用シート!AF260</f>
        <v>-</v>
      </c>
      <c r="CJ176" t="str">
        <f>貼_前年計算用シート!AF439</f>
        <v>-</v>
      </c>
      <c r="CK176" t="str">
        <f t="shared" si="118"/>
        <v>-</v>
      </c>
      <c r="CL176" t="str">
        <f>貼_前年計算用シート!AG260</f>
        <v>-</v>
      </c>
      <c r="CM176" t="str">
        <f>貼_前年計算用シート!AG439</f>
        <v>-</v>
      </c>
      <c r="CN176" t="str">
        <f t="shared" si="119"/>
        <v>-</v>
      </c>
    </row>
    <row r="177" spans="3:92">
      <c r="C177" t="str">
        <f>貼_前年計算用シート!D261</f>
        <v>東神楽町</v>
      </c>
      <c r="D177">
        <f>貼_前年計算用シート!D440</f>
        <v>3210</v>
      </c>
      <c r="E177">
        <f t="shared" si="90"/>
        <v>111</v>
      </c>
      <c r="F177" t="str">
        <f>貼_前年計算用シート!E261</f>
        <v>真狩村</v>
      </c>
      <c r="G177">
        <f>貼_前年計算用シート!E440</f>
        <v>14</v>
      </c>
      <c r="H177">
        <f t="shared" si="91"/>
        <v>111</v>
      </c>
      <c r="I177" t="str">
        <f>貼_前年計算用シート!F261</f>
        <v>七飯町</v>
      </c>
      <c r="J177">
        <f>貼_前年計算用シート!F440</f>
        <v>1680</v>
      </c>
      <c r="K177">
        <f t="shared" si="92"/>
        <v>111</v>
      </c>
      <c r="L177" t="str">
        <f>貼_前年計算用シート!G261</f>
        <v>-</v>
      </c>
      <c r="M177" t="str">
        <f>貼_前年計算用シート!G440</f>
        <v>-</v>
      </c>
      <c r="N177" t="str">
        <f t="shared" si="93"/>
        <v>-</v>
      </c>
      <c r="O177" t="str">
        <f>貼_前年計算用シート!H261</f>
        <v>-</v>
      </c>
      <c r="P177" t="str">
        <f>貼_前年計算用シート!H440</f>
        <v>-</v>
      </c>
      <c r="Q177" t="str">
        <f t="shared" si="94"/>
        <v>-</v>
      </c>
      <c r="R177" t="str">
        <f>貼_前年計算用シート!I261</f>
        <v>-</v>
      </c>
      <c r="S177" t="str">
        <f>貼_前年計算用シート!I440</f>
        <v>-</v>
      </c>
      <c r="T177" t="str">
        <f t="shared" si="95"/>
        <v>-</v>
      </c>
      <c r="U177" t="str">
        <f>貼_前年計算用シート!J261</f>
        <v>苫小牧市</v>
      </c>
      <c r="V177">
        <f>貼_前年計算用シート!J440</f>
        <v>33</v>
      </c>
      <c r="W177">
        <f t="shared" si="96"/>
        <v>111</v>
      </c>
      <c r="X177" t="str">
        <f>貼_前年計算用シート!K261</f>
        <v>新冠町</v>
      </c>
      <c r="Y177">
        <f>貼_前年計算用シート!K440</f>
        <v>67</v>
      </c>
      <c r="Z177">
        <f t="shared" si="97"/>
        <v>111</v>
      </c>
      <c r="AA177" t="str">
        <f>貼_前年計算用シート!L261</f>
        <v>新冠町</v>
      </c>
      <c r="AB177">
        <f>貼_前年計算用シート!L440</f>
        <v>181</v>
      </c>
      <c r="AC177">
        <f t="shared" si="98"/>
        <v>111</v>
      </c>
      <c r="AD177" t="str">
        <f>貼_前年計算用シート!M261</f>
        <v>-</v>
      </c>
      <c r="AE177" t="str">
        <f>貼_前年計算用シート!M440</f>
        <v>-</v>
      </c>
      <c r="AF177" t="str">
        <f t="shared" si="99"/>
        <v>-</v>
      </c>
      <c r="AG177" t="str">
        <f>貼_前年計算用シート!N261</f>
        <v>-</v>
      </c>
      <c r="AH177" t="str">
        <f>貼_前年計算用シート!N440</f>
        <v>-</v>
      </c>
      <c r="AI177" t="str">
        <f t="shared" si="100"/>
        <v>-</v>
      </c>
      <c r="AJ177" t="str">
        <f>貼_前年計算用シート!O261</f>
        <v>赤平市</v>
      </c>
      <c r="AK177">
        <f>貼_前年計算用シート!O440</f>
        <v>89</v>
      </c>
      <c r="AL177">
        <f t="shared" si="101"/>
        <v>111</v>
      </c>
      <c r="AM177" t="str">
        <f>貼_前年計算用シート!P261</f>
        <v>-</v>
      </c>
      <c r="AN177" t="str">
        <f>貼_前年計算用シート!P440</f>
        <v>-</v>
      </c>
      <c r="AO177" t="str">
        <f t="shared" si="102"/>
        <v>-</v>
      </c>
      <c r="AP177" t="str">
        <f>貼_前年計算用シート!Q261</f>
        <v>-</v>
      </c>
      <c r="AQ177" t="str">
        <f>貼_前年計算用シート!Q440</f>
        <v>-</v>
      </c>
      <c r="AR177" t="str">
        <f t="shared" si="103"/>
        <v>-</v>
      </c>
      <c r="AS177" t="str">
        <f>貼_前年計算用シート!R261</f>
        <v>-</v>
      </c>
      <c r="AT177" t="str">
        <f>貼_前年計算用シート!R440</f>
        <v>-</v>
      </c>
      <c r="AU177" t="str">
        <f t="shared" si="104"/>
        <v>-</v>
      </c>
      <c r="AV177" t="str">
        <f>貼_前年計算用シート!S261</f>
        <v>-</v>
      </c>
      <c r="AW177" t="str">
        <f>貼_前年計算用シート!S440</f>
        <v>-</v>
      </c>
      <c r="AX177" t="str">
        <f t="shared" si="105"/>
        <v>-</v>
      </c>
      <c r="AY177" t="str">
        <f>貼_前年計算用シート!T261</f>
        <v>-</v>
      </c>
      <c r="AZ177" t="str">
        <f>貼_前年計算用シート!T440</f>
        <v>-</v>
      </c>
      <c r="BA177" t="str">
        <f t="shared" si="106"/>
        <v>-</v>
      </c>
      <c r="BB177" t="str">
        <f>貼_前年計算用シート!U261</f>
        <v>-</v>
      </c>
      <c r="BC177" t="str">
        <f>貼_前年計算用シート!U440</f>
        <v>-</v>
      </c>
      <c r="BD177" t="str">
        <f t="shared" si="107"/>
        <v>-</v>
      </c>
      <c r="BE177" t="str">
        <f>貼_前年計算用シート!V261</f>
        <v>-</v>
      </c>
      <c r="BF177" t="str">
        <f>貼_前年計算用シート!V440</f>
        <v>-</v>
      </c>
      <c r="BG177" t="str">
        <f t="shared" si="108"/>
        <v>-</v>
      </c>
      <c r="BH177" t="str">
        <f>貼_前年計算用シート!W261</f>
        <v>-</v>
      </c>
      <c r="BI177" t="str">
        <f>貼_前年計算用シート!W440</f>
        <v>-</v>
      </c>
      <c r="BJ177" t="str">
        <f t="shared" si="109"/>
        <v>-</v>
      </c>
      <c r="BK177" t="str">
        <f>貼_前年計算用シート!X261</f>
        <v>-</v>
      </c>
      <c r="BL177" t="str">
        <f>貼_前年計算用シート!X440</f>
        <v>-</v>
      </c>
      <c r="BM177" t="str">
        <f t="shared" si="110"/>
        <v>-</v>
      </c>
      <c r="BN177" t="str">
        <f>貼_前年計算用シート!Y261</f>
        <v>-</v>
      </c>
      <c r="BO177" t="str">
        <f>貼_前年計算用シート!Y440</f>
        <v>-</v>
      </c>
      <c r="BP177" t="str">
        <f t="shared" si="111"/>
        <v>-</v>
      </c>
      <c r="BQ177" t="str">
        <f>貼_前年計算用シート!Z261</f>
        <v>-</v>
      </c>
      <c r="BR177" t="str">
        <f>貼_前年計算用シート!Z440</f>
        <v>-</v>
      </c>
      <c r="BS177" t="str">
        <f t="shared" si="112"/>
        <v>-</v>
      </c>
      <c r="BT177" t="str">
        <f>貼_前年計算用シート!AA261</f>
        <v>-</v>
      </c>
      <c r="BU177" t="str">
        <f>貼_前年計算用シート!AA440</f>
        <v>-</v>
      </c>
      <c r="BV177" t="str">
        <f t="shared" si="113"/>
        <v>-</v>
      </c>
      <c r="BW177" t="str">
        <f>貼_前年計算用シート!AB261</f>
        <v>-</v>
      </c>
      <c r="BX177" t="str">
        <f>貼_前年計算用シート!AB440</f>
        <v>-</v>
      </c>
      <c r="BY177" t="str">
        <f t="shared" si="114"/>
        <v>-</v>
      </c>
      <c r="BZ177" t="str">
        <f>貼_前年計算用シート!AC261</f>
        <v>滝川市</v>
      </c>
      <c r="CA177">
        <f>貼_前年計算用シート!AC440</f>
        <v>6</v>
      </c>
      <c r="CB177">
        <f t="shared" si="115"/>
        <v>111</v>
      </c>
      <c r="CC177" t="str">
        <f>貼_前年計算用シート!AD261</f>
        <v>秩父別町</v>
      </c>
      <c r="CD177">
        <f>貼_前年計算用シート!AD440</f>
        <v>2000</v>
      </c>
      <c r="CE177">
        <f t="shared" si="116"/>
        <v>104</v>
      </c>
      <c r="CF177" t="str">
        <f>貼_前年計算用シート!AE261</f>
        <v>-</v>
      </c>
      <c r="CG177" t="str">
        <f>貼_前年計算用シート!AE440</f>
        <v>-</v>
      </c>
      <c r="CH177" t="str">
        <f t="shared" si="117"/>
        <v>-</v>
      </c>
      <c r="CI177" t="str">
        <f>貼_前年計算用シート!AF261</f>
        <v>-</v>
      </c>
      <c r="CJ177" t="str">
        <f>貼_前年計算用シート!AF440</f>
        <v>-</v>
      </c>
      <c r="CK177" t="str">
        <f t="shared" si="118"/>
        <v>-</v>
      </c>
      <c r="CL177" t="str">
        <f>貼_前年計算用シート!AG261</f>
        <v>-</v>
      </c>
      <c r="CM177" t="str">
        <f>貼_前年計算用シート!AG440</f>
        <v>-</v>
      </c>
      <c r="CN177" t="str">
        <f t="shared" si="119"/>
        <v>-</v>
      </c>
    </row>
    <row r="178" spans="3:92">
      <c r="C178" t="str">
        <f>貼_前年計算用シート!D262</f>
        <v>苫前町</v>
      </c>
      <c r="D178">
        <f>貼_前年計算用シート!D441</f>
        <v>3200</v>
      </c>
      <c r="E178">
        <f t="shared" si="90"/>
        <v>112</v>
      </c>
      <c r="F178" t="str">
        <f>貼_前年計算用シート!E262</f>
        <v>室蘭市</v>
      </c>
      <c r="G178">
        <f>貼_前年計算用シート!E441</f>
        <v>11</v>
      </c>
      <c r="H178">
        <f t="shared" si="91"/>
        <v>112</v>
      </c>
      <c r="I178" t="str">
        <f>貼_前年計算用シート!F262</f>
        <v>西興部村</v>
      </c>
      <c r="J178">
        <f>貼_前年計算用シート!F441</f>
        <v>1630</v>
      </c>
      <c r="K178">
        <f t="shared" si="92"/>
        <v>112</v>
      </c>
      <c r="L178" t="str">
        <f>貼_前年計算用シート!G262</f>
        <v>-</v>
      </c>
      <c r="M178" t="str">
        <f>貼_前年計算用シート!G441</f>
        <v>-</v>
      </c>
      <c r="N178" t="str">
        <f t="shared" si="93"/>
        <v>-</v>
      </c>
      <c r="O178" t="str">
        <f>貼_前年計算用シート!H262</f>
        <v>-</v>
      </c>
      <c r="P178" t="str">
        <f>貼_前年計算用シート!H441</f>
        <v>-</v>
      </c>
      <c r="Q178" t="str">
        <f t="shared" si="94"/>
        <v>-</v>
      </c>
      <c r="R178" t="str">
        <f>貼_前年計算用シート!I262</f>
        <v>-</v>
      </c>
      <c r="S178" t="str">
        <f>貼_前年計算用シート!I441</f>
        <v>-</v>
      </c>
      <c r="T178" t="str">
        <f t="shared" si="95"/>
        <v>-</v>
      </c>
      <c r="U178" t="str">
        <f>貼_前年計算用シート!J262</f>
        <v>愛別町</v>
      </c>
      <c r="V178">
        <f>貼_前年計算用シート!J441</f>
        <v>21</v>
      </c>
      <c r="W178">
        <f t="shared" si="96"/>
        <v>112</v>
      </c>
      <c r="X178" t="str">
        <f>貼_前年計算用シート!K262</f>
        <v>愛別町</v>
      </c>
      <c r="Y178">
        <f>貼_前年計算用シート!K441</f>
        <v>50</v>
      </c>
      <c r="Z178">
        <f t="shared" si="97"/>
        <v>112</v>
      </c>
      <c r="AA178" t="str">
        <f>貼_前年計算用シート!L262</f>
        <v>鷹栖町</v>
      </c>
      <c r="AB178">
        <f>貼_前年計算用シート!L441</f>
        <v>160</v>
      </c>
      <c r="AC178">
        <f t="shared" si="98"/>
        <v>112</v>
      </c>
      <c r="AD178" t="str">
        <f>貼_前年計算用シート!M262</f>
        <v>-</v>
      </c>
      <c r="AE178" t="str">
        <f>貼_前年計算用シート!M441</f>
        <v>-</v>
      </c>
      <c r="AF178" t="str">
        <f t="shared" si="99"/>
        <v>-</v>
      </c>
      <c r="AG178" t="str">
        <f>貼_前年計算用シート!N262</f>
        <v>-</v>
      </c>
      <c r="AH178" t="str">
        <f>貼_前年計算用シート!N441</f>
        <v>-</v>
      </c>
      <c r="AI178" t="str">
        <f t="shared" si="100"/>
        <v>-</v>
      </c>
      <c r="AJ178" t="str">
        <f>貼_前年計算用シート!O262</f>
        <v>-</v>
      </c>
      <c r="AK178" t="str">
        <f>貼_前年計算用シート!O441</f>
        <v>-</v>
      </c>
      <c r="AL178" t="str">
        <f t="shared" si="101"/>
        <v>-</v>
      </c>
      <c r="AM178" t="str">
        <f>貼_前年計算用シート!P262</f>
        <v>-</v>
      </c>
      <c r="AN178" t="str">
        <f>貼_前年計算用シート!P441</f>
        <v>-</v>
      </c>
      <c r="AO178" t="str">
        <f t="shared" si="102"/>
        <v>-</v>
      </c>
      <c r="AP178" t="str">
        <f>貼_前年計算用シート!Q262</f>
        <v>-</v>
      </c>
      <c r="AQ178" t="str">
        <f>貼_前年計算用シート!Q441</f>
        <v>-</v>
      </c>
      <c r="AR178" t="str">
        <f t="shared" si="103"/>
        <v>-</v>
      </c>
      <c r="AS178" t="str">
        <f>貼_前年計算用シート!R262</f>
        <v>-</v>
      </c>
      <c r="AT178" t="str">
        <f>貼_前年計算用シート!R441</f>
        <v>-</v>
      </c>
      <c r="AU178" t="str">
        <f t="shared" si="104"/>
        <v>-</v>
      </c>
      <c r="AV178" t="str">
        <f>貼_前年計算用シート!S262</f>
        <v>-</v>
      </c>
      <c r="AW178" t="str">
        <f>貼_前年計算用シート!S441</f>
        <v>-</v>
      </c>
      <c r="AX178" t="str">
        <f t="shared" si="105"/>
        <v>-</v>
      </c>
      <c r="AY178" t="str">
        <f>貼_前年計算用シート!T262</f>
        <v>-</v>
      </c>
      <c r="AZ178" t="str">
        <f>貼_前年計算用シート!T441</f>
        <v>-</v>
      </c>
      <c r="BA178" t="str">
        <f t="shared" si="106"/>
        <v>-</v>
      </c>
      <c r="BB178" t="str">
        <f>貼_前年計算用シート!U262</f>
        <v>-</v>
      </c>
      <c r="BC178" t="str">
        <f>貼_前年計算用シート!U441</f>
        <v>-</v>
      </c>
      <c r="BD178" t="str">
        <f t="shared" si="107"/>
        <v>-</v>
      </c>
      <c r="BE178" t="str">
        <f>貼_前年計算用シート!V262</f>
        <v>-</v>
      </c>
      <c r="BF178" t="str">
        <f>貼_前年計算用シート!V441</f>
        <v>-</v>
      </c>
      <c r="BG178" t="str">
        <f t="shared" si="108"/>
        <v>-</v>
      </c>
      <c r="BH178" t="str">
        <f>貼_前年計算用シート!W262</f>
        <v>-</v>
      </c>
      <c r="BI178" t="str">
        <f>貼_前年計算用シート!W441</f>
        <v>-</v>
      </c>
      <c r="BJ178" t="str">
        <f t="shared" si="109"/>
        <v>-</v>
      </c>
      <c r="BK178" t="str">
        <f>貼_前年計算用シート!X262</f>
        <v>-</v>
      </c>
      <c r="BL178" t="str">
        <f>貼_前年計算用シート!X441</f>
        <v>-</v>
      </c>
      <c r="BM178" t="str">
        <f t="shared" si="110"/>
        <v>-</v>
      </c>
      <c r="BN178" t="str">
        <f>貼_前年計算用シート!Y262</f>
        <v>-</v>
      </c>
      <c r="BO178" t="str">
        <f>貼_前年計算用シート!Y441</f>
        <v>-</v>
      </c>
      <c r="BP178" t="str">
        <f t="shared" si="111"/>
        <v>-</v>
      </c>
      <c r="BQ178" t="str">
        <f>貼_前年計算用シート!Z262</f>
        <v>-</v>
      </c>
      <c r="BR178" t="str">
        <f>貼_前年計算用シート!Z441</f>
        <v>-</v>
      </c>
      <c r="BS178" t="str">
        <f t="shared" si="112"/>
        <v>-</v>
      </c>
      <c r="BT178" t="str">
        <f>貼_前年計算用シート!AA262</f>
        <v>-</v>
      </c>
      <c r="BU178" t="str">
        <f>貼_前年計算用シート!AA441</f>
        <v>-</v>
      </c>
      <c r="BV178" t="str">
        <f t="shared" si="113"/>
        <v>-</v>
      </c>
      <c r="BW178" t="str">
        <f>貼_前年計算用シート!AB262</f>
        <v>-</v>
      </c>
      <c r="BX178" t="str">
        <f>貼_前年計算用シート!AB441</f>
        <v>-</v>
      </c>
      <c r="BY178" t="str">
        <f t="shared" si="114"/>
        <v>-</v>
      </c>
      <c r="BZ178" t="str">
        <f>貼_前年計算用シート!AC262</f>
        <v>仁木町</v>
      </c>
      <c r="CA178">
        <f>貼_前年計算用シート!AC441</f>
        <v>6</v>
      </c>
      <c r="CB178">
        <f t="shared" si="115"/>
        <v>111</v>
      </c>
      <c r="CC178" t="str">
        <f>貼_前年計算用シート!AD262</f>
        <v>雨竜町</v>
      </c>
      <c r="CD178">
        <f>貼_前年計算用シート!AD441</f>
        <v>2000</v>
      </c>
      <c r="CE178">
        <f t="shared" si="116"/>
        <v>104</v>
      </c>
      <c r="CF178" t="str">
        <f>貼_前年計算用シート!AE262</f>
        <v>-</v>
      </c>
      <c r="CG178" t="str">
        <f>貼_前年計算用シート!AE441</f>
        <v>-</v>
      </c>
      <c r="CH178" t="str">
        <f t="shared" si="117"/>
        <v>-</v>
      </c>
      <c r="CI178" t="str">
        <f>貼_前年計算用シート!AF262</f>
        <v>-</v>
      </c>
      <c r="CJ178" t="str">
        <f>貼_前年計算用シート!AF441</f>
        <v>-</v>
      </c>
      <c r="CK178" t="str">
        <f t="shared" si="118"/>
        <v>-</v>
      </c>
      <c r="CL178" t="str">
        <f>貼_前年計算用シート!AG262</f>
        <v>-</v>
      </c>
      <c r="CM178" t="str">
        <f>貼_前年計算用シート!AG441</f>
        <v>-</v>
      </c>
      <c r="CN178" t="str">
        <f t="shared" si="119"/>
        <v>-</v>
      </c>
    </row>
    <row r="179" spans="3:92">
      <c r="C179" t="str">
        <f>貼_前年計算用シート!D263</f>
        <v>北竜町</v>
      </c>
      <c r="D179">
        <f>貼_前年計算用シート!D442</f>
        <v>3190</v>
      </c>
      <c r="E179">
        <f t="shared" si="90"/>
        <v>113</v>
      </c>
      <c r="F179" t="str">
        <f>貼_前年計算用シート!E263</f>
        <v>網走市</v>
      </c>
      <c r="G179">
        <f>貼_前年計算用シート!E442</f>
        <v>6</v>
      </c>
      <c r="H179">
        <f t="shared" si="91"/>
        <v>113</v>
      </c>
      <c r="I179" t="str">
        <f>貼_前年計算用シート!F263</f>
        <v>苫前町</v>
      </c>
      <c r="J179">
        <f>貼_前年計算用シート!F442</f>
        <v>1540</v>
      </c>
      <c r="K179">
        <f t="shared" si="92"/>
        <v>113</v>
      </c>
      <c r="L179" t="str">
        <f>貼_前年計算用シート!G263</f>
        <v>-</v>
      </c>
      <c r="M179" t="str">
        <f>貼_前年計算用シート!G442</f>
        <v>-</v>
      </c>
      <c r="N179" t="str">
        <f t="shared" si="93"/>
        <v>-</v>
      </c>
      <c r="O179" t="str">
        <f>貼_前年計算用シート!H263</f>
        <v>-</v>
      </c>
      <c r="P179" t="str">
        <f>貼_前年計算用シート!H442</f>
        <v>-</v>
      </c>
      <c r="Q179" t="str">
        <f t="shared" si="94"/>
        <v>-</v>
      </c>
      <c r="R179" t="str">
        <f>貼_前年計算用シート!I263</f>
        <v>-</v>
      </c>
      <c r="S179" t="str">
        <f>貼_前年計算用シート!I442</f>
        <v>-</v>
      </c>
      <c r="T179" t="str">
        <f t="shared" si="95"/>
        <v>-</v>
      </c>
      <c r="U179" t="str">
        <f>貼_前年計算用シート!J263</f>
        <v>岩内町</v>
      </c>
      <c r="V179">
        <f>貼_前年計算用シート!J442</f>
        <v>8</v>
      </c>
      <c r="W179">
        <f t="shared" si="96"/>
        <v>113</v>
      </c>
      <c r="X179" t="str">
        <f>貼_前年計算用シート!K263</f>
        <v>岩内町</v>
      </c>
      <c r="Y179">
        <f>貼_前年計算用シート!K442</f>
        <v>19</v>
      </c>
      <c r="Z179">
        <f t="shared" si="97"/>
        <v>113</v>
      </c>
      <c r="AA179" t="str">
        <f>貼_前年計算用シート!L263</f>
        <v>幌加内町</v>
      </c>
      <c r="AB179">
        <f>貼_前年計算用シート!L442</f>
        <v>159</v>
      </c>
      <c r="AC179">
        <f t="shared" si="98"/>
        <v>113</v>
      </c>
      <c r="AD179" t="str">
        <f>貼_前年計算用シート!M263</f>
        <v>-</v>
      </c>
      <c r="AE179" t="str">
        <f>貼_前年計算用シート!M442</f>
        <v>-</v>
      </c>
      <c r="AF179" t="str">
        <f t="shared" si="99"/>
        <v>-</v>
      </c>
      <c r="AG179" t="str">
        <f>貼_前年計算用シート!N263</f>
        <v>-</v>
      </c>
      <c r="AH179" t="str">
        <f>貼_前年計算用シート!N442</f>
        <v>-</v>
      </c>
      <c r="AI179" t="str">
        <f t="shared" si="100"/>
        <v>-</v>
      </c>
      <c r="AJ179" t="str">
        <f>貼_前年計算用シート!O263</f>
        <v>-</v>
      </c>
      <c r="AK179" t="str">
        <f>貼_前年計算用シート!O442</f>
        <v>-</v>
      </c>
      <c r="AL179" t="str">
        <f t="shared" si="101"/>
        <v>-</v>
      </c>
      <c r="AM179" t="str">
        <f>貼_前年計算用シート!P263</f>
        <v>-</v>
      </c>
      <c r="AN179" t="str">
        <f>貼_前年計算用シート!P442</f>
        <v>-</v>
      </c>
      <c r="AO179" t="str">
        <f t="shared" si="102"/>
        <v>-</v>
      </c>
      <c r="AP179" t="str">
        <f>貼_前年計算用シート!Q263</f>
        <v>-</v>
      </c>
      <c r="AQ179" t="str">
        <f>貼_前年計算用シート!Q442</f>
        <v>-</v>
      </c>
      <c r="AR179" t="str">
        <f t="shared" si="103"/>
        <v>-</v>
      </c>
      <c r="AS179" t="str">
        <f>貼_前年計算用シート!R263</f>
        <v>-</v>
      </c>
      <c r="AT179" t="str">
        <f>貼_前年計算用シート!R442</f>
        <v>-</v>
      </c>
      <c r="AU179" t="str">
        <f t="shared" si="104"/>
        <v>-</v>
      </c>
      <c r="AV179" t="str">
        <f>貼_前年計算用シート!S263</f>
        <v>-</v>
      </c>
      <c r="AW179" t="str">
        <f>貼_前年計算用シート!S442</f>
        <v>-</v>
      </c>
      <c r="AX179" t="str">
        <f t="shared" si="105"/>
        <v>-</v>
      </c>
      <c r="AY179" t="str">
        <f>貼_前年計算用シート!T263</f>
        <v>-</v>
      </c>
      <c r="AZ179" t="str">
        <f>貼_前年計算用シート!T442</f>
        <v>-</v>
      </c>
      <c r="BA179" t="str">
        <f t="shared" si="106"/>
        <v>-</v>
      </c>
      <c r="BB179" t="str">
        <f>貼_前年計算用シート!U263</f>
        <v>-</v>
      </c>
      <c r="BC179" t="str">
        <f>貼_前年計算用シート!U442</f>
        <v>-</v>
      </c>
      <c r="BD179" t="str">
        <f t="shared" si="107"/>
        <v>-</v>
      </c>
      <c r="BE179" t="str">
        <f>貼_前年計算用シート!V263</f>
        <v>-</v>
      </c>
      <c r="BF179" t="str">
        <f>貼_前年計算用シート!V442</f>
        <v>-</v>
      </c>
      <c r="BG179" t="str">
        <f t="shared" si="108"/>
        <v>-</v>
      </c>
      <c r="BH179" t="str">
        <f>貼_前年計算用シート!W263</f>
        <v>-</v>
      </c>
      <c r="BI179" t="str">
        <f>貼_前年計算用シート!W442</f>
        <v>-</v>
      </c>
      <c r="BJ179" t="str">
        <f t="shared" si="109"/>
        <v>-</v>
      </c>
      <c r="BK179" t="str">
        <f>貼_前年計算用シート!X263</f>
        <v>-</v>
      </c>
      <c r="BL179" t="str">
        <f>貼_前年計算用シート!X442</f>
        <v>-</v>
      </c>
      <c r="BM179" t="str">
        <f t="shared" si="110"/>
        <v>-</v>
      </c>
      <c r="BN179" t="str">
        <f>貼_前年計算用シート!Y263</f>
        <v>-</v>
      </c>
      <c r="BO179" t="str">
        <f>貼_前年計算用シート!Y442</f>
        <v>-</v>
      </c>
      <c r="BP179" t="str">
        <f t="shared" si="111"/>
        <v>-</v>
      </c>
      <c r="BQ179" t="str">
        <f>貼_前年計算用シート!Z263</f>
        <v>-</v>
      </c>
      <c r="BR179" t="str">
        <f>貼_前年計算用シート!Z442</f>
        <v>-</v>
      </c>
      <c r="BS179" t="str">
        <f t="shared" si="112"/>
        <v>-</v>
      </c>
      <c r="BT179" t="str">
        <f>貼_前年計算用シート!AA263</f>
        <v>-</v>
      </c>
      <c r="BU179" t="str">
        <f>貼_前年計算用シート!AA442</f>
        <v>-</v>
      </c>
      <c r="BV179" t="str">
        <f t="shared" si="113"/>
        <v>-</v>
      </c>
      <c r="BW179" t="str">
        <f>貼_前年計算用シート!AB263</f>
        <v>-</v>
      </c>
      <c r="BX179" t="str">
        <f>貼_前年計算用シート!AB442</f>
        <v>-</v>
      </c>
      <c r="BY179" t="str">
        <f t="shared" si="114"/>
        <v>-</v>
      </c>
      <c r="BZ179" t="str">
        <f>貼_前年計算用シート!AC263</f>
        <v>砂川市</v>
      </c>
      <c r="CA179">
        <f>貼_前年計算用シート!AC442</f>
        <v>2</v>
      </c>
      <c r="CB179">
        <f t="shared" si="115"/>
        <v>113</v>
      </c>
      <c r="CC179" t="str">
        <f>貼_前年計算用シート!AD263</f>
        <v>北竜町</v>
      </c>
      <c r="CD179">
        <f>貼_前年計算用シート!AD442</f>
        <v>2000</v>
      </c>
      <c r="CE179">
        <f t="shared" si="116"/>
        <v>104</v>
      </c>
      <c r="CF179" t="str">
        <f>貼_前年計算用シート!AE263</f>
        <v>-</v>
      </c>
      <c r="CG179" t="str">
        <f>貼_前年計算用シート!AE442</f>
        <v>-</v>
      </c>
      <c r="CH179" t="str">
        <f t="shared" si="117"/>
        <v>-</v>
      </c>
      <c r="CI179" t="str">
        <f>貼_前年計算用シート!AF263</f>
        <v>-</v>
      </c>
      <c r="CJ179" t="str">
        <f>貼_前年計算用シート!AF442</f>
        <v>-</v>
      </c>
      <c r="CK179" t="str">
        <f t="shared" si="118"/>
        <v>-</v>
      </c>
      <c r="CL179" t="str">
        <f>貼_前年計算用シート!AG263</f>
        <v>-</v>
      </c>
      <c r="CM179" t="str">
        <f>貼_前年計算用シート!AG442</f>
        <v>-</v>
      </c>
      <c r="CN179" t="str">
        <f t="shared" si="119"/>
        <v>-</v>
      </c>
    </row>
    <row r="180" spans="3:92">
      <c r="C180" t="str">
        <f>貼_前年計算用シート!D264</f>
        <v>月形町</v>
      </c>
      <c r="D180">
        <f>貼_前年計算用シート!D443</f>
        <v>3110</v>
      </c>
      <c r="E180">
        <f t="shared" si="90"/>
        <v>114</v>
      </c>
      <c r="F180" t="str">
        <f>貼_前年計算用シート!E264</f>
        <v>遠軽町</v>
      </c>
      <c r="G180">
        <f>貼_前年計算用シート!E443</f>
        <v>2</v>
      </c>
      <c r="H180">
        <f t="shared" si="91"/>
        <v>114</v>
      </c>
      <c r="I180" t="str">
        <f>貼_前年計算用シート!F264</f>
        <v>北広島市</v>
      </c>
      <c r="J180">
        <f>貼_前年計算用シート!F443</f>
        <v>1500</v>
      </c>
      <c r="K180">
        <f t="shared" si="92"/>
        <v>114</v>
      </c>
      <c r="L180" t="str">
        <f>貼_前年計算用シート!G264</f>
        <v>-</v>
      </c>
      <c r="M180" t="str">
        <f>貼_前年計算用シート!G443</f>
        <v>-</v>
      </c>
      <c r="N180" t="str">
        <f t="shared" si="93"/>
        <v>-</v>
      </c>
      <c r="O180" t="str">
        <f>貼_前年計算用シート!H264</f>
        <v>-</v>
      </c>
      <c r="P180" t="str">
        <f>貼_前年計算用シート!H443</f>
        <v>-</v>
      </c>
      <c r="Q180" t="str">
        <f t="shared" si="94"/>
        <v>-</v>
      </c>
      <c r="R180" t="str">
        <f>貼_前年計算用シート!I264</f>
        <v>-</v>
      </c>
      <c r="S180" t="str">
        <f>貼_前年計算用シート!I443</f>
        <v>-</v>
      </c>
      <c r="T180" t="str">
        <f t="shared" si="95"/>
        <v>-</v>
      </c>
      <c r="U180" t="str">
        <f>貼_前年計算用シート!J264</f>
        <v>-</v>
      </c>
      <c r="V180" t="str">
        <f>貼_前年計算用シート!J443</f>
        <v>-</v>
      </c>
      <c r="W180" t="str">
        <f t="shared" si="96"/>
        <v>-</v>
      </c>
      <c r="X180" t="str">
        <f>貼_前年計算用シート!K264</f>
        <v>-</v>
      </c>
      <c r="Y180" t="str">
        <f>貼_前年計算用シート!K443</f>
        <v>-</v>
      </c>
      <c r="Z180" t="str">
        <f>IFERROR(_xlfn.RANK.EQ(Y180,Y$67:Y$245),"-")</f>
        <v>-</v>
      </c>
      <c r="AA180" t="str">
        <f>貼_前年計算用シート!L264</f>
        <v>乙部町</v>
      </c>
      <c r="AB180">
        <f>貼_前年計算用シート!L443</f>
        <v>148</v>
      </c>
      <c r="AC180">
        <f t="shared" si="98"/>
        <v>114</v>
      </c>
      <c r="AD180" t="str">
        <f>貼_前年計算用シート!M264</f>
        <v>-</v>
      </c>
      <c r="AE180" t="str">
        <f>貼_前年計算用シート!M443</f>
        <v>-</v>
      </c>
      <c r="AF180" t="str">
        <f t="shared" si="99"/>
        <v>-</v>
      </c>
      <c r="AG180" t="str">
        <f>貼_前年計算用シート!N264</f>
        <v>-</v>
      </c>
      <c r="AH180" t="str">
        <f>貼_前年計算用シート!N443</f>
        <v>-</v>
      </c>
      <c r="AI180" t="str">
        <f t="shared" si="100"/>
        <v>-</v>
      </c>
      <c r="AJ180" t="str">
        <f>貼_前年計算用シート!O264</f>
        <v>-</v>
      </c>
      <c r="AK180" t="str">
        <f>貼_前年計算用シート!O443</f>
        <v>-</v>
      </c>
      <c r="AL180" t="str">
        <f t="shared" si="101"/>
        <v>-</v>
      </c>
      <c r="AM180" t="str">
        <f>貼_前年計算用シート!P264</f>
        <v>-</v>
      </c>
      <c r="AN180" t="str">
        <f>貼_前年計算用シート!P443</f>
        <v>-</v>
      </c>
      <c r="AO180" t="str">
        <f t="shared" si="102"/>
        <v>-</v>
      </c>
      <c r="AP180" t="str">
        <f>貼_前年計算用シート!Q264</f>
        <v>-</v>
      </c>
      <c r="AQ180" t="str">
        <f>貼_前年計算用シート!Q443</f>
        <v>-</v>
      </c>
      <c r="AR180" t="str">
        <f t="shared" si="103"/>
        <v>-</v>
      </c>
      <c r="AS180" t="str">
        <f>貼_前年計算用シート!R264</f>
        <v>-</v>
      </c>
      <c r="AT180" t="str">
        <f>貼_前年計算用シート!R443</f>
        <v>-</v>
      </c>
      <c r="AU180" t="str">
        <f t="shared" si="104"/>
        <v>-</v>
      </c>
      <c r="AV180" t="str">
        <f>貼_前年計算用シート!S264</f>
        <v>-</v>
      </c>
      <c r="AW180" t="str">
        <f>貼_前年計算用シート!S443</f>
        <v>-</v>
      </c>
      <c r="AX180" t="str">
        <f t="shared" si="105"/>
        <v>-</v>
      </c>
      <c r="AY180" t="str">
        <f>貼_前年計算用シート!T264</f>
        <v>-</v>
      </c>
      <c r="AZ180" t="str">
        <f>貼_前年計算用シート!T443</f>
        <v>-</v>
      </c>
      <c r="BA180" t="str">
        <f t="shared" si="106"/>
        <v>-</v>
      </c>
      <c r="BB180" t="str">
        <f>貼_前年計算用シート!U264</f>
        <v>-</v>
      </c>
      <c r="BC180" t="str">
        <f>貼_前年計算用シート!U443</f>
        <v>-</v>
      </c>
      <c r="BD180" t="str">
        <f t="shared" si="107"/>
        <v>-</v>
      </c>
      <c r="BE180" t="str">
        <f>貼_前年計算用シート!V264</f>
        <v>-</v>
      </c>
      <c r="BF180" t="str">
        <f>貼_前年計算用シート!V443</f>
        <v>-</v>
      </c>
      <c r="BG180" t="str">
        <f t="shared" si="108"/>
        <v>-</v>
      </c>
      <c r="BH180" t="str">
        <f>貼_前年計算用シート!W264</f>
        <v>-</v>
      </c>
      <c r="BI180" t="str">
        <f>貼_前年計算用シート!W443</f>
        <v>-</v>
      </c>
      <c r="BJ180" t="str">
        <f t="shared" si="109"/>
        <v>-</v>
      </c>
      <c r="BK180" t="str">
        <f>貼_前年計算用シート!X264</f>
        <v>-</v>
      </c>
      <c r="BL180" t="str">
        <f>貼_前年計算用シート!X443</f>
        <v>-</v>
      </c>
      <c r="BM180" t="str">
        <f t="shared" si="110"/>
        <v>-</v>
      </c>
      <c r="BN180" t="str">
        <f>貼_前年計算用シート!Y264</f>
        <v>-</v>
      </c>
      <c r="BO180" t="str">
        <f>貼_前年計算用シート!Y443</f>
        <v>-</v>
      </c>
      <c r="BP180" t="str">
        <f t="shared" si="111"/>
        <v>-</v>
      </c>
      <c r="BQ180" t="str">
        <f>貼_前年計算用シート!Z264</f>
        <v>-</v>
      </c>
      <c r="BR180" t="str">
        <f>貼_前年計算用シート!Z443</f>
        <v>-</v>
      </c>
      <c r="BS180" t="str">
        <f t="shared" si="112"/>
        <v>-</v>
      </c>
      <c r="BT180" t="str">
        <f>貼_前年計算用シート!AA264</f>
        <v>-</v>
      </c>
      <c r="BU180" t="str">
        <f>貼_前年計算用シート!AA443</f>
        <v>-</v>
      </c>
      <c r="BV180" t="str">
        <f t="shared" si="113"/>
        <v>-</v>
      </c>
      <c r="BW180" t="str">
        <f>貼_前年計算用シート!AB264</f>
        <v>-</v>
      </c>
      <c r="BX180" t="str">
        <f>貼_前年計算用シート!AB443</f>
        <v>-</v>
      </c>
      <c r="BY180" t="str">
        <f t="shared" si="114"/>
        <v>-</v>
      </c>
      <c r="BZ180" t="str">
        <f>貼_前年計算用シート!AC264</f>
        <v>奈井江町</v>
      </c>
      <c r="CA180">
        <f>貼_前年計算用シート!AC443</f>
        <v>2</v>
      </c>
      <c r="CB180">
        <f t="shared" si="115"/>
        <v>113</v>
      </c>
      <c r="CC180" t="str">
        <f>貼_前年計算用シート!AD264</f>
        <v>鷹栖町</v>
      </c>
      <c r="CD180">
        <f>貼_前年計算用シート!AD443</f>
        <v>2000</v>
      </c>
      <c r="CE180">
        <f t="shared" si="116"/>
        <v>104</v>
      </c>
      <c r="CF180" t="str">
        <f>貼_前年計算用シート!AE264</f>
        <v>-</v>
      </c>
      <c r="CG180" t="str">
        <f>貼_前年計算用シート!AE443</f>
        <v>-</v>
      </c>
      <c r="CH180" t="str">
        <f t="shared" si="117"/>
        <v>-</v>
      </c>
      <c r="CI180" t="str">
        <f>貼_前年計算用シート!AF264</f>
        <v>-</v>
      </c>
      <c r="CJ180" t="str">
        <f>貼_前年計算用シート!AF443</f>
        <v>-</v>
      </c>
      <c r="CK180" t="str">
        <f t="shared" si="118"/>
        <v>-</v>
      </c>
      <c r="CL180" t="str">
        <f>貼_前年計算用シート!AG264</f>
        <v>-</v>
      </c>
      <c r="CM180" t="str">
        <f>貼_前年計算用シート!AG443</f>
        <v>-</v>
      </c>
      <c r="CN180" t="str">
        <f t="shared" si="119"/>
        <v>-</v>
      </c>
    </row>
    <row r="181" spans="3:92">
      <c r="C181" t="str">
        <f>貼_前年計算用シート!D265</f>
        <v>秩父別町</v>
      </c>
      <c r="D181">
        <f>貼_前年計算用シート!D444</f>
        <v>3090</v>
      </c>
      <c r="E181">
        <f t="shared" si="90"/>
        <v>115</v>
      </c>
      <c r="F181" t="str">
        <f>貼_前年計算用シート!E265</f>
        <v>留寿都村</v>
      </c>
      <c r="G181">
        <f>貼_前年計算用シート!E444</f>
        <v>1</v>
      </c>
      <c r="H181">
        <f t="shared" si="91"/>
        <v>115</v>
      </c>
      <c r="I181" t="str">
        <f>貼_前年計算用シート!F265</f>
        <v>余市町</v>
      </c>
      <c r="J181">
        <f>貼_前年計算用シート!F444</f>
        <v>1350</v>
      </c>
      <c r="K181">
        <f t="shared" si="92"/>
        <v>115</v>
      </c>
      <c r="L181" t="str">
        <f>貼_前年計算用シート!G265</f>
        <v>-</v>
      </c>
      <c r="M181" t="str">
        <f>貼_前年計算用シート!G444</f>
        <v>-</v>
      </c>
      <c r="N181" t="str">
        <f t="shared" si="93"/>
        <v>-</v>
      </c>
      <c r="O181" t="str">
        <f>貼_前年計算用シート!H265</f>
        <v>-</v>
      </c>
      <c r="P181" t="str">
        <f>貼_前年計算用シート!H444</f>
        <v>-</v>
      </c>
      <c r="Q181" t="str">
        <f t="shared" si="94"/>
        <v>-</v>
      </c>
      <c r="R181" t="str">
        <f>貼_前年計算用シート!I265</f>
        <v>-</v>
      </c>
      <c r="S181" t="str">
        <f>貼_前年計算用シート!I444</f>
        <v>-</v>
      </c>
      <c r="T181" t="str">
        <f t="shared" si="95"/>
        <v>-</v>
      </c>
      <c r="U181" t="str">
        <f>貼_前年計算用シート!J265</f>
        <v>-</v>
      </c>
      <c r="V181" t="str">
        <f>貼_前年計算用シート!J444</f>
        <v>-</v>
      </c>
      <c r="W181" t="str">
        <f t="shared" si="96"/>
        <v>-</v>
      </c>
      <c r="X181" t="str">
        <f>貼_前年計算用シート!K265</f>
        <v>-</v>
      </c>
      <c r="Y181" t="str">
        <f>貼_前年計算用シート!K444</f>
        <v>-</v>
      </c>
      <c r="Z181" t="str">
        <f t="shared" si="97"/>
        <v>-</v>
      </c>
      <c r="AA181" t="str">
        <f>貼_前年計算用シート!L265</f>
        <v>赤平市</v>
      </c>
      <c r="AB181">
        <f>貼_前年計算用シート!L444</f>
        <v>79</v>
      </c>
      <c r="AC181">
        <f t="shared" si="98"/>
        <v>115</v>
      </c>
      <c r="AD181" t="str">
        <f>貼_前年計算用シート!M265</f>
        <v>-</v>
      </c>
      <c r="AE181" t="str">
        <f>貼_前年計算用シート!M444</f>
        <v>-</v>
      </c>
      <c r="AF181" t="str">
        <f t="shared" si="99"/>
        <v>-</v>
      </c>
      <c r="AG181" t="str">
        <f>貼_前年計算用シート!N265</f>
        <v>-</v>
      </c>
      <c r="AH181" t="str">
        <f>貼_前年計算用シート!N444</f>
        <v>-</v>
      </c>
      <c r="AI181" t="str">
        <f t="shared" si="100"/>
        <v>-</v>
      </c>
      <c r="AJ181" t="str">
        <f>貼_前年計算用シート!O265</f>
        <v>-</v>
      </c>
      <c r="AK181" t="str">
        <f>貼_前年計算用シート!O444</f>
        <v>-</v>
      </c>
      <c r="AL181" t="str">
        <f t="shared" si="101"/>
        <v>-</v>
      </c>
      <c r="AM181" t="str">
        <f>貼_前年計算用シート!P265</f>
        <v>-</v>
      </c>
      <c r="AN181" t="str">
        <f>貼_前年計算用シート!P444</f>
        <v>-</v>
      </c>
      <c r="AO181" t="str">
        <f t="shared" si="102"/>
        <v>-</v>
      </c>
      <c r="AP181" t="str">
        <f>貼_前年計算用シート!Q265</f>
        <v>-</v>
      </c>
      <c r="AQ181" t="str">
        <f>貼_前年計算用シート!Q444</f>
        <v>-</v>
      </c>
      <c r="AR181" t="str">
        <f t="shared" si="103"/>
        <v>-</v>
      </c>
      <c r="AS181" t="str">
        <f>貼_前年計算用シート!R265</f>
        <v>-</v>
      </c>
      <c r="AT181" t="str">
        <f>貼_前年計算用シート!R444</f>
        <v>-</v>
      </c>
      <c r="AU181" t="str">
        <f t="shared" si="104"/>
        <v>-</v>
      </c>
      <c r="AV181" t="str">
        <f>貼_前年計算用シート!S265</f>
        <v>-</v>
      </c>
      <c r="AW181" t="str">
        <f>貼_前年計算用シート!S444</f>
        <v>-</v>
      </c>
      <c r="AX181" t="str">
        <f t="shared" si="105"/>
        <v>-</v>
      </c>
      <c r="AY181" t="str">
        <f>貼_前年計算用シート!T265</f>
        <v>-</v>
      </c>
      <c r="AZ181" t="str">
        <f>貼_前年計算用シート!T444</f>
        <v>-</v>
      </c>
      <c r="BA181" t="str">
        <f t="shared" si="106"/>
        <v>-</v>
      </c>
      <c r="BB181" t="str">
        <f>貼_前年計算用シート!U265</f>
        <v>-</v>
      </c>
      <c r="BC181" t="str">
        <f>貼_前年計算用シート!U444</f>
        <v>-</v>
      </c>
      <c r="BD181" t="str">
        <f t="shared" si="107"/>
        <v>-</v>
      </c>
      <c r="BE181" t="str">
        <f>貼_前年計算用シート!V265</f>
        <v>-</v>
      </c>
      <c r="BF181" t="str">
        <f>貼_前年計算用シート!V444</f>
        <v>-</v>
      </c>
      <c r="BG181" t="str">
        <f t="shared" si="108"/>
        <v>-</v>
      </c>
      <c r="BH181" t="str">
        <f>貼_前年計算用シート!W265</f>
        <v>-</v>
      </c>
      <c r="BI181" t="str">
        <f>貼_前年計算用シート!W444</f>
        <v>-</v>
      </c>
      <c r="BJ181" t="str">
        <f t="shared" si="109"/>
        <v>-</v>
      </c>
      <c r="BK181" t="str">
        <f>貼_前年計算用シート!X265</f>
        <v>-</v>
      </c>
      <c r="BL181" t="str">
        <f>貼_前年計算用シート!X444</f>
        <v>-</v>
      </c>
      <c r="BM181" t="str">
        <f t="shared" si="110"/>
        <v>-</v>
      </c>
      <c r="BN181" t="str">
        <f>貼_前年計算用シート!Y265</f>
        <v>-</v>
      </c>
      <c r="BO181" t="str">
        <f>貼_前年計算用シート!Y444</f>
        <v>-</v>
      </c>
      <c r="BP181" t="str">
        <f t="shared" si="111"/>
        <v>-</v>
      </c>
      <c r="BQ181" t="str">
        <f>貼_前年計算用シート!Z265</f>
        <v>-</v>
      </c>
      <c r="BR181" t="str">
        <f>貼_前年計算用シート!Z444</f>
        <v>-</v>
      </c>
      <c r="BS181" t="str">
        <f t="shared" si="112"/>
        <v>-</v>
      </c>
      <c r="BT181" t="str">
        <f>貼_前年計算用シート!AA265</f>
        <v>-</v>
      </c>
      <c r="BU181" t="str">
        <f>貼_前年計算用シート!AA444</f>
        <v>-</v>
      </c>
      <c r="BV181" t="str">
        <f t="shared" si="113"/>
        <v>-</v>
      </c>
      <c r="BW181" t="str">
        <f>貼_前年計算用シート!AB265</f>
        <v>-</v>
      </c>
      <c r="BX181" t="str">
        <f>貼_前年計算用シート!AB444</f>
        <v>-</v>
      </c>
      <c r="BY181" t="str">
        <f t="shared" si="114"/>
        <v>-</v>
      </c>
      <c r="BZ181" t="str">
        <f>貼_前年計算用シート!AC265</f>
        <v>妹背牛町</v>
      </c>
      <c r="CA181">
        <f>貼_前年計算用シート!AC444</f>
        <v>2</v>
      </c>
      <c r="CB181">
        <f t="shared" si="115"/>
        <v>113</v>
      </c>
      <c r="CC181" t="str">
        <f>貼_前年計算用シート!AD265</f>
        <v>当麻町</v>
      </c>
      <c r="CD181">
        <f>貼_前年計算用シート!AD444</f>
        <v>2000</v>
      </c>
      <c r="CE181">
        <f t="shared" si="116"/>
        <v>104</v>
      </c>
      <c r="CF181" t="str">
        <f>貼_前年計算用シート!AE265</f>
        <v>-</v>
      </c>
      <c r="CG181" t="str">
        <f>貼_前年計算用シート!AE444</f>
        <v>-</v>
      </c>
      <c r="CH181" t="str">
        <f t="shared" si="117"/>
        <v>-</v>
      </c>
      <c r="CI181" t="str">
        <f>貼_前年計算用シート!AF265</f>
        <v>-</v>
      </c>
      <c r="CJ181" t="str">
        <f>貼_前年計算用シート!AF444</f>
        <v>-</v>
      </c>
      <c r="CK181" t="str">
        <f t="shared" si="118"/>
        <v>-</v>
      </c>
      <c r="CL181" t="str">
        <f>貼_前年計算用シート!AG265</f>
        <v>-</v>
      </c>
      <c r="CM181" t="str">
        <f>貼_前年計算用シート!AG444</f>
        <v>-</v>
      </c>
      <c r="CN181" t="str">
        <f t="shared" si="119"/>
        <v>-</v>
      </c>
    </row>
    <row r="182" spans="3:92">
      <c r="C182" t="str">
        <f>貼_前年計算用シート!D266</f>
        <v>真狩村</v>
      </c>
      <c r="D182">
        <f>貼_前年計算用シート!D445</f>
        <v>3000</v>
      </c>
      <c r="E182">
        <f t="shared" si="90"/>
        <v>116</v>
      </c>
      <c r="F182" t="str">
        <f>貼_前年計算用シート!E266</f>
        <v>喜茂別町</v>
      </c>
      <c r="G182">
        <f>貼_前年計算用シート!E445</f>
        <v>1</v>
      </c>
      <c r="H182">
        <f t="shared" si="91"/>
        <v>115</v>
      </c>
      <c r="I182" t="str">
        <f>貼_前年計算用シート!F266</f>
        <v>滝川市</v>
      </c>
      <c r="J182">
        <f>貼_前年計算用シート!F445</f>
        <v>1320</v>
      </c>
      <c r="K182">
        <f t="shared" si="92"/>
        <v>116</v>
      </c>
      <c r="L182" t="str">
        <f>貼_前年計算用シート!G266</f>
        <v>-</v>
      </c>
      <c r="M182" t="str">
        <f>貼_前年計算用シート!G445</f>
        <v>-</v>
      </c>
      <c r="N182" t="str">
        <f t="shared" si="93"/>
        <v>-</v>
      </c>
      <c r="O182" t="str">
        <f>貼_前年計算用シート!H266</f>
        <v>-</v>
      </c>
      <c r="P182" t="str">
        <f>貼_前年計算用シート!H445</f>
        <v>-</v>
      </c>
      <c r="Q182" t="str">
        <f t="shared" si="94"/>
        <v>-</v>
      </c>
      <c r="R182" t="str">
        <f>貼_前年計算用シート!I266</f>
        <v>-</v>
      </c>
      <c r="S182" t="str">
        <f>貼_前年計算用シート!I445</f>
        <v>-</v>
      </c>
      <c r="T182" t="str">
        <f t="shared" si="95"/>
        <v>-</v>
      </c>
      <c r="U182" t="str">
        <f>貼_前年計算用シート!J266</f>
        <v>-</v>
      </c>
      <c r="V182" t="str">
        <f>貼_前年計算用シート!J445</f>
        <v>-</v>
      </c>
      <c r="W182" t="str">
        <f t="shared" si="96"/>
        <v>-</v>
      </c>
      <c r="X182" t="str">
        <f>貼_前年計算用シート!K266</f>
        <v>-</v>
      </c>
      <c r="Y182" t="str">
        <f>貼_前年計算用シート!K445</f>
        <v>-</v>
      </c>
      <c r="Z182" t="str">
        <f t="shared" si="97"/>
        <v>-</v>
      </c>
      <c r="AA182" t="str">
        <f>貼_前年計算用シート!L266</f>
        <v>-</v>
      </c>
      <c r="AB182" t="str">
        <f>貼_前年計算用シート!L445</f>
        <v>-</v>
      </c>
      <c r="AC182" t="str">
        <f t="shared" si="98"/>
        <v>-</v>
      </c>
      <c r="AD182" t="str">
        <f>貼_前年計算用シート!M266</f>
        <v>-</v>
      </c>
      <c r="AE182" t="str">
        <f>貼_前年計算用シート!M445</f>
        <v>-</v>
      </c>
      <c r="AF182" t="str">
        <f t="shared" si="99"/>
        <v>-</v>
      </c>
      <c r="AG182" t="str">
        <f>貼_前年計算用シート!N266</f>
        <v>-</v>
      </c>
      <c r="AH182" t="str">
        <f>貼_前年計算用シート!N445</f>
        <v>-</v>
      </c>
      <c r="AI182" t="str">
        <f t="shared" si="100"/>
        <v>-</v>
      </c>
      <c r="AJ182" t="str">
        <f>貼_前年計算用シート!O266</f>
        <v>-</v>
      </c>
      <c r="AK182" t="str">
        <f>貼_前年計算用シート!O445</f>
        <v>-</v>
      </c>
      <c r="AL182" t="str">
        <f t="shared" si="101"/>
        <v>-</v>
      </c>
      <c r="AM182" t="str">
        <f>貼_前年計算用シート!P266</f>
        <v>-</v>
      </c>
      <c r="AN182" t="str">
        <f>貼_前年計算用シート!P445</f>
        <v>-</v>
      </c>
      <c r="AO182" t="str">
        <f t="shared" si="102"/>
        <v>-</v>
      </c>
      <c r="AP182" t="str">
        <f>貼_前年計算用シート!Q266</f>
        <v>-</v>
      </c>
      <c r="AQ182" t="str">
        <f>貼_前年計算用シート!Q445</f>
        <v>-</v>
      </c>
      <c r="AR182" t="str">
        <f t="shared" si="103"/>
        <v>-</v>
      </c>
      <c r="AS182" t="str">
        <f>貼_前年計算用シート!R266</f>
        <v>-</v>
      </c>
      <c r="AT182" t="str">
        <f>貼_前年計算用シート!R445</f>
        <v>-</v>
      </c>
      <c r="AU182" t="str">
        <f t="shared" si="104"/>
        <v>-</v>
      </c>
      <c r="AV182" t="str">
        <f>貼_前年計算用シート!S266</f>
        <v>-</v>
      </c>
      <c r="AW182" t="str">
        <f>貼_前年計算用シート!S445</f>
        <v>-</v>
      </c>
      <c r="AX182" t="str">
        <f t="shared" si="105"/>
        <v>-</v>
      </c>
      <c r="AY182" t="str">
        <f>貼_前年計算用シート!T266</f>
        <v>-</v>
      </c>
      <c r="AZ182" t="str">
        <f>貼_前年計算用シート!T445</f>
        <v>-</v>
      </c>
      <c r="BA182" t="str">
        <f t="shared" si="106"/>
        <v>-</v>
      </c>
      <c r="BB182" t="str">
        <f>貼_前年計算用シート!U266</f>
        <v>-</v>
      </c>
      <c r="BC182" t="str">
        <f>貼_前年計算用シート!U445</f>
        <v>-</v>
      </c>
      <c r="BD182" t="str">
        <f t="shared" si="107"/>
        <v>-</v>
      </c>
      <c r="BE182" t="str">
        <f>貼_前年計算用シート!V266</f>
        <v>-</v>
      </c>
      <c r="BF182" t="str">
        <f>貼_前年計算用シート!V445</f>
        <v>-</v>
      </c>
      <c r="BG182" t="str">
        <f t="shared" si="108"/>
        <v>-</v>
      </c>
      <c r="BH182" t="str">
        <f>貼_前年計算用シート!W266</f>
        <v>-</v>
      </c>
      <c r="BI182" t="str">
        <f>貼_前年計算用シート!W445</f>
        <v>-</v>
      </c>
      <c r="BJ182" t="str">
        <f t="shared" si="109"/>
        <v>-</v>
      </c>
      <c r="BK182" t="str">
        <f>貼_前年計算用シート!X266</f>
        <v>-</v>
      </c>
      <c r="BL182" t="str">
        <f>貼_前年計算用シート!X445</f>
        <v>-</v>
      </c>
      <c r="BM182" t="str">
        <f t="shared" si="110"/>
        <v>-</v>
      </c>
      <c r="BN182" t="str">
        <f>貼_前年計算用シート!Y266</f>
        <v>-</v>
      </c>
      <c r="BO182" t="str">
        <f>貼_前年計算用シート!Y445</f>
        <v>-</v>
      </c>
      <c r="BP182" t="str">
        <f t="shared" si="111"/>
        <v>-</v>
      </c>
      <c r="BQ182" t="str">
        <f>貼_前年計算用シート!Z266</f>
        <v>-</v>
      </c>
      <c r="BR182" t="str">
        <f>貼_前年計算用シート!Z445</f>
        <v>-</v>
      </c>
      <c r="BS182" t="str">
        <f t="shared" si="112"/>
        <v>-</v>
      </c>
      <c r="BT182" t="str">
        <f>貼_前年計算用シート!AA266</f>
        <v>-</v>
      </c>
      <c r="BU182" t="str">
        <f>貼_前年計算用シート!AA445</f>
        <v>-</v>
      </c>
      <c r="BV182" t="str">
        <f t="shared" si="113"/>
        <v>-</v>
      </c>
      <c r="BW182" t="str">
        <f>貼_前年計算用シート!AB266</f>
        <v>-</v>
      </c>
      <c r="BX182" t="str">
        <f>貼_前年計算用シート!AB445</f>
        <v>-</v>
      </c>
      <c r="BY182" t="str">
        <f t="shared" si="114"/>
        <v>-</v>
      </c>
      <c r="BZ182" t="str">
        <f>貼_前年計算用シート!AC266</f>
        <v>秩父別町</v>
      </c>
      <c r="CA182">
        <f>貼_前年計算用シート!AC445</f>
        <v>2</v>
      </c>
      <c r="CB182">
        <f t="shared" si="115"/>
        <v>113</v>
      </c>
      <c r="CC182" t="str">
        <f>貼_前年計算用シート!AD266</f>
        <v>愛別町</v>
      </c>
      <c r="CD182">
        <f>貼_前年計算用シート!AD445</f>
        <v>2000</v>
      </c>
      <c r="CE182">
        <f t="shared" si="116"/>
        <v>104</v>
      </c>
      <c r="CF182" t="str">
        <f>貼_前年計算用シート!AE266</f>
        <v>-</v>
      </c>
      <c r="CG182" t="str">
        <f>貼_前年計算用シート!AE445</f>
        <v>-</v>
      </c>
      <c r="CH182" t="str">
        <f t="shared" si="117"/>
        <v>-</v>
      </c>
      <c r="CI182" t="str">
        <f>貼_前年計算用シート!AF266</f>
        <v>-</v>
      </c>
      <c r="CJ182" t="str">
        <f>貼_前年計算用シート!AF445</f>
        <v>-</v>
      </c>
      <c r="CK182" t="str">
        <f t="shared" si="118"/>
        <v>-</v>
      </c>
      <c r="CL182" t="str">
        <f>貼_前年計算用シート!AG266</f>
        <v>-</v>
      </c>
      <c r="CM182" t="str">
        <f>貼_前年計算用シート!AG445</f>
        <v>-</v>
      </c>
      <c r="CN182" t="str">
        <f t="shared" si="119"/>
        <v>-</v>
      </c>
    </row>
    <row r="183" spans="3:92">
      <c r="C183" t="str">
        <f>貼_前年計算用シート!D267</f>
        <v>七飯町</v>
      </c>
      <c r="D183">
        <f>貼_前年計算用シート!D446</f>
        <v>2980</v>
      </c>
      <c r="E183">
        <f t="shared" si="90"/>
        <v>117</v>
      </c>
      <c r="F183" t="str">
        <f>貼_前年計算用シート!E267</f>
        <v>登別市</v>
      </c>
      <c r="G183">
        <f>貼_前年計算用シート!E446</f>
        <v>0</v>
      </c>
      <c r="H183">
        <f t="shared" si="91"/>
        <v>117</v>
      </c>
      <c r="I183" t="str">
        <f>貼_前年計算用シート!F267</f>
        <v>苫小牧市</v>
      </c>
      <c r="J183">
        <f>貼_前年計算用シート!F446</f>
        <v>1240</v>
      </c>
      <c r="K183">
        <f t="shared" si="92"/>
        <v>117</v>
      </c>
      <c r="L183" t="str">
        <f>貼_前年計算用シート!G267</f>
        <v>-</v>
      </c>
      <c r="M183" t="str">
        <f>貼_前年計算用シート!G446</f>
        <v>-</v>
      </c>
      <c r="N183" t="str">
        <f t="shared" si="93"/>
        <v>-</v>
      </c>
      <c r="O183" t="str">
        <f>貼_前年計算用シート!H267</f>
        <v>-</v>
      </c>
      <c r="P183" t="str">
        <f>貼_前年計算用シート!H446</f>
        <v>-</v>
      </c>
      <c r="Q183" t="str">
        <f t="shared" si="94"/>
        <v>-</v>
      </c>
      <c r="R183" t="str">
        <f>貼_前年計算用シート!I267</f>
        <v>-</v>
      </c>
      <c r="S183" t="str">
        <f>貼_前年計算用シート!I446</f>
        <v>-</v>
      </c>
      <c r="T183" t="str">
        <f t="shared" si="95"/>
        <v>-</v>
      </c>
      <c r="U183" t="str">
        <f>貼_前年計算用シート!J267</f>
        <v>-</v>
      </c>
      <c r="V183" t="str">
        <f>貼_前年計算用シート!J446</f>
        <v>-</v>
      </c>
      <c r="W183" t="str">
        <f t="shared" si="96"/>
        <v>-</v>
      </c>
      <c r="X183" t="str">
        <f>貼_前年計算用シート!K267</f>
        <v>-</v>
      </c>
      <c r="Y183" t="str">
        <f>貼_前年計算用シート!K446</f>
        <v>-</v>
      </c>
      <c r="Z183" t="str">
        <f t="shared" si="97"/>
        <v>-</v>
      </c>
      <c r="AA183" t="str">
        <f>貼_前年計算用シート!L267</f>
        <v>-</v>
      </c>
      <c r="AB183" t="str">
        <f>貼_前年計算用シート!L446</f>
        <v>-</v>
      </c>
      <c r="AC183" t="str">
        <f t="shared" si="98"/>
        <v>-</v>
      </c>
      <c r="AD183" t="str">
        <f>貼_前年計算用シート!M267</f>
        <v>-</v>
      </c>
      <c r="AE183" t="str">
        <f>貼_前年計算用シート!M446</f>
        <v>-</v>
      </c>
      <c r="AF183" t="str">
        <f t="shared" si="99"/>
        <v>-</v>
      </c>
      <c r="AG183" t="str">
        <f>貼_前年計算用シート!N267</f>
        <v>-</v>
      </c>
      <c r="AH183" t="str">
        <f>貼_前年計算用シート!N446</f>
        <v>-</v>
      </c>
      <c r="AI183" t="str">
        <f t="shared" si="100"/>
        <v>-</v>
      </c>
      <c r="AJ183" t="str">
        <f>貼_前年計算用シート!O267</f>
        <v>-</v>
      </c>
      <c r="AK183" t="str">
        <f>貼_前年計算用シート!O446</f>
        <v>-</v>
      </c>
      <c r="AL183" t="str">
        <f t="shared" si="101"/>
        <v>-</v>
      </c>
      <c r="AM183" t="str">
        <f>貼_前年計算用シート!P267</f>
        <v>-</v>
      </c>
      <c r="AN183" t="str">
        <f>貼_前年計算用シート!P446</f>
        <v>-</v>
      </c>
      <c r="AO183" t="str">
        <f t="shared" si="102"/>
        <v>-</v>
      </c>
      <c r="AP183" t="str">
        <f>貼_前年計算用シート!Q267</f>
        <v>-</v>
      </c>
      <c r="AQ183" t="str">
        <f>貼_前年計算用シート!Q446</f>
        <v>-</v>
      </c>
      <c r="AR183" t="str">
        <f t="shared" si="103"/>
        <v>-</v>
      </c>
      <c r="AS183" t="str">
        <f>貼_前年計算用シート!R267</f>
        <v>-</v>
      </c>
      <c r="AT183" t="str">
        <f>貼_前年計算用シート!R446</f>
        <v>-</v>
      </c>
      <c r="AU183" t="str">
        <f t="shared" si="104"/>
        <v>-</v>
      </c>
      <c r="AV183" t="str">
        <f>貼_前年計算用シート!S267</f>
        <v>-</v>
      </c>
      <c r="AW183" t="str">
        <f>貼_前年計算用シート!S446</f>
        <v>-</v>
      </c>
      <c r="AX183" t="str">
        <f t="shared" si="105"/>
        <v>-</v>
      </c>
      <c r="AY183" t="str">
        <f>貼_前年計算用シート!T267</f>
        <v>-</v>
      </c>
      <c r="AZ183" t="str">
        <f>貼_前年計算用シート!T446</f>
        <v>-</v>
      </c>
      <c r="BA183" t="str">
        <f t="shared" si="106"/>
        <v>-</v>
      </c>
      <c r="BB183" t="str">
        <f>貼_前年計算用シート!U267</f>
        <v>-</v>
      </c>
      <c r="BC183" t="str">
        <f>貼_前年計算用シート!U446</f>
        <v>-</v>
      </c>
      <c r="BD183" t="str">
        <f t="shared" si="107"/>
        <v>-</v>
      </c>
      <c r="BE183" t="str">
        <f>貼_前年計算用シート!V267</f>
        <v>-</v>
      </c>
      <c r="BF183" t="str">
        <f>貼_前年計算用シート!V446</f>
        <v>-</v>
      </c>
      <c r="BG183" t="str">
        <f t="shared" si="108"/>
        <v>-</v>
      </c>
      <c r="BH183" t="str">
        <f>貼_前年計算用シート!W267</f>
        <v>-</v>
      </c>
      <c r="BI183" t="str">
        <f>貼_前年計算用シート!W446</f>
        <v>-</v>
      </c>
      <c r="BJ183" t="str">
        <f t="shared" si="109"/>
        <v>-</v>
      </c>
      <c r="BK183" t="str">
        <f>貼_前年計算用シート!X267</f>
        <v>-</v>
      </c>
      <c r="BL183" t="str">
        <f>貼_前年計算用シート!X446</f>
        <v>-</v>
      </c>
      <c r="BM183" t="str">
        <f t="shared" si="110"/>
        <v>-</v>
      </c>
      <c r="BN183" t="str">
        <f>貼_前年計算用シート!Y267</f>
        <v>-</v>
      </c>
      <c r="BO183" t="str">
        <f>貼_前年計算用シート!Y446</f>
        <v>-</v>
      </c>
      <c r="BP183" t="str">
        <f t="shared" si="111"/>
        <v>-</v>
      </c>
      <c r="BQ183" t="str">
        <f>貼_前年計算用シート!Z267</f>
        <v>-</v>
      </c>
      <c r="BR183" t="str">
        <f>貼_前年計算用シート!Z446</f>
        <v>-</v>
      </c>
      <c r="BS183" t="str">
        <f t="shared" si="112"/>
        <v>-</v>
      </c>
      <c r="BT183" t="str">
        <f>貼_前年計算用シート!AA267</f>
        <v>-</v>
      </c>
      <c r="BU183" t="str">
        <f>貼_前年計算用シート!AA446</f>
        <v>-</v>
      </c>
      <c r="BV183" t="str">
        <f t="shared" si="113"/>
        <v>-</v>
      </c>
      <c r="BW183" t="str">
        <f>貼_前年計算用シート!AB267</f>
        <v>-</v>
      </c>
      <c r="BX183" t="str">
        <f>貼_前年計算用シート!AB446</f>
        <v>-</v>
      </c>
      <c r="BY183" t="str">
        <f t="shared" si="114"/>
        <v>-</v>
      </c>
      <c r="BZ183" t="str">
        <f>貼_前年計算用シート!AC267</f>
        <v>雨竜町</v>
      </c>
      <c r="CA183">
        <f>貼_前年計算用シート!AC446</f>
        <v>2</v>
      </c>
      <c r="CB183">
        <f t="shared" si="115"/>
        <v>113</v>
      </c>
      <c r="CC183" t="str">
        <f>貼_前年計算用シート!AD267</f>
        <v>下川町</v>
      </c>
      <c r="CD183">
        <f>貼_前年計算用シート!AD446</f>
        <v>2000</v>
      </c>
      <c r="CE183">
        <f t="shared" si="116"/>
        <v>104</v>
      </c>
      <c r="CF183" t="str">
        <f>貼_前年計算用シート!AE267</f>
        <v>-</v>
      </c>
      <c r="CG183" t="str">
        <f>貼_前年計算用シート!AE446</f>
        <v>-</v>
      </c>
      <c r="CH183" t="str">
        <f t="shared" si="117"/>
        <v>-</v>
      </c>
      <c r="CI183" t="str">
        <f>貼_前年計算用シート!AF267</f>
        <v>-</v>
      </c>
      <c r="CJ183" t="str">
        <f>貼_前年計算用シート!AF446</f>
        <v>-</v>
      </c>
      <c r="CK183" t="str">
        <f t="shared" si="118"/>
        <v>-</v>
      </c>
      <c r="CL183" t="str">
        <f>貼_前年計算用シート!AG267</f>
        <v>-</v>
      </c>
      <c r="CM183" t="str">
        <f>貼_前年計算用シート!AG446</f>
        <v>-</v>
      </c>
      <c r="CN183" t="str">
        <f t="shared" si="119"/>
        <v>-</v>
      </c>
    </row>
    <row r="184" spans="3:92">
      <c r="C184" t="str">
        <f>貼_前年計算用シート!D268</f>
        <v>南富良野町</v>
      </c>
      <c r="D184">
        <f>貼_前年計算用シート!D447</f>
        <v>2870</v>
      </c>
      <c r="E184">
        <f t="shared" si="90"/>
        <v>118</v>
      </c>
      <c r="F184" t="str">
        <f>貼_前年計算用シート!E268</f>
        <v>神恵内村</v>
      </c>
      <c r="G184">
        <f>貼_前年計算用シート!E447</f>
        <v>0</v>
      </c>
      <c r="H184">
        <f t="shared" si="91"/>
        <v>117</v>
      </c>
      <c r="I184" t="str">
        <f>貼_前年計算用シート!F268</f>
        <v>喜茂別町</v>
      </c>
      <c r="J184">
        <f>貼_前年計算用シート!F447</f>
        <v>1230</v>
      </c>
      <c r="K184">
        <f t="shared" si="92"/>
        <v>118</v>
      </c>
      <c r="L184" t="str">
        <f>貼_前年計算用シート!G268</f>
        <v>-</v>
      </c>
      <c r="M184" t="str">
        <f>貼_前年計算用シート!G447</f>
        <v>-</v>
      </c>
      <c r="N184" t="str">
        <f t="shared" si="93"/>
        <v>-</v>
      </c>
      <c r="O184" t="str">
        <f>貼_前年計算用シート!H268</f>
        <v>-</v>
      </c>
      <c r="P184" t="str">
        <f>貼_前年計算用シート!H447</f>
        <v>-</v>
      </c>
      <c r="Q184" t="str">
        <f t="shared" si="94"/>
        <v>-</v>
      </c>
      <c r="R184" t="str">
        <f>貼_前年計算用シート!I268</f>
        <v>-</v>
      </c>
      <c r="S184" t="str">
        <f>貼_前年計算用シート!I447</f>
        <v>-</v>
      </c>
      <c r="T184" t="str">
        <f t="shared" si="95"/>
        <v>-</v>
      </c>
      <c r="U184" t="str">
        <f>貼_前年計算用シート!J268</f>
        <v>-</v>
      </c>
      <c r="V184" t="str">
        <f>貼_前年計算用シート!J447</f>
        <v>-</v>
      </c>
      <c r="W184" t="str">
        <f t="shared" si="96"/>
        <v>-</v>
      </c>
      <c r="X184" t="str">
        <f>貼_前年計算用シート!K268</f>
        <v>-</v>
      </c>
      <c r="Y184" t="str">
        <f>貼_前年計算用シート!K447</f>
        <v>-</v>
      </c>
      <c r="Z184" t="str">
        <f t="shared" si="97"/>
        <v>-</v>
      </c>
      <c r="AA184" t="str">
        <f>貼_前年計算用シート!L268</f>
        <v>-</v>
      </c>
      <c r="AB184" t="str">
        <f>貼_前年計算用シート!L447</f>
        <v>-</v>
      </c>
      <c r="AC184" t="str">
        <f t="shared" si="98"/>
        <v>-</v>
      </c>
      <c r="AD184" t="str">
        <f>貼_前年計算用シート!M268</f>
        <v>-</v>
      </c>
      <c r="AE184" t="str">
        <f>貼_前年計算用シート!M447</f>
        <v>-</v>
      </c>
      <c r="AF184" t="str">
        <f t="shared" si="99"/>
        <v>-</v>
      </c>
      <c r="AG184" t="str">
        <f>貼_前年計算用シート!N268</f>
        <v>-</v>
      </c>
      <c r="AH184" t="str">
        <f>貼_前年計算用シート!N447</f>
        <v>-</v>
      </c>
      <c r="AI184" t="str">
        <f t="shared" si="100"/>
        <v>-</v>
      </c>
      <c r="AJ184" t="str">
        <f>貼_前年計算用シート!O268</f>
        <v>-</v>
      </c>
      <c r="AK184" t="str">
        <f>貼_前年計算用シート!O447</f>
        <v>-</v>
      </c>
      <c r="AL184" t="str">
        <f t="shared" si="101"/>
        <v>-</v>
      </c>
      <c r="AM184" t="str">
        <f>貼_前年計算用シート!P268</f>
        <v>-</v>
      </c>
      <c r="AN184" t="str">
        <f>貼_前年計算用シート!P447</f>
        <v>-</v>
      </c>
      <c r="AO184" t="str">
        <f t="shared" si="102"/>
        <v>-</v>
      </c>
      <c r="AP184" t="str">
        <f>貼_前年計算用シート!Q268</f>
        <v>-</v>
      </c>
      <c r="AQ184" t="str">
        <f>貼_前年計算用シート!Q447</f>
        <v>-</v>
      </c>
      <c r="AR184" t="str">
        <f t="shared" si="103"/>
        <v>-</v>
      </c>
      <c r="AS184" t="str">
        <f>貼_前年計算用シート!R268</f>
        <v>-</v>
      </c>
      <c r="AT184" t="str">
        <f>貼_前年計算用シート!R447</f>
        <v>-</v>
      </c>
      <c r="AU184" t="str">
        <f t="shared" si="104"/>
        <v>-</v>
      </c>
      <c r="AV184" t="str">
        <f>貼_前年計算用シート!S268</f>
        <v>-</v>
      </c>
      <c r="AW184" t="str">
        <f>貼_前年計算用シート!S447</f>
        <v>-</v>
      </c>
      <c r="AX184" t="str">
        <f t="shared" si="105"/>
        <v>-</v>
      </c>
      <c r="AY184" t="str">
        <f>貼_前年計算用シート!T268</f>
        <v>-</v>
      </c>
      <c r="AZ184" t="str">
        <f>貼_前年計算用シート!T447</f>
        <v>-</v>
      </c>
      <c r="BA184" t="str">
        <f t="shared" si="106"/>
        <v>-</v>
      </c>
      <c r="BB184" t="str">
        <f>貼_前年計算用シート!U268</f>
        <v>-</v>
      </c>
      <c r="BC184" t="str">
        <f>貼_前年計算用シート!U447</f>
        <v>-</v>
      </c>
      <c r="BD184" t="str">
        <f t="shared" si="107"/>
        <v>-</v>
      </c>
      <c r="BE184" t="str">
        <f>貼_前年計算用シート!V268</f>
        <v>-</v>
      </c>
      <c r="BF184" t="str">
        <f>貼_前年計算用シート!V447</f>
        <v>-</v>
      </c>
      <c r="BG184" t="str">
        <f t="shared" si="108"/>
        <v>-</v>
      </c>
      <c r="BH184" t="str">
        <f>貼_前年計算用シート!W268</f>
        <v>-</v>
      </c>
      <c r="BI184" t="str">
        <f>貼_前年計算用シート!W447</f>
        <v>-</v>
      </c>
      <c r="BJ184" t="str">
        <f t="shared" si="109"/>
        <v>-</v>
      </c>
      <c r="BK184" t="str">
        <f>貼_前年計算用シート!X268</f>
        <v>-</v>
      </c>
      <c r="BL184" t="str">
        <f>貼_前年計算用シート!X447</f>
        <v>-</v>
      </c>
      <c r="BM184" t="str">
        <f t="shared" si="110"/>
        <v>-</v>
      </c>
      <c r="BN184" t="str">
        <f>貼_前年計算用シート!Y268</f>
        <v>-</v>
      </c>
      <c r="BO184" t="str">
        <f>貼_前年計算用シート!Y447</f>
        <v>-</v>
      </c>
      <c r="BP184" t="str">
        <f t="shared" si="111"/>
        <v>-</v>
      </c>
      <c r="BQ184" t="str">
        <f>貼_前年計算用シート!Z268</f>
        <v>-</v>
      </c>
      <c r="BR184" t="str">
        <f>貼_前年計算用シート!Z447</f>
        <v>-</v>
      </c>
      <c r="BS184" t="str">
        <f t="shared" si="112"/>
        <v>-</v>
      </c>
      <c r="BT184" t="str">
        <f>貼_前年計算用シート!AA268</f>
        <v>-</v>
      </c>
      <c r="BU184" t="str">
        <f>貼_前年計算用シート!AA447</f>
        <v>-</v>
      </c>
      <c r="BV184" t="str">
        <f t="shared" si="113"/>
        <v>-</v>
      </c>
      <c r="BW184" t="str">
        <f>貼_前年計算用シート!AB268</f>
        <v>-</v>
      </c>
      <c r="BX184" t="str">
        <f>貼_前年計算用シート!AB447</f>
        <v>-</v>
      </c>
      <c r="BY184" t="str">
        <f t="shared" si="114"/>
        <v>-</v>
      </c>
      <c r="BZ184" t="str">
        <f>貼_前年計算用シート!AC268</f>
        <v>北竜町</v>
      </c>
      <c r="CA184">
        <f>貼_前年計算用シート!AC447</f>
        <v>2</v>
      </c>
      <c r="CB184">
        <f t="shared" si="115"/>
        <v>113</v>
      </c>
      <c r="CC184" t="str">
        <f>貼_前年計算用シート!AD268</f>
        <v>松前町</v>
      </c>
      <c r="CD184">
        <f>貼_前年計算用シート!AD447</f>
        <v>1800</v>
      </c>
      <c r="CE184">
        <f t="shared" si="116"/>
        <v>118</v>
      </c>
      <c r="CF184" t="str">
        <f>貼_前年計算用シート!AE268</f>
        <v>-</v>
      </c>
      <c r="CG184" t="str">
        <f>貼_前年計算用シート!AE447</f>
        <v>-</v>
      </c>
      <c r="CH184" t="str">
        <f t="shared" si="117"/>
        <v>-</v>
      </c>
      <c r="CI184" t="str">
        <f>貼_前年計算用シート!AF268</f>
        <v>-</v>
      </c>
      <c r="CJ184" t="str">
        <f>貼_前年計算用シート!AF447</f>
        <v>-</v>
      </c>
      <c r="CK184" t="str">
        <f t="shared" si="118"/>
        <v>-</v>
      </c>
      <c r="CL184" t="str">
        <f>貼_前年計算用シート!AG268</f>
        <v>-</v>
      </c>
      <c r="CM184" t="str">
        <f>貼_前年計算用シート!AG447</f>
        <v>-</v>
      </c>
      <c r="CN184" t="str">
        <f t="shared" si="119"/>
        <v>-</v>
      </c>
    </row>
    <row r="185" spans="3:92">
      <c r="C185" t="str">
        <f>貼_前年計算用シート!D269</f>
        <v>羽幌町</v>
      </c>
      <c r="D185">
        <f>貼_前年計算用シート!D448</f>
        <v>2810</v>
      </c>
      <c r="E185">
        <f t="shared" si="90"/>
        <v>119</v>
      </c>
      <c r="F185" t="str">
        <f>貼_前年計算用シート!E269</f>
        <v>積丹町</v>
      </c>
      <c r="G185">
        <f>貼_前年計算用シート!E448</f>
        <v>0</v>
      </c>
      <c r="H185">
        <f t="shared" si="91"/>
        <v>117</v>
      </c>
      <c r="I185" t="str">
        <f>貼_前年計算用シート!F269</f>
        <v>白老町</v>
      </c>
      <c r="J185">
        <f>貼_前年計算用シート!F448</f>
        <v>1220</v>
      </c>
      <c r="K185">
        <f t="shared" si="92"/>
        <v>119</v>
      </c>
      <c r="L185" t="str">
        <f>貼_前年計算用シート!G269</f>
        <v>-</v>
      </c>
      <c r="M185" t="str">
        <f>貼_前年計算用シート!G448</f>
        <v>-</v>
      </c>
      <c r="N185" t="str">
        <f t="shared" si="93"/>
        <v>-</v>
      </c>
      <c r="O185" t="str">
        <f>貼_前年計算用シート!H269</f>
        <v>-</v>
      </c>
      <c r="P185" t="str">
        <f>貼_前年計算用シート!H448</f>
        <v>-</v>
      </c>
      <c r="Q185" t="str">
        <f t="shared" si="94"/>
        <v>-</v>
      </c>
      <c r="R185" t="str">
        <f>貼_前年計算用シート!I269</f>
        <v>-</v>
      </c>
      <c r="S185" t="str">
        <f>貼_前年計算用シート!I448</f>
        <v>-</v>
      </c>
      <c r="T185" t="str">
        <f t="shared" si="95"/>
        <v>-</v>
      </c>
      <c r="U185" t="str">
        <f>貼_前年計算用シート!J269</f>
        <v>-</v>
      </c>
      <c r="V185" t="str">
        <f>貼_前年計算用シート!J448</f>
        <v>-</v>
      </c>
      <c r="W185" t="str">
        <f t="shared" si="96"/>
        <v>-</v>
      </c>
      <c r="X185" t="str">
        <f>貼_前年計算用シート!K269</f>
        <v>-</v>
      </c>
      <c r="Y185" t="str">
        <f>貼_前年計算用シート!K448</f>
        <v>-</v>
      </c>
      <c r="Z185" t="str">
        <f t="shared" si="97"/>
        <v>-</v>
      </c>
      <c r="AA185" t="str">
        <f>貼_前年計算用シート!L269</f>
        <v>-</v>
      </c>
      <c r="AB185" t="str">
        <f>貼_前年計算用シート!L448</f>
        <v>-</v>
      </c>
      <c r="AC185" t="str">
        <f t="shared" si="98"/>
        <v>-</v>
      </c>
      <c r="AD185" t="str">
        <f>貼_前年計算用シート!M269</f>
        <v>-</v>
      </c>
      <c r="AE185" t="str">
        <f>貼_前年計算用シート!M448</f>
        <v>-</v>
      </c>
      <c r="AF185" t="str">
        <f t="shared" si="99"/>
        <v>-</v>
      </c>
      <c r="AG185" t="str">
        <f>貼_前年計算用シート!N269</f>
        <v>-</v>
      </c>
      <c r="AH185" t="str">
        <f>貼_前年計算用シート!N448</f>
        <v>-</v>
      </c>
      <c r="AI185" t="str">
        <f t="shared" si="100"/>
        <v>-</v>
      </c>
      <c r="AJ185" t="str">
        <f>貼_前年計算用シート!O269</f>
        <v>-</v>
      </c>
      <c r="AK185" t="str">
        <f>貼_前年計算用シート!O448</f>
        <v>-</v>
      </c>
      <c r="AL185" t="str">
        <f t="shared" si="101"/>
        <v>-</v>
      </c>
      <c r="AM185" t="str">
        <f>貼_前年計算用シート!P269</f>
        <v>-</v>
      </c>
      <c r="AN185" t="str">
        <f>貼_前年計算用シート!P448</f>
        <v>-</v>
      </c>
      <c r="AO185" t="str">
        <f t="shared" si="102"/>
        <v>-</v>
      </c>
      <c r="AP185" t="str">
        <f>貼_前年計算用シート!Q269</f>
        <v>-</v>
      </c>
      <c r="AQ185" t="str">
        <f>貼_前年計算用シート!Q448</f>
        <v>-</v>
      </c>
      <c r="AR185" t="str">
        <f t="shared" si="103"/>
        <v>-</v>
      </c>
      <c r="AS185" t="str">
        <f>貼_前年計算用シート!R269</f>
        <v>-</v>
      </c>
      <c r="AT185" t="str">
        <f>貼_前年計算用シート!R448</f>
        <v>-</v>
      </c>
      <c r="AU185" t="str">
        <f t="shared" si="104"/>
        <v>-</v>
      </c>
      <c r="AV185" t="str">
        <f>貼_前年計算用シート!S269</f>
        <v>-</v>
      </c>
      <c r="AW185" t="str">
        <f>貼_前年計算用シート!S448</f>
        <v>-</v>
      </c>
      <c r="AX185" t="str">
        <f t="shared" si="105"/>
        <v>-</v>
      </c>
      <c r="AY185" t="str">
        <f>貼_前年計算用シート!T269</f>
        <v>-</v>
      </c>
      <c r="AZ185" t="str">
        <f>貼_前年計算用シート!T448</f>
        <v>-</v>
      </c>
      <c r="BA185" t="str">
        <f t="shared" si="106"/>
        <v>-</v>
      </c>
      <c r="BB185" t="str">
        <f>貼_前年計算用シート!U269</f>
        <v>-</v>
      </c>
      <c r="BC185" t="str">
        <f>貼_前年計算用シート!U448</f>
        <v>-</v>
      </c>
      <c r="BD185" t="str">
        <f t="shared" si="107"/>
        <v>-</v>
      </c>
      <c r="BE185" t="str">
        <f>貼_前年計算用シート!V269</f>
        <v>-</v>
      </c>
      <c r="BF185" t="str">
        <f>貼_前年計算用シート!V448</f>
        <v>-</v>
      </c>
      <c r="BG185" t="str">
        <f t="shared" si="108"/>
        <v>-</v>
      </c>
      <c r="BH185" t="str">
        <f>貼_前年計算用シート!W269</f>
        <v>-</v>
      </c>
      <c r="BI185" t="str">
        <f>貼_前年計算用シート!W448</f>
        <v>-</v>
      </c>
      <c r="BJ185" t="str">
        <f t="shared" si="109"/>
        <v>-</v>
      </c>
      <c r="BK185" t="str">
        <f>貼_前年計算用シート!X269</f>
        <v>-</v>
      </c>
      <c r="BL185" t="str">
        <f>貼_前年計算用シート!X448</f>
        <v>-</v>
      </c>
      <c r="BM185" t="str">
        <f t="shared" si="110"/>
        <v>-</v>
      </c>
      <c r="BN185" t="str">
        <f>貼_前年計算用シート!Y269</f>
        <v>-</v>
      </c>
      <c r="BO185" t="str">
        <f>貼_前年計算用シート!Y448</f>
        <v>-</v>
      </c>
      <c r="BP185" t="str">
        <f t="shared" si="111"/>
        <v>-</v>
      </c>
      <c r="BQ185" t="str">
        <f>貼_前年計算用シート!Z269</f>
        <v>-</v>
      </c>
      <c r="BR185" t="str">
        <f>貼_前年計算用シート!Z448</f>
        <v>-</v>
      </c>
      <c r="BS185" t="str">
        <f t="shared" si="112"/>
        <v>-</v>
      </c>
      <c r="BT185" t="str">
        <f>貼_前年計算用シート!AA269</f>
        <v>-</v>
      </c>
      <c r="BU185" t="str">
        <f>貼_前年計算用シート!AA448</f>
        <v>-</v>
      </c>
      <c r="BV185" t="str">
        <f t="shared" si="113"/>
        <v>-</v>
      </c>
      <c r="BW185" t="str">
        <f>貼_前年計算用シート!AB269</f>
        <v>-</v>
      </c>
      <c r="BX185" t="str">
        <f>貼_前年計算用シート!AB448</f>
        <v>-</v>
      </c>
      <c r="BY185" t="str">
        <f t="shared" si="114"/>
        <v>-</v>
      </c>
      <c r="BZ185" t="str">
        <f>貼_前年計算用シート!AC269</f>
        <v>鷹栖町</v>
      </c>
      <c r="CA185">
        <f>貼_前年計算用シート!AC448</f>
        <v>2</v>
      </c>
      <c r="CB185">
        <f t="shared" si="115"/>
        <v>113</v>
      </c>
      <c r="CC185" t="str">
        <f>貼_前年計算用シート!AD269</f>
        <v>福島町</v>
      </c>
      <c r="CD185">
        <f>貼_前年計算用シート!AD448</f>
        <v>1800</v>
      </c>
      <c r="CE185">
        <f t="shared" si="116"/>
        <v>118</v>
      </c>
      <c r="CF185" t="str">
        <f>貼_前年計算用シート!AE269</f>
        <v>-</v>
      </c>
      <c r="CG185" t="str">
        <f>貼_前年計算用シート!AE448</f>
        <v>-</v>
      </c>
      <c r="CH185" t="str">
        <f t="shared" si="117"/>
        <v>-</v>
      </c>
      <c r="CI185" t="str">
        <f>貼_前年計算用シート!AF269</f>
        <v>-</v>
      </c>
      <c r="CJ185" t="str">
        <f>貼_前年計算用シート!AF448</f>
        <v>-</v>
      </c>
      <c r="CK185" t="str">
        <f t="shared" si="118"/>
        <v>-</v>
      </c>
      <c r="CL185" t="str">
        <f>貼_前年計算用シート!AG269</f>
        <v>-</v>
      </c>
      <c r="CM185" t="str">
        <f>貼_前年計算用シート!AG448</f>
        <v>-</v>
      </c>
      <c r="CN185" t="str">
        <f t="shared" si="119"/>
        <v>-</v>
      </c>
    </row>
    <row r="186" spans="3:92">
      <c r="C186" t="str">
        <f>貼_前年計算用シート!D270</f>
        <v>ニセコ町</v>
      </c>
      <c r="D186">
        <f>貼_前年計算用シート!D449</f>
        <v>2700</v>
      </c>
      <c r="E186">
        <f t="shared" si="90"/>
        <v>120</v>
      </c>
      <c r="F186" t="str">
        <f>貼_前年計算用シート!E270</f>
        <v>新得町</v>
      </c>
      <c r="G186">
        <f>貼_前年計算用シート!E449</f>
        <v>0</v>
      </c>
      <c r="H186">
        <f t="shared" si="91"/>
        <v>117</v>
      </c>
      <c r="I186" t="str">
        <f>貼_前年計算用シート!F270</f>
        <v>壮瞥町</v>
      </c>
      <c r="J186">
        <f>貼_前年計算用シート!F449</f>
        <v>1170</v>
      </c>
      <c r="K186">
        <f t="shared" si="92"/>
        <v>120</v>
      </c>
      <c r="L186" t="str">
        <f>貼_前年計算用シート!G270</f>
        <v>-</v>
      </c>
      <c r="M186" t="str">
        <f>貼_前年計算用シート!G449</f>
        <v>-</v>
      </c>
      <c r="N186" t="str">
        <f t="shared" si="93"/>
        <v>-</v>
      </c>
      <c r="O186" t="str">
        <f>貼_前年計算用シート!H270</f>
        <v>-</v>
      </c>
      <c r="P186" t="str">
        <f>貼_前年計算用シート!H449</f>
        <v>-</v>
      </c>
      <c r="Q186" t="str">
        <f t="shared" si="94"/>
        <v>-</v>
      </c>
      <c r="R186" t="str">
        <f>貼_前年計算用シート!I270</f>
        <v>-</v>
      </c>
      <c r="S186" t="str">
        <f>貼_前年計算用シート!I449</f>
        <v>-</v>
      </c>
      <c r="T186" t="str">
        <f t="shared" si="95"/>
        <v>-</v>
      </c>
      <c r="U186" t="str">
        <f>貼_前年計算用シート!J270</f>
        <v>-</v>
      </c>
      <c r="V186" t="str">
        <f>貼_前年計算用シート!J449</f>
        <v>-</v>
      </c>
      <c r="W186" t="str">
        <f t="shared" si="96"/>
        <v>-</v>
      </c>
      <c r="X186" t="str">
        <f>貼_前年計算用シート!K270</f>
        <v>-</v>
      </c>
      <c r="Y186" t="str">
        <f>貼_前年計算用シート!K449</f>
        <v>-</v>
      </c>
      <c r="Z186" t="str">
        <f t="shared" si="97"/>
        <v>-</v>
      </c>
      <c r="AA186" t="str">
        <f>貼_前年計算用シート!L270</f>
        <v>-</v>
      </c>
      <c r="AB186" t="str">
        <f>貼_前年計算用シート!L449</f>
        <v>-</v>
      </c>
      <c r="AC186" t="str">
        <f t="shared" si="98"/>
        <v>-</v>
      </c>
      <c r="AD186" t="str">
        <f>貼_前年計算用シート!M270</f>
        <v>-</v>
      </c>
      <c r="AE186" t="str">
        <f>貼_前年計算用シート!M449</f>
        <v>-</v>
      </c>
      <c r="AF186" t="str">
        <f t="shared" si="99"/>
        <v>-</v>
      </c>
      <c r="AG186" t="str">
        <f>貼_前年計算用シート!N270</f>
        <v>-</v>
      </c>
      <c r="AH186" t="str">
        <f>貼_前年計算用シート!N449</f>
        <v>-</v>
      </c>
      <c r="AI186" t="str">
        <f t="shared" si="100"/>
        <v>-</v>
      </c>
      <c r="AJ186" t="str">
        <f>貼_前年計算用シート!O270</f>
        <v>-</v>
      </c>
      <c r="AK186" t="str">
        <f>貼_前年計算用シート!O449</f>
        <v>-</v>
      </c>
      <c r="AL186" t="str">
        <f t="shared" si="101"/>
        <v>-</v>
      </c>
      <c r="AM186" t="str">
        <f>貼_前年計算用シート!P270</f>
        <v>-</v>
      </c>
      <c r="AN186" t="str">
        <f>貼_前年計算用シート!P449</f>
        <v>-</v>
      </c>
      <c r="AO186" t="str">
        <f t="shared" si="102"/>
        <v>-</v>
      </c>
      <c r="AP186" t="str">
        <f>貼_前年計算用シート!Q270</f>
        <v>-</v>
      </c>
      <c r="AQ186" t="str">
        <f>貼_前年計算用シート!Q449</f>
        <v>-</v>
      </c>
      <c r="AR186" t="str">
        <f t="shared" si="103"/>
        <v>-</v>
      </c>
      <c r="AS186" t="str">
        <f>貼_前年計算用シート!R270</f>
        <v>-</v>
      </c>
      <c r="AT186" t="str">
        <f>貼_前年計算用シート!R449</f>
        <v>-</v>
      </c>
      <c r="AU186" t="str">
        <f t="shared" si="104"/>
        <v>-</v>
      </c>
      <c r="AV186" t="str">
        <f>貼_前年計算用シート!S270</f>
        <v>-</v>
      </c>
      <c r="AW186" t="str">
        <f>貼_前年計算用シート!S449</f>
        <v>-</v>
      </c>
      <c r="AX186" t="str">
        <f t="shared" si="105"/>
        <v>-</v>
      </c>
      <c r="AY186" t="str">
        <f>貼_前年計算用シート!T270</f>
        <v>-</v>
      </c>
      <c r="AZ186" t="str">
        <f>貼_前年計算用シート!T449</f>
        <v>-</v>
      </c>
      <c r="BA186" t="str">
        <f t="shared" si="106"/>
        <v>-</v>
      </c>
      <c r="BB186" t="str">
        <f>貼_前年計算用シート!U270</f>
        <v>-</v>
      </c>
      <c r="BC186" t="str">
        <f>貼_前年計算用シート!U449</f>
        <v>-</v>
      </c>
      <c r="BD186" t="str">
        <f t="shared" si="107"/>
        <v>-</v>
      </c>
      <c r="BE186" t="str">
        <f>貼_前年計算用シート!V270</f>
        <v>-</v>
      </c>
      <c r="BF186" t="str">
        <f>貼_前年計算用シート!V449</f>
        <v>-</v>
      </c>
      <c r="BG186" t="str">
        <f t="shared" si="108"/>
        <v>-</v>
      </c>
      <c r="BH186" t="str">
        <f>貼_前年計算用シート!W270</f>
        <v>-</v>
      </c>
      <c r="BI186" t="str">
        <f>貼_前年計算用シート!W449</f>
        <v>-</v>
      </c>
      <c r="BJ186" t="str">
        <f t="shared" si="109"/>
        <v>-</v>
      </c>
      <c r="BK186" t="str">
        <f>貼_前年計算用シート!X270</f>
        <v>-</v>
      </c>
      <c r="BL186" t="str">
        <f>貼_前年計算用シート!X449</f>
        <v>-</v>
      </c>
      <c r="BM186" t="str">
        <f t="shared" si="110"/>
        <v>-</v>
      </c>
      <c r="BN186" t="str">
        <f>貼_前年計算用シート!Y270</f>
        <v>-</v>
      </c>
      <c r="BO186" t="str">
        <f>貼_前年計算用シート!Y449</f>
        <v>-</v>
      </c>
      <c r="BP186" t="str">
        <f t="shared" si="111"/>
        <v>-</v>
      </c>
      <c r="BQ186" t="str">
        <f>貼_前年計算用シート!Z270</f>
        <v>-</v>
      </c>
      <c r="BR186" t="str">
        <f>貼_前年計算用シート!Z449</f>
        <v>-</v>
      </c>
      <c r="BS186" t="str">
        <f t="shared" si="112"/>
        <v>-</v>
      </c>
      <c r="BT186" t="str">
        <f>貼_前年計算用シート!AA270</f>
        <v>-</v>
      </c>
      <c r="BU186" t="str">
        <f>貼_前年計算用シート!AA449</f>
        <v>-</v>
      </c>
      <c r="BV186" t="str">
        <f t="shared" si="113"/>
        <v>-</v>
      </c>
      <c r="BW186" t="str">
        <f>貼_前年計算用シート!AB270</f>
        <v>-</v>
      </c>
      <c r="BX186" t="str">
        <f>貼_前年計算用シート!AB449</f>
        <v>-</v>
      </c>
      <c r="BY186" t="str">
        <f t="shared" si="114"/>
        <v>-</v>
      </c>
      <c r="BZ186" t="str">
        <f>貼_前年計算用シート!AC270</f>
        <v>愛別町</v>
      </c>
      <c r="CA186">
        <f>貼_前年計算用シート!AC449</f>
        <v>2</v>
      </c>
      <c r="CB186">
        <f t="shared" si="115"/>
        <v>113</v>
      </c>
      <c r="CC186" t="str">
        <f>貼_前年計算用シート!AD270</f>
        <v>奥尻町</v>
      </c>
      <c r="CD186">
        <f>貼_前年計算用シート!AD449</f>
        <v>1800</v>
      </c>
      <c r="CE186">
        <f t="shared" si="116"/>
        <v>118</v>
      </c>
      <c r="CF186" t="str">
        <f>貼_前年計算用シート!AE270</f>
        <v>-</v>
      </c>
      <c r="CG186" t="str">
        <f>貼_前年計算用シート!AE449</f>
        <v>-</v>
      </c>
      <c r="CH186" t="str">
        <f t="shared" si="117"/>
        <v>-</v>
      </c>
      <c r="CI186" t="str">
        <f>貼_前年計算用シート!AF270</f>
        <v>-</v>
      </c>
      <c r="CJ186" t="str">
        <f>貼_前年計算用シート!AF449</f>
        <v>-</v>
      </c>
      <c r="CK186" t="str">
        <f t="shared" si="118"/>
        <v>-</v>
      </c>
      <c r="CL186" t="str">
        <f>貼_前年計算用シート!AG270</f>
        <v>-</v>
      </c>
      <c r="CM186" t="str">
        <f>貼_前年計算用シート!AG449</f>
        <v>-</v>
      </c>
      <c r="CN186" t="str">
        <f t="shared" si="119"/>
        <v>-</v>
      </c>
    </row>
    <row r="187" spans="3:92">
      <c r="C187" t="str">
        <f>貼_前年計算用シート!D271</f>
        <v>森町</v>
      </c>
      <c r="D187">
        <f>貼_前年計算用シート!D450</f>
        <v>2610</v>
      </c>
      <c r="E187">
        <f t="shared" si="90"/>
        <v>121</v>
      </c>
      <c r="F187" t="str">
        <f>貼_前年計算用シート!E271</f>
        <v>-</v>
      </c>
      <c r="G187" t="str">
        <f>貼_前年計算用シート!E450</f>
        <v>-</v>
      </c>
      <c r="H187" t="str">
        <f t="shared" si="91"/>
        <v>-</v>
      </c>
      <c r="I187" t="str">
        <f>貼_前年計算用シート!F271</f>
        <v>芦別市</v>
      </c>
      <c r="J187">
        <f>貼_前年計算用シート!F450</f>
        <v>1080</v>
      </c>
      <c r="K187">
        <f t="shared" si="92"/>
        <v>121</v>
      </c>
      <c r="L187" t="str">
        <f>貼_前年計算用シート!G271</f>
        <v>-</v>
      </c>
      <c r="M187" t="str">
        <f>貼_前年計算用シート!G450</f>
        <v>-</v>
      </c>
      <c r="N187" t="str">
        <f t="shared" si="93"/>
        <v>-</v>
      </c>
      <c r="O187" t="str">
        <f>貼_前年計算用シート!H271</f>
        <v>-</v>
      </c>
      <c r="P187" t="str">
        <f>貼_前年計算用シート!H450</f>
        <v>-</v>
      </c>
      <c r="Q187" t="str">
        <f t="shared" si="94"/>
        <v>-</v>
      </c>
      <c r="R187" t="str">
        <f>貼_前年計算用シート!I271</f>
        <v>-</v>
      </c>
      <c r="S187" t="str">
        <f>貼_前年計算用シート!I450</f>
        <v>-</v>
      </c>
      <c r="T187" t="str">
        <f t="shared" si="95"/>
        <v>-</v>
      </c>
      <c r="U187" t="str">
        <f>貼_前年計算用シート!J271</f>
        <v>-</v>
      </c>
      <c r="V187" t="str">
        <f>貼_前年計算用シート!J450</f>
        <v>-</v>
      </c>
      <c r="W187" t="str">
        <f t="shared" si="96"/>
        <v>-</v>
      </c>
      <c r="X187" t="str">
        <f>貼_前年計算用シート!K271</f>
        <v>-</v>
      </c>
      <c r="Y187" t="str">
        <f>貼_前年計算用シート!K450</f>
        <v>-</v>
      </c>
      <c r="Z187" t="str">
        <f t="shared" si="97"/>
        <v>-</v>
      </c>
      <c r="AA187" t="str">
        <f>貼_前年計算用シート!L271</f>
        <v>-</v>
      </c>
      <c r="AB187" t="str">
        <f>貼_前年計算用シート!L450</f>
        <v>-</v>
      </c>
      <c r="AC187" t="str">
        <f t="shared" si="98"/>
        <v>-</v>
      </c>
      <c r="AD187" t="str">
        <f>貼_前年計算用シート!M271</f>
        <v>-</v>
      </c>
      <c r="AE187" t="str">
        <f>貼_前年計算用シート!M450</f>
        <v>-</v>
      </c>
      <c r="AF187" t="str">
        <f t="shared" si="99"/>
        <v>-</v>
      </c>
      <c r="AG187" t="str">
        <f>貼_前年計算用シート!N271</f>
        <v>-</v>
      </c>
      <c r="AH187" t="str">
        <f>貼_前年計算用シート!N450</f>
        <v>-</v>
      </c>
      <c r="AI187" t="str">
        <f t="shared" si="100"/>
        <v>-</v>
      </c>
      <c r="AJ187" t="str">
        <f>貼_前年計算用シート!O271</f>
        <v>-</v>
      </c>
      <c r="AK187" t="str">
        <f>貼_前年計算用シート!O450</f>
        <v>-</v>
      </c>
      <c r="AL187" t="str">
        <f t="shared" si="101"/>
        <v>-</v>
      </c>
      <c r="AM187" t="str">
        <f>貼_前年計算用シート!P271</f>
        <v>-</v>
      </c>
      <c r="AN187" t="str">
        <f>貼_前年計算用シート!P450</f>
        <v>-</v>
      </c>
      <c r="AO187" t="str">
        <f t="shared" si="102"/>
        <v>-</v>
      </c>
      <c r="AP187" t="str">
        <f>貼_前年計算用シート!Q271</f>
        <v>-</v>
      </c>
      <c r="AQ187" t="str">
        <f>貼_前年計算用シート!Q450</f>
        <v>-</v>
      </c>
      <c r="AR187" t="str">
        <f t="shared" si="103"/>
        <v>-</v>
      </c>
      <c r="AS187" t="str">
        <f>貼_前年計算用シート!R271</f>
        <v>-</v>
      </c>
      <c r="AT187" t="str">
        <f>貼_前年計算用シート!R450</f>
        <v>-</v>
      </c>
      <c r="AU187" t="str">
        <f t="shared" si="104"/>
        <v>-</v>
      </c>
      <c r="AV187" t="str">
        <f>貼_前年計算用シート!S271</f>
        <v>-</v>
      </c>
      <c r="AW187" t="str">
        <f>貼_前年計算用シート!S450</f>
        <v>-</v>
      </c>
      <c r="AX187" t="str">
        <f t="shared" si="105"/>
        <v>-</v>
      </c>
      <c r="AY187" t="str">
        <f>貼_前年計算用シート!T271</f>
        <v>-</v>
      </c>
      <c r="AZ187" t="str">
        <f>貼_前年計算用シート!T450</f>
        <v>-</v>
      </c>
      <c r="BA187" t="str">
        <f t="shared" si="106"/>
        <v>-</v>
      </c>
      <c r="BB187" t="str">
        <f>貼_前年計算用シート!U271</f>
        <v>-</v>
      </c>
      <c r="BC187" t="str">
        <f>貼_前年計算用シート!U450</f>
        <v>-</v>
      </c>
      <c r="BD187" t="str">
        <f t="shared" si="107"/>
        <v>-</v>
      </c>
      <c r="BE187" t="str">
        <f>貼_前年計算用シート!V271</f>
        <v>-</v>
      </c>
      <c r="BF187" t="str">
        <f>貼_前年計算用シート!V450</f>
        <v>-</v>
      </c>
      <c r="BG187" t="str">
        <f t="shared" si="108"/>
        <v>-</v>
      </c>
      <c r="BH187" t="str">
        <f>貼_前年計算用シート!W271</f>
        <v>-</v>
      </c>
      <c r="BI187" t="str">
        <f>貼_前年計算用シート!W450</f>
        <v>-</v>
      </c>
      <c r="BJ187" t="str">
        <f t="shared" si="109"/>
        <v>-</v>
      </c>
      <c r="BK187" t="str">
        <f>貼_前年計算用シート!X271</f>
        <v>-</v>
      </c>
      <c r="BL187" t="str">
        <f>貼_前年計算用シート!X450</f>
        <v>-</v>
      </c>
      <c r="BM187" t="str">
        <f t="shared" si="110"/>
        <v>-</v>
      </c>
      <c r="BN187" t="str">
        <f>貼_前年計算用シート!Y271</f>
        <v>-</v>
      </c>
      <c r="BO187" t="str">
        <f>貼_前年計算用シート!Y450</f>
        <v>-</v>
      </c>
      <c r="BP187" t="str">
        <f t="shared" si="111"/>
        <v>-</v>
      </c>
      <c r="BQ187" t="str">
        <f>貼_前年計算用シート!Z271</f>
        <v>-</v>
      </c>
      <c r="BR187" t="str">
        <f>貼_前年計算用シート!Z450</f>
        <v>-</v>
      </c>
      <c r="BS187" t="str">
        <f t="shared" si="112"/>
        <v>-</v>
      </c>
      <c r="BT187" t="str">
        <f>貼_前年計算用シート!AA271</f>
        <v>-</v>
      </c>
      <c r="BU187" t="str">
        <f>貼_前年計算用シート!AA450</f>
        <v>-</v>
      </c>
      <c r="BV187" t="str">
        <f t="shared" si="113"/>
        <v>-</v>
      </c>
      <c r="BW187" t="str">
        <f>貼_前年計算用シート!AB271</f>
        <v>-</v>
      </c>
      <c r="BX187" t="str">
        <f>貼_前年計算用シート!AB450</f>
        <v>-</v>
      </c>
      <c r="BY187" t="str">
        <f t="shared" si="114"/>
        <v>-</v>
      </c>
      <c r="BZ187" t="str">
        <f>貼_前年計算用シート!AC271</f>
        <v>下川町</v>
      </c>
      <c r="CA187">
        <f>貼_前年計算用シート!AC450</f>
        <v>2</v>
      </c>
      <c r="CB187">
        <f t="shared" si="115"/>
        <v>113</v>
      </c>
      <c r="CC187" t="str">
        <f>貼_前年計算用シート!AD271</f>
        <v>島牧村</v>
      </c>
      <c r="CD187">
        <f>貼_前年計算用シート!AD450</f>
        <v>1600</v>
      </c>
      <c r="CE187">
        <f t="shared" si="116"/>
        <v>121</v>
      </c>
      <c r="CF187" t="str">
        <f>貼_前年計算用シート!AE271</f>
        <v>-</v>
      </c>
      <c r="CG187" t="str">
        <f>貼_前年計算用シート!AE450</f>
        <v>-</v>
      </c>
      <c r="CH187" t="str">
        <f t="shared" si="117"/>
        <v>-</v>
      </c>
      <c r="CI187" t="str">
        <f>貼_前年計算用シート!AF271</f>
        <v>-</v>
      </c>
      <c r="CJ187" t="str">
        <f>貼_前年計算用シート!AF450</f>
        <v>-</v>
      </c>
      <c r="CK187" t="str">
        <f t="shared" si="118"/>
        <v>-</v>
      </c>
      <c r="CL187" t="str">
        <f>貼_前年計算用シート!AG271</f>
        <v>-</v>
      </c>
      <c r="CM187" t="str">
        <f>貼_前年計算用シート!AG450</f>
        <v>-</v>
      </c>
      <c r="CN187" t="str">
        <f t="shared" si="119"/>
        <v>-</v>
      </c>
    </row>
    <row r="188" spans="3:92">
      <c r="C188" t="str">
        <f>貼_前年計算用シート!D272</f>
        <v>比布町</v>
      </c>
      <c r="D188">
        <f>貼_前年計算用シート!D451</f>
        <v>2570</v>
      </c>
      <c r="E188">
        <f t="shared" si="90"/>
        <v>122</v>
      </c>
      <c r="F188" t="str">
        <f>貼_前年計算用シート!E272</f>
        <v>-</v>
      </c>
      <c r="G188" t="str">
        <f>貼_前年計算用シート!E451</f>
        <v>-</v>
      </c>
      <c r="H188" t="str">
        <f t="shared" si="91"/>
        <v>-</v>
      </c>
      <c r="I188" t="str">
        <f>貼_前年計算用シート!F272</f>
        <v>登別市</v>
      </c>
      <c r="J188">
        <f>貼_前年計算用シート!F451</f>
        <v>1030</v>
      </c>
      <c r="K188">
        <f t="shared" si="92"/>
        <v>122</v>
      </c>
      <c r="L188" t="str">
        <f>貼_前年計算用シート!G272</f>
        <v>-</v>
      </c>
      <c r="M188" t="str">
        <f>貼_前年計算用シート!G451</f>
        <v>-</v>
      </c>
      <c r="N188" t="str">
        <f t="shared" si="93"/>
        <v>-</v>
      </c>
      <c r="O188" t="str">
        <f>貼_前年計算用シート!H272</f>
        <v>-</v>
      </c>
      <c r="P188" t="str">
        <f>貼_前年計算用シート!H451</f>
        <v>-</v>
      </c>
      <c r="Q188" t="str">
        <f t="shared" si="94"/>
        <v>-</v>
      </c>
      <c r="R188" t="str">
        <f>貼_前年計算用シート!I272</f>
        <v>-</v>
      </c>
      <c r="S188" t="str">
        <f>貼_前年計算用シート!I451</f>
        <v>-</v>
      </c>
      <c r="T188" t="str">
        <f t="shared" si="95"/>
        <v>-</v>
      </c>
      <c r="U188" t="str">
        <f>貼_前年計算用シート!J272</f>
        <v>-</v>
      </c>
      <c r="V188" t="str">
        <f>貼_前年計算用シート!J451</f>
        <v>-</v>
      </c>
      <c r="W188" t="str">
        <f t="shared" si="96"/>
        <v>-</v>
      </c>
      <c r="X188" t="str">
        <f>貼_前年計算用シート!K272</f>
        <v>-</v>
      </c>
      <c r="Y188" t="str">
        <f>貼_前年計算用シート!K451</f>
        <v>-</v>
      </c>
      <c r="Z188" t="str">
        <f t="shared" si="97"/>
        <v>-</v>
      </c>
      <c r="AA188" t="str">
        <f>貼_前年計算用シート!L272</f>
        <v>-</v>
      </c>
      <c r="AB188" t="str">
        <f>貼_前年計算用シート!L451</f>
        <v>-</v>
      </c>
      <c r="AC188" t="str">
        <f t="shared" si="98"/>
        <v>-</v>
      </c>
      <c r="AD188" t="str">
        <f>貼_前年計算用シート!M272</f>
        <v>-</v>
      </c>
      <c r="AE188" t="str">
        <f>貼_前年計算用シート!M451</f>
        <v>-</v>
      </c>
      <c r="AF188" t="str">
        <f t="shared" si="99"/>
        <v>-</v>
      </c>
      <c r="AG188" t="str">
        <f>貼_前年計算用シート!N272</f>
        <v>-</v>
      </c>
      <c r="AH188" t="str">
        <f>貼_前年計算用シート!N451</f>
        <v>-</v>
      </c>
      <c r="AI188" t="str">
        <f t="shared" si="100"/>
        <v>-</v>
      </c>
      <c r="AJ188" t="str">
        <f>貼_前年計算用シート!O272</f>
        <v>-</v>
      </c>
      <c r="AK188" t="str">
        <f>貼_前年計算用シート!O451</f>
        <v>-</v>
      </c>
      <c r="AL188" t="str">
        <f t="shared" si="101"/>
        <v>-</v>
      </c>
      <c r="AM188" t="str">
        <f>貼_前年計算用シート!P272</f>
        <v>-</v>
      </c>
      <c r="AN188" t="str">
        <f>貼_前年計算用シート!P451</f>
        <v>-</v>
      </c>
      <c r="AO188" t="str">
        <f t="shared" si="102"/>
        <v>-</v>
      </c>
      <c r="AP188" t="str">
        <f>貼_前年計算用シート!Q272</f>
        <v>-</v>
      </c>
      <c r="AQ188" t="str">
        <f>貼_前年計算用シート!Q451</f>
        <v>-</v>
      </c>
      <c r="AR188" t="str">
        <f t="shared" si="103"/>
        <v>-</v>
      </c>
      <c r="AS188" t="str">
        <f>貼_前年計算用シート!R272</f>
        <v>-</v>
      </c>
      <c r="AT188" t="str">
        <f>貼_前年計算用シート!R451</f>
        <v>-</v>
      </c>
      <c r="AU188" t="str">
        <f t="shared" si="104"/>
        <v>-</v>
      </c>
      <c r="AV188" t="str">
        <f>貼_前年計算用シート!S272</f>
        <v>-</v>
      </c>
      <c r="AW188" t="str">
        <f>貼_前年計算用シート!S451</f>
        <v>-</v>
      </c>
      <c r="AX188" t="str">
        <f t="shared" si="105"/>
        <v>-</v>
      </c>
      <c r="AY188" t="str">
        <f>貼_前年計算用シート!T272</f>
        <v>-</v>
      </c>
      <c r="AZ188" t="str">
        <f>貼_前年計算用シート!T451</f>
        <v>-</v>
      </c>
      <c r="BA188" t="str">
        <f t="shared" si="106"/>
        <v>-</v>
      </c>
      <c r="BB188" t="str">
        <f>貼_前年計算用シート!U272</f>
        <v>-</v>
      </c>
      <c r="BC188" t="str">
        <f>貼_前年計算用シート!U451</f>
        <v>-</v>
      </c>
      <c r="BD188" t="str">
        <f t="shared" si="107"/>
        <v>-</v>
      </c>
      <c r="BE188" t="str">
        <f>貼_前年計算用シート!V272</f>
        <v>-</v>
      </c>
      <c r="BF188" t="str">
        <f>貼_前年計算用シート!V451</f>
        <v>-</v>
      </c>
      <c r="BG188" t="str">
        <f t="shared" si="108"/>
        <v>-</v>
      </c>
      <c r="BH188" t="str">
        <f>貼_前年計算用シート!W272</f>
        <v>-</v>
      </c>
      <c r="BI188" t="str">
        <f>貼_前年計算用シート!W451</f>
        <v>-</v>
      </c>
      <c r="BJ188" t="str">
        <f t="shared" si="109"/>
        <v>-</v>
      </c>
      <c r="BK188" t="str">
        <f>貼_前年計算用シート!X272</f>
        <v>-</v>
      </c>
      <c r="BL188" t="str">
        <f>貼_前年計算用シート!X451</f>
        <v>-</v>
      </c>
      <c r="BM188" t="str">
        <f t="shared" si="110"/>
        <v>-</v>
      </c>
      <c r="BN188" t="str">
        <f>貼_前年計算用シート!Y272</f>
        <v>-</v>
      </c>
      <c r="BO188" t="str">
        <f>貼_前年計算用シート!Y451</f>
        <v>-</v>
      </c>
      <c r="BP188" t="str">
        <f t="shared" si="111"/>
        <v>-</v>
      </c>
      <c r="BQ188" t="str">
        <f>貼_前年計算用シート!Z272</f>
        <v>-</v>
      </c>
      <c r="BR188" t="str">
        <f>貼_前年計算用シート!Z451</f>
        <v>-</v>
      </c>
      <c r="BS188" t="str">
        <f t="shared" si="112"/>
        <v>-</v>
      </c>
      <c r="BT188" t="str">
        <f>貼_前年計算用シート!AA272</f>
        <v>-</v>
      </c>
      <c r="BU188" t="str">
        <f>貼_前年計算用シート!AA451</f>
        <v>-</v>
      </c>
      <c r="BV188" t="str">
        <f t="shared" si="113"/>
        <v>-</v>
      </c>
      <c r="BW188" t="str">
        <f>貼_前年計算用シート!AB272</f>
        <v>-</v>
      </c>
      <c r="BX188" t="str">
        <f>貼_前年計算用シート!AB451</f>
        <v>-</v>
      </c>
      <c r="BY188" t="str">
        <f t="shared" si="114"/>
        <v>-</v>
      </c>
      <c r="BZ188" t="str">
        <f>貼_前年計算用シート!AC272</f>
        <v>留萌市</v>
      </c>
      <c r="CA188">
        <f>貼_前年計算用シート!AC451</f>
        <v>1</v>
      </c>
      <c r="CB188">
        <f t="shared" si="115"/>
        <v>122</v>
      </c>
      <c r="CC188" t="str">
        <f>貼_前年計算用シート!AD272</f>
        <v>浦河町</v>
      </c>
      <c r="CD188">
        <f>貼_前年計算用シート!AD451</f>
        <v>1600</v>
      </c>
      <c r="CE188">
        <f t="shared" si="116"/>
        <v>121</v>
      </c>
      <c r="CF188" t="str">
        <f>貼_前年計算用シート!AE272</f>
        <v>-</v>
      </c>
      <c r="CG188" t="str">
        <f>貼_前年計算用シート!AE451</f>
        <v>-</v>
      </c>
      <c r="CH188" t="str">
        <f t="shared" si="117"/>
        <v>-</v>
      </c>
      <c r="CI188" t="str">
        <f>貼_前年計算用シート!AF272</f>
        <v>-</v>
      </c>
      <c r="CJ188" t="str">
        <f>貼_前年計算用シート!AF451</f>
        <v>-</v>
      </c>
      <c r="CK188" t="str">
        <f t="shared" si="118"/>
        <v>-</v>
      </c>
      <c r="CL188" t="str">
        <f>貼_前年計算用シート!AG272</f>
        <v>-</v>
      </c>
      <c r="CM188" t="str">
        <f>貼_前年計算用シート!AG451</f>
        <v>-</v>
      </c>
      <c r="CN188" t="str">
        <f t="shared" si="119"/>
        <v>-</v>
      </c>
    </row>
    <row r="189" spans="3:92">
      <c r="C189" t="str">
        <f>貼_前年計算用シート!D273</f>
        <v>洞爺湖町</v>
      </c>
      <c r="D189">
        <f>貼_前年計算用シート!D452</f>
        <v>2550</v>
      </c>
      <c r="E189">
        <f t="shared" si="90"/>
        <v>123</v>
      </c>
      <c r="F189" t="str">
        <f>貼_前年計算用シート!E273</f>
        <v>-</v>
      </c>
      <c r="G189" t="str">
        <f>貼_前年計算用シート!E452</f>
        <v>-</v>
      </c>
      <c r="H189" t="str">
        <f t="shared" si="91"/>
        <v>-</v>
      </c>
      <c r="I189" t="str">
        <f>貼_前年計算用シート!F273</f>
        <v>蘭越町</v>
      </c>
      <c r="J189">
        <f>貼_前年計算用シート!F452</f>
        <v>1030</v>
      </c>
      <c r="K189">
        <f t="shared" si="92"/>
        <v>122</v>
      </c>
      <c r="L189" t="str">
        <f>貼_前年計算用シート!G273</f>
        <v>-</v>
      </c>
      <c r="M189" t="str">
        <f>貼_前年計算用シート!G452</f>
        <v>-</v>
      </c>
      <c r="N189" t="str">
        <f t="shared" si="93"/>
        <v>-</v>
      </c>
      <c r="O189" t="str">
        <f>貼_前年計算用シート!H273</f>
        <v>-</v>
      </c>
      <c r="P189" t="str">
        <f>貼_前年計算用シート!H452</f>
        <v>-</v>
      </c>
      <c r="Q189" t="str">
        <f t="shared" si="94"/>
        <v>-</v>
      </c>
      <c r="R189" t="str">
        <f>貼_前年計算用シート!I273</f>
        <v>-</v>
      </c>
      <c r="S189" t="str">
        <f>貼_前年計算用シート!I452</f>
        <v>-</v>
      </c>
      <c r="T189" t="str">
        <f t="shared" si="95"/>
        <v>-</v>
      </c>
      <c r="U189" t="str">
        <f>貼_前年計算用シート!J273</f>
        <v>-</v>
      </c>
      <c r="V189" t="str">
        <f>貼_前年計算用シート!J452</f>
        <v>-</v>
      </c>
      <c r="W189" t="str">
        <f t="shared" si="96"/>
        <v>-</v>
      </c>
      <c r="X189" t="str">
        <f>貼_前年計算用シート!K273</f>
        <v>-</v>
      </c>
      <c r="Y189" t="str">
        <f>貼_前年計算用シート!K452</f>
        <v>-</v>
      </c>
      <c r="Z189" t="str">
        <f t="shared" si="97"/>
        <v>-</v>
      </c>
      <c r="AA189" t="str">
        <f>貼_前年計算用シート!L273</f>
        <v>-</v>
      </c>
      <c r="AB189" t="str">
        <f>貼_前年計算用シート!L452</f>
        <v>-</v>
      </c>
      <c r="AC189" t="str">
        <f t="shared" si="98"/>
        <v>-</v>
      </c>
      <c r="AD189" t="str">
        <f>貼_前年計算用シート!M273</f>
        <v>-</v>
      </c>
      <c r="AE189" t="str">
        <f>貼_前年計算用シート!M452</f>
        <v>-</v>
      </c>
      <c r="AF189" t="str">
        <f t="shared" si="99"/>
        <v>-</v>
      </c>
      <c r="AG189" t="str">
        <f>貼_前年計算用シート!N273</f>
        <v>-</v>
      </c>
      <c r="AH189" t="str">
        <f>貼_前年計算用シート!N452</f>
        <v>-</v>
      </c>
      <c r="AI189" t="str">
        <f t="shared" si="100"/>
        <v>-</v>
      </c>
      <c r="AJ189" t="str">
        <f>貼_前年計算用シート!O273</f>
        <v>-</v>
      </c>
      <c r="AK189" t="str">
        <f>貼_前年計算用シート!O452</f>
        <v>-</v>
      </c>
      <c r="AL189" t="str">
        <f t="shared" si="101"/>
        <v>-</v>
      </c>
      <c r="AM189" t="str">
        <f>貼_前年計算用シート!P273</f>
        <v>-</v>
      </c>
      <c r="AN189" t="str">
        <f>貼_前年計算用シート!P452</f>
        <v>-</v>
      </c>
      <c r="AO189" t="str">
        <f t="shared" si="102"/>
        <v>-</v>
      </c>
      <c r="AP189" t="str">
        <f>貼_前年計算用シート!Q273</f>
        <v>-</v>
      </c>
      <c r="AQ189" t="str">
        <f>貼_前年計算用シート!Q452</f>
        <v>-</v>
      </c>
      <c r="AR189" t="str">
        <f t="shared" si="103"/>
        <v>-</v>
      </c>
      <c r="AS189" t="str">
        <f>貼_前年計算用シート!R273</f>
        <v>-</v>
      </c>
      <c r="AT189" t="str">
        <f>貼_前年計算用シート!R452</f>
        <v>-</v>
      </c>
      <c r="AU189" t="str">
        <f t="shared" si="104"/>
        <v>-</v>
      </c>
      <c r="AV189" t="str">
        <f>貼_前年計算用シート!S273</f>
        <v>-</v>
      </c>
      <c r="AW189" t="str">
        <f>貼_前年計算用シート!S452</f>
        <v>-</v>
      </c>
      <c r="AX189" t="str">
        <f t="shared" si="105"/>
        <v>-</v>
      </c>
      <c r="AY189" t="str">
        <f>貼_前年計算用シート!T273</f>
        <v>-</v>
      </c>
      <c r="AZ189" t="str">
        <f>貼_前年計算用シート!T452</f>
        <v>-</v>
      </c>
      <c r="BA189" t="str">
        <f t="shared" si="106"/>
        <v>-</v>
      </c>
      <c r="BB189" t="str">
        <f>貼_前年計算用シート!U273</f>
        <v>-</v>
      </c>
      <c r="BC189" t="str">
        <f>貼_前年計算用シート!U452</f>
        <v>-</v>
      </c>
      <c r="BD189" t="str">
        <f t="shared" si="107"/>
        <v>-</v>
      </c>
      <c r="BE189" t="str">
        <f>貼_前年計算用シート!V273</f>
        <v>-</v>
      </c>
      <c r="BF189" t="str">
        <f>貼_前年計算用シート!V452</f>
        <v>-</v>
      </c>
      <c r="BG189" t="str">
        <f t="shared" si="108"/>
        <v>-</v>
      </c>
      <c r="BH189" t="str">
        <f>貼_前年計算用シート!W273</f>
        <v>-</v>
      </c>
      <c r="BI189" t="str">
        <f>貼_前年計算用シート!W452</f>
        <v>-</v>
      </c>
      <c r="BJ189" t="str">
        <f t="shared" si="109"/>
        <v>-</v>
      </c>
      <c r="BK189" t="str">
        <f>貼_前年計算用シート!X273</f>
        <v>-</v>
      </c>
      <c r="BL189" t="str">
        <f>貼_前年計算用シート!X452</f>
        <v>-</v>
      </c>
      <c r="BM189" t="str">
        <f t="shared" si="110"/>
        <v>-</v>
      </c>
      <c r="BN189" t="str">
        <f>貼_前年計算用シート!Y273</f>
        <v>-</v>
      </c>
      <c r="BO189" t="str">
        <f>貼_前年計算用シート!Y452</f>
        <v>-</v>
      </c>
      <c r="BP189" t="str">
        <f t="shared" si="111"/>
        <v>-</v>
      </c>
      <c r="BQ189" t="str">
        <f>貼_前年計算用シート!Z273</f>
        <v>-</v>
      </c>
      <c r="BR189" t="str">
        <f>貼_前年計算用シート!Z452</f>
        <v>-</v>
      </c>
      <c r="BS189" t="str">
        <f t="shared" si="112"/>
        <v>-</v>
      </c>
      <c r="BT189" t="str">
        <f>貼_前年計算用シート!AA273</f>
        <v>-</v>
      </c>
      <c r="BU189" t="str">
        <f>貼_前年計算用シート!AA452</f>
        <v>-</v>
      </c>
      <c r="BV189" t="str">
        <f t="shared" si="113"/>
        <v>-</v>
      </c>
      <c r="BW189" t="str">
        <f>貼_前年計算用シート!AB273</f>
        <v>-</v>
      </c>
      <c r="BX189" t="str">
        <f>貼_前年計算用シート!AB452</f>
        <v>-</v>
      </c>
      <c r="BY189" t="str">
        <f t="shared" si="114"/>
        <v>-</v>
      </c>
      <c r="BZ189" t="str">
        <f>貼_前年計算用シート!AC273</f>
        <v>羽幌町</v>
      </c>
      <c r="CA189">
        <f>貼_前年計算用シート!AC452</f>
        <v>1</v>
      </c>
      <c r="CB189">
        <f t="shared" si="115"/>
        <v>122</v>
      </c>
      <c r="CC189" t="str">
        <f>貼_前年計算用シート!AD273</f>
        <v>滝上町</v>
      </c>
      <c r="CD189">
        <f>貼_前年計算用シート!AD452</f>
        <v>1500</v>
      </c>
      <c r="CE189">
        <f t="shared" si="116"/>
        <v>123</v>
      </c>
      <c r="CF189" t="str">
        <f>貼_前年計算用シート!AE273</f>
        <v>-</v>
      </c>
      <c r="CG189" t="str">
        <f>貼_前年計算用シート!AE452</f>
        <v>-</v>
      </c>
      <c r="CH189" t="str">
        <f t="shared" si="117"/>
        <v>-</v>
      </c>
      <c r="CI189" t="str">
        <f>貼_前年計算用シート!AF273</f>
        <v>-</v>
      </c>
      <c r="CJ189" t="str">
        <f>貼_前年計算用シート!AF452</f>
        <v>-</v>
      </c>
      <c r="CK189" t="str">
        <f t="shared" si="118"/>
        <v>-</v>
      </c>
      <c r="CL189" t="str">
        <f>貼_前年計算用シート!AG273</f>
        <v>-</v>
      </c>
      <c r="CM189" t="str">
        <f>貼_前年計算用シート!AG452</f>
        <v>-</v>
      </c>
      <c r="CN189" t="str">
        <f t="shared" si="119"/>
        <v>-</v>
      </c>
    </row>
    <row r="190" spans="3:92">
      <c r="C190" t="str">
        <f>貼_前年計算用シート!D274</f>
        <v>京極町</v>
      </c>
      <c r="D190">
        <f>貼_前年計算用シート!D453</f>
        <v>2510</v>
      </c>
      <c r="E190">
        <f t="shared" si="90"/>
        <v>124</v>
      </c>
      <c r="F190" t="str">
        <f>貼_前年計算用シート!E274</f>
        <v>-</v>
      </c>
      <c r="G190" t="str">
        <f>貼_前年計算用シート!E453</f>
        <v>-</v>
      </c>
      <c r="H190" t="str">
        <f t="shared" si="91"/>
        <v>-</v>
      </c>
      <c r="I190" t="str">
        <f>貼_前年計算用シート!F274</f>
        <v>浦臼町</v>
      </c>
      <c r="J190">
        <f>貼_前年計算用シート!F453</f>
        <v>1020</v>
      </c>
      <c r="K190">
        <f t="shared" si="92"/>
        <v>124</v>
      </c>
      <c r="L190" t="str">
        <f>貼_前年計算用シート!G274</f>
        <v>-</v>
      </c>
      <c r="M190" t="str">
        <f>貼_前年計算用シート!G453</f>
        <v>-</v>
      </c>
      <c r="N190" t="str">
        <f t="shared" si="93"/>
        <v>-</v>
      </c>
      <c r="O190" t="str">
        <f>貼_前年計算用シート!H274</f>
        <v>-</v>
      </c>
      <c r="P190" t="str">
        <f>貼_前年計算用シート!H453</f>
        <v>-</v>
      </c>
      <c r="Q190" t="str">
        <f t="shared" si="94"/>
        <v>-</v>
      </c>
      <c r="R190" t="str">
        <f>貼_前年計算用シート!I274</f>
        <v>-</v>
      </c>
      <c r="S190" t="str">
        <f>貼_前年計算用シート!I453</f>
        <v>-</v>
      </c>
      <c r="T190" t="str">
        <f t="shared" si="95"/>
        <v>-</v>
      </c>
      <c r="U190" t="str">
        <f>貼_前年計算用シート!J274</f>
        <v>-</v>
      </c>
      <c r="V190" t="str">
        <f>貼_前年計算用シート!J453</f>
        <v>-</v>
      </c>
      <c r="W190" t="str">
        <f t="shared" si="96"/>
        <v>-</v>
      </c>
      <c r="X190" t="str">
        <f>貼_前年計算用シート!K274</f>
        <v>-</v>
      </c>
      <c r="Y190" t="str">
        <f>貼_前年計算用シート!K453</f>
        <v>-</v>
      </c>
      <c r="Z190" t="str">
        <f t="shared" si="97"/>
        <v>-</v>
      </c>
      <c r="AA190" t="str">
        <f>貼_前年計算用シート!L274</f>
        <v>-</v>
      </c>
      <c r="AB190" t="str">
        <f>貼_前年計算用シート!L453</f>
        <v>-</v>
      </c>
      <c r="AC190" t="str">
        <f t="shared" si="98"/>
        <v>-</v>
      </c>
      <c r="AD190" t="str">
        <f>貼_前年計算用シート!M274</f>
        <v>-</v>
      </c>
      <c r="AE190" t="str">
        <f>貼_前年計算用シート!M453</f>
        <v>-</v>
      </c>
      <c r="AF190" t="str">
        <f t="shared" si="99"/>
        <v>-</v>
      </c>
      <c r="AG190" t="str">
        <f>貼_前年計算用シート!N274</f>
        <v>-</v>
      </c>
      <c r="AH190" t="str">
        <f>貼_前年計算用シート!N453</f>
        <v>-</v>
      </c>
      <c r="AI190" t="str">
        <f t="shared" si="100"/>
        <v>-</v>
      </c>
      <c r="AJ190" t="str">
        <f>貼_前年計算用シート!O274</f>
        <v>-</v>
      </c>
      <c r="AK190" t="str">
        <f>貼_前年計算用シート!O453</f>
        <v>-</v>
      </c>
      <c r="AL190" t="str">
        <f t="shared" si="101"/>
        <v>-</v>
      </c>
      <c r="AM190" t="str">
        <f>貼_前年計算用シート!P274</f>
        <v>-</v>
      </c>
      <c r="AN190" t="str">
        <f>貼_前年計算用シート!P453</f>
        <v>-</v>
      </c>
      <c r="AO190" t="str">
        <f t="shared" si="102"/>
        <v>-</v>
      </c>
      <c r="AP190" t="str">
        <f>貼_前年計算用シート!Q274</f>
        <v>-</v>
      </c>
      <c r="AQ190" t="str">
        <f>貼_前年計算用シート!Q453</f>
        <v>-</v>
      </c>
      <c r="AR190" t="str">
        <f t="shared" si="103"/>
        <v>-</v>
      </c>
      <c r="AS190" t="str">
        <f>貼_前年計算用シート!R274</f>
        <v>-</v>
      </c>
      <c r="AT190" t="str">
        <f>貼_前年計算用シート!R453</f>
        <v>-</v>
      </c>
      <c r="AU190" t="str">
        <f t="shared" si="104"/>
        <v>-</v>
      </c>
      <c r="AV190" t="str">
        <f>貼_前年計算用シート!S274</f>
        <v>-</v>
      </c>
      <c r="AW190" t="str">
        <f>貼_前年計算用シート!S453</f>
        <v>-</v>
      </c>
      <c r="AX190" t="str">
        <f t="shared" si="105"/>
        <v>-</v>
      </c>
      <c r="AY190" t="str">
        <f>貼_前年計算用シート!T274</f>
        <v>-</v>
      </c>
      <c r="AZ190" t="str">
        <f>貼_前年計算用シート!T453</f>
        <v>-</v>
      </c>
      <c r="BA190" t="str">
        <f t="shared" si="106"/>
        <v>-</v>
      </c>
      <c r="BB190" t="str">
        <f>貼_前年計算用シート!U274</f>
        <v>-</v>
      </c>
      <c r="BC190" t="str">
        <f>貼_前年計算用シート!U453</f>
        <v>-</v>
      </c>
      <c r="BD190" t="str">
        <f t="shared" si="107"/>
        <v>-</v>
      </c>
      <c r="BE190" t="str">
        <f>貼_前年計算用シート!V274</f>
        <v>-</v>
      </c>
      <c r="BF190" t="str">
        <f>貼_前年計算用シート!V453</f>
        <v>-</v>
      </c>
      <c r="BG190" t="str">
        <f t="shared" si="108"/>
        <v>-</v>
      </c>
      <c r="BH190" t="str">
        <f>貼_前年計算用シート!W274</f>
        <v>-</v>
      </c>
      <c r="BI190" t="str">
        <f>貼_前年計算用シート!W453</f>
        <v>-</v>
      </c>
      <c r="BJ190" t="str">
        <f t="shared" si="109"/>
        <v>-</v>
      </c>
      <c r="BK190" t="str">
        <f>貼_前年計算用シート!X274</f>
        <v>-</v>
      </c>
      <c r="BL190" t="str">
        <f>貼_前年計算用シート!X453</f>
        <v>-</v>
      </c>
      <c r="BM190" t="str">
        <f t="shared" si="110"/>
        <v>-</v>
      </c>
      <c r="BN190" t="str">
        <f>貼_前年計算用シート!Y274</f>
        <v>-</v>
      </c>
      <c r="BO190" t="str">
        <f>貼_前年計算用シート!Y453</f>
        <v>-</v>
      </c>
      <c r="BP190" t="str">
        <f t="shared" si="111"/>
        <v>-</v>
      </c>
      <c r="BQ190" t="str">
        <f>貼_前年計算用シート!Z274</f>
        <v>-</v>
      </c>
      <c r="BR190" t="str">
        <f>貼_前年計算用シート!Z453</f>
        <v>-</v>
      </c>
      <c r="BS190" t="str">
        <f t="shared" si="112"/>
        <v>-</v>
      </c>
      <c r="BT190" t="str">
        <f>貼_前年計算用シート!AA274</f>
        <v>-</v>
      </c>
      <c r="BU190" t="str">
        <f>貼_前年計算用シート!AA453</f>
        <v>-</v>
      </c>
      <c r="BV190" t="str">
        <f t="shared" si="113"/>
        <v>-</v>
      </c>
      <c r="BW190" t="str">
        <f>貼_前年計算用シート!AB274</f>
        <v>-</v>
      </c>
      <c r="BX190" t="str">
        <f>貼_前年計算用シート!AB453</f>
        <v>-</v>
      </c>
      <c r="BY190" t="str">
        <f t="shared" si="114"/>
        <v>-</v>
      </c>
      <c r="BZ190" t="str">
        <f>貼_前年計算用シート!AC274</f>
        <v>天塩町</v>
      </c>
      <c r="CA190">
        <f>貼_前年計算用シート!AC453</f>
        <v>1</v>
      </c>
      <c r="CB190">
        <f t="shared" si="115"/>
        <v>122</v>
      </c>
      <c r="CC190" t="str">
        <f>貼_前年計算用シート!AD274</f>
        <v>留萌市</v>
      </c>
      <c r="CD190">
        <f>貼_前年計算用シート!AD453</f>
        <v>1000</v>
      </c>
      <c r="CE190">
        <f t="shared" si="116"/>
        <v>124</v>
      </c>
      <c r="CF190" t="str">
        <f>貼_前年計算用シート!AE274</f>
        <v>-</v>
      </c>
      <c r="CG190" t="str">
        <f>貼_前年計算用シート!AE453</f>
        <v>-</v>
      </c>
      <c r="CH190" t="str">
        <f t="shared" si="117"/>
        <v>-</v>
      </c>
      <c r="CI190" t="str">
        <f>貼_前年計算用シート!AF274</f>
        <v>-</v>
      </c>
      <c r="CJ190" t="str">
        <f>貼_前年計算用シート!AF453</f>
        <v>-</v>
      </c>
      <c r="CK190" t="str">
        <f t="shared" si="118"/>
        <v>-</v>
      </c>
      <c r="CL190" t="str">
        <f>貼_前年計算用シート!AG274</f>
        <v>-</v>
      </c>
      <c r="CM190" t="str">
        <f>貼_前年計算用シート!AG453</f>
        <v>-</v>
      </c>
      <c r="CN190" t="str">
        <f t="shared" si="119"/>
        <v>-</v>
      </c>
    </row>
    <row r="191" spans="3:92">
      <c r="C191" t="str">
        <f>貼_前年計算用シート!D275</f>
        <v>札幌市</v>
      </c>
      <c r="D191">
        <f>貼_前年計算用シート!D454</f>
        <v>2490</v>
      </c>
      <c r="E191">
        <f t="shared" si="90"/>
        <v>125</v>
      </c>
      <c r="F191" t="str">
        <f>貼_前年計算用シート!E275</f>
        <v>-</v>
      </c>
      <c r="G191" t="str">
        <f>貼_前年計算用シート!E454</f>
        <v>-</v>
      </c>
      <c r="H191" t="str">
        <f t="shared" si="91"/>
        <v>-</v>
      </c>
      <c r="I191" t="str">
        <f>貼_前年計算用シート!F275</f>
        <v>沼田町</v>
      </c>
      <c r="J191">
        <f>貼_前年計算用シート!F454</f>
        <v>991</v>
      </c>
      <c r="K191">
        <f t="shared" si="92"/>
        <v>125</v>
      </c>
      <c r="L191" t="str">
        <f>貼_前年計算用シート!G275</f>
        <v>-</v>
      </c>
      <c r="M191" t="str">
        <f>貼_前年計算用シート!G454</f>
        <v>-</v>
      </c>
      <c r="N191" t="str">
        <f t="shared" si="93"/>
        <v>-</v>
      </c>
      <c r="O191" t="str">
        <f>貼_前年計算用シート!H275</f>
        <v>-</v>
      </c>
      <c r="P191" t="str">
        <f>貼_前年計算用シート!H454</f>
        <v>-</v>
      </c>
      <c r="Q191" t="str">
        <f t="shared" si="94"/>
        <v>-</v>
      </c>
      <c r="R191" t="str">
        <f>貼_前年計算用シート!I275</f>
        <v>-</v>
      </c>
      <c r="S191" t="str">
        <f>貼_前年計算用シート!I454</f>
        <v>-</v>
      </c>
      <c r="T191" t="str">
        <f t="shared" si="95"/>
        <v>-</v>
      </c>
      <c r="U191" t="str">
        <f>貼_前年計算用シート!J275</f>
        <v>-</v>
      </c>
      <c r="V191" t="str">
        <f>貼_前年計算用シート!J454</f>
        <v>-</v>
      </c>
      <c r="W191" t="str">
        <f t="shared" si="96"/>
        <v>-</v>
      </c>
      <c r="X191" t="str">
        <f>貼_前年計算用シート!K275</f>
        <v>-</v>
      </c>
      <c r="Y191" t="str">
        <f>貼_前年計算用シート!K454</f>
        <v>-</v>
      </c>
      <c r="Z191" t="str">
        <f t="shared" si="97"/>
        <v>-</v>
      </c>
      <c r="AA191" t="str">
        <f>貼_前年計算用シート!L275</f>
        <v>-</v>
      </c>
      <c r="AB191" t="str">
        <f>貼_前年計算用シート!L454</f>
        <v>-</v>
      </c>
      <c r="AC191" t="str">
        <f t="shared" si="98"/>
        <v>-</v>
      </c>
      <c r="AD191" t="str">
        <f>貼_前年計算用シート!M275</f>
        <v>-</v>
      </c>
      <c r="AE191" t="str">
        <f>貼_前年計算用シート!M454</f>
        <v>-</v>
      </c>
      <c r="AF191" t="str">
        <f t="shared" si="99"/>
        <v>-</v>
      </c>
      <c r="AG191" t="str">
        <f>貼_前年計算用シート!N275</f>
        <v>-</v>
      </c>
      <c r="AH191" t="str">
        <f>貼_前年計算用シート!N454</f>
        <v>-</v>
      </c>
      <c r="AI191" t="str">
        <f t="shared" si="100"/>
        <v>-</v>
      </c>
      <c r="AJ191" t="str">
        <f>貼_前年計算用シート!O275</f>
        <v>-</v>
      </c>
      <c r="AK191" t="str">
        <f>貼_前年計算用シート!O454</f>
        <v>-</v>
      </c>
      <c r="AL191" t="str">
        <f t="shared" si="101"/>
        <v>-</v>
      </c>
      <c r="AM191" t="str">
        <f>貼_前年計算用シート!P275</f>
        <v>-</v>
      </c>
      <c r="AN191" t="str">
        <f>貼_前年計算用シート!P454</f>
        <v>-</v>
      </c>
      <c r="AO191" t="str">
        <f t="shared" si="102"/>
        <v>-</v>
      </c>
      <c r="AP191" t="str">
        <f>貼_前年計算用シート!Q275</f>
        <v>-</v>
      </c>
      <c r="AQ191" t="str">
        <f>貼_前年計算用シート!Q454</f>
        <v>-</v>
      </c>
      <c r="AR191" t="str">
        <f t="shared" si="103"/>
        <v>-</v>
      </c>
      <c r="AS191" t="str">
        <f>貼_前年計算用シート!R275</f>
        <v>-</v>
      </c>
      <c r="AT191" t="str">
        <f>貼_前年計算用シート!R454</f>
        <v>-</v>
      </c>
      <c r="AU191" t="str">
        <f t="shared" si="104"/>
        <v>-</v>
      </c>
      <c r="AV191" t="str">
        <f>貼_前年計算用シート!S275</f>
        <v>-</v>
      </c>
      <c r="AW191" t="str">
        <f>貼_前年計算用シート!S454</f>
        <v>-</v>
      </c>
      <c r="AX191" t="str">
        <f t="shared" si="105"/>
        <v>-</v>
      </c>
      <c r="AY191" t="str">
        <f>貼_前年計算用シート!T275</f>
        <v>-</v>
      </c>
      <c r="AZ191" t="str">
        <f>貼_前年計算用シート!T454</f>
        <v>-</v>
      </c>
      <c r="BA191" t="str">
        <f t="shared" si="106"/>
        <v>-</v>
      </c>
      <c r="BB191" t="str">
        <f>貼_前年計算用シート!U275</f>
        <v>-</v>
      </c>
      <c r="BC191" t="str">
        <f>貼_前年計算用シート!U454</f>
        <v>-</v>
      </c>
      <c r="BD191" t="str">
        <f t="shared" si="107"/>
        <v>-</v>
      </c>
      <c r="BE191" t="str">
        <f>貼_前年計算用シート!V275</f>
        <v>-</v>
      </c>
      <c r="BF191" t="str">
        <f>貼_前年計算用シート!V454</f>
        <v>-</v>
      </c>
      <c r="BG191" t="str">
        <f t="shared" si="108"/>
        <v>-</v>
      </c>
      <c r="BH191" t="str">
        <f>貼_前年計算用シート!W275</f>
        <v>-</v>
      </c>
      <c r="BI191" t="str">
        <f>貼_前年計算用シート!W454</f>
        <v>-</v>
      </c>
      <c r="BJ191" t="str">
        <f t="shared" si="109"/>
        <v>-</v>
      </c>
      <c r="BK191" t="str">
        <f>貼_前年計算用シート!X275</f>
        <v>-</v>
      </c>
      <c r="BL191" t="str">
        <f>貼_前年計算用シート!X454</f>
        <v>-</v>
      </c>
      <c r="BM191" t="str">
        <f t="shared" si="110"/>
        <v>-</v>
      </c>
      <c r="BN191" t="str">
        <f>貼_前年計算用シート!Y275</f>
        <v>-</v>
      </c>
      <c r="BO191" t="str">
        <f>貼_前年計算用シート!Y454</f>
        <v>-</v>
      </c>
      <c r="BP191" t="str">
        <f t="shared" si="111"/>
        <v>-</v>
      </c>
      <c r="BQ191" t="str">
        <f>貼_前年計算用シート!Z275</f>
        <v>-</v>
      </c>
      <c r="BR191" t="str">
        <f>貼_前年計算用シート!Z454</f>
        <v>-</v>
      </c>
      <c r="BS191" t="str">
        <f t="shared" si="112"/>
        <v>-</v>
      </c>
      <c r="BT191" t="str">
        <f>貼_前年計算用シート!AA275</f>
        <v>-</v>
      </c>
      <c r="BU191" t="str">
        <f>貼_前年計算用シート!AA454</f>
        <v>-</v>
      </c>
      <c r="BV191" t="str">
        <f t="shared" si="113"/>
        <v>-</v>
      </c>
      <c r="BW191" t="str">
        <f>貼_前年計算用シート!AB275</f>
        <v>-</v>
      </c>
      <c r="BX191" t="str">
        <f>貼_前年計算用シート!AB454</f>
        <v>-</v>
      </c>
      <c r="BY191" t="str">
        <f t="shared" si="114"/>
        <v>-</v>
      </c>
      <c r="BZ191" t="str">
        <f>貼_前年計算用シート!AC275</f>
        <v>中頓別町</v>
      </c>
      <c r="CA191">
        <f>貼_前年計算用シート!AC454</f>
        <v>1</v>
      </c>
      <c r="CB191">
        <f t="shared" si="115"/>
        <v>122</v>
      </c>
      <c r="CC191" t="str">
        <f>貼_前年計算用シート!AD275</f>
        <v>羽幌町</v>
      </c>
      <c r="CD191">
        <f>貼_前年計算用シート!AD454</f>
        <v>1000</v>
      </c>
      <c r="CE191">
        <f t="shared" si="116"/>
        <v>124</v>
      </c>
      <c r="CF191" t="str">
        <f>貼_前年計算用シート!AE275</f>
        <v>-</v>
      </c>
      <c r="CG191" t="str">
        <f>貼_前年計算用シート!AE454</f>
        <v>-</v>
      </c>
      <c r="CH191" t="str">
        <f t="shared" si="117"/>
        <v>-</v>
      </c>
      <c r="CI191" t="str">
        <f>貼_前年計算用シート!AF275</f>
        <v>-</v>
      </c>
      <c r="CJ191" t="str">
        <f>貼_前年計算用シート!AF454</f>
        <v>-</v>
      </c>
      <c r="CK191" t="str">
        <f t="shared" si="118"/>
        <v>-</v>
      </c>
      <c r="CL191" t="str">
        <f>貼_前年計算用シート!AG275</f>
        <v>-</v>
      </c>
      <c r="CM191" t="str">
        <f>貼_前年計算用シート!AG454</f>
        <v>-</v>
      </c>
      <c r="CN191" t="str">
        <f t="shared" si="119"/>
        <v>-</v>
      </c>
    </row>
    <row r="192" spans="3:92">
      <c r="C192" t="str">
        <f>貼_前年計算用シート!D276</f>
        <v>長万部町</v>
      </c>
      <c r="D192">
        <f>貼_前年計算用シート!D455</f>
        <v>2400</v>
      </c>
      <c r="E192">
        <f t="shared" si="90"/>
        <v>126</v>
      </c>
      <c r="F192" t="str">
        <f>貼_前年計算用シート!E276</f>
        <v>-</v>
      </c>
      <c r="G192" t="str">
        <f>貼_前年計算用シート!E455</f>
        <v>-</v>
      </c>
      <c r="H192" t="str">
        <f t="shared" si="91"/>
        <v>-</v>
      </c>
      <c r="I192" t="str">
        <f>貼_前年計算用シート!F276</f>
        <v>釧路町</v>
      </c>
      <c r="J192">
        <f>貼_前年計算用シート!F455</f>
        <v>940</v>
      </c>
      <c r="K192">
        <f t="shared" si="92"/>
        <v>126</v>
      </c>
      <c r="L192" t="str">
        <f>貼_前年計算用シート!G276</f>
        <v>-</v>
      </c>
      <c r="M192" t="str">
        <f>貼_前年計算用シート!G455</f>
        <v>-</v>
      </c>
      <c r="N192" t="str">
        <f t="shared" si="93"/>
        <v>-</v>
      </c>
      <c r="O192" t="str">
        <f>貼_前年計算用シート!H276</f>
        <v>-</v>
      </c>
      <c r="P192" t="str">
        <f>貼_前年計算用シート!H455</f>
        <v>-</v>
      </c>
      <c r="Q192" t="str">
        <f t="shared" si="94"/>
        <v>-</v>
      </c>
      <c r="R192" t="str">
        <f>貼_前年計算用シート!I276</f>
        <v>-</v>
      </c>
      <c r="S192" t="str">
        <f>貼_前年計算用シート!I455</f>
        <v>-</v>
      </c>
      <c r="T192" t="str">
        <f t="shared" si="95"/>
        <v>-</v>
      </c>
      <c r="U192" t="str">
        <f>貼_前年計算用シート!J276</f>
        <v>-</v>
      </c>
      <c r="V192" t="str">
        <f>貼_前年計算用シート!J455</f>
        <v>-</v>
      </c>
      <c r="W192" t="str">
        <f t="shared" si="96"/>
        <v>-</v>
      </c>
      <c r="X192" t="str">
        <f>貼_前年計算用シート!K276</f>
        <v>-</v>
      </c>
      <c r="Y192" t="str">
        <f>貼_前年計算用シート!K455</f>
        <v>-</v>
      </c>
      <c r="Z192" t="str">
        <f t="shared" si="97"/>
        <v>-</v>
      </c>
      <c r="AA192" t="str">
        <f>貼_前年計算用シート!L276</f>
        <v>-</v>
      </c>
      <c r="AB192" t="str">
        <f>貼_前年計算用シート!L455</f>
        <v>-</v>
      </c>
      <c r="AC192" t="str">
        <f t="shared" si="98"/>
        <v>-</v>
      </c>
      <c r="AD192" t="str">
        <f>貼_前年計算用シート!M276</f>
        <v>-</v>
      </c>
      <c r="AE192" t="str">
        <f>貼_前年計算用シート!M455</f>
        <v>-</v>
      </c>
      <c r="AF192" t="str">
        <f t="shared" si="99"/>
        <v>-</v>
      </c>
      <c r="AG192" t="str">
        <f>貼_前年計算用シート!N276</f>
        <v>-</v>
      </c>
      <c r="AH192" t="str">
        <f>貼_前年計算用シート!N455</f>
        <v>-</v>
      </c>
      <c r="AI192" t="str">
        <f t="shared" si="100"/>
        <v>-</v>
      </c>
      <c r="AJ192" t="str">
        <f>貼_前年計算用シート!O276</f>
        <v>-</v>
      </c>
      <c r="AK192" t="str">
        <f>貼_前年計算用シート!O455</f>
        <v>-</v>
      </c>
      <c r="AL192" t="str">
        <f t="shared" si="101"/>
        <v>-</v>
      </c>
      <c r="AM192" t="str">
        <f>貼_前年計算用シート!P276</f>
        <v>-</v>
      </c>
      <c r="AN192" t="str">
        <f>貼_前年計算用シート!P455</f>
        <v>-</v>
      </c>
      <c r="AO192" t="str">
        <f t="shared" si="102"/>
        <v>-</v>
      </c>
      <c r="AP192" t="str">
        <f>貼_前年計算用シート!Q276</f>
        <v>-</v>
      </c>
      <c r="AQ192" t="str">
        <f>貼_前年計算用シート!Q455</f>
        <v>-</v>
      </c>
      <c r="AR192" t="str">
        <f t="shared" si="103"/>
        <v>-</v>
      </c>
      <c r="AS192" t="str">
        <f>貼_前年計算用シート!R276</f>
        <v>-</v>
      </c>
      <c r="AT192" t="str">
        <f>貼_前年計算用シート!R455</f>
        <v>-</v>
      </c>
      <c r="AU192" t="str">
        <f t="shared" si="104"/>
        <v>-</v>
      </c>
      <c r="AV192" t="str">
        <f>貼_前年計算用シート!S276</f>
        <v>-</v>
      </c>
      <c r="AW192" t="str">
        <f>貼_前年計算用シート!S455</f>
        <v>-</v>
      </c>
      <c r="AX192" t="str">
        <f t="shared" si="105"/>
        <v>-</v>
      </c>
      <c r="AY192" t="str">
        <f>貼_前年計算用シート!T276</f>
        <v>-</v>
      </c>
      <c r="AZ192" t="str">
        <f>貼_前年計算用シート!T455</f>
        <v>-</v>
      </c>
      <c r="BA192" t="str">
        <f t="shared" si="106"/>
        <v>-</v>
      </c>
      <c r="BB192" t="str">
        <f>貼_前年計算用シート!U276</f>
        <v>-</v>
      </c>
      <c r="BC192" t="str">
        <f>貼_前年計算用シート!U455</f>
        <v>-</v>
      </c>
      <c r="BD192" t="str">
        <f t="shared" si="107"/>
        <v>-</v>
      </c>
      <c r="BE192" t="str">
        <f>貼_前年計算用シート!V276</f>
        <v>-</v>
      </c>
      <c r="BF192" t="str">
        <f>貼_前年計算用シート!V455</f>
        <v>-</v>
      </c>
      <c r="BG192" t="str">
        <f t="shared" si="108"/>
        <v>-</v>
      </c>
      <c r="BH192" t="str">
        <f>貼_前年計算用シート!W276</f>
        <v>-</v>
      </c>
      <c r="BI192" t="str">
        <f>貼_前年計算用シート!W455</f>
        <v>-</v>
      </c>
      <c r="BJ192" t="str">
        <f t="shared" si="109"/>
        <v>-</v>
      </c>
      <c r="BK192" t="str">
        <f>貼_前年計算用シート!X276</f>
        <v>-</v>
      </c>
      <c r="BL192" t="str">
        <f>貼_前年計算用シート!X455</f>
        <v>-</v>
      </c>
      <c r="BM192" t="str">
        <f t="shared" si="110"/>
        <v>-</v>
      </c>
      <c r="BN192" t="str">
        <f>貼_前年計算用シート!Y276</f>
        <v>-</v>
      </c>
      <c r="BO192" t="str">
        <f>貼_前年計算用シート!Y455</f>
        <v>-</v>
      </c>
      <c r="BP192" t="str">
        <f t="shared" si="111"/>
        <v>-</v>
      </c>
      <c r="BQ192" t="str">
        <f>貼_前年計算用シート!Z276</f>
        <v>-</v>
      </c>
      <c r="BR192" t="str">
        <f>貼_前年計算用シート!Z455</f>
        <v>-</v>
      </c>
      <c r="BS192" t="str">
        <f t="shared" si="112"/>
        <v>-</v>
      </c>
      <c r="BT192" t="str">
        <f>貼_前年計算用シート!AA276</f>
        <v>-</v>
      </c>
      <c r="BU192" t="str">
        <f>貼_前年計算用シート!AA455</f>
        <v>-</v>
      </c>
      <c r="BV192" t="str">
        <f t="shared" si="113"/>
        <v>-</v>
      </c>
      <c r="BW192" t="str">
        <f>貼_前年計算用シート!AB276</f>
        <v>-</v>
      </c>
      <c r="BX192" t="str">
        <f>貼_前年計算用シート!AB455</f>
        <v>-</v>
      </c>
      <c r="BY192" t="str">
        <f t="shared" si="114"/>
        <v>-</v>
      </c>
      <c r="BZ192" t="str">
        <f>貼_前年計算用シート!AC276</f>
        <v>-</v>
      </c>
      <c r="CA192" t="str">
        <f>貼_前年計算用シート!AC455</f>
        <v>-</v>
      </c>
      <c r="CB192" t="str">
        <f t="shared" si="115"/>
        <v>-</v>
      </c>
      <c r="CC192" t="str">
        <f>貼_前年計算用シート!AD276</f>
        <v>天塩町</v>
      </c>
      <c r="CD192">
        <f>貼_前年計算用シート!AD455</f>
        <v>1000</v>
      </c>
      <c r="CE192">
        <f t="shared" si="116"/>
        <v>124</v>
      </c>
      <c r="CF192" t="str">
        <f>貼_前年計算用シート!AE276</f>
        <v>-</v>
      </c>
      <c r="CG192" t="str">
        <f>貼_前年計算用シート!AE455</f>
        <v>-</v>
      </c>
      <c r="CH192" t="str">
        <f t="shared" si="117"/>
        <v>-</v>
      </c>
      <c r="CI192" t="str">
        <f>貼_前年計算用シート!AF276</f>
        <v>-</v>
      </c>
      <c r="CJ192" t="str">
        <f>貼_前年計算用シート!AF455</f>
        <v>-</v>
      </c>
      <c r="CK192" t="str">
        <f t="shared" si="118"/>
        <v>-</v>
      </c>
      <c r="CL192" t="str">
        <f>貼_前年計算用シート!AG276</f>
        <v>-</v>
      </c>
      <c r="CM192" t="str">
        <f>貼_前年計算用シート!AG455</f>
        <v>-</v>
      </c>
      <c r="CN192" t="str">
        <f t="shared" si="119"/>
        <v>-</v>
      </c>
    </row>
    <row r="193" spans="3:92">
      <c r="C193" t="str">
        <f>貼_前年計算用シート!D277</f>
        <v>留寿都村</v>
      </c>
      <c r="D193">
        <f>貼_前年計算用シート!D456</f>
        <v>2390</v>
      </c>
      <c r="E193">
        <f t="shared" si="90"/>
        <v>127</v>
      </c>
      <c r="F193" t="str">
        <f>貼_前年計算用シート!E277</f>
        <v>-</v>
      </c>
      <c r="G193" t="str">
        <f>貼_前年計算用シート!E456</f>
        <v>-</v>
      </c>
      <c r="H193" t="str">
        <f t="shared" si="91"/>
        <v>-</v>
      </c>
      <c r="I193" t="str">
        <f>貼_前年計算用シート!F277</f>
        <v>様似町</v>
      </c>
      <c r="J193">
        <f>貼_前年計算用シート!F456</f>
        <v>933</v>
      </c>
      <c r="K193">
        <f t="shared" si="92"/>
        <v>127</v>
      </c>
      <c r="L193" t="str">
        <f>貼_前年計算用シート!G277</f>
        <v>-</v>
      </c>
      <c r="M193" t="str">
        <f>貼_前年計算用シート!G456</f>
        <v>-</v>
      </c>
      <c r="N193" t="str">
        <f t="shared" si="93"/>
        <v>-</v>
      </c>
      <c r="O193" t="str">
        <f>貼_前年計算用シート!H277</f>
        <v>-</v>
      </c>
      <c r="P193" t="str">
        <f>貼_前年計算用シート!H456</f>
        <v>-</v>
      </c>
      <c r="Q193" t="str">
        <f t="shared" si="94"/>
        <v>-</v>
      </c>
      <c r="R193" t="str">
        <f>貼_前年計算用シート!I277</f>
        <v>-</v>
      </c>
      <c r="S193" t="str">
        <f>貼_前年計算用シート!I456</f>
        <v>-</v>
      </c>
      <c r="T193" t="str">
        <f t="shared" si="95"/>
        <v>-</v>
      </c>
      <c r="U193" t="str">
        <f>貼_前年計算用シート!J277</f>
        <v>-</v>
      </c>
      <c r="V193" t="str">
        <f>貼_前年計算用シート!J456</f>
        <v>-</v>
      </c>
      <c r="W193" t="str">
        <f t="shared" si="96"/>
        <v>-</v>
      </c>
      <c r="X193" t="str">
        <f>貼_前年計算用シート!K277</f>
        <v>-</v>
      </c>
      <c r="Y193" t="str">
        <f>貼_前年計算用シート!K456</f>
        <v>-</v>
      </c>
      <c r="Z193" t="str">
        <f t="shared" si="97"/>
        <v>-</v>
      </c>
      <c r="AA193" t="str">
        <f>貼_前年計算用シート!L277</f>
        <v>-</v>
      </c>
      <c r="AB193" t="str">
        <f>貼_前年計算用シート!L456</f>
        <v>-</v>
      </c>
      <c r="AC193" t="str">
        <f t="shared" si="98"/>
        <v>-</v>
      </c>
      <c r="AD193" t="str">
        <f>貼_前年計算用シート!M277</f>
        <v>-</v>
      </c>
      <c r="AE193" t="str">
        <f>貼_前年計算用シート!M456</f>
        <v>-</v>
      </c>
      <c r="AF193" t="str">
        <f t="shared" si="99"/>
        <v>-</v>
      </c>
      <c r="AG193" t="str">
        <f>貼_前年計算用シート!N277</f>
        <v>-</v>
      </c>
      <c r="AH193" t="str">
        <f>貼_前年計算用シート!N456</f>
        <v>-</v>
      </c>
      <c r="AI193" t="str">
        <f t="shared" si="100"/>
        <v>-</v>
      </c>
      <c r="AJ193" t="str">
        <f>貼_前年計算用シート!O277</f>
        <v>-</v>
      </c>
      <c r="AK193" t="str">
        <f>貼_前年計算用シート!O456</f>
        <v>-</v>
      </c>
      <c r="AL193" t="str">
        <f t="shared" si="101"/>
        <v>-</v>
      </c>
      <c r="AM193" t="str">
        <f>貼_前年計算用シート!P277</f>
        <v>-</v>
      </c>
      <c r="AN193" t="str">
        <f>貼_前年計算用シート!P456</f>
        <v>-</v>
      </c>
      <c r="AO193" t="str">
        <f t="shared" si="102"/>
        <v>-</v>
      </c>
      <c r="AP193" t="str">
        <f>貼_前年計算用シート!Q277</f>
        <v>-</v>
      </c>
      <c r="AQ193" t="str">
        <f>貼_前年計算用シート!Q456</f>
        <v>-</v>
      </c>
      <c r="AR193" t="str">
        <f t="shared" si="103"/>
        <v>-</v>
      </c>
      <c r="AS193" t="str">
        <f>貼_前年計算用シート!R277</f>
        <v>-</v>
      </c>
      <c r="AT193" t="str">
        <f>貼_前年計算用シート!R456</f>
        <v>-</v>
      </c>
      <c r="AU193" t="str">
        <f t="shared" si="104"/>
        <v>-</v>
      </c>
      <c r="AV193" t="str">
        <f>貼_前年計算用シート!S277</f>
        <v>-</v>
      </c>
      <c r="AW193" t="str">
        <f>貼_前年計算用シート!S456</f>
        <v>-</v>
      </c>
      <c r="AX193" t="str">
        <f t="shared" si="105"/>
        <v>-</v>
      </c>
      <c r="AY193" t="str">
        <f>貼_前年計算用シート!T277</f>
        <v>-</v>
      </c>
      <c r="AZ193" t="str">
        <f>貼_前年計算用シート!T456</f>
        <v>-</v>
      </c>
      <c r="BA193" t="str">
        <f t="shared" si="106"/>
        <v>-</v>
      </c>
      <c r="BB193" t="str">
        <f>貼_前年計算用シート!U277</f>
        <v>-</v>
      </c>
      <c r="BC193" t="str">
        <f>貼_前年計算用シート!U456</f>
        <v>-</v>
      </c>
      <c r="BD193" t="str">
        <f t="shared" si="107"/>
        <v>-</v>
      </c>
      <c r="BE193" t="str">
        <f>貼_前年計算用シート!V277</f>
        <v>-</v>
      </c>
      <c r="BF193" t="str">
        <f>貼_前年計算用シート!V456</f>
        <v>-</v>
      </c>
      <c r="BG193" t="str">
        <f t="shared" si="108"/>
        <v>-</v>
      </c>
      <c r="BH193" t="str">
        <f>貼_前年計算用シート!W277</f>
        <v>-</v>
      </c>
      <c r="BI193" t="str">
        <f>貼_前年計算用シート!W456</f>
        <v>-</v>
      </c>
      <c r="BJ193" t="str">
        <f t="shared" si="109"/>
        <v>-</v>
      </c>
      <c r="BK193" t="str">
        <f>貼_前年計算用シート!X277</f>
        <v>-</v>
      </c>
      <c r="BL193" t="str">
        <f>貼_前年計算用シート!X456</f>
        <v>-</v>
      </c>
      <c r="BM193" t="str">
        <f t="shared" si="110"/>
        <v>-</v>
      </c>
      <c r="BN193" t="str">
        <f>貼_前年計算用シート!Y277</f>
        <v>-</v>
      </c>
      <c r="BO193" t="str">
        <f>貼_前年計算用シート!Y456</f>
        <v>-</v>
      </c>
      <c r="BP193" t="str">
        <f t="shared" si="111"/>
        <v>-</v>
      </c>
      <c r="BQ193" t="str">
        <f>貼_前年計算用シート!Z277</f>
        <v>-</v>
      </c>
      <c r="BR193" t="str">
        <f>貼_前年計算用シート!Z456</f>
        <v>-</v>
      </c>
      <c r="BS193" t="str">
        <f t="shared" si="112"/>
        <v>-</v>
      </c>
      <c r="BT193" t="str">
        <f>貼_前年計算用シート!AA277</f>
        <v>-</v>
      </c>
      <c r="BU193" t="str">
        <f>貼_前年計算用シート!AA456</f>
        <v>-</v>
      </c>
      <c r="BV193" t="str">
        <f t="shared" si="113"/>
        <v>-</v>
      </c>
      <c r="BW193" t="str">
        <f>貼_前年計算用シート!AB277</f>
        <v>-</v>
      </c>
      <c r="BX193" t="str">
        <f>貼_前年計算用シート!AB456</f>
        <v>-</v>
      </c>
      <c r="BY193" t="str">
        <f t="shared" si="114"/>
        <v>-</v>
      </c>
      <c r="BZ193" t="str">
        <f>貼_前年計算用シート!AC277</f>
        <v>-</v>
      </c>
      <c r="CA193" t="str">
        <f>貼_前年計算用シート!AC456</f>
        <v>-</v>
      </c>
      <c r="CB193" t="str">
        <f t="shared" si="115"/>
        <v>-</v>
      </c>
      <c r="CC193" t="str">
        <f>貼_前年計算用シート!AD277</f>
        <v>中頓別町</v>
      </c>
      <c r="CD193">
        <f>貼_前年計算用シート!AD456</f>
        <v>1000</v>
      </c>
      <c r="CE193">
        <f t="shared" si="116"/>
        <v>124</v>
      </c>
      <c r="CF193" t="str">
        <f>貼_前年計算用シート!AE277</f>
        <v>-</v>
      </c>
      <c r="CG193" t="str">
        <f>貼_前年計算用シート!AE456</f>
        <v>-</v>
      </c>
      <c r="CH193" t="str">
        <f t="shared" si="117"/>
        <v>-</v>
      </c>
      <c r="CI193" t="str">
        <f>貼_前年計算用シート!AF277</f>
        <v>-</v>
      </c>
      <c r="CJ193" t="str">
        <f>貼_前年計算用シート!AF456</f>
        <v>-</v>
      </c>
      <c r="CK193" t="str">
        <f t="shared" si="118"/>
        <v>-</v>
      </c>
      <c r="CL193" t="str">
        <f>貼_前年計算用シート!AG277</f>
        <v>-</v>
      </c>
      <c r="CM193" t="str">
        <f>貼_前年計算用シート!AG456</f>
        <v>-</v>
      </c>
      <c r="CN193" t="str">
        <f t="shared" si="119"/>
        <v>-</v>
      </c>
    </row>
    <row r="194" spans="3:92">
      <c r="C194" t="str">
        <f>貼_前年計算用シート!D278</f>
        <v>上川町</v>
      </c>
      <c r="D194">
        <f>貼_前年計算用シート!D457</f>
        <v>2310</v>
      </c>
      <c r="E194">
        <f t="shared" si="90"/>
        <v>128</v>
      </c>
      <c r="F194" t="str">
        <f>貼_前年計算用シート!E278</f>
        <v>-</v>
      </c>
      <c r="G194" t="str">
        <f>貼_前年計算用シート!E457</f>
        <v>-</v>
      </c>
      <c r="H194" t="str">
        <f t="shared" si="91"/>
        <v>-</v>
      </c>
      <c r="I194" t="str">
        <f>貼_前年計算用シート!F278</f>
        <v>初山別村</v>
      </c>
      <c r="J194">
        <f>貼_前年計算用シート!F457</f>
        <v>916</v>
      </c>
      <c r="K194">
        <f t="shared" si="92"/>
        <v>128</v>
      </c>
      <c r="L194" t="str">
        <f>貼_前年計算用シート!G278</f>
        <v>-</v>
      </c>
      <c r="M194" t="str">
        <f>貼_前年計算用シート!G457</f>
        <v>-</v>
      </c>
      <c r="N194" t="str">
        <f t="shared" si="93"/>
        <v>-</v>
      </c>
      <c r="O194" t="str">
        <f>貼_前年計算用シート!H278</f>
        <v>-</v>
      </c>
      <c r="P194" t="str">
        <f>貼_前年計算用シート!H457</f>
        <v>-</v>
      </c>
      <c r="Q194" t="str">
        <f t="shared" si="94"/>
        <v>-</v>
      </c>
      <c r="R194" t="str">
        <f>貼_前年計算用シート!I278</f>
        <v>-</v>
      </c>
      <c r="S194" t="str">
        <f>貼_前年計算用シート!I457</f>
        <v>-</v>
      </c>
      <c r="T194" t="str">
        <f t="shared" si="95"/>
        <v>-</v>
      </c>
      <c r="U194" t="str">
        <f>貼_前年計算用シート!J278</f>
        <v>-</v>
      </c>
      <c r="V194" t="str">
        <f>貼_前年計算用シート!J457</f>
        <v>-</v>
      </c>
      <c r="W194" t="str">
        <f t="shared" si="96"/>
        <v>-</v>
      </c>
      <c r="X194" t="str">
        <f>貼_前年計算用シート!K278</f>
        <v>-</v>
      </c>
      <c r="Y194" t="str">
        <f>貼_前年計算用シート!K457</f>
        <v>-</v>
      </c>
      <c r="Z194" t="str">
        <f t="shared" si="97"/>
        <v>-</v>
      </c>
      <c r="AA194" t="str">
        <f>貼_前年計算用シート!L278</f>
        <v>-</v>
      </c>
      <c r="AB194" t="str">
        <f>貼_前年計算用シート!L457</f>
        <v>-</v>
      </c>
      <c r="AC194" t="str">
        <f t="shared" si="98"/>
        <v>-</v>
      </c>
      <c r="AD194" t="str">
        <f>貼_前年計算用シート!M278</f>
        <v>-</v>
      </c>
      <c r="AE194" t="str">
        <f>貼_前年計算用シート!M457</f>
        <v>-</v>
      </c>
      <c r="AF194" t="str">
        <f t="shared" si="99"/>
        <v>-</v>
      </c>
      <c r="AG194" t="str">
        <f>貼_前年計算用シート!N278</f>
        <v>-</v>
      </c>
      <c r="AH194" t="str">
        <f>貼_前年計算用シート!N457</f>
        <v>-</v>
      </c>
      <c r="AI194" t="str">
        <f t="shared" si="100"/>
        <v>-</v>
      </c>
      <c r="AJ194" t="str">
        <f>貼_前年計算用シート!O278</f>
        <v>-</v>
      </c>
      <c r="AK194" t="str">
        <f>貼_前年計算用シート!O457</f>
        <v>-</v>
      </c>
      <c r="AL194" t="str">
        <f t="shared" si="101"/>
        <v>-</v>
      </c>
      <c r="AM194" t="str">
        <f>貼_前年計算用シート!P278</f>
        <v>-</v>
      </c>
      <c r="AN194" t="str">
        <f>貼_前年計算用シート!P457</f>
        <v>-</v>
      </c>
      <c r="AO194" t="str">
        <f t="shared" si="102"/>
        <v>-</v>
      </c>
      <c r="AP194" t="str">
        <f>貼_前年計算用シート!Q278</f>
        <v>-</v>
      </c>
      <c r="AQ194" t="str">
        <f>貼_前年計算用シート!Q457</f>
        <v>-</v>
      </c>
      <c r="AR194" t="str">
        <f t="shared" si="103"/>
        <v>-</v>
      </c>
      <c r="AS194" t="str">
        <f>貼_前年計算用シート!R278</f>
        <v>-</v>
      </c>
      <c r="AT194" t="str">
        <f>貼_前年計算用シート!R457</f>
        <v>-</v>
      </c>
      <c r="AU194" t="str">
        <f t="shared" si="104"/>
        <v>-</v>
      </c>
      <c r="AV194" t="str">
        <f>貼_前年計算用シート!S278</f>
        <v>-</v>
      </c>
      <c r="AW194" t="str">
        <f>貼_前年計算用シート!S457</f>
        <v>-</v>
      </c>
      <c r="AX194" t="str">
        <f t="shared" si="105"/>
        <v>-</v>
      </c>
      <c r="AY194" t="str">
        <f>貼_前年計算用シート!T278</f>
        <v>-</v>
      </c>
      <c r="AZ194" t="str">
        <f>貼_前年計算用シート!T457</f>
        <v>-</v>
      </c>
      <c r="BA194" t="str">
        <f t="shared" si="106"/>
        <v>-</v>
      </c>
      <c r="BB194" t="str">
        <f>貼_前年計算用シート!U278</f>
        <v>-</v>
      </c>
      <c r="BC194" t="str">
        <f>貼_前年計算用シート!U457</f>
        <v>-</v>
      </c>
      <c r="BD194" t="str">
        <f t="shared" si="107"/>
        <v>-</v>
      </c>
      <c r="BE194" t="str">
        <f>貼_前年計算用シート!V278</f>
        <v>-</v>
      </c>
      <c r="BF194" t="str">
        <f>貼_前年計算用シート!V457</f>
        <v>-</v>
      </c>
      <c r="BG194" t="str">
        <f t="shared" si="108"/>
        <v>-</v>
      </c>
      <c r="BH194" t="str">
        <f>貼_前年計算用シート!W278</f>
        <v>-</v>
      </c>
      <c r="BI194" t="str">
        <f>貼_前年計算用シート!W457</f>
        <v>-</v>
      </c>
      <c r="BJ194" t="str">
        <f t="shared" si="109"/>
        <v>-</v>
      </c>
      <c r="BK194" t="str">
        <f>貼_前年計算用シート!X278</f>
        <v>-</v>
      </c>
      <c r="BL194" t="str">
        <f>貼_前年計算用シート!X457</f>
        <v>-</v>
      </c>
      <c r="BM194" t="str">
        <f t="shared" si="110"/>
        <v>-</v>
      </c>
      <c r="BN194" t="str">
        <f>貼_前年計算用シート!Y278</f>
        <v>-</v>
      </c>
      <c r="BO194" t="str">
        <f>貼_前年計算用シート!Y457</f>
        <v>-</v>
      </c>
      <c r="BP194" t="str">
        <f t="shared" si="111"/>
        <v>-</v>
      </c>
      <c r="BQ194" t="str">
        <f>貼_前年計算用シート!Z278</f>
        <v>-</v>
      </c>
      <c r="BR194" t="str">
        <f>貼_前年計算用シート!Z457</f>
        <v>-</v>
      </c>
      <c r="BS194" t="str">
        <f t="shared" si="112"/>
        <v>-</v>
      </c>
      <c r="BT194" t="str">
        <f>貼_前年計算用シート!AA278</f>
        <v>-</v>
      </c>
      <c r="BU194" t="str">
        <f>貼_前年計算用シート!AA457</f>
        <v>-</v>
      </c>
      <c r="BV194" t="str">
        <f t="shared" si="113"/>
        <v>-</v>
      </c>
      <c r="BW194" t="str">
        <f>貼_前年計算用シート!AB278</f>
        <v>-</v>
      </c>
      <c r="BX194" t="str">
        <f>貼_前年計算用シート!AB457</f>
        <v>-</v>
      </c>
      <c r="BY194" t="str">
        <f t="shared" si="114"/>
        <v>-</v>
      </c>
      <c r="BZ194" t="str">
        <f>貼_前年計算用シート!AC278</f>
        <v>-</v>
      </c>
      <c r="CA194" t="str">
        <f>貼_前年計算用シート!AC457</f>
        <v>-</v>
      </c>
      <c r="CB194" t="str">
        <f t="shared" si="115"/>
        <v>-</v>
      </c>
      <c r="CC194" t="str">
        <f>貼_前年計算用シート!AD278</f>
        <v>新ひだか町</v>
      </c>
      <c r="CD194">
        <f>貼_前年計算用シート!AD457</f>
        <v>1000</v>
      </c>
      <c r="CE194">
        <f t="shared" si="116"/>
        <v>124</v>
      </c>
      <c r="CF194" t="str">
        <f>貼_前年計算用シート!AE278</f>
        <v>-</v>
      </c>
      <c r="CG194" t="str">
        <f>貼_前年計算用シート!AE457</f>
        <v>-</v>
      </c>
      <c r="CH194" t="str">
        <f t="shared" si="117"/>
        <v>-</v>
      </c>
      <c r="CI194" t="str">
        <f>貼_前年計算用シート!AF278</f>
        <v>-</v>
      </c>
      <c r="CJ194" t="str">
        <f>貼_前年計算用シート!AF457</f>
        <v>-</v>
      </c>
      <c r="CK194" t="str">
        <f t="shared" si="118"/>
        <v>-</v>
      </c>
      <c r="CL194" t="str">
        <f>貼_前年計算用シート!AG278</f>
        <v>-</v>
      </c>
      <c r="CM194" t="str">
        <f>貼_前年計算用シート!AG457</f>
        <v>-</v>
      </c>
      <c r="CN194" t="str">
        <f t="shared" si="119"/>
        <v>-</v>
      </c>
    </row>
    <row r="195" spans="3:92">
      <c r="C195" t="str">
        <f>貼_前年計算用シート!D279</f>
        <v>小平町</v>
      </c>
      <c r="D195">
        <f>貼_前年計算用シート!D458</f>
        <v>2240</v>
      </c>
      <c r="E195">
        <f t="shared" si="90"/>
        <v>129</v>
      </c>
      <c r="F195" t="str">
        <f>貼_前年計算用シート!E279</f>
        <v>-</v>
      </c>
      <c r="G195" t="str">
        <f>貼_前年計算用シート!E458</f>
        <v>-</v>
      </c>
      <c r="H195" t="str">
        <f t="shared" si="91"/>
        <v>-</v>
      </c>
      <c r="I195" t="str">
        <f>貼_前年計算用シート!F279</f>
        <v>羽幌町</v>
      </c>
      <c r="J195">
        <f>貼_前年計算用シート!F458</f>
        <v>900</v>
      </c>
      <c r="K195">
        <f t="shared" si="92"/>
        <v>129</v>
      </c>
      <c r="L195" t="str">
        <f>貼_前年計算用シート!G279</f>
        <v>-</v>
      </c>
      <c r="M195" t="str">
        <f>貼_前年計算用シート!G458</f>
        <v>-</v>
      </c>
      <c r="N195" t="str">
        <f t="shared" si="93"/>
        <v>-</v>
      </c>
      <c r="O195" t="str">
        <f>貼_前年計算用シート!H279</f>
        <v>-</v>
      </c>
      <c r="P195" t="str">
        <f>貼_前年計算用シート!H458</f>
        <v>-</v>
      </c>
      <c r="Q195" t="str">
        <f t="shared" si="94"/>
        <v>-</v>
      </c>
      <c r="R195" t="str">
        <f>貼_前年計算用シート!I279</f>
        <v>-</v>
      </c>
      <c r="S195" t="str">
        <f>貼_前年計算用シート!I458</f>
        <v>-</v>
      </c>
      <c r="T195" t="str">
        <f t="shared" si="95"/>
        <v>-</v>
      </c>
      <c r="U195" t="str">
        <f>貼_前年計算用シート!J279</f>
        <v>-</v>
      </c>
      <c r="V195" t="str">
        <f>貼_前年計算用シート!J458</f>
        <v>-</v>
      </c>
      <c r="W195" t="str">
        <f t="shared" si="96"/>
        <v>-</v>
      </c>
      <c r="X195" t="str">
        <f>貼_前年計算用シート!K279</f>
        <v>-</v>
      </c>
      <c r="Y195" t="str">
        <f>貼_前年計算用シート!K458</f>
        <v>-</v>
      </c>
      <c r="Z195" t="str">
        <f t="shared" si="97"/>
        <v>-</v>
      </c>
      <c r="AA195" t="str">
        <f>貼_前年計算用シート!L279</f>
        <v>-</v>
      </c>
      <c r="AB195" t="str">
        <f>貼_前年計算用シート!L458</f>
        <v>-</v>
      </c>
      <c r="AC195" t="str">
        <f t="shared" si="98"/>
        <v>-</v>
      </c>
      <c r="AD195" t="str">
        <f>貼_前年計算用シート!M279</f>
        <v>-</v>
      </c>
      <c r="AE195" t="str">
        <f>貼_前年計算用シート!M458</f>
        <v>-</v>
      </c>
      <c r="AF195" t="str">
        <f t="shared" si="99"/>
        <v>-</v>
      </c>
      <c r="AG195" t="str">
        <f>貼_前年計算用シート!N279</f>
        <v>-</v>
      </c>
      <c r="AH195" t="str">
        <f>貼_前年計算用シート!N458</f>
        <v>-</v>
      </c>
      <c r="AI195" t="str">
        <f t="shared" si="100"/>
        <v>-</v>
      </c>
      <c r="AJ195" t="str">
        <f>貼_前年計算用シート!O279</f>
        <v>-</v>
      </c>
      <c r="AK195" t="str">
        <f>貼_前年計算用シート!O458</f>
        <v>-</v>
      </c>
      <c r="AL195" t="str">
        <f t="shared" si="101"/>
        <v>-</v>
      </c>
      <c r="AM195" t="str">
        <f>貼_前年計算用シート!P279</f>
        <v>-</v>
      </c>
      <c r="AN195" t="str">
        <f>貼_前年計算用シート!P458</f>
        <v>-</v>
      </c>
      <c r="AO195" t="str">
        <f t="shared" si="102"/>
        <v>-</v>
      </c>
      <c r="AP195" t="str">
        <f>貼_前年計算用シート!Q279</f>
        <v>-</v>
      </c>
      <c r="AQ195" t="str">
        <f>貼_前年計算用シート!Q458</f>
        <v>-</v>
      </c>
      <c r="AR195" t="str">
        <f t="shared" si="103"/>
        <v>-</v>
      </c>
      <c r="AS195" t="str">
        <f>貼_前年計算用シート!R279</f>
        <v>-</v>
      </c>
      <c r="AT195" t="str">
        <f>貼_前年計算用シート!R458</f>
        <v>-</v>
      </c>
      <c r="AU195" t="str">
        <f t="shared" si="104"/>
        <v>-</v>
      </c>
      <c r="AV195" t="str">
        <f>貼_前年計算用シート!S279</f>
        <v>-</v>
      </c>
      <c r="AW195" t="str">
        <f>貼_前年計算用シート!S458</f>
        <v>-</v>
      </c>
      <c r="AX195" t="str">
        <f t="shared" si="105"/>
        <v>-</v>
      </c>
      <c r="AY195" t="str">
        <f>貼_前年計算用シート!T279</f>
        <v>-</v>
      </c>
      <c r="AZ195" t="str">
        <f>貼_前年計算用シート!T458</f>
        <v>-</v>
      </c>
      <c r="BA195" t="str">
        <f t="shared" si="106"/>
        <v>-</v>
      </c>
      <c r="BB195" t="str">
        <f>貼_前年計算用シート!U279</f>
        <v>-</v>
      </c>
      <c r="BC195" t="str">
        <f>貼_前年計算用シート!U458</f>
        <v>-</v>
      </c>
      <c r="BD195" t="str">
        <f t="shared" si="107"/>
        <v>-</v>
      </c>
      <c r="BE195" t="str">
        <f>貼_前年計算用シート!V279</f>
        <v>-</v>
      </c>
      <c r="BF195" t="str">
        <f>貼_前年計算用シート!V458</f>
        <v>-</v>
      </c>
      <c r="BG195" t="str">
        <f t="shared" si="108"/>
        <v>-</v>
      </c>
      <c r="BH195" t="str">
        <f>貼_前年計算用シート!W279</f>
        <v>-</v>
      </c>
      <c r="BI195" t="str">
        <f>貼_前年計算用シート!W458</f>
        <v>-</v>
      </c>
      <c r="BJ195" t="str">
        <f t="shared" si="109"/>
        <v>-</v>
      </c>
      <c r="BK195" t="str">
        <f>貼_前年計算用シート!X279</f>
        <v>-</v>
      </c>
      <c r="BL195" t="str">
        <f>貼_前年計算用シート!X458</f>
        <v>-</v>
      </c>
      <c r="BM195" t="str">
        <f t="shared" si="110"/>
        <v>-</v>
      </c>
      <c r="BN195" t="str">
        <f>貼_前年計算用シート!Y279</f>
        <v>-</v>
      </c>
      <c r="BO195" t="str">
        <f>貼_前年計算用シート!Y458</f>
        <v>-</v>
      </c>
      <c r="BP195" t="str">
        <f t="shared" si="111"/>
        <v>-</v>
      </c>
      <c r="BQ195" t="str">
        <f>貼_前年計算用シート!Z279</f>
        <v>-</v>
      </c>
      <c r="BR195" t="str">
        <f>貼_前年計算用シート!Z458</f>
        <v>-</v>
      </c>
      <c r="BS195" t="str">
        <f t="shared" si="112"/>
        <v>-</v>
      </c>
      <c r="BT195" t="str">
        <f>貼_前年計算用シート!AA279</f>
        <v>-</v>
      </c>
      <c r="BU195" t="str">
        <f>貼_前年計算用シート!AA458</f>
        <v>-</v>
      </c>
      <c r="BV195" t="str">
        <f t="shared" si="113"/>
        <v>-</v>
      </c>
      <c r="BW195" t="str">
        <f>貼_前年計算用シート!AB279</f>
        <v>-</v>
      </c>
      <c r="BX195" t="str">
        <f>貼_前年計算用シート!AB458</f>
        <v>-</v>
      </c>
      <c r="BY195" t="str">
        <f t="shared" si="114"/>
        <v>-</v>
      </c>
      <c r="BZ195" t="str">
        <f>貼_前年計算用シート!AC279</f>
        <v>-</v>
      </c>
      <c r="CA195" t="str">
        <f>貼_前年計算用シート!AC458</f>
        <v>-</v>
      </c>
      <c r="CB195" t="str">
        <f t="shared" si="115"/>
        <v>-</v>
      </c>
      <c r="CC195" t="str">
        <f>貼_前年計算用シート!AD279</f>
        <v>-</v>
      </c>
      <c r="CD195" t="str">
        <f>貼_前年計算用シート!AD458</f>
        <v>-</v>
      </c>
      <c r="CE195" t="str">
        <f t="shared" si="116"/>
        <v>-</v>
      </c>
      <c r="CF195" t="str">
        <f>貼_前年計算用シート!AE279</f>
        <v>-</v>
      </c>
      <c r="CG195" t="str">
        <f>貼_前年計算用シート!AE458</f>
        <v>-</v>
      </c>
      <c r="CH195" t="str">
        <f t="shared" si="117"/>
        <v>-</v>
      </c>
      <c r="CI195" t="str">
        <f>貼_前年計算用シート!AF279</f>
        <v>-</v>
      </c>
      <c r="CJ195" t="str">
        <f>貼_前年計算用シート!AF458</f>
        <v>-</v>
      </c>
      <c r="CK195" t="str">
        <f t="shared" si="118"/>
        <v>-</v>
      </c>
      <c r="CL195" t="str">
        <f>貼_前年計算用シート!AG279</f>
        <v>-</v>
      </c>
      <c r="CM195" t="str">
        <f>貼_前年計算用シート!AG458</f>
        <v>-</v>
      </c>
      <c r="CN195" t="str">
        <f t="shared" si="119"/>
        <v>-</v>
      </c>
    </row>
    <row r="196" spans="3:92">
      <c r="C196" t="str">
        <f>貼_前年計算用シート!D280</f>
        <v>奈井江町</v>
      </c>
      <c r="D196">
        <f>貼_前年計算用シート!D459</f>
        <v>2020</v>
      </c>
      <c r="E196">
        <f t="shared" ref="E196:E245" si="120">IFERROR(_xlfn.RANK.EQ(D196,D$67:D$245),"-")</f>
        <v>130</v>
      </c>
      <c r="F196" t="str">
        <f>貼_前年計算用シート!E280</f>
        <v>-</v>
      </c>
      <c r="G196" t="str">
        <f>貼_前年計算用シート!E459</f>
        <v>-</v>
      </c>
      <c r="H196" t="str">
        <f t="shared" ref="H196:H245" si="121">IFERROR(_xlfn.RANK.EQ(G196,G$67:G$245),"-")</f>
        <v>-</v>
      </c>
      <c r="I196" t="str">
        <f>貼_前年計算用シート!F280</f>
        <v>東神楽町</v>
      </c>
      <c r="J196">
        <f>貼_前年計算用シート!F459</f>
        <v>856</v>
      </c>
      <c r="K196">
        <f t="shared" ref="K196:K245" si="122">IFERROR(_xlfn.RANK.EQ(J196,J$67:J$245),"-")</f>
        <v>130</v>
      </c>
      <c r="L196" t="str">
        <f>貼_前年計算用シート!G280</f>
        <v>-</v>
      </c>
      <c r="M196" t="str">
        <f>貼_前年計算用シート!G459</f>
        <v>-</v>
      </c>
      <c r="N196" t="str">
        <f t="shared" ref="N196:N245" si="123">IFERROR(_xlfn.RANK.EQ(M196,M$67:M$245),"-")</f>
        <v>-</v>
      </c>
      <c r="O196" t="str">
        <f>貼_前年計算用シート!H280</f>
        <v>-</v>
      </c>
      <c r="P196" t="str">
        <f>貼_前年計算用シート!H459</f>
        <v>-</v>
      </c>
      <c r="Q196" t="str">
        <f t="shared" ref="Q196:Q245" si="124">IFERROR(_xlfn.RANK.EQ(P196,P$67:P$245),"-")</f>
        <v>-</v>
      </c>
      <c r="R196" t="str">
        <f>貼_前年計算用シート!I280</f>
        <v>-</v>
      </c>
      <c r="S196" t="str">
        <f>貼_前年計算用シート!I459</f>
        <v>-</v>
      </c>
      <c r="T196" t="str">
        <f t="shared" ref="T196:T245" si="125">IFERROR(_xlfn.RANK.EQ(S196,S$67:S$245),"-")</f>
        <v>-</v>
      </c>
      <c r="U196" t="str">
        <f>貼_前年計算用シート!J280</f>
        <v>-</v>
      </c>
      <c r="V196" t="str">
        <f>貼_前年計算用シート!J459</f>
        <v>-</v>
      </c>
      <c r="W196" t="str">
        <f t="shared" ref="W196:W245" si="126">IFERROR(_xlfn.RANK.EQ(V196,V$67:V$245),"-")</f>
        <v>-</v>
      </c>
      <c r="X196" t="str">
        <f>貼_前年計算用シート!K280</f>
        <v>-</v>
      </c>
      <c r="Y196" t="str">
        <f>貼_前年計算用シート!K459</f>
        <v>-</v>
      </c>
      <c r="Z196" t="str">
        <f t="shared" ref="Z196:Z245" si="127">IFERROR(_xlfn.RANK.EQ(Y196,Y$67:Y$245),"-")</f>
        <v>-</v>
      </c>
      <c r="AA196" t="str">
        <f>貼_前年計算用シート!L280</f>
        <v>-</v>
      </c>
      <c r="AB196" t="str">
        <f>貼_前年計算用シート!L459</f>
        <v>-</v>
      </c>
      <c r="AC196" t="str">
        <f t="shared" ref="AC196:AC245" si="128">IFERROR(_xlfn.RANK.EQ(AB196,AB$67:AB$245),"-")</f>
        <v>-</v>
      </c>
      <c r="AD196" t="str">
        <f>貼_前年計算用シート!M280</f>
        <v>-</v>
      </c>
      <c r="AE196" t="str">
        <f>貼_前年計算用シート!M459</f>
        <v>-</v>
      </c>
      <c r="AF196" t="str">
        <f t="shared" ref="AF196:AF245" si="129">IFERROR(_xlfn.RANK.EQ(AE196,AE$67:AE$245),"-")</f>
        <v>-</v>
      </c>
      <c r="AG196" t="str">
        <f>貼_前年計算用シート!N280</f>
        <v>-</v>
      </c>
      <c r="AH196" t="str">
        <f>貼_前年計算用シート!N459</f>
        <v>-</v>
      </c>
      <c r="AI196" t="str">
        <f t="shared" ref="AI196:AI245" si="130">IFERROR(_xlfn.RANK.EQ(AH196,AH$67:AH$245),"-")</f>
        <v>-</v>
      </c>
      <c r="AJ196" t="str">
        <f>貼_前年計算用シート!O280</f>
        <v>-</v>
      </c>
      <c r="AK196" t="str">
        <f>貼_前年計算用シート!O459</f>
        <v>-</v>
      </c>
      <c r="AL196" t="str">
        <f t="shared" ref="AL196:AL245" si="131">IFERROR(_xlfn.RANK.EQ(AK196,AK$67:AK$245),"-")</f>
        <v>-</v>
      </c>
      <c r="AM196" t="str">
        <f>貼_前年計算用シート!P280</f>
        <v>-</v>
      </c>
      <c r="AN196" t="str">
        <f>貼_前年計算用シート!P459</f>
        <v>-</v>
      </c>
      <c r="AO196" t="str">
        <f t="shared" ref="AO196:AO245" si="132">IFERROR(_xlfn.RANK.EQ(AN196,AN$67:AN$245),"-")</f>
        <v>-</v>
      </c>
      <c r="AP196" t="str">
        <f>貼_前年計算用シート!Q280</f>
        <v>-</v>
      </c>
      <c r="AQ196" t="str">
        <f>貼_前年計算用シート!Q459</f>
        <v>-</v>
      </c>
      <c r="AR196" t="str">
        <f t="shared" ref="AR196:AR245" si="133">IFERROR(_xlfn.RANK.EQ(AQ196,AQ$67:AQ$245),"-")</f>
        <v>-</v>
      </c>
      <c r="AS196" t="str">
        <f>貼_前年計算用シート!R280</f>
        <v>-</v>
      </c>
      <c r="AT196" t="str">
        <f>貼_前年計算用シート!R459</f>
        <v>-</v>
      </c>
      <c r="AU196" t="str">
        <f t="shared" ref="AU196:AU245" si="134">IFERROR(_xlfn.RANK.EQ(AT196,AT$67:AT$245),"-")</f>
        <v>-</v>
      </c>
      <c r="AV196" t="str">
        <f>貼_前年計算用シート!S280</f>
        <v>-</v>
      </c>
      <c r="AW196" t="str">
        <f>貼_前年計算用シート!S459</f>
        <v>-</v>
      </c>
      <c r="AX196" t="str">
        <f t="shared" ref="AX196:AX245" si="135">IFERROR(_xlfn.RANK.EQ(AW196,AW$67:AW$245),"-")</f>
        <v>-</v>
      </c>
      <c r="AY196" t="str">
        <f>貼_前年計算用シート!T280</f>
        <v>-</v>
      </c>
      <c r="AZ196" t="str">
        <f>貼_前年計算用シート!T459</f>
        <v>-</v>
      </c>
      <c r="BA196" t="str">
        <f t="shared" ref="BA196:BA245" si="136">IFERROR(_xlfn.RANK.EQ(AZ196,AZ$67:AZ$245),"-")</f>
        <v>-</v>
      </c>
      <c r="BB196" t="str">
        <f>貼_前年計算用シート!U280</f>
        <v>-</v>
      </c>
      <c r="BC196" t="str">
        <f>貼_前年計算用シート!U459</f>
        <v>-</v>
      </c>
      <c r="BD196" t="str">
        <f t="shared" ref="BD196:BD245" si="137">IFERROR(_xlfn.RANK.EQ(BC196,BC$67:BC$245),"-")</f>
        <v>-</v>
      </c>
      <c r="BE196" t="str">
        <f>貼_前年計算用シート!V280</f>
        <v>-</v>
      </c>
      <c r="BF196" t="str">
        <f>貼_前年計算用シート!V459</f>
        <v>-</v>
      </c>
      <c r="BG196" t="str">
        <f t="shared" ref="BG196:BG245" si="138">IFERROR(_xlfn.RANK.EQ(BF196,BF$67:BF$245),"-")</f>
        <v>-</v>
      </c>
      <c r="BH196" t="str">
        <f>貼_前年計算用シート!W280</f>
        <v>-</v>
      </c>
      <c r="BI196" t="str">
        <f>貼_前年計算用シート!W459</f>
        <v>-</v>
      </c>
      <c r="BJ196" t="str">
        <f t="shared" ref="BJ196:BJ245" si="139">IFERROR(_xlfn.RANK.EQ(BI196,BI$67:BI$245),"-")</f>
        <v>-</v>
      </c>
      <c r="BK196" t="str">
        <f>貼_前年計算用シート!X280</f>
        <v>-</v>
      </c>
      <c r="BL196" t="str">
        <f>貼_前年計算用シート!X459</f>
        <v>-</v>
      </c>
      <c r="BM196" t="str">
        <f t="shared" ref="BM196:BM245" si="140">IFERROR(_xlfn.RANK.EQ(BL196,BL$67:BL$245),"-")</f>
        <v>-</v>
      </c>
      <c r="BN196" t="str">
        <f>貼_前年計算用シート!Y280</f>
        <v>-</v>
      </c>
      <c r="BO196" t="str">
        <f>貼_前年計算用シート!Y459</f>
        <v>-</v>
      </c>
      <c r="BP196" t="str">
        <f t="shared" ref="BP196:BP245" si="141">IFERROR(_xlfn.RANK.EQ(BO196,BO$67:BO$245),"-")</f>
        <v>-</v>
      </c>
      <c r="BQ196" t="str">
        <f>貼_前年計算用シート!Z280</f>
        <v>-</v>
      </c>
      <c r="BR196" t="str">
        <f>貼_前年計算用シート!Z459</f>
        <v>-</v>
      </c>
      <c r="BS196" t="str">
        <f t="shared" ref="BS196:BS245" si="142">IFERROR(_xlfn.RANK.EQ(BR196,BR$67:BR$245),"-")</f>
        <v>-</v>
      </c>
      <c r="BT196" t="str">
        <f>貼_前年計算用シート!AA280</f>
        <v>-</v>
      </c>
      <c r="BU196" t="str">
        <f>貼_前年計算用シート!AA459</f>
        <v>-</v>
      </c>
      <c r="BV196" t="str">
        <f t="shared" ref="BV196:BV245" si="143">IFERROR(_xlfn.RANK.EQ(BU196,BU$67:BU$245),"-")</f>
        <v>-</v>
      </c>
      <c r="BW196" t="str">
        <f>貼_前年計算用シート!AB280</f>
        <v>-</v>
      </c>
      <c r="BX196" t="str">
        <f>貼_前年計算用シート!AB459</f>
        <v>-</v>
      </c>
      <c r="BY196" t="str">
        <f t="shared" ref="BY196:BY245" si="144">IFERROR(_xlfn.RANK.EQ(BX196,BX$67:BX$245),"-")</f>
        <v>-</v>
      </c>
      <c r="BZ196" t="str">
        <f>貼_前年計算用シート!AC280</f>
        <v>-</v>
      </c>
      <c r="CA196" t="str">
        <f>貼_前年計算用シート!AC459</f>
        <v>-</v>
      </c>
      <c r="CB196" t="str">
        <f t="shared" ref="CB196:CB245" si="145">IFERROR(_xlfn.RANK.EQ(CA196,CA$67:CA$245),"-")</f>
        <v>-</v>
      </c>
      <c r="CC196" t="str">
        <f>貼_前年計算用シート!AD280</f>
        <v>-</v>
      </c>
      <c r="CD196" t="str">
        <f>貼_前年計算用シート!AD459</f>
        <v>-</v>
      </c>
      <c r="CE196" t="str">
        <f t="shared" ref="CE196:CE245" si="146">IFERROR(_xlfn.RANK.EQ(CD196,CD$67:CD$245),"-")</f>
        <v>-</v>
      </c>
      <c r="CF196" t="str">
        <f>貼_前年計算用シート!AE280</f>
        <v>-</v>
      </c>
      <c r="CG196" t="str">
        <f>貼_前年計算用シート!AE459</f>
        <v>-</v>
      </c>
      <c r="CH196" t="str">
        <f t="shared" ref="CH196:CH245" si="147">IFERROR(_xlfn.RANK.EQ(CG196,CG$67:CG$245),"-")</f>
        <v>-</v>
      </c>
      <c r="CI196" t="str">
        <f>貼_前年計算用シート!AF280</f>
        <v>-</v>
      </c>
      <c r="CJ196" t="str">
        <f>貼_前年計算用シート!AF459</f>
        <v>-</v>
      </c>
      <c r="CK196" t="str">
        <f t="shared" ref="CK196:CK245" si="148">IFERROR(_xlfn.RANK.EQ(CJ196,CJ$67:CJ$245),"-")</f>
        <v>-</v>
      </c>
      <c r="CL196" t="str">
        <f>貼_前年計算用シート!AG280</f>
        <v>-</v>
      </c>
      <c r="CM196" t="str">
        <f>貼_前年計算用シート!AG459</f>
        <v>-</v>
      </c>
      <c r="CN196" t="str">
        <f t="shared" ref="CN196:CN245" si="149">IFERROR(_xlfn.RANK.EQ(CM196,CM$67:CM$245),"-")</f>
        <v>-</v>
      </c>
    </row>
    <row r="197" spans="3:92">
      <c r="C197" t="str">
        <f>貼_前年計算用シート!D281</f>
        <v>函館市</v>
      </c>
      <c r="D197">
        <f>貼_前年計算用シート!D460</f>
        <v>1930</v>
      </c>
      <c r="E197">
        <f t="shared" si="120"/>
        <v>131</v>
      </c>
      <c r="F197" t="str">
        <f>貼_前年計算用シート!E281</f>
        <v>-</v>
      </c>
      <c r="G197" t="str">
        <f>貼_前年計算用シート!E460</f>
        <v>-</v>
      </c>
      <c r="H197" t="str">
        <f t="shared" si="121"/>
        <v>-</v>
      </c>
      <c r="I197" t="str">
        <f>貼_前年計算用シート!F281</f>
        <v>積丹町</v>
      </c>
      <c r="J197">
        <f>貼_前年計算用シート!F460</f>
        <v>828</v>
      </c>
      <c r="K197">
        <f t="shared" si="122"/>
        <v>131</v>
      </c>
      <c r="L197" t="str">
        <f>貼_前年計算用シート!G281</f>
        <v>-</v>
      </c>
      <c r="M197" t="str">
        <f>貼_前年計算用シート!G460</f>
        <v>-</v>
      </c>
      <c r="N197" t="str">
        <f t="shared" si="123"/>
        <v>-</v>
      </c>
      <c r="O197" t="str">
        <f>貼_前年計算用シート!H281</f>
        <v>-</v>
      </c>
      <c r="P197" t="str">
        <f>貼_前年計算用シート!H460</f>
        <v>-</v>
      </c>
      <c r="Q197" t="str">
        <f t="shared" si="124"/>
        <v>-</v>
      </c>
      <c r="R197" t="str">
        <f>貼_前年計算用シート!I281</f>
        <v>-</v>
      </c>
      <c r="S197" t="str">
        <f>貼_前年計算用シート!I460</f>
        <v>-</v>
      </c>
      <c r="T197" t="str">
        <f t="shared" si="125"/>
        <v>-</v>
      </c>
      <c r="U197" t="str">
        <f>貼_前年計算用シート!J281</f>
        <v>-</v>
      </c>
      <c r="V197" t="str">
        <f>貼_前年計算用シート!J460</f>
        <v>-</v>
      </c>
      <c r="W197" t="str">
        <f t="shared" si="126"/>
        <v>-</v>
      </c>
      <c r="X197" t="str">
        <f>貼_前年計算用シート!K281</f>
        <v>-</v>
      </c>
      <c r="Y197" t="str">
        <f>貼_前年計算用シート!K460</f>
        <v>-</v>
      </c>
      <c r="Z197" t="str">
        <f t="shared" si="127"/>
        <v>-</v>
      </c>
      <c r="AA197" t="str">
        <f>貼_前年計算用シート!L281</f>
        <v>-</v>
      </c>
      <c r="AB197" t="str">
        <f>貼_前年計算用シート!L460</f>
        <v>-</v>
      </c>
      <c r="AC197" t="str">
        <f t="shared" si="128"/>
        <v>-</v>
      </c>
      <c r="AD197" t="str">
        <f>貼_前年計算用シート!M281</f>
        <v>-</v>
      </c>
      <c r="AE197" t="str">
        <f>貼_前年計算用シート!M460</f>
        <v>-</v>
      </c>
      <c r="AF197" t="str">
        <f t="shared" si="129"/>
        <v>-</v>
      </c>
      <c r="AG197" t="str">
        <f>貼_前年計算用シート!N281</f>
        <v>-</v>
      </c>
      <c r="AH197" t="str">
        <f>貼_前年計算用シート!N460</f>
        <v>-</v>
      </c>
      <c r="AI197" t="str">
        <f t="shared" si="130"/>
        <v>-</v>
      </c>
      <c r="AJ197" t="str">
        <f>貼_前年計算用シート!O281</f>
        <v>-</v>
      </c>
      <c r="AK197" t="str">
        <f>貼_前年計算用シート!O460</f>
        <v>-</v>
      </c>
      <c r="AL197" t="str">
        <f t="shared" si="131"/>
        <v>-</v>
      </c>
      <c r="AM197" t="str">
        <f>貼_前年計算用シート!P281</f>
        <v>-</v>
      </c>
      <c r="AN197" t="str">
        <f>貼_前年計算用シート!P460</f>
        <v>-</v>
      </c>
      <c r="AO197" t="str">
        <f t="shared" si="132"/>
        <v>-</v>
      </c>
      <c r="AP197" t="str">
        <f>貼_前年計算用シート!Q281</f>
        <v>-</v>
      </c>
      <c r="AQ197" t="str">
        <f>貼_前年計算用シート!Q460</f>
        <v>-</v>
      </c>
      <c r="AR197" t="str">
        <f t="shared" si="133"/>
        <v>-</v>
      </c>
      <c r="AS197" t="str">
        <f>貼_前年計算用シート!R281</f>
        <v>-</v>
      </c>
      <c r="AT197" t="str">
        <f>貼_前年計算用シート!R460</f>
        <v>-</v>
      </c>
      <c r="AU197" t="str">
        <f t="shared" si="134"/>
        <v>-</v>
      </c>
      <c r="AV197" t="str">
        <f>貼_前年計算用シート!S281</f>
        <v>-</v>
      </c>
      <c r="AW197" t="str">
        <f>貼_前年計算用シート!S460</f>
        <v>-</v>
      </c>
      <c r="AX197" t="str">
        <f t="shared" si="135"/>
        <v>-</v>
      </c>
      <c r="AY197" t="str">
        <f>貼_前年計算用シート!T281</f>
        <v>-</v>
      </c>
      <c r="AZ197" t="str">
        <f>貼_前年計算用シート!T460</f>
        <v>-</v>
      </c>
      <c r="BA197" t="str">
        <f t="shared" si="136"/>
        <v>-</v>
      </c>
      <c r="BB197" t="str">
        <f>貼_前年計算用シート!U281</f>
        <v>-</v>
      </c>
      <c r="BC197" t="str">
        <f>貼_前年計算用シート!U460</f>
        <v>-</v>
      </c>
      <c r="BD197" t="str">
        <f t="shared" si="137"/>
        <v>-</v>
      </c>
      <c r="BE197" t="str">
        <f>貼_前年計算用シート!V281</f>
        <v>-</v>
      </c>
      <c r="BF197" t="str">
        <f>貼_前年計算用シート!V460</f>
        <v>-</v>
      </c>
      <c r="BG197" t="str">
        <f t="shared" si="138"/>
        <v>-</v>
      </c>
      <c r="BH197" t="str">
        <f>貼_前年計算用シート!W281</f>
        <v>-</v>
      </c>
      <c r="BI197" t="str">
        <f>貼_前年計算用シート!W460</f>
        <v>-</v>
      </c>
      <c r="BJ197" t="str">
        <f t="shared" si="139"/>
        <v>-</v>
      </c>
      <c r="BK197" t="str">
        <f>貼_前年計算用シート!X281</f>
        <v>-</v>
      </c>
      <c r="BL197" t="str">
        <f>貼_前年計算用シート!X460</f>
        <v>-</v>
      </c>
      <c r="BM197" t="str">
        <f t="shared" si="140"/>
        <v>-</v>
      </c>
      <c r="BN197" t="str">
        <f>貼_前年計算用シート!Y281</f>
        <v>-</v>
      </c>
      <c r="BO197" t="str">
        <f>貼_前年計算用シート!Y460</f>
        <v>-</v>
      </c>
      <c r="BP197" t="str">
        <f t="shared" si="141"/>
        <v>-</v>
      </c>
      <c r="BQ197" t="str">
        <f>貼_前年計算用シート!Z281</f>
        <v>-</v>
      </c>
      <c r="BR197" t="str">
        <f>貼_前年計算用シート!Z460</f>
        <v>-</v>
      </c>
      <c r="BS197" t="str">
        <f t="shared" si="142"/>
        <v>-</v>
      </c>
      <c r="BT197" t="str">
        <f>貼_前年計算用シート!AA281</f>
        <v>-</v>
      </c>
      <c r="BU197" t="str">
        <f>貼_前年計算用シート!AA460</f>
        <v>-</v>
      </c>
      <c r="BV197" t="str">
        <f t="shared" si="143"/>
        <v>-</v>
      </c>
      <c r="BW197" t="str">
        <f>貼_前年計算用シート!AB281</f>
        <v>-</v>
      </c>
      <c r="BX197" t="str">
        <f>貼_前年計算用シート!AB460</f>
        <v>-</v>
      </c>
      <c r="BY197" t="str">
        <f t="shared" si="144"/>
        <v>-</v>
      </c>
      <c r="BZ197" t="str">
        <f>貼_前年計算用シート!AC281</f>
        <v>-</v>
      </c>
      <c r="CA197" t="str">
        <f>貼_前年計算用シート!AC460</f>
        <v>-</v>
      </c>
      <c r="CB197" t="str">
        <f t="shared" si="145"/>
        <v>-</v>
      </c>
      <c r="CC197" t="str">
        <f>貼_前年計算用シート!AD281</f>
        <v>-</v>
      </c>
      <c r="CD197" t="str">
        <f>貼_前年計算用シート!AD460</f>
        <v>-</v>
      </c>
      <c r="CE197" t="str">
        <f t="shared" si="146"/>
        <v>-</v>
      </c>
      <c r="CF197" t="str">
        <f>貼_前年計算用シート!AE281</f>
        <v>-</v>
      </c>
      <c r="CG197" t="str">
        <f>貼_前年計算用シート!AE460</f>
        <v>-</v>
      </c>
      <c r="CH197" t="str">
        <f t="shared" si="147"/>
        <v>-</v>
      </c>
      <c r="CI197" t="str">
        <f>貼_前年計算用シート!AF281</f>
        <v>-</v>
      </c>
      <c r="CJ197" t="str">
        <f>貼_前年計算用シート!AF460</f>
        <v>-</v>
      </c>
      <c r="CK197" t="str">
        <f t="shared" si="148"/>
        <v>-</v>
      </c>
      <c r="CL197" t="str">
        <f>貼_前年計算用シート!AG281</f>
        <v>-</v>
      </c>
      <c r="CM197" t="str">
        <f>貼_前年計算用シート!AG460</f>
        <v>-</v>
      </c>
      <c r="CN197" t="str">
        <f t="shared" si="149"/>
        <v>-</v>
      </c>
    </row>
    <row r="198" spans="3:92">
      <c r="C198" t="str">
        <f>貼_前年計算用シート!D282</f>
        <v>北広島市</v>
      </c>
      <c r="D198">
        <f>貼_前年計算用シート!D461</f>
        <v>1930</v>
      </c>
      <c r="E198">
        <f t="shared" si="120"/>
        <v>131</v>
      </c>
      <c r="F198" t="str">
        <f>貼_前年計算用シート!E282</f>
        <v>-</v>
      </c>
      <c r="G198" t="str">
        <f>貼_前年計算用シート!E461</f>
        <v>-</v>
      </c>
      <c r="H198" t="str">
        <f t="shared" si="121"/>
        <v>-</v>
      </c>
      <c r="I198" t="str">
        <f>貼_前年計算用シート!F282</f>
        <v>三笠市</v>
      </c>
      <c r="J198">
        <f>貼_前年計算用シート!F461</f>
        <v>801</v>
      </c>
      <c r="K198">
        <f t="shared" si="122"/>
        <v>132</v>
      </c>
      <c r="L198" t="str">
        <f>貼_前年計算用シート!G282</f>
        <v>-</v>
      </c>
      <c r="M198" t="str">
        <f>貼_前年計算用シート!G461</f>
        <v>-</v>
      </c>
      <c r="N198" t="str">
        <f t="shared" si="123"/>
        <v>-</v>
      </c>
      <c r="O198" t="str">
        <f>貼_前年計算用シート!H282</f>
        <v>-</v>
      </c>
      <c r="P198" t="str">
        <f>貼_前年計算用シート!H461</f>
        <v>-</v>
      </c>
      <c r="Q198" t="str">
        <f t="shared" si="124"/>
        <v>-</v>
      </c>
      <c r="R198" t="str">
        <f>貼_前年計算用シート!I282</f>
        <v>-</v>
      </c>
      <c r="S198" t="str">
        <f>貼_前年計算用シート!I461</f>
        <v>-</v>
      </c>
      <c r="T198" t="str">
        <f t="shared" si="125"/>
        <v>-</v>
      </c>
      <c r="U198" t="str">
        <f>貼_前年計算用シート!J282</f>
        <v>-</v>
      </c>
      <c r="V198" t="str">
        <f>貼_前年計算用シート!J461</f>
        <v>-</v>
      </c>
      <c r="W198" t="str">
        <f t="shared" si="126"/>
        <v>-</v>
      </c>
      <c r="X198" t="str">
        <f>貼_前年計算用シート!K282</f>
        <v>-</v>
      </c>
      <c r="Y198" t="str">
        <f>貼_前年計算用シート!K461</f>
        <v>-</v>
      </c>
      <c r="Z198" t="str">
        <f t="shared" si="127"/>
        <v>-</v>
      </c>
      <c r="AA198" t="str">
        <f>貼_前年計算用シート!L282</f>
        <v>-</v>
      </c>
      <c r="AB198" t="str">
        <f>貼_前年計算用シート!L461</f>
        <v>-</v>
      </c>
      <c r="AC198" t="str">
        <f t="shared" si="128"/>
        <v>-</v>
      </c>
      <c r="AD198" t="str">
        <f>貼_前年計算用シート!M282</f>
        <v>-</v>
      </c>
      <c r="AE198" t="str">
        <f>貼_前年計算用シート!M461</f>
        <v>-</v>
      </c>
      <c r="AF198" t="str">
        <f t="shared" si="129"/>
        <v>-</v>
      </c>
      <c r="AG198" t="str">
        <f>貼_前年計算用シート!N282</f>
        <v>-</v>
      </c>
      <c r="AH198" t="str">
        <f>貼_前年計算用シート!N461</f>
        <v>-</v>
      </c>
      <c r="AI198" t="str">
        <f t="shared" si="130"/>
        <v>-</v>
      </c>
      <c r="AJ198" t="str">
        <f>貼_前年計算用シート!O282</f>
        <v>-</v>
      </c>
      <c r="AK198" t="str">
        <f>貼_前年計算用シート!O461</f>
        <v>-</v>
      </c>
      <c r="AL198" t="str">
        <f t="shared" si="131"/>
        <v>-</v>
      </c>
      <c r="AM198" t="str">
        <f>貼_前年計算用シート!P282</f>
        <v>-</v>
      </c>
      <c r="AN198" t="str">
        <f>貼_前年計算用シート!P461</f>
        <v>-</v>
      </c>
      <c r="AO198" t="str">
        <f t="shared" si="132"/>
        <v>-</v>
      </c>
      <c r="AP198" t="str">
        <f>貼_前年計算用シート!Q282</f>
        <v>-</v>
      </c>
      <c r="AQ198" t="str">
        <f>貼_前年計算用シート!Q461</f>
        <v>-</v>
      </c>
      <c r="AR198" t="str">
        <f t="shared" si="133"/>
        <v>-</v>
      </c>
      <c r="AS198" t="str">
        <f>貼_前年計算用シート!R282</f>
        <v>-</v>
      </c>
      <c r="AT198" t="str">
        <f>貼_前年計算用シート!R461</f>
        <v>-</v>
      </c>
      <c r="AU198" t="str">
        <f t="shared" si="134"/>
        <v>-</v>
      </c>
      <c r="AV198" t="str">
        <f>貼_前年計算用シート!S282</f>
        <v>-</v>
      </c>
      <c r="AW198" t="str">
        <f>貼_前年計算用シート!S461</f>
        <v>-</v>
      </c>
      <c r="AX198" t="str">
        <f t="shared" si="135"/>
        <v>-</v>
      </c>
      <c r="AY198" t="str">
        <f>貼_前年計算用シート!T282</f>
        <v>-</v>
      </c>
      <c r="AZ198" t="str">
        <f>貼_前年計算用シート!T461</f>
        <v>-</v>
      </c>
      <c r="BA198" t="str">
        <f t="shared" si="136"/>
        <v>-</v>
      </c>
      <c r="BB198" t="str">
        <f>貼_前年計算用シート!U282</f>
        <v>-</v>
      </c>
      <c r="BC198" t="str">
        <f>貼_前年計算用シート!U461</f>
        <v>-</v>
      </c>
      <c r="BD198" t="str">
        <f t="shared" si="137"/>
        <v>-</v>
      </c>
      <c r="BE198" t="str">
        <f>貼_前年計算用シート!V282</f>
        <v>-</v>
      </c>
      <c r="BF198" t="str">
        <f>貼_前年計算用シート!V461</f>
        <v>-</v>
      </c>
      <c r="BG198" t="str">
        <f t="shared" si="138"/>
        <v>-</v>
      </c>
      <c r="BH198" t="str">
        <f>貼_前年計算用シート!W282</f>
        <v>-</v>
      </c>
      <c r="BI198" t="str">
        <f>貼_前年計算用シート!W461</f>
        <v>-</v>
      </c>
      <c r="BJ198" t="str">
        <f t="shared" si="139"/>
        <v>-</v>
      </c>
      <c r="BK198" t="str">
        <f>貼_前年計算用シート!X282</f>
        <v>-</v>
      </c>
      <c r="BL198" t="str">
        <f>貼_前年計算用シート!X461</f>
        <v>-</v>
      </c>
      <c r="BM198" t="str">
        <f t="shared" si="140"/>
        <v>-</v>
      </c>
      <c r="BN198" t="str">
        <f>貼_前年計算用シート!Y282</f>
        <v>-</v>
      </c>
      <c r="BO198" t="str">
        <f>貼_前年計算用シート!Y461</f>
        <v>-</v>
      </c>
      <c r="BP198" t="str">
        <f t="shared" si="141"/>
        <v>-</v>
      </c>
      <c r="BQ198" t="str">
        <f>貼_前年計算用シート!Z282</f>
        <v>-</v>
      </c>
      <c r="BR198" t="str">
        <f>貼_前年計算用シート!Z461</f>
        <v>-</v>
      </c>
      <c r="BS198" t="str">
        <f t="shared" si="142"/>
        <v>-</v>
      </c>
      <c r="BT198" t="str">
        <f>貼_前年計算用シート!AA282</f>
        <v>-</v>
      </c>
      <c r="BU198" t="str">
        <f>貼_前年計算用シート!AA461</f>
        <v>-</v>
      </c>
      <c r="BV198" t="str">
        <f t="shared" si="143"/>
        <v>-</v>
      </c>
      <c r="BW198" t="str">
        <f>貼_前年計算用シート!AB282</f>
        <v>-</v>
      </c>
      <c r="BX198" t="str">
        <f>貼_前年計算用シート!AB461</f>
        <v>-</v>
      </c>
      <c r="BY198" t="str">
        <f t="shared" si="144"/>
        <v>-</v>
      </c>
      <c r="BZ198" t="str">
        <f>貼_前年計算用シート!AC282</f>
        <v>-</v>
      </c>
      <c r="CA198" t="str">
        <f>貼_前年計算用シート!AC461</f>
        <v>-</v>
      </c>
      <c r="CB198" t="str">
        <f t="shared" si="145"/>
        <v>-</v>
      </c>
      <c r="CC198" t="str">
        <f>貼_前年計算用シート!AD282</f>
        <v>-</v>
      </c>
      <c r="CD198" t="str">
        <f>貼_前年計算用シート!AD461</f>
        <v>-</v>
      </c>
      <c r="CE198" t="str">
        <f t="shared" si="146"/>
        <v>-</v>
      </c>
      <c r="CF198" t="str">
        <f>貼_前年計算用シート!AE282</f>
        <v>-</v>
      </c>
      <c r="CG198" t="str">
        <f>貼_前年計算用シート!AE461</f>
        <v>-</v>
      </c>
      <c r="CH198" t="str">
        <f t="shared" si="147"/>
        <v>-</v>
      </c>
      <c r="CI198" t="str">
        <f>貼_前年計算用シート!AF282</f>
        <v>-</v>
      </c>
      <c r="CJ198" t="str">
        <f>貼_前年計算用シート!AF461</f>
        <v>-</v>
      </c>
      <c r="CK198" t="str">
        <f t="shared" si="148"/>
        <v>-</v>
      </c>
      <c r="CL198" t="str">
        <f>貼_前年計算用シート!AG282</f>
        <v>-</v>
      </c>
      <c r="CM198" t="str">
        <f>貼_前年計算用シート!AG461</f>
        <v>-</v>
      </c>
      <c r="CN198" t="str">
        <f t="shared" si="149"/>
        <v>-</v>
      </c>
    </row>
    <row r="199" spans="3:92">
      <c r="C199" t="str">
        <f>貼_前年計算用シート!D283</f>
        <v>豊浦町</v>
      </c>
      <c r="D199">
        <f>貼_前年計算用シート!D462</f>
        <v>1900</v>
      </c>
      <c r="E199">
        <f t="shared" si="120"/>
        <v>133</v>
      </c>
      <c r="F199" t="str">
        <f>貼_前年計算用シート!E283</f>
        <v>-</v>
      </c>
      <c r="G199" t="str">
        <f>貼_前年計算用シート!E462</f>
        <v>-</v>
      </c>
      <c r="H199" t="str">
        <f t="shared" si="121"/>
        <v>-</v>
      </c>
      <c r="I199" t="str">
        <f>貼_前年計算用シート!F283</f>
        <v>仁木町</v>
      </c>
      <c r="J199">
        <f>貼_前年計算用シート!F462</f>
        <v>767</v>
      </c>
      <c r="K199">
        <f t="shared" si="122"/>
        <v>133</v>
      </c>
      <c r="L199" t="str">
        <f>貼_前年計算用シート!G283</f>
        <v>-</v>
      </c>
      <c r="M199" t="str">
        <f>貼_前年計算用シート!G462</f>
        <v>-</v>
      </c>
      <c r="N199" t="str">
        <f t="shared" si="123"/>
        <v>-</v>
      </c>
      <c r="O199" t="str">
        <f>貼_前年計算用シート!H283</f>
        <v>-</v>
      </c>
      <c r="P199" t="str">
        <f>貼_前年計算用シート!H462</f>
        <v>-</v>
      </c>
      <c r="Q199" t="str">
        <f t="shared" si="124"/>
        <v>-</v>
      </c>
      <c r="R199" t="str">
        <f>貼_前年計算用シート!I283</f>
        <v>-</v>
      </c>
      <c r="S199" t="str">
        <f>貼_前年計算用シート!I462</f>
        <v>-</v>
      </c>
      <c r="T199" t="str">
        <f t="shared" si="125"/>
        <v>-</v>
      </c>
      <c r="U199" t="str">
        <f>貼_前年計算用シート!J283</f>
        <v>-</v>
      </c>
      <c r="V199" t="str">
        <f>貼_前年計算用シート!J462</f>
        <v>-</v>
      </c>
      <c r="W199" t="str">
        <f t="shared" si="126"/>
        <v>-</v>
      </c>
      <c r="X199" t="str">
        <f>貼_前年計算用シート!K283</f>
        <v>-</v>
      </c>
      <c r="Y199" t="str">
        <f>貼_前年計算用シート!K462</f>
        <v>-</v>
      </c>
      <c r="Z199" t="str">
        <f t="shared" si="127"/>
        <v>-</v>
      </c>
      <c r="AA199" t="str">
        <f>貼_前年計算用シート!L283</f>
        <v>-</v>
      </c>
      <c r="AB199" t="str">
        <f>貼_前年計算用シート!L462</f>
        <v>-</v>
      </c>
      <c r="AC199" t="str">
        <f t="shared" si="128"/>
        <v>-</v>
      </c>
      <c r="AD199" t="str">
        <f>貼_前年計算用シート!M283</f>
        <v>-</v>
      </c>
      <c r="AE199" t="str">
        <f>貼_前年計算用シート!M462</f>
        <v>-</v>
      </c>
      <c r="AF199" t="str">
        <f t="shared" si="129"/>
        <v>-</v>
      </c>
      <c r="AG199" t="str">
        <f>貼_前年計算用シート!N283</f>
        <v>-</v>
      </c>
      <c r="AH199" t="str">
        <f>貼_前年計算用シート!N462</f>
        <v>-</v>
      </c>
      <c r="AI199" t="str">
        <f t="shared" si="130"/>
        <v>-</v>
      </c>
      <c r="AJ199" t="str">
        <f>貼_前年計算用シート!O283</f>
        <v>-</v>
      </c>
      <c r="AK199" t="str">
        <f>貼_前年計算用シート!O462</f>
        <v>-</v>
      </c>
      <c r="AL199" t="str">
        <f t="shared" si="131"/>
        <v>-</v>
      </c>
      <c r="AM199" t="str">
        <f>貼_前年計算用シート!P283</f>
        <v>-</v>
      </c>
      <c r="AN199" t="str">
        <f>貼_前年計算用シート!P462</f>
        <v>-</v>
      </c>
      <c r="AO199" t="str">
        <f t="shared" si="132"/>
        <v>-</v>
      </c>
      <c r="AP199" t="str">
        <f>貼_前年計算用シート!Q283</f>
        <v>-</v>
      </c>
      <c r="AQ199" t="str">
        <f>貼_前年計算用シート!Q462</f>
        <v>-</v>
      </c>
      <c r="AR199" t="str">
        <f t="shared" si="133"/>
        <v>-</v>
      </c>
      <c r="AS199" t="str">
        <f>貼_前年計算用シート!R283</f>
        <v>-</v>
      </c>
      <c r="AT199" t="str">
        <f>貼_前年計算用シート!R462</f>
        <v>-</v>
      </c>
      <c r="AU199" t="str">
        <f t="shared" si="134"/>
        <v>-</v>
      </c>
      <c r="AV199" t="str">
        <f>貼_前年計算用シート!S283</f>
        <v>-</v>
      </c>
      <c r="AW199" t="str">
        <f>貼_前年計算用シート!S462</f>
        <v>-</v>
      </c>
      <c r="AX199" t="str">
        <f t="shared" si="135"/>
        <v>-</v>
      </c>
      <c r="AY199" t="str">
        <f>貼_前年計算用シート!T283</f>
        <v>-</v>
      </c>
      <c r="AZ199" t="str">
        <f>貼_前年計算用シート!T462</f>
        <v>-</v>
      </c>
      <c r="BA199" t="str">
        <f t="shared" si="136"/>
        <v>-</v>
      </c>
      <c r="BB199" t="str">
        <f>貼_前年計算用シート!U283</f>
        <v>-</v>
      </c>
      <c r="BC199" t="str">
        <f>貼_前年計算用シート!U462</f>
        <v>-</v>
      </c>
      <c r="BD199" t="str">
        <f t="shared" si="137"/>
        <v>-</v>
      </c>
      <c r="BE199" t="str">
        <f>貼_前年計算用シート!V283</f>
        <v>-</v>
      </c>
      <c r="BF199" t="str">
        <f>貼_前年計算用シート!V462</f>
        <v>-</v>
      </c>
      <c r="BG199" t="str">
        <f t="shared" si="138"/>
        <v>-</v>
      </c>
      <c r="BH199" t="str">
        <f>貼_前年計算用シート!W283</f>
        <v>-</v>
      </c>
      <c r="BI199" t="str">
        <f>貼_前年計算用シート!W462</f>
        <v>-</v>
      </c>
      <c r="BJ199" t="str">
        <f t="shared" si="139"/>
        <v>-</v>
      </c>
      <c r="BK199" t="str">
        <f>貼_前年計算用シート!X283</f>
        <v>-</v>
      </c>
      <c r="BL199" t="str">
        <f>貼_前年計算用シート!X462</f>
        <v>-</v>
      </c>
      <c r="BM199" t="str">
        <f t="shared" si="140"/>
        <v>-</v>
      </c>
      <c r="BN199" t="str">
        <f>貼_前年計算用シート!Y283</f>
        <v>-</v>
      </c>
      <c r="BO199" t="str">
        <f>貼_前年計算用シート!Y462</f>
        <v>-</v>
      </c>
      <c r="BP199" t="str">
        <f t="shared" si="141"/>
        <v>-</v>
      </c>
      <c r="BQ199" t="str">
        <f>貼_前年計算用シート!Z283</f>
        <v>-</v>
      </c>
      <c r="BR199" t="str">
        <f>貼_前年計算用シート!Z462</f>
        <v>-</v>
      </c>
      <c r="BS199" t="str">
        <f t="shared" si="142"/>
        <v>-</v>
      </c>
      <c r="BT199" t="str">
        <f>貼_前年計算用シート!AA283</f>
        <v>-</v>
      </c>
      <c r="BU199" t="str">
        <f>貼_前年計算用シート!AA462</f>
        <v>-</v>
      </c>
      <c r="BV199" t="str">
        <f t="shared" si="143"/>
        <v>-</v>
      </c>
      <c r="BW199" t="str">
        <f>貼_前年計算用シート!AB283</f>
        <v>-</v>
      </c>
      <c r="BX199" t="str">
        <f>貼_前年計算用シート!AB462</f>
        <v>-</v>
      </c>
      <c r="BY199" t="str">
        <f t="shared" si="144"/>
        <v>-</v>
      </c>
      <c r="BZ199" t="str">
        <f>貼_前年計算用シート!AC283</f>
        <v>-</v>
      </c>
      <c r="CA199" t="str">
        <f>貼_前年計算用シート!AC462</f>
        <v>-</v>
      </c>
      <c r="CB199" t="str">
        <f t="shared" si="145"/>
        <v>-</v>
      </c>
      <c r="CC199" t="str">
        <f>貼_前年計算用シート!AD283</f>
        <v>-</v>
      </c>
      <c r="CD199" t="str">
        <f>貼_前年計算用シート!AD462</f>
        <v>-</v>
      </c>
      <c r="CE199" t="str">
        <f t="shared" si="146"/>
        <v>-</v>
      </c>
      <c r="CF199" t="str">
        <f>貼_前年計算用シート!AE283</f>
        <v>-</v>
      </c>
      <c r="CG199" t="str">
        <f>貼_前年計算用シート!AE462</f>
        <v>-</v>
      </c>
      <c r="CH199" t="str">
        <f t="shared" si="147"/>
        <v>-</v>
      </c>
      <c r="CI199" t="str">
        <f>貼_前年計算用シート!AF283</f>
        <v>-</v>
      </c>
      <c r="CJ199" t="str">
        <f>貼_前年計算用シート!AF462</f>
        <v>-</v>
      </c>
      <c r="CK199" t="str">
        <f t="shared" si="148"/>
        <v>-</v>
      </c>
      <c r="CL199" t="str">
        <f>貼_前年計算用シート!AG283</f>
        <v>-</v>
      </c>
      <c r="CM199" t="str">
        <f>貼_前年計算用シート!AG462</f>
        <v>-</v>
      </c>
      <c r="CN199" t="str">
        <f t="shared" si="149"/>
        <v>-</v>
      </c>
    </row>
    <row r="200" spans="3:92">
      <c r="C200" t="str">
        <f>貼_前年計算用シート!D284</f>
        <v>愛別町</v>
      </c>
      <c r="D200">
        <f>貼_前年計算用シート!D463</f>
        <v>1830</v>
      </c>
      <c r="E200">
        <f t="shared" si="120"/>
        <v>134</v>
      </c>
      <c r="F200" t="str">
        <f>貼_前年計算用シート!E284</f>
        <v>-</v>
      </c>
      <c r="G200" t="str">
        <f>貼_前年計算用シート!E463</f>
        <v>-</v>
      </c>
      <c r="H200" t="str">
        <f t="shared" si="121"/>
        <v>-</v>
      </c>
      <c r="I200" t="str">
        <f>貼_前年計算用シート!F284</f>
        <v>新十津川町</v>
      </c>
      <c r="J200">
        <f>貼_前年計算用シート!F463</f>
        <v>747</v>
      </c>
      <c r="K200">
        <f t="shared" si="122"/>
        <v>134</v>
      </c>
      <c r="L200" t="str">
        <f>貼_前年計算用シート!G284</f>
        <v>-</v>
      </c>
      <c r="M200" t="str">
        <f>貼_前年計算用シート!G463</f>
        <v>-</v>
      </c>
      <c r="N200" t="str">
        <f t="shared" si="123"/>
        <v>-</v>
      </c>
      <c r="O200" t="str">
        <f>貼_前年計算用シート!H284</f>
        <v>-</v>
      </c>
      <c r="P200" t="str">
        <f>貼_前年計算用シート!H463</f>
        <v>-</v>
      </c>
      <c r="Q200" t="str">
        <f t="shared" si="124"/>
        <v>-</v>
      </c>
      <c r="R200" t="str">
        <f>貼_前年計算用シート!I284</f>
        <v>-</v>
      </c>
      <c r="S200" t="str">
        <f>貼_前年計算用シート!I463</f>
        <v>-</v>
      </c>
      <c r="T200" t="str">
        <f t="shared" si="125"/>
        <v>-</v>
      </c>
      <c r="U200" t="str">
        <f>貼_前年計算用シート!J284</f>
        <v>-</v>
      </c>
      <c r="V200" t="str">
        <f>貼_前年計算用シート!J463</f>
        <v>-</v>
      </c>
      <c r="W200" t="str">
        <f t="shared" si="126"/>
        <v>-</v>
      </c>
      <c r="X200" t="str">
        <f>貼_前年計算用シート!K284</f>
        <v>-</v>
      </c>
      <c r="Y200" t="str">
        <f>貼_前年計算用シート!K463</f>
        <v>-</v>
      </c>
      <c r="Z200" t="str">
        <f t="shared" si="127"/>
        <v>-</v>
      </c>
      <c r="AA200" t="str">
        <f>貼_前年計算用シート!L284</f>
        <v>-</v>
      </c>
      <c r="AB200" t="str">
        <f>貼_前年計算用シート!L463</f>
        <v>-</v>
      </c>
      <c r="AC200" t="str">
        <f t="shared" si="128"/>
        <v>-</v>
      </c>
      <c r="AD200" t="str">
        <f>貼_前年計算用シート!M284</f>
        <v>-</v>
      </c>
      <c r="AE200" t="str">
        <f>貼_前年計算用シート!M463</f>
        <v>-</v>
      </c>
      <c r="AF200" t="str">
        <f t="shared" si="129"/>
        <v>-</v>
      </c>
      <c r="AG200" t="str">
        <f>貼_前年計算用シート!N284</f>
        <v>-</v>
      </c>
      <c r="AH200" t="str">
        <f>貼_前年計算用シート!N463</f>
        <v>-</v>
      </c>
      <c r="AI200" t="str">
        <f t="shared" si="130"/>
        <v>-</v>
      </c>
      <c r="AJ200" t="str">
        <f>貼_前年計算用シート!O284</f>
        <v>-</v>
      </c>
      <c r="AK200" t="str">
        <f>貼_前年計算用シート!O463</f>
        <v>-</v>
      </c>
      <c r="AL200" t="str">
        <f t="shared" si="131"/>
        <v>-</v>
      </c>
      <c r="AM200" t="str">
        <f>貼_前年計算用シート!P284</f>
        <v>-</v>
      </c>
      <c r="AN200" t="str">
        <f>貼_前年計算用シート!P463</f>
        <v>-</v>
      </c>
      <c r="AO200" t="str">
        <f t="shared" si="132"/>
        <v>-</v>
      </c>
      <c r="AP200" t="str">
        <f>貼_前年計算用シート!Q284</f>
        <v>-</v>
      </c>
      <c r="AQ200" t="str">
        <f>貼_前年計算用シート!Q463</f>
        <v>-</v>
      </c>
      <c r="AR200" t="str">
        <f t="shared" si="133"/>
        <v>-</v>
      </c>
      <c r="AS200" t="str">
        <f>貼_前年計算用シート!R284</f>
        <v>-</v>
      </c>
      <c r="AT200" t="str">
        <f>貼_前年計算用シート!R463</f>
        <v>-</v>
      </c>
      <c r="AU200" t="str">
        <f t="shared" si="134"/>
        <v>-</v>
      </c>
      <c r="AV200" t="str">
        <f>貼_前年計算用シート!S284</f>
        <v>-</v>
      </c>
      <c r="AW200" t="str">
        <f>貼_前年計算用シート!S463</f>
        <v>-</v>
      </c>
      <c r="AX200" t="str">
        <f t="shared" si="135"/>
        <v>-</v>
      </c>
      <c r="AY200" t="str">
        <f>貼_前年計算用シート!T284</f>
        <v>-</v>
      </c>
      <c r="AZ200" t="str">
        <f>貼_前年計算用シート!T463</f>
        <v>-</v>
      </c>
      <c r="BA200" t="str">
        <f t="shared" si="136"/>
        <v>-</v>
      </c>
      <c r="BB200" t="str">
        <f>貼_前年計算用シート!U284</f>
        <v>-</v>
      </c>
      <c r="BC200" t="str">
        <f>貼_前年計算用シート!U463</f>
        <v>-</v>
      </c>
      <c r="BD200" t="str">
        <f t="shared" si="137"/>
        <v>-</v>
      </c>
      <c r="BE200" t="str">
        <f>貼_前年計算用シート!V284</f>
        <v>-</v>
      </c>
      <c r="BF200" t="str">
        <f>貼_前年計算用シート!V463</f>
        <v>-</v>
      </c>
      <c r="BG200" t="str">
        <f t="shared" si="138"/>
        <v>-</v>
      </c>
      <c r="BH200" t="str">
        <f>貼_前年計算用シート!W284</f>
        <v>-</v>
      </c>
      <c r="BI200" t="str">
        <f>貼_前年計算用シート!W463</f>
        <v>-</v>
      </c>
      <c r="BJ200" t="str">
        <f t="shared" si="139"/>
        <v>-</v>
      </c>
      <c r="BK200" t="str">
        <f>貼_前年計算用シート!X284</f>
        <v>-</v>
      </c>
      <c r="BL200" t="str">
        <f>貼_前年計算用シート!X463</f>
        <v>-</v>
      </c>
      <c r="BM200" t="str">
        <f t="shared" si="140"/>
        <v>-</v>
      </c>
      <c r="BN200" t="str">
        <f>貼_前年計算用シート!Y284</f>
        <v>-</v>
      </c>
      <c r="BO200" t="str">
        <f>貼_前年計算用シート!Y463</f>
        <v>-</v>
      </c>
      <c r="BP200" t="str">
        <f t="shared" si="141"/>
        <v>-</v>
      </c>
      <c r="BQ200" t="str">
        <f>貼_前年計算用シート!Z284</f>
        <v>-</v>
      </c>
      <c r="BR200" t="str">
        <f>貼_前年計算用シート!Z463</f>
        <v>-</v>
      </c>
      <c r="BS200" t="str">
        <f t="shared" si="142"/>
        <v>-</v>
      </c>
      <c r="BT200" t="str">
        <f>貼_前年計算用シート!AA284</f>
        <v>-</v>
      </c>
      <c r="BU200" t="str">
        <f>貼_前年計算用シート!AA463</f>
        <v>-</v>
      </c>
      <c r="BV200" t="str">
        <f t="shared" si="143"/>
        <v>-</v>
      </c>
      <c r="BW200" t="str">
        <f>貼_前年計算用シート!AB284</f>
        <v>-</v>
      </c>
      <c r="BX200" t="str">
        <f>貼_前年計算用シート!AB463</f>
        <v>-</v>
      </c>
      <c r="BY200" t="str">
        <f t="shared" si="144"/>
        <v>-</v>
      </c>
      <c r="BZ200" t="str">
        <f>貼_前年計算用シート!AC284</f>
        <v>-</v>
      </c>
      <c r="CA200" t="str">
        <f>貼_前年計算用シート!AC463</f>
        <v>-</v>
      </c>
      <c r="CB200" t="str">
        <f t="shared" si="145"/>
        <v>-</v>
      </c>
      <c r="CC200" t="str">
        <f>貼_前年計算用シート!AD284</f>
        <v>-</v>
      </c>
      <c r="CD200" t="str">
        <f>貼_前年計算用シート!AD463</f>
        <v>-</v>
      </c>
      <c r="CE200" t="str">
        <f t="shared" si="146"/>
        <v>-</v>
      </c>
      <c r="CF200" t="str">
        <f>貼_前年計算用シート!AE284</f>
        <v>-</v>
      </c>
      <c r="CG200" t="str">
        <f>貼_前年計算用シート!AE463</f>
        <v>-</v>
      </c>
      <c r="CH200" t="str">
        <f t="shared" si="147"/>
        <v>-</v>
      </c>
      <c r="CI200" t="str">
        <f>貼_前年計算用シート!AF284</f>
        <v>-</v>
      </c>
      <c r="CJ200" t="str">
        <f>貼_前年計算用シート!AF463</f>
        <v>-</v>
      </c>
      <c r="CK200" t="str">
        <f t="shared" si="148"/>
        <v>-</v>
      </c>
      <c r="CL200" t="str">
        <f>貼_前年計算用シート!AG284</f>
        <v>-</v>
      </c>
      <c r="CM200" t="str">
        <f>貼_前年計算用シート!AG463</f>
        <v>-</v>
      </c>
      <c r="CN200" t="str">
        <f t="shared" si="149"/>
        <v>-</v>
      </c>
    </row>
    <row r="201" spans="3:92">
      <c r="C201" t="str">
        <f>貼_前年計算用シート!D285</f>
        <v>えりも町</v>
      </c>
      <c r="D201">
        <f>貼_前年計算用シート!D464</f>
        <v>1830</v>
      </c>
      <c r="E201">
        <f t="shared" si="120"/>
        <v>134</v>
      </c>
      <c r="F201" t="str">
        <f>貼_前年計算用シート!E285</f>
        <v>-</v>
      </c>
      <c r="G201" t="str">
        <f>貼_前年計算用シート!E464</f>
        <v>-</v>
      </c>
      <c r="H201" t="str">
        <f t="shared" si="121"/>
        <v>-</v>
      </c>
      <c r="I201" t="str">
        <f>貼_前年計算用シート!F285</f>
        <v>羅臼町</v>
      </c>
      <c r="J201">
        <f>貼_前年計算用シート!F464</f>
        <v>734</v>
      </c>
      <c r="K201">
        <f t="shared" si="122"/>
        <v>135</v>
      </c>
      <c r="L201" t="str">
        <f>貼_前年計算用シート!G285</f>
        <v>-</v>
      </c>
      <c r="M201" t="str">
        <f>貼_前年計算用シート!G464</f>
        <v>-</v>
      </c>
      <c r="N201" t="str">
        <f t="shared" si="123"/>
        <v>-</v>
      </c>
      <c r="O201" t="str">
        <f>貼_前年計算用シート!H285</f>
        <v>-</v>
      </c>
      <c r="P201" t="str">
        <f>貼_前年計算用シート!H464</f>
        <v>-</v>
      </c>
      <c r="Q201" t="str">
        <f t="shared" si="124"/>
        <v>-</v>
      </c>
      <c r="R201" t="str">
        <f>貼_前年計算用シート!I285</f>
        <v>-</v>
      </c>
      <c r="S201" t="str">
        <f>貼_前年計算用シート!I464</f>
        <v>-</v>
      </c>
      <c r="T201" t="str">
        <f t="shared" si="125"/>
        <v>-</v>
      </c>
      <c r="U201" t="str">
        <f>貼_前年計算用シート!J285</f>
        <v>-</v>
      </c>
      <c r="V201" t="str">
        <f>貼_前年計算用シート!J464</f>
        <v>-</v>
      </c>
      <c r="W201" t="str">
        <f t="shared" si="126"/>
        <v>-</v>
      </c>
      <c r="X201" t="str">
        <f>貼_前年計算用シート!K285</f>
        <v>-</v>
      </c>
      <c r="Y201" t="str">
        <f>貼_前年計算用シート!K464</f>
        <v>-</v>
      </c>
      <c r="Z201" t="str">
        <f t="shared" si="127"/>
        <v>-</v>
      </c>
      <c r="AA201" t="str">
        <f>貼_前年計算用シート!L285</f>
        <v>-</v>
      </c>
      <c r="AB201" t="str">
        <f>貼_前年計算用シート!L464</f>
        <v>-</v>
      </c>
      <c r="AC201" t="str">
        <f t="shared" si="128"/>
        <v>-</v>
      </c>
      <c r="AD201" t="str">
        <f>貼_前年計算用シート!M285</f>
        <v>-</v>
      </c>
      <c r="AE201" t="str">
        <f>貼_前年計算用シート!M464</f>
        <v>-</v>
      </c>
      <c r="AF201" t="str">
        <f t="shared" si="129"/>
        <v>-</v>
      </c>
      <c r="AG201" t="str">
        <f>貼_前年計算用シート!N285</f>
        <v>-</v>
      </c>
      <c r="AH201" t="str">
        <f>貼_前年計算用シート!N464</f>
        <v>-</v>
      </c>
      <c r="AI201" t="str">
        <f t="shared" si="130"/>
        <v>-</v>
      </c>
      <c r="AJ201" t="str">
        <f>貼_前年計算用シート!O285</f>
        <v>-</v>
      </c>
      <c r="AK201" t="str">
        <f>貼_前年計算用シート!O464</f>
        <v>-</v>
      </c>
      <c r="AL201" t="str">
        <f t="shared" si="131"/>
        <v>-</v>
      </c>
      <c r="AM201" t="str">
        <f>貼_前年計算用シート!P285</f>
        <v>-</v>
      </c>
      <c r="AN201" t="str">
        <f>貼_前年計算用シート!P464</f>
        <v>-</v>
      </c>
      <c r="AO201" t="str">
        <f t="shared" si="132"/>
        <v>-</v>
      </c>
      <c r="AP201" t="str">
        <f>貼_前年計算用シート!Q285</f>
        <v>-</v>
      </c>
      <c r="AQ201" t="str">
        <f>貼_前年計算用シート!Q464</f>
        <v>-</v>
      </c>
      <c r="AR201" t="str">
        <f t="shared" si="133"/>
        <v>-</v>
      </c>
      <c r="AS201" t="str">
        <f>貼_前年計算用シート!R285</f>
        <v>-</v>
      </c>
      <c r="AT201" t="str">
        <f>貼_前年計算用シート!R464</f>
        <v>-</v>
      </c>
      <c r="AU201" t="str">
        <f t="shared" si="134"/>
        <v>-</v>
      </c>
      <c r="AV201" t="str">
        <f>貼_前年計算用シート!S285</f>
        <v>-</v>
      </c>
      <c r="AW201" t="str">
        <f>貼_前年計算用シート!S464</f>
        <v>-</v>
      </c>
      <c r="AX201" t="str">
        <f t="shared" si="135"/>
        <v>-</v>
      </c>
      <c r="AY201" t="str">
        <f>貼_前年計算用シート!T285</f>
        <v>-</v>
      </c>
      <c r="AZ201" t="str">
        <f>貼_前年計算用シート!T464</f>
        <v>-</v>
      </c>
      <c r="BA201" t="str">
        <f t="shared" si="136"/>
        <v>-</v>
      </c>
      <c r="BB201" t="str">
        <f>貼_前年計算用シート!U285</f>
        <v>-</v>
      </c>
      <c r="BC201" t="str">
        <f>貼_前年計算用シート!U464</f>
        <v>-</v>
      </c>
      <c r="BD201" t="str">
        <f t="shared" si="137"/>
        <v>-</v>
      </c>
      <c r="BE201" t="str">
        <f>貼_前年計算用シート!V285</f>
        <v>-</v>
      </c>
      <c r="BF201" t="str">
        <f>貼_前年計算用シート!V464</f>
        <v>-</v>
      </c>
      <c r="BG201" t="str">
        <f t="shared" si="138"/>
        <v>-</v>
      </c>
      <c r="BH201" t="str">
        <f>貼_前年計算用シート!W285</f>
        <v>-</v>
      </c>
      <c r="BI201" t="str">
        <f>貼_前年計算用シート!W464</f>
        <v>-</v>
      </c>
      <c r="BJ201" t="str">
        <f t="shared" si="139"/>
        <v>-</v>
      </c>
      <c r="BK201" t="str">
        <f>貼_前年計算用シート!X285</f>
        <v>-</v>
      </c>
      <c r="BL201" t="str">
        <f>貼_前年計算用シート!X464</f>
        <v>-</v>
      </c>
      <c r="BM201" t="str">
        <f t="shared" si="140"/>
        <v>-</v>
      </c>
      <c r="BN201" t="str">
        <f>貼_前年計算用シート!Y285</f>
        <v>-</v>
      </c>
      <c r="BO201" t="str">
        <f>貼_前年計算用シート!Y464</f>
        <v>-</v>
      </c>
      <c r="BP201" t="str">
        <f t="shared" si="141"/>
        <v>-</v>
      </c>
      <c r="BQ201" t="str">
        <f>貼_前年計算用シート!Z285</f>
        <v>-</v>
      </c>
      <c r="BR201" t="str">
        <f>貼_前年計算用シート!Z464</f>
        <v>-</v>
      </c>
      <c r="BS201" t="str">
        <f t="shared" si="142"/>
        <v>-</v>
      </c>
      <c r="BT201" t="str">
        <f>貼_前年計算用シート!AA285</f>
        <v>-</v>
      </c>
      <c r="BU201" t="str">
        <f>貼_前年計算用シート!AA464</f>
        <v>-</v>
      </c>
      <c r="BV201" t="str">
        <f t="shared" si="143"/>
        <v>-</v>
      </c>
      <c r="BW201" t="str">
        <f>貼_前年計算用シート!AB285</f>
        <v>-</v>
      </c>
      <c r="BX201" t="str">
        <f>貼_前年計算用シート!AB464</f>
        <v>-</v>
      </c>
      <c r="BY201" t="str">
        <f t="shared" si="144"/>
        <v>-</v>
      </c>
      <c r="BZ201" t="str">
        <f>貼_前年計算用シート!AC285</f>
        <v>-</v>
      </c>
      <c r="CA201" t="str">
        <f>貼_前年計算用シート!AC464</f>
        <v>-</v>
      </c>
      <c r="CB201" t="str">
        <f t="shared" si="145"/>
        <v>-</v>
      </c>
      <c r="CC201" t="str">
        <f>貼_前年計算用シート!AD285</f>
        <v>-</v>
      </c>
      <c r="CD201" t="str">
        <f>貼_前年計算用シート!AD464</f>
        <v>-</v>
      </c>
      <c r="CE201" t="str">
        <f t="shared" si="146"/>
        <v>-</v>
      </c>
      <c r="CF201" t="str">
        <f>貼_前年計算用シート!AE285</f>
        <v>-</v>
      </c>
      <c r="CG201" t="str">
        <f>貼_前年計算用シート!AE464</f>
        <v>-</v>
      </c>
      <c r="CH201" t="str">
        <f t="shared" si="147"/>
        <v>-</v>
      </c>
      <c r="CI201" t="str">
        <f>貼_前年計算用シート!AF285</f>
        <v>-</v>
      </c>
      <c r="CJ201" t="str">
        <f>貼_前年計算用シート!AF464</f>
        <v>-</v>
      </c>
      <c r="CK201" t="str">
        <f t="shared" si="148"/>
        <v>-</v>
      </c>
      <c r="CL201" t="str">
        <f>貼_前年計算用シート!AG285</f>
        <v>-</v>
      </c>
      <c r="CM201" t="str">
        <f>貼_前年計算用シート!AG464</f>
        <v>-</v>
      </c>
      <c r="CN201" t="str">
        <f t="shared" si="149"/>
        <v>-</v>
      </c>
    </row>
    <row r="202" spans="3:92">
      <c r="C202" t="str">
        <f>貼_前年計算用シート!D286</f>
        <v>初山別村</v>
      </c>
      <c r="D202">
        <f>貼_前年計算用シート!D465</f>
        <v>1750</v>
      </c>
      <c r="E202">
        <f t="shared" si="120"/>
        <v>136</v>
      </c>
      <c r="F202" t="str">
        <f>貼_前年計算用シート!E286</f>
        <v>-</v>
      </c>
      <c r="G202" t="str">
        <f>貼_前年計算用シート!E465</f>
        <v>-</v>
      </c>
      <c r="H202" t="str">
        <f t="shared" si="121"/>
        <v>-</v>
      </c>
      <c r="I202" t="str">
        <f>貼_前年計算用シート!F286</f>
        <v>鷹栖町</v>
      </c>
      <c r="J202">
        <f>貼_前年計算用シート!F465</f>
        <v>703</v>
      </c>
      <c r="K202">
        <f t="shared" si="122"/>
        <v>136</v>
      </c>
      <c r="L202" t="str">
        <f>貼_前年計算用シート!G286</f>
        <v>-</v>
      </c>
      <c r="M202" t="str">
        <f>貼_前年計算用シート!G465</f>
        <v>-</v>
      </c>
      <c r="N202" t="str">
        <f t="shared" si="123"/>
        <v>-</v>
      </c>
      <c r="O202" t="str">
        <f>貼_前年計算用シート!H286</f>
        <v>-</v>
      </c>
      <c r="P202" t="str">
        <f>貼_前年計算用シート!H465</f>
        <v>-</v>
      </c>
      <c r="Q202" t="str">
        <f t="shared" si="124"/>
        <v>-</v>
      </c>
      <c r="R202" t="str">
        <f>貼_前年計算用シート!I286</f>
        <v>-</v>
      </c>
      <c r="S202" t="str">
        <f>貼_前年計算用シート!I465</f>
        <v>-</v>
      </c>
      <c r="T202" t="str">
        <f t="shared" si="125"/>
        <v>-</v>
      </c>
      <c r="U202" t="str">
        <f>貼_前年計算用シート!J286</f>
        <v>-</v>
      </c>
      <c r="V202" t="str">
        <f>貼_前年計算用シート!J465</f>
        <v>-</v>
      </c>
      <c r="W202" t="str">
        <f t="shared" si="126"/>
        <v>-</v>
      </c>
      <c r="X202" t="str">
        <f>貼_前年計算用シート!K286</f>
        <v>-</v>
      </c>
      <c r="Y202" t="str">
        <f>貼_前年計算用シート!K465</f>
        <v>-</v>
      </c>
      <c r="Z202" t="str">
        <f t="shared" si="127"/>
        <v>-</v>
      </c>
      <c r="AA202" t="str">
        <f>貼_前年計算用シート!L286</f>
        <v>-</v>
      </c>
      <c r="AB202" t="str">
        <f>貼_前年計算用シート!L465</f>
        <v>-</v>
      </c>
      <c r="AC202" t="str">
        <f t="shared" si="128"/>
        <v>-</v>
      </c>
      <c r="AD202" t="str">
        <f>貼_前年計算用シート!M286</f>
        <v>-</v>
      </c>
      <c r="AE202" t="str">
        <f>貼_前年計算用シート!M465</f>
        <v>-</v>
      </c>
      <c r="AF202" t="str">
        <f t="shared" si="129"/>
        <v>-</v>
      </c>
      <c r="AG202" t="str">
        <f>貼_前年計算用シート!N286</f>
        <v>-</v>
      </c>
      <c r="AH202" t="str">
        <f>貼_前年計算用シート!N465</f>
        <v>-</v>
      </c>
      <c r="AI202" t="str">
        <f t="shared" si="130"/>
        <v>-</v>
      </c>
      <c r="AJ202" t="str">
        <f>貼_前年計算用シート!O286</f>
        <v>-</v>
      </c>
      <c r="AK202" t="str">
        <f>貼_前年計算用シート!O465</f>
        <v>-</v>
      </c>
      <c r="AL202" t="str">
        <f t="shared" si="131"/>
        <v>-</v>
      </c>
      <c r="AM202" t="str">
        <f>貼_前年計算用シート!P286</f>
        <v>-</v>
      </c>
      <c r="AN202" t="str">
        <f>貼_前年計算用シート!P465</f>
        <v>-</v>
      </c>
      <c r="AO202" t="str">
        <f t="shared" si="132"/>
        <v>-</v>
      </c>
      <c r="AP202" t="str">
        <f>貼_前年計算用シート!Q286</f>
        <v>-</v>
      </c>
      <c r="AQ202" t="str">
        <f>貼_前年計算用シート!Q465</f>
        <v>-</v>
      </c>
      <c r="AR202" t="str">
        <f t="shared" si="133"/>
        <v>-</v>
      </c>
      <c r="AS202" t="str">
        <f>貼_前年計算用シート!R286</f>
        <v>-</v>
      </c>
      <c r="AT202" t="str">
        <f>貼_前年計算用シート!R465</f>
        <v>-</v>
      </c>
      <c r="AU202" t="str">
        <f t="shared" si="134"/>
        <v>-</v>
      </c>
      <c r="AV202" t="str">
        <f>貼_前年計算用シート!S286</f>
        <v>-</v>
      </c>
      <c r="AW202" t="str">
        <f>貼_前年計算用シート!S465</f>
        <v>-</v>
      </c>
      <c r="AX202" t="str">
        <f t="shared" si="135"/>
        <v>-</v>
      </c>
      <c r="AY202" t="str">
        <f>貼_前年計算用シート!T286</f>
        <v>-</v>
      </c>
      <c r="AZ202" t="str">
        <f>貼_前年計算用シート!T465</f>
        <v>-</v>
      </c>
      <c r="BA202" t="str">
        <f t="shared" si="136"/>
        <v>-</v>
      </c>
      <c r="BB202" t="str">
        <f>貼_前年計算用シート!U286</f>
        <v>-</v>
      </c>
      <c r="BC202" t="str">
        <f>貼_前年計算用シート!U465</f>
        <v>-</v>
      </c>
      <c r="BD202" t="str">
        <f t="shared" si="137"/>
        <v>-</v>
      </c>
      <c r="BE202" t="str">
        <f>貼_前年計算用シート!V286</f>
        <v>-</v>
      </c>
      <c r="BF202" t="str">
        <f>貼_前年計算用シート!V465</f>
        <v>-</v>
      </c>
      <c r="BG202" t="str">
        <f t="shared" si="138"/>
        <v>-</v>
      </c>
      <c r="BH202" t="str">
        <f>貼_前年計算用シート!W286</f>
        <v>-</v>
      </c>
      <c r="BI202" t="str">
        <f>貼_前年計算用シート!W465</f>
        <v>-</v>
      </c>
      <c r="BJ202" t="str">
        <f t="shared" si="139"/>
        <v>-</v>
      </c>
      <c r="BK202" t="str">
        <f>貼_前年計算用シート!X286</f>
        <v>-</v>
      </c>
      <c r="BL202" t="str">
        <f>貼_前年計算用シート!X465</f>
        <v>-</v>
      </c>
      <c r="BM202" t="str">
        <f t="shared" si="140"/>
        <v>-</v>
      </c>
      <c r="BN202" t="str">
        <f>貼_前年計算用シート!Y286</f>
        <v>-</v>
      </c>
      <c r="BO202" t="str">
        <f>貼_前年計算用シート!Y465</f>
        <v>-</v>
      </c>
      <c r="BP202" t="str">
        <f t="shared" si="141"/>
        <v>-</v>
      </c>
      <c r="BQ202" t="str">
        <f>貼_前年計算用シート!Z286</f>
        <v>-</v>
      </c>
      <c r="BR202" t="str">
        <f>貼_前年計算用シート!Z465</f>
        <v>-</v>
      </c>
      <c r="BS202" t="str">
        <f t="shared" si="142"/>
        <v>-</v>
      </c>
      <c r="BT202" t="str">
        <f>貼_前年計算用シート!AA286</f>
        <v>-</v>
      </c>
      <c r="BU202" t="str">
        <f>貼_前年計算用シート!AA465</f>
        <v>-</v>
      </c>
      <c r="BV202" t="str">
        <f t="shared" si="143"/>
        <v>-</v>
      </c>
      <c r="BW202" t="str">
        <f>貼_前年計算用シート!AB286</f>
        <v>-</v>
      </c>
      <c r="BX202" t="str">
        <f>貼_前年計算用シート!AB465</f>
        <v>-</v>
      </c>
      <c r="BY202" t="str">
        <f t="shared" si="144"/>
        <v>-</v>
      </c>
      <c r="BZ202" t="str">
        <f>貼_前年計算用シート!AC286</f>
        <v>-</v>
      </c>
      <c r="CA202" t="str">
        <f>貼_前年計算用シート!AC465</f>
        <v>-</v>
      </c>
      <c r="CB202" t="str">
        <f t="shared" si="145"/>
        <v>-</v>
      </c>
      <c r="CC202" t="str">
        <f>貼_前年計算用シート!AD286</f>
        <v>-</v>
      </c>
      <c r="CD202" t="str">
        <f>貼_前年計算用シート!AD465</f>
        <v>-</v>
      </c>
      <c r="CE202" t="str">
        <f t="shared" si="146"/>
        <v>-</v>
      </c>
      <c r="CF202" t="str">
        <f>貼_前年計算用シート!AE286</f>
        <v>-</v>
      </c>
      <c r="CG202" t="str">
        <f>貼_前年計算用シート!AE465</f>
        <v>-</v>
      </c>
      <c r="CH202" t="str">
        <f t="shared" si="147"/>
        <v>-</v>
      </c>
      <c r="CI202" t="str">
        <f>貼_前年計算用シート!AF286</f>
        <v>-</v>
      </c>
      <c r="CJ202" t="str">
        <f>貼_前年計算用シート!AF465</f>
        <v>-</v>
      </c>
      <c r="CK202" t="str">
        <f t="shared" si="148"/>
        <v>-</v>
      </c>
      <c r="CL202" t="str">
        <f>貼_前年計算用シート!AG286</f>
        <v>-</v>
      </c>
      <c r="CM202" t="str">
        <f>貼_前年計算用シート!AG465</f>
        <v>-</v>
      </c>
      <c r="CN202" t="str">
        <f t="shared" si="149"/>
        <v>-</v>
      </c>
    </row>
    <row r="203" spans="3:92">
      <c r="C203" t="str">
        <f>貼_前年計算用シート!D287</f>
        <v>音威子府村</v>
      </c>
      <c r="D203">
        <f>貼_前年計算用シート!D466</f>
        <v>1720</v>
      </c>
      <c r="E203">
        <f t="shared" si="120"/>
        <v>137</v>
      </c>
      <c r="F203" t="str">
        <f>貼_前年計算用シート!E287</f>
        <v>-</v>
      </c>
      <c r="G203" t="str">
        <f>貼_前年計算用シート!E466</f>
        <v>-</v>
      </c>
      <c r="H203" t="str">
        <f t="shared" si="121"/>
        <v>-</v>
      </c>
      <c r="I203" t="str">
        <f>貼_前年計算用シート!F287</f>
        <v>美唄市</v>
      </c>
      <c r="J203">
        <f>貼_前年計算用シート!F466</f>
        <v>685</v>
      </c>
      <c r="K203">
        <f t="shared" si="122"/>
        <v>137</v>
      </c>
      <c r="L203" t="str">
        <f>貼_前年計算用シート!G287</f>
        <v>-</v>
      </c>
      <c r="M203" t="str">
        <f>貼_前年計算用シート!G466</f>
        <v>-</v>
      </c>
      <c r="N203" t="str">
        <f t="shared" si="123"/>
        <v>-</v>
      </c>
      <c r="O203" t="str">
        <f>貼_前年計算用シート!H287</f>
        <v>-</v>
      </c>
      <c r="P203" t="str">
        <f>貼_前年計算用シート!H466</f>
        <v>-</v>
      </c>
      <c r="Q203" t="str">
        <f t="shared" si="124"/>
        <v>-</v>
      </c>
      <c r="R203" t="str">
        <f>貼_前年計算用シート!I287</f>
        <v>-</v>
      </c>
      <c r="S203" t="str">
        <f>貼_前年計算用シート!I466</f>
        <v>-</v>
      </c>
      <c r="T203" t="str">
        <f t="shared" si="125"/>
        <v>-</v>
      </c>
      <c r="U203" t="str">
        <f>貼_前年計算用シート!J287</f>
        <v>-</v>
      </c>
      <c r="V203" t="str">
        <f>貼_前年計算用シート!J466</f>
        <v>-</v>
      </c>
      <c r="W203" t="str">
        <f t="shared" si="126"/>
        <v>-</v>
      </c>
      <c r="X203" t="str">
        <f>貼_前年計算用シート!K287</f>
        <v>-</v>
      </c>
      <c r="Y203" t="str">
        <f>貼_前年計算用シート!K466</f>
        <v>-</v>
      </c>
      <c r="Z203" t="str">
        <f t="shared" si="127"/>
        <v>-</v>
      </c>
      <c r="AA203" t="str">
        <f>貼_前年計算用シート!L287</f>
        <v>-</v>
      </c>
      <c r="AB203" t="str">
        <f>貼_前年計算用シート!L466</f>
        <v>-</v>
      </c>
      <c r="AC203" t="str">
        <f t="shared" si="128"/>
        <v>-</v>
      </c>
      <c r="AD203" t="str">
        <f>貼_前年計算用シート!M287</f>
        <v>-</v>
      </c>
      <c r="AE203" t="str">
        <f>貼_前年計算用シート!M466</f>
        <v>-</v>
      </c>
      <c r="AF203" t="str">
        <f t="shared" si="129"/>
        <v>-</v>
      </c>
      <c r="AG203" t="str">
        <f>貼_前年計算用シート!N287</f>
        <v>-</v>
      </c>
      <c r="AH203" t="str">
        <f>貼_前年計算用シート!N466</f>
        <v>-</v>
      </c>
      <c r="AI203" t="str">
        <f t="shared" si="130"/>
        <v>-</v>
      </c>
      <c r="AJ203" t="str">
        <f>貼_前年計算用シート!O287</f>
        <v>-</v>
      </c>
      <c r="AK203" t="str">
        <f>貼_前年計算用シート!O466</f>
        <v>-</v>
      </c>
      <c r="AL203" t="str">
        <f t="shared" si="131"/>
        <v>-</v>
      </c>
      <c r="AM203" t="str">
        <f>貼_前年計算用シート!P287</f>
        <v>-</v>
      </c>
      <c r="AN203" t="str">
        <f>貼_前年計算用シート!P466</f>
        <v>-</v>
      </c>
      <c r="AO203" t="str">
        <f t="shared" si="132"/>
        <v>-</v>
      </c>
      <c r="AP203" t="str">
        <f>貼_前年計算用シート!Q287</f>
        <v>-</v>
      </c>
      <c r="AQ203" t="str">
        <f>貼_前年計算用シート!Q466</f>
        <v>-</v>
      </c>
      <c r="AR203" t="str">
        <f t="shared" si="133"/>
        <v>-</v>
      </c>
      <c r="AS203" t="str">
        <f>貼_前年計算用シート!R287</f>
        <v>-</v>
      </c>
      <c r="AT203" t="str">
        <f>貼_前年計算用シート!R466</f>
        <v>-</v>
      </c>
      <c r="AU203" t="str">
        <f t="shared" si="134"/>
        <v>-</v>
      </c>
      <c r="AV203" t="str">
        <f>貼_前年計算用シート!S287</f>
        <v>-</v>
      </c>
      <c r="AW203" t="str">
        <f>貼_前年計算用シート!S466</f>
        <v>-</v>
      </c>
      <c r="AX203" t="str">
        <f t="shared" si="135"/>
        <v>-</v>
      </c>
      <c r="AY203" t="str">
        <f>貼_前年計算用シート!T287</f>
        <v>-</v>
      </c>
      <c r="AZ203" t="str">
        <f>貼_前年計算用シート!T466</f>
        <v>-</v>
      </c>
      <c r="BA203" t="str">
        <f t="shared" si="136"/>
        <v>-</v>
      </c>
      <c r="BB203" t="str">
        <f>貼_前年計算用シート!U287</f>
        <v>-</v>
      </c>
      <c r="BC203" t="str">
        <f>貼_前年計算用シート!U466</f>
        <v>-</v>
      </c>
      <c r="BD203" t="str">
        <f t="shared" si="137"/>
        <v>-</v>
      </c>
      <c r="BE203" t="str">
        <f>貼_前年計算用シート!V287</f>
        <v>-</v>
      </c>
      <c r="BF203" t="str">
        <f>貼_前年計算用シート!V466</f>
        <v>-</v>
      </c>
      <c r="BG203" t="str">
        <f t="shared" si="138"/>
        <v>-</v>
      </c>
      <c r="BH203" t="str">
        <f>貼_前年計算用シート!W287</f>
        <v>-</v>
      </c>
      <c r="BI203" t="str">
        <f>貼_前年計算用シート!W466</f>
        <v>-</v>
      </c>
      <c r="BJ203" t="str">
        <f t="shared" si="139"/>
        <v>-</v>
      </c>
      <c r="BK203" t="str">
        <f>貼_前年計算用シート!X287</f>
        <v>-</v>
      </c>
      <c r="BL203" t="str">
        <f>貼_前年計算用シート!X466</f>
        <v>-</v>
      </c>
      <c r="BM203" t="str">
        <f t="shared" si="140"/>
        <v>-</v>
      </c>
      <c r="BN203" t="str">
        <f>貼_前年計算用シート!Y287</f>
        <v>-</v>
      </c>
      <c r="BO203" t="str">
        <f>貼_前年計算用シート!Y466</f>
        <v>-</v>
      </c>
      <c r="BP203" t="str">
        <f t="shared" si="141"/>
        <v>-</v>
      </c>
      <c r="BQ203" t="str">
        <f>貼_前年計算用シート!Z287</f>
        <v>-</v>
      </c>
      <c r="BR203" t="str">
        <f>貼_前年計算用シート!Z466</f>
        <v>-</v>
      </c>
      <c r="BS203" t="str">
        <f t="shared" si="142"/>
        <v>-</v>
      </c>
      <c r="BT203" t="str">
        <f>貼_前年計算用シート!AA287</f>
        <v>-</v>
      </c>
      <c r="BU203" t="str">
        <f>貼_前年計算用シート!AA466</f>
        <v>-</v>
      </c>
      <c r="BV203" t="str">
        <f t="shared" si="143"/>
        <v>-</v>
      </c>
      <c r="BW203" t="str">
        <f>貼_前年計算用シート!AB287</f>
        <v>-</v>
      </c>
      <c r="BX203" t="str">
        <f>貼_前年計算用シート!AB466</f>
        <v>-</v>
      </c>
      <c r="BY203" t="str">
        <f t="shared" si="144"/>
        <v>-</v>
      </c>
      <c r="BZ203" t="str">
        <f>貼_前年計算用シート!AC287</f>
        <v>-</v>
      </c>
      <c r="CA203" t="str">
        <f>貼_前年計算用シート!AC466</f>
        <v>-</v>
      </c>
      <c r="CB203" t="str">
        <f t="shared" si="145"/>
        <v>-</v>
      </c>
      <c r="CC203" t="str">
        <f>貼_前年計算用シート!AD287</f>
        <v>-</v>
      </c>
      <c r="CD203" t="str">
        <f>貼_前年計算用シート!AD466</f>
        <v>-</v>
      </c>
      <c r="CE203" t="str">
        <f t="shared" si="146"/>
        <v>-</v>
      </c>
      <c r="CF203" t="str">
        <f>貼_前年計算用シート!AE287</f>
        <v>-</v>
      </c>
      <c r="CG203" t="str">
        <f>貼_前年計算用シート!AE466</f>
        <v>-</v>
      </c>
      <c r="CH203" t="str">
        <f t="shared" si="147"/>
        <v>-</v>
      </c>
      <c r="CI203" t="str">
        <f>貼_前年計算用シート!AF287</f>
        <v>-</v>
      </c>
      <c r="CJ203" t="str">
        <f>貼_前年計算用シート!AF466</f>
        <v>-</v>
      </c>
      <c r="CK203" t="str">
        <f t="shared" si="148"/>
        <v>-</v>
      </c>
      <c r="CL203" t="str">
        <f>貼_前年計算用シート!AG287</f>
        <v>-</v>
      </c>
      <c r="CM203" t="str">
        <f>貼_前年計算用シート!AG466</f>
        <v>-</v>
      </c>
      <c r="CN203" t="str">
        <f t="shared" si="149"/>
        <v>-</v>
      </c>
    </row>
    <row r="204" spans="3:92">
      <c r="C204" t="str">
        <f>貼_前年計算用シート!D288</f>
        <v>西興部村</v>
      </c>
      <c r="D204">
        <f>貼_前年計算用シート!D467</f>
        <v>1630</v>
      </c>
      <c r="E204">
        <f t="shared" si="120"/>
        <v>138</v>
      </c>
      <c r="F204" t="str">
        <f>貼_前年計算用シート!E288</f>
        <v>-</v>
      </c>
      <c r="G204" t="str">
        <f>貼_前年計算用シート!E467</f>
        <v>-</v>
      </c>
      <c r="H204" t="str">
        <f t="shared" si="121"/>
        <v>-</v>
      </c>
      <c r="I204" t="str">
        <f>貼_前年計算用シート!F288</f>
        <v>当麻町</v>
      </c>
      <c r="J204">
        <f>貼_前年計算用シート!F467</f>
        <v>673</v>
      </c>
      <c r="K204">
        <f t="shared" si="122"/>
        <v>138</v>
      </c>
      <c r="L204" t="str">
        <f>貼_前年計算用シート!G288</f>
        <v>-</v>
      </c>
      <c r="M204" t="str">
        <f>貼_前年計算用シート!G467</f>
        <v>-</v>
      </c>
      <c r="N204" t="str">
        <f t="shared" si="123"/>
        <v>-</v>
      </c>
      <c r="O204" t="str">
        <f>貼_前年計算用シート!H288</f>
        <v>-</v>
      </c>
      <c r="P204" t="str">
        <f>貼_前年計算用シート!H467</f>
        <v>-</v>
      </c>
      <c r="Q204" t="str">
        <f t="shared" si="124"/>
        <v>-</v>
      </c>
      <c r="R204" t="str">
        <f>貼_前年計算用シート!I288</f>
        <v>-</v>
      </c>
      <c r="S204" t="str">
        <f>貼_前年計算用シート!I467</f>
        <v>-</v>
      </c>
      <c r="T204" t="str">
        <f t="shared" si="125"/>
        <v>-</v>
      </c>
      <c r="U204" t="str">
        <f>貼_前年計算用シート!J288</f>
        <v>-</v>
      </c>
      <c r="V204" t="str">
        <f>貼_前年計算用シート!J467</f>
        <v>-</v>
      </c>
      <c r="W204" t="str">
        <f t="shared" si="126"/>
        <v>-</v>
      </c>
      <c r="X204" t="str">
        <f>貼_前年計算用シート!K288</f>
        <v>-</v>
      </c>
      <c r="Y204" t="str">
        <f>貼_前年計算用シート!K467</f>
        <v>-</v>
      </c>
      <c r="Z204" t="str">
        <f t="shared" si="127"/>
        <v>-</v>
      </c>
      <c r="AA204" t="str">
        <f>貼_前年計算用シート!L288</f>
        <v>-</v>
      </c>
      <c r="AB204" t="str">
        <f>貼_前年計算用シート!L467</f>
        <v>-</v>
      </c>
      <c r="AC204" t="str">
        <f t="shared" si="128"/>
        <v>-</v>
      </c>
      <c r="AD204" t="str">
        <f>貼_前年計算用シート!M288</f>
        <v>-</v>
      </c>
      <c r="AE204" t="str">
        <f>貼_前年計算用シート!M467</f>
        <v>-</v>
      </c>
      <c r="AF204" t="str">
        <f t="shared" si="129"/>
        <v>-</v>
      </c>
      <c r="AG204" t="str">
        <f>貼_前年計算用シート!N288</f>
        <v>-</v>
      </c>
      <c r="AH204" t="str">
        <f>貼_前年計算用シート!N467</f>
        <v>-</v>
      </c>
      <c r="AI204" t="str">
        <f t="shared" si="130"/>
        <v>-</v>
      </c>
      <c r="AJ204" t="str">
        <f>貼_前年計算用シート!O288</f>
        <v>-</v>
      </c>
      <c r="AK204" t="str">
        <f>貼_前年計算用シート!O467</f>
        <v>-</v>
      </c>
      <c r="AL204" t="str">
        <f t="shared" si="131"/>
        <v>-</v>
      </c>
      <c r="AM204" t="str">
        <f>貼_前年計算用シート!P288</f>
        <v>-</v>
      </c>
      <c r="AN204" t="str">
        <f>貼_前年計算用シート!P467</f>
        <v>-</v>
      </c>
      <c r="AO204" t="str">
        <f t="shared" si="132"/>
        <v>-</v>
      </c>
      <c r="AP204" t="str">
        <f>貼_前年計算用シート!Q288</f>
        <v>-</v>
      </c>
      <c r="AQ204" t="str">
        <f>貼_前年計算用シート!Q467</f>
        <v>-</v>
      </c>
      <c r="AR204" t="str">
        <f t="shared" si="133"/>
        <v>-</v>
      </c>
      <c r="AS204" t="str">
        <f>貼_前年計算用シート!R288</f>
        <v>-</v>
      </c>
      <c r="AT204" t="str">
        <f>貼_前年計算用シート!R467</f>
        <v>-</v>
      </c>
      <c r="AU204" t="str">
        <f t="shared" si="134"/>
        <v>-</v>
      </c>
      <c r="AV204" t="str">
        <f>貼_前年計算用シート!S288</f>
        <v>-</v>
      </c>
      <c r="AW204" t="str">
        <f>貼_前年計算用シート!S467</f>
        <v>-</v>
      </c>
      <c r="AX204" t="str">
        <f t="shared" si="135"/>
        <v>-</v>
      </c>
      <c r="AY204" t="str">
        <f>貼_前年計算用シート!T288</f>
        <v>-</v>
      </c>
      <c r="AZ204" t="str">
        <f>貼_前年計算用シート!T467</f>
        <v>-</v>
      </c>
      <c r="BA204" t="str">
        <f t="shared" si="136"/>
        <v>-</v>
      </c>
      <c r="BB204" t="str">
        <f>貼_前年計算用シート!U288</f>
        <v>-</v>
      </c>
      <c r="BC204" t="str">
        <f>貼_前年計算用シート!U467</f>
        <v>-</v>
      </c>
      <c r="BD204" t="str">
        <f t="shared" si="137"/>
        <v>-</v>
      </c>
      <c r="BE204" t="str">
        <f>貼_前年計算用シート!V288</f>
        <v>-</v>
      </c>
      <c r="BF204" t="str">
        <f>貼_前年計算用シート!V467</f>
        <v>-</v>
      </c>
      <c r="BG204" t="str">
        <f t="shared" si="138"/>
        <v>-</v>
      </c>
      <c r="BH204" t="str">
        <f>貼_前年計算用シート!W288</f>
        <v>-</v>
      </c>
      <c r="BI204" t="str">
        <f>貼_前年計算用シート!W467</f>
        <v>-</v>
      </c>
      <c r="BJ204" t="str">
        <f t="shared" si="139"/>
        <v>-</v>
      </c>
      <c r="BK204" t="str">
        <f>貼_前年計算用シート!X288</f>
        <v>-</v>
      </c>
      <c r="BL204" t="str">
        <f>貼_前年計算用シート!X467</f>
        <v>-</v>
      </c>
      <c r="BM204" t="str">
        <f t="shared" si="140"/>
        <v>-</v>
      </c>
      <c r="BN204" t="str">
        <f>貼_前年計算用シート!Y288</f>
        <v>-</v>
      </c>
      <c r="BO204" t="str">
        <f>貼_前年計算用シート!Y467</f>
        <v>-</v>
      </c>
      <c r="BP204" t="str">
        <f t="shared" si="141"/>
        <v>-</v>
      </c>
      <c r="BQ204" t="str">
        <f>貼_前年計算用シート!Z288</f>
        <v>-</v>
      </c>
      <c r="BR204" t="str">
        <f>貼_前年計算用シート!Z467</f>
        <v>-</v>
      </c>
      <c r="BS204" t="str">
        <f t="shared" si="142"/>
        <v>-</v>
      </c>
      <c r="BT204" t="str">
        <f>貼_前年計算用シート!AA288</f>
        <v>-</v>
      </c>
      <c r="BU204" t="str">
        <f>貼_前年計算用シート!AA467</f>
        <v>-</v>
      </c>
      <c r="BV204" t="str">
        <f t="shared" si="143"/>
        <v>-</v>
      </c>
      <c r="BW204" t="str">
        <f>貼_前年計算用シート!AB288</f>
        <v>-</v>
      </c>
      <c r="BX204" t="str">
        <f>貼_前年計算用シート!AB467</f>
        <v>-</v>
      </c>
      <c r="BY204" t="str">
        <f t="shared" si="144"/>
        <v>-</v>
      </c>
      <c r="BZ204" t="str">
        <f>貼_前年計算用シート!AC288</f>
        <v>-</v>
      </c>
      <c r="CA204" t="str">
        <f>貼_前年計算用シート!AC467</f>
        <v>-</v>
      </c>
      <c r="CB204" t="str">
        <f t="shared" si="145"/>
        <v>-</v>
      </c>
      <c r="CC204" t="str">
        <f>貼_前年計算用シート!AD288</f>
        <v>-</v>
      </c>
      <c r="CD204" t="str">
        <f>貼_前年計算用シート!AD467</f>
        <v>-</v>
      </c>
      <c r="CE204" t="str">
        <f t="shared" si="146"/>
        <v>-</v>
      </c>
      <c r="CF204" t="str">
        <f>貼_前年計算用シート!AE288</f>
        <v>-</v>
      </c>
      <c r="CG204" t="str">
        <f>貼_前年計算用シート!AE467</f>
        <v>-</v>
      </c>
      <c r="CH204" t="str">
        <f t="shared" si="147"/>
        <v>-</v>
      </c>
      <c r="CI204" t="str">
        <f>貼_前年計算用シート!AF288</f>
        <v>-</v>
      </c>
      <c r="CJ204" t="str">
        <f>貼_前年計算用シート!AF467</f>
        <v>-</v>
      </c>
      <c r="CK204" t="str">
        <f t="shared" si="148"/>
        <v>-</v>
      </c>
      <c r="CL204" t="str">
        <f>貼_前年計算用シート!AG288</f>
        <v>-</v>
      </c>
      <c r="CM204" t="str">
        <f>貼_前年計算用シート!AG467</f>
        <v>-</v>
      </c>
      <c r="CN204" t="str">
        <f t="shared" si="149"/>
        <v>-</v>
      </c>
    </row>
    <row r="205" spans="3:92">
      <c r="C205" t="str">
        <f>貼_前年計算用シート!D289</f>
        <v>知内町</v>
      </c>
      <c r="D205">
        <f>貼_前年計算用シート!D468</f>
        <v>1530</v>
      </c>
      <c r="E205">
        <f t="shared" si="120"/>
        <v>139</v>
      </c>
      <c r="F205" t="str">
        <f>貼_前年計算用シート!E289</f>
        <v>-</v>
      </c>
      <c r="G205" t="str">
        <f>貼_前年計算用シート!E468</f>
        <v>-</v>
      </c>
      <c r="H205" t="str">
        <f t="shared" si="121"/>
        <v>-</v>
      </c>
      <c r="I205" t="str">
        <f>貼_前年計算用シート!F289</f>
        <v>東川町</v>
      </c>
      <c r="J205">
        <f>貼_前年計算用シート!F468</f>
        <v>653</v>
      </c>
      <c r="K205">
        <f t="shared" si="122"/>
        <v>139</v>
      </c>
      <c r="L205" t="str">
        <f>貼_前年計算用シート!G289</f>
        <v>-</v>
      </c>
      <c r="M205" t="str">
        <f>貼_前年計算用シート!G468</f>
        <v>-</v>
      </c>
      <c r="N205" t="str">
        <f t="shared" si="123"/>
        <v>-</v>
      </c>
      <c r="O205" t="str">
        <f>貼_前年計算用シート!H289</f>
        <v>-</v>
      </c>
      <c r="P205" t="str">
        <f>貼_前年計算用シート!H468</f>
        <v>-</v>
      </c>
      <c r="Q205" t="str">
        <f t="shared" si="124"/>
        <v>-</v>
      </c>
      <c r="R205" t="str">
        <f>貼_前年計算用シート!I289</f>
        <v>-</v>
      </c>
      <c r="S205" t="str">
        <f>貼_前年計算用シート!I468</f>
        <v>-</v>
      </c>
      <c r="T205" t="str">
        <f t="shared" si="125"/>
        <v>-</v>
      </c>
      <c r="U205" t="str">
        <f>貼_前年計算用シート!J289</f>
        <v>-</v>
      </c>
      <c r="V205" t="str">
        <f>貼_前年計算用シート!J468</f>
        <v>-</v>
      </c>
      <c r="W205" t="str">
        <f t="shared" si="126"/>
        <v>-</v>
      </c>
      <c r="X205" t="str">
        <f>貼_前年計算用シート!K289</f>
        <v>-</v>
      </c>
      <c r="Y205" t="str">
        <f>貼_前年計算用シート!K468</f>
        <v>-</v>
      </c>
      <c r="Z205" t="str">
        <f t="shared" si="127"/>
        <v>-</v>
      </c>
      <c r="AA205" t="str">
        <f>貼_前年計算用シート!L289</f>
        <v>-</v>
      </c>
      <c r="AB205" t="str">
        <f>貼_前年計算用シート!L468</f>
        <v>-</v>
      </c>
      <c r="AC205" t="str">
        <f t="shared" si="128"/>
        <v>-</v>
      </c>
      <c r="AD205" t="str">
        <f>貼_前年計算用シート!M289</f>
        <v>-</v>
      </c>
      <c r="AE205" t="str">
        <f>貼_前年計算用シート!M468</f>
        <v>-</v>
      </c>
      <c r="AF205" t="str">
        <f t="shared" si="129"/>
        <v>-</v>
      </c>
      <c r="AG205" t="str">
        <f>貼_前年計算用シート!N289</f>
        <v>-</v>
      </c>
      <c r="AH205" t="str">
        <f>貼_前年計算用シート!N468</f>
        <v>-</v>
      </c>
      <c r="AI205" t="str">
        <f t="shared" si="130"/>
        <v>-</v>
      </c>
      <c r="AJ205" t="str">
        <f>貼_前年計算用シート!O289</f>
        <v>-</v>
      </c>
      <c r="AK205" t="str">
        <f>貼_前年計算用シート!O468</f>
        <v>-</v>
      </c>
      <c r="AL205" t="str">
        <f t="shared" si="131"/>
        <v>-</v>
      </c>
      <c r="AM205" t="str">
        <f>貼_前年計算用シート!P289</f>
        <v>-</v>
      </c>
      <c r="AN205" t="str">
        <f>貼_前年計算用シート!P468</f>
        <v>-</v>
      </c>
      <c r="AO205" t="str">
        <f t="shared" si="132"/>
        <v>-</v>
      </c>
      <c r="AP205" t="str">
        <f>貼_前年計算用シート!Q289</f>
        <v>-</v>
      </c>
      <c r="AQ205" t="str">
        <f>貼_前年計算用シート!Q468</f>
        <v>-</v>
      </c>
      <c r="AR205" t="str">
        <f t="shared" si="133"/>
        <v>-</v>
      </c>
      <c r="AS205" t="str">
        <f>貼_前年計算用シート!R289</f>
        <v>-</v>
      </c>
      <c r="AT205" t="str">
        <f>貼_前年計算用シート!R468</f>
        <v>-</v>
      </c>
      <c r="AU205" t="str">
        <f t="shared" si="134"/>
        <v>-</v>
      </c>
      <c r="AV205" t="str">
        <f>貼_前年計算用シート!S289</f>
        <v>-</v>
      </c>
      <c r="AW205" t="str">
        <f>貼_前年計算用シート!S468</f>
        <v>-</v>
      </c>
      <c r="AX205" t="str">
        <f t="shared" si="135"/>
        <v>-</v>
      </c>
      <c r="AY205" t="str">
        <f>貼_前年計算用シート!T289</f>
        <v>-</v>
      </c>
      <c r="AZ205" t="str">
        <f>貼_前年計算用シート!T468</f>
        <v>-</v>
      </c>
      <c r="BA205" t="str">
        <f t="shared" si="136"/>
        <v>-</v>
      </c>
      <c r="BB205" t="str">
        <f>貼_前年計算用シート!U289</f>
        <v>-</v>
      </c>
      <c r="BC205" t="str">
        <f>貼_前年計算用シート!U468</f>
        <v>-</v>
      </c>
      <c r="BD205" t="str">
        <f t="shared" si="137"/>
        <v>-</v>
      </c>
      <c r="BE205" t="str">
        <f>貼_前年計算用シート!V289</f>
        <v>-</v>
      </c>
      <c r="BF205" t="str">
        <f>貼_前年計算用シート!V468</f>
        <v>-</v>
      </c>
      <c r="BG205" t="str">
        <f t="shared" si="138"/>
        <v>-</v>
      </c>
      <c r="BH205" t="str">
        <f>貼_前年計算用シート!W289</f>
        <v>-</v>
      </c>
      <c r="BI205" t="str">
        <f>貼_前年計算用シート!W468</f>
        <v>-</v>
      </c>
      <c r="BJ205" t="str">
        <f t="shared" si="139"/>
        <v>-</v>
      </c>
      <c r="BK205" t="str">
        <f>貼_前年計算用シート!X289</f>
        <v>-</v>
      </c>
      <c r="BL205" t="str">
        <f>貼_前年計算用シート!X468</f>
        <v>-</v>
      </c>
      <c r="BM205" t="str">
        <f t="shared" si="140"/>
        <v>-</v>
      </c>
      <c r="BN205" t="str">
        <f>貼_前年計算用シート!Y289</f>
        <v>-</v>
      </c>
      <c r="BO205" t="str">
        <f>貼_前年計算用シート!Y468</f>
        <v>-</v>
      </c>
      <c r="BP205" t="str">
        <f t="shared" si="141"/>
        <v>-</v>
      </c>
      <c r="BQ205" t="str">
        <f>貼_前年計算用シート!Z289</f>
        <v>-</v>
      </c>
      <c r="BR205" t="str">
        <f>貼_前年計算用シート!Z468</f>
        <v>-</v>
      </c>
      <c r="BS205" t="str">
        <f t="shared" si="142"/>
        <v>-</v>
      </c>
      <c r="BT205" t="str">
        <f>貼_前年計算用シート!AA289</f>
        <v>-</v>
      </c>
      <c r="BU205" t="str">
        <f>貼_前年計算用シート!AA468</f>
        <v>-</v>
      </c>
      <c r="BV205" t="str">
        <f t="shared" si="143"/>
        <v>-</v>
      </c>
      <c r="BW205" t="str">
        <f>貼_前年計算用シート!AB289</f>
        <v>-</v>
      </c>
      <c r="BX205" t="str">
        <f>貼_前年計算用シート!AB468</f>
        <v>-</v>
      </c>
      <c r="BY205" t="str">
        <f t="shared" si="144"/>
        <v>-</v>
      </c>
      <c r="BZ205" t="str">
        <f>貼_前年計算用シート!AC289</f>
        <v>-</v>
      </c>
      <c r="CA205" t="str">
        <f>貼_前年計算用シート!AC468</f>
        <v>-</v>
      </c>
      <c r="CB205" t="str">
        <f t="shared" si="145"/>
        <v>-</v>
      </c>
      <c r="CC205" t="str">
        <f>貼_前年計算用シート!AD289</f>
        <v>-</v>
      </c>
      <c r="CD205" t="str">
        <f>貼_前年計算用シート!AD468</f>
        <v>-</v>
      </c>
      <c r="CE205" t="str">
        <f t="shared" si="146"/>
        <v>-</v>
      </c>
      <c r="CF205" t="str">
        <f>貼_前年計算用シート!AE289</f>
        <v>-</v>
      </c>
      <c r="CG205" t="str">
        <f>貼_前年計算用シート!AE468</f>
        <v>-</v>
      </c>
      <c r="CH205" t="str">
        <f t="shared" si="147"/>
        <v>-</v>
      </c>
      <c r="CI205" t="str">
        <f>貼_前年計算用シート!AF289</f>
        <v>-</v>
      </c>
      <c r="CJ205" t="str">
        <f>貼_前年計算用シート!AF468</f>
        <v>-</v>
      </c>
      <c r="CK205" t="str">
        <f t="shared" si="148"/>
        <v>-</v>
      </c>
      <c r="CL205" t="str">
        <f>貼_前年計算用シート!AG289</f>
        <v>-</v>
      </c>
      <c r="CM205" t="str">
        <f>貼_前年計算用シート!AG468</f>
        <v>-</v>
      </c>
      <c r="CN205" t="str">
        <f t="shared" si="149"/>
        <v>-</v>
      </c>
    </row>
    <row r="206" spans="3:92">
      <c r="C206" t="str">
        <f>貼_前年計算用シート!D290</f>
        <v>砂川市</v>
      </c>
      <c r="D206">
        <f>貼_前年計算用シート!D469</f>
        <v>1500</v>
      </c>
      <c r="E206">
        <f t="shared" si="120"/>
        <v>140</v>
      </c>
      <c r="F206" t="str">
        <f>貼_前年計算用シート!E290</f>
        <v>-</v>
      </c>
      <c r="G206" t="str">
        <f>貼_前年計算用シート!E469</f>
        <v>-</v>
      </c>
      <c r="H206" t="str">
        <f t="shared" si="121"/>
        <v>-</v>
      </c>
      <c r="I206" t="str">
        <f>貼_前年計算用シート!F290</f>
        <v>占冠村</v>
      </c>
      <c r="J206">
        <f>貼_前年計算用シート!F469</f>
        <v>625</v>
      </c>
      <c r="K206">
        <f t="shared" si="122"/>
        <v>140</v>
      </c>
      <c r="L206" t="str">
        <f>貼_前年計算用シート!G290</f>
        <v>-</v>
      </c>
      <c r="M206" t="str">
        <f>貼_前年計算用シート!G469</f>
        <v>-</v>
      </c>
      <c r="N206" t="str">
        <f t="shared" si="123"/>
        <v>-</v>
      </c>
      <c r="O206" t="str">
        <f>貼_前年計算用シート!H290</f>
        <v>-</v>
      </c>
      <c r="P206" t="str">
        <f>貼_前年計算用シート!H469</f>
        <v>-</v>
      </c>
      <c r="Q206" t="str">
        <f t="shared" si="124"/>
        <v>-</v>
      </c>
      <c r="R206" t="str">
        <f>貼_前年計算用シート!I290</f>
        <v>-</v>
      </c>
      <c r="S206" t="str">
        <f>貼_前年計算用シート!I469</f>
        <v>-</v>
      </c>
      <c r="T206" t="str">
        <f t="shared" si="125"/>
        <v>-</v>
      </c>
      <c r="U206" t="str">
        <f>貼_前年計算用シート!J290</f>
        <v>-</v>
      </c>
      <c r="V206" t="str">
        <f>貼_前年計算用シート!J469</f>
        <v>-</v>
      </c>
      <c r="W206" t="str">
        <f t="shared" si="126"/>
        <v>-</v>
      </c>
      <c r="X206" t="str">
        <f>貼_前年計算用シート!K290</f>
        <v>-</v>
      </c>
      <c r="Y206" t="str">
        <f>貼_前年計算用シート!K469</f>
        <v>-</v>
      </c>
      <c r="Z206" t="str">
        <f t="shared" si="127"/>
        <v>-</v>
      </c>
      <c r="AA206" t="str">
        <f>貼_前年計算用シート!L290</f>
        <v>-</v>
      </c>
      <c r="AB206" t="str">
        <f>貼_前年計算用シート!L469</f>
        <v>-</v>
      </c>
      <c r="AC206" t="str">
        <f t="shared" si="128"/>
        <v>-</v>
      </c>
      <c r="AD206" t="str">
        <f>貼_前年計算用シート!M290</f>
        <v>-</v>
      </c>
      <c r="AE206" t="str">
        <f>貼_前年計算用シート!M469</f>
        <v>-</v>
      </c>
      <c r="AF206" t="str">
        <f t="shared" si="129"/>
        <v>-</v>
      </c>
      <c r="AG206" t="str">
        <f>貼_前年計算用シート!N290</f>
        <v>-</v>
      </c>
      <c r="AH206" t="str">
        <f>貼_前年計算用シート!N469</f>
        <v>-</v>
      </c>
      <c r="AI206" t="str">
        <f t="shared" si="130"/>
        <v>-</v>
      </c>
      <c r="AJ206" t="str">
        <f>貼_前年計算用シート!O290</f>
        <v>-</v>
      </c>
      <c r="AK206" t="str">
        <f>貼_前年計算用シート!O469</f>
        <v>-</v>
      </c>
      <c r="AL206" t="str">
        <f t="shared" si="131"/>
        <v>-</v>
      </c>
      <c r="AM206" t="str">
        <f>貼_前年計算用シート!P290</f>
        <v>-</v>
      </c>
      <c r="AN206" t="str">
        <f>貼_前年計算用シート!P469</f>
        <v>-</v>
      </c>
      <c r="AO206" t="str">
        <f t="shared" si="132"/>
        <v>-</v>
      </c>
      <c r="AP206" t="str">
        <f>貼_前年計算用シート!Q290</f>
        <v>-</v>
      </c>
      <c r="AQ206" t="str">
        <f>貼_前年計算用シート!Q469</f>
        <v>-</v>
      </c>
      <c r="AR206" t="str">
        <f t="shared" si="133"/>
        <v>-</v>
      </c>
      <c r="AS206" t="str">
        <f>貼_前年計算用シート!R290</f>
        <v>-</v>
      </c>
      <c r="AT206" t="str">
        <f>貼_前年計算用シート!R469</f>
        <v>-</v>
      </c>
      <c r="AU206" t="str">
        <f t="shared" si="134"/>
        <v>-</v>
      </c>
      <c r="AV206" t="str">
        <f>貼_前年計算用シート!S290</f>
        <v>-</v>
      </c>
      <c r="AW206" t="str">
        <f>貼_前年計算用シート!S469</f>
        <v>-</v>
      </c>
      <c r="AX206" t="str">
        <f t="shared" si="135"/>
        <v>-</v>
      </c>
      <c r="AY206" t="str">
        <f>貼_前年計算用シート!T290</f>
        <v>-</v>
      </c>
      <c r="AZ206" t="str">
        <f>貼_前年計算用シート!T469</f>
        <v>-</v>
      </c>
      <c r="BA206" t="str">
        <f t="shared" si="136"/>
        <v>-</v>
      </c>
      <c r="BB206" t="str">
        <f>貼_前年計算用シート!U290</f>
        <v>-</v>
      </c>
      <c r="BC206" t="str">
        <f>貼_前年計算用シート!U469</f>
        <v>-</v>
      </c>
      <c r="BD206" t="str">
        <f t="shared" si="137"/>
        <v>-</v>
      </c>
      <c r="BE206" t="str">
        <f>貼_前年計算用シート!V290</f>
        <v>-</v>
      </c>
      <c r="BF206" t="str">
        <f>貼_前年計算用シート!V469</f>
        <v>-</v>
      </c>
      <c r="BG206" t="str">
        <f t="shared" si="138"/>
        <v>-</v>
      </c>
      <c r="BH206" t="str">
        <f>貼_前年計算用シート!W290</f>
        <v>-</v>
      </c>
      <c r="BI206" t="str">
        <f>貼_前年計算用シート!W469</f>
        <v>-</v>
      </c>
      <c r="BJ206" t="str">
        <f t="shared" si="139"/>
        <v>-</v>
      </c>
      <c r="BK206" t="str">
        <f>貼_前年計算用シート!X290</f>
        <v>-</v>
      </c>
      <c r="BL206" t="str">
        <f>貼_前年計算用シート!X469</f>
        <v>-</v>
      </c>
      <c r="BM206" t="str">
        <f t="shared" si="140"/>
        <v>-</v>
      </c>
      <c r="BN206" t="str">
        <f>貼_前年計算用シート!Y290</f>
        <v>-</v>
      </c>
      <c r="BO206" t="str">
        <f>貼_前年計算用シート!Y469</f>
        <v>-</v>
      </c>
      <c r="BP206" t="str">
        <f t="shared" si="141"/>
        <v>-</v>
      </c>
      <c r="BQ206" t="str">
        <f>貼_前年計算用シート!Z290</f>
        <v>-</v>
      </c>
      <c r="BR206" t="str">
        <f>貼_前年計算用シート!Z469</f>
        <v>-</v>
      </c>
      <c r="BS206" t="str">
        <f t="shared" si="142"/>
        <v>-</v>
      </c>
      <c r="BT206" t="str">
        <f>貼_前年計算用シート!AA290</f>
        <v>-</v>
      </c>
      <c r="BU206" t="str">
        <f>貼_前年計算用シート!AA469</f>
        <v>-</v>
      </c>
      <c r="BV206" t="str">
        <f t="shared" si="143"/>
        <v>-</v>
      </c>
      <c r="BW206" t="str">
        <f>貼_前年計算用シート!AB290</f>
        <v>-</v>
      </c>
      <c r="BX206" t="str">
        <f>貼_前年計算用シート!AB469</f>
        <v>-</v>
      </c>
      <c r="BY206" t="str">
        <f t="shared" si="144"/>
        <v>-</v>
      </c>
      <c r="BZ206" t="str">
        <f>貼_前年計算用シート!AC290</f>
        <v>-</v>
      </c>
      <c r="CA206" t="str">
        <f>貼_前年計算用シート!AC469</f>
        <v>-</v>
      </c>
      <c r="CB206" t="str">
        <f t="shared" si="145"/>
        <v>-</v>
      </c>
      <c r="CC206" t="str">
        <f>貼_前年計算用シート!AD290</f>
        <v>-</v>
      </c>
      <c r="CD206" t="str">
        <f>貼_前年計算用シート!AD469</f>
        <v>-</v>
      </c>
      <c r="CE206" t="str">
        <f t="shared" si="146"/>
        <v>-</v>
      </c>
      <c r="CF206" t="str">
        <f>貼_前年計算用シート!AE290</f>
        <v>-</v>
      </c>
      <c r="CG206" t="str">
        <f>貼_前年計算用シート!AE469</f>
        <v>-</v>
      </c>
      <c r="CH206" t="str">
        <f t="shared" si="147"/>
        <v>-</v>
      </c>
      <c r="CI206" t="str">
        <f>貼_前年計算用シート!AF290</f>
        <v>-</v>
      </c>
      <c r="CJ206" t="str">
        <f>貼_前年計算用シート!AF469</f>
        <v>-</v>
      </c>
      <c r="CK206" t="str">
        <f t="shared" si="148"/>
        <v>-</v>
      </c>
      <c r="CL206" t="str">
        <f>貼_前年計算用シート!AG290</f>
        <v>-</v>
      </c>
      <c r="CM206" t="str">
        <f>貼_前年計算用シート!AG469</f>
        <v>-</v>
      </c>
      <c r="CN206" t="str">
        <f t="shared" si="149"/>
        <v>-</v>
      </c>
    </row>
    <row r="207" spans="3:92">
      <c r="C207" t="str">
        <f>貼_前年計算用シート!D291</f>
        <v>壮瞥町</v>
      </c>
      <c r="D207">
        <f>貼_前年計算用シート!D470</f>
        <v>1480</v>
      </c>
      <c r="E207">
        <f t="shared" si="120"/>
        <v>141</v>
      </c>
      <c r="F207" t="str">
        <f>貼_前年計算用シート!E291</f>
        <v>-</v>
      </c>
      <c r="G207" t="str">
        <f>貼_前年計算用シート!E470</f>
        <v>-</v>
      </c>
      <c r="H207" t="str">
        <f t="shared" si="121"/>
        <v>-</v>
      </c>
      <c r="I207" t="str">
        <f>貼_前年計算用シート!F291</f>
        <v>砂川市</v>
      </c>
      <c r="J207">
        <f>貼_前年計算用シート!F470</f>
        <v>623</v>
      </c>
      <c r="K207">
        <f t="shared" si="122"/>
        <v>141</v>
      </c>
      <c r="L207" t="str">
        <f>貼_前年計算用シート!G291</f>
        <v>-</v>
      </c>
      <c r="M207" t="str">
        <f>貼_前年計算用シート!G470</f>
        <v>-</v>
      </c>
      <c r="N207" t="str">
        <f t="shared" si="123"/>
        <v>-</v>
      </c>
      <c r="O207" t="str">
        <f>貼_前年計算用シート!H291</f>
        <v>-</v>
      </c>
      <c r="P207" t="str">
        <f>貼_前年計算用シート!H470</f>
        <v>-</v>
      </c>
      <c r="Q207" t="str">
        <f t="shared" si="124"/>
        <v>-</v>
      </c>
      <c r="R207" t="str">
        <f>貼_前年計算用シート!I291</f>
        <v>-</v>
      </c>
      <c r="S207" t="str">
        <f>貼_前年計算用シート!I470</f>
        <v>-</v>
      </c>
      <c r="T207" t="str">
        <f t="shared" si="125"/>
        <v>-</v>
      </c>
      <c r="U207" t="str">
        <f>貼_前年計算用シート!J291</f>
        <v>-</v>
      </c>
      <c r="V207" t="str">
        <f>貼_前年計算用シート!J470</f>
        <v>-</v>
      </c>
      <c r="W207" t="str">
        <f t="shared" si="126"/>
        <v>-</v>
      </c>
      <c r="X207" t="str">
        <f>貼_前年計算用シート!K291</f>
        <v>-</v>
      </c>
      <c r="Y207" t="str">
        <f>貼_前年計算用シート!K470</f>
        <v>-</v>
      </c>
      <c r="Z207" t="str">
        <f t="shared" si="127"/>
        <v>-</v>
      </c>
      <c r="AA207" t="str">
        <f>貼_前年計算用シート!L291</f>
        <v>-</v>
      </c>
      <c r="AB207" t="str">
        <f>貼_前年計算用シート!L470</f>
        <v>-</v>
      </c>
      <c r="AC207" t="str">
        <f t="shared" si="128"/>
        <v>-</v>
      </c>
      <c r="AD207" t="str">
        <f>貼_前年計算用シート!M291</f>
        <v>-</v>
      </c>
      <c r="AE207" t="str">
        <f>貼_前年計算用シート!M470</f>
        <v>-</v>
      </c>
      <c r="AF207" t="str">
        <f t="shared" si="129"/>
        <v>-</v>
      </c>
      <c r="AG207" t="str">
        <f>貼_前年計算用シート!N291</f>
        <v>-</v>
      </c>
      <c r="AH207" t="str">
        <f>貼_前年計算用シート!N470</f>
        <v>-</v>
      </c>
      <c r="AI207" t="str">
        <f t="shared" si="130"/>
        <v>-</v>
      </c>
      <c r="AJ207" t="str">
        <f>貼_前年計算用シート!O291</f>
        <v>-</v>
      </c>
      <c r="AK207" t="str">
        <f>貼_前年計算用シート!O470</f>
        <v>-</v>
      </c>
      <c r="AL207" t="str">
        <f t="shared" si="131"/>
        <v>-</v>
      </c>
      <c r="AM207" t="str">
        <f>貼_前年計算用シート!P291</f>
        <v>-</v>
      </c>
      <c r="AN207" t="str">
        <f>貼_前年計算用シート!P470</f>
        <v>-</v>
      </c>
      <c r="AO207" t="str">
        <f t="shared" si="132"/>
        <v>-</v>
      </c>
      <c r="AP207" t="str">
        <f>貼_前年計算用シート!Q291</f>
        <v>-</v>
      </c>
      <c r="AQ207" t="str">
        <f>貼_前年計算用シート!Q470</f>
        <v>-</v>
      </c>
      <c r="AR207" t="str">
        <f t="shared" si="133"/>
        <v>-</v>
      </c>
      <c r="AS207" t="str">
        <f>貼_前年計算用シート!R291</f>
        <v>-</v>
      </c>
      <c r="AT207" t="str">
        <f>貼_前年計算用シート!R470</f>
        <v>-</v>
      </c>
      <c r="AU207" t="str">
        <f t="shared" si="134"/>
        <v>-</v>
      </c>
      <c r="AV207" t="str">
        <f>貼_前年計算用シート!S291</f>
        <v>-</v>
      </c>
      <c r="AW207" t="str">
        <f>貼_前年計算用シート!S470</f>
        <v>-</v>
      </c>
      <c r="AX207" t="str">
        <f t="shared" si="135"/>
        <v>-</v>
      </c>
      <c r="AY207" t="str">
        <f>貼_前年計算用シート!T291</f>
        <v>-</v>
      </c>
      <c r="AZ207" t="str">
        <f>貼_前年計算用シート!T470</f>
        <v>-</v>
      </c>
      <c r="BA207" t="str">
        <f t="shared" si="136"/>
        <v>-</v>
      </c>
      <c r="BB207" t="str">
        <f>貼_前年計算用シート!U291</f>
        <v>-</v>
      </c>
      <c r="BC207" t="str">
        <f>貼_前年計算用シート!U470</f>
        <v>-</v>
      </c>
      <c r="BD207" t="str">
        <f t="shared" si="137"/>
        <v>-</v>
      </c>
      <c r="BE207" t="str">
        <f>貼_前年計算用シート!V291</f>
        <v>-</v>
      </c>
      <c r="BF207" t="str">
        <f>貼_前年計算用シート!V470</f>
        <v>-</v>
      </c>
      <c r="BG207" t="str">
        <f t="shared" si="138"/>
        <v>-</v>
      </c>
      <c r="BH207" t="str">
        <f>貼_前年計算用シート!W291</f>
        <v>-</v>
      </c>
      <c r="BI207" t="str">
        <f>貼_前年計算用シート!W470</f>
        <v>-</v>
      </c>
      <c r="BJ207" t="str">
        <f t="shared" si="139"/>
        <v>-</v>
      </c>
      <c r="BK207" t="str">
        <f>貼_前年計算用シート!X291</f>
        <v>-</v>
      </c>
      <c r="BL207" t="str">
        <f>貼_前年計算用シート!X470</f>
        <v>-</v>
      </c>
      <c r="BM207" t="str">
        <f t="shared" si="140"/>
        <v>-</v>
      </c>
      <c r="BN207" t="str">
        <f>貼_前年計算用シート!Y291</f>
        <v>-</v>
      </c>
      <c r="BO207" t="str">
        <f>貼_前年計算用シート!Y470</f>
        <v>-</v>
      </c>
      <c r="BP207" t="str">
        <f t="shared" si="141"/>
        <v>-</v>
      </c>
      <c r="BQ207" t="str">
        <f>貼_前年計算用シート!Z291</f>
        <v>-</v>
      </c>
      <c r="BR207" t="str">
        <f>貼_前年計算用シート!Z470</f>
        <v>-</v>
      </c>
      <c r="BS207" t="str">
        <f t="shared" si="142"/>
        <v>-</v>
      </c>
      <c r="BT207" t="str">
        <f>貼_前年計算用シート!AA291</f>
        <v>-</v>
      </c>
      <c r="BU207" t="str">
        <f>貼_前年計算用シート!AA470</f>
        <v>-</v>
      </c>
      <c r="BV207" t="str">
        <f t="shared" si="143"/>
        <v>-</v>
      </c>
      <c r="BW207" t="str">
        <f>貼_前年計算用シート!AB291</f>
        <v>-</v>
      </c>
      <c r="BX207" t="str">
        <f>貼_前年計算用シート!AB470</f>
        <v>-</v>
      </c>
      <c r="BY207" t="str">
        <f t="shared" si="144"/>
        <v>-</v>
      </c>
      <c r="BZ207" t="str">
        <f>貼_前年計算用シート!AC291</f>
        <v>-</v>
      </c>
      <c r="CA207" t="str">
        <f>貼_前年計算用シート!AC470</f>
        <v>-</v>
      </c>
      <c r="CB207" t="str">
        <f t="shared" si="145"/>
        <v>-</v>
      </c>
      <c r="CC207" t="str">
        <f>貼_前年計算用シート!AD291</f>
        <v>-</v>
      </c>
      <c r="CD207" t="str">
        <f>貼_前年計算用シート!AD470</f>
        <v>-</v>
      </c>
      <c r="CE207" t="str">
        <f t="shared" si="146"/>
        <v>-</v>
      </c>
      <c r="CF207" t="str">
        <f>貼_前年計算用シート!AE291</f>
        <v>-</v>
      </c>
      <c r="CG207" t="str">
        <f>貼_前年計算用シート!AE470</f>
        <v>-</v>
      </c>
      <c r="CH207" t="str">
        <f t="shared" si="147"/>
        <v>-</v>
      </c>
      <c r="CI207" t="str">
        <f>貼_前年計算用シート!AF291</f>
        <v>-</v>
      </c>
      <c r="CJ207" t="str">
        <f>貼_前年計算用シート!AF470</f>
        <v>-</v>
      </c>
      <c r="CK207" t="str">
        <f t="shared" si="148"/>
        <v>-</v>
      </c>
      <c r="CL207" t="str">
        <f>貼_前年計算用シート!AG291</f>
        <v>-</v>
      </c>
      <c r="CM207" t="str">
        <f>貼_前年計算用シート!AG470</f>
        <v>-</v>
      </c>
      <c r="CN207" t="str">
        <f t="shared" si="149"/>
        <v>-</v>
      </c>
    </row>
    <row r="208" spans="3:92">
      <c r="C208" t="str">
        <f>貼_前年計算用シート!D292</f>
        <v>仁木町</v>
      </c>
      <c r="D208">
        <f>貼_前年計算用シート!D471</f>
        <v>1470</v>
      </c>
      <c r="E208">
        <f t="shared" si="120"/>
        <v>142</v>
      </c>
      <c r="F208" t="str">
        <f>貼_前年計算用シート!E292</f>
        <v>-</v>
      </c>
      <c r="G208" t="str">
        <f>貼_前年計算用シート!E471</f>
        <v>-</v>
      </c>
      <c r="H208" t="str">
        <f t="shared" si="121"/>
        <v>-</v>
      </c>
      <c r="I208" t="str">
        <f>貼_前年計算用シート!F292</f>
        <v>赤井川村</v>
      </c>
      <c r="J208">
        <f>貼_前年計算用シート!F471</f>
        <v>578</v>
      </c>
      <c r="K208">
        <f t="shared" si="122"/>
        <v>142</v>
      </c>
      <c r="L208" t="str">
        <f>貼_前年計算用シート!G292</f>
        <v>-</v>
      </c>
      <c r="M208" t="str">
        <f>貼_前年計算用シート!G471</f>
        <v>-</v>
      </c>
      <c r="N208" t="str">
        <f t="shared" si="123"/>
        <v>-</v>
      </c>
      <c r="O208" t="str">
        <f>貼_前年計算用シート!H292</f>
        <v>-</v>
      </c>
      <c r="P208" t="str">
        <f>貼_前年計算用シート!H471</f>
        <v>-</v>
      </c>
      <c r="Q208" t="str">
        <f t="shared" si="124"/>
        <v>-</v>
      </c>
      <c r="R208" t="str">
        <f>貼_前年計算用シート!I292</f>
        <v>-</v>
      </c>
      <c r="S208" t="str">
        <f>貼_前年計算用シート!I471</f>
        <v>-</v>
      </c>
      <c r="T208" t="str">
        <f t="shared" si="125"/>
        <v>-</v>
      </c>
      <c r="U208" t="str">
        <f>貼_前年計算用シート!J292</f>
        <v>-</v>
      </c>
      <c r="V208" t="str">
        <f>貼_前年計算用シート!J471</f>
        <v>-</v>
      </c>
      <c r="W208" t="str">
        <f t="shared" si="126"/>
        <v>-</v>
      </c>
      <c r="X208" t="str">
        <f>貼_前年計算用シート!K292</f>
        <v>-</v>
      </c>
      <c r="Y208" t="str">
        <f>貼_前年計算用シート!K471</f>
        <v>-</v>
      </c>
      <c r="Z208" t="str">
        <f t="shared" si="127"/>
        <v>-</v>
      </c>
      <c r="AA208" t="str">
        <f>貼_前年計算用シート!L292</f>
        <v>-</v>
      </c>
      <c r="AB208" t="str">
        <f>貼_前年計算用シート!L471</f>
        <v>-</v>
      </c>
      <c r="AC208" t="str">
        <f t="shared" si="128"/>
        <v>-</v>
      </c>
      <c r="AD208" t="str">
        <f>貼_前年計算用シート!M292</f>
        <v>-</v>
      </c>
      <c r="AE208" t="str">
        <f>貼_前年計算用シート!M471</f>
        <v>-</v>
      </c>
      <c r="AF208" t="str">
        <f t="shared" si="129"/>
        <v>-</v>
      </c>
      <c r="AG208" t="str">
        <f>貼_前年計算用シート!N292</f>
        <v>-</v>
      </c>
      <c r="AH208" t="str">
        <f>貼_前年計算用シート!N471</f>
        <v>-</v>
      </c>
      <c r="AI208" t="str">
        <f t="shared" si="130"/>
        <v>-</v>
      </c>
      <c r="AJ208" t="str">
        <f>貼_前年計算用シート!O292</f>
        <v>-</v>
      </c>
      <c r="AK208" t="str">
        <f>貼_前年計算用シート!O471</f>
        <v>-</v>
      </c>
      <c r="AL208" t="str">
        <f t="shared" si="131"/>
        <v>-</v>
      </c>
      <c r="AM208" t="str">
        <f>貼_前年計算用シート!P292</f>
        <v>-</v>
      </c>
      <c r="AN208" t="str">
        <f>貼_前年計算用シート!P471</f>
        <v>-</v>
      </c>
      <c r="AO208" t="str">
        <f t="shared" si="132"/>
        <v>-</v>
      </c>
      <c r="AP208" t="str">
        <f>貼_前年計算用シート!Q292</f>
        <v>-</v>
      </c>
      <c r="AQ208" t="str">
        <f>貼_前年計算用シート!Q471</f>
        <v>-</v>
      </c>
      <c r="AR208" t="str">
        <f t="shared" si="133"/>
        <v>-</v>
      </c>
      <c r="AS208" t="str">
        <f>貼_前年計算用シート!R292</f>
        <v>-</v>
      </c>
      <c r="AT208" t="str">
        <f>貼_前年計算用シート!R471</f>
        <v>-</v>
      </c>
      <c r="AU208" t="str">
        <f t="shared" si="134"/>
        <v>-</v>
      </c>
      <c r="AV208" t="str">
        <f>貼_前年計算用シート!S292</f>
        <v>-</v>
      </c>
      <c r="AW208" t="str">
        <f>貼_前年計算用シート!S471</f>
        <v>-</v>
      </c>
      <c r="AX208" t="str">
        <f t="shared" si="135"/>
        <v>-</v>
      </c>
      <c r="AY208" t="str">
        <f>貼_前年計算用シート!T292</f>
        <v>-</v>
      </c>
      <c r="AZ208" t="str">
        <f>貼_前年計算用シート!T471</f>
        <v>-</v>
      </c>
      <c r="BA208" t="str">
        <f t="shared" si="136"/>
        <v>-</v>
      </c>
      <c r="BB208" t="str">
        <f>貼_前年計算用シート!U292</f>
        <v>-</v>
      </c>
      <c r="BC208" t="str">
        <f>貼_前年計算用シート!U471</f>
        <v>-</v>
      </c>
      <c r="BD208" t="str">
        <f t="shared" si="137"/>
        <v>-</v>
      </c>
      <c r="BE208" t="str">
        <f>貼_前年計算用シート!V292</f>
        <v>-</v>
      </c>
      <c r="BF208" t="str">
        <f>貼_前年計算用シート!V471</f>
        <v>-</v>
      </c>
      <c r="BG208" t="str">
        <f t="shared" si="138"/>
        <v>-</v>
      </c>
      <c r="BH208" t="str">
        <f>貼_前年計算用シート!W292</f>
        <v>-</v>
      </c>
      <c r="BI208" t="str">
        <f>貼_前年計算用シート!W471</f>
        <v>-</v>
      </c>
      <c r="BJ208" t="str">
        <f t="shared" si="139"/>
        <v>-</v>
      </c>
      <c r="BK208" t="str">
        <f>貼_前年計算用シート!X292</f>
        <v>-</v>
      </c>
      <c r="BL208" t="str">
        <f>貼_前年計算用シート!X471</f>
        <v>-</v>
      </c>
      <c r="BM208" t="str">
        <f t="shared" si="140"/>
        <v>-</v>
      </c>
      <c r="BN208" t="str">
        <f>貼_前年計算用シート!Y292</f>
        <v>-</v>
      </c>
      <c r="BO208" t="str">
        <f>貼_前年計算用シート!Y471</f>
        <v>-</v>
      </c>
      <c r="BP208" t="str">
        <f t="shared" si="141"/>
        <v>-</v>
      </c>
      <c r="BQ208" t="str">
        <f>貼_前年計算用シート!Z292</f>
        <v>-</v>
      </c>
      <c r="BR208" t="str">
        <f>貼_前年計算用シート!Z471</f>
        <v>-</v>
      </c>
      <c r="BS208" t="str">
        <f t="shared" si="142"/>
        <v>-</v>
      </c>
      <c r="BT208" t="str">
        <f>貼_前年計算用シート!AA292</f>
        <v>-</v>
      </c>
      <c r="BU208" t="str">
        <f>貼_前年計算用シート!AA471</f>
        <v>-</v>
      </c>
      <c r="BV208" t="str">
        <f t="shared" si="143"/>
        <v>-</v>
      </c>
      <c r="BW208" t="str">
        <f>貼_前年計算用シート!AB292</f>
        <v>-</v>
      </c>
      <c r="BX208" t="str">
        <f>貼_前年計算用シート!AB471</f>
        <v>-</v>
      </c>
      <c r="BY208" t="str">
        <f t="shared" si="144"/>
        <v>-</v>
      </c>
      <c r="BZ208" t="str">
        <f>貼_前年計算用シート!AC292</f>
        <v>-</v>
      </c>
      <c r="CA208" t="str">
        <f>貼_前年計算用シート!AC471</f>
        <v>-</v>
      </c>
      <c r="CB208" t="str">
        <f t="shared" si="145"/>
        <v>-</v>
      </c>
      <c r="CC208" t="str">
        <f>貼_前年計算用シート!AD292</f>
        <v>-</v>
      </c>
      <c r="CD208" t="str">
        <f>貼_前年計算用シート!AD471</f>
        <v>-</v>
      </c>
      <c r="CE208" t="str">
        <f t="shared" si="146"/>
        <v>-</v>
      </c>
      <c r="CF208" t="str">
        <f>貼_前年計算用シート!AE292</f>
        <v>-</v>
      </c>
      <c r="CG208" t="str">
        <f>貼_前年計算用シート!AE471</f>
        <v>-</v>
      </c>
      <c r="CH208" t="str">
        <f t="shared" si="147"/>
        <v>-</v>
      </c>
      <c r="CI208" t="str">
        <f>貼_前年計算用シート!AF292</f>
        <v>-</v>
      </c>
      <c r="CJ208" t="str">
        <f>貼_前年計算用シート!AF471</f>
        <v>-</v>
      </c>
      <c r="CK208" t="str">
        <f t="shared" si="148"/>
        <v>-</v>
      </c>
      <c r="CL208" t="str">
        <f>貼_前年計算用シート!AG292</f>
        <v>-</v>
      </c>
      <c r="CM208" t="str">
        <f>貼_前年計算用シート!AG471</f>
        <v>-</v>
      </c>
      <c r="CN208" t="str">
        <f t="shared" si="149"/>
        <v>-</v>
      </c>
    </row>
    <row r="209" spans="3:92">
      <c r="C209" t="str">
        <f>貼_前年計算用シート!D293</f>
        <v>余市町</v>
      </c>
      <c r="D209">
        <f>貼_前年計算用シート!D472</f>
        <v>1420</v>
      </c>
      <c r="E209">
        <f t="shared" si="120"/>
        <v>143</v>
      </c>
      <c r="F209" t="str">
        <f>貼_前年計算用シート!E293</f>
        <v>-</v>
      </c>
      <c r="G209" t="str">
        <f>貼_前年計算用シート!E472</f>
        <v>-</v>
      </c>
      <c r="H209" t="str">
        <f t="shared" si="121"/>
        <v>-</v>
      </c>
      <c r="I209" t="str">
        <f>貼_前年計算用シート!F293</f>
        <v>夕張市</v>
      </c>
      <c r="J209">
        <f>貼_前年計算用シート!F472</f>
        <v>572</v>
      </c>
      <c r="K209">
        <f t="shared" si="122"/>
        <v>143</v>
      </c>
      <c r="L209" t="str">
        <f>貼_前年計算用シート!G293</f>
        <v>-</v>
      </c>
      <c r="M209" t="str">
        <f>貼_前年計算用シート!G472</f>
        <v>-</v>
      </c>
      <c r="N209" t="str">
        <f t="shared" si="123"/>
        <v>-</v>
      </c>
      <c r="O209" t="str">
        <f>貼_前年計算用シート!H293</f>
        <v>-</v>
      </c>
      <c r="P209" t="str">
        <f>貼_前年計算用シート!H472</f>
        <v>-</v>
      </c>
      <c r="Q209" t="str">
        <f t="shared" si="124"/>
        <v>-</v>
      </c>
      <c r="R209" t="str">
        <f>貼_前年計算用シート!I293</f>
        <v>-</v>
      </c>
      <c r="S209" t="str">
        <f>貼_前年計算用シート!I472</f>
        <v>-</v>
      </c>
      <c r="T209" t="str">
        <f t="shared" si="125"/>
        <v>-</v>
      </c>
      <c r="U209" t="str">
        <f>貼_前年計算用シート!J293</f>
        <v>-</v>
      </c>
      <c r="V209" t="str">
        <f>貼_前年計算用シート!J472</f>
        <v>-</v>
      </c>
      <c r="W209" t="str">
        <f t="shared" si="126"/>
        <v>-</v>
      </c>
      <c r="X209" t="str">
        <f>貼_前年計算用シート!K293</f>
        <v>-</v>
      </c>
      <c r="Y209" t="str">
        <f>貼_前年計算用シート!K472</f>
        <v>-</v>
      </c>
      <c r="Z209" t="str">
        <f t="shared" si="127"/>
        <v>-</v>
      </c>
      <c r="AA209" t="str">
        <f>貼_前年計算用シート!L293</f>
        <v>-</v>
      </c>
      <c r="AB209" t="str">
        <f>貼_前年計算用シート!L472</f>
        <v>-</v>
      </c>
      <c r="AC209" t="str">
        <f t="shared" si="128"/>
        <v>-</v>
      </c>
      <c r="AD209" t="str">
        <f>貼_前年計算用シート!M293</f>
        <v>-</v>
      </c>
      <c r="AE209" t="str">
        <f>貼_前年計算用シート!M472</f>
        <v>-</v>
      </c>
      <c r="AF209" t="str">
        <f t="shared" si="129"/>
        <v>-</v>
      </c>
      <c r="AG209" t="str">
        <f>貼_前年計算用シート!N293</f>
        <v>-</v>
      </c>
      <c r="AH209" t="str">
        <f>貼_前年計算用シート!N472</f>
        <v>-</v>
      </c>
      <c r="AI209" t="str">
        <f t="shared" si="130"/>
        <v>-</v>
      </c>
      <c r="AJ209" t="str">
        <f>貼_前年計算用シート!O293</f>
        <v>-</v>
      </c>
      <c r="AK209" t="str">
        <f>貼_前年計算用シート!O472</f>
        <v>-</v>
      </c>
      <c r="AL209" t="str">
        <f t="shared" si="131"/>
        <v>-</v>
      </c>
      <c r="AM209" t="str">
        <f>貼_前年計算用シート!P293</f>
        <v>-</v>
      </c>
      <c r="AN209" t="str">
        <f>貼_前年計算用シート!P472</f>
        <v>-</v>
      </c>
      <c r="AO209" t="str">
        <f t="shared" si="132"/>
        <v>-</v>
      </c>
      <c r="AP209" t="str">
        <f>貼_前年計算用シート!Q293</f>
        <v>-</v>
      </c>
      <c r="AQ209" t="str">
        <f>貼_前年計算用シート!Q472</f>
        <v>-</v>
      </c>
      <c r="AR209" t="str">
        <f t="shared" si="133"/>
        <v>-</v>
      </c>
      <c r="AS209" t="str">
        <f>貼_前年計算用シート!R293</f>
        <v>-</v>
      </c>
      <c r="AT209" t="str">
        <f>貼_前年計算用シート!R472</f>
        <v>-</v>
      </c>
      <c r="AU209" t="str">
        <f t="shared" si="134"/>
        <v>-</v>
      </c>
      <c r="AV209" t="str">
        <f>貼_前年計算用シート!S293</f>
        <v>-</v>
      </c>
      <c r="AW209" t="str">
        <f>貼_前年計算用シート!S472</f>
        <v>-</v>
      </c>
      <c r="AX209" t="str">
        <f t="shared" si="135"/>
        <v>-</v>
      </c>
      <c r="AY209" t="str">
        <f>貼_前年計算用シート!T293</f>
        <v>-</v>
      </c>
      <c r="AZ209" t="str">
        <f>貼_前年計算用シート!T472</f>
        <v>-</v>
      </c>
      <c r="BA209" t="str">
        <f t="shared" si="136"/>
        <v>-</v>
      </c>
      <c r="BB209" t="str">
        <f>貼_前年計算用シート!U293</f>
        <v>-</v>
      </c>
      <c r="BC209" t="str">
        <f>貼_前年計算用シート!U472</f>
        <v>-</v>
      </c>
      <c r="BD209" t="str">
        <f t="shared" si="137"/>
        <v>-</v>
      </c>
      <c r="BE209" t="str">
        <f>貼_前年計算用シート!V293</f>
        <v>-</v>
      </c>
      <c r="BF209" t="str">
        <f>貼_前年計算用シート!V472</f>
        <v>-</v>
      </c>
      <c r="BG209" t="str">
        <f t="shared" si="138"/>
        <v>-</v>
      </c>
      <c r="BH209" t="str">
        <f>貼_前年計算用シート!W293</f>
        <v>-</v>
      </c>
      <c r="BI209" t="str">
        <f>貼_前年計算用シート!W472</f>
        <v>-</v>
      </c>
      <c r="BJ209" t="str">
        <f t="shared" si="139"/>
        <v>-</v>
      </c>
      <c r="BK209" t="str">
        <f>貼_前年計算用シート!X293</f>
        <v>-</v>
      </c>
      <c r="BL209" t="str">
        <f>貼_前年計算用シート!X472</f>
        <v>-</v>
      </c>
      <c r="BM209" t="str">
        <f t="shared" si="140"/>
        <v>-</v>
      </c>
      <c r="BN209" t="str">
        <f>貼_前年計算用シート!Y293</f>
        <v>-</v>
      </c>
      <c r="BO209" t="str">
        <f>貼_前年計算用シート!Y472</f>
        <v>-</v>
      </c>
      <c r="BP209" t="str">
        <f t="shared" si="141"/>
        <v>-</v>
      </c>
      <c r="BQ209" t="str">
        <f>貼_前年計算用シート!Z293</f>
        <v>-</v>
      </c>
      <c r="BR209" t="str">
        <f>貼_前年計算用シート!Z472</f>
        <v>-</v>
      </c>
      <c r="BS209" t="str">
        <f t="shared" si="142"/>
        <v>-</v>
      </c>
      <c r="BT209" t="str">
        <f>貼_前年計算用シート!AA293</f>
        <v>-</v>
      </c>
      <c r="BU209" t="str">
        <f>貼_前年計算用シート!AA472</f>
        <v>-</v>
      </c>
      <c r="BV209" t="str">
        <f t="shared" si="143"/>
        <v>-</v>
      </c>
      <c r="BW209" t="str">
        <f>貼_前年計算用シート!AB293</f>
        <v>-</v>
      </c>
      <c r="BX209" t="str">
        <f>貼_前年計算用シート!AB472</f>
        <v>-</v>
      </c>
      <c r="BY209" t="str">
        <f t="shared" si="144"/>
        <v>-</v>
      </c>
      <c r="BZ209" t="str">
        <f>貼_前年計算用シート!AC293</f>
        <v>-</v>
      </c>
      <c r="CA209" t="str">
        <f>貼_前年計算用シート!AC472</f>
        <v>-</v>
      </c>
      <c r="CB209" t="str">
        <f t="shared" si="145"/>
        <v>-</v>
      </c>
      <c r="CC209" t="str">
        <f>貼_前年計算用シート!AD293</f>
        <v>-</v>
      </c>
      <c r="CD209" t="str">
        <f>貼_前年計算用シート!AD472</f>
        <v>-</v>
      </c>
      <c r="CE209" t="str">
        <f t="shared" si="146"/>
        <v>-</v>
      </c>
      <c r="CF209" t="str">
        <f>貼_前年計算用シート!AE293</f>
        <v>-</v>
      </c>
      <c r="CG209" t="str">
        <f>貼_前年計算用シート!AE472</f>
        <v>-</v>
      </c>
      <c r="CH209" t="str">
        <f t="shared" si="147"/>
        <v>-</v>
      </c>
      <c r="CI209" t="str">
        <f>貼_前年計算用シート!AF293</f>
        <v>-</v>
      </c>
      <c r="CJ209" t="str">
        <f>貼_前年計算用シート!AF472</f>
        <v>-</v>
      </c>
      <c r="CK209" t="str">
        <f t="shared" si="148"/>
        <v>-</v>
      </c>
      <c r="CL209" t="str">
        <f>貼_前年計算用シート!AG293</f>
        <v>-</v>
      </c>
      <c r="CM209" t="str">
        <f>貼_前年計算用シート!AG472</f>
        <v>-</v>
      </c>
      <c r="CN209" t="str">
        <f t="shared" si="149"/>
        <v>-</v>
      </c>
    </row>
    <row r="210" spans="3:92">
      <c r="C210" t="str">
        <f>貼_前年計算用シート!D294</f>
        <v>三笠市</v>
      </c>
      <c r="D210">
        <f>貼_前年計算用シート!D473</f>
        <v>1340</v>
      </c>
      <c r="E210">
        <f t="shared" si="120"/>
        <v>144</v>
      </c>
      <c r="F210" t="str">
        <f>貼_前年計算用シート!E294</f>
        <v>-</v>
      </c>
      <c r="G210" t="str">
        <f>貼_前年計算用シート!E473</f>
        <v>-</v>
      </c>
      <c r="H210" t="str">
        <f t="shared" si="121"/>
        <v>-</v>
      </c>
      <c r="I210" t="str">
        <f>貼_前年計算用シート!F294</f>
        <v>乙部町</v>
      </c>
      <c r="J210">
        <f>貼_前年計算用シート!F473</f>
        <v>534</v>
      </c>
      <c r="K210">
        <f t="shared" si="122"/>
        <v>144</v>
      </c>
      <c r="L210" t="str">
        <f>貼_前年計算用シート!G294</f>
        <v>-</v>
      </c>
      <c r="M210" t="str">
        <f>貼_前年計算用シート!G473</f>
        <v>-</v>
      </c>
      <c r="N210" t="str">
        <f t="shared" si="123"/>
        <v>-</v>
      </c>
      <c r="O210" t="str">
        <f>貼_前年計算用シート!H294</f>
        <v>-</v>
      </c>
      <c r="P210" t="str">
        <f>貼_前年計算用シート!H473</f>
        <v>-</v>
      </c>
      <c r="Q210" t="str">
        <f t="shared" si="124"/>
        <v>-</v>
      </c>
      <c r="R210" t="str">
        <f>貼_前年計算用シート!I294</f>
        <v>-</v>
      </c>
      <c r="S210" t="str">
        <f>貼_前年計算用シート!I473</f>
        <v>-</v>
      </c>
      <c r="T210" t="str">
        <f t="shared" si="125"/>
        <v>-</v>
      </c>
      <c r="U210" t="str">
        <f>貼_前年計算用シート!J294</f>
        <v>-</v>
      </c>
      <c r="V210" t="str">
        <f>貼_前年計算用シート!J473</f>
        <v>-</v>
      </c>
      <c r="W210" t="str">
        <f t="shared" si="126"/>
        <v>-</v>
      </c>
      <c r="X210" t="str">
        <f>貼_前年計算用シート!K294</f>
        <v>-</v>
      </c>
      <c r="Y210" t="str">
        <f>貼_前年計算用シート!K473</f>
        <v>-</v>
      </c>
      <c r="Z210" t="str">
        <f t="shared" si="127"/>
        <v>-</v>
      </c>
      <c r="AA210" t="str">
        <f>貼_前年計算用シート!L294</f>
        <v>-</v>
      </c>
      <c r="AB210" t="str">
        <f>貼_前年計算用シート!L473</f>
        <v>-</v>
      </c>
      <c r="AC210" t="str">
        <f t="shared" si="128"/>
        <v>-</v>
      </c>
      <c r="AD210" t="str">
        <f>貼_前年計算用シート!M294</f>
        <v>-</v>
      </c>
      <c r="AE210" t="str">
        <f>貼_前年計算用シート!M473</f>
        <v>-</v>
      </c>
      <c r="AF210" t="str">
        <f t="shared" si="129"/>
        <v>-</v>
      </c>
      <c r="AG210" t="str">
        <f>貼_前年計算用シート!N294</f>
        <v>-</v>
      </c>
      <c r="AH210" t="str">
        <f>貼_前年計算用シート!N473</f>
        <v>-</v>
      </c>
      <c r="AI210" t="str">
        <f t="shared" si="130"/>
        <v>-</v>
      </c>
      <c r="AJ210" t="str">
        <f>貼_前年計算用シート!O294</f>
        <v>-</v>
      </c>
      <c r="AK210" t="str">
        <f>貼_前年計算用シート!O473</f>
        <v>-</v>
      </c>
      <c r="AL210" t="str">
        <f t="shared" si="131"/>
        <v>-</v>
      </c>
      <c r="AM210" t="str">
        <f>貼_前年計算用シート!P294</f>
        <v>-</v>
      </c>
      <c r="AN210" t="str">
        <f>貼_前年計算用シート!P473</f>
        <v>-</v>
      </c>
      <c r="AO210" t="str">
        <f t="shared" si="132"/>
        <v>-</v>
      </c>
      <c r="AP210" t="str">
        <f>貼_前年計算用シート!Q294</f>
        <v>-</v>
      </c>
      <c r="AQ210" t="str">
        <f>貼_前年計算用シート!Q473</f>
        <v>-</v>
      </c>
      <c r="AR210" t="str">
        <f t="shared" si="133"/>
        <v>-</v>
      </c>
      <c r="AS210" t="str">
        <f>貼_前年計算用シート!R294</f>
        <v>-</v>
      </c>
      <c r="AT210" t="str">
        <f>貼_前年計算用シート!R473</f>
        <v>-</v>
      </c>
      <c r="AU210" t="str">
        <f t="shared" si="134"/>
        <v>-</v>
      </c>
      <c r="AV210" t="str">
        <f>貼_前年計算用シート!S294</f>
        <v>-</v>
      </c>
      <c r="AW210" t="str">
        <f>貼_前年計算用シート!S473</f>
        <v>-</v>
      </c>
      <c r="AX210" t="str">
        <f t="shared" si="135"/>
        <v>-</v>
      </c>
      <c r="AY210" t="str">
        <f>貼_前年計算用シート!T294</f>
        <v>-</v>
      </c>
      <c r="AZ210" t="str">
        <f>貼_前年計算用シート!T473</f>
        <v>-</v>
      </c>
      <c r="BA210" t="str">
        <f t="shared" si="136"/>
        <v>-</v>
      </c>
      <c r="BB210" t="str">
        <f>貼_前年計算用シート!U294</f>
        <v>-</v>
      </c>
      <c r="BC210" t="str">
        <f>貼_前年計算用シート!U473</f>
        <v>-</v>
      </c>
      <c r="BD210" t="str">
        <f t="shared" si="137"/>
        <v>-</v>
      </c>
      <c r="BE210" t="str">
        <f>貼_前年計算用シート!V294</f>
        <v>-</v>
      </c>
      <c r="BF210" t="str">
        <f>貼_前年計算用シート!V473</f>
        <v>-</v>
      </c>
      <c r="BG210" t="str">
        <f t="shared" si="138"/>
        <v>-</v>
      </c>
      <c r="BH210" t="str">
        <f>貼_前年計算用シート!W294</f>
        <v>-</v>
      </c>
      <c r="BI210" t="str">
        <f>貼_前年計算用シート!W473</f>
        <v>-</v>
      </c>
      <c r="BJ210" t="str">
        <f t="shared" si="139"/>
        <v>-</v>
      </c>
      <c r="BK210" t="str">
        <f>貼_前年計算用シート!X294</f>
        <v>-</v>
      </c>
      <c r="BL210" t="str">
        <f>貼_前年計算用シート!X473</f>
        <v>-</v>
      </c>
      <c r="BM210" t="str">
        <f t="shared" si="140"/>
        <v>-</v>
      </c>
      <c r="BN210" t="str">
        <f>貼_前年計算用シート!Y294</f>
        <v>-</v>
      </c>
      <c r="BO210" t="str">
        <f>貼_前年計算用シート!Y473</f>
        <v>-</v>
      </c>
      <c r="BP210" t="str">
        <f t="shared" si="141"/>
        <v>-</v>
      </c>
      <c r="BQ210" t="str">
        <f>貼_前年計算用シート!Z294</f>
        <v>-</v>
      </c>
      <c r="BR210" t="str">
        <f>貼_前年計算用シート!Z473</f>
        <v>-</v>
      </c>
      <c r="BS210" t="str">
        <f t="shared" si="142"/>
        <v>-</v>
      </c>
      <c r="BT210" t="str">
        <f>貼_前年計算用シート!AA294</f>
        <v>-</v>
      </c>
      <c r="BU210" t="str">
        <f>貼_前年計算用シート!AA473</f>
        <v>-</v>
      </c>
      <c r="BV210" t="str">
        <f t="shared" si="143"/>
        <v>-</v>
      </c>
      <c r="BW210" t="str">
        <f>貼_前年計算用シート!AB294</f>
        <v>-</v>
      </c>
      <c r="BX210" t="str">
        <f>貼_前年計算用シート!AB473</f>
        <v>-</v>
      </c>
      <c r="BY210" t="str">
        <f t="shared" si="144"/>
        <v>-</v>
      </c>
      <c r="BZ210" t="str">
        <f>貼_前年計算用シート!AC294</f>
        <v>-</v>
      </c>
      <c r="CA210" t="str">
        <f>貼_前年計算用シート!AC473</f>
        <v>-</v>
      </c>
      <c r="CB210" t="str">
        <f t="shared" si="145"/>
        <v>-</v>
      </c>
      <c r="CC210" t="str">
        <f>貼_前年計算用シート!AD294</f>
        <v>-</v>
      </c>
      <c r="CD210" t="str">
        <f>貼_前年計算用シート!AD473</f>
        <v>-</v>
      </c>
      <c r="CE210" t="str">
        <f t="shared" si="146"/>
        <v>-</v>
      </c>
      <c r="CF210" t="str">
        <f>貼_前年計算用シート!AE294</f>
        <v>-</v>
      </c>
      <c r="CG210" t="str">
        <f>貼_前年計算用シート!AE473</f>
        <v>-</v>
      </c>
      <c r="CH210" t="str">
        <f t="shared" si="147"/>
        <v>-</v>
      </c>
      <c r="CI210" t="str">
        <f>貼_前年計算用シート!AF294</f>
        <v>-</v>
      </c>
      <c r="CJ210" t="str">
        <f>貼_前年計算用シート!AF473</f>
        <v>-</v>
      </c>
      <c r="CK210" t="str">
        <f t="shared" si="148"/>
        <v>-</v>
      </c>
      <c r="CL210" t="str">
        <f>貼_前年計算用シート!AG294</f>
        <v>-</v>
      </c>
      <c r="CM210" t="str">
        <f>貼_前年計算用シート!AG473</f>
        <v>-</v>
      </c>
      <c r="CN210" t="str">
        <f t="shared" si="149"/>
        <v>-</v>
      </c>
    </row>
    <row r="211" spans="3:92">
      <c r="C211" t="str">
        <f>貼_前年計算用シート!D295</f>
        <v>苫小牧市</v>
      </c>
      <c r="D211">
        <f>貼_前年計算用シート!D474</f>
        <v>1240</v>
      </c>
      <c r="E211">
        <f t="shared" si="120"/>
        <v>145</v>
      </c>
      <c r="F211" t="str">
        <f>貼_前年計算用シート!E295</f>
        <v>-</v>
      </c>
      <c r="G211" t="str">
        <f>貼_前年計算用シート!E474</f>
        <v>-</v>
      </c>
      <c r="H211" t="str">
        <f t="shared" si="121"/>
        <v>-</v>
      </c>
      <c r="I211" t="str">
        <f>貼_前年計算用シート!F295</f>
        <v>月形町</v>
      </c>
      <c r="J211">
        <f>貼_前年計算用シート!F474</f>
        <v>497</v>
      </c>
      <c r="K211">
        <f t="shared" si="122"/>
        <v>145</v>
      </c>
      <c r="L211" t="str">
        <f>貼_前年計算用シート!G295</f>
        <v>-</v>
      </c>
      <c r="M211" t="str">
        <f>貼_前年計算用シート!G474</f>
        <v>-</v>
      </c>
      <c r="N211" t="str">
        <f t="shared" si="123"/>
        <v>-</v>
      </c>
      <c r="O211" t="str">
        <f>貼_前年計算用シート!H295</f>
        <v>-</v>
      </c>
      <c r="P211" t="str">
        <f>貼_前年計算用シート!H474</f>
        <v>-</v>
      </c>
      <c r="Q211" t="str">
        <f t="shared" si="124"/>
        <v>-</v>
      </c>
      <c r="R211" t="str">
        <f>貼_前年計算用シート!I295</f>
        <v>-</v>
      </c>
      <c r="S211" t="str">
        <f>貼_前年計算用シート!I474</f>
        <v>-</v>
      </c>
      <c r="T211" t="str">
        <f t="shared" si="125"/>
        <v>-</v>
      </c>
      <c r="U211" t="str">
        <f>貼_前年計算用シート!J295</f>
        <v>-</v>
      </c>
      <c r="V211" t="str">
        <f>貼_前年計算用シート!J474</f>
        <v>-</v>
      </c>
      <c r="W211" t="str">
        <f t="shared" si="126"/>
        <v>-</v>
      </c>
      <c r="X211" t="str">
        <f>貼_前年計算用シート!K295</f>
        <v>-</v>
      </c>
      <c r="Y211" t="str">
        <f>貼_前年計算用シート!K474</f>
        <v>-</v>
      </c>
      <c r="Z211" t="str">
        <f t="shared" si="127"/>
        <v>-</v>
      </c>
      <c r="AA211" t="str">
        <f>貼_前年計算用シート!L295</f>
        <v>-</v>
      </c>
      <c r="AB211" t="str">
        <f>貼_前年計算用シート!L474</f>
        <v>-</v>
      </c>
      <c r="AC211" t="str">
        <f t="shared" si="128"/>
        <v>-</v>
      </c>
      <c r="AD211" t="str">
        <f>貼_前年計算用シート!M295</f>
        <v>-</v>
      </c>
      <c r="AE211" t="str">
        <f>貼_前年計算用シート!M474</f>
        <v>-</v>
      </c>
      <c r="AF211" t="str">
        <f t="shared" si="129"/>
        <v>-</v>
      </c>
      <c r="AG211" t="str">
        <f>貼_前年計算用シート!N295</f>
        <v>-</v>
      </c>
      <c r="AH211" t="str">
        <f>貼_前年計算用シート!N474</f>
        <v>-</v>
      </c>
      <c r="AI211" t="str">
        <f t="shared" si="130"/>
        <v>-</v>
      </c>
      <c r="AJ211" t="str">
        <f>貼_前年計算用シート!O295</f>
        <v>-</v>
      </c>
      <c r="AK211" t="str">
        <f>貼_前年計算用シート!O474</f>
        <v>-</v>
      </c>
      <c r="AL211" t="str">
        <f t="shared" si="131"/>
        <v>-</v>
      </c>
      <c r="AM211" t="str">
        <f>貼_前年計算用シート!P295</f>
        <v>-</v>
      </c>
      <c r="AN211" t="str">
        <f>貼_前年計算用シート!P474</f>
        <v>-</v>
      </c>
      <c r="AO211" t="str">
        <f t="shared" si="132"/>
        <v>-</v>
      </c>
      <c r="AP211" t="str">
        <f>貼_前年計算用シート!Q295</f>
        <v>-</v>
      </c>
      <c r="AQ211" t="str">
        <f>貼_前年計算用シート!Q474</f>
        <v>-</v>
      </c>
      <c r="AR211" t="str">
        <f t="shared" si="133"/>
        <v>-</v>
      </c>
      <c r="AS211" t="str">
        <f>貼_前年計算用シート!R295</f>
        <v>-</v>
      </c>
      <c r="AT211" t="str">
        <f>貼_前年計算用シート!R474</f>
        <v>-</v>
      </c>
      <c r="AU211" t="str">
        <f t="shared" si="134"/>
        <v>-</v>
      </c>
      <c r="AV211" t="str">
        <f>貼_前年計算用シート!S295</f>
        <v>-</v>
      </c>
      <c r="AW211" t="str">
        <f>貼_前年計算用シート!S474</f>
        <v>-</v>
      </c>
      <c r="AX211" t="str">
        <f t="shared" si="135"/>
        <v>-</v>
      </c>
      <c r="AY211" t="str">
        <f>貼_前年計算用シート!T295</f>
        <v>-</v>
      </c>
      <c r="AZ211" t="str">
        <f>貼_前年計算用シート!T474</f>
        <v>-</v>
      </c>
      <c r="BA211" t="str">
        <f t="shared" si="136"/>
        <v>-</v>
      </c>
      <c r="BB211" t="str">
        <f>貼_前年計算用シート!U295</f>
        <v>-</v>
      </c>
      <c r="BC211" t="str">
        <f>貼_前年計算用シート!U474</f>
        <v>-</v>
      </c>
      <c r="BD211" t="str">
        <f t="shared" si="137"/>
        <v>-</v>
      </c>
      <c r="BE211" t="str">
        <f>貼_前年計算用シート!V295</f>
        <v>-</v>
      </c>
      <c r="BF211" t="str">
        <f>貼_前年計算用シート!V474</f>
        <v>-</v>
      </c>
      <c r="BG211" t="str">
        <f t="shared" si="138"/>
        <v>-</v>
      </c>
      <c r="BH211" t="str">
        <f>貼_前年計算用シート!W295</f>
        <v>-</v>
      </c>
      <c r="BI211" t="str">
        <f>貼_前年計算用シート!W474</f>
        <v>-</v>
      </c>
      <c r="BJ211" t="str">
        <f t="shared" si="139"/>
        <v>-</v>
      </c>
      <c r="BK211" t="str">
        <f>貼_前年計算用シート!X295</f>
        <v>-</v>
      </c>
      <c r="BL211" t="str">
        <f>貼_前年計算用シート!X474</f>
        <v>-</v>
      </c>
      <c r="BM211" t="str">
        <f t="shared" si="140"/>
        <v>-</v>
      </c>
      <c r="BN211" t="str">
        <f>貼_前年計算用シート!Y295</f>
        <v>-</v>
      </c>
      <c r="BO211" t="str">
        <f>貼_前年計算用シート!Y474</f>
        <v>-</v>
      </c>
      <c r="BP211" t="str">
        <f t="shared" si="141"/>
        <v>-</v>
      </c>
      <c r="BQ211" t="str">
        <f>貼_前年計算用シート!Z295</f>
        <v>-</v>
      </c>
      <c r="BR211" t="str">
        <f>貼_前年計算用シート!Z474</f>
        <v>-</v>
      </c>
      <c r="BS211" t="str">
        <f t="shared" si="142"/>
        <v>-</v>
      </c>
      <c r="BT211" t="str">
        <f>貼_前年計算用シート!AA295</f>
        <v>-</v>
      </c>
      <c r="BU211" t="str">
        <f>貼_前年計算用シート!AA474</f>
        <v>-</v>
      </c>
      <c r="BV211" t="str">
        <f t="shared" si="143"/>
        <v>-</v>
      </c>
      <c r="BW211" t="str">
        <f>貼_前年計算用シート!AB295</f>
        <v>-</v>
      </c>
      <c r="BX211" t="str">
        <f>貼_前年計算用シート!AB474</f>
        <v>-</v>
      </c>
      <c r="BY211" t="str">
        <f t="shared" si="144"/>
        <v>-</v>
      </c>
      <c r="BZ211" t="str">
        <f>貼_前年計算用シート!AC295</f>
        <v>-</v>
      </c>
      <c r="CA211" t="str">
        <f>貼_前年計算用シート!AC474</f>
        <v>-</v>
      </c>
      <c r="CB211" t="str">
        <f t="shared" si="145"/>
        <v>-</v>
      </c>
      <c r="CC211" t="str">
        <f>貼_前年計算用シート!AD295</f>
        <v>-</v>
      </c>
      <c r="CD211" t="str">
        <f>貼_前年計算用シート!AD474</f>
        <v>-</v>
      </c>
      <c r="CE211" t="str">
        <f t="shared" si="146"/>
        <v>-</v>
      </c>
      <c r="CF211" t="str">
        <f>貼_前年計算用シート!AE295</f>
        <v>-</v>
      </c>
      <c r="CG211" t="str">
        <f>貼_前年計算用シート!AE474</f>
        <v>-</v>
      </c>
      <c r="CH211" t="str">
        <f t="shared" si="147"/>
        <v>-</v>
      </c>
      <c r="CI211" t="str">
        <f>貼_前年計算用シート!AF295</f>
        <v>-</v>
      </c>
      <c r="CJ211" t="str">
        <f>貼_前年計算用シート!AF474</f>
        <v>-</v>
      </c>
      <c r="CK211" t="str">
        <f t="shared" si="148"/>
        <v>-</v>
      </c>
      <c r="CL211" t="str">
        <f>貼_前年計算用シート!AG295</f>
        <v>-</v>
      </c>
      <c r="CM211" t="str">
        <f>貼_前年計算用シート!AG474</f>
        <v>-</v>
      </c>
      <c r="CN211" t="str">
        <f t="shared" si="149"/>
        <v>-</v>
      </c>
    </row>
    <row r="212" spans="3:92">
      <c r="C212" t="str">
        <f>貼_前年計算用シート!D296</f>
        <v>喜茂別町</v>
      </c>
      <c r="D212">
        <f>貼_前年計算用シート!D475</f>
        <v>1230</v>
      </c>
      <c r="E212">
        <f t="shared" si="120"/>
        <v>146</v>
      </c>
      <c r="F212" t="str">
        <f>貼_前年計算用シート!E296</f>
        <v>-</v>
      </c>
      <c r="G212" t="str">
        <f>貼_前年計算用シート!E475</f>
        <v>-</v>
      </c>
      <c r="H212" t="str">
        <f t="shared" si="121"/>
        <v>-</v>
      </c>
      <c r="I212" t="str">
        <f>貼_前年計算用シート!F296</f>
        <v>奥尻町</v>
      </c>
      <c r="J212">
        <f>貼_前年計算用シート!F475</f>
        <v>495</v>
      </c>
      <c r="K212">
        <f t="shared" si="122"/>
        <v>146</v>
      </c>
      <c r="L212" t="str">
        <f>貼_前年計算用シート!G296</f>
        <v>-</v>
      </c>
      <c r="M212" t="str">
        <f>貼_前年計算用シート!G475</f>
        <v>-</v>
      </c>
      <c r="N212" t="str">
        <f t="shared" si="123"/>
        <v>-</v>
      </c>
      <c r="O212" t="str">
        <f>貼_前年計算用シート!H296</f>
        <v>-</v>
      </c>
      <c r="P212" t="str">
        <f>貼_前年計算用シート!H475</f>
        <v>-</v>
      </c>
      <c r="Q212" t="str">
        <f t="shared" si="124"/>
        <v>-</v>
      </c>
      <c r="R212" t="str">
        <f>貼_前年計算用シート!I296</f>
        <v>-</v>
      </c>
      <c r="S212" t="str">
        <f>貼_前年計算用シート!I475</f>
        <v>-</v>
      </c>
      <c r="T212" t="str">
        <f t="shared" si="125"/>
        <v>-</v>
      </c>
      <c r="U212" t="str">
        <f>貼_前年計算用シート!J296</f>
        <v>-</v>
      </c>
      <c r="V212" t="str">
        <f>貼_前年計算用シート!J475</f>
        <v>-</v>
      </c>
      <c r="W212" t="str">
        <f t="shared" si="126"/>
        <v>-</v>
      </c>
      <c r="X212" t="str">
        <f>貼_前年計算用シート!K296</f>
        <v>-</v>
      </c>
      <c r="Y212" t="str">
        <f>貼_前年計算用シート!K475</f>
        <v>-</v>
      </c>
      <c r="Z212" t="str">
        <f t="shared" si="127"/>
        <v>-</v>
      </c>
      <c r="AA212" t="str">
        <f>貼_前年計算用シート!L296</f>
        <v>-</v>
      </c>
      <c r="AB212" t="str">
        <f>貼_前年計算用シート!L475</f>
        <v>-</v>
      </c>
      <c r="AC212" t="str">
        <f t="shared" si="128"/>
        <v>-</v>
      </c>
      <c r="AD212" t="str">
        <f>貼_前年計算用シート!M296</f>
        <v>-</v>
      </c>
      <c r="AE212" t="str">
        <f>貼_前年計算用シート!M475</f>
        <v>-</v>
      </c>
      <c r="AF212" t="str">
        <f t="shared" si="129"/>
        <v>-</v>
      </c>
      <c r="AG212" t="str">
        <f>貼_前年計算用シート!N296</f>
        <v>-</v>
      </c>
      <c r="AH212" t="str">
        <f>貼_前年計算用シート!N475</f>
        <v>-</v>
      </c>
      <c r="AI212" t="str">
        <f t="shared" si="130"/>
        <v>-</v>
      </c>
      <c r="AJ212" t="str">
        <f>貼_前年計算用シート!O296</f>
        <v>-</v>
      </c>
      <c r="AK212" t="str">
        <f>貼_前年計算用シート!O475</f>
        <v>-</v>
      </c>
      <c r="AL212" t="str">
        <f t="shared" si="131"/>
        <v>-</v>
      </c>
      <c r="AM212" t="str">
        <f>貼_前年計算用シート!P296</f>
        <v>-</v>
      </c>
      <c r="AN212" t="str">
        <f>貼_前年計算用シート!P475</f>
        <v>-</v>
      </c>
      <c r="AO212" t="str">
        <f t="shared" si="132"/>
        <v>-</v>
      </c>
      <c r="AP212" t="str">
        <f>貼_前年計算用シート!Q296</f>
        <v>-</v>
      </c>
      <c r="AQ212" t="str">
        <f>貼_前年計算用シート!Q475</f>
        <v>-</v>
      </c>
      <c r="AR212" t="str">
        <f t="shared" si="133"/>
        <v>-</v>
      </c>
      <c r="AS212" t="str">
        <f>貼_前年計算用シート!R296</f>
        <v>-</v>
      </c>
      <c r="AT212" t="str">
        <f>貼_前年計算用シート!R475</f>
        <v>-</v>
      </c>
      <c r="AU212" t="str">
        <f t="shared" si="134"/>
        <v>-</v>
      </c>
      <c r="AV212" t="str">
        <f>貼_前年計算用シート!S296</f>
        <v>-</v>
      </c>
      <c r="AW212" t="str">
        <f>貼_前年計算用シート!S475</f>
        <v>-</v>
      </c>
      <c r="AX212" t="str">
        <f t="shared" si="135"/>
        <v>-</v>
      </c>
      <c r="AY212" t="str">
        <f>貼_前年計算用シート!T296</f>
        <v>-</v>
      </c>
      <c r="AZ212" t="str">
        <f>貼_前年計算用シート!T475</f>
        <v>-</v>
      </c>
      <c r="BA212" t="str">
        <f t="shared" si="136"/>
        <v>-</v>
      </c>
      <c r="BB212" t="str">
        <f>貼_前年計算用シート!U296</f>
        <v>-</v>
      </c>
      <c r="BC212" t="str">
        <f>貼_前年計算用シート!U475</f>
        <v>-</v>
      </c>
      <c r="BD212" t="str">
        <f t="shared" si="137"/>
        <v>-</v>
      </c>
      <c r="BE212" t="str">
        <f>貼_前年計算用シート!V296</f>
        <v>-</v>
      </c>
      <c r="BF212" t="str">
        <f>貼_前年計算用シート!V475</f>
        <v>-</v>
      </c>
      <c r="BG212" t="str">
        <f t="shared" si="138"/>
        <v>-</v>
      </c>
      <c r="BH212" t="str">
        <f>貼_前年計算用シート!W296</f>
        <v>-</v>
      </c>
      <c r="BI212" t="str">
        <f>貼_前年計算用シート!W475</f>
        <v>-</v>
      </c>
      <c r="BJ212" t="str">
        <f t="shared" si="139"/>
        <v>-</v>
      </c>
      <c r="BK212" t="str">
        <f>貼_前年計算用シート!X296</f>
        <v>-</v>
      </c>
      <c r="BL212" t="str">
        <f>貼_前年計算用シート!X475</f>
        <v>-</v>
      </c>
      <c r="BM212" t="str">
        <f t="shared" si="140"/>
        <v>-</v>
      </c>
      <c r="BN212" t="str">
        <f>貼_前年計算用シート!Y296</f>
        <v>-</v>
      </c>
      <c r="BO212" t="str">
        <f>貼_前年計算用シート!Y475</f>
        <v>-</v>
      </c>
      <c r="BP212" t="str">
        <f t="shared" si="141"/>
        <v>-</v>
      </c>
      <c r="BQ212" t="str">
        <f>貼_前年計算用シート!Z296</f>
        <v>-</v>
      </c>
      <c r="BR212" t="str">
        <f>貼_前年計算用シート!Z475</f>
        <v>-</v>
      </c>
      <c r="BS212" t="str">
        <f t="shared" si="142"/>
        <v>-</v>
      </c>
      <c r="BT212" t="str">
        <f>貼_前年計算用シート!AA296</f>
        <v>-</v>
      </c>
      <c r="BU212" t="str">
        <f>貼_前年計算用シート!AA475</f>
        <v>-</v>
      </c>
      <c r="BV212" t="str">
        <f t="shared" si="143"/>
        <v>-</v>
      </c>
      <c r="BW212" t="str">
        <f>貼_前年計算用シート!AB296</f>
        <v>-</v>
      </c>
      <c r="BX212" t="str">
        <f>貼_前年計算用シート!AB475</f>
        <v>-</v>
      </c>
      <c r="BY212" t="str">
        <f t="shared" si="144"/>
        <v>-</v>
      </c>
      <c r="BZ212" t="str">
        <f>貼_前年計算用シート!AC296</f>
        <v>-</v>
      </c>
      <c r="CA212" t="str">
        <f>貼_前年計算用シート!AC475</f>
        <v>-</v>
      </c>
      <c r="CB212" t="str">
        <f t="shared" si="145"/>
        <v>-</v>
      </c>
      <c r="CC212" t="str">
        <f>貼_前年計算用シート!AD296</f>
        <v>-</v>
      </c>
      <c r="CD212" t="str">
        <f>貼_前年計算用シート!AD475</f>
        <v>-</v>
      </c>
      <c r="CE212" t="str">
        <f t="shared" si="146"/>
        <v>-</v>
      </c>
      <c r="CF212" t="str">
        <f>貼_前年計算用シート!AE296</f>
        <v>-</v>
      </c>
      <c r="CG212" t="str">
        <f>貼_前年計算用シート!AE475</f>
        <v>-</v>
      </c>
      <c r="CH212" t="str">
        <f t="shared" si="147"/>
        <v>-</v>
      </c>
      <c r="CI212" t="str">
        <f>貼_前年計算用シート!AF296</f>
        <v>-</v>
      </c>
      <c r="CJ212" t="str">
        <f>貼_前年計算用シート!AF475</f>
        <v>-</v>
      </c>
      <c r="CK212" t="str">
        <f t="shared" si="148"/>
        <v>-</v>
      </c>
      <c r="CL212" t="str">
        <f>貼_前年計算用シート!AG296</f>
        <v>-</v>
      </c>
      <c r="CM212" t="str">
        <f>貼_前年計算用シート!AG475</f>
        <v>-</v>
      </c>
      <c r="CN212" t="str">
        <f t="shared" si="149"/>
        <v>-</v>
      </c>
    </row>
    <row r="213" spans="3:92">
      <c r="C213" t="str">
        <f>貼_前年計算用シート!D297</f>
        <v>白老町</v>
      </c>
      <c r="D213">
        <f>貼_前年計算用シート!D476</f>
        <v>1220</v>
      </c>
      <c r="E213">
        <f t="shared" si="120"/>
        <v>147</v>
      </c>
      <c r="F213" t="str">
        <f>貼_前年計算用シート!E297</f>
        <v>-</v>
      </c>
      <c r="G213" t="str">
        <f>貼_前年計算用シート!E476</f>
        <v>-</v>
      </c>
      <c r="H213" t="str">
        <f t="shared" si="121"/>
        <v>-</v>
      </c>
      <c r="I213" t="str">
        <f>貼_前年計算用シート!F297</f>
        <v>南幌町</v>
      </c>
      <c r="J213">
        <f>貼_前年計算用シート!F476</f>
        <v>469</v>
      </c>
      <c r="K213">
        <f t="shared" si="122"/>
        <v>147</v>
      </c>
      <c r="L213" t="str">
        <f>貼_前年計算用シート!G297</f>
        <v>-</v>
      </c>
      <c r="M213" t="str">
        <f>貼_前年計算用シート!G476</f>
        <v>-</v>
      </c>
      <c r="N213" t="str">
        <f t="shared" si="123"/>
        <v>-</v>
      </c>
      <c r="O213" t="str">
        <f>貼_前年計算用シート!H297</f>
        <v>-</v>
      </c>
      <c r="P213" t="str">
        <f>貼_前年計算用シート!H476</f>
        <v>-</v>
      </c>
      <c r="Q213" t="str">
        <f t="shared" si="124"/>
        <v>-</v>
      </c>
      <c r="R213" t="str">
        <f>貼_前年計算用シート!I297</f>
        <v>-</v>
      </c>
      <c r="S213" t="str">
        <f>貼_前年計算用シート!I476</f>
        <v>-</v>
      </c>
      <c r="T213" t="str">
        <f t="shared" si="125"/>
        <v>-</v>
      </c>
      <c r="U213" t="str">
        <f>貼_前年計算用シート!J297</f>
        <v>-</v>
      </c>
      <c r="V213" t="str">
        <f>貼_前年計算用シート!J476</f>
        <v>-</v>
      </c>
      <c r="W213" t="str">
        <f t="shared" si="126"/>
        <v>-</v>
      </c>
      <c r="X213" t="str">
        <f>貼_前年計算用シート!K297</f>
        <v>-</v>
      </c>
      <c r="Y213" t="str">
        <f>貼_前年計算用シート!K476</f>
        <v>-</v>
      </c>
      <c r="Z213" t="str">
        <f t="shared" si="127"/>
        <v>-</v>
      </c>
      <c r="AA213" t="str">
        <f>貼_前年計算用シート!L297</f>
        <v>-</v>
      </c>
      <c r="AB213" t="str">
        <f>貼_前年計算用シート!L476</f>
        <v>-</v>
      </c>
      <c r="AC213" t="str">
        <f t="shared" si="128"/>
        <v>-</v>
      </c>
      <c r="AD213" t="str">
        <f>貼_前年計算用シート!M297</f>
        <v>-</v>
      </c>
      <c r="AE213" t="str">
        <f>貼_前年計算用シート!M476</f>
        <v>-</v>
      </c>
      <c r="AF213" t="str">
        <f t="shared" si="129"/>
        <v>-</v>
      </c>
      <c r="AG213" t="str">
        <f>貼_前年計算用シート!N297</f>
        <v>-</v>
      </c>
      <c r="AH213" t="str">
        <f>貼_前年計算用シート!N476</f>
        <v>-</v>
      </c>
      <c r="AI213" t="str">
        <f t="shared" si="130"/>
        <v>-</v>
      </c>
      <c r="AJ213" t="str">
        <f>貼_前年計算用シート!O297</f>
        <v>-</v>
      </c>
      <c r="AK213" t="str">
        <f>貼_前年計算用シート!O476</f>
        <v>-</v>
      </c>
      <c r="AL213" t="str">
        <f t="shared" si="131"/>
        <v>-</v>
      </c>
      <c r="AM213" t="str">
        <f>貼_前年計算用シート!P297</f>
        <v>-</v>
      </c>
      <c r="AN213" t="str">
        <f>貼_前年計算用シート!P476</f>
        <v>-</v>
      </c>
      <c r="AO213" t="str">
        <f t="shared" si="132"/>
        <v>-</v>
      </c>
      <c r="AP213" t="str">
        <f>貼_前年計算用シート!Q297</f>
        <v>-</v>
      </c>
      <c r="AQ213" t="str">
        <f>貼_前年計算用シート!Q476</f>
        <v>-</v>
      </c>
      <c r="AR213" t="str">
        <f t="shared" si="133"/>
        <v>-</v>
      </c>
      <c r="AS213" t="str">
        <f>貼_前年計算用シート!R297</f>
        <v>-</v>
      </c>
      <c r="AT213" t="str">
        <f>貼_前年計算用シート!R476</f>
        <v>-</v>
      </c>
      <c r="AU213" t="str">
        <f t="shared" si="134"/>
        <v>-</v>
      </c>
      <c r="AV213" t="str">
        <f>貼_前年計算用シート!S297</f>
        <v>-</v>
      </c>
      <c r="AW213" t="str">
        <f>貼_前年計算用シート!S476</f>
        <v>-</v>
      </c>
      <c r="AX213" t="str">
        <f t="shared" si="135"/>
        <v>-</v>
      </c>
      <c r="AY213" t="str">
        <f>貼_前年計算用シート!T297</f>
        <v>-</v>
      </c>
      <c r="AZ213" t="str">
        <f>貼_前年計算用シート!T476</f>
        <v>-</v>
      </c>
      <c r="BA213" t="str">
        <f t="shared" si="136"/>
        <v>-</v>
      </c>
      <c r="BB213" t="str">
        <f>貼_前年計算用シート!U297</f>
        <v>-</v>
      </c>
      <c r="BC213" t="str">
        <f>貼_前年計算用シート!U476</f>
        <v>-</v>
      </c>
      <c r="BD213" t="str">
        <f t="shared" si="137"/>
        <v>-</v>
      </c>
      <c r="BE213" t="str">
        <f>貼_前年計算用シート!V297</f>
        <v>-</v>
      </c>
      <c r="BF213" t="str">
        <f>貼_前年計算用シート!V476</f>
        <v>-</v>
      </c>
      <c r="BG213" t="str">
        <f t="shared" si="138"/>
        <v>-</v>
      </c>
      <c r="BH213" t="str">
        <f>貼_前年計算用シート!W297</f>
        <v>-</v>
      </c>
      <c r="BI213" t="str">
        <f>貼_前年計算用シート!W476</f>
        <v>-</v>
      </c>
      <c r="BJ213" t="str">
        <f t="shared" si="139"/>
        <v>-</v>
      </c>
      <c r="BK213" t="str">
        <f>貼_前年計算用シート!X297</f>
        <v>-</v>
      </c>
      <c r="BL213" t="str">
        <f>貼_前年計算用シート!X476</f>
        <v>-</v>
      </c>
      <c r="BM213" t="str">
        <f t="shared" si="140"/>
        <v>-</v>
      </c>
      <c r="BN213" t="str">
        <f>貼_前年計算用シート!Y297</f>
        <v>-</v>
      </c>
      <c r="BO213" t="str">
        <f>貼_前年計算用シート!Y476</f>
        <v>-</v>
      </c>
      <c r="BP213" t="str">
        <f t="shared" si="141"/>
        <v>-</v>
      </c>
      <c r="BQ213" t="str">
        <f>貼_前年計算用シート!Z297</f>
        <v>-</v>
      </c>
      <c r="BR213" t="str">
        <f>貼_前年計算用シート!Z476</f>
        <v>-</v>
      </c>
      <c r="BS213" t="str">
        <f t="shared" si="142"/>
        <v>-</v>
      </c>
      <c r="BT213" t="str">
        <f>貼_前年計算用シート!AA297</f>
        <v>-</v>
      </c>
      <c r="BU213" t="str">
        <f>貼_前年計算用シート!AA476</f>
        <v>-</v>
      </c>
      <c r="BV213" t="str">
        <f t="shared" si="143"/>
        <v>-</v>
      </c>
      <c r="BW213" t="str">
        <f>貼_前年計算用シート!AB297</f>
        <v>-</v>
      </c>
      <c r="BX213" t="str">
        <f>貼_前年計算用シート!AB476</f>
        <v>-</v>
      </c>
      <c r="BY213" t="str">
        <f t="shared" si="144"/>
        <v>-</v>
      </c>
      <c r="BZ213" t="str">
        <f>貼_前年計算用シート!AC297</f>
        <v>-</v>
      </c>
      <c r="CA213" t="str">
        <f>貼_前年計算用シート!AC476</f>
        <v>-</v>
      </c>
      <c r="CB213" t="str">
        <f t="shared" si="145"/>
        <v>-</v>
      </c>
      <c r="CC213" t="str">
        <f>貼_前年計算用シート!AD297</f>
        <v>-</v>
      </c>
      <c r="CD213" t="str">
        <f>貼_前年計算用シート!AD476</f>
        <v>-</v>
      </c>
      <c r="CE213" t="str">
        <f t="shared" si="146"/>
        <v>-</v>
      </c>
      <c r="CF213" t="str">
        <f>貼_前年計算用シート!AE297</f>
        <v>-</v>
      </c>
      <c r="CG213" t="str">
        <f>貼_前年計算用シート!AE476</f>
        <v>-</v>
      </c>
      <c r="CH213" t="str">
        <f t="shared" si="147"/>
        <v>-</v>
      </c>
      <c r="CI213" t="str">
        <f>貼_前年計算用シート!AF297</f>
        <v>-</v>
      </c>
      <c r="CJ213" t="str">
        <f>貼_前年計算用シート!AF476</f>
        <v>-</v>
      </c>
      <c r="CK213" t="str">
        <f t="shared" si="148"/>
        <v>-</v>
      </c>
      <c r="CL213" t="str">
        <f>貼_前年計算用シート!AG297</f>
        <v>-</v>
      </c>
      <c r="CM213" t="str">
        <f>貼_前年計算用シート!AG476</f>
        <v>-</v>
      </c>
      <c r="CN213" t="str">
        <f t="shared" si="149"/>
        <v>-</v>
      </c>
    </row>
    <row r="214" spans="3:92">
      <c r="C214" t="str">
        <f>貼_前年計算用シート!D298</f>
        <v>江差町</v>
      </c>
      <c r="D214">
        <f>貼_前年計算用シート!D477</f>
        <v>1080</v>
      </c>
      <c r="E214">
        <f t="shared" si="120"/>
        <v>148</v>
      </c>
      <c r="F214" t="str">
        <f>貼_前年計算用シート!E298</f>
        <v>-</v>
      </c>
      <c r="G214" t="str">
        <f>貼_前年計算用シート!E477</f>
        <v>-</v>
      </c>
      <c r="H214" t="str">
        <f t="shared" si="121"/>
        <v>-</v>
      </c>
      <c r="I214" t="str">
        <f>貼_前年計算用シート!F298</f>
        <v>知内町</v>
      </c>
      <c r="J214">
        <f>貼_前年計算用シート!F477</f>
        <v>444</v>
      </c>
      <c r="K214">
        <f t="shared" si="122"/>
        <v>148</v>
      </c>
      <c r="L214" t="str">
        <f>貼_前年計算用シート!G298</f>
        <v>-</v>
      </c>
      <c r="M214" t="str">
        <f>貼_前年計算用シート!G477</f>
        <v>-</v>
      </c>
      <c r="N214" t="str">
        <f t="shared" si="123"/>
        <v>-</v>
      </c>
      <c r="O214" t="str">
        <f>貼_前年計算用シート!H298</f>
        <v>-</v>
      </c>
      <c r="P214" t="str">
        <f>貼_前年計算用シート!H477</f>
        <v>-</v>
      </c>
      <c r="Q214" t="str">
        <f t="shared" si="124"/>
        <v>-</v>
      </c>
      <c r="R214" t="str">
        <f>貼_前年計算用シート!I298</f>
        <v>-</v>
      </c>
      <c r="S214" t="str">
        <f>貼_前年計算用シート!I477</f>
        <v>-</v>
      </c>
      <c r="T214" t="str">
        <f t="shared" si="125"/>
        <v>-</v>
      </c>
      <c r="U214" t="str">
        <f>貼_前年計算用シート!J298</f>
        <v>-</v>
      </c>
      <c r="V214" t="str">
        <f>貼_前年計算用シート!J477</f>
        <v>-</v>
      </c>
      <c r="W214" t="str">
        <f t="shared" si="126"/>
        <v>-</v>
      </c>
      <c r="X214" t="str">
        <f>貼_前年計算用シート!K298</f>
        <v>-</v>
      </c>
      <c r="Y214" t="str">
        <f>貼_前年計算用シート!K477</f>
        <v>-</v>
      </c>
      <c r="Z214" t="str">
        <f t="shared" si="127"/>
        <v>-</v>
      </c>
      <c r="AA214" t="str">
        <f>貼_前年計算用シート!L298</f>
        <v>-</v>
      </c>
      <c r="AB214" t="str">
        <f>貼_前年計算用シート!L477</f>
        <v>-</v>
      </c>
      <c r="AC214" t="str">
        <f t="shared" si="128"/>
        <v>-</v>
      </c>
      <c r="AD214" t="str">
        <f>貼_前年計算用シート!M298</f>
        <v>-</v>
      </c>
      <c r="AE214" t="str">
        <f>貼_前年計算用シート!M477</f>
        <v>-</v>
      </c>
      <c r="AF214" t="str">
        <f t="shared" si="129"/>
        <v>-</v>
      </c>
      <c r="AG214" t="str">
        <f>貼_前年計算用シート!N298</f>
        <v>-</v>
      </c>
      <c r="AH214" t="str">
        <f>貼_前年計算用シート!N477</f>
        <v>-</v>
      </c>
      <c r="AI214" t="str">
        <f t="shared" si="130"/>
        <v>-</v>
      </c>
      <c r="AJ214" t="str">
        <f>貼_前年計算用シート!O298</f>
        <v>-</v>
      </c>
      <c r="AK214" t="str">
        <f>貼_前年計算用シート!O477</f>
        <v>-</v>
      </c>
      <c r="AL214" t="str">
        <f t="shared" si="131"/>
        <v>-</v>
      </c>
      <c r="AM214" t="str">
        <f>貼_前年計算用シート!P298</f>
        <v>-</v>
      </c>
      <c r="AN214" t="str">
        <f>貼_前年計算用シート!P477</f>
        <v>-</v>
      </c>
      <c r="AO214" t="str">
        <f t="shared" si="132"/>
        <v>-</v>
      </c>
      <c r="AP214" t="str">
        <f>貼_前年計算用シート!Q298</f>
        <v>-</v>
      </c>
      <c r="AQ214" t="str">
        <f>貼_前年計算用シート!Q477</f>
        <v>-</v>
      </c>
      <c r="AR214" t="str">
        <f t="shared" si="133"/>
        <v>-</v>
      </c>
      <c r="AS214" t="str">
        <f>貼_前年計算用シート!R298</f>
        <v>-</v>
      </c>
      <c r="AT214" t="str">
        <f>貼_前年計算用シート!R477</f>
        <v>-</v>
      </c>
      <c r="AU214" t="str">
        <f t="shared" si="134"/>
        <v>-</v>
      </c>
      <c r="AV214" t="str">
        <f>貼_前年計算用シート!S298</f>
        <v>-</v>
      </c>
      <c r="AW214" t="str">
        <f>貼_前年計算用シート!S477</f>
        <v>-</v>
      </c>
      <c r="AX214" t="str">
        <f t="shared" si="135"/>
        <v>-</v>
      </c>
      <c r="AY214" t="str">
        <f>貼_前年計算用シート!T298</f>
        <v>-</v>
      </c>
      <c r="AZ214" t="str">
        <f>貼_前年計算用シート!T477</f>
        <v>-</v>
      </c>
      <c r="BA214" t="str">
        <f t="shared" si="136"/>
        <v>-</v>
      </c>
      <c r="BB214" t="str">
        <f>貼_前年計算用シート!U298</f>
        <v>-</v>
      </c>
      <c r="BC214" t="str">
        <f>貼_前年計算用シート!U477</f>
        <v>-</v>
      </c>
      <c r="BD214" t="str">
        <f t="shared" si="137"/>
        <v>-</v>
      </c>
      <c r="BE214" t="str">
        <f>貼_前年計算用シート!V298</f>
        <v>-</v>
      </c>
      <c r="BF214" t="str">
        <f>貼_前年計算用シート!V477</f>
        <v>-</v>
      </c>
      <c r="BG214" t="str">
        <f t="shared" si="138"/>
        <v>-</v>
      </c>
      <c r="BH214" t="str">
        <f>貼_前年計算用シート!W298</f>
        <v>-</v>
      </c>
      <c r="BI214" t="str">
        <f>貼_前年計算用シート!W477</f>
        <v>-</v>
      </c>
      <c r="BJ214" t="str">
        <f t="shared" si="139"/>
        <v>-</v>
      </c>
      <c r="BK214" t="str">
        <f>貼_前年計算用シート!X298</f>
        <v>-</v>
      </c>
      <c r="BL214" t="str">
        <f>貼_前年計算用シート!X477</f>
        <v>-</v>
      </c>
      <c r="BM214" t="str">
        <f t="shared" si="140"/>
        <v>-</v>
      </c>
      <c r="BN214" t="str">
        <f>貼_前年計算用シート!Y298</f>
        <v>-</v>
      </c>
      <c r="BO214" t="str">
        <f>貼_前年計算用シート!Y477</f>
        <v>-</v>
      </c>
      <c r="BP214" t="str">
        <f t="shared" si="141"/>
        <v>-</v>
      </c>
      <c r="BQ214" t="str">
        <f>貼_前年計算用シート!Z298</f>
        <v>-</v>
      </c>
      <c r="BR214" t="str">
        <f>貼_前年計算用シート!Z477</f>
        <v>-</v>
      </c>
      <c r="BS214" t="str">
        <f t="shared" si="142"/>
        <v>-</v>
      </c>
      <c r="BT214" t="str">
        <f>貼_前年計算用シート!AA298</f>
        <v>-</v>
      </c>
      <c r="BU214" t="str">
        <f>貼_前年計算用シート!AA477</f>
        <v>-</v>
      </c>
      <c r="BV214" t="str">
        <f t="shared" si="143"/>
        <v>-</v>
      </c>
      <c r="BW214" t="str">
        <f>貼_前年計算用シート!AB298</f>
        <v>-</v>
      </c>
      <c r="BX214" t="str">
        <f>貼_前年計算用シート!AB477</f>
        <v>-</v>
      </c>
      <c r="BY214" t="str">
        <f t="shared" si="144"/>
        <v>-</v>
      </c>
      <c r="BZ214" t="str">
        <f>貼_前年計算用シート!AC298</f>
        <v>-</v>
      </c>
      <c r="CA214" t="str">
        <f>貼_前年計算用シート!AC477</f>
        <v>-</v>
      </c>
      <c r="CB214" t="str">
        <f t="shared" si="145"/>
        <v>-</v>
      </c>
      <c r="CC214" t="str">
        <f>貼_前年計算用シート!AD298</f>
        <v>-</v>
      </c>
      <c r="CD214" t="str">
        <f>貼_前年計算用シート!AD477</f>
        <v>-</v>
      </c>
      <c r="CE214" t="str">
        <f t="shared" si="146"/>
        <v>-</v>
      </c>
      <c r="CF214" t="str">
        <f>貼_前年計算用シート!AE298</f>
        <v>-</v>
      </c>
      <c r="CG214" t="str">
        <f>貼_前年計算用シート!AE477</f>
        <v>-</v>
      </c>
      <c r="CH214" t="str">
        <f t="shared" si="147"/>
        <v>-</v>
      </c>
      <c r="CI214" t="str">
        <f>貼_前年計算用シート!AF298</f>
        <v>-</v>
      </c>
      <c r="CJ214" t="str">
        <f>貼_前年計算用シート!AF477</f>
        <v>-</v>
      </c>
      <c r="CK214" t="str">
        <f t="shared" si="148"/>
        <v>-</v>
      </c>
      <c r="CL214" t="str">
        <f>貼_前年計算用シート!AG298</f>
        <v>-</v>
      </c>
      <c r="CM214" t="str">
        <f>貼_前年計算用シート!AG477</f>
        <v>-</v>
      </c>
      <c r="CN214" t="str">
        <f t="shared" si="149"/>
        <v>-</v>
      </c>
    </row>
    <row r="215" spans="3:92">
      <c r="C215" t="str">
        <f>貼_前年計算用シート!D299</f>
        <v>留萌市</v>
      </c>
      <c r="D215">
        <f>貼_前年計算用シート!D478</f>
        <v>1060</v>
      </c>
      <c r="E215">
        <f t="shared" si="120"/>
        <v>149</v>
      </c>
      <c r="F215" t="str">
        <f>貼_前年計算用シート!E299</f>
        <v>-</v>
      </c>
      <c r="G215" t="str">
        <f>貼_前年計算用シート!E478</f>
        <v>-</v>
      </c>
      <c r="H215" t="str">
        <f t="shared" si="121"/>
        <v>-</v>
      </c>
      <c r="I215" t="str">
        <f>貼_前年計算用シート!F299</f>
        <v>木古内町</v>
      </c>
      <c r="J215">
        <f>貼_前年計算用シート!F478</f>
        <v>422</v>
      </c>
      <c r="K215">
        <f t="shared" si="122"/>
        <v>149</v>
      </c>
      <c r="L215" t="str">
        <f>貼_前年計算用シート!G299</f>
        <v>-</v>
      </c>
      <c r="M215" t="str">
        <f>貼_前年計算用シート!G478</f>
        <v>-</v>
      </c>
      <c r="N215" t="str">
        <f t="shared" si="123"/>
        <v>-</v>
      </c>
      <c r="O215" t="str">
        <f>貼_前年計算用シート!H299</f>
        <v>-</v>
      </c>
      <c r="P215" t="str">
        <f>貼_前年計算用シート!H478</f>
        <v>-</v>
      </c>
      <c r="Q215" t="str">
        <f t="shared" si="124"/>
        <v>-</v>
      </c>
      <c r="R215" t="str">
        <f>貼_前年計算用シート!I299</f>
        <v>-</v>
      </c>
      <c r="S215" t="str">
        <f>貼_前年計算用シート!I478</f>
        <v>-</v>
      </c>
      <c r="T215" t="str">
        <f t="shared" si="125"/>
        <v>-</v>
      </c>
      <c r="U215" t="str">
        <f>貼_前年計算用シート!J299</f>
        <v>-</v>
      </c>
      <c r="V215" t="str">
        <f>貼_前年計算用シート!J478</f>
        <v>-</v>
      </c>
      <c r="W215" t="str">
        <f t="shared" si="126"/>
        <v>-</v>
      </c>
      <c r="X215" t="str">
        <f>貼_前年計算用シート!K299</f>
        <v>-</v>
      </c>
      <c r="Y215" t="str">
        <f>貼_前年計算用シート!K478</f>
        <v>-</v>
      </c>
      <c r="Z215" t="str">
        <f t="shared" si="127"/>
        <v>-</v>
      </c>
      <c r="AA215" t="str">
        <f>貼_前年計算用シート!L299</f>
        <v>-</v>
      </c>
      <c r="AB215" t="str">
        <f>貼_前年計算用シート!L478</f>
        <v>-</v>
      </c>
      <c r="AC215" t="str">
        <f t="shared" si="128"/>
        <v>-</v>
      </c>
      <c r="AD215" t="str">
        <f>貼_前年計算用シート!M299</f>
        <v>-</v>
      </c>
      <c r="AE215" t="str">
        <f>貼_前年計算用シート!M478</f>
        <v>-</v>
      </c>
      <c r="AF215" t="str">
        <f t="shared" si="129"/>
        <v>-</v>
      </c>
      <c r="AG215" t="str">
        <f>貼_前年計算用シート!N299</f>
        <v>-</v>
      </c>
      <c r="AH215" t="str">
        <f>貼_前年計算用シート!N478</f>
        <v>-</v>
      </c>
      <c r="AI215" t="str">
        <f t="shared" si="130"/>
        <v>-</v>
      </c>
      <c r="AJ215" t="str">
        <f>貼_前年計算用シート!O299</f>
        <v>-</v>
      </c>
      <c r="AK215" t="str">
        <f>貼_前年計算用シート!O478</f>
        <v>-</v>
      </c>
      <c r="AL215" t="str">
        <f t="shared" si="131"/>
        <v>-</v>
      </c>
      <c r="AM215" t="str">
        <f>貼_前年計算用シート!P299</f>
        <v>-</v>
      </c>
      <c r="AN215" t="str">
        <f>貼_前年計算用シート!P478</f>
        <v>-</v>
      </c>
      <c r="AO215" t="str">
        <f t="shared" si="132"/>
        <v>-</v>
      </c>
      <c r="AP215" t="str">
        <f>貼_前年計算用シート!Q299</f>
        <v>-</v>
      </c>
      <c r="AQ215" t="str">
        <f>貼_前年計算用シート!Q478</f>
        <v>-</v>
      </c>
      <c r="AR215" t="str">
        <f t="shared" si="133"/>
        <v>-</v>
      </c>
      <c r="AS215" t="str">
        <f>貼_前年計算用シート!R299</f>
        <v>-</v>
      </c>
      <c r="AT215" t="str">
        <f>貼_前年計算用シート!R478</f>
        <v>-</v>
      </c>
      <c r="AU215" t="str">
        <f t="shared" si="134"/>
        <v>-</v>
      </c>
      <c r="AV215" t="str">
        <f>貼_前年計算用シート!S299</f>
        <v>-</v>
      </c>
      <c r="AW215" t="str">
        <f>貼_前年計算用シート!S478</f>
        <v>-</v>
      </c>
      <c r="AX215" t="str">
        <f t="shared" si="135"/>
        <v>-</v>
      </c>
      <c r="AY215" t="str">
        <f>貼_前年計算用シート!T299</f>
        <v>-</v>
      </c>
      <c r="AZ215" t="str">
        <f>貼_前年計算用シート!T478</f>
        <v>-</v>
      </c>
      <c r="BA215" t="str">
        <f t="shared" si="136"/>
        <v>-</v>
      </c>
      <c r="BB215" t="str">
        <f>貼_前年計算用シート!U299</f>
        <v>-</v>
      </c>
      <c r="BC215" t="str">
        <f>貼_前年計算用シート!U478</f>
        <v>-</v>
      </c>
      <c r="BD215" t="str">
        <f t="shared" si="137"/>
        <v>-</v>
      </c>
      <c r="BE215" t="str">
        <f>貼_前年計算用シート!V299</f>
        <v>-</v>
      </c>
      <c r="BF215" t="str">
        <f>貼_前年計算用シート!V478</f>
        <v>-</v>
      </c>
      <c r="BG215" t="str">
        <f t="shared" si="138"/>
        <v>-</v>
      </c>
      <c r="BH215" t="str">
        <f>貼_前年計算用シート!W299</f>
        <v>-</v>
      </c>
      <c r="BI215" t="str">
        <f>貼_前年計算用シート!W478</f>
        <v>-</v>
      </c>
      <c r="BJ215" t="str">
        <f t="shared" si="139"/>
        <v>-</v>
      </c>
      <c r="BK215" t="str">
        <f>貼_前年計算用シート!X299</f>
        <v>-</v>
      </c>
      <c r="BL215" t="str">
        <f>貼_前年計算用シート!X478</f>
        <v>-</v>
      </c>
      <c r="BM215" t="str">
        <f t="shared" si="140"/>
        <v>-</v>
      </c>
      <c r="BN215" t="str">
        <f>貼_前年計算用シート!Y299</f>
        <v>-</v>
      </c>
      <c r="BO215" t="str">
        <f>貼_前年計算用シート!Y478</f>
        <v>-</v>
      </c>
      <c r="BP215" t="str">
        <f t="shared" si="141"/>
        <v>-</v>
      </c>
      <c r="BQ215" t="str">
        <f>貼_前年計算用シート!Z299</f>
        <v>-</v>
      </c>
      <c r="BR215" t="str">
        <f>貼_前年計算用シート!Z478</f>
        <v>-</v>
      </c>
      <c r="BS215" t="str">
        <f t="shared" si="142"/>
        <v>-</v>
      </c>
      <c r="BT215" t="str">
        <f>貼_前年計算用シート!AA299</f>
        <v>-</v>
      </c>
      <c r="BU215" t="str">
        <f>貼_前年計算用シート!AA478</f>
        <v>-</v>
      </c>
      <c r="BV215" t="str">
        <f t="shared" si="143"/>
        <v>-</v>
      </c>
      <c r="BW215" t="str">
        <f>貼_前年計算用シート!AB299</f>
        <v>-</v>
      </c>
      <c r="BX215" t="str">
        <f>貼_前年計算用シート!AB478</f>
        <v>-</v>
      </c>
      <c r="BY215" t="str">
        <f t="shared" si="144"/>
        <v>-</v>
      </c>
      <c r="BZ215" t="str">
        <f>貼_前年計算用シート!AC299</f>
        <v>-</v>
      </c>
      <c r="CA215" t="str">
        <f>貼_前年計算用シート!AC478</f>
        <v>-</v>
      </c>
      <c r="CB215" t="str">
        <f t="shared" si="145"/>
        <v>-</v>
      </c>
      <c r="CC215" t="str">
        <f>貼_前年計算用シート!AD299</f>
        <v>-</v>
      </c>
      <c r="CD215" t="str">
        <f>貼_前年計算用シート!AD478</f>
        <v>-</v>
      </c>
      <c r="CE215" t="str">
        <f t="shared" si="146"/>
        <v>-</v>
      </c>
      <c r="CF215" t="str">
        <f>貼_前年計算用シート!AE299</f>
        <v>-</v>
      </c>
      <c r="CG215" t="str">
        <f>貼_前年計算用シート!AE478</f>
        <v>-</v>
      </c>
      <c r="CH215" t="str">
        <f t="shared" si="147"/>
        <v>-</v>
      </c>
      <c r="CI215" t="str">
        <f>貼_前年計算用シート!AF299</f>
        <v>-</v>
      </c>
      <c r="CJ215" t="str">
        <f>貼_前年計算用シート!AF478</f>
        <v>-</v>
      </c>
      <c r="CK215" t="str">
        <f t="shared" si="148"/>
        <v>-</v>
      </c>
      <c r="CL215" t="str">
        <f>貼_前年計算用シート!AG299</f>
        <v>-</v>
      </c>
      <c r="CM215" t="str">
        <f>貼_前年計算用シート!AG478</f>
        <v>-</v>
      </c>
      <c r="CN215" t="str">
        <f t="shared" si="149"/>
        <v>-</v>
      </c>
    </row>
    <row r="216" spans="3:92">
      <c r="C216" t="str">
        <f>貼_前年計算用シート!D300</f>
        <v>登別市</v>
      </c>
      <c r="D216">
        <f>貼_前年計算用シート!D479</f>
        <v>1030</v>
      </c>
      <c r="E216">
        <f t="shared" si="120"/>
        <v>150</v>
      </c>
      <c r="F216" t="str">
        <f>貼_前年計算用シート!E300</f>
        <v>-</v>
      </c>
      <c r="G216" t="str">
        <f>貼_前年計算用シート!E479</f>
        <v>-</v>
      </c>
      <c r="H216" t="str">
        <f t="shared" si="121"/>
        <v>-</v>
      </c>
      <c r="I216" t="str">
        <f>貼_前年計算用シート!F300</f>
        <v>北竜町</v>
      </c>
      <c r="J216">
        <f>貼_前年計算用シート!F479</f>
        <v>406</v>
      </c>
      <c r="K216">
        <f t="shared" si="122"/>
        <v>150</v>
      </c>
      <c r="L216" t="str">
        <f>貼_前年計算用シート!G300</f>
        <v>-</v>
      </c>
      <c r="M216" t="str">
        <f>貼_前年計算用シート!G479</f>
        <v>-</v>
      </c>
      <c r="N216" t="str">
        <f t="shared" si="123"/>
        <v>-</v>
      </c>
      <c r="O216" t="str">
        <f>貼_前年計算用シート!H300</f>
        <v>-</v>
      </c>
      <c r="P216" t="str">
        <f>貼_前年計算用シート!H479</f>
        <v>-</v>
      </c>
      <c r="Q216" t="str">
        <f t="shared" si="124"/>
        <v>-</v>
      </c>
      <c r="R216" t="str">
        <f>貼_前年計算用シート!I300</f>
        <v>-</v>
      </c>
      <c r="S216" t="str">
        <f>貼_前年計算用シート!I479</f>
        <v>-</v>
      </c>
      <c r="T216" t="str">
        <f t="shared" si="125"/>
        <v>-</v>
      </c>
      <c r="U216" t="str">
        <f>貼_前年計算用シート!J300</f>
        <v>-</v>
      </c>
      <c r="V216" t="str">
        <f>貼_前年計算用シート!J479</f>
        <v>-</v>
      </c>
      <c r="W216" t="str">
        <f t="shared" si="126"/>
        <v>-</v>
      </c>
      <c r="X216" t="str">
        <f>貼_前年計算用シート!K300</f>
        <v>-</v>
      </c>
      <c r="Y216" t="str">
        <f>貼_前年計算用シート!K479</f>
        <v>-</v>
      </c>
      <c r="Z216" t="str">
        <f t="shared" si="127"/>
        <v>-</v>
      </c>
      <c r="AA216" t="str">
        <f>貼_前年計算用シート!L300</f>
        <v>-</v>
      </c>
      <c r="AB216" t="str">
        <f>貼_前年計算用シート!L479</f>
        <v>-</v>
      </c>
      <c r="AC216" t="str">
        <f t="shared" si="128"/>
        <v>-</v>
      </c>
      <c r="AD216" t="str">
        <f>貼_前年計算用シート!M300</f>
        <v>-</v>
      </c>
      <c r="AE216" t="str">
        <f>貼_前年計算用シート!M479</f>
        <v>-</v>
      </c>
      <c r="AF216" t="str">
        <f t="shared" si="129"/>
        <v>-</v>
      </c>
      <c r="AG216" t="str">
        <f>貼_前年計算用シート!N300</f>
        <v>-</v>
      </c>
      <c r="AH216" t="str">
        <f>貼_前年計算用シート!N479</f>
        <v>-</v>
      </c>
      <c r="AI216" t="str">
        <f t="shared" si="130"/>
        <v>-</v>
      </c>
      <c r="AJ216" t="str">
        <f>貼_前年計算用シート!O300</f>
        <v>-</v>
      </c>
      <c r="AK216" t="str">
        <f>貼_前年計算用シート!O479</f>
        <v>-</v>
      </c>
      <c r="AL216" t="str">
        <f t="shared" si="131"/>
        <v>-</v>
      </c>
      <c r="AM216" t="str">
        <f>貼_前年計算用シート!P300</f>
        <v>-</v>
      </c>
      <c r="AN216" t="str">
        <f>貼_前年計算用シート!P479</f>
        <v>-</v>
      </c>
      <c r="AO216" t="str">
        <f t="shared" si="132"/>
        <v>-</v>
      </c>
      <c r="AP216" t="str">
        <f>貼_前年計算用シート!Q300</f>
        <v>-</v>
      </c>
      <c r="AQ216" t="str">
        <f>貼_前年計算用シート!Q479</f>
        <v>-</v>
      </c>
      <c r="AR216" t="str">
        <f t="shared" si="133"/>
        <v>-</v>
      </c>
      <c r="AS216" t="str">
        <f>貼_前年計算用シート!R300</f>
        <v>-</v>
      </c>
      <c r="AT216" t="str">
        <f>貼_前年計算用シート!R479</f>
        <v>-</v>
      </c>
      <c r="AU216" t="str">
        <f t="shared" si="134"/>
        <v>-</v>
      </c>
      <c r="AV216" t="str">
        <f>貼_前年計算用シート!S300</f>
        <v>-</v>
      </c>
      <c r="AW216" t="str">
        <f>貼_前年計算用シート!S479</f>
        <v>-</v>
      </c>
      <c r="AX216" t="str">
        <f t="shared" si="135"/>
        <v>-</v>
      </c>
      <c r="AY216" t="str">
        <f>貼_前年計算用シート!T300</f>
        <v>-</v>
      </c>
      <c r="AZ216" t="str">
        <f>貼_前年計算用シート!T479</f>
        <v>-</v>
      </c>
      <c r="BA216" t="str">
        <f t="shared" si="136"/>
        <v>-</v>
      </c>
      <c r="BB216" t="str">
        <f>貼_前年計算用シート!U300</f>
        <v>-</v>
      </c>
      <c r="BC216" t="str">
        <f>貼_前年計算用シート!U479</f>
        <v>-</v>
      </c>
      <c r="BD216" t="str">
        <f t="shared" si="137"/>
        <v>-</v>
      </c>
      <c r="BE216" t="str">
        <f>貼_前年計算用シート!V300</f>
        <v>-</v>
      </c>
      <c r="BF216" t="str">
        <f>貼_前年計算用シート!V479</f>
        <v>-</v>
      </c>
      <c r="BG216" t="str">
        <f t="shared" si="138"/>
        <v>-</v>
      </c>
      <c r="BH216" t="str">
        <f>貼_前年計算用シート!W300</f>
        <v>-</v>
      </c>
      <c r="BI216" t="str">
        <f>貼_前年計算用シート!W479</f>
        <v>-</v>
      </c>
      <c r="BJ216" t="str">
        <f t="shared" si="139"/>
        <v>-</v>
      </c>
      <c r="BK216" t="str">
        <f>貼_前年計算用シート!X300</f>
        <v>-</v>
      </c>
      <c r="BL216" t="str">
        <f>貼_前年計算用シート!X479</f>
        <v>-</v>
      </c>
      <c r="BM216" t="str">
        <f t="shared" si="140"/>
        <v>-</v>
      </c>
      <c r="BN216" t="str">
        <f>貼_前年計算用シート!Y300</f>
        <v>-</v>
      </c>
      <c r="BO216" t="str">
        <f>貼_前年計算用シート!Y479</f>
        <v>-</v>
      </c>
      <c r="BP216" t="str">
        <f t="shared" si="141"/>
        <v>-</v>
      </c>
      <c r="BQ216" t="str">
        <f>貼_前年計算用シート!Z300</f>
        <v>-</v>
      </c>
      <c r="BR216" t="str">
        <f>貼_前年計算用シート!Z479</f>
        <v>-</v>
      </c>
      <c r="BS216" t="str">
        <f t="shared" si="142"/>
        <v>-</v>
      </c>
      <c r="BT216" t="str">
        <f>貼_前年計算用シート!AA300</f>
        <v>-</v>
      </c>
      <c r="BU216" t="str">
        <f>貼_前年計算用シート!AA479</f>
        <v>-</v>
      </c>
      <c r="BV216" t="str">
        <f t="shared" si="143"/>
        <v>-</v>
      </c>
      <c r="BW216" t="str">
        <f>貼_前年計算用シート!AB300</f>
        <v>-</v>
      </c>
      <c r="BX216" t="str">
        <f>貼_前年計算用シート!AB479</f>
        <v>-</v>
      </c>
      <c r="BY216" t="str">
        <f t="shared" si="144"/>
        <v>-</v>
      </c>
      <c r="BZ216" t="str">
        <f>貼_前年計算用シート!AC300</f>
        <v>-</v>
      </c>
      <c r="CA216" t="str">
        <f>貼_前年計算用シート!AC479</f>
        <v>-</v>
      </c>
      <c r="CB216" t="str">
        <f t="shared" si="145"/>
        <v>-</v>
      </c>
      <c r="CC216" t="str">
        <f>貼_前年計算用シート!AD300</f>
        <v>-</v>
      </c>
      <c r="CD216" t="str">
        <f>貼_前年計算用シート!AD479</f>
        <v>-</v>
      </c>
      <c r="CE216" t="str">
        <f t="shared" si="146"/>
        <v>-</v>
      </c>
      <c r="CF216" t="str">
        <f>貼_前年計算用シート!AE300</f>
        <v>-</v>
      </c>
      <c r="CG216" t="str">
        <f>貼_前年計算用シート!AE479</f>
        <v>-</v>
      </c>
      <c r="CH216" t="str">
        <f t="shared" si="147"/>
        <v>-</v>
      </c>
      <c r="CI216" t="str">
        <f>貼_前年計算用シート!AF300</f>
        <v>-</v>
      </c>
      <c r="CJ216" t="str">
        <f>貼_前年計算用シート!AF479</f>
        <v>-</v>
      </c>
      <c r="CK216" t="str">
        <f t="shared" si="148"/>
        <v>-</v>
      </c>
      <c r="CL216" t="str">
        <f>貼_前年計算用シート!AG300</f>
        <v>-</v>
      </c>
      <c r="CM216" t="str">
        <f>貼_前年計算用シート!AG479</f>
        <v>-</v>
      </c>
      <c r="CN216" t="str">
        <f t="shared" si="149"/>
        <v>-</v>
      </c>
    </row>
    <row r="217" spans="3:92">
      <c r="C217" t="str">
        <f>貼_前年計算用シート!D301</f>
        <v>様似町</v>
      </c>
      <c r="D217">
        <f>貼_前年計算用シート!D480</f>
        <v>1030</v>
      </c>
      <c r="E217">
        <f t="shared" si="120"/>
        <v>150</v>
      </c>
      <c r="F217" t="str">
        <f>貼_前年計算用シート!E301</f>
        <v>-</v>
      </c>
      <c r="G217" t="str">
        <f>貼_前年計算用シート!E480</f>
        <v>-</v>
      </c>
      <c r="H217" t="str">
        <f t="shared" si="121"/>
        <v>-</v>
      </c>
      <c r="I217" t="str">
        <f>貼_前年計算用シート!F301</f>
        <v>松前町</v>
      </c>
      <c r="J217">
        <f>貼_前年計算用シート!F480</f>
        <v>401</v>
      </c>
      <c r="K217">
        <f t="shared" si="122"/>
        <v>151</v>
      </c>
      <c r="L217" t="str">
        <f>貼_前年計算用シート!G301</f>
        <v>-</v>
      </c>
      <c r="M217" t="str">
        <f>貼_前年計算用シート!G480</f>
        <v>-</v>
      </c>
      <c r="N217" t="str">
        <f t="shared" si="123"/>
        <v>-</v>
      </c>
      <c r="O217" t="str">
        <f>貼_前年計算用シート!H301</f>
        <v>-</v>
      </c>
      <c r="P217" t="str">
        <f>貼_前年計算用シート!H480</f>
        <v>-</v>
      </c>
      <c r="Q217" t="str">
        <f t="shared" si="124"/>
        <v>-</v>
      </c>
      <c r="R217" t="str">
        <f>貼_前年計算用シート!I301</f>
        <v>-</v>
      </c>
      <c r="S217" t="str">
        <f>貼_前年計算用シート!I480</f>
        <v>-</v>
      </c>
      <c r="T217" t="str">
        <f t="shared" si="125"/>
        <v>-</v>
      </c>
      <c r="U217" t="str">
        <f>貼_前年計算用シート!J301</f>
        <v>-</v>
      </c>
      <c r="V217" t="str">
        <f>貼_前年計算用シート!J480</f>
        <v>-</v>
      </c>
      <c r="W217" t="str">
        <f t="shared" si="126"/>
        <v>-</v>
      </c>
      <c r="X217" t="str">
        <f>貼_前年計算用シート!K301</f>
        <v>-</v>
      </c>
      <c r="Y217" t="str">
        <f>貼_前年計算用シート!K480</f>
        <v>-</v>
      </c>
      <c r="Z217" t="str">
        <f t="shared" si="127"/>
        <v>-</v>
      </c>
      <c r="AA217" t="str">
        <f>貼_前年計算用シート!L301</f>
        <v>-</v>
      </c>
      <c r="AB217" t="str">
        <f>貼_前年計算用シート!L480</f>
        <v>-</v>
      </c>
      <c r="AC217" t="str">
        <f t="shared" si="128"/>
        <v>-</v>
      </c>
      <c r="AD217" t="str">
        <f>貼_前年計算用シート!M301</f>
        <v>-</v>
      </c>
      <c r="AE217" t="str">
        <f>貼_前年計算用シート!M480</f>
        <v>-</v>
      </c>
      <c r="AF217" t="str">
        <f t="shared" si="129"/>
        <v>-</v>
      </c>
      <c r="AG217" t="str">
        <f>貼_前年計算用シート!N301</f>
        <v>-</v>
      </c>
      <c r="AH217" t="str">
        <f>貼_前年計算用シート!N480</f>
        <v>-</v>
      </c>
      <c r="AI217" t="str">
        <f t="shared" si="130"/>
        <v>-</v>
      </c>
      <c r="AJ217" t="str">
        <f>貼_前年計算用シート!O301</f>
        <v>-</v>
      </c>
      <c r="AK217" t="str">
        <f>貼_前年計算用シート!O480</f>
        <v>-</v>
      </c>
      <c r="AL217" t="str">
        <f t="shared" si="131"/>
        <v>-</v>
      </c>
      <c r="AM217" t="str">
        <f>貼_前年計算用シート!P301</f>
        <v>-</v>
      </c>
      <c r="AN217" t="str">
        <f>貼_前年計算用シート!P480</f>
        <v>-</v>
      </c>
      <c r="AO217" t="str">
        <f t="shared" si="132"/>
        <v>-</v>
      </c>
      <c r="AP217" t="str">
        <f>貼_前年計算用シート!Q301</f>
        <v>-</v>
      </c>
      <c r="AQ217" t="str">
        <f>貼_前年計算用シート!Q480</f>
        <v>-</v>
      </c>
      <c r="AR217" t="str">
        <f t="shared" si="133"/>
        <v>-</v>
      </c>
      <c r="AS217" t="str">
        <f>貼_前年計算用シート!R301</f>
        <v>-</v>
      </c>
      <c r="AT217" t="str">
        <f>貼_前年計算用シート!R480</f>
        <v>-</v>
      </c>
      <c r="AU217" t="str">
        <f t="shared" si="134"/>
        <v>-</v>
      </c>
      <c r="AV217" t="str">
        <f>貼_前年計算用シート!S301</f>
        <v>-</v>
      </c>
      <c r="AW217" t="str">
        <f>貼_前年計算用シート!S480</f>
        <v>-</v>
      </c>
      <c r="AX217" t="str">
        <f t="shared" si="135"/>
        <v>-</v>
      </c>
      <c r="AY217" t="str">
        <f>貼_前年計算用シート!T301</f>
        <v>-</v>
      </c>
      <c r="AZ217" t="str">
        <f>貼_前年計算用シート!T480</f>
        <v>-</v>
      </c>
      <c r="BA217" t="str">
        <f t="shared" si="136"/>
        <v>-</v>
      </c>
      <c r="BB217" t="str">
        <f>貼_前年計算用シート!U301</f>
        <v>-</v>
      </c>
      <c r="BC217" t="str">
        <f>貼_前年計算用シート!U480</f>
        <v>-</v>
      </c>
      <c r="BD217" t="str">
        <f t="shared" si="137"/>
        <v>-</v>
      </c>
      <c r="BE217" t="str">
        <f>貼_前年計算用シート!V301</f>
        <v>-</v>
      </c>
      <c r="BF217" t="str">
        <f>貼_前年計算用シート!V480</f>
        <v>-</v>
      </c>
      <c r="BG217" t="str">
        <f t="shared" si="138"/>
        <v>-</v>
      </c>
      <c r="BH217" t="str">
        <f>貼_前年計算用シート!W301</f>
        <v>-</v>
      </c>
      <c r="BI217" t="str">
        <f>貼_前年計算用シート!W480</f>
        <v>-</v>
      </c>
      <c r="BJ217" t="str">
        <f t="shared" si="139"/>
        <v>-</v>
      </c>
      <c r="BK217" t="str">
        <f>貼_前年計算用シート!X301</f>
        <v>-</v>
      </c>
      <c r="BL217" t="str">
        <f>貼_前年計算用シート!X480</f>
        <v>-</v>
      </c>
      <c r="BM217" t="str">
        <f t="shared" si="140"/>
        <v>-</v>
      </c>
      <c r="BN217" t="str">
        <f>貼_前年計算用シート!Y301</f>
        <v>-</v>
      </c>
      <c r="BO217" t="str">
        <f>貼_前年計算用シート!Y480</f>
        <v>-</v>
      </c>
      <c r="BP217" t="str">
        <f t="shared" si="141"/>
        <v>-</v>
      </c>
      <c r="BQ217" t="str">
        <f>貼_前年計算用シート!Z301</f>
        <v>-</v>
      </c>
      <c r="BR217" t="str">
        <f>貼_前年計算用シート!Z480</f>
        <v>-</v>
      </c>
      <c r="BS217" t="str">
        <f t="shared" si="142"/>
        <v>-</v>
      </c>
      <c r="BT217" t="str">
        <f>貼_前年計算用シート!AA301</f>
        <v>-</v>
      </c>
      <c r="BU217" t="str">
        <f>貼_前年計算用シート!AA480</f>
        <v>-</v>
      </c>
      <c r="BV217" t="str">
        <f t="shared" si="143"/>
        <v>-</v>
      </c>
      <c r="BW217" t="str">
        <f>貼_前年計算用シート!AB301</f>
        <v>-</v>
      </c>
      <c r="BX217" t="str">
        <f>貼_前年計算用シート!AB480</f>
        <v>-</v>
      </c>
      <c r="BY217" t="str">
        <f t="shared" si="144"/>
        <v>-</v>
      </c>
      <c r="BZ217" t="str">
        <f>貼_前年計算用シート!AC301</f>
        <v>-</v>
      </c>
      <c r="CA217" t="str">
        <f>貼_前年計算用シート!AC480</f>
        <v>-</v>
      </c>
      <c r="CB217" t="str">
        <f t="shared" si="145"/>
        <v>-</v>
      </c>
      <c r="CC217" t="str">
        <f>貼_前年計算用シート!AD301</f>
        <v>-</v>
      </c>
      <c r="CD217" t="str">
        <f>貼_前年計算用シート!AD480</f>
        <v>-</v>
      </c>
      <c r="CE217" t="str">
        <f t="shared" si="146"/>
        <v>-</v>
      </c>
      <c r="CF217" t="str">
        <f>貼_前年計算用シート!AE301</f>
        <v>-</v>
      </c>
      <c r="CG217" t="str">
        <f>貼_前年計算用シート!AE480</f>
        <v>-</v>
      </c>
      <c r="CH217" t="str">
        <f t="shared" si="147"/>
        <v>-</v>
      </c>
      <c r="CI217" t="str">
        <f>貼_前年計算用シート!AF301</f>
        <v>-</v>
      </c>
      <c r="CJ217" t="str">
        <f>貼_前年計算用シート!AF480</f>
        <v>-</v>
      </c>
      <c r="CK217" t="str">
        <f t="shared" si="148"/>
        <v>-</v>
      </c>
      <c r="CL217" t="str">
        <f>貼_前年計算用シート!AG301</f>
        <v>-</v>
      </c>
      <c r="CM217" t="str">
        <f>貼_前年計算用シート!AG480</f>
        <v>-</v>
      </c>
      <c r="CN217" t="str">
        <f t="shared" si="149"/>
        <v>-</v>
      </c>
    </row>
    <row r="218" spans="3:92">
      <c r="C218" t="str">
        <f>貼_前年計算用シート!D302</f>
        <v>木古内町</v>
      </c>
      <c r="D218">
        <f>貼_前年計算用シート!D481</f>
        <v>979</v>
      </c>
      <c r="E218">
        <f t="shared" si="120"/>
        <v>152</v>
      </c>
      <c r="F218" t="str">
        <f>貼_前年計算用シート!E302</f>
        <v>-</v>
      </c>
      <c r="G218" t="str">
        <f>貼_前年計算用シート!E481</f>
        <v>-</v>
      </c>
      <c r="H218" t="str">
        <f t="shared" si="121"/>
        <v>-</v>
      </c>
      <c r="I218" t="str">
        <f>貼_前年計算用シート!F302</f>
        <v>小平町</v>
      </c>
      <c r="J218">
        <f>貼_前年計算用シート!F481</f>
        <v>320</v>
      </c>
      <c r="K218">
        <f t="shared" si="122"/>
        <v>152</v>
      </c>
      <c r="L218" t="str">
        <f>貼_前年計算用シート!G302</f>
        <v>-</v>
      </c>
      <c r="M218" t="str">
        <f>貼_前年計算用シート!G481</f>
        <v>-</v>
      </c>
      <c r="N218" t="str">
        <f t="shared" si="123"/>
        <v>-</v>
      </c>
      <c r="O218" t="str">
        <f>貼_前年計算用シート!H302</f>
        <v>-</v>
      </c>
      <c r="P218" t="str">
        <f>貼_前年計算用シート!H481</f>
        <v>-</v>
      </c>
      <c r="Q218" t="str">
        <f t="shared" si="124"/>
        <v>-</v>
      </c>
      <c r="R218" t="str">
        <f>貼_前年計算用シート!I302</f>
        <v>-</v>
      </c>
      <c r="S218" t="str">
        <f>貼_前年計算用シート!I481</f>
        <v>-</v>
      </c>
      <c r="T218" t="str">
        <f t="shared" si="125"/>
        <v>-</v>
      </c>
      <c r="U218" t="str">
        <f>貼_前年計算用シート!J302</f>
        <v>-</v>
      </c>
      <c r="V218" t="str">
        <f>貼_前年計算用シート!J481</f>
        <v>-</v>
      </c>
      <c r="W218" t="str">
        <f t="shared" si="126"/>
        <v>-</v>
      </c>
      <c r="X218" t="str">
        <f>貼_前年計算用シート!K302</f>
        <v>-</v>
      </c>
      <c r="Y218" t="str">
        <f>貼_前年計算用シート!K481</f>
        <v>-</v>
      </c>
      <c r="Z218" t="str">
        <f t="shared" si="127"/>
        <v>-</v>
      </c>
      <c r="AA218" t="str">
        <f>貼_前年計算用シート!L302</f>
        <v>-</v>
      </c>
      <c r="AB218" t="str">
        <f>貼_前年計算用シート!L481</f>
        <v>-</v>
      </c>
      <c r="AC218" t="str">
        <f t="shared" si="128"/>
        <v>-</v>
      </c>
      <c r="AD218" t="str">
        <f>貼_前年計算用シート!M302</f>
        <v>-</v>
      </c>
      <c r="AE218" t="str">
        <f>貼_前年計算用シート!M481</f>
        <v>-</v>
      </c>
      <c r="AF218" t="str">
        <f t="shared" si="129"/>
        <v>-</v>
      </c>
      <c r="AG218" t="str">
        <f>貼_前年計算用シート!N302</f>
        <v>-</v>
      </c>
      <c r="AH218" t="str">
        <f>貼_前年計算用シート!N481</f>
        <v>-</v>
      </c>
      <c r="AI218" t="str">
        <f t="shared" si="130"/>
        <v>-</v>
      </c>
      <c r="AJ218" t="str">
        <f>貼_前年計算用シート!O302</f>
        <v>-</v>
      </c>
      <c r="AK218" t="str">
        <f>貼_前年計算用シート!O481</f>
        <v>-</v>
      </c>
      <c r="AL218" t="str">
        <f t="shared" si="131"/>
        <v>-</v>
      </c>
      <c r="AM218" t="str">
        <f>貼_前年計算用シート!P302</f>
        <v>-</v>
      </c>
      <c r="AN218" t="str">
        <f>貼_前年計算用シート!P481</f>
        <v>-</v>
      </c>
      <c r="AO218" t="str">
        <f t="shared" si="132"/>
        <v>-</v>
      </c>
      <c r="AP218" t="str">
        <f>貼_前年計算用シート!Q302</f>
        <v>-</v>
      </c>
      <c r="AQ218" t="str">
        <f>貼_前年計算用シート!Q481</f>
        <v>-</v>
      </c>
      <c r="AR218" t="str">
        <f t="shared" si="133"/>
        <v>-</v>
      </c>
      <c r="AS218" t="str">
        <f>貼_前年計算用シート!R302</f>
        <v>-</v>
      </c>
      <c r="AT218" t="str">
        <f>貼_前年計算用シート!R481</f>
        <v>-</v>
      </c>
      <c r="AU218" t="str">
        <f t="shared" si="134"/>
        <v>-</v>
      </c>
      <c r="AV218" t="str">
        <f>貼_前年計算用シート!S302</f>
        <v>-</v>
      </c>
      <c r="AW218" t="str">
        <f>貼_前年計算用シート!S481</f>
        <v>-</v>
      </c>
      <c r="AX218" t="str">
        <f t="shared" si="135"/>
        <v>-</v>
      </c>
      <c r="AY218" t="str">
        <f>貼_前年計算用シート!T302</f>
        <v>-</v>
      </c>
      <c r="AZ218" t="str">
        <f>貼_前年計算用シート!T481</f>
        <v>-</v>
      </c>
      <c r="BA218" t="str">
        <f t="shared" si="136"/>
        <v>-</v>
      </c>
      <c r="BB218" t="str">
        <f>貼_前年計算用シート!U302</f>
        <v>-</v>
      </c>
      <c r="BC218" t="str">
        <f>貼_前年計算用シート!U481</f>
        <v>-</v>
      </c>
      <c r="BD218" t="str">
        <f t="shared" si="137"/>
        <v>-</v>
      </c>
      <c r="BE218" t="str">
        <f>貼_前年計算用シート!V302</f>
        <v>-</v>
      </c>
      <c r="BF218" t="str">
        <f>貼_前年計算用シート!V481</f>
        <v>-</v>
      </c>
      <c r="BG218" t="str">
        <f t="shared" si="138"/>
        <v>-</v>
      </c>
      <c r="BH218" t="str">
        <f>貼_前年計算用シート!W302</f>
        <v>-</v>
      </c>
      <c r="BI218" t="str">
        <f>貼_前年計算用シート!W481</f>
        <v>-</v>
      </c>
      <c r="BJ218" t="str">
        <f t="shared" si="139"/>
        <v>-</v>
      </c>
      <c r="BK218" t="str">
        <f>貼_前年計算用シート!X302</f>
        <v>-</v>
      </c>
      <c r="BL218" t="str">
        <f>貼_前年計算用シート!X481</f>
        <v>-</v>
      </c>
      <c r="BM218" t="str">
        <f t="shared" si="140"/>
        <v>-</v>
      </c>
      <c r="BN218" t="str">
        <f>貼_前年計算用シート!Y302</f>
        <v>-</v>
      </c>
      <c r="BO218" t="str">
        <f>貼_前年計算用シート!Y481</f>
        <v>-</v>
      </c>
      <c r="BP218" t="str">
        <f t="shared" si="141"/>
        <v>-</v>
      </c>
      <c r="BQ218" t="str">
        <f>貼_前年計算用シート!Z302</f>
        <v>-</v>
      </c>
      <c r="BR218" t="str">
        <f>貼_前年計算用シート!Z481</f>
        <v>-</v>
      </c>
      <c r="BS218" t="str">
        <f t="shared" si="142"/>
        <v>-</v>
      </c>
      <c r="BT218" t="str">
        <f>貼_前年計算用シート!AA302</f>
        <v>-</v>
      </c>
      <c r="BU218" t="str">
        <f>貼_前年計算用シート!AA481</f>
        <v>-</v>
      </c>
      <c r="BV218" t="str">
        <f t="shared" si="143"/>
        <v>-</v>
      </c>
      <c r="BW218" t="str">
        <f>貼_前年計算用シート!AB302</f>
        <v>-</v>
      </c>
      <c r="BX218" t="str">
        <f>貼_前年計算用シート!AB481</f>
        <v>-</v>
      </c>
      <c r="BY218" t="str">
        <f t="shared" si="144"/>
        <v>-</v>
      </c>
      <c r="BZ218" t="str">
        <f>貼_前年計算用シート!AC302</f>
        <v>-</v>
      </c>
      <c r="CA218" t="str">
        <f>貼_前年計算用シート!AC481</f>
        <v>-</v>
      </c>
      <c r="CB218" t="str">
        <f t="shared" si="145"/>
        <v>-</v>
      </c>
      <c r="CC218" t="str">
        <f>貼_前年計算用シート!AD302</f>
        <v>-</v>
      </c>
      <c r="CD218" t="str">
        <f>貼_前年計算用シート!AD481</f>
        <v>-</v>
      </c>
      <c r="CE218" t="str">
        <f t="shared" si="146"/>
        <v>-</v>
      </c>
      <c r="CF218" t="str">
        <f>貼_前年計算用シート!AE302</f>
        <v>-</v>
      </c>
      <c r="CG218" t="str">
        <f>貼_前年計算用シート!AE481</f>
        <v>-</v>
      </c>
      <c r="CH218" t="str">
        <f t="shared" si="147"/>
        <v>-</v>
      </c>
      <c r="CI218" t="str">
        <f>貼_前年計算用シート!AF302</f>
        <v>-</v>
      </c>
      <c r="CJ218" t="str">
        <f>貼_前年計算用シート!AF481</f>
        <v>-</v>
      </c>
      <c r="CK218" t="str">
        <f t="shared" si="148"/>
        <v>-</v>
      </c>
      <c r="CL218" t="str">
        <f>貼_前年計算用シート!AG302</f>
        <v>-</v>
      </c>
      <c r="CM218" t="str">
        <f>貼_前年計算用シート!AG481</f>
        <v>-</v>
      </c>
      <c r="CN218" t="str">
        <f t="shared" si="149"/>
        <v>-</v>
      </c>
    </row>
    <row r="219" spans="3:92">
      <c r="C219" t="str">
        <f>貼_前年計算用シート!D303</f>
        <v>釧路町</v>
      </c>
      <c r="D219">
        <f>貼_前年計算用シート!D482</f>
        <v>940</v>
      </c>
      <c r="E219">
        <f t="shared" si="120"/>
        <v>153</v>
      </c>
      <c r="F219" t="str">
        <f>貼_前年計算用シート!E303</f>
        <v>-</v>
      </c>
      <c r="G219" t="str">
        <f>貼_前年計算用シート!E482</f>
        <v>-</v>
      </c>
      <c r="H219" t="str">
        <f t="shared" si="121"/>
        <v>-</v>
      </c>
      <c r="I219" t="str">
        <f>貼_前年計算用シート!F303</f>
        <v>雨竜町</v>
      </c>
      <c r="J219">
        <f>貼_前年計算用シート!F482</f>
        <v>308</v>
      </c>
      <c r="K219">
        <f t="shared" si="122"/>
        <v>153</v>
      </c>
      <c r="L219" t="str">
        <f>貼_前年計算用シート!G303</f>
        <v>-</v>
      </c>
      <c r="M219" t="str">
        <f>貼_前年計算用シート!G482</f>
        <v>-</v>
      </c>
      <c r="N219" t="str">
        <f t="shared" si="123"/>
        <v>-</v>
      </c>
      <c r="O219" t="str">
        <f>貼_前年計算用シート!H303</f>
        <v>-</v>
      </c>
      <c r="P219" t="str">
        <f>貼_前年計算用シート!H482</f>
        <v>-</v>
      </c>
      <c r="Q219" t="str">
        <f t="shared" si="124"/>
        <v>-</v>
      </c>
      <c r="R219" t="str">
        <f>貼_前年計算用シート!I303</f>
        <v>-</v>
      </c>
      <c r="S219" t="str">
        <f>貼_前年計算用シート!I482</f>
        <v>-</v>
      </c>
      <c r="T219" t="str">
        <f t="shared" si="125"/>
        <v>-</v>
      </c>
      <c r="U219" t="str">
        <f>貼_前年計算用シート!J303</f>
        <v>-</v>
      </c>
      <c r="V219" t="str">
        <f>貼_前年計算用シート!J482</f>
        <v>-</v>
      </c>
      <c r="W219" t="str">
        <f t="shared" si="126"/>
        <v>-</v>
      </c>
      <c r="X219" t="str">
        <f>貼_前年計算用シート!K303</f>
        <v>-</v>
      </c>
      <c r="Y219" t="str">
        <f>貼_前年計算用シート!K482</f>
        <v>-</v>
      </c>
      <c r="Z219" t="str">
        <f t="shared" si="127"/>
        <v>-</v>
      </c>
      <c r="AA219" t="str">
        <f>貼_前年計算用シート!L303</f>
        <v>-</v>
      </c>
      <c r="AB219" t="str">
        <f>貼_前年計算用シート!L482</f>
        <v>-</v>
      </c>
      <c r="AC219" t="str">
        <f t="shared" si="128"/>
        <v>-</v>
      </c>
      <c r="AD219" t="str">
        <f>貼_前年計算用シート!M303</f>
        <v>-</v>
      </c>
      <c r="AE219" t="str">
        <f>貼_前年計算用シート!M482</f>
        <v>-</v>
      </c>
      <c r="AF219" t="str">
        <f t="shared" si="129"/>
        <v>-</v>
      </c>
      <c r="AG219" t="str">
        <f>貼_前年計算用シート!N303</f>
        <v>-</v>
      </c>
      <c r="AH219" t="str">
        <f>貼_前年計算用シート!N482</f>
        <v>-</v>
      </c>
      <c r="AI219" t="str">
        <f t="shared" si="130"/>
        <v>-</v>
      </c>
      <c r="AJ219" t="str">
        <f>貼_前年計算用シート!O303</f>
        <v>-</v>
      </c>
      <c r="AK219" t="str">
        <f>貼_前年計算用シート!O482</f>
        <v>-</v>
      </c>
      <c r="AL219" t="str">
        <f t="shared" si="131"/>
        <v>-</v>
      </c>
      <c r="AM219" t="str">
        <f>貼_前年計算用シート!P303</f>
        <v>-</v>
      </c>
      <c r="AN219" t="str">
        <f>貼_前年計算用シート!P482</f>
        <v>-</v>
      </c>
      <c r="AO219" t="str">
        <f t="shared" si="132"/>
        <v>-</v>
      </c>
      <c r="AP219" t="str">
        <f>貼_前年計算用シート!Q303</f>
        <v>-</v>
      </c>
      <c r="AQ219" t="str">
        <f>貼_前年計算用シート!Q482</f>
        <v>-</v>
      </c>
      <c r="AR219" t="str">
        <f t="shared" si="133"/>
        <v>-</v>
      </c>
      <c r="AS219" t="str">
        <f>貼_前年計算用シート!R303</f>
        <v>-</v>
      </c>
      <c r="AT219" t="str">
        <f>貼_前年計算用シート!R482</f>
        <v>-</v>
      </c>
      <c r="AU219" t="str">
        <f t="shared" si="134"/>
        <v>-</v>
      </c>
      <c r="AV219" t="str">
        <f>貼_前年計算用シート!S303</f>
        <v>-</v>
      </c>
      <c r="AW219" t="str">
        <f>貼_前年計算用シート!S482</f>
        <v>-</v>
      </c>
      <c r="AX219" t="str">
        <f t="shared" si="135"/>
        <v>-</v>
      </c>
      <c r="AY219" t="str">
        <f>貼_前年計算用シート!T303</f>
        <v>-</v>
      </c>
      <c r="AZ219" t="str">
        <f>貼_前年計算用シート!T482</f>
        <v>-</v>
      </c>
      <c r="BA219" t="str">
        <f t="shared" si="136"/>
        <v>-</v>
      </c>
      <c r="BB219" t="str">
        <f>貼_前年計算用シート!U303</f>
        <v>-</v>
      </c>
      <c r="BC219" t="str">
        <f>貼_前年計算用シート!U482</f>
        <v>-</v>
      </c>
      <c r="BD219" t="str">
        <f t="shared" si="137"/>
        <v>-</v>
      </c>
      <c r="BE219" t="str">
        <f>貼_前年計算用シート!V303</f>
        <v>-</v>
      </c>
      <c r="BF219" t="str">
        <f>貼_前年計算用シート!V482</f>
        <v>-</v>
      </c>
      <c r="BG219" t="str">
        <f t="shared" si="138"/>
        <v>-</v>
      </c>
      <c r="BH219" t="str">
        <f>貼_前年計算用シート!W303</f>
        <v>-</v>
      </c>
      <c r="BI219" t="str">
        <f>貼_前年計算用シート!W482</f>
        <v>-</v>
      </c>
      <c r="BJ219" t="str">
        <f t="shared" si="139"/>
        <v>-</v>
      </c>
      <c r="BK219" t="str">
        <f>貼_前年計算用シート!X303</f>
        <v>-</v>
      </c>
      <c r="BL219" t="str">
        <f>貼_前年計算用シート!X482</f>
        <v>-</v>
      </c>
      <c r="BM219" t="str">
        <f t="shared" si="140"/>
        <v>-</v>
      </c>
      <c r="BN219" t="str">
        <f>貼_前年計算用シート!Y303</f>
        <v>-</v>
      </c>
      <c r="BO219" t="str">
        <f>貼_前年計算用シート!Y482</f>
        <v>-</v>
      </c>
      <c r="BP219" t="str">
        <f t="shared" si="141"/>
        <v>-</v>
      </c>
      <c r="BQ219" t="str">
        <f>貼_前年計算用シート!Z303</f>
        <v>-</v>
      </c>
      <c r="BR219" t="str">
        <f>貼_前年計算用シート!Z482</f>
        <v>-</v>
      </c>
      <c r="BS219" t="str">
        <f t="shared" si="142"/>
        <v>-</v>
      </c>
      <c r="BT219" t="str">
        <f>貼_前年計算用シート!AA303</f>
        <v>-</v>
      </c>
      <c r="BU219" t="str">
        <f>貼_前年計算用シート!AA482</f>
        <v>-</v>
      </c>
      <c r="BV219" t="str">
        <f t="shared" si="143"/>
        <v>-</v>
      </c>
      <c r="BW219" t="str">
        <f>貼_前年計算用シート!AB303</f>
        <v>-</v>
      </c>
      <c r="BX219" t="str">
        <f>貼_前年計算用シート!AB482</f>
        <v>-</v>
      </c>
      <c r="BY219" t="str">
        <f t="shared" si="144"/>
        <v>-</v>
      </c>
      <c r="BZ219" t="str">
        <f>貼_前年計算用シート!AC303</f>
        <v>-</v>
      </c>
      <c r="CA219" t="str">
        <f>貼_前年計算用シート!AC482</f>
        <v>-</v>
      </c>
      <c r="CB219" t="str">
        <f t="shared" si="145"/>
        <v>-</v>
      </c>
      <c r="CC219" t="str">
        <f>貼_前年計算用シート!AD303</f>
        <v>-</v>
      </c>
      <c r="CD219" t="str">
        <f>貼_前年計算用シート!AD482</f>
        <v>-</v>
      </c>
      <c r="CE219" t="str">
        <f t="shared" si="146"/>
        <v>-</v>
      </c>
      <c r="CF219" t="str">
        <f>貼_前年計算用シート!AE303</f>
        <v>-</v>
      </c>
      <c r="CG219" t="str">
        <f>貼_前年計算用シート!AE482</f>
        <v>-</v>
      </c>
      <c r="CH219" t="str">
        <f t="shared" si="147"/>
        <v>-</v>
      </c>
      <c r="CI219" t="str">
        <f>貼_前年計算用シート!AF303</f>
        <v>-</v>
      </c>
      <c r="CJ219" t="str">
        <f>貼_前年計算用シート!AF482</f>
        <v>-</v>
      </c>
      <c r="CK219" t="str">
        <f t="shared" si="148"/>
        <v>-</v>
      </c>
      <c r="CL219" t="str">
        <f>貼_前年計算用シート!AG303</f>
        <v>-</v>
      </c>
      <c r="CM219" t="str">
        <f>貼_前年計算用シート!AG482</f>
        <v>-</v>
      </c>
      <c r="CN219" t="str">
        <f t="shared" si="149"/>
        <v>-</v>
      </c>
    </row>
    <row r="220" spans="3:92">
      <c r="C220" t="str">
        <f>貼_前年計算用シート!D304</f>
        <v>上ノ国町</v>
      </c>
      <c r="D220">
        <f>貼_前年計算用シート!D483</f>
        <v>889</v>
      </c>
      <c r="E220">
        <f t="shared" si="120"/>
        <v>154</v>
      </c>
      <c r="F220" t="str">
        <f>貼_前年計算用シート!E304</f>
        <v>-</v>
      </c>
      <c r="G220" t="str">
        <f>貼_前年計算用シート!E483</f>
        <v>-</v>
      </c>
      <c r="H220" t="str">
        <f t="shared" si="121"/>
        <v>-</v>
      </c>
      <c r="I220" t="str">
        <f>貼_前年計算用シート!F304</f>
        <v>新篠津村</v>
      </c>
      <c r="J220">
        <f>貼_前年計算用シート!F483</f>
        <v>303</v>
      </c>
      <c r="K220">
        <f t="shared" si="122"/>
        <v>154</v>
      </c>
      <c r="L220" t="str">
        <f>貼_前年計算用シート!G304</f>
        <v>-</v>
      </c>
      <c r="M220" t="str">
        <f>貼_前年計算用シート!G483</f>
        <v>-</v>
      </c>
      <c r="N220" t="str">
        <f t="shared" si="123"/>
        <v>-</v>
      </c>
      <c r="O220" t="str">
        <f>貼_前年計算用シート!H304</f>
        <v>-</v>
      </c>
      <c r="P220" t="str">
        <f>貼_前年計算用シート!H483</f>
        <v>-</v>
      </c>
      <c r="Q220" t="str">
        <f t="shared" si="124"/>
        <v>-</v>
      </c>
      <c r="R220" t="str">
        <f>貼_前年計算用シート!I304</f>
        <v>-</v>
      </c>
      <c r="S220" t="str">
        <f>貼_前年計算用シート!I483</f>
        <v>-</v>
      </c>
      <c r="T220" t="str">
        <f t="shared" si="125"/>
        <v>-</v>
      </c>
      <c r="U220" t="str">
        <f>貼_前年計算用シート!J304</f>
        <v>-</v>
      </c>
      <c r="V220" t="str">
        <f>貼_前年計算用シート!J483</f>
        <v>-</v>
      </c>
      <c r="W220" t="str">
        <f t="shared" si="126"/>
        <v>-</v>
      </c>
      <c r="X220" t="str">
        <f>貼_前年計算用シート!K304</f>
        <v>-</v>
      </c>
      <c r="Y220" t="str">
        <f>貼_前年計算用シート!K483</f>
        <v>-</v>
      </c>
      <c r="Z220" t="str">
        <f t="shared" si="127"/>
        <v>-</v>
      </c>
      <c r="AA220" t="str">
        <f>貼_前年計算用シート!L304</f>
        <v>-</v>
      </c>
      <c r="AB220" t="str">
        <f>貼_前年計算用シート!L483</f>
        <v>-</v>
      </c>
      <c r="AC220" t="str">
        <f t="shared" si="128"/>
        <v>-</v>
      </c>
      <c r="AD220" t="str">
        <f>貼_前年計算用シート!M304</f>
        <v>-</v>
      </c>
      <c r="AE220" t="str">
        <f>貼_前年計算用シート!M483</f>
        <v>-</v>
      </c>
      <c r="AF220" t="str">
        <f t="shared" si="129"/>
        <v>-</v>
      </c>
      <c r="AG220" t="str">
        <f>貼_前年計算用シート!N304</f>
        <v>-</v>
      </c>
      <c r="AH220" t="str">
        <f>貼_前年計算用シート!N483</f>
        <v>-</v>
      </c>
      <c r="AI220" t="str">
        <f t="shared" si="130"/>
        <v>-</v>
      </c>
      <c r="AJ220" t="str">
        <f>貼_前年計算用シート!O304</f>
        <v>-</v>
      </c>
      <c r="AK220" t="str">
        <f>貼_前年計算用シート!O483</f>
        <v>-</v>
      </c>
      <c r="AL220" t="str">
        <f t="shared" si="131"/>
        <v>-</v>
      </c>
      <c r="AM220" t="str">
        <f>貼_前年計算用シート!P304</f>
        <v>-</v>
      </c>
      <c r="AN220" t="str">
        <f>貼_前年計算用シート!P483</f>
        <v>-</v>
      </c>
      <c r="AO220" t="str">
        <f t="shared" si="132"/>
        <v>-</v>
      </c>
      <c r="AP220" t="str">
        <f>貼_前年計算用シート!Q304</f>
        <v>-</v>
      </c>
      <c r="AQ220" t="str">
        <f>貼_前年計算用シート!Q483</f>
        <v>-</v>
      </c>
      <c r="AR220" t="str">
        <f t="shared" si="133"/>
        <v>-</v>
      </c>
      <c r="AS220" t="str">
        <f>貼_前年計算用シート!R304</f>
        <v>-</v>
      </c>
      <c r="AT220" t="str">
        <f>貼_前年計算用シート!R483</f>
        <v>-</v>
      </c>
      <c r="AU220" t="str">
        <f t="shared" si="134"/>
        <v>-</v>
      </c>
      <c r="AV220" t="str">
        <f>貼_前年計算用シート!S304</f>
        <v>-</v>
      </c>
      <c r="AW220" t="str">
        <f>貼_前年計算用シート!S483</f>
        <v>-</v>
      </c>
      <c r="AX220" t="str">
        <f t="shared" si="135"/>
        <v>-</v>
      </c>
      <c r="AY220" t="str">
        <f>貼_前年計算用シート!T304</f>
        <v>-</v>
      </c>
      <c r="AZ220" t="str">
        <f>貼_前年計算用シート!T483</f>
        <v>-</v>
      </c>
      <c r="BA220" t="str">
        <f t="shared" si="136"/>
        <v>-</v>
      </c>
      <c r="BB220" t="str">
        <f>貼_前年計算用シート!U304</f>
        <v>-</v>
      </c>
      <c r="BC220" t="str">
        <f>貼_前年計算用シート!U483</f>
        <v>-</v>
      </c>
      <c r="BD220" t="str">
        <f t="shared" si="137"/>
        <v>-</v>
      </c>
      <c r="BE220" t="str">
        <f>貼_前年計算用シート!V304</f>
        <v>-</v>
      </c>
      <c r="BF220" t="str">
        <f>貼_前年計算用シート!V483</f>
        <v>-</v>
      </c>
      <c r="BG220" t="str">
        <f t="shared" si="138"/>
        <v>-</v>
      </c>
      <c r="BH220" t="str">
        <f>貼_前年計算用シート!W304</f>
        <v>-</v>
      </c>
      <c r="BI220" t="str">
        <f>貼_前年計算用シート!W483</f>
        <v>-</v>
      </c>
      <c r="BJ220" t="str">
        <f t="shared" si="139"/>
        <v>-</v>
      </c>
      <c r="BK220" t="str">
        <f>貼_前年計算用シート!X304</f>
        <v>-</v>
      </c>
      <c r="BL220" t="str">
        <f>貼_前年計算用シート!X483</f>
        <v>-</v>
      </c>
      <c r="BM220" t="str">
        <f t="shared" si="140"/>
        <v>-</v>
      </c>
      <c r="BN220" t="str">
        <f>貼_前年計算用シート!Y304</f>
        <v>-</v>
      </c>
      <c r="BO220" t="str">
        <f>貼_前年計算用シート!Y483</f>
        <v>-</v>
      </c>
      <c r="BP220" t="str">
        <f t="shared" si="141"/>
        <v>-</v>
      </c>
      <c r="BQ220" t="str">
        <f>貼_前年計算用シート!Z304</f>
        <v>-</v>
      </c>
      <c r="BR220" t="str">
        <f>貼_前年計算用シート!Z483</f>
        <v>-</v>
      </c>
      <c r="BS220" t="str">
        <f t="shared" si="142"/>
        <v>-</v>
      </c>
      <c r="BT220" t="str">
        <f>貼_前年計算用シート!AA304</f>
        <v>-</v>
      </c>
      <c r="BU220" t="str">
        <f>貼_前年計算用シート!AA483</f>
        <v>-</v>
      </c>
      <c r="BV220" t="str">
        <f t="shared" si="143"/>
        <v>-</v>
      </c>
      <c r="BW220" t="str">
        <f>貼_前年計算用シート!AB304</f>
        <v>-</v>
      </c>
      <c r="BX220" t="str">
        <f>貼_前年計算用シート!AB483</f>
        <v>-</v>
      </c>
      <c r="BY220" t="str">
        <f t="shared" si="144"/>
        <v>-</v>
      </c>
      <c r="BZ220" t="str">
        <f>貼_前年計算用シート!AC304</f>
        <v>-</v>
      </c>
      <c r="CA220" t="str">
        <f>貼_前年計算用シート!AC483</f>
        <v>-</v>
      </c>
      <c r="CB220" t="str">
        <f t="shared" si="145"/>
        <v>-</v>
      </c>
      <c r="CC220" t="str">
        <f>貼_前年計算用シート!AD304</f>
        <v>-</v>
      </c>
      <c r="CD220" t="str">
        <f>貼_前年計算用シート!AD483</f>
        <v>-</v>
      </c>
      <c r="CE220" t="str">
        <f t="shared" si="146"/>
        <v>-</v>
      </c>
      <c r="CF220" t="str">
        <f>貼_前年計算用シート!AE304</f>
        <v>-</v>
      </c>
      <c r="CG220" t="str">
        <f>貼_前年計算用シート!AE483</f>
        <v>-</v>
      </c>
      <c r="CH220" t="str">
        <f t="shared" si="147"/>
        <v>-</v>
      </c>
      <c r="CI220" t="str">
        <f>貼_前年計算用シート!AF304</f>
        <v>-</v>
      </c>
      <c r="CJ220" t="str">
        <f>貼_前年計算用シート!AF483</f>
        <v>-</v>
      </c>
      <c r="CK220" t="str">
        <f t="shared" si="148"/>
        <v>-</v>
      </c>
      <c r="CL220" t="str">
        <f>貼_前年計算用シート!AG304</f>
        <v>-</v>
      </c>
      <c r="CM220" t="str">
        <f>貼_前年計算用シート!AG483</f>
        <v>-</v>
      </c>
      <c r="CN220" t="str">
        <f t="shared" si="149"/>
        <v>-</v>
      </c>
    </row>
    <row r="221" spans="3:92">
      <c r="C221" t="str">
        <f>貼_前年計算用シート!D305</f>
        <v>赤平市</v>
      </c>
      <c r="D221">
        <f>貼_前年計算用シート!D484</f>
        <v>836</v>
      </c>
      <c r="E221">
        <f t="shared" si="120"/>
        <v>155</v>
      </c>
      <c r="F221" t="str">
        <f>貼_前年計算用シート!E305</f>
        <v>-</v>
      </c>
      <c r="G221" t="str">
        <f>貼_前年計算用シート!E484</f>
        <v>-</v>
      </c>
      <c r="H221" t="str">
        <f t="shared" si="121"/>
        <v>-</v>
      </c>
      <c r="I221" t="str">
        <f>貼_前年計算用シート!F305</f>
        <v>秩父別町</v>
      </c>
      <c r="J221">
        <f>貼_前年計算用シート!F484</f>
        <v>296</v>
      </c>
      <c r="K221">
        <f t="shared" si="122"/>
        <v>155</v>
      </c>
      <c r="L221" t="str">
        <f>貼_前年計算用シート!G305</f>
        <v>-</v>
      </c>
      <c r="M221" t="str">
        <f>貼_前年計算用シート!G484</f>
        <v>-</v>
      </c>
      <c r="N221" t="str">
        <f t="shared" si="123"/>
        <v>-</v>
      </c>
      <c r="O221" t="str">
        <f>貼_前年計算用シート!H305</f>
        <v>-</v>
      </c>
      <c r="P221" t="str">
        <f>貼_前年計算用シート!H484</f>
        <v>-</v>
      </c>
      <c r="Q221" t="str">
        <f t="shared" si="124"/>
        <v>-</v>
      </c>
      <c r="R221" t="str">
        <f>貼_前年計算用シート!I305</f>
        <v>-</v>
      </c>
      <c r="S221" t="str">
        <f>貼_前年計算用シート!I484</f>
        <v>-</v>
      </c>
      <c r="T221" t="str">
        <f t="shared" si="125"/>
        <v>-</v>
      </c>
      <c r="U221" t="str">
        <f>貼_前年計算用シート!J305</f>
        <v>-</v>
      </c>
      <c r="V221" t="str">
        <f>貼_前年計算用シート!J484</f>
        <v>-</v>
      </c>
      <c r="W221" t="str">
        <f t="shared" si="126"/>
        <v>-</v>
      </c>
      <c r="X221" t="str">
        <f>貼_前年計算用シート!K305</f>
        <v>-</v>
      </c>
      <c r="Y221" t="str">
        <f>貼_前年計算用シート!K484</f>
        <v>-</v>
      </c>
      <c r="Z221" t="str">
        <f t="shared" si="127"/>
        <v>-</v>
      </c>
      <c r="AA221" t="str">
        <f>貼_前年計算用シート!L305</f>
        <v>-</v>
      </c>
      <c r="AB221" t="str">
        <f>貼_前年計算用シート!L484</f>
        <v>-</v>
      </c>
      <c r="AC221" t="str">
        <f t="shared" si="128"/>
        <v>-</v>
      </c>
      <c r="AD221" t="str">
        <f>貼_前年計算用シート!M305</f>
        <v>-</v>
      </c>
      <c r="AE221" t="str">
        <f>貼_前年計算用シート!M484</f>
        <v>-</v>
      </c>
      <c r="AF221" t="str">
        <f t="shared" si="129"/>
        <v>-</v>
      </c>
      <c r="AG221" t="str">
        <f>貼_前年計算用シート!N305</f>
        <v>-</v>
      </c>
      <c r="AH221" t="str">
        <f>貼_前年計算用シート!N484</f>
        <v>-</v>
      </c>
      <c r="AI221" t="str">
        <f t="shared" si="130"/>
        <v>-</v>
      </c>
      <c r="AJ221" t="str">
        <f>貼_前年計算用シート!O305</f>
        <v>-</v>
      </c>
      <c r="AK221" t="str">
        <f>貼_前年計算用シート!O484</f>
        <v>-</v>
      </c>
      <c r="AL221" t="str">
        <f t="shared" si="131"/>
        <v>-</v>
      </c>
      <c r="AM221" t="str">
        <f>貼_前年計算用シート!P305</f>
        <v>-</v>
      </c>
      <c r="AN221" t="str">
        <f>貼_前年計算用シート!P484</f>
        <v>-</v>
      </c>
      <c r="AO221" t="str">
        <f t="shared" si="132"/>
        <v>-</v>
      </c>
      <c r="AP221" t="str">
        <f>貼_前年計算用シート!Q305</f>
        <v>-</v>
      </c>
      <c r="AQ221" t="str">
        <f>貼_前年計算用シート!Q484</f>
        <v>-</v>
      </c>
      <c r="AR221" t="str">
        <f t="shared" si="133"/>
        <v>-</v>
      </c>
      <c r="AS221" t="str">
        <f>貼_前年計算用シート!R305</f>
        <v>-</v>
      </c>
      <c r="AT221" t="str">
        <f>貼_前年計算用シート!R484</f>
        <v>-</v>
      </c>
      <c r="AU221" t="str">
        <f t="shared" si="134"/>
        <v>-</v>
      </c>
      <c r="AV221" t="str">
        <f>貼_前年計算用シート!S305</f>
        <v>-</v>
      </c>
      <c r="AW221" t="str">
        <f>貼_前年計算用シート!S484</f>
        <v>-</v>
      </c>
      <c r="AX221" t="str">
        <f t="shared" si="135"/>
        <v>-</v>
      </c>
      <c r="AY221" t="str">
        <f>貼_前年計算用シート!T305</f>
        <v>-</v>
      </c>
      <c r="AZ221" t="str">
        <f>貼_前年計算用シート!T484</f>
        <v>-</v>
      </c>
      <c r="BA221" t="str">
        <f t="shared" si="136"/>
        <v>-</v>
      </c>
      <c r="BB221" t="str">
        <f>貼_前年計算用シート!U305</f>
        <v>-</v>
      </c>
      <c r="BC221" t="str">
        <f>貼_前年計算用シート!U484</f>
        <v>-</v>
      </c>
      <c r="BD221" t="str">
        <f t="shared" si="137"/>
        <v>-</v>
      </c>
      <c r="BE221" t="str">
        <f>貼_前年計算用シート!V305</f>
        <v>-</v>
      </c>
      <c r="BF221" t="str">
        <f>貼_前年計算用シート!V484</f>
        <v>-</v>
      </c>
      <c r="BG221" t="str">
        <f t="shared" si="138"/>
        <v>-</v>
      </c>
      <c r="BH221" t="str">
        <f>貼_前年計算用シート!W305</f>
        <v>-</v>
      </c>
      <c r="BI221" t="str">
        <f>貼_前年計算用シート!W484</f>
        <v>-</v>
      </c>
      <c r="BJ221" t="str">
        <f t="shared" si="139"/>
        <v>-</v>
      </c>
      <c r="BK221" t="str">
        <f>貼_前年計算用シート!X305</f>
        <v>-</v>
      </c>
      <c r="BL221" t="str">
        <f>貼_前年計算用シート!X484</f>
        <v>-</v>
      </c>
      <c r="BM221" t="str">
        <f t="shared" si="140"/>
        <v>-</v>
      </c>
      <c r="BN221" t="str">
        <f>貼_前年計算用シート!Y305</f>
        <v>-</v>
      </c>
      <c r="BO221" t="str">
        <f>貼_前年計算用シート!Y484</f>
        <v>-</v>
      </c>
      <c r="BP221" t="str">
        <f t="shared" si="141"/>
        <v>-</v>
      </c>
      <c r="BQ221" t="str">
        <f>貼_前年計算用シート!Z305</f>
        <v>-</v>
      </c>
      <c r="BR221" t="str">
        <f>貼_前年計算用シート!Z484</f>
        <v>-</v>
      </c>
      <c r="BS221" t="str">
        <f t="shared" si="142"/>
        <v>-</v>
      </c>
      <c r="BT221" t="str">
        <f>貼_前年計算用シート!AA305</f>
        <v>-</v>
      </c>
      <c r="BU221" t="str">
        <f>貼_前年計算用シート!AA484</f>
        <v>-</v>
      </c>
      <c r="BV221" t="str">
        <f t="shared" si="143"/>
        <v>-</v>
      </c>
      <c r="BW221" t="str">
        <f>貼_前年計算用シート!AB305</f>
        <v>-</v>
      </c>
      <c r="BX221" t="str">
        <f>貼_前年計算用シート!AB484</f>
        <v>-</v>
      </c>
      <c r="BY221" t="str">
        <f t="shared" si="144"/>
        <v>-</v>
      </c>
      <c r="BZ221" t="str">
        <f>貼_前年計算用シート!AC305</f>
        <v>-</v>
      </c>
      <c r="CA221" t="str">
        <f>貼_前年計算用シート!AC484</f>
        <v>-</v>
      </c>
      <c r="CB221" t="str">
        <f t="shared" si="145"/>
        <v>-</v>
      </c>
      <c r="CC221" t="str">
        <f>貼_前年計算用シート!AD305</f>
        <v>-</v>
      </c>
      <c r="CD221" t="str">
        <f>貼_前年計算用シート!AD484</f>
        <v>-</v>
      </c>
      <c r="CE221" t="str">
        <f t="shared" si="146"/>
        <v>-</v>
      </c>
      <c r="CF221" t="str">
        <f>貼_前年計算用シート!AE305</f>
        <v>-</v>
      </c>
      <c r="CG221" t="str">
        <f>貼_前年計算用シート!AE484</f>
        <v>-</v>
      </c>
      <c r="CH221" t="str">
        <f t="shared" si="147"/>
        <v>-</v>
      </c>
      <c r="CI221" t="str">
        <f>貼_前年計算用シート!AF305</f>
        <v>-</v>
      </c>
      <c r="CJ221" t="str">
        <f>貼_前年計算用シート!AF484</f>
        <v>-</v>
      </c>
      <c r="CK221" t="str">
        <f t="shared" si="148"/>
        <v>-</v>
      </c>
      <c r="CL221" t="str">
        <f>貼_前年計算用シート!AG305</f>
        <v>-</v>
      </c>
      <c r="CM221" t="str">
        <f>貼_前年計算用シート!AG484</f>
        <v>-</v>
      </c>
      <c r="CN221" t="str">
        <f t="shared" si="149"/>
        <v>-</v>
      </c>
    </row>
    <row r="222" spans="3:92">
      <c r="C222" t="str">
        <f>貼_前年計算用シート!D306</f>
        <v>乙部町</v>
      </c>
      <c r="D222">
        <f>貼_前年計算用シート!D485</f>
        <v>831</v>
      </c>
      <c r="E222">
        <f t="shared" si="120"/>
        <v>156</v>
      </c>
      <c r="F222" t="str">
        <f>貼_前年計算用シート!E306</f>
        <v>-</v>
      </c>
      <c r="G222" t="str">
        <f>貼_前年計算用シート!E485</f>
        <v>-</v>
      </c>
      <c r="H222" t="str">
        <f t="shared" si="121"/>
        <v>-</v>
      </c>
      <c r="I222" t="str">
        <f>貼_前年計算用シート!F306</f>
        <v>増毛町</v>
      </c>
      <c r="J222">
        <f>貼_前年計算用シート!F485</f>
        <v>284</v>
      </c>
      <c r="K222">
        <f t="shared" si="122"/>
        <v>156</v>
      </c>
      <c r="L222" t="str">
        <f>貼_前年計算用シート!G306</f>
        <v>-</v>
      </c>
      <c r="M222" t="str">
        <f>貼_前年計算用シート!G485</f>
        <v>-</v>
      </c>
      <c r="N222" t="str">
        <f t="shared" si="123"/>
        <v>-</v>
      </c>
      <c r="O222" t="str">
        <f>貼_前年計算用シート!H306</f>
        <v>-</v>
      </c>
      <c r="P222" t="str">
        <f>貼_前年計算用シート!H485</f>
        <v>-</v>
      </c>
      <c r="Q222" t="str">
        <f t="shared" si="124"/>
        <v>-</v>
      </c>
      <c r="R222" t="str">
        <f>貼_前年計算用シート!I306</f>
        <v>-</v>
      </c>
      <c r="S222" t="str">
        <f>貼_前年計算用シート!I485</f>
        <v>-</v>
      </c>
      <c r="T222" t="str">
        <f t="shared" si="125"/>
        <v>-</v>
      </c>
      <c r="U222" t="str">
        <f>貼_前年計算用シート!J306</f>
        <v>-</v>
      </c>
      <c r="V222" t="str">
        <f>貼_前年計算用シート!J485</f>
        <v>-</v>
      </c>
      <c r="W222" t="str">
        <f t="shared" si="126"/>
        <v>-</v>
      </c>
      <c r="X222" t="str">
        <f>貼_前年計算用シート!K306</f>
        <v>-</v>
      </c>
      <c r="Y222" t="str">
        <f>貼_前年計算用シート!K485</f>
        <v>-</v>
      </c>
      <c r="Z222" t="str">
        <f t="shared" si="127"/>
        <v>-</v>
      </c>
      <c r="AA222" t="str">
        <f>貼_前年計算用シート!L306</f>
        <v>-</v>
      </c>
      <c r="AB222" t="str">
        <f>貼_前年計算用シート!L485</f>
        <v>-</v>
      </c>
      <c r="AC222" t="str">
        <f t="shared" si="128"/>
        <v>-</v>
      </c>
      <c r="AD222" t="str">
        <f>貼_前年計算用シート!M306</f>
        <v>-</v>
      </c>
      <c r="AE222" t="str">
        <f>貼_前年計算用シート!M485</f>
        <v>-</v>
      </c>
      <c r="AF222" t="str">
        <f t="shared" si="129"/>
        <v>-</v>
      </c>
      <c r="AG222" t="str">
        <f>貼_前年計算用シート!N306</f>
        <v>-</v>
      </c>
      <c r="AH222" t="str">
        <f>貼_前年計算用シート!N485</f>
        <v>-</v>
      </c>
      <c r="AI222" t="str">
        <f t="shared" si="130"/>
        <v>-</v>
      </c>
      <c r="AJ222" t="str">
        <f>貼_前年計算用シート!O306</f>
        <v>-</v>
      </c>
      <c r="AK222" t="str">
        <f>貼_前年計算用シート!O485</f>
        <v>-</v>
      </c>
      <c r="AL222" t="str">
        <f t="shared" si="131"/>
        <v>-</v>
      </c>
      <c r="AM222" t="str">
        <f>貼_前年計算用シート!P306</f>
        <v>-</v>
      </c>
      <c r="AN222" t="str">
        <f>貼_前年計算用シート!P485</f>
        <v>-</v>
      </c>
      <c r="AO222" t="str">
        <f t="shared" si="132"/>
        <v>-</v>
      </c>
      <c r="AP222" t="str">
        <f>貼_前年計算用シート!Q306</f>
        <v>-</v>
      </c>
      <c r="AQ222" t="str">
        <f>貼_前年計算用シート!Q485</f>
        <v>-</v>
      </c>
      <c r="AR222" t="str">
        <f t="shared" si="133"/>
        <v>-</v>
      </c>
      <c r="AS222" t="str">
        <f>貼_前年計算用シート!R306</f>
        <v>-</v>
      </c>
      <c r="AT222" t="str">
        <f>貼_前年計算用シート!R485</f>
        <v>-</v>
      </c>
      <c r="AU222" t="str">
        <f t="shared" si="134"/>
        <v>-</v>
      </c>
      <c r="AV222" t="str">
        <f>貼_前年計算用シート!S306</f>
        <v>-</v>
      </c>
      <c r="AW222" t="str">
        <f>貼_前年計算用シート!S485</f>
        <v>-</v>
      </c>
      <c r="AX222" t="str">
        <f t="shared" si="135"/>
        <v>-</v>
      </c>
      <c r="AY222" t="str">
        <f>貼_前年計算用シート!T306</f>
        <v>-</v>
      </c>
      <c r="AZ222" t="str">
        <f>貼_前年計算用シート!T485</f>
        <v>-</v>
      </c>
      <c r="BA222" t="str">
        <f t="shared" si="136"/>
        <v>-</v>
      </c>
      <c r="BB222" t="str">
        <f>貼_前年計算用シート!U306</f>
        <v>-</v>
      </c>
      <c r="BC222" t="str">
        <f>貼_前年計算用シート!U485</f>
        <v>-</v>
      </c>
      <c r="BD222" t="str">
        <f t="shared" si="137"/>
        <v>-</v>
      </c>
      <c r="BE222" t="str">
        <f>貼_前年計算用シート!V306</f>
        <v>-</v>
      </c>
      <c r="BF222" t="str">
        <f>貼_前年計算用シート!V485</f>
        <v>-</v>
      </c>
      <c r="BG222" t="str">
        <f t="shared" si="138"/>
        <v>-</v>
      </c>
      <c r="BH222" t="str">
        <f>貼_前年計算用シート!W306</f>
        <v>-</v>
      </c>
      <c r="BI222" t="str">
        <f>貼_前年計算用シート!W485</f>
        <v>-</v>
      </c>
      <c r="BJ222" t="str">
        <f t="shared" si="139"/>
        <v>-</v>
      </c>
      <c r="BK222" t="str">
        <f>貼_前年計算用シート!X306</f>
        <v>-</v>
      </c>
      <c r="BL222" t="str">
        <f>貼_前年計算用シート!X485</f>
        <v>-</v>
      </c>
      <c r="BM222" t="str">
        <f t="shared" si="140"/>
        <v>-</v>
      </c>
      <c r="BN222" t="str">
        <f>貼_前年計算用シート!Y306</f>
        <v>-</v>
      </c>
      <c r="BO222" t="str">
        <f>貼_前年計算用シート!Y485</f>
        <v>-</v>
      </c>
      <c r="BP222" t="str">
        <f t="shared" si="141"/>
        <v>-</v>
      </c>
      <c r="BQ222" t="str">
        <f>貼_前年計算用シート!Z306</f>
        <v>-</v>
      </c>
      <c r="BR222" t="str">
        <f>貼_前年計算用シート!Z485</f>
        <v>-</v>
      </c>
      <c r="BS222" t="str">
        <f t="shared" si="142"/>
        <v>-</v>
      </c>
      <c r="BT222" t="str">
        <f>貼_前年計算用シート!AA306</f>
        <v>-</v>
      </c>
      <c r="BU222" t="str">
        <f>貼_前年計算用シート!AA485</f>
        <v>-</v>
      </c>
      <c r="BV222" t="str">
        <f t="shared" si="143"/>
        <v>-</v>
      </c>
      <c r="BW222" t="str">
        <f>貼_前年計算用シート!AB306</f>
        <v>-</v>
      </c>
      <c r="BX222" t="str">
        <f>貼_前年計算用シート!AB485</f>
        <v>-</v>
      </c>
      <c r="BY222" t="str">
        <f t="shared" si="144"/>
        <v>-</v>
      </c>
      <c r="BZ222" t="str">
        <f>貼_前年計算用シート!AC306</f>
        <v>-</v>
      </c>
      <c r="CA222" t="str">
        <f>貼_前年計算用シート!AC485</f>
        <v>-</v>
      </c>
      <c r="CB222" t="str">
        <f t="shared" si="145"/>
        <v>-</v>
      </c>
      <c r="CC222" t="str">
        <f>貼_前年計算用シート!AD306</f>
        <v>-</v>
      </c>
      <c r="CD222" t="str">
        <f>貼_前年計算用シート!AD485</f>
        <v>-</v>
      </c>
      <c r="CE222" t="str">
        <f t="shared" si="146"/>
        <v>-</v>
      </c>
      <c r="CF222" t="str">
        <f>貼_前年計算用シート!AE306</f>
        <v>-</v>
      </c>
      <c r="CG222" t="str">
        <f>貼_前年計算用シート!AE485</f>
        <v>-</v>
      </c>
      <c r="CH222" t="str">
        <f t="shared" si="147"/>
        <v>-</v>
      </c>
      <c r="CI222" t="str">
        <f>貼_前年計算用シート!AF306</f>
        <v>-</v>
      </c>
      <c r="CJ222" t="str">
        <f>貼_前年計算用シート!AF485</f>
        <v>-</v>
      </c>
      <c r="CK222" t="str">
        <f t="shared" si="148"/>
        <v>-</v>
      </c>
      <c r="CL222" t="str">
        <f>貼_前年計算用シート!AG306</f>
        <v>-</v>
      </c>
      <c r="CM222" t="str">
        <f>貼_前年計算用シート!AG485</f>
        <v>-</v>
      </c>
      <c r="CN222" t="str">
        <f t="shared" si="149"/>
        <v>-</v>
      </c>
    </row>
    <row r="223" spans="3:92">
      <c r="C223" t="str">
        <f>貼_前年計算用シート!D307</f>
        <v>積丹町</v>
      </c>
      <c r="D223">
        <f>貼_前年計算用シート!D486</f>
        <v>828</v>
      </c>
      <c r="E223">
        <f t="shared" si="120"/>
        <v>157</v>
      </c>
      <c r="F223" t="str">
        <f>貼_前年計算用シート!E307</f>
        <v>-</v>
      </c>
      <c r="G223" t="str">
        <f>貼_前年計算用シート!E486</f>
        <v>-</v>
      </c>
      <c r="H223" t="str">
        <f t="shared" si="121"/>
        <v>-</v>
      </c>
      <c r="I223" t="str">
        <f>貼_前年計算用シート!F307</f>
        <v>留萌市</v>
      </c>
      <c r="J223">
        <f>貼_前年計算用シート!F486</f>
        <v>270</v>
      </c>
      <c r="K223">
        <f t="shared" si="122"/>
        <v>157</v>
      </c>
      <c r="L223" t="str">
        <f>貼_前年計算用シート!G307</f>
        <v>-</v>
      </c>
      <c r="M223" t="str">
        <f>貼_前年計算用シート!G486</f>
        <v>-</v>
      </c>
      <c r="N223" t="str">
        <f t="shared" si="123"/>
        <v>-</v>
      </c>
      <c r="O223" t="str">
        <f>貼_前年計算用シート!H307</f>
        <v>-</v>
      </c>
      <c r="P223" t="str">
        <f>貼_前年計算用シート!H486</f>
        <v>-</v>
      </c>
      <c r="Q223" t="str">
        <f t="shared" si="124"/>
        <v>-</v>
      </c>
      <c r="R223" t="str">
        <f>貼_前年計算用シート!I307</f>
        <v>-</v>
      </c>
      <c r="S223" t="str">
        <f>貼_前年計算用シート!I486</f>
        <v>-</v>
      </c>
      <c r="T223" t="str">
        <f t="shared" si="125"/>
        <v>-</v>
      </c>
      <c r="U223" t="str">
        <f>貼_前年計算用シート!J307</f>
        <v>-</v>
      </c>
      <c r="V223" t="str">
        <f>貼_前年計算用シート!J486</f>
        <v>-</v>
      </c>
      <c r="W223" t="str">
        <f t="shared" si="126"/>
        <v>-</v>
      </c>
      <c r="X223" t="str">
        <f>貼_前年計算用シート!K307</f>
        <v>-</v>
      </c>
      <c r="Y223" t="str">
        <f>貼_前年計算用シート!K486</f>
        <v>-</v>
      </c>
      <c r="Z223" t="str">
        <f t="shared" si="127"/>
        <v>-</v>
      </c>
      <c r="AA223" t="str">
        <f>貼_前年計算用シート!L307</f>
        <v>-</v>
      </c>
      <c r="AB223" t="str">
        <f>貼_前年計算用シート!L486</f>
        <v>-</v>
      </c>
      <c r="AC223" t="str">
        <f t="shared" si="128"/>
        <v>-</v>
      </c>
      <c r="AD223" t="str">
        <f>貼_前年計算用シート!M307</f>
        <v>-</v>
      </c>
      <c r="AE223" t="str">
        <f>貼_前年計算用シート!M486</f>
        <v>-</v>
      </c>
      <c r="AF223" t="str">
        <f t="shared" si="129"/>
        <v>-</v>
      </c>
      <c r="AG223" t="str">
        <f>貼_前年計算用シート!N307</f>
        <v>-</v>
      </c>
      <c r="AH223" t="str">
        <f>貼_前年計算用シート!N486</f>
        <v>-</v>
      </c>
      <c r="AI223" t="str">
        <f t="shared" si="130"/>
        <v>-</v>
      </c>
      <c r="AJ223" t="str">
        <f>貼_前年計算用シート!O307</f>
        <v>-</v>
      </c>
      <c r="AK223" t="str">
        <f>貼_前年計算用シート!O486</f>
        <v>-</v>
      </c>
      <c r="AL223" t="str">
        <f t="shared" si="131"/>
        <v>-</v>
      </c>
      <c r="AM223" t="str">
        <f>貼_前年計算用シート!P307</f>
        <v>-</v>
      </c>
      <c r="AN223" t="str">
        <f>貼_前年計算用シート!P486</f>
        <v>-</v>
      </c>
      <c r="AO223" t="str">
        <f t="shared" si="132"/>
        <v>-</v>
      </c>
      <c r="AP223" t="str">
        <f>貼_前年計算用シート!Q307</f>
        <v>-</v>
      </c>
      <c r="AQ223" t="str">
        <f>貼_前年計算用シート!Q486</f>
        <v>-</v>
      </c>
      <c r="AR223" t="str">
        <f t="shared" si="133"/>
        <v>-</v>
      </c>
      <c r="AS223" t="str">
        <f>貼_前年計算用シート!R307</f>
        <v>-</v>
      </c>
      <c r="AT223" t="str">
        <f>貼_前年計算用シート!R486</f>
        <v>-</v>
      </c>
      <c r="AU223" t="str">
        <f t="shared" si="134"/>
        <v>-</v>
      </c>
      <c r="AV223" t="str">
        <f>貼_前年計算用シート!S307</f>
        <v>-</v>
      </c>
      <c r="AW223" t="str">
        <f>貼_前年計算用シート!S486</f>
        <v>-</v>
      </c>
      <c r="AX223" t="str">
        <f t="shared" si="135"/>
        <v>-</v>
      </c>
      <c r="AY223" t="str">
        <f>貼_前年計算用シート!T307</f>
        <v>-</v>
      </c>
      <c r="AZ223" t="str">
        <f>貼_前年計算用シート!T486</f>
        <v>-</v>
      </c>
      <c r="BA223" t="str">
        <f t="shared" si="136"/>
        <v>-</v>
      </c>
      <c r="BB223" t="str">
        <f>貼_前年計算用シート!U307</f>
        <v>-</v>
      </c>
      <c r="BC223" t="str">
        <f>貼_前年計算用シート!U486</f>
        <v>-</v>
      </c>
      <c r="BD223" t="str">
        <f t="shared" si="137"/>
        <v>-</v>
      </c>
      <c r="BE223" t="str">
        <f>貼_前年計算用シート!V307</f>
        <v>-</v>
      </c>
      <c r="BF223" t="str">
        <f>貼_前年計算用シート!V486</f>
        <v>-</v>
      </c>
      <c r="BG223" t="str">
        <f t="shared" si="138"/>
        <v>-</v>
      </c>
      <c r="BH223" t="str">
        <f>貼_前年計算用シート!W307</f>
        <v>-</v>
      </c>
      <c r="BI223" t="str">
        <f>貼_前年計算用シート!W486</f>
        <v>-</v>
      </c>
      <c r="BJ223" t="str">
        <f t="shared" si="139"/>
        <v>-</v>
      </c>
      <c r="BK223" t="str">
        <f>貼_前年計算用シート!X307</f>
        <v>-</v>
      </c>
      <c r="BL223" t="str">
        <f>貼_前年計算用シート!X486</f>
        <v>-</v>
      </c>
      <c r="BM223" t="str">
        <f t="shared" si="140"/>
        <v>-</v>
      </c>
      <c r="BN223" t="str">
        <f>貼_前年計算用シート!Y307</f>
        <v>-</v>
      </c>
      <c r="BO223" t="str">
        <f>貼_前年計算用シート!Y486</f>
        <v>-</v>
      </c>
      <c r="BP223" t="str">
        <f t="shared" si="141"/>
        <v>-</v>
      </c>
      <c r="BQ223" t="str">
        <f>貼_前年計算用シート!Z307</f>
        <v>-</v>
      </c>
      <c r="BR223" t="str">
        <f>貼_前年計算用シート!Z486</f>
        <v>-</v>
      </c>
      <c r="BS223" t="str">
        <f t="shared" si="142"/>
        <v>-</v>
      </c>
      <c r="BT223" t="str">
        <f>貼_前年計算用シート!AA307</f>
        <v>-</v>
      </c>
      <c r="BU223" t="str">
        <f>貼_前年計算用シート!AA486</f>
        <v>-</v>
      </c>
      <c r="BV223" t="str">
        <f t="shared" si="143"/>
        <v>-</v>
      </c>
      <c r="BW223" t="str">
        <f>貼_前年計算用シート!AB307</f>
        <v>-</v>
      </c>
      <c r="BX223" t="str">
        <f>貼_前年計算用シート!AB486</f>
        <v>-</v>
      </c>
      <c r="BY223" t="str">
        <f t="shared" si="144"/>
        <v>-</v>
      </c>
      <c r="BZ223" t="str">
        <f>貼_前年計算用シート!AC307</f>
        <v>-</v>
      </c>
      <c r="CA223" t="str">
        <f>貼_前年計算用シート!AC486</f>
        <v>-</v>
      </c>
      <c r="CB223" t="str">
        <f t="shared" si="145"/>
        <v>-</v>
      </c>
      <c r="CC223" t="str">
        <f>貼_前年計算用シート!AD307</f>
        <v>-</v>
      </c>
      <c r="CD223" t="str">
        <f>貼_前年計算用シート!AD486</f>
        <v>-</v>
      </c>
      <c r="CE223" t="str">
        <f t="shared" si="146"/>
        <v>-</v>
      </c>
      <c r="CF223" t="str">
        <f>貼_前年計算用シート!AE307</f>
        <v>-</v>
      </c>
      <c r="CG223" t="str">
        <f>貼_前年計算用シート!AE486</f>
        <v>-</v>
      </c>
      <c r="CH223" t="str">
        <f t="shared" si="147"/>
        <v>-</v>
      </c>
      <c r="CI223" t="str">
        <f>貼_前年計算用シート!AF307</f>
        <v>-</v>
      </c>
      <c r="CJ223" t="str">
        <f>貼_前年計算用シート!AF486</f>
        <v>-</v>
      </c>
      <c r="CK223" t="str">
        <f t="shared" si="148"/>
        <v>-</v>
      </c>
      <c r="CL223" t="str">
        <f>貼_前年計算用シート!AG307</f>
        <v>-</v>
      </c>
      <c r="CM223" t="str">
        <f>貼_前年計算用シート!AG486</f>
        <v>-</v>
      </c>
      <c r="CN223" t="str">
        <f t="shared" si="149"/>
        <v>-</v>
      </c>
    </row>
    <row r="224" spans="3:92">
      <c r="C224" t="str">
        <f>貼_前年計算用シート!D308</f>
        <v>赤井川村</v>
      </c>
      <c r="D224">
        <f>貼_前年計算用シート!D487</f>
        <v>786</v>
      </c>
      <c r="E224">
        <f t="shared" si="120"/>
        <v>158</v>
      </c>
      <c r="F224" t="str">
        <f>貼_前年計算用シート!E308</f>
        <v>-</v>
      </c>
      <c r="G224" t="str">
        <f>貼_前年計算用シート!E487</f>
        <v>-</v>
      </c>
      <c r="H224" t="str">
        <f t="shared" si="121"/>
        <v>-</v>
      </c>
      <c r="I224" t="str">
        <f>貼_前年計算用シート!F308</f>
        <v>愛別町</v>
      </c>
      <c r="J224">
        <f>貼_前年計算用シート!F487</f>
        <v>270</v>
      </c>
      <c r="K224">
        <f t="shared" si="122"/>
        <v>157</v>
      </c>
      <c r="L224" t="str">
        <f>貼_前年計算用シート!G308</f>
        <v>-</v>
      </c>
      <c r="M224" t="str">
        <f>貼_前年計算用シート!G487</f>
        <v>-</v>
      </c>
      <c r="N224" t="str">
        <f t="shared" si="123"/>
        <v>-</v>
      </c>
      <c r="O224" t="str">
        <f>貼_前年計算用シート!H308</f>
        <v>-</v>
      </c>
      <c r="P224" t="str">
        <f>貼_前年計算用シート!H487</f>
        <v>-</v>
      </c>
      <c r="Q224" t="str">
        <f t="shared" si="124"/>
        <v>-</v>
      </c>
      <c r="R224" t="str">
        <f>貼_前年計算用シート!I308</f>
        <v>-</v>
      </c>
      <c r="S224" t="str">
        <f>貼_前年計算用シート!I487</f>
        <v>-</v>
      </c>
      <c r="T224" t="str">
        <f t="shared" si="125"/>
        <v>-</v>
      </c>
      <c r="U224" t="str">
        <f>貼_前年計算用シート!J308</f>
        <v>-</v>
      </c>
      <c r="V224" t="str">
        <f>貼_前年計算用シート!J487</f>
        <v>-</v>
      </c>
      <c r="W224" t="str">
        <f t="shared" si="126"/>
        <v>-</v>
      </c>
      <c r="X224" t="str">
        <f>貼_前年計算用シート!K308</f>
        <v>-</v>
      </c>
      <c r="Y224" t="str">
        <f>貼_前年計算用シート!K487</f>
        <v>-</v>
      </c>
      <c r="Z224" t="str">
        <f t="shared" si="127"/>
        <v>-</v>
      </c>
      <c r="AA224" t="str">
        <f>貼_前年計算用シート!L308</f>
        <v>-</v>
      </c>
      <c r="AB224" t="str">
        <f>貼_前年計算用シート!L487</f>
        <v>-</v>
      </c>
      <c r="AC224" t="str">
        <f t="shared" si="128"/>
        <v>-</v>
      </c>
      <c r="AD224" t="str">
        <f>貼_前年計算用シート!M308</f>
        <v>-</v>
      </c>
      <c r="AE224" t="str">
        <f>貼_前年計算用シート!M487</f>
        <v>-</v>
      </c>
      <c r="AF224" t="str">
        <f t="shared" si="129"/>
        <v>-</v>
      </c>
      <c r="AG224" t="str">
        <f>貼_前年計算用シート!N308</f>
        <v>-</v>
      </c>
      <c r="AH224" t="str">
        <f>貼_前年計算用シート!N487</f>
        <v>-</v>
      </c>
      <c r="AI224" t="str">
        <f t="shared" si="130"/>
        <v>-</v>
      </c>
      <c r="AJ224" t="str">
        <f>貼_前年計算用シート!O308</f>
        <v>-</v>
      </c>
      <c r="AK224" t="str">
        <f>貼_前年計算用シート!O487</f>
        <v>-</v>
      </c>
      <c r="AL224" t="str">
        <f t="shared" si="131"/>
        <v>-</v>
      </c>
      <c r="AM224" t="str">
        <f>貼_前年計算用シート!P308</f>
        <v>-</v>
      </c>
      <c r="AN224" t="str">
        <f>貼_前年計算用シート!P487</f>
        <v>-</v>
      </c>
      <c r="AO224" t="str">
        <f t="shared" si="132"/>
        <v>-</v>
      </c>
      <c r="AP224" t="str">
        <f>貼_前年計算用シート!Q308</f>
        <v>-</v>
      </c>
      <c r="AQ224" t="str">
        <f>貼_前年計算用シート!Q487</f>
        <v>-</v>
      </c>
      <c r="AR224" t="str">
        <f t="shared" si="133"/>
        <v>-</v>
      </c>
      <c r="AS224" t="str">
        <f>貼_前年計算用シート!R308</f>
        <v>-</v>
      </c>
      <c r="AT224" t="str">
        <f>貼_前年計算用シート!R487</f>
        <v>-</v>
      </c>
      <c r="AU224" t="str">
        <f t="shared" si="134"/>
        <v>-</v>
      </c>
      <c r="AV224" t="str">
        <f>貼_前年計算用シート!S308</f>
        <v>-</v>
      </c>
      <c r="AW224" t="str">
        <f>貼_前年計算用シート!S487</f>
        <v>-</v>
      </c>
      <c r="AX224" t="str">
        <f t="shared" si="135"/>
        <v>-</v>
      </c>
      <c r="AY224" t="str">
        <f>貼_前年計算用シート!T308</f>
        <v>-</v>
      </c>
      <c r="AZ224" t="str">
        <f>貼_前年計算用シート!T487</f>
        <v>-</v>
      </c>
      <c r="BA224" t="str">
        <f t="shared" si="136"/>
        <v>-</v>
      </c>
      <c r="BB224" t="str">
        <f>貼_前年計算用シート!U308</f>
        <v>-</v>
      </c>
      <c r="BC224" t="str">
        <f>貼_前年計算用シート!U487</f>
        <v>-</v>
      </c>
      <c r="BD224" t="str">
        <f t="shared" si="137"/>
        <v>-</v>
      </c>
      <c r="BE224" t="str">
        <f>貼_前年計算用シート!V308</f>
        <v>-</v>
      </c>
      <c r="BF224" t="str">
        <f>貼_前年計算用シート!V487</f>
        <v>-</v>
      </c>
      <c r="BG224" t="str">
        <f t="shared" si="138"/>
        <v>-</v>
      </c>
      <c r="BH224" t="str">
        <f>貼_前年計算用シート!W308</f>
        <v>-</v>
      </c>
      <c r="BI224" t="str">
        <f>貼_前年計算用シート!W487</f>
        <v>-</v>
      </c>
      <c r="BJ224" t="str">
        <f t="shared" si="139"/>
        <v>-</v>
      </c>
      <c r="BK224" t="str">
        <f>貼_前年計算用シート!X308</f>
        <v>-</v>
      </c>
      <c r="BL224" t="str">
        <f>貼_前年計算用シート!X487</f>
        <v>-</v>
      </c>
      <c r="BM224" t="str">
        <f t="shared" si="140"/>
        <v>-</v>
      </c>
      <c r="BN224" t="str">
        <f>貼_前年計算用シート!Y308</f>
        <v>-</v>
      </c>
      <c r="BO224" t="str">
        <f>貼_前年計算用シート!Y487</f>
        <v>-</v>
      </c>
      <c r="BP224" t="str">
        <f t="shared" si="141"/>
        <v>-</v>
      </c>
      <c r="BQ224" t="str">
        <f>貼_前年計算用シート!Z308</f>
        <v>-</v>
      </c>
      <c r="BR224" t="str">
        <f>貼_前年計算用シート!Z487</f>
        <v>-</v>
      </c>
      <c r="BS224" t="str">
        <f t="shared" si="142"/>
        <v>-</v>
      </c>
      <c r="BT224" t="str">
        <f>貼_前年計算用シート!AA308</f>
        <v>-</v>
      </c>
      <c r="BU224" t="str">
        <f>貼_前年計算用シート!AA487</f>
        <v>-</v>
      </c>
      <c r="BV224" t="str">
        <f t="shared" si="143"/>
        <v>-</v>
      </c>
      <c r="BW224" t="str">
        <f>貼_前年計算用シート!AB308</f>
        <v>-</v>
      </c>
      <c r="BX224" t="str">
        <f>貼_前年計算用シート!AB487</f>
        <v>-</v>
      </c>
      <c r="BY224" t="str">
        <f t="shared" si="144"/>
        <v>-</v>
      </c>
      <c r="BZ224" t="str">
        <f>貼_前年計算用シート!AC308</f>
        <v>-</v>
      </c>
      <c r="CA224" t="str">
        <f>貼_前年計算用シート!AC487</f>
        <v>-</v>
      </c>
      <c r="CB224" t="str">
        <f t="shared" si="145"/>
        <v>-</v>
      </c>
      <c r="CC224" t="str">
        <f>貼_前年計算用シート!AD308</f>
        <v>-</v>
      </c>
      <c r="CD224" t="str">
        <f>貼_前年計算用シート!AD487</f>
        <v>-</v>
      </c>
      <c r="CE224" t="str">
        <f t="shared" si="146"/>
        <v>-</v>
      </c>
      <c r="CF224" t="str">
        <f>貼_前年計算用シート!AE308</f>
        <v>-</v>
      </c>
      <c r="CG224" t="str">
        <f>貼_前年計算用シート!AE487</f>
        <v>-</v>
      </c>
      <c r="CH224" t="str">
        <f t="shared" si="147"/>
        <v>-</v>
      </c>
      <c r="CI224" t="str">
        <f>貼_前年計算用シート!AF308</f>
        <v>-</v>
      </c>
      <c r="CJ224" t="str">
        <f>貼_前年計算用シート!AF487</f>
        <v>-</v>
      </c>
      <c r="CK224" t="str">
        <f t="shared" si="148"/>
        <v>-</v>
      </c>
      <c r="CL224" t="str">
        <f>貼_前年計算用シート!AG308</f>
        <v>-</v>
      </c>
      <c r="CM224" t="str">
        <f>貼_前年計算用シート!AG487</f>
        <v>-</v>
      </c>
      <c r="CN224" t="str">
        <f t="shared" si="149"/>
        <v>-</v>
      </c>
    </row>
    <row r="225" spans="3:92">
      <c r="C225" t="str">
        <f>貼_前年計算用シート!D309</f>
        <v>増毛町</v>
      </c>
      <c r="D225">
        <f>貼_前年計算用シート!D488</f>
        <v>765</v>
      </c>
      <c r="E225">
        <f t="shared" si="120"/>
        <v>159</v>
      </c>
      <c r="F225" t="str">
        <f>貼_前年計算用シート!E309</f>
        <v>-</v>
      </c>
      <c r="G225" t="str">
        <f>貼_前年計算用シート!E488</f>
        <v>-</v>
      </c>
      <c r="H225" t="str">
        <f t="shared" si="121"/>
        <v>-</v>
      </c>
      <c r="I225" t="str">
        <f>貼_前年計算用シート!F309</f>
        <v>島牧村</v>
      </c>
      <c r="J225">
        <f>貼_前年計算用シート!F488</f>
        <v>264</v>
      </c>
      <c r="K225">
        <f t="shared" si="122"/>
        <v>159</v>
      </c>
      <c r="L225" t="str">
        <f>貼_前年計算用シート!G309</f>
        <v>-</v>
      </c>
      <c r="M225" t="str">
        <f>貼_前年計算用シート!G488</f>
        <v>-</v>
      </c>
      <c r="N225" t="str">
        <f t="shared" si="123"/>
        <v>-</v>
      </c>
      <c r="O225" t="str">
        <f>貼_前年計算用シート!H309</f>
        <v>-</v>
      </c>
      <c r="P225" t="str">
        <f>貼_前年計算用シート!H488</f>
        <v>-</v>
      </c>
      <c r="Q225" t="str">
        <f t="shared" si="124"/>
        <v>-</v>
      </c>
      <c r="R225" t="str">
        <f>貼_前年計算用シート!I309</f>
        <v>-</v>
      </c>
      <c r="S225" t="str">
        <f>貼_前年計算用シート!I488</f>
        <v>-</v>
      </c>
      <c r="T225" t="str">
        <f t="shared" si="125"/>
        <v>-</v>
      </c>
      <c r="U225" t="str">
        <f>貼_前年計算用シート!J309</f>
        <v>-</v>
      </c>
      <c r="V225" t="str">
        <f>貼_前年計算用シート!J488</f>
        <v>-</v>
      </c>
      <c r="W225" t="str">
        <f t="shared" si="126"/>
        <v>-</v>
      </c>
      <c r="X225" t="str">
        <f>貼_前年計算用シート!K309</f>
        <v>-</v>
      </c>
      <c r="Y225" t="str">
        <f>貼_前年計算用シート!K488</f>
        <v>-</v>
      </c>
      <c r="Z225" t="str">
        <f t="shared" si="127"/>
        <v>-</v>
      </c>
      <c r="AA225" t="str">
        <f>貼_前年計算用シート!L309</f>
        <v>-</v>
      </c>
      <c r="AB225" t="str">
        <f>貼_前年計算用シート!L488</f>
        <v>-</v>
      </c>
      <c r="AC225" t="str">
        <f t="shared" si="128"/>
        <v>-</v>
      </c>
      <c r="AD225" t="str">
        <f>貼_前年計算用シート!M309</f>
        <v>-</v>
      </c>
      <c r="AE225" t="str">
        <f>貼_前年計算用シート!M488</f>
        <v>-</v>
      </c>
      <c r="AF225" t="str">
        <f t="shared" si="129"/>
        <v>-</v>
      </c>
      <c r="AG225" t="str">
        <f>貼_前年計算用シート!N309</f>
        <v>-</v>
      </c>
      <c r="AH225" t="str">
        <f>貼_前年計算用シート!N488</f>
        <v>-</v>
      </c>
      <c r="AI225" t="str">
        <f t="shared" si="130"/>
        <v>-</v>
      </c>
      <c r="AJ225" t="str">
        <f>貼_前年計算用シート!O309</f>
        <v>-</v>
      </c>
      <c r="AK225" t="str">
        <f>貼_前年計算用シート!O488</f>
        <v>-</v>
      </c>
      <c r="AL225" t="str">
        <f t="shared" si="131"/>
        <v>-</v>
      </c>
      <c r="AM225" t="str">
        <f>貼_前年計算用シート!P309</f>
        <v>-</v>
      </c>
      <c r="AN225" t="str">
        <f>貼_前年計算用シート!P488</f>
        <v>-</v>
      </c>
      <c r="AO225" t="str">
        <f t="shared" si="132"/>
        <v>-</v>
      </c>
      <c r="AP225" t="str">
        <f>貼_前年計算用シート!Q309</f>
        <v>-</v>
      </c>
      <c r="AQ225" t="str">
        <f>貼_前年計算用シート!Q488</f>
        <v>-</v>
      </c>
      <c r="AR225" t="str">
        <f t="shared" si="133"/>
        <v>-</v>
      </c>
      <c r="AS225" t="str">
        <f>貼_前年計算用シート!R309</f>
        <v>-</v>
      </c>
      <c r="AT225" t="str">
        <f>貼_前年計算用シート!R488</f>
        <v>-</v>
      </c>
      <c r="AU225" t="str">
        <f t="shared" si="134"/>
        <v>-</v>
      </c>
      <c r="AV225" t="str">
        <f>貼_前年計算用シート!S309</f>
        <v>-</v>
      </c>
      <c r="AW225" t="str">
        <f>貼_前年計算用シート!S488</f>
        <v>-</v>
      </c>
      <c r="AX225" t="str">
        <f t="shared" si="135"/>
        <v>-</v>
      </c>
      <c r="AY225" t="str">
        <f>貼_前年計算用シート!T309</f>
        <v>-</v>
      </c>
      <c r="AZ225" t="str">
        <f>貼_前年計算用シート!T488</f>
        <v>-</v>
      </c>
      <c r="BA225" t="str">
        <f t="shared" si="136"/>
        <v>-</v>
      </c>
      <c r="BB225" t="str">
        <f>貼_前年計算用シート!U309</f>
        <v>-</v>
      </c>
      <c r="BC225" t="str">
        <f>貼_前年計算用シート!U488</f>
        <v>-</v>
      </c>
      <c r="BD225" t="str">
        <f t="shared" si="137"/>
        <v>-</v>
      </c>
      <c r="BE225" t="str">
        <f>貼_前年計算用シート!V309</f>
        <v>-</v>
      </c>
      <c r="BF225" t="str">
        <f>貼_前年計算用シート!V488</f>
        <v>-</v>
      </c>
      <c r="BG225" t="str">
        <f t="shared" si="138"/>
        <v>-</v>
      </c>
      <c r="BH225" t="str">
        <f>貼_前年計算用シート!W309</f>
        <v>-</v>
      </c>
      <c r="BI225" t="str">
        <f>貼_前年計算用シート!W488</f>
        <v>-</v>
      </c>
      <c r="BJ225" t="str">
        <f t="shared" si="139"/>
        <v>-</v>
      </c>
      <c r="BK225" t="str">
        <f>貼_前年計算用シート!X309</f>
        <v>-</v>
      </c>
      <c r="BL225" t="str">
        <f>貼_前年計算用シート!X488</f>
        <v>-</v>
      </c>
      <c r="BM225" t="str">
        <f t="shared" si="140"/>
        <v>-</v>
      </c>
      <c r="BN225" t="str">
        <f>貼_前年計算用シート!Y309</f>
        <v>-</v>
      </c>
      <c r="BO225" t="str">
        <f>貼_前年計算用シート!Y488</f>
        <v>-</v>
      </c>
      <c r="BP225" t="str">
        <f t="shared" si="141"/>
        <v>-</v>
      </c>
      <c r="BQ225" t="str">
        <f>貼_前年計算用シート!Z309</f>
        <v>-</v>
      </c>
      <c r="BR225" t="str">
        <f>貼_前年計算用シート!Z488</f>
        <v>-</v>
      </c>
      <c r="BS225" t="str">
        <f t="shared" si="142"/>
        <v>-</v>
      </c>
      <c r="BT225" t="str">
        <f>貼_前年計算用シート!AA309</f>
        <v>-</v>
      </c>
      <c r="BU225" t="str">
        <f>貼_前年計算用シート!AA488</f>
        <v>-</v>
      </c>
      <c r="BV225" t="str">
        <f t="shared" si="143"/>
        <v>-</v>
      </c>
      <c r="BW225" t="str">
        <f>貼_前年計算用シート!AB309</f>
        <v>-</v>
      </c>
      <c r="BX225" t="str">
        <f>貼_前年計算用シート!AB488</f>
        <v>-</v>
      </c>
      <c r="BY225" t="str">
        <f t="shared" si="144"/>
        <v>-</v>
      </c>
      <c r="BZ225" t="str">
        <f>貼_前年計算用シート!AC309</f>
        <v>-</v>
      </c>
      <c r="CA225" t="str">
        <f>貼_前年計算用シート!AC488</f>
        <v>-</v>
      </c>
      <c r="CB225" t="str">
        <f t="shared" si="145"/>
        <v>-</v>
      </c>
      <c r="CC225" t="str">
        <f>貼_前年計算用シート!AD309</f>
        <v>-</v>
      </c>
      <c r="CD225" t="str">
        <f>貼_前年計算用シート!AD488</f>
        <v>-</v>
      </c>
      <c r="CE225" t="str">
        <f t="shared" si="146"/>
        <v>-</v>
      </c>
      <c r="CF225" t="str">
        <f>貼_前年計算用シート!AE309</f>
        <v>-</v>
      </c>
      <c r="CG225" t="str">
        <f>貼_前年計算用シート!AE488</f>
        <v>-</v>
      </c>
      <c r="CH225" t="str">
        <f t="shared" si="147"/>
        <v>-</v>
      </c>
      <c r="CI225" t="str">
        <f>貼_前年計算用シート!AF309</f>
        <v>-</v>
      </c>
      <c r="CJ225" t="str">
        <f>貼_前年計算用シート!AF488</f>
        <v>-</v>
      </c>
      <c r="CK225" t="str">
        <f t="shared" si="148"/>
        <v>-</v>
      </c>
      <c r="CL225" t="str">
        <f>貼_前年計算用シート!AG309</f>
        <v>-</v>
      </c>
      <c r="CM225" t="str">
        <f>貼_前年計算用シート!AG488</f>
        <v>-</v>
      </c>
      <c r="CN225" t="str">
        <f t="shared" si="149"/>
        <v>-</v>
      </c>
    </row>
    <row r="226" spans="3:92">
      <c r="C226" t="str">
        <f>貼_前年計算用シート!D310</f>
        <v>羅臼町</v>
      </c>
      <c r="D226">
        <f>貼_前年計算用シート!D489</f>
        <v>734</v>
      </c>
      <c r="E226">
        <f t="shared" si="120"/>
        <v>160</v>
      </c>
      <c r="F226" t="str">
        <f>貼_前年計算用シート!E310</f>
        <v>-</v>
      </c>
      <c r="G226" t="str">
        <f>貼_前年計算用シート!E489</f>
        <v>-</v>
      </c>
      <c r="H226" t="str">
        <f t="shared" si="121"/>
        <v>-</v>
      </c>
      <c r="I226" t="str">
        <f>貼_前年計算用シート!F310</f>
        <v>寿都町</v>
      </c>
      <c r="J226">
        <f>貼_前年計算用シート!F489</f>
        <v>249</v>
      </c>
      <c r="K226">
        <f t="shared" si="122"/>
        <v>160</v>
      </c>
      <c r="L226" t="str">
        <f>貼_前年計算用シート!G310</f>
        <v>-</v>
      </c>
      <c r="M226" t="str">
        <f>貼_前年計算用シート!G489</f>
        <v>-</v>
      </c>
      <c r="N226" t="str">
        <f t="shared" si="123"/>
        <v>-</v>
      </c>
      <c r="O226" t="str">
        <f>貼_前年計算用シート!H310</f>
        <v>-</v>
      </c>
      <c r="P226" t="str">
        <f>貼_前年計算用シート!H489</f>
        <v>-</v>
      </c>
      <c r="Q226" t="str">
        <f t="shared" si="124"/>
        <v>-</v>
      </c>
      <c r="R226" t="str">
        <f>貼_前年計算用シート!I310</f>
        <v>-</v>
      </c>
      <c r="S226" t="str">
        <f>貼_前年計算用シート!I489</f>
        <v>-</v>
      </c>
      <c r="T226" t="str">
        <f t="shared" si="125"/>
        <v>-</v>
      </c>
      <c r="U226" t="str">
        <f>貼_前年計算用シート!J310</f>
        <v>-</v>
      </c>
      <c r="V226" t="str">
        <f>貼_前年計算用シート!J489</f>
        <v>-</v>
      </c>
      <c r="W226" t="str">
        <f t="shared" si="126"/>
        <v>-</v>
      </c>
      <c r="X226" t="str">
        <f>貼_前年計算用シート!K310</f>
        <v>-</v>
      </c>
      <c r="Y226" t="str">
        <f>貼_前年計算用シート!K489</f>
        <v>-</v>
      </c>
      <c r="Z226" t="str">
        <f t="shared" si="127"/>
        <v>-</v>
      </c>
      <c r="AA226" t="str">
        <f>貼_前年計算用シート!L310</f>
        <v>-</v>
      </c>
      <c r="AB226" t="str">
        <f>貼_前年計算用シート!L489</f>
        <v>-</v>
      </c>
      <c r="AC226" t="str">
        <f t="shared" si="128"/>
        <v>-</v>
      </c>
      <c r="AD226" t="str">
        <f>貼_前年計算用シート!M310</f>
        <v>-</v>
      </c>
      <c r="AE226" t="str">
        <f>貼_前年計算用シート!M489</f>
        <v>-</v>
      </c>
      <c r="AF226" t="str">
        <f t="shared" si="129"/>
        <v>-</v>
      </c>
      <c r="AG226" t="str">
        <f>貼_前年計算用シート!N310</f>
        <v>-</v>
      </c>
      <c r="AH226" t="str">
        <f>貼_前年計算用シート!N489</f>
        <v>-</v>
      </c>
      <c r="AI226" t="str">
        <f t="shared" si="130"/>
        <v>-</v>
      </c>
      <c r="AJ226" t="str">
        <f>貼_前年計算用シート!O310</f>
        <v>-</v>
      </c>
      <c r="AK226" t="str">
        <f>貼_前年計算用シート!O489</f>
        <v>-</v>
      </c>
      <c r="AL226" t="str">
        <f t="shared" si="131"/>
        <v>-</v>
      </c>
      <c r="AM226" t="str">
        <f>貼_前年計算用シート!P310</f>
        <v>-</v>
      </c>
      <c r="AN226" t="str">
        <f>貼_前年計算用シート!P489</f>
        <v>-</v>
      </c>
      <c r="AO226" t="str">
        <f t="shared" si="132"/>
        <v>-</v>
      </c>
      <c r="AP226" t="str">
        <f>貼_前年計算用シート!Q310</f>
        <v>-</v>
      </c>
      <c r="AQ226" t="str">
        <f>貼_前年計算用シート!Q489</f>
        <v>-</v>
      </c>
      <c r="AR226" t="str">
        <f t="shared" si="133"/>
        <v>-</v>
      </c>
      <c r="AS226" t="str">
        <f>貼_前年計算用シート!R310</f>
        <v>-</v>
      </c>
      <c r="AT226" t="str">
        <f>貼_前年計算用シート!R489</f>
        <v>-</v>
      </c>
      <c r="AU226" t="str">
        <f t="shared" si="134"/>
        <v>-</v>
      </c>
      <c r="AV226" t="str">
        <f>貼_前年計算用シート!S310</f>
        <v>-</v>
      </c>
      <c r="AW226" t="str">
        <f>貼_前年計算用シート!S489</f>
        <v>-</v>
      </c>
      <c r="AX226" t="str">
        <f t="shared" si="135"/>
        <v>-</v>
      </c>
      <c r="AY226" t="str">
        <f>貼_前年計算用シート!T310</f>
        <v>-</v>
      </c>
      <c r="AZ226" t="str">
        <f>貼_前年計算用シート!T489</f>
        <v>-</v>
      </c>
      <c r="BA226" t="str">
        <f t="shared" si="136"/>
        <v>-</v>
      </c>
      <c r="BB226" t="str">
        <f>貼_前年計算用シート!U310</f>
        <v>-</v>
      </c>
      <c r="BC226" t="str">
        <f>貼_前年計算用シート!U489</f>
        <v>-</v>
      </c>
      <c r="BD226" t="str">
        <f t="shared" si="137"/>
        <v>-</v>
      </c>
      <c r="BE226" t="str">
        <f>貼_前年計算用シート!V310</f>
        <v>-</v>
      </c>
      <c r="BF226" t="str">
        <f>貼_前年計算用シート!V489</f>
        <v>-</v>
      </c>
      <c r="BG226" t="str">
        <f t="shared" si="138"/>
        <v>-</v>
      </c>
      <c r="BH226" t="str">
        <f>貼_前年計算用シート!W310</f>
        <v>-</v>
      </c>
      <c r="BI226" t="str">
        <f>貼_前年計算用シート!W489</f>
        <v>-</v>
      </c>
      <c r="BJ226" t="str">
        <f t="shared" si="139"/>
        <v>-</v>
      </c>
      <c r="BK226" t="str">
        <f>貼_前年計算用シート!X310</f>
        <v>-</v>
      </c>
      <c r="BL226" t="str">
        <f>貼_前年計算用シート!X489</f>
        <v>-</v>
      </c>
      <c r="BM226" t="str">
        <f t="shared" si="140"/>
        <v>-</v>
      </c>
      <c r="BN226" t="str">
        <f>貼_前年計算用シート!Y310</f>
        <v>-</v>
      </c>
      <c r="BO226" t="str">
        <f>貼_前年計算用シート!Y489</f>
        <v>-</v>
      </c>
      <c r="BP226" t="str">
        <f t="shared" si="141"/>
        <v>-</v>
      </c>
      <c r="BQ226" t="str">
        <f>貼_前年計算用シート!Z310</f>
        <v>-</v>
      </c>
      <c r="BR226" t="str">
        <f>貼_前年計算用シート!Z489</f>
        <v>-</v>
      </c>
      <c r="BS226" t="str">
        <f t="shared" si="142"/>
        <v>-</v>
      </c>
      <c r="BT226" t="str">
        <f>貼_前年計算用シート!AA310</f>
        <v>-</v>
      </c>
      <c r="BU226" t="str">
        <f>貼_前年計算用シート!AA489</f>
        <v>-</v>
      </c>
      <c r="BV226" t="str">
        <f t="shared" si="143"/>
        <v>-</v>
      </c>
      <c r="BW226" t="str">
        <f>貼_前年計算用シート!AB310</f>
        <v>-</v>
      </c>
      <c r="BX226" t="str">
        <f>貼_前年計算用シート!AB489</f>
        <v>-</v>
      </c>
      <c r="BY226" t="str">
        <f t="shared" si="144"/>
        <v>-</v>
      </c>
      <c r="BZ226" t="str">
        <f>貼_前年計算用シート!AC310</f>
        <v>-</v>
      </c>
      <c r="CA226" t="str">
        <f>貼_前年計算用シート!AC489</f>
        <v>-</v>
      </c>
      <c r="CB226" t="str">
        <f t="shared" si="145"/>
        <v>-</v>
      </c>
      <c r="CC226" t="str">
        <f>貼_前年計算用シート!AD310</f>
        <v>-</v>
      </c>
      <c r="CD226" t="str">
        <f>貼_前年計算用シート!AD489</f>
        <v>-</v>
      </c>
      <c r="CE226" t="str">
        <f t="shared" si="146"/>
        <v>-</v>
      </c>
      <c r="CF226" t="str">
        <f>貼_前年計算用シート!AE310</f>
        <v>-</v>
      </c>
      <c r="CG226" t="str">
        <f>貼_前年計算用シート!AE489</f>
        <v>-</v>
      </c>
      <c r="CH226" t="str">
        <f t="shared" si="147"/>
        <v>-</v>
      </c>
      <c r="CI226" t="str">
        <f>貼_前年計算用シート!AF310</f>
        <v>-</v>
      </c>
      <c r="CJ226" t="str">
        <f>貼_前年計算用シート!AF489</f>
        <v>-</v>
      </c>
      <c r="CK226" t="str">
        <f t="shared" si="148"/>
        <v>-</v>
      </c>
      <c r="CL226" t="str">
        <f>貼_前年計算用シート!AG310</f>
        <v>-</v>
      </c>
      <c r="CM226" t="str">
        <f>貼_前年計算用シート!AG489</f>
        <v>-</v>
      </c>
      <c r="CN226" t="str">
        <f t="shared" si="149"/>
        <v>-</v>
      </c>
    </row>
    <row r="227" spans="3:92">
      <c r="C227" t="str">
        <f>貼_前年計算用シート!D311</f>
        <v>夕張市</v>
      </c>
      <c r="D227">
        <f>貼_前年計算用シート!D490</f>
        <v>714</v>
      </c>
      <c r="E227">
        <f t="shared" si="120"/>
        <v>161</v>
      </c>
      <c r="F227" t="str">
        <f>貼_前年計算用シート!E311</f>
        <v>-</v>
      </c>
      <c r="G227" t="str">
        <f>貼_前年計算用シート!E490</f>
        <v>-</v>
      </c>
      <c r="H227" t="str">
        <f t="shared" si="121"/>
        <v>-</v>
      </c>
      <c r="I227" t="str">
        <f>貼_前年計算用シート!F311</f>
        <v>鹿部町</v>
      </c>
      <c r="J227">
        <f>貼_前年計算用シート!F490</f>
        <v>230</v>
      </c>
      <c r="K227">
        <f t="shared" si="122"/>
        <v>161</v>
      </c>
      <c r="L227" t="str">
        <f>貼_前年計算用シート!G311</f>
        <v>-</v>
      </c>
      <c r="M227" t="str">
        <f>貼_前年計算用シート!G490</f>
        <v>-</v>
      </c>
      <c r="N227" t="str">
        <f t="shared" si="123"/>
        <v>-</v>
      </c>
      <c r="O227" t="str">
        <f>貼_前年計算用シート!H311</f>
        <v>-</v>
      </c>
      <c r="P227" t="str">
        <f>貼_前年計算用シート!H490</f>
        <v>-</v>
      </c>
      <c r="Q227" t="str">
        <f t="shared" si="124"/>
        <v>-</v>
      </c>
      <c r="R227" t="str">
        <f>貼_前年計算用シート!I311</f>
        <v>-</v>
      </c>
      <c r="S227" t="str">
        <f>貼_前年計算用シート!I490</f>
        <v>-</v>
      </c>
      <c r="T227" t="str">
        <f t="shared" si="125"/>
        <v>-</v>
      </c>
      <c r="U227" t="str">
        <f>貼_前年計算用シート!J311</f>
        <v>-</v>
      </c>
      <c r="V227" t="str">
        <f>貼_前年計算用シート!J490</f>
        <v>-</v>
      </c>
      <c r="W227" t="str">
        <f t="shared" si="126"/>
        <v>-</v>
      </c>
      <c r="X227" t="str">
        <f>貼_前年計算用シート!K311</f>
        <v>-</v>
      </c>
      <c r="Y227" t="str">
        <f>貼_前年計算用シート!K490</f>
        <v>-</v>
      </c>
      <c r="Z227" t="str">
        <f t="shared" si="127"/>
        <v>-</v>
      </c>
      <c r="AA227" t="str">
        <f>貼_前年計算用シート!L311</f>
        <v>-</v>
      </c>
      <c r="AB227" t="str">
        <f>貼_前年計算用シート!L490</f>
        <v>-</v>
      </c>
      <c r="AC227" t="str">
        <f t="shared" si="128"/>
        <v>-</v>
      </c>
      <c r="AD227" t="str">
        <f>貼_前年計算用シート!M311</f>
        <v>-</v>
      </c>
      <c r="AE227" t="str">
        <f>貼_前年計算用シート!M490</f>
        <v>-</v>
      </c>
      <c r="AF227" t="str">
        <f t="shared" si="129"/>
        <v>-</v>
      </c>
      <c r="AG227" t="str">
        <f>貼_前年計算用シート!N311</f>
        <v>-</v>
      </c>
      <c r="AH227" t="str">
        <f>貼_前年計算用シート!N490</f>
        <v>-</v>
      </c>
      <c r="AI227" t="str">
        <f t="shared" si="130"/>
        <v>-</v>
      </c>
      <c r="AJ227" t="str">
        <f>貼_前年計算用シート!O311</f>
        <v>-</v>
      </c>
      <c r="AK227" t="str">
        <f>貼_前年計算用シート!O490</f>
        <v>-</v>
      </c>
      <c r="AL227" t="str">
        <f t="shared" si="131"/>
        <v>-</v>
      </c>
      <c r="AM227" t="str">
        <f>貼_前年計算用シート!P311</f>
        <v>-</v>
      </c>
      <c r="AN227" t="str">
        <f>貼_前年計算用シート!P490</f>
        <v>-</v>
      </c>
      <c r="AO227" t="str">
        <f t="shared" si="132"/>
        <v>-</v>
      </c>
      <c r="AP227" t="str">
        <f>貼_前年計算用シート!Q311</f>
        <v>-</v>
      </c>
      <c r="AQ227" t="str">
        <f>貼_前年計算用シート!Q490</f>
        <v>-</v>
      </c>
      <c r="AR227" t="str">
        <f t="shared" si="133"/>
        <v>-</v>
      </c>
      <c r="AS227" t="str">
        <f>貼_前年計算用シート!R311</f>
        <v>-</v>
      </c>
      <c r="AT227" t="str">
        <f>貼_前年計算用シート!R490</f>
        <v>-</v>
      </c>
      <c r="AU227" t="str">
        <f t="shared" si="134"/>
        <v>-</v>
      </c>
      <c r="AV227" t="str">
        <f>貼_前年計算用シート!S311</f>
        <v>-</v>
      </c>
      <c r="AW227" t="str">
        <f>貼_前年計算用シート!S490</f>
        <v>-</v>
      </c>
      <c r="AX227" t="str">
        <f t="shared" si="135"/>
        <v>-</v>
      </c>
      <c r="AY227" t="str">
        <f>貼_前年計算用シート!T311</f>
        <v>-</v>
      </c>
      <c r="AZ227" t="str">
        <f>貼_前年計算用シート!T490</f>
        <v>-</v>
      </c>
      <c r="BA227" t="str">
        <f t="shared" si="136"/>
        <v>-</v>
      </c>
      <c r="BB227" t="str">
        <f>貼_前年計算用シート!U311</f>
        <v>-</v>
      </c>
      <c r="BC227" t="str">
        <f>貼_前年計算用シート!U490</f>
        <v>-</v>
      </c>
      <c r="BD227" t="str">
        <f t="shared" si="137"/>
        <v>-</v>
      </c>
      <c r="BE227" t="str">
        <f>貼_前年計算用シート!V311</f>
        <v>-</v>
      </c>
      <c r="BF227" t="str">
        <f>貼_前年計算用シート!V490</f>
        <v>-</v>
      </c>
      <c r="BG227" t="str">
        <f t="shared" si="138"/>
        <v>-</v>
      </c>
      <c r="BH227" t="str">
        <f>貼_前年計算用シート!W311</f>
        <v>-</v>
      </c>
      <c r="BI227" t="str">
        <f>貼_前年計算用シート!W490</f>
        <v>-</v>
      </c>
      <c r="BJ227" t="str">
        <f t="shared" si="139"/>
        <v>-</v>
      </c>
      <c r="BK227" t="str">
        <f>貼_前年計算用シート!X311</f>
        <v>-</v>
      </c>
      <c r="BL227" t="str">
        <f>貼_前年計算用シート!X490</f>
        <v>-</v>
      </c>
      <c r="BM227" t="str">
        <f t="shared" si="140"/>
        <v>-</v>
      </c>
      <c r="BN227" t="str">
        <f>貼_前年計算用シート!Y311</f>
        <v>-</v>
      </c>
      <c r="BO227" t="str">
        <f>貼_前年計算用シート!Y490</f>
        <v>-</v>
      </c>
      <c r="BP227" t="str">
        <f t="shared" si="141"/>
        <v>-</v>
      </c>
      <c r="BQ227" t="str">
        <f>貼_前年計算用シート!Z311</f>
        <v>-</v>
      </c>
      <c r="BR227" t="str">
        <f>貼_前年計算用シート!Z490</f>
        <v>-</v>
      </c>
      <c r="BS227" t="str">
        <f t="shared" si="142"/>
        <v>-</v>
      </c>
      <c r="BT227" t="str">
        <f>貼_前年計算用シート!AA311</f>
        <v>-</v>
      </c>
      <c r="BU227" t="str">
        <f>貼_前年計算用シート!AA490</f>
        <v>-</v>
      </c>
      <c r="BV227" t="str">
        <f t="shared" si="143"/>
        <v>-</v>
      </c>
      <c r="BW227" t="str">
        <f>貼_前年計算用シート!AB311</f>
        <v>-</v>
      </c>
      <c r="BX227" t="str">
        <f>貼_前年計算用シート!AB490</f>
        <v>-</v>
      </c>
      <c r="BY227" t="str">
        <f t="shared" si="144"/>
        <v>-</v>
      </c>
      <c r="BZ227" t="str">
        <f>貼_前年計算用シート!AC311</f>
        <v>-</v>
      </c>
      <c r="CA227" t="str">
        <f>貼_前年計算用シート!AC490</f>
        <v>-</v>
      </c>
      <c r="CB227" t="str">
        <f t="shared" si="145"/>
        <v>-</v>
      </c>
      <c r="CC227" t="str">
        <f>貼_前年計算用シート!AD311</f>
        <v>-</v>
      </c>
      <c r="CD227" t="str">
        <f>貼_前年計算用シート!AD490</f>
        <v>-</v>
      </c>
      <c r="CE227" t="str">
        <f t="shared" si="146"/>
        <v>-</v>
      </c>
      <c r="CF227" t="str">
        <f>貼_前年計算用シート!AE311</f>
        <v>-</v>
      </c>
      <c r="CG227" t="str">
        <f>貼_前年計算用シート!AE490</f>
        <v>-</v>
      </c>
      <c r="CH227" t="str">
        <f t="shared" si="147"/>
        <v>-</v>
      </c>
      <c r="CI227" t="str">
        <f>貼_前年計算用シート!AF311</f>
        <v>-</v>
      </c>
      <c r="CJ227" t="str">
        <f>貼_前年計算用シート!AF490</f>
        <v>-</v>
      </c>
      <c r="CK227" t="str">
        <f t="shared" si="148"/>
        <v>-</v>
      </c>
      <c r="CL227" t="str">
        <f>貼_前年計算用シート!AG311</f>
        <v>-</v>
      </c>
      <c r="CM227" t="str">
        <f>貼_前年計算用シート!AG490</f>
        <v>-</v>
      </c>
      <c r="CN227" t="str">
        <f t="shared" si="149"/>
        <v>-</v>
      </c>
    </row>
    <row r="228" spans="3:92">
      <c r="C228" t="str">
        <f>貼_前年計算用シート!D312</f>
        <v>占冠村</v>
      </c>
      <c r="D228">
        <f>貼_前年計算用シート!D491</f>
        <v>712</v>
      </c>
      <c r="E228">
        <f t="shared" si="120"/>
        <v>162</v>
      </c>
      <c r="F228" t="str">
        <f>貼_前年計算用シート!E312</f>
        <v>-</v>
      </c>
      <c r="G228" t="str">
        <f>貼_前年計算用シート!E491</f>
        <v>-</v>
      </c>
      <c r="H228" t="str">
        <f t="shared" si="121"/>
        <v>-</v>
      </c>
      <c r="I228" t="str">
        <f>貼_前年計算用シート!F312</f>
        <v>比布町</v>
      </c>
      <c r="J228">
        <f>貼_前年計算用シート!F491</f>
        <v>230</v>
      </c>
      <c r="K228">
        <f t="shared" si="122"/>
        <v>161</v>
      </c>
      <c r="L228" t="str">
        <f>貼_前年計算用シート!G312</f>
        <v>-</v>
      </c>
      <c r="M228" t="str">
        <f>貼_前年計算用シート!G491</f>
        <v>-</v>
      </c>
      <c r="N228" t="str">
        <f t="shared" si="123"/>
        <v>-</v>
      </c>
      <c r="O228" t="str">
        <f>貼_前年計算用シート!H312</f>
        <v>-</v>
      </c>
      <c r="P228" t="str">
        <f>貼_前年計算用シート!H491</f>
        <v>-</v>
      </c>
      <c r="Q228" t="str">
        <f t="shared" si="124"/>
        <v>-</v>
      </c>
      <c r="R228" t="str">
        <f>貼_前年計算用シート!I312</f>
        <v>-</v>
      </c>
      <c r="S228" t="str">
        <f>貼_前年計算用シート!I491</f>
        <v>-</v>
      </c>
      <c r="T228" t="str">
        <f t="shared" si="125"/>
        <v>-</v>
      </c>
      <c r="U228" t="str">
        <f>貼_前年計算用シート!J312</f>
        <v>-</v>
      </c>
      <c r="V228" t="str">
        <f>貼_前年計算用シート!J491</f>
        <v>-</v>
      </c>
      <c r="W228" t="str">
        <f t="shared" si="126"/>
        <v>-</v>
      </c>
      <c r="X228" t="str">
        <f>貼_前年計算用シート!K312</f>
        <v>-</v>
      </c>
      <c r="Y228" t="str">
        <f>貼_前年計算用シート!K491</f>
        <v>-</v>
      </c>
      <c r="Z228" t="str">
        <f t="shared" si="127"/>
        <v>-</v>
      </c>
      <c r="AA228" t="str">
        <f>貼_前年計算用シート!L312</f>
        <v>-</v>
      </c>
      <c r="AB228" t="str">
        <f>貼_前年計算用シート!L491</f>
        <v>-</v>
      </c>
      <c r="AC228" t="str">
        <f t="shared" si="128"/>
        <v>-</v>
      </c>
      <c r="AD228" t="str">
        <f>貼_前年計算用シート!M312</f>
        <v>-</v>
      </c>
      <c r="AE228" t="str">
        <f>貼_前年計算用シート!M491</f>
        <v>-</v>
      </c>
      <c r="AF228" t="str">
        <f t="shared" si="129"/>
        <v>-</v>
      </c>
      <c r="AG228" t="str">
        <f>貼_前年計算用シート!N312</f>
        <v>-</v>
      </c>
      <c r="AH228" t="str">
        <f>貼_前年計算用シート!N491</f>
        <v>-</v>
      </c>
      <c r="AI228" t="str">
        <f t="shared" si="130"/>
        <v>-</v>
      </c>
      <c r="AJ228" t="str">
        <f>貼_前年計算用シート!O312</f>
        <v>-</v>
      </c>
      <c r="AK228" t="str">
        <f>貼_前年計算用シート!O491</f>
        <v>-</v>
      </c>
      <c r="AL228" t="str">
        <f t="shared" si="131"/>
        <v>-</v>
      </c>
      <c r="AM228" t="str">
        <f>貼_前年計算用シート!P312</f>
        <v>-</v>
      </c>
      <c r="AN228" t="str">
        <f>貼_前年計算用シート!P491</f>
        <v>-</v>
      </c>
      <c r="AO228" t="str">
        <f t="shared" si="132"/>
        <v>-</v>
      </c>
      <c r="AP228" t="str">
        <f>貼_前年計算用シート!Q312</f>
        <v>-</v>
      </c>
      <c r="AQ228" t="str">
        <f>貼_前年計算用シート!Q491</f>
        <v>-</v>
      </c>
      <c r="AR228" t="str">
        <f t="shared" si="133"/>
        <v>-</v>
      </c>
      <c r="AS228" t="str">
        <f>貼_前年計算用シート!R312</f>
        <v>-</v>
      </c>
      <c r="AT228" t="str">
        <f>貼_前年計算用シート!R491</f>
        <v>-</v>
      </c>
      <c r="AU228" t="str">
        <f t="shared" si="134"/>
        <v>-</v>
      </c>
      <c r="AV228" t="str">
        <f>貼_前年計算用シート!S312</f>
        <v>-</v>
      </c>
      <c r="AW228" t="str">
        <f>貼_前年計算用シート!S491</f>
        <v>-</v>
      </c>
      <c r="AX228" t="str">
        <f t="shared" si="135"/>
        <v>-</v>
      </c>
      <c r="AY228" t="str">
        <f>貼_前年計算用シート!T312</f>
        <v>-</v>
      </c>
      <c r="AZ228" t="str">
        <f>貼_前年計算用シート!T491</f>
        <v>-</v>
      </c>
      <c r="BA228" t="str">
        <f t="shared" si="136"/>
        <v>-</v>
      </c>
      <c r="BB228" t="str">
        <f>貼_前年計算用シート!U312</f>
        <v>-</v>
      </c>
      <c r="BC228" t="str">
        <f>貼_前年計算用シート!U491</f>
        <v>-</v>
      </c>
      <c r="BD228" t="str">
        <f t="shared" si="137"/>
        <v>-</v>
      </c>
      <c r="BE228" t="str">
        <f>貼_前年計算用シート!V312</f>
        <v>-</v>
      </c>
      <c r="BF228" t="str">
        <f>貼_前年計算用シート!V491</f>
        <v>-</v>
      </c>
      <c r="BG228" t="str">
        <f t="shared" si="138"/>
        <v>-</v>
      </c>
      <c r="BH228" t="str">
        <f>貼_前年計算用シート!W312</f>
        <v>-</v>
      </c>
      <c r="BI228" t="str">
        <f>貼_前年計算用シート!W491</f>
        <v>-</v>
      </c>
      <c r="BJ228" t="str">
        <f t="shared" si="139"/>
        <v>-</v>
      </c>
      <c r="BK228" t="str">
        <f>貼_前年計算用シート!X312</f>
        <v>-</v>
      </c>
      <c r="BL228" t="str">
        <f>貼_前年計算用シート!X491</f>
        <v>-</v>
      </c>
      <c r="BM228" t="str">
        <f t="shared" si="140"/>
        <v>-</v>
      </c>
      <c r="BN228" t="str">
        <f>貼_前年計算用シート!Y312</f>
        <v>-</v>
      </c>
      <c r="BO228" t="str">
        <f>貼_前年計算用シート!Y491</f>
        <v>-</v>
      </c>
      <c r="BP228" t="str">
        <f t="shared" si="141"/>
        <v>-</v>
      </c>
      <c r="BQ228" t="str">
        <f>貼_前年計算用シート!Z312</f>
        <v>-</v>
      </c>
      <c r="BR228" t="str">
        <f>貼_前年計算用シート!Z491</f>
        <v>-</v>
      </c>
      <c r="BS228" t="str">
        <f t="shared" si="142"/>
        <v>-</v>
      </c>
      <c r="BT228" t="str">
        <f>貼_前年計算用シート!AA312</f>
        <v>-</v>
      </c>
      <c r="BU228" t="str">
        <f>貼_前年計算用シート!AA491</f>
        <v>-</v>
      </c>
      <c r="BV228" t="str">
        <f t="shared" si="143"/>
        <v>-</v>
      </c>
      <c r="BW228" t="str">
        <f>貼_前年計算用シート!AB312</f>
        <v>-</v>
      </c>
      <c r="BX228" t="str">
        <f>貼_前年計算用シート!AB491</f>
        <v>-</v>
      </c>
      <c r="BY228" t="str">
        <f t="shared" si="144"/>
        <v>-</v>
      </c>
      <c r="BZ228" t="str">
        <f>貼_前年計算用シート!AC312</f>
        <v>-</v>
      </c>
      <c r="CA228" t="str">
        <f>貼_前年計算用シート!AC491</f>
        <v>-</v>
      </c>
      <c r="CB228" t="str">
        <f t="shared" si="145"/>
        <v>-</v>
      </c>
      <c r="CC228" t="str">
        <f>貼_前年計算用シート!AD312</f>
        <v>-</v>
      </c>
      <c r="CD228" t="str">
        <f>貼_前年計算用シート!AD491</f>
        <v>-</v>
      </c>
      <c r="CE228" t="str">
        <f t="shared" si="146"/>
        <v>-</v>
      </c>
      <c r="CF228" t="str">
        <f>貼_前年計算用シート!AE312</f>
        <v>-</v>
      </c>
      <c r="CG228" t="str">
        <f>貼_前年計算用シート!AE491</f>
        <v>-</v>
      </c>
      <c r="CH228" t="str">
        <f t="shared" si="147"/>
        <v>-</v>
      </c>
      <c r="CI228" t="str">
        <f>貼_前年計算用シート!AF312</f>
        <v>-</v>
      </c>
      <c r="CJ228" t="str">
        <f>貼_前年計算用シート!AF491</f>
        <v>-</v>
      </c>
      <c r="CK228" t="str">
        <f t="shared" si="148"/>
        <v>-</v>
      </c>
      <c r="CL228" t="str">
        <f>貼_前年計算用シート!AG312</f>
        <v>-</v>
      </c>
      <c r="CM228" t="str">
        <f>貼_前年計算用シート!AG491</f>
        <v>-</v>
      </c>
      <c r="CN228" t="str">
        <f t="shared" si="149"/>
        <v>-</v>
      </c>
    </row>
    <row r="229" spans="3:92">
      <c r="C229" t="str">
        <f>貼_前年計算用シート!D313</f>
        <v>奥尻町</v>
      </c>
      <c r="D229">
        <f>貼_前年計算用シート!D492</f>
        <v>581</v>
      </c>
      <c r="E229">
        <f t="shared" si="120"/>
        <v>163</v>
      </c>
      <c r="F229" t="str">
        <f>貼_前年計算用シート!E313</f>
        <v>-</v>
      </c>
      <c r="G229" t="str">
        <f>貼_前年計算用シート!E492</f>
        <v>-</v>
      </c>
      <c r="H229" t="str">
        <f t="shared" si="121"/>
        <v>-</v>
      </c>
      <c r="I229" t="str">
        <f>貼_前年計算用シート!F313</f>
        <v>上ノ国町</v>
      </c>
      <c r="J229">
        <f>貼_前年計算用シート!F492</f>
        <v>217</v>
      </c>
      <c r="K229">
        <f t="shared" si="122"/>
        <v>163</v>
      </c>
      <c r="L229" t="str">
        <f>貼_前年計算用シート!G313</f>
        <v>-</v>
      </c>
      <c r="M229" t="str">
        <f>貼_前年計算用シート!G492</f>
        <v>-</v>
      </c>
      <c r="N229" t="str">
        <f t="shared" si="123"/>
        <v>-</v>
      </c>
      <c r="O229" t="str">
        <f>貼_前年計算用シート!H313</f>
        <v>-</v>
      </c>
      <c r="P229" t="str">
        <f>貼_前年計算用シート!H492</f>
        <v>-</v>
      </c>
      <c r="Q229" t="str">
        <f t="shared" si="124"/>
        <v>-</v>
      </c>
      <c r="R229" t="str">
        <f>貼_前年計算用シート!I313</f>
        <v>-</v>
      </c>
      <c r="S229" t="str">
        <f>貼_前年計算用シート!I492</f>
        <v>-</v>
      </c>
      <c r="T229" t="str">
        <f t="shared" si="125"/>
        <v>-</v>
      </c>
      <c r="U229" t="str">
        <f>貼_前年計算用シート!J313</f>
        <v>-</v>
      </c>
      <c r="V229" t="str">
        <f>貼_前年計算用シート!J492</f>
        <v>-</v>
      </c>
      <c r="W229" t="str">
        <f t="shared" si="126"/>
        <v>-</v>
      </c>
      <c r="X229" t="str">
        <f>貼_前年計算用シート!K313</f>
        <v>-</v>
      </c>
      <c r="Y229" t="str">
        <f>貼_前年計算用シート!K492</f>
        <v>-</v>
      </c>
      <c r="Z229" t="str">
        <f t="shared" si="127"/>
        <v>-</v>
      </c>
      <c r="AA229" t="str">
        <f>貼_前年計算用シート!L313</f>
        <v>-</v>
      </c>
      <c r="AB229" t="str">
        <f>貼_前年計算用シート!L492</f>
        <v>-</v>
      </c>
      <c r="AC229" t="str">
        <f t="shared" si="128"/>
        <v>-</v>
      </c>
      <c r="AD229" t="str">
        <f>貼_前年計算用シート!M313</f>
        <v>-</v>
      </c>
      <c r="AE229" t="str">
        <f>貼_前年計算用シート!M492</f>
        <v>-</v>
      </c>
      <c r="AF229" t="str">
        <f t="shared" si="129"/>
        <v>-</v>
      </c>
      <c r="AG229" t="str">
        <f>貼_前年計算用シート!N313</f>
        <v>-</v>
      </c>
      <c r="AH229" t="str">
        <f>貼_前年計算用シート!N492</f>
        <v>-</v>
      </c>
      <c r="AI229" t="str">
        <f t="shared" si="130"/>
        <v>-</v>
      </c>
      <c r="AJ229" t="str">
        <f>貼_前年計算用シート!O313</f>
        <v>-</v>
      </c>
      <c r="AK229" t="str">
        <f>貼_前年計算用シート!O492</f>
        <v>-</v>
      </c>
      <c r="AL229" t="str">
        <f t="shared" si="131"/>
        <v>-</v>
      </c>
      <c r="AM229" t="str">
        <f>貼_前年計算用シート!P313</f>
        <v>-</v>
      </c>
      <c r="AN229" t="str">
        <f>貼_前年計算用シート!P492</f>
        <v>-</v>
      </c>
      <c r="AO229" t="str">
        <f t="shared" si="132"/>
        <v>-</v>
      </c>
      <c r="AP229" t="str">
        <f>貼_前年計算用シート!Q313</f>
        <v>-</v>
      </c>
      <c r="AQ229" t="str">
        <f>貼_前年計算用シート!Q492</f>
        <v>-</v>
      </c>
      <c r="AR229" t="str">
        <f t="shared" si="133"/>
        <v>-</v>
      </c>
      <c r="AS229" t="str">
        <f>貼_前年計算用シート!R313</f>
        <v>-</v>
      </c>
      <c r="AT229" t="str">
        <f>貼_前年計算用シート!R492</f>
        <v>-</v>
      </c>
      <c r="AU229" t="str">
        <f t="shared" si="134"/>
        <v>-</v>
      </c>
      <c r="AV229" t="str">
        <f>貼_前年計算用シート!S313</f>
        <v>-</v>
      </c>
      <c r="AW229" t="str">
        <f>貼_前年計算用シート!S492</f>
        <v>-</v>
      </c>
      <c r="AX229" t="str">
        <f t="shared" si="135"/>
        <v>-</v>
      </c>
      <c r="AY229" t="str">
        <f>貼_前年計算用シート!T313</f>
        <v>-</v>
      </c>
      <c r="AZ229" t="str">
        <f>貼_前年計算用シート!T492</f>
        <v>-</v>
      </c>
      <c r="BA229" t="str">
        <f t="shared" si="136"/>
        <v>-</v>
      </c>
      <c r="BB229" t="str">
        <f>貼_前年計算用シート!U313</f>
        <v>-</v>
      </c>
      <c r="BC229" t="str">
        <f>貼_前年計算用シート!U492</f>
        <v>-</v>
      </c>
      <c r="BD229" t="str">
        <f t="shared" si="137"/>
        <v>-</v>
      </c>
      <c r="BE229" t="str">
        <f>貼_前年計算用シート!V313</f>
        <v>-</v>
      </c>
      <c r="BF229" t="str">
        <f>貼_前年計算用シート!V492</f>
        <v>-</v>
      </c>
      <c r="BG229" t="str">
        <f t="shared" si="138"/>
        <v>-</v>
      </c>
      <c r="BH229" t="str">
        <f>貼_前年計算用シート!W313</f>
        <v>-</v>
      </c>
      <c r="BI229" t="str">
        <f>貼_前年計算用シート!W492</f>
        <v>-</v>
      </c>
      <c r="BJ229" t="str">
        <f t="shared" si="139"/>
        <v>-</v>
      </c>
      <c r="BK229" t="str">
        <f>貼_前年計算用シート!X313</f>
        <v>-</v>
      </c>
      <c r="BL229" t="str">
        <f>貼_前年計算用シート!X492</f>
        <v>-</v>
      </c>
      <c r="BM229" t="str">
        <f t="shared" si="140"/>
        <v>-</v>
      </c>
      <c r="BN229" t="str">
        <f>貼_前年計算用シート!Y313</f>
        <v>-</v>
      </c>
      <c r="BO229" t="str">
        <f>貼_前年計算用シート!Y492</f>
        <v>-</v>
      </c>
      <c r="BP229" t="str">
        <f t="shared" si="141"/>
        <v>-</v>
      </c>
      <c r="BQ229" t="str">
        <f>貼_前年計算用シート!Z313</f>
        <v>-</v>
      </c>
      <c r="BR229" t="str">
        <f>貼_前年計算用シート!Z492</f>
        <v>-</v>
      </c>
      <c r="BS229" t="str">
        <f t="shared" si="142"/>
        <v>-</v>
      </c>
      <c r="BT229" t="str">
        <f>貼_前年計算用シート!AA313</f>
        <v>-</v>
      </c>
      <c r="BU229" t="str">
        <f>貼_前年計算用シート!AA492</f>
        <v>-</v>
      </c>
      <c r="BV229" t="str">
        <f t="shared" si="143"/>
        <v>-</v>
      </c>
      <c r="BW229" t="str">
        <f>貼_前年計算用シート!AB313</f>
        <v>-</v>
      </c>
      <c r="BX229" t="str">
        <f>貼_前年計算用シート!AB492</f>
        <v>-</v>
      </c>
      <c r="BY229" t="str">
        <f t="shared" si="144"/>
        <v>-</v>
      </c>
      <c r="BZ229" t="str">
        <f>貼_前年計算用シート!AC313</f>
        <v>-</v>
      </c>
      <c r="CA229" t="str">
        <f>貼_前年計算用シート!AC492</f>
        <v>-</v>
      </c>
      <c r="CB229" t="str">
        <f t="shared" si="145"/>
        <v>-</v>
      </c>
      <c r="CC229" t="str">
        <f>貼_前年計算用シート!AD313</f>
        <v>-</v>
      </c>
      <c r="CD229" t="str">
        <f>貼_前年計算用シート!AD492</f>
        <v>-</v>
      </c>
      <c r="CE229" t="str">
        <f t="shared" si="146"/>
        <v>-</v>
      </c>
      <c r="CF229" t="str">
        <f>貼_前年計算用シート!AE313</f>
        <v>-</v>
      </c>
      <c r="CG229" t="str">
        <f>貼_前年計算用シート!AE492</f>
        <v>-</v>
      </c>
      <c r="CH229" t="str">
        <f t="shared" si="147"/>
        <v>-</v>
      </c>
      <c r="CI229" t="str">
        <f>貼_前年計算用シート!AF313</f>
        <v>-</v>
      </c>
      <c r="CJ229" t="str">
        <f>貼_前年計算用シート!AF492</f>
        <v>-</v>
      </c>
      <c r="CK229" t="str">
        <f t="shared" si="148"/>
        <v>-</v>
      </c>
      <c r="CL229" t="str">
        <f>貼_前年計算用シート!AG313</f>
        <v>-</v>
      </c>
      <c r="CM229" t="str">
        <f>貼_前年計算用シート!AG492</f>
        <v>-</v>
      </c>
      <c r="CN229" t="str">
        <f t="shared" si="149"/>
        <v>-</v>
      </c>
    </row>
    <row r="230" spans="3:92">
      <c r="C230" t="str">
        <f>貼_前年計算用シート!D314</f>
        <v>松前町</v>
      </c>
      <c r="D230">
        <f>貼_前年計算用シート!D493</f>
        <v>416</v>
      </c>
      <c r="E230">
        <f t="shared" si="120"/>
        <v>164</v>
      </c>
      <c r="F230" t="str">
        <f>貼_前年計算用シート!E314</f>
        <v>-</v>
      </c>
      <c r="G230" t="str">
        <f>貼_前年計算用シート!E493</f>
        <v>-</v>
      </c>
      <c r="H230" t="str">
        <f t="shared" si="121"/>
        <v>-</v>
      </c>
      <c r="I230" t="str">
        <f>貼_前年計算用シート!F314</f>
        <v>室蘭市</v>
      </c>
      <c r="J230">
        <f>貼_前年計算用シート!F493</f>
        <v>216</v>
      </c>
      <c r="K230">
        <f t="shared" si="122"/>
        <v>164</v>
      </c>
      <c r="L230" t="str">
        <f>貼_前年計算用シート!G314</f>
        <v>-</v>
      </c>
      <c r="M230" t="str">
        <f>貼_前年計算用シート!G493</f>
        <v>-</v>
      </c>
      <c r="N230" t="str">
        <f t="shared" si="123"/>
        <v>-</v>
      </c>
      <c r="O230" t="str">
        <f>貼_前年計算用シート!H314</f>
        <v>-</v>
      </c>
      <c r="P230" t="str">
        <f>貼_前年計算用シート!H493</f>
        <v>-</v>
      </c>
      <c r="Q230" t="str">
        <f t="shared" si="124"/>
        <v>-</v>
      </c>
      <c r="R230" t="str">
        <f>貼_前年計算用シート!I314</f>
        <v>-</v>
      </c>
      <c r="S230" t="str">
        <f>貼_前年計算用シート!I493</f>
        <v>-</v>
      </c>
      <c r="T230" t="str">
        <f t="shared" si="125"/>
        <v>-</v>
      </c>
      <c r="U230" t="str">
        <f>貼_前年計算用シート!J314</f>
        <v>-</v>
      </c>
      <c r="V230" t="str">
        <f>貼_前年計算用シート!J493</f>
        <v>-</v>
      </c>
      <c r="W230" t="str">
        <f t="shared" si="126"/>
        <v>-</v>
      </c>
      <c r="X230" t="str">
        <f>貼_前年計算用シート!K314</f>
        <v>-</v>
      </c>
      <c r="Y230" t="str">
        <f>貼_前年計算用シート!K493</f>
        <v>-</v>
      </c>
      <c r="Z230" t="str">
        <f t="shared" si="127"/>
        <v>-</v>
      </c>
      <c r="AA230" t="str">
        <f>貼_前年計算用シート!L314</f>
        <v>-</v>
      </c>
      <c r="AB230" t="str">
        <f>貼_前年計算用シート!L493</f>
        <v>-</v>
      </c>
      <c r="AC230" t="str">
        <f t="shared" si="128"/>
        <v>-</v>
      </c>
      <c r="AD230" t="str">
        <f>貼_前年計算用シート!M314</f>
        <v>-</v>
      </c>
      <c r="AE230" t="str">
        <f>貼_前年計算用シート!M493</f>
        <v>-</v>
      </c>
      <c r="AF230" t="str">
        <f t="shared" si="129"/>
        <v>-</v>
      </c>
      <c r="AG230" t="str">
        <f>貼_前年計算用シート!N314</f>
        <v>-</v>
      </c>
      <c r="AH230" t="str">
        <f>貼_前年計算用シート!N493</f>
        <v>-</v>
      </c>
      <c r="AI230" t="str">
        <f t="shared" si="130"/>
        <v>-</v>
      </c>
      <c r="AJ230" t="str">
        <f>貼_前年計算用シート!O314</f>
        <v>-</v>
      </c>
      <c r="AK230" t="str">
        <f>貼_前年計算用シート!O493</f>
        <v>-</v>
      </c>
      <c r="AL230" t="str">
        <f t="shared" si="131"/>
        <v>-</v>
      </c>
      <c r="AM230" t="str">
        <f>貼_前年計算用シート!P314</f>
        <v>-</v>
      </c>
      <c r="AN230" t="str">
        <f>貼_前年計算用シート!P493</f>
        <v>-</v>
      </c>
      <c r="AO230" t="str">
        <f t="shared" si="132"/>
        <v>-</v>
      </c>
      <c r="AP230" t="str">
        <f>貼_前年計算用シート!Q314</f>
        <v>-</v>
      </c>
      <c r="AQ230" t="str">
        <f>貼_前年計算用シート!Q493</f>
        <v>-</v>
      </c>
      <c r="AR230" t="str">
        <f t="shared" si="133"/>
        <v>-</v>
      </c>
      <c r="AS230" t="str">
        <f>貼_前年計算用シート!R314</f>
        <v>-</v>
      </c>
      <c r="AT230" t="str">
        <f>貼_前年計算用シート!R493</f>
        <v>-</v>
      </c>
      <c r="AU230" t="str">
        <f t="shared" si="134"/>
        <v>-</v>
      </c>
      <c r="AV230" t="str">
        <f>貼_前年計算用シート!S314</f>
        <v>-</v>
      </c>
      <c r="AW230" t="str">
        <f>貼_前年計算用シート!S493</f>
        <v>-</v>
      </c>
      <c r="AX230" t="str">
        <f t="shared" si="135"/>
        <v>-</v>
      </c>
      <c r="AY230" t="str">
        <f>貼_前年計算用シート!T314</f>
        <v>-</v>
      </c>
      <c r="AZ230" t="str">
        <f>貼_前年計算用シート!T493</f>
        <v>-</v>
      </c>
      <c r="BA230" t="str">
        <f t="shared" si="136"/>
        <v>-</v>
      </c>
      <c r="BB230" t="str">
        <f>貼_前年計算用シート!U314</f>
        <v>-</v>
      </c>
      <c r="BC230" t="str">
        <f>貼_前年計算用シート!U493</f>
        <v>-</v>
      </c>
      <c r="BD230" t="str">
        <f t="shared" si="137"/>
        <v>-</v>
      </c>
      <c r="BE230" t="str">
        <f>貼_前年計算用シート!V314</f>
        <v>-</v>
      </c>
      <c r="BF230" t="str">
        <f>貼_前年計算用シート!V493</f>
        <v>-</v>
      </c>
      <c r="BG230" t="str">
        <f t="shared" si="138"/>
        <v>-</v>
      </c>
      <c r="BH230" t="str">
        <f>貼_前年計算用シート!W314</f>
        <v>-</v>
      </c>
      <c r="BI230" t="str">
        <f>貼_前年計算用シート!W493</f>
        <v>-</v>
      </c>
      <c r="BJ230" t="str">
        <f t="shared" si="139"/>
        <v>-</v>
      </c>
      <c r="BK230" t="str">
        <f>貼_前年計算用シート!X314</f>
        <v>-</v>
      </c>
      <c r="BL230" t="str">
        <f>貼_前年計算用シート!X493</f>
        <v>-</v>
      </c>
      <c r="BM230" t="str">
        <f t="shared" si="140"/>
        <v>-</v>
      </c>
      <c r="BN230" t="str">
        <f>貼_前年計算用シート!Y314</f>
        <v>-</v>
      </c>
      <c r="BO230" t="str">
        <f>貼_前年計算用シート!Y493</f>
        <v>-</v>
      </c>
      <c r="BP230" t="str">
        <f t="shared" si="141"/>
        <v>-</v>
      </c>
      <c r="BQ230" t="str">
        <f>貼_前年計算用シート!Z314</f>
        <v>-</v>
      </c>
      <c r="BR230" t="str">
        <f>貼_前年計算用シート!Z493</f>
        <v>-</v>
      </c>
      <c r="BS230" t="str">
        <f t="shared" si="142"/>
        <v>-</v>
      </c>
      <c r="BT230" t="str">
        <f>貼_前年計算用シート!AA314</f>
        <v>-</v>
      </c>
      <c r="BU230" t="str">
        <f>貼_前年計算用シート!AA493</f>
        <v>-</v>
      </c>
      <c r="BV230" t="str">
        <f t="shared" si="143"/>
        <v>-</v>
      </c>
      <c r="BW230" t="str">
        <f>貼_前年計算用シート!AB314</f>
        <v>-</v>
      </c>
      <c r="BX230" t="str">
        <f>貼_前年計算用シート!AB493</f>
        <v>-</v>
      </c>
      <c r="BY230" t="str">
        <f t="shared" si="144"/>
        <v>-</v>
      </c>
      <c r="BZ230" t="str">
        <f>貼_前年計算用シート!AC314</f>
        <v>-</v>
      </c>
      <c r="CA230" t="str">
        <f>貼_前年計算用シート!AC493</f>
        <v>-</v>
      </c>
      <c r="CB230" t="str">
        <f t="shared" si="145"/>
        <v>-</v>
      </c>
      <c r="CC230" t="str">
        <f>貼_前年計算用シート!AD314</f>
        <v>-</v>
      </c>
      <c r="CD230" t="str">
        <f>貼_前年計算用シート!AD493</f>
        <v>-</v>
      </c>
      <c r="CE230" t="str">
        <f t="shared" si="146"/>
        <v>-</v>
      </c>
      <c r="CF230" t="str">
        <f>貼_前年計算用シート!AE314</f>
        <v>-</v>
      </c>
      <c r="CG230" t="str">
        <f>貼_前年計算用シート!AE493</f>
        <v>-</v>
      </c>
      <c r="CH230" t="str">
        <f t="shared" si="147"/>
        <v>-</v>
      </c>
      <c r="CI230" t="str">
        <f>貼_前年計算用シート!AF314</f>
        <v>-</v>
      </c>
      <c r="CJ230" t="str">
        <f>貼_前年計算用シート!AF493</f>
        <v>-</v>
      </c>
      <c r="CK230" t="str">
        <f t="shared" si="148"/>
        <v>-</v>
      </c>
      <c r="CL230" t="str">
        <f>貼_前年計算用シート!AG314</f>
        <v>-</v>
      </c>
      <c r="CM230" t="str">
        <f>貼_前年計算用シート!AG493</f>
        <v>-</v>
      </c>
      <c r="CN230" t="str">
        <f t="shared" si="149"/>
        <v>-</v>
      </c>
    </row>
    <row r="231" spans="3:92">
      <c r="C231" t="str">
        <f>貼_前年計算用シート!D315</f>
        <v>岩内町</v>
      </c>
      <c r="D231">
        <f>貼_前年計算用シート!D494</f>
        <v>348</v>
      </c>
      <c r="E231">
        <f t="shared" si="120"/>
        <v>165</v>
      </c>
      <c r="F231" t="str">
        <f>貼_前年計算用シート!E315</f>
        <v>-</v>
      </c>
      <c r="G231" t="str">
        <f>貼_前年計算用シート!E494</f>
        <v>-</v>
      </c>
      <c r="H231" t="str">
        <f t="shared" si="121"/>
        <v>-</v>
      </c>
      <c r="I231" t="str">
        <f>貼_前年計算用シート!F315</f>
        <v>江差町</v>
      </c>
      <c r="J231">
        <f>貼_前年計算用シート!F494</f>
        <v>201</v>
      </c>
      <c r="K231">
        <f t="shared" si="122"/>
        <v>165</v>
      </c>
      <c r="L231" t="str">
        <f>貼_前年計算用シート!G315</f>
        <v>-</v>
      </c>
      <c r="M231" t="str">
        <f>貼_前年計算用シート!G494</f>
        <v>-</v>
      </c>
      <c r="N231" t="str">
        <f t="shared" si="123"/>
        <v>-</v>
      </c>
      <c r="O231" t="str">
        <f>貼_前年計算用シート!H315</f>
        <v>-</v>
      </c>
      <c r="P231" t="str">
        <f>貼_前年計算用シート!H494</f>
        <v>-</v>
      </c>
      <c r="Q231" t="str">
        <f t="shared" si="124"/>
        <v>-</v>
      </c>
      <c r="R231" t="str">
        <f>貼_前年計算用シート!I315</f>
        <v>-</v>
      </c>
      <c r="S231" t="str">
        <f>貼_前年計算用シート!I494</f>
        <v>-</v>
      </c>
      <c r="T231" t="str">
        <f t="shared" si="125"/>
        <v>-</v>
      </c>
      <c r="U231" t="str">
        <f>貼_前年計算用シート!J315</f>
        <v>-</v>
      </c>
      <c r="V231" t="str">
        <f>貼_前年計算用シート!J494</f>
        <v>-</v>
      </c>
      <c r="W231" t="str">
        <f t="shared" si="126"/>
        <v>-</v>
      </c>
      <c r="X231" t="str">
        <f>貼_前年計算用シート!K315</f>
        <v>-</v>
      </c>
      <c r="Y231" t="str">
        <f>貼_前年計算用シート!K494</f>
        <v>-</v>
      </c>
      <c r="Z231" t="str">
        <f t="shared" si="127"/>
        <v>-</v>
      </c>
      <c r="AA231" t="str">
        <f>貼_前年計算用シート!L315</f>
        <v>-</v>
      </c>
      <c r="AB231" t="str">
        <f>貼_前年計算用シート!L494</f>
        <v>-</v>
      </c>
      <c r="AC231" t="str">
        <f t="shared" si="128"/>
        <v>-</v>
      </c>
      <c r="AD231" t="str">
        <f>貼_前年計算用シート!M315</f>
        <v>-</v>
      </c>
      <c r="AE231" t="str">
        <f>貼_前年計算用シート!M494</f>
        <v>-</v>
      </c>
      <c r="AF231" t="str">
        <f t="shared" si="129"/>
        <v>-</v>
      </c>
      <c r="AG231" t="str">
        <f>貼_前年計算用シート!N315</f>
        <v>-</v>
      </c>
      <c r="AH231" t="str">
        <f>貼_前年計算用シート!N494</f>
        <v>-</v>
      </c>
      <c r="AI231" t="str">
        <f t="shared" si="130"/>
        <v>-</v>
      </c>
      <c r="AJ231" t="str">
        <f>貼_前年計算用シート!O315</f>
        <v>-</v>
      </c>
      <c r="AK231" t="str">
        <f>貼_前年計算用シート!O494</f>
        <v>-</v>
      </c>
      <c r="AL231" t="str">
        <f t="shared" si="131"/>
        <v>-</v>
      </c>
      <c r="AM231" t="str">
        <f>貼_前年計算用シート!P315</f>
        <v>-</v>
      </c>
      <c r="AN231" t="str">
        <f>貼_前年計算用シート!P494</f>
        <v>-</v>
      </c>
      <c r="AO231" t="str">
        <f t="shared" si="132"/>
        <v>-</v>
      </c>
      <c r="AP231" t="str">
        <f>貼_前年計算用シート!Q315</f>
        <v>-</v>
      </c>
      <c r="AQ231" t="str">
        <f>貼_前年計算用シート!Q494</f>
        <v>-</v>
      </c>
      <c r="AR231" t="str">
        <f t="shared" si="133"/>
        <v>-</v>
      </c>
      <c r="AS231" t="str">
        <f>貼_前年計算用シート!R315</f>
        <v>-</v>
      </c>
      <c r="AT231" t="str">
        <f>貼_前年計算用シート!R494</f>
        <v>-</v>
      </c>
      <c r="AU231" t="str">
        <f t="shared" si="134"/>
        <v>-</v>
      </c>
      <c r="AV231" t="str">
        <f>貼_前年計算用シート!S315</f>
        <v>-</v>
      </c>
      <c r="AW231" t="str">
        <f>貼_前年計算用シート!S494</f>
        <v>-</v>
      </c>
      <c r="AX231" t="str">
        <f t="shared" si="135"/>
        <v>-</v>
      </c>
      <c r="AY231" t="str">
        <f>貼_前年計算用シート!T315</f>
        <v>-</v>
      </c>
      <c r="AZ231" t="str">
        <f>貼_前年計算用シート!T494</f>
        <v>-</v>
      </c>
      <c r="BA231" t="str">
        <f t="shared" si="136"/>
        <v>-</v>
      </c>
      <c r="BB231" t="str">
        <f>貼_前年計算用シート!U315</f>
        <v>-</v>
      </c>
      <c r="BC231" t="str">
        <f>貼_前年計算用シート!U494</f>
        <v>-</v>
      </c>
      <c r="BD231" t="str">
        <f t="shared" si="137"/>
        <v>-</v>
      </c>
      <c r="BE231" t="str">
        <f>貼_前年計算用シート!V315</f>
        <v>-</v>
      </c>
      <c r="BF231" t="str">
        <f>貼_前年計算用シート!V494</f>
        <v>-</v>
      </c>
      <c r="BG231" t="str">
        <f t="shared" si="138"/>
        <v>-</v>
      </c>
      <c r="BH231" t="str">
        <f>貼_前年計算用シート!W315</f>
        <v>-</v>
      </c>
      <c r="BI231" t="str">
        <f>貼_前年計算用シート!W494</f>
        <v>-</v>
      </c>
      <c r="BJ231" t="str">
        <f t="shared" si="139"/>
        <v>-</v>
      </c>
      <c r="BK231" t="str">
        <f>貼_前年計算用シート!X315</f>
        <v>-</v>
      </c>
      <c r="BL231" t="str">
        <f>貼_前年計算用シート!X494</f>
        <v>-</v>
      </c>
      <c r="BM231" t="str">
        <f t="shared" si="140"/>
        <v>-</v>
      </c>
      <c r="BN231" t="str">
        <f>貼_前年計算用シート!Y315</f>
        <v>-</v>
      </c>
      <c r="BO231" t="str">
        <f>貼_前年計算用シート!Y494</f>
        <v>-</v>
      </c>
      <c r="BP231" t="str">
        <f t="shared" si="141"/>
        <v>-</v>
      </c>
      <c r="BQ231" t="str">
        <f>貼_前年計算用シート!Z315</f>
        <v>-</v>
      </c>
      <c r="BR231" t="str">
        <f>貼_前年計算用シート!Z494</f>
        <v>-</v>
      </c>
      <c r="BS231" t="str">
        <f t="shared" si="142"/>
        <v>-</v>
      </c>
      <c r="BT231" t="str">
        <f>貼_前年計算用シート!AA315</f>
        <v>-</v>
      </c>
      <c r="BU231" t="str">
        <f>貼_前年計算用シート!AA494</f>
        <v>-</v>
      </c>
      <c r="BV231" t="str">
        <f t="shared" si="143"/>
        <v>-</v>
      </c>
      <c r="BW231" t="str">
        <f>貼_前年計算用シート!AB315</f>
        <v>-</v>
      </c>
      <c r="BX231" t="str">
        <f>貼_前年計算用シート!AB494</f>
        <v>-</v>
      </c>
      <c r="BY231" t="str">
        <f t="shared" si="144"/>
        <v>-</v>
      </c>
      <c r="BZ231" t="str">
        <f>貼_前年計算用シート!AC315</f>
        <v>-</v>
      </c>
      <c r="CA231" t="str">
        <f>貼_前年計算用シート!AC494</f>
        <v>-</v>
      </c>
      <c r="CB231" t="str">
        <f t="shared" si="145"/>
        <v>-</v>
      </c>
      <c r="CC231" t="str">
        <f>貼_前年計算用シート!AD315</f>
        <v>-</v>
      </c>
      <c r="CD231" t="str">
        <f>貼_前年計算用シート!AD494</f>
        <v>-</v>
      </c>
      <c r="CE231" t="str">
        <f t="shared" si="146"/>
        <v>-</v>
      </c>
      <c r="CF231" t="str">
        <f>貼_前年計算用シート!AE315</f>
        <v>-</v>
      </c>
      <c r="CG231" t="str">
        <f>貼_前年計算用シート!AE494</f>
        <v>-</v>
      </c>
      <c r="CH231" t="str">
        <f t="shared" si="147"/>
        <v>-</v>
      </c>
      <c r="CI231" t="str">
        <f>貼_前年計算用シート!AF315</f>
        <v>-</v>
      </c>
      <c r="CJ231" t="str">
        <f>貼_前年計算用シート!AF494</f>
        <v>-</v>
      </c>
      <c r="CK231" t="str">
        <f t="shared" si="148"/>
        <v>-</v>
      </c>
      <c r="CL231" t="str">
        <f>貼_前年計算用シート!AG315</f>
        <v>-</v>
      </c>
      <c r="CM231" t="str">
        <f>貼_前年計算用シート!AG494</f>
        <v>-</v>
      </c>
      <c r="CN231" t="str">
        <f t="shared" si="149"/>
        <v>-</v>
      </c>
    </row>
    <row r="232" spans="3:92">
      <c r="C232" t="str">
        <f>貼_前年計算用シート!D316</f>
        <v>島牧村</v>
      </c>
      <c r="D232">
        <f>貼_前年計算用シート!D495</f>
        <v>297</v>
      </c>
      <c r="E232">
        <f t="shared" si="120"/>
        <v>166</v>
      </c>
      <c r="F232" t="str">
        <f>貼_前年計算用シート!E316</f>
        <v>-</v>
      </c>
      <c r="G232" t="str">
        <f>貼_前年計算用シート!E495</f>
        <v>-</v>
      </c>
      <c r="H232" t="str">
        <f t="shared" si="121"/>
        <v>-</v>
      </c>
      <c r="I232" t="str">
        <f>貼_前年計算用シート!F316</f>
        <v>岩内町</v>
      </c>
      <c r="J232">
        <f>貼_前年計算用シート!F495</f>
        <v>186</v>
      </c>
      <c r="K232">
        <f t="shared" si="122"/>
        <v>166</v>
      </c>
      <c r="L232" t="str">
        <f>貼_前年計算用シート!G316</f>
        <v>-</v>
      </c>
      <c r="M232" t="str">
        <f>貼_前年計算用シート!G495</f>
        <v>-</v>
      </c>
      <c r="N232" t="str">
        <f t="shared" si="123"/>
        <v>-</v>
      </c>
      <c r="O232" t="str">
        <f>貼_前年計算用シート!H316</f>
        <v>-</v>
      </c>
      <c r="P232" t="str">
        <f>貼_前年計算用シート!H495</f>
        <v>-</v>
      </c>
      <c r="Q232" t="str">
        <f t="shared" si="124"/>
        <v>-</v>
      </c>
      <c r="R232" t="str">
        <f>貼_前年計算用シート!I316</f>
        <v>-</v>
      </c>
      <c r="S232" t="str">
        <f>貼_前年計算用シート!I495</f>
        <v>-</v>
      </c>
      <c r="T232" t="str">
        <f t="shared" si="125"/>
        <v>-</v>
      </c>
      <c r="U232" t="str">
        <f>貼_前年計算用シート!J316</f>
        <v>-</v>
      </c>
      <c r="V232" t="str">
        <f>貼_前年計算用シート!J495</f>
        <v>-</v>
      </c>
      <c r="W232" t="str">
        <f t="shared" si="126"/>
        <v>-</v>
      </c>
      <c r="X232" t="str">
        <f>貼_前年計算用シート!K316</f>
        <v>-</v>
      </c>
      <c r="Y232" t="str">
        <f>貼_前年計算用シート!K495</f>
        <v>-</v>
      </c>
      <c r="Z232" t="str">
        <f t="shared" si="127"/>
        <v>-</v>
      </c>
      <c r="AA232" t="str">
        <f>貼_前年計算用シート!L316</f>
        <v>-</v>
      </c>
      <c r="AB232" t="str">
        <f>貼_前年計算用シート!L495</f>
        <v>-</v>
      </c>
      <c r="AC232" t="str">
        <f t="shared" si="128"/>
        <v>-</v>
      </c>
      <c r="AD232" t="str">
        <f>貼_前年計算用シート!M316</f>
        <v>-</v>
      </c>
      <c r="AE232" t="str">
        <f>貼_前年計算用シート!M495</f>
        <v>-</v>
      </c>
      <c r="AF232" t="str">
        <f t="shared" si="129"/>
        <v>-</v>
      </c>
      <c r="AG232" t="str">
        <f>貼_前年計算用シート!N316</f>
        <v>-</v>
      </c>
      <c r="AH232" t="str">
        <f>貼_前年計算用シート!N495</f>
        <v>-</v>
      </c>
      <c r="AI232" t="str">
        <f t="shared" si="130"/>
        <v>-</v>
      </c>
      <c r="AJ232" t="str">
        <f>貼_前年計算用シート!O316</f>
        <v>-</v>
      </c>
      <c r="AK232" t="str">
        <f>貼_前年計算用シート!O495</f>
        <v>-</v>
      </c>
      <c r="AL232" t="str">
        <f t="shared" si="131"/>
        <v>-</v>
      </c>
      <c r="AM232" t="str">
        <f>貼_前年計算用シート!P316</f>
        <v>-</v>
      </c>
      <c r="AN232" t="str">
        <f>貼_前年計算用シート!P495</f>
        <v>-</v>
      </c>
      <c r="AO232" t="str">
        <f t="shared" si="132"/>
        <v>-</v>
      </c>
      <c r="AP232" t="str">
        <f>貼_前年計算用シート!Q316</f>
        <v>-</v>
      </c>
      <c r="AQ232" t="str">
        <f>貼_前年計算用シート!Q495</f>
        <v>-</v>
      </c>
      <c r="AR232" t="str">
        <f t="shared" si="133"/>
        <v>-</v>
      </c>
      <c r="AS232" t="str">
        <f>貼_前年計算用シート!R316</f>
        <v>-</v>
      </c>
      <c r="AT232" t="str">
        <f>貼_前年計算用シート!R495</f>
        <v>-</v>
      </c>
      <c r="AU232" t="str">
        <f t="shared" si="134"/>
        <v>-</v>
      </c>
      <c r="AV232" t="str">
        <f>貼_前年計算用シート!S316</f>
        <v>-</v>
      </c>
      <c r="AW232" t="str">
        <f>貼_前年計算用シート!S495</f>
        <v>-</v>
      </c>
      <c r="AX232" t="str">
        <f t="shared" si="135"/>
        <v>-</v>
      </c>
      <c r="AY232" t="str">
        <f>貼_前年計算用シート!T316</f>
        <v>-</v>
      </c>
      <c r="AZ232" t="str">
        <f>貼_前年計算用シート!T495</f>
        <v>-</v>
      </c>
      <c r="BA232" t="str">
        <f t="shared" si="136"/>
        <v>-</v>
      </c>
      <c r="BB232" t="str">
        <f>貼_前年計算用シート!U316</f>
        <v>-</v>
      </c>
      <c r="BC232" t="str">
        <f>貼_前年計算用シート!U495</f>
        <v>-</v>
      </c>
      <c r="BD232" t="str">
        <f t="shared" si="137"/>
        <v>-</v>
      </c>
      <c r="BE232" t="str">
        <f>貼_前年計算用シート!V316</f>
        <v>-</v>
      </c>
      <c r="BF232" t="str">
        <f>貼_前年計算用シート!V495</f>
        <v>-</v>
      </c>
      <c r="BG232" t="str">
        <f t="shared" si="138"/>
        <v>-</v>
      </c>
      <c r="BH232" t="str">
        <f>貼_前年計算用シート!W316</f>
        <v>-</v>
      </c>
      <c r="BI232" t="str">
        <f>貼_前年計算用シート!W495</f>
        <v>-</v>
      </c>
      <c r="BJ232" t="str">
        <f t="shared" si="139"/>
        <v>-</v>
      </c>
      <c r="BK232" t="str">
        <f>貼_前年計算用シート!X316</f>
        <v>-</v>
      </c>
      <c r="BL232" t="str">
        <f>貼_前年計算用シート!X495</f>
        <v>-</v>
      </c>
      <c r="BM232" t="str">
        <f t="shared" si="140"/>
        <v>-</v>
      </c>
      <c r="BN232" t="str">
        <f>貼_前年計算用シート!Y316</f>
        <v>-</v>
      </c>
      <c r="BO232" t="str">
        <f>貼_前年計算用シート!Y495</f>
        <v>-</v>
      </c>
      <c r="BP232" t="str">
        <f t="shared" si="141"/>
        <v>-</v>
      </c>
      <c r="BQ232" t="str">
        <f>貼_前年計算用シート!Z316</f>
        <v>-</v>
      </c>
      <c r="BR232" t="str">
        <f>貼_前年計算用シート!Z495</f>
        <v>-</v>
      </c>
      <c r="BS232" t="str">
        <f t="shared" si="142"/>
        <v>-</v>
      </c>
      <c r="BT232" t="str">
        <f>貼_前年計算用シート!AA316</f>
        <v>-</v>
      </c>
      <c r="BU232" t="str">
        <f>貼_前年計算用シート!AA495</f>
        <v>-</v>
      </c>
      <c r="BV232" t="str">
        <f t="shared" si="143"/>
        <v>-</v>
      </c>
      <c r="BW232" t="str">
        <f>貼_前年計算用シート!AB316</f>
        <v>-</v>
      </c>
      <c r="BX232" t="str">
        <f>貼_前年計算用シート!AB495</f>
        <v>-</v>
      </c>
      <c r="BY232" t="str">
        <f t="shared" si="144"/>
        <v>-</v>
      </c>
      <c r="BZ232" t="str">
        <f>貼_前年計算用シート!AC316</f>
        <v>-</v>
      </c>
      <c r="CA232" t="str">
        <f>貼_前年計算用シート!AC495</f>
        <v>-</v>
      </c>
      <c r="CB232" t="str">
        <f t="shared" si="145"/>
        <v>-</v>
      </c>
      <c r="CC232" t="str">
        <f>貼_前年計算用シート!AD316</f>
        <v>-</v>
      </c>
      <c r="CD232" t="str">
        <f>貼_前年計算用シート!AD495</f>
        <v>-</v>
      </c>
      <c r="CE232" t="str">
        <f t="shared" si="146"/>
        <v>-</v>
      </c>
      <c r="CF232" t="str">
        <f>貼_前年計算用シート!AE316</f>
        <v>-</v>
      </c>
      <c r="CG232" t="str">
        <f>貼_前年計算用シート!AE495</f>
        <v>-</v>
      </c>
      <c r="CH232" t="str">
        <f t="shared" si="147"/>
        <v>-</v>
      </c>
      <c r="CI232" t="str">
        <f>貼_前年計算用シート!AF316</f>
        <v>-</v>
      </c>
      <c r="CJ232" t="str">
        <f>貼_前年計算用シート!AF495</f>
        <v>-</v>
      </c>
      <c r="CK232" t="str">
        <f t="shared" si="148"/>
        <v>-</v>
      </c>
      <c r="CL232" t="str">
        <f>貼_前年計算用シート!AG316</f>
        <v>-</v>
      </c>
      <c r="CM232" t="str">
        <f>貼_前年計算用シート!AG495</f>
        <v>-</v>
      </c>
      <c r="CN232" t="str">
        <f t="shared" si="149"/>
        <v>-</v>
      </c>
    </row>
    <row r="233" spans="3:92">
      <c r="C233" t="str">
        <f>貼_前年計算用シート!D317</f>
        <v>寿都町</v>
      </c>
      <c r="D233">
        <f>貼_前年計算用シート!D496</f>
        <v>267</v>
      </c>
      <c r="E233">
        <f t="shared" si="120"/>
        <v>167</v>
      </c>
      <c r="F233" t="str">
        <f>貼_前年計算用シート!E317</f>
        <v>-</v>
      </c>
      <c r="G233" t="str">
        <f>貼_前年計算用シート!E496</f>
        <v>-</v>
      </c>
      <c r="H233" t="str">
        <f t="shared" si="121"/>
        <v>-</v>
      </c>
      <c r="I233" t="str">
        <f>貼_前年計算用シート!F317</f>
        <v>妹背牛町</v>
      </c>
      <c r="J233">
        <f>貼_前年計算用シート!F496</f>
        <v>185</v>
      </c>
      <c r="K233">
        <f t="shared" si="122"/>
        <v>167</v>
      </c>
      <c r="L233" t="str">
        <f>貼_前年計算用シート!G317</f>
        <v>-</v>
      </c>
      <c r="M233" t="str">
        <f>貼_前年計算用シート!G496</f>
        <v>-</v>
      </c>
      <c r="N233" t="str">
        <f t="shared" si="123"/>
        <v>-</v>
      </c>
      <c r="O233" t="str">
        <f>貼_前年計算用シート!H317</f>
        <v>-</v>
      </c>
      <c r="P233" t="str">
        <f>貼_前年計算用シート!H496</f>
        <v>-</v>
      </c>
      <c r="Q233" t="str">
        <f t="shared" si="124"/>
        <v>-</v>
      </c>
      <c r="R233" t="str">
        <f>貼_前年計算用シート!I317</f>
        <v>-</v>
      </c>
      <c r="S233" t="str">
        <f>貼_前年計算用シート!I496</f>
        <v>-</v>
      </c>
      <c r="T233" t="str">
        <f t="shared" si="125"/>
        <v>-</v>
      </c>
      <c r="U233" t="str">
        <f>貼_前年計算用シート!J317</f>
        <v>-</v>
      </c>
      <c r="V233" t="str">
        <f>貼_前年計算用シート!J496</f>
        <v>-</v>
      </c>
      <c r="W233" t="str">
        <f t="shared" si="126"/>
        <v>-</v>
      </c>
      <c r="X233" t="str">
        <f>貼_前年計算用シート!K317</f>
        <v>-</v>
      </c>
      <c r="Y233" t="str">
        <f>貼_前年計算用シート!K496</f>
        <v>-</v>
      </c>
      <c r="Z233" t="str">
        <f t="shared" si="127"/>
        <v>-</v>
      </c>
      <c r="AA233" t="str">
        <f>貼_前年計算用シート!L317</f>
        <v>-</v>
      </c>
      <c r="AB233" t="str">
        <f>貼_前年計算用シート!L496</f>
        <v>-</v>
      </c>
      <c r="AC233" t="str">
        <f t="shared" si="128"/>
        <v>-</v>
      </c>
      <c r="AD233" t="str">
        <f>貼_前年計算用シート!M317</f>
        <v>-</v>
      </c>
      <c r="AE233" t="str">
        <f>貼_前年計算用シート!M496</f>
        <v>-</v>
      </c>
      <c r="AF233" t="str">
        <f t="shared" si="129"/>
        <v>-</v>
      </c>
      <c r="AG233" t="str">
        <f>貼_前年計算用シート!N317</f>
        <v>-</v>
      </c>
      <c r="AH233" t="str">
        <f>貼_前年計算用シート!N496</f>
        <v>-</v>
      </c>
      <c r="AI233" t="str">
        <f t="shared" si="130"/>
        <v>-</v>
      </c>
      <c r="AJ233" t="str">
        <f>貼_前年計算用シート!O317</f>
        <v>-</v>
      </c>
      <c r="AK233" t="str">
        <f>貼_前年計算用シート!O496</f>
        <v>-</v>
      </c>
      <c r="AL233" t="str">
        <f t="shared" si="131"/>
        <v>-</v>
      </c>
      <c r="AM233" t="str">
        <f>貼_前年計算用シート!P317</f>
        <v>-</v>
      </c>
      <c r="AN233" t="str">
        <f>貼_前年計算用シート!P496</f>
        <v>-</v>
      </c>
      <c r="AO233" t="str">
        <f t="shared" si="132"/>
        <v>-</v>
      </c>
      <c r="AP233" t="str">
        <f>貼_前年計算用シート!Q317</f>
        <v>-</v>
      </c>
      <c r="AQ233" t="str">
        <f>貼_前年計算用シート!Q496</f>
        <v>-</v>
      </c>
      <c r="AR233" t="str">
        <f t="shared" si="133"/>
        <v>-</v>
      </c>
      <c r="AS233" t="str">
        <f>貼_前年計算用シート!R317</f>
        <v>-</v>
      </c>
      <c r="AT233" t="str">
        <f>貼_前年計算用シート!R496</f>
        <v>-</v>
      </c>
      <c r="AU233" t="str">
        <f t="shared" si="134"/>
        <v>-</v>
      </c>
      <c r="AV233" t="str">
        <f>貼_前年計算用シート!S317</f>
        <v>-</v>
      </c>
      <c r="AW233" t="str">
        <f>貼_前年計算用シート!S496</f>
        <v>-</v>
      </c>
      <c r="AX233" t="str">
        <f t="shared" si="135"/>
        <v>-</v>
      </c>
      <c r="AY233" t="str">
        <f>貼_前年計算用シート!T317</f>
        <v>-</v>
      </c>
      <c r="AZ233" t="str">
        <f>貼_前年計算用シート!T496</f>
        <v>-</v>
      </c>
      <c r="BA233" t="str">
        <f t="shared" si="136"/>
        <v>-</v>
      </c>
      <c r="BB233" t="str">
        <f>貼_前年計算用シート!U317</f>
        <v>-</v>
      </c>
      <c r="BC233" t="str">
        <f>貼_前年計算用シート!U496</f>
        <v>-</v>
      </c>
      <c r="BD233" t="str">
        <f t="shared" si="137"/>
        <v>-</v>
      </c>
      <c r="BE233" t="str">
        <f>貼_前年計算用シート!V317</f>
        <v>-</v>
      </c>
      <c r="BF233" t="str">
        <f>貼_前年計算用シート!V496</f>
        <v>-</v>
      </c>
      <c r="BG233" t="str">
        <f t="shared" si="138"/>
        <v>-</v>
      </c>
      <c r="BH233" t="str">
        <f>貼_前年計算用シート!W317</f>
        <v>-</v>
      </c>
      <c r="BI233" t="str">
        <f>貼_前年計算用シート!W496</f>
        <v>-</v>
      </c>
      <c r="BJ233" t="str">
        <f t="shared" si="139"/>
        <v>-</v>
      </c>
      <c r="BK233" t="str">
        <f>貼_前年計算用シート!X317</f>
        <v>-</v>
      </c>
      <c r="BL233" t="str">
        <f>貼_前年計算用シート!X496</f>
        <v>-</v>
      </c>
      <c r="BM233" t="str">
        <f t="shared" si="140"/>
        <v>-</v>
      </c>
      <c r="BN233" t="str">
        <f>貼_前年計算用シート!Y317</f>
        <v>-</v>
      </c>
      <c r="BO233" t="str">
        <f>貼_前年計算用シート!Y496</f>
        <v>-</v>
      </c>
      <c r="BP233" t="str">
        <f t="shared" si="141"/>
        <v>-</v>
      </c>
      <c r="BQ233" t="str">
        <f>貼_前年計算用シート!Z317</f>
        <v>-</v>
      </c>
      <c r="BR233" t="str">
        <f>貼_前年計算用シート!Z496</f>
        <v>-</v>
      </c>
      <c r="BS233" t="str">
        <f t="shared" si="142"/>
        <v>-</v>
      </c>
      <c r="BT233" t="str">
        <f>貼_前年計算用シート!AA317</f>
        <v>-</v>
      </c>
      <c r="BU233" t="str">
        <f>貼_前年計算用シート!AA496</f>
        <v>-</v>
      </c>
      <c r="BV233" t="str">
        <f t="shared" si="143"/>
        <v>-</v>
      </c>
      <c r="BW233" t="str">
        <f>貼_前年計算用シート!AB317</f>
        <v>-</v>
      </c>
      <c r="BX233" t="str">
        <f>貼_前年計算用シート!AB496</f>
        <v>-</v>
      </c>
      <c r="BY233" t="str">
        <f t="shared" si="144"/>
        <v>-</v>
      </c>
      <c r="BZ233" t="str">
        <f>貼_前年計算用シート!AC317</f>
        <v>-</v>
      </c>
      <c r="CA233" t="str">
        <f>貼_前年計算用シート!AC496</f>
        <v>-</v>
      </c>
      <c r="CB233" t="str">
        <f t="shared" si="145"/>
        <v>-</v>
      </c>
      <c r="CC233" t="str">
        <f>貼_前年計算用シート!AD317</f>
        <v>-</v>
      </c>
      <c r="CD233" t="str">
        <f>貼_前年計算用シート!AD496</f>
        <v>-</v>
      </c>
      <c r="CE233" t="str">
        <f t="shared" si="146"/>
        <v>-</v>
      </c>
      <c r="CF233" t="str">
        <f>貼_前年計算用シート!AE317</f>
        <v>-</v>
      </c>
      <c r="CG233" t="str">
        <f>貼_前年計算用シート!AE496</f>
        <v>-</v>
      </c>
      <c r="CH233" t="str">
        <f t="shared" si="147"/>
        <v>-</v>
      </c>
      <c r="CI233" t="str">
        <f>貼_前年計算用シート!AF317</f>
        <v>-</v>
      </c>
      <c r="CJ233" t="str">
        <f>貼_前年計算用シート!AF496</f>
        <v>-</v>
      </c>
      <c r="CK233" t="str">
        <f t="shared" si="148"/>
        <v>-</v>
      </c>
      <c r="CL233" t="str">
        <f>貼_前年計算用シート!AG317</f>
        <v>-</v>
      </c>
      <c r="CM233" t="str">
        <f>貼_前年計算用シート!AG496</f>
        <v>-</v>
      </c>
      <c r="CN233" t="str">
        <f t="shared" si="149"/>
        <v>-</v>
      </c>
    </row>
    <row r="234" spans="3:92">
      <c r="C234" t="str">
        <f>貼_前年計算用シート!D318</f>
        <v>鹿部町</v>
      </c>
      <c r="D234">
        <f>貼_前年計算用シート!D497</f>
        <v>230</v>
      </c>
      <c r="E234">
        <f t="shared" si="120"/>
        <v>168</v>
      </c>
      <c r="F234" t="str">
        <f>貼_前年計算用シート!E318</f>
        <v>-</v>
      </c>
      <c r="G234" t="str">
        <f>貼_前年計算用シート!E497</f>
        <v>-</v>
      </c>
      <c r="H234" t="str">
        <f t="shared" si="121"/>
        <v>-</v>
      </c>
      <c r="I234" t="str">
        <f>貼_前年計算用シート!F318</f>
        <v>奈井江町</v>
      </c>
      <c r="J234">
        <f>貼_前年計算用シート!F497</f>
        <v>176</v>
      </c>
      <c r="K234">
        <f t="shared" si="122"/>
        <v>168</v>
      </c>
      <c r="L234" t="str">
        <f>貼_前年計算用シート!G318</f>
        <v>-</v>
      </c>
      <c r="M234" t="str">
        <f>貼_前年計算用シート!G497</f>
        <v>-</v>
      </c>
      <c r="N234" t="str">
        <f t="shared" si="123"/>
        <v>-</v>
      </c>
      <c r="O234" t="str">
        <f>貼_前年計算用シート!H318</f>
        <v>-</v>
      </c>
      <c r="P234" t="str">
        <f>貼_前年計算用シート!H497</f>
        <v>-</v>
      </c>
      <c r="Q234" t="str">
        <f t="shared" si="124"/>
        <v>-</v>
      </c>
      <c r="R234" t="str">
        <f>貼_前年計算用シート!I318</f>
        <v>-</v>
      </c>
      <c r="S234" t="str">
        <f>貼_前年計算用シート!I497</f>
        <v>-</v>
      </c>
      <c r="T234" t="str">
        <f t="shared" si="125"/>
        <v>-</v>
      </c>
      <c r="U234" t="str">
        <f>貼_前年計算用シート!J318</f>
        <v>-</v>
      </c>
      <c r="V234" t="str">
        <f>貼_前年計算用シート!J497</f>
        <v>-</v>
      </c>
      <c r="W234" t="str">
        <f t="shared" si="126"/>
        <v>-</v>
      </c>
      <c r="X234" t="str">
        <f>貼_前年計算用シート!K318</f>
        <v>-</v>
      </c>
      <c r="Y234" t="str">
        <f>貼_前年計算用シート!K497</f>
        <v>-</v>
      </c>
      <c r="Z234" t="str">
        <f t="shared" si="127"/>
        <v>-</v>
      </c>
      <c r="AA234" t="str">
        <f>貼_前年計算用シート!L318</f>
        <v>-</v>
      </c>
      <c r="AB234" t="str">
        <f>貼_前年計算用シート!L497</f>
        <v>-</v>
      </c>
      <c r="AC234" t="str">
        <f t="shared" si="128"/>
        <v>-</v>
      </c>
      <c r="AD234" t="str">
        <f>貼_前年計算用シート!M318</f>
        <v>-</v>
      </c>
      <c r="AE234" t="str">
        <f>貼_前年計算用シート!M497</f>
        <v>-</v>
      </c>
      <c r="AF234" t="str">
        <f t="shared" si="129"/>
        <v>-</v>
      </c>
      <c r="AG234" t="str">
        <f>貼_前年計算用シート!N318</f>
        <v>-</v>
      </c>
      <c r="AH234" t="str">
        <f>貼_前年計算用シート!N497</f>
        <v>-</v>
      </c>
      <c r="AI234" t="str">
        <f t="shared" si="130"/>
        <v>-</v>
      </c>
      <c r="AJ234" t="str">
        <f>貼_前年計算用シート!O318</f>
        <v>-</v>
      </c>
      <c r="AK234" t="str">
        <f>貼_前年計算用シート!O497</f>
        <v>-</v>
      </c>
      <c r="AL234" t="str">
        <f t="shared" si="131"/>
        <v>-</v>
      </c>
      <c r="AM234" t="str">
        <f>貼_前年計算用シート!P318</f>
        <v>-</v>
      </c>
      <c r="AN234" t="str">
        <f>貼_前年計算用シート!P497</f>
        <v>-</v>
      </c>
      <c r="AO234" t="str">
        <f t="shared" si="132"/>
        <v>-</v>
      </c>
      <c r="AP234" t="str">
        <f>貼_前年計算用シート!Q318</f>
        <v>-</v>
      </c>
      <c r="AQ234" t="str">
        <f>貼_前年計算用シート!Q497</f>
        <v>-</v>
      </c>
      <c r="AR234" t="str">
        <f t="shared" si="133"/>
        <v>-</v>
      </c>
      <c r="AS234" t="str">
        <f>貼_前年計算用シート!R318</f>
        <v>-</v>
      </c>
      <c r="AT234" t="str">
        <f>貼_前年計算用シート!R497</f>
        <v>-</v>
      </c>
      <c r="AU234" t="str">
        <f t="shared" si="134"/>
        <v>-</v>
      </c>
      <c r="AV234" t="str">
        <f>貼_前年計算用シート!S318</f>
        <v>-</v>
      </c>
      <c r="AW234" t="str">
        <f>貼_前年計算用シート!S497</f>
        <v>-</v>
      </c>
      <c r="AX234" t="str">
        <f t="shared" si="135"/>
        <v>-</v>
      </c>
      <c r="AY234" t="str">
        <f>貼_前年計算用シート!T318</f>
        <v>-</v>
      </c>
      <c r="AZ234" t="str">
        <f>貼_前年計算用シート!T497</f>
        <v>-</v>
      </c>
      <c r="BA234" t="str">
        <f t="shared" si="136"/>
        <v>-</v>
      </c>
      <c r="BB234" t="str">
        <f>貼_前年計算用シート!U318</f>
        <v>-</v>
      </c>
      <c r="BC234" t="str">
        <f>貼_前年計算用シート!U497</f>
        <v>-</v>
      </c>
      <c r="BD234" t="str">
        <f t="shared" si="137"/>
        <v>-</v>
      </c>
      <c r="BE234" t="str">
        <f>貼_前年計算用シート!V318</f>
        <v>-</v>
      </c>
      <c r="BF234" t="str">
        <f>貼_前年計算用シート!V497</f>
        <v>-</v>
      </c>
      <c r="BG234" t="str">
        <f t="shared" si="138"/>
        <v>-</v>
      </c>
      <c r="BH234" t="str">
        <f>貼_前年計算用シート!W318</f>
        <v>-</v>
      </c>
      <c r="BI234" t="str">
        <f>貼_前年計算用シート!W497</f>
        <v>-</v>
      </c>
      <c r="BJ234" t="str">
        <f t="shared" si="139"/>
        <v>-</v>
      </c>
      <c r="BK234" t="str">
        <f>貼_前年計算用シート!X318</f>
        <v>-</v>
      </c>
      <c r="BL234" t="str">
        <f>貼_前年計算用シート!X497</f>
        <v>-</v>
      </c>
      <c r="BM234" t="str">
        <f t="shared" si="140"/>
        <v>-</v>
      </c>
      <c r="BN234" t="str">
        <f>貼_前年計算用シート!Y318</f>
        <v>-</v>
      </c>
      <c r="BO234" t="str">
        <f>貼_前年計算用シート!Y497</f>
        <v>-</v>
      </c>
      <c r="BP234" t="str">
        <f t="shared" si="141"/>
        <v>-</v>
      </c>
      <c r="BQ234" t="str">
        <f>貼_前年計算用シート!Z318</f>
        <v>-</v>
      </c>
      <c r="BR234" t="str">
        <f>貼_前年計算用シート!Z497</f>
        <v>-</v>
      </c>
      <c r="BS234" t="str">
        <f t="shared" si="142"/>
        <v>-</v>
      </c>
      <c r="BT234" t="str">
        <f>貼_前年計算用シート!AA318</f>
        <v>-</v>
      </c>
      <c r="BU234" t="str">
        <f>貼_前年計算用シート!AA497</f>
        <v>-</v>
      </c>
      <c r="BV234" t="str">
        <f t="shared" si="143"/>
        <v>-</v>
      </c>
      <c r="BW234" t="str">
        <f>貼_前年計算用シート!AB318</f>
        <v>-</v>
      </c>
      <c r="BX234" t="str">
        <f>貼_前年計算用シート!AB497</f>
        <v>-</v>
      </c>
      <c r="BY234" t="str">
        <f t="shared" si="144"/>
        <v>-</v>
      </c>
      <c r="BZ234" t="str">
        <f>貼_前年計算用シート!AC318</f>
        <v>-</v>
      </c>
      <c r="CA234" t="str">
        <f>貼_前年計算用シート!AC497</f>
        <v>-</v>
      </c>
      <c r="CB234" t="str">
        <f t="shared" si="145"/>
        <v>-</v>
      </c>
      <c r="CC234" t="str">
        <f>貼_前年計算用シート!AD318</f>
        <v>-</v>
      </c>
      <c r="CD234" t="str">
        <f>貼_前年計算用シート!AD497</f>
        <v>-</v>
      </c>
      <c r="CE234" t="str">
        <f t="shared" si="146"/>
        <v>-</v>
      </c>
      <c r="CF234" t="str">
        <f>貼_前年計算用シート!AE318</f>
        <v>-</v>
      </c>
      <c r="CG234" t="str">
        <f>貼_前年計算用シート!AE497</f>
        <v>-</v>
      </c>
      <c r="CH234" t="str">
        <f t="shared" si="147"/>
        <v>-</v>
      </c>
      <c r="CI234" t="str">
        <f>貼_前年計算用シート!AF318</f>
        <v>-</v>
      </c>
      <c r="CJ234" t="str">
        <f>貼_前年計算用シート!AF497</f>
        <v>-</v>
      </c>
      <c r="CK234" t="str">
        <f t="shared" si="148"/>
        <v>-</v>
      </c>
      <c r="CL234" t="str">
        <f>貼_前年計算用シート!AG318</f>
        <v>-</v>
      </c>
      <c r="CM234" t="str">
        <f>貼_前年計算用シート!AG497</f>
        <v>-</v>
      </c>
      <c r="CN234" t="str">
        <f t="shared" si="149"/>
        <v>-</v>
      </c>
    </row>
    <row r="235" spans="3:92">
      <c r="C235" t="str">
        <f>貼_前年計算用シート!D319</f>
        <v>室蘭市</v>
      </c>
      <c r="D235">
        <f>貼_前年計算用シート!D498</f>
        <v>227</v>
      </c>
      <c r="E235">
        <f t="shared" si="120"/>
        <v>169</v>
      </c>
      <c r="F235" t="str">
        <f>貼_前年計算用シート!E319</f>
        <v>-</v>
      </c>
      <c r="G235" t="str">
        <f>貼_前年計算用シート!E498</f>
        <v>-</v>
      </c>
      <c r="H235" t="str">
        <f t="shared" si="121"/>
        <v>-</v>
      </c>
      <c r="I235" t="str">
        <f>貼_前年計算用シート!F319</f>
        <v>小樽市</v>
      </c>
      <c r="J235">
        <f>貼_前年計算用シート!F498</f>
        <v>165</v>
      </c>
      <c r="K235">
        <f t="shared" si="122"/>
        <v>169</v>
      </c>
      <c r="L235" t="str">
        <f>貼_前年計算用シート!G319</f>
        <v>-</v>
      </c>
      <c r="M235" t="str">
        <f>貼_前年計算用シート!G498</f>
        <v>-</v>
      </c>
      <c r="N235" t="str">
        <f t="shared" si="123"/>
        <v>-</v>
      </c>
      <c r="O235" t="str">
        <f>貼_前年計算用シート!H319</f>
        <v>-</v>
      </c>
      <c r="P235" t="str">
        <f>貼_前年計算用シート!H498</f>
        <v>-</v>
      </c>
      <c r="Q235" t="str">
        <f t="shared" si="124"/>
        <v>-</v>
      </c>
      <c r="R235" t="str">
        <f>貼_前年計算用シート!I319</f>
        <v>-</v>
      </c>
      <c r="S235" t="str">
        <f>貼_前年計算用シート!I498</f>
        <v>-</v>
      </c>
      <c r="T235" t="str">
        <f t="shared" si="125"/>
        <v>-</v>
      </c>
      <c r="U235" t="str">
        <f>貼_前年計算用シート!J319</f>
        <v>-</v>
      </c>
      <c r="V235" t="str">
        <f>貼_前年計算用シート!J498</f>
        <v>-</v>
      </c>
      <c r="W235" t="str">
        <f t="shared" si="126"/>
        <v>-</v>
      </c>
      <c r="X235" t="str">
        <f>貼_前年計算用シート!K319</f>
        <v>-</v>
      </c>
      <c r="Y235" t="str">
        <f>貼_前年計算用シート!K498</f>
        <v>-</v>
      </c>
      <c r="Z235" t="str">
        <f t="shared" si="127"/>
        <v>-</v>
      </c>
      <c r="AA235" t="str">
        <f>貼_前年計算用シート!L319</f>
        <v>-</v>
      </c>
      <c r="AB235" t="str">
        <f>貼_前年計算用シート!L498</f>
        <v>-</v>
      </c>
      <c r="AC235" t="str">
        <f t="shared" si="128"/>
        <v>-</v>
      </c>
      <c r="AD235" t="str">
        <f>貼_前年計算用シート!M319</f>
        <v>-</v>
      </c>
      <c r="AE235" t="str">
        <f>貼_前年計算用シート!M498</f>
        <v>-</v>
      </c>
      <c r="AF235" t="str">
        <f t="shared" si="129"/>
        <v>-</v>
      </c>
      <c r="AG235" t="str">
        <f>貼_前年計算用シート!N319</f>
        <v>-</v>
      </c>
      <c r="AH235" t="str">
        <f>貼_前年計算用シート!N498</f>
        <v>-</v>
      </c>
      <c r="AI235" t="str">
        <f t="shared" si="130"/>
        <v>-</v>
      </c>
      <c r="AJ235" t="str">
        <f>貼_前年計算用シート!O319</f>
        <v>-</v>
      </c>
      <c r="AK235" t="str">
        <f>貼_前年計算用シート!O498</f>
        <v>-</v>
      </c>
      <c r="AL235" t="str">
        <f t="shared" si="131"/>
        <v>-</v>
      </c>
      <c r="AM235" t="str">
        <f>貼_前年計算用シート!P319</f>
        <v>-</v>
      </c>
      <c r="AN235" t="str">
        <f>貼_前年計算用シート!P498</f>
        <v>-</v>
      </c>
      <c r="AO235" t="str">
        <f t="shared" si="132"/>
        <v>-</v>
      </c>
      <c r="AP235" t="str">
        <f>貼_前年計算用シート!Q319</f>
        <v>-</v>
      </c>
      <c r="AQ235" t="str">
        <f>貼_前年計算用シート!Q498</f>
        <v>-</v>
      </c>
      <c r="AR235" t="str">
        <f t="shared" si="133"/>
        <v>-</v>
      </c>
      <c r="AS235" t="str">
        <f>貼_前年計算用シート!R319</f>
        <v>-</v>
      </c>
      <c r="AT235" t="str">
        <f>貼_前年計算用シート!R498</f>
        <v>-</v>
      </c>
      <c r="AU235" t="str">
        <f t="shared" si="134"/>
        <v>-</v>
      </c>
      <c r="AV235" t="str">
        <f>貼_前年計算用シート!S319</f>
        <v>-</v>
      </c>
      <c r="AW235" t="str">
        <f>貼_前年計算用シート!S498</f>
        <v>-</v>
      </c>
      <c r="AX235" t="str">
        <f t="shared" si="135"/>
        <v>-</v>
      </c>
      <c r="AY235" t="str">
        <f>貼_前年計算用シート!T319</f>
        <v>-</v>
      </c>
      <c r="AZ235" t="str">
        <f>貼_前年計算用シート!T498</f>
        <v>-</v>
      </c>
      <c r="BA235" t="str">
        <f t="shared" si="136"/>
        <v>-</v>
      </c>
      <c r="BB235" t="str">
        <f>貼_前年計算用シート!U319</f>
        <v>-</v>
      </c>
      <c r="BC235" t="str">
        <f>貼_前年計算用シート!U498</f>
        <v>-</v>
      </c>
      <c r="BD235" t="str">
        <f t="shared" si="137"/>
        <v>-</v>
      </c>
      <c r="BE235" t="str">
        <f>貼_前年計算用シート!V319</f>
        <v>-</v>
      </c>
      <c r="BF235" t="str">
        <f>貼_前年計算用シート!V498</f>
        <v>-</v>
      </c>
      <c r="BG235" t="str">
        <f t="shared" si="138"/>
        <v>-</v>
      </c>
      <c r="BH235" t="str">
        <f>貼_前年計算用シート!W319</f>
        <v>-</v>
      </c>
      <c r="BI235" t="str">
        <f>貼_前年計算用シート!W498</f>
        <v>-</v>
      </c>
      <c r="BJ235" t="str">
        <f t="shared" si="139"/>
        <v>-</v>
      </c>
      <c r="BK235" t="str">
        <f>貼_前年計算用シート!X319</f>
        <v>-</v>
      </c>
      <c r="BL235" t="str">
        <f>貼_前年計算用シート!X498</f>
        <v>-</v>
      </c>
      <c r="BM235" t="str">
        <f t="shared" si="140"/>
        <v>-</v>
      </c>
      <c r="BN235" t="str">
        <f>貼_前年計算用シート!Y319</f>
        <v>-</v>
      </c>
      <c r="BO235" t="str">
        <f>貼_前年計算用シート!Y498</f>
        <v>-</v>
      </c>
      <c r="BP235" t="str">
        <f t="shared" si="141"/>
        <v>-</v>
      </c>
      <c r="BQ235" t="str">
        <f>貼_前年計算用シート!Z319</f>
        <v>-</v>
      </c>
      <c r="BR235" t="str">
        <f>貼_前年計算用シート!Z498</f>
        <v>-</v>
      </c>
      <c r="BS235" t="str">
        <f t="shared" si="142"/>
        <v>-</v>
      </c>
      <c r="BT235" t="str">
        <f>貼_前年計算用シート!AA319</f>
        <v>-</v>
      </c>
      <c r="BU235" t="str">
        <f>貼_前年計算用シート!AA498</f>
        <v>-</v>
      </c>
      <c r="BV235" t="str">
        <f t="shared" si="143"/>
        <v>-</v>
      </c>
      <c r="BW235" t="str">
        <f>貼_前年計算用シート!AB319</f>
        <v>-</v>
      </c>
      <c r="BX235" t="str">
        <f>貼_前年計算用シート!AB498</f>
        <v>-</v>
      </c>
      <c r="BY235" t="str">
        <f t="shared" si="144"/>
        <v>-</v>
      </c>
      <c r="BZ235" t="str">
        <f>貼_前年計算用シート!AC319</f>
        <v>-</v>
      </c>
      <c r="CA235" t="str">
        <f>貼_前年計算用シート!AC498</f>
        <v>-</v>
      </c>
      <c r="CB235" t="str">
        <f t="shared" si="145"/>
        <v>-</v>
      </c>
      <c r="CC235" t="str">
        <f>貼_前年計算用シート!AD319</f>
        <v>-</v>
      </c>
      <c r="CD235" t="str">
        <f>貼_前年計算用シート!AD498</f>
        <v>-</v>
      </c>
      <c r="CE235" t="str">
        <f t="shared" si="146"/>
        <v>-</v>
      </c>
      <c r="CF235" t="str">
        <f>貼_前年計算用シート!AE319</f>
        <v>-</v>
      </c>
      <c r="CG235" t="str">
        <f>貼_前年計算用シート!AE498</f>
        <v>-</v>
      </c>
      <c r="CH235" t="str">
        <f t="shared" si="147"/>
        <v>-</v>
      </c>
      <c r="CI235" t="str">
        <f>貼_前年計算用シート!AF319</f>
        <v>-</v>
      </c>
      <c r="CJ235" t="str">
        <f>貼_前年計算用シート!AF498</f>
        <v>-</v>
      </c>
      <c r="CK235" t="str">
        <f t="shared" si="148"/>
        <v>-</v>
      </c>
      <c r="CL235" t="str">
        <f>貼_前年計算用シート!AG319</f>
        <v>-</v>
      </c>
      <c r="CM235" t="str">
        <f>貼_前年計算用シート!AG498</f>
        <v>-</v>
      </c>
      <c r="CN235" t="str">
        <f t="shared" si="149"/>
        <v>-</v>
      </c>
    </row>
    <row r="236" spans="3:92">
      <c r="C236" t="str">
        <f>貼_前年計算用シート!D320</f>
        <v>小樽市</v>
      </c>
      <c r="D236">
        <f>貼_前年計算用シート!D499</f>
        <v>182</v>
      </c>
      <c r="E236">
        <f t="shared" si="120"/>
        <v>170</v>
      </c>
      <c r="F236" t="str">
        <f>貼_前年計算用シート!E320</f>
        <v>-</v>
      </c>
      <c r="G236" t="str">
        <f>貼_前年計算用シート!E499</f>
        <v>-</v>
      </c>
      <c r="H236" t="str">
        <f t="shared" si="121"/>
        <v>-</v>
      </c>
      <c r="I236" t="str">
        <f>貼_前年計算用シート!F320</f>
        <v>赤平市</v>
      </c>
      <c r="J236">
        <f>貼_前年計算用シート!F499</f>
        <v>135</v>
      </c>
      <c r="K236">
        <f t="shared" si="122"/>
        <v>170</v>
      </c>
      <c r="L236" t="str">
        <f>貼_前年計算用シート!G320</f>
        <v>-</v>
      </c>
      <c r="M236" t="str">
        <f>貼_前年計算用シート!G499</f>
        <v>-</v>
      </c>
      <c r="N236" t="str">
        <f t="shared" si="123"/>
        <v>-</v>
      </c>
      <c r="O236" t="str">
        <f>貼_前年計算用シート!H320</f>
        <v>-</v>
      </c>
      <c r="P236" t="str">
        <f>貼_前年計算用シート!H499</f>
        <v>-</v>
      </c>
      <c r="Q236" t="str">
        <f t="shared" si="124"/>
        <v>-</v>
      </c>
      <c r="R236" t="str">
        <f>貼_前年計算用シート!I320</f>
        <v>-</v>
      </c>
      <c r="S236" t="str">
        <f>貼_前年計算用シート!I499</f>
        <v>-</v>
      </c>
      <c r="T236" t="str">
        <f t="shared" si="125"/>
        <v>-</v>
      </c>
      <c r="U236" t="str">
        <f>貼_前年計算用シート!J320</f>
        <v>-</v>
      </c>
      <c r="V236" t="str">
        <f>貼_前年計算用シート!J499</f>
        <v>-</v>
      </c>
      <c r="W236" t="str">
        <f t="shared" si="126"/>
        <v>-</v>
      </c>
      <c r="X236" t="str">
        <f>貼_前年計算用シート!K320</f>
        <v>-</v>
      </c>
      <c r="Y236" t="str">
        <f>貼_前年計算用シート!K499</f>
        <v>-</v>
      </c>
      <c r="Z236" t="str">
        <f t="shared" si="127"/>
        <v>-</v>
      </c>
      <c r="AA236" t="str">
        <f>貼_前年計算用シート!L320</f>
        <v>-</v>
      </c>
      <c r="AB236" t="str">
        <f>貼_前年計算用シート!L499</f>
        <v>-</v>
      </c>
      <c r="AC236" t="str">
        <f t="shared" si="128"/>
        <v>-</v>
      </c>
      <c r="AD236" t="str">
        <f>貼_前年計算用シート!M320</f>
        <v>-</v>
      </c>
      <c r="AE236" t="str">
        <f>貼_前年計算用シート!M499</f>
        <v>-</v>
      </c>
      <c r="AF236" t="str">
        <f t="shared" si="129"/>
        <v>-</v>
      </c>
      <c r="AG236" t="str">
        <f>貼_前年計算用シート!N320</f>
        <v>-</v>
      </c>
      <c r="AH236" t="str">
        <f>貼_前年計算用シート!N499</f>
        <v>-</v>
      </c>
      <c r="AI236" t="str">
        <f t="shared" si="130"/>
        <v>-</v>
      </c>
      <c r="AJ236" t="str">
        <f>貼_前年計算用シート!O320</f>
        <v>-</v>
      </c>
      <c r="AK236" t="str">
        <f>貼_前年計算用シート!O499</f>
        <v>-</v>
      </c>
      <c r="AL236" t="str">
        <f t="shared" si="131"/>
        <v>-</v>
      </c>
      <c r="AM236" t="str">
        <f>貼_前年計算用シート!P320</f>
        <v>-</v>
      </c>
      <c r="AN236" t="str">
        <f>貼_前年計算用シート!P499</f>
        <v>-</v>
      </c>
      <c r="AO236" t="str">
        <f t="shared" si="132"/>
        <v>-</v>
      </c>
      <c r="AP236" t="str">
        <f>貼_前年計算用シート!Q320</f>
        <v>-</v>
      </c>
      <c r="AQ236" t="str">
        <f>貼_前年計算用シート!Q499</f>
        <v>-</v>
      </c>
      <c r="AR236" t="str">
        <f t="shared" si="133"/>
        <v>-</v>
      </c>
      <c r="AS236" t="str">
        <f>貼_前年計算用シート!R320</f>
        <v>-</v>
      </c>
      <c r="AT236" t="str">
        <f>貼_前年計算用シート!R499</f>
        <v>-</v>
      </c>
      <c r="AU236" t="str">
        <f t="shared" si="134"/>
        <v>-</v>
      </c>
      <c r="AV236" t="str">
        <f>貼_前年計算用シート!S320</f>
        <v>-</v>
      </c>
      <c r="AW236" t="str">
        <f>貼_前年計算用シート!S499</f>
        <v>-</v>
      </c>
      <c r="AX236" t="str">
        <f t="shared" si="135"/>
        <v>-</v>
      </c>
      <c r="AY236" t="str">
        <f>貼_前年計算用シート!T320</f>
        <v>-</v>
      </c>
      <c r="AZ236" t="str">
        <f>貼_前年計算用シート!T499</f>
        <v>-</v>
      </c>
      <c r="BA236" t="str">
        <f t="shared" si="136"/>
        <v>-</v>
      </c>
      <c r="BB236" t="str">
        <f>貼_前年計算用シート!U320</f>
        <v>-</v>
      </c>
      <c r="BC236" t="str">
        <f>貼_前年計算用シート!U499</f>
        <v>-</v>
      </c>
      <c r="BD236" t="str">
        <f t="shared" si="137"/>
        <v>-</v>
      </c>
      <c r="BE236" t="str">
        <f>貼_前年計算用シート!V320</f>
        <v>-</v>
      </c>
      <c r="BF236" t="str">
        <f>貼_前年計算用シート!V499</f>
        <v>-</v>
      </c>
      <c r="BG236" t="str">
        <f t="shared" si="138"/>
        <v>-</v>
      </c>
      <c r="BH236" t="str">
        <f>貼_前年計算用シート!W320</f>
        <v>-</v>
      </c>
      <c r="BI236" t="str">
        <f>貼_前年計算用シート!W499</f>
        <v>-</v>
      </c>
      <c r="BJ236" t="str">
        <f t="shared" si="139"/>
        <v>-</v>
      </c>
      <c r="BK236" t="str">
        <f>貼_前年計算用シート!X320</f>
        <v>-</v>
      </c>
      <c r="BL236" t="str">
        <f>貼_前年計算用シート!X499</f>
        <v>-</v>
      </c>
      <c r="BM236" t="str">
        <f t="shared" si="140"/>
        <v>-</v>
      </c>
      <c r="BN236" t="str">
        <f>貼_前年計算用シート!Y320</f>
        <v>-</v>
      </c>
      <c r="BO236" t="str">
        <f>貼_前年計算用シート!Y499</f>
        <v>-</v>
      </c>
      <c r="BP236" t="str">
        <f t="shared" si="141"/>
        <v>-</v>
      </c>
      <c r="BQ236" t="str">
        <f>貼_前年計算用シート!Z320</f>
        <v>-</v>
      </c>
      <c r="BR236" t="str">
        <f>貼_前年計算用シート!Z499</f>
        <v>-</v>
      </c>
      <c r="BS236" t="str">
        <f t="shared" si="142"/>
        <v>-</v>
      </c>
      <c r="BT236" t="str">
        <f>貼_前年計算用シート!AA320</f>
        <v>-</v>
      </c>
      <c r="BU236" t="str">
        <f>貼_前年計算用シート!AA499</f>
        <v>-</v>
      </c>
      <c r="BV236" t="str">
        <f t="shared" si="143"/>
        <v>-</v>
      </c>
      <c r="BW236" t="str">
        <f>貼_前年計算用シート!AB320</f>
        <v>-</v>
      </c>
      <c r="BX236" t="str">
        <f>貼_前年計算用シート!AB499</f>
        <v>-</v>
      </c>
      <c r="BY236" t="str">
        <f t="shared" si="144"/>
        <v>-</v>
      </c>
      <c r="BZ236" t="str">
        <f>貼_前年計算用シート!AC320</f>
        <v>-</v>
      </c>
      <c r="CA236" t="str">
        <f>貼_前年計算用シート!AC499</f>
        <v>-</v>
      </c>
      <c r="CB236" t="str">
        <f t="shared" si="145"/>
        <v>-</v>
      </c>
      <c r="CC236" t="str">
        <f>貼_前年計算用シート!AD320</f>
        <v>-</v>
      </c>
      <c r="CD236" t="str">
        <f>貼_前年計算用シート!AD499</f>
        <v>-</v>
      </c>
      <c r="CE236" t="str">
        <f t="shared" si="146"/>
        <v>-</v>
      </c>
      <c r="CF236" t="str">
        <f>貼_前年計算用シート!AE320</f>
        <v>-</v>
      </c>
      <c r="CG236" t="str">
        <f>貼_前年計算用シート!AE499</f>
        <v>-</v>
      </c>
      <c r="CH236" t="str">
        <f t="shared" si="147"/>
        <v>-</v>
      </c>
      <c r="CI236" t="str">
        <f>貼_前年計算用シート!AF320</f>
        <v>-</v>
      </c>
      <c r="CJ236" t="str">
        <f>貼_前年計算用シート!AF499</f>
        <v>-</v>
      </c>
      <c r="CK236" t="str">
        <f t="shared" si="148"/>
        <v>-</v>
      </c>
      <c r="CL236" t="str">
        <f>貼_前年計算用シート!AG320</f>
        <v>-</v>
      </c>
      <c r="CM236" t="str">
        <f>貼_前年計算用シート!AG499</f>
        <v>-</v>
      </c>
      <c r="CN236" t="str">
        <f t="shared" si="149"/>
        <v>-</v>
      </c>
    </row>
    <row r="237" spans="3:92">
      <c r="C237" t="str">
        <f>貼_前年計算用シート!D321</f>
        <v>福島町</v>
      </c>
      <c r="D237">
        <f>貼_前年計算用シート!D500</f>
        <v>106</v>
      </c>
      <c r="E237">
        <f t="shared" si="120"/>
        <v>171</v>
      </c>
      <c r="F237" t="str">
        <f>貼_前年計算用シート!E321</f>
        <v>-</v>
      </c>
      <c r="G237" t="str">
        <f>貼_前年計算用シート!E500</f>
        <v>-</v>
      </c>
      <c r="H237" t="str">
        <f t="shared" si="121"/>
        <v>-</v>
      </c>
      <c r="I237" t="str">
        <f>貼_前年計算用シート!F321</f>
        <v>福島町</v>
      </c>
      <c r="J237">
        <f>貼_前年計算用シート!F500</f>
        <v>44</v>
      </c>
      <c r="K237">
        <f t="shared" si="122"/>
        <v>171</v>
      </c>
      <c r="L237" t="str">
        <f>貼_前年計算用シート!G321</f>
        <v>-</v>
      </c>
      <c r="M237" t="str">
        <f>貼_前年計算用シート!G500</f>
        <v>-</v>
      </c>
      <c r="N237" t="str">
        <f t="shared" si="123"/>
        <v>-</v>
      </c>
      <c r="O237" t="str">
        <f>貼_前年計算用シート!H321</f>
        <v>-</v>
      </c>
      <c r="P237" t="str">
        <f>貼_前年計算用シート!H500</f>
        <v>-</v>
      </c>
      <c r="Q237" t="str">
        <f t="shared" si="124"/>
        <v>-</v>
      </c>
      <c r="R237" t="str">
        <f>貼_前年計算用シート!I321</f>
        <v>-</v>
      </c>
      <c r="S237" t="str">
        <f>貼_前年計算用シート!I500</f>
        <v>-</v>
      </c>
      <c r="T237" t="str">
        <f t="shared" si="125"/>
        <v>-</v>
      </c>
      <c r="U237" t="str">
        <f>貼_前年計算用シート!J321</f>
        <v>-</v>
      </c>
      <c r="V237" t="str">
        <f>貼_前年計算用シート!J500</f>
        <v>-</v>
      </c>
      <c r="W237" t="str">
        <f t="shared" si="126"/>
        <v>-</v>
      </c>
      <c r="X237" t="str">
        <f>貼_前年計算用シート!K321</f>
        <v>-</v>
      </c>
      <c r="Y237" t="str">
        <f>貼_前年計算用シート!K500</f>
        <v>-</v>
      </c>
      <c r="Z237" t="str">
        <f t="shared" si="127"/>
        <v>-</v>
      </c>
      <c r="AA237" t="str">
        <f>貼_前年計算用シート!L321</f>
        <v>-</v>
      </c>
      <c r="AB237" t="str">
        <f>貼_前年計算用シート!L500</f>
        <v>-</v>
      </c>
      <c r="AC237" t="str">
        <f t="shared" si="128"/>
        <v>-</v>
      </c>
      <c r="AD237" t="str">
        <f>貼_前年計算用シート!M321</f>
        <v>-</v>
      </c>
      <c r="AE237" t="str">
        <f>貼_前年計算用シート!M500</f>
        <v>-</v>
      </c>
      <c r="AF237" t="str">
        <f t="shared" si="129"/>
        <v>-</v>
      </c>
      <c r="AG237" t="str">
        <f>貼_前年計算用シート!N321</f>
        <v>-</v>
      </c>
      <c r="AH237" t="str">
        <f>貼_前年計算用シート!N500</f>
        <v>-</v>
      </c>
      <c r="AI237" t="str">
        <f t="shared" si="130"/>
        <v>-</v>
      </c>
      <c r="AJ237" t="str">
        <f>貼_前年計算用シート!O321</f>
        <v>-</v>
      </c>
      <c r="AK237" t="str">
        <f>貼_前年計算用シート!O500</f>
        <v>-</v>
      </c>
      <c r="AL237" t="str">
        <f t="shared" si="131"/>
        <v>-</v>
      </c>
      <c r="AM237" t="str">
        <f>貼_前年計算用シート!P321</f>
        <v>-</v>
      </c>
      <c r="AN237" t="str">
        <f>貼_前年計算用シート!P500</f>
        <v>-</v>
      </c>
      <c r="AO237" t="str">
        <f t="shared" si="132"/>
        <v>-</v>
      </c>
      <c r="AP237" t="str">
        <f>貼_前年計算用シート!Q321</f>
        <v>-</v>
      </c>
      <c r="AQ237" t="str">
        <f>貼_前年計算用シート!Q500</f>
        <v>-</v>
      </c>
      <c r="AR237" t="str">
        <f t="shared" si="133"/>
        <v>-</v>
      </c>
      <c r="AS237" t="str">
        <f>貼_前年計算用シート!R321</f>
        <v>-</v>
      </c>
      <c r="AT237" t="str">
        <f>貼_前年計算用シート!R500</f>
        <v>-</v>
      </c>
      <c r="AU237" t="str">
        <f t="shared" si="134"/>
        <v>-</v>
      </c>
      <c r="AV237" t="str">
        <f>貼_前年計算用シート!S321</f>
        <v>-</v>
      </c>
      <c r="AW237" t="str">
        <f>貼_前年計算用シート!S500</f>
        <v>-</v>
      </c>
      <c r="AX237" t="str">
        <f t="shared" si="135"/>
        <v>-</v>
      </c>
      <c r="AY237" t="str">
        <f>貼_前年計算用シート!T321</f>
        <v>-</v>
      </c>
      <c r="AZ237" t="str">
        <f>貼_前年計算用シート!T500</f>
        <v>-</v>
      </c>
      <c r="BA237" t="str">
        <f t="shared" si="136"/>
        <v>-</v>
      </c>
      <c r="BB237" t="str">
        <f>貼_前年計算用シート!U321</f>
        <v>-</v>
      </c>
      <c r="BC237" t="str">
        <f>貼_前年計算用シート!U500</f>
        <v>-</v>
      </c>
      <c r="BD237" t="str">
        <f t="shared" si="137"/>
        <v>-</v>
      </c>
      <c r="BE237" t="str">
        <f>貼_前年計算用シート!V321</f>
        <v>-</v>
      </c>
      <c r="BF237" t="str">
        <f>貼_前年計算用シート!V500</f>
        <v>-</v>
      </c>
      <c r="BG237" t="str">
        <f t="shared" si="138"/>
        <v>-</v>
      </c>
      <c r="BH237" t="str">
        <f>貼_前年計算用シート!W321</f>
        <v>-</v>
      </c>
      <c r="BI237" t="str">
        <f>貼_前年計算用シート!W500</f>
        <v>-</v>
      </c>
      <c r="BJ237" t="str">
        <f t="shared" si="139"/>
        <v>-</v>
      </c>
      <c r="BK237" t="str">
        <f>貼_前年計算用シート!X321</f>
        <v>-</v>
      </c>
      <c r="BL237" t="str">
        <f>貼_前年計算用シート!X500</f>
        <v>-</v>
      </c>
      <c r="BM237" t="str">
        <f t="shared" si="140"/>
        <v>-</v>
      </c>
      <c r="BN237" t="str">
        <f>貼_前年計算用シート!Y321</f>
        <v>-</v>
      </c>
      <c r="BO237" t="str">
        <f>貼_前年計算用シート!Y500</f>
        <v>-</v>
      </c>
      <c r="BP237" t="str">
        <f t="shared" si="141"/>
        <v>-</v>
      </c>
      <c r="BQ237" t="str">
        <f>貼_前年計算用シート!Z321</f>
        <v>-</v>
      </c>
      <c r="BR237" t="str">
        <f>貼_前年計算用シート!Z500</f>
        <v>-</v>
      </c>
      <c r="BS237" t="str">
        <f t="shared" si="142"/>
        <v>-</v>
      </c>
      <c r="BT237" t="str">
        <f>貼_前年計算用シート!AA321</f>
        <v>-</v>
      </c>
      <c r="BU237" t="str">
        <f>貼_前年計算用シート!AA500</f>
        <v>-</v>
      </c>
      <c r="BV237" t="str">
        <f t="shared" si="143"/>
        <v>-</v>
      </c>
      <c r="BW237" t="str">
        <f>貼_前年計算用シート!AB321</f>
        <v>-</v>
      </c>
      <c r="BX237" t="str">
        <f>貼_前年計算用シート!AB500</f>
        <v>-</v>
      </c>
      <c r="BY237" t="str">
        <f t="shared" si="144"/>
        <v>-</v>
      </c>
      <c r="BZ237" t="str">
        <f>貼_前年計算用シート!AC321</f>
        <v>-</v>
      </c>
      <c r="CA237" t="str">
        <f>貼_前年計算用シート!AC500</f>
        <v>-</v>
      </c>
      <c r="CB237" t="str">
        <f t="shared" si="145"/>
        <v>-</v>
      </c>
      <c r="CC237" t="str">
        <f>貼_前年計算用シート!AD321</f>
        <v>-</v>
      </c>
      <c r="CD237" t="str">
        <f>貼_前年計算用シート!AD500</f>
        <v>-</v>
      </c>
      <c r="CE237" t="str">
        <f t="shared" si="146"/>
        <v>-</v>
      </c>
      <c r="CF237" t="str">
        <f>貼_前年計算用シート!AE321</f>
        <v>-</v>
      </c>
      <c r="CG237" t="str">
        <f>貼_前年計算用シート!AE500</f>
        <v>-</v>
      </c>
      <c r="CH237" t="str">
        <f t="shared" si="147"/>
        <v>-</v>
      </c>
      <c r="CI237" t="str">
        <f>貼_前年計算用シート!AF321</f>
        <v>-</v>
      </c>
      <c r="CJ237" t="str">
        <f>貼_前年計算用シート!AF500</f>
        <v>-</v>
      </c>
      <c r="CK237" t="str">
        <f t="shared" si="148"/>
        <v>-</v>
      </c>
      <c r="CL237" t="str">
        <f>貼_前年計算用シート!AG321</f>
        <v>-</v>
      </c>
      <c r="CM237" t="str">
        <f>貼_前年計算用シート!AG500</f>
        <v>-</v>
      </c>
      <c r="CN237" t="str">
        <f t="shared" si="149"/>
        <v>-</v>
      </c>
    </row>
    <row r="238" spans="3:92">
      <c r="C238" t="str">
        <f>貼_前年計算用シート!D322</f>
        <v>古平町</v>
      </c>
      <c r="D238">
        <f>貼_前年計算用シート!D501</f>
        <v>80</v>
      </c>
      <c r="E238">
        <f t="shared" si="120"/>
        <v>172</v>
      </c>
      <c r="F238" t="str">
        <f>貼_前年計算用シート!E322</f>
        <v>-</v>
      </c>
      <c r="G238" t="str">
        <f>貼_前年計算用シート!E501</f>
        <v>-</v>
      </c>
      <c r="H238" t="str">
        <f t="shared" si="121"/>
        <v>-</v>
      </c>
      <c r="I238" t="str">
        <f>貼_前年計算用シート!F322</f>
        <v>古平町</v>
      </c>
      <c r="J238">
        <f>貼_前年計算用シート!F501</f>
        <v>32</v>
      </c>
      <c r="K238">
        <f t="shared" si="122"/>
        <v>172</v>
      </c>
      <c r="L238" t="str">
        <f>貼_前年計算用シート!G322</f>
        <v>-</v>
      </c>
      <c r="M238" t="str">
        <f>貼_前年計算用シート!G501</f>
        <v>-</v>
      </c>
      <c r="N238" t="str">
        <f t="shared" si="123"/>
        <v>-</v>
      </c>
      <c r="O238" t="str">
        <f>貼_前年計算用シート!H322</f>
        <v>-</v>
      </c>
      <c r="P238" t="str">
        <f>貼_前年計算用シート!H501</f>
        <v>-</v>
      </c>
      <c r="Q238" t="str">
        <f t="shared" si="124"/>
        <v>-</v>
      </c>
      <c r="R238" t="str">
        <f>貼_前年計算用シート!I322</f>
        <v>-</v>
      </c>
      <c r="S238" t="str">
        <f>貼_前年計算用シート!I501</f>
        <v>-</v>
      </c>
      <c r="T238" t="str">
        <f t="shared" si="125"/>
        <v>-</v>
      </c>
      <c r="U238" t="str">
        <f>貼_前年計算用シート!J322</f>
        <v>-</v>
      </c>
      <c r="V238" t="str">
        <f>貼_前年計算用シート!J501</f>
        <v>-</v>
      </c>
      <c r="W238" t="str">
        <f t="shared" si="126"/>
        <v>-</v>
      </c>
      <c r="X238" t="str">
        <f>貼_前年計算用シート!K322</f>
        <v>-</v>
      </c>
      <c r="Y238" t="str">
        <f>貼_前年計算用シート!K501</f>
        <v>-</v>
      </c>
      <c r="Z238" t="str">
        <f t="shared" si="127"/>
        <v>-</v>
      </c>
      <c r="AA238" t="str">
        <f>貼_前年計算用シート!L322</f>
        <v>-</v>
      </c>
      <c r="AB238" t="str">
        <f>貼_前年計算用シート!L501</f>
        <v>-</v>
      </c>
      <c r="AC238" t="str">
        <f t="shared" si="128"/>
        <v>-</v>
      </c>
      <c r="AD238" t="str">
        <f>貼_前年計算用シート!M322</f>
        <v>-</v>
      </c>
      <c r="AE238" t="str">
        <f>貼_前年計算用シート!M501</f>
        <v>-</v>
      </c>
      <c r="AF238" t="str">
        <f t="shared" si="129"/>
        <v>-</v>
      </c>
      <c r="AG238" t="str">
        <f>貼_前年計算用シート!N322</f>
        <v>-</v>
      </c>
      <c r="AH238" t="str">
        <f>貼_前年計算用シート!N501</f>
        <v>-</v>
      </c>
      <c r="AI238" t="str">
        <f t="shared" si="130"/>
        <v>-</v>
      </c>
      <c r="AJ238" t="str">
        <f>貼_前年計算用シート!O322</f>
        <v>-</v>
      </c>
      <c r="AK238" t="str">
        <f>貼_前年計算用シート!O501</f>
        <v>-</v>
      </c>
      <c r="AL238" t="str">
        <f t="shared" si="131"/>
        <v>-</v>
      </c>
      <c r="AM238" t="str">
        <f>貼_前年計算用シート!P322</f>
        <v>-</v>
      </c>
      <c r="AN238" t="str">
        <f>貼_前年計算用シート!P501</f>
        <v>-</v>
      </c>
      <c r="AO238" t="str">
        <f t="shared" si="132"/>
        <v>-</v>
      </c>
      <c r="AP238" t="str">
        <f>貼_前年計算用シート!Q322</f>
        <v>-</v>
      </c>
      <c r="AQ238" t="str">
        <f>貼_前年計算用シート!Q501</f>
        <v>-</v>
      </c>
      <c r="AR238" t="str">
        <f t="shared" si="133"/>
        <v>-</v>
      </c>
      <c r="AS238" t="str">
        <f>貼_前年計算用シート!R322</f>
        <v>-</v>
      </c>
      <c r="AT238" t="str">
        <f>貼_前年計算用シート!R501</f>
        <v>-</v>
      </c>
      <c r="AU238" t="str">
        <f t="shared" si="134"/>
        <v>-</v>
      </c>
      <c r="AV238" t="str">
        <f>貼_前年計算用シート!S322</f>
        <v>-</v>
      </c>
      <c r="AW238" t="str">
        <f>貼_前年計算用シート!S501</f>
        <v>-</v>
      </c>
      <c r="AX238" t="str">
        <f t="shared" si="135"/>
        <v>-</v>
      </c>
      <c r="AY238" t="str">
        <f>貼_前年計算用シート!T322</f>
        <v>-</v>
      </c>
      <c r="AZ238" t="str">
        <f>貼_前年計算用シート!T501</f>
        <v>-</v>
      </c>
      <c r="BA238" t="str">
        <f t="shared" si="136"/>
        <v>-</v>
      </c>
      <c r="BB238" t="str">
        <f>貼_前年計算用シート!U322</f>
        <v>-</v>
      </c>
      <c r="BC238" t="str">
        <f>貼_前年計算用シート!U501</f>
        <v>-</v>
      </c>
      <c r="BD238" t="str">
        <f t="shared" si="137"/>
        <v>-</v>
      </c>
      <c r="BE238" t="str">
        <f>貼_前年計算用シート!V322</f>
        <v>-</v>
      </c>
      <c r="BF238" t="str">
        <f>貼_前年計算用シート!V501</f>
        <v>-</v>
      </c>
      <c r="BG238" t="str">
        <f t="shared" si="138"/>
        <v>-</v>
      </c>
      <c r="BH238" t="str">
        <f>貼_前年計算用シート!W322</f>
        <v>-</v>
      </c>
      <c r="BI238" t="str">
        <f>貼_前年計算用シート!W501</f>
        <v>-</v>
      </c>
      <c r="BJ238" t="str">
        <f t="shared" si="139"/>
        <v>-</v>
      </c>
      <c r="BK238" t="str">
        <f>貼_前年計算用シート!X322</f>
        <v>-</v>
      </c>
      <c r="BL238" t="str">
        <f>貼_前年計算用シート!X501</f>
        <v>-</v>
      </c>
      <c r="BM238" t="str">
        <f t="shared" si="140"/>
        <v>-</v>
      </c>
      <c r="BN238" t="str">
        <f>貼_前年計算用シート!Y322</f>
        <v>-</v>
      </c>
      <c r="BO238" t="str">
        <f>貼_前年計算用シート!Y501</f>
        <v>-</v>
      </c>
      <c r="BP238" t="str">
        <f t="shared" si="141"/>
        <v>-</v>
      </c>
      <c r="BQ238" t="str">
        <f>貼_前年計算用シート!Z322</f>
        <v>-</v>
      </c>
      <c r="BR238" t="str">
        <f>貼_前年計算用シート!Z501</f>
        <v>-</v>
      </c>
      <c r="BS238" t="str">
        <f t="shared" si="142"/>
        <v>-</v>
      </c>
      <c r="BT238" t="str">
        <f>貼_前年計算用シート!AA322</f>
        <v>-</v>
      </c>
      <c r="BU238" t="str">
        <f>貼_前年計算用シート!AA501</f>
        <v>-</v>
      </c>
      <c r="BV238" t="str">
        <f t="shared" si="143"/>
        <v>-</v>
      </c>
      <c r="BW238" t="str">
        <f>貼_前年計算用シート!AB322</f>
        <v>-</v>
      </c>
      <c r="BX238" t="str">
        <f>貼_前年計算用シート!AB501</f>
        <v>-</v>
      </c>
      <c r="BY238" t="str">
        <f t="shared" si="144"/>
        <v>-</v>
      </c>
      <c r="BZ238" t="str">
        <f>貼_前年計算用シート!AC322</f>
        <v>-</v>
      </c>
      <c r="CA238" t="str">
        <f>貼_前年計算用シート!AC501</f>
        <v>-</v>
      </c>
      <c r="CB238" t="str">
        <f t="shared" si="145"/>
        <v>-</v>
      </c>
      <c r="CC238" t="str">
        <f>貼_前年計算用シート!AD322</f>
        <v>-</v>
      </c>
      <c r="CD238" t="str">
        <f>貼_前年計算用シート!AD501</f>
        <v>-</v>
      </c>
      <c r="CE238" t="str">
        <f t="shared" si="146"/>
        <v>-</v>
      </c>
      <c r="CF238" t="str">
        <f>貼_前年計算用シート!AE322</f>
        <v>-</v>
      </c>
      <c r="CG238" t="str">
        <f>貼_前年計算用シート!AE501</f>
        <v>-</v>
      </c>
      <c r="CH238" t="str">
        <f t="shared" si="147"/>
        <v>-</v>
      </c>
      <c r="CI238" t="str">
        <f>貼_前年計算用シート!AF322</f>
        <v>-</v>
      </c>
      <c r="CJ238" t="str">
        <f>貼_前年計算用シート!AF501</f>
        <v>-</v>
      </c>
      <c r="CK238" t="str">
        <f t="shared" si="148"/>
        <v>-</v>
      </c>
      <c r="CL238" t="str">
        <f>貼_前年計算用シート!AG322</f>
        <v>-</v>
      </c>
      <c r="CM238" t="str">
        <f>貼_前年計算用シート!AG501</f>
        <v>-</v>
      </c>
      <c r="CN238" t="str">
        <f t="shared" si="149"/>
        <v>-</v>
      </c>
    </row>
    <row r="239" spans="3:92">
      <c r="C239" t="str">
        <f>貼_前年計算用シート!D323</f>
        <v>歌志内市</v>
      </c>
      <c r="D239">
        <f>貼_前年計算用シート!D502</f>
        <v>12</v>
      </c>
      <c r="E239">
        <f t="shared" si="120"/>
        <v>173</v>
      </c>
      <c r="F239" t="str">
        <f>貼_前年計算用シート!E323</f>
        <v>-</v>
      </c>
      <c r="G239" t="str">
        <f>貼_前年計算用シート!E502</f>
        <v>-</v>
      </c>
      <c r="H239" t="str">
        <f t="shared" si="121"/>
        <v>-</v>
      </c>
      <c r="I239" t="str">
        <f>貼_前年計算用シート!F323</f>
        <v>歌志内市</v>
      </c>
      <c r="J239">
        <f>貼_前年計算用シート!F502</f>
        <v>12</v>
      </c>
      <c r="K239">
        <f t="shared" si="122"/>
        <v>173</v>
      </c>
      <c r="L239" t="str">
        <f>貼_前年計算用シート!G323</f>
        <v>-</v>
      </c>
      <c r="M239" t="str">
        <f>貼_前年計算用シート!G502</f>
        <v>-</v>
      </c>
      <c r="N239" t="str">
        <f t="shared" si="123"/>
        <v>-</v>
      </c>
      <c r="O239" t="str">
        <f>貼_前年計算用シート!H323</f>
        <v>-</v>
      </c>
      <c r="P239" t="str">
        <f>貼_前年計算用シート!H502</f>
        <v>-</v>
      </c>
      <c r="Q239" t="str">
        <f t="shared" si="124"/>
        <v>-</v>
      </c>
      <c r="R239" t="str">
        <f>貼_前年計算用シート!I323</f>
        <v>-</v>
      </c>
      <c r="S239" t="str">
        <f>貼_前年計算用シート!I502</f>
        <v>-</v>
      </c>
      <c r="T239" t="str">
        <f t="shared" si="125"/>
        <v>-</v>
      </c>
      <c r="U239" t="str">
        <f>貼_前年計算用シート!J323</f>
        <v>-</v>
      </c>
      <c r="V239" t="str">
        <f>貼_前年計算用シート!J502</f>
        <v>-</v>
      </c>
      <c r="W239" t="str">
        <f t="shared" si="126"/>
        <v>-</v>
      </c>
      <c r="X239" t="str">
        <f>貼_前年計算用シート!K323</f>
        <v>-</v>
      </c>
      <c r="Y239" t="str">
        <f>貼_前年計算用シート!K502</f>
        <v>-</v>
      </c>
      <c r="Z239" t="str">
        <f t="shared" si="127"/>
        <v>-</v>
      </c>
      <c r="AA239" t="str">
        <f>貼_前年計算用シート!L323</f>
        <v>-</v>
      </c>
      <c r="AB239" t="str">
        <f>貼_前年計算用シート!L502</f>
        <v>-</v>
      </c>
      <c r="AC239" t="str">
        <f t="shared" si="128"/>
        <v>-</v>
      </c>
      <c r="AD239" t="str">
        <f>貼_前年計算用シート!M323</f>
        <v>-</v>
      </c>
      <c r="AE239" t="str">
        <f>貼_前年計算用シート!M502</f>
        <v>-</v>
      </c>
      <c r="AF239" t="str">
        <f t="shared" si="129"/>
        <v>-</v>
      </c>
      <c r="AG239" t="str">
        <f>貼_前年計算用シート!N323</f>
        <v>-</v>
      </c>
      <c r="AH239" t="str">
        <f>貼_前年計算用シート!N502</f>
        <v>-</v>
      </c>
      <c r="AI239" t="str">
        <f t="shared" si="130"/>
        <v>-</v>
      </c>
      <c r="AJ239" t="str">
        <f>貼_前年計算用シート!O323</f>
        <v>-</v>
      </c>
      <c r="AK239" t="str">
        <f>貼_前年計算用シート!O502</f>
        <v>-</v>
      </c>
      <c r="AL239" t="str">
        <f t="shared" si="131"/>
        <v>-</v>
      </c>
      <c r="AM239" t="str">
        <f>貼_前年計算用シート!P323</f>
        <v>-</v>
      </c>
      <c r="AN239" t="str">
        <f>貼_前年計算用シート!P502</f>
        <v>-</v>
      </c>
      <c r="AO239" t="str">
        <f t="shared" si="132"/>
        <v>-</v>
      </c>
      <c r="AP239" t="str">
        <f>貼_前年計算用シート!Q323</f>
        <v>-</v>
      </c>
      <c r="AQ239" t="str">
        <f>貼_前年計算用シート!Q502</f>
        <v>-</v>
      </c>
      <c r="AR239" t="str">
        <f t="shared" si="133"/>
        <v>-</v>
      </c>
      <c r="AS239" t="str">
        <f>貼_前年計算用シート!R323</f>
        <v>-</v>
      </c>
      <c r="AT239" t="str">
        <f>貼_前年計算用シート!R502</f>
        <v>-</v>
      </c>
      <c r="AU239" t="str">
        <f t="shared" si="134"/>
        <v>-</v>
      </c>
      <c r="AV239" t="str">
        <f>貼_前年計算用シート!S323</f>
        <v>-</v>
      </c>
      <c r="AW239" t="str">
        <f>貼_前年計算用シート!S502</f>
        <v>-</v>
      </c>
      <c r="AX239" t="str">
        <f t="shared" si="135"/>
        <v>-</v>
      </c>
      <c r="AY239" t="str">
        <f>貼_前年計算用シート!T323</f>
        <v>-</v>
      </c>
      <c r="AZ239" t="str">
        <f>貼_前年計算用シート!T502</f>
        <v>-</v>
      </c>
      <c r="BA239" t="str">
        <f t="shared" si="136"/>
        <v>-</v>
      </c>
      <c r="BB239" t="str">
        <f>貼_前年計算用シート!U323</f>
        <v>-</v>
      </c>
      <c r="BC239" t="str">
        <f>貼_前年計算用シート!U502</f>
        <v>-</v>
      </c>
      <c r="BD239" t="str">
        <f t="shared" si="137"/>
        <v>-</v>
      </c>
      <c r="BE239" t="str">
        <f>貼_前年計算用シート!V323</f>
        <v>-</v>
      </c>
      <c r="BF239" t="str">
        <f>貼_前年計算用シート!V502</f>
        <v>-</v>
      </c>
      <c r="BG239" t="str">
        <f t="shared" si="138"/>
        <v>-</v>
      </c>
      <c r="BH239" t="str">
        <f>貼_前年計算用シート!W323</f>
        <v>-</v>
      </c>
      <c r="BI239" t="str">
        <f>貼_前年計算用シート!W502</f>
        <v>-</v>
      </c>
      <c r="BJ239" t="str">
        <f t="shared" si="139"/>
        <v>-</v>
      </c>
      <c r="BK239" t="str">
        <f>貼_前年計算用シート!X323</f>
        <v>-</v>
      </c>
      <c r="BL239" t="str">
        <f>貼_前年計算用シート!X502</f>
        <v>-</v>
      </c>
      <c r="BM239" t="str">
        <f t="shared" si="140"/>
        <v>-</v>
      </c>
      <c r="BN239" t="str">
        <f>貼_前年計算用シート!Y323</f>
        <v>-</v>
      </c>
      <c r="BO239" t="str">
        <f>貼_前年計算用シート!Y502</f>
        <v>-</v>
      </c>
      <c r="BP239" t="str">
        <f t="shared" si="141"/>
        <v>-</v>
      </c>
      <c r="BQ239" t="str">
        <f>貼_前年計算用シート!Z323</f>
        <v>-</v>
      </c>
      <c r="BR239" t="str">
        <f>貼_前年計算用シート!Z502</f>
        <v>-</v>
      </c>
      <c r="BS239" t="str">
        <f t="shared" si="142"/>
        <v>-</v>
      </c>
      <c r="BT239" t="str">
        <f>貼_前年計算用シート!AA323</f>
        <v>-</v>
      </c>
      <c r="BU239" t="str">
        <f>貼_前年計算用シート!AA502</f>
        <v>-</v>
      </c>
      <c r="BV239" t="str">
        <f t="shared" si="143"/>
        <v>-</v>
      </c>
      <c r="BW239" t="str">
        <f>貼_前年計算用シート!AB323</f>
        <v>-</v>
      </c>
      <c r="BX239" t="str">
        <f>貼_前年計算用シート!AB502</f>
        <v>-</v>
      </c>
      <c r="BY239" t="str">
        <f t="shared" si="144"/>
        <v>-</v>
      </c>
      <c r="BZ239" t="str">
        <f>貼_前年計算用シート!AC323</f>
        <v>-</v>
      </c>
      <c r="CA239" t="str">
        <f>貼_前年計算用シート!AC502</f>
        <v>-</v>
      </c>
      <c r="CB239" t="str">
        <f t="shared" si="145"/>
        <v>-</v>
      </c>
      <c r="CC239" t="str">
        <f>貼_前年計算用シート!AD323</f>
        <v>-</v>
      </c>
      <c r="CD239" t="str">
        <f>貼_前年計算用シート!AD502</f>
        <v>-</v>
      </c>
      <c r="CE239" t="str">
        <f t="shared" si="146"/>
        <v>-</v>
      </c>
      <c r="CF239" t="str">
        <f>貼_前年計算用シート!AE323</f>
        <v>-</v>
      </c>
      <c r="CG239" t="str">
        <f>貼_前年計算用シート!AE502</f>
        <v>-</v>
      </c>
      <c r="CH239" t="str">
        <f t="shared" si="147"/>
        <v>-</v>
      </c>
      <c r="CI239" t="str">
        <f>貼_前年計算用シート!AF323</f>
        <v>-</v>
      </c>
      <c r="CJ239" t="str">
        <f>貼_前年計算用シート!AF502</f>
        <v>-</v>
      </c>
      <c r="CK239" t="str">
        <f t="shared" si="148"/>
        <v>-</v>
      </c>
      <c r="CL239" t="str">
        <f>貼_前年計算用シート!AG323</f>
        <v>-</v>
      </c>
      <c r="CM239" t="str">
        <f>貼_前年計算用シート!AG502</f>
        <v>-</v>
      </c>
      <c r="CN239" t="str">
        <f t="shared" si="149"/>
        <v>-</v>
      </c>
    </row>
    <row r="240" spans="3:92">
      <c r="C240" t="str">
        <f>貼_前年計算用シート!D324</f>
        <v>礼文町</v>
      </c>
      <c r="D240">
        <f>貼_前年計算用シート!D503</f>
        <v>6</v>
      </c>
      <c r="E240">
        <f t="shared" si="120"/>
        <v>174</v>
      </c>
      <c r="F240" t="str">
        <f>貼_前年計算用シート!E324</f>
        <v>-</v>
      </c>
      <c r="G240" t="str">
        <f>貼_前年計算用シート!E503</f>
        <v>-</v>
      </c>
      <c r="H240" t="str">
        <f t="shared" si="121"/>
        <v>-</v>
      </c>
      <c r="I240" t="str">
        <f>貼_前年計算用シート!F324</f>
        <v>礼文町</v>
      </c>
      <c r="J240">
        <f>貼_前年計算用シート!F503</f>
        <v>6</v>
      </c>
      <c r="K240">
        <f t="shared" si="122"/>
        <v>174</v>
      </c>
      <c r="L240" t="str">
        <f>貼_前年計算用シート!G324</f>
        <v>-</v>
      </c>
      <c r="M240" t="str">
        <f>貼_前年計算用シート!G503</f>
        <v>-</v>
      </c>
      <c r="N240" t="str">
        <f t="shared" si="123"/>
        <v>-</v>
      </c>
      <c r="O240" t="str">
        <f>貼_前年計算用シート!H324</f>
        <v>-</v>
      </c>
      <c r="P240" t="str">
        <f>貼_前年計算用シート!H503</f>
        <v>-</v>
      </c>
      <c r="Q240" t="str">
        <f t="shared" si="124"/>
        <v>-</v>
      </c>
      <c r="R240" t="str">
        <f>貼_前年計算用シート!I324</f>
        <v>-</v>
      </c>
      <c r="S240" t="str">
        <f>貼_前年計算用シート!I503</f>
        <v>-</v>
      </c>
      <c r="T240" t="str">
        <f t="shared" si="125"/>
        <v>-</v>
      </c>
      <c r="U240" t="str">
        <f>貼_前年計算用シート!J324</f>
        <v>-</v>
      </c>
      <c r="V240" t="str">
        <f>貼_前年計算用シート!J503</f>
        <v>-</v>
      </c>
      <c r="W240" t="str">
        <f t="shared" si="126"/>
        <v>-</v>
      </c>
      <c r="X240" t="str">
        <f>貼_前年計算用シート!K324</f>
        <v>-</v>
      </c>
      <c r="Y240" t="str">
        <f>貼_前年計算用シート!K503</f>
        <v>-</v>
      </c>
      <c r="Z240" t="str">
        <f t="shared" si="127"/>
        <v>-</v>
      </c>
      <c r="AA240" t="str">
        <f>貼_前年計算用シート!L324</f>
        <v>-</v>
      </c>
      <c r="AB240" t="str">
        <f>貼_前年計算用シート!L503</f>
        <v>-</v>
      </c>
      <c r="AC240" t="str">
        <f t="shared" si="128"/>
        <v>-</v>
      </c>
      <c r="AD240" t="str">
        <f>貼_前年計算用シート!M324</f>
        <v>-</v>
      </c>
      <c r="AE240" t="str">
        <f>貼_前年計算用シート!M503</f>
        <v>-</v>
      </c>
      <c r="AF240" t="str">
        <f t="shared" si="129"/>
        <v>-</v>
      </c>
      <c r="AG240" t="str">
        <f>貼_前年計算用シート!N324</f>
        <v>-</v>
      </c>
      <c r="AH240" t="str">
        <f>貼_前年計算用シート!N503</f>
        <v>-</v>
      </c>
      <c r="AI240" t="str">
        <f t="shared" si="130"/>
        <v>-</v>
      </c>
      <c r="AJ240" t="str">
        <f>貼_前年計算用シート!O324</f>
        <v>-</v>
      </c>
      <c r="AK240" t="str">
        <f>貼_前年計算用シート!O503</f>
        <v>-</v>
      </c>
      <c r="AL240" t="str">
        <f t="shared" si="131"/>
        <v>-</v>
      </c>
      <c r="AM240" t="str">
        <f>貼_前年計算用シート!P324</f>
        <v>-</v>
      </c>
      <c r="AN240" t="str">
        <f>貼_前年計算用シート!P503</f>
        <v>-</v>
      </c>
      <c r="AO240" t="str">
        <f t="shared" si="132"/>
        <v>-</v>
      </c>
      <c r="AP240" t="str">
        <f>貼_前年計算用シート!Q324</f>
        <v>-</v>
      </c>
      <c r="AQ240" t="str">
        <f>貼_前年計算用シート!Q503</f>
        <v>-</v>
      </c>
      <c r="AR240" t="str">
        <f t="shared" si="133"/>
        <v>-</v>
      </c>
      <c r="AS240" t="str">
        <f>貼_前年計算用シート!R324</f>
        <v>-</v>
      </c>
      <c r="AT240" t="str">
        <f>貼_前年計算用シート!R503</f>
        <v>-</v>
      </c>
      <c r="AU240" t="str">
        <f t="shared" si="134"/>
        <v>-</v>
      </c>
      <c r="AV240" t="str">
        <f>貼_前年計算用シート!S324</f>
        <v>-</v>
      </c>
      <c r="AW240" t="str">
        <f>貼_前年計算用シート!S503</f>
        <v>-</v>
      </c>
      <c r="AX240" t="str">
        <f t="shared" si="135"/>
        <v>-</v>
      </c>
      <c r="AY240" t="str">
        <f>貼_前年計算用シート!T324</f>
        <v>-</v>
      </c>
      <c r="AZ240" t="str">
        <f>貼_前年計算用シート!T503</f>
        <v>-</v>
      </c>
      <c r="BA240" t="str">
        <f t="shared" si="136"/>
        <v>-</v>
      </c>
      <c r="BB240" t="str">
        <f>貼_前年計算用シート!U324</f>
        <v>-</v>
      </c>
      <c r="BC240" t="str">
        <f>貼_前年計算用シート!U503</f>
        <v>-</v>
      </c>
      <c r="BD240" t="str">
        <f t="shared" si="137"/>
        <v>-</v>
      </c>
      <c r="BE240" t="str">
        <f>貼_前年計算用シート!V324</f>
        <v>-</v>
      </c>
      <c r="BF240" t="str">
        <f>貼_前年計算用シート!V503</f>
        <v>-</v>
      </c>
      <c r="BG240" t="str">
        <f t="shared" si="138"/>
        <v>-</v>
      </c>
      <c r="BH240" t="str">
        <f>貼_前年計算用シート!W324</f>
        <v>-</v>
      </c>
      <c r="BI240" t="str">
        <f>貼_前年計算用シート!W503</f>
        <v>-</v>
      </c>
      <c r="BJ240" t="str">
        <f t="shared" si="139"/>
        <v>-</v>
      </c>
      <c r="BK240" t="str">
        <f>貼_前年計算用シート!X324</f>
        <v>-</v>
      </c>
      <c r="BL240" t="str">
        <f>貼_前年計算用シート!X503</f>
        <v>-</v>
      </c>
      <c r="BM240" t="str">
        <f t="shared" si="140"/>
        <v>-</v>
      </c>
      <c r="BN240" t="str">
        <f>貼_前年計算用シート!Y324</f>
        <v>-</v>
      </c>
      <c r="BO240" t="str">
        <f>貼_前年計算用シート!Y503</f>
        <v>-</v>
      </c>
      <c r="BP240" t="str">
        <f t="shared" si="141"/>
        <v>-</v>
      </c>
      <c r="BQ240" t="str">
        <f>貼_前年計算用シート!Z324</f>
        <v>-</v>
      </c>
      <c r="BR240" t="str">
        <f>貼_前年計算用シート!Z503</f>
        <v>-</v>
      </c>
      <c r="BS240" t="str">
        <f t="shared" si="142"/>
        <v>-</v>
      </c>
      <c r="BT240" t="str">
        <f>貼_前年計算用シート!AA324</f>
        <v>-</v>
      </c>
      <c r="BU240" t="str">
        <f>貼_前年計算用シート!AA503</f>
        <v>-</v>
      </c>
      <c r="BV240" t="str">
        <f t="shared" si="143"/>
        <v>-</v>
      </c>
      <c r="BW240" t="str">
        <f>貼_前年計算用シート!AB324</f>
        <v>-</v>
      </c>
      <c r="BX240" t="str">
        <f>貼_前年計算用シート!AB503</f>
        <v>-</v>
      </c>
      <c r="BY240" t="str">
        <f t="shared" si="144"/>
        <v>-</v>
      </c>
      <c r="BZ240" t="str">
        <f>貼_前年計算用シート!AC324</f>
        <v>-</v>
      </c>
      <c r="CA240" t="str">
        <f>貼_前年計算用シート!AC503</f>
        <v>-</v>
      </c>
      <c r="CB240" t="str">
        <f t="shared" si="145"/>
        <v>-</v>
      </c>
      <c r="CC240" t="str">
        <f>貼_前年計算用シート!AD324</f>
        <v>-</v>
      </c>
      <c r="CD240" t="str">
        <f>貼_前年計算用シート!AD503</f>
        <v>-</v>
      </c>
      <c r="CE240" t="str">
        <f t="shared" si="146"/>
        <v>-</v>
      </c>
      <c r="CF240" t="str">
        <f>貼_前年計算用シート!AE324</f>
        <v>-</v>
      </c>
      <c r="CG240" t="str">
        <f>貼_前年計算用シート!AE503</f>
        <v>-</v>
      </c>
      <c r="CH240" t="str">
        <f t="shared" si="147"/>
        <v>-</v>
      </c>
      <c r="CI240" t="str">
        <f>貼_前年計算用シート!AF324</f>
        <v>-</v>
      </c>
      <c r="CJ240" t="str">
        <f>貼_前年計算用シート!AF503</f>
        <v>-</v>
      </c>
      <c r="CK240" t="str">
        <f t="shared" si="148"/>
        <v>-</v>
      </c>
      <c r="CL240" t="str">
        <f>貼_前年計算用シート!AG324</f>
        <v>-</v>
      </c>
      <c r="CM240" t="str">
        <f>貼_前年計算用シート!AG503</f>
        <v>-</v>
      </c>
      <c r="CN240" t="str">
        <f t="shared" si="149"/>
        <v>-</v>
      </c>
    </row>
    <row r="241" spans="1:92">
      <c r="C241" t="str">
        <f>貼_前年計算用シート!D325</f>
        <v>利尻町</v>
      </c>
      <c r="D241">
        <f>貼_前年計算用シート!D504</f>
        <v>3</v>
      </c>
      <c r="E241">
        <f t="shared" si="120"/>
        <v>175</v>
      </c>
      <c r="F241" t="str">
        <f>貼_前年計算用シート!E325</f>
        <v>-</v>
      </c>
      <c r="G241" t="str">
        <f>貼_前年計算用シート!E504</f>
        <v>-</v>
      </c>
      <c r="H241" t="str">
        <f t="shared" si="121"/>
        <v>-</v>
      </c>
      <c r="I241" t="str">
        <f>貼_前年計算用シート!F325</f>
        <v>利尻町</v>
      </c>
      <c r="J241">
        <f>貼_前年計算用シート!F504</f>
        <v>3</v>
      </c>
      <c r="K241">
        <f t="shared" si="122"/>
        <v>175</v>
      </c>
      <c r="L241" t="str">
        <f>貼_前年計算用シート!G325</f>
        <v>-</v>
      </c>
      <c r="M241" t="str">
        <f>貼_前年計算用シート!G504</f>
        <v>-</v>
      </c>
      <c r="N241" t="str">
        <f t="shared" si="123"/>
        <v>-</v>
      </c>
      <c r="O241" t="str">
        <f>貼_前年計算用シート!H325</f>
        <v>-</v>
      </c>
      <c r="P241" t="str">
        <f>貼_前年計算用シート!H504</f>
        <v>-</v>
      </c>
      <c r="Q241" t="str">
        <f t="shared" si="124"/>
        <v>-</v>
      </c>
      <c r="R241" t="str">
        <f>貼_前年計算用シート!I325</f>
        <v>-</v>
      </c>
      <c r="S241" t="str">
        <f>貼_前年計算用シート!I504</f>
        <v>-</v>
      </c>
      <c r="T241" t="str">
        <f t="shared" si="125"/>
        <v>-</v>
      </c>
      <c r="U241" t="str">
        <f>貼_前年計算用シート!J325</f>
        <v>-</v>
      </c>
      <c r="V241" t="str">
        <f>貼_前年計算用シート!J504</f>
        <v>-</v>
      </c>
      <c r="W241" t="str">
        <f t="shared" si="126"/>
        <v>-</v>
      </c>
      <c r="X241" t="str">
        <f>貼_前年計算用シート!K325</f>
        <v>-</v>
      </c>
      <c r="Y241" t="str">
        <f>貼_前年計算用シート!K504</f>
        <v>-</v>
      </c>
      <c r="Z241" t="str">
        <f t="shared" si="127"/>
        <v>-</v>
      </c>
      <c r="AA241" t="str">
        <f>貼_前年計算用シート!L325</f>
        <v>-</v>
      </c>
      <c r="AB241" t="str">
        <f>貼_前年計算用シート!L504</f>
        <v>-</v>
      </c>
      <c r="AC241" t="str">
        <f t="shared" si="128"/>
        <v>-</v>
      </c>
      <c r="AD241" t="str">
        <f>貼_前年計算用シート!M325</f>
        <v>-</v>
      </c>
      <c r="AE241" t="str">
        <f>貼_前年計算用シート!M504</f>
        <v>-</v>
      </c>
      <c r="AF241" t="str">
        <f t="shared" si="129"/>
        <v>-</v>
      </c>
      <c r="AG241" t="str">
        <f>貼_前年計算用シート!N325</f>
        <v>-</v>
      </c>
      <c r="AH241" t="str">
        <f>貼_前年計算用シート!N504</f>
        <v>-</v>
      </c>
      <c r="AI241" t="str">
        <f t="shared" si="130"/>
        <v>-</v>
      </c>
      <c r="AJ241" t="str">
        <f>貼_前年計算用シート!O325</f>
        <v>-</v>
      </c>
      <c r="AK241" t="str">
        <f>貼_前年計算用シート!O504</f>
        <v>-</v>
      </c>
      <c r="AL241" t="str">
        <f t="shared" si="131"/>
        <v>-</v>
      </c>
      <c r="AM241" t="str">
        <f>貼_前年計算用シート!P325</f>
        <v>-</v>
      </c>
      <c r="AN241" t="str">
        <f>貼_前年計算用シート!P504</f>
        <v>-</v>
      </c>
      <c r="AO241" t="str">
        <f t="shared" si="132"/>
        <v>-</v>
      </c>
      <c r="AP241" t="str">
        <f>貼_前年計算用シート!Q325</f>
        <v>-</v>
      </c>
      <c r="AQ241" t="str">
        <f>貼_前年計算用シート!Q504</f>
        <v>-</v>
      </c>
      <c r="AR241" t="str">
        <f t="shared" si="133"/>
        <v>-</v>
      </c>
      <c r="AS241" t="str">
        <f>貼_前年計算用シート!R325</f>
        <v>-</v>
      </c>
      <c r="AT241" t="str">
        <f>貼_前年計算用シート!R504</f>
        <v>-</v>
      </c>
      <c r="AU241" t="str">
        <f t="shared" si="134"/>
        <v>-</v>
      </c>
      <c r="AV241" t="str">
        <f>貼_前年計算用シート!S325</f>
        <v>-</v>
      </c>
      <c r="AW241" t="str">
        <f>貼_前年計算用シート!S504</f>
        <v>-</v>
      </c>
      <c r="AX241" t="str">
        <f t="shared" si="135"/>
        <v>-</v>
      </c>
      <c r="AY241" t="str">
        <f>貼_前年計算用シート!T325</f>
        <v>-</v>
      </c>
      <c r="AZ241" t="str">
        <f>貼_前年計算用シート!T504</f>
        <v>-</v>
      </c>
      <c r="BA241" t="str">
        <f t="shared" si="136"/>
        <v>-</v>
      </c>
      <c r="BB241" t="str">
        <f>貼_前年計算用シート!U325</f>
        <v>-</v>
      </c>
      <c r="BC241" t="str">
        <f>貼_前年計算用シート!U504</f>
        <v>-</v>
      </c>
      <c r="BD241" t="str">
        <f t="shared" si="137"/>
        <v>-</v>
      </c>
      <c r="BE241" t="str">
        <f>貼_前年計算用シート!V325</f>
        <v>-</v>
      </c>
      <c r="BF241" t="str">
        <f>貼_前年計算用シート!V504</f>
        <v>-</v>
      </c>
      <c r="BG241" t="str">
        <f t="shared" si="138"/>
        <v>-</v>
      </c>
      <c r="BH241" t="str">
        <f>貼_前年計算用シート!W325</f>
        <v>-</v>
      </c>
      <c r="BI241" t="str">
        <f>貼_前年計算用シート!W504</f>
        <v>-</v>
      </c>
      <c r="BJ241" t="str">
        <f t="shared" si="139"/>
        <v>-</v>
      </c>
      <c r="BK241" t="str">
        <f>貼_前年計算用シート!X325</f>
        <v>-</v>
      </c>
      <c r="BL241" t="str">
        <f>貼_前年計算用シート!X504</f>
        <v>-</v>
      </c>
      <c r="BM241" t="str">
        <f t="shared" si="140"/>
        <v>-</v>
      </c>
      <c r="BN241" t="str">
        <f>貼_前年計算用シート!Y325</f>
        <v>-</v>
      </c>
      <c r="BO241" t="str">
        <f>貼_前年計算用シート!Y504</f>
        <v>-</v>
      </c>
      <c r="BP241" t="str">
        <f t="shared" si="141"/>
        <v>-</v>
      </c>
      <c r="BQ241" t="str">
        <f>貼_前年計算用シート!Z325</f>
        <v>-</v>
      </c>
      <c r="BR241" t="str">
        <f>貼_前年計算用シート!Z504</f>
        <v>-</v>
      </c>
      <c r="BS241" t="str">
        <f t="shared" si="142"/>
        <v>-</v>
      </c>
      <c r="BT241" t="str">
        <f>貼_前年計算用シート!AA325</f>
        <v>-</v>
      </c>
      <c r="BU241" t="str">
        <f>貼_前年計算用シート!AA504</f>
        <v>-</v>
      </c>
      <c r="BV241" t="str">
        <f t="shared" si="143"/>
        <v>-</v>
      </c>
      <c r="BW241" t="str">
        <f>貼_前年計算用シート!AB325</f>
        <v>-</v>
      </c>
      <c r="BX241" t="str">
        <f>貼_前年計算用シート!AB504</f>
        <v>-</v>
      </c>
      <c r="BY241" t="str">
        <f t="shared" si="144"/>
        <v>-</v>
      </c>
      <c r="BZ241" t="str">
        <f>貼_前年計算用シート!AC325</f>
        <v>-</v>
      </c>
      <c r="CA241" t="str">
        <f>貼_前年計算用シート!AC504</f>
        <v>-</v>
      </c>
      <c r="CB241" t="str">
        <f t="shared" si="145"/>
        <v>-</v>
      </c>
      <c r="CC241" t="str">
        <f>貼_前年計算用シート!AD325</f>
        <v>-</v>
      </c>
      <c r="CD241" t="str">
        <f>貼_前年計算用シート!AD504</f>
        <v>-</v>
      </c>
      <c r="CE241" t="str">
        <f t="shared" si="146"/>
        <v>-</v>
      </c>
      <c r="CF241" t="str">
        <f>貼_前年計算用シート!AE325</f>
        <v>-</v>
      </c>
      <c r="CG241" t="str">
        <f>貼_前年計算用シート!AE504</f>
        <v>-</v>
      </c>
      <c r="CH241" t="str">
        <f t="shared" si="147"/>
        <v>-</v>
      </c>
      <c r="CI241" t="str">
        <f>貼_前年計算用シート!AF325</f>
        <v>-</v>
      </c>
      <c r="CJ241" t="str">
        <f>貼_前年計算用シート!AF504</f>
        <v>-</v>
      </c>
      <c r="CK241" t="str">
        <f t="shared" si="148"/>
        <v>-</v>
      </c>
      <c r="CL241" t="str">
        <f>貼_前年計算用シート!AG325</f>
        <v>-</v>
      </c>
      <c r="CM241" t="str">
        <f>貼_前年計算用シート!AG504</f>
        <v>-</v>
      </c>
      <c r="CN241" t="str">
        <f t="shared" si="149"/>
        <v>-</v>
      </c>
    </row>
    <row r="242" spans="1:92">
      <c r="C242" t="str">
        <f>貼_前年計算用シート!D326</f>
        <v>利尻富士町</v>
      </c>
      <c r="D242">
        <f>貼_前年計算用シート!D505</f>
        <v>3</v>
      </c>
      <c r="E242">
        <f t="shared" si="120"/>
        <v>175</v>
      </c>
      <c r="F242" t="str">
        <f>貼_前年計算用シート!E326</f>
        <v>-</v>
      </c>
      <c r="G242" t="str">
        <f>貼_前年計算用シート!E505</f>
        <v>-</v>
      </c>
      <c r="H242" t="str">
        <f t="shared" si="121"/>
        <v>-</v>
      </c>
      <c r="I242" t="str">
        <f>貼_前年計算用シート!F326</f>
        <v>利尻富士町</v>
      </c>
      <c r="J242">
        <f>貼_前年計算用シート!F505</f>
        <v>3</v>
      </c>
      <c r="K242">
        <f t="shared" si="122"/>
        <v>175</v>
      </c>
      <c r="L242" t="str">
        <f>貼_前年計算用シート!G326</f>
        <v>-</v>
      </c>
      <c r="M242" t="str">
        <f>貼_前年計算用シート!G505</f>
        <v>-</v>
      </c>
      <c r="N242" t="str">
        <f t="shared" si="123"/>
        <v>-</v>
      </c>
      <c r="O242" t="str">
        <f>貼_前年計算用シート!H326</f>
        <v>-</v>
      </c>
      <c r="P242" t="str">
        <f>貼_前年計算用シート!H505</f>
        <v>-</v>
      </c>
      <c r="Q242" t="str">
        <f t="shared" si="124"/>
        <v>-</v>
      </c>
      <c r="R242" t="str">
        <f>貼_前年計算用シート!I326</f>
        <v>-</v>
      </c>
      <c r="S242" t="str">
        <f>貼_前年計算用シート!I505</f>
        <v>-</v>
      </c>
      <c r="T242" t="str">
        <f t="shared" si="125"/>
        <v>-</v>
      </c>
      <c r="U242" t="str">
        <f>貼_前年計算用シート!J326</f>
        <v>-</v>
      </c>
      <c r="V242" t="str">
        <f>貼_前年計算用シート!J505</f>
        <v>-</v>
      </c>
      <c r="W242" t="str">
        <f t="shared" si="126"/>
        <v>-</v>
      </c>
      <c r="X242" t="str">
        <f>貼_前年計算用シート!K326</f>
        <v>-</v>
      </c>
      <c r="Y242" t="str">
        <f>貼_前年計算用シート!K505</f>
        <v>-</v>
      </c>
      <c r="Z242" t="str">
        <f t="shared" si="127"/>
        <v>-</v>
      </c>
      <c r="AA242" t="str">
        <f>貼_前年計算用シート!L326</f>
        <v>-</v>
      </c>
      <c r="AB242" t="str">
        <f>貼_前年計算用シート!L505</f>
        <v>-</v>
      </c>
      <c r="AC242" t="str">
        <f t="shared" si="128"/>
        <v>-</v>
      </c>
      <c r="AD242" t="str">
        <f>貼_前年計算用シート!M326</f>
        <v>-</v>
      </c>
      <c r="AE242" t="str">
        <f>貼_前年計算用シート!M505</f>
        <v>-</v>
      </c>
      <c r="AF242" t="str">
        <f t="shared" si="129"/>
        <v>-</v>
      </c>
      <c r="AG242" t="str">
        <f>貼_前年計算用シート!N326</f>
        <v>-</v>
      </c>
      <c r="AH242" t="str">
        <f>貼_前年計算用シート!N505</f>
        <v>-</v>
      </c>
      <c r="AI242" t="str">
        <f t="shared" si="130"/>
        <v>-</v>
      </c>
      <c r="AJ242" t="str">
        <f>貼_前年計算用シート!O326</f>
        <v>-</v>
      </c>
      <c r="AK242" t="str">
        <f>貼_前年計算用シート!O505</f>
        <v>-</v>
      </c>
      <c r="AL242" t="str">
        <f t="shared" si="131"/>
        <v>-</v>
      </c>
      <c r="AM242" t="str">
        <f>貼_前年計算用シート!P326</f>
        <v>-</v>
      </c>
      <c r="AN242" t="str">
        <f>貼_前年計算用シート!P505</f>
        <v>-</v>
      </c>
      <c r="AO242" t="str">
        <f t="shared" si="132"/>
        <v>-</v>
      </c>
      <c r="AP242" t="str">
        <f>貼_前年計算用シート!Q326</f>
        <v>-</v>
      </c>
      <c r="AQ242" t="str">
        <f>貼_前年計算用シート!Q505</f>
        <v>-</v>
      </c>
      <c r="AR242" t="str">
        <f t="shared" si="133"/>
        <v>-</v>
      </c>
      <c r="AS242" t="str">
        <f>貼_前年計算用シート!R326</f>
        <v>-</v>
      </c>
      <c r="AT242" t="str">
        <f>貼_前年計算用シート!R505</f>
        <v>-</v>
      </c>
      <c r="AU242" t="str">
        <f t="shared" si="134"/>
        <v>-</v>
      </c>
      <c r="AV242" t="str">
        <f>貼_前年計算用シート!S326</f>
        <v>-</v>
      </c>
      <c r="AW242" t="str">
        <f>貼_前年計算用シート!S505</f>
        <v>-</v>
      </c>
      <c r="AX242" t="str">
        <f t="shared" si="135"/>
        <v>-</v>
      </c>
      <c r="AY242" t="str">
        <f>貼_前年計算用シート!T326</f>
        <v>-</v>
      </c>
      <c r="AZ242" t="str">
        <f>貼_前年計算用シート!T505</f>
        <v>-</v>
      </c>
      <c r="BA242" t="str">
        <f t="shared" si="136"/>
        <v>-</v>
      </c>
      <c r="BB242" t="str">
        <f>貼_前年計算用シート!U326</f>
        <v>-</v>
      </c>
      <c r="BC242" t="str">
        <f>貼_前年計算用シート!U505</f>
        <v>-</v>
      </c>
      <c r="BD242" t="str">
        <f t="shared" si="137"/>
        <v>-</v>
      </c>
      <c r="BE242" t="str">
        <f>貼_前年計算用シート!V326</f>
        <v>-</v>
      </c>
      <c r="BF242" t="str">
        <f>貼_前年計算用シート!V505</f>
        <v>-</v>
      </c>
      <c r="BG242" t="str">
        <f t="shared" si="138"/>
        <v>-</v>
      </c>
      <c r="BH242" t="str">
        <f>貼_前年計算用シート!W326</f>
        <v>-</v>
      </c>
      <c r="BI242" t="str">
        <f>貼_前年計算用シート!W505</f>
        <v>-</v>
      </c>
      <c r="BJ242" t="str">
        <f t="shared" si="139"/>
        <v>-</v>
      </c>
      <c r="BK242" t="str">
        <f>貼_前年計算用シート!X326</f>
        <v>-</v>
      </c>
      <c r="BL242" t="str">
        <f>貼_前年計算用シート!X505</f>
        <v>-</v>
      </c>
      <c r="BM242" t="str">
        <f t="shared" si="140"/>
        <v>-</v>
      </c>
      <c r="BN242" t="str">
        <f>貼_前年計算用シート!Y326</f>
        <v>-</v>
      </c>
      <c r="BO242" t="str">
        <f>貼_前年計算用シート!Y505</f>
        <v>-</v>
      </c>
      <c r="BP242" t="str">
        <f t="shared" si="141"/>
        <v>-</v>
      </c>
      <c r="BQ242" t="str">
        <f>貼_前年計算用シート!Z326</f>
        <v>-</v>
      </c>
      <c r="BR242" t="str">
        <f>貼_前年計算用シート!Z505</f>
        <v>-</v>
      </c>
      <c r="BS242" t="str">
        <f t="shared" si="142"/>
        <v>-</v>
      </c>
      <c r="BT242" t="str">
        <f>貼_前年計算用シート!AA326</f>
        <v>-</v>
      </c>
      <c r="BU242" t="str">
        <f>貼_前年計算用シート!AA505</f>
        <v>-</v>
      </c>
      <c r="BV242" t="str">
        <f t="shared" si="143"/>
        <v>-</v>
      </c>
      <c r="BW242" t="str">
        <f>貼_前年計算用シート!AB326</f>
        <v>-</v>
      </c>
      <c r="BX242" t="str">
        <f>貼_前年計算用シート!AB505</f>
        <v>-</v>
      </c>
      <c r="BY242" t="str">
        <f t="shared" si="144"/>
        <v>-</v>
      </c>
      <c r="BZ242" t="str">
        <f>貼_前年計算用シート!AC326</f>
        <v>-</v>
      </c>
      <c r="CA242" t="str">
        <f>貼_前年計算用シート!AC505</f>
        <v>-</v>
      </c>
      <c r="CB242" t="str">
        <f t="shared" si="145"/>
        <v>-</v>
      </c>
      <c r="CC242" t="str">
        <f>貼_前年計算用シート!AD326</f>
        <v>-</v>
      </c>
      <c r="CD242" t="str">
        <f>貼_前年計算用シート!AD505</f>
        <v>-</v>
      </c>
      <c r="CE242" t="str">
        <f t="shared" si="146"/>
        <v>-</v>
      </c>
      <c r="CF242" t="str">
        <f>貼_前年計算用シート!AE326</f>
        <v>-</v>
      </c>
      <c r="CG242" t="str">
        <f>貼_前年計算用シート!AE505</f>
        <v>-</v>
      </c>
      <c r="CH242" t="str">
        <f t="shared" si="147"/>
        <v>-</v>
      </c>
      <c r="CI242" t="str">
        <f>貼_前年計算用シート!AF326</f>
        <v>-</v>
      </c>
      <c r="CJ242" t="str">
        <f>貼_前年計算用シート!AF505</f>
        <v>-</v>
      </c>
      <c r="CK242" t="str">
        <f t="shared" si="148"/>
        <v>-</v>
      </c>
      <c r="CL242" t="str">
        <f>貼_前年計算用シート!AG326</f>
        <v>-</v>
      </c>
      <c r="CM242" t="str">
        <f>貼_前年計算用シート!AG505</f>
        <v>-</v>
      </c>
      <c r="CN242" t="str">
        <f t="shared" si="149"/>
        <v>-</v>
      </c>
    </row>
    <row r="243" spans="1:92">
      <c r="C243" t="str">
        <f>貼_前年計算用シート!D327</f>
        <v>神恵内村</v>
      </c>
      <c r="D243">
        <f>貼_前年計算用シート!D506</f>
        <v>2</v>
      </c>
      <c r="E243">
        <f t="shared" si="120"/>
        <v>177</v>
      </c>
      <c r="F243" t="str">
        <f>貼_前年計算用シート!E327</f>
        <v>-</v>
      </c>
      <c r="G243" t="str">
        <f>貼_前年計算用シート!E506</f>
        <v>-</v>
      </c>
      <c r="H243" t="str">
        <f t="shared" si="121"/>
        <v>-</v>
      </c>
      <c r="I243" t="str">
        <f>貼_前年計算用シート!F327</f>
        <v>神恵内村</v>
      </c>
      <c r="J243">
        <f>貼_前年計算用シート!F506</f>
        <v>2</v>
      </c>
      <c r="K243">
        <f t="shared" si="122"/>
        <v>177</v>
      </c>
      <c r="L243" t="str">
        <f>貼_前年計算用シート!G327</f>
        <v>-</v>
      </c>
      <c r="M243" t="str">
        <f>貼_前年計算用シート!G506</f>
        <v>-</v>
      </c>
      <c r="N243" t="str">
        <f t="shared" si="123"/>
        <v>-</v>
      </c>
      <c r="O243" t="str">
        <f>貼_前年計算用シート!H327</f>
        <v>-</v>
      </c>
      <c r="P243" t="str">
        <f>貼_前年計算用シート!H506</f>
        <v>-</v>
      </c>
      <c r="Q243" t="str">
        <f t="shared" si="124"/>
        <v>-</v>
      </c>
      <c r="R243" t="str">
        <f>貼_前年計算用シート!I327</f>
        <v>-</v>
      </c>
      <c r="S243" t="str">
        <f>貼_前年計算用シート!I506</f>
        <v>-</v>
      </c>
      <c r="T243" t="str">
        <f t="shared" si="125"/>
        <v>-</v>
      </c>
      <c r="U243" t="str">
        <f>貼_前年計算用シート!J327</f>
        <v>-</v>
      </c>
      <c r="V243" t="str">
        <f>貼_前年計算用シート!J506</f>
        <v>-</v>
      </c>
      <c r="W243" t="str">
        <f t="shared" si="126"/>
        <v>-</v>
      </c>
      <c r="X243" t="str">
        <f>貼_前年計算用シート!K327</f>
        <v>-</v>
      </c>
      <c r="Y243" t="str">
        <f>貼_前年計算用シート!K506</f>
        <v>-</v>
      </c>
      <c r="Z243" t="str">
        <f t="shared" si="127"/>
        <v>-</v>
      </c>
      <c r="AA243" t="str">
        <f>貼_前年計算用シート!L327</f>
        <v>-</v>
      </c>
      <c r="AB243" t="str">
        <f>貼_前年計算用シート!L506</f>
        <v>-</v>
      </c>
      <c r="AC243" t="str">
        <f t="shared" si="128"/>
        <v>-</v>
      </c>
      <c r="AD243" t="str">
        <f>貼_前年計算用シート!M327</f>
        <v>-</v>
      </c>
      <c r="AE243" t="str">
        <f>貼_前年計算用シート!M506</f>
        <v>-</v>
      </c>
      <c r="AF243" t="str">
        <f t="shared" si="129"/>
        <v>-</v>
      </c>
      <c r="AG243" t="str">
        <f>貼_前年計算用シート!N327</f>
        <v>-</v>
      </c>
      <c r="AH243" t="str">
        <f>貼_前年計算用シート!N506</f>
        <v>-</v>
      </c>
      <c r="AI243" t="str">
        <f t="shared" si="130"/>
        <v>-</v>
      </c>
      <c r="AJ243" t="str">
        <f>貼_前年計算用シート!O327</f>
        <v>-</v>
      </c>
      <c r="AK243" t="str">
        <f>貼_前年計算用シート!O506</f>
        <v>-</v>
      </c>
      <c r="AL243" t="str">
        <f t="shared" si="131"/>
        <v>-</v>
      </c>
      <c r="AM243" t="str">
        <f>貼_前年計算用シート!P327</f>
        <v>-</v>
      </c>
      <c r="AN243" t="str">
        <f>貼_前年計算用シート!P506</f>
        <v>-</v>
      </c>
      <c r="AO243" t="str">
        <f t="shared" si="132"/>
        <v>-</v>
      </c>
      <c r="AP243" t="str">
        <f>貼_前年計算用シート!Q327</f>
        <v>-</v>
      </c>
      <c r="AQ243" t="str">
        <f>貼_前年計算用シート!Q506</f>
        <v>-</v>
      </c>
      <c r="AR243" t="str">
        <f t="shared" si="133"/>
        <v>-</v>
      </c>
      <c r="AS243" t="str">
        <f>貼_前年計算用シート!R327</f>
        <v>-</v>
      </c>
      <c r="AT243" t="str">
        <f>貼_前年計算用シート!R506</f>
        <v>-</v>
      </c>
      <c r="AU243" t="str">
        <f t="shared" si="134"/>
        <v>-</v>
      </c>
      <c r="AV243" t="str">
        <f>貼_前年計算用シート!S327</f>
        <v>-</v>
      </c>
      <c r="AW243" t="str">
        <f>貼_前年計算用シート!S506</f>
        <v>-</v>
      </c>
      <c r="AX243" t="str">
        <f t="shared" si="135"/>
        <v>-</v>
      </c>
      <c r="AY243" t="str">
        <f>貼_前年計算用シート!T327</f>
        <v>-</v>
      </c>
      <c r="AZ243" t="str">
        <f>貼_前年計算用シート!T506</f>
        <v>-</v>
      </c>
      <c r="BA243" t="str">
        <f t="shared" si="136"/>
        <v>-</v>
      </c>
      <c r="BB243" t="str">
        <f>貼_前年計算用シート!U327</f>
        <v>-</v>
      </c>
      <c r="BC243" t="str">
        <f>貼_前年計算用シート!U506</f>
        <v>-</v>
      </c>
      <c r="BD243" t="str">
        <f t="shared" si="137"/>
        <v>-</v>
      </c>
      <c r="BE243" t="str">
        <f>貼_前年計算用シート!V327</f>
        <v>-</v>
      </c>
      <c r="BF243" t="str">
        <f>貼_前年計算用シート!V506</f>
        <v>-</v>
      </c>
      <c r="BG243" t="str">
        <f t="shared" si="138"/>
        <v>-</v>
      </c>
      <c r="BH243" t="str">
        <f>貼_前年計算用シート!W327</f>
        <v>-</v>
      </c>
      <c r="BI243" t="str">
        <f>貼_前年計算用シート!W506</f>
        <v>-</v>
      </c>
      <c r="BJ243" t="str">
        <f t="shared" si="139"/>
        <v>-</v>
      </c>
      <c r="BK243" t="str">
        <f>貼_前年計算用シート!X327</f>
        <v>-</v>
      </c>
      <c r="BL243" t="str">
        <f>貼_前年計算用シート!X506</f>
        <v>-</v>
      </c>
      <c r="BM243" t="str">
        <f t="shared" si="140"/>
        <v>-</v>
      </c>
      <c r="BN243" t="str">
        <f>貼_前年計算用シート!Y327</f>
        <v>-</v>
      </c>
      <c r="BO243" t="str">
        <f>貼_前年計算用シート!Y506</f>
        <v>-</v>
      </c>
      <c r="BP243" t="str">
        <f t="shared" si="141"/>
        <v>-</v>
      </c>
      <c r="BQ243" t="str">
        <f>貼_前年計算用シート!Z327</f>
        <v>-</v>
      </c>
      <c r="BR243" t="str">
        <f>貼_前年計算用シート!Z506</f>
        <v>-</v>
      </c>
      <c r="BS243" t="str">
        <f t="shared" si="142"/>
        <v>-</v>
      </c>
      <c r="BT243" t="str">
        <f>貼_前年計算用シート!AA327</f>
        <v>-</v>
      </c>
      <c r="BU243" t="str">
        <f>貼_前年計算用シート!AA506</f>
        <v>-</v>
      </c>
      <c r="BV243" t="str">
        <f t="shared" si="143"/>
        <v>-</v>
      </c>
      <c r="BW243" t="str">
        <f>貼_前年計算用シート!AB327</f>
        <v>-</v>
      </c>
      <c r="BX243" t="str">
        <f>貼_前年計算用シート!AB506</f>
        <v>-</v>
      </c>
      <c r="BY243" t="str">
        <f t="shared" si="144"/>
        <v>-</v>
      </c>
      <c r="BZ243" t="str">
        <f>貼_前年計算用シート!AC327</f>
        <v>-</v>
      </c>
      <c r="CA243" t="str">
        <f>貼_前年計算用シート!AC506</f>
        <v>-</v>
      </c>
      <c r="CB243" t="str">
        <f t="shared" si="145"/>
        <v>-</v>
      </c>
      <c r="CC243" t="str">
        <f>貼_前年計算用シート!AD327</f>
        <v>-</v>
      </c>
      <c r="CD243" t="str">
        <f>貼_前年計算用シート!AD506</f>
        <v>-</v>
      </c>
      <c r="CE243" t="str">
        <f t="shared" si="146"/>
        <v>-</v>
      </c>
      <c r="CF243" t="str">
        <f>貼_前年計算用シート!AE327</f>
        <v>-</v>
      </c>
      <c r="CG243" t="str">
        <f>貼_前年計算用シート!AE506</f>
        <v>-</v>
      </c>
      <c r="CH243" t="str">
        <f t="shared" si="147"/>
        <v>-</v>
      </c>
      <c r="CI243" t="str">
        <f>貼_前年計算用シート!AF327</f>
        <v>-</v>
      </c>
      <c r="CJ243" t="str">
        <f>貼_前年計算用シート!AF506</f>
        <v>-</v>
      </c>
      <c r="CK243" t="str">
        <f t="shared" si="148"/>
        <v>-</v>
      </c>
      <c r="CL243" t="str">
        <f>貼_前年計算用シート!AG327</f>
        <v>-</v>
      </c>
      <c r="CM243" t="str">
        <f>貼_前年計算用シート!AG506</f>
        <v>-</v>
      </c>
      <c r="CN243" t="str">
        <f t="shared" si="149"/>
        <v>-</v>
      </c>
    </row>
    <row r="244" spans="1:92">
      <c r="C244" t="str">
        <f>貼_前年計算用シート!D328</f>
        <v>上砂川町</v>
      </c>
      <c r="D244">
        <f>貼_前年計算用シート!D507</f>
        <v>1</v>
      </c>
      <c r="E244">
        <f t="shared" si="120"/>
        <v>178</v>
      </c>
      <c r="F244" t="str">
        <f>貼_前年計算用シート!E328</f>
        <v>-</v>
      </c>
      <c r="G244" t="str">
        <f>貼_前年計算用シート!E507</f>
        <v>-</v>
      </c>
      <c r="H244" t="str">
        <f t="shared" si="121"/>
        <v>-</v>
      </c>
      <c r="I244" t="str">
        <f>貼_前年計算用シート!F328</f>
        <v>上砂川町</v>
      </c>
      <c r="J244">
        <f>貼_前年計算用シート!F507</f>
        <v>1</v>
      </c>
      <c r="K244">
        <f t="shared" si="122"/>
        <v>178</v>
      </c>
      <c r="L244" t="str">
        <f>貼_前年計算用シート!G328</f>
        <v>-</v>
      </c>
      <c r="M244" t="str">
        <f>貼_前年計算用シート!G507</f>
        <v>-</v>
      </c>
      <c r="N244" t="str">
        <f t="shared" si="123"/>
        <v>-</v>
      </c>
      <c r="O244" t="str">
        <f>貼_前年計算用シート!H328</f>
        <v>-</v>
      </c>
      <c r="P244" t="str">
        <f>貼_前年計算用シート!H507</f>
        <v>-</v>
      </c>
      <c r="Q244" t="str">
        <f t="shared" si="124"/>
        <v>-</v>
      </c>
      <c r="R244" t="str">
        <f>貼_前年計算用シート!I328</f>
        <v>-</v>
      </c>
      <c r="S244" t="str">
        <f>貼_前年計算用シート!I507</f>
        <v>-</v>
      </c>
      <c r="T244" t="str">
        <f t="shared" si="125"/>
        <v>-</v>
      </c>
      <c r="U244" t="str">
        <f>貼_前年計算用シート!J328</f>
        <v>-</v>
      </c>
      <c r="V244" t="str">
        <f>貼_前年計算用シート!J507</f>
        <v>-</v>
      </c>
      <c r="W244" t="str">
        <f t="shared" si="126"/>
        <v>-</v>
      </c>
      <c r="X244" t="str">
        <f>貼_前年計算用シート!K328</f>
        <v>-</v>
      </c>
      <c r="Y244" t="str">
        <f>貼_前年計算用シート!K507</f>
        <v>-</v>
      </c>
      <c r="Z244" t="str">
        <f t="shared" si="127"/>
        <v>-</v>
      </c>
      <c r="AA244" t="str">
        <f>貼_前年計算用シート!L328</f>
        <v>-</v>
      </c>
      <c r="AB244" t="str">
        <f>貼_前年計算用シート!L507</f>
        <v>-</v>
      </c>
      <c r="AC244" t="str">
        <f t="shared" si="128"/>
        <v>-</v>
      </c>
      <c r="AD244" t="str">
        <f>貼_前年計算用シート!M328</f>
        <v>-</v>
      </c>
      <c r="AE244" t="str">
        <f>貼_前年計算用シート!M507</f>
        <v>-</v>
      </c>
      <c r="AF244" t="str">
        <f t="shared" si="129"/>
        <v>-</v>
      </c>
      <c r="AG244" t="str">
        <f>貼_前年計算用シート!N328</f>
        <v>-</v>
      </c>
      <c r="AH244" t="str">
        <f>貼_前年計算用シート!N507</f>
        <v>-</v>
      </c>
      <c r="AI244" t="str">
        <f t="shared" si="130"/>
        <v>-</v>
      </c>
      <c r="AJ244" t="str">
        <f>貼_前年計算用シート!O328</f>
        <v>-</v>
      </c>
      <c r="AK244" t="str">
        <f>貼_前年計算用シート!O507</f>
        <v>-</v>
      </c>
      <c r="AL244" t="str">
        <f t="shared" si="131"/>
        <v>-</v>
      </c>
      <c r="AM244" t="str">
        <f>貼_前年計算用シート!P328</f>
        <v>-</v>
      </c>
      <c r="AN244" t="str">
        <f>貼_前年計算用シート!P507</f>
        <v>-</v>
      </c>
      <c r="AO244" t="str">
        <f t="shared" si="132"/>
        <v>-</v>
      </c>
      <c r="AP244" t="str">
        <f>貼_前年計算用シート!Q328</f>
        <v>-</v>
      </c>
      <c r="AQ244" t="str">
        <f>貼_前年計算用シート!Q507</f>
        <v>-</v>
      </c>
      <c r="AR244" t="str">
        <f t="shared" si="133"/>
        <v>-</v>
      </c>
      <c r="AS244" t="str">
        <f>貼_前年計算用シート!R328</f>
        <v>-</v>
      </c>
      <c r="AT244" t="str">
        <f>貼_前年計算用シート!R507</f>
        <v>-</v>
      </c>
      <c r="AU244" t="str">
        <f t="shared" si="134"/>
        <v>-</v>
      </c>
      <c r="AV244" t="str">
        <f>貼_前年計算用シート!S328</f>
        <v>-</v>
      </c>
      <c r="AW244" t="str">
        <f>貼_前年計算用シート!S507</f>
        <v>-</v>
      </c>
      <c r="AX244" t="str">
        <f t="shared" si="135"/>
        <v>-</v>
      </c>
      <c r="AY244" t="str">
        <f>貼_前年計算用シート!T328</f>
        <v>-</v>
      </c>
      <c r="AZ244" t="str">
        <f>貼_前年計算用シート!T507</f>
        <v>-</v>
      </c>
      <c r="BA244" t="str">
        <f t="shared" si="136"/>
        <v>-</v>
      </c>
      <c r="BB244" t="str">
        <f>貼_前年計算用シート!U328</f>
        <v>-</v>
      </c>
      <c r="BC244" t="str">
        <f>貼_前年計算用シート!U507</f>
        <v>-</v>
      </c>
      <c r="BD244" t="str">
        <f t="shared" si="137"/>
        <v>-</v>
      </c>
      <c r="BE244" t="str">
        <f>貼_前年計算用シート!V328</f>
        <v>-</v>
      </c>
      <c r="BF244" t="str">
        <f>貼_前年計算用シート!V507</f>
        <v>-</v>
      </c>
      <c r="BG244" t="str">
        <f t="shared" si="138"/>
        <v>-</v>
      </c>
      <c r="BH244" t="str">
        <f>貼_前年計算用シート!W328</f>
        <v>-</v>
      </c>
      <c r="BI244" t="str">
        <f>貼_前年計算用シート!W507</f>
        <v>-</v>
      </c>
      <c r="BJ244" t="str">
        <f t="shared" si="139"/>
        <v>-</v>
      </c>
      <c r="BK244" t="str">
        <f>貼_前年計算用シート!X328</f>
        <v>-</v>
      </c>
      <c r="BL244" t="str">
        <f>貼_前年計算用シート!X507</f>
        <v>-</v>
      </c>
      <c r="BM244" t="str">
        <f t="shared" si="140"/>
        <v>-</v>
      </c>
      <c r="BN244" t="str">
        <f>貼_前年計算用シート!Y328</f>
        <v>-</v>
      </c>
      <c r="BO244" t="str">
        <f>貼_前年計算用シート!Y507</f>
        <v>-</v>
      </c>
      <c r="BP244" t="str">
        <f t="shared" si="141"/>
        <v>-</v>
      </c>
      <c r="BQ244" t="str">
        <f>貼_前年計算用シート!Z328</f>
        <v>-</v>
      </c>
      <c r="BR244" t="str">
        <f>貼_前年計算用シート!Z507</f>
        <v>-</v>
      </c>
      <c r="BS244" t="str">
        <f t="shared" si="142"/>
        <v>-</v>
      </c>
      <c r="BT244" t="str">
        <f>貼_前年計算用シート!AA328</f>
        <v>-</v>
      </c>
      <c r="BU244" t="str">
        <f>貼_前年計算用シート!AA507</f>
        <v>-</v>
      </c>
      <c r="BV244" t="str">
        <f t="shared" si="143"/>
        <v>-</v>
      </c>
      <c r="BW244" t="str">
        <f>貼_前年計算用シート!AB328</f>
        <v>-</v>
      </c>
      <c r="BX244" t="str">
        <f>貼_前年計算用シート!AB507</f>
        <v>-</v>
      </c>
      <c r="BY244" t="str">
        <f t="shared" si="144"/>
        <v>-</v>
      </c>
      <c r="BZ244" t="str">
        <f>貼_前年計算用シート!AC328</f>
        <v>-</v>
      </c>
      <c r="CA244" t="str">
        <f>貼_前年計算用シート!AC507</f>
        <v>-</v>
      </c>
      <c r="CB244" t="str">
        <f t="shared" si="145"/>
        <v>-</v>
      </c>
      <c r="CC244" t="str">
        <f>貼_前年計算用シート!AD328</f>
        <v>-</v>
      </c>
      <c r="CD244" t="str">
        <f>貼_前年計算用シート!AD507</f>
        <v>-</v>
      </c>
      <c r="CE244" t="str">
        <f t="shared" si="146"/>
        <v>-</v>
      </c>
      <c r="CF244" t="str">
        <f>貼_前年計算用シート!AE328</f>
        <v>-</v>
      </c>
      <c r="CG244" t="str">
        <f>貼_前年計算用シート!AE507</f>
        <v>-</v>
      </c>
      <c r="CH244" t="str">
        <f t="shared" si="147"/>
        <v>-</v>
      </c>
      <c r="CI244" t="str">
        <f>貼_前年計算用シート!AF328</f>
        <v>-</v>
      </c>
      <c r="CJ244" t="str">
        <f>貼_前年計算用シート!AF507</f>
        <v>-</v>
      </c>
      <c r="CK244" t="str">
        <f t="shared" si="148"/>
        <v>-</v>
      </c>
      <c r="CL244" t="str">
        <f>貼_前年計算用シート!AG328</f>
        <v>-</v>
      </c>
      <c r="CM244" t="str">
        <f>貼_前年計算用シート!AG507</f>
        <v>-</v>
      </c>
      <c r="CN244" t="str">
        <f t="shared" si="149"/>
        <v>-</v>
      </c>
    </row>
    <row r="245" spans="1:92">
      <c r="C245" t="str">
        <f>貼_前年計算用シート!D329</f>
        <v>泊村</v>
      </c>
      <c r="D245">
        <f>貼_前年計算用シート!D508</f>
        <v>0</v>
      </c>
      <c r="E245">
        <f t="shared" si="120"/>
        <v>179</v>
      </c>
      <c r="F245" t="str">
        <f>貼_前年計算用シート!E329</f>
        <v>-</v>
      </c>
      <c r="G245" t="str">
        <f>貼_前年計算用シート!E508</f>
        <v>-</v>
      </c>
      <c r="H245" t="str">
        <f t="shared" si="121"/>
        <v>-</v>
      </c>
      <c r="I245" t="str">
        <f>貼_前年計算用シート!F329</f>
        <v>泊村</v>
      </c>
      <c r="J245">
        <f>貼_前年計算用シート!F508</f>
        <v>0</v>
      </c>
      <c r="K245">
        <f t="shared" si="122"/>
        <v>179</v>
      </c>
      <c r="L245" t="str">
        <f>貼_前年計算用シート!G329</f>
        <v>-</v>
      </c>
      <c r="M245" t="str">
        <f>貼_前年計算用シート!G508</f>
        <v>-</v>
      </c>
      <c r="N245" t="str">
        <f t="shared" si="123"/>
        <v>-</v>
      </c>
      <c r="O245" t="str">
        <f>貼_前年計算用シート!H329</f>
        <v>-</v>
      </c>
      <c r="P245" t="str">
        <f>貼_前年計算用シート!H508</f>
        <v>-</v>
      </c>
      <c r="Q245" t="str">
        <f t="shared" si="124"/>
        <v>-</v>
      </c>
      <c r="R245" t="str">
        <f>貼_前年計算用シート!I329</f>
        <v>-</v>
      </c>
      <c r="S245" t="str">
        <f>貼_前年計算用シート!I508</f>
        <v>-</v>
      </c>
      <c r="T245" t="str">
        <f t="shared" si="125"/>
        <v>-</v>
      </c>
      <c r="U245" t="str">
        <f>貼_前年計算用シート!J329</f>
        <v>-</v>
      </c>
      <c r="V245" t="str">
        <f>貼_前年計算用シート!J508</f>
        <v>-</v>
      </c>
      <c r="W245" t="str">
        <f t="shared" si="126"/>
        <v>-</v>
      </c>
      <c r="X245" t="str">
        <f>貼_前年計算用シート!K329</f>
        <v>-</v>
      </c>
      <c r="Y245" t="str">
        <f>貼_前年計算用シート!K508</f>
        <v>-</v>
      </c>
      <c r="Z245" t="str">
        <f t="shared" si="127"/>
        <v>-</v>
      </c>
      <c r="AA245" t="str">
        <f>貼_前年計算用シート!L329</f>
        <v>-</v>
      </c>
      <c r="AB245" t="str">
        <f>貼_前年計算用シート!L508</f>
        <v>-</v>
      </c>
      <c r="AC245" t="str">
        <f t="shared" si="128"/>
        <v>-</v>
      </c>
      <c r="AD245" t="str">
        <f>貼_前年計算用シート!M329</f>
        <v>-</v>
      </c>
      <c r="AE245" t="str">
        <f>貼_前年計算用シート!M508</f>
        <v>-</v>
      </c>
      <c r="AF245" t="str">
        <f t="shared" si="129"/>
        <v>-</v>
      </c>
      <c r="AG245" t="str">
        <f>貼_前年計算用シート!N329</f>
        <v>-</v>
      </c>
      <c r="AH245" t="str">
        <f>貼_前年計算用シート!N508</f>
        <v>-</v>
      </c>
      <c r="AI245" t="str">
        <f t="shared" si="130"/>
        <v>-</v>
      </c>
      <c r="AJ245" t="str">
        <f>貼_前年計算用シート!O329</f>
        <v>-</v>
      </c>
      <c r="AK245" t="str">
        <f>貼_前年計算用シート!O508</f>
        <v>-</v>
      </c>
      <c r="AL245" t="str">
        <f t="shared" si="131"/>
        <v>-</v>
      </c>
      <c r="AM245" t="str">
        <f>貼_前年計算用シート!P329</f>
        <v>-</v>
      </c>
      <c r="AN245" t="str">
        <f>貼_前年計算用シート!P508</f>
        <v>-</v>
      </c>
      <c r="AO245" t="str">
        <f t="shared" si="132"/>
        <v>-</v>
      </c>
      <c r="AP245" t="str">
        <f>貼_前年計算用シート!Q329</f>
        <v>-</v>
      </c>
      <c r="AQ245" t="str">
        <f>貼_前年計算用シート!Q508</f>
        <v>-</v>
      </c>
      <c r="AR245" t="str">
        <f t="shared" si="133"/>
        <v>-</v>
      </c>
      <c r="AS245" t="str">
        <f>貼_前年計算用シート!R329</f>
        <v>-</v>
      </c>
      <c r="AT245" t="str">
        <f>貼_前年計算用シート!R508</f>
        <v>-</v>
      </c>
      <c r="AU245" t="str">
        <f t="shared" si="134"/>
        <v>-</v>
      </c>
      <c r="AV245" t="str">
        <f>貼_前年計算用シート!S329</f>
        <v>-</v>
      </c>
      <c r="AW245" t="str">
        <f>貼_前年計算用シート!S508</f>
        <v>-</v>
      </c>
      <c r="AX245" t="str">
        <f t="shared" si="135"/>
        <v>-</v>
      </c>
      <c r="AY245" t="str">
        <f>貼_前年計算用シート!T329</f>
        <v>-</v>
      </c>
      <c r="AZ245" t="str">
        <f>貼_前年計算用シート!T508</f>
        <v>-</v>
      </c>
      <c r="BA245" t="str">
        <f t="shared" si="136"/>
        <v>-</v>
      </c>
      <c r="BB245" t="str">
        <f>貼_前年計算用シート!U329</f>
        <v>-</v>
      </c>
      <c r="BC245" t="str">
        <f>貼_前年計算用シート!U508</f>
        <v>-</v>
      </c>
      <c r="BD245" t="str">
        <f t="shared" si="137"/>
        <v>-</v>
      </c>
      <c r="BE245" t="str">
        <f>貼_前年計算用シート!V329</f>
        <v>-</v>
      </c>
      <c r="BF245" t="str">
        <f>貼_前年計算用シート!V508</f>
        <v>-</v>
      </c>
      <c r="BG245" t="str">
        <f t="shared" si="138"/>
        <v>-</v>
      </c>
      <c r="BH245" t="str">
        <f>貼_前年計算用シート!W329</f>
        <v>-</v>
      </c>
      <c r="BI245" t="str">
        <f>貼_前年計算用シート!W508</f>
        <v>-</v>
      </c>
      <c r="BJ245" t="str">
        <f t="shared" si="139"/>
        <v>-</v>
      </c>
      <c r="BK245" t="str">
        <f>貼_前年計算用シート!X329</f>
        <v>-</v>
      </c>
      <c r="BL245" t="str">
        <f>貼_前年計算用シート!X508</f>
        <v>-</v>
      </c>
      <c r="BM245" t="str">
        <f t="shared" si="140"/>
        <v>-</v>
      </c>
      <c r="BN245" t="str">
        <f>貼_前年計算用シート!Y329</f>
        <v>-</v>
      </c>
      <c r="BO245" t="str">
        <f>貼_前年計算用シート!Y508</f>
        <v>-</v>
      </c>
      <c r="BP245" t="str">
        <f t="shared" si="141"/>
        <v>-</v>
      </c>
      <c r="BQ245" t="str">
        <f>貼_前年計算用シート!Z329</f>
        <v>-</v>
      </c>
      <c r="BR245" t="str">
        <f>貼_前年計算用シート!Z508</f>
        <v>-</v>
      </c>
      <c r="BS245" t="str">
        <f t="shared" si="142"/>
        <v>-</v>
      </c>
      <c r="BT245" t="str">
        <f>貼_前年計算用シート!AA329</f>
        <v>-</v>
      </c>
      <c r="BU245" t="str">
        <f>貼_前年計算用シート!AA508</f>
        <v>-</v>
      </c>
      <c r="BV245" t="str">
        <f t="shared" si="143"/>
        <v>-</v>
      </c>
      <c r="BW245" t="str">
        <f>貼_前年計算用シート!AB329</f>
        <v>-</v>
      </c>
      <c r="BX245" t="str">
        <f>貼_前年計算用シート!AB508</f>
        <v>-</v>
      </c>
      <c r="BY245" t="str">
        <f t="shared" si="144"/>
        <v>-</v>
      </c>
      <c r="BZ245" t="str">
        <f>貼_前年計算用シート!AC329</f>
        <v>-</v>
      </c>
      <c r="CA245" t="str">
        <f>貼_前年計算用シート!AC508</f>
        <v>-</v>
      </c>
      <c r="CB245" t="str">
        <f t="shared" si="145"/>
        <v>-</v>
      </c>
      <c r="CC245" t="str">
        <f>貼_前年計算用シート!AD329</f>
        <v>-</v>
      </c>
      <c r="CD245" t="str">
        <f>貼_前年計算用シート!AD508</f>
        <v>-</v>
      </c>
      <c r="CE245" t="str">
        <f t="shared" si="146"/>
        <v>-</v>
      </c>
      <c r="CF245" t="str">
        <f>貼_前年計算用シート!AE329</f>
        <v>-</v>
      </c>
      <c r="CG245" t="str">
        <f>貼_前年計算用シート!AE508</f>
        <v>-</v>
      </c>
      <c r="CH245" t="str">
        <f t="shared" si="147"/>
        <v>-</v>
      </c>
      <c r="CI245" t="str">
        <f>貼_前年計算用シート!AF329</f>
        <v>-</v>
      </c>
      <c r="CJ245" t="str">
        <f>貼_前年計算用シート!AF508</f>
        <v>-</v>
      </c>
      <c r="CK245" t="str">
        <f t="shared" si="148"/>
        <v>-</v>
      </c>
      <c r="CL245" t="str">
        <f>貼_前年計算用シート!AG329</f>
        <v>-</v>
      </c>
      <c r="CM245" t="str">
        <f>貼_前年計算用シート!AG508</f>
        <v>-</v>
      </c>
      <c r="CN245" t="str">
        <f t="shared" si="149"/>
        <v>-</v>
      </c>
    </row>
    <row r="246" spans="1:92">
      <c r="A246" s="524" t="s">
        <v>382</v>
      </c>
      <c r="B246" s="524"/>
      <c r="C246" s="524"/>
      <c r="D246" s="524"/>
      <c r="E246" s="524"/>
      <c r="F246" s="524"/>
      <c r="G246" s="524"/>
      <c r="H246" s="524"/>
      <c r="I246" s="524"/>
      <c r="J246" s="524"/>
      <c r="K246" s="524"/>
      <c r="L246" s="524"/>
      <c r="M246" s="524"/>
      <c r="N246" s="524"/>
      <c r="O246" s="524"/>
      <c r="P246" s="524"/>
      <c r="Q246" s="524"/>
      <c r="R246" s="524"/>
      <c r="S246" s="524"/>
      <c r="T246" s="524"/>
      <c r="U246" s="524"/>
      <c r="V246" s="524"/>
      <c r="W246" s="524"/>
      <c r="X246" s="524"/>
      <c r="Y246" s="524"/>
      <c r="Z246" s="524"/>
      <c r="AA246" s="524"/>
      <c r="AB246" s="524"/>
      <c r="AC246" s="524"/>
      <c r="AD246" s="524"/>
      <c r="AE246" s="524"/>
      <c r="AF246" s="524"/>
      <c r="AG246" s="524"/>
      <c r="AH246" s="524"/>
      <c r="AI246" s="524"/>
      <c r="AJ246" s="524"/>
      <c r="AK246" s="524"/>
      <c r="AL246" s="524"/>
      <c r="AM246" s="524"/>
      <c r="AN246" s="524"/>
      <c r="AO246" s="524"/>
      <c r="AP246" s="524"/>
      <c r="AQ246" s="524"/>
      <c r="AR246" s="524"/>
      <c r="AS246" s="524"/>
      <c r="AT246" s="524"/>
      <c r="AU246" s="524"/>
      <c r="AV246" s="524"/>
      <c r="AW246" s="524"/>
      <c r="AX246" s="524"/>
      <c r="AY246" s="524"/>
      <c r="AZ246" s="524"/>
      <c r="BA246" s="524"/>
      <c r="BB246" s="524"/>
      <c r="BC246" s="524"/>
      <c r="BD246" s="524"/>
      <c r="BE246" s="524"/>
      <c r="BF246" s="524"/>
      <c r="BG246" s="524"/>
      <c r="BH246" s="524"/>
      <c r="BI246" s="524"/>
      <c r="BJ246" s="524"/>
      <c r="BK246" s="524"/>
      <c r="BL246" s="524"/>
      <c r="BM246" s="524"/>
      <c r="BN246" s="524"/>
      <c r="BO246" s="524"/>
      <c r="BP246" s="524"/>
      <c r="BQ246" s="524"/>
      <c r="BR246" s="524"/>
      <c r="BS246" s="524"/>
      <c r="BT246" s="524"/>
      <c r="BU246" s="524"/>
      <c r="BV246" s="524"/>
      <c r="BW246" s="524"/>
      <c r="BX246" s="524"/>
      <c r="BY246" s="524"/>
      <c r="BZ246" s="524"/>
      <c r="CA246" s="524"/>
      <c r="CB246" s="524"/>
      <c r="CC246" s="524"/>
      <c r="CD246" s="524"/>
      <c r="CE246" s="524"/>
      <c r="CF246" s="524"/>
      <c r="CG246" s="524"/>
      <c r="CH246" s="524"/>
      <c r="CI246" s="524"/>
      <c r="CJ246" s="524"/>
      <c r="CK246" s="524"/>
      <c r="CL246" s="524"/>
      <c r="CM246" s="524"/>
      <c r="CN246" s="524"/>
    </row>
    <row r="247" spans="1:92">
      <c r="A247" s="524" t="s">
        <v>377</v>
      </c>
      <c r="B247" s="524" t="s">
        <v>383</v>
      </c>
      <c r="C247" s="525">
        <f>IFERROR(VLOOKUP($B247,C$6:E$245,3,0),"-")</f>
        <v>1</v>
      </c>
      <c r="D247" s="525"/>
      <c r="E247" s="525"/>
      <c r="F247" s="525">
        <f t="shared" ref="F247:F262" si="150">IFERROR(VLOOKUP($B247,F$6:H$245,3,0),"-")</f>
        <v>1</v>
      </c>
      <c r="G247" s="525"/>
      <c r="H247" s="525"/>
      <c r="I247" s="525">
        <f t="shared" ref="I247:I310" si="151">IFERROR(VLOOKUP($B247,I$6:K$245,3,0),"-")</f>
        <v>1</v>
      </c>
      <c r="J247" s="525"/>
      <c r="K247" s="525"/>
      <c r="L247" s="525">
        <f t="shared" ref="L247:L310" si="152">IFERROR(VLOOKUP($B247,L$6:N$245,3,0),"-")</f>
        <v>2</v>
      </c>
      <c r="M247" s="525"/>
      <c r="N247" s="525"/>
      <c r="O247" s="525">
        <f t="shared" ref="O247:O310" si="153">IFERROR(VLOOKUP($B247,O$6:Q$245,3,0),"-")</f>
        <v>2</v>
      </c>
      <c r="P247" s="525"/>
      <c r="Q247" s="525"/>
      <c r="R247" s="525">
        <f t="shared" ref="R247:R310" si="154">IFERROR(VLOOKUP($B247,R$6:T$245,3,0),"-")</f>
        <v>4</v>
      </c>
      <c r="S247" s="525"/>
      <c r="T247" s="525"/>
      <c r="U247" s="525">
        <f t="shared" ref="U247:U310" si="155">IFERROR(VLOOKUP($B247,U$6:W$245,3,0),"-")</f>
        <v>1</v>
      </c>
      <c r="V247" s="525"/>
      <c r="W247" s="525"/>
      <c r="X247" s="525">
        <f t="shared" ref="X247:X310" si="156">IFERROR(VLOOKUP($B247,X$6:Z$245,3,0),"-")</f>
        <v>1</v>
      </c>
      <c r="Y247" s="525"/>
      <c r="Z247" s="525"/>
      <c r="AA247" s="525">
        <f t="shared" ref="AA247:AA310" si="157">IFERROR(VLOOKUP($B247,AA$6:AC$245,3,0),"-")</f>
        <v>2</v>
      </c>
      <c r="AB247" s="525"/>
      <c r="AC247" s="525"/>
      <c r="AD247" s="525" t="str">
        <f t="shared" ref="AD247:AD310" si="158">IFERROR(VLOOKUP($B247,AD$6:AF$245,3,0),"-")</f>
        <v>-</v>
      </c>
      <c r="AE247" s="525"/>
      <c r="AF247" s="525"/>
      <c r="AG247" s="525" t="str">
        <f t="shared" ref="AG247:AG310" si="159">IFERROR(VLOOKUP($B247,AG$6:AI$245,3,0),"-")</f>
        <v>-</v>
      </c>
      <c r="AH247" s="525"/>
      <c r="AI247" s="525"/>
      <c r="AJ247" s="525" t="str">
        <f t="shared" ref="AJ247:AJ310" si="160">IFERROR(VLOOKUP($B247,AJ$6:AL$245,3,0),"-")</f>
        <v>-</v>
      </c>
      <c r="AK247" s="525"/>
      <c r="AL247" s="525"/>
      <c r="AM247" s="525" t="str">
        <f t="shared" ref="AM247:AM310" si="161">IFERROR(VLOOKUP($B247,AM$6:AO$245,3,0),"-")</f>
        <v>-</v>
      </c>
      <c r="AN247" s="525"/>
      <c r="AO247" s="525"/>
      <c r="AP247" s="525" t="str">
        <f t="shared" ref="AP247:AP310" si="162">IFERROR(VLOOKUP($B247,AP$6:AR$245,3,0),"-")</f>
        <v>-</v>
      </c>
      <c r="AQ247" s="525"/>
      <c r="AR247" s="525"/>
      <c r="AS247" s="525" t="str">
        <f t="shared" ref="AS247:AS310" si="163">IFERROR(VLOOKUP($B247,AS$6:AU$245,3,0),"-")</f>
        <v>-</v>
      </c>
      <c r="AT247" s="525"/>
      <c r="AU247" s="525"/>
      <c r="AV247" s="525">
        <f t="shared" ref="AV247:AV310" si="164">IFERROR(VLOOKUP($B247,AV$6:AX$245,3,0),"-")</f>
        <v>1</v>
      </c>
      <c r="AW247" s="525"/>
      <c r="AX247" s="525"/>
      <c r="AY247" s="525">
        <f t="shared" ref="AY247:AY310" si="165">IFERROR(VLOOKUP($B247,AY$6:BA$245,3,0),"-")</f>
        <v>1</v>
      </c>
      <c r="AZ247" s="525"/>
      <c r="BA247" s="525"/>
      <c r="BB247" s="525">
        <f t="shared" ref="BB247:BB310" si="166">IFERROR(VLOOKUP($B247,BB$6:BD$245,3,0),"-")</f>
        <v>1</v>
      </c>
      <c r="BC247" s="525"/>
      <c r="BD247" s="525"/>
      <c r="BE247" s="525">
        <f t="shared" ref="BE247:BE310" si="167">IFERROR(VLOOKUP($B247,BE$6:BG$245,3,0),"-")</f>
        <v>1</v>
      </c>
      <c r="BF247" s="525"/>
      <c r="BG247" s="525"/>
      <c r="BH247" s="525">
        <f t="shared" ref="BH247:BH310" si="168">IFERROR(VLOOKUP($B247,BH$6:BJ$245,3,0),"-")</f>
        <v>1</v>
      </c>
      <c r="BI247" s="525"/>
      <c r="BJ247" s="525"/>
      <c r="BK247" s="525" t="str">
        <f t="shared" ref="BK247:BK310" si="169">IFERROR(VLOOKUP($B247,BK$6:BM$245,3,0),"-")</f>
        <v>-</v>
      </c>
      <c r="BL247" s="525"/>
      <c r="BM247" s="525"/>
      <c r="BN247" s="525">
        <f t="shared" ref="BN247:BN310" si="170">IFERROR(VLOOKUP($B247,BN$6:BP$245,3,0),"-")</f>
        <v>1</v>
      </c>
      <c r="BO247" s="525"/>
      <c r="BP247" s="525"/>
      <c r="BQ247" s="525">
        <f t="shared" ref="BQ247:BQ310" si="171">IFERROR(VLOOKUP($B247,BQ$6:BS$245,3,0),"-")</f>
        <v>1</v>
      </c>
      <c r="BR247" s="525"/>
      <c r="BS247" s="525"/>
      <c r="BT247" s="525">
        <f t="shared" ref="BT247:BT310" si="172">IFERROR(VLOOKUP($B247,BT$6:BV$245,3,0),"-")</f>
        <v>20</v>
      </c>
      <c r="BU247" s="525"/>
      <c r="BV247" s="525"/>
      <c r="BW247" s="525">
        <f t="shared" ref="BW247:BW310" si="173">IFERROR(VLOOKUP($B247,BW$6:BY$245,3,0),"-")</f>
        <v>1</v>
      </c>
      <c r="BX247" s="525"/>
      <c r="BY247" s="525"/>
      <c r="BZ247" s="525">
        <f t="shared" ref="BZ247:BZ310" si="174">IFERROR(VLOOKUP($B247,BZ$6:CB$245,3,0),"-")</f>
        <v>1</v>
      </c>
      <c r="CA247" s="525"/>
      <c r="CB247" s="525"/>
      <c r="CC247" s="525">
        <f t="shared" ref="CC247:CC310" si="175">IFERROR(VLOOKUP($B247,CC$6:CE$245,3,0),"-")</f>
        <v>1</v>
      </c>
      <c r="CD247" s="525"/>
      <c r="CE247" s="525"/>
      <c r="CF247" s="525">
        <f t="shared" ref="CF247:CF310" si="176">IFERROR(VLOOKUP($B247,CF$6:CH$245,3,0),"-")</f>
        <v>1</v>
      </c>
      <c r="CG247" s="525"/>
      <c r="CH247" s="525"/>
      <c r="CI247" s="525">
        <f t="shared" ref="CI247:CI310" si="177">IFERROR(VLOOKUP($B247,CI$6:CK$245,3,0),"-")</f>
        <v>1</v>
      </c>
      <c r="CJ247" s="525"/>
      <c r="CK247" s="525"/>
      <c r="CL247" s="525">
        <f t="shared" ref="CL247:CL310" si="178">IFERROR(VLOOKUP($B247,CL$6:CN$245,3,0),"-")</f>
        <v>1</v>
      </c>
      <c r="CM247" s="525"/>
      <c r="CN247" s="525"/>
    </row>
    <row r="248" spans="1:92">
      <c r="A248" s="524"/>
      <c r="B248" s="524" t="s">
        <v>384</v>
      </c>
      <c r="C248" s="525">
        <f t="shared" ref="C248:C311" si="179">IFERROR(VLOOKUP($B248,C$6:E$245,3,0),"-")</f>
        <v>4</v>
      </c>
      <c r="D248" s="525"/>
      <c r="E248" s="525"/>
      <c r="F248" s="525">
        <f t="shared" si="150"/>
        <v>10</v>
      </c>
      <c r="G248" s="525"/>
      <c r="H248" s="525"/>
      <c r="I248" s="525">
        <f t="shared" si="151"/>
        <v>3</v>
      </c>
      <c r="J248" s="525"/>
      <c r="K248" s="525"/>
      <c r="L248" s="525">
        <f t="shared" si="152"/>
        <v>11</v>
      </c>
      <c r="M248" s="525"/>
      <c r="N248" s="525"/>
      <c r="O248" s="525">
        <f t="shared" si="153"/>
        <v>11</v>
      </c>
      <c r="P248" s="525"/>
      <c r="Q248" s="525"/>
      <c r="R248" s="525">
        <f t="shared" si="154"/>
        <v>1</v>
      </c>
      <c r="S248" s="525"/>
      <c r="T248" s="525"/>
      <c r="U248" s="525">
        <f t="shared" si="155"/>
        <v>21</v>
      </c>
      <c r="V248" s="525"/>
      <c r="W248" s="525"/>
      <c r="X248" s="525">
        <f t="shared" si="156"/>
        <v>23</v>
      </c>
      <c r="Y248" s="525"/>
      <c r="Z248" s="525"/>
      <c r="AA248" s="525">
        <f t="shared" si="157"/>
        <v>34</v>
      </c>
      <c r="AB248" s="525"/>
      <c r="AC248" s="525"/>
      <c r="AD248" s="525" t="str">
        <f t="shared" si="158"/>
        <v>-</v>
      </c>
      <c r="AE248" s="525"/>
      <c r="AF248" s="525"/>
      <c r="AG248" s="525" t="str">
        <f t="shared" si="159"/>
        <v>-</v>
      </c>
      <c r="AH248" s="525"/>
      <c r="AI248" s="525"/>
      <c r="AJ248" s="525" t="str">
        <f t="shared" si="160"/>
        <v>-</v>
      </c>
      <c r="AK248" s="525"/>
      <c r="AL248" s="525"/>
      <c r="AM248" s="525" t="str">
        <f t="shared" si="161"/>
        <v>-</v>
      </c>
      <c r="AN248" s="525"/>
      <c r="AO248" s="525"/>
      <c r="AP248" s="525" t="str">
        <f t="shared" si="162"/>
        <v>-</v>
      </c>
      <c r="AQ248" s="525"/>
      <c r="AR248" s="525"/>
      <c r="AS248" s="525" t="str">
        <f t="shared" si="163"/>
        <v>-</v>
      </c>
      <c r="AT248" s="525"/>
      <c r="AU248" s="525"/>
      <c r="AV248" s="525">
        <f t="shared" si="164"/>
        <v>7</v>
      </c>
      <c r="AW248" s="525"/>
      <c r="AX248" s="525"/>
      <c r="AY248" s="525">
        <f t="shared" si="165"/>
        <v>6</v>
      </c>
      <c r="AZ248" s="525"/>
      <c r="BA248" s="525"/>
      <c r="BB248" s="525">
        <f t="shared" si="166"/>
        <v>5</v>
      </c>
      <c r="BC248" s="525"/>
      <c r="BD248" s="525"/>
      <c r="BE248" s="525" t="str">
        <f t="shared" si="167"/>
        <v>-</v>
      </c>
      <c r="BF248" s="525"/>
      <c r="BG248" s="525"/>
      <c r="BH248" s="525" t="str">
        <f t="shared" si="168"/>
        <v>-</v>
      </c>
      <c r="BI248" s="525"/>
      <c r="BJ248" s="525"/>
      <c r="BK248" s="525" t="str">
        <f t="shared" si="169"/>
        <v>-</v>
      </c>
      <c r="BL248" s="525"/>
      <c r="BM248" s="525"/>
      <c r="BN248" s="525">
        <f t="shared" si="170"/>
        <v>9</v>
      </c>
      <c r="BO248" s="525"/>
      <c r="BP248" s="525"/>
      <c r="BQ248" s="525">
        <f t="shared" si="171"/>
        <v>12</v>
      </c>
      <c r="BR248" s="525"/>
      <c r="BS248" s="525"/>
      <c r="BT248" s="525">
        <f t="shared" si="172"/>
        <v>41</v>
      </c>
      <c r="BU248" s="525"/>
      <c r="BV248" s="525"/>
      <c r="BW248" s="525">
        <f t="shared" si="173"/>
        <v>9</v>
      </c>
      <c r="BX248" s="525"/>
      <c r="BY248" s="525"/>
      <c r="BZ248" s="525">
        <f t="shared" si="174"/>
        <v>10</v>
      </c>
      <c r="CA248" s="525"/>
      <c r="CB248" s="525"/>
      <c r="CC248" s="525">
        <f t="shared" si="175"/>
        <v>10</v>
      </c>
      <c r="CD248" s="525"/>
      <c r="CE248" s="525"/>
      <c r="CF248" s="525">
        <f t="shared" si="176"/>
        <v>3</v>
      </c>
      <c r="CG248" s="525"/>
      <c r="CH248" s="525"/>
      <c r="CI248" s="525">
        <f t="shared" si="177"/>
        <v>2</v>
      </c>
      <c r="CJ248" s="525"/>
      <c r="CK248" s="525"/>
      <c r="CL248" s="525">
        <f t="shared" si="178"/>
        <v>2</v>
      </c>
      <c r="CM248" s="525"/>
      <c r="CN248" s="525"/>
    </row>
    <row r="249" spans="1:92">
      <c r="A249" s="524"/>
      <c r="B249" s="524" t="s">
        <v>385</v>
      </c>
      <c r="C249" s="525">
        <f t="shared" si="179"/>
        <v>5</v>
      </c>
      <c r="D249" s="525"/>
      <c r="E249" s="525"/>
      <c r="F249" s="525">
        <f t="shared" si="150"/>
        <v>8</v>
      </c>
      <c r="G249" s="525"/>
      <c r="H249" s="525"/>
      <c r="I249" s="525">
        <f t="shared" si="151"/>
        <v>5</v>
      </c>
      <c r="J249" s="525"/>
      <c r="K249" s="525"/>
      <c r="L249" s="525">
        <f t="shared" si="152"/>
        <v>10</v>
      </c>
      <c r="M249" s="525"/>
      <c r="N249" s="525"/>
      <c r="O249" s="525">
        <f t="shared" si="153"/>
        <v>10</v>
      </c>
      <c r="P249" s="525"/>
      <c r="Q249" s="525"/>
      <c r="R249" s="525">
        <f t="shared" si="154"/>
        <v>10</v>
      </c>
      <c r="S249" s="525"/>
      <c r="T249" s="525"/>
      <c r="U249" s="525">
        <f t="shared" si="155"/>
        <v>11</v>
      </c>
      <c r="V249" s="525"/>
      <c r="W249" s="525"/>
      <c r="X249" s="525">
        <f t="shared" si="156"/>
        <v>15</v>
      </c>
      <c r="Y249" s="525"/>
      <c r="Z249" s="525"/>
      <c r="AA249" s="525">
        <f t="shared" si="157"/>
        <v>38</v>
      </c>
      <c r="AB249" s="525"/>
      <c r="AC249" s="525"/>
      <c r="AD249" s="525" t="str">
        <f t="shared" si="158"/>
        <v>-</v>
      </c>
      <c r="AE249" s="525"/>
      <c r="AF249" s="525"/>
      <c r="AG249" s="525" t="str">
        <f t="shared" si="159"/>
        <v>-</v>
      </c>
      <c r="AH249" s="525"/>
      <c r="AI249" s="525"/>
      <c r="AJ249" s="525" t="str">
        <f t="shared" si="160"/>
        <v>-</v>
      </c>
      <c r="AK249" s="525"/>
      <c r="AL249" s="525"/>
      <c r="AM249" s="525" t="str">
        <f t="shared" si="161"/>
        <v>-</v>
      </c>
      <c r="AN249" s="525"/>
      <c r="AO249" s="525"/>
      <c r="AP249" s="525" t="str">
        <f t="shared" si="162"/>
        <v>-</v>
      </c>
      <c r="AQ249" s="525"/>
      <c r="AR249" s="525"/>
      <c r="AS249" s="525" t="str">
        <f t="shared" si="163"/>
        <v>-</v>
      </c>
      <c r="AT249" s="525"/>
      <c r="AU249" s="525"/>
      <c r="AV249" s="525">
        <f t="shared" si="164"/>
        <v>8</v>
      </c>
      <c r="AW249" s="525"/>
      <c r="AX249" s="525"/>
      <c r="AY249" s="525">
        <f t="shared" si="165"/>
        <v>12</v>
      </c>
      <c r="AZ249" s="525"/>
      <c r="BA249" s="525"/>
      <c r="BB249" s="525">
        <f t="shared" si="166"/>
        <v>33</v>
      </c>
      <c r="BC249" s="525"/>
      <c r="BD249" s="525"/>
      <c r="BE249" s="525" t="str">
        <f t="shared" si="167"/>
        <v>-</v>
      </c>
      <c r="BF249" s="525"/>
      <c r="BG249" s="525"/>
      <c r="BH249" s="525" t="str">
        <f t="shared" si="168"/>
        <v>-</v>
      </c>
      <c r="BI249" s="525"/>
      <c r="BJ249" s="525"/>
      <c r="BK249" s="525" t="str">
        <f t="shared" si="169"/>
        <v>-</v>
      </c>
      <c r="BL249" s="525"/>
      <c r="BM249" s="525"/>
      <c r="BN249" s="525">
        <f t="shared" si="170"/>
        <v>10</v>
      </c>
      <c r="BO249" s="525"/>
      <c r="BP249" s="525"/>
      <c r="BQ249" s="525">
        <f t="shared" si="171"/>
        <v>10</v>
      </c>
      <c r="BR249" s="525"/>
      <c r="BS249" s="525"/>
      <c r="BT249" s="525">
        <f t="shared" si="172"/>
        <v>29</v>
      </c>
      <c r="BU249" s="525"/>
      <c r="BV249" s="525"/>
      <c r="BW249" s="525">
        <f t="shared" si="173"/>
        <v>19</v>
      </c>
      <c r="BX249" s="525"/>
      <c r="BY249" s="525"/>
      <c r="BZ249" s="525">
        <f t="shared" si="174"/>
        <v>18</v>
      </c>
      <c r="CA249" s="525"/>
      <c r="CB249" s="525"/>
      <c r="CC249" s="525">
        <f t="shared" si="175"/>
        <v>20</v>
      </c>
      <c r="CD249" s="525"/>
      <c r="CE249" s="525"/>
      <c r="CF249" s="525">
        <f t="shared" si="176"/>
        <v>8</v>
      </c>
      <c r="CG249" s="525"/>
      <c r="CH249" s="525"/>
      <c r="CI249" s="525">
        <f t="shared" si="177"/>
        <v>10</v>
      </c>
      <c r="CJ249" s="525"/>
      <c r="CK249" s="525"/>
      <c r="CL249" s="525">
        <f t="shared" si="178"/>
        <v>14</v>
      </c>
      <c r="CM249" s="525"/>
      <c r="CN249" s="525"/>
    </row>
    <row r="250" spans="1:92">
      <c r="A250" s="524"/>
      <c r="B250" s="524" t="s">
        <v>386</v>
      </c>
      <c r="C250" s="525">
        <f t="shared" si="179"/>
        <v>8</v>
      </c>
      <c r="D250" s="525"/>
      <c r="E250" s="525"/>
      <c r="F250" s="525">
        <f t="shared" si="150"/>
        <v>4</v>
      </c>
      <c r="G250" s="525"/>
      <c r="H250" s="525"/>
      <c r="I250" s="525">
        <f t="shared" si="151"/>
        <v>20</v>
      </c>
      <c r="J250" s="525"/>
      <c r="K250" s="525"/>
      <c r="L250" s="525">
        <f t="shared" si="152"/>
        <v>5</v>
      </c>
      <c r="M250" s="525"/>
      <c r="N250" s="525"/>
      <c r="O250" s="525">
        <f t="shared" si="153"/>
        <v>5</v>
      </c>
      <c r="P250" s="525"/>
      <c r="Q250" s="525"/>
      <c r="R250" s="525">
        <f t="shared" si="154"/>
        <v>5</v>
      </c>
      <c r="S250" s="525"/>
      <c r="T250" s="525"/>
      <c r="U250" s="525">
        <f t="shared" si="155"/>
        <v>19</v>
      </c>
      <c r="V250" s="525"/>
      <c r="W250" s="525"/>
      <c r="X250" s="525">
        <f t="shared" si="156"/>
        <v>19</v>
      </c>
      <c r="Y250" s="525"/>
      <c r="Z250" s="525"/>
      <c r="AA250" s="525">
        <f t="shared" si="157"/>
        <v>4</v>
      </c>
      <c r="AB250" s="525"/>
      <c r="AC250" s="525"/>
      <c r="AD250" s="525" t="str">
        <f t="shared" si="158"/>
        <v>-</v>
      </c>
      <c r="AE250" s="525"/>
      <c r="AF250" s="525"/>
      <c r="AG250" s="525" t="str">
        <f t="shared" si="159"/>
        <v>-</v>
      </c>
      <c r="AH250" s="525"/>
      <c r="AI250" s="525"/>
      <c r="AJ250" s="525" t="str">
        <f t="shared" si="160"/>
        <v>-</v>
      </c>
      <c r="AK250" s="525"/>
      <c r="AL250" s="525"/>
      <c r="AM250" s="525" t="str">
        <f t="shared" si="161"/>
        <v>-</v>
      </c>
      <c r="AN250" s="525"/>
      <c r="AO250" s="525"/>
      <c r="AP250" s="525" t="str">
        <f t="shared" si="162"/>
        <v>-</v>
      </c>
      <c r="AQ250" s="525"/>
      <c r="AR250" s="525"/>
      <c r="AS250" s="525" t="str">
        <f t="shared" si="163"/>
        <v>-</v>
      </c>
      <c r="AT250" s="525"/>
      <c r="AU250" s="525"/>
      <c r="AV250" s="525">
        <f t="shared" si="164"/>
        <v>2</v>
      </c>
      <c r="AW250" s="525"/>
      <c r="AX250" s="525"/>
      <c r="AY250" s="525">
        <f t="shared" si="165"/>
        <v>2</v>
      </c>
      <c r="AZ250" s="525"/>
      <c r="BA250" s="525"/>
      <c r="BB250" s="525">
        <f t="shared" si="166"/>
        <v>6</v>
      </c>
      <c r="BC250" s="525"/>
      <c r="BD250" s="525"/>
      <c r="BE250" s="525" t="str">
        <f t="shared" si="167"/>
        <v>-</v>
      </c>
      <c r="BF250" s="525"/>
      <c r="BG250" s="525"/>
      <c r="BH250" s="525" t="str">
        <f t="shared" si="168"/>
        <v>-</v>
      </c>
      <c r="BI250" s="525"/>
      <c r="BJ250" s="525"/>
      <c r="BK250" s="525" t="str">
        <f t="shared" si="169"/>
        <v>-</v>
      </c>
      <c r="BL250" s="525"/>
      <c r="BM250" s="525"/>
      <c r="BN250" s="525">
        <f t="shared" si="170"/>
        <v>14</v>
      </c>
      <c r="BO250" s="525"/>
      <c r="BP250" s="525"/>
      <c r="BQ250" s="525">
        <f t="shared" si="171"/>
        <v>22</v>
      </c>
      <c r="BR250" s="525"/>
      <c r="BS250" s="525"/>
      <c r="BT250" s="525">
        <f t="shared" si="172"/>
        <v>45</v>
      </c>
      <c r="BU250" s="525"/>
      <c r="BV250" s="525"/>
      <c r="BW250" s="525">
        <f t="shared" si="173"/>
        <v>15</v>
      </c>
      <c r="BX250" s="525"/>
      <c r="BY250" s="525"/>
      <c r="BZ250" s="525">
        <f t="shared" si="174"/>
        <v>20</v>
      </c>
      <c r="CA250" s="525"/>
      <c r="CB250" s="525"/>
      <c r="CC250" s="525">
        <f t="shared" si="175"/>
        <v>44</v>
      </c>
      <c r="CD250" s="525"/>
      <c r="CE250" s="525"/>
      <c r="CF250" s="525" t="str">
        <f t="shared" si="176"/>
        <v>-</v>
      </c>
      <c r="CG250" s="525"/>
      <c r="CH250" s="525"/>
      <c r="CI250" s="525" t="str">
        <f t="shared" si="177"/>
        <v>-</v>
      </c>
      <c r="CJ250" s="525"/>
      <c r="CK250" s="525"/>
      <c r="CL250" s="525" t="str">
        <f t="shared" si="178"/>
        <v>-</v>
      </c>
      <c r="CM250" s="525"/>
      <c r="CN250" s="525"/>
    </row>
    <row r="251" spans="1:92">
      <c r="A251" s="524"/>
      <c r="B251" s="524" t="s">
        <v>387</v>
      </c>
      <c r="C251" s="525">
        <f t="shared" si="179"/>
        <v>6</v>
      </c>
      <c r="D251" s="525"/>
      <c r="E251" s="525"/>
      <c r="F251" s="525">
        <f t="shared" si="150"/>
        <v>3</v>
      </c>
      <c r="G251" s="525"/>
      <c r="H251" s="525"/>
      <c r="I251" s="525">
        <f t="shared" si="151"/>
        <v>23</v>
      </c>
      <c r="J251" s="525"/>
      <c r="K251" s="525"/>
      <c r="L251" s="525">
        <f t="shared" si="152"/>
        <v>3</v>
      </c>
      <c r="M251" s="525"/>
      <c r="N251" s="525"/>
      <c r="O251" s="525">
        <f t="shared" si="153"/>
        <v>3</v>
      </c>
      <c r="P251" s="525"/>
      <c r="Q251" s="525"/>
      <c r="R251" s="525">
        <f t="shared" si="154"/>
        <v>9</v>
      </c>
      <c r="S251" s="525"/>
      <c r="T251" s="525"/>
      <c r="U251" s="525">
        <f t="shared" si="155"/>
        <v>27</v>
      </c>
      <c r="V251" s="525"/>
      <c r="W251" s="525"/>
      <c r="X251" s="525">
        <f t="shared" si="156"/>
        <v>27</v>
      </c>
      <c r="Y251" s="525"/>
      <c r="Z251" s="525"/>
      <c r="AA251" s="525">
        <f t="shared" si="157"/>
        <v>28</v>
      </c>
      <c r="AB251" s="525"/>
      <c r="AC251" s="525"/>
      <c r="AD251" s="525" t="str">
        <f t="shared" si="158"/>
        <v>-</v>
      </c>
      <c r="AE251" s="525"/>
      <c r="AF251" s="525"/>
      <c r="AG251" s="525" t="str">
        <f t="shared" si="159"/>
        <v>-</v>
      </c>
      <c r="AH251" s="525"/>
      <c r="AI251" s="525"/>
      <c r="AJ251" s="525" t="str">
        <f t="shared" si="160"/>
        <v>-</v>
      </c>
      <c r="AK251" s="525"/>
      <c r="AL251" s="525"/>
      <c r="AM251" s="525" t="str">
        <f t="shared" si="161"/>
        <v>-</v>
      </c>
      <c r="AN251" s="525"/>
      <c r="AO251" s="525"/>
      <c r="AP251" s="525" t="str">
        <f t="shared" si="162"/>
        <v>-</v>
      </c>
      <c r="AQ251" s="525"/>
      <c r="AR251" s="525"/>
      <c r="AS251" s="525" t="str">
        <f t="shared" si="163"/>
        <v>-</v>
      </c>
      <c r="AT251" s="525"/>
      <c r="AU251" s="525"/>
      <c r="AV251" s="525">
        <f t="shared" si="164"/>
        <v>3</v>
      </c>
      <c r="AW251" s="525"/>
      <c r="AX251" s="525"/>
      <c r="AY251" s="525">
        <f t="shared" si="165"/>
        <v>8</v>
      </c>
      <c r="AZ251" s="525"/>
      <c r="BA251" s="525"/>
      <c r="BB251" s="525">
        <f t="shared" si="166"/>
        <v>38</v>
      </c>
      <c r="BC251" s="525"/>
      <c r="BD251" s="525"/>
      <c r="BE251" s="525" t="str">
        <f t="shared" si="167"/>
        <v>-</v>
      </c>
      <c r="BF251" s="525"/>
      <c r="BG251" s="525"/>
      <c r="BH251" s="525" t="str">
        <f t="shared" si="168"/>
        <v>-</v>
      </c>
      <c r="BI251" s="525"/>
      <c r="BJ251" s="525"/>
      <c r="BK251" s="525" t="str">
        <f t="shared" si="169"/>
        <v>-</v>
      </c>
      <c r="BL251" s="525"/>
      <c r="BM251" s="525"/>
      <c r="BN251" s="525">
        <f t="shared" si="170"/>
        <v>3</v>
      </c>
      <c r="BO251" s="525"/>
      <c r="BP251" s="525"/>
      <c r="BQ251" s="525">
        <f t="shared" si="171"/>
        <v>8</v>
      </c>
      <c r="BR251" s="525"/>
      <c r="BS251" s="525"/>
      <c r="BT251" s="525">
        <f t="shared" si="172"/>
        <v>47</v>
      </c>
      <c r="BU251" s="525"/>
      <c r="BV251" s="525"/>
      <c r="BW251" s="525">
        <f t="shared" si="173"/>
        <v>14</v>
      </c>
      <c r="BX251" s="525"/>
      <c r="BY251" s="525"/>
      <c r="BZ251" s="525">
        <f t="shared" si="174"/>
        <v>14</v>
      </c>
      <c r="CA251" s="525"/>
      <c r="CB251" s="525"/>
      <c r="CC251" s="525">
        <f t="shared" si="175"/>
        <v>18</v>
      </c>
      <c r="CD251" s="525"/>
      <c r="CE251" s="525"/>
      <c r="CF251" s="525">
        <f t="shared" si="176"/>
        <v>15</v>
      </c>
      <c r="CG251" s="525"/>
      <c r="CH251" s="525"/>
      <c r="CI251" s="525">
        <f t="shared" si="177"/>
        <v>18</v>
      </c>
      <c r="CJ251" s="525"/>
      <c r="CK251" s="525"/>
      <c r="CL251" s="525">
        <f t="shared" si="178"/>
        <v>22</v>
      </c>
      <c r="CM251" s="525"/>
      <c r="CN251" s="525"/>
    </row>
    <row r="252" spans="1:92">
      <c r="A252" s="524"/>
      <c r="B252" s="524" t="s">
        <v>388</v>
      </c>
      <c r="C252" s="525">
        <f t="shared" si="179"/>
        <v>11</v>
      </c>
      <c r="D252" s="525"/>
      <c r="E252" s="525"/>
      <c r="F252" s="525">
        <f t="shared" si="150"/>
        <v>9</v>
      </c>
      <c r="G252" s="525"/>
      <c r="H252" s="525"/>
      <c r="I252" s="525">
        <f t="shared" si="151"/>
        <v>18</v>
      </c>
      <c r="J252" s="525"/>
      <c r="K252" s="525"/>
      <c r="L252" s="525">
        <f t="shared" si="152"/>
        <v>4</v>
      </c>
      <c r="M252" s="525"/>
      <c r="N252" s="525"/>
      <c r="O252" s="525">
        <f t="shared" si="153"/>
        <v>4</v>
      </c>
      <c r="P252" s="525"/>
      <c r="Q252" s="525"/>
      <c r="R252" s="525">
        <f t="shared" si="154"/>
        <v>3</v>
      </c>
      <c r="S252" s="525"/>
      <c r="T252" s="525"/>
      <c r="U252" s="525">
        <f t="shared" si="155"/>
        <v>36</v>
      </c>
      <c r="V252" s="525"/>
      <c r="W252" s="525"/>
      <c r="X252" s="525">
        <f t="shared" si="156"/>
        <v>36</v>
      </c>
      <c r="Y252" s="525"/>
      <c r="Z252" s="525"/>
      <c r="AA252" s="525">
        <f t="shared" si="157"/>
        <v>31</v>
      </c>
      <c r="AB252" s="525"/>
      <c r="AC252" s="525"/>
      <c r="AD252" s="525" t="str">
        <f t="shared" si="158"/>
        <v>-</v>
      </c>
      <c r="AE252" s="525"/>
      <c r="AF252" s="525"/>
      <c r="AG252" s="525" t="str">
        <f t="shared" si="159"/>
        <v>-</v>
      </c>
      <c r="AH252" s="525"/>
      <c r="AI252" s="525"/>
      <c r="AJ252" s="525" t="str">
        <f t="shared" si="160"/>
        <v>-</v>
      </c>
      <c r="AK252" s="525"/>
      <c r="AL252" s="525"/>
      <c r="AM252" s="525" t="str">
        <f t="shared" si="161"/>
        <v>-</v>
      </c>
      <c r="AN252" s="525"/>
      <c r="AO252" s="525"/>
      <c r="AP252" s="525" t="str">
        <f t="shared" si="162"/>
        <v>-</v>
      </c>
      <c r="AQ252" s="525"/>
      <c r="AR252" s="525"/>
      <c r="AS252" s="525" t="str">
        <f t="shared" si="163"/>
        <v>-</v>
      </c>
      <c r="AT252" s="525"/>
      <c r="AU252" s="525"/>
      <c r="AV252" s="525">
        <f t="shared" si="164"/>
        <v>9</v>
      </c>
      <c r="AW252" s="525"/>
      <c r="AX252" s="525"/>
      <c r="AY252" s="525">
        <f t="shared" si="165"/>
        <v>9</v>
      </c>
      <c r="AZ252" s="525"/>
      <c r="BA252" s="525"/>
      <c r="BB252" s="525">
        <f t="shared" si="166"/>
        <v>11</v>
      </c>
      <c r="BC252" s="525"/>
      <c r="BD252" s="525"/>
      <c r="BE252" s="525" t="str">
        <f t="shared" si="167"/>
        <v>-</v>
      </c>
      <c r="BF252" s="525"/>
      <c r="BG252" s="525"/>
      <c r="BH252" s="525" t="str">
        <f t="shared" si="168"/>
        <v>-</v>
      </c>
      <c r="BI252" s="525"/>
      <c r="BJ252" s="525"/>
      <c r="BK252" s="525" t="str">
        <f t="shared" si="169"/>
        <v>-</v>
      </c>
      <c r="BL252" s="525"/>
      <c r="BM252" s="525"/>
      <c r="BN252" s="525">
        <f t="shared" si="170"/>
        <v>2</v>
      </c>
      <c r="BO252" s="525"/>
      <c r="BP252" s="525"/>
      <c r="BQ252" s="525">
        <f t="shared" si="171"/>
        <v>4</v>
      </c>
      <c r="BR252" s="525"/>
      <c r="BS252" s="525"/>
      <c r="BT252" s="525">
        <f t="shared" si="172"/>
        <v>36</v>
      </c>
      <c r="BU252" s="525"/>
      <c r="BV252" s="525"/>
      <c r="BW252" s="525">
        <f t="shared" si="173"/>
        <v>33</v>
      </c>
      <c r="BX252" s="525"/>
      <c r="BY252" s="525"/>
      <c r="BZ252" s="525">
        <f t="shared" si="174"/>
        <v>30</v>
      </c>
      <c r="CA252" s="525"/>
      <c r="CB252" s="525"/>
      <c r="CC252" s="525">
        <f t="shared" si="175"/>
        <v>22</v>
      </c>
      <c r="CD252" s="525"/>
      <c r="CE252" s="525"/>
      <c r="CF252" s="525">
        <f t="shared" si="176"/>
        <v>23</v>
      </c>
      <c r="CG252" s="525"/>
      <c r="CH252" s="525"/>
      <c r="CI252" s="525">
        <f t="shared" si="177"/>
        <v>19</v>
      </c>
      <c r="CJ252" s="525"/>
      <c r="CK252" s="525"/>
      <c r="CL252" s="525">
        <f t="shared" si="178"/>
        <v>10</v>
      </c>
      <c r="CM252" s="525"/>
      <c r="CN252" s="525"/>
    </row>
    <row r="253" spans="1:92">
      <c r="A253" s="524"/>
      <c r="B253" s="524" t="s">
        <v>389</v>
      </c>
      <c r="C253" s="525">
        <f t="shared" si="179"/>
        <v>7</v>
      </c>
      <c r="D253" s="525"/>
      <c r="E253" s="525"/>
      <c r="F253" s="525">
        <f t="shared" si="150"/>
        <v>5</v>
      </c>
      <c r="G253" s="525"/>
      <c r="H253" s="525"/>
      <c r="I253" s="525">
        <f t="shared" si="151"/>
        <v>10</v>
      </c>
      <c r="J253" s="525"/>
      <c r="K253" s="525"/>
      <c r="L253" s="525">
        <f t="shared" si="152"/>
        <v>7</v>
      </c>
      <c r="M253" s="525"/>
      <c r="N253" s="525"/>
      <c r="O253" s="525">
        <f t="shared" si="153"/>
        <v>6</v>
      </c>
      <c r="P253" s="525"/>
      <c r="Q253" s="525"/>
      <c r="R253" s="525">
        <f t="shared" si="154"/>
        <v>6</v>
      </c>
      <c r="S253" s="525"/>
      <c r="T253" s="525"/>
      <c r="U253" s="525">
        <f t="shared" si="155"/>
        <v>25</v>
      </c>
      <c r="V253" s="525"/>
      <c r="W253" s="525"/>
      <c r="X253" s="525">
        <f t="shared" si="156"/>
        <v>26</v>
      </c>
      <c r="Y253" s="525"/>
      <c r="Z253" s="525"/>
      <c r="AA253" s="525">
        <f t="shared" si="157"/>
        <v>31</v>
      </c>
      <c r="AB253" s="525"/>
      <c r="AC253" s="525"/>
      <c r="AD253" s="525" t="str">
        <f t="shared" si="158"/>
        <v>-</v>
      </c>
      <c r="AE253" s="525"/>
      <c r="AF253" s="525"/>
      <c r="AG253" s="525" t="str">
        <f t="shared" si="159"/>
        <v>-</v>
      </c>
      <c r="AH253" s="525"/>
      <c r="AI253" s="525"/>
      <c r="AJ253" s="525" t="str">
        <f t="shared" si="160"/>
        <v>-</v>
      </c>
      <c r="AK253" s="525"/>
      <c r="AL253" s="525"/>
      <c r="AM253" s="525" t="str">
        <f t="shared" si="161"/>
        <v>-</v>
      </c>
      <c r="AN253" s="525"/>
      <c r="AO253" s="525"/>
      <c r="AP253" s="525" t="str">
        <f t="shared" si="162"/>
        <v>-</v>
      </c>
      <c r="AQ253" s="525"/>
      <c r="AR253" s="525"/>
      <c r="AS253" s="525" t="str">
        <f t="shared" si="163"/>
        <v>-</v>
      </c>
      <c r="AT253" s="525"/>
      <c r="AU253" s="525"/>
      <c r="AV253" s="525">
        <f t="shared" si="164"/>
        <v>23</v>
      </c>
      <c r="AW253" s="525"/>
      <c r="AX253" s="525"/>
      <c r="AY253" s="525">
        <f t="shared" si="165"/>
        <v>23</v>
      </c>
      <c r="AZ253" s="525"/>
      <c r="BA253" s="525"/>
      <c r="BB253" s="525">
        <f t="shared" si="166"/>
        <v>30</v>
      </c>
      <c r="BC253" s="525"/>
      <c r="BD253" s="525"/>
      <c r="BE253" s="525" t="str">
        <f t="shared" si="167"/>
        <v>-</v>
      </c>
      <c r="BF253" s="525"/>
      <c r="BG253" s="525"/>
      <c r="BH253" s="525" t="str">
        <f t="shared" si="168"/>
        <v>-</v>
      </c>
      <c r="BI253" s="525"/>
      <c r="BJ253" s="525"/>
      <c r="BK253" s="525" t="str">
        <f t="shared" si="169"/>
        <v>-</v>
      </c>
      <c r="BL253" s="525"/>
      <c r="BM253" s="525"/>
      <c r="BN253" s="525">
        <f t="shared" si="170"/>
        <v>5</v>
      </c>
      <c r="BO253" s="525"/>
      <c r="BP253" s="525"/>
      <c r="BQ253" s="525">
        <f t="shared" si="171"/>
        <v>7</v>
      </c>
      <c r="BR253" s="525"/>
      <c r="BS253" s="525"/>
      <c r="BT253" s="525">
        <f t="shared" si="172"/>
        <v>39</v>
      </c>
      <c r="BU253" s="525"/>
      <c r="BV253" s="525"/>
      <c r="BW253" s="525">
        <f t="shared" si="173"/>
        <v>6</v>
      </c>
      <c r="BX253" s="525"/>
      <c r="BY253" s="525"/>
      <c r="BZ253" s="525">
        <f t="shared" si="174"/>
        <v>6</v>
      </c>
      <c r="CA253" s="525"/>
      <c r="CB253" s="525"/>
      <c r="CC253" s="525">
        <f t="shared" si="175"/>
        <v>19</v>
      </c>
      <c r="CD253" s="525"/>
      <c r="CE253" s="525"/>
      <c r="CF253" s="525">
        <f t="shared" si="176"/>
        <v>2</v>
      </c>
      <c r="CG253" s="525"/>
      <c r="CH253" s="525"/>
      <c r="CI253" s="525">
        <f t="shared" si="177"/>
        <v>3</v>
      </c>
      <c r="CJ253" s="525"/>
      <c r="CK253" s="525"/>
      <c r="CL253" s="525">
        <f t="shared" si="178"/>
        <v>18</v>
      </c>
      <c r="CM253" s="525"/>
      <c r="CN253" s="525"/>
    </row>
    <row r="254" spans="1:92">
      <c r="A254" s="524"/>
      <c r="B254" s="524" t="s">
        <v>390</v>
      </c>
      <c r="C254" s="525">
        <f t="shared" si="179"/>
        <v>3</v>
      </c>
      <c r="D254" s="525"/>
      <c r="E254" s="525"/>
      <c r="F254" s="525">
        <f t="shared" si="150"/>
        <v>6</v>
      </c>
      <c r="G254" s="525"/>
      <c r="H254" s="525"/>
      <c r="I254" s="525">
        <f t="shared" si="151"/>
        <v>4</v>
      </c>
      <c r="J254" s="525"/>
      <c r="K254" s="525"/>
      <c r="L254" s="525">
        <f t="shared" si="152"/>
        <v>6</v>
      </c>
      <c r="M254" s="525"/>
      <c r="N254" s="525"/>
      <c r="O254" s="525">
        <f t="shared" si="153"/>
        <v>7</v>
      </c>
      <c r="P254" s="525"/>
      <c r="Q254" s="525"/>
      <c r="R254" s="525">
        <f t="shared" si="154"/>
        <v>13</v>
      </c>
      <c r="S254" s="525"/>
      <c r="T254" s="525"/>
      <c r="U254" s="525">
        <f t="shared" si="155"/>
        <v>10</v>
      </c>
      <c r="V254" s="525"/>
      <c r="W254" s="525"/>
      <c r="X254" s="525">
        <f t="shared" si="156"/>
        <v>10</v>
      </c>
      <c r="Y254" s="525"/>
      <c r="Z254" s="525"/>
      <c r="AA254" s="525">
        <f t="shared" si="157"/>
        <v>22</v>
      </c>
      <c r="AB254" s="525"/>
      <c r="AC254" s="525"/>
      <c r="AD254" s="525" t="str">
        <f t="shared" si="158"/>
        <v>-</v>
      </c>
      <c r="AE254" s="525"/>
      <c r="AF254" s="525"/>
      <c r="AG254" s="525" t="str">
        <f t="shared" si="159"/>
        <v>-</v>
      </c>
      <c r="AH254" s="525"/>
      <c r="AI254" s="525"/>
      <c r="AJ254" s="525" t="str">
        <f t="shared" si="160"/>
        <v>-</v>
      </c>
      <c r="AK254" s="525"/>
      <c r="AL254" s="525"/>
      <c r="AM254" s="525" t="str">
        <f t="shared" si="161"/>
        <v>-</v>
      </c>
      <c r="AN254" s="525"/>
      <c r="AO254" s="525"/>
      <c r="AP254" s="525" t="str">
        <f t="shared" si="162"/>
        <v>-</v>
      </c>
      <c r="AQ254" s="525"/>
      <c r="AR254" s="525"/>
      <c r="AS254" s="525" t="str">
        <f t="shared" si="163"/>
        <v>-</v>
      </c>
      <c r="AT254" s="525"/>
      <c r="AU254" s="525"/>
      <c r="AV254" s="525">
        <f t="shared" si="164"/>
        <v>14</v>
      </c>
      <c r="AW254" s="525"/>
      <c r="AX254" s="525"/>
      <c r="AY254" s="525">
        <f t="shared" si="165"/>
        <v>14</v>
      </c>
      <c r="AZ254" s="525"/>
      <c r="BA254" s="525"/>
      <c r="BB254" s="525">
        <f t="shared" si="166"/>
        <v>20</v>
      </c>
      <c r="BC254" s="525"/>
      <c r="BD254" s="525"/>
      <c r="BE254" s="525" t="str">
        <f t="shared" si="167"/>
        <v>-</v>
      </c>
      <c r="BF254" s="525"/>
      <c r="BG254" s="525"/>
      <c r="BH254" s="525" t="str">
        <f t="shared" si="168"/>
        <v>-</v>
      </c>
      <c r="BI254" s="525"/>
      <c r="BJ254" s="525"/>
      <c r="BK254" s="525" t="str">
        <f t="shared" si="169"/>
        <v>-</v>
      </c>
      <c r="BL254" s="525"/>
      <c r="BM254" s="525"/>
      <c r="BN254" s="525">
        <f t="shared" si="170"/>
        <v>6</v>
      </c>
      <c r="BO254" s="525"/>
      <c r="BP254" s="525"/>
      <c r="BQ254" s="525">
        <f t="shared" si="171"/>
        <v>2</v>
      </c>
      <c r="BR254" s="525"/>
      <c r="BS254" s="525"/>
      <c r="BT254" s="525">
        <f t="shared" si="172"/>
        <v>7</v>
      </c>
      <c r="BU254" s="525"/>
      <c r="BV254" s="525"/>
      <c r="BW254" s="525">
        <f t="shared" si="173"/>
        <v>4</v>
      </c>
      <c r="BX254" s="525"/>
      <c r="BY254" s="525"/>
      <c r="BZ254" s="525">
        <f t="shared" si="174"/>
        <v>4</v>
      </c>
      <c r="CA254" s="525"/>
      <c r="CB254" s="525"/>
      <c r="CC254" s="525">
        <f t="shared" si="175"/>
        <v>2</v>
      </c>
      <c r="CD254" s="525"/>
      <c r="CE254" s="525"/>
      <c r="CF254" s="525" t="str">
        <f t="shared" si="176"/>
        <v>-</v>
      </c>
      <c r="CG254" s="525"/>
      <c r="CH254" s="525"/>
      <c r="CI254" s="525" t="str">
        <f t="shared" si="177"/>
        <v>-</v>
      </c>
      <c r="CJ254" s="525"/>
      <c r="CK254" s="525"/>
      <c r="CL254" s="525" t="str">
        <f t="shared" si="178"/>
        <v>-</v>
      </c>
      <c r="CM254" s="525"/>
      <c r="CN254" s="525"/>
    </row>
    <row r="255" spans="1:92">
      <c r="A255" s="524"/>
      <c r="B255" s="524" t="s">
        <v>391</v>
      </c>
      <c r="C255" s="525">
        <f t="shared" si="179"/>
        <v>9</v>
      </c>
      <c r="D255" s="525"/>
      <c r="E255" s="525"/>
      <c r="F255" s="525">
        <f t="shared" si="150"/>
        <v>7</v>
      </c>
      <c r="G255" s="525"/>
      <c r="H255" s="525"/>
      <c r="I255" s="525">
        <f t="shared" si="151"/>
        <v>16</v>
      </c>
      <c r="J255" s="525"/>
      <c r="K255" s="525"/>
      <c r="L255" s="525">
        <f t="shared" si="152"/>
        <v>8</v>
      </c>
      <c r="M255" s="525"/>
      <c r="N255" s="525"/>
      <c r="O255" s="525">
        <f t="shared" si="153"/>
        <v>8</v>
      </c>
      <c r="P255" s="525"/>
      <c r="Q255" s="525"/>
      <c r="R255" s="525">
        <f t="shared" si="154"/>
        <v>8</v>
      </c>
      <c r="S255" s="525"/>
      <c r="T255" s="525"/>
      <c r="U255" s="525">
        <f t="shared" si="155"/>
        <v>15</v>
      </c>
      <c r="V255" s="525"/>
      <c r="W255" s="525"/>
      <c r="X255" s="525">
        <f t="shared" si="156"/>
        <v>14</v>
      </c>
      <c r="Y255" s="525"/>
      <c r="Z255" s="525"/>
      <c r="AA255" s="525">
        <f t="shared" si="157"/>
        <v>15</v>
      </c>
      <c r="AB255" s="525"/>
      <c r="AC255" s="525"/>
      <c r="AD255" s="525" t="str">
        <f t="shared" si="158"/>
        <v>-</v>
      </c>
      <c r="AE255" s="525"/>
      <c r="AF255" s="525"/>
      <c r="AG255" s="525" t="str">
        <f t="shared" si="159"/>
        <v>-</v>
      </c>
      <c r="AH255" s="525"/>
      <c r="AI255" s="525"/>
      <c r="AJ255" s="525" t="str">
        <f t="shared" si="160"/>
        <v>-</v>
      </c>
      <c r="AK255" s="525"/>
      <c r="AL255" s="525"/>
      <c r="AM255" s="525" t="str">
        <f t="shared" si="161"/>
        <v>-</v>
      </c>
      <c r="AN255" s="525"/>
      <c r="AO255" s="525"/>
      <c r="AP255" s="525" t="str">
        <f t="shared" si="162"/>
        <v>-</v>
      </c>
      <c r="AQ255" s="525"/>
      <c r="AR255" s="525"/>
      <c r="AS255" s="525" t="str">
        <f t="shared" si="163"/>
        <v>-</v>
      </c>
      <c r="AT255" s="525"/>
      <c r="AU255" s="525"/>
      <c r="AV255" s="525">
        <f t="shared" si="164"/>
        <v>17</v>
      </c>
      <c r="AW255" s="525"/>
      <c r="AX255" s="525"/>
      <c r="AY255" s="525">
        <f t="shared" si="165"/>
        <v>17</v>
      </c>
      <c r="AZ255" s="525"/>
      <c r="BA255" s="525"/>
      <c r="BB255" s="525">
        <f t="shared" si="166"/>
        <v>10</v>
      </c>
      <c r="BC255" s="525"/>
      <c r="BD255" s="525"/>
      <c r="BE255" s="525" t="str">
        <f t="shared" si="167"/>
        <v>-</v>
      </c>
      <c r="BF255" s="525"/>
      <c r="BG255" s="525"/>
      <c r="BH255" s="525" t="str">
        <f t="shared" si="168"/>
        <v>-</v>
      </c>
      <c r="BI255" s="525"/>
      <c r="BJ255" s="525"/>
      <c r="BK255" s="525" t="str">
        <f t="shared" si="169"/>
        <v>-</v>
      </c>
      <c r="BL255" s="525"/>
      <c r="BM255" s="525"/>
      <c r="BN255" s="525">
        <f t="shared" si="170"/>
        <v>8</v>
      </c>
      <c r="BO255" s="525"/>
      <c r="BP255" s="525"/>
      <c r="BQ255" s="525">
        <f t="shared" si="171"/>
        <v>5</v>
      </c>
      <c r="BR255" s="525"/>
      <c r="BS255" s="525"/>
      <c r="BT255" s="525">
        <f t="shared" si="172"/>
        <v>17</v>
      </c>
      <c r="BU255" s="525"/>
      <c r="BV255" s="525"/>
      <c r="BW255" s="525">
        <f t="shared" si="173"/>
        <v>16</v>
      </c>
      <c r="BX255" s="525"/>
      <c r="BY255" s="525"/>
      <c r="BZ255" s="525">
        <f t="shared" si="174"/>
        <v>13</v>
      </c>
      <c r="CA255" s="525"/>
      <c r="CB255" s="525"/>
      <c r="CC255" s="525">
        <f t="shared" si="175"/>
        <v>12</v>
      </c>
      <c r="CD255" s="525"/>
      <c r="CE255" s="525"/>
      <c r="CF255" s="525">
        <f t="shared" si="176"/>
        <v>18</v>
      </c>
      <c r="CG255" s="525"/>
      <c r="CH255" s="525"/>
      <c r="CI255" s="525">
        <f t="shared" si="177"/>
        <v>23</v>
      </c>
      <c r="CJ255" s="525"/>
      <c r="CK255" s="525"/>
      <c r="CL255" s="525">
        <f t="shared" si="178"/>
        <v>23</v>
      </c>
      <c r="CM255" s="525"/>
      <c r="CN255" s="525"/>
    </row>
    <row r="256" spans="1:92">
      <c r="A256" s="524"/>
      <c r="B256" s="524" t="s">
        <v>392</v>
      </c>
      <c r="C256" s="525">
        <f t="shared" si="179"/>
        <v>19</v>
      </c>
      <c r="D256" s="525"/>
      <c r="E256" s="525"/>
      <c r="F256" s="525">
        <f t="shared" si="150"/>
        <v>32</v>
      </c>
      <c r="G256" s="525"/>
      <c r="H256" s="525"/>
      <c r="I256" s="525">
        <f t="shared" si="151"/>
        <v>9</v>
      </c>
      <c r="J256" s="525"/>
      <c r="K256" s="525"/>
      <c r="L256" s="525">
        <f t="shared" si="152"/>
        <v>33</v>
      </c>
      <c r="M256" s="525"/>
      <c r="N256" s="525"/>
      <c r="O256" s="525">
        <f t="shared" si="153"/>
        <v>33</v>
      </c>
      <c r="P256" s="525"/>
      <c r="Q256" s="525"/>
      <c r="R256" s="525">
        <f t="shared" si="154"/>
        <v>26</v>
      </c>
      <c r="S256" s="525"/>
      <c r="T256" s="525"/>
      <c r="U256" s="525">
        <f t="shared" si="155"/>
        <v>8</v>
      </c>
      <c r="V256" s="525"/>
      <c r="W256" s="525"/>
      <c r="X256" s="525">
        <f t="shared" si="156"/>
        <v>7</v>
      </c>
      <c r="Y256" s="525"/>
      <c r="Z256" s="525"/>
      <c r="AA256" s="525">
        <f t="shared" si="157"/>
        <v>6</v>
      </c>
      <c r="AB256" s="525"/>
      <c r="AC256" s="525"/>
      <c r="AD256" s="525" t="str">
        <f t="shared" si="158"/>
        <v>-</v>
      </c>
      <c r="AE256" s="525"/>
      <c r="AF256" s="525"/>
      <c r="AG256" s="525" t="str">
        <f t="shared" si="159"/>
        <v>-</v>
      </c>
      <c r="AH256" s="525"/>
      <c r="AI256" s="525"/>
      <c r="AJ256" s="525" t="str">
        <f t="shared" si="160"/>
        <v>-</v>
      </c>
      <c r="AK256" s="525"/>
      <c r="AL256" s="525"/>
      <c r="AM256" s="525" t="str">
        <f t="shared" si="161"/>
        <v>-</v>
      </c>
      <c r="AN256" s="525"/>
      <c r="AO256" s="525"/>
      <c r="AP256" s="525" t="str">
        <f t="shared" si="162"/>
        <v>-</v>
      </c>
      <c r="AQ256" s="525"/>
      <c r="AR256" s="525"/>
      <c r="AS256" s="525" t="str">
        <f t="shared" si="163"/>
        <v>-</v>
      </c>
      <c r="AT256" s="525"/>
      <c r="AU256" s="525"/>
      <c r="AV256" s="525">
        <f t="shared" si="164"/>
        <v>35</v>
      </c>
      <c r="AW256" s="525"/>
      <c r="AX256" s="525"/>
      <c r="AY256" s="525">
        <f t="shared" si="165"/>
        <v>34</v>
      </c>
      <c r="AZ256" s="525"/>
      <c r="BA256" s="525"/>
      <c r="BB256" s="525">
        <f t="shared" si="166"/>
        <v>26</v>
      </c>
      <c r="BC256" s="525"/>
      <c r="BD256" s="525"/>
      <c r="BE256" s="525" t="str">
        <f t="shared" si="167"/>
        <v>-</v>
      </c>
      <c r="BF256" s="525"/>
      <c r="BG256" s="525"/>
      <c r="BH256" s="525" t="str">
        <f t="shared" si="168"/>
        <v>-</v>
      </c>
      <c r="BI256" s="525"/>
      <c r="BJ256" s="525"/>
      <c r="BK256" s="525" t="str">
        <f t="shared" si="169"/>
        <v>-</v>
      </c>
      <c r="BL256" s="525"/>
      <c r="BM256" s="525"/>
      <c r="BN256" s="525">
        <f t="shared" si="170"/>
        <v>17</v>
      </c>
      <c r="BO256" s="525"/>
      <c r="BP256" s="525"/>
      <c r="BQ256" s="525">
        <f t="shared" si="171"/>
        <v>13</v>
      </c>
      <c r="BR256" s="525"/>
      <c r="BS256" s="525"/>
      <c r="BT256" s="525">
        <f t="shared" si="172"/>
        <v>7</v>
      </c>
      <c r="BU256" s="525"/>
      <c r="BV256" s="525"/>
      <c r="BW256" s="525">
        <f t="shared" si="173"/>
        <v>27</v>
      </c>
      <c r="BX256" s="525"/>
      <c r="BY256" s="525"/>
      <c r="BZ256" s="525">
        <f t="shared" si="174"/>
        <v>19</v>
      </c>
      <c r="CA256" s="525"/>
      <c r="CB256" s="525"/>
      <c r="CC256" s="525">
        <f t="shared" si="175"/>
        <v>11</v>
      </c>
      <c r="CD256" s="525"/>
      <c r="CE256" s="525"/>
      <c r="CF256" s="525">
        <f t="shared" si="176"/>
        <v>19</v>
      </c>
      <c r="CG256" s="525"/>
      <c r="CH256" s="525"/>
      <c r="CI256" s="525">
        <f t="shared" si="177"/>
        <v>11</v>
      </c>
      <c r="CJ256" s="525"/>
      <c r="CK256" s="525"/>
      <c r="CL256" s="525">
        <f t="shared" si="178"/>
        <v>4</v>
      </c>
      <c r="CM256" s="525"/>
      <c r="CN256" s="525"/>
    </row>
    <row r="257" spans="1:92">
      <c r="A257" s="524"/>
      <c r="B257" s="524" t="s">
        <v>393</v>
      </c>
      <c r="C257" s="525">
        <f t="shared" si="179"/>
        <v>16</v>
      </c>
      <c r="D257" s="525"/>
      <c r="E257" s="525"/>
      <c r="F257" s="525">
        <f t="shared" si="150"/>
        <v>23</v>
      </c>
      <c r="G257" s="525"/>
      <c r="H257" s="525"/>
      <c r="I257" s="525">
        <f t="shared" si="151"/>
        <v>13</v>
      </c>
      <c r="J257" s="525"/>
      <c r="K257" s="525"/>
      <c r="L257" s="525">
        <f t="shared" si="152"/>
        <v>17</v>
      </c>
      <c r="M257" s="525"/>
      <c r="N257" s="525"/>
      <c r="O257" s="525">
        <f t="shared" si="153"/>
        <v>19</v>
      </c>
      <c r="P257" s="525"/>
      <c r="Q257" s="525"/>
      <c r="R257" s="525">
        <f t="shared" si="154"/>
        <v>39</v>
      </c>
      <c r="S257" s="525"/>
      <c r="T257" s="525"/>
      <c r="U257" s="525">
        <f t="shared" si="155"/>
        <v>7</v>
      </c>
      <c r="V257" s="525"/>
      <c r="W257" s="525"/>
      <c r="X257" s="525">
        <f t="shared" si="156"/>
        <v>8</v>
      </c>
      <c r="Y257" s="525"/>
      <c r="Z257" s="525"/>
      <c r="AA257" s="525">
        <f t="shared" si="157"/>
        <v>9</v>
      </c>
      <c r="AB257" s="525"/>
      <c r="AC257" s="525"/>
      <c r="AD257" s="525" t="str">
        <f t="shared" si="158"/>
        <v>-</v>
      </c>
      <c r="AE257" s="525"/>
      <c r="AF257" s="525"/>
      <c r="AG257" s="525" t="str">
        <f t="shared" si="159"/>
        <v>-</v>
      </c>
      <c r="AH257" s="525"/>
      <c r="AI257" s="525"/>
      <c r="AJ257" s="525" t="str">
        <f t="shared" si="160"/>
        <v>-</v>
      </c>
      <c r="AK257" s="525"/>
      <c r="AL257" s="525"/>
      <c r="AM257" s="525" t="str">
        <f t="shared" si="161"/>
        <v>-</v>
      </c>
      <c r="AN257" s="525"/>
      <c r="AO257" s="525"/>
      <c r="AP257" s="525" t="str">
        <f t="shared" si="162"/>
        <v>-</v>
      </c>
      <c r="AQ257" s="525"/>
      <c r="AR257" s="525"/>
      <c r="AS257" s="525" t="str">
        <f t="shared" si="163"/>
        <v>-</v>
      </c>
      <c r="AT257" s="525"/>
      <c r="AU257" s="525"/>
      <c r="AV257" s="525">
        <f t="shared" si="164"/>
        <v>28</v>
      </c>
      <c r="AW257" s="525"/>
      <c r="AX257" s="525"/>
      <c r="AY257" s="525">
        <f t="shared" si="165"/>
        <v>31</v>
      </c>
      <c r="AZ257" s="525"/>
      <c r="BA257" s="525"/>
      <c r="BB257" s="525">
        <f t="shared" si="166"/>
        <v>42</v>
      </c>
      <c r="BC257" s="525"/>
      <c r="BD257" s="525"/>
      <c r="BE257" s="525" t="str">
        <f t="shared" si="167"/>
        <v>-</v>
      </c>
      <c r="BF257" s="525"/>
      <c r="BG257" s="525"/>
      <c r="BH257" s="525" t="str">
        <f t="shared" si="168"/>
        <v>-</v>
      </c>
      <c r="BI257" s="525"/>
      <c r="BJ257" s="525"/>
      <c r="BK257" s="525" t="str">
        <f t="shared" si="169"/>
        <v>-</v>
      </c>
      <c r="BL257" s="525"/>
      <c r="BM257" s="525"/>
      <c r="BN257" s="525">
        <f t="shared" si="170"/>
        <v>23</v>
      </c>
      <c r="BO257" s="525"/>
      <c r="BP257" s="525"/>
      <c r="BQ257" s="525">
        <f t="shared" si="171"/>
        <v>17</v>
      </c>
      <c r="BR257" s="525"/>
      <c r="BS257" s="525"/>
      <c r="BT257" s="525">
        <f t="shared" si="172"/>
        <v>4</v>
      </c>
      <c r="BU257" s="525"/>
      <c r="BV257" s="525"/>
      <c r="BW257" s="525">
        <f t="shared" si="173"/>
        <v>10</v>
      </c>
      <c r="BX257" s="525"/>
      <c r="BY257" s="525"/>
      <c r="BZ257" s="525">
        <f t="shared" si="174"/>
        <v>12</v>
      </c>
      <c r="CA257" s="525"/>
      <c r="CB257" s="525"/>
      <c r="CC257" s="525">
        <f t="shared" si="175"/>
        <v>14</v>
      </c>
      <c r="CD257" s="525"/>
      <c r="CE257" s="525"/>
      <c r="CF257" s="525">
        <f t="shared" si="176"/>
        <v>13</v>
      </c>
      <c r="CG257" s="525"/>
      <c r="CH257" s="525"/>
      <c r="CI257" s="525">
        <f t="shared" si="177"/>
        <v>19</v>
      </c>
      <c r="CJ257" s="525"/>
      <c r="CK257" s="525"/>
      <c r="CL257" s="525">
        <f t="shared" si="178"/>
        <v>24</v>
      </c>
      <c r="CM257" s="525"/>
      <c r="CN257" s="525"/>
    </row>
    <row r="258" spans="1:92">
      <c r="A258" s="524"/>
      <c r="B258" s="524" t="s">
        <v>394</v>
      </c>
      <c r="C258" s="525">
        <f t="shared" si="179"/>
        <v>10</v>
      </c>
      <c r="D258" s="525"/>
      <c r="E258" s="525"/>
      <c r="F258" s="525">
        <f t="shared" si="150"/>
        <v>11</v>
      </c>
      <c r="G258" s="525"/>
      <c r="H258" s="525"/>
      <c r="I258" s="525">
        <f t="shared" si="151"/>
        <v>7</v>
      </c>
      <c r="J258" s="525"/>
      <c r="K258" s="525"/>
      <c r="L258" s="525">
        <f t="shared" si="152"/>
        <v>9</v>
      </c>
      <c r="M258" s="525"/>
      <c r="N258" s="525"/>
      <c r="O258" s="525">
        <f t="shared" si="153"/>
        <v>9</v>
      </c>
      <c r="P258" s="525"/>
      <c r="Q258" s="525"/>
      <c r="R258" s="525">
        <f t="shared" si="154"/>
        <v>7</v>
      </c>
      <c r="S258" s="525"/>
      <c r="T258" s="525"/>
      <c r="U258" s="525">
        <f t="shared" si="155"/>
        <v>22</v>
      </c>
      <c r="V258" s="525"/>
      <c r="W258" s="525"/>
      <c r="X258" s="525">
        <f t="shared" si="156"/>
        <v>21</v>
      </c>
      <c r="Y258" s="525"/>
      <c r="Z258" s="525"/>
      <c r="AA258" s="525">
        <f t="shared" si="157"/>
        <v>16</v>
      </c>
      <c r="AB258" s="525"/>
      <c r="AC258" s="525"/>
      <c r="AD258" s="525" t="str">
        <f t="shared" si="158"/>
        <v>-</v>
      </c>
      <c r="AE258" s="525"/>
      <c r="AF258" s="525"/>
      <c r="AG258" s="525" t="str">
        <f t="shared" si="159"/>
        <v>-</v>
      </c>
      <c r="AH258" s="525"/>
      <c r="AI258" s="525"/>
      <c r="AJ258" s="525" t="str">
        <f t="shared" si="160"/>
        <v>-</v>
      </c>
      <c r="AK258" s="525"/>
      <c r="AL258" s="525"/>
      <c r="AM258" s="525" t="str">
        <f t="shared" si="161"/>
        <v>-</v>
      </c>
      <c r="AN258" s="525"/>
      <c r="AO258" s="525"/>
      <c r="AP258" s="525" t="str">
        <f t="shared" si="162"/>
        <v>-</v>
      </c>
      <c r="AQ258" s="525"/>
      <c r="AR258" s="525"/>
      <c r="AS258" s="525" t="str">
        <f t="shared" si="163"/>
        <v>-</v>
      </c>
      <c r="AT258" s="525"/>
      <c r="AU258" s="525"/>
      <c r="AV258" s="525">
        <f t="shared" si="164"/>
        <v>26</v>
      </c>
      <c r="AW258" s="525"/>
      <c r="AX258" s="525"/>
      <c r="AY258" s="525">
        <f t="shared" si="165"/>
        <v>26</v>
      </c>
      <c r="AZ258" s="525"/>
      <c r="BA258" s="525"/>
      <c r="BB258" s="525">
        <f t="shared" si="166"/>
        <v>32</v>
      </c>
      <c r="BC258" s="525"/>
      <c r="BD258" s="525"/>
      <c r="BE258" s="525" t="str">
        <f t="shared" si="167"/>
        <v>-</v>
      </c>
      <c r="BF258" s="525"/>
      <c r="BG258" s="525"/>
      <c r="BH258" s="525" t="str">
        <f t="shared" si="168"/>
        <v>-</v>
      </c>
      <c r="BI258" s="525"/>
      <c r="BJ258" s="525"/>
      <c r="BK258" s="525" t="str">
        <f t="shared" si="169"/>
        <v>-</v>
      </c>
      <c r="BL258" s="525"/>
      <c r="BM258" s="525"/>
      <c r="BN258" s="525">
        <f t="shared" si="170"/>
        <v>25</v>
      </c>
      <c r="BO258" s="525"/>
      <c r="BP258" s="525"/>
      <c r="BQ258" s="525">
        <f t="shared" si="171"/>
        <v>27</v>
      </c>
      <c r="BR258" s="525"/>
      <c r="BS258" s="525"/>
      <c r="BT258" s="525">
        <f t="shared" si="172"/>
        <v>20</v>
      </c>
      <c r="BU258" s="525"/>
      <c r="BV258" s="525"/>
      <c r="BW258" s="525">
        <f t="shared" si="173"/>
        <v>5</v>
      </c>
      <c r="BX258" s="525"/>
      <c r="BY258" s="525"/>
      <c r="BZ258" s="525">
        <f t="shared" si="174"/>
        <v>5</v>
      </c>
      <c r="CA258" s="525"/>
      <c r="CB258" s="525"/>
      <c r="CC258" s="525">
        <f t="shared" si="175"/>
        <v>5</v>
      </c>
      <c r="CD258" s="525"/>
      <c r="CE258" s="525"/>
      <c r="CF258" s="525" t="str">
        <f t="shared" si="176"/>
        <v>-</v>
      </c>
      <c r="CG258" s="525"/>
      <c r="CH258" s="525"/>
      <c r="CI258" s="525" t="str">
        <f t="shared" si="177"/>
        <v>-</v>
      </c>
      <c r="CJ258" s="525"/>
      <c r="CK258" s="525"/>
      <c r="CL258" s="525" t="str">
        <f t="shared" si="178"/>
        <v>-</v>
      </c>
      <c r="CM258" s="525"/>
      <c r="CN258" s="525"/>
    </row>
    <row r="259" spans="1:92">
      <c r="A259" s="524"/>
      <c r="B259" s="524" t="s">
        <v>395</v>
      </c>
      <c r="C259" s="525">
        <f t="shared" si="179"/>
        <v>47</v>
      </c>
      <c r="D259" s="525"/>
      <c r="E259" s="525"/>
      <c r="F259" s="525">
        <f t="shared" si="150"/>
        <v>47</v>
      </c>
      <c r="G259" s="525"/>
      <c r="H259" s="525"/>
      <c r="I259" s="525">
        <f t="shared" si="151"/>
        <v>41</v>
      </c>
      <c r="J259" s="525"/>
      <c r="K259" s="525"/>
      <c r="L259" s="525">
        <f t="shared" si="152"/>
        <v>47</v>
      </c>
      <c r="M259" s="525"/>
      <c r="N259" s="525"/>
      <c r="O259" s="525">
        <f t="shared" si="153"/>
        <v>47</v>
      </c>
      <c r="P259" s="525"/>
      <c r="Q259" s="525"/>
      <c r="R259" s="525">
        <f t="shared" si="154"/>
        <v>46</v>
      </c>
      <c r="S259" s="525"/>
      <c r="T259" s="525"/>
      <c r="U259" s="525">
        <f t="shared" si="155"/>
        <v>43</v>
      </c>
      <c r="V259" s="525"/>
      <c r="W259" s="525"/>
      <c r="X259" s="525">
        <f t="shared" si="156"/>
        <v>43</v>
      </c>
      <c r="Y259" s="525"/>
      <c r="Z259" s="525"/>
      <c r="AA259" s="525">
        <f t="shared" si="157"/>
        <v>42</v>
      </c>
      <c r="AB259" s="525"/>
      <c r="AC259" s="525"/>
      <c r="AD259" s="525" t="str">
        <f t="shared" si="158"/>
        <v>-</v>
      </c>
      <c r="AE259" s="525"/>
      <c r="AF259" s="525"/>
      <c r="AG259" s="525" t="str">
        <f t="shared" si="159"/>
        <v>-</v>
      </c>
      <c r="AH259" s="525"/>
      <c r="AI259" s="525"/>
      <c r="AJ259" s="525" t="str">
        <f t="shared" si="160"/>
        <v>-</v>
      </c>
      <c r="AK259" s="525"/>
      <c r="AL259" s="525"/>
      <c r="AM259" s="525" t="str">
        <f t="shared" si="161"/>
        <v>-</v>
      </c>
      <c r="AN259" s="525"/>
      <c r="AO259" s="525"/>
      <c r="AP259" s="525" t="str">
        <f t="shared" si="162"/>
        <v>-</v>
      </c>
      <c r="AQ259" s="525"/>
      <c r="AR259" s="525"/>
      <c r="AS259" s="525" t="str">
        <f t="shared" si="163"/>
        <v>-</v>
      </c>
      <c r="AT259" s="525"/>
      <c r="AU259" s="525"/>
      <c r="AV259" s="525">
        <f t="shared" si="164"/>
        <v>46</v>
      </c>
      <c r="AW259" s="525"/>
      <c r="AX259" s="525"/>
      <c r="AY259" s="525">
        <f t="shared" si="165"/>
        <v>45</v>
      </c>
      <c r="AZ259" s="525"/>
      <c r="BA259" s="525"/>
      <c r="BB259" s="525">
        <f t="shared" si="166"/>
        <v>14</v>
      </c>
      <c r="BC259" s="525"/>
      <c r="BD259" s="525"/>
      <c r="BE259" s="525" t="str">
        <f t="shared" si="167"/>
        <v>-</v>
      </c>
      <c r="BF259" s="525"/>
      <c r="BG259" s="525"/>
      <c r="BH259" s="525" t="str">
        <f t="shared" si="168"/>
        <v>-</v>
      </c>
      <c r="BI259" s="525"/>
      <c r="BJ259" s="525"/>
      <c r="BK259" s="525" t="str">
        <f t="shared" si="169"/>
        <v>-</v>
      </c>
      <c r="BL259" s="525"/>
      <c r="BM259" s="525"/>
      <c r="BN259" s="525">
        <f t="shared" si="170"/>
        <v>45</v>
      </c>
      <c r="BO259" s="525"/>
      <c r="BP259" s="525"/>
      <c r="BQ259" s="525">
        <f t="shared" si="171"/>
        <v>44</v>
      </c>
      <c r="BR259" s="525"/>
      <c r="BS259" s="525"/>
      <c r="BT259" s="525">
        <f t="shared" si="172"/>
        <v>14</v>
      </c>
      <c r="BU259" s="525"/>
      <c r="BV259" s="525"/>
      <c r="BW259" s="525">
        <f t="shared" si="173"/>
        <v>30</v>
      </c>
      <c r="BX259" s="525"/>
      <c r="BY259" s="525"/>
      <c r="BZ259" s="525">
        <f t="shared" si="174"/>
        <v>25</v>
      </c>
      <c r="CA259" s="525"/>
      <c r="CB259" s="525"/>
      <c r="CC259" s="525">
        <f t="shared" si="175"/>
        <v>16</v>
      </c>
      <c r="CD259" s="525"/>
      <c r="CE259" s="525"/>
      <c r="CF259" s="525" t="str">
        <f t="shared" si="176"/>
        <v>-</v>
      </c>
      <c r="CG259" s="525"/>
      <c r="CH259" s="525"/>
      <c r="CI259" s="525" t="str">
        <f t="shared" si="177"/>
        <v>-</v>
      </c>
      <c r="CJ259" s="525"/>
      <c r="CK259" s="525"/>
      <c r="CL259" s="525" t="str">
        <f t="shared" si="178"/>
        <v>-</v>
      </c>
      <c r="CM259" s="525"/>
      <c r="CN259" s="525"/>
    </row>
    <row r="260" spans="1:92">
      <c r="A260" s="524"/>
      <c r="B260" s="524" t="s">
        <v>396</v>
      </c>
      <c r="C260" s="525">
        <f t="shared" si="179"/>
        <v>45</v>
      </c>
      <c r="D260" s="525"/>
      <c r="E260" s="525"/>
      <c r="F260" s="525">
        <f t="shared" si="150"/>
        <v>45</v>
      </c>
      <c r="G260" s="525"/>
      <c r="H260" s="525"/>
      <c r="I260" s="525">
        <f t="shared" si="151"/>
        <v>27</v>
      </c>
      <c r="J260" s="525"/>
      <c r="K260" s="525"/>
      <c r="L260" s="525">
        <f t="shared" si="152"/>
        <v>45</v>
      </c>
      <c r="M260" s="525"/>
      <c r="N260" s="525"/>
      <c r="O260" s="525">
        <f t="shared" si="153"/>
        <v>45</v>
      </c>
      <c r="P260" s="525"/>
      <c r="Q260" s="525"/>
      <c r="R260" s="525">
        <f t="shared" si="154"/>
        <v>32</v>
      </c>
      <c r="S260" s="525"/>
      <c r="T260" s="525"/>
      <c r="U260" s="525">
        <f t="shared" si="155"/>
        <v>42</v>
      </c>
      <c r="V260" s="525"/>
      <c r="W260" s="525"/>
      <c r="X260" s="525">
        <f t="shared" si="156"/>
        <v>41</v>
      </c>
      <c r="Y260" s="525"/>
      <c r="Z260" s="525"/>
      <c r="AA260" s="525">
        <f t="shared" si="157"/>
        <v>36</v>
      </c>
      <c r="AB260" s="525"/>
      <c r="AC260" s="525"/>
      <c r="AD260" s="525" t="str">
        <f t="shared" si="158"/>
        <v>-</v>
      </c>
      <c r="AE260" s="525"/>
      <c r="AF260" s="525"/>
      <c r="AG260" s="525" t="str">
        <f t="shared" si="159"/>
        <v>-</v>
      </c>
      <c r="AH260" s="525"/>
      <c r="AI260" s="525"/>
      <c r="AJ260" s="525" t="str">
        <f t="shared" si="160"/>
        <v>-</v>
      </c>
      <c r="AK260" s="525"/>
      <c r="AL260" s="525"/>
      <c r="AM260" s="525" t="str">
        <f t="shared" si="161"/>
        <v>-</v>
      </c>
      <c r="AN260" s="525"/>
      <c r="AO260" s="525"/>
      <c r="AP260" s="525" t="str">
        <f t="shared" si="162"/>
        <v>-</v>
      </c>
      <c r="AQ260" s="525"/>
      <c r="AR260" s="525"/>
      <c r="AS260" s="525" t="str">
        <f t="shared" si="163"/>
        <v>-</v>
      </c>
      <c r="AT260" s="525"/>
      <c r="AU260" s="525"/>
      <c r="AV260" s="525">
        <f t="shared" si="164"/>
        <v>42</v>
      </c>
      <c r="AW260" s="525"/>
      <c r="AX260" s="525"/>
      <c r="AY260" s="525">
        <f t="shared" si="165"/>
        <v>41</v>
      </c>
      <c r="AZ260" s="525"/>
      <c r="BA260" s="525"/>
      <c r="BB260" s="525">
        <f t="shared" si="166"/>
        <v>23</v>
      </c>
      <c r="BC260" s="525"/>
      <c r="BD260" s="525"/>
      <c r="BE260" s="525" t="str">
        <f t="shared" si="167"/>
        <v>-</v>
      </c>
      <c r="BF260" s="525"/>
      <c r="BG260" s="525"/>
      <c r="BH260" s="525" t="str">
        <f t="shared" si="168"/>
        <v>-</v>
      </c>
      <c r="BI260" s="525"/>
      <c r="BJ260" s="525"/>
      <c r="BK260" s="525" t="str">
        <f t="shared" si="169"/>
        <v>-</v>
      </c>
      <c r="BL260" s="525"/>
      <c r="BM260" s="525"/>
      <c r="BN260" s="525">
        <f t="shared" si="170"/>
        <v>38</v>
      </c>
      <c r="BO260" s="525"/>
      <c r="BP260" s="525"/>
      <c r="BQ260" s="525">
        <f t="shared" si="171"/>
        <v>40</v>
      </c>
      <c r="BR260" s="525"/>
      <c r="BS260" s="525"/>
      <c r="BT260" s="525">
        <f t="shared" si="172"/>
        <v>24</v>
      </c>
      <c r="BU260" s="525"/>
      <c r="BV260" s="525"/>
      <c r="BW260" s="525">
        <f t="shared" si="173"/>
        <v>18</v>
      </c>
      <c r="BX260" s="525"/>
      <c r="BY260" s="525"/>
      <c r="BZ260" s="525">
        <f t="shared" si="174"/>
        <v>17</v>
      </c>
      <c r="CA260" s="525"/>
      <c r="CB260" s="525"/>
      <c r="CC260" s="525">
        <f t="shared" si="175"/>
        <v>17</v>
      </c>
      <c r="CD260" s="525"/>
      <c r="CE260" s="525"/>
      <c r="CF260" s="525" t="str">
        <f t="shared" si="176"/>
        <v>-</v>
      </c>
      <c r="CG260" s="525"/>
      <c r="CH260" s="525"/>
      <c r="CI260" s="525" t="str">
        <f t="shared" si="177"/>
        <v>-</v>
      </c>
      <c r="CJ260" s="525"/>
      <c r="CK260" s="525"/>
      <c r="CL260" s="525" t="str">
        <f t="shared" si="178"/>
        <v>-</v>
      </c>
      <c r="CM260" s="525"/>
      <c r="CN260" s="525"/>
    </row>
    <row r="261" spans="1:92">
      <c r="A261" s="524"/>
      <c r="B261" s="524" t="s">
        <v>397</v>
      </c>
      <c r="C261" s="525">
        <f t="shared" si="179"/>
        <v>2</v>
      </c>
      <c r="D261" s="525"/>
      <c r="E261" s="525"/>
      <c r="F261" s="525">
        <f t="shared" si="150"/>
        <v>2</v>
      </c>
      <c r="G261" s="525"/>
      <c r="H261" s="525"/>
      <c r="I261" s="525">
        <f t="shared" si="151"/>
        <v>22</v>
      </c>
      <c r="J261" s="525"/>
      <c r="K261" s="525"/>
      <c r="L261" s="525">
        <f t="shared" si="152"/>
        <v>1</v>
      </c>
      <c r="M261" s="525"/>
      <c r="N261" s="525"/>
      <c r="O261" s="525">
        <f t="shared" si="153"/>
        <v>1</v>
      </c>
      <c r="P261" s="525"/>
      <c r="Q261" s="525"/>
      <c r="R261" s="525">
        <f t="shared" si="154"/>
        <v>22</v>
      </c>
      <c r="S261" s="525"/>
      <c r="T261" s="525"/>
      <c r="U261" s="525">
        <f t="shared" si="155"/>
        <v>32</v>
      </c>
      <c r="V261" s="525"/>
      <c r="W261" s="525"/>
      <c r="X261" s="525">
        <f t="shared" si="156"/>
        <v>30</v>
      </c>
      <c r="Y261" s="525"/>
      <c r="Z261" s="525"/>
      <c r="AA261" s="525">
        <f t="shared" si="157"/>
        <v>24</v>
      </c>
      <c r="AB261" s="525"/>
      <c r="AC261" s="525"/>
      <c r="AD261" s="525" t="str">
        <f t="shared" si="158"/>
        <v>-</v>
      </c>
      <c r="AE261" s="525"/>
      <c r="AF261" s="525"/>
      <c r="AG261" s="525" t="str">
        <f t="shared" si="159"/>
        <v>-</v>
      </c>
      <c r="AH261" s="525"/>
      <c r="AI261" s="525"/>
      <c r="AJ261" s="525" t="str">
        <f t="shared" si="160"/>
        <v>-</v>
      </c>
      <c r="AK261" s="525"/>
      <c r="AL261" s="525"/>
      <c r="AM261" s="525" t="str">
        <f t="shared" si="161"/>
        <v>-</v>
      </c>
      <c r="AN261" s="525"/>
      <c r="AO261" s="525"/>
      <c r="AP261" s="525" t="str">
        <f t="shared" si="162"/>
        <v>-</v>
      </c>
      <c r="AQ261" s="525"/>
      <c r="AR261" s="525"/>
      <c r="AS261" s="525" t="str">
        <f t="shared" si="163"/>
        <v>-</v>
      </c>
      <c r="AT261" s="525"/>
      <c r="AU261" s="525"/>
      <c r="AV261" s="525">
        <f t="shared" si="164"/>
        <v>13</v>
      </c>
      <c r="AW261" s="525"/>
      <c r="AX261" s="525"/>
      <c r="AY261" s="525">
        <f t="shared" si="165"/>
        <v>7</v>
      </c>
      <c r="AZ261" s="525"/>
      <c r="BA261" s="525"/>
      <c r="BB261" s="525">
        <f t="shared" si="166"/>
        <v>6</v>
      </c>
      <c r="BC261" s="525"/>
      <c r="BD261" s="525"/>
      <c r="BE261" s="525" t="str">
        <f t="shared" si="167"/>
        <v>-</v>
      </c>
      <c r="BF261" s="525"/>
      <c r="BG261" s="525"/>
      <c r="BH261" s="525" t="str">
        <f t="shared" si="168"/>
        <v>-</v>
      </c>
      <c r="BI261" s="525"/>
      <c r="BJ261" s="525"/>
      <c r="BK261" s="525" t="str">
        <f t="shared" si="169"/>
        <v>-</v>
      </c>
      <c r="BL261" s="525"/>
      <c r="BM261" s="525"/>
      <c r="BN261" s="525">
        <f t="shared" si="170"/>
        <v>11</v>
      </c>
      <c r="BO261" s="525"/>
      <c r="BP261" s="525"/>
      <c r="BQ261" s="525">
        <f t="shared" si="171"/>
        <v>14</v>
      </c>
      <c r="BR261" s="525"/>
      <c r="BS261" s="525"/>
      <c r="BT261" s="525">
        <f t="shared" si="172"/>
        <v>41</v>
      </c>
      <c r="BU261" s="525"/>
      <c r="BV261" s="525"/>
      <c r="BW261" s="525">
        <f t="shared" si="173"/>
        <v>11</v>
      </c>
      <c r="BX261" s="525"/>
      <c r="BY261" s="525"/>
      <c r="BZ261" s="525">
        <f t="shared" si="174"/>
        <v>15</v>
      </c>
      <c r="CA261" s="525"/>
      <c r="CB261" s="525"/>
      <c r="CC261" s="525">
        <f t="shared" si="175"/>
        <v>30</v>
      </c>
      <c r="CD261" s="525"/>
      <c r="CE261" s="525"/>
      <c r="CF261" s="525" t="str">
        <f t="shared" si="176"/>
        <v>-</v>
      </c>
      <c r="CG261" s="525"/>
      <c r="CH261" s="525"/>
      <c r="CI261" s="525" t="str">
        <f t="shared" si="177"/>
        <v>-</v>
      </c>
      <c r="CJ261" s="525"/>
      <c r="CK261" s="525"/>
      <c r="CL261" s="525" t="str">
        <f t="shared" si="178"/>
        <v>-</v>
      </c>
      <c r="CM261" s="525"/>
      <c r="CN261" s="525"/>
    </row>
    <row r="262" spans="1:92">
      <c r="A262" s="524"/>
      <c r="B262" s="524" t="s">
        <v>398</v>
      </c>
      <c r="C262" s="525">
        <f t="shared" si="179"/>
        <v>23</v>
      </c>
      <c r="D262" s="525"/>
      <c r="E262" s="525"/>
      <c r="F262" s="525">
        <f t="shared" si="150"/>
        <v>15</v>
      </c>
      <c r="G262" s="525"/>
      <c r="H262" s="525"/>
      <c r="I262" s="525">
        <f t="shared" si="151"/>
        <v>47</v>
      </c>
      <c r="J262" s="525"/>
      <c r="K262" s="525"/>
      <c r="L262" s="525">
        <f t="shared" si="152"/>
        <v>12</v>
      </c>
      <c r="M262" s="525"/>
      <c r="N262" s="525"/>
      <c r="O262" s="525">
        <f t="shared" si="153"/>
        <v>13</v>
      </c>
      <c r="P262" s="525"/>
      <c r="Q262" s="525"/>
      <c r="R262" s="525">
        <f t="shared" si="154"/>
        <v>14</v>
      </c>
      <c r="S262" s="525"/>
      <c r="T262" s="525"/>
      <c r="U262" s="525">
        <f t="shared" si="155"/>
        <v>41</v>
      </c>
      <c r="V262" s="525"/>
      <c r="W262" s="525"/>
      <c r="X262" s="525">
        <f t="shared" si="156"/>
        <v>42</v>
      </c>
      <c r="Y262" s="525"/>
      <c r="Z262" s="525"/>
      <c r="AA262" s="525">
        <f t="shared" si="157"/>
        <v>43</v>
      </c>
      <c r="AB262" s="525"/>
      <c r="AC262" s="525"/>
      <c r="AD262" s="525" t="str">
        <f t="shared" si="158"/>
        <v>-</v>
      </c>
      <c r="AE262" s="525"/>
      <c r="AF262" s="525"/>
      <c r="AG262" s="525" t="str">
        <f t="shared" si="159"/>
        <v>-</v>
      </c>
      <c r="AH262" s="525"/>
      <c r="AI262" s="525"/>
      <c r="AJ262" s="525" t="str">
        <f t="shared" si="160"/>
        <v>-</v>
      </c>
      <c r="AK262" s="525"/>
      <c r="AL262" s="525"/>
      <c r="AM262" s="525" t="str">
        <f t="shared" si="161"/>
        <v>-</v>
      </c>
      <c r="AN262" s="525"/>
      <c r="AO262" s="525"/>
      <c r="AP262" s="525" t="str">
        <f t="shared" si="162"/>
        <v>-</v>
      </c>
      <c r="AQ262" s="525"/>
      <c r="AR262" s="525"/>
      <c r="AS262" s="525" t="str">
        <f t="shared" si="163"/>
        <v>-</v>
      </c>
      <c r="AT262" s="525"/>
      <c r="AU262" s="525"/>
      <c r="AV262" s="525">
        <f t="shared" si="164"/>
        <v>11</v>
      </c>
      <c r="AW262" s="525"/>
      <c r="AX262" s="525"/>
      <c r="AY262" s="525">
        <f t="shared" si="165"/>
        <v>10</v>
      </c>
      <c r="AZ262" s="525"/>
      <c r="BA262" s="525"/>
      <c r="BB262" s="525">
        <f t="shared" si="166"/>
        <v>19</v>
      </c>
      <c r="BC262" s="525"/>
      <c r="BD262" s="525"/>
      <c r="BE262" s="525" t="str">
        <f t="shared" si="167"/>
        <v>-</v>
      </c>
      <c r="BF262" s="525"/>
      <c r="BG262" s="525"/>
      <c r="BH262" s="525" t="str">
        <f t="shared" si="168"/>
        <v>-</v>
      </c>
      <c r="BI262" s="525"/>
      <c r="BJ262" s="525"/>
      <c r="BK262" s="525" t="str">
        <f t="shared" si="169"/>
        <v>-</v>
      </c>
      <c r="BL262" s="525"/>
      <c r="BM262" s="525"/>
      <c r="BN262" s="525">
        <f t="shared" si="170"/>
        <v>16</v>
      </c>
      <c r="BO262" s="525"/>
      <c r="BP262" s="525"/>
      <c r="BQ262" s="525">
        <f t="shared" si="171"/>
        <v>16</v>
      </c>
      <c r="BR262" s="525"/>
      <c r="BS262" s="525"/>
      <c r="BT262" s="525">
        <f t="shared" si="172"/>
        <v>19</v>
      </c>
      <c r="BU262" s="525"/>
      <c r="BV262" s="525"/>
      <c r="BW262" s="525">
        <f t="shared" si="173"/>
        <v>42</v>
      </c>
      <c r="BX262" s="525"/>
      <c r="BY262" s="525"/>
      <c r="BZ262" s="525">
        <f t="shared" si="174"/>
        <v>43</v>
      </c>
      <c r="CA262" s="525"/>
      <c r="CB262" s="525"/>
      <c r="CC262" s="525">
        <f t="shared" si="175"/>
        <v>38</v>
      </c>
      <c r="CD262" s="525"/>
      <c r="CE262" s="525"/>
      <c r="CF262" s="525">
        <f t="shared" si="176"/>
        <v>10</v>
      </c>
      <c r="CG262" s="525"/>
      <c r="CH262" s="525"/>
      <c r="CI262" s="525">
        <f t="shared" si="177"/>
        <v>14</v>
      </c>
      <c r="CJ262" s="525"/>
      <c r="CK262" s="525"/>
      <c r="CL262" s="525">
        <f t="shared" si="178"/>
        <v>21</v>
      </c>
      <c r="CM262" s="525"/>
      <c r="CN262" s="525"/>
    </row>
    <row r="263" spans="1:92">
      <c r="A263" s="524"/>
      <c r="B263" s="524" t="s">
        <v>399</v>
      </c>
      <c r="C263" s="525">
        <f t="shared" si="179"/>
        <v>33</v>
      </c>
      <c r="D263" s="525"/>
      <c r="E263" s="525"/>
      <c r="F263" s="525">
        <f t="shared" ref="F263:F326" si="180">IFERROR(VLOOKUP($B263,F$6:H$245,3,0),"-")</f>
        <v>30</v>
      </c>
      <c r="G263" s="525"/>
      <c r="H263" s="525"/>
      <c r="I263" s="525">
        <f t="shared" si="151"/>
        <v>37</v>
      </c>
      <c r="J263" s="525"/>
      <c r="K263" s="525"/>
      <c r="L263" s="525">
        <f t="shared" si="152"/>
        <v>22</v>
      </c>
      <c r="M263" s="525"/>
      <c r="N263" s="525"/>
      <c r="O263" s="525">
        <f t="shared" si="153"/>
        <v>22</v>
      </c>
      <c r="P263" s="525"/>
      <c r="Q263" s="525"/>
      <c r="R263" s="525">
        <f t="shared" si="154"/>
        <v>17</v>
      </c>
      <c r="S263" s="525"/>
      <c r="T263" s="525"/>
      <c r="U263" s="525">
        <f t="shared" si="155"/>
        <v>35</v>
      </c>
      <c r="V263" s="525"/>
      <c r="W263" s="525"/>
      <c r="X263" s="525">
        <f t="shared" si="156"/>
        <v>39</v>
      </c>
      <c r="Y263" s="525"/>
      <c r="Z263" s="525"/>
      <c r="AA263" s="525">
        <f t="shared" si="157"/>
        <v>44</v>
      </c>
      <c r="AB263" s="525"/>
      <c r="AC263" s="525"/>
      <c r="AD263" s="525" t="str">
        <f t="shared" si="158"/>
        <v>-</v>
      </c>
      <c r="AE263" s="525"/>
      <c r="AF263" s="525"/>
      <c r="AG263" s="525" t="str">
        <f t="shared" si="159"/>
        <v>-</v>
      </c>
      <c r="AH263" s="525"/>
      <c r="AI263" s="525"/>
      <c r="AJ263" s="525" t="str">
        <f t="shared" si="160"/>
        <v>-</v>
      </c>
      <c r="AK263" s="525"/>
      <c r="AL263" s="525"/>
      <c r="AM263" s="525" t="str">
        <f t="shared" si="161"/>
        <v>-</v>
      </c>
      <c r="AN263" s="525"/>
      <c r="AO263" s="525"/>
      <c r="AP263" s="525" t="str">
        <f t="shared" si="162"/>
        <v>-</v>
      </c>
      <c r="AQ263" s="525"/>
      <c r="AR263" s="525"/>
      <c r="AS263" s="525" t="str">
        <f t="shared" si="163"/>
        <v>-</v>
      </c>
      <c r="AT263" s="525"/>
      <c r="AU263" s="525"/>
      <c r="AV263" s="525">
        <f t="shared" si="164"/>
        <v>21</v>
      </c>
      <c r="AW263" s="525"/>
      <c r="AX263" s="525"/>
      <c r="AY263" s="525">
        <f t="shared" si="165"/>
        <v>20</v>
      </c>
      <c r="AZ263" s="525"/>
      <c r="BA263" s="525"/>
      <c r="BB263" s="525">
        <f t="shared" si="166"/>
        <v>24</v>
      </c>
      <c r="BC263" s="525"/>
      <c r="BD263" s="525"/>
      <c r="BE263" s="525" t="str">
        <f t="shared" si="167"/>
        <v>-</v>
      </c>
      <c r="BF263" s="525"/>
      <c r="BG263" s="525"/>
      <c r="BH263" s="525" t="str">
        <f t="shared" si="168"/>
        <v>-</v>
      </c>
      <c r="BI263" s="525"/>
      <c r="BJ263" s="525"/>
      <c r="BK263" s="525" t="str">
        <f t="shared" si="169"/>
        <v>-</v>
      </c>
      <c r="BL263" s="525"/>
      <c r="BM263" s="525"/>
      <c r="BN263" s="525">
        <f t="shared" si="170"/>
        <v>19</v>
      </c>
      <c r="BO263" s="525"/>
      <c r="BP263" s="525"/>
      <c r="BQ263" s="525">
        <f t="shared" si="171"/>
        <v>26</v>
      </c>
      <c r="BR263" s="525"/>
      <c r="BS263" s="525"/>
      <c r="BT263" s="525">
        <f t="shared" si="172"/>
        <v>44</v>
      </c>
      <c r="BU263" s="525"/>
      <c r="BV263" s="525"/>
      <c r="BW263" s="525">
        <f t="shared" si="173"/>
        <v>31</v>
      </c>
      <c r="BX263" s="525"/>
      <c r="BY263" s="525"/>
      <c r="BZ263" s="525">
        <f t="shared" si="174"/>
        <v>32</v>
      </c>
      <c r="CA263" s="525"/>
      <c r="CB263" s="525"/>
      <c r="CC263" s="525">
        <f t="shared" si="175"/>
        <v>29</v>
      </c>
      <c r="CD263" s="525"/>
      <c r="CE263" s="525"/>
      <c r="CF263" s="525" t="str">
        <f t="shared" si="176"/>
        <v>-</v>
      </c>
      <c r="CG263" s="525"/>
      <c r="CH263" s="525"/>
      <c r="CI263" s="525" t="str">
        <f t="shared" si="177"/>
        <v>-</v>
      </c>
      <c r="CJ263" s="525"/>
      <c r="CK263" s="525"/>
      <c r="CL263" s="525" t="str">
        <f t="shared" si="178"/>
        <v>-</v>
      </c>
      <c r="CM263" s="525"/>
      <c r="CN263" s="525"/>
    </row>
    <row r="264" spans="1:92">
      <c r="A264" s="524"/>
      <c r="B264" s="524" t="s">
        <v>400</v>
      </c>
      <c r="C264" s="525">
        <f t="shared" si="179"/>
        <v>34</v>
      </c>
      <c r="D264" s="525"/>
      <c r="E264" s="525"/>
      <c r="F264" s="525">
        <f t="shared" si="180"/>
        <v>27</v>
      </c>
      <c r="G264" s="525"/>
      <c r="H264" s="525"/>
      <c r="I264" s="525">
        <f t="shared" si="151"/>
        <v>45</v>
      </c>
      <c r="J264" s="525"/>
      <c r="K264" s="525"/>
      <c r="L264" s="525">
        <f t="shared" si="152"/>
        <v>23</v>
      </c>
      <c r="M264" s="525"/>
      <c r="N264" s="525"/>
      <c r="O264" s="525">
        <f t="shared" si="153"/>
        <v>23</v>
      </c>
      <c r="P264" s="525"/>
      <c r="Q264" s="525"/>
      <c r="R264" s="525">
        <f t="shared" si="154"/>
        <v>31</v>
      </c>
      <c r="S264" s="525"/>
      <c r="T264" s="525"/>
      <c r="U264" s="525">
        <f t="shared" si="155"/>
        <v>30</v>
      </c>
      <c r="V264" s="525"/>
      <c r="W264" s="525"/>
      <c r="X264" s="525">
        <f t="shared" si="156"/>
        <v>28</v>
      </c>
      <c r="Y264" s="525"/>
      <c r="Z264" s="525"/>
      <c r="AA264" s="525">
        <f t="shared" si="157"/>
        <v>29</v>
      </c>
      <c r="AB264" s="525"/>
      <c r="AC264" s="525"/>
      <c r="AD264" s="525" t="str">
        <f t="shared" si="158"/>
        <v>-</v>
      </c>
      <c r="AE264" s="525"/>
      <c r="AF264" s="525"/>
      <c r="AG264" s="525" t="str">
        <f t="shared" si="159"/>
        <v>-</v>
      </c>
      <c r="AH264" s="525"/>
      <c r="AI264" s="525"/>
      <c r="AJ264" s="525" t="str">
        <f t="shared" si="160"/>
        <v>-</v>
      </c>
      <c r="AK264" s="525"/>
      <c r="AL264" s="525"/>
      <c r="AM264" s="525" t="str">
        <f t="shared" si="161"/>
        <v>-</v>
      </c>
      <c r="AN264" s="525"/>
      <c r="AO264" s="525"/>
      <c r="AP264" s="525" t="str">
        <f t="shared" si="162"/>
        <v>-</v>
      </c>
      <c r="AQ264" s="525"/>
      <c r="AR264" s="525"/>
      <c r="AS264" s="525" t="str">
        <f t="shared" si="163"/>
        <v>-</v>
      </c>
      <c r="AT264" s="525"/>
      <c r="AU264" s="525"/>
      <c r="AV264" s="525">
        <f t="shared" si="164"/>
        <v>20</v>
      </c>
      <c r="AW264" s="525"/>
      <c r="AX264" s="525"/>
      <c r="AY264" s="525">
        <f t="shared" si="165"/>
        <v>19</v>
      </c>
      <c r="AZ264" s="525"/>
      <c r="BA264" s="525"/>
      <c r="BB264" s="525">
        <f t="shared" si="166"/>
        <v>22</v>
      </c>
      <c r="BC264" s="525"/>
      <c r="BD264" s="525"/>
      <c r="BE264" s="525" t="str">
        <f t="shared" si="167"/>
        <v>-</v>
      </c>
      <c r="BF264" s="525"/>
      <c r="BG264" s="525"/>
      <c r="BH264" s="525" t="str">
        <f t="shared" si="168"/>
        <v>-</v>
      </c>
      <c r="BI264" s="525"/>
      <c r="BJ264" s="525"/>
      <c r="BK264" s="525" t="str">
        <f t="shared" si="169"/>
        <v>-</v>
      </c>
      <c r="BL264" s="525"/>
      <c r="BM264" s="525"/>
      <c r="BN264" s="525">
        <f t="shared" si="170"/>
        <v>7</v>
      </c>
      <c r="BO264" s="525"/>
      <c r="BP264" s="525"/>
      <c r="BQ264" s="525">
        <f t="shared" si="171"/>
        <v>6</v>
      </c>
      <c r="BR264" s="525"/>
      <c r="BS264" s="525"/>
      <c r="BT264" s="525">
        <f t="shared" si="172"/>
        <v>20</v>
      </c>
      <c r="BU264" s="525"/>
      <c r="BV264" s="525"/>
      <c r="BW264" s="525">
        <f t="shared" si="173"/>
        <v>22</v>
      </c>
      <c r="BX264" s="525"/>
      <c r="BY264" s="525"/>
      <c r="BZ264" s="525">
        <f t="shared" si="174"/>
        <v>26</v>
      </c>
      <c r="CA264" s="525"/>
      <c r="CB264" s="525"/>
      <c r="CC264" s="525">
        <f t="shared" si="175"/>
        <v>41</v>
      </c>
      <c r="CD264" s="525"/>
      <c r="CE264" s="525"/>
      <c r="CF264" s="525" t="str">
        <f t="shared" si="176"/>
        <v>-</v>
      </c>
      <c r="CG264" s="525"/>
      <c r="CH264" s="525"/>
      <c r="CI264" s="525" t="str">
        <f t="shared" si="177"/>
        <v>-</v>
      </c>
      <c r="CJ264" s="525"/>
      <c r="CK264" s="525"/>
      <c r="CL264" s="525" t="str">
        <f t="shared" si="178"/>
        <v>-</v>
      </c>
      <c r="CM264" s="525"/>
      <c r="CN264" s="525"/>
    </row>
    <row r="265" spans="1:92">
      <c r="A265" s="524"/>
      <c r="B265" s="524" t="s">
        <v>401</v>
      </c>
      <c r="C265" s="525">
        <f t="shared" si="179"/>
        <v>43</v>
      </c>
      <c r="D265" s="525"/>
      <c r="E265" s="525"/>
      <c r="F265" s="525">
        <f t="shared" si="180"/>
        <v>44</v>
      </c>
      <c r="G265" s="525"/>
      <c r="H265" s="525"/>
      <c r="I265" s="525">
        <f t="shared" si="151"/>
        <v>25</v>
      </c>
      <c r="J265" s="525"/>
      <c r="K265" s="525"/>
      <c r="L265" s="525">
        <f t="shared" si="152"/>
        <v>43</v>
      </c>
      <c r="M265" s="525"/>
      <c r="N265" s="525"/>
      <c r="O265" s="525">
        <f t="shared" si="153"/>
        <v>43</v>
      </c>
      <c r="P265" s="525"/>
      <c r="Q265" s="525"/>
      <c r="R265" s="525">
        <f t="shared" si="154"/>
        <v>11</v>
      </c>
      <c r="S265" s="525"/>
      <c r="T265" s="525"/>
      <c r="U265" s="525">
        <f t="shared" si="155"/>
        <v>38</v>
      </c>
      <c r="V265" s="525"/>
      <c r="W265" s="525"/>
      <c r="X265" s="525">
        <f t="shared" si="156"/>
        <v>38</v>
      </c>
      <c r="Y265" s="525"/>
      <c r="Z265" s="525"/>
      <c r="AA265" s="525">
        <f t="shared" si="157"/>
        <v>23</v>
      </c>
      <c r="AB265" s="525"/>
      <c r="AC265" s="525"/>
      <c r="AD265" s="525" t="str">
        <f t="shared" si="158"/>
        <v>-</v>
      </c>
      <c r="AE265" s="525"/>
      <c r="AF265" s="525"/>
      <c r="AG265" s="525" t="str">
        <f t="shared" si="159"/>
        <v>-</v>
      </c>
      <c r="AH265" s="525"/>
      <c r="AI265" s="525"/>
      <c r="AJ265" s="525" t="str">
        <f t="shared" si="160"/>
        <v>-</v>
      </c>
      <c r="AK265" s="525"/>
      <c r="AL265" s="525"/>
      <c r="AM265" s="525" t="str">
        <f t="shared" si="161"/>
        <v>-</v>
      </c>
      <c r="AN265" s="525"/>
      <c r="AO265" s="525"/>
      <c r="AP265" s="525" t="str">
        <f t="shared" si="162"/>
        <v>-</v>
      </c>
      <c r="AQ265" s="525"/>
      <c r="AR265" s="525"/>
      <c r="AS265" s="525" t="str">
        <f t="shared" si="163"/>
        <v>-</v>
      </c>
      <c r="AT265" s="525"/>
      <c r="AU265" s="525"/>
      <c r="AV265" s="525">
        <f t="shared" si="164"/>
        <v>37</v>
      </c>
      <c r="AW265" s="525"/>
      <c r="AX265" s="525"/>
      <c r="AY265" s="525">
        <f t="shared" si="165"/>
        <v>35</v>
      </c>
      <c r="AZ265" s="525"/>
      <c r="BA265" s="525"/>
      <c r="BB265" s="525">
        <f t="shared" si="166"/>
        <v>29</v>
      </c>
      <c r="BC265" s="525"/>
      <c r="BD265" s="525"/>
      <c r="BE265" s="525" t="str">
        <f t="shared" si="167"/>
        <v>-</v>
      </c>
      <c r="BF265" s="525"/>
      <c r="BG265" s="525"/>
      <c r="BH265" s="525" t="str">
        <f t="shared" si="168"/>
        <v>-</v>
      </c>
      <c r="BI265" s="525"/>
      <c r="BJ265" s="525"/>
      <c r="BK265" s="525" t="str">
        <f t="shared" si="169"/>
        <v>-</v>
      </c>
      <c r="BL265" s="525"/>
      <c r="BM265" s="525"/>
      <c r="BN265" s="525">
        <f t="shared" si="170"/>
        <v>28</v>
      </c>
      <c r="BO265" s="525"/>
      <c r="BP265" s="525"/>
      <c r="BQ265" s="525">
        <f t="shared" si="171"/>
        <v>25</v>
      </c>
      <c r="BR265" s="525"/>
      <c r="BS265" s="525"/>
      <c r="BT265" s="525">
        <f t="shared" si="172"/>
        <v>16</v>
      </c>
      <c r="BU265" s="525"/>
      <c r="BV265" s="525"/>
      <c r="BW265" s="525">
        <f t="shared" si="173"/>
        <v>26</v>
      </c>
      <c r="BX265" s="525"/>
      <c r="BY265" s="525"/>
      <c r="BZ265" s="525">
        <f t="shared" si="174"/>
        <v>33</v>
      </c>
      <c r="CA265" s="525"/>
      <c r="CB265" s="525"/>
      <c r="CC265" s="525">
        <f t="shared" si="175"/>
        <v>46</v>
      </c>
      <c r="CD265" s="525"/>
      <c r="CE265" s="525"/>
      <c r="CF265" s="525" t="str">
        <f t="shared" si="176"/>
        <v>-</v>
      </c>
      <c r="CG265" s="525"/>
      <c r="CH265" s="525"/>
      <c r="CI265" s="525" t="str">
        <f t="shared" si="177"/>
        <v>-</v>
      </c>
      <c r="CJ265" s="525"/>
      <c r="CK265" s="525"/>
      <c r="CL265" s="525" t="str">
        <f t="shared" si="178"/>
        <v>-</v>
      </c>
      <c r="CM265" s="525"/>
      <c r="CN265" s="525"/>
    </row>
    <row r="266" spans="1:92">
      <c r="A266" s="524"/>
      <c r="B266" s="524" t="s">
        <v>402</v>
      </c>
      <c r="C266" s="525">
        <f t="shared" si="179"/>
        <v>13</v>
      </c>
      <c r="D266" s="525"/>
      <c r="E266" s="525"/>
      <c r="F266" s="525">
        <f t="shared" si="180"/>
        <v>16</v>
      </c>
      <c r="G266" s="525"/>
      <c r="H266" s="525"/>
      <c r="I266" s="525">
        <f t="shared" si="151"/>
        <v>6</v>
      </c>
      <c r="J266" s="525"/>
      <c r="K266" s="525"/>
      <c r="L266" s="525">
        <f t="shared" si="152"/>
        <v>15</v>
      </c>
      <c r="M266" s="525"/>
      <c r="N266" s="525"/>
      <c r="O266" s="525">
        <f t="shared" si="153"/>
        <v>12</v>
      </c>
      <c r="P266" s="525"/>
      <c r="Q266" s="525"/>
      <c r="R266" s="525">
        <f t="shared" si="154"/>
        <v>1</v>
      </c>
      <c r="S266" s="525"/>
      <c r="T266" s="525"/>
      <c r="U266" s="525">
        <f t="shared" si="155"/>
        <v>16</v>
      </c>
      <c r="V266" s="525"/>
      <c r="W266" s="525"/>
      <c r="X266" s="525">
        <f t="shared" si="156"/>
        <v>16</v>
      </c>
      <c r="Y266" s="525"/>
      <c r="Z266" s="525"/>
      <c r="AA266" s="525">
        <f t="shared" si="157"/>
        <v>30</v>
      </c>
      <c r="AB266" s="525"/>
      <c r="AC266" s="525"/>
      <c r="AD266" s="525" t="str">
        <f t="shared" si="158"/>
        <v>-</v>
      </c>
      <c r="AE266" s="525"/>
      <c r="AF266" s="525"/>
      <c r="AG266" s="525" t="str">
        <f t="shared" si="159"/>
        <v>-</v>
      </c>
      <c r="AH266" s="525"/>
      <c r="AI266" s="525"/>
      <c r="AJ266" s="525" t="str">
        <f t="shared" si="160"/>
        <v>-</v>
      </c>
      <c r="AK266" s="525"/>
      <c r="AL266" s="525"/>
      <c r="AM266" s="525" t="str">
        <f t="shared" si="161"/>
        <v>-</v>
      </c>
      <c r="AN266" s="525"/>
      <c r="AO266" s="525"/>
      <c r="AP266" s="525" t="str">
        <f t="shared" si="162"/>
        <v>-</v>
      </c>
      <c r="AQ266" s="525"/>
      <c r="AR266" s="525"/>
      <c r="AS266" s="525" t="str">
        <f t="shared" si="163"/>
        <v>-</v>
      </c>
      <c r="AT266" s="525"/>
      <c r="AU266" s="525"/>
      <c r="AV266" s="525">
        <f t="shared" si="164"/>
        <v>19</v>
      </c>
      <c r="AW266" s="525"/>
      <c r="AX266" s="525"/>
      <c r="AY266" s="525">
        <f t="shared" si="165"/>
        <v>18</v>
      </c>
      <c r="AZ266" s="525"/>
      <c r="BA266" s="525"/>
      <c r="BB266" s="525">
        <f t="shared" si="166"/>
        <v>13</v>
      </c>
      <c r="BC266" s="525"/>
      <c r="BD266" s="525"/>
      <c r="BE266" s="525" t="str">
        <f t="shared" si="167"/>
        <v>-</v>
      </c>
      <c r="BF266" s="525"/>
      <c r="BG266" s="525"/>
      <c r="BH266" s="525" t="str">
        <f t="shared" si="168"/>
        <v>-</v>
      </c>
      <c r="BI266" s="525"/>
      <c r="BJ266" s="525"/>
      <c r="BK266" s="525" t="str">
        <f t="shared" si="169"/>
        <v>-</v>
      </c>
      <c r="BL266" s="525"/>
      <c r="BM266" s="525"/>
      <c r="BN266" s="525">
        <f t="shared" si="170"/>
        <v>4</v>
      </c>
      <c r="BO266" s="525"/>
      <c r="BP266" s="525"/>
      <c r="BQ266" s="525">
        <f t="shared" si="171"/>
        <v>3</v>
      </c>
      <c r="BR266" s="525"/>
      <c r="BS266" s="525"/>
      <c r="BT266" s="525">
        <f t="shared" si="172"/>
        <v>15</v>
      </c>
      <c r="BU266" s="525"/>
      <c r="BV266" s="525"/>
      <c r="BW266" s="525">
        <f t="shared" si="173"/>
        <v>7</v>
      </c>
      <c r="BX266" s="525"/>
      <c r="BY266" s="525"/>
      <c r="BZ266" s="525">
        <f t="shared" si="174"/>
        <v>7</v>
      </c>
      <c r="CA266" s="525"/>
      <c r="CB266" s="525"/>
      <c r="CC266" s="525">
        <f t="shared" si="175"/>
        <v>13</v>
      </c>
      <c r="CD266" s="525"/>
      <c r="CE266" s="525"/>
      <c r="CF266" s="525">
        <f t="shared" si="176"/>
        <v>16</v>
      </c>
      <c r="CG266" s="525"/>
      <c r="CH266" s="525"/>
      <c r="CI266" s="525">
        <f t="shared" si="177"/>
        <v>9</v>
      </c>
      <c r="CJ266" s="525"/>
      <c r="CK266" s="525"/>
      <c r="CL266" s="525">
        <f t="shared" si="178"/>
        <v>3</v>
      </c>
      <c r="CM266" s="525"/>
      <c r="CN266" s="525"/>
    </row>
    <row r="267" spans="1:92">
      <c r="A267" s="524"/>
      <c r="B267" s="524" t="s">
        <v>403</v>
      </c>
      <c r="C267" s="525">
        <f t="shared" si="179"/>
        <v>25</v>
      </c>
      <c r="D267" s="525"/>
      <c r="E267" s="525"/>
      <c r="F267" s="525">
        <f t="shared" si="180"/>
        <v>20</v>
      </c>
      <c r="G267" s="525"/>
      <c r="H267" s="525"/>
      <c r="I267" s="525">
        <f t="shared" si="151"/>
        <v>30</v>
      </c>
      <c r="J267" s="525"/>
      <c r="K267" s="525"/>
      <c r="L267" s="525">
        <f t="shared" si="152"/>
        <v>26</v>
      </c>
      <c r="M267" s="525"/>
      <c r="N267" s="525"/>
      <c r="O267" s="525">
        <f t="shared" si="153"/>
        <v>26</v>
      </c>
      <c r="P267" s="525"/>
      <c r="Q267" s="525"/>
      <c r="R267" s="525">
        <f t="shared" si="154"/>
        <v>39</v>
      </c>
      <c r="S267" s="525"/>
      <c r="T267" s="525"/>
      <c r="U267" s="525">
        <f t="shared" si="155"/>
        <v>12</v>
      </c>
      <c r="V267" s="525"/>
      <c r="W267" s="525"/>
      <c r="X267" s="525">
        <f t="shared" si="156"/>
        <v>11</v>
      </c>
      <c r="Y267" s="525"/>
      <c r="Z267" s="525"/>
      <c r="AA267" s="525">
        <f t="shared" si="157"/>
        <v>14</v>
      </c>
      <c r="AB267" s="525"/>
      <c r="AC267" s="525"/>
      <c r="AD267" s="525" t="str">
        <f t="shared" si="158"/>
        <v>-</v>
      </c>
      <c r="AE267" s="525"/>
      <c r="AF267" s="525"/>
      <c r="AG267" s="525" t="str">
        <f t="shared" si="159"/>
        <v>-</v>
      </c>
      <c r="AH267" s="525"/>
      <c r="AI267" s="525"/>
      <c r="AJ267" s="525" t="str">
        <f t="shared" si="160"/>
        <v>-</v>
      </c>
      <c r="AK267" s="525"/>
      <c r="AL267" s="525"/>
      <c r="AM267" s="525" t="str">
        <f t="shared" si="161"/>
        <v>-</v>
      </c>
      <c r="AN267" s="525"/>
      <c r="AO267" s="525"/>
      <c r="AP267" s="525" t="str">
        <f t="shared" si="162"/>
        <v>-</v>
      </c>
      <c r="AQ267" s="525"/>
      <c r="AR267" s="525"/>
      <c r="AS267" s="525" t="str">
        <f t="shared" si="163"/>
        <v>-</v>
      </c>
      <c r="AT267" s="525"/>
      <c r="AU267" s="525"/>
      <c r="AV267" s="525">
        <f t="shared" si="164"/>
        <v>15</v>
      </c>
      <c r="AW267" s="525"/>
      <c r="AX267" s="525"/>
      <c r="AY267" s="525">
        <f t="shared" si="165"/>
        <v>16</v>
      </c>
      <c r="AZ267" s="525"/>
      <c r="BA267" s="525"/>
      <c r="BB267" s="525">
        <f t="shared" si="166"/>
        <v>18</v>
      </c>
      <c r="BC267" s="525"/>
      <c r="BD267" s="525"/>
      <c r="BE267" s="525" t="str">
        <f t="shared" si="167"/>
        <v>-</v>
      </c>
      <c r="BF267" s="525"/>
      <c r="BG267" s="525"/>
      <c r="BH267" s="525" t="str">
        <f t="shared" si="168"/>
        <v>-</v>
      </c>
      <c r="BI267" s="525"/>
      <c r="BJ267" s="525"/>
      <c r="BK267" s="525" t="str">
        <f t="shared" si="169"/>
        <v>-</v>
      </c>
      <c r="BL267" s="525"/>
      <c r="BM267" s="525"/>
      <c r="BN267" s="525">
        <f t="shared" si="170"/>
        <v>21</v>
      </c>
      <c r="BO267" s="525"/>
      <c r="BP267" s="525"/>
      <c r="BQ267" s="525">
        <f t="shared" si="171"/>
        <v>21</v>
      </c>
      <c r="BR267" s="525"/>
      <c r="BS267" s="525"/>
      <c r="BT267" s="525">
        <f t="shared" si="172"/>
        <v>30</v>
      </c>
      <c r="BU267" s="525"/>
      <c r="BV267" s="525"/>
      <c r="BW267" s="525">
        <f t="shared" si="173"/>
        <v>23</v>
      </c>
      <c r="BX267" s="525"/>
      <c r="BY267" s="525"/>
      <c r="BZ267" s="525">
        <f t="shared" si="174"/>
        <v>23</v>
      </c>
      <c r="CA267" s="525"/>
      <c r="CB267" s="525"/>
      <c r="CC267" s="525">
        <f t="shared" si="175"/>
        <v>31</v>
      </c>
      <c r="CD267" s="525"/>
      <c r="CE267" s="525"/>
      <c r="CF267" s="525" t="str">
        <f t="shared" si="176"/>
        <v>-</v>
      </c>
      <c r="CG267" s="525"/>
      <c r="CH267" s="525"/>
      <c r="CI267" s="525" t="str">
        <f t="shared" si="177"/>
        <v>-</v>
      </c>
      <c r="CJ267" s="525"/>
      <c r="CK267" s="525"/>
      <c r="CL267" s="525" t="str">
        <f t="shared" si="178"/>
        <v>-</v>
      </c>
      <c r="CM267" s="525"/>
      <c r="CN267" s="525"/>
    </row>
    <row r="268" spans="1:92">
      <c r="A268" s="524"/>
      <c r="B268" s="524" t="s">
        <v>404</v>
      </c>
      <c r="C268" s="525">
        <f t="shared" si="179"/>
        <v>22</v>
      </c>
      <c r="D268" s="525"/>
      <c r="E268" s="525"/>
      <c r="F268" s="525">
        <f t="shared" si="180"/>
        <v>36</v>
      </c>
      <c r="G268" s="525"/>
      <c r="H268" s="525"/>
      <c r="I268" s="525">
        <f t="shared" si="151"/>
        <v>11</v>
      </c>
      <c r="J268" s="525"/>
      <c r="K268" s="525"/>
      <c r="L268" s="525">
        <f t="shared" si="152"/>
        <v>31</v>
      </c>
      <c r="M268" s="525"/>
      <c r="N268" s="525"/>
      <c r="O268" s="525">
        <f t="shared" si="153"/>
        <v>31</v>
      </c>
      <c r="P268" s="525"/>
      <c r="Q268" s="525"/>
      <c r="R268" s="525">
        <f t="shared" si="154"/>
        <v>16</v>
      </c>
      <c r="S268" s="525"/>
      <c r="T268" s="525"/>
      <c r="U268" s="525">
        <f t="shared" si="155"/>
        <v>23</v>
      </c>
      <c r="V268" s="525"/>
      <c r="W268" s="525"/>
      <c r="X268" s="525">
        <f t="shared" si="156"/>
        <v>25</v>
      </c>
      <c r="Y268" s="525"/>
      <c r="Z268" s="525"/>
      <c r="AA268" s="525">
        <f t="shared" si="157"/>
        <v>33</v>
      </c>
      <c r="AB268" s="525"/>
      <c r="AC268" s="525"/>
      <c r="AD268" s="525" t="str">
        <f t="shared" si="158"/>
        <v>-</v>
      </c>
      <c r="AE268" s="525"/>
      <c r="AF268" s="525"/>
      <c r="AG268" s="525" t="str">
        <f t="shared" si="159"/>
        <v>-</v>
      </c>
      <c r="AH268" s="525"/>
      <c r="AI268" s="525"/>
      <c r="AJ268" s="525" t="str">
        <f t="shared" si="160"/>
        <v>-</v>
      </c>
      <c r="AK268" s="525"/>
      <c r="AL268" s="525"/>
      <c r="AM268" s="525" t="str">
        <f t="shared" si="161"/>
        <v>-</v>
      </c>
      <c r="AN268" s="525"/>
      <c r="AO268" s="525"/>
      <c r="AP268" s="525" t="str">
        <f t="shared" si="162"/>
        <v>-</v>
      </c>
      <c r="AQ268" s="525"/>
      <c r="AR268" s="525"/>
      <c r="AS268" s="525" t="str">
        <f t="shared" si="163"/>
        <v>-</v>
      </c>
      <c r="AT268" s="525"/>
      <c r="AU268" s="525"/>
      <c r="AV268" s="525">
        <f t="shared" si="164"/>
        <v>38</v>
      </c>
      <c r="AW268" s="525"/>
      <c r="AX268" s="525"/>
      <c r="AY268" s="525">
        <f t="shared" si="165"/>
        <v>38</v>
      </c>
      <c r="AZ268" s="525"/>
      <c r="BA268" s="525"/>
      <c r="BB268" s="525">
        <f t="shared" si="166"/>
        <v>41</v>
      </c>
      <c r="BC268" s="525"/>
      <c r="BD268" s="525"/>
      <c r="BE268" s="525" t="str">
        <f t="shared" si="167"/>
        <v>-</v>
      </c>
      <c r="BF268" s="525"/>
      <c r="BG268" s="525"/>
      <c r="BH268" s="525" t="str">
        <f t="shared" si="168"/>
        <v>-</v>
      </c>
      <c r="BI268" s="525"/>
      <c r="BJ268" s="525"/>
      <c r="BK268" s="525" t="str">
        <f t="shared" si="169"/>
        <v>-</v>
      </c>
      <c r="BL268" s="525"/>
      <c r="BM268" s="525"/>
      <c r="BN268" s="525">
        <f t="shared" si="170"/>
        <v>34</v>
      </c>
      <c r="BO268" s="525"/>
      <c r="BP268" s="525"/>
      <c r="BQ268" s="525">
        <f t="shared" si="171"/>
        <v>35</v>
      </c>
      <c r="BR268" s="525"/>
      <c r="BS268" s="525"/>
      <c r="BT268" s="525">
        <f t="shared" si="172"/>
        <v>28</v>
      </c>
      <c r="BU268" s="525"/>
      <c r="BV268" s="525"/>
      <c r="BW268" s="525">
        <f t="shared" si="173"/>
        <v>13</v>
      </c>
      <c r="BX268" s="525"/>
      <c r="BY268" s="525"/>
      <c r="BZ268" s="525">
        <f t="shared" si="174"/>
        <v>9</v>
      </c>
      <c r="CA268" s="525"/>
      <c r="CB268" s="525"/>
      <c r="CC268" s="525">
        <f t="shared" si="175"/>
        <v>3</v>
      </c>
      <c r="CD268" s="525"/>
      <c r="CE268" s="525"/>
      <c r="CF268" s="525">
        <f t="shared" si="176"/>
        <v>25</v>
      </c>
      <c r="CG268" s="525"/>
      <c r="CH268" s="525"/>
      <c r="CI268" s="525">
        <f t="shared" si="177"/>
        <v>26</v>
      </c>
      <c r="CJ268" s="525"/>
      <c r="CK268" s="525"/>
      <c r="CL268" s="525">
        <f t="shared" si="178"/>
        <v>27</v>
      </c>
      <c r="CM268" s="525"/>
      <c r="CN268" s="525"/>
    </row>
    <row r="269" spans="1:92">
      <c r="A269" s="524"/>
      <c r="B269" s="524" t="s">
        <v>405</v>
      </c>
      <c r="C269" s="525">
        <f t="shared" si="179"/>
        <v>17</v>
      </c>
      <c r="D269" s="525"/>
      <c r="E269" s="525"/>
      <c r="F269" s="525">
        <f t="shared" si="180"/>
        <v>22</v>
      </c>
      <c r="G269" s="525"/>
      <c r="H269" s="525"/>
      <c r="I269" s="525">
        <f t="shared" si="151"/>
        <v>14</v>
      </c>
      <c r="J269" s="525"/>
      <c r="K269" s="525"/>
      <c r="L269" s="525">
        <f t="shared" si="152"/>
        <v>20</v>
      </c>
      <c r="M269" s="525"/>
      <c r="N269" s="525"/>
      <c r="O269" s="525">
        <f t="shared" si="153"/>
        <v>21</v>
      </c>
      <c r="P269" s="525"/>
      <c r="Q269" s="525"/>
      <c r="R269" s="525">
        <f t="shared" si="154"/>
        <v>42</v>
      </c>
      <c r="S269" s="525"/>
      <c r="T269" s="525"/>
      <c r="U269" s="525">
        <f t="shared" si="155"/>
        <v>6</v>
      </c>
      <c r="V269" s="525"/>
      <c r="W269" s="525"/>
      <c r="X269" s="525">
        <f t="shared" si="156"/>
        <v>4</v>
      </c>
      <c r="Y269" s="525"/>
      <c r="Z269" s="525"/>
      <c r="AA269" s="525">
        <f t="shared" si="157"/>
        <v>1</v>
      </c>
      <c r="AB269" s="525"/>
      <c r="AC269" s="525"/>
      <c r="AD269" s="525" t="str">
        <f t="shared" si="158"/>
        <v>-</v>
      </c>
      <c r="AE269" s="525"/>
      <c r="AF269" s="525"/>
      <c r="AG269" s="525" t="str">
        <f t="shared" si="159"/>
        <v>-</v>
      </c>
      <c r="AH269" s="525"/>
      <c r="AI269" s="525"/>
      <c r="AJ269" s="525" t="str">
        <f t="shared" si="160"/>
        <v>-</v>
      </c>
      <c r="AK269" s="525"/>
      <c r="AL269" s="525"/>
      <c r="AM269" s="525" t="str">
        <f t="shared" si="161"/>
        <v>-</v>
      </c>
      <c r="AN269" s="525"/>
      <c r="AO269" s="525"/>
      <c r="AP269" s="525" t="str">
        <f t="shared" si="162"/>
        <v>-</v>
      </c>
      <c r="AQ269" s="525"/>
      <c r="AR269" s="525"/>
      <c r="AS269" s="525" t="str">
        <f t="shared" si="163"/>
        <v>-</v>
      </c>
      <c r="AT269" s="525"/>
      <c r="AU269" s="525"/>
      <c r="AV269" s="525">
        <f t="shared" si="164"/>
        <v>12</v>
      </c>
      <c r="AW269" s="525"/>
      <c r="AX269" s="525"/>
      <c r="AY269" s="525">
        <f t="shared" si="165"/>
        <v>11</v>
      </c>
      <c r="AZ269" s="525"/>
      <c r="BA269" s="525"/>
      <c r="BB269" s="525">
        <f t="shared" si="166"/>
        <v>20</v>
      </c>
      <c r="BC269" s="525"/>
      <c r="BD269" s="525"/>
      <c r="BE269" s="525" t="str">
        <f t="shared" si="167"/>
        <v>-</v>
      </c>
      <c r="BF269" s="525"/>
      <c r="BG269" s="525"/>
      <c r="BH269" s="525" t="str">
        <f t="shared" si="168"/>
        <v>-</v>
      </c>
      <c r="BI269" s="525"/>
      <c r="BJ269" s="525"/>
      <c r="BK269" s="525" t="str">
        <f t="shared" si="169"/>
        <v>-</v>
      </c>
      <c r="BL269" s="525"/>
      <c r="BM269" s="525"/>
      <c r="BN269" s="525">
        <f t="shared" si="170"/>
        <v>43</v>
      </c>
      <c r="BO269" s="525"/>
      <c r="BP269" s="525"/>
      <c r="BQ269" s="525">
        <f t="shared" si="171"/>
        <v>43</v>
      </c>
      <c r="BR269" s="525"/>
      <c r="BS269" s="525"/>
      <c r="BT269" s="525">
        <f t="shared" si="172"/>
        <v>41</v>
      </c>
      <c r="BU269" s="525"/>
      <c r="BV269" s="525"/>
      <c r="BW269" s="525">
        <f t="shared" si="173"/>
        <v>24</v>
      </c>
      <c r="BX269" s="525"/>
      <c r="BY269" s="525"/>
      <c r="BZ269" s="525">
        <f t="shared" si="174"/>
        <v>22</v>
      </c>
      <c r="CA269" s="525"/>
      <c r="CB269" s="525"/>
      <c r="CC269" s="525">
        <f t="shared" si="175"/>
        <v>21</v>
      </c>
      <c r="CD269" s="525"/>
      <c r="CE269" s="525"/>
      <c r="CF269" s="525">
        <f t="shared" si="176"/>
        <v>6</v>
      </c>
      <c r="CG269" s="525"/>
      <c r="CH269" s="525"/>
      <c r="CI269" s="525">
        <f t="shared" si="177"/>
        <v>6</v>
      </c>
      <c r="CJ269" s="525"/>
      <c r="CK269" s="525"/>
      <c r="CL269" s="525">
        <f t="shared" si="178"/>
        <v>12</v>
      </c>
      <c r="CM269" s="525"/>
      <c r="CN269" s="525"/>
    </row>
    <row r="270" spans="1:92">
      <c r="A270" s="524"/>
      <c r="B270" s="524" t="s">
        <v>406</v>
      </c>
      <c r="C270" s="525">
        <f t="shared" si="179"/>
        <v>24</v>
      </c>
      <c r="D270" s="525"/>
      <c r="E270" s="525"/>
      <c r="F270" s="525">
        <f t="shared" si="180"/>
        <v>19</v>
      </c>
      <c r="G270" s="525"/>
      <c r="H270" s="525"/>
      <c r="I270" s="525">
        <f t="shared" si="151"/>
        <v>28</v>
      </c>
      <c r="J270" s="525"/>
      <c r="K270" s="525"/>
      <c r="L270" s="525">
        <f t="shared" si="152"/>
        <v>21</v>
      </c>
      <c r="M270" s="525"/>
      <c r="N270" s="525"/>
      <c r="O270" s="525">
        <f t="shared" si="153"/>
        <v>20</v>
      </c>
      <c r="P270" s="525"/>
      <c r="Q270" s="525"/>
      <c r="R270" s="525">
        <f t="shared" si="154"/>
        <v>30</v>
      </c>
      <c r="S270" s="525"/>
      <c r="T270" s="525"/>
      <c r="U270" s="525">
        <f t="shared" si="155"/>
        <v>4</v>
      </c>
      <c r="V270" s="525"/>
      <c r="W270" s="525"/>
      <c r="X270" s="525">
        <f t="shared" si="156"/>
        <v>5</v>
      </c>
      <c r="Y270" s="525"/>
      <c r="Z270" s="525"/>
      <c r="AA270" s="525">
        <f t="shared" si="157"/>
        <v>10</v>
      </c>
      <c r="AB270" s="525"/>
      <c r="AC270" s="525"/>
      <c r="AD270" s="525" t="str">
        <f t="shared" si="158"/>
        <v>-</v>
      </c>
      <c r="AE270" s="525"/>
      <c r="AF270" s="525"/>
      <c r="AG270" s="525" t="str">
        <f t="shared" si="159"/>
        <v>-</v>
      </c>
      <c r="AH270" s="525"/>
      <c r="AI270" s="525"/>
      <c r="AJ270" s="525" t="str">
        <f t="shared" si="160"/>
        <v>-</v>
      </c>
      <c r="AK270" s="525"/>
      <c r="AL270" s="525"/>
      <c r="AM270" s="525" t="str">
        <f t="shared" si="161"/>
        <v>-</v>
      </c>
      <c r="AN270" s="525"/>
      <c r="AO270" s="525"/>
      <c r="AP270" s="525" t="str">
        <f t="shared" si="162"/>
        <v>-</v>
      </c>
      <c r="AQ270" s="525"/>
      <c r="AR270" s="525"/>
      <c r="AS270" s="525" t="str">
        <f t="shared" si="163"/>
        <v>-</v>
      </c>
      <c r="AT270" s="525"/>
      <c r="AU270" s="525"/>
      <c r="AV270" s="525">
        <f t="shared" si="164"/>
        <v>10</v>
      </c>
      <c r="AW270" s="525"/>
      <c r="AX270" s="525"/>
      <c r="AY270" s="525">
        <f t="shared" si="165"/>
        <v>15</v>
      </c>
      <c r="AZ270" s="525"/>
      <c r="BA270" s="525"/>
      <c r="BB270" s="525">
        <f t="shared" si="166"/>
        <v>35</v>
      </c>
      <c r="BC270" s="525"/>
      <c r="BD270" s="525"/>
      <c r="BE270" s="525" t="str">
        <f t="shared" si="167"/>
        <v>-</v>
      </c>
      <c r="BF270" s="525"/>
      <c r="BG270" s="525"/>
      <c r="BH270" s="525" t="str">
        <f t="shared" si="168"/>
        <v>-</v>
      </c>
      <c r="BI270" s="525"/>
      <c r="BJ270" s="525"/>
      <c r="BK270" s="525" t="str">
        <f t="shared" si="169"/>
        <v>-</v>
      </c>
      <c r="BL270" s="525"/>
      <c r="BM270" s="525"/>
      <c r="BN270" s="525">
        <f t="shared" si="170"/>
        <v>33</v>
      </c>
      <c r="BO270" s="525"/>
      <c r="BP270" s="525"/>
      <c r="BQ270" s="525">
        <f t="shared" si="171"/>
        <v>33</v>
      </c>
      <c r="BR270" s="525"/>
      <c r="BS270" s="525"/>
      <c r="BT270" s="525">
        <f t="shared" si="172"/>
        <v>32</v>
      </c>
      <c r="BU270" s="525"/>
      <c r="BV270" s="525"/>
      <c r="BW270" s="525">
        <f t="shared" si="173"/>
        <v>32</v>
      </c>
      <c r="BX270" s="525"/>
      <c r="BY270" s="525"/>
      <c r="BZ270" s="525">
        <f t="shared" si="174"/>
        <v>31</v>
      </c>
      <c r="CA270" s="525"/>
      <c r="CB270" s="525"/>
      <c r="CC270" s="525">
        <f t="shared" si="175"/>
        <v>26</v>
      </c>
      <c r="CD270" s="525"/>
      <c r="CE270" s="525"/>
      <c r="CF270" s="525">
        <f t="shared" si="176"/>
        <v>11</v>
      </c>
      <c r="CG270" s="525"/>
      <c r="CH270" s="525"/>
      <c r="CI270" s="525">
        <f t="shared" si="177"/>
        <v>11</v>
      </c>
      <c r="CJ270" s="525"/>
      <c r="CK270" s="525"/>
      <c r="CL270" s="525">
        <f t="shared" si="178"/>
        <v>15</v>
      </c>
      <c r="CM270" s="525"/>
      <c r="CN270" s="525"/>
    </row>
    <row r="271" spans="1:92">
      <c r="A271" s="524"/>
      <c r="B271" s="524" t="s">
        <v>407</v>
      </c>
      <c r="C271" s="525">
        <f t="shared" si="179"/>
        <v>28</v>
      </c>
      <c r="D271" s="525"/>
      <c r="E271" s="525"/>
      <c r="F271" s="525">
        <f t="shared" si="180"/>
        <v>18</v>
      </c>
      <c r="G271" s="525"/>
      <c r="H271" s="525"/>
      <c r="I271" s="525">
        <f t="shared" si="151"/>
        <v>46</v>
      </c>
      <c r="J271" s="525"/>
      <c r="K271" s="525"/>
      <c r="L271" s="525">
        <f t="shared" si="152"/>
        <v>18</v>
      </c>
      <c r="M271" s="525"/>
      <c r="N271" s="525"/>
      <c r="O271" s="525">
        <f t="shared" si="153"/>
        <v>18</v>
      </c>
      <c r="P271" s="525"/>
      <c r="Q271" s="525"/>
      <c r="R271" s="525">
        <f t="shared" si="154"/>
        <v>26</v>
      </c>
      <c r="S271" s="525"/>
      <c r="T271" s="525"/>
      <c r="U271" s="525">
        <f t="shared" si="155"/>
        <v>5</v>
      </c>
      <c r="V271" s="525"/>
      <c r="W271" s="525"/>
      <c r="X271" s="525">
        <f t="shared" si="156"/>
        <v>6</v>
      </c>
      <c r="Y271" s="525"/>
      <c r="Z271" s="525"/>
      <c r="AA271" s="525">
        <f t="shared" si="157"/>
        <v>12</v>
      </c>
      <c r="AB271" s="525"/>
      <c r="AC271" s="525"/>
      <c r="AD271" s="525" t="str">
        <f t="shared" si="158"/>
        <v>-</v>
      </c>
      <c r="AE271" s="525"/>
      <c r="AF271" s="525"/>
      <c r="AG271" s="525" t="str">
        <f t="shared" si="159"/>
        <v>-</v>
      </c>
      <c r="AH271" s="525"/>
      <c r="AI271" s="525"/>
      <c r="AJ271" s="525" t="str">
        <f t="shared" si="160"/>
        <v>-</v>
      </c>
      <c r="AK271" s="525"/>
      <c r="AL271" s="525"/>
      <c r="AM271" s="525" t="str">
        <f t="shared" si="161"/>
        <v>-</v>
      </c>
      <c r="AN271" s="525"/>
      <c r="AO271" s="525"/>
      <c r="AP271" s="525" t="str">
        <f t="shared" si="162"/>
        <v>-</v>
      </c>
      <c r="AQ271" s="525"/>
      <c r="AR271" s="525"/>
      <c r="AS271" s="525" t="str">
        <f t="shared" si="163"/>
        <v>-</v>
      </c>
      <c r="AT271" s="525"/>
      <c r="AU271" s="525"/>
      <c r="AV271" s="525">
        <f t="shared" si="164"/>
        <v>6</v>
      </c>
      <c r="AW271" s="525"/>
      <c r="AX271" s="525"/>
      <c r="AY271" s="525">
        <f t="shared" si="165"/>
        <v>5</v>
      </c>
      <c r="AZ271" s="525"/>
      <c r="BA271" s="525"/>
      <c r="BB271" s="525">
        <f t="shared" si="166"/>
        <v>9</v>
      </c>
      <c r="BC271" s="525"/>
      <c r="BD271" s="525"/>
      <c r="BE271" s="525" t="str">
        <f t="shared" si="167"/>
        <v>-</v>
      </c>
      <c r="BF271" s="525"/>
      <c r="BG271" s="525"/>
      <c r="BH271" s="525" t="str">
        <f t="shared" si="168"/>
        <v>-</v>
      </c>
      <c r="BI271" s="525"/>
      <c r="BJ271" s="525"/>
      <c r="BK271" s="525" t="str">
        <f t="shared" si="169"/>
        <v>-</v>
      </c>
      <c r="BL271" s="525"/>
      <c r="BM271" s="525"/>
      <c r="BN271" s="525">
        <f t="shared" si="170"/>
        <v>18</v>
      </c>
      <c r="BO271" s="525"/>
      <c r="BP271" s="525"/>
      <c r="BQ271" s="525">
        <f t="shared" si="171"/>
        <v>15</v>
      </c>
      <c r="BR271" s="525"/>
      <c r="BS271" s="525"/>
      <c r="BT271" s="525">
        <f t="shared" si="172"/>
        <v>12</v>
      </c>
      <c r="BU271" s="525"/>
      <c r="BV271" s="525"/>
      <c r="BW271" s="525">
        <f t="shared" si="173"/>
        <v>39</v>
      </c>
      <c r="BX271" s="525"/>
      <c r="BY271" s="525"/>
      <c r="BZ271" s="525">
        <f t="shared" si="174"/>
        <v>41</v>
      </c>
      <c r="CA271" s="525"/>
      <c r="CB271" s="525"/>
      <c r="CC271" s="525">
        <f t="shared" si="175"/>
        <v>45</v>
      </c>
      <c r="CD271" s="525"/>
      <c r="CE271" s="525"/>
      <c r="CF271" s="525">
        <f t="shared" si="176"/>
        <v>7</v>
      </c>
      <c r="CG271" s="525"/>
      <c r="CH271" s="525"/>
      <c r="CI271" s="525">
        <f t="shared" si="177"/>
        <v>8</v>
      </c>
      <c r="CJ271" s="525"/>
      <c r="CK271" s="525"/>
      <c r="CL271" s="525">
        <f t="shared" si="178"/>
        <v>11</v>
      </c>
      <c r="CM271" s="525"/>
      <c r="CN271" s="525"/>
    </row>
    <row r="272" spans="1:92">
      <c r="A272" s="524"/>
      <c r="B272" s="524" t="s">
        <v>408</v>
      </c>
      <c r="C272" s="525">
        <f t="shared" si="179"/>
        <v>39</v>
      </c>
      <c r="D272" s="525"/>
      <c r="E272" s="525"/>
      <c r="F272" s="525">
        <f t="shared" si="180"/>
        <v>34</v>
      </c>
      <c r="G272" s="525"/>
      <c r="H272" s="525"/>
      <c r="I272" s="525">
        <f t="shared" si="151"/>
        <v>38</v>
      </c>
      <c r="J272" s="525"/>
      <c r="K272" s="525"/>
      <c r="L272" s="525">
        <f t="shared" si="152"/>
        <v>34</v>
      </c>
      <c r="M272" s="525"/>
      <c r="N272" s="525"/>
      <c r="O272" s="525">
        <f t="shared" si="153"/>
        <v>34</v>
      </c>
      <c r="P272" s="525"/>
      <c r="Q272" s="525"/>
      <c r="R272" s="525">
        <f t="shared" si="154"/>
        <v>29</v>
      </c>
      <c r="S272" s="525"/>
      <c r="T272" s="525"/>
      <c r="U272" s="525">
        <f t="shared" si="155"/>
        <v>29</v>
      </c>
      <c r="V272" s="525"/>
      <c r="W272" s="525"/>
      <c r="X272" s="525">
        <f t="shared" si="156"/>
        <v>32</v>
      </c>
      <c r="Y272" s="525"/>
      <c r="Z272" s="525"/>
      <c r="AA272" s="525">
        <f t="shared" si="157"/>
        <v>40</v>
      </c>
      <c r="AB272" s="525"/>
      <c r="AC272" s="525"/>
      <c r="AD272" s="525" t="str">
        <f t="shared" si="158"/>
        <v>-</v>
      </c>
      <c r="AE272" s="525"/>
      <c r="AF272" s="525"/>
      <c r="AG272" s="525" t="str">
        <f t="shared" si="159"/>
        <v>-</v>
      </c>
      <c r="AH272" s="525"/>
      <c r="AI272" s="525"/>
      <c r="AJ272" s="525" t="str">
        <f t="shared" si="160"/>
        <v>-</v>
      </c>
      <c r="AK272" s="525"/>
      <c r="AL272" s="525"/>
      <c r="AM272" s="525" t="str">
        <f t="shared" si="161"/>
        <v>-</v>
      </c>
      <c r="AN272" s="525"/>
      <c r="AO272" s="525"/>
      <c r="AP272" s="525" t="str">
        <f t="shared" si="162"/>
        <v>-</v>
      </c>
      <c r="AQ272" s="525"/>
      <c r="AR272" s="525"/>
      <c r="AS272" s="525" t="str">
        <f t="shared" si="163"/>
        <v>-</v>
      </c>
      <c r="AT272" s="525"/>
      <c r="AU272" s="525"/>
      <c r="AV272" s="525">
        <f t="shared" si="164"/>
        <v>34</v>
      </c>
      <c r="AW272" s="525"/>
      <c r="AX272" s="525"/>
      <c r="AY272" s="525">
        <f t="shared" si="165"/>
        <v>37</v>
      </c>
      <c r="AZ272" s="525"/>
      <c r="BA272" s="525"/>
      <c r="BB272" s="525">
        <f t="shared" si="166"/>
        <v>43</v>
      </c>
      <c r="BC272" s="525"/>
      <c r="BD272" s="525"/>
      <c r="BE272" s="525" t="str">
        <f t="shared" si="167"/>
        <v>-</v>
      </c>
      <c r="BF272" s="525"/>
      <c r="BG272" s="525"/>
      <c r="BH272" s="525" t="str">
        <f t="shared" si="168"/>
        <v>-</v>
      </c>
      <c r="BI272" s="525"/>
      <c r="BJ272" s="525"/>
      <c r="BK272" s="525" t="str">
        <f t="shared" si="169"/>
        <v>-</v>
      </c>
      <c r="BL272" s="525"/>
      <c r="BM272" s="525"/>
      <c r="BN272" s="525">
        <f t="shared" si="170"/>
        <v>30</v>
      </c>
      <c r="BO272" s="525"/>
      <c r="BP272" s="525"/>
      <c r="BQ272" s="525">
        <f t="shared" si="171"/>
        <v>30</v>
      </c>
      <c r="BR272" s="525"/>
      <c r="BS272" s="525"/>
      <c r="BT272" s="525">
        <f t="shared" si="172"/>
        <v>23</v>
      </c>
      <c r="BU272" s="525"/>
      <c r="BV272" s="525"/>
      <c r="BW272" s="525">
        <f t="shared" si="173"/>
        <v>29</v>
      </c>
      <c r="BX272" s="525"/>
      <c r="BY272" s="525"/>
      <c r="BZ272" s="525">
        <f t="shared" si="174"/>
        <v>34</v>
      </c>
      <c r="CA272" s="525"/>
      <c r="CB272" s="525"/>
      <c r="CC272" s="525">
        <f t="shared" si="175"/>
        <v>43</v>
      </c>
      <c r="CD272" s="525"/>
      <c r="CE272" s="525"/>
      <c r="CF272" s="525" t="str">
        <f t="shared" si="176"/>
        <v>-</v>
      </c>
      <c r="CG272" s="525"/>
      <c r="CH272" s="525"/>
      <c r="CI272" s="525" t="str">
        <f t="shared" si="177"/>
        <v>-</v>
      </c>
      <c r="CJ272" s="525"/>
      <c r="CK272" s="525"/>
      <c r="CL272" s="525" t="str">
        <f t="shared" si="178"/>
        <v>-</v>
      </c>
      <c r="CM272" s="525"/>
      <c r="CN272" s="525"/>
    </row>
    <row r="273" spans="1:92">
      <c r="A273" s="524"/>
      <c r="B273" s="524" t="s">
        <v>409</v>
      </c>
      <c r="C273" s="525">
        <f t="shared" si="179"/>
        <v>46</v>
      </c>
      <c r="D273" s="525"/>
      <c r="E273" s="525"/>
      <c r="F273" s="525">
        <f t="shared" si="180"/>
        <v>43</v>
      </c>
      <c r="G273" s="525"/>
      <c r="H273" s="525"/>
      <c r="I273" s="525">
        <f t="shared" si="151"/>
        <v>44</v>
      </c>
      <c r="J273" s="525"/>
      <c r="K273" s="525"/>
      <c r="L273" s="525">
        <f t="shared" si="152"/>
        <v>44</v>
      </c>
      <c r="M273" s="525"/>
      <c r="N273" s="525"/>
      <c r="O273" s="525">
        <f t="shared" si="153"/>
        <v>44</v>
      </c>
      <c r="P273" s="525"/>
      <c r="Q273" s="525"/>
      <c r="R273" s="525">
        <f t="shared" si="154"/>
        <v>28</v>
      </c>
      <c r="S273" s="525"/>
      <c r="T273" s="525"/>
      <c r="U273" s="525">
        <f t="shared" si="155"/>
        <v>47</v>
      </c>
      <c r="V273" s="525"/>
      <c r="W273" s="525"/>
      <c r="X273" s="525">
        <f t="shared" si="156"/>
        <v>47</v>
      </c>
      <c r="Y273" s="525"/>
      <c r="Z273" s="525"/>
      <c r="AA273" s="525">
        <f t="shared" si="157"/>
        <v>47</v>
      </c>
      <c r="AB273" s="525"/>
      <c r="AC273" s="525"/>
      <c r="AD273" s="525" t="str">
        <f t="shared" si="158"/>
        <v>-</v>
      </c>
      <c r="AE273" s="525"/>
      <c r="AF273" s="525"/>
      <c r="AG273" s="525" t="str">
        <f t="shared" si="159"/>
        <v>-</v>
      </c>
      <c r="AH273" s="525"/>
      <c r="AI273" s="525"/>
      <c r="AJ273" s="525" t="str">
        <f t="shared" si="160"/>
        <v>-</v>
      </c>
      <c r="AK273" s="525"/>
      <c r="AL273" s="525"/>
      <c r="AM273" s="525" t="str">
        <f t="shared" si="161"/>
        <v>-</v>
      </c>
      <c r="AN273" s="525"/>
      <c r="AO273" s="525"/>
      <c r="AP273" s="525" t="str">
        <f t="shared" si="162"/>
        <v>-</v>
      </c>
      <c r="AQ273" s="525"/>
      <c r="AR273" s="525"/>
      <c r="AS273" s="525" t="str">
        <f t="shared" si="163"/>
        <v>-</v>
      </c>
      <c r="AT273" s="525"/>
      <c r="AU273" s="525"/>
      <c r="AV273" s="525">
        <f t="shared" si="164"/>
        <v>44</v>
      </c>
      <c r="AW273" s="525"/>
      <c r="AX273" s="525"/>
      <c r="AY273" s="525">
        <f t="shared" si="165"/>
        <v>44</v>
      </c>
      <c r="AZ273" s="525"/>
      <c r="BA273" s="525"/>
      <c r="BB273" s="525">
        <f t="shared" si="166"/>
        <v>38</v>
      </c>
      <c r="BC273" s="525"/>
      <c r="BD273" s="525"/>
      <c r="BE273" s="525" t="str">
        <f t="shared" si="167"/>
        <v>-</v>
      </c>
      <c r="BF273" s="525"/>
      <c r="BG273" s="525"/>
      <c r="BH273" s="525" t="str">
        <f t="shared" si="168"/>
        <v>-</v>
      </c>
      <c r="BI273" s="525"/>
      <c r="BJ273" s="525"/>
      <c r="BK273" s="525" t="str">
        <f t="shared" si="169"/>
        <v>-</v>
      </c>
      <c r="BL273" s="525"/>
      <c r="BM273" s="525"/>
      <c r="BN273" s="525" t="str">
        <f t="shared" si="170"/>
        <v>-</v>
      </c>
      <c r="BO273" s="525"/>
      <c r="BP273" s="525"/>
      <c r="BQ273" s="525" t="str">
        <f t="shared" si="171"/>
        <v>-</v>
      </c>
      <c r="BR273" s="525"/>
      <c r="BS273" s="525"/>
      <c r="BT273" s="525">
        <f t="shared" si="172"/>
        <v>10</v>
      </c>
      <c r="BU273" s="525"/>
      <c r="BV273" s="525"/>
      <c r="BW273" s="525">
        <f t="shared" si="173"/>
        <v>44</v>
      </c>
      <c r="BX273" s="525"/>
      <c r="BY273" s="525"/>
      <c r="BZ273" s="525">
        <f t="shared" si="174"/>
        <v>45</v>
      </c>
      <c r="CA273" s="525"/>
      <c r="CB273" s="525"/>
      <c r="CC273" s="525">
        <f t="shared" si="175"/>
        <v>40</v>
      </c>
      <c r="CD273" s="525"/>
      <c r="CE273" s="525"/>
      <c r="CF273" s="525" t="str">
        <f t="shared" si="176"/>
        <v>-</v>
      </c>
      <c r="CG273" s="525"/>
      <c r="CH273" s="525"/>
      <c r="CI273" s="525" t="str">
        <f t="shared" si="177"/>
        <v>-</v>
      </c>
      <c r="CJ273" s="525"/>
      <c r="CK273" s="525"/>
      <c r="CL273" s="525" t="str">
        <f t="shared" si="178"/>
        <v>-</v>
      </c>
      <c r="CM273" s="525"/>
      <c r="CN273" s="525"/>
    </row>
    <row r="274" spans="1:92">
      <c r="A274" s="524"/>
      <c r="B274" s="524" t="s">
        <v>410</v>
      </c>
      <c r="C274" s="525">
        <f t="shared" si="179"/>
        <v>18</v>
      </c>
      <c r="D274" s="525"/>
      <c r="E274" s="525"/>
      <c r="F274" s="525">
        <f t="shared" si="180"/>
        <v>12</v>
      </c>
      <c r="G274" s="525"/>
      <c r="H274" s="525"/>
      <c r="I274" s="525">
        <f t="shared" si="151"/>
        <v>40</v>
      </c>
      <c r="J274" s="525"/>
      <c r="K274" s="525"/>
      <c r="L274" s="525">
        <f t="shared" si="152"/>
        <v>13</v>
      </c>
      <c r="M274" s="525"/>
      <c r="N274" s="525"/>
      <c r="O274" s="525">
        <f t="shared" si="153"/>
        <v>14</v>
      </c>
      <c r="P274" s="525"/>
      <c r="Q274" s="525"/>
      <c r="R274" s="525">
        <f t="shared" si="154"/>
        <v>33</v>
      </c>
      <c r="S274" s="525"/>
      <c r="T274" s="525"/>
      <c r="U274" s="525">
        <f t="shared" si="155"/>
        <v>17</v>
      </c>
      <c r="V274" s="525"/>
      <c r="W274" s="525"/>
      <c r="X274" s="525">
        <f t="shared" si="156"/>
        <v>18</v>
      </c>
      <c r="Y274" s="525"/>
      <c r="Z274" s="525"/>
      <c r="AA274" s="525">
        <f t="shared" si="157"/>
        <v>26</v>
      </c>
      <c r="AB274" s="525"/>
      <c r="AC274" s="525"/>
      <c r="AD274" s="525" t="str">
        <f t="shared" si="158"/>
        <v>-</v>
      </c>
      <c r="AE274" s="525"/>
      <c r="AF274" s="525"/>
      <c r="AG274" s="525" t="str">
        <f t="shared" si="159"/>
        <v>-</v>
      </c>
      <c r="AH274" s="525"/>
      <c r="AI274" s="525"/>
      <c r="AJ274" s="525" t="str">
        <f t="shared" si="160"/>
        <v>-</v>
      </c>
      <c r="AK274" s="525"/>
      <c r="AL274" s="525"/>
      <c r="AM274" s="525" t="str">
        <f t="shared" si="161"/>
        <v>-</v>
      </c>
      <c r="AN274" s="525"/>
      <c r="AO274" s="525"/>
      <c r="AP274" s="525" t="str">
        <f t="shared" si="162"/>
        <v>-</v>
      </c>
      <c r="AQ274" s="525"/>
      <c r="AR274" s="525"/>
      <c r="AS274" s="525" t="str">
        <f t="shared" si="163"/>
        <v>-</v>
      </c>
      <c r="AT274" s="525"/>
      <c r="AU274" s="525"/>
      <c r="AV274" s="525">
        <f t="shared" si="164"/>
        <v>18</v>
      </c>
      <c r="AW274" s="525"/>
      <c r="AX274" s="525"/>
      <c r="AY274" s="525">
        <f t="shared" si="165"/>
        <v>21</v>
      </c>
      <c r="AZ274" s="525"/>
      <c r="BA274" s="525"/>
      <c r="BB274" s="525">
        <f t="shared" si="166"/>
        <v>40</v>
      </c>
      <c r="BC274" s="525"/>
      <c r="BD274" s="525"/>
      <c r="BE274" s="525" t="str">
        <f t="shared" si="167"/>
        <v>-</v>
      </c>
      <c r="BF274" s="525"/>
      <c r="BG274" s="525"/>
      <c r="BH274" s="525" t="str">
        <f t="shared" si="168"/>
        <v>-</v>
      </c>
      <c r="BI274" s="525"/>
      <c r="BJ274" s="525"/>
      <c r="BK274" s="525" t="str">
        <f t="shared" si="169"/>
        <v>-</v>
      </c>
      <c r="BL274" s="525"/>
      <c r="BM274" s="525"/>
      <c r="BN274" s="525">
        <f t="shared" si="170"/>
        <v>27</v>
      </c>
      <c r="BO274" s="525"/>
      <c r="BP274" s="525"/>
      <c r="BQ274" s="525">
        <f t="shared" si="171"/>
        <v>30</v>
      </c>
      <c r="BR274" s="525"/>
      <c r="BS274" s="525"/>
      <c r="BT274" s="525">
        <f t="shared" si="172"/>
        <v>32</v>
      </c>
      <c r="BU274" s="525"/>
      <c r="BV274" s="525"/>
      <c r="BW274" s="525">
        <f t="shared" si="173"/>
        <v>20</v>
      </c>
      <c r="BX274" s="525"/>
      <c r="BY274" s="525"/>
      <c r="BZ274" s="525">
        <f t="shared" si="174"/>
        <v>24</v>
      </c>
      <c r="CA274" s="525"/>
      <c r="CB274" s="525"/>
      <c r="CC274" s="525">
        <f t="shared" si="175"/>
        <v>42</v>
      </c>
      <c r="CD274" s="525"/>
      <c r="CE274" s="525"/>
      <c r="CF274" s="525">
        <f t="shared" si="176"/>
        <v>14</v>
      </c>
      <c r="CG274" s="525"/>
      <c r="CH274" s="525"/>
      <c r="CI274" s="525">
        <f t="shared" si="177"/>
        <v>15</v>
      </c>
      <c r="CJ274" s="525"/>
      <c r="CK274" s="525"/>
      <c r="CL274" s="525">
        <f t="shared" si="178"/>
        <v>20</v>
      </c>
      <c r="CM274" s="525"/>
      <c r="CN274" s="525"/>
    </row>
    <row r="275" spans="1:92">
      <c r="A275" s="524"/>
      <c r="B275" s="524" t="s">
        <v>411</v>
      </c>
      <c r="C275" s="525">
        <f t="shared" si="179"/>
        <v>44</v>
      </c>
      <c r="D275" s="525"/>
      <c r="E275" s="525"/>
      <c r="F275" s="525">
        <f t="shared" si="180"/>
        <v>41</v>
      </c>
      <c r="G275" s="525"/>
      <c r="H275" s="525"/>
      <c r="I275" s="525">
        <f t="shared" si="151"/>
        <v>42</v>
      </c>
      <c r="J275" s="525"/>
      <c r="K275" s="525"/>
      <c r="L275" s="525">
        <f t="shared" si="152"/>
        <v>41</v>
      </c>
      <c r="M275" s="525"/>
      <c r="N275" s="525"/>
      <c r="O275" s="525">
        <f t="shared" si="153"/>
        <v>41</v>
      </c>
      <c r="P275" s="525"/>
      <c r="Q275" s="525"/>
      <c r="R275" s="525">
        <f t="shared" si="154"/>
        <v>19</v>
      </c>
      <c r="S275" s="525"/>
      <c r="T275" s="525"/>
      <c r="U275" s="525">
        <f t="shared" si="155"/>
        <v>33</v>
      </c>
      <c r="V275" s="525"/>
      <c r="W275" s="525"/>
      <c r="X275" s="525">
        <f t="shared" si="156"/>
        <v>31</v>
      </c>
      <c r="Y275" s="525"/>
      <c r="Z275" s="525"/>
      <c r="AA275" s="525">
        <f t="shared" si="157"/>
        <v>21</v>
      </c>
      <c r="AB275" s="525"/>
      <c r="AC275" s="525"/>
      <c r="AD275" s="525" t="str">
        <f t="shared" si="158"/>
        <v>-</v>
      </c>
      <c r="AE275" s="525"/>
      <c r="AF275" s="525"/>
      <c r="AG275" s="525" t="str">
        <f t="shared" si="159"/>
        <v>-</v>
      </c>
      <c r="AH275" s="525"/>
      <c r="AI275" s="525"/>
      <c r="AJ275" s="525" t="str">
        <f t="shared" si="160"/>
        <v>-</v>
      </c>
      <c r="AK275" s="525"/>
      <c r="AL275" s="525"/>
      <c r="AM275" s="525" t="str">
        <f t="shared" si="161"/>
        <v>-</v>
      </c>
      <c r="AN275" s="525"/>
      <c r="AO275" s="525"/>
      <c r="AP275" s="525" t="str">
        <f t="shared" si="162"/>
        <v>-</v>
      </c>
      <c r="AQ275" s="525"/>
      <c r="AR275" s="525"/>
      <c r="AS275" s="525" t="str">
        <f t="shared" si="163"/>
        <v>-</v>
      </c>
      <c r="AT275" s="525"/>
      <c r="AU275" s="525"/>
      <c r="AV275" s="525">
        <f t="shared" si="164"/>
        <v>39</v>
      </c>
      <c r="AW275" s="525"/>
      <c r="AX275" s="525"/>
      <c r="AY275" s="525">
        <f t="shared" si="165"/>
        <v>39</v>
      </c>
      <c r="AZ275" s="525"/>
      <c r="BA275" s="525"/>
      <c r="BB275" s="525">
        <f t="shared" si="166"/>
        <v>34</v>
      </c>
      <c r="BC275" s="525"/>
      <c r="BD275" s="525"/>
      <c r="BE275" s="525" t="str">
        <f t="shared" si="167"/>
        <v>-</v>
      </c>
      <c r="BF275" s="525"/>
      <c r="BG275" s="525"/>
      <c r="BH275" s="525" t="str">
        <f t="shared" si="168"/>
        <v>-</v>
      </c>
      <c r="BI275" s="525"/>
      <c r="BJ275" s="525"/>
      <c r="BK275" s="525" t="str">
        <f t="shared" si="169"/>
        <v>-</v>
      </c>
      <c r="BL275" s="525"/>
      <c r="BM275" s="525"/>
      <c r="BN275" s="525">
        <f t="shared" si="170"/>
        <v>41</v>
      </c>
      <c r="BO275" s="525"/>
      <c r="BP275" s="525"/>
      <c r="BQ275" s="525">
        <f t="shared" si="171"/>
        <v>42</v>
      </c>
      <c r="BR275" s="525"/>
      <c r="BS275" s="525"/>
      <c r="BT275" s="525">
        <f t="shared" si="172"/>
        <v>30</v>
      </c>
      <c r="BU275" s="525"/>
      <c r="BV275" s="525"/>
      <c r="BW275" s="525">
        <f t="shared" si="173"/>
        <v>36</v>
      </c>
      <c r="BX275" s="525"/>
      <c r="BY275" s="525"/>
      <c r="BZ275" s="525">
        <f t="shared" si="174"/>
        <v>38</v>
      </c>
      <c r="CA275" s="525"/>
      <c r="CB275" s="525"/>
      <c r="CC275" s="525">
        <f t="shared" si="175"/>
        <v>35</v>
      </c>
      <c r="CD275" s="525"/>
      <c r="CE275" s="525"/>
      <c r="CF275" s="525">
        <f t="shared" si="176"/>
        <v>27</v>
      </c>
      <c r="CG275" s="525"/>
      <c r="CH275" s="525"/>
      <c r="CI275" s="525">
        <f t="shared" si="177"/>
        <v>24</v>
      </c>
      <c r="CJ275" s="525"/>
      <c r="CK275" s="525"/>
      <c r="CL275" s="525">
        <f t="shared" si="178"/>
        <v>7</v>
      </c>
      <c r="CM275" s="525"/>
      <c r="CN275" s="525"/>
    </row>
    <row r="276" spans="1:92">
      <c r="A276" s="524"/>
      <c r="B276" s="524" t="s">
        <v>412</v>
      </c>
      <c r="C276" s="525">
        <f t="shared" si="179"/>
        <v>38</v>
      </c>
      <c r="D276" s="525"/>
      <c r="E276" s="525"/>
      <c r="F276" s="525">
        <f t="shared" si="180"/>
        <v>42</v>
      </c>
      <c r="G276" s="525"/>
      <c r="H276" s="525"/>
      <c r="I276" s="525">
        <f t="shared" si="151"/>
        <v>21</v>
      </c>
      <c r="J276" s="525"/>
      <c r="K276" s="525"/>
      <c r="L276" s="525">
        <f t="shared" si="152"/>
        <v>42</v>
      </c>
      <c r="M276" s="525"/>
      <c r="N276" s="525"/>
      <c r="O276" s="525">
        <f t="shared" si="153"/>
        <v>42</v>
      </c>
      <c r="P276" s="525"/>
      <c r="Q276" s="525"/>
      <c r="R276" s="525">
        <f t="shared" si="154"/>
        <v>24</v>
      </c>
      <c r="S276" s="525"/>
      <c r="T276" s="525"/>
      <c r="U276" s="525">
        <f t="shared" si="155"/>
        <v>45</v>
      </c>
      <c r="V276" s="525"/>
      <c r="W276" s="525"/>
      <c r="X276" s="525">
        <f t="shared" si="156"/>
        <v>45</v>
      </c>
      <c r="Y276" s="525"/>
      <c r="Z276" s="525"/>
      <c r="AA276" s="525">
        <f t="shared" si="157"/>
        <v>41</v>
      </c>
      <c r="AB276" s="525"/>
      <c r="AC276" s="525"/>
      <c r="AD276" s="525" t="str">
        <f t="shared" si="158"/>
        <v>-</v>
      </c>
      <c r="AE276" s="525"/>
      <c r="AF276" s="525"/>
      <c r="AG276" s="525" t="str">
        <f t="shared" si="159"/>
        <v>-</v>
      </c>
      <c r="AH276" s="525"/>
      <c r="AI276" s="525"/>
      <c r="AJ276" s="525" t="str">
        <f t="shared" si="160"/>
        <v>-</v>
      </c>
      <c r="AK276" s="525"/>
      <c r="AL276" s="525"/>
      <c r="AM276" s="525" t="str">
        <f t="shared" si="161"/>
        <v>-</v>
      </c>
      <c r="AN276" s="525"/>
      <c r="AO276" s="525"/>
      <c r="AP276" s="525" t="str">
        <f t="shared" si="162"/>
        <v>-</v>
      </c>
      <c r="AQ276" s="525"/>
      <c r="AR276" s="525"/>
      <c r="AS276" s="525" t="str">
        <f t="shared" si="163"/>
        <v>-</v>
      </c>
      <c r="AT276" s="525"/>
      <c r="AU276" s="525"/>
      <c r="AV276" s="525">
        <f t="shared" si="164"/>
        <v>43</v>
      </c>
      <c r="AW276" s="525"/>
      <c r="AX276" s="525"/>
      <c r="AY276" s="525">
        <f t="shared" si="165"/>
        <v>43</v>
      </c>
      <c r="AZ276" s="525"/>
      <c r="BA276" s="525"/>
      <c r="BB276" s="525">
        <f t="shared" si="166"/>
        <v>36</v>
      </c>
      <c r="BC276" s="525"/>
      <c r="BD276" s="525"/>
      <c r="BE276" s="525" t="str">
        <f t="shared" si="167"/>
        <v>-</v>
      </c>
      <c r="BF276" s="525"/>
      <c r="BG276" s="525"/>
      <c r="BH276" s="525" t="str">
        <f t="shared" si="168"/>
        <v>-</v>
      </c>
      <c r="BI276" s="525"/>
      <c r="BJ276" s="525"/>
      <c r="BK276" s="525" t="str">
        <f t="shared" si="169"/>
        <v>-</v>
      </c>
      <c r="BL276" s="525"/>
      <c r="BM276" s="525"/>
      <c r="BN276" s="525">
        <f t="shared" si="170"/>
        <v>45</v>
      </c>
      <c r="BO276" s="525"/>
      <c r="BP276" s="525"/>
      <c r="BQ276" s="525">
        <f t="shared" si="171"/>
        <v>46</v>
      </c>
      <c r="BR276" s="525"/>
      <c r="BS276" s="525"/>
      <c r="BT276" s="525">
        <f t="shared" si="172"/>
        <v>46</v>
      </c>
      <c r="BU276" s="525"/>
      <c r="BV276" s="525"/>
      <c r="BW276" s="525">
        <f t="shared" si="173"/>
        <v>47</v>
      </c>
      <c r="BX276" s="525"/>
      <c r="BY276" s="525"/>
      <c r="BZ276" s="525">
        <f t="shared" si="174"/>
        <v>47</v>
      </c>
      <c r="CA276" s="525"/>
      <c r="CB276" s="525"/>
      <c r="CC276" s="525">
        <f t="shared" si="175"/>
        <v>47</v>
      </c>
      <c r="CD276" s="525"/>
      <c r="CE276" s="525"/>
      <c r="CF276" s="525" t="str">
        <f t="shared" si="176"/>
        <v>-</v>
      </c>
      <c r="CG276" s="525"/>
      <c r="CH276" s="525"/>
      <c r="CI276" s="525" t="str">
        <f t="shared" si="177"/>
        <v>-</v>
      </c>
      <c r="CJ276" s="525"/>
      <c r="CK276" s="525"/>
      <c r="CL276" s="525" t="str">
        <f t="shared" si="178"/>
        <v>-</v>
      </c>
      <c r="CM276" s="525"/>
      <c r="CN276" s="525"/>
    </row>
    <row r="277" spans="1:92">
      <c r="A277" s="524"/>
      <c r="B277" s="524" t="s">
        <v>413</v>
      </c>
      <c r="C277" s="525">
        <f t="shared" si="179"/>
        <v>37</v>
      </c>
      <c r="D277" s="525"/>
      <c r="E277" s="525"/>
      <c r="F277" s="525">
        <f t="shared" si="180"/>
        <v>35</v>
      </c>
      <c r="G277" s="525"/>
      <c r="H277" s="525"/>
      <c r="I277" s="525">
        <f t="shared" si="151"/>
        <v>32</v>
      </c>
      <c r="J277" s="525"/>
      <c r="K277" s="525"/>
      <c r="L277" s="525">
        <f t="shared" si="152"/>
        <v>36</v>
      </c>
      <c r="M277" s="525"/>
      <c r="N277" s="525"/>
      <c r="O277" s="525">
        <f t="shared" si="153"/>
        <v>36</v>
      </c>
      <c r="P277" s="525"/>
      <c r="Q277" s="525"/>
      <c r="R277" s="525">
        <f t="shared" si="154"/>
        <v>41</v>
      </c>
      <c r="S277" s="525"/>
      <c r="T277" s="525"/>
      <c r="U277" s="525">
        <f t="shared" si="155"/>
        <v>37</v>
      </c>
      <c r="V277" s="525"/>
      <c r="W277" s="525"/>
      <c r="X277" s="525">
        <f t="shared" si="156"/>
        <v>35</v>
      </c>
      <c r="Y277" s="525"/>
      <c r="Z277" s="525"/>
      <c r="AA277" s="525">
        <f t="shared" si="157"/>
        <v>20</v>
      </c>
      <c r="AB277" s="525"/>
      <c r="AC277" s="525"/>
      <c r="AD277" s="525" t="str">
        <f t="shared" si="158"/>
        <v>-</v>
      </c>
      <c r="AE277" s="525"/>
      <c r="AF277" s="525"/>
      <c r="AG277" s="525" t="str">
        <f t="shared" si="159"/>
        <v>-</v>
      </c>
      <c r="AH277" s="525"/>
      <c r="AI277" s="525"/>
      <c r="AJ277" s="525" t="str">
        <f t="shared" si="160"/>
        <v>-</v>
      </c>
      <c r="AK277" s="525"/>
      <c r="AL277" s="525"/>
      <c r="AM277" s="525" t="str">
        <f t="shared" si="161"/>
        <v>-</v>
      </c>
      <c r="AN277" s="525"/>
      <c r="AO277" s="525"/>
      <c r="AP277" s="525" t="str">
        <f t="shared" si="162"/>
        <v>-</v>
      </c>
      <c r="AQ277" s="525"/>
      <c r="AR277" s="525"/>
      <c r="AS277" s="525" t="str">
        <f t="shared" si="163"/>
        <v>-</v>
      </c>
      <c r="AT277" s="525"/>
      <c r="AU277" s="525"/>
      <c r="AV277" s="525">
        <f t="shared" si="164"/>
        <v>29</v>
      </c>
      <c r="AW277" s="525"/>
      <c r="AX277" s="525"/>
      <c r="AY277" s="525">
        <f t="shared" si="165"/>
        <v>28</v>
      </c>
      <c r="AZ277" s="525"/>
      <c r="BA277" s="525"/>
      <c r="BB277" s="525">
        <f t="shared" si="166"/>
        <v>25</v>
      </c>
      <c r="BC277" s="525"/>
      <c r="BD277" s="525"/>
      <c r="BE277" s="525" t="str">
        <f t="shared" si="167"/>
        <v>-</v>
      </c>
      <c r="BF277" s="525"/>
      <c r="BG277" s="525"/>
      <c r="BH277" s="525" t="str">
        <f t="shared" si="168"/>
        <v>-</v>
      </c>
      <c r="BI277" s="525"/>
      <c r="BJ277" s="525"/>
      <c r="BK277" s="525" t="str">
        <f t="shared" si="169"/>
        <v>-</v>
      </c>
      <c r="BL277" s="525"/>
      <c r="BM277" s="525"/>
      <c r="BN277" s="525">
        <f t="shared" si="170"/>
        <v>20</v>
      </c>
      <c r="BO277" s="525"/>
      <c r="BP277" s="525"/>
      <c r="BQ277" s="525">
        <f t="shared" si="171"/>
        <v>24</v>
      </c>
      <c r="BR277" s="525"/>
      <c r="BS277" s="525"/>
      <c r="BT277" s="525">
        <f t="shared" si="172"/>
        <v>36</v>
      </c>
      <c r="BU277" s="525"/>
      <c r="BV277" s="525"/>
      <c r="BW277" s="525">
        <f t="shared" si="173"/>
        <v>35</v>
      </c>
      <c r="BX277" s="525"/>
      <c r="BY277" s="525"/>
      <c r="BZ277" s="525">
        <f t="shared" si="174"/>
        <v>35</v>
      </c>
      <c r="CA277" s="525"/>
      <c r="CB277" s="525"/>
      <c r="CC277" s="525">
        <f t="shared" si="175"/>
        <v>31</v>
      </c>
      <c r="CD277" s="525"/>
      <c r="CE277" s="525"/>
      <c r="CF277" s="525">
        <f t="shared" si="176"/>
        <v>23</v>
      </c>
      <c r="CG277" s="525"/>
      <c r="CH277" s="525"/>
      <c r="CI277" s="525">
        <f t="shared" si="177"/>
        <v>24</v>
      </c>
      <c r="CJ277" s="525"/>
      <c r="CK277" s="525"/>
      <c r="CL277" s="525">
        <f t="shared" si="178"/>
        <v>25</v>
      </c>
      <c r="CM277" s="525"/>
      <c r="CN277" s="525"/>
    </row>
    <row r="278" spans="1:92">
      <c r="A278" s="524"/>
      <c r="B278" s="524" t="s">
        <v>414</v>
      </c>
      <c r="C278" s="525">
        <f t="shared" si="179"/>
        <v>36</v>
      </c>
      <c r="D278" s="525"/>
      <c r="E278" s="525"/>
      <c r="F278" s="525">
        <f t="shared" si="180"/>
        <v>31</v>
      </c>
      <c r="G278" s="525"/>
      <c r="H278" s="525"/>
      <c r="I278" s="525">
        <f t="shared" si="151"/>
        <v>35</v>
      </c>
      <c r="J278" s="525"/>
      <c r="K278" s="525"/>
      <c r="L278" s="525">
        <f t="shared" si="152"/>
        <v>30</v>
      </c>
      <c r="M278" s="525"/>
      <c r="N278" s="525"/>
      <c r="O278" s="525">
        <f t="shared" si="153"/>
        <v>30</v>
      </c>
      <c r="P278" s="525"/>
      <c r="Q278" s="525"/>
      <c r="R278" s="525">
        <f t="shared" si="154"/>
        <v>20</v>
      </c>
      <c r="S278" s="525"/>
      <c r="T278" s="525"/>
      <c r="U278" s="525">
        <f t="shared" si="155"/>
        <v>31</v>
      </c>
      <c r="V278" s="525"/>
      <c r="W278" s="525"/>
      <c r="X278" s="525">
        <f t="shared" si="156"/>
        <v>33</v>
      </c>
      <c r="Y278" s="525"/>
      <c r="Z278" s="525"/>
      <c r="AA278" s="525">
        <f t="shared" si="157"/>
        <v>39</v>
      </c>
      <c r="AB278" s="525"/>
      <c r="AC278" s="525"/>
      <c r="AD278" s="525" t="str">
        <f t="shared" si="158"/>
        <v>-</v>
      </c>
      <c r="AE278" s="525"/>
      <c r="AF278" s="525"/>
      <c r="AG278" s="525" t="str">
        <f t="shared" si="159"/>
        <v>-</v>
      </c>
      <c r="AH278" s="525"/>
      <c r="AI278" s="525"/>
      <c r="AJ278" s="525" t="str">
        <f t="shared" si="160"/>
        <v>-</v>
      </c>
      <c r="AK278" s="525"/>
      <c r="AL278" s="525"/>
      <c r="AM278" s="525" t="str">
        <f t="shared" si="161"/>
        <v>-</v>
      </c>
      <c r="AN278" s="525"/>
      <c r="AO278" s="525"/>
      <c r="AP278" s="525" t="str">
        <f t="shared" si="162"/>
        <v>-</v>
      </c>
      <c r="AQ278" s="525"/>
      <c r="AR278" s="525"/>
      <c r="AS278" s="525" t="str">
        <f t="shared" si="163"/>
        <v>-</v>
      </c>
      <c r="AT278" s="525"/>
      <c r="AU278" s="525"/>
      <c r="AV278" s="525">
        <f t="shared" si="164"/>
        <v>27</v>
      </c>
      <c r="AW278" s="525"/>
      <c r="AX278" s="525"/>
      <c r="AY278" s="525">
        <f t="shared" si="165"/>
        <v>25</v>
      </c>
      <c r="AZ278" s="525"/>
      <c r="BA278" s="525"/>
      <c r="BB278" s="525">
        <f t="shared" si="166"/>
        <v>14</v>
      </c>
      <c r="BC278" s="525"/>
      <c r="BD278" s="525"/>
      <c r="BE278" s="525" t="str">
        <f t="shared" si="167"/>
        <v>-</v>
      </c>
      <c r="BF278" s="525"/>
      <c r="BG278" s="525"/>
      <c r="BH278" s="525" t="str">
        <f t="shared" si="168"/>
        <v>-</v>
      </c>
      <c r="BI278" s="525"/>
      <c r="BJ278" s="525"/>
      <c r="BK278" s="525" t="str">
        <f t="shared" si="169"/>
        <v>-</v>
      </c>
      <c r="BL278" s="525"/>
      <c r="BM278" s="525"/>
      <c r="BN278" s="525">
        <f t="shared" si="170"/>
        <v>15</v>
      </c>
      <c r="BO278" s="525"/>
      <c r="BP278" s="525"/>
      <c r="BQ278" s="525">
        <f t="shared" si="171"/>
        <v>18</v>
      </c>
      <c r="BR278" s="525"/>
      <c r="BS278" s="525"/>
      <c r="BT278" s="525">
        <f t="shared" si="172"/>
        <v>39</v>
      </c>
      <c r="BU278" s="525"/>
      <c r="BV278" s="525"/>
      <c r="BW278" s="525">
        <f t="shared" si="173"/>
        <v>40</v>
      </c>
      <c r="BX278" s="525"/>
      <c r="BY278" s="525"/>
      <c r="BZ278" s="525">
        <f t="shared" si="174"/>
        <v>40</v>
      </c>
      <c r="CA278" s="525"/>
      <c r="CB278" s="525"/>
      <c r="CC278" s="525">
        <f t="shared" si="175"/>
        <v>34</v>
      </c>
      <c r="CD278" s="525"/>
      <c r="CE278" s="525"/>
      <c r="CF278" s="525">
        <f t="shared" si="176"/>
        <v>20</v>
      </c>
      <c r="CG278" s="525"/>
      <c r="CH278" s="525"/>
      <c r="CI278" s="525">
        <f t="shared" si="177"/>
        <v>15</v>
      </c>
      <c r="CJ278" s="525"/>
      <c r="CK278" s="525"/>
      <c r="CL278" s="525">
        <f t="shared" si="178"/>
        <v>8</v>
      </c>
      <c r="CM278" s="525"/>
      <c r="CN278" s="525"/>
    </row>
    <row r="279" spans="1:92">
      <c r="A279" s="524"/>
      <c r="B279" s="524" t="s">
        <v>415</v>
      </c>
      <c r="C279" s="525">
        <f t="shared" si="179"/>
        <v>21</v>
      </c>
      <c r="D279" s="525"/>
      <c r="E279" s="525"/>
      <c r="F279" s="525">
        <f t="shared" si="180"/>
        <v>17</v>
      </c>
      <c r="G279" s="525"/>
      <c r="H279" s="525"/>
      <c r="I279" s="525">
        <f t="shared" si="151"/>
        <v>29</v>
      </c>
      <c r="J279" s="525"/>
      <c r="K279" s="525"/>
      <c r="L279" s="525">
        <f t="shared" si="152"/>
        <v>19</v>
      </c>
      <c r="M279" s="525"/>
      <c r="N279" s="525"/>
      <c r="O279" s="525">
        <f t="shared" si="153"/>
        <v>17</v>
      </c>
      <c r="P279" s="525"/>
      <c r="Q279" s="525"/>
      <c r="R279" s="525">
        <f t="shared" si="154"/>
        <v>21</v>
      </c>
      <c r="S279" s="525"/>
      <c r="T279" s="525"/>
      <c r="U279" s="525">
        <f t="shared" si="155"/>
        <v>20</v>
      </c>
      <c r="V279" s="525"/>
      <c r="W279" s="525"/>
      <c r="X279" s="525">
        <f t="shared" si="156"/>
        <v>20</v>
      </c>
      <c r="Y279" s="525"/>
      <c r="Z279" s="525"/>
      <c r="AA279" s="525">
        <f t="shared" si="157"/>
        <v>8</v>
      </c>
      <c r="AB279" s="525"/>
      <c r="AC279" s="525"/>
      <c r="AD279" s="525" t="str">
        <f t="shared" si="158"/>
        <v>-</v>
      </c>
      <c r="AE279" s="525"/>
      <c r="AF279" s="525"/>
      <c r="AG279" s="525" t="str">
        <f t="shared" si="159"/>
        <v>-</v>
      </c>
      <c r="AH279" s="525"/>
      <c r="AI279" s="525"/>
      <c r="AJ279" s="525" t="str">
        <f t="shared" si="160"/>
        <v>-</v>
      </c>
      <c r="AK279" s="525"/>
      <c r="AL279" s="525"/>
      <c r="AM279" s="525" t="str">
        <f t="shared" si="161"/>
        <v>-</v>
      </c>
      <c r="AN279" s="525"/>
      <c r="AO279" s="525"/>
      <c r="AP279" s="525" t="str">
        <f t="shared" si="162"/>
        <v>-</v>
      </c>
      <c r="AQ279" s="525"/>
      <c r="AR279" s="525"/>
      <c r="AS279" s="525" t="str">
        <f t="shared" si="163"/>
        <v>-</v>
      </c>
      <c r="AT279" s="525"/>
      <c r="AU279" s="525"/>
      <c r="AV279" s="525">
        <f t="shared" si="164"/>
        <v>22</v>
      </c>
      <c r="AW279" s="525"/>
      <c r="AX279" s="525"/>
      <c r="AY279" s="525">
        <f t="shared" si="165"/>
        <v>27</v>
      </c>
      <c r="AZ279" s="525"/>
      <c r="BA279" s="525"/>
      <c r="BB279" s="525">
        <f t="shared" si="166"/>
        <v>45</v>
      </c>
      <c r="BC279" s="525"/>
      <c r="BD279" s="525"/>
      <c r="BE279" s="525" t="str">
        <f t="shared" si="167"/>
        <v>-</v>
      </c>
      <c r="BF279" s="525"/>
      <c r="BG279" s="525"/>
      <c r="BH279" s="525" t="str">
        <f t="shared" si="168"/>
        <v>-</v>
      </c>
      <c r="BI279" s="525"/>
      <c r="BJ279" s="525"/>
      <c r="BK279" s="525" t="str">
        <f t="shared" si="169"/>
        <v>-</v>
      </c>
      <c r="BL279" s="525"/>
      <c r="BM279" s="525"/>
      <c r="BN279" s="525">
        <f t="shared" si="170"/>
        <v>29</v>
      </c>
      <c r="BO279" s="525"/>
      <c r="BP279" s="525"/>
      <c r="BQ279" s="525">
        <f t="shared" si="171"/>
        <v>29</v>
      </c>
      <c r="BR279" s="525"/>
      <c r="BS279" s="525"/>
      <c r="BT279" s="525">
        <f t="shared" si="172"/>
        <v>26</v>
      </c>
      <c r="BU279" s="525"/>
      <c r="BV279" s="525"/>
      <c r="BW279" s="525">
        <f t="shared" si="173"/>
        <v>34</v>
      </c>
      <c r="BX279" s="525"/>
      <c r="BY279" s="525"/>
      <c r="BZ279" s="525">
        <f t="shared" si="174"/>
        <v>36</v>
      </c>
      <c r="CA279" s="525"/>
      <c r="CB279" s="525"/>
      <c r="CC279" s="525">
        <f t="shared" si="175"/>
        <v>35</v>
      </c>
      <c r="CD279" s="525"/>
      <c r="CE279" s="525"/>
      <c r="CF279" s="525">
        <f t="shared" si="176"/>
        <v>21</v>
      </c>
      <c r="CG279" s="525"/>
      <c r="CH279" s="525"/>
      <c r="CI279" s="525">
        <f t="shared" si="177"/>
        <v>26</v>
      </c>
      <c r="CJ279" s="525"/>
      <c r="CK279" s="525"/>
      <c r="CL279" s="525">
        <f t="shared" si="178"/>
        <v>26</v>
      </c>
      <c r="CM279" s="525"/>
      <c r="CN279" s="525"/>
    </row>
    <row r="280" spans="1:92">
      <c r="A280" s="524"/>
      <c r="B280" s="524" t="s">
        <v>416</v>
      </c>
      <c r="C280" s="525">
        <f t="shared" si="179"/>
        <v>27</v>
      </c>
      <c r="D280" s="525"/>
      <c r="E280" s="525"/>
      <c r="F280" s="525">
        <f t="shared" si="180"/>
        <v>24</v>
      </c>
      <c r="G280" s="525"/>
      <c r="H280" s="525"/>
      <c r="I280" s="525">
        <f t="shared" si="151"/>
        <v>31</v>
      </c>
      <c r="J280" s="525"/>
      <c r="K280" s="525"/>
      <c r="L280" s="525">
        <f t="shared" si="152"/>
        <v>25</v>
      </c>
      <c r="M280" s="525"/>
      <c r="N280" s="525"/>
      <c r="O280" s="525">
        <f t="shared" si="153"/>
        <v>25</v>
      </c>
      <c r="P280" s="525"/>
      <c r="Q280" s="525"/>
      <c r="R280" s="525">
        <f t="shared" si="154"/>
        <v>12</v>
      </c>
      <c r="S280" s="525"/>
      <c r="T280" s="525"/>
      <c r="U280" s="525">
        <f t="shared" si="155"/>
        <v>28</v>
      </c>
      <c r="V280" s="525"/>
      <c r="W280" s="525"/>
      <c r="X280" s="525">
        <f t="shared" si="156"/>
        <v>29</v>
      </c>
      <c r="Y280" s="525"/>
      <c r="Z280" s="525"/>
      <c r="AA280" s="525">
        <f t="shared" si="157"/>
        <v>35</v>
      </c>
      <c r="AB280" s="525"/>
      <c r="AC280" s="525"/>
      <c r="AD280" s="525" t="str">
        <f t="shared" si="158"/>
        <v>-</v>
      </c>
      <c r="AE280" s="525"/>
      <c r="AF280" s="525"/>
      <c r="AG280" s="525" t="str">
        <f t="shared" si="159"/>
        <v>-</v>
      </c>
      <c r="AH280" s="525"/>
      <c r="AI280" s="525"/>
      <c r="AJ280" s="525" t="str">
        <f t="shared" si="160"/>
        <v>-</v>
      </c>
      <c r="AK280" s="525"/>
      <c r="AL280" s="525"/>
      <c r="AM280" s="525" t="str">
        <f t="shared" si="161"/>
        <v>-</v>
      </c>
      <c r="AN280" s="525"/>
      <c r="AO280" s="525"/>
      <c r="AP280" s="525" t="str">
        <f t="shared" si="162"/>
        <v>-</v>
      </c>
      <c r="AQ280" s="525"/>
      <c r="AR280" s="525"/>
      <c r="AS280" s="525" t="str">
        <f t="shared" si="163"/>
        <v>-</v>
      </c>
      <c r="AT280" s="525"/>
      <c r="AU280" s="525"/>
      <c r="AV280" s="525">
        <f t="shared" si="164"/>
        <v>30</v>
      </c>
      <c r="AW280" s="525"/>
      <c r="AX280" s="525"/>
      <c r="AY280" s="525">
        <f t="shared" si="165"/>
        <v>33</v>
      </c>
      <c r="AZ280" s="525"/>
      <c r="BA280" s="525"/>
      <c r="BB280" s="525">
        <f t="shared" si="166"/>
        <v>27</v>
      </c>
      <c r="BC280" s="525"/>
      <c r="BD280" s="525"/>
      <c r="BE280" s="525" t="str">
        <f t="shared" si="167"/>
        <v>-</v>
      </c>
      <c r="BF280" s="525"/>
      <c r="BG280" s="525"/>
      <c r="BH280" s="525" t="str">
        <f t="shared" si="168"/>
        <v>-</v>
      </c>
      <c r="BI280" s="525"/>
      <c r="BJ280" s="525"/>
      <c r="BK280" s="525" t="str">
        <f t="shared" si="169"/>
        <v>-</v>
      </c>
      <c r="BL280" s="525"/>
      <c r="BM280" s="525"/>
      <c r="BN280" s="525">
        <f t="shared" si="170"/>
        <v>22</v>
      </c>
      <c r="BO280" s="525"/>
      <c r="BP280" s="525"/>
      <c r="BQ280" s="525">
        <f t="shared" si="171"/>
        <v>20</v>
      </c>
      <c r="BR280" s="525"/>
      <c r="BS280" s="525"/>
      <c r="BT280" s="525">
        <f t="shared" si="172"/>
        <v>24</v>
      </c>
      <c r="BU280" s="525"/>
      <c r="BV280" s="525"/>
      <c r="BW280" s="525">
        <f t="shared" si="173"/>
        <v>12</v>
      </c>
      <c r="BX280" s="525"/>
      <c r="BY280" s="525"/>
      <c r="BZ280" s="525">
        <f t="shared" si="174"/>
        <v>16</v>
      </c>
      <c r="CA280" s="525"/>
      <c r="CB280" s="525"/>
      <c r="CC280" s="525">
        <f t="shared" si="175"/>
        <v>25</v>
      </c>
      <c r="CD280" s="525"/>
      <c r="CE280" s="525"/>
      <c r="CF280" s="525" t="str">
        <f t="shared" si="176"/>
        <v>-</v>
      </c>
      <c r="CG280" s="525"/>
      <c r="CH280" s="525"/>
      <c r="CI280" s="525" t="str">
        <f t="shared" si="177"/>
        <v>-</v>
      </c>
      <c r="CJ280" s="525"/>
      <c r="CK280" s="525"/>
      <c r="CL280" s="525" t="str">
        <f t="shared" si="178"/>
        <v>-</v>
      </c>
      <c r="CM280" s="525"/>
      <c r="CN280" s="525"/>
    </row>
    <row r="281" spans="1:92">
      <c r="A281" s="524"/>
      <c r="B281" s="524" t="s">
        <v>417</v>
      </c>
      <c r="C281" s="525">
        <f t="shared" si="179"/>
        <v>32</v>
      </c>
      <c r="D281" s="525"/>
      <c r="E281" s="525"/>
      <c r="F281" s="525">
        <f t="shared" si="180"/>
        <v>26</v>
      </c>
      <c r="G281" s="525"/>
      <c r="H281" s="525"/>
      <c r="I281" s="525">
        <f t="shared" si="151"/>
        <v>36</v>
      </c>
      <c r="J281" s="525"/>
      <c r="K281" s="525"/>
      <c r="L281" s="525">
        <f t="shared" si="152"/>
        <v>29</v>
      </c>
      <c r="M281" s="525"/>
      <c r="N281" s="525"/>
      <c r="O281" s="525">
        <f t="shared" si="153"/>
        <v>28</v>
      </c>
      <c r="P281" s="525"/>
      <c r="Q281" s="525"/>
      <c r="R281" s="525">
        <f t="shared" si="154"/>
        <v>23</v>
      </c>
      <c r="S281" s="525"/>
      <c r="T281" s="525"/>
      <c r="U281" s="525">
        <f t="shared" si="155"/>
        <v>18</v>
      </c>
      <c r="V281" s="525"/>
      <c r="W281" s="525"/>
      <c r="X281" s="525">
        <f t="shared" si="156"/>
        <v>17</v>
      </c>
      <c r="Y281" s="525"/>
      <c r="Z281" s="525"/>
      <c r="AA281" s="525">
        <f t="shared" si="157"/>
        <v>18</v>
      </c>
      <c r="AB281" s="525"/>
      <c r="AC281" s="525"/>
      <c r="AD281" s="525" t="str">
        <f t="shared" si="158"/>
        <v>-</v>
      </c>
      <c r="AE281" s="525"/>
      <c r="AF281" s="525"/>
      <c r="AG281" s="525" t="str">
        <f t="shared" si="159"/>
        <v>-</v>
      </c>
      <c r="AH281" s="525"/>
      <c r="AI281" s="525"/>
      <c r="AJ281" s="525" t="str">
        <f t="shared" si="160"/>
        <v>-</v>
      </c>
      <c r="AK281" s="525"/>
      <c r="AL281" s="525"/>
      <c r="AM281" s="525" t="str">
        <f t="shared" si="161"/>
        <v>-</v>
      </c>
      <c r="AN281" s="525"/>
      <c r="AO281" s="525"/>
      <c r="AP281" s="525" t="str">
        <f t="shared" si="162"/>
        <v>-</v>
      </c>
      <c r="AQ281" s="525"/>
      <c r="AR281" s="525"/>
      <c r="AS281" s="525" t="str">
        <f t="shared" si="163"/>
        <v>-</v>
      </c>
      <c r="AT281" s="525"/>
      <c r="AU281" s="525"/>
      <c r="AV281" s="525">
        <f t="shared" si="164"/>
        <v>25</v>
      </c>
      <c r="AW281" s="525"/>
      <c r="AX281" s="525"/>
      <c r="AY281" s="525">
        <f t="shared" si="165"/>
        <v>24</v>
      </c>
      <c r="AZ281" s="525"/>
      <c r="BA281" s="525"/>
      <c r="BB281" s="525">
        <f t="shared" si="166"/>
        <v>16</v>
      </c>
      <c r="BC281" s="525"/>
      <c r="BD281" s="525"/>
      <c r="BE281" s="525" t="str">
        <f t="shared" si="167"/>
        <v>-</v>
      </c>
      <c r="BF281" s="525"/>
      <c r="BG281" s="525"/>
      <c r="BH281" s="525" t="str">
        <f t="shared" si="168"/>
        <v>-</v>
      </c>
      <c r="BI281" s="525"/>
      <c r="BJ281" s="525"/>
      <c r="BK281" s="525" t="str">
        <f t="shared" si="169"/>
        <v>-</v>
      </c>
      <c r="BL281" s="525"/>
      <c r="BM281" s="525"/>
      <c r="BN281" s="525">
        <f t="shared" si="170"/>
        <v>35</v>
      </c>
      <c r="BO281" s="525"/>
      <c r="BP281" s="525"/>
      <c r="BQ281" s="525">
        <f t="shared" si="171"/>
        <v>37</v>
      </c>
      <c r="BR281" s="525"/>
      <c r="BS281" s="525"/>
      <c r="BT281" s="525">
        <f t="shared" si="172"/>
        <v>38</v>
      </c>
      <c r="BU281" s="525"/>
      <c r="BV281" s="525"/>
      <c r="BW281" s="525">
        <f t="shared" si="173"/>
        <v>28</v>
      </c>
      <c r="BX281" s="525"/>
      <c r="BY281" s="525"/>
      <c r="BZ281" s="525">
        <f t="shared" si="174"/>
        <v>29</v>
      </c>
      <c r="CA281" s="525"/>
      <c r="CB281" s="525"/>
      <c r="CC281" s="525">
        <f t="shared" si="175"/>
        <v>26</v>
      </c>
      <c r="CD281" s="525"/>
      <c r="CE281" s="525"/>
      <c r="CF281" s="525" t="str">
        <f t="shared" si="176"/>
        <v>-</v>
      </c>
      <c r="CG281" s="525"/>
      <c r="CH281" s="525"/>
      <c r="CI281" s="525" t="str">
        <f t="shared" si="177"/>
        <v>-</v>
      </c>
      <c r="CJ281" s="525"/>
      <c r="CK281" s="525"/>
      <c r="CL281" s="525" t="str">
        <f t="shared" si="178"/>
        <v>-</v>
      </c>
      <c r="CM281" s="525"/>
      <c r="CN281" s="525"/>
    </row>
    <row r="282" spans="1:92">
      <c r="A282" s="524"/>
      <c r="B282" s="524" t="s">
        <v>418</v>
      </c>
      <c r="C282" s="525">
        <f t="shared" si="179"/>
        <v>41</v>
      </c>
      <c r="D282" s="525"/>
      <c r="E282" s="525"/>
      <c r="F282" s="525">
        <f t="shared" si="180"/>
        <v>39</v>
      </c>
      <c r="G282" s="525"/>
      <c r="H282" s="525"/>
      <c r="I282" s="525">
        <f t="shared" si="151"/>
        <v>33</v>
      </c>
      <c r="J282" s="525"/>
      <c r="K282" s="525"/>
      <c r="L282" s="525">
        <f t="shared" si="152"/>
        <v>40</v>
      </c>
      <c r="M282" s="525"/>
      <c r="N282" s="525"/>
      <c r="O282" s="525">
        <f t="shared" si="153"/>
        <v>40</v>
      </c>
      <c r="P282" s="525"/>
      <c r="Q282" s="525"/>
      <c r="R282" s="525">
        <f t="shared" si="154"/>
        <v>44</v>
      </c>
      <c r="S282" s="525"/>
      <c r="T282" s="525"/>
      <c r="U282" s="525">
        <f t="shared" si="155"/>
        <v>39</v>
      </c>
      <c r="V282" s="525"/>
      <c r="W282" s="525"/>
      <c r="X282" s="525">
        <f t="shared" si="156"/>
        <v>37</v>
      </c>
      <c r="Y282" s="525"/>
      <c r="Z282" s="525"/>
      <c r="AA282" s="525">
        <f t="shared" si="157"/>
        <v>17</v>
      </c>
      <c r="AB282" s="525"/>
      <c r="AC282" s="525"/>
      <c r="AD282" s="525" t="str">
        <f t="shared" si="158"/>
        <v>-</v>
      </c>
      <c r="AE282" s="525"/>
      <c r="AF282" s="525"/>
      <c r="AG282" s="525" t="str">
        <f t="shared" si="159"/>
        <v>-</v>
      </c>
      <c r="AH282" s="525"/>
      <c r="AI282" s="525"/>
      <c r="AJ282" s="525" t="str">
        <f t="shared" si="160"/>
        <v>-</v>
      </c>
      <c r="AK282" s="525"/>
      <c r="AL282" s="525"/>
      <c r="AM282" s="525" t="str">
        <f t="shared" si="161"/>
        <v>-</v>
      </c>
      <c r="AN282" s="525"/>
      <c r="AO282" s="525"/>
      <c r="AP282" s="525" t="str">
        <f t="shared" si="162"/>
        <v>-</v>
      </c>
      <c r="AQ282" s="525"/>
      <c r="AR282" s="525"/>
      <c r="AS282" s="525" t="str">
        <f t="shared" si="163"/>
        <v>-</v>
      </c>
      <c r="AT282" s="525"/>
      <c r="AU282" s="525"/>
      <c r="AV282" s="525">
        <f t="shared" si="164"/>
        <v>45</v>
      </c>
      <c r="AW282" s="525"/>
      <c r="AX282" s="525"/>
      <c r="AY282" s="525">
        <f t="shared" si="165"/>
        <v>46</v>
      </c>
      <c r="AZ282" s="525"/>
      <c r="BA282" s="525"/>
      <c r="BB282" s="525">
        <f t="shared" si="166"/>
        <v>46</v>
      </c>
      <c r="BC282" s="525"/>
      <c r="BD282" s="525"/>
      <c r="BE282" s="525" t="str">
        <f t="shared" si="167"/>
        <v>-</v>
      </c>
      <c r="BF282" s="525"/>
      <c r="BG282" s="525"/>
      <c r="BH282" s="525" t="str">
        <f t="shared" si="168"/>
        <v>-</v>
      </c>
      <c r="BI282" s="525"/>
      <c r="BJ282" s="525"/>
      <c r="BK282" s="525" t="str">
        <f t="shared" si="169"/>
        <v>-</v>
      </c>
      <c r="BL282" s="525"/>
      <c r="BM282" s="525"/>
      <c r="BN282" s="525">
        <f t="shared" si="170"/>
        <v>37</v>
      </c>
      <c r="BO282" s="525"/>
      <c r="BP282" s="525"/>
      <c r="BQ282" s="525">
        <f t="shared" si="171"/>
        <v>40</v>
      </c>
      <c r="BR282" s="525"/>
      <c r="BS282" s="525"/>
      <c r="BT282" s="525">
        <f t="shared" si="172"/>
        <v>35</v>
      </c>
      <c r="BU282" s="525"/>
      <c r="BV282" s="525"/>
      <c r="BW282" s="525">
        <f t="shared" si="173"/>
        <v>42</v>
      </c>
      <c r="BX282" s="525"/>
      <c r="BY282" s="525"/>
      <c r="BZ282" s="525">
        <f t="shared" si="174"/>
        <v>39</v>
      </c>
      <c r="CA282" s="525"/>
      <c r="CB282" s="525"/>
      <c r="CC282" s="525">
        <f t="shared" si="175"/>
        <v>15</v>
      </c>
      <c r="CD282" s="525"/>
      <c r="CE282" s="525"/>
      <c r="CF282" s="525" t="str">
        <f t="shared" si="176"/>
        <v>-</v>
      </c>
      <c r="CG282" s="525"/>
      <c r="CH282" s="525"/>
      <c r="CI282" s="525" t="str">
        <f t="shared" si="177"/>
        <v>-</v>
      </c>
      <c r="CJ282" s="525"/>
      <c r="CK282" s="525"/>
      <c r="CL282" s="525" t="str">
        <f t="shared" si="178"/>
        <v>-</v>
      </c>
      <c r="CM282" s="525"/>
      <c r="CN282" s="525"/>
    </row>
    <row r="283" spans="1:92">
      <c r="A283" s="524"/>
      <c r="B283" s="524" t="s">
        <v>419</v>
      </c>
      <c r="C283" s="525">
        <f t="shared" si="179"/>
        <v>40</v>
      </c>
      <c r="D283" s="525"/>
      <c r="E283" s="525"/>
      <c r="F283" s="525">
        <f t="shared" si="180"/>
        <v>32</v>
      </c>
      <c r="G283" s="525"/>
      <c r="H283" s="525"/>
      <c r="I283" s="525">
        <f t="shared" si="151"/>
        <v>43</v>
      </c>
      <c r="J283" s="525"/>
      <c r="K283" s="525"/>
      <c r="L283" s="525">
        <f t="shared" si="152"/>
        <v>38</v>
      </c>
      <c r="M283" s="525"/>
      <c r="N283" s="525"/>
      <c r="O283" s="525">
        <f t="shared" si="153"/>
        <v>37</v>
      </c>
      <c r="P283" s="525"/>
      <c r="Q283" s="525"/>
      <c r="R283" s="525">
        <f t="shared" si="154"/>
        <v>34</v>
      </c>
      <c r="S283" s="525"/>
      <c r="T283" s="525"/>
      <c r="U283" s="525">
        <f t="shared" si="155"/>
        <v>14</v>
      </c>
      <c r="V283" s="525"/>
      <c r="W283" s="525"/>
      <c r="X283" s="525">
        <f t="shared" si="156"/>
        <v>13</v>
      </c>
      <c r="Y283" s="525"/>
      <c r="Z283" s="525"/>
      <c r="AA283" s="525">
        <f t="shared" si="157"/>
        <v>13</v>
      </c>
      <c r="AB283" s="525"/>
      <c r="AC283" s="525"/>
      <c r="AD283" s="525" t="str">
        <f t="shared" si="158"/>
        <v>-</v>
      </c>
      <c r="AE283" s="525"/>
      <c r="AF283" s="525"/>
      <c r="AG283" s="525" t="str">
        <f t="shared" si="159"/>
        <v>-</v>
      </c>
      <c r="AH283" s="525"/>
      <c r="AI283" s="525"/>
      <c r="AJ283" s="525" t="str">
        <f t="shared" si="160"/>
        <v>-</v>
      </c>
      <c r="AK283" s="525"/>
      <c r="AL283" s="525"/>
      <c r="AM283" s="525" t="str">
        <f t="shared" si="161"/>
        <v>-</v>
      </c>
      <c r="AN283" s="525"/>
      <c r="AO283" s="525"/>
      <c r="AP283" s="525" t="str">
        <f t="shared" si="162"/>
        <v>-</v>
      </c>
      <c r="AQ283" s="525"/>
      <c r="AR283" s="525"/>
      <c r="AS283" s="525" t="str">
        <f t="shared" si="163"/>
        <v>-</v>
      </c>
      <c r="AT283" s="525"/>
      <c r="AU283" s="525"/>
      <c r="AV283" s="525">
        <f t="shared" si="164"/>
        <v>41</v>
      </c>
      <c r="AW283" s="525"/>
      <c r="AX283" s="525"/>
      <c r="AY283" s="525">
        <f t="shared" si="165"/>
        <v>40</v>
      </c>
      <c r="AZ283" s="525"/>
      <c r="BA283" s="525"/>
      <c r="BB283" s="525">
        <f t="shared" si="166"/>
        <v>31</v>
      </c>
      <c r="BC283" s="525"/>
      <c r="BD283" s="525"/>
      <c r="BE283" s="525" t="str">
        <f t="shared" si="167"/>
        <v>-</v>
      </c>
      <c r="BF283" s="525"/>
      <c r="BG283" s="525"/>
      <c r="BH283" s="525" t="str">
        <f t="shared" si="168"/>
        <v>-</v>
      </c>
      <c r="BI283" s="525"/>
      <c r="BJ283" s="525"/>
      <c r="BK283" s="525" t="str">
        <f t="shared" si="169"/>
        <v>-</v>
      </c>
      <c r="BL283" s="525"/>
      <c r="BM283" s="525"/>
      <c r="BN283" s="525">
        <f t="shared" si="170"/>
        <v>40</v>
      </c>
      <c r="BO283" s="525"/>
      <c r="BP283" s="525"/>
      <c r="BQ283" s="525">
        <f t="shared" si="171"/>
        <v>38</v>
      </c>
      <c r="BR283" s="525"/>
      <c r="BS283" s="525"/>
      <c r="BT283" s="525">
        <f t="shared" si="172"/>
        <v>13</v>
      </c>
      <c r="BU283" s="525"/>
      <c r="BV283" s="525"/>
      <c r="BW283" s="525">
        <f t="shared" si="173"/>
        <v>46</v>
      </c>
      <c r="BX283" s="525"/>
      <c r="BY283" s="525"/>
      <c r="BZ283" s="525">
        <f t="shared" si="174"/>
        <v>46</v>
      </c>
      <c r="CA283" s="525"/>
      <c r="CB283" s="525"/>
      <c r="CC283" s="525">
        <f t="shared" si="175"/>
        <v>38</v>
      </c>
      <c r="CD283" s="525"/>
      <c r="CE283" s="525"/>
      <c r="CF283" s="525" t="str">
        <f t="shared" si="176"/>
        <v>-</v>
      </c>
      <c r="CG283" s="525"/>
      <c r="CH283" s="525"/>
      <c r="CI283" s="525" t="str">
        <f t="shared" si="177"/>
        <v>-</v>
      </c>
      <c r="CJ283" s="525"/>
      <c r="CK283" s="525"/>
      <c r="CL283" s="525" t="str">
        <f t="shared" si="178"/>
        <v>-</v>
      </c>
      <c r="CM283" s="525"/>
      <c r="CN283" s="525"/>
    </row>
    <row r="284" spans="1:92">
      <c r="A284" s="524"/>
      <c r="B284" s="524" t="s">
        <v>420</v>
      </c>
      <c r="C284" s="525">
        <f t="shared" si="179"/>
        <v>31</v>
      </c>
      <c r="D284" s="525"/>
      <c r="E284" s="525"/>
      <c r="F284" s="525">
        <f t="shared" si="180"/>
        <v>37</v>
      </c>
      <c r="G284" s="525"/>
      <c r="H284" s="525"/>
      <c r="I284" s="525">
        <f t="shared" si="151"/>
        <v>18</v>
      </c>
      <c r="J284" s="525"/>
      <c r="K284" s="525"/>
      <c r="L284" s="525">
        <f t="shared" si="152"/>
        <v>35</v>
      </c>
      <c r="M284" s="525"/>
      <c r="N284" s="525"/>
      <c r="O284" s="525">
        <f t="shared" si="153"/>
        <v>35</v>
      </c>
      <c r="P284" s="525"/>
      <c r="Q284" s="525"/>
      <c r="R284" s="525">
        <f t="shared" si="154"/>
        <v>25</v>
      </c>
      <c r="S284" s="525"/>
      <c r="T284" s="525"/>
      <c r="U284" s="525">
        <f t="shared" si="155"/>
        <v>26</v>
      </c>
      <c r="V284" s="525"/>
      <c r="W284" s="525"/>
      <c r="X284" s="525">
        <f t="shared" si="156"/>
        <v>24</v>
      </c>
      <c r="Y284" s="525"/>
      <c r="Z284" s="525"/>
      <c r="AA284" s="525">
        <f t="shared" si="157"/>
        <v>3</v>
      </c>
      <c r="AB284" s="525"/>
      <c r="AC284" s="525"/>
      <c r="AD284" s="525" t="str">
        <f t="shared" si="158"/>
        <v>-</v>
      </c>
      <c r="AE284" s="525"/>
      <c r="AF284" s="525"/>
      <c r="AG284" s="525" t="str">
        <f t="shared" si="159"/>
        <v>-</v>
      </c>
      <c r="AH284" s="525"/>
      <c r="AI284" s="525"/>
      <c r="AJ284" s="525" t="str">
        <f t="shared" si="160"/>
        <v>-</v>
      </c>
      <c r="AK284" s="525"/>
      <c r="AL284" s="525"/>
      <c r="AM284" s="525" t="str">
        <f t="shared" si="161"/>
        <v>-</v>
      </c>
      <c r="AN284" s="525"/>
      <c r="AO284" s="525"/>
      <c r="AP284" s="525" t="str">
        <f t="shared" si="162"/>
        <v>-</v>
      </c>
      <c r="AQ284" s="525"/>
      <c r="AR284" s="525"/>
      <c r="AS284" s="525" t="str">
        <f t="shared" si="163"/>
        <v>-</v>
      </c>
      <c r="AT284" s="525"/>
      <c r="AU284" s="525"/>
      <c r="AV284" s="525">
        <f t="shared" si="164"/>
        <v>33</v>
      </c>
      <c r="AW284" s="525"/>
      <c r="AX284" s="525"/>
      <c r="AY284" s="525">
        <f t="shared" si="165"/>
        <v>29</v>
      </c>
      <c r="AZ284" s="525"/>
      <c r="BA284" s="525"/>
      <c r="BB284" s="525">
        <f t="shared" si="166"/>
        <v>3</v>
      </c>
      <c r="BC284" s="525"/>
      <c r="BD284" s="525"/>
      <c r="BE284" s="525" t="str">
        <f t="shared" si="167"/>
        <v>-</v>
      </c>
      <c r="BF284" s="525"/>
      <c r="BG284" s="525"/>
      <c r="BH284" s="525" t="str">
        <f t="shared" si="168"/>
        <v>-</v>
      </c>
      <c r="BI284" s="525"/>
      <c r="BJ284" s="525"/>
      <c r="BK284" s="525" t="str">
        <f t="shared" si="169"/>
        <v>-</v>
      </c>
      <c r="BL284" s="525"/>
      <c r="BM284" s="525"/>
      <c r="BN284" s="525">
        <f t="shared" si="170"/>
        <v>39</v>
      </c>
      <c r="BO284" s="525"/>
      <c r="BP284" s="525"/>
      <c r="BQ284" s="525">
        <f t="shared" si="171"/>
        <v>35</v>
      </c>
      <c r="BR284" s="525"/>
      <c r="BS284" s="525"/>
      <c r="BT284" s="525">
        <f t="shared" si="172"/>
        <v>2</v>
      </c>
      <c r="BU284" s="525"/>
      <c r="BV284" s="525"/>
      <c r="BW284" s="525">
        <f t="shared" si="173"/>
        <v>24</v>
      </c>
      <c r="BX284" s="525"/>
      <c r="BY284" s="525"/>
      <c r="BZ284" s="525">
        <f t="shared" si="174"/>
        <v>28</v>
      </c>
      <c r="CA284" s="525"/>
      <c r="CB284" s="525"/>
      <c r="CC284" s="525">
        <f t="shared" si="175"/>
        <v>37</v>
      </c>
      <c r="CD284" s="525"/>
      <c r="CE284" s="525"/>
      <c r="CF284" s="525" t="str">
        <f t="shared" si="176"/>
        <v>-</v>
      </c>
      <c r="CG284" s="525"/>
      <c r="CH284" s="525"/>
      <c r="CI284" s="525" t="str">
        <f t="shared" si="177"/>
        <v>-</v>
      </c>
      <c r="CJ284" s="525"/>
      <c r="CK284" s="525"/>
      <c r="CL284" s="525" t="str">
        <f t="shared" si="178"/>
        <v>-</v>
      </c>
      <c r="CM284" s="525"/>
      <c r="CN284" s="525"/>
    </row>
    <row r="285" spans="1:92">
      <c r="A285" s="524"/>
      <c r="B285" s="524" t="s">
        <v>421</v>
      </c>
      <c r="C285" s="525">
        <f t="shared" si="179"/>
        <v>42</v>
      </c>
      <c r="D285" s="525"/>
      <c r="E285" s="525"/>
      <c r="F285" s="525">
        <f t="shared" si="180"/>
        <v>39</v>
      </c>
      <c r="G285" s="525"/>
      <c r="H285" s="525"/>
      <c r="I285" s="525">
        <f t="shared" si="151"/>
        <v>39</v>
      </c>
      <c r="J285" s="525"/>
      <c r="K285" s="525"/>
      <c r="L285" s="525">
        <f t="shared" si="152"/>
        <v>37</v>
      </c>
      <c r="M285" s="525"/>
      <c r="N285" s="525"/>
      <c r="O285" s="525">
        <f t="shared" si="153"/>
        <v>39</v>
      </c>
      <c r="P285" s="525"/>
      <c r="Q285" s="525"/>
      <c r="R285" s="525">
        <f t="shared" si="154"/>
        <v>45</v>
      </c>
      <c r="S285" s="525"/>
      <c r="T285" s="525"/>
      <c r="U285" s="525">
        <f t="shared" si="155"/>
        <v>45</v>
      </c>
      <c r="V285" s="525"/>
      <c r="W285" s="525"/>
      <c r="X285" s="525">
        <f t="shared" si="156"/>
        <v>46</v>
      </c>
      <c r="Y285" s="525"/>
      <c r="Z285" s="525"/>
      <c r="AA285" s="525">
        <f t="shared" si="157"/>
        <v>45</v>
      </c>
      <c r="AB285" s="525"/>
      <c r="AC285" s="525"/>
      <c r="AD285" s="525" t="str">
        <f t="shared" si="158"/>
        <v>-</v>
      </c>
      <c r="AE285" s="525"/>
      <c r="AF285" s="525"/>
      <c r="AG285" s="525" t="str">
        <f t="shared" si="159"/>
        <v>-</v>
      </c>
      <c r="AH285" s="525"/>
      <c r="AI285" s="525"/>
      <c r="AJ285" s="525" t="str">
        <f t="shared" si="160"/>
        <v>-</v>
      </c>
      <c r="AK285" s="525"/>
      <c r="AL285" s="525"/>
      <c r="AM285" s="525" t="str">
        <f t="shared" si="161"/>
        <v>-</v>
      </c>
      <c r="AN285" s="525"/>
      <c r="AO285" s="525"/>
      <c r="AP285" s="525" t="str">
        <f t="shared" si="162"/>
        <v>-</v>
      </c>
      <c r="AQ285" s="525"/>
      <c r="AR285" s="525"/>
      <c r="AS285" s="525" t="str">
        <f t="shared" si="163"/>
        <v>-</v>
      </c>
      <c r="AT285" s="525"/>
      <c r="AU285" s="525"/>
      <c r="AV285" s="525">
        <f t="shared" si="164"/>
        <v>40</v>
      </c>
      <c r="AW285" s="525"/>
      <c r="AX285" s="525"/>
      <c r="AY285" s="525">
        <f t="shared" si="165"/>
        <v>42</v>
      </c>
      <c r="AZ285" s="525"/>
      <c r="BA285" s="525"/>
      <c r="BB285" s="525">
        <f t="shared" si="166"/>
        <v>43</v>
      </c>
      <c r="BC285" s="525"/>
      <c r="BD285" s="525"/>
      <c r="BE285" s="525" t="str">
        <f t="shared" si="167"/>
        <v>-</v>
      </c>
      <c r="BF285" s="525"/>
      <c r="BG285" s="525"/>
      <c r="BH285" s="525" t="str">
        <f t="shared" si="168"/>
        <v>-</v>
      </c>
      <c r="BI285" s="525"/>
      <c r="BJ285" s="525"/>
      <c r="BK285" s="525" t="str">
        <f t="shared" si="169"/>
        <v>-</v>
      </c>
      <c r="BL285" s="525"/>
      <c r="BM285" s="525"/>
      <c r="BN285" s="525">
        <f t="shared" si="170"/>
        <v>44</v>
      </c>
      <c r="BO285" s="525"/>
      <c r="BP285" s="525"/>
      <c r="BQ285" s="525">
        <f t="shared" si="171"/>
        <v>44</v>
      </c>
      <c r="BR285" s="525"/>
      <c r="BS285" s="525"/>
      <c r="BT285" s="525">
        <f t="shared" si="172"/>
        <v>32</v>
      </c>
      <c r="BU285" s="525"/>
      <c r="BV285" s="525"/>
      <c r="BW285" s="525">
        <f t="shared" si="173"/>
        <v>41</v>
      </c>
      <c r="BX285" s="525"/>
      <c r="BY285" s="525"/>
      <c r="BZ285" s="525">
        <f t="shared" si="174"/>
        <v>42</v>
      </c>
      <c r="CA285" s="525"/>
      <c r="CB285" s="525"/>
      <c r="CC285" s="525">
        <f t="shared" si="175"/>
        <v>33</v>
      </c>
      <c r="CD285" s="525"/>
      <c r="CE285" s="525"/>
      <c r="CF285" s="525" t="str">
        <f t="shared" si="176"/>
        <v>-</v>
      </c>
      <c r="CG285" s="525"/>
      <c r="CH285" s="525"/>
      <c r="CI285" s="525" t="str">
        <f t="shared" si="177"/>
        <v>-</v>
      </c>
      <c r="CJ285" s="525"/>
      <c r="CK285" s="525"/>
      <c r="CL285" s="525" t="str">
        <f t="shared" si="178"/>
        <v>-</v>
      </c>
      <c r="CM285" s="525"/>
      <c r="CN285" s="525"/>
    </row>
    <row r="286" spans="1:92">
      <c r="A286" s="524"/>
      <c r="B286" s="524" t="s">
        <v>422</v>
      </c>
      <c r="C286" s="525">
        <f t="shared" si="179"/>
        <v>15</v>
      </c>
      <c r="D286" s="525"/>
      <c r="E286" s="525"/>
      <c r="F286" s="525">
        <f t="shared" si="180"/>
        <v>14</v>
      </c>
      <c r="G286" s="525"/>
      <c r="H286" s="525"/>
      <c r="I286" s="525">
        <f t="shared" si="151"/>
        <v>26</v>
      </c>
      <c r="J286" s="525"/>
      <c r="K286" s="525"/>
      <c r="L286" s="525">
        <f t="shared" si="152"/>
        <v>14</v>
      </c>
      <c r="M286" s="525"/>
      <c r="N286" s="525"/>
      <c r="O286" s="525">
        <f t="shared" si="153"/>
        <v>15</v>
      </c>
      <c r="P286" s="525"/>
      <c r="Q286" s="525"/>
      <c r="R286" s="525">
        <f t="shared" si="154"/>
        <v>42</v>
      </c>
      <c r="S286" s="525"/>
      <c r="T286" s="525"/>
      <c r="U286" s="525">
        <f t="shared" si="155"/>
        <v>2</v>
      </c>
      <c r="V286" s="525"/>
      <c r="W286" s="525"/>
      <c r="X286" s="525">
        <f t="shared" si="156"/>
        <v>2</v>
      </c>
      <c r="Y286" s="525"/>
      <c r="Z286" s="525"/>
      <c r="AA286" s="525">
        <f t="shared" si="157"/>
        <v>5</v>
      </c>
      <c r="AB286" s="525"/>
      <c r="AC286" s="525"/>
      <c r="AD286" s="525" t="str">
        <f t="shared" si="158"/>
        <v>-</v>
      </c>
      <c r="AE286" s="525"/>
      <c r="AF286" s="525"/>
      <c r="AG286" s="525" t="str">
        <f t="shared" si="159"/>
        <v>-</v>
      </c>
      <c r="AH286" s="525"/>
      <c r="AI286" s="525"/>
      <c r="AJ286" s="525" t="str">
        <f t="shared" si="160"/>
        <v>-</v>
      </c>
      <c r="AK286" s="525"/>
      <c r="AL286" s="525"/>
      <c r="AM286" s="525" t="str">
        <f t="shared" si="161"/>
        <v>-</v>
      </c>
      <c r="AN286" s="525"/>
      <c r="AO286" s="525"/>
      <c r="AP286" s="525" t="str">
        <f t="shared" si="162"/>
        <v>-</v>
      </c>
      <c r="AQ286" s="525"/>
      <c r="AR286" s="525"/>
      <c r="AS286" s="525" t="str">
        <f t="shared" si="163"/>
        <v>-</v>
      </c>
      <c r="AT286" s="525"/>
      <c r="AU286" s="525"/>
      <c r="AV286" s="525">
        <f t="shared" si="164"/>
        <v>4</v>
      </c>
      <c r="AW286" s="525"/>
      <c r="AX286" s="525"/>
      <c r="AY286" s="525">
        <f t="shared" si="165"/>
        <v>4</v>
      </c>
      <c r="AZ286" s="525"/>
      <c r="BA286" s="525"/>
      <c r="BB286" s="525">
        <f t="shared" si="166"/>
        <v>4</v>
      </c>
      <c r="BC286" s="525"/>
      <c r="BD286" s="525"/>
      <c r="BE286" s="525" t="str">
        <f t="shared" si="167"/>
        <v>-</v>
      </c>
      <c r="BF286" s="525"/>
      <c r="BG286" s="525"/>
      <c r="BH286" s="525" t="str">
        <f t="shared" si="168"/>
        <v>-</v>
      </c>
      <c r="BI286" s="525"/>
      <c r="BJ286" s="525"/>
      <c r="BK286" s="525" t="str">
        <f t="shared" si="169"/>
        <v>-</v>
      </c>
      <c r="BL286" s="525"/>
      <c r="BM286" s="525"/>
      <c r="BN286" s="525">
        <f t="shared" si="170"/>
        <v>32</v>
      </c>
      <c r="BO286" s="525"/>
      <c r="BP286" s="525"/>
      <c r="BQ286" s="525">
        <f t="shared" si="171"/>
        <v>32</v>
      </c>
      <c r="BR286" s="525"/>
      <c r="BS286" s="525"/>
      <c r="BT286" s="525">
        <f t="shared" si="172"/>
        <v>18</v>
      </c>
      <c r="BU286" s="525"/>
      <c r="BV286" s="525"/>
      <c r="BW286" s="525">
        <f t="shared" si="173"/>
        <v>21</v>
      </c>
      <c r="BX286" s="525"/>
      <c r="BY286" s="525"/>
      <c r="BZ286" s="525">
        <f t="shared" si="174"/>
        <v>21</v>
      </c>
      <c r="CA286" s="525"/>
      <c r="CB286" s="525"/>
      <c r="CC286" s="525">
        <f t="shared" si="175"/>
        <v>23</v>
      </c>
      <c r="CD286" s="525"/>
      <c r="CE286" s="525"/>
      <c r="CF286" s="525">
        <f t="shared" si="176"/>
        <v>11</v>
      </c>
      <c r="CG286" s="525"/>
      <c r="CH286" s="525"/>
      <c r="CI286" s="525">
        <f t="shared" si="177"/>
        <v>6</v>
      </c>
      <c r="CJ286" s="525"/>
      <c r="CK286" s="525"/>
      <c r="CL286" s="525">
        <f t="shared" si="178"/>
        <v>5</v>
      </c>
      <c r="CM286" s="525"/>
      <c r="CN286" s="525"/>
    </row>
    <row r="287" spans="1:92">
      <c r="A287" s="524"/>
      <c r="B287" s="524" t="s">
        <v>423</v>
      </c>
      <c r="C287" s="525">
        <f t="shared" si="179"/>
        <v>29</v>
      </c>
      <c r="D287" s="525"/>
      <c r="E287" s="525"/>
      <c r="F287" s="525">
        <f t="shared" si="180"/>
        <v>21</v>
      </c>
      <c r="G287" s="525"/>
      <c r="H287" s="525"/>
      <c r="I287" s="525">
        <f t="shared" si="151"/>
        <v>34</v>
      </c>
      <c r="J287" s="525"/>
      <c r="K287" s="525"/>
      <c r="L287" s="525">
        <f t="shared" si="152"/>
        <v>24</v>
      </c>
      <c r="M287" s="525"/>
      <c r="N287" s="525"/>
      <c r="O287" s="525">
        <f t="shared" si="153"/>
        <v>24</v>
      </c>
      <c r="P287" s="525"/>
      <c r="Q287" s="525"/>
      <c r="R287" s="525">
        <f t="shared" si="154"/>
        <v>15</v>
      </c>
      <c r="S287" s="525"/>
      <c r="T287" s="525"/>
      <c r="U287" s="525">
        <f t="shared" si="155"/>
        <v>3</v>
      </c>
      <c r="V287" s="525"/>
      <c r="W287" s="525"/>
      <c r="X287" s="525">
        <f t="shared" si="156"/>
        <v>3</v>
      </c>
      <c r="Y287" s="525"/>
      <c r="Z287" s="525"/>
      <c r="AA287" s="525">
        <f t="shared" si="157"/>
        <v>7</v>
      </c>
      <c r="AB287" s="525"/>
      <c r="AC287" s="525"/>
      <c r="AD287" s="525" t="str">
        <f t="shared" si="158"/>
        <v>-</v>
      </c>
      <c r="AE287" s="525"/>
      <c r="AF287" s="525"/>
      <c r="AG287" s="525" t="str">
        <f t="shared" si="159"/>
        <v>-</v>
      </c>
      <c r="AH287" s="525"/>
      <c r="AI287" s="525"/>
      <c r="AJ287" s="525" t="str">
        <f t="shared" si="160"/>
        <v>-</v>
      </c>
      <c r="AK287" s="525"/>
      <c r="AL287" s="525"/>
      <c r="AM287" s="525" t="str">
        <f t="shared" si="161"/>
        <v>-</v>
      </c>
      <c r="AN287" s="525"/>
      <c r="AO287" s="525"/>
      <c r="AP287" s="525" t="str">
        <f t="shared" si="162"/>
        <v>-</v>
      </c>
      <c r="AQ287" s="525"/>
      <c r="AR287" s="525"/>
      <c r="AS287" s="525" t="str">
        <f t="shared" si="163"/>
        <v>-</v>
      </c>
      <c r="AT287" s="525"/>
      <c r="AU287" s="525"/>
      <c r="AV287" s="525">
        <f t="shared" si="164"/>
        <v>5</v>
      </c>
      <c r="AW287" s="525"/>
      <c r="AX287" s="525"/>
      <c r="AY287" s="525">
        <f t="shared" si="165"/>
        <v>3</v>
      </c>
      <c r="AZ287" s="525"/>
      <c r="BA287" s="525"/>
      <c r="BB287" s="525">
        <f t="shared" si="166"/>
        <v>2</v>
      </c>
      <c r="BC287" s="525"/>
      <c r="BD287" s="525"/>
      <c r="BE287" s="525" t="str">
        <f t="shared" si="167"/>
        <v>-</v>
      </c>
      <c r="BF287" s="525"/>
      <c r="BG287" s="525"/>
      <c r="BH287" s="525" t="str">
        <f t="shared" si="168"/>
        <v>-</v>
      </c>
      <c r="BI287" s="525"/>
      <c r="BJ287" s="525"/>
      <c r="BK287" s="525" t="str">
        <f t="shared" si="169"/>
        <v>-</v>
      </c>
      <c r="BL287" s="525"/>
      <c r="BM287" s="525"/>
      <c r="BN287" s="525">
        <f t="shared" si="170"/>
        <v>36</v>
      </c>
      <c r="BO287" s="525"/>
      <c r="BP287" s="525"/>
      <c r="BQ287" s="525">
        <f t="shared" si="171"/>
        <v>34</v>
      </c>
      <c r="BR287" s="525"/>
      <c r="BS287" s="525"/>
      <c r="BT287" s="525">
        <f t="shared" si="172"/>
        <v>9</v>
      </c>
      <c r="BU287" s="525"/>
      <c r="BV287" s="525"/>
      <c r="BW287" s="525">
        <f t="shared" si="173"/>
        <v>38</v>
      </c>
      <c r="BX287" s="525"/>
      <c r="BY287" s="525"/>
      <c r="BZ287" s="525">
        <f t="shared" si="174"/>
        <v>27</v>
      </c>
      <c r="CA287" s="525"/>
      <c r="CB287" s="525"/>
      <c r="CC287" s="525">
        <f t="shared" si="175"/>
        <v>8</v>
      </c>
      <c r="CD287" s="525"/>
      <c r="CE287" s="525"/>
      <c r="CF287" s="525">
        <f t="shared" si="176"/>
        <v>4</v>
      </c>
      <c r="CG287" s="525"/>
      <c r="CH287" s="525"/>
      <c r="CI287" s="525">
        <f t="shared" si="177"/>
        <v>4</v>
      </c>
      <c r="CJ287" s="525"/>
      <c r="CK287" s="525"/>
      <c r="CL287" s="525">
        <f t="shared" si="178"/>
        <v>13</v>
      </c>
      <c r="CM287" s="525"/>
      <c r="CN287" s="525"/>
    </row>
    <row r="288" spans="1:92">
      <c r="A288" s="524"/>
      <c r="B288" s="524" t="s">
        <v>424</v>
      </c>
      <c r="C288" s="525">
        <f t="shared" si="179"/>
        <v>30</v>
      </c>
      <c r="D288" s="525"/>
      <c r="E288" s="525"/>
      <c r="F288" s="525">
        <f t="shared" si="180"/>
        <v>38</v>
      </c>
      <c r="G288" s="525"/>
      <c r="H288" s="525"/>
      <c r="I288" s="525">
        <f t="shared" si="151"/>
        <v>17</v>
      </c>
      <c r="J288" s="525"/>
      <c r="K288" s="525"/>
      <c r="L288" s="525">
        <f t="shared" si="152"/>
        <v>39</v>
      </c>
      <c r="M288" s="525"/>
      <c r="N288" s="525"/>
      <c r="O288" s="525">
        <f t="shared" si="153"/>
        <v>38</v>
      </c>
      <c r="P288" s="525"/>
      <c r="Q288" s="525"/>
      <c r="R288" s="525">
        <f t="shared" si="154"/>
        <v>36</v>
      </c>
      <c r="S288" s="525"/>
      <c r="T288" s="525"/>
      <c r="U288" s="525">
        <f t="shared" si="155"/>
        <v>24</v>
      </c>
      <c r="V288" s="525"/>
      <c r="W288" s="525"/>
      <c r="X288" s="525">
        <f t="shared" si="156"/>
        <v>22</v>
      </c>
      <c r="Y288" s="525"/>
      <c r="Z288" s="525"/>
      <c r="AA288" s="525">
        <f t="shared" si="157"/>
        <v>24</v>
      </c>
      <c r="AB288" s="525"/>
      <c r="AC288" s="525"/>
      <c r="AD288" s="525" t="str">
        <f t="shared" si="158"/>
        <v>-</v>
      </c>
      <c r="AE288" s="525"/>
      <c r="AF288" s="525"/>
      <c r="AG288" s="525" t="str">
        <f t="shared" si="159"/>
        <v>-</v>
      </c>
      <c r="AH288" s="525"/>
      <c r="AI288" s="525"/>
      <c r="AJ288" s="525" t="str">
        <f t="shared" si="160"/>
        <v>-</v>
      </c>
      <c r="AK288" s="525"/>
      <c r="AL288" s="525"/>
      <c r="AM288" s="525" t="str">
        <f t="shared" si="161"/>
        <v>-</v>
      </c>
      <c r="AN288" s="525"/>
      <c r="AO288" s="525"/>
      <c r="AP288" s="525" t="str">
        <f t="shared" si="162"/>
        <v>-</v>
      </c>
      <c r="AQ288" s="525"/>
      <c r="AR288" s="525"/>
      <c r="AS288" s="525" t="str">
        <f t="shared" si="163"/>
        <v>-</v>
      </c>
      <c r="AT288" s="525"/>
      <c r="AU288" s="525"/>
      <c r="AV288" s="525">
        <f t="shared" si="164"/>
        <v>32</v>
      </c>
      <c r="AW288" s="525"/>
      <c r="AX288" s="525"/>
      <c r="AY288" s="525">
        <f t="shared" si="165"/>
        <v>32</v>
      </c>
      <c r="AZ288" s="525"/>
      <c r="BA288" s="525"/>
      <c r="BB288" s="525">
        <f t="shared" si="166"/>
        <v>16</v>
      </c>
      <c r="BC288" s="525"/>
      <c r="BD288" s="525"/>
      <c r="BE288" s="525" t="str">
        <f t="shared" si="167"/>
        <v>-</v>
      </c>
      <c r="BF288" s="525"/>
      <c r="BG288" s="525"/>
      <c r="BH288" s="525" t="str">
        <f t="shared" si="168"/>
        <v>-</v>
      </c>
      <c r="BI288" s="525"/>
      <c r="BJ288" s="525"/>
      <c r="BK288" s="525" t="str">
        <f t="shared" si="169"/>
        <v>-</v>
      </c>
      <c r="BL288" s="525"/>
      <c r="BM288" s="525"/>
      <c r="BN288" s="525">
        <f t="shared" si="170"/>
        <v>31</v>
      </c>
      <c r="BO288" s="525"/>
      <c r="BP288" s="525"/>
      <c r="BQ288" s="525">
        <f t="shared" si="171"/>
        <v>23</v>
      </c>
      <c r="BR288" s="525"/>
      <c r="BS288" s="525"/>
      <c r="BT288" s="525">
        <f t="shared" si="172"/>
        <v>1</v>
      </c>
      <c r="BU288" s="525"/>
      <c r="BV288" s="525"/>
      <c r="BW288" s="525">
        <f t="shared" si="173"/>
        <v>3</v>
      </c>
      <c r="BX288" s="525"/>
      <c r="BY288" s="525"/>
      <c r="BZ288" s="525">
        <f t="shared" si="174"/>
        <v>3</v>
      </c>
      <c r="CA288" s="525"/>
      <c r="CB288" s="525"/>
      <c r="CC288" s="525">
        <f t="shared" si="175"/>
        <v>4</v>
      </c>
      <c r="CD288" s="525"/>
      <c r="CE288" s="525"/>
      <c r="CF288" s="525">
        <f t="shared" si="176"/>
        <v>22</v>
      </c>
      <c r="CG288" s="525"/>
      <c r="CH288" s="525"/>
      <c r="CI288" s="525">
        <f t="shared" si="177"/>
        <v>19</v>
      </c>
      <c r="CJ288" s="525"/>
      <c r="CK288" s="525"/>
      <c r="CL288" s="525">
        <f t="shared" si="178"/>
        <v>16</v>
      </c>
      <c r="CM288" s="525"/>
      <c r="CN288" s="525"/>
    </row>
    <row r="289" spans="1:92">
      <c r="A289" s="524"/>
      <c r="B289" s="524" t="s">
        <v>425</v>
      </c>
      <c r="C289" s="525">
        <f t="shared" si="179"/>
        <v>14</v>
      </c>
      <c r="D289" s="525"/>
      <c r="E289" s="525"/>
      <c r="F289" s="525">
        <f t="shared" si="180"/>
        <v>13</v>
      </c>
      <c r="G289" s="525"/>
      <c r="H289" s="525"/>
      <c r="I289" s="525">
        <f t="shared" si="151"/>
        <v>8</v>
      </c>
      <c r="J289" s="525"/>
      <c r="K289" s="525"/>
      <c r="L289" s="525">
        <f t="shared" si="152"/>
        <v>16</v>
      </c>
      <c r="M289" s="525"/>
      <c r="N289" s="525"/>
      <c r="O289" s="525">
        <f t="shared" si="153"/>
        <v>16</v>
      </c>
      <c r="P289" s="525"/>
      <c r="Q289" s="525"/>
      <c r="R289" s="525">
        <f t="shared" si="154"/>
        <v>17</v>
      </c>
      <c r="S289" s="525"/>
      <c r="T289" s="525"/>
      <c r="U289" s="525">
        <f t="shared" si="155"/>
        <v>8</v>
      </c>
      <c r="V289" s="525"/>
      <c r="W289" s="525"/>
      <c r="X289" s="525">
        <f t="shared" si="156"/>
        <v>9</v>
      </c>
      <c r="Y289" s="525"/>
      <c r="Z289" s="525"/>
      <c r="AA289" s="525">
        <f t="shared" si="157"/>
        <v>11</v>
      </c>
      <c r="AB289" s="525"/>
      <c r="AC289" s="525"/>
      <c r="AD289" s="525" t="str">
        <f t="shared" si="158"/>
        <v>-</v>
      </c>
      <c r="AE289" s="525"/>
      <c r="AF289" s="525"/>
      <c r="AG289" s="525" t="str">
        <f t="shared" si="159"/>
        <v>-</v>
      </c>
      <c r="AH289" s="525"/>
      <c r="AI289" s="525"/>
      <c r="AJ289" s="525" t="str">
        <f t="shared" si="160"/>
        <v>-</v>
      </c>
      <c r="AK289" s="525"/>
      <c r="AL289" s="525"/>
      <c r="AM289" s="525" t="str">
        <f t="shared" si="161"/>
        <v>-</v>
      </c>
      <c r="AN289" s="525"/>
      <c r="AO289" s="525"/>
      <c r="AP289" s="525" t="str">
        <f t="shared" si="162"/>
        <v>-</v>
      </c>
      <c r="AQ289" s="525"/>
      <c r="AR289" s="525"/>
      <c r="AS289" s="525" t="str">
        <f t="shared" si="163"/>
        <v>-</v>
      </c>
      <c r="AT289" s="525"/>
      <c r="AU289" s="525"/>
      <c r="AV289" s="525">
        <f t="shared" si="164"/>
        <v>16</v>
      </c>
      <c r="AW289" s="525"/>
      <c r="AX289" s="525"/>
      <c r="AY289" s="525">
        <f t="shared" si="165"/>
        <v>12</v>
      </c>
      <c r="AZ289" s="525"/>
      <c r="BA289" s="525"/>
      <c r="BB289" s="525">
        <f t="shared" si="166"/>
        <v>6</v>
      </c>
      <c r="BC289" s="525"/>
      <c r="BD289" s="525"/>
      <c r="BE289" s="525" t="str">
        <f t="shared" si="167"/>
        <v>-</v>
      </c>
      <c r="BF289" s="525"/>
      <c r="BG289" s="525"/>
      <c r="BH289" s="525" t="str">
        <f t="shared" si="168"/>
        <v>-</v>
      </c>
      <c r="BI289" s="525"/>
      <c r="BJ289" s="525"/>
      <c r="BK289" s="525" t="str">
        <f t="shared" si="169"/>
        <v>-</v>
      </c>
      <c r="BL289" s="525"/>
      <c r="BM289" s="525"/>
      <c r="BN289" s="525">
        <f t="shared" si="170"/>
        <v>13</v>
      </c>
      <c r="BO289" s="525"/>
      <c r="BP289" s="525"/>
      <c r="BQ289" s="525">
        <f t="shared" si="171"/>
        <v>11</v>
      </c>
      <c r="BR289" s="525"/>
      <c r="BS289" s="525"/>
      <c r="BT289" s="525">
        <f t="shared" si="172"/>
        <v>2</v>
      </c>
      <c r="BU289" s="525"/>
      <c r="BV289" s="525"/>
      <c r="BW289" s="525">
        <f t="shared" si="173"/>
        <v>8</v>
      </c>
      <c r="BX289" s="525"/>
      <c r="BY289" s="525"/>
      <c r="BZ289" s="525">
        <f t="shared" si="174"/>
        <v>8</v>
      </c>
      <c r="CA289" s="525"/>
      <c r="CB289" s="525"/>
      <c r="CC289" s="525">
        <f t="shared" si="175"/>
        <v>7</v>
      </c>
      <c r="CD289" s="525"/>
      <c r="CE289" s="525"/>
      <c r="CF289" s="525">
        <f t="shared" si="176"/>
        <v>5</v>
      </c>
      <c r="CG289" s="525"/>
      <c r="CH289" s="525"/>
      <c r="CI289" s="525">
        <f t="shared" si="177"/>
        <v>5</v>
      </c>
      <c r="CJ289" s="525"/>
      <c r="CK289" s="525"/>
      <c r="CL289" s="525">
        <f t="shared" si="178"/>
        <v>9</v>
      </c>
      <c r="CM289" s="525"/>
      <c r="CN289" s="525"/>
    </row>
    <row r="290" spans="1:92">
      <c r="A290" s="524"/>
      <c r="B290" s="524" t="s">
        <v>426</v>
      </c>
      <c r="C290" s="525">
        <f t="shared" si="179"/>
        <v>26</v>
      </c>
      <c r="D290" s="525"/>
      <c r="E290" s="525"/>
      <c r="F290" s="525">
        <f t="shared" si="180"/>
        <v>24</v>
      </c>
      <c r="G290" s="525"/>
      <c r="H290" s="525"/>
      <c r="I290" s="525">
        <f t="shared" si="151"/>
        <v>24</v>
      </c>
      <c r="J290" s="525"/>
      <c r="K290" s="525"/>
      <c r="L290" s="525">
        <f t="shared" si="152"/>
        <v>27</v>
      </c>
      <c r="M290" s="525"/>
      <c r="N290" s="525"/>
      <c r="O290" s="525">
        <f t="shared" si="153"/>
        <v>27</v>
      </c>
      <c r="P290" s="525"/>
      <c r="Q290" s="525"/>
      <c r="R290" s="525">
        <f t="shared" si="154"/>
        <v>35</v>
      </c>
      <c r="S290" s="525"/>
      <c r="T290" s="525"/>
      <c r="U290" s="525">
        <f t="shared" si="155"/>
        <v>13</v>
      </c>
      <c r="V290" s="525"/>
      <c r="W290" s="525"/>
      <c r="X290" s="525">
        <f t="shared" si="156"/>
        <v>12</v>
      </c>
      <c r="Y290" s="525"/>
      <c r="Z290" s="525"/>
      <c r="AA290" s="525">
        <f t="shared" si="157"/>
        <v>19</v>
      </c>
      <c r="AB290" s="525"/>
      <c r="AC290" s="525"/>
      <c r="AD290" s="525" t="str">
        <f t="shared" si="158"/>
        <v>-</v>
      </c>
      <c r="AE290" s="525"/>
      <c r="AF290" s="525"/>
      <c r="AG290" s="525" t="str">
        <f t="shared" si="159"/>
        <v>-</v>
      </c>
      <c r="AH290" s="525"/>
      <c r="AI290" s="525"/>
      <c r="AJ290" s="525" t="str">
        <f t="shared" si="160"/>
        <v>-</v>
      </c>
      <c r="AK290" s="525"/>
      <c r="AL290" s="525"/>
      <c r="AM290" s="525" t="str">
        <f t="shared" si="161"/>
        <v>-</v>
      </c>
      <c r="AN290" s="525"/>
      <c r="AO290" s="525"/>
      <c r="AP290" s="525" t="str">
        <f t="shared" si="162"/>
        <v>-</v>
      </c>
      <c r="AQ290" s="525"/>
      <c r="AR290" s="525"/>
      <c r="AS290" s="525" t="str">
        <f t="shared" si="163"/>
        <v>-</v>
      </c>
      <c r="AT290" s="525"/>
      <c r="AU290" s="525"/>
      <c r="AV290" s="525">
        <f t="shared" si="164"/>
        <v>23</v>
      </c>
      <c r="AW290" s="525"/>
      <c r="AX290" s="525"/>
      <c r="AY290" s="525">
        <f t="shared" si="165"/>
        <v>22</v>
      </c>
      <c r="AZ290" s="525"/>
      <c r="BA290" s="525"/>
      <c r="BB290" s="525">
        <f t="shared" si="166"/>
        <v>28</v>
      </c>
      <c r="BC290" s="525"/>
      <c r="BD290" s="525"/>
      <c r="BE290" s="525" t="str">
        <f t="shared" si="167"/>
        <v>-</v>
      </c>
      <c r="BF290" s="525"/>
      <c r="BG290" s="525"/>
      <c r="BH290" s="525" t="str">
        <f t="shared" si="168"/>
        <v>-</v>
      </c>
      <c r="BI290" s="525"/>
      <c r="BJ290" s="525"/>
      <c r="BK290" s="525" t="str">
        <f t="shared" si="169"/>
        <v>-</v>
      </c>
      <c r="BL290" s="525"/>
      <c r="BM290" s="525"/>
      <c r="BN290" s="525">
        <f t="shared" si="170"/>
        <v>26</v>
      </c>
      <c r="BO290" s="525"/>
      <c r="BP290" s="525"/>
      <c r="BQ290" s="525">
        <f t="shared" si="171"/>
        <v>28</v>
      </c>
      <c r="BR290" s="525"/>
      <c r="BS290" s="525"/>
      <c r="BT290" s="525">
        <f t="shared" si="172"/>
        <v>26</v>
      </c>
      <c r="BU290" s="525"/>
      <c r="BV290" s="525"/>
      <c r="BW290" s="525">
        <f t="shared" si="173"/>
        <v>37</v>
      </c>
      <c r="BX290" s="525"/>
      <c r="BY290" s="525"/>
      <c r="BZ290" s="525">
        <f t="shared" si="174"/>
        <v>37</v>
      </c>
      <c r="CA290" s="525"/>
      <c r="CB290" s="525"/>
      <c r="CC290" s="525">
        <f t="shared" si="175"/>
        <v>28</v>
      </c>
      <c r="CD290" s="525"/>
      <c r="CE290" s="525"/>
      <c r="CF290" s="525">
        <f t="shared" si="176"/>
        <v>9</v>
      </c>
      <c r="CG290" s="525"/>
      <c r="CH290" s="525"/>
      <c r="CI290" s="525">
        <f t="shared" si="177"/>
        <v>13</v>
      </c>
      <c r="CJ290" s="525"/>
      <c r="CK290" s="525"/>
      <c r="CL290" s="525">
        <f t="shared" si="178"/>
        <v>19</v>
      </c>
      <c r="CM290" s="525"/>
      <c r="CN290" s="525"/>
    </row>
    <row r="291" spans="1:92">
      <c r="A291" s="524"/>
      <c r="B291" s="524" t="s">
        <v>427</v>
      </c>
      <c r="C291" s="525">
        <f t="shared" si="179"/>
        <v>20</v>
      </c>
      <c r="D291" s="525"/>
      <c r="E291" s="525"/>
      <c r="F291" s="525">
        <f t="shared" si="180"/>
        <v>28</v>
      </c>
      <c r="G291" s="525"/>
      <c r="H291" s="525"/>
      <c r="I291" s="525">
        <f t="shared" si="151"/>
        <v>15</v>
      </c>
      <c r="J291" s="525"/>
      <c r="K291" s="525"/>
      <c r="L291" s="525">
        <f t="shared" si="152"/>
        <v>32</v>
      </c>
      <c r="M291" s="525"/>
      <c r="N291" s="525"/>
      <c r="O291" s="525">
        <f t="shared" si="153"/>
        <v>32</v>
      </c>
      <c r="P291" s="525"/>
      <c r="Q291" s="525"/>
      <c r="R291" s="525">
        <f t="shared" si="154"/>
        <v>37</v>
      </c>
      <c r="S291" s="525"/>
      <c r="T291" s="525"/>
      <c r="U291" s="525">
        <f t="shared" si="155"/>
        <v>34</v>
      </c>
      <c r="V291" s="525"/>
      <c r="W291" s="525"/>
      <c r="X291" s="525">
        <f t="shared" si="156"/>
        <v>34</v>
      </c>
      <c r="Y291" s="525"/>
      <c r="Z291" s="525"/>
      <c r="AA291" s="525">
        <f t="shared" si="157"/>
        <v>27</v>
      </c>
      <c r="AB291" s="525"/>
      <c r="AC291" s="525"/>
      <c r="AD291" s="525" t="str">
        <f t="shared" si="158"/>
        <v>-</v>
      </c>
      <c r="AE291" s="525"/>
      <c r="AF291" s="525"/>
      <c r="AG291" s="525" t="str">
        <f t="shared" si="159"/>
        <v>-</v>
      </c>
      <c r="AH291" s="525"/>
      <c r="AI291" s="525"/>
      <c r="AJ291" s="525" t="str">
        <f t="shared" si="160"/>
        <v>-</v>
      </c>
      <c r="AK291" s="525"/>
      <c r="AL291" s="525"/>
      <c r="AM291" s="525" t="str">
        <f t="shared" si="161"/>
        <v>-</v>
      </c>
      <c r="AN291" s="525"/>
      <c r="AO291" s="525"/>
      <c r="AP291" s="525" t="str">
        <f t="shared" si="162"/>
        <v>-</v>
      </c>
      <c r="AQ291" s="525"/>
      <c r="AR291" s="525"/>
      <c r="AS291" s="525" t="str">
        <f t="shared" si="163"/>
        <v>-</v>
      </c>
      <c r="AT291" s="525"/>
      <c r="AU291" s="525"/>
      <c r="AV291" s="525">
        <f t="shared" si="164"/>
        <v>36</v>
      </c>
      <c r="AW291" s="525"/>
      <c r="AX291" s="525"/>
      <c r="AY291" s="525">
        <f t="shared" si="165"/>
        <v>36</v>
      </c>
      <c r="AZ291" s="525"/>
      <c r="BA291" s="525"/>
      <c r="BB291" s="525">
        <f t="shared" si="166"/>
        <v>36</v>
      </c>
      <c r="BC291" s="525"/>
      <c r="BD291" s="525"/>
      <c r="BE291" s="525" t="str">
        <f t="shared" si="167"/>
        <v>-</v>
      </c>
      <c r="BF291" s="525"/>
      <c r="BG291" s="525"/>
      <c r="BH291" s="525" t="str">
        <f t="shared" si="168"/>
        <v>-</v>
      </c>
      <c r="BI291" s="525"/>
      <c r="BJ291" s="525"/>
      <c r="BK291" s="525" t="str">
        <f t="shared" si="169"/>
        <v>-</v>
      </c>
      <c r="BL291" s="525"/>
      <c r="BM291" s="525"/>
      <c r="BN291" s="525">
        <f t="shared" si="170"/>
        <v>24</v>
      </c>
      <c r="BO291" s="525"/>
      <c r="BP291" s="525"/>
      <c r="BQ291" s="525">
        <f t="shared" si="171"/>
        <v>19</v>
      </c>
      <c r="BR291" s="525"/>
      <c r="BS291" s="525"/>
      <c r="BT291" s="525">
        <f t="shared" si="172"/>
        <v>5</v>
      </c>
      <c r="BU291" s="525"/>
      <c r="BV291" s="525"/>
      <c r="BW291" s="525">
        <f t="shared" si="173"/>
        <v>17</v>
      </c>
      <c r="BX291" s="525"/>
      <c r="BY291" s="525"/>
      <c r="BZ291" s="525">
        <f t="shared" si="174"/>
        <v>11</v>
      </c>
      <c r="CA291" s="525"/>
      <c r="CB291" s="525"/>
      <c r="CC291" s="525">
        <f t="shared" si="175"/>
        <v>6</v>
      </c>
      <c r="CD291" s="525"/>
      <c r="CE291" s="525"/>
      <c r="CF291" s="525">
        <f t="shared" si="176"/>
        <v>25</v>
      </c>
      <c r="CG291" s="525"/>
      <c r="CH291" s="525"/>
      <c r="CI291" s="525">
        <f t="shared" si="177"/>
        <v>19</v>
      </c>
      <c r="CJ291" s="525"/>
      <c r="CK291" s="525"/>
      <c r="CL291" s="525">
        <f t="shared" si="178"/>
        <v>6</v>
      </c>
      <c r="CM291" s="525"/>
      <c r="CN291" s="525"/>
    </row>
    <row r="292" spans="1:92">
      <c r="A292" s="524"/>
      <c r="B292" s="524" t="s">
        <v>428</v>
      </c>
      <c r="C292" s="525">
        <f t="shared" si="179"/>
        <v>12</v>
      </c>
      <c r="D292" s="525"/>
      <c r="E292" s="525"/>
      <c r="F292" s="525">
        <f t="shared" si="180"/>
        <v>29</v>
      </c>
      <c r="G292" s="525"/>
      <c r="H292" s="525"/>
      <c r="I292" s="525">
        <f t="shared" si="151"/>
        <v>2</v>
      </c>
      <c r="J292" s="525"/>
      <c r="K292" s="525"/>
      <c r="L292" s="525">
        <f t="shared" si="152"/>
        <v>28</v>
      </c>
      <c r="M292" s="525"/>
      <c r="N292" s="525"/>
      <c r="O292" s="525">
        <f t="shared" si="153"/>
        <v>29</v>
      </c>
      <c r="P292" s="525"/>
      <c r="Q292" s="525"/>
      <c r="R292" s="525">
        <f t="shared" si="154"/>
        <v>38</v>
      </c>
      <c r="S292" s="525"/>
      <c r="T292" s="525"/>
      <c r="U292" s="525">
        <f t="shared" si="155"/>
        <v>40</v>
      </c>
      <c r="V292" s="525"/>
      <c r="W292" s="525"/>
      <c r="X292" s="525">
        <f t="shared" si="156"/>
        <v>40</v>
      </c>
      <c r="Y292" s="525"/>
      <c r="Z292" s="525"/>
      <c r="AA292" s="525">
        <f t="shared" si="157"/>
        <v>37</v>
      </c>
      <c r="AB292" s="525"/>
      <c r="AC292" s="525"/>
      <c r="AD292" s="525" t="str">
        <f t="shared" si="158"/>
        <v>-</v>
      </c>
      <c r="AE292" s="525"/>
      <c r="AF292" s="525"/>
      <c r="AG292" s="525" t="str">
        <f t="shared" si="159"/>
        <v>-</v>
      </c>
      <c r="AH292" s="525"/>
      <c r="AI292" s="525"/>
      <c r="AJ292" s="525" t="str">
        <f t="shared" si="160"/>
        <v>-</v>
      </c>
      <c r="AK292" s="525"/>
      <c r="AL292" s="525"/>
      <c r="AM292" s="525" t="str">
        <f t="shared" si="161"/>
        <v>-</v>
      </c>
      <c r="AN292" s="525"/>
      <c r="AO292" s="525"/>
      <c r="AP292" s="525" t="str">
        <f t="shared" si="162"/>
        <v>-</v>
      </c>
      <c r="AQ292" s="525"/>
      <c r="AR292" s="525"/>
      <c r="AS292" s="525" t="str">
        <f t="shared" si="163"/>
        <v>-</v>
      </c>
      <c r="AT292" s="525"/>
      <c r="AU292" s="525"/>
      <c r="AV292" s="525">
        <f t="shared" si="164"/>
        <v>31</v>
      </c>
      <c r="AW292" s="525"/>
      <c r="AX292" s="525"/>
      <c r="AY292" s="525">
        <f t="shared" si="165"/>
        <v>30</v>
      </c>
      <c r="AZ292" s="525"/>
      <c r="BA292" s="525"/>
      <c r="BB292" s="525">
        <f t="shared" si="166"/>
        <v>12</v>
      </c>
      <c r="BC292" s="525"/>
      <c r="BD292" s="525"/>
      <c r="BE292" s="525" t="str">
        <f t="shared" si="167"/>
        <v>-</v>
      </c>
      <c r="BF292" s="525"/>
      <c r="BG292" s="525"/>
      <c r="BH292" s="525" t="str">
        <f t="shared" si="168"/>
        <v>-</v>
      </c>
      <c r="BI292" s="525"/>
      <c r="BJ292" s="525"/>
      <c r="BK292" s="525" t="str">
        <f t="shared" si="169"/>
        <v>-</v>
      </c>
      <c r="BL292" s="525"/>
      <c r="BM292" s="525"/>
      <c r="BN292" s="525">
        <f t="shared" si="170"/>
        <v>12</v>
      </c>
      <c r="BO292" s="525"/>
      <c r="BP292" s="525"/>
      <c r="BQ292" s="525">
        <f t="shared" si="171"/>
        <v>9</v>
      </c>
      <c r="BR292" s="525"/>
      <c r="BS292" s="525"/>
      <c r="BT292" s="525">
        <f t="shared" si="172"/>
        <v>11</v>
      </c>
      <c r="BU292" s="525"/>
      <c r="BV292" s="525"/>
      <c r="BW292" s="525">
        <f t="shared" si="173"/>
        <v>2</v>
      </c>
      <c r="BX292" s="525"/>
      <c r="BY292" s="525"/>
      <c r="BZ292" s="525">
        <f t="shared" si="174"/>
        <v>2</v>
      </c>
      <c r="CA292" s="525"/>
      <c r="CB292" s="525"/>
      <c r="CC292" s="525">
        <f t="shared" si="175"/>
        <v>9</v>
      </c>
      <c r="CD292" s="525"/>
      <c r="CE292" s="525"/>
      <c r="CF292" s="525">
        <f t="shared" si="176"/>
        <v>17</v>
      </c>
      <c r="CG292" s="525"/>
      <c r="CH292" s="525"/>
      <c r="CI292" s="525">
        <f t="shared" si="177"/>
        <v>17</v>
      </c>
      <c r="CJ292" s="525"/>
      <c r="CK292" s="525"/>
      <c r="CL292" s="525">
        <f t="shared" si="178"/>
        <v>17</v>
      </c>
      <c r="CM292" s="525"/>
      <c r="CN292" s="525"/>
    </row>
    <row r="293" spans="1:92">
      <c r="A293" s="524"/>
      <c r="B293" s="524" t="s">
        <v>429</v>
      </c>
      <c r="C293" s="525">
        <f t="shared" si="179"/>
        <v>35</v>
      </c>
      <c r="D293" s="525"/>
      <c r="E293" s="525"/>
      <c r="F293" s="525">
        <f t="shared" si="180"/>
        <v>46</v>
      </c>
      <c r="G293" s="525"/>
      <c r="H293" s="525"/>
      <c r="I293" s="525">
        <f t="shared" si="151"/>
        <v>12</v>
      </c>
      <c r="J293" s="525"/>
      <c r="K293" s="525"/>
      <c r="L293" s="525">
        <f t="shared" si="152"/>
        <v>46</v>
      </c>
      <c r="M293" s="525"/>
      <c r="N293" s="525"/>
      <c r="O293" s="525">
        <f t="shared" si="153"/>
        <v>46</v>
      </c>
      <c r="P293" s="525"/>
      <c r="Q293" s="525"/>
      <c r="R293" s="525">
        <f t="shared" si="154"/>
        <v>47</v>
      </c>
      <c r="S293" s="525"/>
      <c r="T293" s="525"/>
      <c r="U293" s="525">
        <f t="shared" si="155"/>
        <v>44</v>
      </c>
      <c r="V293" s="525"/>
      <c r="W293" s="525"/>
      <c r="X293" s="525">
        <f t="shared" si="156"/>
        <v>44</v>
      </c>
      <c r="Y293" s="525"/>
      <c r="Z293" s="525"/>
      <c r="AA293" s="525">
        <f t="shared" si="157"/>
        <v>46</v>
      </c>
      <c r="AB293" s="525"/>
      <c r="AC293" s="525"/>
      <c r="AD293" s="525" t="str">
        <f t="shared" si="158"/>
        <v>-</v>
      </c>
      <c r="AE293" s="525"/>
      <c r="AF293" s="525"/>
      <c r="AG293" s="525" t="str">
        <f t="shared" si="159"/>
        <v>-</v>
      </c>
      <c r="AH293" s="525"/>
      <c r="AI293" s="525"/>
      <c r="AJ293" s="525" t="str">
        <f t="shared" si="160"/>
        <v>-</v>
      </c>
      <c r="AK293" s="525"/>
      <c r="AL293" s="525"/>
      <c r="AM293" s="525" t="str">
        <f t="shared" si="161"/>
        <v>-</v>
      </c>
      <c r="AN293" s="525"/>
      <c r="AO293" s="525"/>
      <c r="AP293" s="525" t="str">
        <f t="shared" si="162"/>
        <v>-</v>
      </c>
      <c r="AQ293" s="525"/>
      <c r="AR293" s="525"/>
      <c r="AS293" s="525" t="str">
        <f t="shared" si="163"/>
        <v>-</v>
      </c>
      <c r="AT293" s="525"/>
      <c r="AU293" s="525"/>
      <c r="AV293" s="525" t="str">
        <f t="shared" si="164"/>
        <v>-</v>
      </c>
      <c r="AW293" s="525"/>
      <c r="AX293" s="525"/>
      <c r="AY293" s="525" t="str">
        <f t="shared" si="165"/>
        <v>-</v>
      </c>
      <c r="AZ293" s="525"/>
      <c r="BA293" s="525"/>
      <c r="BB293" s="525" t="str">
        <f t="shared" si="166"/>
        <v>-</v>
      </c>
      <c r="BC293" s="525"/>
      <c r="BD293" s="525"/>
      <c r="BE293" s="525" t="str">
        <f t="shared" si="167"/>
        <v>-</v>
      </c>
      <c r="BF293" s="525"/>
      <c r="BG293" s="525"/>
      <c r="BH293" s="525" t="str">
        <f t="shared" si="168"/>
        <v>-</v>
      </c>
      <c r="BI293" s="525"/>
      <c r="BJ293" s="525"/>
      <c r="BK293" s="525" t="str">
        <f t="shared" si="169"/>
        <v>-</v>
      </c>
      <c r="BL293" s="525"/>
      <c r="BM293" s="525"/>
      <c r="BN293" s="525">
        <f t="shared" si="170"/>
        <v>42</v>
      </c>
      <c r="BO293" s="525"/>
      <c r="BP293" s="525"/>
      <c r="BQ293" s="525">
        <f t="shared" si="171"/>
        <v>38</v>
      </c>
      <c r="BR293" s="525"/>
      <c r="BS293" s="525"/>
      <c r="BT293" s="525">
        <f t="shared" si="172"/>
        <v>6</v>
      </c>
      <c r="BU293" s="525"/>
      <c r="BV293" s="525"/>
      <c r="BW293" s="525">
        <f t="shared" si="173"/>
        <v>45</v>
      </c>
      <c r="BX293" s="525"/>
      <c r="BY293" s="525"/>
      <c r="BZ293" s="525">
        <f t="shared" si="174"/>
        <v>44</v>
      </c>
      <c r="CA293" s="525"/>
      <c r="CB293" s="525"/>
      <c r="CC293" s="525">
        <f t="shared" si="175"/>
        <v>24</v>
      </c>
      <c r="CD293" s="525"/>
      <c r="CE293" s="525"/>
      <c r="CF293" s="525" t="str">
        <f t="shared" si="176"/>
        <v>-</v>
      </c>
      <c r="CG293" s="525"/>
      <c r="CH293" s="525"/>
      <c r="CI293" s="525" t="str">
        <f t="shared" si="177"/>
        <v>-</v>
      </c>
      <c r="CJ293" s="525"/>
      <c r="CK293" s="525"/>
      <c r="CL293" s="525" t="str">
        <f t="shared" si="178"/>
        <v>-</v>
      </c>
      <c r="CM293" s="525"/>
      <c r="CN293" s="525"/>
    </row>
    <row r="294" spans="1:92">
      <c r="A294" s="524" t="s">
        <v>379</v>
      </c>
      <c r="B294" s="524" t="s">
        <v>188</v>
      </c>
      <c r="C294" s="525">
        <f t="shared" si="179"/>
        <v>8</v>
      </c>
      <c r="D294" s="525"/>
      <c r="E294" s="525"/>
      <c r="F294" s="525">
        <f t="shared" si="180"/>
        <v>3</v>
      </c>
      <c r="G294" s="525"/>
      <c r="H294" s="525"/>
      <c r="I294" s="525">
        <f t="shared" si="151"/>
        <v>11</v>
      </c>
      <c r="J294" s="525"/>
      <c r="K294" s="525"/>
      <c r="L294" s="525">
        <f t="shared" si="152"/>
        <v>3</v>
      </c>
      <c r="M294" s="525"/>
      <c r="N294" s="525"/>
      <c r="O294" s="525">
        <f t="shared" si="153"/>
        <v>3</v>
      </c>
      <c r="P294" s="525"/>
      <c r="Q294" s="525"/>
      <c r="R294" s="525">
        <f t="shared" si="154"/>
        <v>5</v>
      </c>
      <c r="S294" s="525"/>
      <c r="T294" s="525"/>
      <c r="U294" s="525">
        <f t="shared" si="155"/>
        <v>5</v>
      </c>
      <c r="V294" s="525"/>
      <c r="W294" s="525"/>
      <c r="X294" s="525">
        <f t="shared" si="156"/>
        <v>5</v>
      </c>
      <c r="Y294" s="525"/>
      <c r="Z294" s="525"/>
      <c r="AA294" s="525">
        <f t="shared" si="157"/>
        <v>5</v>
      </c>
      <c r="AB294" s="525"/>
      <c r="AC294" s="525"/>
      <c r="AD294" s="525">
        <f t="shared" si="158"/>
        <v>5</v>
      </c>
      <c r="AE294" s="525"/>
      <c r="AF294" s="525"/>
      <c r="AG294" s="525">
        <f t="shared" si="159"/>
        <v>5</v>
      </c>
      <c r="AH294" s="525"/>
      <c r="AI294" s="525"/>
      <c r="AJ294" s="525">
        <f t="shared" si="160"/>
        <v>5</v>
      </c>
      <c r="AK294" s="525"/>
      <c r="AL294" s="525"/>
      <c r="AM294" s="525">
        <f t="shared" si="161"/>
        <v>4</v>
      </c>
      <c r="AN294" s="525"/>
      <c r="AO294" s="525"/>
      <c r="AP294" s="525">
        <f t="shared" si="162"/>
        <v>3</v>
      </c>
      <c r="AQ294" s="525"/>
      <c r="AR294" s="525"/>
      <c r="AS294" s="525">
        <f t="shared" si="163"/>
        <v>3</v>
      </c>
      <c r="AT294" s="525"/>
      <c r="AU294" s="525"/>
      <c r="AV294" s="525">
        <f t="shared" si="164"/>
        <v>5</v>
      </c>
      <c r="AW294" s="525"/>
      <c r="AX294" s="525"/>
      <c r="AY294" s="525">
        <f t="shared" si="165"/>
        <v>5</v>
      </c>
      <c r="AZ294" s="525"/>
      <c r="BA294" s="525"/>
      <c r="BB294" s="525">
        <f t="shared" si="166"/>
        <v>3</v>
      </c>
      <c r="BC294" s="525"/>
      <c r="BD294" s="525"/>
      <c r="BE294" s="525">
        <f t="shared" si="167"/>
        <v>6</v>
      </c>
      <c r="BF294" s="525"/>
      <c r="BG294" s="525"/>
      <c r="BH294" s="525">
        <f t="shared" si="168"/>
        <v>4</v>
      </c>
      <c r="BI294" s="525"/>
      <c r="BJ294" s="525"/>
      <c r="BK294" s="525">
        <f t="shared" si="169"/>
        <v>6</v>
      </c>
      <c r="BL294" s="525"/>
      <c r="BM294" s="525"/>
      <c r="BN294" s="525">
        <f t="shared" si="170"/>
        <v>9</v>
      </c>
      <c r="BO294" s="525"/>
      <c r="BP294" s="525"/>
      <c r="BQ294" s="525">
        <f t="shared" si="171"/>
        <v>10</v>
      </c>
      <c r="BR294" s="525"/>
      <c r="BS294" s="525"/>
      <c r="BT294" s="525">
        <f t="shared" si="172"/>
        <v>8</v>
      </c>
      <c r="BU294" s="525"/>
      <c r="BV294" s="525"/>
      <c r="BW294" s="525">
        <f t="shared" si="173"/>
        <v>6</v>
      </c>
      <c r="BX294" s="525"/>
      <c r="BY294" s="525"/>
      <c r="BZ294" s="525">
        <f t="shared" si="174"/>
        <v>6</v>
      </c>
      <c r="CA294" s="525"/>
      <c r="CB294" s="525"/>
      <c r="CC294" s="525">
        <f t="shared" si="175"/>
        <v>4</v>
      </c>
      <c r="CD294" s="525"/>
      <c r="CE294" s="525"/>
      <c r="CF294" s="525">
        <f t="shared" si="176"/>
        <v>5</v>
      </c>
      <c r="CG294" s="525"/>
      <c r="CH294" s="525"/>
      <c r="CI294" s="525">
        <f t="shared" si="177"/>
        <v>5</v>
      </c>
      <c r="CJ294" s="525"/>
      <c r="CK294" s="525"/>
      <c r="CL294" s="525">
        <f t="shared" si="178"/>
        <v>1</v>
      </c>
      <c r="CM294" s="525"/>
      <c r="CN294" s="525"/>
    </row>
    <row r="295" spans="1:92">
      <c r="A295" s="524"/>
      <c r="B295" s="524" t="s">
        <v>193</v>
      </c>
      <c r="C295" s="525">
        <f t="shared" si="179"/>
        <v>13</v>
      </c>
      <c r="D295" s="525"/>
      <c r="E295" s="525"/>
      <c r="F295" s="525">
        <f t="shared" si="180"/>
        <v>8</v>
      </c>
      <c r="G295" s="525"/>
      <c r="H295" s="525"/>
      <c r="I295" s="525">
        <f t="shared" si="151"/>
        <v>12</v>
      </c>
      <c r="J295" s="525"/>
      <c r="K295" s="525"/>
      <c r="L295" s="525">
        <f t="shared" si="152"/>
        <v>8</v>
      </c>
      <c r="M295" s="525"/>
      <c r="N295" s="525"/>
      <c r="O295" s="525">
        <f t="shared" si="153"/>
        <v>8</v>
      </c>
      <c r="P295" s="525"/>
      <c r="Q295" s="525"/>
      <c r="R295" s="525">
        <f t="shared" si="154"/>
        <v>9</v>
      </c>
      <c r="S295" s="525"/>
      <c r="T295" s="525"/>
      <c r="U295" s="525">
        <f t="shared" si="155"/>
        <v>10</v>
      </c>
      <c r="V295" s="525"/>
      <c r="W295" s="525"/>
      <c r="X295" s="525">
        <f t="shared" si="156"/>
        <v>11</v>
      </c>
      <c r="Y295" s="525"/>
      <c r="Z295" s="525"/>
      <c r="AA295" s="525">
        <f t="shared" si="157"/>
        <v>7</v>
      </c>
      <c r="AB295" s="525"/>
      <c r="AC295" s="525"/>
      <c r="AD295" s="525">
        <f t="shared" si="158"/>
        <v>10</v>
      </c>
      <c r="AE295" s="525"/>
      <c r="AF295" s="525"/>
      <c r="AG295" s="525">
        <f t="shared" si="159"/>
        <v>10</v>
      </c>
      <c r="AH295" s="525"/>
      <c r="AI295" s="525"/>
      <c r="AJ295" s="525">
        <f t="shared" si="160"/>
        <v>4</v>
      </c>
      <c r="AK295" s="525"/>
      <c r="AL295" s="525"/>
      <c r="AM295" s="525">
        <f t="shared" si="161"/>
        <v>10</v>
      </c>
      <c r="AN295" s="525"/>
      <c r="AO295" s="525"/>
      <c r="AP295" s="525">
        <f t="shared" si="162"/>
        <v>10</v>
      </c>
      <c r="AQ295" s="525"/>
      <c r="AR295" s="525"/>
      <c r="AS295" s="525">
        <f t="shared" si="163"/>
        <v>10</v>
      </c>
      <c r="AT295" s="525"/>
      <c r="AU295" s="525"/>
      <c r="AV295" s="525">
        <f t="shared" si="164"/>
        <v>10</v>
      </c>
      <c r="AW295" s="525"/>
      <c r="AX295" s="525"/>
      <c r="AY295" s="525">
        <f t="shared" si="165"/>
        <v>10</v>
      </c>
      <c r="AZ295" s="525"/>
      <c r="BA295" s="525"/>
      <c r="BB295" s="525">
        <f t="shared" si="166"/>
        <v>8</v>
      </c>
      <c r="BC295" s="525"/>
      <c r="BD295" s="525"/>
      <c r="BE295" s="525">
        <f t="shared" si="167"/>
        <v>11</v>
      </c>
      <c r="BF295" s="525"/>
      <c r="BG295" s="525"/>
      <c r="BH295" s="525">
        <f t="shared" si="168"/>
        <v>12</v>
      </c>
      <c r="BI295" s="525"/>
      <c r="BJ295" s="525"/>
      <c r="BK295" s="525">
        <f t="shared" si="169"/>
        <v>13</v>
      </c>
      <c r="BL295" s="525"/>
      <c r="BM295" s="525"/>
      <c r="BN295" s="525">
        <f t="shared" si="170"/>
        <v>11</v>
      </c>
      <c r="BO295" s="525"/>
      <c r="BP295" s="525"/>
      <c r="BQ295" s="525">
        <f t="shared" si="171"/>
        <v>12</v>
      </c>
      <c r="BR295" s="525"/>
      <c r="BS295" s="525"/>
      <c r="BT295" s="525">
        <f t="shared" si="172"/>
        <v>12</v>
      </c>
      <c r="BU295" s="525"/>
      <c r="BV295" s="525"/>
      <c r="BW295" s="525">
        <f t="shared" si="173"/>
        <v>8</v>
      </c>
      <c r="BX295" s="525"/>
      <c r="BY295" s="525"/>
      <c r="BZ295" s="525">
        <f t="shared" si="174"/>
        <v>9</v>
      </c>
      <c r="CA295" s="525"/>
      <c r="CB295" s="525"/>
      <c r="CC295" s="525">
        <f t="shared" si="175"/>
        <v>12</v>
      </c>
      <c r="CD295" s="525"/>
      <c r="CE295" s="525"/>
      <c r="CF295" s="525" t="str">
        <f t="shared" si="176"/>
        <v>-</v>
      </c>
      <c r="CG295" s="525"/>
      <c r="CH295" s="525"/>
      <c r="CI295" s="525" t="str">
        <f t="shared" si="177"/>
        <v>-</v>
      </c>
      <c r="CJ295" s="525"/>
      <c r="CK295" s="525"/>
      <c r="CL295" s="525" t="str">
        <f t="shared" si="178"/>
        <v>-</v>
      </c>
      <c r="CM295" s="525"/>
      <c r="CN295" s="525"/>
    </row>
    <row r="296" spans="1:92">
      <c r="A296" s="524"/>
      <c r="B296" s="524" t="s">
        <v>194</v>
      </c>
      <c r="C296" s="525">
        <f t="shared" si="179"/>
        <v>14</v>
      </c>
      <c r="D296" s="525"/>
      <c r="E296" s="525"/>
      <c r="F296" s="525">
        <f t="shared" si="180"/>
        <v>5</v>
      </c>
      <c r="G296" s="525"/>
      <c r="H296" s="525"/>
      <c r="I296" s="525">
        <f t="shared" si="151"/>
        <v>14</v>
      </c>
      <c r="J296" s="525"/>
      <c r="K296" s="525"/>
      <c r="L296" s="525">
        <f t="shared" si="152"/>
        <v>6</v>
      </c>
      <c r="M296" s="525"/>
      <c r="N296" s="525"/>
      <c r="O296" s="525">
        <f t="shared" si="153"/>
        <v>6</v>
      </c>
      <c r="P296" s="525"/>
      <c r="Q296" s="525"/>
      <c r="R296" s="525">
        <f t="shared" si="154"/>
        <v>7</v>
      </c>
      <c r="S296" s="525"/>
      <c r="T296" s="525"/>
      <c r="U296" s="525">
        <f t="shared" si="155"/>
        <v>9</v>
      </c>
      <c r="V296" s="525"/>
      <c r="W296" s="525"/>
      <c r="X296" s="525">
        <f t="shared" si="156"/>
        <v>9</v>
      </c>
      <c r="Y296" s="525"/>
      <c r="Z296" s="525"/>
      <c r="AA296" s="525">
        <f t="shared" si="157"/>
        <v>12</v>
      </c>
      <c r="AB296" s="525"/>
      <c r="AC296" s="525"/>
      <c r="AD296" s="525">
        <f t="shared" si="158"/>
        <v>9</v>
      </c>
      <c r="AE296" s="525"/>
      <c r="AF296" s="525"/>
      <c r="AG296" s="525">
        <f t="shared" si="159"/>
        <v>9</v>
      </c>
      <c r="AH296" s="525"/>
      <c r="AI296" s="525"/>
      <c r="AJ296" s="525">
        <f t="shared" si="160"/>
        <v>10</v>
      </c>
      <c r="AK296" s="525"/>
      <c r="AL296" s="525"/>
      <c r="AM296" s="525">
        <f t="shared" si="161"/>
        <v>8</v>
      </c>
      <c r="AN296" s="525"/>
      <c r="AO296" s="525"/>
      <c r="AP296" s="525">
        <f t="shared" si="162"/>
        <v>9</v>
      </c>
      <c r="AQ296" s="525"/>
      <c r="AR296" s="525"/>
      <c r="AS296" s="525">
        <f t="shared" si="163"/>
        <v>11</v>
      </c>
      <c r="AT296" s="525"/>
      <c r="AU296" s="525"/>
      <c r="AV296" s="525">
        <f t="shared" si="164"/>
        <v>8</v>
      </c>
      <c r="AW296" s="525"/>
      <c r="AX296" s="525"/>
      <c r="AY296" s="525">
        <f t="shared" si="165"/>
        <v>8</v>
      </c>
      <c r="AZ296" s="525"/>
      <c r="BA296" s="525"/>
      <c r="BB296" s="525">
        <f t="shared" si="166"/>
        <v>6</v>
      </c>
      <c r="BC296" s="525"/>
      <c r="BD296" s="525"/>
      <c r="BE296" s="525">
        <f t="shared" si="167"/>
        <v>9</v>
      </c>
      <c r="BF296" s="525"/>
      <c r="BG296" s="525"/>
      <c r="BH296" s="525">
        <f t="shared" si="168"/>
        <v>9</v>
      </c>
      <c r="BI296" s="525"/>
      <c r="BJ296" s="525"/>
      <c r="BK296" s="525">
        <f t="shared" si="169"/>
        <v>9</v>
      </c>
      <c r="BL296" s="525"/>
      <c r="BM296" s="525"/>
      <c r="BN296" s="525">
        <f t="shared" si="170"/>
        <v>7</v>
      </c>
      <c r="BO296" s="525"/>
      <c r="BP296" s="525"/>
      <c r="BQ296" s="525">
        <f t="shared" si="171"/>
        <v>6</v>
      </c>
      <c r="BR296" s="525"/>
      <c r="BS296" s="525"/>
      <c r="BT296" s="525">
        <f t="shared" si="172"/>
        <v>5</v>
      </c>
      <c r="BU296" s="525"/>
      <c r="BV296" s="525"/>
      <c r="BW296" s="525">
        <f t="shared" si="173"/>
        <v>5</v>
      </c>
      <c r="BX296" s="525"/>
      <c r="BY296" s="525"/>
      <c r="BZ296" s="525">
        <f t="shared" si="174"/>
        <v>5</v>
      </c>
      <c r="CA296" s="525"/>
      <c r="CB296" s="525"/>
      <c r="CC296" s="525">
        <f t="shared" si="175"/>
        <v>11</v>
      </c>
      <c r="CD296" s="525"/>
      <c r="CE296" s="525"/>
      <c r="CF296" s="525" t="str">
        <f t="shared" si="176"/>
        <v>-</v>
      </c>
      <c r="CG296" s="525"/>
      <c r="CH296" s="525"/>
      <c r="CI296" s="525" t="str">
        <f t="shared" si="177"/>
        <v>-</v>
      </c>
      <c r="CJ296" s="525"/>
      <c r="CK296" s="525"/>
      <c r="CL296" s="525" t="str">
        <f t="shared" si="178"/>
        <v>-</v>
      </c>
      <c r="CM296" s="525"/>
      <c r="CN296" s="525"/>
    </row>
    <row r="297" spans="1:92">
      <c r="A297" s="524"/>
      <c r="B297" s="524" t="s">
        <v>190</v>
      </c>
      <c r="C297" s="525">
        <f t="shared" si="179"/>
        <v>10</v>
      </c>
      <c r="D297" s="525"/>
      <c r="E297" s="525"/>
      <c r="F297" s="525">
        <f t="shared" si="180"/>
        <v>6</v>
      </c>
      <c r="G297" s="525"/>
      <c r="H297" s="525"/>
      <c r="I297" s="525">
        <f t="shared" si="151"/>
        <v>8</v>
      </c>
      <c r="J297" s="525"/>
      <c r="K297" s="525"/>
      <c r="L297" s="525">
        <f t="shared" si="152"/>
        <v>4</v>
      </c>
      <c r="M297" s="525"/>
      <c r="N297" s="525"/>
      <c r="O297" s="525">
        <f t="shared" si="153"/>
        <v>4</v>
      </c>
      <c r="P297" s="525"/>
      <c r="Q297" s="525"/>
      <c r="R297" s="525">
        <f t="shared" si="154"/>
        <v>6</v>
      </c>
      <c r="S297" s="525"/>
      <c r="T297" s="525"/>
      <c r="U297" s="525">
        <f t="shared" si="155"/>
        <v>7</v>
      </c>
      <c r="V297" s="525"/>
      <c r="W297" s="525"/>
      <c r="X297" s="525">
        <f t="shared" si="156"/>
        <v>7</v>
      </c>
      <c r="Y297" s="525"/>
      <c r="Z297" s="525"/>
      <c r="AA297" s="525">
        <f t="shared" si="157"/>
        <v>8</v>
      </c>
      <c r="AB297" s="525"/>
      <c r="AC297" s="525"/>
      <c r="AD297" s="525">
        <f t="shared" si="158"/>
        <v>7</v>
      </c>
      <c r="AE297" s="525"/>
      <c r="AF297" s="525"/>
      <c r="AG297" s="525">
        <f t="shared" si="159"/>
        <v>7</v>
      </c>
      <c r="AH297" s="525"/>
      <c r="AI297" s="525"/>
      <c r="AJ297" s="525">
        <f t="shared" si="160"/>
        <v>9</v>
      </c>
      <c r="AK297" s="525"/>
      <c r="AL297" s="525"/>
      <c r="AM297" s="525">
        <f t="shared" si="161"/>
        <v>9</v>
      </c>
      <c r="AN297" s="525"/>
      <c r="AO297" s="525"/>
      <c r="AP297" s="525">
        <f t="shared" si="162"/>
        <v>8</v>
      </c>
      <c r="AQ297" s="525"/>
      <c r="AR297" s="525"/>
      <c r="AS297" s="525">
        <f t="shared" si="163"/>
        <v>6</v>
      </c>
      <c r="AT297" s="525"/>
      <c r="AU297" s="525"/>
      <c r="AV297" s="525">
        <f t="shared" si="164"/>
        <v>6</v>
      </c>
      <c r="AW297" s="525"/>
      <c r="AX297" s="525"/>
      <c r="AY297" s="525">
        <f t="shared" si="165"/>
        <v>6</v>
      </c>
      <c r="AZ297" s="525"/>
      <c r="BA297" s="525"/>
      <c r="BB297" s="525">
        <f t="shared" si="166"/>
        <v>11</v>
      </c>
      <c r="BC297" s="525"/>
      <c r="BD297" s="525"/>
      <c r="BE297" s="525">
        <f t="shared" si="167"/>
        <v>5</v>
      </c>
      <c r="BF297" s="525"/>
      <c r="BG297" s="525"/>
      <c r="BH297" s="525">
        <f t="shared" si="168"/>
        <v>4</v>
      </c>
      <c r="BI297" s="525"/>
      <c r="BJ297" s="525"/>
      <c r="BK297" s="525">
        <f t="shared" si="169"/>
        <v>7</v>
      </c>
      <c r="BL297" s="525"/>
      <c r="BM297" s="525"/>
      <c r="BN297" s="525">
        <f t="shared" si="170"/>
        <v>3</v>
      </c>
      <c r="BO297" s="525"/>
      <c r="BP297" s="525"/>
      <c r="BQ297" s="525">
        <f t="shared" si="171"/>
        <v>3</v>
      </c>
      <c r="BR297" s="525"/>
      <c r="BS297" s="525"/>
      <c r="BT297" s="525">
        <f t="shared" si="172"/>
        <v>6</v>
      </c>
      <c r="BU297" s="525"/>
      <c r="BV297" s="525"/>
      <c r="BW297" s="525">
        <f t="shared" si="173"/>
        <v>3</v>
      </c>
      <c r="BX297" s="525"/>
      <c r="BY297" s="525"/>
      <c r="BZ297" s="525">
        <f t="shared" si="174"/>
        <v>3</v>
      </c>
      <c r="CA297" s="525"/>
      <c r="CB297" s="525"/>
      <c r="CC297" s="525">
        <f t="shared" si="175"/>
        <v>6</v>
      </c>
      <c r="CD297" s="525"/>
      <c r="CE297" s="525"/>
      <c r="CF297" s="525" t="str">
        <f t="shared" si="176"/>
        <v>-</v>
      </c>
      <c r="CG297" s="525"/>
      <c r="CH297" s="525"/>
      <c r="CI297" s="525" t="str">
        <f t="shared" si="177"/>
        <v>-</v>
      </c>
      <c r="CJ297" s="525"/>
      <c r="CK297" s="525"/>
      <c r="CL297" s="525" t="str">
        <f t="shared" si="178"/>
        <v>-</v>
      </c>
      <c r="CM297" s="525"/>
      <c r="CN297" s="525"/>
    </row>
    <row r="298" spans="1:92">
      <c r="A298" s="524"/>
      <c r="B298" s="524" t="s">
        <v>184</v>
      </c>
      <c r="C298" s="525">
        <f t="shared" si="179"/>
        <v>4</v>
      </c>
      <c r="D298" s="525"/>
      <c r="E298" s="525"/>
      <c r="F298" s="525">
        <f t="shared" si="180"/>
        <v>1</v>
      </c>
      <c r="G298" s="525"/>
      <c r="H298" s="525"/>
      <c r="I298" s="525">
        <f t="shared" si="151"/>
        <v>10</v>
      </c>
      <c r="J298" s="525"/>
      <c r="K298" s="525"/>
      <c r="L298" s="525">
        <f t="shared" si="152"/>
        <v>1</v>
      </c>
      <c r="M298" s="525"/>
      <c r="N298" s="525"/>
      <c r="O298" s="525">
        <f t="shared" si="153"/>
        <v>1</v>
      </c>
      <c r="P298" s="525"/>
      <c r="Q298" s="525"/>
      <c r="R298" s="525">
        <f t="shared" si="154"/>
        <v>2</v>
      </c>
      <c r="S298" s="525"/>
      <c r="T298" s="525"/>
      <c r="U298" s="525">
        <f t="shared" si="155"/>
        <v>3</v>
      </c>
      <c r="V298" s="525"/>
      <c r="W298" s="525"/>
      <c r="X298" s="525">
        <f t="shared" si="156"/>
        <v>3</v>
      </c>
      <c r="Y298" s="525"/>
      <c r="Z298" s="525"/>
      <c r="AA298" s="525">
        <f t="shared" si="157"/>
        <v>4</v>
      </c>
      <c r="AB298" s="525"/>
      <c r="AC298" s="525"/>
      <c r="AD298" s="525">
        <f t="shared" si="158"/>
        <v>3</v>
      </c>
      <c r="AE298" s="525"/>
      <c r="AF298" s="525"/>
      <c r="AG298" s="525">
        <f t="shared" si="159"/>
        <v>3</v>
      </c>
      <c r="AH298" s="525"/>
      <c r="AI298" s="525"/>
      <c r="AJ298" s="525">
        <f t="shared" si="160"/>
        <v>5</v>
      </c>
      <c r="AK298" s="525"/>
      <c r="AL298" s="525"/>
      <c r="AM298" s="525">
        <f t="shared" si="161"/>
        <v>2</v>
      </c>
      <c r="AN298" s="525"/>
      <c r="AO298" s="525"/>
      <c r="AP298" s="525">
        <f t="shared" si="162"/>
        <v>2</v>
      </c>
      <c r="AQ298" s="525"/>
      <c r="AR298" s="525"/>
      <c r="AS298" s="525">
        <f t="shared" si="163"/>
        <v>3</v>
      </c>
      <c r="AT298" s="525"/>
      <c r="AU298" s="525"/>
      <c r="AV298" s="525">
        <f t="shared" si="164"/>
        <v>2</v>
      </c>
      <c r="AW298" s="525"/>
      <c r="AX298" s="525"/>
      <c r="AY298" s="525">
        <f t="shared" si="165"/>
        <v>2</v>
      </c>
      <c r="AZ298" s="525"/>
      <c r="BA298" s="525"/>
      <c r="BB298" s="525">
        <f t="shared" si="166"/>
        <v>4</v>
      </c>
      <c r="BC298" s="525"/>
      <c r="BD298" s="525"/>
      <c r="BE298" s="525">
        <f t="shared" si="167"/>
        <v>7</v>
      </c>
      <c r="BF298" s="525"/>
      <c r="BG298" s="525"/>
      <c r="BH298" s="525">
        <f t="shared" si="168"/>
        <v>7</v>
      </c>
      <c r="BI298" s="525"/>
      <c r="BJ298" s="525"/>
      <c r="BK298" s="525">
        <f t="shared" si="169"/>
        <v>1</v>
      </c>
      <c r="BL298" s="525"/>
      <c r="BM298" s="525"/>
      <c r="BN298" s="525">
        <f t="shared" si="170"/>
        <v>2</v>
      </c>
      <c r="BO298" s="525"/>
      <c r="BP298" s="525"/>
      <c r="BQ298" s="525">
        <f t="shared" si="171"/>
        <v>2</v>
      </c>
      <c r="BR298" s="525"/>
      <c r="BS298" s="525"/>
      <c r="BT298" s="525">
        <f t="shared" si="172"/>
        <v>10</v>
      </c>
      <c r="BU298" s="525"/>
      <c r="BV298" s="525"/>
      <c r="BW298" s="525">
        <f t="shared" si="173"/>
        <v>7</v>
      </c>
      <c r="BX298" s="525"/>
      <c r="BY298" s="525"/>
      <c r="BZ298" s="525">
        <f t="shared" si="174"/>
        <v>7</v>
      </c>
      <c r="CA298" s="525"/>
      <c r="CB298" s="525"/>
      <c r="CC298" s="525">
        <f t="shared" si="175"/>
        <v>2</v>
      </c>
      <c r="CD298" s="525"/>
      <c r="CE298" s="525"/>
      <c r="CF298" s="525">
        <f t="shared" si="176"/>
        <v>1</v>
      </c>
      <c r="CG298" s="525"/>
      <c r="CH298" s="525"/>
      <c r="CI298" s="525">
        <f t="shared" si="177"/>
        <v>1</v>
      </c>
      <c r="CJ298" s="525"/>
      <c r="CK298" s="525"/>
      <c r="CL298" s="525">
        <f t="shared" si="178"/>
        <v>2</v>
      </c>
      <c r="CM298" s="525"/>
      <c r="CN298" s="525"/>
    </row>
    <row r="299" spans="1:92">
      <c r="A299" s="524"/>
      <c r="B299" s="524" t="s">
        <v>185</v>
      </c>
      <c r="C299" s="525">
        <f t="shared" si="179"/>
        <v>3</v>
      </c>
      <c r="D299" s="525"/>
      <c r="E299" s="525"/>
      <c r="F299" s="525">
        <f t="shared" si="180"/>
        <v>2</v>
      </c>
      <c r="G299" s="525"/>
      <c r="H299" s="525"/>
      <c r="I299" s="525">
        <f t="shared" si="151"/>
        <v>5</v>
      </c>
      <c r="J299" s="525"/>
      <c r="K299" s="525"/>
      <c r="L299" s="525">
        <f t="shared" si="152"/>
        <v>2</v>
      </c>
      <c r="M299" s="525"/>
      <c r="N299" s="525"/>
      <c r="O299" s="525">
        <f t="shared" si="153"/>
        <v>2</v>
      </c>
      <c r="P299" s="525"/>
      <c r="Q299" s="525"/>
      <c r="R299" s="525">
        <f t="shared" si="154"/>
        <v>1</v>
      </c>
      <c r="S299" s="525"/>
      <c r="T299" s="525"/>
      <c r="U299" s="525">
        <f t="shared" si="155"/>
        <v>4</v>
      </c>
      <c r="V299" s="525"/>
      <c r="W299" s="525"/>
      <c r="X299" s="525">
        <f t="shared" si="156"/>
        <v>4</v>
      </c>
      <c r="Y299" s="525"/>
      <c r="Z299" s="525"/>
      <c r="AA299" s="525">
        <f t="shared" si="157"/>
        <v>10</v>
      </c>
      <c r="AB299" s="525"/>
      <c r="AC299" s="525"/>
      <c r="AD299" s="525">
        <f t="shared" si="158"/>
        <v>4</v>
      </c>
      <c r="AE299" s="525"/>
      <c r="AF299" s="525"/>
      <c r="AG299" s="525">
        <f t="shared" si="159"/>
        <v>4</v>
      </c>
      <c r="AH299" s="525"/>
      <c r="AI299" s="525"/>
      <c r="AJ299" s="525">
        <f t="shared" si="160"/>
        <v>11</v>
      </c>
      <c r="AK299" s="525"/>
      <c r="AL299" s="525"/>
      <c r="AM299" s="525">
        <f t="shared" si="161"/>
        <v>3</v>
      </c>
      <c r="AN299" s="525"/>
      <c r="AO299" s="525"/>
      <c r="AP299" s="525">
        <f t="shared" si="162"/>
        <v>4</v>
      </c>
      <c r="AQ299" s="525"/>
      <c r="AR299" s="525"/>
      <c r="AS299" s="525">
        <f t="shared" si="163"/>
        <v>8</v>
      </c>
      <c r="AT299" s="525"/>
      <c r="AU299" s="525"/>
      <c r="AV299" s="525">
        <f t="shared" si="164"/>
        <v>3</v>
      </c>
      <c r="AW299" s="525"/>
      <c r="AX299" s="525"/>
      <c r="AY299" s="525">
        <f t="shared" si="165"/>
        <v>3</v>
      </c>
      <c r="AZ299" s="525"/>
      <c r="BA299" s="525"/>
      <c r="BB299" s="525">
        <f t="shared" si="166"/>
        <v>7</v>
      </c>
      <c r="BC299" s="525"/>
      <c r="BD299" s="525"/>
      <c r="BE299" s="525">
        <f t="shared" si="167"/>
        <v>3</v>
      </c>
      <c r="BF299" s="525"/>
      <c r="BG299" s="525"/>
      <c r="BH299" s="525">
        <f t="shared" si="168"/>
        <v>3</v>
      </c>
      <c r="BI299" s="525"/>
      <c r="BJ299" s="525"/>
      <c r="BK299" s="525">
        <f t="shared" si="169"/>
        <v>4</v>
      </c>
      <c r="BL299" s="525"/>
      <c r="BM299" s="525"/>
      <c r="BN299" s="525">
        <f t="shared" si="170"/>
        <v>1</v>
      </c>
      <c r="BO299" s="525"/>
      <c r="BP299" s="525"/>
      <c r="BQ299" s="525">
        <f t="shared" si="171"/>
        <v>1</v>
      </c>
      <c r="BR299" s="525"/>
      <c r="BS299" s="525"/>
      <c r="BT299" s="525">
        <f t="shared" si="172"/>
        <v>7</v>
      </c>
      <c r="BU299" s="525"/>
      <c r="BV299" s="525"/>
      <c r="BW299" s="525">
        <f t="shared" si="173"/>
        <v>4</v>
      </c>
      <c r="BX299" s="525"/>
      <c r="BY299" s="525"/>
      <c r="BZ299" s="525">
        <f t="shared" si="174"/>
        <v>4</v>
      </c>
      <c r="CA299" s="525"/>
      <c r="CB299" s="525"/>
      <c r="CC299" s="525">
        <f t="shared" si="175"/>
        <v>3</v>
      </c>
      <c r="CD299" s="525"/>
      <c r="CE299" s="525"/>
      <c r="CF299" s="525">
        <f t="shared" si="176"/>
        <v>2</v>
      </c>
      <c r="CG299" s="525"/>
      <c r="CH299" s="525"/>
      <c r="CI299" s="525">
        <f t="shared" si="177"/>
        <v>2</v>
      </c>
      <c r="CJ299" s="525"/>
      <c r="CK299" s="525"/>
      <c r="CL299" s="525">
        <f t="shared" si="178"/>
        <v>3</v>
      </c>
      <c r="CM299" s="525"/>
      <c r="CN299" s="525"/>
    </row>
    <row r="300" spans="1:92">
      <c r="A300" s="524"/>
      <c r="B300" s="524" t="s">
        <v>192</v>
      </c>
      <c r="C300" s="525">
        <f t="shared" si="179"/>
        <v>12</v>
      </c>
      <c r="D300" s="525"/>
      <c r="E300" s="525"/>
      <c r="F300" s="525">
        <f t="shared" si="180"/>
        <v>7</v>
      </c>
      <c r="G300" s="525"/>
      <c r="H300" s="525"/>
      <c r="I300" s="525">
        <f t="shared" si="151"/>
        <v>13</v>
      </c>
      <c r="J300" s="525"/>
      <c r="K300" s="525"/>
      <c r="L300" s="525">
        <f t="shared" si="152"/>
        <v>5</v>
      </c>
      <c r="M300" s="525"/>
      <c r="N300" s="525"/>
      <c r="O300" s="525">
        <f t="shared" si="153"/>
        <v>5</v>
      </c>
      <c r="P300" s="525"/>
      <c r="Q300" s="525"/>
      <c r="R300" s="525">
        <f t="shared" si="154"/>
        <v>4</v>
      </c>
      <c r="S300" s="525"/>
      <c r="T300" s="525"/>
      <c r="U300" s="525">
        <f t="shared" si="155"/>
        <v>8</v>
      </c>
      <c r="V300" s="525"/>
      <c r="W300" s="525"/>
      <c r="X300" s="525">
        <f t="shared" si="156"/>
        <v>8</v>
      </c>
      <c r="Y300" s="525"/>
      <c r="Z300" s="525"/>
      <c r="AA300" s="525">
        <f t="shared" si="157"/>
        <v>11</v>
      </c>
      <c r="AB300" s="525"/>
      <c r="AC300" s="525"/>
      <c r="AD300" s="525">
        <f t="shared" si="158"/>
        <v>8</v>
      </c>
      <c r="AE300" s="525"/>
      <c r="AF300" s="525"/>
      <c r="AG300" s="525">
        <f t="shared" si="159"/>
        <v>8</v>
      </c>
      <c r="AH300" s="525"/>
      <c r="AI300" s="525"/>
      <c r="AJ300" s="525">
        <f t="shared" si="160"/>
        <v>12</v>
      </c>
      <c r="AK300" s="525"/>
      <c r="AL300" s="525"/>
      <c r="AM300" s="525">
        <f t="shared" si="161"/>
        <v>7</v>
      </c>
      <c r="AN300" s="525"/>
      <c r="AO300" s="525"/>
      <c r="AP300" s="525">
        <f t="shared" si="162"/>
        <v>7</v>
      </c>
      <c r="AQ300" s="525"/>
      <c r="AR300" s="525"/>
      <c r="AS300" s="525">
        <f t="shared" si="163"/>
        <v>7</v>
      </c>
      <c r="AT300" s="525"/>
      <c r="AU300" s="525"/>
      <c r="AV300" s="525">
        <f t="shared" si="164"/>
        <v>9</v>
      </c>
      <c r="AW300" s="525"/>
      <c r="AX300" s="525"/>
      <c r="AY300" s="525">
        <f t="shared" si="165"/>
        <v>9</v>
      </c>
      <c r="AZ300" s="525"/>
      <c r="BA300" s="525"/>
      <c r="BB300" s="525">
        <f t="shared" si="166"/>
        <v>12</v>
      </c>
      <c r="BC300" s="525"/>
      <c r="BD300" s="525"/>
      <c r="BE300" s="525">
        <f t="shared" si="167"/>
        <v>10</v>
      </c>
      <c r="BF300" s="525"/>
      <c r="BG300" s="525"/>
      <c r="BH300" s="525">
        <f t="shared" si="168"/>
        <v>10</v>
      </c>
      <c r="BI300" s="525"/>
      <c r="BJ300" s="525"/>
      <c r="BK300" s="525">
        <f t="shared" si="169"/>
        <v>11</v>
      </c>
      <c r="BL300" s="525"/>
      <c r="BM300" s="525"/>
      <c r="BN300" s="525">
        <f t="shared" si="170"/>
        <v>8</v>
      </c>
      <c r="BO300" s="525"/>
      <c r="BP300" s="525"/>
      <c r="BQ300" s="525">
        <f t="shared" si="171"/>
        <v>9</v>
      </c>
      <c r="BR300" s="525"/>
      <c r="BS300" s="525"/>
      <c r="BT300" s="525">
        <f t="shared" si="172"/>
        <v>10</v>
      </c>
      <c r="BU300" s="525"/>
      <c r="BV300" s="525"/>
      <c r="BW300" s="525">
        <f t="shared" si="173"/>
        <v>13</v>
      </c>
      <c r="BX300" s="525"/>
      <c r="BY300" s="525"/>
      <c r="BZ300" s="525">
        <f t="shared" si="174"/>
        <v>13</v>
      </c>
      <c r="CA300" s="525"/>
      <c r="CB300" s="525"/>
      <c r="CC300" s="525">
        <f t="shared" si="175"/>
        <v>13</v>
      </c>
      <c r="CD300" s="525"/>
      <c r="CE300" s="525"/>
      <c r="CF300" s="525" t="str">
        <f t="shared" si="176"/>
        <v>-</v>
      </c>
      <c r="CG300" s="525"/>
      <c r="CH300" s="525"/>
      <c r="CI300" s="525" t="str">
        <f t="shared" si="177"/>
        <v>-</v>
      </c>
      <c r="CJ300" s="525"/>
      <c r="CK300" s="525"/>
      <c r="CL300" s="525" t="str">
        <f t="shared" si="178"/>
        <v>-</v>
      </c>
      <c r="CM300" s="525"/>
      <c r="CN300" s="525"/>
    </row>
    <row r="301" spans="1:92">
      <c r="A301" s="524"/>
      <c r="B301" s="524" t="s">
        <v>196</v>
      </c>
      <c r="C301" s="525">
        <f t="shared" si="179"/>
        <v>7</v>
      </c>
      <c r="D301" s="525"/>
      <c r="E301" s="525"/>
      <c r="F301" s="525" t="str">
        <f t="shared" si="180"/>
        <v>-</v>
      </c>
      <c r="G301" s="525"/>
      <c r="H301" s="525"/>
      <c r="I301" s="525">
        <f t="shared" si="151"/>
        <v>6</v>
      </c>
      <c r="J301" s="525"/>
      <c r="K301" s="525"/>
      <c r="L301" s="525" t="str">
        <f t="shared" si="152"/>
        <v>-</v>
      </c>
      <c r="M301" s="525"/>
      <c r="N301" s="525"/>
      <c r="O301" s="525" t="str">
        <f t="shared" si="153"/>
        <v>-</v>
      </c>
      <c r="P301" s="525"/>
      <c r="Q301" s="525"/>
      <c r="R301" s="525" t="str">
        <f t="shared" si="154"/>
        <v>-</v>
      </c>
      <c r="S301" s="525"/>
      <c r="T301" s="525"/>
      <c r="U301" s="525" t="str">
        <f t="shared" si="155"/>
        <v>-</v>
      </c>
      <c r="V301" s="525"/>
      <c r="W301" s="525"/>
      <c r="X301" s="525" t="str">
        <f t="shared" si="156"/>
        <v>-</v>
      </c>
      <c r="Y301" s="525"/>
      <c r="Z301" s="525"/>
      <c r="AA301" s="525" t="str">
        <f t="shared" si="157"/>
        <v>-</v>
      </c>
      <c r="AB301" s="525"/>
      <c r="AC301" s="525"/>
      <c r="AD301" s="525" t="str">
        <f t="shared" si="158"/>
        <v>-</v>
      </c>
      <c r="AE301" s="525"/>
      <c r="AF301" s="525"/>
      <c r="AG301" s="525" t="str">
        <f t="shared" si="159"/>
        <v>-</v>
      </c>
      <c r="AH301" s="525"/>
      <c r="AI301" s="525"/>
      <c r="AJ301" s="525" t="str">
        <f t="shared" si="160"/>
        <v>-</v>
      </c>
      <c r="AK301" s="525"/>
      <c r="AL301" s="525"/>
      <c r="AM301" s="525" t="str">
        <f t="shared" si="161"/>
        <v>-</v>
      </c>
      <c r="AN301" s="525"/>
      <c r="AO301" s="525"/>
      <c r="AP301" s="525" t="str">
        <f t="shared" si="162"/>
        <v>-</v>
      </c>
      <c r="AQ301" s="525"/>
      <c r="AR301" s="525"/>
      <c r="AS301" s="525" t="str">
        <f t="shared" si="163"/>
        <v>-</v>
      </c>
      <c r="AT301" s="525"/>
      <c r="AU301" s="525"/>
      <c r="AV301" s="525" t="str">
        <f t="shared" si="164"/>
        <v>-</v>
      </c>
      <c r="AW301" s="525"/>
      <c r="AX301" s="525"/>
      <c r="AY301" s="525" t="str">
        <f t="shared" si="165"/>
        <v>-</v>
      </c>
      <c r="AZ301" s="525"/>
      <c r="BA301" s="525"/>
      <c r="BB301" s="525" t="str">
        <f t="shared" si="166"/>
        <v>-</v>
      </c>
      <c r="BC301" s="525"/>
      <c r="BD301" s="525"/>
      <c r="BE301" s="525" t="str">
        <f t="shared" si="167"/>
        <v>-</v>
      </c>
      <c r="BF301" s="525"/>
      <c r="BG301" s="525"/>
      <c r="BH301" s="525" t="str">
        <f t="shared" si="168"/>
        <v>-</v>
      </c>
      <c r="BI301" s="525"/>
      <c r="BJ301" s="525"/>
      <c r="BK301" s="525" t="str">
        <f t="shared" si="169"/>
        <v>-</v>
      </c>
      <c r="BL301" s="525"/>
      <c r="BM301" s="525"/>
      <c r="BN301" s="525">
        <f t="shared" si="170"/>
        <v>13</v>
      </c>
      <c r="BO301" s="525"/>
      <c r="BP301" s="525"/>
      <c r="BQ301" s="525">
        <f t="shared" si="171"/>
        <v>13</v>
      </c>
      <c r="BR301" s="525"/>
      <c r="BS301" s="525"/>
      <c r="BT301" s="525">
        <f t="shared" si="172"/>
        <v>13</v>
      </c>
      <c r="BU301" s="525"/>
      <c r="BV301" s="525"/>
      <c r="BW301" s="525">
        <f t="shared" si="173"/>
        <v>14</v>
      </c>
      <c r="BX301" s="525"/>
      <c r="BY301" s="525"/>
      <c r="BZ301" s="525">
        <f t="shared" si="174"/>
        <v>14</v>
      </c>
      <c r="CA301" s="525"/>
      <c r="CB301" s="525"/>
      <c r="CC301" s="525">
        <f t="shared" si="175"/>
        <v>14</v>
      </c>
      <c r="CD301" s="525"/>
      <c r="CE301" s="525"/>
      <c r="CF301" s="525" t="str">
        <f t="shared" si="176"/>
        <v>-</v>
      </c>
      <c r="CG301" s="525"/>
      <c r="CH301" s="525"/>
      <c r="CI301" s="525" t="str">
        <f t="shared" si="177"/>
        <v>-</v>
      </c>
      <c r="CJ301" s="525"/>
      <c r="CK301" s="525"/>
      <c r="CL301" s="525" t="str">
        <f t="shared" si="178"/>
        <v>-</v>
      </c>
      <c r="CM301" s="525"/>
      <c r="CN301" s="525"/>
    </row>
    <row r="302" spans="1:92">
      <c r="A302" s="524"/>
      <c r="B302" s="524" t="s">
        <v>186</v>
      </c>
      <c r="C302" s="525">
        <f t="shared" si="179"/>
        <v>2</v>
      </c>
      <c r="D302" s="525"/>
      <c r="E302" s="525"/>
      <c r="F302" s="525">
        <f t="shared" si="180"/>
        <v>10</v>
      </c>
      <c r="G302" s="525"/>
      <c r="H302" s="525"/>
      <c r="I302" s="525">
        <f t="shared" si="151"/>
        <v>2</v>
      </c>
      <c r="J302" s="525"/>
      <c r="K302" s="525"/>
      <c r="L302" s="525">
        <f t="shared" si="152"/>
        <v>10</v>
      </c>
      <c r="M302" s="525"/>
      <c r="N302" s="525"/>
      <c r="O302" s="525">
        <f t="shared" si="153"/>
        <v>10</v>
      </c>
      <c r="P302" s="525"/>
      <c r="Q302" s="525"/>
      <c r="R302" s="525">
        <f t="shared" si="154"/>
        <v>3</v>
      </c>
      <c r="S302" s="525"/>
      <c r="T302" s="525"/>
      <c r="U302" s="525">
        <f t="shared" si="155"/>
        <v>2</v>
      </c>
      <c r="V302" s="525"/>
      <c r="W302" s="525"/>
      <c r="X302" s="525">
        <f t="shared" si="156"/>
        <v>2</v>
      </c>
      <c r="Y302" s="525"/>
      <c r="Z302" s="525"/>
      <c r="AA302" s="525">
        <f t="shared" si="157"/>
        <v>2</v>
      </c>
      <c r="AB302" s="525"/>
      <c r="AC302" s="525"/>
      <c r="AD302" s="525">
        <f t="shared" si="158"/>
        <v>2</v>
      </c>
      <c r="AE302" s="525"/>
      <c r="AF302" s="525"/>
      <c r="AG302" s="525">
        <f t="shared" si="159"/>
        <v>2</v>
      </c>
      <c r="AH302" s="525"/>
      <c r="AI302" s="525"/>
      <c r="AJ302" s="525">
        <f t="shared" si="160"/>
        <v>2</v>
      </c>
      <c r="AK302" s="525"/>
      <c r="AL302" s="525"/>
      <c r="AM302" s="525">
        <f t="shared" si="161"/>
        <v>1</v>
      </c>
      <c r="AN302" s="525"/>
      <c r="AO302" s="525"/>
      <c r="AP302" s="525">
        <f t="shared" si="162"/>
        <v>1</v>
      </c>
      <c r="AQ302" s="525"/>
      <c r="AR302" s="525"/>
      <c r="AS302" s="525">
        <f t="shared" si="163"/>
        <v>2</v>
      </c>
      <c r="AT302" s="525"/>
      <c r="AU302" s="525"/>
      <c r="AV302" s="525">
        <f t="shared" si="164"/>
        <v>4</v>
      </c>
      <c r="AW302" s="525"/>
      <c r="AX302" s="525"/>
      <c r="AY302" s="525">
        <f t="shared" si="165"/>
        <v>4</v>
      </c>
      <c r="AZ302" s="525"/>
      <c r="BA302" s="525"/>
      <c r="BB302" s="525">
        <f t="shared" si="166"/>
        <v>2</v>
      </c>
      <c r="BC302" s="525"/>
      <c r="BD302" s="525"/>
      <c r="BE302" s="525">
        <f t="shared" si="167"/>
        <v>2</v>
      </c>
      <c r="BF302" s="525"/>
      <c r="BG302" s="525"/>
      <c r="BH302" s="525">
        <f t="shared" si="168"/>
        <v>2</v>
      </c>
      <c r="BI302" s="525"/>
      <c r="BJ302" s="525"/>
      <c r="BK302" s="525">
        <f t="shared" si="169"/>
        <v>3</v>
      </c>
      <c r="BL302" s="525"/>
      <c r="BM302" s="525"/>
      <c r="BN302" s="525">
        <f t="shared" si="170"/>
        <v>6</v>
      </c>
      <c r="BO302" s="525"/>
      <c r="BP302" s="525"/>
      <c r="BQ302" s="525">
        <f t="shared" si="171"/>
        <v>7</v>
      </c>
      <c r="BR302" s="525"/>
      <c r="BS302" s="525"/>
      <c r="BT302" s="525">
        <f t="shared" si="172"/>
        <v>9</v>
      </c>
      <c r="BU302" s="525"/>
      <c r="BV302" s="525"/>
      <c r="BW302" s="525">
        <f t="shared" si="173"/>
        <v>2</v>
      </c>
      <c r="BX302" s="525"/>
      <c r="BY302" s="525"/>
      <c r="BZ302" s="525">
        <f t="shared" si="174"/>
        <v>2</v>
      </c>
      <c r="CA302" s="525"/>
      <c r="CB302" s="525"/>
      <c r="CC302" s="525">
        <f t="shared" si="175"/>
        <v>1</v>
      </c>
      <c r="CD302" s="525"/>
      <c r="CE302" s="525"/>
      <c r="CF302" s="525" t="str">
        <f t="shared" si="176"/>
        <v>-</v>
      </c>
      <c r="CG302" s="525"/>
      <c r="CH302" s="525"/>
      <c r="CI302" s="525" t="str">
        <f t="shared" si="177"/>
        <v>-</v>
      </c>
      <c r="CJ302" s="525"/>
      <c r="CK302" s="525"/>
      <c r="CL302" s="525" t="str">
        <f t="shared" si="178"/>
        <v>-</v>
      </c>
      <c r="CM302" s="525"/>
      <c r="CN302" s="525"/>
    </row>
    <row r="303" spans="1:92">
      <c r="A303" s="524"/>
      <c r="B303" s="524" t="s">
        <v>191</v>
      </c>
      <c r="C303" s="525">
        <f t="shared" si="179"/>
        <v>11</v>
      </c>
      <c r="D303" s="525"/>
      <c r="E303" s="525"/>
      <c r="F303" s="525">
        <f t="shared" si="180"/>
        <v>4</v>
      </c>
      <c r="G303" s="525"/>
      <c r="H303" s="525"/>
      <c r="I303" s="525">
        <f t="shared" si="151"/>
        <v>9</v>
      </c>
      <c r="J303" s="525"/>
      <c r="K303" s="525"/>
      <c r="L303" s="525">
        <f t="shared" si="152"/>
        <v>7</v>
      </c>
      <c r="M303" s="525"/>
      <c r="N303" s="525"/>
      <c r="O303" s="525">
        <f t="shared" si="153"/>
        <v>7</v>
      </c>
      <c r="P303" s="525"/>
      <c r="Q303" s="525"/>
      <c r="R303" s="525">
        <f t="shared" si="154"/>
        <v>8</v>
      </c>
      <c r="S303" s="525"/>
      <c r="T303" s="525"/>
      <c r="U303" s="525">
        <f t="shared" si="155"/>
        <v>6</v>
      </c>
      <c r="V303" s="525"/>
      <c r="W303" s="525"/>
      <c r="X303" s="525">
        <f t="shared" si="156"/>
        <v>6</v>
      </c>
      <c r="Y303" s="525"/>
      <c r="Z303" s="525"/>
      <c r="AA303" s="525">
        <f t="shared" si="157"/>
        <v>9</v>
      </c>
      <c r="AB303" s="525"/>
      <c r="AC303" s="525"/>
      <c r="AD303" s="525">
        <f t="shared" si="158"/>
        <v>6</v>
      </c>
      <c r="AE303" s="525"/>
      <c r="AF303" s="525"/>
      <c r="AG303" s="525">
        <f t="shared" si="159"/>
        <v>6</v>
      </c>
      <c r="AH303" s="525"/>
      <c r="AI303" s="525"/>
      <c r="AJ303" s="525">
        <f t="shared" si="160"/>
        <v>8</v>
      </c>
      <c r="AK303" s="525"/>
      <c r="AL303" s="525"/>
      <c r="AM303" s="525">
        <f t="shared" si="161"/>
        <v>6</v>
      </c>
      <c r="AN303" s="525"/>
      <c r="AO303" s="525"/>
      <c r="AP303" s="525">
        <f t="shared" si="162"/>
        <v>6</v>
      </c>
      <c r="AQ303" s="525"/>
      <c r="AR303" s="525"/>
      <c r="AS303" s="525">
        <f t="shared" si="163"/>
        <v>5</v>
      </c>
      <c r="AT303" s="525"/>
      <c r="AU303" s="525"/>
      <c r="AV303" s="525">
        <f t="shared" si="164"/>
        <v>7</v>
      </c>
      <c r="AW303" s="525"/>
      <c r="AX303" s="525"/>
      <c r="AY303" s="525">
        <f t="shared" si="165"/>
        <v>7</v>
      </c>
      <c r="AZ303" s="525"/>
      <c r="BA303" s="525"/>
      <c r="BB303" s="525">
        <f t="shared" si="166"/>
        <v>9</v>
      </c>
      <c r="BC303" s="525"/>
      <c r="BD303" s="525"/>
      <c r="BE303" s="525">
        <f t="shared" si="167"/>
        <v>4</v>
      </c>
      <c r="BF303" s="525"/>
      <c r="BG303" s="525"/>
      <c r="BH303" s="525">
        <f t="shared" si="168"/>
        <v>6</v>
      </c>
      <c r="BI303" s="525"/>
      <c r="BJ303" s="525"/>
      <c r="BK303" s="525">
        <f t="shared" si="169"/>
        <v>10</v>
      </c>
      <c r="BL303" s="525"/>
      <c r="BM303" s="525"/>
      <c r="BN303" s="525">
        <f t="shared" si="170"/>
        <v>12</v>
      </c>
      <c r="BO303" s="525"/>
      <c r="BP303" s="525"/>
      <c r="BQ303" s="525">
        <f t="shared" si="171"/>
        <v>11</v>
      </c>
      <c r="BR303" s="525"/>
      <c r="BS303" s="525"/>
      <c r="BT303" s="525">
        <f t="shared" si="172"/>
        <v>4</v>
      </c>
      <c r="BU303" s="525"/>
      <c r="BV303" s="525"/>
      <c r="BW303" s="525">
        <f t="shared" si="173"/>
        <v>9</v>
      </c>
      <c r="BX303" s="525"/>
      <c r="BY303" s="525"/>
      <c r="BZ303" s="525">
        <f t="shared" si="174"/>
        <v>8</v>
      </c>
      <c r="CA303" s="525"/>
      <c r="CB303" s="525"/>
      <c r="CC303" s="525">
        <f t="shared" si="175"/>
        <v>7</v>
      </c>
      <c r="CD303" s="525"/>
      <c r="CE303" s="525"/>
      <c r="CF303" s="525">
        <f t="shared" si="176"/>
        <v>4</v>
      </c>
      <c r="CG303" s="525"/>
      <c r="CH303" s="525"/>
      <c r="CI303" s="525">
        <f t="shared" si="177"/>
        <v>4</v>
      </c>
      <c r="CJ303" s="525"/>
      <c r="CK303" s="525"/>
      <c r="CL303" s="525">
        <f t="shared" si="178"/>
        <v>4</v>
      </c>
      <c r="CM303" s="525"/>
      <c r="CN303" s="525"/>
    </row>
    <row r="304" spans="1:92">
      <c r="A304" s="524"/>
      <c r="B304" s="524" t="s">
        <v>195</v>
      </c>
      <c r="C304" s="525">
        <f t="shared" si="179"/>
        <v>9</v>
      </c>
      <c r="D304" s="525"/>
      <c r="E304" s="525"/>
      <c r="F304" s="525">
        <f t="shared" si="180"/>
        <v>9</v>
      </c>
      <c r="G304" s="525"/>
      <c r="H304" s="525"/>
      <c r="I304" s="525">
        <f t="shared" si="151"/>
        <v>7</v>
      </c>
      <c r="J304" s="525"/>
      <c r="K304" s="525"/>
      <c r="L304" s="525">
        <f t="shared" si="152"/>
        <v>9</v>
      </c>
      <c r="M304" s="525"/>
      <c r="N304" s="525"/>
      <c r="O304" s="525">
        <f t="shared" si="153"/>
        <v>9</v>
      </c>
      <c r="P304" s="525"/>
      <c r="Q304" s="525"/>
      <c r="R304" s="525">
        <f t="shared" si="154"/>
        <v>10</v>
      </c>
      <c r="S304" s="525"/>
      <c r="T304" s="525"/>
      <c r="U304" s="525">
        <f t="shared" si="155"/>
        <v>12</v>
      </c>
      <c r="V304" s="525"/>
      <c r="W304" s="525"/>
      <c r="X304" s="525">
        <f t="shared" si="156"/>
        <v>13</v>
      </c>
      <c r="Y304" s="525"/>
      <c r="Z304" s="525"/>
      <c r="AA304" s="525">
        <f t="shared" si="157"/>
        <v>13</v>
      </c>
      <c r="AB304" s="525"/>
      <c r="AC304" s="525"/>
      <c r="AD304" s="525">
        <f t="shared" si="158"/>
        <v>11</v>
      </c>
      <c r="AE304" s="525"/>
      <c r="AF304" s="525"/>
      <c r="AG304" s="525">
        <f t="shared" si="159"/>
        <v>11</v>
      </c>
      <c r="AH304" s="525"/>
      <c r="AI304" s="525"/>
      <c r="AJ304" s="525">
        <f t="shared" si="160"/>
        <v>13</v>
      </c>
      <c r="AK304" s="525"/>
      <c r="AL304" s="525"/>
      <c r="AM304" s="525">
        <f t="shared" si="161"/>
        <v>11</v>
      </c>
      <c r="AN304" s="525"/>
      <c r="AO304" s="525"/>
      <c r="AP304" s="525">
        <f t="shared" si="162"/>
        <v>11</v>
      </c>
      <c r="AQ304" s="525"/>
      <c r="AR304" s="525"/>
      <c r="AS304" s="525">
        <f t="shared" si="163"/>
        <v>9</v>
      </c>
      <c r="AT304" s="525"/>
      <c r="AU304" s="525"/>
      <c r="AV304" s="525">
        <f t="shared" si="164"/>
        <v>11</v>
      </c>
      <c r="AW304" s="525"/>
      <c r="AX304" s="525"/>
      <c r="AY304" s="525">
        <f t="shared" si="165"/>
        <v>11</v>
      </c>
      <c r="AZ304" s="525"/>
      <c r="BA304" s="525"/>
      <c r="BB304" s="525">
        <f t="shared" si="166"/>
        <v>5</v>
      </c>
      <c r="BC304" s="525"/>
      <c r="BD304" s="525"/>
      <c r="BE304" s="525">
        <f t="shared" si="167"/>
        <v>13</v>
      </c>
      <c r="BF304" s="525"/>
      <c r="BG304" s="525"/>
      <c r="BH304" s="525">
        <f t="shared" si="168"/>
        <v>13</v>
      </c>
      <c r="BI304" s="525"/>
      <c r="BJ304" s="525"/>
      <c r="BK304" s="525">
        <f t="shared" si="169"/>
        <v>12</v>
      </c>
      <c r="BL304" s="525"/>
      <c r="BM304" s="525"/>
      <c r="BN304" s="525" t="str">
        <f t="shared" si="170"/>
        <v>-</v>
      </c>
      <c r="BO304" s="525"/>
      <c r="BP304" s="525"/>
      <c r="BQ304" s="525" t="str">
        <f t="shared" si="171"/>
        <v>-</v>
      </c>
      <c r="BR304" s="525"/>
      <c r="BS304" s="525"/>
      <c r="BT304" s="525" t="str">
        <f t="shared" si="172"/>
        <v>-</v>
      </c>
      <c r="BU304" s="525"/>
      <c r="BV304" s="525"/>
      <c r="BW304" s="525">
        <f t="shared" si="173"/>
        <v>12</v>
      </c>
      <c r="BX304" s="525"/>
      <c r="BY304" s="525"/>
      <c r="BZ304" s="525">
        <f t="shared" si="174"/>
        <v>12</v>
      </c>
      <c r="CA304" s="525"/>
      <c r="CB304" s="525"/>
      <c r="CC304" s="525">
        <f t="shared" si="175"/>
        <v>10</v>
      </c>
      <c r="CD304" s="525"/>
      <c r="CE304" s="525"/>
      <c r="CF304" s="525" t="str">
        <f t="shared" si="176"/>
        <v>-</v>
      </c>
      <c r="CG304" s="525"/>
      <c r="CH304" s="525"/>
      <c r="CI304" s="525" t="str">
        <f t="shared" si="177"/>
        <v>-</v>
      </c>
      <c r="CJ304" s="525"/>
      <c r="CK304" s="525"/>
      <c r="CL304" s="525" t="str">
        <f t="shared" si="178"/>
        <v>-</v>
      </c>
      <c r="CM304" s="525"/>
      <c r="CN304" s="525"/>
    </row>
    <row r="305" spans="1:92">
      <c r="A305" s="524"/>
      <c r="B305" s="524" t="s">
        <v>183</v>
      </c>
      <c r="C305" s="525">
        <f t="shared" si="179"/>
        <v>1</v>
      </c>
      <c r="D305" s="525"/>
      <c r="E305" s="525"/>
      <c r="F305" s="525">
        <f t="shared" si="180"/>
        <v>11</v>
      </c>
      <c r="G305" s="525"/>
      <c r="H305" s="525"/>
      <c r="I305" s="525">
        <f t="shared" si="151"/>
        <v>1</v>
      </c>
      <c r="J305" s="525"/>
      <c r="K305" s="525"/>
      <c r="L305" s="525">
        <f t="shared" si="152"/>
        <v>11</v>
      </c>
      <c r="M305" s="525"/>
      <c r="N305" s="525"/>
      <c r="O305" s="525">
        <f t="shared" si="153"/>
        <v>11</v>
      </c>
      <c r="P305" s="525"/>
      <c r="Q305" s="525"/>
      <c r="R305" s="525">
        <f t="shared" si="154"/>
        <v>11</v>
      </c>
      <c r="S305" s="525"/>
      <c r="T305" s="525"/>
      <c r="U305" s="525">
        <f t="shared" si="155"/>
        <v>1</v>
      </c>
      <c r="V305" s="525"/>
      <c r="W305" s="525"/>
      <c r="X305" s="525">
        <f t="shared" si="156"/>
        <v>1</v>
      </c>
      <c r="Y305" s="525"/>
      <c r="Z305" s="525"/>
      <c r="AA305" s="525">
        <f t="shared" si="157"/>
        <v>1</v>
      </c>
      <c r="AB305" s="525"/>
      <c r="AC305" s="525"/>
      <c r="AD305" s="525">
        <f t="shared" si="158"/>
        <v>1</v>
      </c>
      <c r="AE305" s="525"/>
      <c r="AF305" s="525"/>
      <c r="AG305" s="525">
        <f t="shared" si="159"/>
        <v>1</v>
      </c>
      <c r="AH305" s="525"/>
      <c r="AI305" s="525"/>
      <c r="AJ305" s="525">
        <f t="shared" si="160"/>
        <v>1</v>
      </c>
      <c r="AK305" s="525"/>
      <c r="AL305" s="525"/>
      <c r="AM305" s="525">
        <f t="shared" si="161"/>
        <v>5</v>
      </c>
      <c r="AN305" s="525"/>
      <c r="AO305" s="525"/>
      <c r="AP305" s="525">
        <f t="shared" si="162"/>
        <v>5</v>
      </c>
      <c r="AQ305" s="525"/>
      <c r="AR305" s="525"/>
      <c r="AS305" s="525">
        <f t="shared" si="163"/>
        <v>1</v>
      </c>
      <c r="AT305" s="525"/>
      <c r="AU305" s="525"/>
      <c r="AV305" s="525">
        <f t="shared" si="164"/>
        <v>1</v>
      </c>
      <c r="AW305" s="525"/>
      <c r="AX305" s="525"/>
      <c r="AY305" s="525">
        <f t="shared" si="165"/>
        <v>1</v>
      </c>
      <c r="AZ305" s="525"/>
      <c r="BA305" s="525"/>
      <c r="BB305" s="525">
        <f t="shared" si="166"/>
        <v>1</v>
      </c>
      <c r="BC305" s="525"/>
      <c r="BD305" s="525"/>
      <c r="BE305" s="525">
        <f t="shared" si="167"/>
        <v>1</v>
      </c>
      <c r="BF305" s="525"/>
      <c r="BG305" s="525"/>
      <c r="BH305" s="525">
        <f t="shared" si="168"/>
        <v>1</v>
      </c>
      <c r="BI305" s="525"/>
      <c r="BJ305" s="525"/>
      <c r="BK305" s="525">
        <f t="shared" si="169"/>
        <v>2</v>
      </c>
      <c r="BL305" s="525"/>
      <c r="BM305" s="525"/>
      <c r="BN305" s="525">
        <f t="shared" si="170"/>
        <v>5</v>
      </c>
      <c r="BO305" s="525"/>
      <c r="BP305" s="525"/>
      <c r="BQ305" s="525">
        <f t="shared" si="171"/>
        <v>5</v>
      </c>
      <c r="BR305" s="525"/>
      <c r="BS305" s="525"/>
      <c r="BT305" s="525">
        <f t="shared" si="172"/>
        <v>2</v>
      </c>
      <c r="BU305" s="525"/>
      <c r="BV305" s="525"/>
      <c r="BW305" s="525">
        <f t="shared" si="173"/>
        <v>1</v>
      </c>
      <c r="BX305" s="525"/>
      <c r="BY305" s="525"/>
      <c r="BZ305" s="525">
        <f t="shared" si="174"/>
        <v>1</v>
      </c>
      <c r="CA305" s="525"/>
      <c r="CB305" s="525"/>
      <c r="CC305" s="525">
        <f t="shared" si="175"/>
        <v>5</v>
      </c>
      <c r="CD305" s="525"/>
      <c r="CE305" s="525"/>
      <c r="CF305" s="525">
        <f t="shared" si="176"/>
        <v>3</v>
      </c>
      <c r="CG305" s="525"/>
      <c r="CH305" s="525"/>
      <c r="CI305" s="525">
        <f t="shared" si="177"/>
        <v>3</v>
      </c>
      <c r="CJ305" s="525"/>
      <c r="CK305" s="525"/>
      <c r="CL305" s="525">
        <f t="shared" si="178"/>
        <v>5</v>
      </c>
      <c r="CM305" s="525"/>
      <c r="CN305" s="525"/>
    </row>
    <row r="306" spans="1:92">
      <c r="A306" s="524"/>
      <c r="B306" s="524" t="s">
        <v>189</v>
      </c>
      <c r="C306" s="525">
        <f t="shared" si="179"/>
        <v>6</v>
      </c>
      <c r="D306" s="525"/>
      <c r="E306" s="525"/>
      <c r="F306" s="525" t="str">
        <f t="shared" si="180"/>
        <v>-</v>
      </c>
      <c r="G306" s="525"/>
      <c r="H306" s="525"/>
      <c r="I306" s="525">
        <f t="shared" si="151"/>
        <v>4</v>
      </c>
      <c r="J306" s="525"/>
      <c r="K306" s="525"/>
      <c r="L306" s="525" t="str">
        <f t="shared" si="152"/>
        <v>-</v>
      </c>
      <c r="M306" s="525"/>
      <c r="N306" s="525"/>
      <c r="O306" s="525" t="str">
        <f t="shared" si="153"/>
        <v>-</v>
      </c>
      <c r="P306" s="525"/>
      <c r="Q306" s="525"/>
      <c r="R306" s="525" t="str">
        <f t="shared" si="154"/>
        <v>-</v>
      </c>
      <c r="S306" s="525"/>
      <c r="T306" s="525"/>
      <c r="U306" s="525">
        <f t="shared" si="155"/>
        <v>11</v>
      </c>
      <c r="V306" s="525"/>
      <c r="W306" s="525"/>
      <c r="X306" s="525">
        <f t="shared" si="156"/>
        <v>10</v>
      </c>
      <c r="Y306" s="525"/>
      <c r="Z306" s="525"/>
      <c r="AA306" s="525">
        <f t="shared" si="157"/>
        <v>3</v>
      </c>
      <c r="AB306" s="525"/>
      <c r="AC306" s="525"/>
      <c r="AD306" s="525" t="str">
        <f t="shared" si="158"/>
        <v>-</v>
      </c>
      <c r="AE306" s="525"/>
      <c r="AF306" s="525"/>
      <c r="AG306" s="525" t="str">
        <f t="shared" si="159"/>
        <v>-</v>
      </c>
      <c r="AH306" s="525"/>
      <c r="AI306" s="525"/>
      <c r="AJ306" s="525">
        <f t="shared" si="160"/>
        <v>3</v>
      </c>
      <c r="AK306" s="525"/>
      <c r="AL306" s="525"/>
      <c r="AM306" s="525" t="str">
        <f t="shared" si="161"/>
        <v>-</v>
      </c>
      <c r="AN306" s="525"/>
      <c r="AO306" s="525"/>
      <c r="AP306" s="525" t="str">
        <f t="shared" si="162"/>
        <v>-</v>
      </c>
      <c r="AQ306" s="525"/>
      <c r="AR306" s="525"/>
      <c r="AS306" s="525" t="str">
        <f t="shared" si="163"/>
        <v>-</v>
      </c>
      <c r="AT306" s="525"/>
      <c r="AU306" s="525"/>
      <c r="AV306" s="525">
        <f t="shared" si="164"/>
        <v>12</v>
      </c>
      <c r="AW306" s="525"/>
      <c r="AX306" s="525"/>
      <c r="AY306" s="525">
        <f t="shared" si="165"/>
        <v>12</v>
      </c>
      <c r="AZ306" s="525"/>
      <c r="BA306" s="525"/>
      <c r="BB306" s="525">
        <f t="shared" si="166"/>
        <v>9</v>
      </c>
      <c r="BC306" s="525"/>
      <c r="BD306" s="525"/>
      <c r="BE306" s="525">
        <f t="shared" si="167"/>
        <v>8</v>
      </c>
      <c r="BF306" s="525"/>
      <c r="BG306" s="525"/>
      <c r="BH306" s="525">
        <f t="shared" si="168"/>
        <v>8</v>
      </c>
      <c r="BI306" s="525"/>
      <c r="BJ306" s="525"/>
      <c r="BK306" s="525">
        <f t="shared" si="169"/>
        <v>5</v>
      </c>
      <c r="BL306" s="525"/>
      <c r="BM306" s="525"/>
      <c r="BN306" s="525">
        <f t="shared" si="170"/>
        <v>10</v>
      </c>
      <c r="BO306" s="525"/>
      <c r="BP306" s="525"/>
      <c r="BQ306" s="525">
        <f t="shared" si="171"/>
        <v>8</v>
      </c>
      <c r="BR306" s="525"/>
      <c r="BS306" s="525"/>
      <c r="BT306" s="525">
        <f t="shared" si="172"/>
        <v>3</v>
      </c>
      <c r="BU306" s="525"/>
      <c r="BV306" s="525"/>
      <c r="BW306" s="525">
        <f t="shared" si="173"/>
        <v>10</v>
      </c>
      <c r="BX306" s="525"/>
      <c r="BY306" s="525"/>
      <c r="BZ306" s="525">
        <f t="shared" si="174"/>
        <v>10</v>
      </c>
      <c r="CA306" s="525"/>
      <c r="CB306" s="525"/>
      <c r="CC306" s="525">
        <f t="shared" si="175"/>
        <v>8</v>
      </c>
      <c r="CD306" s="525"/>
      <c r="CE306" s="525"/>
      <c r="CF306" s="525" t="str">
        <f t="shared" si="176"/>
        <v>-</v>
      </c>
      <c r="CG306" s="525"/>
      <c r="CH306" s="525"/>
      <c r="CI306" s="525" t="str">
        <f t="shared" si="177"/>
        <v>-</v>
      </c>
      <c r="CJ306" s="525"/>
      <c r="CK306" s="525"/>
      <c r="CL306" s="525" t="str">
        <f t="shared" si="178"/>
        <v>-</v>
      </c>
      <c r="CM306" s="525"/>
      <c r="CN306" s="525"/>
    </row>
    <row r="307" spans="1:92">
      <c r="A307" s="524"/>
      <c r="B307" s="524" t="s">
        <v>187</v>
      </c>
      <c r="C307" s="525">
        <f t="shared" si="179"/>
        <v>5</v>
      </c>
      <c r="D307" s="525"/>
      <c r="E307" s="525"/>
      <c r="F307" s="525" t="str">
        <f t="shared" si="180"/>
        <v>-</v>
      </c>
      <c r="G307" s="525"/>
      <c r="H307" s="525"/>
      <c r="I307" s="525">
        <f t="shared" si="151"/>
        <v>3</v>
      </c>
      <c r="J307" s="525"/>
      <c r="K307" s="525"/>
      <c r="L307" s="525" t="str">
        <f t="shared" si="152"/>
        <v>-</v>
      </c>
      <c r="M307" s="525"/>
      <c r="N307" s="525"/>
      <c r="O307" s="525" t="str">
        <f t="shared" si="153"/>
        <v>-</v>
      </c>
      <c r="P307" s="525"/>
      <c r="Q307" s="525"/>
      <c r="R307" s="525" t="str">
        <f t="shared" si="154"/>
        <v>-</v>
      </c>
      <c r="S307" s="525"/>
      <c r="T307" s="525"/>
      <c r="U307" s="525">
        <f t="shared" si="155"/>
        <v>13</v>
      </c>
      <c r="V307" s="525"/>
      <c r="W307" s="525"/>
      <c r="X307" s="525">
        <f t="shared" si="156"/>
        <v>12</v>
      </c>
      <c r="Y307" s="525"/>
      <c r="Z307" s="525"/>
      <c r="AA307" s="525">
        <f t="shared" si="157"/>
        <v>6</v>
      </c>
      <c r="AB307" s="525"/>
      <c r="AC307" s="525"/>
      <c r="AD307" s="525" t="str">
        <f t="shared" si="158"/>
        <v>-</v>
      </c>
      <c r="AE307" s="525"/>
      <c r="AF307" s="525"/>
      <c r="AG307" s="525" t="str">
        <f t="shared" si="159"/>
        <v>-</v>
      </c>
      <c r="AH307" s="525"/>
      <c r="AI307" s="525"/>
      <c r="AJ307" s="525">
        <f t="shared" si="160"/>
        <v>7</v>
      </c>
      <c r="AK307" s="525"/>
      <c r="AL307" s="525"/>
      <c r="AM307" s="525" t="str">
        <f t="shared" si="161"/>
        <v>-</v>
      </c>
      <c r="AN307" s="525"/>
      <c r="AO307" s="525"/>
      <c r="AP307" s="525" t="str">
        <f t="shared" si="162"/>
        <v>-</v>
      </c>
      <c r="AQ307" s="525"/>
      <c r="AR307" s="525"/>
      <c r="AS307" s="525" t="str">
        <f t="shared" si="163"/>
        <v>-</v>
      </c>
      <c r="AT307" s="525"/>
      <c r="AU307" s="525"/>
      <c r="AV307" s="525" t="str">
        <f t="shared" si="164"/>
        <v>-</v>
      </c>
      <c r="AW307" s="525"/>
      <c r="AX307" s="525"/>
      <c r="AY307" s="525" t="str">
        <f t="shared" si="165"/>
        <v>-</v>
      </c>
      <c r="AZ307" s="525"/>
      <c r="BA307" s="525"/>
      <c r="BB307" s="525" t="str">
        <f t="shared" si="166"/>
        <v>-</v>
      </c>
      <c r="BC307" s="525"/>
      <c r="BD307" s="525"/>
      <c r="BE307" s="525">
        <f t="shared" si="167"/>
        <v>12</v>
      </c>
      <c r="BF307" s="525"/>
      <c r="BG307" s="525"/>
      <c r="BH307" s="525">
        <f t="shared" si="168"/>
        <v>11</v>
      </c>
      <c r="BI307" s="525"/>
      <c r="BJ307" s="525"/>
      <c r="BK307" s="525">
        <f t="shared" si="169"/>
        <v>8</v>
      </c>
      <c r="BL307" s="525"/>
      <c r="BM307" s="525"/>
      <c r="BN307" s="525">
        <f t="shared" si="170"/>
        <v>4</v>
      </c>
      <c r="BO307" s="525"/>
      <c r="BP307" s="525"/>
      <c r="BQ307" s="525">
        <f t="shared" si="171"/>
        <v>4</v>
      </c>
      <c r="BR307" s="525"/>
      <c r="BS307" s="525"/>
      <c r="BT307" s="525">
        <f t="shared" si="172"/>
        <v>1</v>
      </c>
      <c r="BU307" s="525"/>
      <c r="BV307" s="525"/>
      <c r="BW307" s="525">
        <f t="shared" si="173"/>
        <v>11</v>
      </c>
      <c r="BX307" s="525"/>
      <c r="BY307" s="525"/>
      <c r="BZ307" s="525">
        <f t="shared" si="174"/>
        <v>11</v>
      </c>
      <c r="CA307" s="525"/>
      <c r="CB307" s="525"/>
      <c r="CC307" s="525">
        <f t="shared" si="175"/>
        <v>9</v>
      </c>
      <c r="CD307" s="525"/>
      <c r="CE307" s="525"/>
      <c r="CF307" s="525" t="str">
        <f t="shared" si="176"/>
        <v>-</v>
      </c>
      <c r="CG307" s="525"/>
      <c r="CH307" s="525"/>
      <c r="CI307" s="525" t="str">
        <f t="shared" si="177"/>
        <v>-</v>
      </c>
      <c r="CJ307" s="525"/>
      <c r="CK307" s="525"/>
      <c r="CL307" s="525" t="str">
        <f t="shared" si="178"/>
        <v>-</v>
      </c>
      <c r="CM307" s="525"/>
      <c r="CN307" s="525"/>
    </row>
    <row r="308" spans="1:92">
      <c r="A308" s="524" t="s">
        <v>381</v>
      </c>
      <c r="B308" s="524" t="s">
        <v>339</v>
      </c>
      <c r="C308" s="525">
        <f t="shared" si="179"/>
        <v>125</v>
      </c>
      <c r="D308" s="525"/>
      <c r="E308" s="525"/>
      <c r="F308" s="525">
        <f t="shared" si="180"/>
        <v>89</v>
      </c>
      <c r="G308" s="525"/>
      <c r="H308" s="525"/>
      <c r="I308" s="525">
        <f t="shared" si="151"/>
        <v>94</v>
      </c>
      <c r="J308" s="525"/>
      <c r="K308" s="525"/>
      <c r="L308" s="525">
        <f t="shared" si="152"/>
        <v>96</v>
      </c>
      <c r="M308" s="525"/>
      <c r="N308" s="525"/>
      <c r="O308" s="525">
        <f t="shared" si="153"/>
        <v>96</v>
      </c>
      <c r="P308" s="525"/>
      <c r="Q308" s="525"/>
      <c r="R308" s="525">
        <f t="shared" si="154"/>
        <v>78</v>
      </c>
      <c r="S308" s="525"/>
      <c r="T308" s="525"/>
      <c r="U308" s="525">
        <f t="shared" si="155"/>
        <v>87</v>
      </c>
      <c r="V308" s="525"/>
      <c r="W308" s="525"/>
      <c r="X308" s="525">
        <f t="shared" si="156"/>
        <v>96</v>
      </c>
      <c r="Y308" s="525"/>
      <c r="Z308" s="525"/>
      <c r="AA308" s="525">
        <f t="shared" si="157"/>
        <v>103</v>
      </c>
      <c r="AB308" s="525"/>
      <c r="AC308" s="525"/>
      <c r="AD308" s="525">
        <f t="shared" si="158"/>
        <v>83</v>
      </c>
      <c r="AE308" s="525"/>
      <c r="AF308" s="525"/>
      <c r="AG308" s="525">
        <f t="shared" si="159"/>
        <v>87</v>
      </c>
      <c r="AH308" s="525"/>
      <c r="AI308" s="525"/>
      <c r="AJ308" s="525">
        <f t="shared" si="160"/>
        <v>102</v>
      </c>
      <c r="AK308" s="525"/>
      <c r="AL308" s="525"/>
      <c r="AM308" s="525">
        <f t="shared" si="161"/>
        <v>65</v>
      </c>
      <c r="AN308" s="525"/>
      <c r="AO308" s="525"/>
      <c r="AP308" s="525">
        <f t="shared" si="162"/>
        <v>66</v>
      </c>
      <c r="AQ308" s="525"/>
      <c r="AR308" s="525"/>
      <c r="AS308" s="525">
        <f t="shared" si="163"/>
        <v>72</v>
      </c>
      <c r="AT308" s="525"/>
      <c r="AU308" s="525"/>
      <c r="AV308" s="525" t="str">
        <f t="shared" si="164"/>
        <v>-</v>
      </c>
      <c r="AW308" s="525"/>
      <c r="AX308" s="525"/>
      <c r="AY308" s="525" t="str">
        <f t="shared" si="165"/>
        <v>-</v>
      </c>
      <c r="AZ308" s="525"/>
      <c r="BA308" s="525"/>
      <c r="BB308" s="525" t="str">
        <f t="shared" si="166"/>
        <v>-</v>
      </c>
      <c r="BC308" s="525"/>
      <c r="BD308" s="525"/>
      <c r="BE308" s="525" t="str">
        <f t="shared" si="167"/>
        <v>-</v>
      </c>
      <c r="BF308" s="525"/>
      <c r="BG308" s="525"/>
      <c r="BH308" s="525" t="str">
        <f t="shared" si="168"/>
        <v>-</v>
      </c>
      <c r="BI308" s="525"/>
      <c r="BJ308" s="525"/>
      <c r="BK308" s="525" t="str">
        <f t="shared" si="169"/>
        <v>-</v>
      </c>
      <c r="BL308" s="525"/>
      <c r="BM308" s="525"/>
      <c r="BN308" s="525" t="str">
        <f t="shared" si="170"/>
        <v>-</v>
      </c>
      <c r="BO308" s="525"/>
      <c r="BP308" s="525"/>
      <c r="BQ308" s="525" t="str">
        <f t="shared" si="171"/>
        <v>-</v>
      </c>
      <c r="BR308" s="525"/>
      <c r="BS308" s="525"/>
      <c r="BT308" s="525" t="str">
        <f t="shared" si="172"/>
        <v>-</v>
      </c>
      <c r="BU308" s="525"/>
      <c r="BV308" s="525"/>
      <c r="BW308" s="525" t="str">
        <f t="shared" si="173"/>
        <v>-</v>
      </c>
      <c r="BX308" s="525"/>
      <c r="BY308" s="525"/>
      <c r="BZ308" s="525" t="str">
        <f t="shared" si="174"/>
        <v>-</v>
      </c>
      <c r="CA308" s="525"/>
      <c r="CB308" s="525"/>
      <c r="CC308" s="525">
        <f t="shared" si="175"/>
        <v>56</v>
      </c>
      <c r="CD308" s="525"/>
      <c r="CE308" s="525"/>
      <c r="CF308" s="525" t="str">
        <f t="shared" si="176"/>
        <v>-</v>
      </c>
      <c r="CG308" s="525"/>
      <c r="CH308" s="525"/>
      <c r="CI308" s="525" t="str">
        <f t="shared" si="177"/>
        <v>-</v>
      </c>
      <c r="CJ308" s="525"/>
      <c r="CK308" s="525"/>
      <c r="CL308" s="525" t="str">
        <f t="shared" si="178"/>
        <v>-</v>
      </c>
      <c r="CM308" s="525"/>
      <c r="CN308" s="525"/>
    </row>
    <row r="309" spans="1:92">
      <c r="A309" s="524"/>
      <c r="B309" s="524" t="s">
        <v>316</v>
      </c>
      <c r="C309" s="525">
        <f t="shared" si="179"/>
        <v>131</v>
      </c>
      <c r="D309" s="525"/>
      <c r="E309" s="525"/>
      <c r="F309" s="525">
        <f t="shared" si="180"/>
        <v>86</v>
      </c>
      <c r="G309" s="525"/>
      <c r="H309" s="525"/>
      <c r="I309" s="525">
        <f t="shared" si="151"/>
        <v>110</v>
      </c>
      <c r="J309" s="525"/>
      <c r="K309" s="525"/>
      <c r="L309" s="525">
        <f t="shared" si="152"/>
        <v>86</v>
      </c>
      <c r="M309" s="525"/>
      <c r="N309" s="525"/>
      <c r="O309" s="525">
        <f t="shared" si="153"/>
        <v>87</v>
      </c>
      <c r="P309" s="525"/>
      <c r="Q309" s="525"/>
      <c r="R309" s="525">
        <f t="shared" si="154"/>
        <v>96</v>
      </c>
      <c r="S309" s="525"/>
      <c r="T309" s="525"/>
      <c r="U309" s="525" t="str">
        <f t="shared" si="155"/>
        <v>-</v>
      </c>
      <c r="V309" s="525"/>
      <c r="W309" s="525"/>
      <c r="X309" s="525" t="str">
        <f t="shared" si="156"/>
        <v>-</v>
      </c>
      <c r="Y309" s="525"/>
      <c r="Z309" s="525"/>
      <c r="AA309" s="525" t="str">
        <f t="shared" si="157"/>
        <v>-</v>
      </c>
      <c r="AB309" s="525"/>
      <c r="AC309" s="525"/>
      <c r="AD309" s="525" t="str">
        <f t="shared" si="158"/>
        <v>-</v>
      </c>
      <c r="AE309" s="525"/>
      <c r="AF309" s="525"/>
      <c r="AG309" s="525" t="str">
        <f t="shared" si="159"/>
        <v>-</v>
      </c>
      <c r="AH309" s="525"/>
      <c r="AI309" s="525"/>
      <c r="AJ309" s="525" t="str">
        <f t="shared" si="160"/>
        <v>-</v>
      </c>
      <c r="AK309" s="525"/>
      <c r="AL309" s="525"/>
      <c r="AM309" s="525" t="str">
        <f t="shared" si="161"/>
        <v>-</v>
      </c>
      <c r="AN309" s="525"/>
      <c r="AO309" s="525"/>
      <c r="AP309" s="525" t="str">
        <f t="shared" si="162"/>
        <v>-</v>
      </c>
      <c r="AQ309" s="525"/>
      <c r="AR309" s="525"/>
      <c r="AS309" s="525" t="str">
        <f t="shared" si="163"/>
        <v>-</v>
      </c>
      <c r="AT309" s="525"/>
      <c r="AU309" s="525"/>
      <c r="AV309" s="525" t="str">
        <f t="shared" si="164"/>
        <v>-</v>
      </c>
      <c r="AW309" s="525"/>
      <c r="AX309" s="525"/>
      <c r="AY309" s="525" t="str">
        <f t="shared" si="165"/>
        <v>-</v>
      </c>
      <c r="AZ309" s="525"/>
      <c r="BA309" s="525"/>
      <c r="BB309" s="525" t="str">
        <f t="shared" si="166"/>
        <v>-</v>
      </c>
      <c r="BC309" s="525"/>
      <c r="BD309" s="525"/>
      <c r="BE309" s="525" t="str">
        <f t="shared" si="167"/>
        <v>-</v>
      </c>
      <c r="BF309" s="525"/>
      <c r="BG309" s="525"/>
      <c r="BH309" s="525" t="str">
        <f t="shared" si="168"/>
        <v>-</v>
      </c>
      <c r="BI309" s="525"/>
      <c r="BJ309" s="525"/>
      <c r="BK309" s="525" t="str">
        <f t="shared" si="169"/>
        <v>-</v>
      </c>
      <c r="BL309" s="525"/>
      <c r="BM309" s="525"/>
      <c r="BN309" s="525" t="str">
        <f t="shared" si="170"/>
        <v>-</v>
      </c>
      <c r="BO309" s="525"/>
      <c r="BP309" s="525"/>
      <c r="BQ309" s="525" t="str">
        <f t="shared" si="171"/>
        <v>-</v>
      </c>
      <c r="BR309" s="525"/>
      <c r="BS309" s="525"/>
      <c r="BT309" s="525" t="str">
        <f t="shared" si="172"/>
        <v>-</v>
      </c>
      <c r="BU309" s="525"/>
      <c r="BV309" s="525"/>
      <c r="BW309" s="525">
        <f t="shared" si="173"/>
        <v>36</v>
      </c>
      <c r="BX309" s="525"/>
      <c r="BY309" s="525"/>
      <c r="BZ309" s="525">
        <f t="shared" si="174"/>
        <v>42</v>
      </c>
      <c r="CA309" s="525"/>
      <c r="CB309" s="525"/>
      <c r="CC309" s="525">
        <f t="shared" si="175"/>
        <v>86</v>
      </c>
      <c r="CD309" s="525"/>
      <c r="CE309" s="525"/>
      <c r="CF309" s="525" t="str">
        <f t="shared" si="176"/>
        <v>-</v>
      </c>
      <c r="CG309" s="525"/>
      <c r="CH309" s="525"/>
      <c r="CI309" s="525" t="str">
        <f t="shared" si="177"/>
        <v>-</v>
      </c>
      <c r="CJ309" s="525"/>
      <c r="CK309" s="525"/>
      <c r="CL309" s="525" t="str">
        <f t="shared" si="178"/>
        <v>-</v>
      </c>
      <c r="CM309" s="525"/>
      <c r="CN309" s="525"/>
    </row>
    <row r="310" spans="1:92">
      <c r="A310" s="524"/>
      <c r="B310" s="524" t="s">
        <v>351</v>
      </c>
      <c r="C310" s="525">
        <f t="shared" si="179"/>
        <v>170</v>
      </c>
      <c r="D310" s="525"/>
      <c r="E310" s="525"/>
      <c r="F310" s="525">
        <f t="shared" si="180"/>
        <v>109</v>
      </c>
      <c r="G310" s="525"/>
      <c r="H310" s="525"/>
      <c r="I310" s="525">
        <f t="shared" si="151"/>
        <v>169</v>
      </c>
      <c r="J310" s="525"/>
      <c r="K310" s="525"/>
      <c r="L310" s="525">
        <f t="shared" si="152"/>
        <v>102</v>
      </c>
      <c r="M310" s="525"/>
      <c r="N310" s="525"/>
      <c r="O310" s="525">
        <f t="shared" si="153"/>
        <v>102</v>
      </c>
      <c r="P310" s="525"/>
      <c r="Q310" s="525"/>
      <c r="R310" s="525">
        <f t="shared" si="154"/>
        <v>81</v>
      </c>
      <c r="S310" s="525"/>
      <c r="T310" s="525"/>
      <c r="U310" s="525" t="str">
        <f t="shared" si="155"/>
        <v>-</v>
      </c>
      <c r="V310" s="525"/>
      <c r="W310" s="525"/>
      <c r="X310" s="525" t="str">
        <f t="shared" si="156"/>
        <v>-</v>
      </c>
      <c r="Y310" s="525"/>
      <c r="Z310" s="525"/>
      <c r="AA310" s="525" t="str">
        <f t="shared" si="157"/>
        <v>-</v>
      </c>
      <c r="AB310" s="525"/>
      <c r="AC310" s="525"/>
      <c r="AD310" s="525" t="str">
        <f t="shared" si="158"/>
        <v>-</v>
      </c>
      <c r="AE310" s="525"/>
      <c r="AF310" s="525"/>
      <c r="AG310" s="525" t="str">
        <f t="shared" si="159"/>
        <v>-</v>
      </c>
      <c r="AH310" s="525"/>
      <c r="AI310" s="525"/>
      <c r="AJ310" s="525" t="str">
        <f t="shared" si="160"/>
        <v>-</v>
      </c>
      <c r="AK310" s="525"/>
      <c r="AL310" s="525"/>
      <c r="AM310" s="525" t="str">
        <f t="shared" si="161"/>
        <v>-</v>
      </c>
      <c r="AN310" s="525"/>
      <c r="AO310" s="525"/>
      <c r="AP310" s="525" t="str">
        <f t="shared" si="162"/>
        <v>-</v>
      </c>
      <c r="AQ310" s="525"/>
      <c r="AR310" s="525"/>
      <c r="AS310" s="525" t="str">
        <f t="shared" si="163"/>
        <v>-</v>
      </c>
      <c r="AT310" s="525"/>
      <c r="AU310" s="525"/>
      <c r="AV310" s="525" t="str">
        <f t="shared" si="164"/>
        <v>-</v>
      </c>
      <c r="AW310" s="525"/>
      <c r="AX310" s="525"/>
      <c r="AY310" s="525" t="str">
        <f t="shared" si="165"/>
        <v>-</v>
      </c>
      <c r="AZ310" s="525"/>
      <c r="BA310" s="525"/>
      <c r="BB310" s="525" t="str">
        <f t="shared" si="166"/>
        <v>-</v>
      </c>
      <c r="BC310" s="525"/>
      <c r="BD310" s="525"/>
      <c r="BE310" s="525" t="str">
        <f t="shared" si="167"/>
        <v>-</v>
      </c>
      <c r="BF310" s="525"/>
      <c r="BG310" s="525"/>
      <c r="BH310" s="525" t="str">
        <f t="shared" si="168"/>
        <v>-</v>
      </c>
      <c r="BI310" s="525"/>
      <c r="BJ310" s="525"/>
      <c r="BK310" s="525" t="str">
        <f t="shared" si="169"/>
        <v>-</v>
      </c>
      <c r="BL310" s="525"/>
      <c r="BM310" s="525"/>
      <c r="BN310" s="525" t="str">
        <f t="shared" si="170"/>
        <v>-</v>
      </c>
      <c r="BO310" s="525"/>
      <c r="BP310" s="525"/>
      <c r="BQ310" s="525" t="str">
        <f t="shared" si="171"/>
        <v>-</v>
      </c>
      <c r="BR310" s="525"/>
      <c r="BS310" s="525"/>
      <c r="BT310" s="525" t="str">
        <f t="shared" si="172"/>
        <v>-</v>
      </c>
      <c r="BU310" s="525"/>
      <c r="BV310" s="525"/>
      <c r="BW310" s="525">
        <f t="shared" si="173"/>
        <v>93</v>
      </c>
      <c r="BX310" s="525"/>
      <c r="BY310" s="525"/>
      <c r="BZ310" s="525">
        <f t="shared" si="174"/>
        <v>94</v>
      </c>
      <c r="CA310" s="525"/>
      <c r="CB310" s="525"/>
      <c r="CC310" s="525">
        <f t="shared" si="175"/>
        <v>98</v>
      </c>
      <c r="CD310" s="525"/>
      <c r="CE310" s="525"/>
      <c r="CF310" s="525" t="str">
        <f t="shared" si="176"/>
        <v>-</v>
      </c>
      <c r="CG310" s="525"/>
      <c r="CH310" s="525"/>
      <c r="CI310" s="525" t="str">
        <f t="shared" si="177"/>
        <v>-</v>
      </c>
      <c r="CJ310" s="525"/>
      <c r="CK310" s="525"/>
      <c r="CL310" s="525" t="str">
        <f t="shared" si="178"/>
        <v>-</v>
      </c>
      <c r="CM310" s="525"/>
      <c r="CN310" s="525"/>
    </row>
    <row r="311" spans="1:92">
      <c r="A311" s="524"/>
      <c r="B311" s="524" t="s">
        <v>199</v>
      </c>
      <c r="C311" s="525">
        <f t="shared" si="179"/>
        <v>17</v>
      </c>
      <c r="D311" s="525"/>
      <c r="E311" s="525"/>
      <c r="F311" s="525">
        <f t="shared" si="180"/>
        <v>2</v>
      </c>
      <c r="G311" s="525"/>
      <c r="H311" s="525"/>
      <c r="I311" s="525">
        <f t="shared" ref="I311:I374" si="181">IFERROR(VLOOKUP($B311,I$6:K$245,3,0),"-")</f>
        <v>81</v>
      </c>
      <c r="J311" s="525"/>
      <c r="K311" s="525"/>
      <c r="L311" s="525">
        <f t="shared" ref="L311:L374" si="182">IFERROR(VLOOKUP($B311,L$6:N$245,3,0),"-")</f>
        <v>1</v>
      </c>
      <c r="M311" s="525"/>
      <c r="N311" s="525"/>
      <c r="O311" s="525">
        <f t="shared" ref="O311:O374" si="183">IFERROR(VLOOKUP($B311,O$6:Q$245,3,0),"-")</f>
        <v>1</v>
      </c>
      <c r="P311" s="525"/>
      <c r="Q311" s="525"/>
      <c r="R311" s="525">
        <f t="shared" ref="R311:R374" si="184">IFERROR(VLOOKUP($B311,R$6:T$245,3,0),"-")</f>
        <v>7</v>
      </c>
      <c r="S311" s="525"/>
      <c r="T311" s="525"/>
      <c r="U311" s="525">
        <f t="shared" ref="U311:U374" si="185">IFERROR(VLOOKUP($B311,U$6:W$245,3,0),"-")</f>
        <v>38</v>
      </c>
      <c r="V311" s="525"/>
      <c r="W311" s="525"/>
      <c r="X311" s="525">
        <f t="shared" ref="X311:X374" si="186">IFERROR(VLOOKUP($B311,X$6:Z$245,3,0),"-")</f>
        <v>47</v>
      </c>
      <c r="Y311" s="525"/>
      <c r="Z311" s="525"/>
      <c r="AA311" s="525">
        <f t="shared" ref="AA311:AA374" si="187">IFERROR(VLOOKUP($B311,AA$6:AC$245,3,0),"-")</f>
        <v>100</v>
      </c>
      <c r="AB311" s="525"/>
      <c r="AC311" s="525"/>
      <c r="AD311" s="525">
        <f t="shared" ref="AD311:AD374" si="188">IFERROR(VLOOKUP($B311,AD$6:AF$245,3,0),"-")</f>
        <v>36</v>
      </c>
      <c r="AE311" s="525"/>
      <c r="AF311" s="525"/>
      <c r="AG311" s="525">
        <f t="shared" ref="AG311:AG374" si="189">IFERROR(VLOOKUP($B311,AG$6:AI$245,3,0),"-")</f>
        <v>49</v>
      </c>
      <c r="AH311" s="525"/>
      <c r="AI311" s="525"/>
      <c r="AJ311" s="525">
        <f t="shared" ref="AJ311:AJ374" si="190">IFERROR(VLOOKUP($B311,AJ$6:AL$245,3,0),"-")</f>
        <v>96</v>
      </c>
      <c r="AK311" s="525"/>
      <c r="AL311" s="525"/>
      <c r="AM311" s="525">
        <f t="shared" ref="AM311:AM374" si="191">IFERROR(VLOOKUP($B311,AM$6:AO$245,3,0),"-")</f>
        <v>29</v>
      </c>
      <c r="AN311" s="525"/>
      <c r="AO311" s="525"/>
      <c r="AP311" s="525">
        <f t="shared" ref="AP311:AP374" si="192">IFERROR(VLOOKUP($B311,AP$6:AR$245,3,0),"-")</f>
        <v>47</v>
      </c>
      <c r="AQ311" s="525"/>
      <c r="AR311" s="525"/>
      <c r="AS311" s="525">
        <f t="shared" ref="AS311:AS374" si="193">IFERROR(VLOOKUP($B311,AS$6:AU$245,3,0),"-")</f>
        <v>77</v>
      </c>
      <c r="AT311" s="525"/>
      <c r="AU311" s="525"/>
      <c r="AV311" s="525">
        <f t="shared" ref="AV311:AV374" si="194">IFERROR(VLOOKUP($B311,AV$6:AX$245,3,0),"-")</f>
        <v>14</v>
      </c>
      <c r="AW311" s="525"/>
      <c r="AX311" s="525"/>
      <c r="AY311" s="525">
        <f t="shared" ref="AY311:AY374" si="195">IFERROR(VLOOKUP($B311,AY$6:BA$245,3,0),"-")</f>
        <v>27</v>
      </c>
      <c r="AZ311" s="525"/>
      <c r="BA311" s="525"/>
      <c r="BB311" s="525">
        <f t="shared" ref="BB311:BB374" si="196">IFERROR(VLOOKUP($B311,BB$6:BD$245,3,0),"-")</f>
        <v>93</v>
      </c>
      <c r="BC311" s="525"/>
      <c r="BD311" s="525"/>
      <c r="BE311" s="525">
        <f t="shared" ref="BE311:BE374" si="197">IFERROR(VLOOKUP($B311,BE$6:BG$245,3,0),"-")</f>
        <v>50</v>
      </c>
      <c r="BF311" s="525"/>
      <c r="BG311" s="525"/>
      <c r="BH311" s="525">
        <f t="shared" ref="BH311:BH374" si="198">IFERROR(VLOOKUP($B311,BH$6:BJ$245,3,0),"-")</f>
        <v>49</v>
      </c>
      <c r="BI311" s="525"/>
      <c r="BJ311" s="525"/>
      <c r="BK311" s="525">
        <f t="shared" ref="BK311:BK374" si="199">IFERROR(VLOOKUP($B311,BK$6:BM$245,3,0),"-")</f>
        <v>21</v>
      </c>
      <c r="BL311" s="525"/>
      <c r="BM311" s="525"/>
      <c r="BN311" s="525">
        <f t="shared" ref="BN311:BN374" si="200">IFERROR(VLOOKUP($B311,BN$6:BP$245,3,0),"-")</f>
        <v>3</v>
      </c>
      <c r="BO311" s="525"/>
      <c r="BP311" s="525"/>
      <c r="BQ311" s="525">
        <f t="shared" ref="BQ311:BQ374" si="201">IFERROR(VLOOKUP($B311,BQ$6:BS$245,3,0),"-")</f>
        <v>6</v>
      </c>
      <c r="BR311" s="525"/>
      <c r="BS311" s="525"/>
      <c r="BT311" s="525">
        <f t="shared" ref="BT311:BT374" si="202">IFERROR(VLOOKUP($B311,BT$6:BV$245,3,0),"-")</f>
        <v>46</v>
      </c>
      <c r="BU311" s="525"/>
      <c r="BV311" s="525"/>
      <c r="BW311" s="525">
        <f t="shared" ref="BW311:BW374" si="203">IFERROR(VLOOKUP($B311,BW$6:BY$245,3,0),"-")</f>
        <v>52</v>
      </c>
      <c r="BX311" s="525"/>
      <c r="BY311" s="525"/>
      <c r="BZ311" s="525">
        <f t="shared" ref="BZ311:BZ374" si="204">IFERROR(VLOOKUP($B311,BZ$6:CB$245,3,0),"-")</f>
        <v>50</v>
      </c>
      <c r="CA311" s="525"/>
      <c r="CB311" s="525"/>
      <c r="CC311" s="525">
        <f t="shared" ref="CC311:CC374" si="205">IFERROR(VLOOKUP($B311,CC$6:CE$245,3,0),"-")</f>
        <v>21</v>
      </c>
      <c r="CD311" s="525"/>
      <c r="CE311" s="525"/>
      <c r="CF311" s="525" t="str">
        <f t="shared" ref="CF311:CF374" si="206">IFERROR(VLOOKUP($B311,CF$6:CH$245,3,0),"-")</f>
        <v>-</v>
      </c>
      <c r="CG311" s="525"/>
      <c r="CH311" s="525"/>
      <c r="CI311" s="525" t="str">
        <f t="shared" ref="CI311:CI374" si="207">IFERROR(VLOOKUP($B311,CI$6:CK$245,3,0),"-")</f>
        <v>-</v>
      </c>
      <c r="CJ311" s="525"/>
      <c r="CK311" s="525"/>
      <c r="CL311" s="525" t="str">
        <f t="shared" ref="CL311:CL374" si="208">IFERROR(VLOOKUP($B311,CL$6:CN$245,3,0),"-")</f>
        <v>-</v>
      </c>
      <c r="CM311" s="525"/>
      <c r="CN311" s="525"/>
    </row>
    <row r="312" spans="1:92">
      <c r="A312" s="524"/>
      <c r="B312" s="524" t="s">
        <v>359</v>
      </c>
      <c r="C312" s="525">
        <f t="shared" ref="C312:C375" si="209">IFERROR(VLOOKUP($B312,C$6:E$245,3,0),"-")</f>
        <v>169</v>
      </c>
      <c r="D312" s="525"/>
      <c r="E312" s="525"/>
      <c r="F312" s="525">
        <f t="shared" si="180"/>
        <v>112</v>
      </c>
      <c r="G312" s="525"/>
      <c r="H312" s="525"/>
      <c r="I312" s="525">
        <f t="shared" si="181"/>
        <v>164</v>
      </c>
      <c r="J312" s="525"/>
      <c r="K312" s="525"/>
      <c r="L312" s="525">
        <f t="shared" si="182"/>
        <v>103</v>
      </c>
      <c r="M312" s="525"/>
      <c r="N312" s="525"/>
      <c r="O312" s="525">
        <f t="shared" si="183"/>
        <v>103</v>
      </c>
      <c r="P312" s="525"/>
      <c r="Q312" s="525"/>
      <c r="R312" s="525">
        <f t="shared" si="184"/>
        <v>102</v>
      </c>
      <c r="S312" s="525"/>
      <c r="T312" s="525"/>
      <c r="U312" s="525" t="str">
        <f t="shared" si="185"/>
        <v>-</v>
      </c>
      <c r="V312" s="525"/>
      <c r="W312" s="525"/>
      <c r="X312" s="525" t="str">
        <f t="shared" si="186"/>
        <v>-</v>
      </c>
      <c r="Y312" s="525"/>
      <c r="Z312" s="525"/>
      <c r="AA312" s="525" t="str">
        <f t="shared" si="187"/>
        <v>-</v>
      </c>
      <c r="AB312" s="525"/>
      <c r="AC312" s="525"/>
      <c r="AD312" s="525" t="str">
        <f t="shared" si="188"/>
        <v>-</v>
      </c>
      <c r="AE312" s="525"/>
      <c r="AF312" s="525"/>
      <c r="AG312" s="525" t="str">
        <f t="shared" si="189"/>
        <v>-</v>
      </c>
      <c r="AH312" s="525"/>
      <c r="AI312" s="525"/>
      <c r="AJ312" s="525" t="str">
        <f t="shared" si="190"/>
        <v>-</v>
      </c>
      <c r="AK312" s="525"/>
      <c r="AL312" s="525"/>
      <c r="AM312" s="525" t="str">
        <f t="shared" si="191"/>
        <v>-</v>
      </c>
      <c r="AN312" s="525"/>
      <c r="AO312" s="525"/>
      <c r="AP312" s="525" t="str">
        <f t="shared" si="192"/>
        <v>-</v>
      </c>
      <c r="AQ312" s="525"/>
      <c r="AR312" s="525"/>
      <c r="AS312" s="525" t="str">
        <f t="shared" si="193"/>
        <v>-</v>
      </c>
      <c r="AT312" s="525"/>
      <c r="AU312" s="525"/>
      <c r="AV312" s="525" t="str">
        <f t="shared" si="194"/>
        <v>-</v>
      </c>
      <c r="AW312" s="525"/>
      <c r="AX312" s="525"/>
      <c r="AY312" s="525" t="str">
        <f t="shared" si="195"/>
        <v>-</v>
      </c>
      <c r="AZ312" s="525"/>
      <c r="BA312" s="525"/>
      <c r="BB312" s="525" t="str">
        <f t="shared" si="196"/>
        <v>-</v>
      </c>
      <c r="BC312" s="525"/>
      <c r="BD312" s="525"/>
      <c r="BE312" s="525" t="str">
        <f t="shared" si="197"/>
        <v>-</v>
      </c>
      <c r="BF312" s="525"/>
      <c r="BG312" s="525"/>
      <c r="BH312" s="525" t="str">
        <f t="shared" si="198"/>
        <v>-</v>
      </c>
      <c r="BI312" s="525"/>
      <c r="BJ312" s="525"/>
      <c r="BK312" s="525" t="str">
        <f t="shared" si="199"/>
        <v>-</v>
      </c>
      <c r="BL312" s="525"/>
      <c r="BM312" s="525"/>
      <c r="BN312" s="525" t="str">
        <f t="shared" si="200"/>
        <v>-</v>
      </c>
      <c r="BO312" s="525"/>
      <c r="BP312" s="525"/>
      <c r="BQ312" s="525" t="str">
        <f t="shared" si="201"/>
        <v>-</v>
      </c>
      <c r="BR312" s="525"/>
      <c r="BS312" s="525"/>
      <c r="BT312" s="525" t="str">
        <f t="shared" si="202"/>
        <v>-</v>
      </c>
      <c r="BU312" s="525"/>
      <c r="BV312" s="525"/>
      <c r="BW312" s="525" t="str">
        <f t="shared" si="203"/>
        <v>-</v>
      </c>
      <c r="BX312" s="525"/>
      <c r="BY312" s="525"/>
      <c r="BZ312" s="525" t="str">
        <f t="shared" si="204"/>
        <v>-</v>
      </c>
      <c r="CA312" s="525"/>
      <c r="CB312" s="525"/>
      <c r="CC312" s="525" t="str">
        <f t="shared" si="205"/>
        <v>-</v>
      </c>
      <c r="CD312" s="525"/>
      <c r="CE312" s="525"/>
      <c r="CF312" s="525" t="str">
        <f t="shared" si="206"/>
        <v>-</v>
      </c>
      <c r="CG312" s="525"/>
      <c r="CH312" s="525"/>
      <c r="CI312" s="525" t="str">
        <f t="shared" si="207"/>
        <v>-</v>
      </c>
      <c r="CJ312" s="525"/>
      <c r="CK312" s="525"/>
      <c r="CL312" s="525" t="str">
        <f t="shared" si="208"/>
        <v>-</v>
      </c>
      <c r="CM312" s="525"/>
      <c r="CN312" s="525"/>
    </row>
    <row r="313" spans="1:92">
      <c r="A313" s="524"/>
      <c r="B313" s="524" t="s">
        <v>300</v>
      </c>
      <c r="C313" s="525">
        <f t="shared" si="209"/>
        <v>35</v>
      </c>
      <c r="D313" s="525"/>
      <c r="E313" s="525"/>
      <c r="F313" s="525" t="str">
        <f t="shared" si="180"/>
        <v>-</v>
      </c>
      <c r="G313" s="525"/>
      <c r="H313" s="525"/>
      <c r="I313" s="525">
        <f t="shared" si="181"/>
        <v>29</v>
      </c>
      <c r="J313" s="525"/>
      <c r="K313" s="525"/>
      <c r="L313" s="525" t="str">
        <f t="shared" si="182"/>
        <v>-</v>
      </c>
      <c r="M313" s="525"/>
      <c r="N313" s="525"/>
      <c r="O313" s="525" t="str">
        <f t="shared" si="183"/>
        <v>-</v>
      </c>
      <c r="P313" s="525"/>
      <c r="Q313" s="525"/>
      <c r="R313" s="525" t="str">
        <f t="shared" si="184"/>
        <v>-</v>
      </c>
      <c r="S313" s="525"/>
      <c r="T313" s="525"/>
      <c r="U313" s="525" t="str">
        <f t="shared" si="185"/>
        <v>-</v>
      </c>
      <c r="V313" s="525"/>
      <c r="W313" s="525"/>
      <c r="X313" s="525" t="str">
        <f t="shared" si="186"/>
        <v>-</v>
      </c>
      <c r="Y313" s="525"/>
      <c r="Z313" s="525"/>
      <c r="AA313" s="525" t="str">
        <f t="shared" si="187"/>
        <v>-</v>
      </c>
      <c r="AB313" s="525"/>
      <c r="AC313" s="525"/>
      <c r="AD313" s="525" t="str">
        <f t="shared" si="188"/>
        <v>-</v>
      </c>
      <c r="AE313" s="525"/>
      <c r="AF313" s="525"/>
      <c r="AG313" s="525" t="str">
        <f t="shared" si="189"/>
        <v>-</v>
      </c>
      <c r="AH313" s="525"/>
      <c r="AI313" s="525"/>
      <c r="AJ313" s="525" t="str">
        <f t="shared" si="190"/>
        <v>-</v>
      </c>
      <c r="AK313" s="525"/>
      <c r="AL313" s="525"/>
      <c r="AM313" s="525" t="str">
        <f t="shared" si="191"/>
        <v>-</v>
      </c>
      <c r="AN313" s="525"/>
      <c r="AO313" s="525"/>
      <c r="AP313" s="525" t="str">
        <f t="shared" si="192"/>
        <v>-</v>
      </c>
      <c r="AQ313" s="525"/>
      <c r="AR313" s="525"/>
      <c r="AS313" s="525" t="str">
        <f t="shared" si="193"/>
        <v>-</v>
      </c>
      <c r="AT313" s="525"/>
      <c r="AU313" s="525"/>
      <c r="AV313" s="525" t="str">
        <f t="shared" si="194"/>
        <v>-</v>
      </c>
      <c r="AW313" s="525"/>
      <c r="AX313" s="525"/>
      <c r="AY313" s="525" t="str">
        <f t="shared" si="195"/>
        <v>-</v>
      </c>
      <c r="AZ313" s="525"/>
      <c r="BA313" s="525"/>
      <c r="BB313" s="525" t="str">
        <f t="shared" si="196"/>
        <v>-</v>
      </c>
      <c r="BC313" s="525"/>
      <c r="BD313" s="525"/>
      <c r="BE313" s="525" t="str">
        <f t="shared" si="197"/>
        <v>-</v>
      </c>
      <c r="BF313" s="525"/>
      <c r="BG313" s="525"/>
      <c r="BH313" s="525" t="str">
        <f t="shared" si="198"/>
        <v>-</v>
      </c>
      <c r="BI313" s="525"/>
      <c r="BJ313" s="525"/>
      <c r="BK313" s="525" t="str">
        <f t="shared" si="199"/>
        <v>-</v>
      </c>
      <c r="BL313" s="525"/>
      <c r="BM313" s="525"/>
      <c r="BN313" s="525" t="str">
        <f t="shared" si="200"/>
        <v>-</v>
      </c>
      <c r="BO313" s="525"/>
      <c r="BP313" s="525"/>
      <c r="BQ313" s="525" t="str">
        <f t="shared" si="201"/>
        <v>-</v>
      </c>
      <c r="BR313" s="525"/>
      <c r="BS313" s="525"/>
      <c r="BT313" s="525" t="str">
        <f t="shared" si="202"/>
        <v>-</v>
      </c>
      <c r="BU313" s="525"/>
      <c r="BV313" s="525"/>
      <c r="BW313" s="525" t="str">
        <f t="shared" si="203"/>
        <v>-</v>
      </c>
      <c r="BX313" s="525"/>
      <c r="BY313" s="525"/>
      <c r="BZ313" s="525" t="str">
        <f t="shared" si="204"/>
        <v>-</v>
      </c>
      <c r="CA313" s="525"/>
      <c r="CB313" s="525"/>
      <c r="CC313" s="525">
        <f t="shared" si="205"/>
        <v>99</v>
      </c>
      <c r="CD313" s="525"/>
      <c r="CE313" s="525"/>
      <c r="CF313" s="525" t="str">
        <f t="shared" si="206"/>
        <v>-</v>
      </c>
      <c r="CG313" s="525"/>
      <c r="CH313" s="525"/>
      <c r="CI313" s="525" t="str">
        <f t="shared" si="207"/>
        <v>-</v>
      </c>
      <c r="CJ313" s="525"/>
      <c r="CK313" s="525"/>
      <c r="CL313" s="525" t="str">
        <f t="shared" si="208"/>
        <v>-</v>
      </c>
      <c r="CM313" s="525"/>
      <c r="CN313" s="525"/>
    </row>
    <row r="314" spans="1:92">
      <c r="A314" s="524"/>
      <c r="B314" s="524" t="s">
        <v>208</v>
      </c>
      <c r="C314" s="525">
        <f t="shared" si="209"/>
        <v>6</v>
      </c>
      <c r="D314" s="525"/>
      <c r="E314" s="525"/>
      <c r="F314" s="525" t="str">
        <f t="shared" si="180"/>
        <v>-</v>
      </c>
      <c r="G314" s="525"/>
      <c r="H314" s="525"/>
      <c r="I314" s="525">
        <f t="shared" si="181"/>
        <v>5</v>
      </c>
      <c r="J314" s="525"/>
      <c r="K314" s="525"/>
      <c r="L314" s="525" t="str">
        <f t="shared" si="182"/>
        <v>-</v>
      </c>
      <c r="M314" s="525"/>
      <c r="N314" s="525"/>
      <c r="O314" s="525" t="str">
        <f t="shared" si="183"/>
        <v>-</v>
      </c>
      <c r="P314" s="525"/>
      <c r="Q314" s="525"/>
      <c r="R314" s="525" t="str">
        <f t="shared" si="184"/>
        <v>-</v>
      </c>
      <c r="S314" s="525"/>
      <c r="T314" s="525"/>
      <c r="U314" s="525">
        <f t="shared" si="185"/>
        <v>2</v>
      </c>
      <c r="V314" s="525"/>
      <c r="W314" s="525"/>
      <c r="X314" s="525">
        <f t="shared" si="186"/>
        <v>2</v>
      </c>
      <c r="Y314" s="525"/>
      <c r="Z314" s="525"/>
      <c r="AA314" s="525">
        <f t="shared" si="187"/>
        <v>12</v>
      </c>
      <c r="AB314" s="525"/>
      <c r="AC314" s="525"/>
      <c r="AD314" s="525">
        <f t="shared" si="188"/>
        <v>2</v>
      </c>
      <c r="AE314" s="525"/>
      <c r="AF314" s="525"/>
      <c r="AG314" s="525">
        <f t="shared" si="189"/>
        <v>2</v>
      </c>
      <c r="AH314" s="525"/>
      <c r="AI314" s="525"/>
      <c r="AJ314" s="525">
        <f t="shared" si="190"/>
        <v>13</v>
      </c>
      <c r="AK314" s="525"/>
      <c r="AL314" s="525"/>
      <c r="AM314" s="525">
        <f t="shared" si="191"/>
        <v>46</v>
      </c>
      <c r="AN314" s="525"/>
      <c r="AO314" s="525"/>
      <c r="AP314" s="525">
        <f t="shared" si="192"/>
        <v>38</v>
      </c>
      <c r="AQ314" s="525"/>
      <c r="AR314" s="525"/>
      <c r="AS314" s="525">
        <f t="shared" si="193"/>
        <v>14</v>
      </c>
      <c r="AT314" s="525"/>
      <c r="AU314" s="525"/>
      <c r="AV314" s="525">
        <f t="shared" si="194"/>
        <v>5</v>
      </c>
      <c r="AW314" s="525"/>
      <c r="AX314" s="525"/>
      <c r="AY314" s="525">
        <f t="shared" si="195"/>
        <v>2</v>
      </c>
      <c r="AZ314" s="525"/>
      <c r="BA314" s="525"/>
      <c r="BB314" s="525">
        <f t="shared" si="196"/>
        <v>3</v>
      </c>
      <c r="BC314" s="525"/>
      <c r="BD314" s="525"/>
      <c r="BE314" s="525">
        <f t="shared" si="197"/>
        <v>3</v>
      </c>
      <c r="BF314" s="525"/>
      <c r="BG314" s="525"/>
      <c r="BH314" s="525">
        <f t="shared" si="198"/>
        <v>3</v>
      </c>
      <c r="BI314" s="525"/>
      <c r="BJ314" s="525"/>
      <c r="BK314" s="525">
        <f t="shared" si="199"/>
        <v>14</v>
      </c>
      <c r="BL314" s="525"/>
      <c r="BM314" s="525"/>
      <c r="BN314" s="525" t="str">
        <f t="shared" si="200"/>
        <v>-</v>
      </c>
      <c r="BO314" s="525"/>
      <c r="BP314" s="525"/>
      <c r="BQ314" s="525" t="str">
        <f t="shared" si="201"/>
        <v>-</v>
      </c>
      <c r="BR314" s="525"/>
      <c r="BS314" s="525"/>
      <c r="BT314" s="525" t="str">
        <f t="shared" si="202"/>
        <v>-</v>
      </c>
      <c r="BU314" s="525"/>
      <c r="BV314" s="525"/>
      <c r="BW314" s="525">
        <f t="shared" si="203"/>
        <v>1</v>
      </c>
      <c r="BX314" s="525"/>
      <c r="BY314" s="525"/>
      <c r="BZ314" s="525">
        <f t="shared" si="204"/>
        <v>1</v>
      </c>
      <c r="CA314" s="525"/>
      <c r="CB314" s="525"/>
      <c r="CC314" s="525">
        <f t="shared" si="205"/>
        <v>50</v>
      </c>
      <c r="CD314" s="525"/>
      <c r="CE314" s="525"/>
      <c r="CF314" s="525" t="str">
        <f t="shared" si="206"/>
        <v>-</v>
      </c>
      <c r="CG314" s="525"/>
      <c r="CH314" s="525"/>
      <c r="CI314" s="525" t="str">
        <f t="shared" si="207"/>
        <v>-</v>
      </c>
      <c r="CJ314" s="525"/>
      <c r="CK314" s="525"/>
      <c r="CL314" s="525" t="str">
        <f t="shared" si="208"/>
        <v>-</v>
      </c>
      <c r="CM314" s="525"/>
      <c r="CN314" s="525"/>
    </row>
    <row r="315" spans="1:92">
      <c r="A315" s="524"/>
      <c r="B315" s="524" t="s">
        <v>214</v>
      </c>
      <c r="C315" s="525">
        <f t="shared" si="209"/>
        <v>5</v>
      </c>
      <c r="D315" s="525"/>
      <c r="E315" s="525"/>
      <c r="F315" s="525">
        <f t="shared" si="180"/>
        <v>56</v>
      </c>
      <c r="G315" s="525"/>
      <c r="H315" s="525"/>
      <c r="I315" s="525">
        <f t="shared" si="181"/>
        <v>6</v>
      </c>
      <c r="J315" s="525"/>
      <c r="K315" s="525"/>
      <c r="L315" s="525">
        <f t="shared" si="182"/>
        <v>47</v>
      </c>
      <c r="M315" s="525"/>
      <c r="N315" s="525"/>
      <c r="O315" s="525">
        <f t="shared" si="183"/>
        <v>47</v>
      </c>
      <c r="P315" s="525"/>
      <c r="Q315" s="525"/>
      <c r="R315" s="525">
        <f t="shared" si="184"/>
        <v>26</v>
      </c>
      <c r="S315" s="525"/>
      <c r="T315" s="525"/>
      <c r="U315" s="525">
        <f t="shared" si="185"/>
        <v>5</v>
      </c>
      <c r="V315" s="525"/>
      <c r="W315" s="525"/>
      <c r="X315" s="525">
        <f t="shared" si="186"/>
        <v>5</v>
      </c>
      <c r="Y315" s="525"/>
      <c r="Z315" s="525"/>
      <c r="AA315" s="525">
        <f t="shared" si="187"/>
        <v>32</v>
      </c>
      <c r="AB315" s="525"/>
      <c r="AC315" s="525"/>
      <c r="AD315" s="525">
        <f t="shared" si="188"/>
        <v>5</v>
      </c>
      <c r="AE315" s="525"/>
      <c r="AF315" s="525"/>
      <c r="AG315" s="525">
        <f t="shared" si="189"/>
        <v>5</v>
      </c>
      <c r="AH315" s="525"/>
      <c r="AI315" s="525"/>
      <c r="AJ315" s="525">
        <f t="shared" si="190"/>
        <v>27</v>
      </c>
      <c r="AK315" s="525"/>
      <c r="AL315" s="525"/>
      <c r="AM315" s="525">
        <f t="shared" si="191"/>
        <v>2</v>
      </c>
      <c r="AN315" s="525"/>
      <c r="AO315" s="525"/>
      <c r="AP315" s="525">
        <f t="shared" si="192"/>
        <v>3</v>
      </c>
      <c r="AQ315" s="525"/>
      <c r="AR315" s="525"/>
      <c r="AS315" s="525">
        <f t="shared" si="193"/>
        <v>22</v>
      </c>
      <c r="AT315" s="525"/>
      <c r="AU315" s="525"/>
      <c r="AV315" s="525">
        <f t="shared" si="194"/>
        <v>9</v>
      </c>
      <c r="AW315" s="525"/>
      <c r="AX315" s="525"/>
      <c r="AY315" s="525">
        <f t="shared" si="195"/>
        <v>10</v>
      </c>
      <c r="AZ315" s="525"/>
      <c r="BA315" s="525"/>
      <c r="BB315" s="525">
        <f t="shared" si="196"/>
        <v>40</v>
      </c>
      <c r="BC315" s="525"/>
      <c r="BD315" s="525"/>
      <c r="BE315" s="525">
        <f t="shared" si="197"/>
        <v>2</v>
      </c>
      <c r="BF315" s="525"/>
      <c r="BG315" s="525"/>
      <c r="BH315" s="525">
        <f t="shared" si="198"/>
        <v>5</v>
      </c>
      <c r="BI315" s="525"/>
      <c r="BJ315" s="525"/>
      <c r="BK315" s="525">
        <f t="shared" si="199"/>
        <v>38</v>
      </c>
      <c r="BL315" s="525"/>
      <c r="BM315" s="525"/>
      <c r="BN315" s="525">
        <f t="shared" si="200"/>
        <v>50</v>
      </c>
      <c r="BO315" s="525"/>
      <c r="BP315" s="525"/>
      <c r="BQ315" s="525">
        <f t="shared" si="201"/>
        <v>45</v>
      </c>
      <c r="BR315" s="525"/>
      <c r="BS315" s="525"/>
      <c r="BT315" s="525">
        <f t="shared" si="202"/>
        <v>39</v>
      </c>
      <c r="BU315" s="525"/>
      <c r="BV315" s="525"/>
      <c r="BW315" s="525">
        <f t="shared" si="203"/>
        <v>12</v>
      </c>
      <c r="BX315" s="525"/>
      <c r="BY315" s="525"/>
      <c r="BZ315" s="525">
        <f t="shared" si="204"/>
        <v>9</v>
      </c>
      <c r="CA315" s="525"/>
      <c r="CB315" s="525"/>
      <c r="CC315" s="525">
        <f t="shared" si="205"/>
        <v>7</v>
      </c>
      <c r="CD315" s="525"/>
      <c r="CE315" s="525"/>
      <c r="CF315" s="525" t="str">
        <f t="shared" si="206"/>
        <v>-</v>
      </c>
      <c r="CG315" s="525"/>
      <c r="CH315" s="525"/>
      <c r="CI315" s="525" t="str">
        <f t="shared" si="207"/>
        <v>-</v>
      </c>
      <c r="CJ315" s="525"/>
      <c r="CK315" s="525"/>
      <c r="CL315" s="525" t="str">
        <f t="shared" si="208"/>
        <v>-</v>
      </c>
      <c r="CM315" s="525"/>
      <c r="CN315" s="525"/>
    </row>
    <row r="316" spans="1:92">
      <c r="A316" s="524"/>
      <c r="B316" s="524" t="s">
        <v>354</v>
      </c>
      <c r="C316" s="525">
        <f t="shared" si="209"/>
        <v>161</v>
      </c>
      <c r="D316" s="525"/>
      <c r="E316" s="525"/>
      <c r="F316" s="525">
        <f t="shared" si="180"/>
        <v>92</v>
      </c>
      <c r="G316" s="525"/>
      <c r="H316" s="525"/>
      <c r="I316" s="525">
        <f t="shared" si="181"/>
        <v>143</v>
      </c>
      <c r="J316" s="525"/>
      <c r="K316" s="525"/>
      <c r="L316" s="525">
        <f t="shared" si="182"/>
        <v>99</v>
      </c>
      <c r="M316" s="525"/>
      <c r="N316" s="525"/>
      <c r="O316" s="525">
        <f t="shared" si="183"/>
        <v>99</v>
      </c>
      <c r="P316" s="525"/>
      <c r="Q316" s="525"/>
      <c r="R316" s="525">
        <f t="shared" si="184"/>
        <v>92</v>
      </c>
      <c r="S316" s="525"/>
      <c r="T316" s="525"/>
      <c r="U316" s="525" t="str">
        <f t="shared" si="185"/>
        <v>-</v>
      </c>
      <c r="V316" s="525"/>
      <c r="W316" s="525"/>
      <c r="X316" s="525" t="str">
        <f t="shared" si="186"/>
        <v>-</v>
      </c>
      <c r="Y316" s="525"/>
      <c r="Z316" s="525"/>
      <c r="AA316" s="525" t="str">
        <f t="shared" si="187"/>
        <v>-</v>
      </c>
      <c r="AB316" s="525"/>
      <c r="AC316" s="525"/>
      <c r="AD316" s="525" t="str">
        <f t="shared" si="188"/>
        <v>-</v>
      </c>
      <c r="AE316" s="525"/>
      <c r="AF316" s="525"/>
      <c r="AG316" s="525" t="str">
        <f t="shared" si="189"/>
        <v>-</v>
      </c>
      <c r="AH316" s="525"/>
      <c r="AI316" s="525"/>
      <c r="AJ316" s="525" t="str">
        <f t="shared" si="190"/>
        <v>-</v>
      </c>
      <c r="AK316" s="525"/>
      <c r="AL316" s="525"/>
      <c r="AM316" s="525" t="str">
        <f t="shared" si="191"/>
        <v>-</v>
      </c>
      <c r="AN316" s="525"/>
      <c r="AO316" s="525"/>
      <c r="AP316" s="525" t="str">
        <f t="shared" si="192"/>
        <v>-</v>
      </c>
      <c r="AQ316" s="525"/>
      <c r="AR316" s="525"/>
      <c r="AS316" s="525" t="str">
        <f t="shared" si="193"/>
        <v>-</v>
      </c>
      <c r="AT316" s="525"/>
      <c r="AU316" s="525"/>
      <c r="AV316" s="525" t="str">
        <f t="shared" si="194"/>
        <v>-</v>
      </c>
      <c r="AW316" s="525"/>
      <c r="AX316" s="525"/>
      <c r="AY316" s="525" t="str">
        <f t="shared" si="195"/>
        <v>-</v>
      </c>
      <c r="AZ316" s="525"/>
      <c r="BA316" s="525"/>
      <c r="BB316" s="525" t="str">
        <f t="shared" si="196"/>
        <v>-</v>
      </c>
      <c r="BC316" s="525"/>
      <c r="BD316" s="525"/>
      <c r="BE316" s="525" t="str">
        <f t="shared" si="197"/>
        <v>-</v>
      </c>
      <c r="BF316" s="525"/>
      <c r="BG316" s="525"/>
      <c r="BH316" s="525" t="str">
        <f t="shared" si="198"/>
        <v>-</v>
      </c>
      <c r="BI316" s="525"/>
      <c r="BJ316" s="525"/>
      <c r="BK316" s="525" t="str">
        <f t="shared" si="199"/>
        <v>-</v>
      </c>
      <c r="BL316" s="525"/>
      <c r="BM316" s="525"/>
      <c r="BN316" s="525" t="str">
        <f t="shared" si="200"/>
        <v>-</v>
      </c>
      <c r="BO316" s="525"/>
      <c r="BP316" s="525"/>
      <c r="BQ316" s="525" t="str">
        <f t="shared" si="201"/>
        <v>-</v>
      </c>
      <c r="BR316" s="525"/>
      <c r="BS316" s="525"/>
      <c r="BT316" s="525" t="str">
        <f t="shared" si="202"/>
        <v>-</v>
      </c>
      <c r="BU316" s="525"/>
      <c r="BV316" s="525"/>
      <c r="BW316" s="525">
        <f t="shared" si="203"/>
        <v>97</v>
      </c>
      <c r="BX316" s="525"/>
      <c r="BY316" s="525"/>
      <c r="BZ316" s="525">
        <f t="shared" si="204"/>
        <v>99</v>
      </c>
      <c r="CA316" s="525"/>
      <c r="CB316" s="525"/>
      <c r="CC316" s="525">
        <f t="shared" si="205"/>
        <v>96</v>
      </c>
      <c r="CD316" s="525"/>
      <c r="CE316" s="525"/>
      <c r="CF316" s="525" t="str">
        <f t="shared" si="206"/>
        <v>-</v>
      </c>
      <c r="CG316" s="525"/>
      <c r="CH316" s="525"/>
      <c r="CI316" s="525" t="str">
        <f t="shared" si="207"/>
        <v>-</v>
      </c>
      <c r="CJ316" s="525"/>
      <c r="CK316" s="525"/>
      <c r="CL316" s="525" t="str">
        <f t="shared" si="208"/>
        <v>-</v>
      </c>
      <c r="CM316" s="525"/>
      <c r="CN316" s="525"/>
    </row>
    <row r="317" spans="1:92">
      <c r="A317" s="524"/>
      <c r="B317" s="524" t="s">
        <v>198</v>
      </c>
      <c r="C317" s="525">
        <f t="shared" si="209"/>
        <v>9</v>
      </c>
      <c r="D317" s="525"/>
      <c r="E317" s="525"/>
      <c r="F317" s="525">
        <f t="shared" si="180"/>
        <v>1</v>
      </c>
      <c r="G317" s="525"/>
      <c r="H317" s="525"/>
      <c r="I317" s="525">
        <f t="shared" si="181"/>
        <v>74</v>
      </c>
      <c r="J317" s="525"/>
      <c r="K317" s="525"/>
      <c r="L317" s="525">
        <f t="shared" si="182"/>
        <v>3</v>
      </c>
      <c r="M317" s="525"/>
      <c r="N317" s="525"/>
      <c r="O317" s="525">
        <f t="shared" si="183"/>
        <v>3</v>
      </c>
      <c r="P317" s="525"/>
      <c r="Q317" s="525"/>
      <c r="R317" s="525">
        <f t="shared" si="184"/>
        <v>33</v>
      </c>
      <c r="S317" s="525"/>
      <c r="T317" s="525"/>
      <c r="U317" s="525">
        <f t="shared" si="185"/>
        <v>4</v>
      </c>
      <c r="V317" s="525"/>
      <c r="W317" s="525"/>
      <c r="X317" s="525">
        <f t="shared" si="186"/>
        <v>6</v>
      </c>
      <c r="Y317" s="525"/>
      <c r="Z317" s="525"/>
      <c r="AA317" s="525">
        <f t="shared" si="187"/>
        <v>54</v>
      </c>
      <c r="AB317" s="525"/>
      <c r="AC317" s="525"/>
      <c r="AD317" s="525">
        <f t="shared" si="188"/>
        <v>5</v>
      </c>
      <c r="AE317" s="525"/>
      <c r="AF317" s="525"/>
      <c r="AG317" s="525">
        <f t="shared" si="189"/>
        <v>7</v>
      </c>
      <c r="AH317" s="525"/>
      <c r="AI317" s="525"/>
      <c r="AJ317" s="525">
        <f t="shared" si="190"/>
        <v>61</v>
      </c>
      <c r="AK317" s="525"/>
      <c r="AL317" s="525"/>
      <c r="AM317" s="525">
        <f t="shared" si="191"/>
        <v>1</v>
      </c>
      <c r="AN317" s="525"/>
      <c r="AO317" s="525"/>
      <c r="AP317" s="525">
        <f t="shared" si="192"/>
        <v>1</v>
      </c>
      <c r="AQ317" s="525"/>
      <c r="AR317" s="525"/>
      <c r="AS317" s="525">
        <f t="shared" si="193"/>
        <v>19</v>
      </c>
      <c r="AT317" s="525"/>
      <c r="AU317" s="525"/>
      <c r="AV317" s="525">
        <f t="shared" si="194"/>
        <v>3</v>
      </c>
      <c r="AW317" s="525"/>
      <c r="AX317" s="525"/>
      <c r="AY317" s="525">
        <f t="shared" si="195"/>
        <v>3</v>
      </c>
      <c r="AZ317" s="525"/>
      <c r="BA317" s="525"/>
      <c r="BB317" s="525">
        <f t="shared" si="196"/>
        <v>42</v>
      </c>
      <c r="BC317" s="525"/>
      <c r="BD317" s="525"/>
      <c r="BE317" s="525">
        <f t="shared" si="197"/>
        <v>47</v>
      </c>
      <c r="BF317" s="525"/>
      <c r="BG317" s="525"/>
      <c r="BH317" s="525">
        <f t="shared" si="198"/>
        <v>45</v>
      </c>
      <c r="BI317" s="525"/>
      <c r="BJ317" s="525"/>
      <c r="BK317" s="525">
        <f t="shared" si="199"/>
        <v>11</v>
      </c>
      <c r="BL317" s="525"/>
      <c r="BM317" s="525"/>
      <c r="BN317" s="525">
        <f t="shared" si="200"/>
        <v>33</v>
      </c>
      <c r="BO317" s="525"/>
      <c r="BP317" s="525"/>
      <c r="BQ317" s="525">
        <f t="shared" si="201"/>
        <v>31</v>
      </c>
      <c r="BR317" s="525"/>
      <c r="BS317" s="525"/>
      <c r="BT317" s="525">
        <f t="shared" si="202"/>
        <v>31</v>
      </c>
      <c r="BU317" s="525"/>
      <c r="BV317" s="525"/>
      <c r="BW317" s="525">
        <f t="shared" si="203"/>
        <v>64</v>
      </c>
      <c r="BX317" s="525"/>
      <c r="BY317" s="525"/>
      <c r="BZ317" s="525">
        <f t="shared" si="204"/>
        <v>64</v>
      </c>
      <c r="CA317" s="525"/>
      <c r="CB317" s="525"/>
      <c r="CC317" s="525">
        <f t="shared" si="205"/>
        <v>64</v>
      </c>
      <c r="CD317" s="525"/>
      <c r="CE317" s="525"/>
      <c r="CF317" s="525">
        <f t="shared" si="206"/>
        <v>2</v>
      </c>
      <c r="CG317" s="525"/>
      <c r="CH317" s="525"/>
      <c r="CI317" s="525">
        <f t="shared" si="207"/>
        <v>2</v>
      </c>
      <c r="CJ317" s="525"/>
      <c r="CK317" s="525"/>
      <c r="CL317" s="525">
        <f t="shared" si="208"/>
        <v>4</v>
      </c>
      <c r="CM317" s="525"/>
      <c r="CN317" s="525"/>
    </row>
    <row r="318" spans="1:92">
      <c r="A318" s="524"/>
      <c r="B318" s="524" t="s">
        <v>205</v>
      </c>
      <c r="C318" s="525">
        <f t="shared" si="209"/>
        <v>16</v>
      </c>
      <c r="D318" s="525"/>
      <c r="E318" s="525"/>
      <c r="F318" s="525">
        <f t="shared" si="180"/>
        <v>113</v>
      </c>
      <c r="G318" s="525"/>
      <c r="H318" s="525"/>
      <c r="I318" s="525">
        <f t="shared" si="181"/>
        <v>14</v>
      </c>
      <c r="J318" s="525"/>
      <c r="K318" s="525"/>
      <c r="L318" s="525" t="str">
        <f t="shared" si="182"/>
        <v>-</v>
      </c>
      <c r="M318" s="525"/>
      <c r="N318" s="525"/>
      <c r="O318" s="525" t="str">
        <f t="shared" si="183"/>
        <v>-</v>
      </c>
      <c r="P318" s="525"/>
      <c r="Q318" s="525"/>
      <c r="R318" s="525" t="str">
        <f t="shared" si="184"/>
        <v>-</v>
      </c>
      <c r="S318" s="525"/>
      <c r="T318" s="525"/>
      <c r="U318" s="525">
        <f t="shared" si="185"/>
        <v>8</v>
      </c>
      <c r="V318" s="525"/>
      <c r="W318" s="525"/>
      <c r="X318" s="525">
        <f t="shared" si="186"/>
        <v>8</v>
      </c>
      <c r="Y318" s="525"/>
      <c r="Z318" s="525"/>
      <c r="AA318" s="525">
        <f t="shared" si="187"/>
        <v>16</v>
      </c>
      <c r="AB318" s="525"/>
      <c r="AC318" s="525"/>
      <c r="AD318" s="525">
        <f t="shared" si="188"/>
        <v>7</v>
      </c>
      <c r="AE318" s="525"/>
      <c r="AF318" s="525"/>
      <c r="AG318" s="525">
        <f t="shared" si="189"/>
        <v>6</v>
      </c>
      <c r="AH318" s="525"/>
      <c r="AI318" s="525"/>
      <c r="AJ318" s="525">
        <f t="shared" si="190"/>
        <v>14</v>
      </c>
      <c r="AK318" s="525"/>
      <c r="AL318" s="525"/>
      <c r="AM318" s="525">
        <f t="shared" si="191"/>
        <v>23</v>
      </c>
      <c r="AN318" s="525"/>
      <c r="AO318" s="525"/>
      <c r="AP318" s="525">
        <f t="shared" si="192"/>
        <v>16</v>
      </c>
      <c r="AQ318" s="525"/>
      <c r="AR318" s="525"/>
      <c r="AS318" s="525">
        <f t="shared" si="193"/>
        <v>13</v>
      </c>
      <c r="AT318" s="525"/>
      <c r="AU318" s="525"/>
      <c r="AV318" s="525">
        <f t="shared" si="194"/>
        <v>40</v>
      </c>
      <c r="AW318" s="525"/>
      <c r="AX318" s="525"/>
      <c r="AY318" s="525">
        <f t="shared" si="195"/>
        <v>37</v>
      </c>
      <c r="AZ318" s="525"/>
      <c r="BA318" s="525"/>
      <c r="BB318" s="525">
        <f t="shared" si="196"/>
        <v>42</v>
      </c>
      <c r="BC318" s="525"/>
      <c r="BD318" s="525"/>
      <c r="BE318" s="525">
        <f t="shared" si="197"/>
        <v>1</v>
      </c>
      <c r="BF318" s="525"/>
      <c r="BG318" s="525"/>
      <c r="BH318" s="525">
        <f t="shared" si="198"/>
        <v>1</v>
      </c>
      <c r="BI318" s="525"/>
      <c r="BJ318" s="525"/>
      <c r="BK318" s="525">
        <f t="shared" si="199"/>
        <v>15</v>
      </c>
      <c r="BL318" s="525"/>
      <c r="BM318" s="525"/>
      <c r="BN318" s="525" t="str">
        <f t="shared" si="200"/>
        <v>-</v>
      </c>
      <c r="BO318" s="525"/>
      <c r="BP318" s="525"/>
      <c r="BQ318" s="525" t="str">
        <f t="shared" si="201"/>
        <v>-</v>
      </c>
      <c r="BR318" s="525"/>
      <c r="BS318" s="525"/>
      <c r="BT318" s="525" t="str">
        <f t="shared" si="202"/>
        <v>-</v>
      </c>
      <c r="BU318" s="525"/>
      <c r="BV318" s="525"/>
      <c r="BW318" s="525">
        <f t="shared" si="203"/>
        <v>5</v>
      </c>
      <c r="BX318" s="525"/>
      <c r="BY318" s="525"/>
      <c r="BZ318" s="525">
        <f t="shared" si="204"/>
        <v>4</v>
      </c>
      <c r="CA318" s="525"/>
      <c r="CB318" s="525"/>
      <c r="CC318" s="525">
        <f t="shared" si="205"/>
        <v>9</v>
      </c>
      <c r="CD318" s="525"/>
      <c r="CE318" s="525"/>
      <c r="CF318" s="525" t="str">
        <f t="shared" si="206"/>
        <v>-</v>
      </c>
      <c r="CG318" s="525"/>
      <c r="CH318" s="525"/>
      <c r="CI318" s="525" t="str">
        <f t="shared" si="207"/>
        <v>-</v>
      </c>
      <c r="CJ318" s="525"/>
      <c r="CK318" s="525"/>
      <c r="CL318" s="525" t="str">
        <f t="shared" si="208"/>
        <v>-</v>
      </c>
      <c r="CM318" s="525"/>
      <c r="CN318" s="525"/>
    </row>
    <row r="319" spans="1:92">
      <c r="A319" s="524"/>
      <c r="B319" s="524" t="s">
        <v>319</v>
      </c>
      <c r="C319" s="525">
        <f t="shared" si="209"/>
        <v>149</v>
      </c>
      <c r="D319" s="525"/>
      <c r="E319" s="525"/>
      <c r="F319" s="525">
        <f t="shared" si="180"/>
        <v>63</v>
      </c>
      <c r="G319" s="525"/>
      <c r="H319" s="525"/>
      <c r="I319" s="525">
        <f t="shared" si="181"/>
        <v>157</v>
      </c>
      <c r="J319" s="525"/>
      <c r="K319" s="525"/>
      <c r="L319" s="525">
        <f t="shared" si="182"/>
        <v>56</v>
      </c>
      <c r="M319" s="525"/>
      <c r="N319" s="525"/>
      <c r="O319" s="525">
        <f t="shared" si="183"/>
        <v>55</v>
      </c>
      <c r="P319" s="525"/>
      <c r="Q319" s="525"/>
      <c r="R319" s="525">
        <f t="shared" si="184"/>
        <v>40</v>
      </c>
      <c r="S319" s="525"/>
      <c r="T319" s="525"/>
      <c r="U319" s="525">
        <f t="shared" si="185"/>
        <v>102</v>
      </c>
      <c r="V319" s="525"/>
      <c r="W319" s="525"/>
      <c r="X319" s="525">
        <f t="shared" si="186"/>
        <v>99</v>
      </c>
      <c r="Y319" s="525"/>
      <c r="Z319" s="525"/>
      <c r="AA319" s="525">
        <f t="shared" si="187"/>
        <v>92</v>
      </c>
      <c r="AB319" s="525"/>
      <c r="AC319" s="525"/>
      <c r="AD319" s="525">
        <f t="shared" si="188"/>
        <v>95</v>
      </c>
      <c r="AE319" s="525"/>
      <c r="AF319" s="525"/>
      <c r="AG319" s="525">
        <f t="shared" si="189"/>
        <v>90</v>
      </c>
      <c r="AH319" s="525"/>
      <c r="AI319" s="525"/>
      <c r="AJ319" s="525">
        <f t="shared" si="190"/>
        <v>51</v>
      </c>
      <c r="AK319" s="525"/>
      <c r="AL319" s="525"/>
      <c r="AM319" s="525">
        <f t="shared" si="191"/>
        <v>63</v>
      </c>
      <c r="AN319" s="525"/>
      <c r="AO319" s="525"/>
      <c r="AP319" s="525">
        <f t="shared" si="192"/>
        <v>66</v>
      </c>
      <c r="AQ319" s="525"/>
      <c r="AR319" s="525"/>
      <c r="AS319" s="525">
        <f t="shared" si="193"/>
        <v>73</v>
      </c>
      <c r="AT319" s="525"/>
      <c r="AU319" s="525"/>
      <c r="AV319" s="525" t="str">
        <f t="shared" si="194"/>
        <v>-</v>
      </c>
      <c r="AW319" s="525"/>
      <c r="AX319" s="525"/>
      <c r="AY319" s="525" t="str">
        <f t="shared" si="195"/>
        <v>-</v>
      </c>
      <c r="AZ319" s="525"/>
      <c r="BA319" s="525"/>
      <c r="BB319" s="525">
        <f t="shared" si="196"/>
        <v>58</v>
      </c>
      <c r="BC319" s="525"/>
      <c r="BD319" s="525"/>
      <c r="BE319" s="525" t="str">
        <f t="shared" si="197"/>
        <v>-</v>
      </c>
      <c r="BF319" s="525"/>
      <c r="BG319" s="525"/>
      <c r="BH319" s="525" t="str">
        <f t="shared" si="198"/>
        <v>-</v>
      </c>
      <c r="BI319" s="525"/>
      <c r="BJ319" s="525"/>
      <c r="BK319" s="525" t="str">
        <f t="shared" si="199"/>
        <v>-</v>
      </c>
      <c r="BL319" s="525"/>
      <c r="BM319" s="525"/>
      <c r="BN319" s="525">
        <f t="shared" si="200"/>
        <v>52</v>
      </c>
      <c r="BO319" s="525"/>
      <c r="BP319" s="525"/>
      <c r="BQ319" s="525">
        <f t="shared" si="201"/>
        <v>46</v>
      </c>
      <c r="BR319" s="525"/>
      <c r="BS319" s="525"/>
      <c r="BT319" s="525">
        <f t="shared" si="202"/>
        <v>37</v>
      </c>
      <c r="BU319" s="525"/>
      <c r="BV319" s="525"/>
      <c r="BW319" s="525" t="str">
        <f t="shared" si="203"/>
        <v>-</v>
      </c>
      <c r="BX319" s="525"/>
      <c r="BY319" s="525"/>
      <c r="BZ319" s="525">
        <f t="shared" si="204"/>
        <v>122</v>
      </c>
      <c r="CA319" s="525"/>
      <c r="CB319" s="525"/>
      <c r="CC319" s="525">
        <f t="shared" si="205"/>
        <v>124</v>
      </c>
      <c r="CD319" s="525"/>
      <c r="CE319" s="525"/>
      <c r="CF319" s="525" t="str">
        <f t="shared" si="206"/>
        <v>-</v>
      </c>
      <c r="CG319" s="525"/>
      <c r="CH319" s="525"/>
      <c r="CI319" s="525" t="str">
        <f t="shared" si="207"/>
        <v>-</v>
      </c>
      <c r="CJ319" s="525"/>
      <c r="CK319" s="525"/>
      <c r="CL319" s="525" t="str">
        <f t="shared" si="208"/>
        <v>-</v>
      </c>
      <c r="CM319" s="525"/>
      <c r="CN319" s="525"/>
    </row>
    <row r="320" spans="1:92">
      <c r="A320" s="524"/>
      <c r="B320" s="524" t="s">
        <v>348</v>
      </c>
      <c r="C320" s="525">
        <f t="shared" si="209"/>
        <v>145</v>
      </c>
      <c r="D320" s="525"/>
      <c r="E320" s="525"/>
      <c r="F320" s="525" t="str">
        <f t="shared" si="180"/>
        <v>-</v>
      </c>
      <c r="G320" s="525"/>
      <c r="H320" s="525"/>
      <c r="I320" s="525">
        <f t="shared" si="181"/>
        <v>117</v>
      </c>
      <c r="J320" s="525"/>
      <c r="K320" s="525"/>
      <c r="L320" s="525" t="str">
        <f t="shared" si="182"/>
        <v>-</v>
      </c>
      <c r="M320" s="525"/>
      <c r="N320" s="525"/>
      <c r="O320" s="525" t="str">
        <f t="shared" si="183"/>
        <v>-</v>
      </c>
      <c r="P320" s="525"/>
      <c r="Q320" s="525"/>
      <c r="R320" s="525" t="str">
        <f t="shared" si="184"/>
        <v>-</v>
      </c>
      <c r="S320" s="525"/>
      <c r="T320" s="525"/>
      <c r="U320" s="525">
        <f t="shared" si="185"/>
        <v>111</v>
      </c>
      <c r="V320" s="525"/>
      <c r="W320" s="525"/>
      <c r="X320" s="525">
        <f t="shared" si="186"/>
        <v>107</v>
      </c>
      <c r="Y320" s="525"/>
      <c r="Z320" s="525"/>
      <c r="AA320" s="525">
        <f t="shared" si="187"/>
        <v>79</v>
      </c>
      <c r="AB320" s="525"/>
      <c r="AC320" s="525"/>
      <c r="AD320" s="525" t="str">
        <f t="shared" si="188"/>
        <v>-</v>
      </c>
      <c r="AE320" s="525"/>
      <c r="AF320" s="525"/>
      <c r="AG320" s="525" t="str">
        <f t="shared" si="189"/>
        <v>-</v>
      </c>
      <c r="AH320" s="525"/>
      <c r="AI320" s="525"/>
      <c r="AJ320" s="525">
        <f t="shared" si="190"/>
        <v>73</v>
      </c>
      <c r="AK320" s="525"/>
      <c r="AL320" s="525"/>
      <c r="AM320" s="525" t="str">
        <f t="shared" si="191"/>
        <v>-</v>
      </c>
      <c r="AN320" s="525"/>
      <c r="AO320" s="525"/>
      <c r="AP320" s="525" t="str">
        <f t="shared" si="192"/>
        <v>-</v>
      </c>
      <c r="AQ320" s="525"/>
      <c r="AR320" s="525"/>
      <c r="AS320" s="525" t="str">
        <f t="shared" si="193"/>
        <v>-</v>
      </c>
      <c r="AT320" s="525"/>
      <c r="AU320" s="525"/>
      <c r="AV320" s="525">
        <f t="shared" si="194"/>
        <v>96</v>
      </c>
      <c r="AW320" s="525"/>
      <c r="AX320" s="525"/>
      <c r="AY320" s="525">
        <f t="shared" si="195"/>
        <v>96</v>
      </c>
      <c r="AZ320" s="525"/>
      <c r="BA320" s="525"/>
      <c r="BB320" s="525">
        <f t="shared" si="196"/>
        <v>81</v>
      </c>
      <c r="BC320" s="525"/>
      <c r="BD320" s="525"/>
      <c r="BE320" s="525" t="str">
        <f t="shared" si="197"/>
        <v>-</v>
      </c>
      <c r="BF320" s="525"/>
      <c r="BG320" s="525"/>
      <c r="BH320" s="525" t="str">
        <f t="shared" si="198"/>
        <v>-</v>
      </c>
      <c r="BI320" s="525"/>
      <c r="BJ320" s="525"/>
      <c r="BK320" s="525" t="str">
        <f t="shared" si="199"/>
        <v>-</v>
      </c>
      <c r="BL320" s="525"/>
      <c r="BM320" s="525"/>
      <c r="BN320" s="525" t="str">
        <f t="shared" si="200"/>
        <v>-</v>
      </c>
      <c r="BO320" s="525"/>
      <c r="BP320" s="525"/>
      <c r="BQ320" s="525" t="str">
        <f t="shared" si="201"/>
        <v>-</v>
      </c>
      <c r="BR320" s="525"/>
      <c r="BS320" s="525"/>
      <c r="BT320" s="525" t="str">
        <f t="shared" si="202"/>
        <v>-</v>
      </c>
      <c r="BU320" s="525"/>
      <c r="BV320" s="525"/>
      <c r="BW320" s="525" t="str">
        <f t="shared" si="203"/>
        <v>-</v>
      </c>
      <c r="BX320" s="525"/>
      <c r="BY320" s="525"/>
      <c r="BZ320" s="525" t="str">
        <f t="shared" si="204"/>
        <v>-</v>
      </c>
      <c r="CA320" s="525"/>
      <c r="CB320" s="525"/>
      <c r="CC320" s="525" t="str">
        <f t="shared" si="205"/>
        <v>-</v>
      </c>
      <c r="CD320" s="525"/>
      <c r="CE320" s="525"/>
      <c r="CF320" s="525" t="str">
        <f t="shared" si="206"/>
        <v>-</v>
      </c>
      <c r="CG320" s="525"/>
      <c r="CH320" s="525"/>
      <c r="CI320" s="525" t="str">
        <f t="shared" si="207"/>
        <v>-</v>
      </c>
      <c r="CJ320" s="525"/>
      <c r="CK320" s="525"/>
      <c r="CL320" s="525" t="str">
        <f t="shared" si="208"/>
        <v>-</v>
      </c>
      <c r="CM320" s="525"/>
      <c r="CN320" s="525"/>
    </row>
    <row r="321" spans="1:92">
      <c r="A321" s="524"/>
      <c r="B321" s="524" t="s">
        <v>259</v>
      </c>
      <c r="C321" s="525">
        <f t="shared" si="209"/>
        <v>13</v>
      </c>
      <c r="D321" s="525"/>
      <c r="E321" s="525"/>
      <c r="F321" s="525" t="str">
        <f t="shared" si="180"/>
        <v>-</v>
      </c>
      <c r="G321" s="525"/>
      <c r="H321" s="525"/>
      <c r="I321" s="525">
        <f t="shared" si="181"/>
        <v>11</v>
      </c>
      <c r="J321" s="525"/>
      <c r="K321" s="525"/>
      <c r="L321" s="525" t="str">
        <f t="shared" si="182"/>
        <v>-</v>
      </c>
      <c r="M321" s="525"/>
      <c r="N321" s="525"/>
      <c r="O321" s="525" t="str">
        <f t="shared" si="183"/>
        <v>-</v>
      </c>
      <c r="P321" s="525"/>
      <c r="Q321" s="525"/>
      <c r="R321" s="525" t="str">
        <f t="shared" si="184"/>
        <v>-</v>
      </c>
      <c r="S321" s="525"/>
      <c r="T321" s="525"/>
      <c r="U321" s="525" t="str">
        <f t="shared" si="185"/>
        <v>-</v>
      </c>
      <c r="V321" s="525"/>
      <c r="W321" s="525"/>
      <c r="X321" s="525" t="str">
        <f t="shared" si="186"/>
        <v>-</v>
      </c>
      <c r="Y321" s="525"/>
      <c r="Z321" s="525"/>
      <c r="AA321" s="525" t="str">
        <f t="shared" si="187"/>
        <v>-</v>
      </c>
      <c r="AB321" s="525"/>
      <c r="AC321" s="525"/>
      <c r="AD321" s="525" t="str">
        <f t="shared" si="188"/>
        <v>-</v>
      </c>
      <c r="AE321" s="525"/>
      <c r="AF321" s="525"/>
      <c r="AG321" s="525" t="str">
        <f t="shared" si="189"/>
        <v>-</v>
      </c>
      <c r="AH321" s="525"/>
      <c r="AI321" s="525"/>
      <c r="AJ321" s="525" t="str">
        <f t="shared" si="190"/>
        <v>-</v>
      </c>
      <c r="AK321" s="525"/>
      <c r="AL321" s="525"/>
      <c r="AM321" s="525" t="str">
        <f t="shared" si="191"/>
        <v>-</v>
      </c>
      <c r="AN321" s="525"/>
      <c r="AO321" s="525"/>
      <c r="AP321" s="525" t="str">
        <f t="shared" si="192"/>
        <v>-</v>
      </c>
      <c r="AQ321" s="525"/>
      <c r="AR321" s="525"/>
      <c r="AS321" s="525" t="str">
        <f t="shared" si="193"/>
        <v>-</v>
      </c>
      <c r="AT321" s="525"/>
      <c r="AU321" s="525"/>
      <c r="AV321" s="525" t="str">
        <f t="shared" si="194"/>
        <v>-</v>
      </c>
      <c r="AW321" s="525"/>
      <c r="AX321" s="525"/>
      <c r="AY321" s="525" t="str">
        <f t="shared" si="195"/>
        <v>-</v>
      </c>
      <c r="AZ321" s="525"/>
      <c r="BA321" s="525"/>
      <c r="BB321" s="525" t="str">
        <f t="shared" si="196"/>
        <v>-</v>
      </c>
      <c r="BC321" s="525"/>
      <c r="BD321" s="525"/>
      <c r="BE321" s="525" t="str">
        <f t="shared" si="197"/>
        <v>-</v>
      </c>
      <c r="BF321" s="525"/>
      <c r="BG321" s="525"/>
      <c r="BH321" s="525" t="str">
        <f t="shared" si="198"/>
        <v>-</v>
      </c>
      <c r="BI321" s="525"/>
      <c r="BJ321" s="525"/>
      <c r="BK321" s="525" t="str">
        <f t="shared" si="199"/>
        <v>-</v>
      </c>
      <c r="BL321" s="525"/>
      <c r="BM321" s="525"/>
      <c r="BN321" s="525" t="str">
        <f t="shared" si="200"/>
        <v>-</v>
      </c>
      <c r="BO321" s="525"/>
      <c r="BP321" s="525"/>
      <c r="BQ321" s="525" t="str">
        <f t="shared" si="201"/>
        <v>-</v>
      </c>
      <c r="BR321" s="525"/>
      <c r="BS321" s="525"/>
      <c r="BT321" s="525" t="str">
        <f t="shared" si="202"/>
        <v>-</v>
      </c>
      <c r="BU321" s="525"/>
      <c r="BV321" s="525"/>
      <c r="BW321" s="525" t="str">
        <f t="shared" si="203"/>
        <v>-</v>
      </c>
      <c r="BX321" s="525"/>
      <c r="BY321" s="525"/>
      <c r="BZ321" s="525" t="str">
        <f t="shared" si="204"/>
        <v>-</v>
      </c>
      <c r="CA321" s="525"/>
      <c r="CB321" s="525"/>
      <c r="CC321" s="525" t="str">
        <f t="shared" si="205"/>
        <v>-</v>
      </c>
      <c r="CD321" s="525"/>
      <c r="CE321" s="525"/>
      <c r="CF321" s="525" t="str">
        <f t="shared" si="206"/>
        <v>-</v>
      </c>
      <c r="CG321" s="525"/>
      <c r="CH321" s="525"/>
      <c r="CI321" s="525" t="str">
        <f t="shared" si="207"/>
        <v>-</v>
      </c>
      <c r="CJ321" s="525"/>
      <c r="CK321" s="525"/>
      <c r="CL321" s="525" t="str">
        <f t="shared" si="208"/>
        <v>-</v>
      </c>
      <c r="CM321" s="525"/>
      <c r="CN321" s="525"/>
    </row>
    <row r="322" spans="1:92">
      <c r="A322" s="524"/>
      <c r="B322" s="524" t="s">
        <v>227</v>
      </c>
      <c r="C322" s="525">
        <f t="shared" si="209"/>
        <v>46</v>
      </c>
      <c r="D322" s="525"/>
      <c r="E322" s="525"/>
      <c r="F322" s="525">
        <f t="shared" si="180"/>
        <v>5</v>
      </c>
      <c r="G322" s="525"/>
      <c r="H322" s="525"/>
      <c r="I322" s="525">
        <f t="shared" si="181"/>
        <v>137</v>
      </c>
      <c r="J322" s="525"/>
      <c r="K322" s="525"/>
      <c r="L322" s="525">
        <f t="shared" si="182"/>
        <v>6</v>
      </c>
      <c r="M322" s="525"/>
      <c r="N322" s="525"/>
      <c r="O322" s="525">
        <f t="shared" si="183"/>
        <v>6</v>
      </c>
      <c r="P322" s="525"/>
      <c r="Q322" s="525"/>
      <c r="R322" s="525">
        <f t="shared" si="184"/>
        <v>23</v>
      </c>
      <c r="S322" s="525"/>
      <c r="T322" s="525"/>
      <c r="U322" s="525">
        <f t="shared" si="185"/>
        <v>25</v>
      </c>
      <c r="V322" s="525"/>
      <c r="W322" s="525"/>
      <c r="X322" s="525">
        <f t="shared" si="186"/>
        <v>23</v>
      </c>
      <c r="Y322" s="525"/>
      <c r="Z322" s="525"/>
      <c r="AA322" s="525">
        <f t="shared" si="187"/>
        <v>35</v>
      </c>
      <c r="AB322" s="525"/>
      <c r="AC322" s="525"/>
      <c r="AD322" s="525">
        <f t="shared" si="188"/>
        <v>27</v>
      </c>
      <c r="AE322" s="525"/>
      <c r="AF322" s="525"/>
      <c r="AG322" s="525">
        <f t="shared" si="189"/>
        <v>23</v>
      </c>
      <c r="AH322" s="525"/>
      <c r="AI322" s="525"/>
      <c r="AJ322" s="525">
        <f t="shared" si="190"/>
        <v>34</v>
      </c>
      <c r="AK322" s="525"/>
      <c r="AL322" s="525"/>
      <c r="AM322" s="525">
        <f t="shared" si="191"/>
        <v>24</v>
      </c>
      <c r="AN322" s="525"/>
      <c r="AO322" s="525"/>
      <c r="AP322" s="525">
        <f t="shared" si="192"/>
        <v>26</v>
      </c>
      <c r="AQ322" s="525"/>
      <c r="AR322" s="525"/>
      <c r="AS322" s="525">
        <f t="shared" si="193"/>
        <v>55</v>
      </c>
      <c r="AT322" s="525"/>
      <c r="AU322" s="525"/>
      <c r="AV322" s="525">
        <f t="shared" si="194"/>
        <v>6</v>
      </c>
      <c r="AW322" s="525"/>
      <c r="AX322" s="525"/>
      <c r="AY322" s="525">
        <f t="shared" si="195"/>
        <v>7</v>
      </c>
      <c r="AZ322" s="525"/>
      <c r="BA322" s="525"/>
      <c r="BB322" s="525">
        <f t="shared" si="196"/>
        <v>55</v>
      </c>
      <c r="BC322" s="525"/>
      <c r="BD322" s="525"/>
      <c r="BE322" s="525">
        <f t="shared" si="197"/>
        <v>68</v>
      </c>
      <c r="BF322" s="525"/>
      <c r="BG322" s="525"/>
      <c r="BH322" s="525">
        <f t="shared" si="198"/>
        <v>69</v>
      </c>
      <c r="BI322" s="525"/>
      <c r="BJ322" s="525"/>
      <c r="BK322" s="525">
        <f t="shared" si="199"/>
        <v>3</v>
      </c>
      <c r="BL322" s="525"/>
      <c r="BM322" s="525"/>
      <c r="BN322" s="525">
        <f t="shared" si="200"/>
        <v>23</v>
      </c>
      <c r="BO322" s="525"/>
      <c r="BP322" s="525"/>
      <c r="BQ322" s="525">
        <f t="shared" si="201"/>
        <v>28</v>
      </c>
      <c r="BR322" s="525"/>
      <c r="BS322" s="525"/>
      <c r="BT322" s="525">
        <f t="shared" si="202"/>
        <v>41</v>
      </c>
      <c r="BU322" s="525"/>
      <c r="BV322" s="525"/>
      <c r="BW322" s="525">
        <f t="shared" si="203"/>
        <v>91</v>
      </c>
      <c r="BX322" s="525"/>
      <c r="BY322" s="525"/>
      <c r="BZ322" s="525">
        <f t="shared" si="204"/>
        <v>92</v>
      </c>
      <c r="CA322" s="525"/>
      <c r="CB322" s="525"/>
      <c r="CC322" s="525">
        <f t="shared" si="205"/>
        <v>99</v>
      </c>
      <c r="CD322" s="525"/>
      <c r="CE322" s="525"/>
      <c r="CF322" s="525">
        <f t="shared" si="206"/>
        <v>3</v>
      </c>
      <c r="CG322" s="525"/>
      <c r="CH322" s="525"/>
      <c r="CI322" s="525">
        <f t="shared" si="207"/>
        <v>3</v>
      </c>
      <c r="CJ322" s="525"/>
      <c r="CK322" s="525"/>
      <c r="CL322" s="525">
        <f t="shared" si="208"/>
        <v>5</v>
      </c>
      <c r="CM322" s="525"/>
      <c r="CN322" s="525"/>
    </row>
    <row r="323" spans="1:92">
      <c r="A323" s="524"/>
      <c r="B323" s="524" t="s">
        <v>246</v>
      </c>
      <c r="C323" s="525">
        <f t="shared" si="209"/>
        <v>106</v>
      </c>
      <c r="D323" s="525"/>
      <c r="E323" s="525"/>
      <c r="F323" s="525">
        <f t="shared" si="180"/>
        <v>34</v>
      </c>
      <c r="G323" s="525"/>
      <c r="H323" s="525"/>
      <c r="I323" s="525">
        <f t="shared" si="181"/>
        <v>121</v>
      </c>
      <c r="J323" s="525"/>
      <c r="K323" s="525"/>
      <c r="L323" s="525">
        <f t="shared" si="182"/>
        <v>21</v>
      </c>
      <c r="M323" s="525"/>
      <c r="N323" s="525"/>
      <c r="O323" s="525">
        <f t="shared" si="183"/>
        <v>23</v>
      </c>
      <c r="P323" s="525"/>
      <c r="Q323" s="525"/>
      <c r="R323" s="525">
        <f t="shared" si="184"/>
        <v>47</v>
      </c>
      <c r="S323" s="525"/>
      <c r="T323" s="525"/>
      <c r="U323" s="525">
        <f t="shared" si="185"/>
        <v>104</v>
      </c>
      <c r="V323" s="525"/>
      <c r="W323" s="525"/>
      <c r="X323" s="525">
        <f t="shared" si="186"/>
        <v>104</v>
      </c>
      <c r="Y323" s="525"/>
      <c r="Z323" s="525"/>
      <c r="AA323" s="525">
        <f t="shared" si="187"/>
        <v>104</v>
      </c>
      <c r="AB323" s="525"/>
      <c r="AC323" s="525"/>
      <c r="AD323" s="525" t="str">
        <f t="shared" si="188"/>
        <v>-</v>
      </c>
      <c r="AE323" s="525"/>
      <c r="AF323" s="525"/>
      <c r="AG323" s="525" t="str">
        <f t="shared" si="189"/>
        <v>-</v>
      </c>
      <c r="AH323" s="525"/>
      <c r="AI323" s="525"/>
      <c r="AJ323" s="525">
        <f t="shared" si="190"/>
        <v>104</v>
      </c>
      <c r="AK323" s="525"/>
      <c r="AL323" s="525"/>
      <c r="AM323" s="525" t="str">
        <f t="shared" si="191"/>
        <v>-</v>
      </c>
      <c r="AN323" s="525"/>
      <c r="AO323" s="525"/>
      <c r="AP323" s="525" t="str">
        <f t="shared" si="192"/>
        <v>-</v>
      </c>
      <c r="AQ323" s="525"/>
      <c r="AR323" s="525"/>
      <c r="AS323" s="525" t="str">
        <f t="shared" si="193"/>
        <v>-</v>
      </c>
      <c r="AT323" s="525"/>
      <c r="AU323" s="525"/>
      <c r="AV323" s="525">
        <f t="shared" si="194"/>
        <v>104</v>
      </c>
      <c r="AW323" s="525"/>
      <c r="AX323" s="525"/>
      <c r="AY323" s="525">
        <f t="shared" si="195"/>
        <v>104</v>
      </c>
      <c r="AZ323" s="525"/>
      <c r="BA323" s="525"/>
      <c r="BB323" s="525">
        <f t="shared" si="196"/>
        <v>7</v>
      </c>
      <c r="BC323" s="525"/>
      <c r="BD323" s="525"/>
      <c r="BE323" s="525" t="str">
        <f t="shared" si="197"/>
        <v>-</v>
      </c>
      <c r="BF323" s="525"/>
      <c r="BG323" s="525"/>
      <c r="BH323" s="525" t="str">
        <f t="shared" si="198"/>
        <v>-</v>
      </c>
      <c r="BI323" s="525"/>
      <c r="BJ323" s="525"/>
      <c r="BK323" s="525" t="str">
        <f t="shared" si="199"/>
        <v>-</v>
      </c>
      <c r="BL323" s="525"/>
      <c r="BM323" s="525"/>
      <c r="BN323" s="525">
        <f t="shared" si="200"/>
        <v>20</v>
      </c>
      <c r="BO323" s="525"/>
      <c r="BP323" s="525"/>
      <c r="BQ323" s="525">
        <f t="shared" si="201"/>
        <v>30</v>
      </c>
      <c r="BR323" s="525"/>
      <c r="BS323" s="525"/>
      <c r="BT323" s="525">
        <f t="shared" si="202"/>
        <v>52</v>
      </c>
      <c r="BU323" s="525"/>
      <c r="BV323" s="525"/>
      <c r="BW323" s="525">
        <f t="shared" si="203"/>
        <v>69</v>
      </c>
      <c r="BX323" s="525"/>
      <c r="BY323" s="525"/>
      <c r="BZ323" s="525">
        <f t="shared" si="204"/>
        <v>71</v>
      </c>
      <c r="CA323" s="525"/>
      <c r="CB323" s="525"/>
      <c r="CC323" s="525">
        <f t="shared" si="205"/>
        <v>78</v>
      </c>
      <c r="CD323" s="525"/>
      <c r="CE323" s="525"/>
      <c r="CF323" s="525" t="str">
        <f t="shared" si="206"/>
        <v>-</v>
      </c>
      <c r="CG323" s="525"/>
      <c r="CH323" s="525"/>
      <c r="CI323" s="525" t="str">
        <f t="shared" si="207"/>
        <v>-</v>
      </c>
      <c r="CJ323" s="525"/>
      <c r="CK323" s="525"/>
      <c r="CL323" s="525" t="str">
        <f t="shared" si="208"/>
        <v>-</v>
      </c>
      <c r="CM323" s="525"/>
      <c r="CN323" s="525"/>
    </row>
    <row r="324" spans="1:92">
      <c r="A324" s="524"/>
      <c r="B324" s="524" t="s">
        <v>215</v>
      </c>
      <c r="C324" s="525">
        <f t="shared" si="209"/>
        <v>59</v>
      </c>
      <c r="D324" s="525"/>
      <c r="E324" s="525"/>
      <c r="F324" s="525">
        <f t="shared" si="180"/>
        <v>12</v>
      </c>
      <c r="G324" s="525"/>
      <c r="H324" s="525"/>
      <c r="I324" s="525">
        <f t="shared" si="181"/>
        <v>86</v>
      </c>
      <c r="J324" s="525"/>
      <c r="K324" s="525"/>
      <c r="L324" s="525">
        <f t="shared" si="182"/>
        <v>42</v>
      </c>
      <c r="M324" s="525"/>
      <c r="N324" s="525"/>
      <c r="O324" s="525">
        <f t="shared" si="183"/>
        <v>42</v>
      </c>
      <c r="P324" s="525"/>
      <c r="Q324" s="525"/>
      <c r="R324" s="525">
        <f t="shared" si="184"/>
        <v>54</v>
      </c>
      <c r="S324" s="525"/>
      <c r="T324" s="525"/>
      <c r="U324" s="525">
        <f t="shared" si="185"/>
        <v>31</v>
      </c>
      <c r="V324" s="525"/>
      <c r="W324" s="525"/>
      <c r="X324" s="525">
        <f t="shared" si="186"/>
        <v>30</v>
      </c>
      <c r="Y324" s="525"/>
      <c r="Z324" s="525"/>
      <c r="AA324" s="525">
        <f t="shared" si="187"/>
        <v>39</v>
      </c>
      <c r="AB324" s="525"/>
      <c r="AC324" s="525"/>
      <c r="AD324" s="525">
        <f t="shared" si="188"/>
        <v>52</v>
      </c>
      <c r="AE324" s="525"/>
      <c r="AF324" s="525"/>
      <c r="AG324" s="525">
        <f t="shared" si="189"/>
        <v>48</v>
      </c>
      <c r="AH324" s="525"/>
      <c r="AI324" s="525"/>
      <c r="AJ324" s="525">
        <f t="shared" si="190"/>
        <v>28</v>
      </c>
      <c r="AK324" s="525"/>
      <c r="AL324" s="525"/>
      <c r="AM324" s="525">
        <f t="shared" si="191"/>
        <v>3</v>
      </c>
      <c r="AN324" s="525"/>
      <c r="AO324" s="525"/>
      <c r="AP324" s="525">
        <f t="shared" si="192"/>
        <v>2</v>
      </c>
      <c r="AQ324" s="525"/>
      <c r="AR324" s="525"/>
      <c r="AS324" s="525">
        <f t="shared" si="193"/>
        <v>7</v>
      </c>
      <c r="AT324" s="525"/>
      <c r="AU324" s="525"/>
      <c r="AV324" s="525">
        <f t="shared" si="194"/>
        <v>26</v>
      </c>
      <c r="AW324" s="525"/>
      <c r="AX324" s="525"/>
      <c r="AY324" s="525">
        <f t="shared" si="195"/>
        <v>22</v>
      </c>
      <c r="AZ324" s="525"/>
      <c r="BA324" s="525"/>
      <c r="BB324" s="525">
        <f t="shared" si="196"/>
        <v>28</v>
      </c>
      <c r="BC324" s="525"/>
      <c r="BD324" s="525"/>
      <c r="BE324" s="525">
        <f t="shared" si="197"/>
        <v>55</v>
      </c>
      <c r="BF324" s="525"/>
      <c r="BG324" s="525"/>
      <c r="BH324" s="525">
        <f t="shared" si="198"/>
        <v>54</v>
      </c>
      <c r="BI324" s="525"/>
      <c r="BJ324" s="525"/>
      <c r="BK324" s="525">
        <f t="shared" si="199"/>
        <v>34</v>
      </c>
      <c r="BL324" s="525"/>
      <c r="BM324" s="525"/>
      <c r="BN324" s="525">
        <f t="shared" si="200"/>
        <v>73</v>
      </c>
      <c r="BO324" s="525"/>
      <c r="BP324" s="525"/>
      <c r="BQ324" s="525">
        <f t="shared" si="201"/>
        <v>73</v>
      </c>
      <c r="BR324" s="525"/>
      <c r="BS324" s="525"/>
      <c r="BT324" s="525">
        <f t="shared" si="202"/>
        <v>66</v>
      </c>
      <c r="BU324" s="525"/>
      <c r="BV324" s="525"/>
      <c r="BW324" s="525">
        <f t="shared" si="203"/>
        <v>60</v>
      </c>
      <c r="BX324" s="525"/>
      <c r="BY324" s="525"/>
      <c r="BZ324" s="525">
        <f t="shared" si="204"/>
        <v>60</v>
      </c>
      <c r="CA324" s="525"/>
      <c r="CB324" s="525"/>
      <c r="CC324" s="525">
        <f t="shared" si="205"/>
        <v>51</v>
      </c>
      <c r="CD324" s="525"/>
      <c r="CE324" s="525"/>
      <c r="CF324" s="525" t="str">
        <f t="shared" si="206"/>
        <v>-</v>
      </c>
      <c r="CG324" s="525"/>
      <c r="CH324" s="525"/>
      <c r="CI324" s="525" t="str">
        <f t="shared" si="207"/>
        <v>-</v>
      </c>
      <c r="CJ324" s="525"/>
      <c r="CK324" s="525"/>
      <c r="CL324" s="525" t="str">
        <f t="shared" si="208"/>
        <v>-</v>
      </c>
      <c r="CM324" s="525"/>
      <c r="CN324" s="525"/>
    </row>
    <row r="325" spans="1:92">
      <c r="A325" s="524"/>
      <c r="B325" s="524" t="s">
        <v>324</v>
      </c>
      <c r="C325" s="525">
        <f t="shared" si="209"/>
        <v>155</v>
      </c>
      <c r="D325" s="525"/>
      <c r="E325" s="525"/>
      <c r="F325" s="525">
        <f t="shared" si="180"/>
        <v>65</v>
      </c>
      <c r="G325" s="525"/>
      <c r="H325" s="525"/>
      <c r="I325" s="525">
        <f t="shared" si="181"/>
        <v>170</v>
      </c>
      <c r="J325" s="525"/>
      <c r="K325" s="525"/>
      <c r="L325" s="525">
        <f t="shared" si="182"/>
        <v>58</v>
      </c>
      <c r="M325" s="525"/>
      <c r="N325" s="525"/>
      <c r="O325" s="525">
        <f t="shared" si="183"/>
        <v>57</v>
      </c>
      <c r="P325" s="525"/>
      <c r="Q325" s="525"/>
      <c r="R325" s="525">
        <f t="shared" si="184"/>
        <v>40</v>
      </c>
      <c r="S325" s="525"/>
      <c r="T325" s="525"/>
      <c r="U325" s="525">
        <f t="shared" si="185"/>
        <v>101</v>
      </c>
      <c r="V325" s="525"/>
      <c r="W325" s="525"/>
      <c r="X325" s="525">
        <f t="shared" si="186"/>
        <v>110</v>
      </c>
      <c r="Y325" s="525"/>
      <c r="Z325" s="525"/>
      <c r="AA325" s="525">
        <f t="shared" si="187"/>
        <v>115</v>
      </c>
      <c r="AB325" s="525"/>
      <c r="AC325" s="525"/>
      <c r="AD325" s="525">
        <f t="shared" si="188"/>
        <v>90</v>
      </c>
      <c r="AE325" s="525"/>
      <c r="AF325" s="525"/>
      <c r="AG325" s="525">
        <f t="shared" si="189"/>
        <v>98</v>
      </c>
      <c r="AH325" s="525"/>
      <c r="AI325" s="525"/>
      <c r="AJ325" s="525">
        <f t="shared" si="190"/>
        <v>111</v>
      </c>
      <c r="AK325" s="525"/>
      <c r="AL325" s="525"/>
      <c r="AM325" s="525">
        <f t="shared" si="191"/>
        <v>70</v>
      </c>
      <c r="AN325" s="525"/>
      <c r="AO325" s="525"/>
      <c r="AP325" s="525">
        <f t="shared" si="192"/>
        <v>79</v>
      </c>
      <c r="AQ325" s="525"/>
      <c r="AR325" s="525"/>
      <c r="AS325" s="525">
        <f t="shared" si="193"/>
        <v>82</v>
      </c>
      <c r="AT325" s="525"/>
      <c r="AU325" s="525"/>
      <c r="AV325" s="525">
        <f t="shared" si="194"/>
        <v>103</v>
      </c>
      <c r="AW325" s="525"/>
      <c r="AX325" s="525"/>
      <c r="AY325" s="525">
        <f t="shared" si="195"/>
        <v>103</v>
      </c>
      <c r="AZ325" s="525"/>
      <c r="BA325" s="525"/>
      <c r="BB325" s="525">
        <f t="shared" si="196"/>
        <v>85</v>
      </c>
      <c r="BC325" s="525"/>
      <c r="BD325" s="525"/>
      <c r="BE325" s="525" t="str">
        <f t="shared" si="197"/>
        <v>-</v>
      </c>
      <c r="BF325" s="525"/>
      <c r="BG325" s="525"/>
      <c r="BH325" s="525" t="str">
        <f t="shared" si="198"/>
        <v>-</v>
      </c>
      <c r="BI325" s="525"/>
      <c r="BJ325" s="525"/>
      <c r="BK325" s="525" t="str">
        <f t="shared" si="199"/>
        <v>-</v>
      </c>
      <c r="BL325" s="525"/>
      <c r="BM325" s="525"/>
      <c r="BN325" s="525">
        <f t="shared" si="200"/>
        <v>42</v>
      </c>
      <c r="BO325" s="525"/>
      <c r="BP325" s="525"/>
      <c r="BQ325" s="525">
        <f t="shared" si="201"/>
        <v>54</v>
      </c>
      <c r="BR325" s="525"/>
      <c r="BS325" s="525"/>
      <c r="BT325" s="525">
        <f t="shared" si="202"/>
        <v>61</v>
      </c>
      <c r="BU325" s="525"/>
      <c r="BV325" s="525"/>
      <c r="BW325" s="525" t="str">
        <f t="shared" si="203"/>
        <v>-</v>
      </c>
      <c r="BX325" s="525"/>
      <c r="BY325" s="525"/>
      <c r="BZ325" s="525" t="str">
        <f t="shared" si="204"/>
        <v>-</v>
      </c>
      <c r="CA325" s="525"/>
      <c r="CB325" s="525"/>
      <c r="CC325" s="525" t="str">
        <f t="shared" si="205"/>
        <v>-</v>
      </c>
      <c r="CD325" s="525"/>
      <c r="CE325" s="525"/>
      <c r="CF325" s="525" t="str">
        <f t="shared" si="206"/>
        <v>-</v>
      </c>
      <c r="CG325" s="525"/>
      <c r="CH325" s="525"/>
      <c r="CI325" s="525" t="str">
        <f t="shared" si="207"/>
        <v>-</v>
      </c>
      <c r="CJ325" s="525"/>
      <c r="CK325" s="525"/>
      <c r="CL325" s="525" t="str">
        <f t="shared" si="208"/>
        <v>-</v>
      </c>
      <c r="CM325" s="525"/>
      <c r="CN325" s="525"/>
    </row>
    <row r="326" spans="1:92">
      <c r="A326" s="524"/>
      <c r="B326" s="524" t="s">
        <v>321</v>
      </c>
      <c r="C326" s="525">
        <f t="shared" si="209"/>
        <v>51</v>
      </c>
      <c r="D326" s="525"/>
      <c r="E326" s="525"/>
      <c r="F326" s="525" t="str">
        <f t="shared" si="180"/>
        <v>-</v>
      </c>
      <c r="G326" s="525"/>
      <c r="H326" s="525"/>
      <c r="I326" s="525">
        <f t="shared" si="181"/>
        <v>40</v>
      </c>
      <c r="J326" s="525"/>
      <c r="K326" s="525"/>
      <c r="L326" s="525" t="str">
        <f t="shared" si="182"/>
        <v>-</v>
      </c>
      <c r="M326" s="525"/>
      <c r="N326" s="525"/>
      <c r="O326" s="525" t="str">
        <f t="shared" si="183"/>
        <v>-</v>
      </c>
      <c r="P326" s="525"/>
      <c r="Q326" s="525"/>
      <c r="R326" s="525" t="str">
        <f t="shared" si="184"/>
        <v>-</v>
      </c>
      <c r="S326" s="525"/>
      <c r="T326" s="525"/>
      <c r="U326" s="525" t="str">
        <f t="shared" si="185"/>
        <v>-</v>
      </c>
      <c r="V326" s="525"/>
      <c r="W326" s="525"/>
      <c r="X326" s="525" t="str">
        <f t="shared" si="186"/>
        <v>-</v>
      </c>
      <c r="Y326" s="525"/>
      <c r="Z326" s="525"/>
      <c r="AA326" s="525" t="str">
        <f t="shared" si="187"/>
        <v>-</v>
      </c>
      <c r="AB326" s="525"/>
      <c r="AC326" s="525"/>
      <c r="AD326" s="525" t="str">
        <f t="shared" si="188"/>
        <v>-</v>
      </c>
      <c r="AE326" s="525"/>
      <c r="AF326" s="525"/>
      <c r="AG326" s="525" t="str">
        <f t="shared" si="189"/>
        <v>-</v>
      </c>
      <c r="AH326" s="525"/>
      <c r="AI326" s="525"/>
      <c r="AJ326" s="525" t="str">
        <f t="shared" si="190"/>
        <v>-</v>
      </c>
      <c r="AK326" s="525"/>
      <c r="AL326" s="525"/>
      <c r="AM326" s="525" t="str">
        <f t="shared" si="191"/>
        <v>-</v>
      </c>
      <c r="AN326" s="525"/>
      <c r="AO326" s="525"/>
      <c r="AP326" s="525" t="str">
        <f t="shared" si="192"/>
        <v>-</v>
      </c>
      <c r="AQ326" s="525"/>
      <c r="AR326" s="525"/>
      <c r="AS326" s="525" t="str">
        <f t="shared" si="193"/>
        <v>-</v>
      </c>
      <c r="AT326" s="525"/>
      <c r="AU326" s="525"/>
      <c r="AV326" s="525" t="str">
        <f t="shared" si="194"/>
        <v>-</v>
      </c>
      <c r="AW326" s="525"/>
      <c r="AX326" s="525"/>
      <c r="AY326" s="525" t="str">
        <f t="shared" si="195"/>
        <v>-</v>
      </c>
      <c r="AZ326" s="525"/>
      <c r="BA326" s="525"/>
      <c r="BB326" s="525" t="str">
        <f t="shared" si="196"/>
        <v>-</v>
      </c>
      <c r="BC326" s="525"/>
      <c r="BD326" s="525"/>
      <c r="BE326" s="525">
        <f t="shared" si="197"/>
        <v>56</v>
      </c>
      <c r="BF326" s="525"/>
      <c r="BG326" s="525"/>
      <c r="BH326" s="525">
        <f t="shared" si="198"/>
        <v>61</v>
      </c>
      <c r="BI326" s="525"/>
      <c r="BJ326" s="525"/>
      <c r="BK326" s="525">
        <f t="shared" si="199"/>
        <v>77</v>
      </c>
      <c r="BL326" s="525"/>
      <c r="BM326" s="525"/>
      <c r="BN326" s="525" t="str">
        <f t="shared" si="200"/>
        <v>-</v>
      </c>
      <c r="BO326" s="525"/>
      <c r="BP326" s="525"/>
      <c r="BQ326" s="525" t="str">
        <f t="shared" si="201"/>
        <v>-</v>
      </c>
      <c r="BR326" s="525"/>
      <c r="BS326" s="525"/>
      <c r="BT326" s="525" t="str">
        <f t="shared" si="202"/>
        <v>-</v>
      </c>
      <c r="BU326" s="525"/>
      <c r="BV326" s="525"/>
      <c r="BW326" s="525" t="str">
        <f t="shared" si="203"/>
        <v>-</v>
      </c>
      <c r="BX326" s="525"/>
      <c r="BY326" s="525"/>
      <c r="BZ326" s="525" t="str">
        <f t="shared" si="204"/>
        <v>-</v>
      </c>
      <c r="CA326" s="525"/>
      <c r="CB326" s="525"/>
      <c r="CC326" s="525" t="str">
        <f t="shared" si="205"/>
        <v>-</v>
      </c>
      <c r="CD326" s="525"/>
      <c r="CE326" s="525"/>
      <c r="CF326" s="525" t="str">
        <f t="shared" si="206"/>
        <v>-</v>
      </c>
      <c r="CG326" s="525"/>
      <c r="CH326" s="525"/>
      <c r="CI326" s="525" t="str">
        <f t="shared" si="207"/>
        <v>-</v>
      </c>
      <c r="CJ326" s="525"/>
      <c r="CK326" s="525"/>
      <c r="CL326" s="525" t="str">
        <f t="shared" si="208"/>
        <v>-</v>
      </c>
      <c r="CM326" s="525"/>
      <c r="CN326" s="525"/>
    </row>
    <row r="327" spans="1:92">
      <c r="A327" s="524"/>
      <c r="B327" s="524" t="s">
        <v>217</v>
      </c>
      <c r="C327" s="525">
        <f t="shared" si="209"/>
        <v>10</v>
      </c>
      <c r="D327" s="525"/>
      <c r="E327" s="525"/>
      <c r="F327" s="525">
        <f t="shared" ref="F327:F390" si="210">IFERROR(VLOOKUP($B327,F$6:H$245,3,0),"-")</f>
        <v>3</v>
      </c>
      <c r="G327" s="525"/>
      <c r="H327" s="525"/>
      <c r="I327" s="525">
        <f t="shared" si="181"/>
        <v>47</v>
      </c>
      <c r="J327" s="525"/>
      <c r="K327" s="525"/>
      <c r="L327" s="525">
        <f t="shared" si="182"/>
        <v>11</v>
      </c>
      <c r="M327" s="525"/>
      <c r="N327" s="525"/>
      <c r="O327" s="525">
        <f t="shared" si="183"/>
        <v>13</v>
      </c>
      <c r="P327" s="525"/>
      <c r="Q327" s="525"/>
      <c r="R327" s="525">
        <f t="shared" si="184"/>
        <v>32</v>
      </c>
      <c r="S327" s="525"/>
      <c r="T327" s="525"/>
      <c r="U327" s="525">
        <f t="shared" si="185"/>
        <v>18</v>
      </c>
      <c r="V327" s="525"/>
      <c r="W327" s="525"/>
      <c r="X327" s="525">
        <f t="shared" si="186"/>
        <v>31</v>
      </c>
      <c r="Y327" s="525"/>
      <c r="Z327" s="525"/>
      <c r="AA327" s="525">
        <f t="shared" si="187"/>
        <v>93</v>
      </c>
      <c r="AB327" s="525"/>
      <c r="AC327" s="525"/>
      <c r="AD327" s="525">
        <f t="shared" si="188"/>
        <v>21</v>
      </c>
      <c r="AE327" s="525"/>
      <c r="AF327" s="525"/>
      <c r="AG327" s="525">
        <f t="shared" si="189"/>
        <v>30</v>
      </c>
      <c r="AH327" s="525"/>
      <c r="AI327" s="525"/>
      <c r="AJ327" s="525">
        <f t="shared" si="190"/>
        <v>95</v>
      </c>
      <c r="AK327" s="525"/>
      <c r="AL327" s="525"/>
      <c r="AM327" s="525">
        <f t="shared" si="191"/>
        <v>9</v>
      </c>
      <c r="AN327" s="525"/>
      <c r="AO327" s="525"/>
      <c r="AP327" s="525">
        <f t="shared" si="192"/>
        <v>19</v>
      </c>
      <c r="AQ327" s="525"/>
      <c r="AR327" s="525"/>
      <c r="AS327" s="525">
        <f t="shared" si="193"/>
        <v>60</v>
      </c>
      <c r="AT327" s="525"/>
      <c r="AU327" s="525"/>
      <c r="AV327" s="525">
        <f t="shared" si="194"/>
        <v>2</v>
      </c>
      <c r="AW327" s="525"/>
      <c r="AX327" s="525"/>
      <c r="AY327" s="525">
        <f t="shared" si="195"/>
        <v>4</v>
      </c>
      <c r="AZ327" s="525"/>
      <c r="BA327" s="525"/>
      <c r="BB327" s="525">
        <f t="shared" si="196"/>
        <v>92</v>
      </c>
      <c r="BC327" s="525"/>
      <c r="BD327" s="525"/>
      <c r="BE327" s="525">
        <f t="shared" si="197"/>
        <v>25</v>
      </c>
      <c r="BF327" s="525"/>
      <c r="BG327" s="525"/>
      <c r="BH327" s="525">
        <f t="shared" si="198"/>
        <v>26</v>
      </c>
      <c r="BI327" s="525"/>
      <c r="BJ327" s="525"/>
      <c r="BK327" s="525">
        <f t="shared" si="199"/>
        <v>64</v>
      </c>
      <c r="BL327" s="525"/>
      <c r="BM327" s="525"/>
      <c r="BN327" s="525">
        <f t="shared" si="200"/>
        <v>6</v>
      </c>
      <c r="BO327" s="525"/>
      <c r="BP327" s="525"/>
      <c r="BQ327" s="525">
        <f t="shared" si="201"/>
        <v>2</v>
      </c>
      <c r="BR327" s="525"/>
      <c r="BS327" s="525"/>
      <c r="BT327" s="525">
        <f t="shared" si="202"/>
        <v>7</v>
      </c>
      <c r="BU327" s="525"/>
      <c r="BV327" s="525"/>
      <c r="BW327" s="525">
        <f t="shared" si="203"/>
        <v>54</v>
      </c>
      <c r="BX327" s="525"/>
      <c r="BY327" s="525"/>
      <c r="BZ327" s="525">
        <f t="shared" si="204"/>
        <v>53</v>
      </c>
      <c r="CA327" s="525"/>
      <c r="CB327" s="525"/>
      <c r="CC327" s="525">
        <f t="shared" si="205"/>
        <v>37</v>
      </c>
      <c r="CD327" s="525"/>
      <c r="CE327" s="525"/>
      <c r="CF327" s="525" t="str">
        <f t="shared" si="206"/>
        <v>-</v>
      </c>
      <c r="CG327" s="525"/>
      <c r="CH327" s="525"/>
      <c r="CI327" s="525" t="str">
        <f t="shared" si="207"/>
        <v>-</v>
      </c>
      <c r="CJ327" s="525"/>
      <c r="CK327" s="525"/>
      <c r="CL327" s="525" t="str">
        <f t="shared" si="208"/>
        <v>-</v>
      </c>
      <c r="CM327" s="525"/>
      <c r="CN327" s="525"/>
    </row>
    <row r="328" spans="1:92">
      <c r="A328" s="524"/>
      <c r="B328" s="524" t="s">
        <v>228</v>
      </c>
      <c r="C328" s="525">
        <f t="shared" si="209"/>
        <v>38</v>
      </c>
      <c r="D328" s="525"/>
      <c r="E328" s="525"/>
      <c r="F328" s="525">
        <f t="shared" si="210"/>
        <v>8</v>
      </c>
      <c r="G328" s="525"/>
      <c r="H328" s="525"/>
      <c r="I328" s="525">
        <f t="shared" si="181"/>
        <v>62</v>
      </c>
      <c r="J328" s="525"/>
      <c r="K328" s="525"/>
      <c r="L328" s="525">
        <f t="shared" si="182"/>
        <v>4</v>
      </c>
      <c r="M328" s="525"/>
      <c r="N328" s="525"/>
      <c r="O328" s="525">
        <f t="shared" si="183"/>
        <v>4</v>
      </c>
      <c r="P328" s="525"/>
      <c r="Q328" s="525"/>
      <c r="R328" s="525">
        <f t="shared" si="184"/>
        <v>4</v>
      </c>
      <c r="S328" s="525"/>
      <c r="T328" s="525"/>
      <c r="U328" s="525">
        <f t="shared" si="185"/>
        <v>48</v>
      </c>
      <c r="V328" s="525"/>
      <c r="W328" s="525"/>
      <c r="X328" s="525">
        <f t="shared" si="186"/>
        <v>52</v>
      </c>
      <c r="Y328" s="525"/>
      <c r="Z328" s="525"/>
      <c r="AA328" s="525">
        <f t="shared" si="187"/>
        <v>73</v>
      </c>
      <c r="AB328" s="525"/>
      <c r="AC328" s="525"/>
      <c r="AD328" s="525">
        <f t="shared" si="188"/>
        <v>50</v>
      </c>
      <c r="AE328" s="525"/>
      <c r="AF328" s="525"/>
      <c r="AG328" s="525">
        <f t="shared" si="189"/>
        <v>53</v>
      </c>
      <c r="AH328" s="525"/>
      <c r="AI328" s="525"/>
      <c r="AJ328" s="525">
        <f t="shared" si="190"/>
        <v>79</v>
      </c>
      <c r="AK328" s="525"/>
      <c r="AL328" s="525"/>
      <c r="AM328" s="525">
        <f t="shared" si="191"/>
        <v>34</v>
      </c>
      <c r="AN328" s="525"/>
      <c r="AO328" s="525"/>
      <c r="AP328" s="525">
        <f t="shared" si="192"/>
        <v>36</v>
      </c>
      <c r="AQ328" s="525"/>
      <c r="AR328" s="525"/>
      <c r="AS328" s="525">
        <f t="shared" si="193"/>
        <v>50</v>
      </c>
      <c r="AT328" s="525"/>
      <c r="AU328" s="525"/>
      <c r="AV328" s="525">
        <f t="shared" si="194"/>
        <v>21</v>
      </c>
      <c r="AW328" s="525"/>
      <c r="AX328" s="525"/>
      <c r="AY328" s="525">
        <f t="shared" si="195"/>
        <v>24</v>
      </c>
      <c r="AZ328" s="525"/>
      <c r="BA328" s="525"/>
      <c r="BB328" s="525">
        <f t="shared" si="196"/>
        <v>71</v>
      </c>
      <c r="BC328" s="525"/>
      <c r="BD328" s="525"/>
      <c r="BE328" s="525">
        <f t="shared" si="197"/>
        <v>59</v>
      </c>
      <c r="BF328" s="525"/>
      <c r="BG328" s="525"/>
      <c r="BH328" s="525">
        <f t="shared" si="198"/>
        <v>57</v>
      </c>
      <c r="BI328" s="525"/>
      <c r="BJ328" s="525"/>
      <c r="BK328" s="525">
        <f t="shared" si="199"/>
        <v>23</v>
      </c>
      <c r="BL328" s="525"/>
      <c r="BM328" s="525"/>
      <c r="BN328" s="525">
        <f t="shared" si="200"/>
        <v>5</v>
      </c>
      <c r="BO328" s="525"/>
      <c r="BP328" s="525"/>
      <c r="BQ328" s="525">
        <f t="shared" si="201"/>
        <v>3</v>
      </c>
      <c r="BR328" s="525"/>
      <c r="BS328" s="525"/>
      <c r="BT328" s="525">
        <f t="shared" si="202"/>
        <v>10</v>
      </c>
      <c r="BU328" s="525"/>
      <c r="BV328" s="525"/>
      <c r="BW328" s="525">
        <f t="shared" si="203"/>
        <v>53</v>
      </c>
      <c r="BX328" s="525"/>
      <c r="BY328" s="525"/>
      <c r="BZ328" s="525">
        <f t="shared" si="204"/>
        <v>52</v>
      </c>
      <c r="CA328" s="525"/>
      <c r="CB328" s="525"/>
      <c r="CC328" s="525">
        <f t="shared" si="205"/>
        <v>39</v>
      </c>
      <c r="CD328" s="525"/>
      <c r="CE328" s="525"/>
      <c r="CF328" s="525" t="str">
        <f t="shared" si="206"/>
        <v>-</v>
      </c>
      <c r="CG328" s="525"/>
      <c r="CH328" s="525"/>
      <c r="CI328" s="525" t="str">
        <f t="shared" si="207"/>
        <v>-</v>
      </c>
      <c r="CJ328" s="525"/>
      <c r="CK328" s="525"/>
      <c r="CL328" s="525" t="str">
        <f t="shared" si="208"/>
        <v>-</v>
      </c>
      <c r="CM328" s="525"/>
      <c r="CN328" s="525"/>
    </row>
    <row r="329" spans="1:92">
      <c r="A329" s="524"/>
      <c r="B329" s="524" t="s">
        <v>306</v>
      </c>
      <c r="C329" s="525">
        <f t="shared" si="209"/>
        <v>144</v>
      </c>
      <c r="D329" s="525"/>
      <c r="E329" s="525"/>
      <c r="F329" s="525">
        <f t="shared" si="210"/>
        <v>70</v>
      </c>
      <c r="G329" s="525"/>
      <c r="H329" s="525"/>
      <c r="I329" s="525">
        <f t="shared" si="181"/>
        <v>132</v>
      </c>
      <c r="J329" s="525"/>
      <c r="K329" s="525"/>
      <c r="L329" s="525">
        <f t="shared" si="182"/>
        <v>71</v>
      </c>
      <c r="M329" s="525"/>
      <c r="N329" s="525"/>
      <c r="O329" s="525">
        <f t="shared" si="183"/>
        <v>70</v>
      </c>
      <c r="P329" s="525"/>
      <c r="Q329" s="525"/>
      <c r="R329" s="525">
        <f t="shared" si="184"/>
        <v>40</v>
      </c>
      <c r="S329" s="525"/>
      <c r="T329" s="525"/>
      <c r="U329" s="525">
        <f t="shared" si="185"/>
        <v>83</v>
      </c>
      <c r="V329" s="525"/>
      <c r="W329" s="525"/>
      <c r="X329" s="525">
        <f t="shared" si="186"/>
        <v>78</v>
      </c>
      <c r="Y329" s="525"/>
      <c r="Z329" s="525"/>
      <c r="AA329" s="525">
        <f t="shared" si="187"/>
        <v>46</v>
      </c>
      <c r="AB329" s="525"/>
      <c r="AC329" s="525"/>
      <c r="AD329" s="525">
        <f t="shared" si="188"/>
        <v>77</v>
      </c>
      <c r="AE329" s="525"/>
      <c r="AF329" s="525"/>
      <c r="AG329" s="525">
        <f t="shared" si="189"/>
        <v>74</v>
      </c>
      <c r="AH329" s="525"/>
      <c r="AI329" s="525"/>
      <c r="AJ329" s="525">
        <f t="shared" si="190"/>
        <v>59</v>
      </c>
      <c r="AK329" s="525"/>
      <c r="AL329" s="525"/>
      <c r="AM329" s="525">
        <f t="shared" si="191"/>
        <v>71</v>
      </c>
      <c r="AN329" s="525"/>
      <c r="AO329" s="525"/>
      <c r="AP329" s="525">
        <f t="shared" si="192"/>
        <v>65</v>
      </c>
      <c r="AQ329" s="525"/>
      <c r="AR329" s="525"/>
      <c r="AS329" s="525">
        <f t="shared" si="193"/>
        <v>33</v>
      </c>
      <c r="AT329" s="525"/>
      <c r="AU329" s="525"/>
      <c r="AV329" s="525">
        <f t="shared" si="194"/>
        <v>77</v>
      </c>
      <c r="AW329" s="525"/>
      <c r="AX329" s="525"/>
      <c r="AY329" s="525">
        <f t="shared" si="195"/>
        <v>82</v>
      </c>
      <c r="AZ329" s="525"/>
      <c r="BA329" s="525"/>
      <c r="BB329" s="525">
        <f t="shared" si="196"/>
        <v>97</v>
      </c>
      <c r="BC329" s="525"/>
      <c r="BD329" s="525"/>
      <c r="BE329" s="525" t="str">
        <f t="shared" si="197"/>
        <v>-</v>
      </c>
      <c r="BF329" s="525"/>
      <c r="BG329" s="525"/>
      <c r="BH329" s="525" t="str">
        <f t="shared" si="198"/>
        <v>-</v>
      </c>
      <c r="BI329" s="525"/>
      <c r="BJ329" s="525"/>
      <c r="BK329" s="525" t="str">
        <f t="shared" si="199"/>
        <v>-</v>
      </c>
      <c r="BL329" s="525"/>
      <c r="BM329" s="525"/>
      <c r="BN329" s="525">
        <f t="shared" si="200"/>
        <v>69</v>
      </c>
      <c r="BO329" s="525"/>
      <c r="BP329" s="525"/>
      <c r="BQ329" s="525">
        <f t="shared" si="201"/>
        <v>69</v>
      </c>
      <c r="BR329" s="525"/>
      <c r="BS329" s="525"/>
      <c r="BT329" s="525">
        <f t="shared" si="202"/>
        <v>45</v>
      </c>
      <c r="BU329" s="525"/>
      <c r="BV329" s="525"/>
      <c r="BW329" s="525">
        <f t="shared" si="203"/>
        <v>93</v>
      </c>
      <c r="BX329" s="525"/>
      <c r="BY329" s="525"/>
      <c r="BZ329" s="525">
        <f t="shared" si="204"/>
        <v>93</v>
      </c>
      <c r="CA329" s="525"/>
      <c r="CB329" s="525"/>
      <c r="CC329" s="525">
        <f t="shared" si="205"/>
        <v>84</v>
      </c>
      <c r="CD329" s="525"/>
      <c r="CE329" s="525"/>
      <c r="CF329" s="525" t="str">
        <f t="shared" si="206"/>
        <v>-</v>
      </c>
      <c r="CG329" s="525"/>
      <c r="CH329" s="525"/>
      <c r="CI329" s="525" t="str">
        <f t="shared" si="207"/>
        <v>-</v>
      </c>
      <c r="CJ329" s="525"/>
      <c r="CK329" s="525"/>
      <c r="CL329" s="525" t="str">
        <f t="shared" si="208"/>
        <v>-</v>
      </c>
      <c r="CM329" s="525"/>
      <c r="CN329" s="525"/>
    </row>
    <row r="330" spans="1:92">
      <c r="A330" s="524"/>
      <c r="B330" s="524" t="s">
        <v>309</v>
      </c>
      <c r="C330" s="525">
        <f t="shared" si="209"/>
        <v>42</v>
      </c>
      <c r="D330" s="525"/>
      <c r="E330" s="525"/>
      <c r="F330" s="525" t="str">
        <f t="shared" si="210"/>
        <v>-</v>
      </c>
      <c r="G330" s="525"/>
      <c r="H330" s="525"/>
      <c r="I330" s="525">
        <f t="shared" si="181"/>
        <v>35</v>
      </c>
      <c r="J330" s="525"/>
      <c r="K330" s="525"/>
      <c r="L330" s="525" t="str">
        <f t="shared" si="182"/>
        <v>-</v>
      </c>
      <c r="M330" s="525"/>
      <c r="N330" s="525"/>
      <c r="O330" s="525" t="str">
        <f t="shared" si="183"/>
        <v>-</v>
      </c>
      <c r="P330" s="525"/>
      <c r="Q330" s="525"/>
      <c r="R330" s="525" t="str">
        <f t="shared" si="184"/>
        <v>-</v>
      </c>
      <c r="S330" s="525"/>
      <c r="T330" s="525"/>
      <c r="U330" s="525" t="str">
        <f t="shared" si="185"/>
        <v>-</v>
      </c>
      <c r="V330" s="525"/>
      <c r="W330" s="525"/>
      <c r="X330" s="525" t="str">
        <f t="shared" si="186"/>
        <v>-</v>
      </c>
      <c r="Y330" s="525"/>
      <c r="Z330" s="525"/>
      <c r="AA330" s="525" t="str">
        <f t="shared" si="187"/>
        <v>-</v>
      </c>
      <c r="AB330" s="525"/>
      <c r="AC330" s="525"/>
      <c r="AD330" s="525" t="str">
        <f t="shared" si="188"/>
        <v>-</v>
      </c>
      <c r="AE330" s="525"/>
      <c r="AF330" s="525"/>
      <c r="AG330" s="525" t="str">
        <f t="shared" si="189"/>
        <v>-</v>
      </c>
      <c r="AH330" s="525"/>
      <c r="AI330" s="525"/>
      <c r="AJ330" s="525" t="str">
        <f t="shared" si="190"/>
        <v>-</v>
      </c>
      <c r="AK330" s="525"/>
      <c r="AL330" s="525"/>
      <c r="AM330" s="525" t="str">
        <f t="shared" si="191"/>
        <v>-</v>
      </c>
      <c r="AN330" s="525"/>
      <c r="AO330" s="525"/>
      <c r="AP330" s="525" t="str">
        <f t="shared" si="192"/>
        <v>-</v>
      </c>
      <c r="AQ330" s="525"/>
      <c r="AR330" s="525"/>
      <c r="AS330" s="525" t="str">
        <f t="shared" si="193"/>
        <v>-</v>
      </c>
      <c r="AT330" s="525"/>
      <c r="AU330" s="525"/>
      <c r="AV330" s="525" t="str">
        <f t="shared" si="194"/>
        <v>-</v>
      </c>
      <c r="AW330" s="525"/>
      <c r="AX330" s="525"/>
      <c r="AY330" s="525" t="str">
        <f t="shared" si="195"/>
        <v>-</v>
      </c>
      <c r="AZ330" s="525"/>
      <c r="BA330" s="525"/>
      <c r="BB330" s="525" t="str">
        <f t="shared" si="196"/>
        <v>-</v>
      </c>
      <c r="BC330" s="525"/>
      <c r="BD330" s="525"/>
      <c r="BE330" s="525" t="str">
        <f t="shared" si="197"/>
        <v>-</v>
      </c>
      <c r="BF330" s="525"/>
      <c r="BG330" s="525"/>
      <c r="BH330" s="525" t="str">
        <f t="shared" si="198"/>
        <v>-</v>
      </c>
      <c r="BI330" s="525"/>
      <c r="BJ330" s="525"/>
      <c r="BK330" s="525" t="str">
        <f t="shared" si="199"/>
        <v>-</v>
      </c>
      <c r="BL330" s="525"/>
      <c r="BM330" s="525"/>
      <c r="BN330" s="525" t="str">
        <f t="shared" si="200"/>
        <v>-</v>
      </c>
      <c r="BO330" s="525"/>
      <c r="BP330" s="525"/>
      <c r="BQ330" s="525" t="str">
        <f t="shared" si="201"/>
        <v>-</v>
      </c>
      <c r="BR330" s="525"/>
      <c r="BS330" s="525"/>
      <c r="BT330" s="525" t="str">
        <f t="shared" si="202"/>
        <v>-</v>
      </c>
      <c r="BU330" s="525"/>
      <c r="BV330" s="525"/>
      <c r="BW330" s="525" t="str">
        <f t="shared" si="203"/>
        <v>-</v>
      </c>
      <c r="BX330" s="525"/>
      <c r="BY330" s="525"/>
      <c r="BZ330" s="525" t="str">
        <f t="shared" si="204"/>
        <v>-</v>
      </c>
      <c r="CA330" s="525"/>
      <c r="CB330" s="525"/>
      <c r="CC330" s="525" t="str">
        <f t="shared" si="205"/>
        <v>-</v>
      </c>
      <c r="CD330" s="525"/>
      <c r="CE330" s="525"/>
      <c r="CF330" s="525" t="str">
        <f t="shared" si="206"/>
        <v>-</v>
      </c>
      <c r="CG330" s="525"/>
      <c r="CH330" s="525"/>
      <c r="CI330" s="525" t="str">
        <f t="shared" si="207"/>
        <v>-</v>
      </c>
      <c r="CJ330" s="525"/>
      <c r="CK330" s="525"/>
      <c r="CL330" s="525" t="str">
        <f t="shared" si="208"/>
        <v>-</v>
      </c>
      <c r="CM330" s="525"/>
      <c r="CN330" s="525"/>
    </row>
    <row r="331" spans="1:92">
      <c r="A331" s="524"/>
      <c r="B331" s="524" t="s">
        <v>241</v>
      </c>
      <c r="C331" s="525">
        <f t="shared" si="209"/>
        <v>71</v>
      </c>
      <c r="D331" s="525"/>
      <c r="E331" s="525"/>
      <c r="F331" s="525">
        <f t="shared" si="210"/>
        <v>67</v>
      </c>
      <c r="G331" s="525"/>
      <c r="H331" s="525"/>
      <c r="I331" s="525">
        <f t="shared" si="181"/>
        <v>60</v>
      </c>
      <c r="J331" s="525"/>
      <c r="K331" s="525"/>
      <c r="L331" s="525">
        <f t="shared" si="182"/>
        <v>82</v>
      </c>
      <c r="M331" s="525"/>
      <c r="N331" s="525"/>
      <c r="O331" s="525">
        <f t="shared" si="183"/>
        <v>82</v>
      </c>
      <c r="P331" s="525"/>
      <c r="Q331" s="525"/>
      <c r="R331" s="525">
        <f t="shared" si="184"/>
        <v>85</v>
      </c>
      <c r="S331" s="525"/>
      <c r="T331" s="525"/>
      <c r="U331" s="525">
        <f t="shared" si="185"/>
        <v>32</v>
      </c>
      <c r="V331" s="525"/>
      <c r="W331" s="525"/>
      <c r="X331" s="525">
        <f t="shared" si="186"/>
        <v>34</v>
      </c>
      <c r="Y331" s="525"/>
      <c r="Z331" s="525"/>
      <c r="AA331" s="525">
        <f t="shared" si="187"/>
        <v>51</v>
      </c>
      <c r="AB331" s="525"/>
      <c r="AC331" s="525"/>
      <c r="AD331" s="525">
        <f t="shared" si="188"/>
        <v>35</v>
      </c>
      <c r="AE331" s="525"/>
      <c r="AF331" s="525"/>
      <c r="AG331" s="525">
        <f t="shared" si="189"/>
        <v>34</v>
      </c>
      <c r="AH331" s="525"/>
      <c r="AI331" s="525"/>
      <c r="AJ331" s="525">
        <f t="shared" si="190"/>
        <v>39</v>
      </c>
      <c r="AK331" s="525"/>
      <c r="AL331" s="525"/>
      <c r="AM331" s="525">
        <f t="shared" si="191"/>
        <v>6</v>
      </c>
      <c r="AN331" s="525"/>
      <c r="AO331" s="525"/>
      <c r="AP331" s="525">
        <f t="shared" si="192"/>
        <v>7</v>
      </c>
      <c r="AQ331" s="525"/>
      <c r="AR331" s="525"/>
      <c r="AS331" s="525">
        <f t="shared" si="193"/>
        <v>29</v>
      </c>
      <c r="AT331" s="525"/>
      <c r="AU331" s="525"/>
      <c r="AV331" s="525">
        <f t="shared" si="194"/>
        <v>18</v>
      </c>
      <c r="AW331" s="525"/>
      <c r="AX331" s="525"/>
      <c r="AY331" s="525">
        <f t="shared" si="195"/>
        <v>16</v>
      </c>
      <c r="AZ331" s="525"/>
      <c r="BA331" s="525"/>
      <c r="BB331" s="525">
        <f t="shared" si="196"/>
        <v>41</v>
      </c>
      <c r="BC331" s="525"/>
      <c r="BD331" s="525"/>
      <c r="BE331" s="525">
        <f t="shared" si="197"/>
        <v>23</v>
      </c>
      <c r="BF331" s="525"/>
      <c r="BG331" s="525"/>
      <c r="BH331" s="525">
        <f t="shared" si="198"/>
        <v>21</v>
      </c>
      <c r="BI331" s="525"/>
      <c r="BJ331" s="525"/>
      <c r="BK331" s="525">
        <f t="shared" si="199"/>
        <v>35</v>
      </c>
      <c r="BL331" s="525"/>
      <c r="BM331" s="525"/>
      <c r="BN331" s="525">
        <f t="shared" si="200"/>
        <v>66</v>
      </c>
      <c r="BO331" s="525"/>
      <c r="BP331" s="525"/>
      <c r="BQ331" s="525">
        <f t="shared" si="201"/>
        <v>63</v>
      </c>
      <c r="BR331" s="525"/>
      <c r="BS331" s="525"/>
      <c r="BT331" s="525">
        <f t="shared" si="202"/>
        <v>25</v>
      </c>
      <c r="BU331" s="525"/>
      <c r="BV331" s="525"/>
      <c r="BW331" s="525">
        <f t="shared" si="203"/>
        <v>51</v>
      </c>
      <c r="BX331" s="525"/>
      <c r="BY331" s="525"/>
      <c r="BZ331" s="525">
        <f t="shared" si="204"/>
        <v>47</v>
      </c>
      <c r="CA331" s="525"/>
      <c r="CB331" s="525"/>
      <c r="CC331" s="525">
        <f t="shared" si="205"/>
        <v>13</v>
      </c>
      <c r="CD331" s="525"/>
      <c r="CE331" s="525"/>
      <c r="CF331" s="525" t="str">
        <f t="shared" si="206"/>
        <v>-</v>
      </c>
      <c r="CG331" s="525"/>
      <c r="CH331" s="525"/>
      <c r="CI331" s="525" t="str">
        <f t="shared" si="207"/>
        <v>-</v>
      </c>
      <c r="CJ331" s="525"/>
      <c r="CK331" s="525"/>
      <c r="CL331" s="525" t="str">
        <f t="shared" si="208"/>
        <v>-</v>
      </c>
      <c r="CM331" s="525"/>
      <c r="CN331" s="525"/>
    </row>
    <row r="332" spans="1:92">
      <c r="A332" s="524"/>
      <c r="B332" s="524" t="s">
        <v>209</v>
      </c>
      <c r="C332" s="525">
        <f t="shared" si="209"/>
        <v>83</v>
      </c>
      <c r="D332" s="525"/>
      <c r="E332" s="525"/>
      <c r="F332" s="525">
        <f t="shared" si="210"/>
        <v>15</v>
      </c>
      <c r="G332" s="525"/>
      <c r="H332" s="525"/>
      <c r="I332" s="525">
        <f t="shared" si="181"/>
        <v>116</v>
      </c>
      <c r="J332" s="525"/>
      <c r="K332" s="525"/>
      <c r="L332" s="525">
        <f t="shared" si="182"/>
        <v>15</v>
      </c>
      <c r="M332" s="525"/>
      <c r="N332" s="525"/>
      <c r="O332" s="525">
        <f t="shared" si="183"/>
        <v>16</v>
      </c>
      <c r="P332" s="525"/>
      <c r="Q332" s="525"/>
      <c r="R332" s="525">
        <f t="shared" si="184"/>
        <v>31</v>
      </c>
      <c r="S332" s="525"/>
      <c r="T332" s="525"/>
      <c r="U332" s="525">
        <f t="shared" si="185"/>
        <v>44</v>
      </c>
      <c r="V332" s="525"/>
      <c r="W332" s="525"/>
      <c r="X332" s="525">
        <f t="shared" si="186"/>
        <v>54</v>
      </c>
      <c r="Y332" s="525"/>
      <c r="Z332" s="525"/>
      <c r="AA332" s="525">
        <f t="shared" si="187"/>
        <v>96</v>
      </c>
      <c r="AB332" s="525"/>
      <c r="AC332" s="525"/>
      <c r="AD332" s="525">
        <f t="shared" si="188"/>
        <v>46</v>
      </c>
      <c r="AE332" s="525"/>
      <c r="AF332" s="525"/>
      <c r="AG332" s="525">
        <f t="shared" si="189"/>
        <v>55</v>
      </c>
      <c r="AH332" s="525"/>
      <c r="AI332" s="525"/>
      <c r="AJ332" s="525">
        <f t="shared" si="190"/>
        <v>97</v>
      </c>
      <c r="AK332" s="525"/>
      <c r="AL332" s="525"/>
      <c r="AM332" s="525">
        <f t="shared" si="191"/>
        <v>37</v>
      </c>
      <c r="AN332" s="525"/>
      <c r="AO332" s="525"/>
      <c r="AP332" s="525">
        <f t="shared" si="192"/>
        <v>41</v>
      </c>
      <c r="AQ332" s="525"/>
      <c r="AR332" s="525"/>
      <c r="AS332" s="525">
        <f t="shared" si="193"/>
        <v>61</v>
      </c>
      <c r="AT332" s="525"/>
      <c r="AU332" s="525"/>
      <c r="AV332" s="525">
        <f t="shared" si="194"/>
        <v>45</v>
      </c>
      <c r="AW332" s="525"/>
      <c r="AX332" s="525"/>
      <c r="AY332" s="525">
        <f t="shared" si="195"/>
        <v>48</v>
      </c>
      <c r="AZ332" s="525"/>
      <c r="BA332" s="525"/>
      <c r="BB332" s="525">
        <f t="shared" si="196"/>
        <v>72</v>
      </c>
      <c r="BC332" s="525"/>
      <c r="BD332" s="525"/>
      <c r="BE332" s="525">
        <f t="shared" si="197"/>
        <v>76</v>
      </c>
      <c r="BF332" s="525"/>
      <c r="BG332" s="525"/>
      <c r="BH332" s="525">
        <f t="shared" si="198"/>
        <v>75</v>
      </c>
      <c r="BI332" s="525"/>
      <c r="BJ332" s="525"/>
      <c r="BK332" s="525">
        <f t="shared" si="199"/>
        <v>32</v>
      </c>
      <c r="BL332" s="525"/>
      <c r="BM332" s="525"/>
      <c r="BN332" s="525">
        <f t="shared" si="200"/>
        <v>29</v>
      </c>
      <c r="BO332" s="525"/>
      <c r="BP332" s="525"/>
      <c r="BQ332" s="525">
        <f t="shared" si="201"/>
        <v>37</v>
      </c>
      <c r="BR332" s="525"/>
      <c r="BS332" s="525"/>
      <c r="BT332" s="525">
        <f t="shared" si="202"/>
        <v>51</v>
      </c>
      <c r="BU332" s="525"/>
      <c r="BV332" s="525"/>
      <c r="BW332" s="525" t="str">
        <f t="shared" si="203"/>
        <v>-</v>
      </c>
      <c r="BX332" s="525"/>
      <c r="BY332" s="525"/>
      <c r="BZ332" s="525">
        <f t="shared" si="204"/>
        <v>111</v>
      </c>
      <c r="CA332" s="525"/>
      <c r="CB332" s="525"/>
      <c r="CC332" s="525">
        <f t="shared" si="205"/>
        <v>104</v>
      </c>
      <c r="CD332" s="525"/>
      <c r="CE332" s="525"/>
      <c r="CF332" s="525">
        <f t="shared" si="206"/>
        <v>1</v>
      </c>
      <c r="CG332" s="525"/>
      <c r="CH332" s="525"/>
      <c r="CI332" s="525">
        <f t="shared" si="207"/>
        <v>1</v>
      </c>
      <c r="CJ332" s="525"/>
      <c r="CK332" s="525"/>
      <c r="CL332" s="525">
        <f t="shared" si="208"/>
        <v>7</v>
      </c>
      <c r="CM332" s="525"/>
      <c r="CN332" s="525"/>
    </row>
    <row r="333" spans="1:92">
      <c r="A333" s="524"/>
      <c r="B333" s="524" t="s">
        <v>315</v>
      </c>
      <c r="C333" s="525">
        <f t="shared" si="209"/>
        <v>140</v>
      </c>
      <c r="D333" s="525"/>
      <c r="E333" s="525"/>
      <c r="F333" s="525">
        <f t="shared" si="210"/>
        <v>59</v>
      </c>
      <c r="G333" s="525"/>
      <c r="H333" s="525"/>
      <c r="I333" s="525">
        <f t="shared" si="181"/>
        <v>141</v>
      </c>
      <c r="J333" s="525"/>
      <c r="K333" s="525"/>
      <c r="L333" s="525">
        <f t="shared" si="182"/>
        <v>51</v>
      </c>
      <c r="M333" s="525"/>
      <c r="N333" s="525"/>
      <c r="O333" s="525">
        <f t="shared" si="183"/>
        <v>52</v>
      </c>
      <c r="P333" s="525"/>
      <c r="Q333" s="525"/>
      <c r="R333" s="525">
        <f t="shared" si="184"/>
        <v>62</v>
      </c>
      <c r="S333" s="525"/>
      <c r="T333" s="525"/>
      <c r="U333" s="525" t="str">
        <f t="shared" si="185"/>
        <v>-</v>
      </c>
      <c r="V333" s="525"/>
      <c r="W333" s="525"/>
      <c r="X333" s="525" t="str">
        <f t="shared" si="186"/>
        <v>-</v>
      </c>
      <c r="Y333" s="525"/>
      <c r="Z333" s="525"/>
      <c r="AA333" s="525" t="str">
        <f t="shared" si="187"/>
        <v>-</v>
      </c>
      <c r="AB333" s="525"/>
      <c r="AC333" s="525"/>
      <c r="AD333" s="525" t="str">
        <f t="shared" si="188"/>
        <v>-</v>
      </c>
      <c r="AE333" s="525"/>
      <c r="AF333" s="525"/>
      <c r="AG333" s="525" t="str">
        <f t="shared" si="189"/>
        <v>-</v>
      </c>
      <c r="AH333" s="525"/>
      <c r="AI333" s="525"/>
      <c r="AJ333" s="525" t="str">
        <f t="shared" si="190"/>
        <v>-</v>
      </c>
      <c r="AK333" s="525"/>
      <c r="AL333" s="525"/>
      <c r="AM333" s="525" t="str">
        <f t="shared" si="191"/>
        <v>-</v>
      </c>
      <c r="AN333" s="525"/>
      <c r="AO333" s="525"/>
      <c r="AP333" s="525" t="str">
        <f t="shared" si="192"/>
        <v>-</v>
      </c>
      <c r="AQ333" s="525"/>
      <c r="AR333" s="525"/>
      <c r="AS333" s="525" t="str">
        <f t="shared" si="193"/>
        <v>-</v>
      </c>
      <c r="AT333" s="525"/>
      <c r="AU333" s="525"/>
      <c r="AV333" s="525" t="str">
        <f t="shared" si="194"/>
        <v>-</v>
      </c>
      <c r="AW333" s="525"/>
      <c r="AX333" s="525"/>
      <c r="AY333" s="525" t="str">
        <f t="shared" si="195"/>
        <v>-</v>
      </c>
      <c r="AZ333" s="525"/>
      <c r="BA333" s="525"/>
      <c r="BB333" s="525" t="str">
        <f t="shared" si="196"/>
        <v>-</v>
      </c>
      <c r="BC333" s="525"/>
      <c r="BD333" s="525"/>
      <c r="BE333" s="525" t="str">
        <f t="shared" si="197"/>
        <v>-</v>
      </c>
      <c r="BF333" s="525"/>
      <c r="BG333" s="525"/>
      <c r="BH333" s="525" t="str">
        <f t="shared" si="198"/>
        <v>-</v>
      </c>
      <c r="BI333" s="525"/>
      <c r="BJ333" s="525"/>
      <c r="BK333" s="525" t="str">
        <f t="shared" si="199"/>
        <v>-</v>
      </c>
      <c r="BL333" s="525"/>
      <c r="BM333" s="525"/>
      <c r="BN333" s="525">
        <f t="shared" si="200"/>
        <v>36</v>
      </c>
      <c r="BO333" s="525"/>
      <c r="BP333" s="525"/>
      <c r="BQ333" s="525">
        <f t="shared" si="201"/>
        <v>49</v>
      </c>
      <c r="BR333" s="525"/>
      <c r="BS333" s="525"/>
      <c r="BT333" s="525">
        <f t="shared" si="202"/>
        <v>67</v>
      </c>
      <c r="BU333" s="525"/>
      <c r="BV333" s="525"/>
      <c r="BW333" s="525" t="str">
        <f t="shared" si="203"/>
        <v>-</v>
      </c>
      <c r="BX333" s="525"/>
      <c r="BY333" s="525"/>
      <c r="BZ333" s="525">
        <f t="shared" si="204"/>
        <v>113</v>
      </c>
      <c r="CA333" s="525"/>
      <c r="CB333" s="525"/>
      <c r="CC333" s="525">
        <f t="shared" si="205"/>
        <v>104</v>
      </c>
      <c r="CD333" s="525"/>
      <c r="CE333" s="525"/>
      <c r="CF333" s="525" t="str">
        <f t="shared" si="206"/>
        <v>-</v>
      </c>
      <c r="CG333" s="525"/>
      <c r="CH333" s="525"/>
      <c r="CI333" s="525" t="str">
        <f t="shared" si="207"/>
        <v>-</v>
      </c>
      <c r="CJ333" s="525"/>
      <c r="CK333" s="525"/>
      <c r="CL333" s="525" t="str">
        <f t="shared" si="208"/>
        <v>-</v>
      </c>
      <c r="CM333" s="525"/>
      <c r="CN333" s="525"/>
    </row>
    <row r="334" spans="1:92">
      <c r="A334" s="524"/>
      <c r="B334" s="524" t="s">
        <v>370</v>
      </c>
      <c r="C334" s="525">
        <f t="shared" si="209"/>
        <v>173</v>
      </c>
      <c r="D334" s="525"/>
      <c r="E334" s="525"/>
      <c r="F334" s="525" t="str">
        <f t="shared" si="210"/>
        <v>-</v>
      </c>
      <c r="G334" s="525"/>
      <c r="H334" s="525"/>
      <c r="I334" s="525">
        <f t="shared" si="181"/>
        <v>173</v>
      </c>
      <c r="J334" s="525"/>
      <c r="K334" s="525"/>
      <c r="L334" s="525" t="str">
        <f t="shared" si="182"/>
        <v>-</v>
      </c>
      <c r="M334" s="525"/>
      <c r="N334" s="525"/>
      <c r="O334" s="525" t="str">
        <f t="shared" si="183"/>
        <v>-</v>
      </c>
      <c r="P334" s="525"/>
      <c r="Q334" s="525"/>
      <c r="R334" s="525" t="str">
        <f t="shared" si="184"/>
        <v>-</v>
      </c>
      <c r="S334" s="525"/>
      <c r="T334" s="525"/>
      <c r="U334" s="525" t="str">
        <f t="shared" si="185"/>
        <v>-</v>
      </c>
      <c r="V334" s="525"/>
      <c r="W334" s="525"/>
      <c r="X334" s="525" t="str">
        <f t="shared" si="186"/>
        <v>-</v>
      </c>
      <c r="Y334" s="525"/>
      <c r="Z334" s="525"/>
      <c r="AA334" s="525" t="str">
        <f t="shared" si="187"/>
        <v>-</v>
      </c>
      <c r="AB334" s="525"/>
      <c r="AC334" s="525"/>
      <c r="AD334" s="525" t="str">
        <f t="shared" si="188"/>
        <v>-</v>
      </c>
      <c r="AE334" s="525"/>
      <c r="AF334" s="525"/>
      <c r="AG334" s="525" t="str">
        <f t="shared" si="189"/>
        <v>-</v>
      </c>
      <c r="AH334" s="525"/>
      <c r="AI334" s="525"/>
      <c r="AJ334" s="525" t="str">
        <f t="shared" si="190"/>
        <v>-</v>
      </c>
      <c r="AK334" s="525"/>
      <c r="AL334" s="525"/>
      <c r="AM334" s="525" t="str">
        <f t="shared" si="191"/>
        <v>-</v>
      </c>
      <c r="AN334" s="525"/>
      <c r="AO334" s="525"/>
      <c r="AP334" s="525" t="str">
        <f t="shared" si="192"/>
        <v>-</v>
      </c>
      <c r="AQ334" s="525"/>
      <c r="AR334" s="525"/>
      <c r="AS334" s="525" t="str">
        <f t="shared" si="193"/>
        <v>-</v>
      </c>
      <c r="AT334" s="525"/>
      <c r="AU334" s="525"/>
      <c r="AV334" s="525" t="str">
        <f t="shared" si="194"/>
        <v>-</v>
      </c>
      <c r="AW334" s="525"/>
      <c r="AX334" s="525"/>
      <c r="AY334" s="525" t="str">
        <f t="shared" si="195"/>
        <v>-</v>
      </c>
      <c r="AZ334" s="525"/>
      <c r="BA334" s="525"/>
      <c r="BB334" s="525" t="str">
        <f t="shared" si="196"/>
        <v>-</v>
      </c>
      <c r="BC334" s="525"/>
      <c r="BD334" s="525"/>
      <c r="BE334" s="525" t="str">
        <f t="shared" si="197"/>
        <v>-</v>
      </c>
      <c r="BF334" s="525"/>
      <c r="BG334" s="525"/>
      <c r="BH334" s="525" t="str">
        <f t="shared" si="198"/>
        <v>-</v>
      </c>
      <c r="BI334" s="525"/>
      <c r="BJ334" s="525"/>
      <c r="BK334" s="525" t="str">
        <f t="shared" si="199"/>
        <v>-</v>
      </c>
      <c r="BL334" s="525"/>
      <c r="BM334" s="525"/>
      <c r="BN334" s="525" t="str">
        <f t="shared" si="200"/>
        <v>-</v>
      </c>
      <c r="BO334" s="525"/>
      <c r="BP334" s="525"/>
      <c r="BQ334" s="525" t="str">
        <f t="shared" si="201"/>
        <v>-</v>
      </c>
      <c r="BR334" s="525"/>
      <c r="BS334" s="525"/>
      <c r="BT334" s="525" t="str">
        <f t="shared" si="202"/>
        <v>-</v>
      </c>
      <c r="BU334" s="525"/>
      <c r="BV334" s="525"/>
      <c r="BW334" s="525" t="str">
        <f t="shared" si="203"/>
        <v>-</v>
      </c>
      <c r="BX334" s="525"/>
      <c r="BY334" s="525"/>
      <c r="BZ334" s="525" t="str">
        <f t="shared" si="204"/>
        <v>-</v>
      </c>
      <c r="CA334" s="525"/>
      <c r="CB334" s="525"/>
      <c r="CC334" s="525" t="str">
        <f t="shared" si="205"/>
        <v>-</v>
      </c>
      <c r="CD334" s="525"/>
      <c r="CE334" s="525"/>
      <c r="CF334" s="525" t="str">
        <f t="shared" si="206"/>
        <v>-</v>
      </c>
      <c r="CG334" s="525"/>
      <c r="CH334" s="525"/>
      <c r="CI334" s="525" t="str">
        <f t="shared" si="207"/>
        <v>-</v>
      </c>
      <c r="CJ334" s="525"/>
      <c r="CK334" s="525"/>
      <c r="CL334" s="525" t="str">
        <f t="shared" si="208"/>
        <v>-</v>
      </c>
      <c r="CM334" s="525"/>
      <c r="CN334" s="525"/>
    </row>
    <row r="335" spans="1:92">
      <c r="A335" s="524"/>
      <c r="B335" s="524" t="s">
        <v>212</v>
      </c>
      <c r="C335" s="525">
        <f t="shared" si="209"/>
        <v>25</v>
      </c>
      <c r="D335" s="525"/>
      <c r="E335" s="525"/>
      <c r="F335" s="525">
        <f t="shared" si="210"/>
        <v>6</v>
      </c>
      <c r="G335" s="525"/>
      <c r="H335" s="525"/>
      <c r="I335" s="525">
        <f t="shared" si="181"/>
        <v>85</v>
      </c>
      <c r="J335" s="525"/>
      <c r="K335" s="525"/>
      <c r="L335" s="525">
        <f t="shared" si="182"/>
        <v>2</v>
      </c>
      <c r="M335" s="525"/>
      <c r="N335" s="525"/>
      <c r="O335" s="525">
        <f t="shared" si="183"/>
        <v>2</v>
      </c>
      <c r="P335" s="525"/>
      <c r="Q335" s="525"/>
      <c r="R335" s="525">
        <f t="shared" si="184"/>
        <v>12</v>
      </c>
      <c r="S335" s="525"/>
      <c r="T335" s="525"/>
      <c r="U335" s="525">
        <f t="shared" si="185"/>
        <v>40</v>
      </c>
      <c r="V335" s="525"/>
      <c r="W335" s="525"/>
      <c r="X335" s="525">
        <f t="shared" si="186"/>
        <v>40</v>
      </c>
      <c r="Y335" s="525"/>
      <c r="Z335" s="525"/>
      <c r="AA335" s="525">
        <f t="shared" si="187"/>
        <v>38</v>
      </c>
      <c r="AB335" s="525"/>
      <c r="AC335" s="525"/>
      <c r="AD335" s="525">
        <f t="shared" si="188"/>
        <v>37</v>
      </c>
      <c r="AE335" s="525"/>
      <c r="AF335" s="525"/>
      <c r="AG335" s="525">
        <f t="shared" si="189"/>
        <v>36</v>
      </c>
      <c r="AH335" s="525"/>
      <c r="AI335" s="525"/>
      <c r="AJ335" s="525">
        <f t="shared" si="190"/>
        <v>46</v>
      </c>
      <c r="AK335" s="525"/>
      <c r="AL335" s="525"/>
      <c r="AM335" s="525">
        <f t="shared" si="191"/>
        <v>71</v>
      </c>
      <c r="AN335" s="525"/>
      <c r="AO335" s="525"/>
      <c r="AP335" s="525">
        <f t="shared" si="192"/>
        <v>69</v>
      </c>
      <c r="AQ335" s="525"/>
      <c r="AR335" s="525"/>
      <c r="AS335" s="525">
        <f t="shared" si="193"/>
        <v>51</v>
      </c>
      <c r="AT335" s="525"/>
      <c r="AU335" s="525"/>
      <c r="AV335" s="525">
        <f t="shared" si="194"/>
        <v>19</v>
      </c>
      <c r="AW335" s="525"/>
      <c r="AX335" s="525"/>
      <c r="AY335" s="525">
        <f t="shared" si="195"/>
        <v>21</v>
      </c>
      <c r="AZ335" s="525"/>
      <c r="BA335" s="525"/>
      <c r="BB335" s="525">
        <f t="shared" si="196"/>
        <v>61</v>
      </c>
      <c r="BC335" s="525"/>
      <c r="BD335" s="525"/>
      <c r="BE335" s="525">
        <f t="shared" si="197"/>
        <v>74</v>
      </c>
      <c r="BF335" s="525"/>
      <c r="BG335" s="525"/>
      <c r="BH335" s="525">
        <f t="shared" si="198"/>
        <v>73</v>
      </c>
      <c r="BI335" s="525"/>
      <c r="BJ335" s="525"/>
      <c r="BK335" s="525">
        <f t="shared" si="199"/>
        <v>4</v>
      </c>
      <c r="BL335" s="525"/>
      <c r="BM335" s="525"/>
      <c r="BN335" s="525">
        <f t="shared" si="200"/>
        <v>2</v>
      </c>
      <c r="BO335" s="525"/>
      <c r="BP335" s="525"/>
      <c r="BQ335" s="525">
        <f t="shared" si="201"/>
        <v>4</v>
      </c>
      <c r="BR335" s="525"/>
      <c r="BS335" s="525"/>
      <c r="BT335" s="525">
        <f t="shared" si="202"/>
        <v>57</v>
      </c>
      <c r="BU335" s="525"/>
      <c r="BV335" s="525"/>
      <c r="BW335" s="525">
        <f t="shared" si="203"/>
        <v>70</v>
      </c>
      <c r="BX335" s="525"/>
      <c r="BY335" s="525"/>
      <c r="BZ335" s="525">
        <f t="shared" si="204"/>
        <v>68</v>
      </c>
      <c r="CA335" s="525"/>
      <c r="CB335" s="525"/>
      <c r="CC335" s="525">
        <f t="shared" si="205"/>
        <v>16</v>
      </c>
      <c r="CD335" s="525"/>
      <c r="CE335" s="525"/>
      <c r="CF335" s="525" t="str">
        <f t="shared" si="206"/>
        <v>-</v>
      </c>
      <c r="CG335" s="525"/>
      <c r="CH335" s="525"/>
      <c r="CI335" s="525" t="str">
        <f t="shared" si="207"/>
        <v>-</v>
      </c>
      <c r="CJ335" s="525"/>
      <c r="CK335" s="525"/>
      <c r="CL335" s="525" t="str">
        <f t="shared" si="208"/>
        <v>-</v>
      </c>
      <c r="CM335" s="525"/>
      <c r="CN335" s="525"/>
    </row>
    <row r="336" spans="1:92">
      <c r="A336" s="524"/>
      <c r="B336" s="524" t="s">
        <v>250</v>
      </c>
      <c r="C336" s="525">
        <f t="shared" si="209"/>
        <v>35</v>
      </c>
      <c r="D336" s="525"/>
      <c r="E336" s="525"/>
      <c r="F336" s="525">
        <f t="shared" si="210"/>
        <v>25</v>
      </c>
      <c r="G336" s="525"/>
      <c r="H336" s="525"/>
      <c r="I336" s="525">
        <f t="shared" si="181"/>
        <v>46</v>
      </c>
      <c r="J336" s="525"/>
      <c r="K336" s="525"/>
      <c r="L336" s="525">
        <f t="shared" si="182"/>
        <v>48</v>
      </c>
      <c r="M336" s="525"/>
      <c r="N336" s="525"/>
      <c r="O336" s="525">
        <f t="shared" si="183"/>
        <v>48</v>
      </c>
      <c r="P336" s="525"/>
      <c r="Q336" s="525"/>
      <c r="R336" s="525">
        <f t="shared" si="184"/>
        <v>30</v>
      </c>
      <c r="S336" s="525"/>
      <c r="T336" s="525"/>
      <c r="U336" s="525">
        <f t="shared" si="185"/>
        <v>19</v>
      </c>
      <c r="V336" s="525"/>
      <c r="W336" s="525"/>
      <c r="X336" s="525">
        <f t="shared" si="186"/>
        <v>27</v>
      </c>
      <c r="Y336" s="525"/>
      <c r="Z336" s="525"/>
      <c r="AA336" s="525">
        <f t="shared" si="187"/>
        <v>74</v>
      </c>
      <c r="AB336" s="525"/>
      <c r="AC336" s="525"/>
      <c r="AD336" s="525">
        <f t="shared" si="188"/>
        <v>22</v>
      </c>
      <c r="AE336" s="525"/>
      <c r="AF336" s="525"/>
      <c r="AG336" s="525">
        <f t="shared" si="189"/>
        <v>28</v>
      </c>
      <c r="AH336" s="525"/>
      <c r="AI336" s="525"/>
      <c r="AJ336" s="525">
        <f t="shared" si="190"/>
        <v>81</v>
      </c>
      <c r="AK336" s="525"/>
      <c r="AL336" s="525"/>
      <c r="AM336" s="525">
        <f t="shared" si="191"/>
        <v>13</v>
      </c>
      <c r="AN336" s="525"/>
      <c r="AO336" s="525"/>
      <c r="AP336" s="525">
        <f t="shared" si="192"/>
        <v>17</v>
      </c>
      <c r="AQ336" s="525"/>
      <c r="AR336" s="525"/>
      <c r="AS336" s="525">
        <f t="shared" si="193"/>
        <v>53</v>
      </c>
      <c r="AT336" s="525"/>
      <c r="AU336" s="525"/>
      <c r="AV336" s="525">
        <f t="shared" si="194"/>
        <v>65</v>
      </c>
      <c r="AW336" s="525"/>
      <c r="AX336" s="525"/>
      <c r="AY336" s="525">
        <f t="shared" si="195"/>
        <v>60</v>
      </c>
      <c r="AZ336" s="525"/>
      <c r="BA336" s="525"/>
      <c r="BB336" s="525">
        <f t="shared" si="196"/>
        <v>22</v>
      </c>
      <c r="BC336" s="525"/>
      <c r="BD336" s="525"/>
      <c r="BE336" s="525">
        <f t="shared" si="197"/>
        <v>27</v>
      </c>
      <c r="BF336" s="525"/>
      <c r="BG336" s="525"/>
      <c r="BH336" s="525">
        <f t="shared" si="198"/>
        <v>27</v>
      </c>
      <c r="BI336" s="525"/>
      <c r="BJ336" s="525"/>
      <c r="BK336" s="525">
        <f t="shared" si="199"/>
        <v>44</v>
      </c>
      <c r="BL336" s="525"/>
      <c r="BM336" s="525"/>
      <c r="BN336" s="525">
        <f t="shared" si="200"/>
        <v>39</v>
      </c>
      <c r="BO336" s="525"/>
      <c r="BP336" s="525"/>
      <c r="BQ336" s="525">
        <f t="shared" si="201"/>
        <v>27</v>
      </c>
      <c r="BR336" s="525"/>
      <c r="BS336" s="525"/>
      <c r="BT336" s="525">
        <f t="shared" si="202"/>
        <v>8</v>
      </c>
      <c r="BU336" s="525"/>
      <c r="BV336" s="525"/>
      <c r="BW336" s="525">
        <f t="shared" si="203"/>
        <v>44</v>
      </c>
      <c r="BX336" s="525"/>
      <c r="BY336" s="525"/>
      <c r="BZ336" s="525">
        <f t="shared" si="204"/>
        <v>49</v>
      </c>
      <c r="CA336" s="525"/>
      <c r="CB336" s="525"/>
      <c r="CC336" s="525">
        <f t="shared" si="205"/>
        <v>67</v>
      </c>
      <c r="CD336" s="525"/>
      <c r="CE336" s="525"/>
      <c r="CF336" s="525" t="str">
        <f t="shared" si="206"/>
        <v>-</v>
      </c>
      <c r="CG336" s="525"/>
      <c r="CH336" s="525"/>
      <c r="CI336" s="525" t="str">
        <f t="shared" si="207"/>
        <v>-</v>
      </c>
      <c r="CJ336" s="525"/>
      <c r="CK336" s="525"/>
      <c r="CL336" s="525" t="str">
        <f t="shared" si="208"/>
        <v>-</v>
      </c>
      <c r="CM336" s="525"/>
      <c r="CN336" s="525"/>
    </row>
    <row r="337" spans="1:92">
      <c r="A337" s="524"/>
      <c r="B337" s="524" t="s">
        <v>361</v>
      </c>
      <c r="C337" s="525">
        <f t="shared" si="209"/>
        <v>150</v>
      </c>
      <c r="D337" s="525"/>
      <c r="E337" s="525"/>
      <c r="F337" s="525">
        <f t="shared" si="210"/>
        <v>117</v>
      </c>
      <c r="G337" s="525"/>
      <c r="H337" s="525"/>
      <c r="I337" s="525">
        <f t="shared" si="181"/>
        <v>122</v>
      </c>
      <c r="J337" s="525"/>
      <c r="K337" s="525"/>
      <c r="L337" s="525">
        <f t="shared" si="182"/>
        <v>104</v>
      </c>
      <c r="M337" s="525"/>
      <c r="N337" s="525"/>
      <c r="O337" s="525">
        <f t="shared" si="183"/>
        <v>104</v>
      </c>
      <c r="P337" s="525"/>
      <c r="Q337" s="525"/>
      <c r="R337" s="525">
        <f t="shared" si="184"/>
        <v>106</v>
      </c>
      <c r="S337" s="525"/>
      <c r="T337" s="525"/>
      <c r="U337" s="525" t="str">
        <f t="shared" si="185"/>
        <v>-</v>
      </c>
      <c r="V337" s="525"/>
      <c r="W337" s="525"/>
      <c r="X337" s="525" t="str">
        <f t="shared" si="186"/>
        <v>-</v>
      </c>
      <c r="Y337" s="525"/>
      <c r="Z337" s="525"/>
      <c r="AA337" s="525" t="str">
        <f t="shared" si="187"/>
        <v>-</v>
      </c>
      <c r="AB337" s="525"/>
      <c r="AC337" s="525"/>
      <c r="AD337" s="525" t="str">
        <f t="shared" si="188"/>
        <v>-</v>
      </c>
      <c r="AE337" s="525"/>
      <c r="AF337" s="525"/>
      <c r="AG337" s="525" t="str">
        <f t="shared" si="189"/>
        <v>-</v>
      </c>
      <c r="AH337" s="525"/>
      <c r="AI337" s="525"/>
      <c r="AJ337" s="525" t="str">
        <f t="shared" si="190"/>
        <v>-</v>
      </c>
      <c r="AK337" s="525"/>
      <c r="AL337" s="525"/>
      <c r="AM337" s="525" t="str">
        <f t="shared" si="191"/>
        <v>-</v>
      </c>
      <c r="AN337" s="525"/>
      <c r="AO337" s="525"/>
      <c r="AP337" s="525" t="str">
        <f t="shared" si="192"/>
        <v>-</v>
      </c>
      <c r="AQ337" s="525"/>
      <c r="AR337" s="525"/>
      <c r="AS337" s="525" t="str">
        <f t="shared" si="193"/>
        <v>-</v>
      </c>
      <c r="AT337" s="525"/>
      <c r="AU337" s="525"/>
      <c r="AV337" s="525" t="str">
        <f t="shared" si="194"/>
        <v>-</v>
      </c>
      <c r="AW337" s="525"/>
      <c r="AX337" s="525"/>
      <c r="AY337" s="525" t="str">
        <f t="shared" si="195"/>
        <v>-</v>
      </c>
      <c r="AZ337" s="525"/>
      <c r="BA337" s="525"/>
      <c r="BB337" s="525" t="str">
        <f t="shared" si="196"/>
        <v>-</v>
      </c>
      <c r="BC337" s="525"/>
      <c r="BD337" s="525"/>
      <c r="BE337" s="525" t="str">
        <f t="shared" si="197"/>
        <v>-</v>
      </c>
      <c r="BF337" s="525"/>
      <c r="BG337" s="525"/>
      <c r="BH337" s="525" t="str">
        <f t="shared" si="198"/>
        <v>-</v>
      </c>
      <c r="BI337" s="525"/>
      <c r="BJ337" s="525"/>
      <c r="BK337" s="525" t="str">
        <f t="shared" si="199"/>
        <v>-</v>
      </c>
      <c r="BL337" s="525"/>
      <c r="BM337" s="525"/>
      <c r="BN337" s="525" t="str">
        <f t="shared" si="200"/>
        <v>-</v>
      </c>
      <c r="BO337" s="525"/>
      <c r="BP337" s="525"/>
      <c r="BQ337" s="525" t="str">
        <f t="shared" si="201"/>
        <v>-</v>
      </c>
      <c r="BR337" s="525"/>
      <c r="BS337" s="525"/>
      <c r="BT337" s="525" t="str">
        <f t="shared" si="202"/>
        <v>-</v>
      </c>
      <c r="BU337" s="525"/>
      <c r="BV337" s="525"/>
      <c r="BW337" s="525" t="str">
        <f t="shared" si="203"/>
        <v>-</v>
      </c>
      <c r="BX337" s="525"/>
      <c r="BY337" s="525"/>
      <c r="BZ337" s="525" t="str">
        <f t="shared" si="204"/>
        <v>-</v>
      </c>
      <c r="CA337" s="525"/>
      <c r="CB337" s="525"/>
      <c r="CC337" s="525" t="str">
        <f t="shared" si="205"/>
        <v>-</v>
      </c>
      <c r="CD337" s="525"/>
      <c r="CE337" s="525"/>
      <c r="CF337" s="525" t="str">
        <f t="shared" si="206"/>
        <v>-</v>
      </c>
      <c r="CG337" s="525"/>
      <c r="CH337" s="525"/>
      <c r="CI337" s="525" t="str">
        <f t="shared" si="207"/>
        <v>-</v>
      </c>
      <c r="CJ337" s="525"/>
      <c r="CK337" s="525"/>
      <c r="CL337" s="525" t="str">
        <f t="shared" si="208"/>
        <v>-</v>
      </c>
      <c r="CM337" s="525"/>
      <c r="CN337" s="525"/>
    </row>
    <row r="338" spans="1:92">
      <c r="A338" s="524"/>
      <c r="B338" s="524" t="s">
        <v>279</v>
      </c>
      <c r="C338" s="525">
        <f t="shared" si="209"/>
        <v>95</v>
      </c>
      <c r="D338" s="525"/>
      <c r="E338" s="525"/>
      <c r="F338" s="525">
        <f t="shared" si="210"/>
        <v>38</v>
      </c>
      <c r="G338" s="525"/>
      <c r="H338" s="525"/>
      <c r="I338" s="525">
        <f t="shared" si="181"/>
        <v>100</v>
      </c>
      <c r="J338" s="525"/>
      <c r="K338" s="525"/>
      <c r="L338" s="525">
        <f t="shared" si="182"/>
        <v>50</v>
      </c>
      <c r="M338" s="525"/>
      <c r="N338" s="525"/>
      <c r="O338" s="525">
        <f t="shared" si="183"/>
        <v>51</v>
      </c>
      <c r="P338" s="525"/>
      <c r="Q338" s="525"/>
      <c r="R338" s="525">
        <f t="shared" si="184"/>
        <v>69</v>
      </c>
      <c r="S338" s="525"/>
      <c r="T338" s="525"/>
      <c r="U338" s="525">
        <f t="shared" si="185"/>
        <v>47</v>
      </c>
      <c r="V338" s="525"/>
      <c r="W338" s="525"/>
      <c r="X338" s="525">
        <f t="shared" si="186"/>
        <v>50</v>
      </c>
      <c r="Y338" s="525"/>
      <c r="Z338" s="525"/>
      <c r="AA338" s="525">
        <f t="shared" si="187"/>
        <v>58</v>
      </c>
      <c r="AB338" s="525"/>
      <c r="AC338" s="525"/>
      <c r="AD338" s="525">
        <f t="shared" si="188"/>
        <v>60</v>
      </c>
      <c r="AE338" s="525"/>
      <c r="AF338" s="525"/>
      <c r="AG338" s="525">
        <f t="shared" si="189"/>
        <v>56</v>
      </c>
      <c r="AH338" s="525"/>
      <c r="AI338" s="525"/>
      <c r="AJ338" s="525">
        <f t="shared" si="190"/>
        <v>37</v>
      </c>
      <c r="AK338" s="525"/>
      <c r="AL338" s="525"/>
      <c r="AM338" s="525">
        <f t="shared" si="191"/>
        <v>18</v>
      </c>
      <c r="AN338" s="525"/>
      <c r="AO338" s="525"/>
      <c r="AP338" s="525">
        <f t="shared" si="192"/>
        <v>18</v>
      </c>
      <c r="AQ338" s="525"/>
      <c r="AR338" s="525"/>
      <c r="AS338" s="525">
        <f t="shared" si="193"/>
        <v>34</v>
      </c>
      <c r="AT338" s="525"/>
      <c r="AU338" s="525"/>
      <c r="AV338" s="525">
        <f t="shared" si="194"/>
        <v>31</v>
      </c>
      <c r="AW338" s="525"/>
      <c r="AX338" s="525"/>
      <c r="AY338" s="525">
        <f t="shared" si="195"/>
        <v>31</v>
      </c>
      <c r="AZ338" s="525"/>
      <c r="BA338" s="525"/>
      <c r="BB338" s="525">
        <f t="shared" si="196"/>
        <v>39</v>
      </c>
      <c r="BC338" s="525"/>
      <c r="BD338" s="525"/>
      <c r="BE338" s="525">
        <f t="shared" si="197"/>
        <v>36</v>
      </c>
      <c r="BF338" s="525"/>
      <c r="BG338" s="525"/>
      <c r="BH338" s="525">
        <f t="shared" si="198"/>
        <v>35</v>
      </c>
      <c r="BI338" s="525"/>
      <c r="BJ338" s="525"/>
      <c r="BK338" s="525">
        <f t="shared" si="199"/>
        <v>42</v>
      </c>
      <c r="BL338" s="525"/>
      <c r="BM338" s="525"/>
      <c r="BN338" s="525" t="str">
        <f t="shared" si="200"/>
        <v>-</v>
      </c>
      <c r="BO338" s="525"/>
      <c r="BP338" s="525"/>
      <c r="BQ338" s="525" t="str">
        <f t="shared" si="201"/>
        <v>-</v>
      </c>
      <c r="BR338" s="525"/>
      <c r="BS338" s="525"/>
      <c r="BT338" s="525" t="str">
        <f t="shared" si="202"/>
        <v>-</v>
      </c>
      <c r="BU338" s="525"/>
      <c r="BV338" s="525"/>
      <c r="BW338" s="525">
        <f t="shared" si="203"/>
        <v>40</v>
      </c>
      <c r="BX338" s="525"/>
      <c r="BY338" s="525"/>
      <c r="BZ338" s="525">
        <f t="shared" si="204"/>
        <v>37</v>
      </c>
      <c r="CA338" s="525"/>
      <c r="CB338" s="525"/>
      <c r="CC338" s="525">
        <f t="shared" si="205"/>
        <v>23</v>
      </c>
      <c r="CD338" s="525"/>
      <c r="CE338" s="525"/>
      <c r="CF338" s="525" t="str">
        <f t="shared" si="206"/>
        <v>-</v>
      </c>
      <c r="CG338" s="525"/>
      <c r="CH338" s="525"/>
      <c r="CI338" s="525" t="str">
        <f t="shared" si="207"/>
        <v>-</v>
      </c>
      <c r="CJ338" s="525"/>
      <c r="CK338" s="525"/>
      <c r="CL338" s="525" t="str">
        <f t="shared" si="208"/>
        <v>-</v>
      </c>
      <c r="CM338" s="525"/>
      <c r="CN338" s="525"/>
    </row>
    <row r="339" spans="1:92">
      <c r="A339" s="524"/>
      <c r="B339" s="524" t="s">
        <v>303</v>
      </c>
      <c r="C339" s="525">
        <f t="shared" si="209"/>
        <v>86</v>
      </c>
      <c r="D339" s="525"/>
      <c r="E339" s="525"/>
      <c r="F339" s="525">
        <f t="shared" si="210"/>
        <v>76</v>
      </c>
      <c r="G339" s="525"/>
      <c r="H339" s="525"/>
      <c r="I339" s="525">
        <f t="shared" si="181"/>
        <v>67</v>
      </c>
      <c r="J339" s="525"/>
      <c r="K339" s="525"/>
      <c r="L339" s="525">
        <f t="shared" si="182"/>
        <v>75</v>
      </c>
      <c r="M339" s="525"/>
      <c r="N339" s="525"/>
      <c r="O339" s="525">
        <f t="shared" si="183"/>
        <v>76</v>
      </c>
      <c r="P339" s="525"/>
      <c r="Q339" s="525"/>
      <c r="R339" s="525">
        <f t="shared" si="184"/>
        <v>95</v>
      </c>
      <c r="S339" s="525"/>
      <c r="T339" s="525"/>
      <c r="U339" s="525">
        <f t="shared" si="185"/>
        <v>85</v>
      </c>
      <c r="V339" s="525"/>
      <c r="W339" s="525"/>
      <c r="X339" s="525">
        <f t="shared" si="186"/>
        <v>82</v>
      </c>
      <c r="Y339" s="525"/>
      <c r="Z339" s="525"/>
      <c r="AA339" s="525">
        <f t="shared" si="187"/>
        <v>60</v>
      </c>
      <c r="AB339" s="525"/>
      <c r="AC339" s="525"/>
      <c r="AD339" s="525">
        <f t="shared" si="188"/>
        <v>78</v>
      </c>
      <c r="AE339" s="525"/>
      <c r="AF339" s="525"/>
      <c r="AG339" s="525">
        <f t="shared" si="189"/>
        <v>80</v>
      </c>
      <c r="AH339" s="525"/>
      <c r="AI339" s="525"/>
      <c r="AJ339" s="525">
        <f t="shared" si="190"/>
        <v>66</v>
      </c>
      <c r="AK339" s="525"/>
      <c r="AL339" s="525"/>
      <c r="AM339" s="525">
        <f t="shared" si="191"/>
        <v>66</v>
      </c>
      <c r="AN339" s="525"/>
      <c r="AO339" s="525"/>
      <c r="AP339" s="525">
        <f t="shared" si="192"/>
        <v>60</v>
      </c>
      <c r="AQ339" s="525"/>
      <c r="AR339" s="525"/>
      <c r="AS339" s="525">
        <f t="shared" si="193"/>
        <v>31</v>
      </c>
      <c r="AT339" s="525"/>
      <c r="AU339" s="525"/>
      <c r="AV339" s="525" t="str">
        <f t="shared" si="194"/>
        <v>-</v>
      </c>
      <c r="AW339" s="525"/>
      <c r="AX339" s="525"/>
      <c r="AY339" s="525" t="str">
        <f t="shared" si="195"/>
        <v>-</v>
      </c>
      <c r="AZ339" s="525"/>
      <c r="BA339" s="525"/>
      <c r="BB339" s="525" t="str">
        <f t="shared" si="196"/>
        <v>-</v>
      </c>
      <c r="BC339" s="525"/>
      <c r="BD339" s="525"/>
      <c r="BE339" s="525">
        <f t="shared" si="197"/>
        <v>37</v>
      </c>
      <c r="BF339" s="525"/>
      <c r="BG339" s="525"/>
      <c r="BH339" s="525">
        <f t="shared" si="198"/>
        <v>40</v>
      </c>
      <c r="BI339" s="525"/>
      <c r="BJ339" s="525"/>
      <c r="BK339" s="525">
        <f t="shared" si="199"/>
        <v>62</v>
      </c>
      <c r="BL339" s="525"/>
      <c r="BM339" s="525"/>
      <c r="BN339" s="525" t="str">
        <f t="shared" si="200"/>
        <v>-</v>
      </c>
      <c r="BO339" s="525"/>
      <c r="BP339" s="525"/>
      <c r="BQ339" s="525" t="str">
        <f t="shared" si="201"/>
        <v>-</v>
      </c>
      <c r="BR339" s="525"/>
      <c r="BS339" s="525"/>
      <c r="BT339" s="525" t="str">
        <f t="shared" si="202"/>
        <v>-</v>
      </c>
      <c r="BU339" s="525"/>
      <c r="BV339" s="525"/>
      <c r="BW339" s="525">
        <f t="shared" si="203"/>
        <v>68</v>
      </c>
      <c r="BX339" s="525"/>
      <c r="BY339" s="525"/>
      <c r="BZ339" s="525">
        <f t="shared" si="204"/>
        <v>69</v>
      </c>
      <c r="CA339" s="525"/>
      <c r="CB339" s="525"/>
      <c r="CC339" s="525">
        <f t="shared" si="205"/>
        <v>51</v>
      </c>
      <c r="CD339" s="525"/>
      <c r="CE339" s="525"/>
      <c r="CF339" s="525" t="str">
        <f t="shared" si="206"/>
        <v>-</v>
      </c>
      <c r="CG339" s="525"/>
      <c r="CH339" s="525"/>
      <c r="CI339" s="525" t="str">
        <f t="shared" si="207"/>
        <v>-</v>
      </c>
      <c r="CJ339" s="525"/>
      <c r="CK339" s="525"/>
      <c r="CL339" s="525" t="str">
        <f t="shared" si="208"/>
        <v>-</v>
      </c>
      <c r="CM339" s="525"/>
      <c r="CN339" s="525"/>
    </row>
    <row r="340" spans="1:92">
      <c r="A340" s="524"/>
      <c r="B340" s="524" t="s">
        <v>311</v>
      </c>
      <c r="C340" s="525">
        <f t="shared" si="209"/>
        <v>131</v>
      </c>
      <c r="D340" s="525"/>
      <c r="E340" s="525"/>
      <c r="F340" s="525">
        <f t="shared" si="210"/>
        <v>77</v>
      </c>
      <c r="G340" s="525"/>
      <c r="H340" s="525"/>
      <c r="I340" s="525">
        <f t="shared" si="181"/>
        <v>114</v>
      </c>
      <c r="J340" s="525"/>
      <c r="K340" s="525"/>
      <c r="L340" s="525">
        <f t="shared" si="182"/>
        <v>77</v>
      </c>
      <c r="M340" s="525"/>
      <c r="N340" s="525"/>
      <c r="O340" s="525">
        <f t="shared" si="183"/>
        <v>77</v>
      </c>
      <c r="P340" s="525"/>
      <c r="Q340" s="525"/>
      <c r="R340" s="525">
        <f t="shared" si="184"/>
        <v>79</v>
      </c>
      <c r="S340" s="525"/>
      <c r="T340" s="525"/>
      <c r="U340" s="525">
        <f t="shared" si="185"/>
        <v>105</v>
      </c>
      <c r="V340" s="525"/>
      <c r="W340" s="525"/>
      <c r="X340" s="525">
        <f t="shared" si="186"/>
        <v>101</v>
      </c>
      <c r="Y340" s="525"/>
      <c r="Z340" s="525"/>
      <c r="AA340" s="525">
        <f t="shared" si="187"/>
        <v>84</v>
      </c>
      <c r="AB340" s="525"/>
      <c r="AC340" s="525"/>
      <c r="AD340" s="525">
        <f t="shared" si="188"/>
        <v>97</v>
      </c>
      <c r="AE340" s="525"/>
      <c r="AF340" s="525"/>
      <c r="AG340" s="525">
        <f t="shared" si="189"/>
        <v>95</v>
      </c>
      <c r="AH340" s="525"/>
      <c r="AI340" s="525"/>
      <c r="AJ340" s="525">
        <f t="shared" si="190"/>
        <v>49</v>
      </c>
      <c r="AK340" s="525"/>
      <c r="AL340" s="525"/>
      <c r="AM340" s="525">
        <f t="shared" si="191"/>
        <v>67</v>
      </c>
      <c r="AN340" s="525"/>
      <c r="AO340" s="525"/>
      <c r="AP340" s="525">
        <f t="shared" si="192"/>
        <v>63</v>
      </c>
      <c r="AQ340" s="525"/>
      <c r="AR340" s="525"/>
      <c r="AS340" s="525">
        <f t="shared" si="193"/>
        <v>64</v>
      </c>
      <c r="AT340" s="525"/>
      <c r="AU340" s="525"/>
      <c r="AV340" s="525" t="str">
        <f t="shared" si="194"/>
        <v>-</v>
      </c>
      <c r="AW340" s="525"/>
      <c r="AX340" s="525"/>
      <c r="AY340" s="525" t="str">
        <f t="shared" si="195"/>
        <v>-</v>
      </c>
      <c r="AZ340" s="525"/>
      <c r="BA340" s="525"/>
      <c r="BB340" s="525">
        <f t="shared" si="196"/>
        <v>35</v>
      </c>
      <c r="BC340" s="525"/>
      <c r="BD340" s="525"/>
      <c r="BE340" s="525" t="str">
        <f t="shared" si="197"/>
        <v>-</v>
      </c>
      <c r="BF340" s="525"/>
      <c r="BG340" s="525"/>
      <c r="BH340" s="525" t="str">
        <f t="shared" si="198"/>
        <v>-</v>
      </c>
      <c r="BI340" s="525"/>
      <c r="BJ340" s="525"/>
      <c r="BK340" s="525" t="str">
        <f t="shared" si="199"/>
        <v>-</v>
      </c>
      <c r="BL340" s="525"/>
      <c r="BM340" s="525"/>
      <c r="BN340" s="525" t="str">
        <f t="shared" si="200"/>
        <v>-</v>
      </c>
      <c r="BO340" s="525"/>
      <c r="BP340" s="525"/>
      <c r="BQ340" s="525" t="str">
        <f t="shared" si="201"/>
        <v>-</v>
      </c>
      <c r="BR340" s="525"/>
      <c r="BS340" s="525"/>
      <c r="BT340" s="525" t="str">
        <f t="shared" si="202"/>
        <v>-</v>
      </c>
      <c r="BU340" s="525"/>
      <c r="BV340" s="525"/>
      <c r="BW340" s="525">
        <f t="shared" si="203"/>
        <v>66</v>
      </c>
      <c r="BX340" s="525"/>
      <c r="BY340" s="525"/>
      <c r="BZ340" s="525">
        <f t="shared" si="204"/>
        <v>65</v>
      </c>
      <c r="CA340" s="525"/>
      <c r="CB340" s="525"/>
      <c r="CC340" s="525">
        <f t="shared" si="205"/>
        <v>38</v>
      </c>
      <c r="CD340" s="525"/>
      <c r="CE340" s="525"/>
      <c r="CF340" s="525" t="str">
        <f t="shared" si="206"/>
        <v>-</v>
      </c>
      <c r="CG340" s="525"/>
      <c r="CH340" s="525"/>
      <c r="CI340" s="525" t="str">
        <f t="shared" si="207"/>
        <v>-</v>
      </c>
      <c r="CJ340" s="525"/>
      <c r="CK340" s="525"/>
      <c r="CL340" s="525" t="str">
        <f t="shared" si="208"/>
        <v>-</v>
      </c>
      <c r="CM340" s="525"/>
      <c r="CN340" s="525"/>
    </row>
    <row r="341" spans="1:92">
      <c r="A341" s="524"/>
      <c r="B341" s="524" t="s">
        <v>288</v>
      </c>
      <c r="C341" s="525">
        <f t="shared" si="209"/>
        <v>78</v>
      </c>
      <c r="D341" s="525"/>
      <c r="E341" s="525"/>
      <c r="F341" s="525">
        <f t="shared" si="210"/>
        <v>42</v>
      </c>
      <c r="G341" s="525"/>
      <c r="H341" s="525"/>
      <c r="I341" s="525">
        <f t="shared" si="181"/>
        <v>75</v>
      </c>
      <c r="J341" s="525"/>
      <c r="K341" s="525"/>
      <c r="L341" s="525">
        <f t="shared" si="182"/>
        <v>33</v>
      </c>
      <c r="M341" s="525"/>
      <c r="N341" s="525"/>
      <c r="O341" s="525">
        <f t="shared" si="183"/>
        <v>34</v>
      </c>
      <c r="P341" s="525"/>
      <c r="Q341" s="525"/>
      <c r="R341" s="525">
        <f t="shared" si="184"/>
        <v>50</v>
      </c>
      <c r="S341" s="525"/>
      <c r="T341" s="525"/>
      <c r="U341" s="525">
        <f t="shared" si="185"/>
        <v>37</v>
      </c>
      <c r="V341" s="525"/>
      <c r="W341" s="525"/>
      <c r="X341" s="525">
        <f t="shared" si="186"/>
        <v>45</v>
      </c>
      <c r="Y341" s="525"/>
      <c r="Z341" s="525"/>
      <c r="AA341" s="525">
        <f t="shared" si="187"/>
        <v>94</v>
      </c>
      <c r="AB341" s="525"/>
      <c r="AC341" s="525"/>
      <c r="AD341" s="525">
        <f t="shared" si="188"/>
        <v>38</v>
      </c>
      <c r="AE341" s="525"/>
      <c r="AF341" s="525"/>
      <c r="AG341" s="525">
        <f t="shared" si="189"/>
        <v>46</v>
      </c>
      <c r="AH341" s="525"/>
      <c r="AI341" s="525"/>
      <c r="AJ341" s="525">
        <f t="shared" si="190"/>
        <v>91</v>
      </c>
      <c r="AK341" s="525"/>
      <c r="AL341" s="525"/>
      <c r="AM341" s="525">
        <f t="shared" si="191"/>
        <v>21</v>
      </c>
      <c r="AN341" s="525"/>
      <c r="AO341" s="525"/>
      <c r="AP341" s="525">
        <f t="shared" si="192"/>
        <v>33</v>
      </c>
      <c r="AQ341" s="525"/>
      <c r="AR341" s="525"/>
      <c r="AS341" s="525">
        <f t="shared" si="193"/>
        <v>71</v>
      </c>
      <c r="AT341" s="525"/>
      <c r="AU341" s="525"/>
      <c r="AV341" s="525">
        <f t="shared" si="194"/>
        <v>76</v>
      </c>
      <c r="AW341" s="525"/>
      <c r="AX341" s="525"/>
      <c r="AY341" s="525">
        <f t="shared" si="195"/>
        <v>80</v>
      </c>
      <c r="AZ341" s="525"/>
      <c r="BA341" s="525"/>
      <c r="BB341" s="525">
        <f t="shared" si="196"/>
        <v>95</v>
      </c>
      <c r="BC341" s="525"/>
      <c r="BD341" s="525"/>
      <c r="BE341" s="525" t="str">
        <f t="shared" si="197"/>
        <v>-</v>
      </c>
      <c r="BF341" s="525"/>
      <c r="BG341" s="525"/>
      <c r="BH341" s="525" t="str">
        <f t="shared" si="198"/>
        <v>-</v>
      </c>
      <c r="BI341" s="525"/>
      <c r="BJ341" s="525"/>
      <c r="BK341" s="525" t="str">
        <f t="shared" si="199"/>
        <v>-</v>
      </c>
      <c r="BL341" s="525"/>
      <c r="BM341" s="525"/>
      <c r="BN341" s="525">
        <f t="shared" si="200"/>
        <v>51</v>
      </c>
      <c r="BO341" s="525"/>
      <c r="BP341" s="525"/>
      <c r="BQ341" s="525">
        <f t="shared" si="201"/>
        <v>53</v>
      </c>
      <c r="BR341" s="525"/>
      <c r="BS341" s="525"/>
      <c r="BT341" s="525">
        <f t="shared" si="202"/>
        <v>47</v>
      </c>
      <c r="BU341" s="525"/>
      <c r="BV341" s="525"/>
      <c r="BW341" s="525">
        <f t="shared" si="203"/>
        <v>55</v>
      </c>
      <c r="BX341" s="525"/>
      <c r="BY341" s="525"/>
      <c r="BZ341" s="525">
        <f t="shared" si="204"/>
        <v>56</v>
      </c>
      <c r="CA341" s="525"/>
      <c r="CB341" s="525"/>
      <c r="CC341" s="525">
        <f t="shared" si="205"/>
        <v>69</v>
      </c>
      <c r="CD341" s="525"/>
      <c r="CE341" s="525"/>
      <c r="CF341" s="525" t="str">
        <f t="shared" si="206"/>
        <v>-</v>
      </c>
      <c r="CG341" s="525"/>
      <c r="CH341" s="525"/>
      <c r="CI341" s="525" t="str">
        <f t="shared" si="207"/>
        <v>-</v>
      </c>
      <c r="CJ341" s="525"/>
      <c r="CK341" s="525"/>
      <c r="CL341" s="525" t="str">
        <f t="shared" si="208"/>
        <v>-</v>
      </c>
      <c r="CM341" s="525"/>
      <c r="CN341" s="525"/>
    </row>
    <row r="342" spans="1:92">
      <c r="A342" s="524"/>
      <c r="B342" s="524" t="s">
        <v>304</v>
      </c>
      <c r="C342" s="525">
        <f t="shared" si="209"/>
        <v>96</v>
      </c>
      <c r="D342" s="525"/>
      <c r="E342" s="525"/>
      <c r="F342" s="525">
        <f t="shared" si="210"/>
        <v>39</v>
      </c>
      <c r="G342" s="525"/>
      <c r="H342" s="525"/>
      <c r="I342" s="525">
        <f t="shared" si="181"/>
        <v>102</v>
      </c>
      <c r="J342" s="525"/>
      <c r="K342" s="525"/>
      <c r="L342" s="525">
        <f t="shared" si="182"/>
        <v>34</v>
      </c>
      <c r="M342" s="525"/>
      <c r="N342" s="525"/>
      <c r="O342" s="525">
        <f t="shared" si="183"/>
        <v>35</v>
      </c>
      <c r="P342" s="525"/>
      <c r="Q342" s="525"/>
      <c r="R342" s="525">
        <f t="shared" si="184"/>
        <v>64</v>
      </c>
      <c r="S342" s="525"/>
      <c r="T342" s="525"/>
      <c r="U342" s="525">
        <f t="shared" si="185"/>
        <v>92</v>
      </c>
      <c r="V342" s="525"/>
      <c r="W342" s="525"/>
      <c r="X342" s="525">
        <f t="shared" si="186"/>
        <v>93</v>
      </c>
      <c r="Y342" s="525"/>
      <c r="Z342" s="525"/>
      <c r="AA342" s="525">
        <f t="shared" si="187"/>
        <v>81</v>
      </c>
      <c r="AB342" s="525"/>
      <c r="AC342" s="525"/>
      <c r="AD342" s="525">
        <f t="shared" si="188"/>
        <v>92</v>
      </c>
      <c r="AE342" s="525"/>
      <c r="AF342" s="525"/>
      <c r="AG342" s="525">
        <f t="shared" si="189"/>
        <v>88</v>
      </c>
      <c r="AH342" s="525"/>
      <c r="AI342" s="525"/>
      <c r="AJ342" s="525">
        <f t="shared" si="190"/>
        <v>32</v>
      </c>
      <c r="AK342" s="525"/>
      <c r="AL342" s="525"/>
      <c r="AM342" s="525">
        <f t="shared" si="191"/>
        <v>50</v>
      </c>
      <c r="AN342" s="525"/>
      <c r="AO342" s="525"/>
      <c r="AP342" s="525">
        <f t="shared" si="192"/>
        <v>56</v>
      </c>
      <c r="AQ342" s="525"/>
      <c r="AR342" s="525"/>
      <c r="AS342" s="525">
        <f t="shared" si="193"/>
        <v>68</v>
      </c>
      <c r="AT342" s="525"/>
      <c r="AU342" s="525"/>
      <c r="AV342" s="525">
        <f t="shared" si="194"/>
        <v>60</v>
      </c>
      <c r="AW342" s="525"/>
      <c r="AX342" s="525"/>
      <c r="AY342" s="525">
        <f t="shared" si="195"/>
        <v>57</v>
      </c>
      <c r="AZ342" s="525"/>
      <c r="BA342" s="525"/>
      <c r="BB342" s="525">
        <f t="shared" si="196"/>
        <v>56</v>
      </c>
      <c r="BC342" s="525"/>
      <c r="BD342" s="525"/>
      <c r="BE342" s="525" t="str">
        <f t="shared" si="197"/>
        <v>-</v>
      </c>
      <c r="BF342" s="525"/>
      <c r="BG342" s="525"/>
      <c r="BH342" s="525" t="str">
        <f t="shared" si="198"/>
        <v>-</v>
      </c>
      <c r="BI342" s="525"/>
      <c r="BJ342" s="525"/>
      <c r="BK342" s="525" t="str">
        <f t="shared" si="199"/>
        <v>-</v>
      </c>
      <c r="BL342" s="525"/>
      <c r="BM342" s="525"/>
      <c r="BN342" s="525" t="str">
        <f t="shared" si="200"/>
        <v>-</v>
      </c>
      <c r="BO342" s="525"/>
      <c r="BP342" s="525"/>
      <c r="BQ342" s="525" t="str">
        <f t="shared" si="201"/>
        <v>-</v>
      </c>
      <c r="BR342" s="525"/>
      <c r="BS342" s="525"/>
      <c r="BT342" s="525" t="str">
        <f t="shared" si="202"/>
        <v>-</v>
      </c>
      <c r="BU342" s="525"/>
      <c r="BV342" s="525"/>
      <c r="BW342" s="525">
        <f t="shared" si="203"/>
        <v>82</v>
      </c>
      <c r="BX342" s="525"/>
      <c r="BY342" s="525"/>
      <c r="BZ342" s="525">
        <f t="shared" si="204"/>
        <v>82</v>
      </c>
      <c r="CA342" s="525"/>
      <c r="CB342" s="525"/>
      <c r="CC342" s="525">
        <f t="shared" si="205"/>
        <v>86</v>
      </c>
      <c r="CD342" s="525"/>
      <c r="CE342" s="525"/>
      <c r="CF342" s="525" t="str">
        <f t="shared" si="206"/>
        <v>-</v>
      </c>
      <c r="CG342" s="525"/>
      <c r="CH342" s="525"/>
      <c r="CI342" s="525" t="str">
        <f t="shared" si="207"/>
        <v>-</v>
      </c>
      <c r="CJ342" s="525"/>
      <c r="CK342" s="525"/>
      <c r="CL342" s="525" t="str">
        <f t="shared" si="208"/>
        <v>-</v>
      </c>
      <c r="CM342" s="525"/>
      <c r="CN342" s="525"/>
    </row>
    <row r="343" spans="1:92">
      <c r="A343" s="524"/>
      <c r="B343" s="524" t="s">
        <v>222</v>
      </c>
      <c r="C343" s="525">
        <f t="shared" si="209"/>
        <v>50</v>
      </c>
      <c r="D343" s="525"/>
      <c r="E343" s="525"/>
      <c r="F343" s="525">
        <f t="shared" si="210"/>
        <v>7</v>
      </c>
      <c r="G343" s="525"/>
      <c r="H343" s="525"/>
      <c r="I343" s="525">
        <f t="shared" si="181"/>
        <v>90</v>
      </c>
      <c r="J343" s="525"/>
      <c r="K343" s="525"/>
      <c r="L343" s="525">
        <f t="shared" si="182"/>
        <v>26</v>
      </c>
      <c r="M343" s="525"/>
      <c r="N343" s="525"/>
      <c r="O343" s="525">
        <f t="shared" si="183"/>
        <v>27</v>
      </c>
      <c r="P343" s="525"/>
      <c r="Q343" s="525"/>
      <c r="R343" s="525">
        <f t="shared" si="184"/>
        <v>47</v>
      </c>
      <c r="S343" s="525"/>
      <c r="T343" s="525"/>
      <c r="U343" s="525">
        <f t="shared" si="185"/>
        <v>10</v>
      </c>
      <c r="V343" s="525"/>
      <c r="W343" s="525"/>
      <c r="X343" s="525">
        <f t="shared" si="186"/>
        <v>19</v>
      </c>
      <c r="Y343" s="525"/>
      <c r="Z343" s="525"/>
      <c r="AA343" s="525">
        <f t="shared" si="187"/>
        <v>60</v>
      </c>
      <c r="AB343" s="525"/>
      <c r="AC343" s="525"/>
      <c r="AD343" s="525">
        <f t="shared" si="188"/>
        <v>11</v>
      </c>
      <c r="AE343" s="525"/>
      <c r="AF343" s="525"/>
      <c r="AG343" s="525">
        <f t="shared" si="189"/>
        <v>20</v>
      </c>
      <c r="AH343" s="525"/>
      <c r="AI343" s="525"/>
      <c r="AJ343" s="525">
        <f t="shared" si="190"/>
        <v>65</v>
      </c>
      <c r="AK343" s="525"/>
      <c r="AL343" s="525"/>
      <c r="AM343" s="525">
        <f t="shared" si="191"/>
        <v>7</v>
      </c>
      <c r="AN343" s="525"/>
      <c r="AO343" s="525"/>
      <c r="AP343" s="525">
        <f t="shared" si="192"/>
        <v>12</v>
      </c>
      <c r="AQ343" s="525"/>
      <c r="AR343" s="525"/>
      <c r="AS343" s="525">
        <f t="shared" si="193"/>
        <v>44</v>
      </c>
      <c r="AT343" s="525"/>
      <c r="AU343" s="525"/>
      <c r="AV343" s="525">
        <f t="shared" si="194"/>
        <v>28</v>
      </c>
      <c r="AW343" s="525"/>
      <c r="AX343" s="525"/>
      <c r="AY343" s="525">
        <f t="shared" si="195"/>
        <v>29</v>
      </c>
      <c r="AZ343" s="525"/>
      <c r="BA343" s="525"/>
      <c r="BB343" s="525">
        <f t="shared" si="196"/>
        <v>31</v>
      </c>
      <c r="BC343" s="525"/>
      <c r="BD343" s="525"/>
      <c r="BE343" s="525">
        <f t="shared" si="197"/>
        <v>61</v>
      </c>
      <c r="BF343" s="525"/>
      <c r="BG343" s="525"/>
      <c r="BH343" s="525">
        <f t="shared" si="198"/>
        <v>60</v>
      </c>
      <c r="BI343" s="525"/>
      <c r="BJ343" s="525"/>
      <c r="BK343" s="525">
        <f t="shared" si="199"/>
        <v>56</v>
      </c>
      <c r="BL343" s="525"/>
      <c r="BM343" s="525"/>
      <c r="BN343" s="525" t="str">
        <f t="shared" si="200"/>
        <v>-</v>
      </c>
      <c r="BO343" s="525"/>
      <c r="BP343" s="525"/>
      <c r="BQ343" s="525" t="str">
        <f t="shared" si="201"/>
        <v>-</v>
      </c>
      <c r="BR343" s="525"/>
      <c r="BS343" s="525"/>
      <c r="BT343" s="525" t="str">
        <f t="shared" si="202"/>
        <v>-</v>
      </c>
      <c r="BU343" s="525"/>
      <c r="BV343" s="525"/>
      <c r="BW343" s="525">
        <f t="shared" si="203"/>
        <v>65</v>
      </c>
      <c r="BX343" s="525"/>
      <c r="BY343" s="525"/>
      <c r="BZ343" s="525">
        <f t="shared" si="204"/>
        <v>66</v>
      </c>
      <c r="CA343" s="525"/>
      <c r="CB343" s="525"/>
      <c r="CC343" s="525">
        <f t="shared" si="205"/>
        <v>70</v>
      </c>
      <c r="CD343" s="525"/>
      <c r="CE343" s="525"/>
      <c r="CF343" s="525">
        <f t="shared" si="206"/>
        <v>7</v>
      </c>
      <c r="CG343" s="525"/>
      <c r="CH343" s="525"/>
      <c r="CI343" s="525">
        <f t="shared" si="207"/>
        <v>7</v>
      </c>
      <c r="CJ343" s="525"/>
      <c r="CK343" s="525"/>
      <c r="CL343" s="525">
        <f t="shared" si="208"/>
        <v>2</v>
      </c>
      <c r="CM343" s="525"/>
      <c r="CN343" s="525"/>
    </row>
    <row r="344" spans="1:92">
      <c r="A344" s="524"/>
      <c r="B344" s="524" t="s">
        <v>252</v>
      </c>
      <c r="C344" s="525">
        <f t="shared" si="209"/>
        <v>81</v>
      </c>
      <c r="D344" s="525"/>
      <c r="E344" s="525"/>
      <c r="F344" s="525">
        <f t="shared" si="210"/>
        <v>10</v>
      </c>
      <c r="G344" s="525"/>
      <c r="H344" s="525"/>
      <c r="I344" s="525">
        <f t="shared" si="181"/>
        <v>154</v>
      </c>
      <c r="J344" s="525"/>
      <c r="K344" s="525"/>
      <c r="L344" s="525">
        <f t="shared" si="182"/>
        <v>9</v>
      </c>
      <c r="M344" s="525"/>
      <c r="N344" s="525"/>
      <c r="O344" s="525">
        <f t="shared" si="183"/>
        <v>10</v>
      </c>
      <c r="P344" s="525"/>
      <c r="Q344" s="525"/>
      <c r="R344" s="525">
        <f t="shared" si="184"/>
        <v>23</v>
      </c>
      <c r="S344" s="525"/>
      <c r="T344" s="525"/>
      <c r="U344" s="525">
        <f t="shared" si="185"/>
        <v>33</v>
      </c>
      <c r="V344" s="525"/>
      <c r="W344" s="525"/>
      <c r="X344" s="525">
        <f t="shared" si="186"/>
        <v>32</v>
      </c>
      <c r="Y344" s="525"/>
      <c r="Z344" s="525"/>
      <c r="AA344" s="525">
        <f t="shared" si="187"/>
        <v>33</v>
      </c>
      <c r="AB344" s="525"/>
      <c r="AC344" s="525"/>
      <c r="AD344" s="525">
        <f t="shared" si="188"/>
        <v>30</v>
      </c>
      <c r="AE344" s="525"/>
      <c r="AF344" s="525"/>
      <c r="AG344" s="525">
        <f t="shared" si="189"/>
        <v>29</v>
      </c>
      <c r="AH344" s="525"/>
      <c r="AI344" s="525"/>
      <c r="AJ344" s="525">
        <f t="shared" si="190"/>
        <v>39</v>
      </c>
      <c r="AK344" s="525"/>
      <c r="AL344" s="525"/>
      <c r="AM344" s="525">
        <f t="shared" si="191"/>
        <v>58</v>
      </c>
      <c r="AN344" s="525"/>
      <c r="AO344" s="525"/>
      <c r="AP344" s="525">
        <f t="shared" si="192"/>
        <v>59</v>
      </c>
      <c r="AQ344" s="525"/>
      <c r="AR344" s="525"/>
      <c r="AS344" s="525">
        <f t="shared" si="193"/>
        <v>43</v>
      </c>
      <c r="AT344" s="525"/>
      <c r="AU344" s="525"/>
      <c r="AV344" s="525">
        <f t="shared" si="194"/>
        <v>23</v>
      </c>
      <c r="AW344" s="525"/>
      <c r="AX344" s="525"/>
      <c r="AY344" s="525">
        <f t="shared" si="195"/>
        <v>23</v>
      </c>
      <c r="AZ344" s="525"/>
      <c r="BA344" s="525"/>
      <c r="BB344" s="525">
        <f t="shared" si="196"/>
        <v>61</v>
      </c>
      <c r="BC344" s="525"/>
      <c r="BD344" s="525"/>
      <c r="BE344" s="525" t="str">
        <f t="shared" si="197"/>
        <v>-</v>
      </c>
      <c r="BF344" s="525"/>
      <c r="BG344" s="525"/>
      <c r="BH344" s="525" t="str">
        <f t="shared" si="198"/>
        <v>-</v>
      </c>
      <c r="BI344" s="525"/>
      <c r="BJ344" s="525"/>
      <c r="BK344" s="525" t="str">
        <f t="shared" si="199"/>
        <v>-</v>
      </c>
      <c r="BL344" s="525"/>
      <c r="BM344" s="525"/>
      <c r="BN344" s="525" t="str">
        <f t="shared" si="200"/>
        <v>-</v>
      </c>
      <c r="BO344" s="525"/>
      <c r="BP344" s="525"/>
      <c r="BQ344" s="525" t="str">
        <f t="shared" si="201"/>
        <v>-</v>
      </c>
      <c r="BR344" s="525"/>
      <c r="BS344" s="525"/>
      <c r="BT344" s="525" t="str">
        <f t="shared" si="202"/>
        <v>-</v>
      </c>
      <c r="BU344" s="525"/>
      <c r="BV344" s="525"/>
      <c r="BW344" s="525" t="str">
        <f t="shared" si="203"/>
        <v>-</v>
      </c>
      <c r="BX344" s="525"/>
      <c r="BY344" s="525"/>
      <c r="BZ344" s="525" t="str">
        <f t="shared" si="204"/>
        <v>-</v>
      </c>
      <c r="CA344" s="525"/>
      <c r="CB344" s="525"/>
      <c r="CC344" s="525" t="str">
        <f t="shared" si="205"/>
        <v>-</v>
      </c>
      <c r="CD344" s="525"/>
      <c r="CE344" s="525"/>
      <c r="CF344" s="525" t="str">
        <f t="shared" si="206"/>
        <v>-</v>
      </c>
      <c r="CG344" s="525"/>
      <c r="CH344" s="525"/>
      <c r="CI344" s="525" t="str">
        <f t="shared" si="207"/>
        <v>-</v>
      </c>
      <c r="CJ344" s="525"/>
      <c r="CK344" s="525"/>
      <c r="CL344" s="525" t="str">
        <f t="shared" si="208"/>
        <v>-</v>
      </c>
      <c r="CM344" s="525"/>
      <c r="CN344" s="525"/>
    </row>
    <row r="345" spans="1:92">
      <c r="A345" s="524"/>
      <c r="B345" s="524" t="s">
        <v>360</v>
      </c>
      <c r="C345" s="525">
        <f t="shared" si="209"/>
        <v>164</v>
      </c>
      <c r="D345" s="525"/>
      <c r="E345" s="525"/>
      <c r="F345" s="525">
        <f t="shared" si="210"/>
        <v>110</v>
      </c>
      <c r="G345" s="525"/>
      <c r="H345" s="525"/>
      <c r="I345" s="525">
        <f t="shared" si="181"/>
        <v>151</v>
      </c>
      <c r="J345" s="525"/>
      <c r="K345" s="525"/>
      <c r="L345" s="525" t="str">
        <f t="shared" si="182"/>
        <v>-</v>
      </c>
      <c r="M345" s="525"/>
      <c r="N345" s="525"/>
      <c r="O345" s="525" t="str">
        <f t="shared" si="183"/>
        <v>-</v>
      </c>
      <c r="P345" s="525"/>
      <c r="Q345" s="525"/>
      <c r="R345" s="525" t="str">
        <f t="shared" si="184"/>
        <v>-</v>
      </c>
      <c r="S345" s="525"/>
      <c r="T345" s="525"/>
      <c r="U345" s="525" t="str">
        <f t="shared" si="185"/>
        <v>-</v>
      </c>
      <c r="V345" s="525"/>
      <c r="W345" s="525"/>
      <c r="X345" s="525" t="str">
        <f t="shared" si="186"/>
        <v>-</v>
      </c>
      <c r="Y345" s="525"/>
      <c r="Z345" s="525"/>
      <c r="AA345" s="525" t="str">
        <f t="shared" si="187"/>
        <v>-</v>
      </c>
      <c r="AB345" s="525"/>
      <c r="AC345" s="525"/>
      <c r="AD345" s="525" t="str">
        <f t="shared" si="188"/>
        <v>-</v>
      </c>
      <c r="AE345" s="525"/>
      <c r="AF345" s="525"/>
      <c r="AG345" s="525" t="str">
        <f t="shared" si="189"/>
        <v>-</v>
      </c>
      <c r="AH345" s="525"/>
      <c r="AI345" s="525"/>
      <c r="AJ345" s="525" t="str">
        <f t="shared" si="190"/>
        <v>-</v>
      </c>
      <c r="AK345" s="525"/>
      <c r="AL345" s="525"/>
      <c r="AM345" s="525" t="str">
        <f t="shared" si="191"/>
        <v>-</v>
      </c>
      <c r="AN345" s="525"/>
      <c r="AO345" s="525"/>
      <c r="AP345" s="525" t="str">
        <f t="shared" si="192"/>
        <v>-</v>
      </c>
      <c r="AQ345" s="525"/>
      <c r="AR345" s="525"/>
      <c r="AS345" s="525" t="str">
        <f t="shared" si="193"/>
        <v>-</v>
      </c>
      <c r="AT345" s="525"/>
      <c r="AU345" s="525"/>
      <c r="AV345" s="525" t="str">
        <f t="shared" si="194"/>
        <v>-</v>
      </c>
      <c r="AW345" s="525"/>
      <c r="AX345" s="525"/>
      <c r="AY345" s="525" t="str">
        <f t="shared" si="195"/>
        <v>-</v>
      </c>
      <c r="AZ345" s="525"/>
      <c r="BA345" s="525"/>
      <c r="BB345" s="525" t="str">
        <f t="shared" si="196"/>
        <v>-</v>
      </c>
      <c r="BC345" s="525"/>
      <c r="BD345" s="525"/>
      <c r="BE345" s="525" t="str">
        <f t="shared" si="197"/>
        <v>-</v>
      </c>
      <c r="BF345" s="525"/>
      <c r="BG345" s="525"/>
      <c r="BH345" s="525" t="str">
        <f t="shared" si="198"/>
        <v>-</v>
      </c>
      <c r="BI345" s="525"/>
      <c r="BJ345" s="525"/>
      <c r="BK345" s="525" t="str">
        <f t="shared" si="199"/>
        <v>-</v>
      </c>
      <c r="BL345" s="525"/>
      <c r="BM345" s="525"/>
      <c r="BN345" s="525" t="str">
        <f t="shared" si="200"/>
        <v>-</v>
      </c>
      <c r="BO345" s="525"/>
      <c r="BP345" s="525"/>
      <c r="BQ345" s="525" t="str">
        <f t="shared" si="201"/>
        <v>-</v>
      </c>
      <c r="BR345" s="525"/>
      <c r="BS345" s="525"/>
      <c r="BT345" s="525" t="str">
        <f t="shared" si="202"/>
        <v>-</v>
      </c>
      <c r="BU345" s="525"/>
      <c r="BV345" s="525"/>
      <c r="BW345" s="525">
        <f t="shared" si="203"/>
        <v>103</v>
      </c>
      <c r="BX345" s="525"/>
      <c r="BY345" s="525"/>
      <c r="BZ345" s="525">
        <f t="shared" si="204"/>
        <v>109</v>
      </c>
      <c r="CA345" s="525"/>
      <c r="CB345" s="525"/>
      <c r="CC345" s="525">
        <f t="shared" si="205"/>
        <v>118</v>
      </c>
      <c r="CD345" s="525"/>
      <c r="CE345" s="525"/>
      <c r="CF345" s="525" t="str">
        <f t="shared" si="206"/>
        <v>-</v>
      </c>
      <c r="CG345" s="525"/>
      <c r="CH345" s="525"/>
      <c r="CI345" s="525" t="str">
        <f t="shared" si="207"/>
        <v>-</v>
      </c>
      <c r="CJ345" s="525"/>
      <c r="CK345" s="525"/>
      <c r="CL345" s="525" t="str">
        <f t="shared" si="208"/>
        <v>-</v>
      </c>
      <c r="CM345" s="525"/>
      <c r="CN345" s="525"/>
    </row>
    <row r="346" spans="1:92">
      <c r="A346" s="524"/>
      <c r="B346" s="524" t="s">
        <v>356</v>
      </c>
      <c r="C346" s="525">
        <f t="shared" si="209"/>
        <v>171</v>
      </c>
      <c r="D346" s="525"/>
      <c r="E346" s="525"/>
      <c r="F346" s="525">
        <f t="shared" si="210"/>
        <v>101</v>
      </c>
      <c r="G346" s="525"/>
      <c r="H346" s="525"/>
      <c r="I346" s="525">
        <f t="shared" si="181"/>
        <v>171</v>
      </c>
      <c r="J346" s="525"/>
      <c r="K346" s="525"/>
      <c r="L346" s="525">
        <f t="shared" si="182"/>
        <v>95</v>
      </c>
      <c r="M346" s="525"/>
      <c r="N346" s="525"/>
      <c r="O346" s="525">
        <f t="shared" si="183"/>
        <v>95</v>
      </c>
      <c r="P346" s="525"/>
      <c r="Q346" s="525"/>
      <c r="R346" s="525">
        <f t="shared" si="184"/>
        <v>101</v>
      </c>
      <c r="S346" s="525"/>
      <c r="T346" s="525"/>
      <c r="U346" s="525" t="str">
        <f t="shared" si="185"/>
        <v>-</v>
      </c>
      <c r="V346" s="525"/>
      <c r="W346" s="525"/>
      <c r="X346" s="525" t="str">
        <f t="shared" si="186"/>
        <v>-</v>
      </c>
      <c r="Y346" s="525"/>
      <c r="Z346" s="525"/>
      <c r="AA346" s="525" t="str">
        <f t="shared" si="187"/>
        <v>-</v>
      </c>
      <c r="AB346" s="525"/>
      <c r="AC346" s="525"/>
      <c r="AD346" s="525" t="str">
        <f t="shared" si="188"/>
        <v>-</v>
      </c>
      <c r="AE346" s="525"/>
      <c r="AF346" s="525"/>
      <c r="AG346" s="525" t="str">
        <f t="shared" si="189"/>
        <v>-</v>
      </c>
      <c r="AH346" s="525"/>
      <c r="AI346" s="525"/>
      <c r="AJ346" s="525" t="str">
        <f t="shared" si="190"/>
        <v>-</v>
      </c>
      <c r="AK346" s="525"/>
      <c r="AL346" s="525"/>
      <c r="AM346" s="525" t="str">
        <f t="shared" si="191"/>
        <v>-</v>
      </c>
      <c r="AN346" s="525"/>
      <c r="AO346" s="525"/>
      <c r="AP346" s="525" t="str">
        <f t="shared" si="192"/>
        <v>-</v>
      </c>
      <c r="AQ346" s="525"/>
      <c r="AR346" s="525"/>
      <c r="AS346" s="525" t="str">
        <f t="shared" si="193"/>
        <v>-</v>
      </c>
      <c r="AT346" s="525"/>
      <c r="AU346" s="525"/>
      <c r="AV346" s="525" t="str">
        <f t="shared" si="194"/>
        <v>-</v>
      </c>
      <c r="AW346" s="525"/>
      <c r="AX346" s="525"/>
      <c r="AY346" s="525" t="str">
        <f t="shared" si="195"/>
        <v>-</v>
      </c>
      <c r="AZ346" s="525"/>
      <c r="BA346" s="525"/>
      <c r="BB346" s="525" t="str">
        <f t="shared" si="196"/>
        <v>-</v>
      </c>
      <c r="BC346" s="525"/>
      <c r="BD346" s="525"/>
      <c r="BE346" s="525" t="str">
        <f t="shared" si="197"/>
        <v>-</v>
      </c>
      <c r="BF346" s="525"/>
      <c r="BG346" s="525"/>
      <c r="BH346" s="525" t="str">
        <f t="shared" si="198"/>
        <v>-</v>
      </c>
      <c r="BI346" s="525"/>
      <c r="BJ346" s="525"/>
      <c r="BK346" s="525" t="str">
        <f t="shared" si="199"/>
        <v>-</v>
      </c>
      <c r="BL346" s="525"/>
      <c r="BM346" s="525"/>
      <c r="BN346" s="525" t="str">
        <f t="shared" si="200"/>
        <v>-</v>
      </c>
      <c r="BO346" s="525"/>
      <c r="BP346" s="525"/>
      <c r="BQ346" s="525" t="str">
        <f t="shared" si="201"/>
        <v>-</v>
      </c>
      <c r="BR346" s="525"/>
      <c r="BS346" s="525"/>
      <c r="BT346" s="525" t="str">
        <f t="shared" si="202"/>
        <v>-</v>
      </c>
      <c r="BU346" s="525"/>
      <c r="BV346" s="525"/>
      <c r="BW346" s="525">
        <f t="shared" si="203"/>
        <v>103</v>
      </c>
      <c r="BX346" s="525"/>
      <c r="BY346" s="525"/>
      <c r="BZ346" s="525">
        <f t="shared" si="204"/>
        <v>106</v>
      </c>
      <c r="CA346" s="525"/>
      <c r="CB346" s="525"/>
      <c r="CC346" s="525">
        <f t="shared" si="205"/>
        <v>118</v>
      </c>
      <c r="CD346" s="525"/>
      <c r="CE346" s="525"/>
      <c r="CF346" s="525" t="str">
        <f t="shared" si="206"/>
        <v>-</v>
      </c>
      <c r="CG346" s="525"/>
      <c r="CH346" s="525"/>
      <c r="CI346" s="525" t="str">
        <f t="shared" si="207"/>
        <v>-</v>
      </c>
      <c r="CJ346" s="525"/>
      <c r="CK346" s="525"/>
      <c r="CL346" s="525" t="str">
        <f t="shared" si="208"/>
        <v>-</v>
      </c>
      <c r="CM346" s="525"/>
      <c r="CN346" s="525"/>
    </row>
    <row r="347" spans="1:92">
      <c r="A347" s="524"/>
      <c r="B347" s="524" t="s">
        <v>329</v>
      </c>
      <c r="C347" s="525">
        <f t="shared" si="209"/>
        <v>139</v>
      </c>
      <c r="D347" s="525"/>
      <c r="E347" s="525"/>
      <c r="F347" s="525">
        <f t="shared" si="210"/>
        <v>55</v>
      </c>
      <c r="G347" s="525"/>
      <c r="H347" s="525"/>
      <c r="I347" s="525">
        <f t="shared" si="181"/>
        <v>148</v>
      </c>
      <c r="J347" s="525"/>
      <c r="K347" s="525"/>
      <c r="L347" s="525">
        <f t="shared" si="182"/>
        <v>57</v>
      </c>
      <c r="M347" s="525"/>
      <c r="N347" s="525"/>
      <c r="O347" s="525">
        <f t="shared" si="183"/>
        <v>58</v>
      </c>
      <c r="P347" s="525"/>
      <c r="Q347" s="525"/>
      <c r="R347" s="525">
        <f t="shared" si="184"/>
        <v>92</v>
      </c>
      <c r="S347" s="525"/>
      <c r="T347" s="525"/>
      <c r="U347" s="525">
        <f t="shared" si="185"/>
        <v>108</v>
      </c>
      <c r="V347" s="525"/>
      <c r="W347" s="525"/>
      <c r="X347" s="525">
        <f t="shared" si="186"/>
        <v>108</v>
      </c>
      <c r="Y347" s="525"/>
      <c r="Z347" s="525"/>
      <c r="AA347" s="525">
        <f t="shared" si="187"/>
        <v>99</v>
      </c>
      <c r="AB347" s="525"/>
      <c r="AC347" s="525"/>
      <c r="AD347" s="525" t="str">
        <f t="shared" si="188"/>
        <v>-</v>
      </c>
      <c r="AE347" s="525"/>
      <c r="AF347" s="525"/>
      <c r="AG347" s="525" t="str">
        <f t="shared" si="189"/>
        <v>-</v>
      </c>
      <c r="AH347" s="525"/>
      <c r="AI347" s="525"/>
      <c r="AJ347" s="525" t="str">
        <f t="shared" si="190"/>
        <v>-</v>
      </c>
      <c r="AK347" s="525"/>
      <c r="AL347" s="525"/>
      <c r="AM347" s="525" t="str">
        <f t="shared" si="191"/>
        <v>-</v>
      </c>
      <c r="AN347" s="525"/>
      <c r="AO347" s="525"/>
      <c r="AP347" s="525" t="str">
        <f t="shared" si="192"/>
        <v>-</v>
      </c>
      <c r="AQ347" s="525"/>
      <c r="AR347" s="525"/>
      <c r="AS347" s="525" t="str">
        <f t="shared" si="193"/>
        <v>-</v>
      </c>
      <c r="AT347" s="525"/>
      <c r="AU347" s="525"/>
      <c r="AV347" s="525">
        <f t="shared" si="194"/>
        <v>75</v>
      </c>
      <c r="AW347" s="525"/>
      <c r="AX347" s="525"/>
      <c r="AY347" s="525">
        <f t="shared" si="195"/>
        <v>83</v>
      </c>
      <c r="AZ347" s="525"/>
      <c r="BA347" s="525"/>
      <c r="BB347" s="525">
        <f t="shared" si="196"/>
        <v>99</v>
      </c>
      <c r="BC347" s="525"/>
      <c r="BD347" s="525"/>
      <c r="BE347" s="525" t="str">
        <f t="shared" si="197"/>
        <v>-</v>
      </c>
      <c r="BF347" s="525"/>
      <c r="BG347" s="525"/>
      <c r="BH347" s="525" t="str">
        <f t="shared" si="198"/>
        <v>-</v>
      </c>
      <c r="BI347" s="525"/>
      <c r="BJ347" s="525"/>
      <c r="BK347" s="525" t="str">
        <f t="shared" si="199"/>
        <v>-</v>
      </c>
      <c r="BL347" s="525"/>
      <c r="BM347" s="525"/>
      <c r="BN347" s="525">
        <f t="shared" si="200"/>
        <v>44</v>
      </c>
      <c r="BO347" s="525"/>
      <c r="BP347" s="525"/>
      <c r="BQ347" s="525">
        <f t="shared" si="201"/>
        <v>57</v>
      </c>
      <c r="BR347" s="525"/>
      <c r="BS347" s="525"/>
      <c r="BT347" s="525">
        <f t="shared" si="202"/>
        <v>62</v>
      </c>
      <c r="BU347" s="525"/>
      <c r="BV347" s="525"/>
      <c r="BW347" s="525">
        <f t="shared" si="203"/>
        <v>103</v>
      </c>
      <c r="BX347" s="525"/>
      <c r="BY347" s="525"/>
      <c r="BZ347" s="525">
        <f t="shared" si="204"/>
        <v>104</v>
      </c>
      <c r="CA347" s="525"/>
      <c r="CB347" s="525"/>
      <c r="CC347" s="525">
        <f t="shared" si="205"/>
        <v>104</v>
      </c>
      <c r="CD347" s="525"/>
      <c r="CE347" s="525"/>
      <c r="CF347" s="525" t="str">
        <f t="shared" si="206"/>
        <v>-</v>
      </c>
      <c r="CG347" s="525"/>
      <c r="CH347" s="525"/>
      <c r="CI347" s="525" t="str">
        <f t="shared" si="207"/>
        <v>-</v>
      </c>
      <c r="CJ347" s="525"/>
      <c r="CK347" s="525"/>
      <c r="CL347" s="525" t="str">
        <f t="shared" si="208"/>
        <v>-</v>
      </c>
      <c r="CM347" s="525"/>
      <c r="CN347" s="525"/>
    </row>
    <row r="348" spans="1:92">
      <c r="A348" s="524"/>
      <c r="B348" s="524" t="s">
        <v>344</v>
      </c>
      <c r="C348" s="525">
        <f t="shared" si="209"/>
        <v>152</v>
      </c>
      <c r="D348" s="525"/>
      <c r="E348" s="525"/>
      <c r="F348" s="525">
        <f t="shared" si="210"/>
        <v>69</v>
      </c>
      <c r="G348" s="525"/>
      <c r="H348" s="525"/>
      <c r="I348" s="525">
        <f t="shared" si="181"/>
        <v>149</v>
      </c>
      <c r="J348" s="525"/>
      <c r="K348" s="525"/>
      <c r="L348" s="525">
        <f t="shared" si="182"/>
        <v>62</v>
      </c>
      <c r="M348" s="525"/>
      <c r="N348" s="525"/>
      <c r="O348" s="525">
        <f t="shared" si="183"/>
        <v>64</v>
      </c>
      <c r="P348" s="525"/>
      <c r="Q348" s="525"/>
      <c r="R348" s="525">
        <f t="shared" si="184"/>
        <v>89</v>
      </c>
      <c r="S348" s="525"/>
      <c r="T348" s="525"/>
      <c r="U348" s="525" t="str">
        <f t="shared" si="185"/>
        <v>-</v>
      </c>
      <c r="V348" s="525"/>
      <c r="W348" s="525"/>
      <c r="X348" s="525" t="str">
        <f t="shared" si="186"/>
        <v>-</v>
      </c>
      <c r="Y348" s="525"/>
      <c r="Z348" s="525"/>
      <c r="AA348" s="525" t="str">
        <f t="shared" si="187"/>
        <v>-</v>
      </c>
      <c r="AB348" s="525"/>
      <c r="AC348" s="525"/>
      <c r="AD348" s="525" t="str">
        <f t="shared" si="188"/>
        <v>-</v>
      </c>
      <c r="AE348" s="525"/>
      <c r="AF348" s="525"/>
      <c r="AG348" s="525" t="str">
        <f t="shared" si="189"/>
        <v>-</v>
      </c>
      <c r="AH348" s="525"/>
      <c r="AI348" s="525"/>
      <c r="AJ348" s="525" t="str">
        <f t="shared" si="190"/>
        <v>-</v>
      </c>
      <c r="AK348" s="525"/>
      <c r="AL348" s="525"/>
      <c r="AM348" s="525" t="str">
        <f t="shared" si="191"/>
        <v>-</v>
      </c>
      <c r="AN348" s="525"/>
      <c r="AO348" s="525"/>
      <c r="AP348" s="525" t="str">
        <f t="shared" si="192"/>
        <v>-</v>
      </c>
      <c r="AQ348" s="525"/>
      <c r="AR348" s="525"/>
      <c r="AS348" s="525" t="str">
        <f t="shared" si="193"/>
        <v>-</v>
      </c>
      <c r="AT348" s="525"/>
      <c r="AU348" s="525"/>
      <c r="AV348" s="525" t="str">
        <f t="shared" si="194"/>
        <v>-</v>
      </c>
      <c r="AW348" s="525"/>
      <c r="AX348" s="525"/>
      <c r="AY348" s="525" t="str">
        <f t="shared" si="195"/>
        <v>-</v>
      </c>
      <c r="AZ348" s="525"/>
      <c r="BA348" s="525"/>
      <c r="BB348" s="525" t="str">
        <f t="shared" si="196"/>
        <v>-</v>
      </c>
      <c r="BC348" s="525"/>
      <c r="BD348" s="525"/>
      <c r="BE348" s="525" t="str">
        <f t="shared" si="197"/>
        <v>-</v>
      </c>
      <c r="BF348" s="525"/>
      <c r="BG348" s="525"/>
      <c r="BH348" s="525" t="str">
        <f t="shared" si="198"/>
        <v>-</v>
      </c>
      <c r="BI348" s="525"/>
      <c r="BJ348" s="525"/>
      <c r="BK348" s="525" t="str">
        <f t="shared" si="199"/>
        <v>-</v>
      </c>
      <c r="BL348" s="525"/>
      <c r="BM348" s="525"/>
      <c r="BN348" s="525" t="str">
        <f t="shared" si="200"/>
        <v>-</v>
      </c>
      <c r="BO348" s="525"/>
      <c r="BP348" s="525"/>
      <c r="BQ348" s="525" t="str">
        <f t="shared" si="201"/>
        <v>-</v>
      </c>
      <c r="BR348" s="525"/>
      <c r="BS348" s="525"/>
      <c r="BT348" s="525" t="str">
        <f t="shared" si="202"/>
        <v>-</v>
      </c>
      <c r="BU348" s="525"/>
      <c r="BV348" s="525"/>
      <c r="BW348" s="525">
        <f t="shared" si="203"/>
        <v>103</v>
      </c>
      <c r="BX348" s="525"/>
      <c r="BY348" s="525"/>
      <c r="BZ348" s="525">
        <f t="shared" si="204"/>
        <v>104</v>
      </c>
      <c r="CA348" s="525"/>
      <c r="CB348" s="525"/>
      <c r="CC348" s="525">
        <f t="shared" si="205"/>
        <v>104</v>
      </c>
      <c r="CD348" s="525"/>
      <c r="CE348" s="525"/>
      <c r="CF348" s="525" t="str">
        <f t="shared" si="206"/>
        <v>-</v>
      </c>
      <c r="CG348" s="525"/>
      <c r="CH348" s="525"/>
      <c r="CI348" s="525" t="str">
        <f t="shared" si="207"/>
        <v>-</v>
      </c>
      <c r="CJ348" s="525"/>
      <c r="CK348" s="525"/>
      <c r="CL348" s="525" t="str">
        <f t="shared" si="208"/>
        <v>-</v>
      </c>
      <c r="CM348" s="525"/>
      <c r="CN348" s="525"/>
    </row>
    <row r="349" spans="1:92">
      <c r="A349" s="524"/>
      <c r="B349" s="524" t="s">
        <v>335</v>
      </c>
      <c r="C349" s="525">
        <f t="shared" si="209"/>
        <v>117</v>
      </c>
      <c r="D349" s="525"/>
      <c r="E349" s="525"/>
      <c r="F349" s="525">
        <f t="shared" si="210"/>
        <v>53</v>
      </c>
      <c r="G349" s="525"/>
      <c r="H349" s="525"/>
      <c r="I349" s="525">
        <f t="shared" si="181"/>
        <v>111</v>
      </c>
      <c r="J349" s="525"/>
      <c r="K349" s="525"/>
      <c r="L349" s="525">
        <f t="shared" si="182"/>
        <v>52</v>
      </c>
      <c r="M349" s="525"/>
      <c r="N349" s="525"/>
      <c r="O349" s="525">
        <f t="shared" si="183"/>
        <v>53</v>
      </c>
      <c r="P349" s="525"/>
      <c r="Q349" s="525"/>
      <c r="R349" s="525">
        <f t="shared" si="184"/>
        <v>77</v>
      </c>
      <c r="S349" s="525"/>
      <c r="T349" s="525"/>
      <c r="U349" s="525" t="str">
        <f t="shared" si="185"/>
        <v>-</v>
      </c>
      <c r="V349" s="525"/>
      <c r="W349" s="525"/>
      <c r="X349" s="525" t="str">
        <f t="shared" si="186"/>
        <v>-</v>
      </c>
      <c r="Y349" s="525"/>
      <c r="Z349" s="525"/>
      <c r="AA349" s="525" t="str">
        <f t="shared" si="187"/>
        <v>-</v>
      </c>
      <c r="AB349" s="525"/>
      <c r="AC349" s="525"/>
      <c r="AD349" s="525" t="str">
        <f t="shared" si="188"/>
        <v>-</v>
      </c>
      <c r="AE349" s="525"/>
      <c r="AF349" s="525"/>
      <c r="AG349" s="525" t="str">
        <f t="shared" si="189"/>
        <v>-</v>
      </c>
      <c r="AH349" s="525"/>
      <c r="AI349" s="525"/>
      <c r="AJ349" s="525" t="str">
        <f t="shared" si="190"/>
        <v>-</v>
      </c>
      <c r="AK349" s="525"/>
      <c r="AL349" s="525"/>
      <c r="AM349" s="525" t="str">
        <f t="shared" si="191"/>
        <v>-</v>
      </c>
      <c r="AN349" s="525"/>
      <c r="AO349" s="525"/>
      <c r="AP349" s="525" t="str">
        <f t="shared" si="192"/>
        <v>-</v>
      </c>
      <c r="AQ349" s="525"/>
      <c r="AR349" s="525"/>
      <c r="AS349" s="525" t="str">
        <f t="shared" si="193"/>
        <v>-</v>
      </c>
      <c r="AT349" s="525"/>
      <c r="AU349" s="525"/>
      <c r="AV349" s="525" t="str">
        <f t="shared" si="194"/>
        <v>-</v>
      </c>
      <c r="AW349" s="525"/>
      <c r="AX349" s="525"/>
      <c r="AY349" s="525" t="str">
        <f t="shared" si="195"/>
        <v>-</v>
      </c>
      <c r="AZ349" s="525"/>
      <c r="BA349" s="525"/>
      <c r="BB349" s="525" t="str">
        <f t="shared" si="196"/>
        <v>-</v>
      </c>
      <c r="BC349" s="525"/>
      <c r="BD349" s="525"/>
      <c r="BE349" s="525" t="str">
        <f t="shared" si="197"/>
        <v>-</v>
      </c>
      <c r="BF349" s="525"/>
      <c r="BG349" s="525"/>
      <c r="BH349" s="525" t="str">
        <f t="shared" si="198"/>
        <v>-</v>
      </c>
      <c r="BI349" s="525"/>
      <c r="BJ349" s="525"/>
      <c r="BK349" s="525" t="str">
        <f t="shared" si="199"/>
        <v>-</v>
      </c>
      <c r="BL349" s="525"/>
      <c r="BM349" s="525"/>
      <c r="BN349" s="525" t="str">
        <f t="shared" si="200"/>
        <v>-</v>
      </c>
      <c r="BO349" s="525"/>
      <c r="BP349" s="525"/>
      <c r="BQ349" s="525" t="str">
        <f t="shared" si="201"/>
        <v>-</v>
      </c>
      <c r="BR349" s="525"/>
      <c r="BS349" s="525"/>
      <c r="BT349" s="525" t="str">
        <f t="shared" si="202"/>
        <v>-</v>
      </c>
      <c r="BU349" s="525"/>
      <c r="BV349" s="525"/>
      <c r="BW349" s="525">
        <f t="shared" si="203"/>
        <v>85</v>
      </c>
      <c r="BX349" s="525"/>
      <c r="BY349" s="525"/>
      <c r="BZ349" s="525">
        <f t="shared" si="204"/>
        <v>87</v>
      </c>
      <c r="CA349" s="525"/>
      <c r="CB349" s="525"/>
      <c r="CC349" s="525">
        <f t="shared" si="205"/>
        <v>93</v>
      </c>
      <c r="CD349" s="525"/>
      <c r="CE349" s="525"/>
      <c r="CF349" s="525" t="str">
        <f t="shared" si="206"/>
        <v>-</v>
      </c>
      <c r="CG349" s="525"/>
      <c r="CH349" s="525"/>
      <c r="CI349" s="525" t="str">
        <f t="shared" si="207"/>
        <v>-</v>
      </c>
      <c r="CJ349" s="525"/>
      <c r="CK349" s="525"/>
      <c r="CL349" s="525" t="str">
        <f t="shared" si="208"/>
        <v>-</v>
      </c>
      <c r="CM349" s="525"/>
      <c r="CN349" s="525"/>
    </row>
    <row r="350" spans="1:92">
      <c r="A350" s="524"/>
      <c r="B350" s="524" t="s">
        <v>369</v>
      </c>
      <c r="C350" s="525">
        <f t="shared" si="209"/>
        <v>168</v>
      </c>
      <c r="D350" s="525"/>
      <c r="E350" s="525"/>
      <c r="F350" s="525" t="str">
        <f t="shared" si="210"/>
        <v>-</v>
      </c>
      <c r="G350" s="525"/>
      <c r="H350" s="525"/>
      <c r="I350" s="525">
        <f t="shared" si="181"/>
        <v>161</v>
      </c>
      <c r="J350" s="525"/>
      <c r="K350" s="525"/>
      <c r="L350" s="525" t="str">
        <f t="shared" si="182"/>
        <v>-</v>
      </c>
      <c r="M350" s="525"/>
      <c r="N350" s="525"/>
      <c r="O350" s="525" t="str">
        <f t="shared" si="183"/>
        <v>-</v>
      </c>
      <c r="P350" s="525"/>
      <c r="Q350" s="525"/>
      <c r="R350" s="525" t="str">
        <f t="shared" si="184"/>
        <v>-</v>
      </c>
      <c r="S350" s="525"/>
      <c r="T350" s="525"/>
      <c r="U350" s="525" t="str">
        <f t="shared" si="185"/>
        <v>-</v>
      </c>
      <c r="V350" s="525"/>
      <c r="W350" s="525"/>
      <c r="X350" s="525" t="str">
        <f t="shared" si="186"/>
        <v>-</v>
      </c>
      <c r="Y350" s="525"/>
      <c r="Z350" s="525"/>
      <c r="AA350" s="525" t="str">
        <f t="shared" si="187"/>
        <v>-</v>
      </c>
      <c r="AB350" s="525"/>
      <c r="AC350" s="525"/>
      <c r="AD350" s="525" t="str">
        <f t="shared" si="188"/>
        <v>-</v>
      </c>
      <c r="AE350" s="525"/>
      <c r="AF350" s="525"/>
      <c r="AG350" s="525" t="str">
        <f t="shared" si="189"/>
        <v>-</v>
      </c>
      <c r="AH350" s="525"/>
      <c r="AI350" s="525"/>
      <c r="AJ350" s="525" t="str">
        <f t="shared" si="190"/>
        <v>-</v>
      </c>
      <c r="AK350" s="525"/>
      <c r="AL350" s="525"/>
      <c r="AM350" s="525" t="str">
        <f t="shared" si="191"/>
        <v>-</v>
      </c>
      <c r="AN350" s="525"/>
      <c r="AO350" s="525"/>
      <c r="AP350" s="525" t="str">
        <f t="shared" si="192"/>
        <v>-</v>
      </c>
      <c r="AQ350" s="525"/>
      <c r="AR350" s="525"/>
      <c r="AS350" s="525" t="str">
        <f t="shared" si="193"/>
        <v>-</v>
      </c>
      <c r="AT350" s="525"/>
      <c r="AU350" s="525"/>
      <c r="AV350" s="525" t="str">
        <f t="shared" si="194"/>
        <v>-</v>
      </c>
      <c r="AW350" s="525"/>
      <c r="AX350" s="525"/>
      <c r="AY350" s="525" t="str">
        <f t="shared" si="195"/>
        <v>-</v>
      </c>
      <c r="AZ350" s="525"/>
      <c r="BA350" s="525"/>
      <c r="BB350" s="525" t="str">
        <f t="shared" si="196"/>
        <v>-</v>
      </c>
      <c r="BC350" s="525"/>
      <c r="BD350" s="525"/>
      <c r="BE350" s="525" t="str">
        <f t="shared" si="197"/>
        <v>-</v>
      </c>
      <c r="BF350" s="525"/>
      <c r="BG350" s="525"/>
      <c r="BH350" s="525" t="str">
        <f t="shared" si="198"/>
        <v>-</v>
      </c>
      <c r="BI350" s="525"/>
      <c r="BJ350" s="525"/>
      <c r="BK350" s="525" t="str">
        <f t="shared" si="199"/>
        <v>-</v>
      </c>
      <c r="BL350" s="525"/>
      <c r="BM350" s="525"/>
      <c r="BN350" s="525" t="str">
        <f t="shared" si="200"/>
        <v>-</v>
      </c>
      <c r="BO350" s="525"/>
      <c r="BP350" s="525"/>
      <c r="BQ350" s="525" t="str">
        <f t="shared" si="201"/>
        <v>-</v>
      </c>
      <c r="BR350" s="525"/>
      <c r="BS350" s="525"/>
      <c r="BT350" s="525" t="str">
        <f t="shared" si="202"/>
        <v>-</v>
      </c>
      <c r="BU350" s="525"/>
      <c r="BV350" s="525"/>
      <c r="BW350" s="525" t="str">
        <f t="shared" si="203"/>
        <v>-</v>
      </c>
      <c r="BX350" s="525"/>
      <c r="BY350" s="525"/>
      <c r="BZ350" s="525" t="str">
        <f t="shared" si="204"/>
        <v>-</v>
      </c>
      <c r="CA350" s="525"/>
      <c r="CB350" s="525"/>
      <c r="CC350" s="525" t="str">
        <f t="shared" si="205"/>
        <v>-</v>
      </c>
      <c r="CD350" s="525"/>
      <c r="CE350" s="525"/>
      <c r="CF350" s="525" t="str">
        <f t="shared" si="206"/>
        <v>-</v>
      </c>
      <c r="CG350" s="525"/>
      <c r="CH350" s="525"/>
      <c r="CI350" s="525" t="str">
        <f t="shared" si="207"/>
        <v>-</v>
      </c>
      <c r="CJ350" s="525"/>
      <c r="CK350" s="525"/>
      <c r="CL350" s="525" t="str">
        <f t="shared" si="208"/>
        <v>-</v>
      </c>
      <c r="CM350" s="525"/>
      <c r="CN350" s="525"/>
    </row>
    <row r="351" spans="1:92">
      <c r="A351" s="524"/>
      <c r="B351" s="524" t="s">
        <v>301</v>
      </c>
      <c r="C351" s="525">
        <f t="shared" si="209"/>
        <v>121</v>
      </c>
      <c r="D351" s="525"/>
      <c r="E351" s="525"/>
      <c r="F351" s="525">
        <f t="shared" si="210"/>
        <v>79</v>
      </c>
      <c r="G351" s="525"/>
      <c r="H351" s="525"/>
      <c r="I351" s="525">
        <f t="shared" si="181"/>
        <v>95</v>
      </c>
      <c r="J351" s="525"/>
      <c r="K351" s="525"/>
      <c r="L351" s="525">
        <f t="shared" si="182"/>
        <v>74</v>
      </c>
      <c r="M351" s="525"/>
      <c r="N351" s="525"/>
      <c r="O351" s="525">
        <f t="shared" si="183"/>
        <v>74</v>
      </c>
      <c r="P351" s="525"/>
      <c r="Q351" s="525"/>
      <c r="R351" s="525">
        <f t="shared" si="184"/>
        <v>69</v>
      </c>
      <c r="S351" s="525"/>
      <c r="T351" s="525"/>
      <c r="U351" s="525">
        <f t="shared" si="185"/>
        <v>93</v>
      </c>
      <c r="V351" s="525"/>
      <c r="W351" s="525"/>
      <c r="X351" s="525">
        <f t="shared" si="186"/>
        <v>85</v>
      </c>
      <c r="Y351" s="525"/>
      <c r="Z351" s="525"/>
      <c r="AA351" s="525">
        <f t="shared" si="187"/>
        <v>37</v>
      </c>
      <c r="AB351" s="525"/>
      <c r="AC351" s="525"/>
      <c r="AD351" s="525" t="str">
        <f t="shared" si="188"/>
        <v>-</v>
      </c>
      <c r="AE351" s="525"/>
      <c r="AF351" s="525"/>
      <c r="AG351" s="525" t="str">
        <f t="shared" si="189"/>
        <v>-</v>
      </c>
      <c r="AH351" s="525"/>
      <c r="AI351" s="525"/>
      <c r="AJ351" s="525">
        <f t="shared" si="190"/>
        <v>28</v>
      </c>
      <c r="AK351" s="525"/>
      <c r="AL351" s="525"/>
      <c r="AM351" s="525" t="str">
        <f t="shared" si="191"/>
        <v>-</v>
      </c>
      <c r="AN351" s="525"/>
      <c r="AO351" s="525"/>
      <c r="AP351" s="525" t="str">
        <f t="shared" si="192"/>
        <v>-</v>
      </c>
      <c r="AQ351" s="525"/>
      <c r="AR351" s="525"/>
      <c r="AS351" s="525" t="str">
        <f t="shared" si="193"/>
        <v>-</v>
      </c>
      <c r="AT351" s="525"/>
      <c r="AU351" s="525"/>
      <c r="AV351" s="525">
        <f t="shared" si="194"/>
        <v>64</v>
      </c>
      <c r="AW351" s="525"/>
      <c r="AX351" s="525"/>
      <c r="AY351" s="525">
        <f t="shared" si="195"/>
        <v>65</v>
      </c>
      <c r="AZ351" s="525"/>
      <c r="BA351" s="525"/>
      <c r="BB351" s="525">
        <f t="shared" si="196"/>
        <v>60</v>
      </c>
      <c r="BC351" s="525"/>
      <c r="BD351" s="525"/>
      <c r="BE351" s="525" t="str">
        <f t="shared" si="197"/>
        <v>-</v>
      </c>
      <c r="BF351" s="525"/>
      <c r="BG351" s="525"/>
      <c r="BH351" s="525" t="str">
        <f t="shared" si="198"/>
        <v>-</v>
      </c>
      <c r="BI351" s="525"/>
      <c r="BJ351" s="525"/>
      <c r="BK351" s="525">
        <f t="shared" si="199"/>
        <v>83</v>
      </c>
      <c r="BL351" s="525"/>
      <c r="BM351" s="525"/>
      <c r="BN351" s="525" t="str">
        <f t="shared" si="200"/>
        <v>-</v>
      </c>
      <c r="BO351" s="525"/>
      <c r="BP351" s="525"/>
      <c r="BQ351" s="525" t="str">
        <f t="shared" si="201"/>
        <v>-</v>
      </c>
      <c r="BR351" s="525"/>
      <c r="BS351" s="525"/>
      <c r="BT351" s="525" t="str">
        <f t="shared" si="202"/>
        <v>-</v>
      </c>
      <c r="BU351" s="525"/>
      <c r="BV351" s="525"/>
      <c r="BW351" s="525">
        <f t="shared" si="203"/>
        <v>43</v>
      </c>
      <c r="BX351" s="525"/>
      <c r="BY351" s="525"/>
      <c r="BZ351" s="525">
        <f t="shared" si="204"/>
        <v>51</v>
      </c>
      <c r="CA351" s="525"/>
      <c r="CB351" s="525"/>
      <c r="CC351" s="525">
        <f t="shared" si="205"/>
        <v>79</v>
      </c>
      <c r="CD351" s="525"/>
      <c r="CE351" s="525"/>
      <c r="CF351" s="525" t="str">
        <f t="shared" si="206"/>
        <v>-</v>
      </c>
      <c r="CG351" s="525"/>
      <c r="CH351" s="525"/>
      <c r="CI351" s="525" t="str">
        <f t="shared" si="207"/>
        <v>-</v>
      </c>
      <c r="CJ351" s="525"/>
      <c r="CK351" s="525"/>
      <c r="CL351" s="525" t="str">
        <f t="shared" si="208"/>
        <v>-</v>
      </c>
      <c r="CM351" s="525"/>
      <c r="CN351" s="525"/>
    </row>
    <row r="352" spans="1:92">
      <c r="A352" s="524"/>
      <c r="B352" s="524" t="s">
        <v>338</v>
      </c>
      <c r="C352" s="525">
        <f t="shared" si="209"/>
        <v>61</v>
      </c>
      <c r="D352" s="525"/>
      <c r="E352" s="525"/>
      <c r="F352" s="525">
        <f t="shared" si="210"/>
        <v>71</v>
      </c>
      <c r="G352" s="525"/>
      <c r="H352" s="525"/>
      <c r="I352" s="525">
        <f t="shared" si="181"/>
        <v>56</v>
      </c>
      <c r="J352" s="525"/>
      <c r="K352" s="525"/>
      <c r="L352" s="525">
        <f t="shared" si="182"/>
        <v>59</v>
      </c>
      <c r="M352" s="525"/>
      <c r="N352" s="525"/>
      <c r="O352" s="525">
        <f t="shared" si="183"/>
        <v>59</v>
      </c>
      <c r="P352" s="525"/>
      <c r="Q352" s="525"/>
      <c r="R352" s="525">
        <f t="shared" si="184"/>
        <v>56</v>
      </c>
      <c r="S352" s="525"/>
      <c r="T352" s="525"/>
      <c r="U352" s="525" t="str">
        <f t="shared" si="185"/>
        <v>-</v>
      </c>
      <c r="V352" s="525"/>
      <c r="W352" s="525"/>
      <c r="X352" s="525" t="str">
        <f t="shared" si="186"/>
        <v>-</v>
      </c>
      <c r="Y352" s="525"/>
      <c r="Z352" s="525"/>
      <c r="AA352" s="525" t="str">
        <f t="shared" si="187"/>
        <v>-</v>
      </c>
      <c r="AB352" s="525"/>
      <c r="AC352" s="525"/>
      <c r="AD352" s="525" t="str">
        <f t="shared" si="188"/>
        <v>-</v>
      </c>
      <c r="AE352" s="525"/>
      <c r="AF352" s="525"/>
      <c r="AG352" s="525" t="str">
        <f t="shared" si="189"/>
        <v>-</v>
      </c>
      <c r="AH352" s="525"/>
      <c r="AI352" s="525"/>
      <c r="AJ352" s="525" t="str">
        <f t="shared" si="190"/>
        <v>-</v>
      </c>
      <c r="AK352" s="525"/>
      <c r="AL352" s="525"/>
      <c r="AM352" s="525" t="str">
        <f t="shared" si="191"/>
        <v>-</v>
      </c>
      <c r="AN352" s="525"/>
      <c r="AO352" s="525"/>
      <c r="AP352" s="525" t="str">
        <f t="shared" si="192"/>
        <v>-</v>
      </c>
      <c r="AQ352" s="525"/>
      <c r="AR352" s="525"/>
      <c r="AS352" s="525" t="str">
        <f t="shared" si="193"/>
        <v>-</v>
      </c>
      <c r="AT352" s="525"/>
      <c r="AU352" s="525"/>
      <c r="AV352" s="525">
        <f t="shared" si="194"/>
        <v>97</v>
      </c>
      <c r="AW352" s="525"/>
      <c r="AX352" s="525"/>
      <c r="AY352" s="525">
        <f t="shared" si="195"/>
        <v>101</v>
      </c>
      <c r="AZ352" s="525"/>
      <c r="BA352" s="525"/>
      <c r="BB352" s="525">
        <f t="shared" si="196"/>
        <v>106</v>
      </c>
      <c r="BC352" s="525"/>
      <c r="BD352" s="525"/>
      <c r="BE352" s="525" t="str">
        <f t="shared" si="197"/>
        <v>-</v>
      </c>
      <c r="BF352" s="525"/>
      <c r="BG352" s="525"/>
      <c r="BH352" s="525" t="str">
        <f t="shared" si="198"/>
        <v>-</v>
      </c>
      <c r="BI352" s="525"/>
      <c r="BJ352" s="525"/>
      <c r="BK352" s="525" t="str">
        <f t="shared" si="199"/>
        <v>-</v>
      </c>
      <c r="BL352" s="525"/>
      <c r="BM352" s="525"/>
      <c r="BN352" s="525" t="str">
        <f t="shared" si="200"/>
        <v>-</v>
      </c>
      <c r="BO352" s="525"/>
      <c r="BP352" s="525"/>
      <c r="BQ352" s="525" t="str">
        <f t="shared" si="201"/>
        <v>-</v>
      </c>
      <c r="BR352" s="525"/>
      <c r="BS352" s="525"/>
      <c r="BT352" s="525" t="str">
        <f t="shared" si="202"/>
        <v>-</v>
      </c>
      <c r="BU352" s="525"/>
      <c r="BV352" s="525"/>
      <c r="BW352" s="525">
        <f t="shared" si="203"/>
        <v>72</v>
      </c>
      <c r="BX352" s="525"/>
      <c r="BY352" s="525"/>
      <c r="BZ352" s="525">
        <f t="shared" si="204"/>
        <v>76</v>
      </c>
      <c r="CA352" s="525"/>
      <c r="CB352" s="525"/>
      <c r="CC352" s="525">
        <f t="shared" si="205"/>
        <v>86</v>
      </c>
      <c r="CD352" s="525"/>
      <c r="CE352" s="525"/>
      <c r="CF352" s="525" t="str">
        <f t="shared" si="206"/>
        <v>-</v>
      </c>
      <c r="CG352" s="525"/>
      <c r="CH352" s="525"/>
      <c r="CI352" s="525" t="str">
        <f t="shared" si="207"/>
        <v>-</v>
      </c>
      <c r="CJ352" s="525"/>
      <c r="CK352" s="525"/>
      <c r="CL352" s="525" t="str">
        <f t="shared" si="208"/>
        <v>-</v>
      </c>
      <c r="CM352" s="525"/>
      <c r="CN352" s="525"/>
    </row>
    <row r="353" spans="1:92">
      <c r="A353" s="524"/>
      <c r="B353" s="524" t="s">
        <v>355</v>
      </c>
      <c r="C353" s="525">
        <f t="shared" si="209"/>
        <v>126</v>
      </c>
      <c r="D353" s="525"/>
      <c r="E353" s="525"/>
      <c r="F353" s="525" t="str">
        <f t="shared" si="210"/>
        <v>-</v>
      </c>
      <c r="G353" s="525"/>
      <c r="H353" s="525"/>
      <c r="I353" s="525">
        <f t="shared" si="181"/>
        <v>92</v>
      </c>
      <c r="J353" s="525"/>
      <c r="K353" s="525"/>
      <c r="L353" s="525" t="str">
        <f t="shared" si="182"/>
        <v>-</v>
      </c>
      <c r="M353" s="525"/>
      <c r="N353" s="525"/>
      <c r="O353" s="525" t="str">
        <f t="shared" si="183"/>
        <v>-</v>
      </c>
      <c r="P353" s="525"/>
      <c r="Q353" s="525"/>
      <c r="R353" s="525" t="str">
        <f t="shared" si="184"/>
        <v>-</v>
      </c>
      <c r="S353" s="525"/>
      <c r="T353" s="525"/>
      <c r="U353" s="525" t="str">
        <f t="shared" si="185"/>
        <v>-</v>
      </c>
      <c r="V353" s="525"/>
      <c r="W353" s="525"/>
      <c r="X353" s="525" t="str">
        <f t="shared" si="186"/>
        <v>-</v>
      </c>
      <c r="Y353" s="525"/>
      <c r="Z353" s="525"/>
      <c r="AA353" s="525" t="str">
        <f t="shared" si="187"/>
        <v>-</v>
      </c>
      <c r="AB353" s="525"/>
      <c r="AC353" s="525"/>
      <c r="AD353" s="525" t="str">
        <f t="shared" si="188"/>
        <v>-</v>
      </c>
      <c r="AE353" s="525"/>
      <c r="AF353" s="525"/>
      <c r="AG353" s="525" t="str">
        <f t="shared" si="189"/>
        <v>-</v>
      </c>
      <c r="AH353" s="525"/>
      <c r="AI353" s="525"/>
      <c r="AJ353" s="525" t="str">
        <f t="shared" si="190"/>
        <v>-</v>
      </c>
      <c r="AK353" s="525"/>
      <c r="AL353" s="525"/>
      <c r="AM353" s="525" t="str">
        <f t="shared" si="191"/>
        <v>-</v>
      </c>
      <c r="AN353" s="525"/>
      <c r="AO353" s="525"/>
      <c r="AP353" s="525" t="str">
        <f t="shared" si="192"/>
        <v>-</v>
      </c>
      <c r="AQ353" s="525"/>
      <c r="AR353" s="525"/>
      <c r="AS353" s="525" t="str">
        <f t="shared" si="193"/>
        <v>-</v>
      </c>
      <c r="AT353" s="525"/>
      <c r="AU353" s="525"/>
      <c r="AV353" s="525" t="str">
        <f t="shared" si="194"/>
        <v>-</v>
      </c>
      <c r="AW353" s="525"/>
      <c r="AX353" s="525"/>
      <c r="AY353" s="525" t="str">
        <f t="shared" si="195"/>
        <v>-</v>
      </c>
      <c r="AZ353" s="525"/>
      <c r="BA353" s="525"/>
      <c r="BB353" s="525" t="str">
        <f t="shared" si="196"/>
        <v>-</v>
      </c>
      <c r="BC353" s="525"/>
      <c r="BD353" s="525"/>
      <c r="BE353" s="525" t="str">
        <f t="shared" si="197"/>
        <v>-</v>
      </c>
      <c r="BF353" s="525"/>
      <c r="BG353" s="525"/>
      <c r="BH353" s="525" t="str">
        <f t="shared" si="198"/>
        <v>-</v>
      </c>
      <c r="BI353" s="525"/>
      <c r="BJ353" s="525"/>
      <c r="BK353" s="525" t="str">
        <f t="shared" si="199"/>
        <v>-</v>
      </c>
      <c r="BL353" s="525"/>
      <c r="BM353" s="525"/>
      <c r="BN353" s="525" t="str">
        <f t="shared" si="200"/>
        <v>-</v>
      </c>
      <c r="BO353" s="525"/>
      <c r="BP353" s="525"/>
      <c r="BQ353" s="525" t="str">
        <f t="shared" si="201"/>
        <v>-</v>
      </c>
      <c r="BR353" s="525"/>
      <c r="BS353" s="525"/>
      <c r="BT353" s="525" t="str">
        <f t="shared" si="202"/>
        <v>-</v>
      </c>
      <c r="BU353" s="525"/>
      <c r="BV353" s="525"/>
      <c r="BW353" s="525">
        <f t="shared" si="203"/>
        <v>103</v>
      </c>
      <c r="BX353" s="525"/>
      <c r="BY353" s="525"/>
      <c r="BZ353" s="525">
        <f t="shared" si="204"/>
        <v>103</v>
      </c>
      <c r="CA353" s="525"/>
      <c r="CB353" s="525"/>
      <c r="CC353" s="525">
        <f t="shared" si="205"/>
        <v>102</v>
      </c>
      <c r="CD353" s="525"/>
      <c r="CE353" s="525"/>
      <c r="CF353" s="525" t="str">
        <f t="shared" si="206"/>
        <v>-</v>
      </c>
      <c r="CG353" s="525"/>
      <c r="CH353" s="525"/>
      <c r="CI353" s="525" t="str">
        <f t="shared" si="207"/>
        <v>-</v>
      </c>
      <c r="CJ353" s="525"/>
      <c r="CK353" s="525"/>
      <c r="CL353" s="525" t="str">
        <f t="shared" si="208"/>
        <v>-</v>
      </c>
      <c r="CM353" s="525"/>
      <c r="CN353" s="525"/>
    </row>
    <row r="354" spans="1:92">
      <c r="A354" s="524"/>
      <c r="B354" s="524" t="s">
        <v>342</v>
      </c>
      <c r="C354" s="525">
        <f t="shared" si="209"/>
        <v>148</v>
      </c>
      <c r="D354" s="525"/>
      <c r="E354" s="525"/>
      <c r="F354" s="525">
        <f t="shared" si="210"/>
        <v>60</v>
      </c>
      <c r="G354" s="525"/>
      <c r="H354" s="525"/>
      <c r="I354" s="525">
        <f t="shared" si="181"/>
        <v>165</v>
      </c>
      <c r="J354" s="525"/>
      <c r="K354" s="525"/>
      <c r="L354" s="525">
        <f t="shared" si="182"/>
        <v>68</v>
      </c>
      <c r="M354" s="525"/>
      <c r="N354" s="525"/>
      <c r="O354" s="525">
        <f t="shared" si="183"/>
        <v>71</v>
      </c>
      <c r="P354" s="525"/>
      <c r="Q354" s="525"/>
      <c r="R354" s="525">
        <f t="shared" si="184"/>
        <v>73</v>
      </c>
      <c r="S354" s="525"/>
      <c r="T354" s="525"/>
      <c r="U354" s="525">
        <f t="shared" si="185"/>
        <v>96</v>
      </c>
      <c r="V354" s="525"/>
      <c r="W354" s="525"/>
      <c r="X354" s="525">
        <f t="shared" si="186"/>
        <v>102</v>
      </c>
      <c r="Y354" s="525"/>
      <c r="Z354" s="525"/>
      <c r="AA354" s="525">
        <f t="shared" si="187"/>
        <v>110</v>
      </c>
      <c r="AB354" s="525"/>
      <c r="AC354" s="525"/>
      <c r="AD354" s="525">
        <f t="shared" si="188"/>
        <v>91</v>
      </c>
      <c r="AE354" s="525"/>
      <c r="AF354" s="525"/>
      <c r="AG354" s="525">
        <f t="shared" si="189"/>
        <v>92</v>
      </c>
      <c r="AH354" s="525"/>
      <c r="AI354" s="525"/>
      <c r="AJ354" s="525">
        <f t="shared" si="190"/>
        <v>103</v>
      </c>
      <c r="AK354" s="525"/>
      <c r="AL354" s="525"/>
      <c r="AM354" s="525">
        <f t="shared" si="191"/>
        <v>61</v>
      </c>
      <c r="AN354" s="525"/>
      <c r="AO354" s="525"/>
      <c r="AP354" s="525">
        <f t="shared" si="192"/>
        <v>77</v>
      </c>
      <c r="AQ354" s="525"/>
      <c r="AR354" s="525"/>
      <c r="AS354" s="525">
        <f t="shared" si="193"/>
        <v>81</v>
      </c>
      <c r="AT354" s="525"/>
      <c r="AU354" s="525"/>
      <c r="AV354" s="525">
        <f t="shared" si="194"/>
        <v>91</v>
      </c>
      <c r="AW354" s="525"/>
      <c r="AX354" s="525"/>
      <c r="AY354" s="525">
        <f t="shared" si="195"/>
        <v>91</v>
      </c>
      <c r="AZ354" s="525"/>
      <c r="BA354" s="525"/>
      <c r="BB354" s="525">
        <f t="shared" si="196"/>
        <v>65</v>
      </c>
      <c r="BC354" s="525"/>
      <c r="BD354" s="525"/>
      <c r="BE354" s="525" t="str">
        <f t="shared" si="197"/>
        <v>-</v>
      </c>
      <c r="BF354" s="525"/>
      <c r="BG354" s="525"/>
      <c r="BH354" s="525" t="str">
        <f t="shared" si="198"/>
        <v>-</v>
      </c>
      <c r="BI354" s="525"/>
      <c r="BJ354" s="525"/>
      <c r="BK354" s="525" t="str">
        <f t="shared" si="199"/>
        <v>-</v>
      </c>
      <c r="BL354" s="525"/>
      <c r="BM354" s="525"/>
      <c r="BN354" s="525" t="str">
        <f t="shared" si="200"/>
        <v>-</v>
      </c>
      <c r="BO354" s="525"/>
      <c r="BP354" s="525"/>
      <c r="BQ354" s="525" t="str">
        <f t="shared" si="201"/>
        <v>-</v>
      </c>
      <c r="BR354" s="525"/>
      <c r="BS354" s="525"/>
      <c r="BT354" s="525" t="str">
        <f t="shared" si="202"/>
        <v>-</v>
      </c>
      <c r="BU354" s="525"/>
      <c r="BV354" s="525"/>
      <c r="BW354" s="525">
        <f t="shared" si="203"/>
        <v>73</v>
      </c>
      <c r="BX354" s="525"/>
      <c r="BY354" s="525"/>
      <c r="BZ354" s="525">
        <f t="shared" si="204"/>
        <v>78</v>
      </c>
      <c r="CA354" s="525"/>
      <c r="CB354" s="525"/>
      <c r="CC354" s="525">
        <f t="shared" si="205"/>
        <v>86</v>
      </c>
      <c r="CD354" s="525"/>
      <c r="CE354" s="525"/>
      <c r="CF354" s="525" t="str">
        <f t="shared" si="206"/>
        <v>-</v>
      </c>
      <c r="CG354" s="525"/>
      <c r="CH354" s="525"/>
      <c r="CI354" s="525" t="str">
        <f t="shared" si="207"/>
        <v>-</v>
      </c>
      <c r="CJ354" s="525"/>
      <c r="CK354" s="525"/>
      <c r="CL354" s="525" t="str">
        <f t="shared" si="208"/>
        <v>-</v>
      </c>
      <c r="CM354" s="525"/>
      <c r="CN354" s="525"/>
    </row>
    <row r="355" spans="1:92">
      <c r="A355" s="524"/>
      <c r="B355" s="524" t="s">
        <v>302</v>
      </c>
      <c r="C355" s="525">
        <f t="shared" si="209"/>
        <v>154</v>
      </c>
      <c r="D355" s="525"/>
      <c r="E355" s="525"/>
      <c r="F355" s="525">
        <f t="shared" si="210"/>
        <v>66</v>
      </c>
      <c r="G355" s="525"/>
      <c r="H355" s="525"/>
      <c r="I355" s="525">
        <f t="shared" si="181"/>
        <v>163</v>
      </c>
      <c r="J355" s="525"/>
      <c r="K355" s="525"/>
      <c r="L355" s="525">
        <f t="shared" si="182"/>
        <v>69</v>
      </c>
      <c r="M355" s="525"/>
      <c r="N355" s="525"/>
      <c r="O355" s="525">
        <f t="shared" si="183"/>
        <v>72</v>
      </c>
      <c r="P355" s="525"/>
      <c r="Q355" s="525"/>
      <c r="R355" s="525">
        <f t="shared" si="184"/>
        <v>85</v>
      </c>
      <c r="S355" s="525"/>
      <c r="T355" s="525"/>
      <c r="U355" s="525">
        <f t="shared" si="185"/>
        <v>88</v>
      </c>
      <c r="V355" s="525"/>
      <c r="W355" s="525"/>
      <c r="X355" s="525">
        <f t="shared" si="186"/>
        <v>95</v>
      </c>
      <c r="Y355" s="525"/>
      <c r="Z355" s="525"/>
      <c r="AA355" s="525">
        <f t="shared" si="187"/>
        <v>98</v>
      </c>
      <c r="AB355" s="525"/>
      <c r="AC355" s="525"/>
      <c r="AD355" s="525">
        <f t="shared" si="188"/>
        <v>97</v>
      </c>
      <c r="AE355" s="525"/>
      <c r="AF355" s="525"/>
      <c r="AG355" s="525">
        <f t="shared" si="189"/>
        <v>93</v>
      </c>
      <c r="AH355" s="525"/>
      <c r="AI355" s="525"/>
      <c r="AJ355" s="525">
        <f t="shared" si="190"/>
        <v>28</v>
      </c>
      <c r="AK355" s="525"/>
      <c r="AL355" s="525"/>
      <c r="AM355" s="525">
        <f t="shared" si="191"/>
        <v>41</v>
      </c>
      <c r="AN355" s="525"/>
      <c r="AO355" s="525"/>
      <c r="AP355" s="525">
        <f t="shared" si="192"/>
        <v>48</v>
      </c>
      <c r="AQ355" s="525"/>
      <c r="AR355" s="525"/>
      <c r="AS355" s="525">
        <f t="shared" si="193"/>
        <v>57</v>
      </c>
      <c r="AT355" s="525"/>
      <c r="AU355" s="525"/>
      <c r="AV355" s="525">
        <f t="shared" si="194"/>
        <v>79</v>
      </c>
      <c r="AW355" s="525"/>
      <c r="AX355" s="525"/>
      <c r="AY355" s="525">
        <f t="shared" si="195"/>
        <v>79</v>
      </c>
      <c r="AZ355" s="525"/>
      <c r="BA355" s="525"/>
      <c r="BB355" s="525">
        <f t="shared" si="196"/>
        <v>84</v>
      </c>
      <c r="BC355" s="525"/>
      <c r="BD355" s="525"/>
      <c r="BE355" s="525" t="str">
        <f t="shared" si="197"/>
        <v>-</v>
      </c>
      <c r="BF355" s="525"/>
      <c r="BG355" s="525"/>
      <c r="BH355" s="525" t="str">
        <f t="shared" si="198"/>
        <v>-</v>
      </c>
      <c r="BI355" s="525"/>
      <c r="BJ355" s="525"/>
      <c r="BK355" s="525" t="str">
        <f t="shared" si="199"/>
        <v>-</v>
      </c>
      <c r="BL355" s="525"/>
      <c r="BM355" s="525"/>
      <c r="BN355" s="525" t="str">
        <f t="shared" si="200"/>
        <v>-</v>
      </c>
      <c r="BO355" s="525"/>
      <c r="BP355" s="525"/>
      <c r="BQ355" s="525" t="str">
        <f t="shared" si="201"/>
        <v>-</v>
      </c>
      <c r="BR355" s="525"/>
      <c r="BS355" s="525"/>
      <c r="BT355" s="525">
        <f t="shared" si="202"/>
        <v>63</v>
      </c>
      <c r="BU355" s="525"/>
      <c r="BV355" s="525"/>
      <c r="BW355" s="525">
        <f t="shared" si="203"/>
        <v>84</v>
      </c>
      <c r="BX355" s="525"/>
      <c r="BY355" s="525"/>
      <c r="BZ355" s="525">
        <f t="shared" si="204"/>
        <v>83</v>
      </c>
      <c r="CA355" s="525"/>
      <c r="CB355" s="525"/>
      <c r="CC355" s="525">
        <f t="shared" si="205"/>
        <v>96</v>
      </c>
      <c r="CD355" s="525"/>
      <c r="CE355" s="525"/>
      <c r="CF355" s="525" t="str">
        <f t="shared" si="206"/>
        <v>-</v>
      </c>
      <c r="CG355" s="525"/>
      <c r="CH355" s="525"/>
      <c r="CI355" s="525" t="str">
        <f t="shared" si="207"/>
        <v>-</v>
      </c>
      <c r="CJ355" s="525"/>
      <c r="CK355" s="525"/>
      <c r="CL355" s="525" t="str">
        <f t="shared" si="208"/>
        <v>-</v>
      </c>
      <c r="CM355" s="525"/>
      <c r="CN355" s="525"/>
    </row>
    <row r="356" spans="1:92">
      <c r="A356" s="524"/>
      <c r="B356" s="524" t="s">
        <v>293</v>
      </c>
      <c r="C356" s="525">
        <f t="shared" si="209"/>
        <v>99</v>
      </c>
      <c r="D356" s="525"/>
      <c r="E356" s="525"/>
      <c r="F356" s="525">
        <f t="shared" si="210"/>
        <v>43</v>
      </c>
      <c r="G356" s="525"/>
      <c r="H356" s="525"/>
      <c r="I356" s="525">
        <f t="shared" si="181"/>
        <v>99</v>
      </c>
      <c r="J356" s="525"/>
      <c r="K356" s="525"/>
      <c r="L356" s="525">
        <f t="shared" si="182"/>
        <v>49</v>
      </c>
      <c r="M356" s="525"/>
      <c r="N356" s="525"/>
      <c r="O356" s="525">
        <f t="shared" si="183"/>
        <v>49</v>
      </c>
      <c r="P356" s="525"/>
      <c r="Q356" s="525"/>
      <c r="R356" s="525">
        <f t="shared" si="184"/>
        <v>56</v>
      </c>
      <c r="S356" s="525"/>
      <c r="T356" s="525"/>
      <c r="U356" s="525">
        <f t="shared" si="185"/>
        <v>54</v>
      </c>
      <c r="V356" s="525"/>
      <c r="W356" s="525"/>
      <c r="X356" s="525">
        <f t="shared" si="186"/>
        <v>63</v>
      </c>
      <c r="Y356" s="525"/>
      <c r="Z356" s="525"/>
      <c r="AA356" s="525">
        <f t="shared" si="187"/>
        <v>102</v>
      </c>
      <c r="AB356" s="525"/>
      <c r="AC356" s="525"/>
      <c r="AD356" s="525">
        <f t="shared" si="188"/>
        <v>62</v>
      </c>
      <c r="AE356" s="525"/>
      <c r="AF356" s="525"/>
      <c r="AG356" s="525">
        <f t="shared" si="189"/>
        <v>63</v>
      </c>
      <c r="AH356" s="525"/>
      <c r="AI356" s="525"/>
      <c r="AJ356" s="525">
        <f t="shared" si="190"/>
        <v>85</v>
      </c>
      <c r="AK356" s="525"/>
      <c r="AL356" s="525"/>
      <c r="AM356" s="525">
        <f t="shared" si="191"/>
        <v>25</v>
      </c>
      <c r="AN356" s="525"/>
      <c r="AO356" s="525"/>
      <c r="AP356" s="525">
        <f t="shared" si="192"/>
        <v>42</v>
      </c>
      <c r="AQ356" s="525"/>
      <c r="AR356" s="525"/>
      <c r="AS356" s="525">
        <f t="shared" si="193"/>
        <v>75</v>
      </c>
      <c r="AT356" s="525"/>
      <c r="AU356" s="525"/>
      <c r="AV356" s="525">
        <f t="shared" si="194"/>
        <v>32</v>
      </c>
      <c r="AW356" s="525"/>
      <c r="AX356" s="525"/>
      <c r="AY356" s="525">
        <f t="shared" si="195"/>
        <v>42</v>
      </c>
      <c r="AZ356" s="525"/>
      <c r="BA356" s="525"/>
      <c r="BB356" s="525">
        <f t="shared" si="196"/>
        <v>83</v>
      </c>
      <c r="BC356" s="525"/>
      <c r="BD356" s="525"/>
      <c r="BE356" s="525">
        <f t="shared" si="197"/>
        <v>57</v>
      </c>
      <c r="BF356" s="525"/>
      <c r="BG356" s="525"/>
      <c r="BH356" s="525">
        <f t="shared" si="198"/>
        <v>59</v>
      </c>
      <c r="BI356" s="525"/>
      <c r="BJ356" s="525"/>
      <c r="BK356" s="525">
        <f t="shared" si="199"/>
        <v>67</v>
      </c>
      <c r="BL356" s="525"/>
      <c r="BM356" s="525"/>
      <c r="BN356" s="525">
        <f t="shared" si="200"/>
        <v>61</v>
      </c>
      <c r="BO356" s="525"/>
      <c r="BP356" s="525"/>
      <c r="BQ356" s="525">
        <f t="shared" si="201"/>
        <v>66</v>
      </c>
      <c r="BR356" s="525"/>
      <c r="BS356" s="525"/>
      <c r="BT356" s="525">
        <f t="shared" si="202"/>
        <v>48</v>
      </c>
      <c r="BU356" s="525"/>
      <c r="BV356" s="525"/>
      <c r="BW356" s="525">
        <f t="shared" si="203"/>
        <v>28</v>
      </c>
      <c r="BX356" s="525"/>
      <c r="BY356" s="525"/>
      <c r="BZ356" s="525">
        <f t="shared" si="204"/>
        <v>30</v>
      </c>
      <c r="CA356" s="525"/>
      <c r="CB356" s="525"/>
      <c r="CC356" s="525">
        <f t="shared" si="205"/>
        <v>66</v>
      </c>
      <c r="CD356" s="525"/>
      <c r="CE356" s="525"/>
      <c r="CF356" s="525" t="str">
        <f t="shared" si="206"/>
        <v>-</v>
      </c>
      <c r="CG356" s="525"/>
      <c r="CH356" s="525"/>
      <c r="CI356" s="525" t="str">
        <f t="shared" si="207"/>
        <v>-</v>
      </c>
      <c r="CJ356" s="525"/>
      <c r="CK356" s="525"/>
      <c r="CL356" s="525" t="str">
        <f t="shared" si="208"/>
        <v>-</v>
      </c>
      <c r="CM356" s="525"/>
      <c r="CN356" s="525"/>
    </row>
    <row r="357" spans="1:92">
      <c r="A357" s="524"/>
      <c r="B357" s="524" t="s">
        <v>312</v>
      </c>
      <c r="C357" s="525">
        <f t="shared" si="209"/>
        <v>156</v>
      </c>
      <c r="D357" s="525"/>
      <c r="E357" s="525"/>
      <c r="F357" s="525">
        <f t="shared" si="210"/>
        <v>84</v>
      </c>
      <c r="G357" s="525"/>
      <c r="H357" s="525"/>
      <c r="I357" s="525">
        <f t="shared" si="181"/>
        <v>144</v>
      </c>
      <c r="J357" s="525"/>
      <c r="K357" s="525"/>
      <c r="L357" s="525">
        <f t="shared" si="182"/>
        <v>83</v>
      </c>
      <c r="M357" s="525"/>
      <c r="N357" s="525"/>
      <c r="O357" s="525">
        <f t="shared" si="183"/>
        <v>84</v>
      </c>
      <c r="P357" s="525"/>
      <c r="Q357" s="525"/>
      <c r="R357" s="525">
        <f t="shared" si="184"/>
        <v>97</v>
      </c>
      <c r="S357" s="525"/>
      <c r="T357" s="525"/>
      <c r="U357" s="525">
        <f t="shared" si="185"/>
        <v>106</v>
      </c>
      <c r="V357" s="525"/>
      <c r="W357" s="525"/>
      <c r="X357" s="525">
        <f t="shared" si="186"/>
        <v>109</v>
      </c>
      <c r="Y357" s="525"/>
      <c r="Z357" s="525"/>
      <c r="AA357" s="525">
        <f t="shared" si="187"/>
        <v>114</v>
      </c>
      <c r="AB357" s="525"/>
      <c r="AC357" s="525"/>
      <c r="AD357" s="525">
        <f t="shared" si="188"/>
        <v>99</v>
      </c>
      <c r="AE357" s="525"/>
      <c r="AF357" s="525"/>
      <c r="AG357" s="525">
        <f t="shared" si="189"/>
        <v>99</v>
      </c>
      <c r="AH357" s="525"/>
      <c r="AI357" s="525"/>
      <c r="AJ357" s="525">
        <f t="shared" si="190"/>
        <v>107</v>
      </c>
      <c r="AK357" s="525"/>
      <c r="AL357" s="525"/>
      <c r="AM357" s="525">
        <f t="shared" si="191"/>
        <v>61</v>
      </c>
      <c r="AN357" s="525"/>
      <c r="AO357" s="525"/>
      <c r="AP357" s="525">
        <f t="shared" si="192"/>
        <v>72</v>
      </c>
      <c r="AQ357" s="525"/>
      <c r="AR357" s="525"/>
      <c r="AS357" s="525">
        <f t="shared" si="193"/>
        <v>80</v>
      </c>
      <c r="AT357" s="525"/>
      <c r="AU357" s="525"/>
      <c r="AV357" s="525">
        <f t="shared" si="194"/>
        <v>99</v>
      </c>
      <c r="AW357" s="525"/>
      <c r="AX357" s="525"/>
      <c r="AY357" s="525">
        <f t="shared" si="195"/>
        <v>99</v>
      </c>
      <c r="AZ357" s="525"/>
      <c r="BA357" s="525"/>
      <c r="BB357" s="525">
        <f t="shared" si="196"/>
        <v>91</v>
      </c>
      <c r="BC357" s="525"/>
      <c r="BD357" s="525"/>
      <c r="BE357" s="525" t="str">
        <f t="shared" si="197"/>
        <v>-</v>
      </c>
      <c r="BF357" s="525"/>
      <c r="BG357" s="525"/>
      <c r="BH357" s="525" t="str">
        <f t="shared" si="198"/>
        <v>-</v>
      </c>
      <c r="BI357" s="525"/>
      <c r="BJ357" s="525"/>
      <c r="BK357" s="525" t="str">
        <f t="shared" si="199"/>
        <v>-</v>
      </c>
      <c r="BL357" s="525"/>
      <c r="BM357" s="525"/>
      <c r="BN357" s="525">
        <f t="shared" si="200"/>
        <v>37</v>
      </c>
      <c r="BO357" s="525"/>
      <c r="BP357" s="525"/>
      <c r="BQ357" s="525">
        <f t="shared" si="201"/>
        <v>36</v>
      </c>
      <c r="BR357" s="525"/>
      <c r="BS357" s="525"/>
      <c r="BT357" s="525">
        <f t="shared" si="202"/>
        <v>35</v>
      </c>
      <c r="BU357" s="525"/>
      <c r="BV357" s="525"/>
      <c r="BW357" s="525">
        <f t="shared" si="203"/>
        <v>75</v>
      </c>
      <c r="BX357" s="525"/>
      <c r="BY357" s="525"/>
      <c r="BZ357" s="525">
        <f t="shared" si="204"/>
        <v>80</v>
      </c>
      <c r="CA357" s="525"/>
      <c r="CB357" s="525"/>
      <c r="CC357" s="525">
        <f t="shared" si="205"/>
        <v>93</v>
      </c>
      <c r="CD357" s="525"/>
      <c r="CE357" s="525"/>
      <c r="CF357" s="525" t="str">
        <f t="shared" si="206"/>
        <v>-</v>
      </c>
      <c r="CG357" s="525"/>
      <c r="CH357" s="525"/>
      <c r="CI357" s="525" t="str">
        <f t="shared" si="207"/>
        <v>-</v>
      </c>
      <c r="CJ357" s="525"/>
      <c r="CK357" s="525"/>
      <c r="CL357" s="525" t="str">
        <f t="shared" si="208"/>
        <v>-</v>
      </c>
      <c r="CM357" s="525"/>
      <c r="CN357" s="525"/>
    </row>
    <row r="358" spans="1:92">
      <c r="A358" s="524"/>
      <c r="B358" s="524" t="s">
        <v>353</v>
      </c>
      <c r="C358" s="525">
        <f t="shared" si="209"/>
        <v>163</v>
      </c>
      <c r="D358" s="525"/>
      <c r="E358" s="525"/>
      <c r="F358" s="525">
        <f t="shared" si="210"/>
        <v>98</v>
      </c>
      <c r="G358" s="525"/>
      <c r="H358" s="525"/>
      <c r="I358" s="525">
        <f t="shared" si="181"/>
        <v>146</v>
      </c>
      <c r="J358" s="525"/>
      <c r="K358" s="525"/>
      <c r="L358" s="525">
        <f t="shared" si="182"/>
        <v>90</v>
      </c>
      <c r="M358" s="525"/>
      <c r="N358" s="525"/>
      <c r="O358" s="525">
        <f t="shared" si="183"/>
        <v>90</v>
      </c>
      <c r="P358" s="525"/>
      <c r="Q358" s="525"/>
      <c r="R358" s="525">
        <f t="shared" si="184"/>
        <v>99</v>
      </c>
      <c r="S358" s="525"/>
      <c r="T358" s="525"/>
      <c r="U358" s="525" t="str">
        <f t="shared" si="185"/>
        <v>-</v>
      </c>
      <c r="V358" s="525"/>
      <c r="W358" s="525"/>
      <c r="X358" s="525" t="str">
        <f t="shared" si="186"/>
        <v>-</v>
      </c>
      <c r="Y358" s="525"/>
      <c r="Z358" s="525"/>
      <c r="AA358" s="525" t="str">
        <f t="shared" si="187"/>
        <v>-</v>
      </c>
      <c r="AB358" s="525"/>
      <c r="AC358" s="525"/>
      <c r="AD358" s="525" t="str">
        <f t="shared" si="188"/>
        <v>-</v>
      </c>
      <c r="AE358" s="525"/>
      <c r="AF358" s="525"/>
      <c r="AG358" s="525" t="str">
        <f t="shared" si="189"/>
        <v>-</v>
      </c>
      <c r="AH358" s="525"/>
      <c r="AI358" s="525"/>
      <c r="AJ358" s="525" t="str">
        <f t="shared" si="190"/>
        <v>-</v>
      </c>
      <c r="AK358" s="525"/>
      <c r="AL358" s="525"/>
      <c r="AM358" s="525" t="str">
        <f t="shared" si="191"/>
        <v>-</v>
      </c>
      <c r="AN358" s="525"/>
      <c r="AO358" s="525"/>
      <c r="AP358" s="525" t="str">
        <f t="shared" si="192"/>
        <v>-</v>
      </c>
      <c r="AQ358" s="525"/>
      <c r="AR358" s="525"/>
      <c r="AS358" s="525" t="str">
        <f t="shared" si="193"/>
        <v>-</v>
      </c>
      <c r="AT358" s="525"/>
      <c r="AU358" s="525"/>
      <c r="AV358" s="525" t="str">
        <f t="shared" si="194"/>
        <v>-</v>
      </c>
      <c r="AW358" s="525"/>
      <c r="AX358" s="525"/>
      <c r="AY358" s="525" t="str">
        <f t="shared" si="195"/>
        <v>-</v>
      </c>
      <c r="AZ358" s="525"/>
      <c r="BA358" s="525"/>
      <c r="BB358" s="525" t="str">
        <f t="shared" si="196"/>
        <v>-</v>
      </c>
      <c r="BC358" s="525"/>
      <c r="BD358" s="525"/>
      <c r="BE358" s="525" t="str">
        <f t="shared" si="197"/>
        <v>-</v>
      </c>
      <c r="BF358" s="525"/>
      <c r="BG358" s="525"/>
      <c r="BH358" s="525" t="str">
        <f t="shared" si="198"/>
        <v>-</v>
      </c>
      <c r="BI358" s="525"/>
      <c r="BJ358" s="525"/>
      <c r="BK358" s="525" t="str">
        <f t="shared" si="199"/>
        <v>-</v>
      </c>
      <c r="BL358" s="525"/>
      <c r="BM358" s="525"/>
      <c r="BN358" s="525" t="str">
        <f t="shared" si="200"/>
        <v>-</v>
      </c>
      <c r="BO358" s="525"/>
      <c r="BP358" s="525"/>
      <c r="BQ358" s="525" t="str">
        <f t="shared" si="201"/>
        <v>-</v>
      </c>
      <c r="BR358" s="525"/>
      <c r="BS358" s="525"/>
      <c r="BT358" s="525" t="str">
        <f t="shared" si="202"/>
        <v>-</v>
      </c>
      <c r="BU358" s="525"/>
      <c r="BV358" s="525"/>
      <c r="BW358" s="525">
        <f t="shared" si="203"/>
        <v>103</v>
      </c>
      <c r="BX358" s="525"/>
      <c r="BY358" s="525"/>
      <c r="BZ358" s="525">
        <f t="shared" si="204"/>
        <v>109</v>
      </c>
      <c r="CA358" s="525"/>
      <c r="CB358" s="525"/>
      <c r="CC358" s="525">
        <f t="shared" si="205"/>
        <v>118</v>
      </c>
      <c r="CD358" s="525"/>
      <c r="CE358" s="525"/>
      <c r="CF358" s="525" t="str">
        <f t="shared" si="206"/>
        <v>-</v>
      </c>
      <c r="CG358" s="525"/>
      <c r="CH358" s="525"/>
      <c r="CI358" s="525" t="str">
        <f t="shared" si="207"/>
        <v>-</v>
      </c>
      <c r="CJ358" s="525"/>
      <c r="CK358" s="525"/>
      <c r="CL358" s="525" t="str">
        <f t="shared" si="208"/>
        <v>-</v>
      </c>
      <c r="CM358" s="525"/>
      <c r="CN358" s="525"/>
    </row>
    <row r="359" spans="1:92">
      <c r="A359" s="524"/>
      <c r="B359" s="524" t="s">
        <v>295</v>
      </c>
      <c r="C359" s="525">
        <f t="shared" si="209"/>
        <v>75</v>
      </c>
      <c r="D359" s="525"/>
      <c r="E359" s="525"/>
      <c r="F359" s="525">
        <f t="shared" si="210"/>
        <v>31</v>
      </c>
      <c r="G359" s="525"/>
      <c r="H359" s="525"/>
      <c r="I359" s="525">
        <f t="shared" si="181"/>
        <v>83</v>
      </c>
      <c r="J359" s="525"/>
      <c r="K359" s="525"/>
      <c r="L359" s="525">
        <f t="shared" si="182"/>
        <v>32</v>
      </c>
      <c r="M359" s="525"/>
      <c r="N359" s="525"/>
      <c r="O359" s="525">
        <f t="shared" si="183"/>
        <v>33</v>
      </c>
      <c r="P359" s="525"/>
      <c r="Q359" s="525"/>
      <c r="R359" s="525">
        <f t="shared" si="184"/>
        <v>51</v>
      </c>
      <c r="S359" s="525"/>
      <c r="T359" s="525"/>
      <c r="U359" s="525">
        <f t="shared" si="185"/>
        <v>65</v>
      </c>
      <c r="V359" s="525"/>
      <c r="W359" s="525"/>
      <c r="X359" s="525">
        <f t="shared" si="186"/>
        <v>64</v>
      </c>
      <c r="Y359" s="525"/>
      <c r="Z359" s="525"/>
      <c r="AA359" s="525">
        <f t="shared" si="187"/>
        <v>56</v>
      </c>
      <c r="AB359" s="525"/>
      <c r="AC359" s="525"/>
      <c r="AD359" s="525">
        <f t="shared" si="188"/>
        <v>65</v>
      </c>
      <c r="AE359" s="525"/>
      <c r="AF359" s="525"/>
      <c r="AG359" s="525">
        <f t="shared" si="189"/>
        <v>61</v>
      </c>
      <c r="AH359" s="525"/>
      <c r="AI359" s="525"/>
      <c r="AJ359" s="525">
        <f t="shared" si="190"/>
        <v>53</v>
      </c>
      <c r="AK359" s="525"/>
      <c r="AL359" s="525"/>
      <c r="AM359" s="525">
        <f t="shared" si="191"/>
        <v>51</v>
      </c>
      <c r="AN359" s="525"/>
      <c r="AO359" s="525"/>
      <c r="AP359" s="525">
        <f t="shared" si="192"/>
        <v>51</v>
      </c>
      <c r="AQ359" s="525"/>
      <c r="AR359" s="525"/>
      <c r="AS359" s="525">
        <f t="shared" si="193"/>
        <v>54</v>
      </c>
      <c r="AT359" s="525"/>
      <c r="AU359" s="525"/>
      <c r="AV359" s="525">
        <f t="shared" si="194"/>
        <v>27</v>
      </c>
      <c r="AW359" s="525"/>
      <c r="AX359" s="525"/>
      <c r="AY359" s="525">
        <f t="shared" si="195"/>
        <v>24</v>
      </c>
      <c r="AZ359" s="525"/>
      <c r="BA359" s="525"/>
      <c r="BB359" s="525">
        <f t="shared" si="196"/>
        <v>50</v>
      </c>
      <c r="BC359" s="525"/>
      <c r="BD359" s="525"/>
      <c r="BE359" s="525">
        <f t="shared" si="197"/>
        <v>51</v>
      </c>
      <c r="BF359" s="525"/>
      <c r="BG359" s="525"/>
      <c r="BH359" s="525">
        <f t="shared" si="198"/>
        <v>52</v>
      </c>
      <c r="BI359" s="525"/>
      <c r="BJ359" s="525"/>
      <c r="BK359" s="525">
        <f t="shared" si="199"/>
        <v>45</v>
      </c>
      <c r="BL359" s="525"/>
      <c r="BM359" s="525"/>
      <c r="BN359" s="525">
        <f t="shared" si="200"/>
        <v>48</v>
      </c>
      <c r="BO359" s="525"/>
      <c r="BP359" s="525"/>
      <c r="BQ359" s="525">
        <f t="shared" si="201"/>
        <v>44</v>
      </c>
      <c r="BR359" s="525"/>
      <c r="BS359" s="525"/>
      <c r="BT359" s="525">
        <f t="shared" si="202"/>
        <v>39</v>
      </c>
      <c r="BU359" s="525"/>
      <c r="BV359" s="525"/>
      <c r="BW359" s="525">
        <f t="shared" si="203"/>
        <v>29</v>
      </c>
      <c r="BX359" s="525"/>
      <c r="BY359" s="525"/>
      <c r="BZ359" s="525">
        <f t="shared" si="204"/>
        <v>34</v>
      </c>
      <c r="CA359" s="525"/>
      <c r="CB359" s="525"/>
      <c r="CC359" s="525">
        <f t="shared" si="205"/>
        <v>82</v>
      </c>
      <c r="CD359" s="525"/>
      <c r="CE359" s="525"/>
      <c r="CF359" s="525" t="str">
        <f t="shared" si="206"/>
        <v>-</v>
      </c>
      <c r="CG359" s="525"/>
      <c r="CH359" s="525"/>
      <c r="CI359" s="525" t="str">
        <f t="shared" si="207"/>
        <v>-</v>
      </c>
      <c r="CJ359" s="525"/>
      <c r="CK359" s="525"/>
      <c r="CL359" s="525" t="str">
        <f t="shared" si="208"/>
        <v>-</v>
      </c>
      <c r="CM359" s="525"/>
      <c r="CN359" s="525"/>
    </row>
    <row r="360" spans="1:92">
      <c r="A360" s="524"/>
      <c r="B360" s="524" t="s">
        <v>278</v>
      </c>
      <c r="C360" s="525">
        <f t="shared" si="209"/>
        <v>69</v>
      </c>
      <c r="D360" s="525"/>
      <c r="E360" s="525"/>
      <c r="F360" s="525">
        <f t="shared" si="210"/>
        <v>34</v>
      </c>
      <c r="G360" s="525"/>
      <c r="H360" s="525"/>
      <c r="I360" s="525">
        <f t="shared" si="181"/>
        <v>72</v>
      </c>
      <c r="J360" s="525"/>
      <c r="K360" s="525"/>
      <c r="L360" s="525">
        <f t="shared" si="182"/>
        <v>27</v>
      </c>
      <c r="M360" s="525"/>
      <c r="N360" s="525"/>
      <c r="O360" s="525">
        <f t="shared" si="183"/>
        <v>28</v>
      </c>
      <c r="P360" s="525"/>
      <c r="Q360" s="525"/>
      <c r="R360" s="525">
        <f t="shared" si="184"/>
        <v>46</v>
      </c>
      <c r="S360" s="525"/>
      <c r="T360" s="525"/>
      <c r="U360" s="525">
        <f t="shared" si="185"/>
        <v>97</v>
      </c>
      <c r="V360" s="525"/>
      <c r="W360" s="525"/>
      <c r="X360" s="525">
        <f t="shared" si="186"/>
        <v>94</v>
      </c>
      <c r="Y360" s="525"/>
      <c r="Z360" s="525"/>
      <c r="AA360" s="525">
        <f t="shared" si="187"/>
        <v>49</v>
      </c>
      <c r="AB360" s="525"/>
      <c r="AC360" s="525"/>
      <c r="AD360" s="525">
        <f t="shared" si="188"/>
        <v>86</v>
      </c>
      <c r="AE360" s="525"/>
      <c r="AF360" s="525"/>
      <c r="AG360" s="525">
        <f t="shared" si="189"/>
        <v>84</v>
      </c>
      <c r="AH360" s="525"/>
      <c r="AI360" s="525"/>
      <c r="AJ360" s="525">
        <f t="shared" si="190"/>
        <v>56</v>
      </c>
      <c r="AK360" s="525"/>
      <c r="AL360" s="525"/>
      <c r="AM360" s="525">
        <f t="shared" si="191"/>
        <v>79</v>
      </c>
      <c r="AN360" s="525"/>
      <c r="AO360" s="525"/>
      <c r="AP360" s="525">
        <f t="shared" si="192"/>
        <v>73</v>
      </c>
      <c r="AQ360" s="525"/>
      <c r="AR360" s="525"/>
      <c r="AS360" s="525">
        <f t="shared" si="193"/>
        <v>59</v>
      </c>
      <c r="AT360" s="525"/>
      <c r="AU360" s="525"/>
      <c r="AV360" s="525">
        <f t="shared" si="194"/>
        <v>37</v>
      </c>
      <c r="AW360" s="525"/>
      <c r="AX360" s="525"/>
      <c r="AY360" s="525">
        <f t="shared" si="195"/>
        <v>40</v>
      </c>
      <c r="AZ360" s="525"/>
      <c r="BA360" s="525"/>
      <c r="BB360" s="525">
        <f t="shared" si="196"/>
        <v>69</v>
      </c>
      <c r="BC360" s="525"/>
      <c r="BD360" s="525"/>
      <c r="BE360" s="525" t="str">
        <f t="shared" si="197"/>
        <v>-</v>
      </c>
      <c r="BF360" s="525"/>
      <c r="BG360" s="525"/>
      <c r="BH360" s="525" t="str">
        <f t="shared" si="198"/>
        <v>-</v>
      </c>
      <c r="BI360" s="525"/>
      <c r="BJ360" s="525"/>
      <c r="BK360" s="525">
        <f t="shared" si="199"/>
        <v>80</v>
      </c>
      <c r="BL360" s="525"/>
      <c r="BM360" s="525"/>
      <c r="BN360" s="525">
        <f t="shared" si="200"/>
        <v>21</v>
      </c>
      <c r="BO360" s="525"/>
      <c r="BP360" s="525"/>
      <c r="BQ360" s="525">
        <f t="shared" si="201"/>
        <v>17</v>
      </c>
      <c r="BR360" s="525"/>
      <c r="BS360" s="525"/>
      <c r="BT360" s="525">
        <f t="shared" si="202"/>
        <v>22</v>
      </c>
      <c r="BU360" s="525"/>
      <c r="BV360" s="525"/>
      <c r="BW360" s="525">
        <f t="shared" si="203"/>
        <v>50</v>
      </c>
      <c r="BX360" s="525"/>
      <c r="BY360" s="525"/>
      <c r="BZ360" s="525">
        <f t="shared" si="204"/>
        <v>53</v>
      </c>
      <c r="CA360" s="525"/>
      <c r="CB360" s="525"/>
      <c r="CC360" s="525">
        <f t="shared" si="205"/>
        <v>82</v>
      </c>
      <c r="CD360" s="525"/>
      <c r="CE360" s="525"/>
      <c r="CF360" s="525" t="str">
        <f t="shared" si="206"/>
        <v>-</v>
      </c>
      <c r="CG360" s="525"/>
      <c r="CH360" s="525"/>
      <c r="CI360" s="525" t="str">
        <f t="shared" si="207"/>
        <v>-</v>
      </c>
      <c r="CJ360" s="525"/>
      <c r="CK360" s="525"/>
      <c r="CL360" s="525" t="str">
        <f t="shared" si="208"/>
        <v>-</v>
      </c>
      <c r="CM360" s="525"/>
      <c r="CN360" s="525"/>
    </row>
    <row r="361" spans="1:92">
      <c r="A361" s="524"/>
      <c r="B361" s="524" t="s">
        <v>358</v>
      </c>
      <c r="C361" s="525">
        <f t="shared" si="209"/>
        <v>166</v>
      </c>
      <c r="D361" s="525"/>
      <c r="E361" s="525"/>
      <c r="F361" s="525">
        <f t="shared" si="210"/>
        <v>103</v>
      </c>
      <c r="G361" s="525"/>
      <c r="H361" s="525"/>
      <c r="I361" s="525">
        <f t="shared" si="181"/>
        <v>159</v>
      </c>
      <c r="J361" s="525"/>
      <c r="K361" s="525"/>
      <c r="L361" s="525">
        <f t="shared" si="182"/>
        <v>97</v>
      </c>
      <c r="M361" s="525"/>
      <c r="N361" s="525"/>
      <c r="O361" s="525">
        <f t="shared" si="183"/>
        <v>98</v>
      </c>
      <c r="P361" s="525"/>
      <c r="Q361" s="525"/>
      <c r="R361" s="525">
        <f t="shared" si="184"/>
        <v>103</v>
      </c>
      <c r="S361" s="525"/>
      <c r="T361" s="525"/>
      <c r="U361" s="525" t="str">
        <f t="shared" si="185"/>
        <v>-</v>
      </c>
      <c r="V361" s="525"/>
      <c r="W361" s="525"/>
      <c r="X361" s="525" t="str">
        <f t="shared" si="186"/>
        <v>-</v>
      </c>
      <c r="Y361" s="525"/>
      <c r="Z361" s="525"/>
      <c r="AA361" s="525" t="str">
        <f t="shared" si="187"/>
        <v>-</v>
      </c>
      <c r="AB361" s="525"/>
      <c r="AC361" s="525"/>
      <c r="AD361" s="525" t="str">
        <f t="shared" si="188"/>
        <v>-</v>
      </c>
      <c r="AE361" s="525"/>
      <c r="AF361" s="525"/>
      <c r="AG361" s="525" t="str">
        <f t="shared" si="189"/>
        <v>-</v>
      </c>
      <c r="AH361" s="525"/>
      <c r="AI361" s="525"/>
      <c r="AJ361" s="525" t="str">
        <f t="shared" si="190"/>
        <v>-</v>
      </c>
      <c r="AK361" s="525"/>
      <c r="AL361" s="525"/>
      <c r="AM361" s="525" t="str">
        <f t="shared" si="191"/>
        <v>-</v>
      </c>
      <c r="AN361" s="525"/>
      <c r="AO361" s="525"/>
      <c r="AP361" s="525" t="str">
        <f t="shared" si="192"/>
        <v>-</v>
      </c>
      <c r="AQ361" s="525"/>
      <c r="AR361" s="525"/>
      <c r="AS361" s="525" t="str">
        <f t="shared" si="193"/>
        <v>-</v>
      </c>
      <c r="AT361" s="525"/>
      <c r="AU361" s="525"/>
      <c r="AV361" s="525" t="str">
        <f t="shared" si="194"/>
        <v>-</v>
      </c>
      <c r="AW361" s="525"/>
      <c r="AX361" s="525"/>
      <c r="AY361" s="525" t="str">
        <f t="shared" si="195"/>
        <v>-</v>
      </c>
      <c r="AZ361" s="525"/>
      <c r="BA361" s="525"/>
      <c r="BB361" s="525" t="str">
        <f t="shared" si="196"/>
        <v>-</v>
      </c>
      <c r="BC361" s="525"/>
      <c r="BD361" s="525"/>
      <c r="BE361" s="525" t="str">
        <f t="shared" si="197"/>
        <v>-</v>
      </c>
      <c r="BF361" s="525"/>
      <c r="BG361" s="525"/>
      <c r="BH361" s="525" t="str">
        <f t="shared" si="198"/>
        <v>-</v>
      </c>
      <c r="BI361" s="525"/>
      <c r="BJ361" s="525"/>
      <c r="BK361" s="525" t="str">
        <f t="shared" si="199"/>
        <v>-</v>
      </c>
      <c r="BL361" s="525"/>
      <c r="BM361" s="525"/>
      <c r="BN361" s="525" t="str">
        <f t="shared" si="200"/>
        <v>-</v>
      </c>
      <c r="BO361" s="525"/>
      <c r="BP361" s="525"/>
      <c r="BQ361" s="525" t="str">
        <f t="shared" si="201"/>
        <v>-</v>
      </c>
      <c r="BR361" s="525"/>
      <c r="BS361" s="525"/>
      <c r="BT361" s="525" t="str">
        <f t="shared" si="202"/>
        <v>-</v>
      </c>
      <c r="BU361" s="525"/>
      <c r="BV361" s="525"/>
      <c r="BW361" s="525">
        <f t="shared" si="203"/>
        <v>103</v>
      </c>
      <c r="BX361" s="525"/>
      <c r="BY361" s="525"/>
      <c r="BZ361" s="525">
        <f t="shared" si="204"/>
        <v>107</v>
      </c>
      <c r="CA361" s="525"/>
      <c r="CB361" s="525"/>
      <c r="CC361" s="525">
        <f t="shared" si="205"/>
        <v>121</v>
      </c>
      <c r="CD361" s="525"/>
      <c r="CE361" s="525"/>
      <c r="CF361" s="525" t="str">
        <f t="shared" si="206"/>
        <v>-</v>
      </c>
      <c r="CG361" s="525"/>
      <c r="CH361" s="525"/>
      <c r="CI361" s="525" t="str">
        <f t="shared" si="207"/>
        <v>-</v>
      </c>
      <c r="CJ361" s="525"/>
      <c r="CK361" s="525"/>
      <c r="CL361" s="525" t="str">
        <f t="shared" si="208"/>
        <v>-</v>
      </c>
      <c r="CM361" s="525"/>
      <c r="CN361" s="525"/>
    </row>
    <row r="362" spans="1:92">
      <c r="A362" s="524"/>
      <c r="B362" s="524" t="s">
        <v>364</v>
      </c>
      <c r="C362" s="525">
        <f t="shared" si="209"/>
        <v>167</v>
      </c>
      <c r="D362" s="525"/>
      <c r="E362" s="525"/>
      <c r="F362" s="525">
        <f t="shared" si="210"/>
        <v>107</v>
      </c>
      <c r="G362" s="525"/>
      <c r="H362" s="525"/>
      <c r="I362" s="525">
        <f t="shared" si="181"/>
        <v>160</v>
      </c>
      <c r="J362" s="525"/>
      <c r="K362" s="525"/>
      <c r="L362" s="525" t="str">
        <f t="shared" si="182"/>
        <v>-</v>
      </c>
      <c r="M362" s="525"/>
      <c r="N362" s="525"/>
      <c r="O362" s="525" t="str">
        <f t="shared" si="183"/>
        <v>-</v>
      </c>
      <c r="P362" s="525"/>
      <c r="Q362" s="525"/>
      <c r="R362" s="525" t="str">
        <f t="shared" si="184"/>
        <v>-</v>
      </c>
      <c r="S362" s="525"/>
      <c r="T362" s="525"/>
      <c r="U362" s="525" t="str">
        <f t="shared" si="185"/>
        <v>-</v>
      </c>
      <c r="V362" s="525"/>
      <c r="W362" s="525"/>
      <c r="X362" s="525" t="str">
        <f t="shared" si="186"/>
        <v>-</v>
      </c>
      <c r="Y362" s="525"/>
      <c r="Z362" s="525"/>
      <c r="AA362" s="525" t="str">
        <f t="shared" si="187"/>
        <v>-</v>
      </c>
      <c r="AB362" s="525"/>
      <c r="AC362" s="525"/>
      <c r="AD362" s="525" t="str">
        <f t="shared" si="188"/>
        <v>-</v>
      </c>
      <c r="AE362" s="525"/>
      <c r="AF362" s="525"/>
      <c r="AG362" s="525" t="str">
        <f t="shared" si="189"/>
        <v>-</v>
      </c>
      <c r="AH362" s="525"/>
      <c r="AI362" s="525"/>
      <c r="AJ362" s="525" t="str">
        <f t="shared" si="190"/>
        <v>-</v>
      </c>
      <c r="AK362" s="525"/>
      <c r="AL362" s="525"/>
      <c r="AM362" s="525" t="str">
        <f t="shared" si="191"/>
        <v>-</v>
      </c>
      <c r="AN362" s="525"/>
      <c r="AO362" s="525"/>
      <c r="AP362" s="525" t="str">
        <f t="shared" si="192"/>
        <v>-</v>
      </c>
      <c r="AQ362" s="525"/>
      <c r="AR362" s="525"/>
      <c r="AS362" s="525" t="str">
        <f t="shared" si="193"/>
        <v>-</v>
      </c>
      <c r="AT362" s="525"/>
      <c r="AU362" s="525"/>
      <c r="AV362" s="525" t="str">
        <f t="shared" si="194"/>
        <v>-</v>
      </c>
      <c r="AW362" s="525"/>
      <c r="AX362" s="525"/>
      <c r="AY362" s="525" t="str">
        <f t="shared" si="195"/>
        <v>-</v>
      </c>
      <c r="AZ362" s="525"/>
      <c r="BA362" s="525"/>
      <c r="BB362" s="525" t="str">
        <f t="shared" si="196"/>
        <v>-</v>
      </c>
      <c r="BC362" s="525"/>
      <c r="BD362" s="525"/>
      <c r="BE362" s="525" t="str">
        <f t="shared" si="197"/>
        <v>-</v>
      </c>
      <c r="BF362" s="525"/>
      <c r="BG362" s="525"/>
      <c r="BH362" s="525" t="str">
        <f t="shared" si="198"/>
        <v>-</v>
      </c>
      <c r="BI362" s="525"/>
      <c r="BJ362" s="525"/>
      <c r="BK362" s="525" t="str">
        <f t="shared" si="199"/>
        <v>-</v>
      </c>
      <c r="BL362" s="525"/>
      <c r="BM362" s="525"/>
      <c r="BN362" s="525" t="str">
        <f t="shared" si="200"/>
        <v>-</v>
      </c>
      <c r="BO362" s="525"/>
      <c r="BP362" s="525"/>
      <c r="BQ362" s="525" t="str">
        <f t="shared" si="201"/>
        <v>-</v>
      </c>
      <c r="BR362" s="525"/>
      <c r="BS362" s="525"/>
      <c r="BT362" s="525" t="str">
        <f t="shared" si="202"/>
        <v>-</v>
      </c>
      <c r="BU362" s="525"/>
      <c r="BV362" s="525"/>
      <c r="BW362" s="525" t="str">
        <f t="shared" si="203"/>
        <v>-</v>
      </c>
      <c r="BX362" s="525"/>
      <c r="BY362" s="525"/>
      <c r="BZ362" s="525" t="str">
        <f t="shared" si="204"/>
        <v>-</v>
      </c>
      <c r="CA362" s="525"/>
      <c r="CB362" s="525"/>
      <c r="CC362" s="525" t="str">
        <f t="shared" si="205"/>
        <v>-</v>
      </c>
      <c r="CD362" s="525"/>
      <c r="CE362" s="525"/>
      <c r="CF362" s="525" t="str">
        <f t="shared" si="206"/>
        <v>-</v>
      </c>
      <c r="CG362" s="525"/>
      <c r="CH362" s="525"/>
      <c r="CI362" s="525" t="str">
        <f t="shared" si="207"/>
        <v>-</v>
      </c>
      <c r="CJ362" s="525"/>
      <c r="CK362" s="525"/>
      <c r="CL362" s="525" t="str">
        <f t="shared" si="208"/>
        <v>-</v>
      </c>
      <c r="CM362" s="525"/>
      <c r="CN362" s="525"/>
    </row>
    <row r="363" spans="1:92">
      <c r="A363" s="524"/>
      <c r="B363" s="524" t="s">
        <v>272</v>
      </c>
      <c r="C363" s="525">
        <f t="shared" si="209"/>
        <v>110</v>
      </c>
      <c r="D363" s="525"/>
      <c r="E363" s="525"/>
      <c r="F363" s="525">
        <f t="shared" si="210"/>
        <v>90</v>
      </c>
      <c r="G363" s="525"/>
      <c r="H363" s="525"/>
      <c r="I363" s="525">
        <f t="shared" si="181"/>
        <v>76</v>
      </c>
      <c r="J363" s="525"/>
      <c r="K363" s="525"/>
      <c r="L363" s="525">
        <f t="shared" si="182"/>
        <v>89</v>
      </c>
      <c r="M363" s="525"/>
      <c r="N363" s="525"/>
      <c r="O363" s="525">
        <f t="shared" si="183"/>
        <v>89</v>
      </c>
      <c r="P363" s="525"/>
      <c r="Q363" s="525"/>
      <c r="R363" s="525">
        <f t="shared" si="184"/>
        <v>47</v>
      </c>
      <c r="S363" s="525"/>
      <c r="T363" s="525"/>
      <c r="U363" s="525">
        <f t="shared" si="185"/>
        <v>90</v>
      </c>
      <c r="V363" s="525"/>
      <c r="W363" s="525"/>
      <c r="X363" s="525">
        <f t="shared" si="186"/>
        <v>88</v>
      </c>
      <c r="Y363" s="525"/>
      <c r="Z363" s="525"/>
      <c r="AA363" s="525">
        <f t="shared" si="187"/>
        <v>67</v>
      </c>
      <c r="AB363" s="525"/>
      <c r="AC363" s="525"/>
      <c r="AD363" s="525">
        <f t="shared" si="188"/>
        <v>88</v>
      </c>
      <c r="AE363" s="525"/>
      <c r="AF363" s="525"/>
      <c r="AG363" s="525">
        <f t="shared" si="189"/>
        <v>86</v>
      </c>
      <c r="AH363" s="525"/>
      <c r="AI363" s="525"/>
      <c r="AJ363" s="525">
        <f t="shared" si="190"/>
        <v>66</v>
      </c>
      <c r="AK363" s="525"/>
      <c r="AL363" s="525"/>
      <c r="AM363" s="525">
        <f t="shared" si="191"/>
        <v>52</v>
      </c>
      <c r="AN363" s="525"/>
      <c r="AO363" s="525"/>
      <c r="AP363" s="525">
        <f t="shared" si="192"/>
        <v>50</v>
      </c>
      <c r="AQ363" s="525"/>
      <c r="AR363" s="525"/>
      <c r="AS363" s="525">
        <f t="shared" si="193"/>
        <v>23</v>
      </c>
      <c r="AT363" s="525"/>
      <c r="AU363" s="525"/>
      <c r="AV363" s="525">
        <f t="shared" si="194"/>
        <v>70</v>
      </c>
      <c r="AW363" s="525"/>
      <c r="AX363" s="525"/>
      <c r="AY363" s="525">
        <f t="shared" si="195"/>
        <v>73</v>
      </c>
      <c r="AZ363" s="525"/>
      <c r="BA363" s="525"/>
      <c r="BB363" s="525">
        <f t="shared" si="196"/>
        <v>79</v>
      </c>
      <c r="BC363" s="525"/>
      <c r="BD363" s="525"/>
      <c r="BE363" s="525" t="str">
        <f t="shared" si="197"/>
        <v>-</v>
      </c>
      <c r="BF363" s="525"/>
      <c r="BG363" s="525"/>
      <c r="BH363" s="525" t="str">
        <f t="shared" si="198"/>
        <v>-</v>
      </c>
      <c r="BI363" s="525"/>
      <c r="BJ363" s="525"/>
      <c r="BK363" s="525" t="str">
        <f t="shared" si="199"/>
        <v>-</v>
      </c>
      <c r="BL363" s="525"/>
      <c r="BM363" s="525"/>
      <c r="BN363" s="525">
        <f t="shared" si="200"/>
        <v>17</v>
      </c>
      <c r="BO363" s="525"/>
      <c r="BP363" s="525"/>
      <c r="BQ363" s="525">
        <f t="shared" si="201"/>
        <v>15</v>
      </c>
      <c r="BR363" s="525"/>
      <c r="BS363" s="525"/>
      <c r="BT363" s="525">
        <f t="shared" si="202"/>
        <v>29</v>
      </c>
      <c r="BU363" s="525"/>
      <c r="BV363" s="525"/>
      <c r="BW363" s="525">
        <f t="shared" si="203"/>
        <v>57</v>
      </c>
      <c r="BX363" s="525"/>
      <c r="BY363" s="525"/>
      <c r="BZ363" s="525">
        <f t="shared" si="204"/>
        <v>57</v>
      </c>
      <c r="CA363" s="525"/>
      <c r="CB363" s="525"/>
      <c r="CC363" s="525">
        <f t="shared" si="205"/>
        <v>34</v>
      </c>
      <c r="CD363" s="525"/>
      <c r="CE363" s="525"/>
      <c r="CF363" s="525" t="str">
        <f t="shared" si="206"/>
        <v>-</v>
      </c>
      <c r="CG363" s="525"/>
      <c r="CH363" s="525"/>
      <c r="CI363" s="525" t="str">
        <f t="shared" si="207"/>
        <v>-</v>
      </c>
      <c r="CJ363" s="525"/>
      <c r="CK363" s="525"/>
      <c r="CL363" s="525" t="str">
        <f t="shared" si="208"/>
        <v>-</v>
      </c>
      <c r="CM363" s="525"/>
      <c r="CN363" s="525"/>
    </row>
    <row r="364" spans="1:92">
      <c r="A364" s="524"/>
      <c r="B364" s="524" t="s">
        <v>281</v>
      </c>
      <c r="C364" s="525">
        <f t="shared" si="209"/>
        <v>98</v>
      </c>
      <c r="D364" s="525"/>
      <c r="E364" s="525"/>
      <c r="F364" s="525">
        <f t="shared" si="210"/>
        <v>26</v>
      </c>
      <c r="G364" s="525"/>
      <c r="H364" s="525"/>
      <c r="I364" s="525">
        <f t="shared" si="181"/>
        <v>122</v>
      </c>
      <c r="J364" s="525"/>
      <c r="K364" s="525"/>
      <c r="L364" s="525">
        <f t="shared" si="182"/>
        <v>19</v>
      </c>
      <c r="M364" s="525"/>
      <c r="N364" s="525"/>
      <c r="O364" s="525">
        <f t="shared" si="183"/>
        <v>21</v>
      </c>
      <c r="P364" s="525"/>
      <c r="Q364" s="525"/>
      <c r="R364" s="525">
        <f t="shared" si="184"/>
        <v>52</v>
      </c>
      <c r="S364" s="525"/>
      <c r="T364" s="525"/>
      <c r="U364" s="525">
        <f t="shared" si="185"/>
        <v>97</v>
      </c>
      <c r="V364" s="525"/>
      <c r="W364" s="525"/>
      <c r="X364" s="525">
        <f t="shared" si="186"/>
        <v>98</v>
      </c>
      <c r="Y364" s="525"/>
      <c r="Z364" s="525"/>
      <c r="AA364" s="525">
        <f t="shared" si="187"/>
        <v>86</v>
      </c>
      <c r="AB364" s="525"/>
      <c r="AC364" s="525"/>
      <c r="AD364" s="525">
        <f t="shared" si="188"/>
        <v>93</v>
      </c>
      <c r="AE364" s="525"/>
      <c r="AF364" s="525"/>
      <c r="AG364" s="525">
        <f t="shared" si="189"/>
        <v>91</v>
      </c>
      <c r="AH364" s="525"/>
      <c r="AI364" s="525"/>
      <c r="AJ364" s="525">
        <f t="shared" si="190"/>
        <v>72</v>
      </c>
      <c r="AK364" s="525"/>
      <c r="AL364" s="525"/>
      <c r="AM364" s="525">
        <f t="shared" si="191"/>
        <v>55</v>
      </c>
      <c r="AN364" s="525"/>
      <c r="AO364" s="525"/>
      <c r="AP364" s="525">
        <f t="shared" si="192"/>
        <v>57</v>
      </c>
      <c r="AQ364" s="525"/>
      <c r="AR364" s="525"/>
      <c r="AS364" s="525">
        <f t="shared" si="193"/>
        <v>52</v>
      </c>
      <c r="AT364" s="525"/>
      <c r="AU364" s="525"/>
      <c r="AV364" s="525">
        <f t="shared" si="194"/>
        <v>58</v>
      </c>
      <c r="AW364" s="525"/>
      <c r="AX364" s="525"/>
      <c r="AY364" s="525">
        <f t="shared" si="195"/>
        <v>68</v>
      </c>
      <c r="AZ364" s="525"/>
      <c r="BA364" s="525"/>
      <c r="BB364" s="525">
        <f t="shared" si="196"/>
        <v>98</v>
      </c>
      <c r="BC364" s="525"/>
      <c r="BD364" s="525"/>
      <c r="BE364" s="525" t="str">
        <f t="shared" si="197"/>
        <v>-</v>
      </c>
      <c r="BF364" s="525"/>
      <c r="BG364" s="525"/>
      <c r="BH364" s="525" t="str">
        <f t="shared" si="198"/>
        <v>-</v>
      </c>
      <c r="BI364" s="525"/>
      <c r="BJ364" s="525"/>
      <c r="BK364" s="525" t="str">
        <f t="shared" si="199"/>
        <v>-</v>
      </c>
      <c r="BL364" s="525"/>
      <c r="BM364" s="525"/>
      <c r="BN364" s="525">
        <f t="shared" si="200"/>
        <v>25</v>
      </c>
      <c r="BO364" s="525"/>
      <c r="BP364" s="525"/>
      <c r="BQ364" s="525">
        <f t="shared" si="201"/>
        <v>23</v>
      </c>
      <c r="BR364" s="525"/>
      <c r="BS364" s="525"/>
      <c r="BT364" s="525">
        <f t="shared" si="202"/>
        <v>33</v>
      </c>
      <c r="BU364" s="525"/>
      <c r="BV364" s="525"/>
      <c r="BW364" s="525">
        <f t="shared" si="203"/>
        <v>63</v>
      </c>
      <c r="BX364" s="525"/>
      <c r="BY364" s="525"/>
      <c r="BZ364" s="525">
        <f t="shared" si="204"/>
        <v>63</v>
      </c>
      <c r="CA364" s="525"/>
      <c r="CB364" s="525"/>
      <c r="CC364" s="525">
        <f t="shared" si="205"/>
        <v>46</v>
      </c>
      <c r="CD364" s="525"/>
      <c r="CE364" s="525"/>
      <c r="CF364" s="525" t="str">
        <f t="shared" si="206"/>
        <v>-</v>
      </c>
      <c r="CG364" s="525"/>
      <c r="CH364" s="525"/>
      <c r="CI364" s="525" t="str">
        <f t="shared" si="207"/>
        <v>-</v>
      </c>
      <c r="CJ364" s="525"/>
      <c r="CK364" s="525"/>
      <c r="CL364" s="525" t="str">
        <f t="shared" si="208"/>
        <v>-</v>
      </c>
      <c r="CM364" s="525"/>
      <c r="CN364" s="525"/>
    </row>
    <row r="365" spans="1:92">
      <c r="A365" s="524"/>
      <c r="B365" s="524" t="s">
        <v>325</v>
      </c>
      <c r="C365" s="525">
        <f t="shared" si="209"/>
        <v>120</v>
      </c>
      <c r="D365" s="525"/>
      <c r="E365" s="525"/>
      <c r="F365" s="525">
        <f t="shared" si="210"/>
        <v>68</v>
      </c>
      <c r="G365" s="525"/>
      <c r="H365" s="525"/>
      <c r="I365" s="525">
        <f t="shared" si="181"/>
        <v>98</v>
      </c>
      <c r="J365" s="525"/>
      <c r="K365" s="525"/>
      <c r="L365" s="525">
        <f t="shared" si="182"/>
        <v>61</v>
      </c>
      <c r="M365" s="525"/>
      <c r="N365" s="525"/>
      <c r="O365" s="525">
        <f t="shared" si="183"/>
        <v>63</v>
      </c>
      <c r="P365" s="525"/>
      <c r="Q365" s="525"/>
      <c r="R365" s="525">
        <f t="shared" si="184"/>
        <v>68</v>
      </c>
      <c r="S365" s="525"/>
      <c r="T365" s="525"/>
      <c r="U365" s="525">
        <f t="shared" si="185"/>
        <v>89</v>
      </c>
      <c r="V365" s="525"/>
      <c r="W365" s="525"/>
      <c r="X365" s="525">
        <f t="shared" si="186"/>
        <v>92</v>
      </c>
      <c r="Y365" s="525"/>
      <c r="Z365" s="525"/>
      <c r="AA365" s="525">
        <f t="shared" si="187"/>
        <v>82</v>
      </c>
      <c r="AB365" s="525"/>
      <c r="AC365" s="525"/>
      <c r="AD365" s="525">
        <f t="shared" si="188"/>
        <v>80</v>
      </c>
      <c r="AE365" s="525"/>
      <c r="AF365" s="525"/>
      <c r="AG365" s="525">
        <f t="shared" si="189"/>
        <v>82</v>
      </c>
      <c r="AH365" s="525"/>
      <c r="AI365" s="525"/>
      <c r="AJ365" s="525">
        <f t="shared" si="190"/>
        <v>89</v>
      </c>
      <c r="AK365" s="525"/>
      <c r="AL365" s="525"/>
      <c r="AM365" s="525">
        <f t="shared" si="191"/>
        <v>77</v>
      </c>
      <c r="AN365" s="525"/>
      <c r="AO365" s="525"/>
      <c r="AP365" s="525">
        <f t="shared" si="192"/>
        <v>73</v>
      </c>
      <c r="AQ365" s="525"/>
      <c r="AR365" s="525"/>
      <c r="AS365" s="525">
        <f t="shared" si="193"/>
        <v>70</v>
      </c>
      <c r="AT365" s="525"/>
      <c r="AU365" s="525"/>
      <c r="AV365" s="525">
        <f t="shared" si="194"/>
        <v>50</v>
      </c>
      <c r="AW365" s="525"/>
      <c r="AX365" s="525"/>
      <c r="AY365" s="525">
        <f t="shared" si="195"/>
        <v>55</v>
      </c>
      <c r="AZ365" s="525"/>
      <c r="BA365" s="525"/>
      <c r="BB365" s="525">
        <f t="shared" si="196"/>
        <v>96</v>
      </c>
      <c r="BC365" s="525"/>
      <c r="BD365" s="525"/>
      <c r="BE365" s="525">
        <f t="shared" si="197"/>
        <v>74</v>
      </c>
      <c r="BF365" s="525"/>
      <c r="BG365" s="525"/>
      <c r="BH365" s="525">
        <f t="shared" si="198"/>
        <v>76</v>
      </c>
      <c r="BI365" s="525"/>
      <c r="BJ365" s="525"/>
      <c r="BK365" s="525">
        <f t="shared" si="199"/>
        <v>82</v>
      </c>
      <c r="BL365" s="525"/>
      <c r="BM365" s="525"/>
      <c r="BN365" s="525" t="str">
        <f t="shared" si="200"/>
        <v>-</v>
      </c>
      <c r="BO365" s="525"/>
      <c r="BP365" s="525"/>
      <c r="BQ365" s="525" t="str">
        <f t="shared" si="201"/>
        <v>-</v>
      </c>
      <c r="BR365" s="525"/>
      <c r="BS365" s="525"/>
      <c r="BT365" s="525" t="str">
        <f t="shared" si="202"/>
        <v>-</v>
      </c>
      <c r="BU365" s="525"/>
      <c r="BV365" s="525"/>
      <c r="BW365" s="525">
        <f t="shared" si="203"/>
        <v>41</v>
      </c>
      <c r="BX365" s="525"/>
      <c r="BY365" s="525"/>
      <c r="BZ365" s="525">
        <f t="shared" si="204"/>
        <v>41</v>
      </c>
      <c r="CA365" s="525"/>
      <c r="CB365" s="525"/>
      <c r="CC365" s="525">
        <f t="shared" si="205"/>
        <v>44</v>
      </c>
      <c r="CD365" s="525"/>
      <c r="CE365" s="525"/>
      <c r="CF365" s="525" t="str">
        <f t="shared" si="206"/>
        <v>-</v>
      </c>
      <c r="CG365" s="525"/>
      <c r="CH365" s="525"/>
      <c r="CI365" s="525" t="str">
        <f t="shared" si="207"/>
        <v>-</v>
      </c>
      <c r="CJ365" s="525"/>
      <c r="CK365" s="525"/>
      <c r="CL365" s="525" t="str">
        <f t="shared" si="208"/>
        <v>-</v>
      </c>
      <c r="CM365" s="525"/>
      <c r="CN365" s="525"/>
    </row>
    <row r="366" spans="1:92">
      <c r="A366" s="524"/>
      <c r="B366" s="524" t="s">
        <v>294</v>
      </c>
      <c r="C366" s="525">
        <f t="shared" si="209"/>
        <v>116</v>
      </c>
      <c r="D366" s="525"/>
      <c r="E366" s="525"/>
      <c r="F366" s="525">
        <f t="shared" si="210"/>
        <v>111</v>
      </c>
      <c r="G366" s="525"/>
      <c r="H366" s="525"/>
      <c r="I366" s="525">
        <f t="shared" si="181"/>
        <v>82</v>
      </c>
      <c r="J366" s="525"/>
      <c r="K366" s="525"/>
      <c r="L366" s="525">
        <f t="shared" si="182"/>
        <v>101</v>
      </c>
      <c r="M366" s="525"/>
      <c r="N366" s="525"/>
      <c r="O366" s="525">
        <f t="shared" si="183"/>
        <v>101</v>
      </c>
      <c r="P366" s="525"/>
      <c r="Q366" s="525"/>
      <c r="R366" s="525">
        <f t="shared" si="184"/>
        <v>75</v>
      </c>
      <c r="S366" s="525"/>
      <c r="T366" s="525"/>
      <c r="U366" s="525">
        <f t="shared" si="185"/>
        <v>84</v>
      </c>
      <c r="V366" s="525"/>
      <c r="W366" s="525"/>
      <c r="X366" s="525">
        <f t="shared" si="186"/>
        <v>80</v>
      </c>
      <c r="Y366" s="525"/>
      <c r="Z366" s="525"/>
      <c r="AA366" s="525">
        <f t="shared" si="187"/>
        <v>48</v>
      </c>
      <c r="AB366" s="525"/>
      <c r="AC366" s="525"/>
      <c r="AD366" s="525">
        <f t="shared" si="188"/>
        <v>81</v>
      </c>
      <c r="AE366" s="525"/>
      <c r="AF366" s="525"/>
      <c r="AG366" s="525">
        <f t="shared" si="189"/>
        <v>78</v>
      </c>
      <c r="AH366" s="525"/>
      <c r="AI366" s="525"/>
      <c r="AJ366" s="525">
        <f t="shared" si="190"/>
        <v>48</v>
      </c>
      <c r="AK366" s="525"/>
      <c r="AL366" s="525"/>
      <c r="AM366" s="525">
        <f t="shared" si="191"/>
        <v>57</v>
      </c>
      <c r="AN366" s="525"/>
      <c r="AO366" s="525"/>
      <c r="AP366" s="525">
        <f t="shared" si="192"/>
        <v>55</v>
      </c>
      <c r="AQ366" s="525"/>
      <c r="AR366" s="525"/>
      <c r="AS366" s="525">
        <f t="shared" si="193"/>
        <v>25</v>
      </c>
      <c r="AT366" s="525"/>
      <c r="AU366" s="525"/>
      <c r="AV366" s="525">
        <f t="shared" si="194"/>
        <v>71</v>
      </c>
      <c r="AW366" s="525"/>
      <c r="AX366" s="525"/>
      <c r="AY366" s="525">
        <f t="shared" si="195"/>
        <v>71</v>
      </c>
      <c r="AZ366" s="525"/>
      <c r="BA366" s="525"/>
      <c r="BB366" s="525">
        <f t="shared" si="196"/>
        <v>52</v>
      </c>
      <c r="BC366" s="525"/>
      <c r="BD366" s="525"/>
      <c r="BE366" s="525">
        <f t="shared" si="197"/>
        <v>45</v>
      </c>
      <c r="BF366" s="525"/>
      <c r="BG366" s="525"/>
      <c r="BH366" s="525">
        <f t="shared" si="198"/>
        <v>43</v>
      </c>
      <c r="BI366" s="525"/>
      <c r="BJ366" s="525"/>
      <c r="BK366" s="525">
        <f t="shared" si="199"/>
        <v>40</v>
      </c>
      <c r="BL366" s="525"/>
      <c r="BM366" s="525"/>
      <c r="BN366" s="525" t="str">
        <f t="shared" si="200"/>
        <v>-</v>
      </c>
      <c r="BO366" s="525"/>
      <c r="BP366" s="525"/>
      <c r="BQ366" s="525" t="str">
        <f t="shared" si="201"/>
        <v>-</v>
      </c>
      <c r="BR366" s="525"/>
      <c r="BS366" s="525"/>
      <c r="BT366" s="525" t="str">
        <f t="shared" si="202"/>
        <v>-</v>
      </c>
      <c r="BU366" s="525"/>
      <c r="BV366" s="525"/>
      <c r="BW366" s="525">
        <f t="shared" si="203"/>
        <v>26</v>
      </c>
      <c r="BX366" s="525"/>
      <c r="BY366" s="525"/>
      <c r="BZ366" s="525">
        <f t="shared" si="204"/>
        <v>26</v>
      </c>
      <c r="CA366" s="525"/>
      <c r="CB366" s="525"/>
      <c r="CC366" s="525">
        <f t="shared" si="205"/>
        <v>46</v>
      </c>
      <c r="CD366" s="525"/>
      <c r="CE366" s="525"/>
      <c r="CF366" s="525" t="str">
        <f t="shared" si="206"/>
        <v>-</v>
      </c>
      <c r="CG366" s="525"/>
      <c r="CH366" s="525"/>
      <c r="CI366" s="525" t="str">
        <f t="shared" si="207"/>
        <v>-</v>
      </c>
      <c r="CJ366" s="525"/>
      <c r="CK366" s="525"/>
      <c r="CL366" s="525" t="str">
        <f t="shared" si="208"/>
        <v>-</v>
      </c>
      <c r="CM366" s="525"/>
      <c r="CN366" s="525"/>
    </row>
    <row r="367" spans="1:92">
      <c r="A367" s="524"/>
      <c r="B367" s="524" t="s">
        <v>298</v>
      </c>
      <c r="C367" s="525">
        <f t="shared" si="209"/>
        <v>127</v>
      </c>
      <c r="D367" s="525"/>
      <c r="E367" s="525"/>
      <c r="F367" s="525">
        <f t="shared" si="210"/>
        <v>115</v>
      </c>
      <c r="G367" s="525"/>
      <c r="H367" s="525"/>
      <c r="I367" s="525">
        <f t="shared" si="181"/>
        <v>93</v>
      </c>
      <c r="J367" s="525"/>
      <c r="K367" s="525"/>
      <c r="L367" s="525" t="str">
        <f t="shared" si="182"/>
        <v>-</v>
      </c>
      <c r="M367" s="525"/>
      <c r="N367" s="525"/>
      <c r="O367" s="525" t="str">
        <f t="shared" si="183"/>
        <v>-</v>
      </c>
      <c r="P367" s="525"/>
      <c r="Q367" s="525"/>
      <c r="R367" s="525" t="str">
        <f t="shared" si="184"/>
        <v>-</v>
      </c>
      <c r="S367" s="525"/>
      <c r="T367" s="525"/>
      <c r="U367" s="525">
        <f t="shared" si="185"/>
        <v>95</v>
      </c>
      <c r="V367" s="525"/>
      <c r="W367" s="525"/>
      <c r="X367" s="525">
        <f t="shared" si="186"/>
        <v>91</v>
      </c>
      <c r="Y367" s="525"/>
      <c r="Z367" s="525"/>
      <c r="AA367" s="525">
        <f t="shared" si="187"/>
        <v>43</v>
      </c>
      <c r="AB367" s="525"/>
      <c r="AC367" s="525"/>
      <c r="AD367" s="525">
        <f t="shared" si="188"/>
        <v>85</v>
      </c>
      <c r="AE367" s="525"/>
      <c r="AF367" s="525"/>
      <c r="AG367" s="525">
        <f t="shared" si="189"/>
        <v>83</v>
      </c>
      <c r="AH367" s="525"/>
      <c r="AI367" s="525"/>
      <c r="AJ367" s="525">
        <f t="shared" si="190"/>
        <v>44</v>
      </c>
      <c r="AK367" s="525"/>
      <c r="AL367" s="525"/>
      <c r="AM367" s="525">
        <f t="shared" si="191"/>
        <v>71</v>
      </c>
      <c r="AN367" s="525"/>
      <c r="AO367" s="525"/>
      <c r="AP367" s="525">
        <f t="shared" si="192"/>
        <v>68</v>
      </c>
      <c r="AQ367" s="525"/>
      <c r="AR367" s="525"/>
      <c r="AS367" s="525">
        <f t="shared" si="193"/>
        <v>42</v>
      </c>
      <c r="AT367" s="525"/>
      <c r="AU367" s="525"/>
      <c r="AV367" s="525">
        <f t="shared" si="194"/>
        <v>85</v>
      </c>
      <c r="AW367" s="525"/>
      <c r="AX367" s="525"/>
      <c r="AY367" s="525">
        <f t="shared" si="195"/>
        <v>77</v>
      </c>
      <c r="AZ367" s="525"/>
      <c r="BA367" s="525"/>
      <c r="BB367" s="525">
        <f t="shared" si="196"/>
        <v>33</v>
      </c>
      <c r="BC367" s="525"/>
      <c r="BD367" s="525"/>
      <c r="BE367" s="525">
        <f t="shared" si="197"/>
        <v>42</v>
      </c>
      <c r="BF367" s="525"/>
      <c r="BG367" s="525"/>
      <c r="BH367" s="525">
        <f t="shared" si="198"/>
        <v>41</v>
      </c>
      <c r="BI367" s="525"/>
      <c r="BJ367" s="525"/>
      <c r="BK367" s="525">
        <f t="shared" si="199"/>
        <v>27</v>
      </c>
      <c r="BL367" s="525"/>
      <c r="BM367" s="525"/>
      <c r="BN367" s="525" t="str">
        <f t="shared" si="200"/>
        <v>-</v>
      </c>
      <c r="BO367" s="525"/>
      <c r="BP367" s="525"/>
      <c r="BQ367" s="525" t="str">
        <f t="shared" si="201"/>
        <v>-</v>
      </c>
      <c r="BR367" s="525"/>
      <c r="BS367" s="525"/>
      <c r="BT367" s="525" t="str">
        <f t="shared" si="202"/>
        <v>-</v>
      </c>
      <c r="BU367" s="525"/>
      <c r="BV367" s="525"/>
      <c r="BW367" s="525">
        <f t="shared" si="203"/>
        <v>27</v>
      </c>
      <c r="BX367" s="525"/>
      <c r="BY367" s="525"/>
      <c r="BZ367" s="525">
        <f t="shared" si="204"/>
        <v>27</v>
      </c>
      <c r="CA367" s="525"/>
      <c r="CB367" s="525"/>
      <c r="CC367" s="525">
        <f t="shared" si="205"/>
        <v>27</v>
      </c>
      <c r="CD367" s="525"/>
      <c r="CE367" s="525"/>
      <c r="CF367" s="525" t="str">
        <f t="shared" si="206"/>
        <v>-</v>
      </c>
      <c r="CG367" s="525"/>
      <c r="CH367" s="525"/>
      <c r="CI367" s="525" t="str">
        <f t="shared" si="207"/>
        <v>-</v>
      </c>
      <c r="CJ367" s="525"/>
      <c r="CK367" s="525"/>
      <c r="CL367" s="525" t="str">
        <f t="shared" si="208"/>
        <v>-</v>
      </c>
      <c r="CM367" s="525"/>
      <c r="CN367" s="525"/>
    </row>
    <row r="368" spans="1:92">
      <c r="A368" s="524"/>
      <c r="B368" s="524" t="s">
        <v>317</v>
      </c>
      <c r="C368" s="525">
        <f t="shared" si="209"/>
        <v>146</v>
      </c>
      <c r="D368" s="525"/>
      <c r="E368" s="525"/>
      <c r="F368" s="525">
        <f t="shared" si="210"/>
        <v>115</v>
      </c>
      <c r="G368" s="525"/>
      <c r="H368" s="525"/>
      <c r="I368" s="525">
        <f t="shared" si="181"/>
        <v>118</v>
      </c>
      <c r="J368" s="525"/>
      <c r="K368" s="525"/>
      <c r="L368" s="525" t="str">
        <f t="shared" si="182"/>
        <v>-</v>
      </c>
      <c r="M368" s="525"/>
      <c r="N368" s="525"/>
      <c r="O368" s="525" t="str">
        <f t="shared" si="183"/>
        <v>-</v>
      </c>
      <c r="P368" s="525"/>
      <c r="Q368" s="525"/>
      <c r="R368" s="525" t="str">
        <f t="shared" si="184"/>
        <v>-</v>
      </c>
      <c r="S368" s="525"/>
      <c r="T368" s="525"/>
      <c r="U368" s="525" t="str">
        <f t="shared" si="185"/>
        <v>-</v>
      </c>
      <c r="V368" s="525"/>
      <c r="W368" s="525"/>
      <c r="X368" s="525" t="str">
        <f t="shared" si="186"/>
        <v>-</v>
      </c>
      <c r="Y368" s="525"/>
      <c r="Z368" s="525"/>
      <c r="AA368" s="525" t="str">
        <f t="shared" si="187"/>
        <v>-</v>
      </c>
      <c r="AB368" s="525"/>
      <c r="AC368" s="525"/>
      <c r="AD368" s="525" t="str">
        <f t="shared" si="188"/>
        <v>-</v>
      </c>
      <c r="AE368" s="525"/>
      <c r="AF368" s="525"/>
      <c r="AG368" s="525" t="str">
        <f t="shared" si="189"/>
        <v>-</v>
      </c>
      <c r="AH368" s="525"/>
      <c r="AI368" s="525"/>
      <c r="AJ368" s="525" t="str">
        <f t="shared" si="190"/>
        <v>-</v>
      </c>
      <c r="AK368" s="525"/>
      <c r="AL368" s="525"/>
      <c r="AM368" s="525" t="str">
        <f t="shared" si="191"/>
        <v>-</v>
      </c>
      <c r="AN368" s="525"/>
      <c r="AO368" s="525"/>
      <c r="AP368" s="525" t="str">
        <f t="shared" si="192"/>
        <v>-</v>
      </c>
      <c r="AQ368" s="525"/>
      <c r="AR368" s="525"/>
      <c r="AS368" s="525" t="str">
        <f t="shared" si="193"/>
        <v>-</v>
      </c>
      <c r="AT368" s="525"/>
      <c r="AU368" s="525"/>
      <c r="AV368" s="525">
        <f t="shared" si="194"/>
        <v>83</v>
      </c>
      <c r="AW368" s="525"/>
      <c r="AX368" s="525"/>
      <c r="AY368" s="525">
        <f t="shared" si="195"/>
        <v>84</v>
      </c>
      <c r="AZ368" s="525"/>
      <c r="BA368" s="525"/>
      <c r="BB368" s="525">
        <f t="shared" si="196"/>
        <v>74</v>
      </c>
      <c r="BC368" s="525"/>
      <c r="BD368" s="525"/>
      <c r="BE368" s="525">
        <f t="shared" si="197"/>
        <v>54</v>
      </c>
      <c r="BF368" s="525"/>
      <c r="BG368" s="525"/>
      <c r="BH368" s="525">
        <f t="shared" si="198"/>
        <v>53</v>
      </c>
      <c r="BI368" s="525"/>
      <c r="BJ368" s="525"/>
      <c r="BK368" s="525">
        <f t="shared" si="199"/>
        <v>57</v>
      </c>
      <c r="BL368" s="525"/>
      <c r="BM368" s="525"/>
      <c r="BN368" s="525" t="str">
        <f t="shared" si="200"/>
        <v>-</v>
      </c>
      <c r="BO368" s="525"/>
      <c r="BP368" s="525"/>
      <c r="BQ368" s="525" t="str">
        <f t="shared" si="201"/>
        <v>-</v>
      </c>
      <c r="BR368" s="525"/>
      <c r="BS368" s="525"/>
      <c r="BT368" s="525" t="str">
        <f t="shared" si="202"/>
        <v>-</v>
      </c>
      <c r="BU368" s="525"/>
      <c r="BV368" s="525"/>
      <c r="BW368" s="525">
        <f t="shared" si="203"/>
        <v>37</v>
      </c>
      <c r="BX368" s="525"/>
      <c r="BY368" s="525"/>
      <c r="BZ368" s="525">
        <f t="shared" si="204"/>
        <v>36</v>
      </c>
      <c r="CA368" s="525"/>
      <c r="CB368" s="525"/>
      <c r="CC368" s="525">
        <f t="shared" si="205"/>
        <v>41</v>
      </c>
      <c r="CD368" s="525"/>
      <c r="CE368" s="525"/>
      <c r="CF368" s="525" t="str">
        <f t="shared" si="206"/>
        <v>-</v>
      </c>
      <c r="CG368" s="525"/>
      <c r="CH368" s="525"/>
      <c r="CI368" s="525" t="str">
        <f t="shared" si="207"/>
        <v>-</v>
      </c>
      <c r="CJ368" s="525"/>
      <c r="CK368" s="525"/>
      <c r="CL368" s="525" t="str">
        <f t="shared" si="208"/>
        <v>-</v>
      </c>
      <c r="CM368" s="525"/>
      <c r="CN368" s="525"/>
    </row>
    <row r="369" spans="1:92">
      <c r="A369" s="524"/>
      <c r="B369" s="524" t="s">
        <v>216</v>
      </c>
      <c r="C369" s="525">
        <f t="shared" si="209"/>
        <v>124</v>
      </c>
      <c r="D369" s="525"/>
      <c r="E369" s="525"/>
      <c r="F369" s="525">
        <f t="shared" si="210"/>
        <v>105</v>
      </c>
      <c r="G369" s="525"/>
      <c r="H369" s="525"/>
      <c r="I369" s="525">
        <f t="shared" si="181"/>
        <v>89</v>
      </c>
      <c r="J369" s="525"/>
      <c r="K369" s="525"/>
      <c r="L369" s="525" t="str">
        <f t="shared" si="182"/>
        <v>-</v>
      </c>
      <c r="M369" s="525"/>
      <c r="N369" s="525"/>
      <c r="O369" s="525" t="str">
        <f t="shared" si="183"/>
        <v>-</v>
      </c>
      <c r="P369" s="525"/>
      <c r="Q369" s="525"/>
      <c r="R369" s="525" t="str">
        <f t="shared" si="184"/>
        <v>-</v>
      </c>
      <c r="S369" s="525"/>
      <c r="T369" s="525"/>
      <c r="U369" s="525">
        <f t="shared" si="185"/>
        <v>66</v>
      </c>
      <c r="V369" s="525"/>
      <c r="W369" s="525"/>
      <c r="X369" s="525">
        <f t="shared" si="186"/>
        <v>61</v>
      </c>
      <c r="Y369" s="525"/>
      <c r="Z369" s="525"/>
      <c r="AA369" s="525">
        <f t="shared" si="187"/>
        <v>40</v>
      </c>
      <c r="AB369" s="525"/>
      <c r="AC369" s="525"/>
      <c r="AD369" s="525">
        <f t="shared" si="188"/>
        <v>61</v>
      </c>
      <c r="AE369" s="525"/>
      <c r="AF369" s="525"/>
      <c r="AG369" s="525">
        <f t="shared" si="189"/>
        <v>60</v>
      </c>
      <c r="AH369" s="525"/>
      <c r="AI369" s="525"/>
      <c r="AJ369" s="525">
        <f t="shared" si="190"/>
        <v>50</v>
      </c>
      <c r="AK369" s="525"/>
      <c r="AL369" s="525"/>
      <c r="AM369" s="525">
        <f t="shared" si="191"/>
        <v>68</v>
      </c>
      <c r="AN369" s="525"/>
      <c r="AO369" s="525"/>
      <c r="AP369" s="525">
        <f t="shared" si="192"/>
        <v>62</v>
      </c>
      <c r="AQ369" s="525"/>
      <c r="AR369" s="525"/>
      <c r="AS369" s="525">
        <f t="shared" si="193"/>
        <v>2</v>
      </c>
      <c r="AT369" s="525"/>
      <c r="AU369" s="525"/>
      <c r="AV369" s="525">
        <f t="shared" si="194"/>
        <v>51</v>
      </c>
      <c r="AW369" s="525"/>
      <c r="AX369" s="525"/>
      <c r="AY369" s="525">
        <f t="shared" si="195"/>
        <v>46</v>
      </c>
      <c r="AZ369" s="525"/>
      <c r="BA369" s="525"/>
      <c r="BB369" s="525">
        <f t="shared" si="196"/>
        <v>24</v>
      </c>
      <c r="BC369" s="525"/>
      <c r="BD369" s="525"/>
      <c r="BE369" s="525">
        <f t="shared" si="197"/>
        <v>44</v>
      </c>
      <c r="BF369" s="525"/>
      <c r="BG369" s="525"/>
      <c r="BH369" s="525">
        <f t="shared" si="198"/>
        <v>47</v>
      </c>
      <c r="BI369" s="525"/>
      <c r="BJ369" s="525"/>
      <c r="BK369" s="525">
        <f t="shared" si="199"/>
        <v>65</v>
      </c>
      <c r="BL369" s="525"/>
      <c r="BM369" s="525"/>
      <c r="BN369" s="525">
        <f t="shared" si="200"/>
        <v>60</v>
      </c>
      <c r="BO369" s="525"/>
      <c r="BP369" s="525"/>
      <c r="BQ369" s="525">
        <f t="shared" si="201"/>
        <v>43</v>
      </c>
      <c r="BR369" s="525"/>
      <c r="BS369" s="525"/>
      <c r="BT369" s="525">
        <f t="shared" si="202"/>
        <v>5</v>
      </c>
      <c r="BU369" s="525"/>
      <c r="BV369" s="525"/>
      <c r="BW369" s="525">
        <f t="shared" si="203"/>
        <v>23</v>
      </c>
      <c r="BX369" s="525"/>
      <c r="BY369" s="525"/>
      <c r="BZ369" s="525">
        <f t="shared" si="204"/>
        <v>22</v>
      </c>
      <c r="CA369" s="525"/>
      <c r="CB369" s="525"/>
      <c r="CC369" s="525">
        <f t="shared" si="205"/>
        <v>32</v>
      </c>
      <c r="CD369" s="525"/>
      <c r="CE369" s="525"/>
      <c r="CF369" s="525" t="str">
        <f t="shared" si="206"/>
        <v>-</v>
      </c>
      <c r="CG369" s="525"/>
      <c r="CH369" s="525"/>
      <c r="CI369" s="525" t="str">
        <f t="shared" si="207"/>
        <v>-</v>
      </c>
      <c r="CJ369" s="525"/>
      <c r="CK369" s="525"/>
      <c r="CL369" s="525" t="str">
        <f t="shared" si="208"/>
        <v>-</v>
      </c>
      <c r="CM369" s="525"/>
      <c r="CN369" s="525"/>
    </row>
    <row r="370" spans="1:92">
      <c r="A370" s="524"/>
      <c r="B370" s="524" t="s">
        <v>267</v>
      </c>
      <c r="C370" s="525">
        <f t="shared" si="209"/>
        <v>92</v>
      </c>
      <c r="D370" s="525"/>
      <c r="E370" s="525"/>
      <c r="F370" s="525">
        <f t="shared" si="210"/>
        <v>58</v>
      </c>
      <c r="G370" s="525"/>
      <c r="H370" s="525"/>
      <c r="I370" s="525">
        <f t="shared" si="181"/>
        <v>70</v>
      </c>
      <c r="J370" s="525"/>
      <c r="K370" s="525"/>
      <c r="L370" s="525">
        <f t="shared" si="182"/>
        <v>70</v>
      </c>
      <c r="M370" s="525"/>
      <c r="N370" s="525"/>
      <c r="O370" s="525">
        <f t="shared" si="183"/>
        <v>69</v>
      </c>
      <c r="P370" s="525"/>
      <c r="Q370" s="525"/>
      <c r="R370" s="525">
        <f t="shared" si="184"/>
        <v>40</v>
      </c>
      <c r="S370" s="525"/>
      <c r="T370" s="525"/>
      <c r="U370" s="525">
        <f t="shared" si="185"/>
        <v>56</v>
      </c>
      <c r="V370" s="525"/>
      <c r="W370" s="525"/>
      <c r="X370" s="525">
        <f t="shared" si="186"/>
        <v>56</v>
      </c>
      <c r="Y370" s="525"/>
      <c r="Z370" s="525"/>
      <c r="AA370" s="525">
        <f t="shared" si="187"/>
        <v>63</v>
      </c>
      <c r="AB370" s="525"/>
      <c r="AC370" s="525"/>
      <c r="AD370" s="525">
        <f t="shared" si="188"/>
        <v>59</v>
      </c>
      <c r="AE370" s="525"/>
      <c r="AF370" s="525"/>
      <c r="AG370" s="525">
        <f t="shared" si="189"/>
        <v>57</v>
      </c>
      <c r="AH370" s="525"/>
      <c r="AI370" s="525"/>
      <c r="AJ370" s="525">
        <f t="shared" si="190"/>
        <v>55</v>
      </c>
      <c r="AK370" s="525"/>
      <c r="AL370" s="525"/>
      <c r="AM370" s="525">
        <f t="shared" si="191"/>
        <v>33</v>
      </c>
      <c r="AN370" s="525"/>
      <c r="AO370" s="525"/>
      <c r="AP370" s="525">
        <f t="shared" si="192"/>
        <v>34</v>
      </c>
      <c r="AQ370" s="525"/>
      <c r="AR370" s="525"/>
      <c r="AS370" s="525">
        <f t="shared" si="193"/>
        <v>45</v>
      </c>
      <c r="AT370" s="525"/>
      <c r="AU370" s="525"/>
      <c r="AV370" s="525">
        <f t="shared" si="194"/>
        <v>38</v>
      </c>
      <c r="AW370" s="525"/>
      <c r="AX370" s="525"/>
      <c r="AY370" s="525">
        <f t="shared" si="195"/>
        <v>44</v>
      </c>
      <c r="AZ370" s="525"/>
      <c r="BA370" s="525"/>
      <c r="BB370" s="525">
        <f t="shared" si="196"/>
        <v>77</v>
      </c>
      <c r="BC370" s="525"/>
      <c r="BD370" s="525"/>
      <c r="BE370" s="525">
        <f t="shared" si="197"/>
        <v>33</v>
      </c>
      <c r="BF370" s="525"/>
      <c r="BG370" s="525"/>
      <c r="BH370" s="525">
        <f t="shared" si="198"/>
        <v>32</v>
      </c>
      <c r="BI370" s="525"/>
      <c r="BJ370" s="525"/>
      <c r="BK370" s="525">
        <f t="shared" si="199"/>
        <v>59</v>
      </c>
      <c r="BL370" s="525"/>
      <c r="BM370" s="525"/>
      <c r="BN370" s="525">
        <f t="shared" si="200"/>
        <v>35</v>
      </c>
      <c r="BO370" s="525"/>
      <c r="BP370" s="525"/>
      <c r="BQ370" s="525">
        <f t="shared" si="201"/>
        <v>24</v>
      </c>
      <c r="BR370" s="525"/>
      <c r="BS370" s="525"/>
      <c r="BT370" s="525">
        <f t="shared" si="202"/>
        <v>20</v>
      </c>
      <c r="BU370" s="525"/>
      <c r="BV370" s="525"/>
      <c r="BW370" s="525">
        <f t="shared" si="203"/>
        <v>14</v>
      </c>
      <c r="BX370" s="525"/>
      <c r="BY370" s="525"/>
      <c r="BZ370" s="525">
        <f t="shared" si="204"/>
        <v>15</v>
      </c>
      <c r="CA370" s="525"/>
      <c r="CB370" s="525"/>
      <c r="CC370" s="525">
        <f t="shared" si="205"/>
        <v>46</v>
      </c>
      <c r="CD370" s="525"/>
      <c r="CE370" s="525"/>
      <c r="CF370" s="525" t="str">
        <f t="shared" si="206"/>
        <v>-</v>
      </c>
      <c r="CG370" s="525"/>
      <c r="CH370" s="525"/>
      <c r="CI370" s="525" t="str">
        <f t="shared" si="207"/>
        <v>-</v>
      </c>
      <c r="CJ370" s="525"/>
      <c r="CK370" s="525"/>
      <c r="CL370" s="525" t="str">
        <f t="shared" si="208"/>
        <v>-</v>
      </c>
      <c r="CM370" s="525"/>
      <c r="CN370" s="525"/>
    </row>
    <row r="371" spans="1:92">
      <c r="A371" s="524"/>
      <c r="B371" s="524" t="s">
        <v>258</v>
      </c>
      <c r="C371" s="525">
        <f t="shared" si="209"/>
        <v>82</v>
      </c>
      <c r="D371" s="525"/>
      <c r="E371" s="525"/>
      <c r="F371" s="525">
        <f t="shared" si="210"/>
        <v>33</v>
      </c>
      <c r="G371" s="525"/>
      <c r="H371" s="525"/>
      <c r="I371" s="525">
        <f t="shared" si="181"/>
        <v>88</v>
      </c>
      <c r="J371" s="525"/>
      <c r="K371" s="525"/>
      <c r="L371" s="525">
        <f t="shared" si="182"/>
        <v>24</v>
      </c>
      <c r="M371" s="525"/>
      <c r="N371" s="525"/>
      <c r="O371" s="525">
        <f t="shared" si="183"/>
        <v>22</v>
      </c>
      <c r="P371" s="525"/>
      <c r="Q371" s="525"/>
      <c r="R371" s="525">
        <f t="shared" si="184"/>
        <v>37</v>
      </c>
      <c r="S371" s="525"/>
      <c r="T371" s="525"/>
      <c r="U371" s="525">
        <f t="shared" si="185"/>
        <v>64</v>
      </c>
      <c r="V371" s="525"/>
      <c r="W371" s="525"/>
      <c r="X371" s="525">
        <f t="shared" si="186"/>
        <v>70</v>
      </c>
      <c r="Y371" s="525"/>
      <c r="Z371" s="525"/>
      <c r="AA371" s="525">
        <f t="shared" si="187"/>
        <v>101</v>
      </c>
      <c r="AB371" s="525"/>
      <c r="AC371" s="525"/>
      <c r="AD371" s="525" t="str">
        <f t="shared" si="188"/>
        <v>-</v>
      </c>
      <c r="AE371" s="525"/>
      <c r="AF371" s="525"/>
      <c r="AG371" s="525" t="str">
        <f t="shared" si="189"/>
        <v>-</v>
      </c>
      <c r="AH371" s="525"/>
      <c r="AI371" s="525"/>
      <c r="AJ371" s="525">
        <f t="shared" si="190"/>
        <v>104</v>
      </c>
      <c r="AK371" s="525"/>
      <c r="AL371" s="525"/>
      <c r="AM371" s="525" t="str">
        <f t="shared" si="191"/>
        <v>-</v>
      </c>
      <c r="AN371" s="525"/>
      <c r="AO371" s="525"/>
      <c r="AP371" s="525" t="str">
        <f t="shared" si="192"/>
        <v>-</v>
      </c>
      <c r="AQ371" s="525"/>
      <c r="AR371" s="525"/>
      <c r="AS371" s="525" t="str">
        <f t="shared" si="193"/>
        <v>-</v>
      </c>
      <c r="AT371" s="525"/>
      <c r="AU371" s="525"/>
      <c r="AV371" s="525">
        <f t="shared" si="194"/>
        <v>48</v>
      </c>
      <c r="AW371" s="525"/>
      <c r="AX371" s="525"/>
      <c r="AY371" s="525">
        <f t="shared" si="195"/>
        <v>54</v>
      </c>
      <c r="AZ371" s="525"/>
      <c r="BA371" s="525"/>
      <c r="BB371" s="525">
        <f t="shared" si="196"/>
        <v>81</v>
      </c>
      <c r="BC371" s="525"/>
      <c r="BD371" s="525"/>
      <c r="BE371" s="525">
        <f t="shared" si="197"/>
        <v>73</v>
      </c>
      <c r="BF371" s="525"/>
      <c r="BG371" s="525"/>
      <c r="BH371" s="525">
        <f t="shared" si="198"/>
        <v>74</v>
      </c>
      <c r="BI371" s="525"/>
      <c r="BJ371" s="525"/>
      <c r="BK371" s="525">
        <f t="shared" si="199"/>
        <v>73</v>
      </c>
      <c r="BL371" s="525"/>
      <c r="BM371" s="525"/>
      <c r="BN371" s="525">
        <f t="shared" si="200"/>
        <v>13</v>
      </c>
      <c r="BO371" s="525"/>
      <c r="BP371" s="525"/>
      <c r="BQ371" s="525">
        <f t="shared" si="201"/>
        <v>10</v>
      </c>
      <c r="BR371" s="525"/>
      <c r="BS371" s="525"/>
      <c r="BT371" s="525">
        <f t="shared" si="202"/>
        <v>27</v>
      </c>
      <c r="BU371" s="525"/>
      <c r="BV371" s="525"/>
      <c r="BW371" s="525">
        <f t="shared" si="203"/>
        <v>38</v>
      </c>
      <c r="BX371" s="525"/>
      <c r="BY371" s="525"/>
      <c r="BZ371" s="525">
        <f t="shared" si="204"/>
        <v>39</v>
      </c>
      <c r="CA371" s="525"/>
      <c r="CB371" s="525"/>
      <c r="CC371" s="525">
        <f t="shared" si="205"/>
        <v>41</v>
      </c>
      <c r="CD371" s="525"/>
      <c r="CE371" s="525"/>
      <c r="CF371" s="525" t="str">
        <f t="shared" si="206"/>
        <v>-</v>
      </c>
      <c r="CG371" s="525"/>
      <c r="CH371" s="525"/>
      <c r="CI371" s="525" t="str">
        <f t="shared" si="207"/>
        <v>-</v>
      </c>
      <c r="CJ371" s="525"/>
      <c r="CK371" s="525"/>
      <c r="CL371" s="525" t="str">
        <f t="shared" si="208"/>
        <v>-</v>
      </c>
      <c r="CM371" s="525"/>
      <c r="CN371" s="525"/>
    </row>
    <row r="372" spans="1:92">
      <c r="A372" s="524"/>
      <c r="B372" s="524" t="s">
        <v>349</v>
      </c>
      <c r="C372" s="525">
        <f t="shared" si="209"/>
        <v>165</v>
      </c>
      <c r="D372" s="525"/>
      <c r="E372" s="525"/>
      <c r="F372" s="525">
        <f t="shared" si="210"/>
        <v>91</v>
      </c>
      <c r="G372" s="525"/>
      <c r="H372" s="525"/>
      <c r="I372" s="525">
        <f t="shared" si="181"/>
        <v>166</v>
      </c>
      <c r="J372" s="525"/>
      <c r="K372" s="525"/>
      <c r="L372" s="525">
        <f t="shared" si="182"/>
        <v>84</v>
      </c>
      <c r="M372" s="525"/>
      <c r="N372" s="525"/>
      <c r="O372" s="525">
        <f t="shared" si="183"/>
        <v>83</v>
      </c>
      <c r="P372" s="525"/>
      <c r="Q372" s="525"/>
      <c r="R372" s="525">
        <f t="shared" si="184"/>
        <v>74</v>
      </c>
      <c r="S372" s="525"/>
      <c r="T372" s="525"/>
      <c r="U372" s="525">
        <f t="shared" si="185"/>
        <v>113</v>
      </c>
      <c r="V372" s="525"/>
      <c r="W372" s="525"/>
      <c r="X372" s="525">
        <f t="shared" si="186"/>
        <v>113</v>
      </c>
      <c r="Y372" s="525"/>
      <c r="Z372" s="525"/>
      <c r="AA372" s="525">
        <f t="shared" si="187"/>
        <v>108</v>
      </c>
      <c r="AB372" s="525"/>
      <c r="AC372" s="525"/>
      <c r="AD372" s="525">
        <f t="shared" si="188"/>
        <v>100</v>
      </c>
      <c r="AE372" s="525"/>
      <c r="AF372" s="525"/>
      <c r="AG372" s="525">
        <f t="shared" si="189"/>
        <v>100</v>
      </c>
      <c r="AH372" s="525"/>
      <c r="AI372" s="525"/>
      <c r="AJ372" s="525">
        <f t="shared" si="190"/>
        <v>108</v>
      </c>
      <c r="AK372" s="525"/>
      <c r="AL372" s="525"/>
      <c r="AM372" s="525" t="str">
        <f t="shared" si="191"/>
        <v>-</v>
      </c>
      <c r="AN372" s="525"/>
      <c r="AO372" s="525"/>
      <c r="AP372" s="525" t="str">
        <f t="shared" si="192"/>
        <v>-</v>
      </c>
      <c r="AQ372" s="525"/>
      <c r="AR372" s="525"/>
      <c r="AS372" s="525" t="str">
        <f t="shared" si="193"/>
        <v>-</v>
      </c>
      <c r="AT372" s="525"/>
      <c r="AU372" s="525"/>
      <c r="AV372" s="525" t="str">
        <f t="shared" si="194"/>
        <v>-</v>
      </c>
      <c r="AW372" s="525"/>
      <c r="AX372" s="525"/>
      <c r="AY372" s="525" t="str">
        <f t="shared" si="195"/>
        <v>-</v>
      </c>
      <c r="AZ372" s="525"/>
      <c r="BA372" s="525"/>
      <c r="BB372" s="525" t="str">
        <f t="shared" si="196"/>
        <v>-</v>
      </c>
      <c r="BC372" s="525"/>
      <c r="BD372" s="525"/>
      <c r="BE372" s="525" t="str">
        <f t="shared" si="197"/>
        <v>-</v>
      </c>
      <c r="BF372" s="525"/>
      <c r="BG372" s="525"/>
      <c r="BH372" s="525" t="str">
        <f t="shared" si="198"/>
        <v>-</v>
      </c>
      <c r="BI372" s="525"/>
      <c r="BJ372" s="525"/>
      <c r="BK372" s="525" t="str">
        <f t="shared" si="199"/>
        <v>-</v>
      </c>
      <c r="BL372" s="525"/>
      <c r="BM372" s="525"/>
      <c r="BN372" s="525" t="str">
        <f t="shared" si="200"/>
        <v>-</v>
      </c>
      <c r="BO372" s="525"/>
      <c r="BP372" s="525"/>
      <c r="BQ372" s="525" t="str">
        <f t="shared" si="201"/>
        <v>-</v>
      </c>
      <c r="BR372" s="525"/>
      <c r="BS372" s="525"/>
      <c r="BT372" s="525" t="str">
        <f t="shared" si="202"/>
        <v>-</v>
      </c>
      <c r="BU372" s="525"/>
      <c r="BV372" s="525"/>
      <c r="BW372" s="525">
        <f t="shared" si="203"/>
        <v>97</v>
      </c>
      <c r="BX372" s="525"/>
      <c r="BY372" s="525"/>
      <c r="BZ372" s="525">
        <f t="shared" si="204"/>
        <v>98</v>
      </c>
      <c r="CA372" s="525"/>
      <c r="CB372" s="525"/>
      <c r="CC372" s="525">
        <f t="shared" si="205"/>
        <v>92</v>
      </c>
      <c r="CD372" s="525"/>
      <c r="CE372" s="525"/>
      <c r="CF372" s="525" t="str">
        <f t="shared" si="206"/>
        <v>-</v>
      </c>
      <c r="CG372" s="525"/>
      <c r="CH372" s="525"/>
      <c r="CI372" s="525" t="str">
        <f t="shared" si="207"/>
        <v>-</v>
      </c>
      <c r="CJ372" s="525"/>
      <c r="CK372" s="525"/>
      <c r="CL372" s="525" t="str">
        <f t="shared" si="208"/>
        <v>-</v>
      </c>
      <c r="CM372" s="525"/>
      <c r="CN372" s="525"/>
    </row>
    <row r="373" spans="1:92">
      <c r="A373" s="524"/>
      <c r="B373" s="524" t="s">
        <v>375</v>
      </c>
      <c r="C373" s="525">
        <f t="shared" si="209"/>
        <v>179</v>
      </c>
      <c r="D373" s="525"/>
      <c r="E373" s="525"/>
      <c r="F373" s="525" t="str">
        <f t="shared" si="210"/>
        <v>-</v>
      </c>
      <c r="G373" s="525"/>
      <c r="H373" s="525"/>
      <c r="I373" s="525">
        <f t="shared" si="181"/>
        <v>179</v>
      </c>
      <c r="J373" s="525"/>
      <c r="K373" s="525"/>
      <c r="L373" s="525" t="str">
        <f t="shared" si="182"/>
        <v>-</v>
      </c>
      <c r="M373" s="525"/>
      <c r="N373" s="525"/>
      <c r="O373" s="525" t="str">
        <f t="shared" si="183"/>
        <v>-</v>
      </c>
      <c r="P373" s="525"/>
      <c r="Q373" s="525"/>
      <c r="R373" s="525" t="str">
        <f t="shared" si="184"/>
        <v>-</v>
      </c>
      <c r="S373" s="525"/>
      <c r="T373" s="525"/>
      <c r="U373" s="525" t="str">
        <f t="shared" si="185"/>
        <v>-</v>
      </c>
      <c r="V373" s="525"/>
      <c r="W373" s="525"/>
      <c r="X373" s="525" t="str">
        <f t="shared" si="186"/>
        <v>-</v>
      </c>
      <c r="Y373" s="525"/>
      <c r="Z373" s="525"/>
      <c r="AA373" s="525" t="str">
        <f t="shared" si="187"/>
        <v>-</v>
      </c>
      <c r="AB373" s="525"/>
      <c r="AC373" s="525"/>
      <c r="AD373" s="525" t="str">
        <f t="shared" si="188"/>
        <v>-</v>
      </c>
      <c r="AE373" s="525"/>
      <c r="AF373" s="525"/>
      <c r="AG373" s="525" t="str">
        <f t="shared" si="189"/>
        <v>-</v>
      </c>
      <c r="AH373" s="525"/>
      <c r="AI373" s="525"/>
      <c r="AJ373" s="525" t="str">
        <f t="shared" si="190"/>
        <v>-</v>
      </c>
      <c r="AK373" s="525"/>
      <c r="AL373" s="525"/>
      <c r="AM373" s="525" t="str">
        <f t="shared" si="191"/>
        <v>-</v>
      </c>
      <c r="AN373" s="525"/>
      <c r="AO373" s="525"/>
      <c r="AP373" s="525" t="str">
        <f t="shared" si="192"/>
        <v>-</v>
      </c>
      <c r="AQ373" s="525"/>
      <c r="AR373" s="525"/>
      <c r="AS373" s="525" t="str">
        <f t="shared" si="193"/>
        <v>-</v>
      </c>
      <c r="AT373" s="525"/>
      <c r="AU373" s="525"/>
      <c r="AV373" s="525" t="str">
        <f t="shared" si="194"/>
        <v>-</v>
      </c>
      <c r="AW373" s="525"/>
      <c r="AX373" s="525"/>
      <c r="AY373" s="525" t="str">
        <f t="shared" si="195"/>
        <v>-</v>
      </c>
      <c r="AZ373" s="525"/>
      <c r="BA373" s="525"/>
      <c r="BB373" s="525" t="str">
        <f t="shared" si="196"/>
        <v>-</v>
      </c>
      <c r="BC373" s="525"/>
      <c r="BD373" s="525"/>
      <c r="BE373" s="525" t="str">
        <f t="shared" si="197"/>
        <v>-</v>
      </c>
      <c r="BF373" s="525"/>
      <c r="BG373" s="525"/>
      <c r="BH373" s="525" t="str">
        <f t="shared" si="198"/>
        <v>-</v>
      </c>
      <c r="BI373" s="525"/>
      <c r="BJ373" s="525"/>
      <c r="BK373" s="525" t="str">
        <f t="shared" si="199"/>
        <v>-</v>
      </c>
      <c r="BL373" s="525"/>
      <c r="BM373" s="525"/>
      <c r="BN373" s="525" t="str">
        <f t="shared" si="200"/>
        <v>-</v>
      </c>
      <c r="BO373" s="525"/>
      <c r="BP373" s="525"/>
      <c r="BQ373" s="525" t="str">
        <f t="shared" si="201"/>
        <v>-</v>
      </c>
      <c r="BR373" s="525"/>
      <c r="BS373" s="525"/>
      <c r="BT373" s="525" t="str">
        <f t="shared" si="202"/>
        <v>-</v>
      </c>
      <c r="BU373" s="525"/>
      <c r="BV373" s="525"/>
      <c r="BW373" s="525" t="str">
        <f t="shared" si="203"/>
        <v>-</v>
      </c>
      <c r="BX373" s="525"/>
      <c r="BY373" s="525"/>
      <c r="BZ373" s="525" t="str">
        <f t="shared" si="204"/>
        <v>-</v>
      </c>
      <c r="CA373" s="525"/>
      <c r="CB373" s="525"/>
      <c r="CC373" s="525" t="str">
        <f t="shared" si="205"/>
        <v>-</v>
      </c>
      <c r="CD373" s="525"/>
      <c r="CE373" s="525"/>
      <c r="CF373" s="525" t="str">
        <f t="shared" si="206"/>
        <v>-</v>
      </c>
      <c r="CG373" s="525"/>
      <c r="CH373" s="525"/>
      <c r="CI373" s="525" t="str">
        <f t="shared" si="207"/>
        <v>-</v>
      </c>
      <c r="CJ373" s="525"/>
      <c r="CK373" s="525"/>
      <c r="CL373" s="525" t="str">
        <f t="shared" si="208"/>
        <v>-</v>
      </c>
      <c r="CM373" s="525"/>
      <c r="CN373" s="525"/>
    </row>
    <row r="374" spans="1:92">
      <c r="A374" s="524"/>
      <c r="B374" s="524" t="s">
        <v>362</v>
      </c>
      <c r="C374" s="525">
        <f t="shared" si="209"/>
        <v>177</v>
      </c>
      <c r="D374" s="525"/>
      <c r="E374" s="525"/>
      <c r="F374" s="525">
        <f t="shared" si="210"/>
        <v>117</v>
      </c>
      <c r="G374" s="525"/>
      <c r="H374" s="525"/>
      <c r="I374" s="525">
        <f t="shared" si="181"/>
        <v>177</v>
      </c>
      <c r="J374" s="525"/>
      <c r="K374" s="525"/>
      <c r="L374" s="525">
        <f t="shared" si="182"/>
        <v>104</v>
      </c>
      <c r="M374" s="525"/>
      <c r="N374" s="525"/>
      <c r="O374" s="525">
        <f t="shared" si="183"/>
        <v>104</v>
      </c>
      <c r="P374" s="525"/>
      <c r="Q374" s="525"/>
      <c r="R374" s="525">
        <f t="shared" si="184"/>
        <v>104</v>
      </c>
      <c r="S374" s="525"/>
      <c r="T374" s="525"/>
      <c r="U374" s="525" t="str">
        <f t="shared" si="185"/>
        <v>-</v>
      </c>
      <c r="V374" s="525"/>
      <c r="W374" s="525"/>
      <c r="X374" s="525" t="str">
        <f t="shared" si="186"/>
        <v>-</v>
      </c>
      <c r="Y374" s="525"/>
      <c r="Z374" s="525"/>
      <c r="AA374" s="525" t="str">
        <f t="shared" si="187"/>
        <v>-</v>
      </c>
      <c r="AB374" s="525"/>
      <c r="AC374" s="525"/>
      <c r="AD374" s="525" t="str">
        <f t="shared" si="188"/>
        <v>-</v>
      </c>
      <c r="AE374" s="525"/>
      <c r="AF374" s="525"/>
      <c r="AG374" s="525" t="str">
        <f t="shared" si="189"/>
        <v>-</v>
      </c>
      <c r="AH374" s="525"/>
      <c r="AI374" s="525"/>
      <c r="AJ374" s="525" t="str">
        <f t="shared" si="190"/>
        <v>-</v>
      </c>
      <c r="AK374" s="525"/>
      <c r="AL374" s="525"/>
      <c r="AM374" s="525" t="str">
        <f t="shared" si="191"/>
        <v>-</v>
      </c>
      <c r="AN374" s="525"/>
      <c r="AO374" s="525"/>
      <c r="AP374" s="525" t="str">
        <f t="shared" si="192"/>
        <v>-</v>
      </c>
      <c r="AQ374" s="525"/>
      <c r="AR374" s="525"/>
      <c r="AS374" s="525" t="str">
        <f t="shared" si="193"/>
        <v>-</v>
      </c>
      <c r="AT374" s="525"/>
      <c r="AU374" s="525"/>
      <c r="AV374" s="525" t="str">
        <f t="shared" si="194"/>
        <v>-</v>
      </c>
      <c r="AW374" s="525"/>
      <c r="AX374" s="525"/>
      <c r="AY374" s="525" t="str">
        <f t="shared" si="195"/>
        <v>-</v>
      </c>
      <c r="AZ374" s="525"/>
      <c r="BA374" s="525"/>
      <c r="BB374" s="525" t="str">
        <f t="shared" si="196"/>
        <v>-</v>
      </c>
      <c r="BC374" s="525"/>
      <c r="BD374" s="525"/>
      <c r="BE374" s="525" t="str">
        <f t="shared" si="197"/>
        <v>-</v>
      </c>
      <c r="BF374" s="525"/>
      <c r="BG374" s="525"/>
      <c r="BH374" s="525" t="str">
        <f t="shared" si="198"/>
        <v>-</v>
      </c>
      <c r="BI374" s="525"/>
      <c r="BJ374" s="525"/>
      <c r="BK374" s="525" t="str">
        <f t="shared" si="199"/>
        <v>-</v>
      </c>
      <c r="BL374" s="525"/>
      <c r="BM374" s="525"/>
      <c r="BN374" s="525" t="str">
        <f t="shared" si="200"/>
        <v>-</v>
      </c>
      <c r="BO374" s="525"/>
      <c r="BP374" s="525"/>
      <c r="BQ374" s="525" t="str">
        <f t="shared" si="201"/>
        <v>-</v>
      </c>
      <c r="BR374" s="525"/>
      <c r="BS374" s="525"/>
      <c r="BT374" s="525" t="str">
        <f t="shared" si="202"/>
        <v>-</v>
      </c>
      <c r="BU374" s="525"/>
      <c r="BV374" s="525"/>
      <c r="BW374" s="525" t="str">
        <f t="shared" si="203"/>
        <v>-</v>
      </c>
      <c r="BX374" s="525"/>
      <c r="BY374" s="525"/>
      <c r="BZ374" s="525" t="str">
        <f t="shared" si="204"/>
        <v>-</v>
      </c>
      <c r="CA374" s="525"/>
      <c r="CB374" s="525"/>
      <c r="CC374" s="525" t="str">
        <f t="shared" si="205"/>
        <v>-</v>
      </c>
      <c r="CD374" s="525"/>
      <c r="CE374" s="525"/>
      <c r="CF374" s="525" t="str">
        <f t="shared" si="206"/>
        <v>-</v>
      </c>
      <c r="CG374" s="525"/>
      <c r="CH374" s="525"/>
      <c r="CI374" s="525" t="str">
        <f t="shared" si="207"/>
        <v>-</v>
      </c>
      <c r="CJ374" s="525"/>
      <c r="CK374" s="525"/>
      <c r="CL374" s="525" t="str">
        <f t="shared" si="208"/>
        <v>-</v>
      </c>
      <c r="CM374" s="525"/>
      <c r="CN374" s="525"/>
    </row>
    <row r="375" spans="1:92">
      <c r="A375" s="524"/>
      <c r="B375" s="524" t="s">
        <v>299</v>
      </c>
      <c r="C375" s="525">
        <f t="shared" si="209"/>
        <v>157</v>
      </c>
      <c r="D375" s="525"/>
      <c r="E375" s="525"/>
      <c r="F375" s="525">
        <f t="shared" si="210"/>
        <v>117</v>
      </c>
      <c r="G375" s="525"/>
      <c r="H375" s="525"/>
      <c r="I375" s="525">
        <f t="shared" ref="I375:I438" si="211">IFERROR(VLOOKUP($B375,I$6:K$245,3,0),"-")</f>
        <v>131</v>
      </c>
      <c r="J375" s="525"/>
      <c r="K375" s="525"/>
      <c r="L375" s="525" t="str">
        <f t="shared" ref="L375:L438" si="212">IFERROR(VLOOKUP($B375,L$6:N$245,3,0),"-")</f>
        <v>-</v>
      </c>
      <c r="M375" s="525"/>
      <c r="N375" s="525"/>
      <c r="O375" s="525" t="str">
        <f t="shared" ref="O375:O438" si="213">IFERROR(VLOOKUP($B375,O$6:Q$245,3,0),"-")</f>
        <v>-</v>
      </c>
      <c r="P375" s="525"/>
      <c r="Q375" s="525"/>
      <c r="R375" s="525" t="str">
        <f t="shared" ref="R375:R438" si="214">IFERROR(VLOOKUP($B375,R$6:T$245,3,0),"-")</f>
        <v>-</v>
      </c>
      <c r="S375" s="525"/>
      <c r="T375" s="525"/>
      <c r="U375" s="525" t="str">
        <f t="shared" ref="U375:U438" si="215">IFERROR(VLOOKUP($B375,U$6:W$245,3,0),"-")</f>
        <v>-</v>
      </c>
      <c r="V375" s="525"/>
      <c r="W375" s="525"/>
      <c r="X375" s="525" t="str">
        <f t="shared" ref="X375:X438" si="216">IFERROR(VLOOKUP($B375,X$6:Z$245,3,0),"-")</f>
        <v>-</v>
      </c>
      <c r="Y375" s="525"/>
      <c r="Z375" s="525"/>
      <c r="AA375" s="525" t="str">
        <f t="shared" ref="AA375:AA438" si="217">IFERROR(VLOOKUP($B375,AA$6:AC$245,3,0),"-")</f>
        <v>-</v>
      </c>
      <c r="AB375" s="525"/>
      <c r="AC375" s="525"/>
      <c r="AD375" s="525" t="str">
        <f t="shared" ref="AD375:AD438" si="218">IFERROR(VLOOKUP($B375,AD$6:AF$245,3,0),"-")</f>
        <v>-</v>
      </c>
      <c r="AE375" s="525"/>
      <c r="AF375" s="525"/>
      <c r="AG375" s="525" t="str">
        <f t="shared" ref="AG375:AG438" si="219">IFERROR(VLOOKUP($B375,AG$6:AI$245,3,0),"-")</f>
        <v>-</v>
      </c>
      <c r="AH375" s="525"/>
      <c r="AI375" s="525"/>
      <c r="AJ375" s="525" t="str">
        <f t="shared" ref="AJ375:AJ438" si="220">IFERROR(VLOOKUP($B375,AJ$6:AL$245,3,0),"-")</f>
        <v>-</v>
      </c>
      <c r="AK375" s="525"/>
      <c r="AL375" s="525"/>
      <c r="AM375" s="525" t="str">
        <f t="shared" ref="AM375:AM438" si="221">IFERROR(VLOOKUP($B375,AM$6:AO$245,3,0),"-")</f>
        <v>-</v>
      </c>
      <c r="AN375" s="525"/>
      <c r="AO375" s="525"/>
      <c r="AP375" s="525" t="str">
        <f t="shared" ref="AP375:AP438" si="222">IFERROR(VLOOKUP($B375,AP$6:AR$245,3,0),"-")</f>
        <v>-</v>
      </c>
      <c r="AQ375" s="525"/>
      <c r="AR375" s="525"/>
      <c r="AS375" s="525" t="str">
        <f t="shared" ref="AS375:AS438" si="223">IFERROR(VLOOKUP($B375,AS$6:AU$245,3,0),"-")</f>
        <v>-</v>
      </c>
      <c r="AT375" s="525"/>
      <c r="AU375" s="525"/>
      <c r="AV375" s="525" t="str">
        <f t="shared" ref="AV375:AV438" si="224">IFERROR(VLOOKUP($B375,AV$6:AX$245,3,0),"-")</f>
        <v>-</v>
      </c>
      <c r="AW375" s="525"/>
      <c r="AX375" s="525"/>
      <c r="AY375" s="525" t="str">
        <f t="shared" ref="AY375:AY438" si="225">IFERROR(VLOOKUP($B375,AY$6:BA$245,3,0),"-")</f>
        <v>-</v>
      </c>
      <c r="AZ375" s="525"/>
      <c r="BA375" s="525"/>
      <c r="BB375" s="525" t="str">
        <f t="shared" ref="BB375:BB438" si="226">IFERROR(VLOOKUP($B375,BB$6:BD$245,3,0),"-")</f>
        <v>-</v>
      </c>
      <c r="BC375" s="525"/>
      <c r="BD375" s="525"/>
      <c r="BE375" s="525" t="str">
        <f t="shared" ref="BE375:BE438" si="227">IFERROR(VLOOKUP($B375,BE$6:BG$245,3,0),"-")</f>
        <v>-</v>
      </c>
      <c r="BF375" s="525"/>
      <c r="BG375" s="525"/>
      <c r="BH375" s="525" t="str">
        <f t="shared" ref="BH375:BH438" si="228">IFERROR(VLOOKUP($B375,BH$6:BJ$245,3,0),"-")</f>
        <v>-</v>
      </c>
      <c r="BI375" s="525"/>
      <c r="BJ375" s="525"/>
      <c r="BK375" s="525" t="str">
        <f t="shared" ref="BK375:BK438" si="229">IFERROR(VLOOKUP($B375,BK$6:BM$245,3,0),"-")</f>
        <v>-</v>
      </c>
      <c r="BL375" s="525"/>
      <c r="BM375" s="525"/>
      <c r="BN375" s="525">
        <f t="shared" ref="BN375:BN438" si="230">IFERROR(VLOOKUP($B375,BN$6:BP$245,3,0),"-")</f>
        <v>27</v>
      </c>
      <c r="BO375" s="525"/>
      <c r="BP375" s="525"/>
      <c r="BQ375" s="525">
        <f t="shared" ref="BQ375:BQ438" si="231">IFERROR(VLOOKUP($B375,BQ$6:BS$245,3,0),"-")</f>
        <v>55</v>
      </c>
      <c r="BR375" s="525"/>
      <c r="BS375" s="525"/>
      <c r="BT375" s="525">
        <f t="shared" ref="BT375:BT438" si="232">IFERROR(VLOOKUP($B375,BT$6:BV$245,3,0),"-")</f>
        <v>75</v>
      </c>
      <c r="BU375" s="525"/>
      <c r="BV375" s="525"/>
      <c r="BW375" s="525">
        <f t="shared" ref="BW375:BW438" si="233">IFERROR(VLOOKUP($B375,BW$6:BY$245,3,0),"-")</f>
        <v>89</v>
      </c>
      <c r="BX375" s="525"/>
      <c r="BY375" s="525"/>
      <c r="BZ375" s="525">
        <f t="shared" ref="BZ375:BZ438" si="234">IFERROR(VLOOKUP($B375,BZ$6:CB$245,3,0),"-")</f>
        <v>90</v>
      </c>
      <c r="CA375" s="525"/>
      <c r="CB375" s="525"/>
      <c r="CC375" s="525">
        <f t="shared" ref="CC375:CC438" si="235">IFERROR(VLOOKUP($B375,CC$6:CE$245,3,0),"-")</f>
        <v>85</v>
      </c>
      <c r="CD375" s="525"/>
      <c r="CE375" s="525"/>
      <c r="CF375" s="525" t="str">
        <f t="shared" ref="CF375:CF438" si="236">IFERROR(VLOOKUP($B375,CF$6:CH$245,3,0),"-")</f>
        <v>-</v>
      </c>
      <c r="CG375" s="525"/>
      <c r="CH375" s="525"/>
      <c r="CI375" s="525" t="str">
        <f t="shared" ref="CI375:CI438" si="237">IFERROR(VLOOKUP($B375,CI$6:CK$245,3,0),"-")</f>
        <v>-</v>
      </c>
      <c r="CJ375" s="525"/>
      <c r="CK375" s="525"/>
      <c r="CL375" s="525" t="str">
        <f t="shared" ref="CL375:CL438" si="238">IFERROR(VLOOKUP($B375,CL$6:CN$245,3,0),"-")</f>
        <v>-</v>
      </c>
      <c r="CM375" s="525"/>
      <c r="CN375" s="525"/>
    </row>
    <row r="376" spans="1:92">
      <c r="A376" s="524"/>
      <c r="B376" s="524" t="s">
        <v>352</v>
      </c>
      <c r="C376" s="525">
        <f t="shared" ref="C376:C439" si="239">IFERROR(VLOOKUP($B376,C$6:E$245,3,0),"-")</f>
        <v>172</v>
      </c>
      <c r="D376" s="525"/>
      <c r="E376" s="525"/>
      <c r="F376" s="525">
        <f t="shared" si="210"/>
        <v>102</v>
      </c>
      <c r="G376" s="525"/>
      <c r="H376" s="525"/>
      <c r="I376" s="525">
        <f t="shared" si="211"/>
        <v>172</v>
      </c>
      <c r="J376" s="525"/>
      <c r="K376" s="525"/>
      <c r="L376" s="525">
        <f t="shared" si="212"/>
        <v>100</v>
      </c>
      <c r="M376" s="525"/>
      <c r="N376" s="525"/>
      <c r="O376" s="525">
        <f t="shared" si="213"/>
        <v>100</v>
      </c>
      <c r="P376" s="525"/>
      <c r="Q376" s="525"/>
      <c r="R376" s="525">
        <f t="shared" si="214"/>
        <v>87</v>
      </c>
      <c r="S376" s="525"/>
      <c r="T376" s="525"/>
      <c r="U376" s="525" t="str">
        <f t="shared" si="215"/>
        <v>-</v>
      </c>
      <c r="V376" s="525"/>
      <c r="W376" s="525"/>
      <c r="X376" s="525" t="str">
        <f t="shared" si="216"/>
        <v>-</v>
      </c>
      <c r="Y376" s="525"/>
      <c r="Z376" s="525"/>
      <c r="AA376" s="525" t="str">
        <f t="shared" si="217"/>
        <v>-</v>
      </c>
      <c r="AB376" s="525"/>
      <c r="AC376" s="525"/>
      <c r="AD376" s="525" t="str">
        <f t="shared" si="218"/>
        <v>-</v>
      </c>
      <c r="AE376" s="525"/>
      <c r="AF376" s="525"/>
      <c r="AG376" s="525" t="str">
        <f t="shared" si="219"/>
        <v>-</v>
      </c>
      <c r="AH376" s="525"/>
      <c r="AI376" s="525"/>
      <c r="AJ376" s="525" t="str">
        <f t="shared" si="220"/>
        <v>-</v>
      </c>
      <c r="AK376" s="525"/>
      <c r="AL376" s="525"/>
      <c r="AM376" s="525" t="str">
        <f t="shared" si="221"/>
        <v>-</v>
      </c>
      <c r="AN376" s="525"/>
      <c r="AO376" s="525"/>
      <c r="AP376" s="525" t="str">
        <f t="shared" si="222"/>
        <v>-</v>
      </c>
      <c r="AQ376" s="525"/>
      <c r="AR376" s="525"/>
      <c r="AS376" s="525" t="str">
        <f t="shared" si="223"/>
        <v>-</v>
      </c>
      <c r="AT376" s="525"/>
      <c r="AU376" s="525"/>
      <c r="AV376" s="525" t="str">
        <f t="shared" si="224"/>
        <v>-</v>
      </c>
      <c r="AW376" s="525"/>
      <c r="AX376" s="525"/>
      <c r="AY376" s="525" t="str">
        <f t="shared" si="225"/>
        <v>-</v>
      </c>
      <c r="AZ376" s="525"/>
      <c r="BA376" s="525"/>
      <c r="BB376" s="525" t="str">
        <f t="shared" si="226"/>
        <v>-</v>
      </c>
      <c r="BC376" s="525"/>
      <c r="BD376" s="525"/>
      <c r="BE376" s="525" t="str">
        <f t="shared" si="227"/>
        <v>-</v>
      </c>
      <c r="BF376" s="525"/>
      <c r="BG376" s="525"/>
      <c r="BH376" s="525" t="str">
        <f t="shared" si="228"/>
        <v>-</v>
      </c>
      <c r="BI376" s="525"/>
      <c r="BJ376" s="525"/>
      <c r="BK376" s="525" t="str">
        <f t="shared" si="229"/>
        <v>-</v>
      </c>
      <c r="BL376" s="525"/>
      <c r="BM376" s="525"/>
      <c r="BN376" s="525" t="str">
        <f t="shared" si="230"/>
        <v>-</v>
      </c>
      <c r="BO376" s="525"/>
      <c r="BP376" s="525"/>
      <c r="BQ376" s="525" t="str">
        <f t="shared" si="231"/>
        <v>-</v>
      </c>
      <c r="BR376" s="525"/>
      <c r="BS376" s="525"/>
      <c r="BT376" s="525" t="str">
        <f t="shared" si="232"/>
        <v>-</v>
      </c>
      <c r="BU376" s="525"/>
      <c r="BV376" s="525"/>
      <c r="BW376" s="525" t="str">
        <f t="shared" si="233"/>
        <v>-</v>
      </c>
      <c r="BX376" s="525"/>
      <c r="BY376" s="525"/>
      <c r="BZ376" s="525" t="str">
        <f t="shared" si="234"/>
        <v>-</v>
      </c>
      <c r="CA376" s="525"/>
      <c r="CB376" s="525"/>
      <c r="CC376" s="525" t="str">
        <f t="shared" si="235"/>
        <v>-</v>
      </c>
      <c r="CD376" s="525"/>
      <c r="CE376" s="525"/>
      <c r="CF376" s="525" t="str">
        <f t="shared" si="236"/>
        <v>-</v>
      </c>
      <c r="CG376" s="525"/>
      <c r="CH376" s="525"/>
      <c r="CI376" s="525" t="str">
        <f t="shared" si="237"/>
        <v>-</v>
      </c>
      <c r="CJ376" s="525"/>
      <c r="CK376" s="525"/>
      <c r="CL376" s="525" t="str">
        <f t="shared" si="238"/>
        <v>-</v>
      </c>
      <c r="CM376" s="525"/>
      <c r="CN376" s="525"/>
    </row>
    <row r="377" spans="1:92">
      <c r="A377" s="524"/>
      <c r="B377" s="524" t="s">
        <v>331</v>
      </c>
      <c r="C377" s="525">
        <f t="shared" si="239"/>
        <v>142</v>
      </c>
      <c r="D377" s="525"/>
      <c r="E377" s="525"/>
      <c r="F377" s="525">
        <f t="shared" si="210"/>
        <v>64</v>
      </c>
      <c r="G377" s="525"/>
      <c r="H377" s="525"/>
      <c r="I377" s="525">
        <f t="shared" si="211"/>
        <v>133</v>
      </c>
      <c r="J377" s="525"/>
      <c r="K377" s="525"/>
      <c r="L377" s="525">
        <f t="shared" si="212"/>
        <v>55</v>
      </c>
      <c r="M377" s="525"/>
      <c r="N377" s="525"/>
      <c r="O377" s="525">
        <f t="shared" si="213"/>
        <v>56</v>
      </c>
      <c r="P377" s="525"/>
      <c r="Q377" s="525"/>
      <c r="R377" s="525">
        <f t="shared" si="214"/>
        <v>55</v>
      </c>
      <c r="S377" s="525"/>
      <c r="T377" s="525"/>
      <c r="U377" s="525" t="str">
        <f t="shared" si="215"/>
        <v>-</v>
      </c>
      <c r="V377" s="525"/>
      <c r="W377" s="525"/>
      <c r="X377" s="525" t="str">
        <f t="shared" si="216"/>
        <v>-</v>
      </c>
      <c r="Y377" s="525"/>
      <c r="Z377" s="525"/>
      <c r="AA377" s="525" t="str">
        <f t="shared" si="217"/>
        <v>-</v>
      </c>
      <c r="AB377" s="525"/>
      <c r="AC377" s="525"/>
      <c r="AD377" s="525" t="str">
        <f t="shared" si="218"/>
        <v>-</v>
      </c>
      <c r="AE377" s="525"/>
      <c r="AF377" s="525"/>
      <c r="AG377" s="525" t="str">
        <f t="shared" si="219"/>
        <v>-</v>
      </c>
      <c r="AH377" s="525"/>
      <c r="AI377" s="525"/>
      <c r="AJ377" s="525" t="str">
        <f t="shared" si="220"/>
        <v>-</v>
      </c>
      <c r="AK377" s="525"/>
      <c r="AL377" s="525"/>
      <c r="AM377" s="525" t="str">
        <f t="shared" si="221"/>
        <v>-</v>
      </c>
      <c r="AN377" s="525"/>
      <c r="AO377" s="525"/>
      <c r="AP377" s="525" t="str">
        <f t="shared" si="222"/>
        <v>-</v>
      </c>
      <c r="AQ377" s="525"/>
      <c r="AR377" s="525"/>
      <c r="AS377" s="525" t="str">
        <f t="shared" si="223"/>
        <v>-</v>
      </c>
      <c r="AT377" s="525"/>
      <c r="AU377" s="525"/>
      <c r="AV377" s="525" t="str">
        <f t="shared" si="224"/>
        <v>-</v>
      </c>
      <c r="AW377" s="525"/>
      <c r="AX377" s="525"/>
      <c r="AY377" s="525" t="str">
        <f t="shared" si="225"/>
        <v>-</v>
      </c>
      <c r="AZ377" s="525"/>
      <c r="BA377" s="525"/>
      <c r="BB377" s="525" t="str">
        <f t="shared" si="226"/>
        <v>-</v>
      </c>
      <c r="BC377" s="525"/>
      <c r="BD377" s="525"/>
      <c r="BE377" s="525" t="str">
        <f t="shared" si="227"/>
        <v>-</v>
      </c>
      <c r="BF377" s="525"/>
      <c r="BG377" s="525"/>
      <c r="BH377" s="525" t="str">
        <f t="shared" si="228"/>
        <v>-</v>
      </c>
      <c r="BI377" s="525"/>
      <c r="BJ377" s="525"/>
      <c r="BK377" s="525" t="str">
        <f t="shared" si="229"/>
        <v>-</v>
      </c>
      <c r="BL377" s="525"/>
      <c r="BM377" s="525"/>
      <c r="BN377" s="525">
        <f t="shared" si="230"/>
        <v>56</v>
      </c>
      <c r="BO377" s="525"/>
      <c r="BP377" s="525"/>
      <c r="BQ377" s="525">
        <f t="shared" si="231"/>
        <v>59</v>
      </c>
      <c r="BR377" s="525"/>
      <c r="BS377" s="525"/>
      <c r="BT377" s="525">
        <f t="shared" si="232"/>
        <v>48</v>
      </c>
      <c r="BU377" s="525"/>
      <c r="BV377" s="525"/>
      <c r="BW377" s="525" t="str">
        <f t="shared" si="233"/>
        <v>-</v>
      </c>
      <c r="BX377" s="525"/>
      <c r="BY377" s="525"/>
      <c r="BZ377" s="525">
        <f t="shared" si="234"/>
        <v>111</v>
      </c>
      <c r="CA377" s="525"/>
      <c r="CB377" s="525"/>
      <c r="CC377" s="525">
        <f t="shared" si="235"/>
        <v>104</v>
      </c>
      <c r="CD377" s="525"/>
      <c r="CE377" s="525"/>
      <c r="CF377" s="525" t="str">
        <f t="shared" si="236"/>
        <v>-</v>
      </c>
      <c r="CG377" s="525"/>
      <c r="CH377" s="525"/>
      <c r="CI377" s="525" t="str">
        <f t="shared" si="237"/>
        <v>-</v>
      </c>
      <c r="CJ377" s="525"/>
      <c r="CK377" s="525"/>
      <c r="CL377" s="525" t="str">
        <f t="shared" si="238"/>
        <v>-</v>
      </c>
      <c r="CM377" s="525"/>
      <c r="CN377" s="525"/>
    </row>
    <row r="378" spans="1:92">
      <c r="A378" s="524"/>
      <c r="B378" s="524" t="s">
        <v>346</v>
      </c>
      <c r="C378" s="525">
        <f t="shared" si="239"/>
        <v>143</v>
      </c>
      <c r="D378" s="525"/>
      <c r="E378" s="525"/>
      <c r="F378" s="525">
        <f t="shared" si="210"/>
        <v>99</v>
      </c>
      <c r="G378" s="525"/>
      <c r="H378" s="525"/>
      <c r="I378" s="525">
        <f t="shared" si="211"/>
        <v>115</v>
      </c>
      <c r="J378" s="525"/>
      <c r="K378" s="525"/>
      <c r="L378" s="525">
        <f t="shared" si="212"/>
        <v>91</v>
      </c>
      <c r="M378" s="525"/>
      <c r="N378" s="525"/>
      <c r="O378" s="525">
        <f t="shared" si="213"/>
        <v>91</v>
      </c>
      <c r="P378" s="525"/>
      <c r="Q378" s="525"/>
      <c r="R378" s="525">
        <f t="shared" si="214"/>
        <v>65</v>
      </c>
      <c r="S378" s="525"/>
      <c r="T378" s="525"/>
      <c r="U378" s="525" t="str">
        <f t="shared" si="215"/>
        <v>-</v>
      </c>
      <c r="V378" s="525"/>
      <c r="W378" s="525"/>
      <c r="X378" s="525" t="str">
        <f t="shared" si="216"/>
        <v>-</v>
      </c>
      <c r="Y378" s="525"/>
      <c r="Z378" s="525"/>
      <c r="AA378" s="525" t="str">
        <f t="shared" si="217"/>
        <v>-</v>
      </c>
      <c r="AB378" s="525"/>
      <c r="AC378" s="525"/>
      <c r="AD378" s="525" t="str">
        <f t="shared" si="218"/>
        <v>-</v>
      </c>
      <c r="AE378" s="525"/>
      <c r="AF378" s="525"/>
      <c r="AG378" s="525" t="str">
        <f t="shared" si="219"/>
        <v>-</v>
      </c>
      <c r="AH378" s="525"/>
      <c r="AI378" s="525"/>
      <c r="AJ378" s="525" t="str">
        <f t="shared" si="220"/>
        <v>-</v>
      </c>
      <c r="AK378" s="525"/>
      <c r="AL378" s="525"/>
      <c r="AM378" s="525" t="str">
        <f t="shared" si="221"/>
        <v>-</v>
      </c>
      <c r="AN378" s="525"/>
      <c r="AO378" s="525"/>
      <c r="AP378" s="525" t="str">
        <f t="shared" si="222"/>
        <v>-</v>
      </c>
      <c r="AQ378" s="525"/>
      <c r="AR378" s="525"/>
      <c r="AS378" s="525" t="str">
        <f t="shared" si="223"/>
        <v>-</v>
      </c>
      <c r="AT378" s="525"/>
      <c r="AU378" s="525"/>
      <c r="AV378" s="525" t="str">
        <f t="shared" si="224"/>
        <v>-</v>
      </c>
      <c r="AW378" s="525"/>
      <c r="AX378" s="525"/>
      <c r="AY378" s="525" t="str">
        <f t="shared" si="225"/>
        <v>-</v>
      </c>
      <c r="AZ378" s="525"/>
      <c r="BA378" s="525"/>
      <c r="BB378" s="525" t="str">
        <f t="shared" si="226"/>
        <v>-</v>
      </c>
      <c r="BC378" s="525"/>
      <c r="BD378" s="525"/>
      <c r="BE378" s="525" t="str">
        <f t="shared" si="227"/>
        <v>-</v>
      </c>
      <c r="BF378" s="525"/>
      <c r="BG378" s="525"/>
      <c r="BH378" s="525" t="str">
        <f t="shared" si="228"/>
        <v>-</v>
      </c>
      <c r="BI378" s="525"/>
      <c r="BJ378" s="525"/>
      <c r="BK378" s="525" t="str">
        <f t="shared" si="229"/>
        <v>-</v>
      </c>
      <c r="BL378" s="525"/>
      <c r="BM378" s="525"/>
      <c r="BN378" s="525" t="str">
        <f t="shared" si="230"/>
        <v>-</v>
      </c>
      <c r="BO378" s="525"/>
      <c r="BP378" s="525"/>
      <c r="BQ378" s="525" t="str">
        <f t="shared" si="231"/>
        <v>-</v>
      </c>
      <c r="BR378" s="525"/>
      <c r="BS378" s="525"/>
      <c r="BT378" s="525" t="str">
        <f t="shared" si="232"/>
        <v>-</v>
      </c>
      <c r="BU378" s="525"/>
      <c r="BV378" s="525"/>
      <c r="BW378" s="525">
        <f t="shared" si="233"/>
        <v>97</v>
      </c>
      <c r="BX378" s="525"/>
      <c r="BY378" s="525"/>
      <c r="BZ378" s="525">
        <f t="shared" si="234"/>
        <v>96</v>
      </c>
      <c r="CA378" s="525"/>
      <c r="CB378" s="525"/>
      <c r="CC378" s="525">
        <f t="shared" si="235"/>
        <v>86</v>
      </c>
      <c r="CD378" s="525"/>
      <c r="CE378" s="525"/>
      <c r="CF378" s="525" t="str">
        <f t="shared" si="236"/>
        <v>-</v>
      </c>
      <c r="CG378" s="525"/>
      <c r="CH378" s="525"/>
      <c r="CI378" s="525" t="str">
        <f t="shared" si="237"/>
        <v>-</v>
      </c>
      <c r="CJ378" s="525"/>
      <c r="CK378" s="525"/>
      <c r="CL378" s="525" t="str">
        <f t="shared" si="238"/>
        <v>-</v>
      </c>
      <c r="CM378" s="525"/>
      <c r="CN378" s="525"/>
    </row>
    <row r="379" spans="1:92">
      <c r="A379" s="524"/>
      <c r="B379" s="524" t="s">
        <v>336</v>
      </c>
      <c r="C379" s="525">
        <f t="shared" si="239"/>
        <v>158</v>
      </c>
      <c r="D379" s="525"/>
      <c r="E379" s="525"/>
      <c r="F379" s="525">
        <f t="shared" si="210"/>
        <v>88</v>
      </c>
      <c r="G379" s="525"/>
      <c r="H379" s="525"/>
      <c r="I379" s="525">
        <f t="shared" si="211"/>
        <v>142</v>
      </c>
      <c r="J379" s="525"/>
      <c r="K379" s="525"/>
      <c r="L379" s="525">
        <f t="shared" si="212"/>
        <v>79</v>
      </c>
      <c r="M379" s="525"/>
      <c r="N379" s="525"/>
      <c r="O379" s="525">
        <f t="shared" si="213"/>
        <v>78</v>
      </c>
      <c r="P379" s="525"/>
      <c r="Q379" s="525"/>
      <c r="R379" s="525">
        <f t="shared" si="214"/>
        <v>52</v>
      </c>
      <c r="S379" s="525"/>
      <c r="T379" s="525"/>
      <c r="U379" s="525" t="str">
        <f t="shared" si="215"/>
        <v>-</v>
      </c>
      <c r="V379" s="525"/>
      <c r="W379" s="525"/>
      <c r="X379" s="525" t="str">
        <f t="shared" si="216"/>
        <v>-</v>
      </c>
      <c r="Y379" s="525"/>
      <c r="Z379" s="525"/>
      <c r="AA379" s="525" t="str">
        <f t="shared" si="217"/>
        <v>-</v>
      </c>
      <c r="AB379" s="525"/>
      <c r="AC379" s="525"/>
      <c r="AD379" s="525" t="str">
        <f t="shared" si="218"/>
        <v>-</v>
      </c>
      <c r="AE379" s="525"/>
      <c r="AF379" s="525"/>
      <c r="AG379" s="525" t="str">
        <f t="shared" si="219"/>
        <v>-</v>
      </c>
      <c r="AH379" s="525"/>
      <c r="AI379" s="525"/>
      <c r="AJ379" s="525" t="str">
        <f t="shared" si="220"/>
        <v>-</v>
      </c>
      <c r="AK379" s="525"/>
      <c r="AL379" s="525"/>
      <c r="AM379" s="525" t="str">
        <f t="shared" si="221"/>
        <v>-</v>
      </c>
      <c r="AN379" s="525"/>
      <c r="AO379" s="525"/>
      <c r="AP379" s="525" t="str">
        <f t="shared" si="222"/>
        <v>-</v>
      </c>
      <c r="AQ379" s="525"/>
      <c r="AR379" s="525"/>
      <c r="AS379" s="525" t="str">
        <f t="shared" si="223"/>
        <v>-</v>
      </c>
      <c r="AT379" s="525"/>
      <c r="AU379" s="525"/>
      <c r="AV379" s="525" t="str">
        <f t="shared" si="224"/>
        <v>-</v>
      </c>
      <c r="AW379" s="525"/>
      <c r="AX379" s="525"/>
      <c r="AY379" s="525" t="str">
        <f t="shared" si="225"/>
        <v>-</v>
      </c>
      <c r="AZ379" s="525"/>
      <c r="BA379" s="525"/>
      <c r="BB379" s="525" t="str">
        <f t="shared" si="226"/>
        <v>-</v>
      </c>
      <c r="BC379" s="525"/>
      <c r="BD379" s="525"/>
      <c r="BE379" s="525" t="str">
        <f t="shared" si="227"/>
        <v>-</v>
      </c>
      <c r="BF379" s="525"/>
      <c r="BG379" s="525"/>
      <c r="BH379" s="525" t="str">
        <f t="shared" si="228"/>
        <v>-</v>
      </c>
      <c r="BI379" s="525"/>
      <c r="BJ379" s="525"/>
      <c r="BK379" s="525" t="str">
        <f t="shared" si="229"/>
        <v>-</v>
      </c>
      <c r="BL379" s="525"/>
      <c r="BM379" s="525"/>
      <c r="BN379" s="525" t="str">
        <f t="shared" si="230"/>
        <v>-</v>
      </c>
      <c r="BO379" s="525"/>
      <c r="BP379" s="525"/>
      <c r="BQ379" s="525" t="str">
        <f t="shared" si="231"/>
        <v>-</v>
      </c>
      <c r="BR379" s="525"/>
      <c r="BS379" s="525"/>
      <c r="BT379" s="525" t="str">
        <f t="shared" si="232"/>
        <v>-</v>
      </c>
      <c r="BU379" s="525"/>
      <c r="BV379" s="525"/>
      <c r="BW379" s="525">
        <f t="shared" si="233"/>
        <v>80</v>
      </c>
      <c r="BX379" s="525"/>
      <c r="BY379" s="525"/>
      <c r="BZ379" s="525">
        <f t="shared" si="234"/>
        <v>79</v>
      </c>
      <c r="CA379" s="525"/>
      <c r="CB379" s="525"/>
      <c r="CC379" s="525">
        <f t="shared" si="235"/>
        <v>53</v>
      </c>
      <c r="CD379" s="525"/>
      <c r="CE379" s="525"/>
      <c r="CF379" s="525" t="str">
        <f t="shared" si="236"/>
        <v>-</v>
      </c>
      <c r="CG379" s="525"/>
      <c r="CH379" s="525"/>
      <c r="CI379" s="525" t="str">
        <f t="shared" si="237"/>
        <v>-</v>
      </c>
      <c r="CJ379" s="525"/>
      <c r="CK379" s="525"/>
      <c r="CL379" s="525" t="str">
        <f t="shared" si="238"/>
        <v>-</v>
      </c>
      <c r="CM379" s="525"/>
      <c r="CN379" s="525"/>
    </row>
    <row r="380" spans="1:92">
      <c r="A380" s="524"/>
      <c r="B380" s="524" t="s">
        <v>210</v>
      </c>
      <c r="C380" s="525">
        <f t="shared" si="239"/>
        <v>76</v>
      </c>
      <c r="D380" s="525"/>
      <c r="E380" s="525"/>
      <c r="F380" s="525">
        <f t="shared" si="210"/>
        <v>9</v>
      </c>
      <c r="G380" s="525"/>
      <c r="H380" s="525"/>
      <c r="I380" s="525">
        <f t="shared" si="211"/>
        <v>147</v>
      </c>
      <c r="J380" s="525"/>
      <c r="K380" s="525"/>
      <c r="L380" s="525">
        <f t="shared" si="212"/>
        <v>17</v>
      </c>
      <c r="M380" s="525"/>
      <c r="N380" s="525"/>
      <c r="O380" s="525">
        <f t="shared" si="213"/>
        <v>18</v>
      </c>
      <c r="P380" s="525"/>
      <c r="Q380" s="525"/>
      <c r="R380" s="525">
        <f t="shared" si="214"/>
        <v>36</v>
      </c>
      <c r="S380" s="525"/>
      <c r="T380" s="525"/>
      <c r="U380" s="525">
        <f t="shared" si="215"/>
        <v>26</v>
      </c>
      <c r="V380" s="525"/>
      <c r="W380" s="525"/>
      <c r="X380" s="525">
        <f t="shared" si="216"/>
        <v>24</v>
      </c>
      <c r="Y380" s="525"/>
      <c r="Z380" s="525"/>
      <c r="AA380" s="525">
        <f t="shared" si="217"/>
        <v>34</v>
      </c>
      <c r="AB380" s="525"/>
      <c r="AC380" s="525"/>
      <c r="AD380" s="525">
        <f t="shared" si="218"/>
        <v>24</v>
      </c>
      <c r="AE380" s="525"/>
      <c r="AF380" s="525"/>
      <c r="AG380" s="525">
        <f t="shared" si="219"/>
        <v>24</v>
      </c>
      <c r="AH380" s="525"/>
      <c r="AI380" s="525"/>
      <c r="AJ380" s="525">
        <f t="shared" si="220"/>
        <v>42</v>
      </c>
      <c r="AK380" s="525"/>
      <c r="AL380" s="525"/>
      <c r="AM380" s="525">
        <f t="shared" si="221"/>
        <v>35</v>
      </c>
      <c r="AN380" s="525"/>
      <c r="AO380" s="525"/>
      <c r="AP380" s="525">
        <f t="shared" si="222"/>
        <v>24</v>
      </c>
      <c r="AQ380" s="525"/>
      <c r="AR380" s="525"/>
      <c r="AS380" s="525">
        <f t="shared" si="223"/>
        <v>6</v>
      </c>
      <c r="AT380" s="525"/>
      <c r="AU380" s="525"/>
      <c r="AV380" s="525">
        <f t="shared" si="224"/>
        <v>24</v>
      </c>
      <c r="AW380" s="525"/>
      <c r="AX380" s="525"/>
      <c r="AY380" s="525">
        <f t="shared" si="225"/>
        <v>17</v>
      </c>
      <c r="AZ380" s="525"/>
      <c r="BA380" s="525"/>
      <c r="BB380" s="525">
        <f t="shared" si="226"/>
        <v>17</v>
      </c>
      <c r="BC380" s="525"/>
      <c r="BD380" s="525"/>
      <c r="BE380" s="525">
        <f t="shared" si="227"/>
        <v>60</v>
      </c>
      <c r="BF380" s="525"/>
      <c r="BG380" s="525"/>
      <c r="BH380" s="525">
        <f t="shared" si="228"/>
        <v>55</v>
      </c>
      <c r="BI380" s="525"/>
      <c r="BJ380" s="525"/>
      <c r="BK380" s="525">
        <f t="shared" si="229"/>
        <v>9</v>
      </c>
      <c r="BL380" s="525"/>
      <c r="BM380" s="525"/>
      <c r="BN380" s="525" t="str">
        <f t="shared" si="230"/>
        <v>-</v>
      </c>
      <c r="BO380" s="525"/>
      <c r="BP380" s="525"/>
      <c r="BQ380" s="525" t="str">
        <f t="shared" si="231"/>
        <v>-</v>
      </c>
      <c r="BR380" s="525"/>
      <c r="BS380" s="525"/>
      <c r="BT380" s="525" t="str">
        <f t="shared" si="232"/>
        <v>-</v>
      </c>
      <c r="BU380" s="525"/>
      <c r="BV380" s="525"/>
      <c r="BW380" s="525">
        <f t="shared" si="233"/>
        <v>95</v>
      </c>
      <c r="BX380" s="525"/>
      <c r="BY380" s="525"/>
      <c r="BZ380" s="525">
        <f t="shared" si="234"/>
        <v>95</v>
      </c>
      <c r="CA380" s="525"/>
      <c r="CB380" s="525"/>
      <c r="CC380" s="525">
        <f t="shared" si="235"/>
        <v>95</v>
      </c>
      <c r="CD380" s="525"/>
      <c r="CE380" s="525"/>
      <c r="CF380" s="525">
        <f t="shared" si="236"/>
        <v>4</v>
      </c>
      <c r="CG380" s="525"/>
      <c r="CH380" s="525"/>
      <c r="CI380" s="525">
        <f t="shared" si="237"/>
        <v>4</v>
      </c>
      <c r="CJ380" s="525"/>
      <c r="CK380" s="525"/>
      <c r="CL380" s="525">
        <f t="shared" si="238"/>
        <v>1</v>
      </c>
      <c r="CM380" s="525"/>
      <c r="CN380" s="525"/>
    </row>
    <row r="381" spans="1:92">
      <c r="A381" s="524"/>
      <c r="B381" s="524" t="s">
        <v>314</v>
      </c>
      <c r="C381" s="525">
        <f t="shared" si="239"/>
        <v>130</v>
      </c>
      <c r="D381" s="525"/>
      <c r="E381" s="525"/>
      <c r="F381" s="525">
        <f t="shared" si="210"/>
        <v>46</v>
      </c>
      <c r="G381" s="525"/>
      <c r="H381" s="525"/>
      <c r="I381" s="525">
        <f t="shared" si="211"/>
        <v>168</v>
      </c>
      <c r="J381" s="525"/>
      <c r="K381" s="525"/>
      <c r="L381" s="525">
        <f t="shared" si="212"/>
        <v>36</v>
      </c>
      <c r="M381" s="525"/>
      <c r="N381" s="525"/>
      <c r="O381" s="525">
        <f t="shared" si="213"/>
        <v>37</v>
      </c>
      <c r="P381" s="525"/>
      <c r="Q381" s="525"/>
      <c r="R381" s="525">
        <f t="shared" si="214"/>
        <v>67</v>
      </c>
      <c r="S381" s="525"/>
      <c r="T381" s="525"/>
      <c r="U381" s="525">
        <f t="shared" si="215"/>
        <v>79</v>
      </c>
      <c r="V381" s="525"/>
      <c r="W381" s="525"/>
      <c r="X381" s="525">
        <f t="shared" si="216"/>
        <v>79</v>
      </c>
      <c r="Y381" s="525"/>
      <c r="Z381" s="525"/>
      <c r="AA381" s="525">
        <f t="shared" si="217"/>
        <v>87</v>
      </c>
      <c r="AB381" s="525"/>
      <c r="AC381" s="525"/>
      <c r="AD381" s="525">
        <f t="shared" si="218"/>
        <v>76</v>
      </c>
      <c r="AE381" s="525"/>
      <c r="AF381" s="525"/>
      <c r="AG381" s="525">
        <f t="shared" si="219"/>
        <v>76</v>
      </c>
      <c r="AH381" s="525"/>
      <c r="AI381" s="525"/>
      <c r="AJ381" s="525">
        <f t="shared" si="220"/>
        <v>86</v>
      </c>
      <c r="AK381" s="525"/>
      <c r="AL381" s="525"/>
      <c r="AM381" s="525">
        <f t="shared" si="221"/>
        <v>55</v>
      </c>
      <c r="AN381" s="525"/>
      <c r="AO381" s="525"/>
      <c r="AP381" s="525">
        <f t="shared" si="222"/>
        <v>61</v>
      </c>
      <c r="AQ381" s="525"/>
      <c r="AR381" s="525"/>
      <c r="AS381" s="525">
        <f t="shared" si="223"/>
        <v>65</v>
      </c>
      <c r="AT381" s="525"/>
      <c r="AU381" s="525"/>
      <c r="AV381" s="525">
        <f t="shared" si="224"/>
        <v>74</v>
      </c>
      <c r="AW381" s="525"/>
      <c r="AX381" s="525"/>
      <c r="AY381" s="525">
        <f t="shared" si="225"/>
        <v>76</v>
      </c>
      <c r="AZ381" s="525"/>
      <c r="BA381" s="525"/>
      <c r="BB381" s="525">
        <f t="shared" si="226"/>
        <v>80</v>
      </c>
      <c r="BC381" s="525"/>
      <c r="BD381" s="525"/>
      <c r="BE381" s="525" t="str">
        <f t="shared" si="227"/>
        <v>-</v>
      </c>
      <c r="BF381" s="525"/>
      <c r="BG381" s="525"/>
      <c r="BH381" s="525" t="str">
        <f t="shared" si="228"/>
        <v>-</v>
      </c>
      <c r="BI381" s="525"/>
      <c r="BJ381" s="525"/>
      <c r="BK381" s="525" t="str">
        <f t="shared" si="229"/>
        <v>-</v>
      </c>
      <c r="BL381" s="525"/>
      <c r="BM381" s="525"/>
      <c r="BN381" s="525">
        <f t="shared" si="230"/>
        <v>63</v>
      </c>
      <c r="BO381" s="525"/>
      <c r="BP381" s="525"/>
      <c r="BQ381" s="525">
        <f t="shared" si="231"/>
        <v>72</v>
      </c>
      <c r="BR381" s="525"/>
      <c r="BS381" s="525"/>
      <c r="BT381" s="525">
        <f t="shared" si="232"/>
        <v>74</v>
      </c>
      <c r="BU381" s="525"/>
      <c r="BV381" s="525"/>
      <c r="BW381" s="525" t="str">
        <f t="shared" si="233"/>
        <v>-</v>
      </c>
      <c r="BX381" s="525"/>
      <c r="BY381" s="525"/>
      <c r="BZ381" s="525">
        <f t="shared" si="234"/>
        <v>113</v>
      </c>
      <c r="CA381" s="525"/>
      <c r="CB381" s="525"/>
      <c r="CC381" s="525">
        <f t="shared" si="235"/>
        <v>104</v>
      </c>
      <c r="CD381" s="525"/>
      <c r="CE381" s="525"/>
      <c r="CF381" s="525" t="str">
        <f t="shared" si="236"/>
        <v>-</v>
      </c>
      <c r="CG381" s="525"/>
      <c r="CH381" s="525"/>
      <c r="CI381" s="525" t="str">
        <f t="shared" si="237"/>
        <v>-</v>
      </c>
      <c r="CJ381" s="525"/>
      <c r="CK381" s="525"/>
      <c r="CL381" s="525" t="str">
        <f t="shared" si="238"/>
        <v>-</v>
      </c>
      <c r="CM381" s="525"/>
      <c r="CN381" s="525"/>
    </row>
    <row r="382" spans="1:92">
      <c r="A382" s="524"/>
      <c r="B382" s="524" t="s">
        <v>374</v>
      </c>
      <c r="C382" s="525">
        <f t="shared" si="239"/>
        <v>178</v>
      </c>
      <c r="D382" s="525"/>
      <c r="E382" s="525"/>
      <c r="F382" s="525" t="str">
        <f t="shared" si="210"/>
        <v>-</v>
      </c>
      <c r="G382" s="525"/>
      <c r="H382" s="525"/>
      <c r="I382" s="525">
        <f t="shared" si="211"/>
        <v>178</v>
      </c>
      <c r="J382" s="525"/>
      <c r="K382" s="525"/>
      <c r="L382" s="525" t="str">
        <f t="shared" si="212"/>
        <v>-</v>
      </c>
      <c r="M382" s="525"/>
      <c r="N382" s="525"/>
      <c r="O382" s="525" t="str">
        <f t="shared" si="213"/>
        <v>-</v>
      </c>
      <c r="P382" s="525"/>
      <c r="Q382" s="525"/>
      <c r="R382" s="525" t="str">
        <f t="shared" si="214"/>
        <v>-</v>
      </c>
      <c r="S382" s="525"/>
      <c r="T382" s="525"/>
      <c r="U382" s="525" t="str">
        <f t="shared" si="215"/>
        <v>-</v>
      </c>
      <c r="V382" s="525"/>
      <c r="W382" s="525"/>
      <c r="X382" s="525" t="str">
        <f t="shared" si="216"/>
        <v>-</v>
      </c>
      <c r="Y382" s="525"/>
      <c r="Z382" s="525"/>
      <c r="AA382" s="525" t="str">
        <f t="shared" si="217"/>
        <v>-</v>
      </c>
      <c r="AB382" s="525"/>
      <c r="AC382" s="525"/>
      <c r="AD382" s="525" t="str">
        <f t="shared" si="218"/>
        <v>-</v>
      </c>
      <c r="AE382" s="525"/>
      <c r="AF382" s="525"/>
      <c r="AG382" s="525" t="str">
        <f t="shared" si="219"/>
        <v>-</v>
      </c>
      <c r="AH382" s="525"/>
      <c r="AI382" s="525"/>
      <c r="AJ382" s="525" t="str">
        <f t="shared" si="220"/>
        <v>-</v>
      </c>
      <c r="AK382" s="525"/>
      <c r="AL382" s="525"/>
      <c r="AM382" s="525" t="str">
        <f t="shared" si="221"/>
        <v>-</v>
      </c>
      <c r="AN382" s="525"/>
      <c r="AO382" s="525"/>
      <c r="AP382" s="525" t="str">
        <f t="shared" si="222"/>
        <v>-</v>
      </c>
      <c r="AQ382" s="525"/>
      <c r="AR382" s="525"/>
      <c r="AS382" s="525" t="str">
        <f t="shared" si="223"/>
        <v>-</v>
      </c>
      <c r="AT382" s="525"/>
      <c r="AU382" s="525"/>
      <c r="AV382" s="525" t="str">
        <f t="shared" si="224"/>
        <v>-</v>
      </c>
      <c r="AW382" s="525"/>
      <c r="AX382" s="525"/>
      <c r="AY382" s="525" t="str">
        <f t="shared" si="225"/>
        <v>-</v>
      </c>
      <c r="AZ382" s="525"/>
      <c r="BA382" s="525"/>
      <c r="BB382" s="525" t="str">
        <f t="shared" si="226"/>
        <v>-</v>
      </c>
      <c r="BC382" s="525"/>
      <c r="BD382" s="525"/>
      <c r="BE382" s="525" t="str">
        <f t="shared" si="227"/>
        <v>-</v>
      </c>
      <c r="BF382" s="525"/>
      <c r="BG382" s="525"/>
      <c r="BH382" s="525" t="str">
        <f t="shared" si="228"/>
        <v>-</v>
      </c>
      <c r="BI382" s="525"/>
      <c r="BJ382" s="525"/>
      <c r="BK382" s="525" t="str">
        <f t="shared" si="229"/>
        <v>-</v>
      </c>
      <c r="BL382" s="525"/>
      <c r="BM382" s="525"/>
      <c r="BN382" s="525" t="str">
        <f t="shared" si="230"/>
        <v>-</v>
      </c>
      <c r="BO382" s="525"/>
      <c r="BP382" s="525"/>
      <c r="BQ382" s="525" t="str">
        <f t="shared" si="231"/>
        <v>-</v>
      </c>
      <c r="BR382" s="525"/>
      <c r="BS382" s="525"/>
      <c r="BT382" s="525" t="str">
        <f t="shared" si="232"/>
        <v>-</v>
      </c>
      <c r="BU382" s="525"/>
      <c r="BV382" s="525"/>
      <c r="BW382" s="525" t="str">
        <f t="shared" si="233"/>
        <v>-</v>
      </c>
      <c r="BX382" s="525"/>
      <c r="BY382" s="525"/>
      <c r="BZ382" s="525" t="str">
        <f t="shared" si="234"/>
        <v>-</v>
      </c>
      <c r="CA382" s="525"/>
      <c r="CB382" s="525"/>
      <c r="CC382" s="525" t="str">
        <f t="shared" si="235"/>
        <v>-</v>
      </c>
      <c r="CD382" s="525"/>
      <c r="CE382" s="525"/>
      <c r="CF382" s="525" t="str">
        <f t="shared" si="236"/>
        <v>-</v>
      </c>
      <c r="CG382" s="525"/>
      <c r="CH382" s="525"/>
      <c r="CI382" s="525" t="str">
        <f t="shared" si="237"/>
        <v>-</v>
      </c>
      <c r="CJ382" s="525"/>
      <c r="CK382" s="525"/>
      <c r="CL382" s="525" t="str">
        <f t="shared" si="238"/>
        <v>-</v>
      </c>
      <c r="CM382" s="525"/>
      <c r="CN382" s="525"/>
    </row>
    <row r="383" spans="1:92">
      <c r="A383" s="524"/>
      <c r="B383" s="524" t="s">
        <v>242</v>
      </c>
      <c r="C383" s="525">
        <f t="shared" si="239"/>
        <v>71</v>
      </c>
      <c r="D383" s="525"/>
      <c r="E383" s="525"/>
      <c r="F383" s="525">
        <f t="shared" si="210"/>
        <v>13</v>
      </c>
      <c r="G383" s="525"/>
      <c r="H383" s="525"/>
      <c r="I383" s="525">
        <f t="shared" si="211"/>
        <v>104</v>
      </c>
      <c r="J383" s="525"/>
      <c r="K383" s="525"/>
      <c r="L383" s="525">
        <f t="shared" si="212"/>
        <v>23</v>
      </c>
      <c r="M383" s="525"/>
      <c r="N383" s="525"/>
      <c r="O383" s="525">
        <f t="shared" si="213"/>
        <v>25</v>
      </c>
      <c r="P383" s="525"/>
      <c r="Q383" s="525"/>
      <c r="R383" s="525">
        <f t="shared" si="214"/>
        <v>56</v>
      </c>
      <c r="S383" s="525"/>
      <c r="T383" s="525"/>
      <c r="U383" s="525">
        <f t="shared" si="215"/>
        <v>27</v>
      </c>
      <c r="V383" s="525"/>
      <c r="W383" s="525"/>
      <c r="X383" s="525">
        <f t="shared" si="216"/>
        <v>29</v>
      </c>
      <c r="Y383" s="525"/>
      <c r="Z383" s="525"/>
      <c r="AA383" s="525">
        <f t="shared" si="217"/>
        <v>49</v>
      </c>
      <c r="AB383" s="525"/>
      <c r="AC383" s="525"/>
      <c r="AD383" s="525">
        <f t="shared" si="218"/>
        <v>31</v>
      </c>
      <c r="AE383" s="525"/>
      <c r="AF383" s="525"/>
      <c r="AG383" s="525">
        <f t="shared" si="219"/>
        <v>32</v>
      </c>
      <c r="AH383" s="525"/>
      <c r="AI383" s="525"/>
      <c r="AJ383" s="525">
        <f t="shared" si="220"/>
        <v>64</v>
      </c>
      <c r="AK383" s="525"/>
      <c r="AL383" s="525"/>
      <c r="AM383" s="525">
        <f t="shared" si="221"/>
        <v>8</v>
      </c>
      <c r="AN383" s="525"/>
      <c r="AO383" s="525"/>
      <c r="AP383" s="525">
        <f t="shared" si="222"/>
        <v>6</v>
      </c>
      <c r="AQ383" s="525"/>
      <c r="AR383" s="525"/>
      <c r="AS383" s="525">
        <f t="shared" si="223"/>
        <v>9</v>
      </c>
      <c r="AT383" s="525"/>
      <c r="AU383" s="525"/>
      <c r="AV383" s="525">
        <f t="shared" si="224"/>
        <v>22</v>
      </c>
      <c r="AW383" s="525"/>
      <c r="AX383" s="525"/>
      <c r="AY383" s="525">
        <f t="shared" si="225"/>
        <v>17</v>
      </c>
      <c r="AZ383" s="525"/>
      <c r="BA383" s="525"/>
      <c r="BB383" s="525">
        <f t="shared" si="226"/>
        <v>24</v>
      </c>
      <c r="BC383" s="525"/>
      <c r="BD383" s="525"/>
      <c r="BE383" s="525">
        <f t="shared" si="227"/>
        <v>48</v>
      </c>
      <c r="BF383" s="525"/>
      <c r="BG383" s="525"/>
      <c r="BH383" s="525">
        <f t="shared" si="228"/>
        <v>44</v>
      </c>
      <c r="BI383" s="525"/>
      <c r="BJ383" s="525"/>
      <c r="BK383" s="525">
        <f t="shared" si="229"/>
        <v>7</v>
      </c>
      <c r="BL383" s="525"/>
      <c r="BM383" s="525"/>
      <c r="BN383" s="525" t="str">
        <f t="shared" si="230"/>
        <v>-</v>
      </c>
      <c r="BO383" s="525"/>
      <c r="BP383" s="525"/>
      <c r="BQ383" s="525" t="str">
        <f t="shared" si="231"/>
        <v>-</v>
      </c>
      <c r="BR383" s="525"/>
      <c r="BS383" s="525"/>
      <c r="BT383" s="525" t="str">
        <f t="shared" si="232"/>
        <v>-</v>
      </c>
      <c r="BU383" s="525"/>
      <c r="BV383" s="525"/>
      <c r="BW383" s="525">
        <f t="shared" si="233"/>
        <v>47</v>
      </c>
      <c r="BX383" s="525"/>
      <c r="BY383" s="525"/>
      <c r="BZ383" s="525">
        <f t="shared" si="234"/>
        <v>44</v>
      </c>
      <c r="CA383" s="525"/>
      <c r="CB383" s="525"/>
      <c r="CC383" s="525">
        <f t="shared" si="235"/>
        <v>12</v>
      </c>
      <c r="CD383" s="525"/>
      <c r="CE383" s="525"/>
      <c r="CF383" s="525" t="str">
        <f t="shared" si="236"/>
        <v>-</v>
      </c>
      <c r="CG383" s="525"/>
      <c r="CH383" s="525"/>
      <c r="CI383" s="525" t="str">
        <f t="shared" si="237"/>
        <v>-</v>
      </c>
      <c r="CJ383" s="525"/>
      <c r="CK383" s="525"/>
      <c r="CL383" s="525" t="str">
        <f t="shared" si="238"/>
        <v>-</v>
      </c>
      <c r="CM383" s="525"/>
      <c r="CN383" s="525"/>
    </row>
    <row r="384" spans="1:92">
      <c r="A384" s="524"/>
      <c r="B384" s="524" t="s">
        <v>231</v>
      </c>
      <c r="C384" s="525">
        <f t="shared" si="239"/>
        <v>29</v>
      </c>
      <c r="D384" s="525"/>
      <c r="E384" s="525"/>
      <c r="F384" s="525">
        <f t="shared" si="210"/>
        <v>4</v>
      </c>
      <c r="G384" s="525"/>
      <c r="H384" s="525"/>
      <c r="I384" s="525">
        <f t="shared" si="211"/>
        <v>96</v>
      </c>
      <c r="J384" s="525"/>
      <c r="K384" s="525"/>
      <c r="L384" s="525">
        <f t="shared" si="212"/>
        <v>28</v>
      </c>
      <c r="M384" s="525"/>
      <c r="N384" s="525"/>
      <c r="O384" s="525">
        <f t="shared" si="213"/>
        <v>30</v>
      </c>
      <c r="P384" s="525"/>
      <c r="Q384" s="525"/>
      <c r="R384" s="525">
        <f t="shared" si="214"/>
        <v>72</v>
      </c>
      <c r="S384" s="525"/>
      <c r="T384" s="525"/>
      <c r="U384" s="525">
        <f t="shared" si="215"/>
        <v>10</v>
      </c>
      <c r="V384" s="525"/>
      <c r="W384" s="525"/>
      <c r="X384" s="525">
        <f t="shared" si="216"/>
        <v>11</v>
      </c>
      <c r="Y384" s="525"/>
      <c r="Z384" s="525"/>
      <c r="AA384" s="525">
        <f t="shared" si="217"/>
        <v>29</v>
      </c>
      <c r="AB384" s="525"/>
      <c r="AC384" s="525"/>
      <c r="AD384" s="525">
        <f t="shared" si="218"/>
        <v>9</v>
      </c>
      <c r="AE384" s="525"/>
      <c r="AF384" s="525"/>
      <c r="AG384" s="525">
        <f t="shared" si="219"/>
        <v>11</v>
      </c>
      <c r="AH384" s="525"/>
      <c r="AI384" s="525"/>
      <c r="AJ384" s="525">
        <f t="shared" si="220"/>
        <v>33</v>
      </c>
      <c r="AK384" s="525"/>
      <c r="AL384" s="525"/>
      <c r="AM384" s="525">
        <f t="shared" si="221"/>
        <v>16</v>
      </c>
      <c r="AN384" s="525"/>
      <c r="AO384" s="525"/>
      <c r="AP384" s="525">
        <f t="shared" si="222"/>
        <v>14</v>
      </c>
      <c r="AQ384" s="525"/>
      <c r="AR384" s="525"/>
      <c r="AS384" s="525">
        <f t="shared" si="223"/>
        <v>24</v>
      </c>
      <c r="AT384" s="525"/>
      <c r="AU384" s="525"/>
      <c r="AV384" s="525">
        <f t="shared" si="224"/>
        <v>4</v>
      </c>
      <c r="AW384" s="525"/>
      <c r="AX384" s="525"/>
      <c r="AY384" s="525">
        <f t="shared" si="225"/>
        <v>5</v>
      </c>
      <c r="AZ384" s="525"/>
      <c r="BA384" s="525"/>
      <c r="BB384" s="525">
        <f t="shared" si="226"/>
        <v>69</v>
      </c>
      <c r="BC384" s="525"/>
      <c r="BD384" s="525"/>
      <c r="BE384" s="525">
        <f t="shared" si="227"/>
        <v>68</v>
      </c>
      <c r="BF384" s="525"/>
      <c r="BG384" s="525"/>
      <c r="BH384" s="525">
        <f t="shared" si="228"/>
        <v>68</v>
      </c>
      <c r="BI384" s="525"/>
      <c r="BJ384" s="525"/>
      <c r="BK384" s="525">
        <f t="shared" si="229"/>
        <v>6</v>
      </c>
      <c r="BL384" s="525"/>
      <c r="BM384" s="525"/>
      <c r="BN384" s="525">
        <f t="shared" si="230"/>
        <v>54</v>
      </c>
      <c r="BO384" s="525"/>
      <c r="BP384" s="525"/>
      <c r="BQ384" s="525">
        <f t="shared" si="231"/>
        <v>41</v>
      </c>
      <c r="BR384" s="525"/>
      <c r="BS384" s="525"/>
      <c r="BT384" s="525">
        <f t="shared" si="232"/>
        <v>18</v>
      </c>
      <c r="BU384" s="525"/>
      <c r="BV384" s="525"/>
      <c r="BW384" s="525">
        <f t="shared" si="233"/>
        <v>59</v>
      </c>
      <c r="BX384" s="525"/>
      <c r="BY384" s="525"/>
      <c r="BZ384" s="525">
        <f t="shared" si="234"/>
        <v>58</v>
      </c>
      <c r="CA384" s="525"/>
      <c r="CB384" s="525"/>
      <c r="CC384" s="525">
        <f t="shared" si="235"/>
        <v>29</v>
      </c>
      <c r="CD384" s="525"/>
      <c r="CE384" s="525"/>
      <c r="CF384" s="525">
        <f t="shared" si="236"/>
        <v>5</v>
      </c>
      <c r="CG384" s="525"/>
      <c r="CH384" s="525"/>
      <c r="CI384" s="525">
        <f t="shared" si="237"/>
        <v>5</v>
      </c>
      <c r="CJ384" s="525"/>
      <c r="CK384" s="525"/>
      <c r="CL384" s="525">
        <f t="shared" si="238"/>
        <v>3</v>
      </c>
      <c r="CM384" s="525"/>
      <c r="CN384" s="525"/>
    </row>
    <row r="385" spans="1:92">
      <c r="A385" s="524"/>
      <c r="B385" s="524" t="s">
        <v>207</v>
      </c>
      <c r="C385" s="525">
        <f t="shared" si="239"/>
        <v>68</v>
      </c>
      <c r="D385" s="525"/>
      <c r="E385" s="525"/>
      <c r="F385" s="525">
        <f t="shared" si="210"/>
        <v>14</v>
      </c>
      <c r="G385" s="525"/>
      <c r="H385" s="525"/>
      <c r="I385" s="525">
        <f t="shared" si="211"/>
        <v>100</v>
      </c>
      <c r="J385" s="525"/>
      <c r="K385" s="525"/>
      <c r="L385" s="525">
        <f t="shared" si="212"/>
        <v>29</v>
      </c>
      <c r="M385" s="525"/>
      <c r="N385" s="525"/>
      <c r="O385" s="525">
        <f t="shared" si="213"/>
        <v>29</v>
      </c>
      <c r="P385" s="525"/>
      <c r="Q385" s="525"/>
      <c r="R385" s="525">
        <f t="shared" si="214"/>
        <v>61</v>
      </c>
      <c r="S385" s="525"/>
      <c r="T385" s="525"/>
      <c r="U385" s="525">
        <f t="shared" si="215"/>
        <v>22</v>
      </c>
      <c r="V385" s="525"/>
      <c r="W385" s="525"/>
      <c r="X385" s="525">
        <f t="shared" si="216"/>
        <v>25</v>
      </c>
      <c r="Y385" s="525"/>
      <c r="Z385" s="525"/>
      <c r="AA385" s="525">
        <f t="shared" si="217"/>
        <v>52</v>
      </c>
      <c r="AB385" s="525"/>
      <c r="AC385" s="525"/>
      <c r="AD385" s="525">
        <f t="shared" si="218"/>
        <v>23</v>
      </c>
      <c r="AE385" s="525"/>
      <c r="AF385" s="525"/>
      <c r="AG385" s="525">
        <f t="shared" si="219"/>
        <v>27</v>
      </c>
      <c r="AH385" s="525"/>
      <c r="AI385" s="525"/>
      <c r="AJ385" s="525">
        <f t="shared" si="220"/>
        <v>57</v>
      </c>
      <c r="AK385" s="525"/>
      <c r="AL385" s="525"/>
      <c r="AM385" s="525">
        <f t="shared" si="221"/>
        <v>20</v>
      </c>
      <c r="AN385" s="525"/>
      <c r="AO385" s="525"/>
      <c r="AP385" s="525">
        <f t="shared" si="222"/>
        <v>20</v>
      </c>
      <c r="AQ385" s="525"/>
      <c r="AR385" s="525"/>
      <c r="AS385" s="525">
        <f t="shared" si="223"/>
        <v>32</v>
      </c>
      <c r="AT385" s="525"/>
      <c r="AU385" s="525"/>
      <c r="AV385" s="525">
        <f t="shared" si="224"/>
        <v>34</v>
      </c>
      <c r="AW385" s="525"/>
      <c r="AX385" s="525"/>
      <c r="AY385" s="525">
        <f t="shared" si="225"/>
        <v>38</v>
      </c>
      <c r="AZ385" s="525"/>
      <c r="BA385" s="525"/>
      <c r="BB385" s="525">
        <f t="shared" si="226"/>
        <v>66</v>
      </c>
      <c r="BC385" s="525"/>
      <c r="BD385" s="525"/>
      <c r="BE385" s="525">
        <f t="shared" si="227"/>
        <v>77</v>
      </c>
      <c r="BF385" s="525"/>
      <c r="BG385" s="525"/>
      <c r="BH385" s="525">
        <f t="shared" si="228"/>
        <v>77</v>
      </c>
      <c r="BI385" s="525"/>
      <c r="BJ385" s="525"/>
      <c r="BK385" s="525">
        <f t="shared" si="229"/>
        <v>58</v>
      </c>
      <c r="BL385" s="525"/>
      <c r="BM385" s="525"/>
      <c r="BN385" s="525">
        <f t="shared" si="230"/>
        <v>70</v>
      </c>
      <c r="BO385" s="525"/>
      <c r="BP385" s="525"/>
      <c r="BQ385" s="525">
        <f t="shared" si="231"/>
        <v>51</v>
      </c>
      <c r="BR385" s="525"/>
      <c r="BS385" s="525"/>
      <c r="BT385" s="525">
        <f t="shared" si="232"/>
        <v>1</v>
      </c>
      <c r="BU385" s="525"/>
      <c r="BV385" s="525"/>
      <c r="BW385" s="525">
        <f t="shared" si="233"/>
        <v>44</v>
      </c>
      <c r="BX385" s="525"/>
      <c r="BY385" s="525"/>
      <c r="BZ385" s="525">
        <f t="shared" si="234"/>
        <v>38</v>
      </c>
      <c r="CA385" s="525"/>
      <c r="CB385" s="525"/>
      <c r="CC385" s="525">
        <f t="shared" si="235"/>
        <v>1</v>
      </c>
      <c r="CD385" s="525"/>
      <c r="CE385" s="525"/>
      <c r="CF385" s="525" t="str">
        <f t="shared" si="236"/>
        <v>-</v>
      </c>
      <c r="CG385" s="525"/>
      <c r="CH385" s="525"/>
      <c r="CI385" s="525" t="str">
        <f t="shared" si="237"/>
        <v>-</v>
      </c>
      <c r="CJ385" s="525"/>
      <c r="CK385" s="525"/>
      <c r="CL385" s="525" t="str">
        <f t="shared" si="238"/>
        <v>-</v>
      </c>
      <c r="CM385" s="525"/>
      <c r="CN385" s="525"/>
    </row>
    <row r="386" spans="1:92">
      <c r="A386" s="524"/>
      <c r="B386" s="524" t="s">
        <v>291</v>
      </c>
      <c r="C386" s="525">
        <f t="shared" si="239"/>
        <v>114</v>
      </c>
      <c r="D386" s="525"/>
      <c r="E386" s="525"/>
      <c r="F386" s="525">
        <f t="shared" si="210"/>
        <v>32</v>
      </c>
      <c r="G386" s="525"/>
      <c r="H386" s="525"/>
      <c r="I386" s="525">
        <f t="shared" si="211"/>
        <v>145</v>
      </c>
      <c r="J386" s="525"/>
      <c r="K386" s="525"/>
      <c r="L386" s="525">
        <f t="shared" si="212"/>
        <v>37</v>
      </c>
      <c r="M386" s="525"/>
      <c r="N386" s="525"/>
      <c r="O386" s="525">
        <f t="shared" si="213"/>
        <v>36</v>
      </c>
      <c r="P386" s="525"/>
      <c r="Q386" s="525"/>
      <c r="R386" s="525">
        <f t="shared" si="214"/>
        <v>29</v>
      </c>
      <c r="S386" s="525"/>
      <c r="T386" s="525"/>
      <c r="U386" s="525">
        <f t="shared" si="215"/>
        <v>62</v>
      </c>
      <c r="V386" s="525"/>
      <c r="W386" s="525"/>
      <c r="X386" s="525">
        <f t="shared" si="216"/>
        <v>59</v>
      </c>
      <c r="Y386" s="525"/>
      <c r="Z386" s="525"/>
      <c r="AA386" s="525">
        <f t="shared" si="217"/>
        <v>65</v>
      </c>
      <c r="AB386" s="525"/>
      <c r="AC386" s="525"/>
      <c r="AD386" s="525">
        <f t="shared" si="218"/>
        <v>56</v>
      </c>
      <c r="AE386" s="525"/>
      <c r="AF386" s="525"/>
      <c r="AG386" s="525">
        <f t="shared" si="219"/>
        <v>58</v>
      </c>
      <c r="AH386" s="525"/>
      <c r="AI386" s="525"/>
      <c r="AJ386" s="525">
        <f t="shared" si="220"/>
        <v>77</v>
      </c>
      <c r="AK386" s="525"/>
      <c r="AL386" s="525"/>
      <c r="AM386" s="525">
        <f t="shared" si="221"/>
        <v>68</v>
      </c>
      <c r="AN386" s="525"/>
      <c r="AO386" s="525"/>
      <c r="AP386" s="525">
        <f t="shared" si="222"/>
        <v>64</v>
      </c>
      <c r="AQ386" s="525"/>
      <c r="AR386" s="525"/>
      <c r="AS386" s="525">
        <f t="shared" si="223"/>
        <v>36</v>
      </c>
      <c r="AT386" s="525"/>
      <c r="AU386" s="525"/>
      <c r="AV386" s="525">
        <f t="shared" si="224"/>
        <v>33</v>
      </c>
      <c r="AW386" s="525"/>
      <c r="AX386" s="525"/>
      <c r="AY386" s="525">
        <f t="shared" si="225"/>
        <v>41</v>
      </c>
      <c r="AZ386" s="525"/>
      <c r="BA386" s="525"/>
      <c r="BB386" s="525">
        <f t="shared" si="226"/>
        <v>75</v>
      </c>
      <c r="BC386" s="525"/>
      <c r="BD386" s="525"/>
      <c r="BE386" s="525">
        <f t="shared" si="227"/>
        <v>72</v>
      </c>
      <c r="BF386" s="525"/>
      <c r="BG386" s="525"/>
      <c r="BH386" s="525">
        <f t="shared" si="228"/>
        <v>70</v>
      </c>
      <c r="BI386" s="525"/>
      <c r="BJ386" s="525"/>
      <c r="BK386" s="525">
        <f t="shared" si="229"/>
        <v>24</v>
      </c>
      <c r="BL386" s="525"/>
      <c r="BM386" s="525"/>
      <c r="BN386" s="525" t="str">
        <f t="shared" si="230"/>
        <v>-</v>
      </c>
      <c r="BO386" s="525"/>
      <c r="BP386" s="525"/>
      <c r="BQ386" s="525" t="str">
        <f t="shared" si="231"/>
        <v>-</v>
      </c>
      <c r="BR386" s="525"/>
      <c r="BS386" s="525"/>
      <c r="BT386" s="525" t="str">
        <f t="shared" si="232"/>
        <v>-</v>
      </c>
      <c r="BU386" s="525"/>
      <c r="BV386" s="525"/>
      <c r="BW386" s="525">
        <f t="shared" si="233"/>
        <v>97</v>
      </c>
      <c r="BX386" s="525"/>
      <c r="BY386" s="525"/>
      <c r="BZ386" s="525">
        <f t="shared" si="234"/>
        <v>96</v>
      </c>
      <c r="CA386" s="525"/>
      <c r="CB386" s="525"/>
      <c r="CC386" s="525">
        <f t="shared" si="235"/>
        <v>86</v>
      </c>
      <c r="CD386" s="525"/>
      <c r="CE386" s="525"/>
      <c r="CF386" s="525" t="str">
        <f t="shared" si="236"/>
        <v>-</v>
      </c>
      <c r="CG386" s="525"/>
      <c r="CH386" s="525"/>
      <c r="CI386" s="525" t="str">
        <f t="shared" si="237"/>
        <v>-</v>
      </c>
      <c r="CJ386" s="525"/>
      <c r="CK386" s="525"/>
      <c r="CL386" s="525" t="str">
        <f t="shared" si="238"/>
        <v>-</v>
      </c>
      <c r="CM386" s="525"/>
      <c r="CN386" s="525"/>
    </row>
    <row r="387" spans="1:92">
      <c r="A387" s="524"/>
      <c r="B387" s="524" t="s">
        <v>284</v>
      </c>
      <c r="C387" s="525">
        <f t="shared" si="239"/>
        <v>108</v>
      </c>
      <c r="D387" s="525"/>
      <c r="E387" s="525"/>
      <c r="F387" s="525">
        <f t="shared" si="210"/>
        <v>36</v>
      </c>
      <c r="G387" s="525"/>
      <c r="H387" s="525"/>
      <c r="I387" s="525">
        <f t="shared" si="211"/>
        <v>124</v>
      </c>
      <c r="J387" s="525"/>
      <c r="K387" s="525"/>
      <c r="L387" s="525">
        <f t="shared" si="212"/>
        <v>20</v>
      </c>
      <c r="M387" s="525"/>
      <c r="N387" s="525"/>
      <c r="O387" s="525">
        <f t="shared" si="213"/>
        <v>20</v>
      </c>
      <c r="P387" s="525"/>
      <c r="Q387" s="525"/>
      <c r="R387" s="525">
        <f t="shared" si="214"/>
        <v>45</v>
      </c>
      <c r="S387" s="525"/>
      <c r="T387" s="525"/>
      <c r="U387" s="525">
        <f t="shared" si="215"/>
        <v>76</v>
      </c>
      <c r="V387" s="525"/>
      <c r="W387" s="525"/>
      <c r="X387" s="525">
        <f t="shared" si="216"/>
        <v>84</v>
      </c>
      <c r="Y387" s="525"/>
      <c r="Z387" s="525"/>
      <c r="AA387" s="525">
        <f t="shared" si="217"/>
        <v>107</v>
      </c>
      <c r="AB387" s="525"/>
      <c r="AC387" s="525"/>
      <c r="AD387" s="525">
        <f t="shared" si="218"/>
        <v>69</v>
      </c>
      <c r="AE387" s="525"/>
      <c r="AF387" s="525"/>
      <c r="AG387" s="525">
        <f t="shared" si="219"/>
        <v>77</v>
      </c>
      <c r="AH387" s="525"/>
      <c r="AI387" s="525"/>
      <c r="AJ387" s="525">
        <f t="shared" si="220"/>
        <v>106</v>
      </c>
      <c r="AK387" s="525"/>
      <c r="AL387" s="525"/>
      <c r="AM387" s="525">
        <f t="shared" si="221"/>
        <v>77</v>
      </c>
      <c r="AN387" s="525"/>
      <c r="AO387" s="525"/>
      <c r="AP387" s="525">
        <f t="shared" si="222"/>
        <v>78</v>
      </c>
      <c r="AQ387" s="525"/>
      <c r="AR387" s="525"/>
      <c r="AS387" s="525">
        <f t="shared" si="223"/>
        <v>78</v>
      </c>
      <c r="AT387" s="525"/>
      <c r="AU387" s="525"/>
      <c r="AV387" s="525">
        <f t="shared" si="224"/>
        <v>94</v>
      </c>
      <c r="AW387" s="525"/>
      <c r="AX387" s="525"/>
      <c r="AY387" s="525">
        <f t="shared" si="225"/>
        <v>95</v>
      </c>
      <c r="AZ387" s="525"/>
      <c r="BA387" s="525"/>
      <c r="BB387" s="525">
        <f t="shared" si="226"/>
        <v>90</v>
      </c>
      <c r="BC387" s="525"/>
      <c r="BD387" s="525"/>
      <c r="BE387" s="525" t="str">
        <f t="shared" si="227"/>
        <v>-</v>
      </c>
      <c r="BF387" s="525"/>
      <c r="BG387" s="525"/>
      <c r="BH387" s="525" t="str">
        <f t="shared" si="228"/>
        <v>-</v>
      </c>
      <c r="BI387" s="525"/>
      <c r="BJ387" s="525"/>
      <c r="BK387" s="525" t="str">
        <f t="shared" si="229"/>
        <v>-</v>
      </c>
      <c r="BL387" s="525"/>
      <c r="BM387" s="525"/>
      <c r="BN387" s="525">
        <f t="shared" si="230"/>
        <v>46</v>
      </c>
      <c r="BO387" s="525"/>
      <c r="BP387" s="525"/>
      <c r="BQ387" s="525">
        <f t="shared" si="231"/>
        <v>62</v>
      </c>
      <c r="BR387" s="525"/>
      <c r="BS387" s="525"/>
      <c r="BT387" s="525">
        <f t="shared" si="232"/>
        <v>71</v>
      </c>
      <c r="BU387" s="525"/>
      <c r="BV387" s="525"/>
      <c r="BW387" s="525">
        <f t="shared" si="233"/>
        <v>87</v>
      </c>
      <c r="BX387" s="525"/>
      <c r="BY387" s="525"/>
      <c r="BZ387" s="525">
        <f t="shared" si="234"/>
        <v>86</v>
      </c>
      <c r="CA387" s="525"/>
      <c r="CB387" s="525"/>
      <c r="CC387" s="525">
        <f t="shared" si="235"/>
        <v>76</v>
      </c>
      <c r="CD387" s="525"/>
      <c r="CE387" s="525"/>
      <c r="CF387" s="525" t="str">
        <f t="shared" si="236"/>
        <v>-</v>
      </c>
      <c r="CG387" s="525"/>
      <c r="CH387" s="525"/>
      <c r="CI387" s="525" t="str">
        <f t="shared" si="237"/>
        <v>-</v>
      </c>
      <c r="CJ387" s="525"/>
      <c r="CK387" s="525"/>
      <c r="CL387" s="525" t="str">
        <f t="shared" si="238"/>
        <v>-</v>
      </c>
      <c r="CM387" s="525"/>
      <c r="CN387" s="525"/>
    </row>
    <row r="388" spans="1:92">
      <c r="A388" s="524"/>
      <c r="B388" s="524" t="s">
        <v>236</v>
      </c>
      <c r="C388" s="525">
        <f t="shared" si="239"/>
        <v>80</v>
      </c>
      <c r="D388" s="525"/>
      <c r="E388" s="525"/>
      <c r="F388" s="525">
        <f t="shared" si="210"/>
        <v>11</v>
      </c>
      <c r="G388" s="525"/>
      <c r="H388" s="525"/>
      <c r="I388" s="525">
        <f t="shared" si="211"/>
        <v>134</v>
      </c>
      <c r="J388" s="525"/>
      <c r="K388" s="525"/>
      <c r="L388" s="525">
        <f t="shared" si="212"/>
        <v>5</v>
      </c>
      <c r="M388" s="525"/>
      <c r="N388" s="525"/>
      <c r="O388" s="525">
        <f t="shared" si="213"/>
        <v>5</v>
      </c>
      <c r="P388" s="525"/>
      <c r="Q388" s="525"/>
      <c r="R388" s="525">
        <f t="shared" si="214"/>
        <v>26</v>
      </c>
      <c r="S388" s="525"/>
      <c r="T388" s="525"/>
      <c r="U388" s="525">
        <f t="shared" si="215"/>
        <v>77</v>
      </c>
      <c r="V388" s="525"/>
      <c r="W388" s="525"/>
      <c r="X388" s="525">
        <f t="shared" si="216"/>
        <v>83</v>
      </c>
      <c r="Y388" s="525"/>
      <c r="Z388" s="525"/>
      <c r="AA388" s="525">
        <f t="shared" si="217"/>
        <v>106</v>
      </c>
      <c r="AB388" s="525"/>
      <c r="AC388" s="525"/>
      <c r="AD388" s="525">
        <f t="shared" si="218"/>
        <v>82</v>
      </c>
      <c r="AE388" s="525"/>
      <c r="AF388" s="525"/>
      <c r="AG388" s="525">
        <f t="shared" si="219"/>
        <v>85</v>
      </c>
      <c r="AH388" s="525"/>
      <c r="AI388" s="525"/>
      <c r="AJ388" s="525">
        <f t="shared" si="220"/>
        <v>99</v>
      </c>
      <c r="AK388" s="525"/>
      <c r="AL388" s="525"/>
      <c r="AM388" s="525">
        <f t="shared" si="221"/>
        <v>38</v>
      </c>
      <c r="AN388" s="525"/>
      <c r="AO388" s="525"/>
      <c r="AP388" s="525">
        <f t="shared" si="222"/>
        <v>46</v>
      </c>
      <c r="AQ388" s="525"/>
      <c r="AR388" s="525"/>
      <c r="AS388" s="525">
        <f t="shared" si="223"/>
        <v>68</v>
      </c>
      <c r="AT388" s="525"/>
      <c r="AU388" s="525"/>
      <c r="AV388" s="525">
        <f t="shared" si="224"/>
        <v>62</v>
      </c>
      <c r="AW388" s="525"/>
      <c r="AX388" s="525"/>
      <c r="AY388" s="525">
        <f t="shared" si="225"/>
        <v>69</v>
      </c>
      <c r="AZ388" s="525"/>
      <c r="BA388" s="525"/>
      <c r="BB388" s="525">
        <f t="shared" si="226"/>
        <v>86</v>
      </c>
      <c r="BC388" s="525"/>
      <c r="BD388" s="525"/>
      <c r="BE388" s="525" t="str">
        <f t="shared" si="227"/>
        <v>-</v>
      </c>
      <c r="BF388" s="525"/>
      <c r="BG388" s="525"/>
      <c r="BH388" s="525" t="str">
        <f t="shared" si="228"/>
        <v>-</v>
      </c>
      <c r="BI388" s="525"/>
      <c r="BJ388" s="525"/>
      <c r="BK388" s="525" t="str">
        <f t="shared" si="229"/>
        <v>-</v>
      </c>
      <c r="BL388" s="525"/>
      <c r="BM388" s="525"/>
      <c r="BN388" s="525">
        <f t="shared" si="230"/>
        <v>12</v>
      </c>
      <c r="BO388" s="525"/>
      <c r="BP388" s="525"/>
      <c r="BQ388" s="525">
        <f t="shared" si="231"/>
        <v>32</v>
      </c>
      <c r="BR388" s="525"/>
      <c r="BS388" s="525"/>
      <c r="BT388" s="525">
        <f t="shared" si="232"/>
        <v>72</v>
      </c>
      <c r="BU388" s="525"/>
      <c r="BV388" s="525"/>
      <c r="BW388" s="525" t="str">
        <f t="shared" si="233"/>
        <v>-</v>
      </c>
      <c r="BX388" s="525"/>
      <c r="BY388" s="525"/>
      <c r="BZ388" s="525" t="str">
        <f t="shared" si="234"/>
        <v>-</v>
      </c>
      <c r="CA388" s="525"/>
      <c r="CB388" s="525"/>
      <c r="CC388" s="525" t="str">
        <f t="shared" si="235"/>
        <v>-</v>
      </c>
      <c r="CD388" s="525"/>
      <c r="CE388" s="525"/>
      <c r="CF388" s="525" t="str">
        <f t="shared" si="236"/>
        <v>-</v>
      </c>
      <c r="CG388" s="525"/>
      <c r="CH388" s="525"/>
      <c r="CI388" s="525" t="str">
        <f t="shared" si="237"/>
        <v>-</v>
      </c>
      <c r="CJ388" s="525"/>
      <c r="CK388" s="525"/>
      <c r="CL388" s="525" t="str">
        <f t="shared" si="238"/>
        <v>-</v>
      </c>
      <c r="CM388" s="525"/>
      <c r="CN388" s="525"/>
    </row>
    <row r="389" spans="1:92">
      <c r="A389" s="524"/>
      <c r="B389" s="524" t="s">
        <v>269</v>
      </c>
      <c r="C389" s="525">
        <f t="shared" si="239"/>
        <v>109</v>
      </c>
      <c r="D389" s="525"/>
      <c r="E389" s="525"/>
      <c r="F389" s="525">
        <f t="shared" si="210"/>
        <v>20</v>
      </c>
      <c r="G389" s="525"/>
      <c r="H389" s="525"/>
      <c r="I389" s="525">
        <f t="shared" si="211"/>
        <v>167</v>
      </c>
      <c r="J389" s="525"/>
      <c r="K389" s="525"/>
      <c r="L389" s="525">
        <f t="shared" si="212"/>
        <v>15</v>
      </c>
      <c r="M389" s="525"/>
      <c r="N389" s="525"/>
      <c r="O389" s="525">
        <f t="shared" si="213"/>
        <v>15</v>
      </c>
      <c r="P389" s="525"/>
      <c r="Q389" s="525"/>
      <c r="R389" s="525">
        <f t="shared" si="214"/>
        <v>19</v>
      </c>
      <c r="S389" s="525"/>
      <c r="T389" s="525"/>
      <c r="U389" s="525">
        <f t="shared" si="215"/>
        <v>49</v>
      </c>
      <c r="V389" s="525"/>
      <c r="W389" s="525"/>
      <c r="X389" s="525">
        <f t="shared" si="216"/>
        <v>51</v>
      </c>
      <c r="Y389" s="525"/>
      <c r="Z389" s="525"/>
      <c r="AA389" s="525">
        <f t="shared" si="217"/>
        <v>56</v>
      </c>
      <c r="AB389" s="525"/>
      <c r="AC389" s="525"/>
      <c r="AD389" s="525">
        <f t="shared" si="218"/>
        <v>44</v>
      </c>
      <c r="AE389" s="525"/>
      <c r="AF389" s="525"/>
      <c r="AG389" s="525">
        <f t="shared" si="219"/>
        <v>50</v>
      </c>
      <c r="AH389" s="525"/>
      <c r="AI389" s="525"/>
      <c r="AJ389" s="525">
        <f t="shared" si="220"/>
        <v>69</v>
      </c>
      <c r="AK389" s="525"/>
      <c r="AL389" s="525"/>
      <c r="AM389" s="525">
        <f t="shared" si="221"/>
        <v>76</v>
      </c>
      <c r="AN389" s="525"/>
      <c r="AO389" s="525"/>
      <c r="AP389" s="525">
        <f t="shared" si="222"/>
        <v>75</v>
      </c>
      <c r="AQ389" s="525"/>
      <c r="AR389" s="525"/>
      <c r="AS389" s="525">
        <f t="shared" si="223"/>
        <v>74</v>
      </c>
      <c r="AT389" s="525"/>
      <c r="AU389" s="525"/>
      <c r="AV389" s="525">
        <f t="shared" si="224"/>
        <v>73</v>
      </c>
      <c r="AW389" s="525"/>
      <c r="AX389" s="525"/>
      <c r="AY389" s="525">
        <f t="shared" si="225"/>
        <v>67</v>
      </c>
      <c r="AZ389" s="525"/>
      <c r="BA389" s="525"/>
      <c r="BB389" s="525">
        <f t="shared" si="226"/>
        <v>16</v>
      </c>
      <c r="BC389" s="525"/>
      <c r="BD389" s="525"/>
      <c r="BE389" s="525" t="str">
        <f t="shared" si="227"/>
        <v>-</v>
      </c>
      <c r="BF389" s="525"/>
      <c r="BG389" s="525"/>
      <c r="BH389" s="525" t="str">
        <f t="shared" si="228"/>
        <v>-</v>
      </c>
      <c r="BI389" s="525"/>
      <c r="BJ389" s="525"/>
      <c r="BK389" s="525" t="str">
        <f t="shared" si="229"/>
        <v>-</v>
      </c>
      <c r="BL389" s="525"/>
      <c r="BM389" s="525"/>
      <c r="BN389" s="525">
        <f t="shared" si="230"/>
        <v>68</v>
      </c>
      <c r="BO389" s="525"/>
      <c r="BP389" s="525"/>
      <c r="BQ389" s="525">
        <f t="shared" si="231"/>
        <v>71</v>
      </c>
      <c r="BR389" s="525"/>
      <c r="BS389" s="525"/>
      <c r="BT389" s="525">
        <f t="shared" si="232"/>
        <v>59</v>
      </c>
      <c r="BU389" s="525"/>
      <c r="BV389" s="525"/>
      <c r="BW389" s="525" t="str">
        <f t="shared" si="233"/>
        <v>-</v>
      </c>
      <c r="BX389" s="525"/>
      <c r="BY389" s="525"/>
      <c r="BZ389" s="525">
        <f t="shared" si="234"/>
        <v>113</v>
      </c>
      <c r="CA389" s="525"/>
      <c r="CB389" s="525"/>
      <c r="CC389" s="525">
        <f t="shared" si="235"/>
        <v>104</v>
      </c>
      <c r="CD389" s="525"/>
      <c r="CE389" s="525"/>
      <c r="CF389" s="525" t="str">
        <f t="shared" si="236"/>
        <v>-</v>
      </c>
      <c r="CG389" s="525"/>
      <c r="CH389" s="525"/>
      <c r="CI389" s="525" t="str">
        <f t="shared" si="237"/>
        <v>-</v>
      </c>
      <c r="CJ389" s="525"/>
      <c r="CK389" s="525"/>
      <c r="CL389" s="525" t="str">
        <f t="shared" si="238"/>
        <v>-</v>
      </c>
      <c r="CM389" s="525"/>
      <c r="CN389" s="525"/>
    </row>
    <row r="390" spans="1:92">
      <c r="A390" s="524"/>
      <c r="B390" s="524" t="s">
        <v>237</v>
      </c>
      <c r="C390" s="525">
        <f t="shared" si="239"/>
        <v>115</v>
      </c>
      <c r="D390" s="525"/>
      <c r="E390" s="525"/>
      <c r="F390" s="525">
        <f t="shared" si="210"/>
        <v>28</v>
      </c>
      <c r="G390" s="525"/>
      <c r="H390" s="525"/>
      <c r="I390" s="525">
        <f t="shared" si="211"/>
        <v>155</v>
      </c>
      <c r="J390" s="525"/>
      <c r="K390" s="525"/>
      <c r="L390" s="525">
        <f t="shared" si="212"/>
        <v>14</v>
      </c>
      <c r="M390" s="525"/>
      <c r="N390" s="525"/>
      <c r="O390" s="525">
        <f t="shared" si="213"/>
        <v>12</v>
      </c>
      <c r="P390" s="525"/>
      <c r="Q390" s="525"/>
      <c r="R390" s="525">
        <f t="shared" si="214"/>
        <v>5</v>
      </c>
      <c r="S390" s="525"/>
      <c r="T390" s="525"/>
      <c r="U390" s="525">
        <f t="shared" si="215"/>
        <v>71</v>
      </c>
      <c r="V390" s="525"/>
      <c r="W390" s="525"/>
      <c r="X390" s="525">
        <f t="shared" si="216"/>
        <v>68</v>
      </c>
      <c r="Y390" s="525"/>
      <c r="Z390" s="525"/>
      <c r="AA390" s="525">
        <f t="shared" si="217"/>
        <v>68</v>
      </c>
      <c r="AB390" s="525"/>
      <c r="AC390" s="525"/>
      <c r="AD390" s="525">
        <f t="shared" si="218"/>
        <v>64</v>
      </c>
      <c r="AE390" s="525"/>
      <c r="AF390" s="525"/>
      <c r="AG390" s="525">
        <f t="shared" si="219"/>
        <v>65</v>
      </c>
      <c r="AH390" s="525"/>
      <c r="AI390" s="525"/>
      <c r="AJ390" s="525">
        <f t="shared" si="220"/>
        <v>80</v>
      </c>
      <c r="AK390" s="525"/>
      <c r="AL390" s="525"/>
      <c r="AM390" s="525" t="str">
        <f t="shared" si="221"/>
        <v>-</v>
      </c>
      <c r="AN390" s="525"/>
      <c r="AO390" s="525"/>
      <c r="AP390" s="525" t="str">
        <f t="shared" si="222"/>
        <v>-</v>
      </c>
      <c r="AQ390" s="525"/>
      <c r="AR390" s="525"/>
      <c r="AS390" s="525" t="str">
        <f t="shared" si="223"/>
        <v>-</v>
      </c>
      <c r="AT390" s="525"/>
      <c r="AU390" s="525"/>
      <c r="AV390" s="525">
        <f t="shared" si="224"/>
        <v>98</v>
      </c>
      <c r="AW390" s="525"/>
      <c r="AX390" s="525"/>
      <c r="AY390" s="525">
        <f t="shared" si="225"/>
        <v>93</v>
      </c>
      <c r="AZ390" s="525"/>
      <c r="BA390" s="525"/>
      <c r="BB390" s="525">
        <f t="shared" si="226"/>
        <v>58</v>
      </c>
      <c r="BC390" s="525"/>
      <c r="BD390" s="525"/>
      <c r="BE390" s="525" t="str">
        <f t="shared" si="227"/>
        <v>-</v>
      </c>
      <c r="BF390" s="525"/>
      <c r="BG390" s="525"/>
      <c r="BH390" s="525" t="str">
        <f t="shared" si="228"/>
        <v>-</v>
      </c>
      <c r="BI390" s="525"/>
      <c r="BJ390" s="525"/>
      <c r="BK390" s="525" t="str">
        <f t="shared" si="229"/>
        <v>-</v>
      </c>
      <c r="BL390" s="525"/>
      <c r="BM390" s="525"/>
      <c r="BN390" s="525">
        <f t="shared" si="230"/>
        <v>24</v>
      </c>
      <c r="BO390" s="525"/>
      <c r="BP390" s="525"/>
      <c r="BQ390" s="525">
        <f t="shared" si="231"/>
        <v>40</v>
      </c>
      <c r="BR390" s="525"/>
      <c r="BS390" s="525"/>
      <c r="BT390" s="525">
        <f t="shared" si="232"/>
        <v>63</v>
      </c>
      <c r="BU390" s="525"/>
      <c r="BV390" s="525"/>
      <c r="BW390" s="525" t="str">
        <f t="shared" si="233"/>
        <v>-</v>
      </c>
      <c r="BX390" s="525"/>
      <c r="BY390" s="525"/>
      <c r="BZ390" s="525">
        <f t="shared" si="234"/>
        <v>113</v>
      </c>
      <c r="CA390" s="525"/>
      <c r="CB390" s="525"/>
      <c r="CC390" s="525">
        <f t="shared" si="235"/>
        <v>104</v>
      </c>
      <c r="CD390" s="525"/>
      <c r="CE390" s="525"/>
      <c r="CF390" s="525" t="str">
        <f t="shared" si="236"/>
        <v>-</v>
      </c>
      <c r="CG390" s="525"/>
      <c r="CH390" s="525"/>
      <c r="CI390" s="525" t="str">
        <f t="shared" si="237"/>
        <v>-</v>
      </c>
      <c r="CJ390" s="525"/>
      <c r="CK390" s="525"/>
      <c r="CL390" s="525" t="str">
        <f t="shared" si="238"/>
        <v>-</v>
      </c>
      <c r="CM390" s="525"/>
      <c r="CN390" s="525"/>
    </row>
    <row r="391" spans="1:92">
      <c r="A391" s="524"/>
      <c r="B391" s="524" t="s">
        <v>265</v>
      </c>
      <c r="C391" s="525">
        <f t="shared" si="239"/>
        <v>106</v>
      </c>
      <c r="D391" s="525"/>
      <c r="E391" s="525"/>
      <c r="F391" s="525">
        <f t="shared" ref="F391:F454" si="240">IFERROR(VLOOKUP($B391,F$6:H$245,3,0),"-")</f>
        <v>21</v>
      </c>
      <c r="G391" s="525"/>
      <c r="H391" s="525"/>
      <c r="I391" s="525">
        <f t="shared" si="211"/>
        <v>153</v>
      </c>
      <c r="J391" s="525"/>
      <c r="K391" s="525"/>
      <c r="L391" s="525">
        <f t="shared" si="212"/>
        <v>13</v>
      </c>
      <c r="M391" s="525"/>
      <c r="N391" s="525"/>
      <c r="O391" s="525">
        <f t="shared" si="213"/>
        <v>14</v>
      </c>
      <c r="P391" s="525"/>
      <c r="Q391" s="525"/>
      <c r="R391" s="525">
        <f t="shared" si="214"/>
        <v>18</v>
      </c>
      <c r="S391" s="525"/>
      <c r="T391" s="525"/>
      <c r="U391" s="525">
        <f t="shared" si="215"/>
        <v>82</v>
      </c>
      <c r="V391" s="525"/>
      <c r="W391" s="525"/>
      <c r="X391" s="525">
        <f t="shared" si="216"/>
        <v>81</v>
      </c>
      <c r="Y391" s="525"/>
      <c r="Z391" s="525"/>
      <c r="AA391" s="525">
        <f t="shared" si="217"/>
        <v>76</v>
      </c>
      <c r="AB391" s="525"/>
      <c r="AC391" s="525"/>
      <c r="AD391" s="525">
        <f t="shared" si="218"/>
        <v>74</v>
      </c>
      <c r="AE391" s="525"/>
      <c r="AF391" s="525"/>
      <c r="AG391" s="525">
        <f t="shared" si="219"/>
        <v>75</v>
      </c>
      <c r="AH391" s="525"/>
      <c r="AI391" s="525"/>
      <c r="AJ391" s="525">
        <f t="shared" si="220"/>
        <v>90</v>
      </c>
      <c r="AK391" s="525"/>
      <c r="AL391" s="525"/>
      <c r="AM391" s="525" t="str">
        <f t="shared" si="221"/>
        <v>-</v>
      </c>
      <c r="AN391" s="525"/>
      <c r="AO391" s="525"/>
      <c r="AP391" s="525" t="str">
        <f t="shared" si="222"/>
        <v>-</v>
      </c>
      <c r="AQ391" s="525"/>
      <c r="AR391" s="525"/>
      <c r="AS391" s="525" t="str">
        <f t="shared" si="223"/>
        <v>-</v>
      </c>
      <c r="AT391" s="525"/>
      <c r="AU391" s="525"/>
      <c r="AV391" s="525">
        <f t="shared" si="224"/>
        <v>87</v>
      </c>
      <c r="AW391" s="525"/>
      <c r="AX391" s="525"/>
      <c r="AY391" s="525">
        <f t="shared" si="225"/>
        <v>88</v>
      </c>
      <c r="AZ391" s="525"/>
      <c r="BA391" s="525"/>
      <c r="BB391" s="525">
        <f t="shared" si="226"/>
        <v>101</v>
      </c>
      <c r="BC391" s="525"/>
      <c r="BD391" s="525"/>
      <c r="BE391" s="525" t="str">
        <f t="shared" si="227"/>
        <v>-</v>
      </c>
      <c r="BF391" s="525"/>
      <c r="BG391" s="525"/>
      <c r="BH391" s="525" t="str">
        <f t="shared" si="228"/>
        <v>-</v>
      </c>
      <c r="BI391" s="525"/>
      <c r="BJ391" s="525"/>
      <c r="BK391" s="525" t="str">
        <f t="shared" si="229"/>
        <v>-</v>
      </c>
      <c r="BL391" s="525"/>
      <c r="BM391" s="525"/>
      <c r="BN391" s="525">
        <f t="shared" si="230"/>
        <v>18</v>
      </c>
      <c r="BO391" s="525"/>
      <c r="BP391" s="525"/>
      <c r="BQ391" s="525">
        <f t="shared" si="231"/>
        <v>29</v>
      </c>
      <c r="BR391" s="525"/>
      <c r="BS391" s="525"/>
      <c r="BT391" s="525">
        <f t="shared" si="232"/>
        <v>52</v>
      </c>
      <c r="BU391" s="525"/>
      <c r="BV391" s="525"/>
      <c r="BW391" s="525" t="str">
        <f t="shared" si="233"/>
        <v>-</v>
      </c>
      <c r="BX391" s="525"/>
      <c r="BY391" s="525"/>
      <c r="BZ391" s="525">
        <f t="shared" si="234"/>
        <v>113</v>
      </c>
      <c r="CA391" s="525"/>
      <c r="CB391" s="525"/>
      <c r="CC391" s="525">
        <f t="shared" si="235"/>
        <v>104</v>
      </c>
      <c r="CD391" s="525"/>
      <c r="CE391" s="525"/>
      <c r="CF391" s="525" t="str">
        <f t="shared" si="236"/>
        <v>-</v>
      </c>
      <c r="CG391" s="525"/>
      <c r="CH391" s="525"/>
      <c r="CI391" s="525" t="str">
        <f t="shared" si="237"/>
        <v>-</v>
      </c>
      <c r="CJ391" s="525"/>
      <c r="CK391" s="525"/>
      <c r="CL391" s="525" t="str">
        <f t="shared" si="238"/>
        <v>-</v>
      </c>
      <c r="CM391" s="525"/>
      <c r="CN391" s="525"/>
    </row>
    <row r="392" spans="1:92">
      <c r="A392" s="524"/>
      <c r="B392" s="524" t="s">
        <v>239</v>
      </c>
      <c r="C392" s="525">
        <f t="shared" si="239"/>
        <v>113</v>
      </c>
      <c r="D392" s="525"/>
      <c r="E392" s="525"/>
      <c r="F392" s="525">
        <f t="shared" si="240"/>
        <v>29</v>
      </c>
      <c r="G392" s="525"/>
      <c r="H392" s="525"/>
      <c r="I392" s="525">
        <f t="shared" si="211"/>
        <v>150</v>
      </c>
      <c r="J392" s="525"/>
      <c r="K392" s="525"/>
      <c r="L392" s="525">
        <f t="shared" si="212"/>
        <v>18</v>
      </c>
      <c r="M392" s="525"/>
      <c r="N392" s="525"/>
      <c r="O392" s="525">
        <f t="shared" si="213"/>
        <v>17</v>
      </c>
      <c r="P392" s="525"/>
      <c r="Q392" s="525"/>
      <c r="R392" s="525">
        <f t="shared" si="214"/>
        <v>6</v>
      </c>
      <c r="S392" s="525"/>
      <c r="T392" s="525"/>
      <c r="U392" s="525">
        <f t="shared" si="215"/>
        <v>79</v>
      </c>
      <c r="V392" s="525"/>
      <c r="W392" s="525"/>
      <c r="X392" s="525">
        <f t="shared" si="216"/>
        <v>76</v>
      </c>
      <c r="Y392" s="525"/>
      <c r="Z392" s="525"/>
      <c r="AA392" s="525">
        <f t="shared" si="217"/>
        <v>72</v>
      </c>
      <c r="AB392" s="525"/>
      <c r="AC392" s="525"/>
      <c r="AD392" s="525" t="str">
        <f t="shared" si="218"/>
        <v>-</v>
      </c>
      <c r="AE392" s="525"/>
      <c r="AF392" s="525"/>
      <c r="AG392" s="525" t="str">
        <f t="shared" si="219"/>
        <v>-</v>
      </c>
      <c r="AH392" s="525"/>
      <c r="AI392" s="525"/>
      <c r="AJ392" s="525">
        <f t="shared" si="220"/>
        <v>87</v>
      </c>
      <c r="AK392" s="525"/>
      <c r="AL392" s="525"/>
      <c r="AM392" s="525" t="str">
        <f t="shared" si="221"/>
        <v>-</v>
      </c>
      <c r="AN392" s="525"/>
      <c r="AO392" s="525"/>
      <c r="AP392" s="525" t="str">
        <f t="shared" si="222"/>
        <v>-</v>
      </c>
      <c r="AQ392" s="525"/>
      <c r="AR392" s="525"/>
      <c r="AS392" s="525" t="str">
        <f t="shared" si="223"/>
        <v>-</v>
      </c>
      <c r="AT392" s="525"/>
      <c r="AU392" s="525"/>
      <c r="AV392" s="525">
        <f t="shared" si="224"/>
        <v>47</v>
      </c>
      <c r="AW392" s="525"/>
      <c r="AX392" s="525"/>
      <c r="AY392" s="525">
        <f t="shared" si="225"/>
        <v>53</v>
      </c>
      <c r="AZ392" s="525"/>
      <c r="BA392" s="525"/>
      <c r="BB392" s="525">
        <f t="shared" si="226"/>
        <v>77</v>
      </c>
      <c r="BC392" s="525"/>
      <c r="BD392" s="525"/>
      <c r="BE392" s="525" t="str">
        <f t="shared" si="227"/>
        <v>-</v>
      </c>
      <c r="BF392" s="525"/>
      <c r="BG392" s="525"/>
      <c r="BH392" s="525" t="str">
        <f t="shared" si="228"/>
        <v>-</v>
      </c>
      <c r="BI392" s="525"/>
      <c r="BJ392" s="525"/>
      <c r="BK392" s="525" t="str">
        <f t="shared" si="229"/>
        <v>-</v>
      </c>
      <c r="BL392" s="525"/>
      <c r="BM392" s="525"/>
      <c r="BN392" s="525">
        <f t="shared" si="230"/>
        <v>14</v>
      </c>
      <c r="BO392" s="525"/>
      <c r="BP392" s="525"/>
      <c r="BQ392" s="525">
        <f t="shared" si="231"/>
        <v>21</v>
      </c>
      <c r="BR392" s="525"/>
      <c r="BS392" s="525"/>
      <c r="BT392" s="525">
        <f t="shared" si="232"/>
        <v>55</v>
      </c>
      <c r="BU392" s="525"/>
      <c r="BV392" s="525"/>
      <c r="BW392" s="525" t="str">
        <f t="shared" si="233"/>
        <v>-</v>
      </c>
      <c r="BX392" s="525"/>
      <c r="BY392" s="525"/>
      <c r="BZ392" s="525">
        <f t="shared" si="234"/>
        <v>113</v>
      </c>
      <c r="CA392" s="525"/>
      <c r="CB392" s="525"/>
      <c r="CC392" s="525">
        <f t="shared" si="235"/>
        <v>104</v>
      </c>
      <c r="CD392" s="525"/>
      <c r="CE392" s="525"/>
      <c r="CF392" s="525" t="str">
        <f t="shared" si="236"/>
        <v>-</v>
      </c>
      <c r="CG392" s="525"/>
      <c r="CH392" s="525"/>
      <c r="CI392" s="525" t="str">
        <f t="shared" si="237"/>
        <v>-</v>
      </c>
      <c r="CJ392" s="525"/>
      <c r="CK392" s="525"/>
      <c r="CL392" s="525" t="str">
        <f t="shared" si="238"/>
        <v>-</v>
      </c>
      <c r="CM392" s="525"/>
      <c r="CN392" s="525"/>
    </row>
    <row r="393" spans="1:92">
      <c r="A393" s="524"/>
      <c r="B393" s="524" t="s">
        <v>213</v>
      </c>
      <c r="C393" s="525">
        <f t="shared" si="239"/>
        <v>97</v>
      </c>
      <c r="D393" s="525"/>
      <c r="E393" s="525"/>
      <c r="F393" s="525">
        <f t="shared" si="240"/>
        <v>22</v>
      </c>
      <c r="G393" s="525"/>
      <c r="H393" s="525"/>
      <c r="I393" s="525">
        <f t="shared" si="211"/>
        <v>125</v>
      </c>
      <c r="J393" s="525"/>
      <c r="K393" s="525"/>
      <c r="L393" s="525">
        <f t="shared" si="212"/>
        <v>8</v>
      </c>
      <c r="M393" s="525"/>
      <c r="N393" s="525"/>
      <c r="O393" s="525">
        <f t="shared" si="213"/>
        <v>7</v>
      </c>
      <c r="P393" s="525"/>
      <c r="Q393" s="525"/>
      <c r="R393" s="525">
        <f t="shared" si="214"/>
        <v>2</v>
      </c>
      <c r="S393" s="525"/>
      <c r="T393" s="525"/>
      <c r="U393" s="525">
        <f t="shared" si="215"/>
        <v>73</v>
      </c>
      <c r="V393" s="525"/>
      <c r="W393" s="525"/>
      <c r="X393" s="525">
        <f t="shared" si="216"/>
        <v>67</v>
      </c>
      <c r="Y393" s="525"/>
      <c r="Z393" s="525"/>
      <c r="AA393" s="525">
        <f t="shared" si="217"/>
        <v>53</v>
      </c>
      <c r="AB393" s="525"/>
      <c r="AC393" s="525"/>
      <c r="AD393" s="525">
        <f t="shared" si="218"/>
        <v>66</v>
      </c>
      <c r="AE393" s="525"/>
      <c r="AF393" s="525"/>
      <c r="AG393" s="525">
        <f t="shared" si="219"/>
        <v>64</v>
      </c>
      <c r="AH393" s="525"/>
      <c r="AI393" s="525"/>
      <c r="AJ393" s="525">
        <f t="shared" si="220"/>
        <v>68</v>
      </c>
      <c r="AK393" s="525"/>
      <c r="AL393" s="525"/>
      <c r="AM393" s="525" t="str">
        <f t="shared" si="221"/>
        <v>-</v>
      </c>
      <c r="AN393" s="525"/>
      <c r="AO393" s="525"/>
      <c r="AP393" s="525" t="str">
        <f t="shared" si="222"/>
        <v>-</v>
      </c>
      <c r="AQ393" s="525"/>
      <c r="AR393" s="525"/>
      <c r="AS393" s="525" t="str">
        <f t="shared" si="223"/>
        <v>-</v>
      </c>
      <c r="AT393" s="525"/>
      <c r="AU393" s="525"/>
      <c r="AV393" s="525">
        <f t="shared" si="224"/>
        <v>56</v>
      </c>
      <c r="AW393" s="525"/>
      <c r="AX393" s="525"/>
      <c r="AY393" s="525">
        <f t="shared" si="225"/>
        <v>58</v>
      </c>
      <c r="AZ393" s="525"/>
      <c r="BA393" s="525"/>
      <c r="BB393" s="525">
        <f t="shared" si="226"/>
        <v>67</v>
      </c>
      <c r="BC393" s="525"/>
      <c r="BD393" s="525"/>
      <c r="BE393" s="525">
        <f t="shared" si="227"/>
        <v>71</v>
      </c>
      <c r="BF393" s="525"/>
      <c r="BG393" s="525"/>
      <c r="BH393" s="525">
        <f t="shared" si="228"/>
        <v>71</v>
      </c>
      <c r="BI393" s="525"/>
      <c r="BJ393" s="525"/>
      <c r="BK393" s="525">
        <f t="shared" si="229"/>
        <v>68</v>
      </c>
      <c r="BL393" s="525"/>
      <c r="BM393" s="525"/>
      <c r="BN393" s="525">
        <f t="shared" si="230"/>
        <v>8</v>
      </c>
      <c r="BO393" s="525"/>
      <c r="BP393" s="525"/>
      <c r="BQ393" s="525">
        <f t="shared" si="231"/>
        <v>19</v>
      </c>
      <c r="BR393" s="525"/>
      <c r="BS393" s="525"/>
      <c r="BT393" s="525">
        <f t="shared" si="232"/>
        <v>56</v>
      </c>
      <c r="BU393" s="525"/>
      <c r="BV393" s="525"/>
      <c r="BW393" s="525">
        <f t="shared" si="233"/>
        <v>89</v>
      </c>
      <c r="BX393" s="525"/>
      <c r="BY393" s="525"/>
      <c r="BZ393" s="525">
        <f t="shared" si="234"/>
        <v>88</v>
      </c>
      <c r="CA393" s="525"/>
      <c r="CB393" s="525"/>
      <c r="CC393" s="525">
        <f t="shared" si="235"/>
        <v>15</v>
      </c>
      <c r="CD393" s="525"/>
      <c r="CE393" s="525"/>
      <c r="CF393" s="525" t="str">
        <f t="shared" si="236"/>
        <v>-</v>
      </c>
      <c r="CG393" s="525"/>
      <c r="CH393" s="525"/>
      <c r="CI393" s="525" t="str">
        <f t="shared" si="237"/>
        <v>-</v>
      </c>
      <c r="CJ393" s="525"/>
      <c r="CK393" s="525"/>
      <c r="CL393" s="525" t="str">
        <f t="shared" si="238"/>
        <v>-</v>
      </c>
      <c r="CM393" s="525"/>
      <c r="CN393" s="525"/>
    </row>
    <row r="394" spans="1:92">
      <c r="A394" s="524"/>
      <c r="B394" s="524" t="s">
        <v>224</v>
      </c>
      <c r="C394" s="525">
        <f t="shared" si="239"/>
        <v>94</v>
      </c>
      <c r="D394" s="525"/>
      <c r="E394" s="525"/>
      <c r="F394" s="525">
        <f t="shared" si="240"/>
        <v>18</v>
      </c>
      <c r="G394" s="525"/>
      <c r="H394" s="525"/>
      <c r="I394" s="525">
        <f t="shared" si="211"/>
        <v>136</v>
      </c>
      <c r="J394" s="525"/>
      <c r="K394" s="525"/>
      <c r="L394" s="525">
        <f t="shared" si="212"/>
        <v>10</v>
      </c>
      <c r="M394" s="525"/>
      <c r="N394" s="525"/>
      <c r="O394" s="525">
        <f t="shared" si="213"/>
        <v>9</v>
      </c>
      <c r="P394" s="525"/>
      <c r="Q394" s="525"/>
      <c r="R394" s="525">
        <f t="shared" si="214"/>
        <v>2</v>
      </c>
      <c r="S394" s="525"/>
      <c r="T394" s="525"/>
      <c r="U394" s="525">
        <f t="shared" si="215"/>
        <v>94</v>
      </c>
      <c r="V394" s="525"/>
      <c r="W394" s="525"/>
      <c r="X394" s="525">
        <f t="shared" si="216"/>
        <v>103</v>
      </c>
      <c r="Y394" s="525"/>
      <c r="Z394" s="525"/>
      <c r="AA394" s="525">
        <f t="shared" si="217"/>
        <v>112</v>
      </c>
      <c r="AB394" s="525"/>
      <c r="AC394" s="525"/>
      <c r="AD394" s="525">
        <f t="shared" si="218"/>
        <v>89</v>
      </c>
      <c r="AE394" s="525"/>
      <c r="AF394" s="525"/>
      <c r="AG394" s="525">
        <f t="shared" si="219"/>
        <v>97</v>
      </c>
      <c r="AH394" s="525"/>
      <c r="AI394" s="525"/>
      <c r="AJ394" s="525">
        <f t="shared" si="220"/>
        <v>109</v>
      </c>
      <c r="AK394" s="525"/>
      <c r="AL394" s="525"/>
      <c r="AM394" s="525">
        <f t="shared" si="221"/>
        <v>59</v>
      </c>
      <c r="AN394" s="525"/>
      <c r="AO394" s="525"/>
      <c r="AP394" s="525">
        <f t="shared" si="222"/>
        <v>70</v>
      </c>
      <c r="AQ394" s="525"/>
      <c r="AR394" s="525"/>
      <c r="AS394" s="525">
        <f t="shared" si="223"/>
        <v>79</v>
      </c>
      <c r="AT394" s="525"/>
      <c r="AU394" s="525"/>
      <c r="AV394" s="525">
        <f t="shared" si="224"/>
        <v>85</v>
      </c>
      <c r="AW394" s="525"/>
      <c r="AX394" s="525"/>
      <c r="AY394" s="525">
        <f t="shared" si="225"/>
        <v>86</v>
      </c>
      <c r="AZ394" s="525"/>
      <c r="BA394" s="525"/>
      <c r="BB394" s="525">
        <f t="shared" si="226"/>
        <v>86</v>
      </c>
      <c r="BC394" s="525"/>
      <c r="BD394" s="525"/>
      <c r="BE394" s="525" t="str">
        <f t="shared" si="227"/>
        <v>-</v>
      </c>
      <c r="BF394" s="525"/>
      <c r="BG394" s="525"/>
      <c r="BH394" s="525" t="str">
        <f t="shared" si="228"/>
        <v>-</v>
      </c>
      <c r="BI394" s="525"/>
      <c r="BJ394" s="525"/>
      <c r="BK394" s="525" t="str">
        <f t="shared" si="229"/>
        <v>-</v>
      </c>
      <c r="BL394" s="525"/>
      <c r="BM394" s="525"/>
      <c r="BN394" s="525">
        <f t="shared" si="230"/>
        <v>28</v>
      </c>
      <c r="BO394" s="525"/>
      <c r="BP394" s="525"/>
      <c r="BQ394" s="525">
        <f t="shared" si="231"/>
        <v>33</v>
      </c>
      <c r="BR394" s="525"/>
      <c r="BS394" s="525"/>
      <c r="BT394" s="525">
        <f t="shared" si="232"/>
        <v>43</v>
      </c>
      <c r="BU394" s="525"/>
      <c r="BV394" s="525"/>
      <c r="BW394" s="525" t="str">
        <f t="shared" si="233"/>
        <v>-</v>
      </c>
      <c r="BX394" s="525"/>
      <c r="BY394" s="525"/>
      <c r="BZ394" s="525">
        <f t="shared" si="234"/>
        <v>113</v>
      </c>
      <c r="CA394" s="525"/>
      <c r="CB394" s="525"/>
      <c r="CC394" s="525">
        <f t="shared" si="235"/>
        <v>104</v>
      </c>
      <c r="CD394" s="525"/>
      <c r="CE394" s="525"/>
      <c r="CF394" s="525" t="str">
        <f t="shared" si="236"/>
        <v>-</v>
      </c>
      <c r="CG394" s="525"/>
      <c r="CH394" s="525"/>
      <c r="CI394" s="525" t="str">
        <f t="shared" si="237"/>
        <v>-</v>
      </c>
      <c r="CJ394" s="525"/>
      <c r="CK394" s="525"/>
      <c r="CL394" s="525" t="str">
        <f t="shared" si="238"/>
        <v>-</v>
      </c>
      <c r="CM394" s="525"/>
      <c r="CN394" s="525"/>
    </row>
    <row r="395" spans="1:92">
      <c r="A395" s="524"/>
      <c r="B395" s="524" t="s">
        <v>248</v>
      </c>
      <c r="C395" s="525">
        <f t="shared" si="239"/>
        <v>111</v>
      </c>
      <c r="D395" s="525"/>
      <c r="E395" s="525"/>
      <c r="F395" s="525">
        <f t="shared" si="240"/>
        <v>37</v>
      </c>
      <c r="G395" s="525"/>
      <c r="H395" s="525"/>
      <c r="I395" s="525">
        <f t="shared" si="211"/>
        <v>130</v>
      </c>
      <c r="J395" s="525"/>
      <c r="K395" s="525"/>
      <c r="L395" s="525">
        <f t="shared" si="212"/>
        <v>31</v>
      </c>
      <c r="M395" s="525"/>
      <c r="N395" s="525"/>
      <c r="O395" s="525">
        <f t="shared" si="213"/>
        <v>24</v>
      </c>
      <c r="P395" s="525"/>
      <c r="Q395" s="525"/>
      <c r="R395" s="525">
        <f t="shared" si="214"/>
        <v>7</v>
      </c>
      <c r="S395" s="525"/>
      <c r="T395" s="525"/>
      <c r="U395" s="525">
        <f t="shared" si="215"/>
        <v>55</v>
      </c>
      <c r="V395" s="525"/>
      <c r="W395" s="525"/>
      <c r="X395" s="525">
        <f t="shared" si="216"/>
        <v>60</v>
      </c>
      <c r="Y395" s="525"/>
      <c r="Z395" s="525"/>
      <c r="AA395" s="525">
        <f t="shared" si="217"/>
        <v>95</v>
      </c>
      <c r="AB395" s="525"/>
      <c r="AC395" s="525"/>
      <c r="AD395" s="525">
        <f t="shared" si="218"/>
        <v>50</v>
      </c>
      <c r="AE395" s="525"/>
      <c r="AF395" s="525"/>
      <c r="AG395" s="525">
        <f t="shared" si="219"/>
        <v>59</v>
      </c>
      <c r="AH395" s="525"/>
      <c r="AI395" s="525"/>
      <c r="AJ395" s="525">
        <f t="shared" si="220"/>
        <v>98</v>
      </c>
      <c r="AK395" s="525"/>
      <c r="AL395" s="525"/>
      <c r="AM395" s="525">
        <f t="shared" si="221"/>
        <v>75</v>
      </c>
      <c r="AN395" s="525"/>
      <c r="AO395" s="525"/>
      <c r="AP395" s="525">
        <f t="shared" si="222"/>
        <v>75</v>
      </c>
      <c r="AQ395" s="525"/>
      <c r="AR395" s="525"/>
      <c r="AS395" s="525">
        <f t="shared" si="223"/>
        <v>76</v>
      </c>
      <c r="AT395" s="525"/>
      <c r="AU395" s="525"/>
      <c r="AV395" s="525">
        <f t="shared" si="224"/>
        <v>102</v>
      </c>
      <c r="AW395" s="525"/>
      <c r="AX395" s="525"/>
      <c r="AY395" s="525">
        <f t="shared" si="225"/>
        <v>102</v>
      </c>
      <c r="AZ395" s="525"/>
      <c r="BA395" s="525"/>
      <c r="BB395" s="525">
        <f t="shared" si="226"/>
        <v>76</v>
      </c>
      <c r="BC395" s="525"/>
      <c r="BD395" s="525"/>
      <c r="BE395" s="525">
        <f t="shared" si="227"/>
        <v>64</v>
      </c>
      <c r="BF395" s="525"/>
      <c r="BG395" s="525"/>
      <c r="BH395" s="525">
        <f t="shared" si="228"/>
        <v>63</v>
      </c>
      <c r="BI395" s="525"/>
      <c r="BJ395" s="525"/>
      <c r="BK395" s="525">
        <f t="shared" si="229"/>
        <v>25</v>
      </c>
      <c r="BL395" s="525"/>
      <c r="BM395" s="525"/>
      <c r="BN395" s="525">
        <f t="shared" si="230"/>
        <v>41</v>
      </c>
      <c r="BO395" s="525"/>
      <c r="BP395" s="525"/>
      <c r="BQ395" s="525">
        <f t="shared" si="231"/>
        <v>51</v>
      </c>
      <c r="BR395" s="525"/>
      <c r="BS395" s="525"/>
      <c r="BT395" s="525">
        <f t="shared" si="232"/>
        <v>57</v>
      </c>
      <c r="BU395" s="525"/>
      <c r="BV395" s="525"/>
      <c r="BW395" s="525">
        <f t="shared" si="233"/>
        <v>91</v>
      </c>
      <c r="BX395" s="525"/>
      <c r="BY395" s="525"/>
      <c r="BZ395" s="525">
        <f t="shared" si="234"/>
        <v>91</v>
      </c>
      <c r="CA395" s="525"/>
      <c r="CB395" s="525"/>
      <c r="CC395" s="525">
        <f t="shared" si="235"/>
        <v>77</v>
      </c>
      <c r="CD395" s="525"/>
      <c r="CE395" s="525"/>
      <c r="CF395" s="525" t="str">
        <f t="shared" si="236"/>
        <v>-</v>
      </c>
      <c r="CG395" s="525"/>
      <c r="CH395" s="525"/>
      <c r="CI395" s="525" t="str">
        <f t="shared" si="237"/>
        <v>-</v>
      </c>
      <c r="CJ395" s="525"/>
      <c r="CK395" s="525"/>
      <c r="CL395" s="525" t="str">
        <f t="shared" si="238"/>
        <v>-</v>
      </c>
      <c r="CM395" s="525"/>
      <c r="CN395" s="525"/>
    </row>
    <row r="396" spans="1:92">
      <c r="A396" s="524"/>
      <c r="B396" s="524" t="s">
        <v>244</v>
      </c>
      <c r="C396" s="525">
        <f t="shared" si="239"/>
        <v>93</v>
      </c>
      <c r="D396" s="525"/>
      <c r="E396" s="525"/>
      <c r="F396" s="525">
        <f t="shared" si="240"/>
        <v>17</v>
      </c>
      <c r="G396" s="525"/>
      <c r="H396" s="525"/>
      <c r="I396" s="525">
        <f t="shared" si="211"/>
        <v>138</v>
      </c>
      <c r="J396" s="525"/>
      <c r="K396" s="525"/>
      <c r="L396" s="525">
        <f t="shared" si="212"/>
        <v>7</v>
      </c>
      <c r="M396" s="525"/>
      <c r="N396" s="525"/>
      <c r="O396" s="525">
        <f t="shared" si="213"/>
        <v>8</v>
      </c>
      <c r="P396" s="525"/>
      <c r="Q396" s="525"/>
      <c r="R396" s="525">
        <f t="shared" si="214"/>
        <v>22</v>
      </c>
      <c r="S396" s="525"/>
      <c r="T396" s="525"/>
      <c r="U396" s="525">
        <f t="shared" si="215"/>
        <v>102</v>
      </c>
      <c r="V396" s="525"/>
      <c r="W396" s="525"/>
      <c r="X396" s="525">
        <f t="shared" si="216"/>
        <v>100</v>
      </c>
      <c r="Y396" s="525"/>
      <c r="Z396" s="525"/>
      <c r="AA396" s="525">
        <f t="shared" si="217"/>
        <v>96</v>
      </c>
      <c r="AB396" s="525"/>
      <c r="AC396" s="525"/>
      <c r="AD396" s="525">
        <f t="shared" si="218"/>
        <v>87</v>
      </c>
      <c r="AE396" s="525"/>
      <c r="AF396" s="525"/>
      <c r="AG396" s="525">
        <f t="shared" si="219"/>
        <v>89</v>
      </c>
      <c r="AH396" s="525"/>
      <c r="AI396" s="525"/>
      <c r="AJ396" s="525">
        <f t="shared" si="220"/>
        <v>101</v>
      </c>
      <c r="AK396" s="525"/>
      <c r="AL396" s="525"/>
      <c r="AM396" s="525" t="str">
        <f t="shared" si="221"/>
        <v>-</v>
      </c>
      <c r="AN396" s="525"/>
      <c r="AO396" s="525"/>
      <c r="AP396" s="525" t="str">
        <f t="shared" si="222"/>
        <v>-</v>
      </c>
      <c r="AQ396" s="525"/>
      <c r="AR396" s="525"/>
      <c r="AS396" s="525" t="str">
        <f t="shared" si="223"/>
        <v>-</v>
      </c>
      <c r="AT396" s="525"/>
      <c r="AU396" s="525"/>
      <c r="AV396" s="525">
        <f t="shared" si="224"/>
        <v>52</v>
      </c>
      <c r="AW396" s="525"/>
      <c r="AX396" s="525"/>
      <c r="AY396" s="525">
        <f t="shared" si="225"/>
        <v>56</v>
      </c>
      <c r="AZ396" s="525"/>
      <c r="BA396" s="525"/>
      <c r="BB396" s="525">
        <f t="shared" si="226"/>
        <v>86</v>
      </c>
      <c r="BC396" s="525"/>
      <c r="BD396" s="525"/>
      <c r="BE396" s="525" t="str">
        <f t="shared" si="227"/>
        <v>-</v>
      </c>
      <c r="BF396" s="525"/>
      <c r="BG396" s="525"/>
      <c r="BH396" s="525" t="str">
        <f t="shared" si="228"/>
        <v>-</v>
      </c>
      <c r="BI396" s="525"/>
      <c r="BJ396" s="525"/>
      <c r="BK396" s="525" t="str">
        <f t="shared" si="229"/>
        <v>-</v>
      </c>
      <c r="BL396" s="525"/>
      <c r="BM396" s="525"/>
      <c r="BN396" s="525">
        <f t="shared" si="230"/>
        <v>32</v>
      </c>
      <c r="BO396" s="525"/>
      <c r="BP396" s="525"/>
      <c r="BQ396" s="525">
        <f t="shared" si="231"/>
        <v>48</v>
      </c>
      <c r="BR396" s="525"/>
      <c r="BS396" s="525"/>
      <c r="BT396" s="525">
        <f t="shared" si="232"/>
        <v>69</v>
      </c>
      <c r="BU396" s="525"/>
      <c r="BV396" s="525"/>
      <c r="BW396" s="525">
        <f t="shared" si="233"/>
        <v>97</v>
      </c>
      <c r="BX396" s="525"/>
      <c r="BY396" s="525"/>
      <c r="BZ396" s="525">
        <f t="shared" si="234"/>
        <v>101</v>
      </c>
      <c r="CA396" s="525"/>
      <c r="CB396" s="525"/>
      <c r="CC396" s="525">
        <f t="shared" si="235"/>
        <v>104</v>
      </c>
      <c r="CD396" s="525"/>
      <c r="CE396" s="525"/>
      <c r="CF396" s="525" t="str">
        <f t="shared" si="236"/>
        <v>-</v>
      </c>
      <c r="CG396" s="525"/>
      <c r="CH396" s="525"/>
      <c r="CI396" s="525" t="str">
        <f t="shared" si="237"/>
        <v>-</v>
      </c>
      <c r="CJ396" s="525"/>
      <c r="CK396" s="525"/>
      <c r="CL396" s="525" t="str">
        <f t="shared" si="238"/>
        <v>-</v>
      </c>
      <c r="CM396" s="525"/>
      <c r="CN396" s="525"/>
    </row>
    <row r="397" spans="1:92">
      <c r="A397" s="524"/>
      <c r="B397" s="524" t="s">
        <v>276</v>
      </c>
      <c r="C397" s="525">
        <f t="shared" si="239"/>
        <v>122</v>
      </c>
      <c r="D397" s="525"/>
      <c r="E397" s="525"/>
      <c r="F397" s="525">
        <f t="shared" si="240"/>
        <v>39</v>
      </c>
      <c r="G397" s="525"/>
      <c r="H397" s="525"/>
      <c r="I397" s="525">
        <f t="shared" si="211"/>
        <v>161</v>
      </c>
      <c r="J397" s="525"/>
      <c r="K397" s="525"/>
      <c r="L397" s="525">
        <f t="shared" si="212"/>
        <v>21</v>
      </c>
      <c r="M397" s="525"/>
      <c r="N397" s="525"/>
      <c r="O397" s="525">
        <f t="shared" si="213"/>
        <v>19</v>
      </c>
      <c r="P397" s="525"/>
      <c r="Q397" s="525"/>
      <c r="R397" s="525">
        <f t="shared" si="214"/>
        <v>17</v>
      </c>
      <c r="S397" s="525"/>
      <c r="T397" s="525"/>
      <c r="U397" s="525">
        <f t="shared" si="215"/>
        <v>91</v>
      </c>
      <c r="V397" s="525"/>
      <c r="W397" s="525"/>
      <c r="X397" s="525">
        <f t="shared" si="216"/>
        <v>86</v>
      </c>
      <c r="Y397" s="525"/>
      <c r="Z397" s="525"/>
      <c r="AA397" s="525">
        <f t="shared" si="217"/>
        <v>54</v>
      </c>
      <c r="AB397" s="525"/>
      <c r="AC397" s="525"/>
      <c r="AD397" s="525" t="str">
        <f t="shared" si="218"/>
        <v>-</v>
      </c>
      <c r="AE397" s="525"/>
      <c r="AF397" s="525"/>
      <c r="AG397" s="525" t="str">
        <f t="shared" si="219"/>
        <v>-</v>
      </c>
      <c r="AH397" s="525"/>
      <c r="AI397" s="525"/>
      <c r="AJ397" s="525">
        <f t="shared" si="220"/>
        <v>70</v>
      </c>
      <c r="AK397" s="525"/>
      <c r="AL397" s="525"/>
      <c r="AM397" s="525" t="str">
        <f t="shared" si="221"/>
        <v>-</v>
      </c>
      <c r="AN397" s="525"/>
      <c r="AO397" s="525"/>
      <c r="AP397" s="525" t="str">
        <f t="shared" si="222"/>
        <v>-</v>
      </c>
      <c r="AQ397" s="525"/>
      <c r="AR397" s="525"/>
      <c r="AS397" s="525" t="str">
        <f t="shared" si="223"/>
        <v>-</v>
      </c>
      <c r="AT397" s="525"/>
      <c r="AU397" s="525"/>
      <c r="AV397" s="525">
        <f t="shared" si="224"/>
        <v>80</v>
      </c>
      <c r="AW397" s="525"/>
      <c r="AX397" s="525"/>
      <c r="AY397" s="525">
        <f t="shared" si="225"/>
        <v>75</v>
      </c>
      <c r="AZ397" s="525"/>
      <c r="BA397" s="525"/>
      <c r="BB397" s="525">
        <f t="shared" si="226"/>
        <v>63</v>
      </c>
      <c r="BC397" s="525"/>
      <c r="BD397" s="525"/>
      <c r="BE397" s="525" t="str">
        <f t="shared" si="227"/>
        <v>-</v>
      </c>
      <c r="BF397" s="525"/>
      <c r="BG397" s="525"/>
      <c r="BH397" s="525" t="str">
        <f t="shared" si="228"/>
        <v>-</v>
      </c>
      <c r="BI397" s="525"/>
      <c r="BJ397" s="525"/>
      <c r="BK397" s="525" t="str">
        <f t="shared" si="229"/>
        <v>-</v>
      </c>
      <c r="BL397" s="525"/>
      <c r="BM397" s="525"/>
      <c r="BN397" s="525">
        <f t="shared" si="230"/>
        <v>59</v>
      </c>
      <c r="BO397" s="525"/>
      <c r="BP397" s="525"/>
      <c r="BQ397" s="525">
        <f t="shared" si="231"/>
        <v>64</v>
      </c>
      <c r="BR397" s="525"/>
      <c r="BS397" s="525"/>
      <c r="BT397" s="525">
        <f t="shared" si="232"/>
        <v>50</v>
      </c>
      <c r="BU397" s="525"/>
      <c r="BV397" s="525"/>
      <c r="BW397" s="525" t="str">
        <f t="shared" si="233"/>
        <v>-</v>
      </c>
      <c r="BX397" s="525"/>
      <c r="BY397" s="525"/>
      <c r="BZ397" s="525" t="str">
        <f t="shared" si="234"/>
        <v>-</v>
      </c>
      <c r="CA397" s="525"/>
      <c r="CB397" s="525"/>
      <c r="CC397" s="525" t="str">
        <f t="shared" si="235"/>
        <v>-</v>
      </c>
      <c r="CD397" s="525"/>
      <c r="CE397" s="525"/>
      <c r="CF397" s="525" t="str">
        <f t="shared" si="236"/>
        <v>-</v>
      </c>
      <c r="CG397" s="525"/>
      <c r="CH397" s="525"/>
      <c r="CI397" s="525" t="str">
        <f t="shared" si="237"/>
        <v>-</v>
      </c>
      <c r="CJ397" s="525"/>
      <c r="CK397" s="525"/>
      <c r="CL397" s="525" t="str">
        <f t="shared" si="238"/>
        <v>-</v>
      </c>
      <c r="CM397" s="525"/>
      <c r="CN397" s="525"/>
    </row>
    <row r="398" spans="1:92">
      <c r="A398" s="524"/>
      <c r="B398" s="524" t="s">
        <v>296</v>
      </c>
      <c r="C398" s="525">
        <f t="shared" si="239"/>
        <v>134</v>
      </c>
      <c r="D398" s="525"/>
      <c r="E398" s="525"/>
      <c r="F398" s="525">
        <f t="shared" si="240"/>
        <v>49</v>
      </c>
      <c r="G398" s="525"/>
      <c r="H398" s="525"/>
      <c r="I398" s="525">
        <f t="shared" si="211"/>
        <v>157</v>
      </c>
      <c r="J398" s="525"/>
      <c r="K398" s="525"/>
      <c r="L398" s="525">
        <f t="shared" si="212"/>
        <v>40</v>
      </c>
      <c r="M398" s="525"/>
      <c r="N398" s="525"/>
      <c r="O398" s="525">
        <f t="shared" si="213"/>
        <v>41</v>
      </c>
      <c r="P398" s="525"/>
      <c r="Q398" s="525"/>
      <c r="R398" s="525">
        <f t="shared" si="214"/>
        <v>34</v>
      </c>
      <c r="S398" s="525"/>
      <c r="T398" s="525"/>
      <c r="U398" s="525">
        <f t="shared" si="215"/>
        <v>112</v>
      </c>
      <c r="V398" s="525"/>
      <c r="W398" s="525"/>
      <c r="X398" s="525">
        <f t="shared" si="216"/>
        <v>112</v>
      </c>
      <c r="Y398" s="525"/>
      <c r="Z398" s="525"/>
      <c r="AA398" s="525">
        <f t="shared" si="217"/>
        <v>108</v>
      </c>
      <c r="AB398" s="525"/>
      <c r="AC398" s="525"/>
      <c r="AD398" s="525" t="str">
        <f t="shared" si="218"/>
        <v>-</v>
      </c>
      <c r="AE398" s="525"/>
      <c r="AF398" s="525"/>
      <c r="AG398" s="525" t="str">
        <f t="shared" si="219"/>
        <v>-</v>
      </c>
      <c r="AH398" s="525"/>
      <c r="AI398" s="525"/>
      <c r="AJ398" s="525">
        <f t="shared" si="220"/>
        <v>99</v>
      </c>
      <c r="AK398" s="525"/>
      <c r="AL398" s="525"/>
      <c r="AM398" s="525" t="str">
        <f t="shared" si="221"/>
        <v>-</v>
      </c>
      <c r="AN398" s="525"/>
      <c r="AO398" s="525"/>
      <c r="AP398" s="525" t="str">
        <f t="shared" si="222"/>
        <v>-</v>
      </c>
      <c r="AQ398" s="525"/>
      <c r="AR398" s="525"/>
      <c r="AS398" s="525" t="str">
        <f t="shared" si="223"/>
        <v>-</v>
      </c>
      <c r="AT398" s="525"/>
      <c r="AU398" s="525"/>
      <c r="AV398" s="525">
        <f t="shared" si="224"/>
        <v>88</v>
      </c>
      <c r="AW398" s="525"/>
      <c r="AX398" s="525"/>
      <c r="AY398" s="525">
        <f t="shared" si="225"/>
        <v>93</v>
      </c>
      <c r="AZ398" s="525"/>
      <c r="BA398" s="525"/>
      <c r="BB398" s="525">
        <f t="shared" si="226"/>
        <v>105</v>
      </c>
      <c r="BC398" s="525"/>
      <c r="BD398" s="525"/>
      <c r="BE398" s="525" t="str">
        <f t="shared" si="227"/>
        <v>-</v>
      </c>
      <c r="BF398" s="525"/>
      <c r="BG398" s="525"/>
      <c r="BH398" s="525" t="str">
        <f t="shared" si="228"/>
        <v>-</v>
      </c>
      <c r="BI398" s="525"/>
      <c r="BJ398" s="525"/>
      <c r="BK398" s="525" t="str">
        <f t="shared" si="229"/>
        <v>-</v>
      </c>
      <c r="BL398" s="525"/>
      <c r="BM398" s="525"/>
      <c r="BN398" s="525">
        <f t="shared" si="230"/>
        <v>53</v>
      </c>
      <c r="BO398" s="525"/>
      <c r="BP398" s="525"/>
      <c r="BQ398" s="525">
        <f t="shared" si="231"/>
        <v>42</v>
      </c>
      <c r="BR398" s="525"/>
      <c r="BS398" s="525"/>
      <c r="BT398" s="525">
        <f t="shared" si="232"/>
        <v>26</v>
      </c>
      <c r="BU398" s="525"/>
      <c r="BV398" s="525"/>
      <c r="BW398" s="525" t="str">
        <f t="shared" si="233"/>
        <v>-</v>
      </c>
      <c r="BX398" s="525"/>
      <c r="BY398" s="525"/>
      <c r="BZ398" s="525">
        <f t="shared" si="234"/>
        <v>113</v>
      </c>
      <c r="CA398" s="525"/>
      <c r="CB398" s="525"/>
      <c r="CC398" s="525">
        <f t="shared" si="235"/>
        <v>104</v>
      </c>
      <c r="CD398" s="525"/>
      <c r="CE398" s="525"/>
      <c r="CF398" s="525" t="str">
        <f t="shared" si="236"/>
        <v>-</v>
      </c>
      <c r="CG398" s="525"/>
      <c r="CH398" s="525"/>
      <c r="CI398" s="525" t="str">
        <f t="shared" si="237"/>
        <v>-</v>
      </c>
      <c r="CJ398" s="525"/>
      <c r="CK398" s="525"/>
      <c r="CL398" s="525" t="str">
        <f t="shared" si="238"/>
        <v>-</v>
      </c>
      <c r="CM398" s="525"/>
      <c r="CN398" s="525"/>
    </row>
    <row r="399" spans="1:92">
      <c r="A399" s="524"/>
      <c r="B399" s="524" t="s">
        <v>261</v>
      </c>
      <c r="C399" s="525">
        <f t="shared" si="239"/>
        <v>128</v>
      </c>
      <c r="D399" s="525"/>
      <c r="E399" s="525"/>
      <c r="F399" s="525">
        <f t="shared" si="240"/>
        <v>72</v>
      </c>
      <c r="G399" s="525"/>
      <c r="H399" s="525"/>
      <c r="I399" s="525">
        <f t="shared" si="211"/>
        <v>106</v>
      </c>
      <c r="J399" s="525"/>
      <c r="K399" s="525"/>
      <c r="L399" s="525">
        <f t="shared" si="212"/>
        <v>65</v>
      </c>
      <c r="M399" s="525"/>
      <c r="N399" s="525"/>
      <c r="O399" s="525">
        <f t="shared" si="213"/>
        <v>62</v>
      </c>
      <c r="P399" s="525"/>
      <c r="Q399" s="525"/>
      <c r="R399" s="525">
        <f t="shared" si="214"/>
        <v>16</v>
      </c>
      <c r="S399" s="525"/>
      <c r="T399" s="525"/>
      <c r="U399" s="525" t="str">
        <f t="shared" si="215"/>
        <v>-</v>
      </c>
      <c r="V399" s="525"/>
      <c r="W399" s="525"/>
      <c r="X399" s="525" t="str">
        <f t="shared" si="216"/>
        <v>-</v>
      </c>
      <c r="Y399" s="525"/>
      <c r="Z399" s="525"/>
      <c r="AA399" s="525" t="str">
        <f t="shared" si="217"/>
        <v>-</v>
      </c>
      <c r="AB399" s="525"/>
      <c r="AC399" s="525"/>
      <c r="AD399" s="525" t="str">
        <f t="shared" si="218"/>
        <v>-</v>
      </c>
      <c r="AE399" s="525"/>
      <c r="AF399" s="525"/>
      <c r="AG399" s="525" t="str">
        <f t="shared" si="219"/>
        <v>-</v>
      </c>
      <c r="AH399" s="525"/>
      <c r="AI399" s="525"/>
      <c r="AJ399" s="525" t="str">
        <f t="shared" si="220"/>
        <v>-</v>
      </c>
      <c r="AK399" s="525"/>
      <c r="AL399" s="525"/>
      <c r="AM399" s="525" t="str">
        <f t="shared" si="221"/>
        <v>-</v>
      </c>
      <c r="AN399" s="525"/>
      <c r="AO399" s="525"/>
      <c r="AP399" s="525" t="str">
        <f t="shared" si="222"/>
        <v>-</v>
      </c>
      <c r="AQ399" s="525"/>
      <c r="AR399" s="525"/>
      <c r="AS399" s="525" t="str">
        <f t="shared" si="223"/>
        <v>-</v>
      </c>
      <c r="AT399" s="525"/>
      <c r="AU399" s="525"/>
      <c r="AV399" s="525">
        <f t="shared" si="224"/>
        <v>90</v>
      </c>
      <c r="AW399" s="525"/>
      <c r="AX399" s="525"/>
      <c r="AY399" s="525">
        <f t="shared" si="225"/>
        <v>89</v>
      </c>
      <c r="AZ399" s="525"/>
      <c r="BA399" s="525"/>
      <c r="BB399" s="525">
        <f t="shared" si="226"/>
        <v>54</v>
      </c>
      <c r="BC399" s="525"/>
      <c r="BD399" s="525"/>
      <c r="BE399" s="525" t="str">
        <f t="shared" si="227"/>
        <v>-</v>
      </c>
      <c r="BF399" s="525"/>
      <c r="BG399" s="525"/>
      <c r="BH399" s="525" t="str">
        <f t="shared" si="228"/>
        <v>-</v>
      </c>
      <c r="BI399" s="525"/>
      <c r="BJ399" s="525"/>
      <c r="BK399" s="525" t="str">
        <f t="shared" si="229"/>
        <v>-</v>
      </c>
      <c r="BL399" s="525"/>
      <c r="BM399" s="525"/>
      <c r="BN399" s="525">
        <f t="shared" si="230"/>
        <v>26</v>
      </c>
      <c r="BO399" s="525"/>
      <c r="BP399" s="525"/>
      <c r="BQ399" s="525">
        <f t="shared" si="231"/>
        <v>18</v>
      </c>
      <c r="BR399" s="525"/>
      <c r="BS399" s="525"/>
      <c r="BT399" s="525">
        <f t="shared" si="232"/>
        <v>11</v>
      </c>
      <c r="BU399" s="525"/>
      <c r="BV399" s="525"/>
      <c r="BW399" s="525">
        <f t="shared" si="233"/>
        <v>78</v>
      </c>
      <c r="BX399" s="525"/>
      <c r="BY399" s="525"/>
      <c r="BZ399" s="525">
        <f t="shared" si="234"/>
        <v>77</v>
      </c>
      <c r="CA399" s="525"/>
      <c r="CB399" s="525"/>
      <c r="CC399" s="525">
        <f t="shared" si="235"/>
        <v>70</v>
      </c>
      <c r="CD399" s="525"/>
      <c r="CE399" s="525"/>
      <c r="CF399" s="525" t="str">
        <f t="shared" si="236"/>
        <v>-</v>
      </c>
      <c r="CG399" s="525"/>
      <c r="CH399" s="525"/>
      <c r="CI399" s="525" t="str">
        <f t="shared" si="237"/>
        <v>-</v>
      </c>
      <c r="CJ399" s="525"/>
      <c r="CK399" s="525"/>
      <c r="CL399" s="525" t="str">
        <f t="shared" si="238"/>
        <v>-</v>
      </c>
      <c r="CM399" s="525"/>
      <c r="CN399" s="525"/>
    </row>
    <row r="400" spans="1:92">
      <c r="A400" s="524"/>
      <c r="B400" s="524" t="s">
        <v>253</v>
      </c>
      <c r="C400" s="525">
        <f t="shared" si="239"/>
        <v>104</v>
      </c>
      <c r="D400" s="525"/>
      <c r="E400" s="525"/>
      <c r="F400" s="525">
        <f t="shared" si="240"/>
        <v>27</v>
      </c>
      <c r="G400" s="525"/>
      <c r="H400" s="525"/>
      <c r="I400" s="525">
        <f t="shared" si="211"/>
        <v>139</v>
      </c>
      <c r="J400" s="525"/>
      <c r="K400" s="525"/>
      <c r="L400" s="525">
        <f t="shared" si="212"/>
        <v>12</v>
      </c>
      <c r="M400" s="525"/>
      <c r="N400" s="525"/>
      <c r="O400" s="525">
        <f t="shared" si="213"/>
        <v>11</v>
      </c>
      <c r="P400" s="525"/>
      <c r="Q400" s="525"/>
      <c r="R400" s="525">
        <f t="shared" si="214"/>
        <v>7</v>
      </c>
      <c r="S400" s="525"/>
      <c r="T400" s="525"/>
      <c r="U400" s="525" t="str">
        <f t="shared" si="215"/>
        <v>-</v>
      </c>
      <c r="V400" s="525"/>
      <c r="W400" s="525"/>
      <c r="X400" s="525" t="str">
        <f t="shared" si="216"/>
        <v>-</v>
      </c>
      <c r="Y400" s="525"/>
      <c r="Z400" s="525"/>
      <c r="AA400" s="525" t="str">
        <f t="shared" si="217"/>
        <v>-</v>
      </c>
      <c r="AB400" s="525"/>
      <c r="AC400" s="525"/>
      <c r="AD400" s="525" t="str">
        <f t="shared" si="218"/>
        <v>-</v>
      </c>
      <c r="AE400" s="525"/>
      <c r="AF400" s="525"/>
      <c r="AG400" s="525" t="str">
        <f t="shared" si="219"/>
        <v>-</v>
      </c>
      <c r="AH400" s="525"/>
      <c r="AI400" s="525"/>
      <c r="AJ400" s="525" t="str">
        <f t="shared" si="220"/>
        <v>-</v>
      </c>
      <c r="AK400" s="525"/>
      <c r="AL400" s="525"/>
      <c r="AM400" s="525" t="str">
        <f t="shared" si="221"/>
        <v>-</v>
      </c>
      <c r="AN400" s="525"/>
      <c r="AO400" s="525"/>
      <c r="AP400" s="525" t="str">
        <f t="shared" si="222"/>
        <v>-</v>
      </c>
      <c r="AQ400" s="525"/>
      <c r="AR400" s="525"/>
      <c r="AS400" s="525" t="str">
        <f t="shared" si="223"/>
        <v>-</v>
      </c>
      <c r="AT400" s="525"/>
      <c r="AU400" s="525"/>
      <c r="AV400" s="525">
        <f t="shared" si="224"/>
        <v>61</v>
      </c>
      <c r="AW400" s="525"/>
      <c r="AX400" s="525"/>
      <c r="AY400" s="525">
        <f t="shared" si="225"/>
        <v>72</v>
      </c>
      <c r="AZ400" s="525"/>
      <c r="BA400" s="525"/>
      <c r="BB400" s="525">
        <f t="shared" si="226"/>
        <v>103</v>
      </c>
      <c r="BC400" s="525"/>
      <c r="BD400" s="525"/>
      <c r="BE400" s="525" t="str">
        <f t="shared" si="227"/>
        <v>-</v>
      </c>
      <c r="BF400" s="525"/>
      <c r="BG400" s="525"/>
      <c r="BH400" s="525" t="str">
        <f t="shared" si="228"/>
        <v>-</v>
      </c>
      <c r="BI400" s="525"/>
      <c r="BJ400" s="525"/>
      <c r="BK400" s="525" t="str">
        <f t="shared" si="229"/>
        <v>-</v>
      </c>
      <c r="BL400" s="525"/>
      <c r="BM400" s="525"/>
      <c r="BN400" s="525">
        <f t="shared" si="230"/>
        <v>38</v>
      </c>
      <c r="BO400" s="525"/>
      <c r="BP400" s="525"/>
      <c r="BQ400" s="525">
        <f t="shared" si="231"/>
        <v>39</v>
      </c>
      <c r="BR400" s="525"/>
      <c r="BS400" s="525"/>
      <c r="BT400" s="525">
        <f t="shared" si="232"/>
        <v>36</v>
      </c>
      <c r="BU400" s="525"/>
      <c r="BV400" s="525"/>
      <c r="BW400" s="525" t="str">
        <f t="shared" si="233"/>
        <v>-</v>
      </c>
      <c r="BX400" s="525"/>
      <c r="BY400" s="525"/>
      <c r="BZ400" s="525" t="str">
        <f t="shared" si="234"/>
        <v>-</v>
      </c>
      <c r="CA400" s="525"/>
      <c r="CB400" s="525"/>
      <c r="CC400" s="525" t="str">
        <f t="shared" si="235"/>
        <v>-</v>
      </c>
      <c r="CD400" s="525"/>
      <c r="CE400" s="525"/>
      <c r="CF400" s="525" t="str">
        <f t="shared" si="236"/>
        <v>-</v>
      </c>
      <c r="CG400" s="525"/>
      <c r="CH400" s="525"/>
      <c r="CI400" s="525" t="str">
        <f t="shared" si="237"/>
        <v>-</v>
      </c>
      <c r="CJ400" s="525"/>
      <c r="CK400" s="525"/>
      <c r="CL400" s="525" t="str">
        <f t="shared" si="238"/>
        <v>-</v>
      </c>
      <c r="CM400" s="525"/>
      <c r="CN400" s="525"/>
    </row>
    <row r="401" spans="1:92">
      <c r="A401" s="524"/>
      <c r="B401" s="524" t="s">
        <v>238</v>
      </c>
      <c r="C401" s="525">
        <f t="shared" si="239"/>
        <v>21</v>
      </c>
      <c r="D401" s="525"/>
      <c r="E401" s="525"/>
      <c r="F401" s="525">
        <f t="shared" si="240"/>
        <v>41</v>
      </c>
      <c r="G401" s="525"/>
      <c r="H401" s="525"/>
      <c r="I401" s="525">
        <f t="shared" si="211"/>
        <v>31</v>
      </c>
      <c r="J401" s="525"/>
      <c r="K401" s="525"/>
      <c r="L401" s="525">
        <f t="shared" si="212"/>
        <v>41</v>
      </c>
      <c r="M401" s="525"/>
      <c r="N401" s="525"/>
      <c r="O401" s="525">
        <f t="shared" si="213"/>
        <v>38</v>
      </c>
      <c r="P401" s="525"/>
      <c r="Q401" s="525"/>
      <c r="R401" s="525">
        <f t="shared" si="214"/>
        <v>11</v>
      </c>
      <c r="S401" s="525"/>
      <c r="T401" s="525"/>
      <c r="U401" s="525">
        <f t="shared" si="215"/>
        <v>9</v>
      </c>
      <c r="V401" s="525"/>
      <c r="W401" s="525"/>
      <c r="X401" s="525">
        <f t="shared" si="216"/>
        <v>13</v>
      </c>
      <c r="Y401" s="525"/>
      <c r="Z401" s="525"/>
      <c r="AA401" s="525">
        <f t="shared" si="217"/>
        <v>45</v>
      </c>
      <c r="AB401" s="525"/>
      <c r="AC401" s="525"/>
      <c r="AD401" s="525">
        <f t="shared" si="218"/>
        <v>12</v>
      </c>
      <c r="AE401" s="525"/>
      <c r="AF401" s="525"/>
      <c r="AG401" s="525">
        <f t="shared" si="219"/>
        <v>18</v>
      </c>
      <c r="AH401" s="525"/>
      <c r="AI401" s="525"/>
      <c r="AJ401" s="525">
        <f t="shared" si="220"/>
        <v>45</v>
      </c>
      <c r="AK401" s="525"/>
      <c r="AL401" s="525"/>
      <c r="AM401" s="525">
        <f t="shared" si="221"/>
        <v>5</v>
      </c>
      <c r="AN401" s="525"/>
      <c r="AO401" s="525"/>
      <c r="AP401" s="525">
        <f t="shared" si="222"/>
        <v>5</v>
      </c>
      <c r="AQ401" s="525"/>
      <c r="AR401" s="525"/>
      <c r="AS401" s="525">
        <f t="shared" si="223"/>
        <v>35</v>
      </c>
      <c r="AT401" s="525"/>
      <c r="AU401" s="525"/>
      <c r="AV401" s="525">
        <f t="shared" si="224"/>
        <v>17</v>
      </c>
      <c r="AW401" s="525"/>
      <c r="AX401" s="525"/>
      <c r="AY401" s="525">
        <f t="shared" si="225"/>
        <v>14</v>
      </c>
      <c r="AZ401" s="525"/>
      <c r="BA401" s="525"/>
      <c r="BB401" s="525">
        <f t="shared" si="226"/>
        <v>30</v>
      </c>
      <c r="BC401" s="525"/>
      <c r="BD401" s="525"/>
      <c r="BE401" s="525">
        <f t="shared" si="227"/>
        <v>18</v>
      </c>
      <c r="BF401" s="525"/>
      <c r="BG401" s="525"/>
      <c r="BH401" s="525">
        <f t="shared" si="228"/>
        <v>17</v>
      </c>
      <c r="BI401" s="525"/>
      <c r="BJ401" s="525"/>
      <c r="BK401" s="525">
        <f t="shared" si="229"/>
        <v>12</v>
      </c>
      <c r="BL401" s="525"/>
      <c r="BM401" s="525"/>
      <c r="BN401" s="525">
        <f t="shared" si="230"/>
        <v>15</v>
      </c>
      <c r="BO401" s="525"/>
      <c r="BP401" s="525"/>
      <c r="BQ401" s="525">
        <f t="shared" si="231"/>
        <v>11</v>
      </c>
      <c r="BR401" s="525"/>
      <c r="BS401" s="525"/>
      <c r="BT401" s="525">
        <f t="shared" si="232"/>
        <v>21</v>
      </c>
      <c r="BU401" s="525"/>
      <c r="BV401" s="525"/>
      <c r="BW401" s="525">
        <f t="shared" si="233"/>
        <v>19</v>
      </c>
      <c r="BX401" s="525"/>
      <c r="BY401" s="525"/>
      <c r="BZ401" s="525">
        <f t="shared" si="234"/>
        <v>18</v>
      </c>
      <c r="CA401" s="525"/>
      <c r="CB401" s="525"/>
      <c r="CC401" s="525">
        <f t="shared" si="235"/>
        <v>14</v>
      </c>
      <c r="CD401" s="525"/>
      <c r="CE401" s="525"/>
      <c r="CF401" s="525" t="str">
        <f t="shared" si="236"/>
        <v>-</v>
      </c>
      <c r="CG401" s="525"/>
      <c r="CH401" s="525"/>
      <c r="CI401" s="525" t="str">
        <f t="shared" si="237"/>
        <v>-</v>
      </c>
      <c r="CJ401" s="525"/>
      <c r="CK401" s="525"/>
      <c r="CL401" s="525" t="str">
        <f t="shared" si="238"/>
        <v>-</v>
      </c>
      <c r="CM401" s="525"/>
      <c r="CN401" s="525"/>
    </row>
    <row r="402" spans="1:92">
      <c r="A402" s="524"/>
      <c r="B402" s="524" t="s">
        <v>263</v>
      </c>
      <c r="C402" s="525">
        <f t="shared" si="239"/>
        <v>64</v>
      </c>
      <c r="D402" s="525"/>
      <c r="E402" s="525"/>
      <c r="F402" s="525">
        <f t="shared" si="240"/>
        <v>47</v>
      </c>
      <c r="G402" s="525"/>
      <c r="H402" s="525"/>
      <c r="I402" s="525">
        <f t="shared" si="211"/>
        <v>66</v>
      </c>
      <c r="J402" s="525"/>
      <c r="K402" s="525"/>
      <c r="L402" s="525">
        <f t="shared" si="212"/>
        <v>43</v>
      </c>
      <c r="M402" s="525"/>
      <c r="N402" s="525"/>
      <c r="O402" s="525">
        <f t="shared" si="213"/>
        <v>44</v>
      </c>
      <c r="P402" s="525"/>
      <c r="Q402" s="525"/>
      <c r="R402" s="525">
        <f t="shared" si="214"/>
        <v>25</v>
      </c>
      <c r="S402" s="525"/>
      <c r="T402" s="525"/>
      <c r="U402" s="525">
        <f t="shared" si="215"/>
        <v>24</v>
      </c>
      <c r="V402" s="525"/>
      <c r="W402" s="525"/>
      <c r="X402" s="525">
        <f t="shared" si="216"/>
        <v>33</v>
      </c>
      <c r="Y402" s="525"/>
      <c r="Z402" s="525"/>
      <c r="AA402" s="525">
        <f t="shared" si="217"/>
        <v>83</v>
      </c>
      <c r="AB402" s="525"/>
      <c r="AC402" s="525"/>
      <c r="AD402" s="525">
        <f t="shared" si="218"/>
        <v>29</v>
      </c>
      <c r="AE402" s="525"/>
      <c r="AF402" s="525"/>
      <c r="AG402" s="525">
        <f t="shared" si="219"/>
        <v>33</v>
      </c>
      <c r="AH402" s="525"/>
      <c r="AI402" s="525"/>
      <c r="AJ402" s="525">
        <f t="shared" si="220"/>
        <v>82</v>
      </c>
      <c r="AK402" s="525"/>
      <c r="AL402" s="525"/>
      <c r="AM402" s="525">
        <f t="shared" si="221"/>
        <v>12</v>
      </c>
      <c r="AN402" s="525"/>
      <c r="AO402" s="525"/>
      <c r="AP402" s="525">
        <f t="shared" si="222"/>
        <v>21</v>
      </c>
      <c r="AQ402" s="525"/>
      <c r="AR402" s="525"/>
      <c r="AS402" s="525">
        <f t="shared" si="223"/>
        <v>62</v>
      </c>
      <c r="AT402" s="525"/>
      <c r="AU402" s="525"/>
      <c r="AV402" s="525">
        <f t="shared" si="224"/>
        <v>16</v>
      </c>
      <c r="AW402" s="525"/>
      <c r="AX402" s="525"/>
      <c r="AY402" s="525">
        <f t="shared" si="225"/>
        <v>19</v>
      </c>
      <c r="AZ402" s="525"/>
      <c r="BA402" s="525"/>
      <c r="BB402" s="525">
        <f t="shared" si="226"/>
        <v>53</v>
      </c>
      <c r="BC402" s="525"/>
      <c r="BD402" s="525"/>
      <c r="BE402" s="525">
        <f t="shared" si="227"/>
        <v>38</v>
      </c>
      <c r="BF402" s="525"/>
      <c r="BG402" s="525"/>
      <c r="BH402" s="525">
        <f t="shared" si="228"/>
        <v>36</v>
      </c>
      <c r="BI402" s="525"/>
      <c r="BJ402" s="525"/>
      <c r="BK402" s="525">
        <f t="shared" si="229"/>
        <v>47</v>
      </c>
      <c r="BL402" s="525"/>
      <c r="BM402" s="525"/>
      <c r="BN402" s="525">
        <f t="shared" si="230"/>
        <v>58</v>
      </c>
      <c r="BO402" s="525"/>
      <c r="BP402" s="525"/>
      <c r="BQ402" s="525">
        <f t="shared" si="231"/>
        <v>70</v>
      </c>
      <c r="BR402" s="525"/>
      <c r="BS402" s="525"/>
      <c r="BT402" s="525">
        <f t="shared" si="232"/>
        <v>69</v>
      </c>
      <c r="BU402" s="525"/>
      <c r="BV402" s="525"/>
      <c r="BW402" s="525">
        <f t="shared" si="233"/>
        <v>31</v>
      </c>
      <c r="BX402" s="525"/>
      <c r="BY402" s="525"/>
      <c r="BZ402" s="525">
        <f t="shared" si="234"/>
        <v>31</v>
      </c>
      <c r="CA402" s="525"/>
      <c r="CB402" s="525"/>
      <c r="CC402" s="525">
        <f t="shared" si="235"/>
        <v>28</v>
      </c>
      <c r="CD402" s="525"/>
      <c r="CE402" s="525"/>
      <c r="CF402" s="525" t="str">
        <f t="shared" si="236"/>
        <v>-</v>
      </c>
      <c r="CG402" s="525"/>
      <c r="CH402" s="525"/>
      <c r="CI402" s="525" t="str">
        <f t="shared" si="237"/>
        <v>-</v>
      </c>
      <c r="CJ402" s="525"/>
      <c r="CK402" s="525"/>
      <c r="CL402" s="525" t="str">
        <f t="shared" si="238"/>
        <v>-</v>
      </c>
      <c r="CM402" s="525"/>
      <c r="CN402" s="525"/>
    </row>
    <row r="403" spans="1:92">
      <c r="A403" s="524"/>
      <c r="B403" s="524" t="s">
        <v>285</v>
      </c>
      <c r="C403" s="525">
        <f t="shared" si="239"/>
        <v>85</v>
      </c>
      <c r="D403" s="525"/>
      <c r="E403" s="525"/>
      <c r="F403" s="525">
        <f t="shared" si="240"/>
        <v>23</v>
      </c>
      <c r="G403" s="525"/>
      <c r="H403" s="525"/>
      <c r="I403" s="525">
        <f t="shared" si="211"/>
        <v>108</v>
      </c>
      <c r="J403" s="525"/>
      <c r="K403" s="525"/>
      <c r="L403" s="525">
        <f t="shared" si="212"/>
        <v>35</v>
      </c>
      <c r="M403" s="525"/>
      <c r="N403" s="525"/>
      <c r="O403" s="525">
        <f t="shared" si="213"/>
        <v>32</v>
      </c>
      <c r="P403" s="525"/>
      <c r="Q403" s="525"/>
      <c r="R403" s="525">
        <f t="shared" si="214"/>
        <v>20</v>
      </c>
      <c r="S403" s="525"/>
      <c r="T403" s="525"/>
      <c r="U403" s="525">
        <f t="shared" si="215"/>
        <v>42</v>
      </c>
      <c r="V403" s="525"/>
      <c r="W403" s="525"/>
      <c r="X403" s="525">
        <f t="shared" si="216"/>
        <v>44</v>
      </c>
      <c r="Y403" s="525"/>
      <c r="Z403" s="525"/>
      <c r="AA403" s="525">
        <f t="shared" si="217"/>
        <v>60</v>
      </c>
      <c r="AB403" s="525"/>
      <c r="AC403" s="525"/>
      <c r="AD403" s="525">
        <f t="shared" si="218"/>
        <v>45</v>
      </c>
      <c r="AE403" s="525"/>
      <c r="AF403" s="525"/>
      <c r="AG403" s="525">
        <f t="shared" si="219"/>
        <v>47</v>
      </c>
      <c r="AH403" s="525"/>
      <c r="AI403" s="525"/>
      <c r="AJ403" s="525">
        <f t="shared" si="220"/>
        <v>60</v>
      </c>
      <c r="AK403" s="525"/>
      <c r="AL403" s="525"/>
      <c r="AM403" s="525">
        <f t="shared" si="221"/>
        <v>30</v>
      </c>
      <c r="AN403" s="525"/>
      <c r="AO403" s="525"/>
      <c r="AP403" s="525">
        <f t="shared" si="222"/>
        <v>30</v>
      </c>
      <c r="AQ403" s="525"/>
      <c r="AR403" s="525"/>
      <c r="AS403" s="525">
        <f t="shared" si="223"/>
        <v>48</v>
      </c>
      <c r="AT403" s="525"/>
      <c r="AU403" s="525"/>
      <c r="AV403" s="525">
        <f t="shared" si="224"/>
        <v>84</v>
      </c>
      <c r="AW403" s="525"/>
      <c r="AX403" s="525"/>
      <c r="AY403" s="525">
        <f t="shared" si="225"/>
        <v>81</v>
      </c>
      <c r="AZ403" s="525"/>
      <c r="BA403" s="525"/>
      <c r="BB403" s="525">
        <f t="shared" si="226"/>
        <v>51</v>
      </c>
      <c r="BC403" s="525"/>
      <c r="BD403" s="525"/>
      <c r="BE403" s="525">
        <f t="shared" si="227"/>
        <v>52</v>
      </c>
      <c r="BF403" s="525"/>
      <c r="BG403" s="525"/>
      <c r="BH403" s="525">
        <f t="shared" si="228"/>
        <v>51</v>
      </c>
      <c r="BI403" s="525"/>
      <c r="BJ403" s="525"/>
      <c r="BK403" s="525">
        <f t="shared" si="229"/>
        <v>29</v>
      </c>
      <c r="BL403" s="525"/>
      <c r="BM403" s="525"/>
      <c r="BN403" s="525" t="str">
        <f t="shared" si="230"/>
        <v>-</v>
      </c>
      <c r="BO403" s="525"/>
      <c r="BP403" s="525"/>
      <c r="BQ403" s="525" t="str">
        <f t="shared" si="231"/>
        <v>-</v>
      </c>
      <c r="BR403" s="525"/>
      <c r="BS403" s="525"/>
      <c r="BT403" s="525" t="str">
        <f t="shared" si="232"/>
        <v>-</v>
      </c>
      <c r="BU403" s="525"/>
      <c r="BV403" s="525"/>
      <c r="BW403" s="525">
        <f t="shared" si="233"/>
        <v>56</v>
      </c>
      <c r="BX403" s="525"/>
      <c r="BY403" s="525"/>
      <c r="BZ403" s="525">
        <f t="shared" si="234"/>
        <v>55</v>
      </c>
      <c r="CA403" s="525"/>
      <c r="CB403" s="525"/>
      <c r="CC403" s="525">
        <f t="shared" si="235"/>
        <v>67</v>
      </c>
      <c r="CD403" s="525"/>
      <c r="CE403" s="525"/>
      <c r="CF403" s="525" t="str">
        <f t="shared" si="236"/>
        <v>-</v>
      </c>
      <c r="CG403" s="525"/>
      <c r="CH403" s="525"/>
      <c r="CI403" s="525" t="str">
        <f t="shared" si="237"/>
        <v>-</v>
      </c>
      <c r="CJ403" s="525"/>
      <c r="CK403" s="525"/>
      <c r="CL403" s="525" t="str">
        <f t="shared" si="238"/>
        <v>-</v>
      </c>
      <c r="CM403" s="525"/>
      <c r="CN403" s="525"/>
    </row>
    <row r="404" spans="1:92">
      <c r="A404" s="524"/>
      <c r="B404" s="524" t="s">
        <v>229</v>
      </c>
      <c r="C404" s="525">
        <f t="shared" si="239"/>
        <v>118</v>
      </c>
      <c r="D404" s="525"/>
      <c r="E404" s="525"/>
      <c r="F404" s="525">
        <f t="shared" si="240"/>
        <v>86</v>
      </c>
      <c r="G404" s="525"/>
      <c r="H404" s="525"/>
      <c r="I404" s="525">
        <f t="shared" si="211"/>
        <v>87</v>
      </c>
      <c r="J404" s="525"/>
      <c r="K404" s="525"/>
      <c r="L404" s="525">
        <f t="shared" si="212"/>
        <v>81</v>
      </c>
      <c r="M404" s="525"/>
      <c r="N404" s="525"/>
      <c r="O404" s="525">
        <f t="shared" si="213"/>
        <v>80</v>
      </c>
      <c r="P404" s="525"/>
      <c r="Q404" s="525"/>
      <c r="R404" s="525">
        <f t="shared" si="214"/>
        <v>10</v>
      </c>
      <c r="S404" s="525"/>
      <c r="T404" s="525"/>
      <c r="U404" s="525">
        <f t="shared" si="215"/>
        <v>68</v>
      </c>
      <c r="V404" s="525"/>
      <c r="W404" s="525"/>
      <c r="X404" s="525">
        <f t="shared" si="216"/>
        <v>64</v>
      </c>
      <c r="Y404" s="525"/>
      <c r="Z404" s="525"/>
      <c r="AA404" s="525">
        <f t="shared" si="217"/>
        <v>46</v>
      </c>
      <c r="AB404" s="525"/>
      <c r="AC404" s="525"/>
      <c r="AD404" s="525">
        <f t="shared" si="218"/>
        <v>70</v>
      </c>
      <c r="AE404" s="525"/>
      <c r="AF404" s="525"/>
      <c r="AG404" s="525">
        <f t="shared" si="219"/>
        <v>66</v>
      </c>
      <c r="AH404" s="525"/>
      <c r="AI404" s="525"/>
      <c r="AJ404" s="525">
        <f t="shared" si="220"/>
        <v>47</v>
      </c>
      <c r="AK404" s="525"/>
      <c r="AL404" s="525"/>
      <c r="AM404" s="525">
        <f t="shared" si="221"/>
        <v>43</v>
      </c>
      <c r="AN404" s="525"/>
      <c r="AO404" s="525"/>
      <c r="AP404" s="525">
        <f t="shared" si="222"/>
        <v>37</v>
      </c>
      <c r="AQ404" s="525"/>
      <c r="AR404" s="525"/>
      <c r="AS404" s="525">
        <f t="shared" si="223"/>
        <v>18</v>
      </c>
      <c r="AT404" s="525"/>
      <c r="AU404" s="525"/>
      <c r="AV404" s="525">
        <f t="shared" si="224"/>
        <v>72</v>
      </c>
      <c r="AW404" s="525"/>
      <c r="AX404" s="525"/>
      <c r="AY404" s="525">
        <f t="shared" si="225"/>
        <v>64</v>
      </c>
      <c r="AZ404" s="525"/>
      <c r="BA404" s="525"/>
      <c r="BB404" s="525">
        <f t="shared" si="226"/>
        <v>11</v>
      </c>
      <c r="BC404" s="525"/>
      <c r="BD404" s="525"/>
      <c r="BE404" s="525">
        <f t="shared" si="227"/>
        <v>62</v>
      </c>
      <c r="BF404" s="525"/>
      <c r="BG404" s="525"/>
      <c r="BH404" s="525">
        <f t="shared" si="228"/>
        <v>62</v>
      </c>
      <c r="BI404" s="525"/>
      <c r="BJ404" s="525"/>
      <c r="BK404" s="525">
        <f t="shared" si="229"/>
        <v>72</v>
      </c>
      <c r="BL404" s="525"/>
      <c r="BM404" s="525"/>
      <c r="BN404" s="525">
        <f t="shared" si="230"/>
        <v>47</v>
      </c>
      <c r="BO404" s="525"/>
      <c r="BP404" s="525"/>
      <c r="BQ404" s="525">
        <f t="shared" si="231"/>
        <v>22</v>
      </c>
      <c r="BR404" s="525"/>
      <c r="BS404" s="525"/>
      <c r="BT404" s="525">
        <f t="shared" si="232"/>
        <v>3</v>
      </c>
      <c r="BU404" s="525"/>
      <c r="BV404" s="525"/>
      <c r="BW404" s="525">
        <f t="shared" si="233"/>
        <v>39</v>
      </c>
      <c r="BX404" s="525"/>
      <c r="BY404" s="525"/>
      <c r="BZ404" s="525">
        <f t="shared" si="234"/>
        <v>40</v>
      </c>
      <c r="CA404" s="525"/>
      <c r="CB404" s="525"/>
      <c r="CC404" s="525">
        <f t="shared" si="235"/>
        <v>33</v>
      </c>
      <c r="CD404" s="525"/>
      <c r="CE404" s="525"/>
      <c r="CF404" s="525" t="str">
        <f t="shared" si="236"/>
        <v>-</v>
      </c>
      <c r="CG404" s="525"/>
      <c r="CH404" s="525"/>
      <c r="CI404" s="525" t="str">
        <f t="shared" si="237"/>
        <v>-</v>
      </c>
      <c r="CJ404" s="525"/>
      <c r="CK404" s="525"/>
      <c r="CL404" s="525" t="str">
        <f t="shared" si="238"/>
        <v>-</v>
      </c>
      <c r="CM404" s="525"/>
      <c r="CN404" s="525"/>
    </row>
    <row r="405" spans="1:92">
      <c r="A405" s="524"/>
      <c r="B405" s="524" t="s">
        <v>357</v>
      </c>
      <c r="C405" s="525">
        <f t="shared" si="239"/>
        <v>162</v>
      </c>
      <c r="D405" s="525"/>
      <c r="E405" s="525"/>
      <c r="F405" s="525">
        <f t="shared" si="240"/>
        <v>97</v>
      </c>
      <c r="G405" s="525"/>
      <c r="H405" s="525"/>
      <c r="I405" s="525">
        <f t="shared" si="211"/>
        <v>140</v>
      </c>
      <c r="J405" s="525"/>
      <c r="K405" s="525"/>
      <c r="L405" s="525" t="str">
        <f t="shared" si="212"/>
        <v>-</v>
      </c>
      <c r="M405" s="525"/>
      <c r="N405" s="525"/>
      <c r="O405" s="525" t="str">
        <f t="shared" si="213"/>
        <v>-</v>
      </c>
      <c r="P405" s="525"/>
      <c r="Q405" s="525"/>
      <c r="R405" s="525" t="str">
        <f t="shared" si="214"/>
        <v>-</v>
      </c>
      <c r="S405" s="525"/>
      <c r="T405" s="525"/>
      <c r="U405" s="525" t="str">
        <f t="shared" si="215"/>
        <v>-</v>
      </c>
      <c r="V405" s="525"/>
      <c r="W405" s="525"/>
      <c r="X405" s="525" t="str">
        <f t="shared" si="216"/>
        <v>-</v>
      </c>
      <c r="Y405" s="525"/>
      <c r="Z405" s="525"/>
      <c r="AA405" s="525" t="str">
        <f t="shared" si="217"/>
        <v>-</v>
      </c>
      <c r="AB405" s="525"/>
      <c r="AC405" s="525"/>
      <c r="AD405" s="525" t="str">
        <f t="shared" si="218"/>
        <v>-</v>
      </c>
      <c r="AE405" s="525"/>
      <c r="AF405" s="525"/>
      <c r="AG405" s="525" t="str">
        <f t="shared" si="219"/>
        <v>-</v>
      </c>
      <c r="AH405" s="525"/>
      <c r="AI405" s="525"/>
      <c r="AJ405" s="525" t="str">
        <f t="shared" si="220"/>
        <v>-</v>
      </c>
      <c r="AK405" s="525"/>
      <c r="AL405" s="525"/>
      <c r="AM405" s="525" t="str">
        <f t="shared" si="221"/>
        <v>-</v>
      </c>
      <c r="AN405" s="525"/>
      <c r="AO405" s="525"/>
      <c r="AP405" s="525" t="str">
        <f t="shared" si="222"/>
        <v>-</v>
      </c>
      <c r="AQ405" s="525"/>
      <c r="AR405" s="525"/>
      <c r="AS405" s="525" t="str">
        <f t="shared" si="223"/>
        <v>-</v>
      </c>
      <c r="AT405" s="525"/>
      <c r="AU405" s="525"/>
      <c r="AV405" s="525" t="str">
        <f t="shared" si="224"/>
        <v>-</v>
      </c>
      <c r="AW405" s="525"/>
      <c r="AX405" s="525"/>
      <c r="AY405" s="525" t="str">
        <f t="shared" si="225"/>
        <v>-</v>
      </c>
      <c r="AZ405" s="525"/>
      <c r="BA405" s="525"/>
      <c r="BB405" s="525" t="str">
        <f t="shared" si="226"/>
        <v>-</v>
      </c>
      <c r="BC405" s="525"/>
      <c r="BD405" s="525"/>
      <c r="BE405" s="525" t="str">
        <f t="shared" si="227"/>
        <v>-</v>
      </c>
      <c r="BF405" s="525"/>
      <c r="BG405" s="525"/>
      <c r="BH405" s="525" t="str">
        <f t="shared" si="228"/>
        <v>-</v>
      </c>
      <c r="BI405" s="525"/>
      <c r="BJ405" s="525"/>
      <c r="BK405" s="525" t="str">
        <f t="shared" si="229"/>
        <v>-</v>
      </c>
      <c r="BL405" s="525"/>
      <c r="BM405" s="525"/>
      <c r="BN405" s="525" t="str">
        <f t="shared" si="230"/>
        <v>-</v>
      </c>
      <c r="BO405" s="525"/>
      <c r="BP405" s="525"/>
      <c r="BQ405" s="525" t="str">
        <f t="shared" si="231"/>
        <v>-</v>
      </c>
      <c r="BR405" s="525"/>
      <c r="BS405" s="525"/>
      <c r="BT405" s="525" t="str">
        <f t="shared" si="232"/>
        <v>-</v>
      </c>
      <c r="BU405" s="525"/>
      <c r="BV405" s="525"/>
      <c r="BW405" s="525" t="str">
        <f t="shared" si="233"/>
        <v>-</v>
      </c>
      <c r="BX405" s="525"/>
      <c r="BY405" s="525"/>
      <c r="BZ405" s="525" t="str">
        <f t="shared" si="234"/>
        <v>-</v>
      </c>
      <c r="CA405" s="525"/>
      <c r="CB405" s="525"/>
      <c r="CC405" s="525" t="str">
        <f t="shared" si="235"/>
        <v>-</v>
      </c>
      <c r="CD405" s="525"/>
      <c r="CE405" s="525"/>
      <c r="CF405" s="525" t="str">
        <f t="shared" si="236"/>
        <v>-</v>
      </c>
      <c r="CG405" s="525"/>
      <c r="CH405" s="525"/>
      <c r="CI405" s="525" t="str">
        <f t="shared" si="237"/>
        <v>-</v>
      </c>
      <c r="CJ405" s="525"/>
      <c r="CK405" s="525"/>
      <c r="CL405" s="525" t="str">
        <f t="shared" si="238"/>
        <v>-</v>
      </c>
      <c r="CM405" s="525"/>
      <c r="CN405" s="525"/>
    </row>
    <row r="406" spans="1:92">
      <c r="A406" s="524"/>
      <c r="B406" s="524" t="s">
        <v>251</v>
      </c>
      <c r="C406" s="525">
        <f t="shared" si="239"/>
        <v>90</v>
      </c>
      <c r="D406" s="525"/>
      <c r="E406" s="525"/>
      <c r="F406" s="525">
        <f t="shared" si="240"/>
        <v>30</v>
      </c>
      <c r="G406" s="525"/>
      <c r="H406" s="525"/>
      <c r="I406" s="525">
        <f t="shared" si="211"/>
        <v>103</v>
      </c>
      <c r="J406" s="525"/>
      <c r="K406" s="525"/>
      <c r="L406" s="525">
        <f t="shared" si="212"/>
        <v>43</v>
      </c>
      <c r="M406" s="525"/>
      <c r="N406" s="525"/>
      <c r="O406" s="525">
        <f t="shared" si="213"/>
        <v>43</v>
      </c>
      <c r="P406" s="525"/>
      <c r="Q406" s="525"/>
      <c r="R406" s="525">
        <f t="shared" si="214"/>
        <v>12</v>
      </c>
      <c r="S406" s="525"/>
      <c r="T406" s="525"/>
      <c r="U406" s="525">
        <f t="shared" si="215"/>
        <v>61</v>
      </c>
      <c r="V406" s="525"/>
      <c r="W406" s="525"/>
      <c r="X406" s="525">
        <f t="shared" si="216"/>
        <v>58</v>
      </c>
      <c r="Y406" s="525"/>
      <c r="Z406" s="525"/>
      <c r="AA406" s="525">
        <f t="shared" si="217"/>
        <v>44</v>
      </c>
      <c r="AB406" s="525"/>
      <c r="AC406" s="525"/>
      <c r="AD406" s="525">
        <f t="shared" si="218"/>
        <v>55</v>
      </c>
      <c r="AE406" s="525"/>
      <c r="AF406" s="525"/>
      <c r="AG406" s="525">
        <f t="shared" si="219"/>
        <v>54</v>
      </c>
      <c r="AH406" s="525"/>
      <c r="AI406" s="525"/>
      <c r="AJ406" s="525">
        <f t="shared" si="220"/>
        <v>57</v>
      </c>
      <c r="AK406" s="525"/>
      <c r="AL406" s="525"/>
      <c r="AM406" s="525">
        <f t="shared" si="221"/>
        <v>74</v>
      </c>
      <c r="AN406" s="525"/>
      <c r="AO406" s="525"/>
      <c r="AP406" s="525">
        <f t="shared" si="222"/>
        <v>71</v>
      </c>
      <c r="AQ406" s="525"/>
      <c r="AR406" s="525"/>
      <c r="AS406" s="525">
        <f t="shared" si="223"/>
        <v>62</v>
      </c>
      <c r="AT406" s="525"/>
      <c r="AU406" s="525"/>
      <c r="AV406" s="525">
        <f t="shared" si="224"/>
        <v>20</v>
      </c>
      <c r="AW406" s="525"/>
      <c r="AX406" s="525"/>
      <c r="AY406" s="525">
        <f t="shared" si="225"/>
        <v>20</v>
      </c>
      <c r="AZ406" s="525"/>
      <c r="BA406" s="525"/>
      <c r="BB406" s="525">
        <f t="shared" si="226"/>
        <v>46</v>
      </c>
      <c r="BC406" s="525"/>
      <c r="BD406" s="525"/>
      <c r="BE406" s="525">
        <f t="shared" si="227"/>
        <v>66</v>
      </c>
      <c r="BF406" s="525"/>
      <c r="BG406" s="525"/>
      <c r="BH406" s="525">
        <f t="shared" si="228"/>
        <v>67</v>
      </c>
      <c r="BI406" s="525"/>
      <c r="BJ406" s="525"/>
      <c r="BK406" s="525">
        <f t="shared" si="229"/>
        <v>63</v>
      </c>
      <c r="BL406" s="525"/>
      <c r="BM406" s="525"/>
      <c r="BN406" s="525">
        <f t="shared" si="230"/>
        <v>11</v>
      </c>
      <c r="BO406" s="525"/>
      <c r="BP406" s="525"/>
      <c r="BQ406" s="525">
        <f t="shared" si="231"/>
        <v>13</v>
      </c>
      <c r="BR406" s="525"/>
      <c r="BS406" s="525"/>
      <c r="BT406" s="525">
        <f t="shared" si="232"/>
        <v>41</v>
      </c>
      <c r="BU406" s="525"/>
      <c r="BV406" s="525"/>
      <c r="BW406" s="525">
        <f t="shared" si="233"/>
        <v>87</v>
      </c>
      <c r="BX406" s="525"/>
      <c r="BY406" s="525"/>
      <c r="BZ406" s="525">
        <f t="shared" si="234"/>
        <v>85</v>
      </c>
      <c r="CA406" s="525"/>
      <c r="CB406" s="525"/>
      <c r="CC406" s="525">
        <f t="shared" si="235"/>
        <v>75</v>
      </c>
      <c r="CD406" s="525"/>
      <c r="CE406" s="525"/>
      <c r="CF406" s="525">
        <f t="shared" si="236"/>
        <v>7</v>
      </c>
      <c r="CG406" s="525"/>
      <c r="CH406" s="525"/>
      <c r="CI406" s="525">
        <f t="shared" si="237"/>
        <v>8</v>
      </c>
      <c r="CJ406" s="525"/>
      <c r="CK406" s="525"/>
      <c r="CL406" s="525">
        <f t="shared" si="238"/>
        <v>7</v>
      </c>
      <c r="CM406" s="525"/>
      <c r="CN406" s="525"/>
    </row>
    <row r="407" spans="1:92">
      <c r="A407" s="524"/>
      <c r="B407" s="524" t="s">
        <v>247</v>
      </c>
      <c r="C407" s="525">
        <f t="shared" si="239"/>
        <v>63</v>
      </c>
      <c r="D407" s="525"/>
      <c r="E407" s="525"/>
      <c r="F407" s="525">
        <f t="shared" si="240"/>
        <v>24</v>
      </c>
      <c r="G407" s="525"/>
      <c r="H407" s="525"/>
      <c r="I407" s="525">
        <f t="shared" si="211"/>
        <v>73</v>
      </c>
      <c r="J407" s="525"/>
      <c r="K407" s="525"/>
      <c r="L407" s="525">
        <f t="shared" si="212"/>
        <v>46</v>
      </c>
      <c r="M407" s="525"/>
      <c r="N407" s="525"/>
      <c r="O407" s="525">
        <f t="shared" si="213"/>
        <v>46</v>
      </c>
      <c r="P407" s="525"/>
      <c r="Q407" s="525"/>
      <c r="R407" s="525">
        <f t="shared" si="214"/>
        <v>14</v>
      </c>
      <c r="S407" s="525"/>
      <c r="T407" s="525"/>
      <c r="U407" s="525">
        <f t="shared" si="215"/>
        <v>36</v>
      </c>
      <c r="V407" s="525"/>
      <c r="W407" s="525"/>
      <c r="X407" s="525">
        <f t="shared" si="216"/>
        <v>39</v>
      </c>
      <c r="Y407" s="525"/>
      <c r="Z407" s="525"/>
      <c r="AA407" s="525">
        <f t="shared" si="217"/>
        <v>70</v>
      </c>
      <c r="AB407" s="525"/>
      <c r="AC407" s="525"/>
      <c r="AD407" s="525">
        <f t="shared" si="218"/>
        <v>33</v>
      </c>
      <c r="AE407" s="525"/>
      <c r="AF407" s="525"/>
      <c r="AG407" s="525">
        <f t="shared" si="219"/>
        <v>38</v>
      </c>
      <c r="AH407" s="525"/>
      <c r="AI407" s="525"/>
      <c r="AJ407" s="525">
        <f t="shared" si="220"/>
        <v>75</v>
      </c>
      <c r="AK407" s="525"/>
      <c r="AL407" s="525"/>
      <c r="AM407" s="525">
        <f t="shared" si="221"/>
        <v>30</v>
      </c>
      <c r="AN407" s="525"/>
      <c r="AO407" s="525"/>
      <c r="AP407" s="525">
        <f t="shared" si="222"/>
        <v>35</v>
      </c>
      <c r="AQ407" s="525"/>
      <c r="AR407" s="525"/>
      <c r="AS407" s="525">
        <f t="shared" si="223"/>
        <v>56</v>
      </c>
      <c r="AT407" s="525"/>
      <c r="AU407" s="525"/>
      <c r="AV407" s="525">
        <f t="shared" si="224"/>
        <v>8</v>
      </c>
      <c r="AW407" s="525"/>
      <c r="AX407" s="525"/>
      <c r="AY407" s="525">
        <f t="shared" si="225"/>
        <v>9</v>
      </c>
      <c r="AZ407" s="525"/>
      <c r="BA407" s="525"/>
      <c r="BB407" s="525">
        <f t="shared" si="226"/>
        <v>47</v>
      </c>
      <c r="BC407" s="525"/>
      <c r="BD407" s="525"/>
      <c r="BE407" s="525">
        <f t="shared" si="227"/>
        <v>41</v>
      </c>
      <c r="BF407" s="525"/>
      <c r="BG407" s="525"/>
      <c r="BH407" s="525">
        <f t="shared" si="228"/>
        <v>39</v>
      </c>
      <c r="BI407" s="525"/>
      <c r="BJ407" s="525"/>
      <c r="BK407" s="525">
        <f t="shared" si="229"/>
        <v>35</v>
      </c>
      <c r="BL407" s="525"/>
      <c r="BM407" s="525"/>
      <c r="BN407" s="525">
        <f t="shared" si="230"/>
        <v>7</v>
      </c>
      <c r="BO407" s="525"/>
      <c r="BP407" s="525"/>
      <c r="BQ407" s="525">
        <f t="shared" si="231"/>
        <v>8</v>
      </c>
      <c r="BR407" s="525"/>
      <c r="BS407" s="525"/>
      <c r="BT407" s="525">
        <f t="shared" si="232"/>
        <v>37</v>
      </c>
      <c r="BU407" s="525"/>
      <c r="BV407" s="525"/>
      <c r="BW407" s="525">
        <f t="shared" si="233"/>
        <v>49</v>
      </c>
      <c r="BX407" s="525"/>
      <c r="BY407" s="525"/>
      <c r="BZ407" s="525">
        <f t="shared" si="234"/>
        <v>48</v>
      </c>
      <c r="CA407" s="525"/>
      <c r="CB407" s="525"/>
      <c r="CC407" s="525">
        <f t="shared" si="235"/>
        <v>19</v>
      </c>
      <c r="CD407" s="525"/>
      <c r="CE407" s="525"/>
      <c r="CF407" s="525" t="str">
        <f t="shared" si="236"/>
        <v>-</v>
      </c>
      <c r="CG407" s="525"/>
      <c r="CH407" s="525"/>
      <c r="CI407" s="525" t="str">
        <f t="shared" si="237"/>
        <v>-</v>
      </c>
      <c r="CJ407" s="525"/>
      <c r="CK407" s="525"/>
      <c r="CL407" s="525" t="str">
        <f t="shared" si="238"/>
        <v>-</v>
      </c>
      <c r="CM407" s="525"/>
      <c r="CN407" s="525"/>
    </row>
    <row r="408" spans="1:92">
      <c r="A408" s="524"/>
      <c r="B408" s="524" t="s">
        <v>290</v>
      </c>
      <c r="C408" s="525">
        <f t="shared" si="239"/>
        <v>103</v>
      </c>
      <c r="D408" s="525"/>
      <c r="E408" s="525"/>
      <c r="F408" s="525">
        <f t="shared" si="240"/>
        <v>73</v>
      </c>
      <c r="G408" s="525"/>
      <c r="H408" s="525"/>
      <c r="I408" s="525">
        <f t="shared" si="211"/>
        <v>78</v>
      </c>
      <c r="J408" s="525"/>
      <c r="K408" s="525"/>
      <c r="L408" s="525">
        <f t="shared" si="212"/>
        <v>87</v>
      </c>
      <c r="M408" s="525"/>
      <c r="N408" s="525"/>
      <c r="O408" s="525">
        <f t="shared" si="213"/>
        <v>86</v>
      </c>
      <c r="P408" s="525"/>
      <c r="Q408" s="525"/>
      <c r="R408" s="525">
        <f t="shared" si="214"/>
        <v>40</v>
      </c>
      <c r="S408" s="525"/>
      <c r="T408" s="525"/>
      <c r="U408" s="525">
        <f t="shared" si="215"/>
        <v>81</v>
      </c>
      <c r="V408" s="525"/>
      <c r="W408" s="525"/>
      <c r="X408" s="525">
        <f t="shared" si="216"/>
        <v>89</v>
      </c>
      <c r="Y408" s="525"/>
      <c r="Z408" s="525"/>
      <c r="AA408" s="525">
        <f t="shared" si="217"/>
        <v>105</v>
      </c>
      <c r="AB408" s="525"/>
      <c r="AC408" s="525"/>
      <c r="AD408" s="525" t="str">
        <f t="shared" si="218"/>
        <v>-</v>
      </c>
      <c r="AE408" s="525"/>
      <c r="AF408" s="525"/>
      <c r="AG408" s="525" t="str">
        <f t="shared" si="219"/>
        <v>-</v>
      </c>
      <c r="AH408" s="525"/>
      <c r="AI408" s="525"/>
      <c r="AJ408" s="525" t="str">
        <f t="shared" si="220"/>
        <v>-</v>
      </c>
      <c r="AK408" s="525"/>
      <c r="AL408" s="525"/>
      <c r="AM408" s="525" t="str">
        <f t="shared" si="221"/>
        <v>-</v>
      </c>
      <c r="AN408" s="525"/>
      <c r="AO408" s="525"/>
      <c r="AP408" s="525" t="str">
        <f t="shared" si="222"/>
        <v>-</v>
      </c>
      <c r="AQ408" s="525"/>
      <c r="AR408" s="525"/>
      <c r="AS408" s="525">
        <f t="shared" si="223"/>
        <v>45</v>
      </c>
      <c r="AT408" s="525"/>
      <c r="AU408" s="525"/>
      <c r="AV408" s="525" t="str">
        <f t="shared" si="224"/>
        <v>-</v>
      </c>
      <c r="AW408" s="525"/>
      <c r="AX408" s="525"/>
      <c r="AY408" s="525" t="str">
        <f t="shared" si="225"/>
        <v>-</v>
      </c>
      <c r="AZ408" s="525"/>
      <c r="BA408" s="525"/>
      <c r="BB408" s="525" t="str">
        <f t="shared" si="226"/>
        <v>-</v>
      </c>
      <c r="BC408" s="525"/>
      <c r="BD408" s="525"/>
      <c r="BE408" s="525" t="str">
        <f t="shared" si="227"/>
        <v>-</v>
      </c>
      <c r="BF408" s="525"/>
      <c r="BG408" s="525"/>
      <c r="BH408" s="525" t="str">
        <f t="shared" si="228"/>
        <v>-</v>
      </c>
      <c r="BI408" s="525"/>
      <c r="BJ408" s="525"/>
      <c r="BK408" s="525" t="str">
        <f t="shared" si="229"/>
        <v>-</v>
      </c>
      <c r="BL408" s="525"/>
      <c r="BM408" s="525"/>
      <c r="BN408" s="525">
        <f t="shared" si="230"/>
        <v>34</v>
      </c>
      <c r="BO408" s="525"/>
      <c r="BP408" s="525"/>
      <c r="BQ408" s="525">
        <f t="shared" si="231"/>
        <v>25</v>
      </c>
      <c r="BR408" s="525"/>
      <c r="BS408" s="525"/>
      <c r="BT408" s="525">
        <f t="shared" si="232"/>
        <v>23</v>
      </c>
      <c r="BU408" s="525"/>
      <c r="BV408" s="525"/>
      <c r="BW408" s="525" t="str">
        <f t="shared" si="233"/>
        <v>-</v>
      </c>
      <c r="BX408" s="525"/>
      <c r="BY408" s="525"/>
      <c r="BZ408" s="525">
        <f t="shared" si="234"/>
        <v>113</v>
      </c>
      <c r="CA408" s="525"/>
      <c r="CB408" s="525"/>
      <c r="CC408" s="525">
        <f t="shared" si="235"/>
        <v>104</v>
      </c>
      <c r="CD408" s="525"/>
      <c r="CE408" s="525"/>
      <c r="CF408" s="525" t="str">
        <f t="shared" si="236"/>
        <v>-</v>
      </c>
      <c r="CG408" s="525"/>
      <c r="CH408" s="525"/>
      <c r="CI408" s="525" t="str">
        <f t="shared" si="237"/>
        <v>-</v>
      </c>
      <c r="CJ408" s="525"/>
      <c r="CK408" s="525"/>
      <c r="CL408" s="525" t="str">
        <f t="shared" si="238"/>
        <v>-</v>
      </c>
      <c r="CM408" s="525"/>
      <c r="CN408" s="525"/>
    </row>
    <row r="409" spans="1:92">
      <c r="A409" s="524"/>
      <c r="B409" s="524" t="s">
        <v>256</v>
      </c>
      <c r="C409" s="525">
        <f t="shared" si="239"/>
        <v>84</v>
      </c>
      <c r="D409" s="525"/>
      <c r="E409" s="525"/>
      <c r="F409" s="525">
        <f t="shared" si="240"/>
        <v>78</v>
      </c>
      <c r="G409" s="525"/>
      <c r="H409" s="525"/>
      <c r="I409" s="525">
        <f t="shared" si="211"/>
        <v>65</v>
      </c>
      <c r="J409" s="525"/>
      <c r="K409" s="525"/>
      <c r="L409" s="525">
        <f t="shared" si="212"/>
        <v>72</v>
      </c>
      <c r="M409" s="525"/>
      <c r="N409" s="525"/>
      <c r="O409" s="525">
        <f t="shared" si="213"/>
        <v>68</v>
      </c>
      <c r="P409" s="525"/>
      <c r="Q409" s="525"/>
      <c r="R409" s="525">
        <f t="shared" si="214"/>
        <v>28</v>
      </c>
      <c r="S409" s="525"/>
      <c r="T409" s="525"/>
      <c r="U409" s="525">
        <f t="shared" si="215"/>
        <v>74</v>
      </c>
      <c r="V409" s="525"/>
      <c r="W409" s="525"/>
      <c r="X409" s="525">
        <f t="shared" si="216"/>
        <v>73</v>
      </c>
      <c r="Y409" s="525"/>
      <c r="Z409" s="525"/>
      <c r="AA409" s="525">
        <f t="shared" si="217"/>
        <v>91</v>
      </c>
      <c r="AB409" s="525"/>
      <c r="AC409" s="525"/>
      <c r="AD409" s="525">
        <f t="shared" si="218"/>
        <v>73</v>
      </c>
      <c r="AE409" s="525"/>
      <c r="AF409" s="525"/>
      <c r="AG409" s="525">
        <f t="shared" si="219"/>
        <v>73</v>
      </c>
      <c r="AH409" s="525"/>
      <c r="AI409" s="525"/>
      <c r="AJ409" s="525">
        <f t="shared" si="220"/>
        <v>82</v>
      </c>
      <c r="AK409" s="525"/>
      <c r="AL409" s="525"/>
      <c r="AM409" s="525">
        <f t="shared" si="221"/>
        <v>49</v>
      </c>
      <c r="AN409" s="525"/>
      <c r="AO409" s="525"/>
      <c r="AP409" s="525">
        <f t="shared" si="222"/>
        <v>53</v>
      </c>
      <c r="AQ409" s="525"/>
      <c r="AR409" s="525"/>
      <c r="AS409" s="525">
        <f t="shared" si="223"/>
        <v>66</v>
      </c>
      <c r="AT409" s="525"/>
      <c r="AU409" s="525"/>
      <c r="AV409" s="525" t="str">
        <f t="shared" si="224"/>
        <v>-</v>
      </c>
      <c r="AW409" s="525"/>
      <c r="AX409" s="525"/>
      <c r="AY409" s="525" t="str">
        <f t="shared" si="225"/>
        <v>-</v>
      </c>
      <c r="AZ409" s="525"/>
      <c r="BA409" s="525"/>
      <c r="BB409" s="525" t="str">
        <f t="shared" si="226"/>
        <v>-</v>
      </c>
      <c r="BC409" s="525"/>
      <c r="BD409" s="525"/>
      <c r="BE409" s="525">
        <f t="shared" si="227"/>
        <v>67</v>
      </c>
      <c r="BF409" s="525"/>
      <c r="BG409" s="525"/>
      <c r="BH409" s="525">
        <f t="shared" si="228"/>
        <v>66</v>
      </c>
      <c r="BI409" s="525"/>
      <c r="BJ409" s="525"/>
      <c r="BK409" s="525">
        <f t="shared" si="229"/>
        <v>20</v>
      </c>
      <c r="BL409" s="525"/>
      <c r="BM409" s="525"/>
      <c r="BN409" s="525">
        <f t="shared" si="230"/>
        <v>16</v>
      </c>
      <c r="BO409" s="525"/>
      <c r="BP409" s="525"/>
      <c r="BQ409" s="525">
        <f t="shared" si="231"/>
        <v>9</v>
      </c>
      <c r="BR409" s="525"/>
      <c r="BS409" s="525"/>
      <c r="BT409" s="525">
        <f t="shared" si="232"/>
        <v>16</v>
      </c>
      <c r="BU409" s="525"/>
      <c r="BV409" s="525"/>
      <c r="BW409" s="525">
        <f t="shared" si="233"/>
        <v>79</v>
      </c>
      <c r="BX409" s="525"/>
      <c r="BY409" s="525"/>
      <c r="BZ409" s="525">
        <f t="shared" si="234"/>
        <v>73</v>
      </c>
      <c r="CA409" s="525"/>
      <c r="CB409" s="525"/>
      <c r="CC409" s="525">
        <f t="shared" si="235"/>
        <v>29</v>
      </c>
      <c r="CD409" s="525"/>
      <c r="CE409" s="525"/>
      <c r="CF409" s="525" t="str">
        <f t="shared" si="236"/>
        <v>-</v>
      </c>
      <c r="CG409" s="525"/>
      <c r="CH409" s="525"/>
      <c r="CI409" s="525" t="str">
        <f t="shared" si="237"/>
        <v>-</v>
      </c>
      <c r="CJ409" s="525"/>
      <c r="CK409" s="525"/>
      <c r="CL409" s="525" t="str">
        <f t="shared" si="238"/>
        <v>-</v>
      </c>
      <c r="CM409" s="525"/>
      <c r="CN409" s="525"/>
    </row>
    <row r="410" spans="1:92">
      <c r="A410" s="524"/>
      <c r="B410" s="524" t="s">
        <v>234</v>
      </c>
      <c r="C410" s="525">
        <f t="shared" si="239"/>
        <v>137</v>
      </c>
      <c r="D410" s="525"/>
      <c r="E410" s="525"/>
      <c r="F410" s="525" t="str">
        <f t="shared" si="240"/>
        <v>-</v>
      </c>
      <c r="G410" s="525"/>
      <c r="H410" s="525"/>
      <c r="I410" s="525">
        <f t="shared" si="211"/>
        <v>109</v>
      </c>
      <c r="J410" s="525"/>
      <c r="K410" s="525"/>
      <c r="L410" s="525" t="str">
        <f t="shared" si="212"/>
        <v>-</v>
      </c>
      <c r="M410" s="525"/>
      <c r="N410" s="525"/>
      <c r="O410" s="525" t="str">
        <f t="shared" si="213"/>
        <v>-</v>
      </c>
      <c r="P410" s="525"/>
      <c r="Q410" s="525"/>
      <c r="R410" s="525" t="str">
        <f t="shared" si="214"/>
        <v>-</v>
      </c>
      <c r="S410" s="525"/>
      <c r="T410" s="525"/>
      <c r="U410" s="525" t="str">
        <f t="shared" si="215"/>
        <v>-</v>
      </c>
      <c r="V410" s="525"/>
      <c r="W410" s="525"/>
      <c r="X410" s="525" t="str">
        <f t="shared" si="216"/>
        <v>-</v>
      </c>
      <c r="Y410" s="525"/>
      <c r="Z410" s="525"/>
      <c r="AA410" s="525" t="str">
        <f t="shared" si="217"/>
        <v>-</v>
      </c>
      <c r="AB410" s="525"/>
      <c r="AC410" s="525"/>
      <c r="AD410" s="525" t="str">
        <f t="shared" si="218"/>
        <v>-</v>
      </c>
      <c r="AE410" s="525"/>
      <c r="AF410" s="525"/>
      <c r="AG410" s="525" t="str">
        <f t="shared" si="219"/>
        <v>-</v>
      </c>
      <c r="AH410" s="525"/>
      <c r="AI410" s="525"/>
      <c r="AJ410" s="525" t="str">
        <f t="shared" si="220"/>
        <v>-</v>
      </c>
      <c r="AK410" s="525"/>
      <c r="AL410" s="525"/>
      <c r="AM410" s="525" t="str">
        <f t="shared" si="221"/>
        <v>-</v>
      </c>
      <c r="AN410" s="525"/>
      <c r="AO410" s="525"/>
      <c r="AP410" s="525" t="str">
        <f t="shared" si="222"/>
        <v>-</v>
      </c>
      <c r="AQ410" s="525"/>
      <c r="AR410" s="525"/>
      <c r="AS410" s="525" t="str">
        <f t="shared" si="223"/>
        <v>-</v>
      </c>
      <c r="AT410" s="525"/>
      <c r="AU410" s="525"/>
      <c r="AV410" s="525" t="str">
        <f t="shared" si="224"/>
        <v>-</v>
      </c>
      <c r="AW410" s="525"/>
      <c r="AX410" s="525"/>
      <c r="AY410" s="525" t="str">
        <f t="shared" si="225"/>
        <v>-</v>
      </c>
      <c r="AZ410" s="525"/>
      <c r="BA410" s="525"/>
      <c r="BB410" s="525" t="str">
        <f t="shared" si="226"/>
        <v>-</v>
      </c>
      <c r="BC410" s="525"/>
      <c r="BD410" s="525"/>
      <c r="BE410" s="525" t="str">
        <f t="shared" si="227"/>
        <v>-</v>
      </c>
      <c r="BF410" s="525"/>
      <c r="BG410" s="525"/>
      <c r="BH410" s="525" t="str">
        <f t="shared" si="228"/>
        <v>-</v>
      </c>
      <c r="BI410" s="525"/>
      <c r="BJ410" s="525"/>
      <c r="BK410" s="525" t="str">
        <f t="shared" si="229"/>
        <v>-</v>
      </c>
      <c r="BL410" s="525"/>
      <c r="BM410" s="525"/>
      <c r="BN410" s="525">
        <f t="shared" si="230"/>
        <v>4</v>
      </c>
      <c r="BO410" s="525"/>
      <c r="BP410" s="525"/>
      <c r="BQ410" s="525">
        <f t="shared" si="231"/>
        <v>7</v>
      </c>
      <c r="BR410" s="525"/>
      <c r="BS410" s="525"/>
      <c r="BT410" s="525">
        <f t="shared" si="232"/>
        <v>31</v>
      </c>
      <c r="BU410" s="525"/>
      <c r="BV410" s="525"/>
      <c r="BW410" s="525" t="str">
        <f t="shared" si="233"/>
        <v>-</v>
      </c>
      <c r="BX410" s="525"/>
      <c r="BY410" s="525"/>
      <c r="BZ410" s="525" t="str">
        <f t="shared" si="234"/>
        <v>-</v>
      </c>
      <c r="CA410" s="525"/>
      <c r="CB410" s="525"/>
      <c r="CC410" s="525" t="str">
        <f t="shared" si="235"/>
        <v>-</v>
      </c>
      <c r="CD410" s="525"/>
      <c r="CE410" s="525"/>
      <c r="CF410" s="525" t="str">
        <f t="shared" si="236"/>
        <v>-</v>
      </c>
      <c r="CG410" s="525"/>
      <c r="CH410" s="525"/>
      <c r="CI410" s="525" t="str">
        <f t="shared" si="237"/>
        <v>-</v>
      </c>
      <c r="CJ410" s="525"/>
      <c r="CK410" s="525"/>
      <c r="CL410" s="525" t="str">
        <f t="shared" si="238"/>
        <v>-</v>
      </c>
      <c r="CM410" s="525"/>
      <c r="CN410" s="525"/>
    </row>
    <row r="411" spans="1:92">
      <c r="A411" s="524"/>
      <c r="B411" s="524" t="s">
        <v>255</v>
      </c>
      <c r="C411" s="525">
        <f t="shared" si="239"/>
        <v>104</v>
      </c>
      <c r="D411" s="525"/>
      <c r="E411" s="525"/>
      <c r="F411" s="525" t="str">
        <f t="shared" si="240"/>
        <v>-</v>
      </c>
      <c r="G411" s="525"/>
      <c r="H411" s="525"/>
      <c r="I411" s="525">
        <f t="shared" si="211"/>
        <v>71</v>
      </c>
      <c r="J411" s="525"/>
      <c r="K411" s="525"/>
      <c r="L411" s="525" t="str">
        <f t="shared" si="212"/>
        <v>-</v>
      </c>
      <c r="M411" s="525"/>
      <c r="N411" s="525"/>
      <c r="O411" s="525" t="str">
        <f t="shared" si="213"/>
        <v>-</v>
      </c>
      <c r="P411" s="525"/>
      <c r="Q411" s="525"/>
      <c r="R411" s="525" t="str">
        <f t="shared" si="214"/>
        <v>-</v>
      </c>
      <c r="S411" s="525"/>
      <c r="T411" s="525"/>
      <c r="U411" s="525" t="str">
        <f t="shared" si="215"/>
        <v>-</v>
      </c>
      <c r="V411" s="525"/>
      <c r="W411" s="525"/>
      <c r="X411" s="525" t="str">
        <f t="shared" si="216"/>
        <v>-</v>
      </c>
      <c r="Y411" s="525"/>
      <c r="Z411" s="525"/>
      <c r="AA411" s="525" t="str">
        <f t="shared" si="217"/>
        <v>-</v>
      </c>
      <c r="AB411" s="525"/>
      <c r="AC411" s="525"/>
      <c r="AD411" s="525" t="str">
        <f t="shared" si="218"/>
        <v>-</v>
      </c>
      <c r="AE411" s="525"/>
      <c r="AF411" s="525"/>
      <c r="AG411" s="525" t="str">
        <f t="shared" si="219"/>
        <v>-</v>
      </c>
      <c r="AH411" s="525"/>
      <c r="AI411" s="525"/>
      <c r="AJ411" s="525" t="str">
        <f t="shared" si="220"/>
        <v>-</v>
      </c>
      <c r="AK411" s="525"/>
      <c r="AL411" s="525"/>
      <c r="AM411" s="525" t="str">
        <f t="shared" si="221"/>
        <v>-</v>
      </c>
      <c r="AN411" s="525"/>
      <c r="AO411" s="525"/>
      <c r="AP411" s="525" t="str">
        <f t="shared" si="222"/>
        <v>-</v>
      </c>
      <c r="AQ411" s="525"/>
      <c r="AR411" s="525"/>
      <c r="AS411" s="525" t="str">
        <f t="shared" si="223"/>
        <v>-</v>
      </c>
      <c r="AT411" s="525"/>
      <c r="AU411" s="525"/>
      <c r="AV411" s="525" t="str">
        <f t="shared" si="224"/>
        <v>-</v>
      </c>
      <c r="AW411" s="525"/>
      <c r="AX411" s="525"/>
      <c r="AY411" s="525" t="str">
        <f t="shared" si="225"/>
        <v>-</v>
      </c>
      <c r="AZ411" s="525"/>
      <c r="BA411" s="525"/>
      <c r="BB411" s="525" t="str">
        <f t="shared" si="226"/>
        <v>-</v>
      </c>
      <c r="BC411" s="525"/>
      <c r="BD411" s="525"/>
      <c r="BE411" s="525" t="str">
        <f t="shared" si="227"/>
        <v>-</v>
      </c>
      <c r="BF411" s="525"/>
      <c r="BG411" s="525"/>
      <c r="BH411" s="525" t="str">
        <f t="shared" si="228"/>
        <v>-</v>
      </c>
      <c r="BI411" s="525"/>
      <c r="BJ411" s="525"/>
      <c r="BK411" s="525" t="str">
        <f t="shared" si="229"/>
        <v>-</v>
      </c>
      <c r="BL411" s="525"/>
      <c r="BM411" s="525"/>
      <c r="BN411" s="525">
        <f t="shared" si="230"/>
        <v>9</v>
      </c>
      <c r="BO411" s="525"/>
      <c r="BP411" s="525"/>
      <c r="BQ411" s="525">
        <f t="shared" si="231"/>
        <v>12</v>
      </c>
      <c r="BR411" s="525"/>
      <c r="BS411" s="525"/>
      <c r="BT411" s="525">
        <f t="shared" si="232"/>
        <v>43</v>
      </c>
      <c r="BU411" s="525"/>
      <c r="BV411" s="525"/>
      <c r="BW411" s="525" t="str">
        <f t="shared" si="233"/>
        <v>-</v>
      </c>
      <c r="BX411" s="525"/>
      <c r="BY411" s="525"/>
      <c r="BZ411" s="525" t="str">
        <f t="shared" si="234"/>
        <v>-</v>
      </c>
      <c r="CA411" s="525"/>
      <c r="CB411" s="525"/>
      <c r="CC411" s="525" t="str">
        <f t="shared" si="235"/>
        <v>-</v>
      </c>
      <c r="CD411" s="525"/>
      <c r="CE411" s="525"/>
      <c r="CF411" s="525" t="str">
        <f t="shared" si="236"/>
        <v>-</v>
      </c>
      <c r="CG411" s="525"/>
      <c r="CH411" s="525"/>
      <c r="CI411" s="525" t="str">
        <f t="shared" si="237"/>
        <v>-</v>
      </c>
      <c r="CJ411" s="525"/>
      <c r="CK411" s="525"/>
      <c r="CL411" s="525" t="str">
        <f t="shared" si="238"/>
        <v>-</v>
      </c>
      <c r="CM411" s="525"/>
      <c r="CN411" s="525"/>
    </row>
    <row r="412" spans="1:92">
      <c r="A412" s="524"/>
      <c r="B412" s="524" t="s">
        <v>200</v>
      </c>
      <c r="C412" s="525">
        <f t="shared" si="239"/>
        <v>91</v>
      </c>
      <c r="D412" s="525"/>
      <c r="E412" s="525"/>
      <c r="F412" s="525">
        <f t="shared" si="240"/>
        <v>51</v>
      </c>
      <c r="G412" s="525"/>
      <c r="H412" s="525"/>
      <c r="I412" s="525">
        <f t="shared" si="211"/>
        <v>79</v>
      </c>
      <c r="J412" s="525"/>
      <c r="K412" s="525"/>
      <c r="L412" s="525">
        <f t="shared" si="212"/>
        <v>66</v>
      </c>
      <c r="M412" s="525"/>
      <c r="N412" s="525"/>
      <c r="O412" s="525">
        <f t="shared" si="213"/>
        <v>60</v>
      </c>
      <c r="P412" s="525"/>
      <c r="Q412" s="525"/>
      <c r="R412" s="525">
        <f t="shared" si="214"/>
        <v>1</v>
      </c>
      <c r="S412" s="525"/>
      <c r="T412" s="525"/>
      <c r="U412" s="525">
        <f t="shared" si="215"/>
        <v>57</v>
      </c>
      <c r="V412" s="525"/>
      <c r="W412" s="525"/>
      <c r="X412" s="525">
        <f t="shared" si="216"/>
        <v>77</v>
      </c>
      <c r="Y412" s="525"/>
      <c r="Z412" s="525"/>
      <c r="AA412" s="525">
        <f t="shared" si="217"/>
        <v>113</v>
      </c>
      <c r="AB412" s="525"/>
      <c r="AC412" s="525"/>
      <c r="AD412" s="525">
        <f t="shared" si="218"/>
        <v>53</v>
      </c>
      <c r="AE412" s="525"/>
      <c r="AF412" s="525"/>
      <c r="AG412" s="525">
        <f t="shared" si="219"/>
        <v>72</v>
      </c>
      <c r="AH412" s="525"/>
      <c r="AI412" s="525"/>
      <c r="AJ412" s="525">
        <f t="shared" si="220"/>
        <v>110</v>
      </c>
      <c r="AK412" s="525"/>
      <c r="AL412" s="525"/>
      <c r="AM412" s="525" t="str">
        <f t="shared" si="221"/>
        <v>-</v>
      </c>
      <c r="AN412" s="525"/>
      <c r="AO412" s="525"/>
      <c r="AP412" s="525" t="str">
        <f t="shared" si="222"/>
        <v>-</v>
      </c>
      <c r="AQ412" s="525"/>
      <c r="AR412" s="525"/>
      <c r="AS412" s="525" t="str">
        <f t="shared" si="223"/>
        <v>-</v>
      </c>
      <c r="AT412" s="525"/>
      <c r="AU412" s="525"/>
      <c r="AV412" s="525">
        <f t="shared" si="224"/>
        <v>63</v>
      </c>
      <c r="AW412" s="525"/>
      <c r="AX412" s="525"/>
      <c r="AY412" s="525">
        <f t="shared" si="225"/>
        <v>59</v>
      </c>
      <c r="AZ412" s="525"/>
      <c r="BA412" s="525"/>
      <c r="BB412" s="525">
        <f t="shared" si="226"/>
        <v>38</v>
      </c>
      <c r="BC412" s="525"/>
      <c r="BD412" s="525"/>
      <c r="BE412" s="525" t="str">
        <f t="shared" si="227"/>
        <v>-</v>
      </c>
      <c r="BF412" s="525"/>
      <c r="BG412" s="525"/>
      <c r="BH412" s="525" t="str">
        <f t="shared" si="228"/>
        <v>-</v>
      </c>
      <c r="BI412" s="525"/>
      <c r="BJ412" s="525"/>
      <c r="BK412" s="525" t="str">
        <f t="shared" si="229"/>
        <v>-</v>
      </c>
      <c r="BL412" s="525"/>
      <c r="BM412" s="525"/>
      <c r="BN412" s="525">
        <f t="shared" si="230"/>
        <v>1</v>
      </c>
      <c r="BO412" s="525"/>
      <c r="BP412" s="525"/>
      <c r="BQ412" s="525">
        <f t="shared" si="231"/>
        <v>1</v>
      </c>
      <c r="BR412" s="525"/>
      <c r="BS412" s="525"/>
      <c r="BT412" s="525">
        <f t="shared" si="232"/>
        <v>59</v>
      </c>
      <c r="BU412" s="525"/>
      <c r="BV412" s="525"/>
      <c r="BW412" s="525">
        <f t="shared" si="233"/>
        <v>85</v>
      </c>
      <c r="BX412" s="525"/>
      <c r="BY412" s="525"/>
      <c r="BZ412" s="525">
        <f t="shared" si="234"/>
        <v>89</v>
      </c>
      <c r="CA412" s="525"/>
      <c r="CB412" s="525"/>
      <c r="CC412" s="525">
        <f t="shared" si="235"/>
        <v>101</v>
      </c>
      <c r="CD412" s="525"/>
      <c r="CE412" s="525"/>
      <c r="CF412" s="525" t="str">
        <f t="shared" si="236"/>
        <v>-</v>
      </c>
      <c r="CG412" s="525"/>
      <c r="CH412" s="525"/>
      <c r="CI412" s="525" t="str">
        <f t="shared" si="237"/>
        <v>-</v>
      </c>
      <c r="CJ412" s="525"/>
      <c r="CK412" s="525"/>
      <c r="CL412" s="525" t="str">
        <f t="shared" si="238"/>
        <v>-</v>
      </c>
      <c r="CM412" s="525"/>
      <c r="CN412" s="525"/>
    </row>
    <row r="413" spans="1:92">
      <c r="A413" s="524"/>
      <c r="B413" s="524" t="s">
        <v>330</v>
      </c>
      <c r="C413" s="525">
        <f t="shared" si="239"/>
        <v>159</v>
      </c>
      <c r="D413" s="525"/>
      <c r="E413" s="525"/>
      <c r="F413" s="525">
        <f t="shared" si="240"/>
        <v>74</v>
      </c>
      <c r="G413" s="525"/>
      <c r="H413" s="525"/>
      <c r="I413" s="525">
        <f t="shared" si="211"/>
        <v>156</v>
      </c>
      <c r="J413" s="525"/>
      <c r="K413" s="525"/>
      <c r="L413" s="525">
        <f t="shared" si="212"/>
        <v>63</v>
      </c>
      <c r="M413" s="525"/>
      <c r="N413" s="525"/>
      <c r="O413" s="525">
        <f t="shared" si="213"/>
        <v>66</v>
      </c>
      <c r="P413" s="525"/>
      <c r="Q413" s="525"/>
      <c r="R413" s="525">
        <f t="shared" si="214"/>
        <v>94</v>
      </c>
      <c r="S413" s="525"/>
      <c r="T413" s="525"/>
      <c r="U413" s="525" t="str">
        <f t="shared" si="215"/>
        <v>-</v>
      </c>
      <c r="V413" s="525"/>
      <c r="W413" s="525"/>
      <c r="X413" s="525" t="str">
        <f t="shared" si="216"/>
        <v>-</v>
      </c>
      <c r="Y413" s="525"/>
      <c r="Z413" s="525"/>
      <c r="AA413" s="525" t="str">
        <f t="shared" si="217"/>
        <v>-</v>
      </c>
      <c r="AB413" s="525"/>
      <c r="AC413" s="525"/>
      <c r="AD413" s="525" t="str">
        <f t="shared" si="218"/>
        <v>-</v>
      </c>
      <c r="AE413" s="525"/>
      <c r="AF413" s="525"/>
      <c r="AG413" s="525" t="str">
        <f t="shared" si="219"/>
        <v>-</v>
      </c>
      <c r="AH413" s="525"/>
      <c r="AI413" s="525"/>
      <c r="AJ413" s="525" t="str">
        <f t="shared" si="220"/>
        <v>-</v>
      </c>
      <c r="AK413" s="525"/>
      <c r="AL413" s="525"/>
      <c r="AM413" s="525" t="str">
        <f t="shared" si="221"/>
        <v>-</v>
      </c>
      <c r="AN413" s="525"/>
      <c r="AO413" s="525"/>
      <c r="AP413" s="525" t="str">
        <f t="shared" si="222"/>
        <v>-</v>
      </c>
      <c r="AQ413" s="525"/>
      <c r="AR413" s="525"/>
      <c r="AS413" s="525" t="str">
        <f t="shared" si="223"/>
        <v>-</v>
      </c>
      <c r="AT413" s="525"/>
      <c r="AU413" s="525"/>
      <c r="AV413" s="525" t="str">
        <f t="shared" si="224"/>
        <v>-</v>
      </c>
      <c r="AW413" s="525"/>
      <c r="AX413" s="525"/>
      <c r="AY413" s="525" t="str">
        <f t="shared" si="225"/>
        <v>-</v>
      </c>
      <c r="AZ413" s="525"/>
      <c r="BA413" s="525"/>
      <c r="BB413" s="525" t="str">
        <f t="shared" si="226"/>
        <v>-</v>
      </c>
      <c r="BC413" s="525"/>
      <c r="BD413" s="525"/>
      <c r="BE413" s="525" t="str">
        <f t="shared" si="227"/>
        <v>-</v>
      </c>
      <c r="BF413" s="525"/>
      <c r="BG413" s="525"/>
      <c r="BH413" s="525" t="str">
        <f t="shared" si="228"/>
        <v>-</v>
      </c>
      <c r="BI413" s="525"/>
      <c r="BJ413" s="525"/>
      <c r="BK413" s="525" t="str">
        <f t="shared" si="229"/>
        <v>-</v>
      </c>
      <c r="BL413" s="525"/>
      <c r="BM413" s="525"/>
      <c r="BN413" s="525">
        <f t="shared" si="230"/>
        <v>49</v>
      </c>
      <c r="BO413" s="525"/>
      <c r="BP413" s="525"/>
      <c r="BQ413" s="525">
        <f t="shared" si="231"/>
        <v>59</v>
      </c>
      <c r="BR413" s="525"/>
      <c r="BS413" s="525"/>
      <c r="BT413" s="525">
        <f t="shared" si="232"/>
        <v>63</v>
      </c>
      <c r="BU413" s="525"/>
      <c r="BV413" s="525"/>
      <c r="BW413" s="525" t="str">
        <f t="shared" si="233"/>
        <v>-</v>
      </c>
      <c r="BX413" s="525"/>
      <c r="BY413" s="525"/>
      <c r="BZ413" s="525" t="str">
        <f t="shared" si="234"/>
        <v>-</v>
      </c>
      <c r="CA413" s="525"/>
      <c r="CB413" s="525"/>
      <c r="CC413" s="525" t="str">
        <f t="shared" si="235"/>
        <v>-</v>
      </c>
      <c r="CD413" s="525"/>
      <c r="CE413" s="525"/>
      <c r="CF413" s="525" t="str">
        <f t="shared" si="236"/>
        <v>-</v>
      </c>
      <c r="CG413" s="525"/>
      <c r="CH413" s="525"/>
      <c r="CI413" s="525" t="str">
        <f t="shared" si="237"/>
        <v>-</v>
      </c>
      <c r="CJ413" s="525"/>
      <c r="CK413" s="525"/>
      <c r="CL413" s="525" t="str">
        <f t="shared" si="238"/>
        <v>-</v>
      </c>
      <c r="CM413" s="525"/>
      <c r="CN413" s="525"/>
    </row>
    <row r="414" spans="1:92">
      <c r="A414" s="524"/>
      <c r="B414" s="524" t="s">
        <v>310</v>
      </c>
      <c r="C414" s="525">
        <f t="shared" si="239"/>
        <v>129</v>
      </c>
      <c r="D414" s="525"/>
      <c r="E414" s="525"/>
      <c r="F414" s="525">
        <f t="shared" si="240"/>
        <v>44</v>
      </c>
      <c r="G414" s="525"/>
      <c r="H414" s="525"/>
      <c r="I414" s="525">
        <f t="shared" si="211"/>
        <v>152</v>
      </c>
      <c r="J414" s="525"/>
      <c r="K414" s="525"/>
      <c r="L414" s="525">
        <f t="shared" si="212"/>
        <v>39</v>
      </c>
      <c r="M414" s="525"/>
      <c r="N414" s="525"/>
      <c r="O414" s="525">
        <f t="shared" si="213"/>
        <v>40</v>
      </c>
      <c r="P414" s="525"/>
      <c r="Q414" s="525"/>
      <c r="R414" s="525">
        <f t="shared" si="214"/>
        <v>34</v>
      </c>
      <c r="S414" s="525"/>
      <c r="T414" s="525"/>
      <c r="U414" s="525">
        <f t="shared" si="215"/>
        <v>75</v>
      </c>
      <c r="V414" s="525"/>
      <c r="W414" s="525"/>
      <c r="X414" s="525">
        <f t="shared" si="216"/>
        <v>75</v>
      </c>
      <c r="Y414" s="525"/>
      <c r="Z414" s="525"/>
      <c r="AA414" s="525">
        <f t="shared" si="217"/>
        <v>88</v>
      </c>
      <c r="AB414" s="525"/>
      <c r="AC414" s="525"/>
      <c r="AD414" s="525">
        <f t="shared" si="218"/>
        <v>71</v>
      </c>
      <c r="AE414" s="525"/>
      <c r="AF414" s="525"/>
      <c r="AG414" s="525">
        <f t="shared" si="219"/>
        <v>71</v>
      </c>
      <c r="AH414" s="525"/>
      <c r="AI414" s="525"/>
      <c r="AJ414" s="525">
        <f t="shared" si="220"/>
        <v>92</v>
      </c>
      <c r="AK414" s="525"/>
      <c r="AL414" s="525"/>
      <c r="AM414" s="525">
        <f t="shared" si="221"/>
        <v>53</v>
      </c>
      <c r="AN414" s="525"/>
      <c r="AO414" s="525"/>
      <c r="AP414" s="525">
        <f t="shared" si="222"/>
        <v>58</v>
      </c>
      <c r="AQ414" s="525"/>
      <c r="AR414" s="525"/>
      <c r="AS414" s="525">
        <f t="shared" si="223"/>
        <v>58</v>
      </c>
      <c r="AT414" s="525"/>
      <c r="AU414" s="525"/>
      <c r="AV414" s="525">
        <f t="shared" si="224"/>
        <v>78</v>
      </c>
      <c r="AW414" s="525"/>
      <c r="AX414" s="525"/>
      <c r="AY414" s="525">
        <f t="shared" si="225"/>
        <v>78</v>
      </c>
      <c r="AZ414" s="525"/>
      <c r="BA414" s="525"/>
      <c r="BB414" s="525">
        <f t="shared" si="226"/>
        <v>86</v>
      </c>
      <c r="BC414" s="525"/>
      <c r="BD414" s="525"/>
      <c r="BE414" s="525" t="str">
        <f t="shared" si="227"/>
        <v>-</v>
      </c>
      <c r="BF414" s="525"/>
      <c r="BG414" s="525"/>
      <c r="BH414" s="525" t="str">
        <f t="shared" si="228"/>
        <v>-</v>
      </c>
      <c r="BI414" s="525"/>
      <c r="BJ414" s="525"/>
      <c r="BK414" s="525" t="str">
        <f t="shared" si="229"/>
        <v>-</v>
      </c>
      <c r="BL414" s="525"/>
      <c r="BM414" s="525"/>
      <c r="BN414" s="525">
        <f t="shared" si="230"/>
        <v>54</v>
      </c>
      <c r="BO414" s="525"/>
      <c r="BP414" s="525"/>
      <c r="BQ414" s="525">
        <f t="shared" si="231"/>
        <v>67</v>
      </c>
      <c r="BR414" s="525"/>
      <c r="BS414" s="525"/>
      <c r="BT414" s="525">
        <f t="shared" si="232"/>
        <v>68</v>
      </c>
      <c r="BU414" s="525"/>
      <c r="BV414" s="525"/>
      <c r="BW414" s="525" t="str">
        <f t="shared" si="233"/>
        <v>-</v>
      </c>
      <c r="BX414" s="525"/>
      <c r="BY414" s="525"/>
      <c r="BZ414" s="525" t="str">
        <f t="shared" si="234"/>
        <v>-</v>
      </c>
      <c r="CA414" s="525"/>
      <c r="CB414" s="525"/>
      <c r="CC414" s="525" t="str">
        <f t="shared" si="235"/>
        <v>-</v>
      </c>
      <c r="CD414" s="525"/>
      <c r="CE414" s="525"/>
      <c r="CF414" s="525" t="str">
        <f t="shared" si="236"/>
        <v>-</v>
      </c>
      <c r="CG414" s="525"/>
      <c r="CH414" s="525"/>
      <c r="CI414" s="525" t="str">
        <f t="shared" si="237"/>
        <v>-</v>
      </c>
      <c r="CJ414" s="525"/>
      <c r="CK414" s="525"/>
      <c r="CL414" s="525" t="str">
        <f t="shared" si="238"/>
        <v>-</v>
      </c>
      <c r="CM414" s="525"/>
      <c r="CN414" s="525"/>
    </row>
    <row r="415" spans="1:92">
      <c r="A415" s="524"/>
      <c r="B415" s="524" t="s">
        <v>282</v>
      </c>
      <c r="C415" s="525">
        <f t="shared" si="239"/>
        <v>112</v>
      </c>
      <c r="D415" s="525"/>
      <c r="E415" s="525"/>
      <c r="F415" s="525">
        <f t="shared" si="240"/>
        <v>48</v>
      </c>
      <c r="G415" s="525"/>
      <c r="H415" s="525"/>
      <c r="I415" s="525">
        <f t="shared" si="211"/>
        <v>113</v>
      </c>
      <c r="J415" s="525"/>
      <c r="K415" s="525"/>
      <c r="L415" s="525">
        <f t="shared" si="212"/>
        <v>45</v>
      </c>
      <c r="M415" s="525"/>
      <c r="N415" s="525"/>
      <c r="O415" s="525">
        <f t="shared" si="213"/>
        <v>45</v>
      </c>
      <c r="P415" s="525"/>
      <c r="Q415" s="525"/>
      <c r="R415" s="525">
        <f t="shared" si="214"/>
        <v>39</v>
      </c>
      <c r="S415" s="525"/>
      <c r="T415" s="525"/>
      <c r="U415" s="525">
        <f t="shared" si="215"/>
        <v>70</v>
      </c>
      <c r="V415" s="525"/>
      <c r="W415" s="525"/>
      <c r="X415" s="525">
        <f t="shared" si="216"/>
        <v>72</v>
      </c>
      <c r="Y415" s="525"/>
      <c r="Z415" s="525"/>
      <c r="AA415" s="525">
        <f t="shared" si="217"/>
        <v>77</v>
      </c>
      <c r="AB415" s="525"/>
      <c r="AC415" s="525"/>
      <c r="AD415" s="525">
        <f t="shared" si="218"/>
        <v>78</v>
      </c>
      <c r="AE415" s="525"/>
      <c r="AF415" s="525"/>
      <c r="AG415" s="525">
        <f t="shared" si="219"/>
        <v>79</v>
      </c>
      <c r="AH415" s="525"/>
      <c r="AI415" s="525"/>
      <c r="AJ415" s="525">
        <f t="shared" si="220"/>
        <v>62</v>
      </c>
      <c r="AK415" s="525"/>
      <c r="AL415" s="525"/>
      <c r="AM415" s="525">
        <f t="shared" si="221"/>
        <v>32</v>
      </c>
      <c r="AN415" s="525"/>
      <c r="AO415" s="525"/>
      <c r="AP415" s="525">
        <f t="shared" si="222"/>
        <v>28</v>
      </c>
      <c r="AQ415" s="525"/>
      <c r="AR415" s="525"/>
      <c r="AS415" s="525">
        <f t="shared" si="223"/>
        <v>38</v>
      </c>
      <c r="AT415" s="525"/>
      <c r="AU415" s="525"/>
      <c r="AV415" s="525">
        <f t="shared" si="224"/>
        <v>42</v>
      </c>
      <c r="AW415" s="525"/>
      <c r="AX415" s="525"/>
      <c r="AY415" s="525">
        <f t="shared" si="225"/>
        <v>52</v>
      </c>
      <c r="AZ415" s="525"/>
      <c r="BA415" s="525"/>
      <c r="BB415" s="525">
        <f t="shared" si="226"/>
        <v>102</v>
      </c>
      <c r="BC415" s="525"/>
      <c r="BD415" s="525"/>
      <c r="BE415" s="525">
        <f t="shared" si="227"/>
        <v>65</v>
      </c>
      <c r="BF415" s="525"/>
      <c r="BG415" s="525"/>
      <c r="BH415" s="525">
        <f t="shared" si="228"/>
        <v>64</v>
      </c>
      <c r="BI415" s="525"/>
      <c r="BJ415" s="525"/>
      <c r="BK415" s="525">
        <f t="shared" si="229"/>
        <v>19</v>
      </c>
      <c r="BL415" s="525"/>
      <c r="BM415" s="525"/>
      <c r="BN415" s="525" t="str">
        <f t="shared" si="230"/>
        <v>-</v>
      </c>
      <c r="BO415" s="525"/>
      <c r="BP415" s="525"/>
      <c r="BQ415" s="525" t="str">
        <f t="shared" si="231"/>
        <v>-</v>
      </c>
      <c r="BR415" s="525"/>
      <c r="BS415" s="525"/>
      <c r="BT415" s="525" t="str">
        <f t="shared" si="232"/>
        <v>-</v>
      </c>
      <c r="BU415" s="525"/>
      <c r="BV415" s="525"/>
      <c r="BW415" s="525" t="str">
        <f t="shared" si="233"/>
        <v>-</v>
      </c>
      <c r="BX415" s="525"/>
      <c r="BY415" s="525"/>
      <c r="BZ415" s="525" t="str">
        <f t="shared" si="234"/>
        <v>-</v>
      </c>
      <c r="CA415" s="525"/>
      <c r="CB415" s="525"/>
      <c r="CC415" s="525" t="str">
        <f t="shared" si="235"/>
        <v>-</v>
      </c>
      <c r="CD415" s="525"/>
      <c r="CE415" s="525"/>
      <c r="CF415" s="525" t="str">
        <f t="shared" si="236"/>
        <v>-</v>
      </c>
      <c r="CG415" s="525"/>
      <c r="CH415" s="525"/>
      <c r="CI415" s="525" t="str">
        <f t="shared" si="237"/>
        <v>-</v>
      </c>
      <c r="CJ415" s="525"/>
      <c r="CK415" s="525"/>
      <c r="CL415" s="525" t="str">
        <f t="shared" si="238"/>
        <v>-</v>
      </c>
      <c r="CM415" s="525"/>
      <c r="CN415" s="525"/>
    </row>
    <row r="416" spans="1:92">
      <c r="A416" s="524"/>
      <c r="B416" s="524" t="s">
        <v>318</v>
      </c>
      <c r="C416" s="525">
        <f t="shared" si="239"/>
        <v>119</v>
      </c>
      <c r="D416" s="525"/>
      <c r="E416" s="525"/>
      <c r="F416" s="525">
        <f t="shared" si="240"/>
        <v>45</v>
      </c>
      <c r="G416" s="525"/>
      <c r="H416" s="525"/>
      <c r="I416" s="525">
        <f t="shared" si="211"/>
        <v>129</v>
      </c>
      <c r="J416" s="525"/>
      <c r="K416" s="525"/>
      <c r="L416" s="525">
        <f t="shared" si="212"/>
        <v>38</v>
      </c>
      <c r="M416" s="525"/>
      <c r="N416" s="525"/>
      <c r="O416" s="525">
        <f t="shared" si="213"/>
        <v>39</v>
      </c>
      <c r="P416" s="525"/>
      <c r="Q416" s="525"/>
      <c r="R416" s="525">
        <f t="shared" si="214"/>
        <v>38</v>
      </c>
      <c r="S416" s="525"/>
      <c r="T416" s="525"/>
      <c r="U416" s="525">
        <f t="shared" si="215"/>
        <v>67</v>
      </c>
      <c r="V416" s="525"/>
      <c r="W416" s="525"/>
      <c r="X416" s="525">
        <f t="shared" si="216"/>
        <v>66</v>
      </c>
      <c r="Y416" s="525"/>
      <c r="Z416" s="525"/>
      <c r="AA416" s="525">
        <f t="shared" si="217"/>
        <v>70</v>
      </c>
      <c r="AB416" s="525"/>
      <c r="AC416" s="525"/>
      <c r="AD416" s="525">
        <f t="shared" si="218"/>
        <v>68</v>
      </c>
      <c r="AE416" s="525"/>
      <c r="AF416" s="525"/>
      <c r="AG416" s="525">
        <f t="shared" si="219"/>
        <v>68</v>
      </c>
      <c r="AH416" s="525"/>
      <c r="AI416" s="525"/>
      <c r="AJ416" s="525">
        <f t="shared" si="220"/>
        <v>74</v>
      </c>
      <c r="AK416" s="525"/>
      <c r="AL416" s="525"/>
      <c r="AM416" s="525">
        <f t="shared" si="221"/>
        <v>47</v>
      </c>
      <c r="AN416" s="525"/>
      <c r="AO416" s="525"/>
      <c r="AP416" s="525">
        <f t="shared" si="222"/>
        <v>43</v>
      </c>
      <c r="AQ416" s="525"/>
      <c r="AR416" s="525"/>
      <c r="AS416" s="525">
        <f t="shared" si="223"/>
        <v>37</v>
      </c>
      <c r="AT416" s="525"/>
      <c r="AU416" s="525"/>
      <c r="AV416" s="525">
        <f t="shared" si="224"/>
        <v>58</v>
      </c>
      <c r="AW416" s="525"/>
      <c r="AX416" s="525"/>
      <c r="AY416" s="525">
        <f t="shared" si="225"/>
        <v>70</v>
      </c>
      <c r="AZ416" s="525"/>
      <c r="BA416" s="525"/>
      <c r="BB416" s="525">
        <f t="shared" si="226"/>
        <v>100</v>
      </c>
      <c r="BC416" s="525"/>
      <c r="BD416" s="525"/>
      <c r="BE416" s="525" t="str">
        <f t="shared" si="227"/>
        <v>-</v>
      </c>
      <c r="BF416" s="525"/>
      <c r="BG416" s="525"/>
      <c r="BH416" s="525" t="str">
        <f t="shared" si="228"/>
        <v>-</v>
      </c>
      <c r="BI416" s="525"/>
      <c r="BJ416" s="525"/>
      <c r="BK416" s="525" t="str">
        <f t="shared" si="229"/>
        <v>-</v>
      </c>
      <c r="BL416" s="525"/>
      <c r="BM416" s="525"/>
      <c r="BN416" s="525">
        <f t="shared" si="230"/>
        <v>45</v>
      </c>
      <c r="BO416" s="525"/>
      <c r="BP416" s="525"/>
      <c r="BQ416" s="525">
        <f t="shared" si="231"/>
        <v>49</v>
      </c>
      <c r="BR416" s="525"/>
      <c r="BS416" s="525"/>
      <c r="BT416" s="525">
        <f t="shared" si="232"/>
        <v>52</v>
      </c>
      <c r="BU416" s="525"/>
      <c r="BV416" s="525"/>
      <c r="BW416" s="525" t="str">
        <f t="shared" si="233"/>
        <v>-</v>
      </c>
      <c r="BX416" s="525"/>
      <c r="BY416" s="525"/>
      <c r="BZ416" s="525">
        <f t="shared" si="234"/>
        <v>122</v>
      </c>
      <c r="CA416" s="525"/>
      <c r="CB416" s="525"/>
      <c r="CC416" s="525">
        <f t="shared" si="235"/>
        <v>124</v>
      </c>
      <c r="CD416" s="525"/>
      <c r="CE416" s="525"/>
      <c r="CF416" s="525" t="str">
        <f t="shared" si="236"/>
        <v>-</v>
      </c>
      <c r="CG416" s="525"/>
      <c r="CH416" s="525"/>
      <c r="CI416" s="525" t="str">
        <f t="shared" si="237"/>
        <v>-</v>
      </c>
      <c r="CJ416" s="525"/>
      <c r="CK416" s="525"/>
      <c r="CL416" s="525" t="str">
        <f t="shared" si="238"/>
        <v>-</v>
      </c>
      <c r="CM416" s="525"/>
      <c r="CN416" s="525"/>
    </row>
    <row r="417" spans="1:92">
      <c r="A417" s="524"/>
      <c r="B417" s="524" t="s">
        <v>327</v>
      </c>
      <c r="C417" s="525">
        <f t="shared" si="239"/>
        <v>136</v>
      </c>
      <c r="D417" s="525"/>
      <c r="E417" s="525"/>
      <c r="F417" s="525">
        <f t="shared" si="240"/>
        <v>61</v>
      </c>
      <c r="G417" s="525"/>
      <c r="H417" s="525"/>
      <c r="I417" s="525">
        <f t="shared" si="211"/>
        <v>128</v>
      </c>
      <c r="J417" s="525"/>
      <c r="K417" s="525"/>
      <c r="L417" s="525">
        <f t="shared" si="212"/>
        <v>64</v>
      </c>
      <c r="M417" s="525"/>
      <c r="N417" s="525"/>
      <c r="O417" s="525">
        <f t="shared" si="213"/>
        <v>65</v>
      </c>
      <c r="P417" s="525"/>
      <c r="Q417" s="525"/>
      <c r="R417" s="525">
        <f t="shared" si="214"/>
        <v>56</v>
      </c>
      <c r="S417" s="525"/>
      <c r="T417" s="525"/>
      <c r="U417" s="525">
        <f t="shared" si="215"/>
        <v>69</v>
      </c>
      <c r="V417" s="525"/>
      <c r="W417" s="525"/>
      <c r="X417" s="525">
        <f t="shared" si="216"/>
        <v>71</v>
      </c>
      <c r="Y417" s="525"/>
      <c r="Z417" s="525"/>
      <c r="AA417" s="525">
        <f t="shared" si="217"/>
        <v>89</v>
      </c>
      <c r="AB417" s="525"/>
      <c r="AC417" s="525"/>
      <c r="AD417" s="525">
        <f t="shared" si="218"/>
        <v>72</v>
      </c>
      <c r="AE417" s="525"/>
      <c r="AF417" s="525"/>
      <c r="AG417" s="525">
        <f t="shared" si="219"/>
        <v>70</v>
      </c>
      <c r="AH417" s="525"/>
      <c r="AI417" s="525"/>
      <c r="AJ417" s="525">
        <f t="shared" si="220"/>
        <v>87</v>
      </c>
      <c r="AK417" s="525"/>
      <c r="AL417" s="525"/>
      <c r="AM417" s="525">
        <f t="shared" si="221"/>
        <v>42</v>
      </c>
      <c r="AN417" s="525"/>
      <c r="AO417" s="525"/>
      <c r="AP417" s="525">
        <f t="shared" si="222"/>
        <v>44</v>
      </c>
      <c r="AQ417" s="525"/>
      <c r="AR417" s="525"/>
      <c r="AS417" s="525">
        <f t="shared" si="223"/>
        <v>49</v>
      </c>
      <c r="AT417" s="525"/>
      <c r="AU417" s="525"/>
      <c r="AV417" s="525">
        <f t="shared" si="224"/>
        <v>82</v>
      </c>
      <c r="AW417" s="525"/>
      <c r="AX417" s="525"/>
      <c r="AY417" s="525">
        <f t="shared" si="225"/>
        <v>90</v>
      </c>
      <c r="AZ417" s="525"/>
      <c r="BA417" s="525"/>
      <c r="BB417" s="525">
        <f t="shared" si="226"/>
        <v>107</v>
      </c>
      <c r="BC417" s="525"/>
      <c r="BD417" s="525"/>
      <c r="BE417" s="525" t="str">
        <f t="shared" si="227"/>
        <v>-</v>
      </c>
      <c r="BF417" s="525"/>
      <c r="BG417" s="525"/>
      <c r="BH417" s="525" t="str">
        <f t="shared" si="228"/>
        <v>-</v>
      </c>
      <c r="BI417" s="525"/>
      <c r="BJ417" s="525"/>
      <c r="BK417" s="525">
        <f t="shared" si="229"/>
        <v>79</v>
      </c>
      <c r="BL417" s="525"/>
      <c r="BM417" s="525"/>
      <c r="BN417" s="525">
        <f t="shared" si="230"/>
        <v>74</v>
      </c>
      <c r="BO417" s="525"/>
      <c r="BP417" s="525"/>
      <c r="BQ417" s="525">
        <f t="shared" si="231"/>
        <v>74</v>
      </c>
      <c r="BR417" s="525"/>
      <c r="BS417" s="525"/>
      <c r="BT417" s="525">
        <f t="shared" si="232"/>
        <v>72</v>
      </c>
      <c r="BU417" s="525"/>
      <c r="BV417" s="525"/>
      <c r="BW417" s="525" t="str">
        <f t="shared" si="233"/>
        <v>-</v>
      </c>
      <c r="BX417" s="525"/>
      <c r="BY417" s="525"/>
      <c r="BZ417" s="525" t="str">
        <f t="shared" si="234"/>
        <v>-</v>
      </c>
      <c r="CA417" s="525"/>
      <c r="CB417" s="525"/>
      <c r="CC417" s="525" t="str">
        <f t="shared" si="235"/>
        <v>-</v>
      </c>
      <c r="CD417" s="525"/>
      <c r="CE417" s="525"/>
      <c r="CF417" s="525" t="str">
        <f t="shared" si="236"/>
        <v>-</v>
      </c>
      <c r="CG417" s="525"/>
      <c r="CH417" s="525"/>
      <c r="CI417" s="525" t="str">
        <f t="shared" si="237"/>
        <v>-</v>
      </c>
      <c r="CJ417" s="525"/>
      <c r="CK417" s="525"/>
      <c r="CL417" s="525" t="str">
        <f t="shared" si="238"/>
        <v>-</v>
      </c>
      <c r="CM417" s="525"/>
      <c r="CN417" s="525"/>
    </row>
    <row r="418" spans="1:92">
      <c r="A418" s="524"/>
      <c r="B418" s="524" t="s">
        <v>270</v>
      </c>
      <c r="C418" s="525">
        <f t="shared" si="239"/>
        <v>100</v>
      </c>
      <c r="D418" s="525"/>
      <c r="E418" s="525"/>
      <c r="F418" s="525">
        <f t="shared" si="240"/>
        <v>62</v>
      </c>
      <c r="G418" s="525"/>
      <c r="H418" s="525"/>
      <c r="I418" s="525">
        <f t="shared" si="211"/>
        <v>79</v>
      </c>
      <c r="J418" s="525"/>
      <c r="K418" s="525"/>
      <c r="L418" s="525">
        <f t="shared" si="212"/>
        <v>54</v>
      </c>
      <c r="M418" s="525"/>
      <c r="N418" s="525"/>
      <c r="O418" s="525">
        <f t="shared" si="213"/>
        <v>50</v>
      </c>
      <c r="P418" s="525"/>
      <c r="Q418" s="525"/>
      <c r="R418" s="525">
        <f t="shared" si="214"/>
        <v>14</v>
      </c>
      <c r="S418" s="525"/>
      <c r="T418" s="525"/>
      <c r="U418" s="525">
        <f t="shared" si="215"/>
        <v>59</v>
      </c>
      <c r="V418" s="525"/>
      <c r="W418" s="525"/>
      <c r="X418" s="525">
        <f t="shared" si="216"/>
        <v>62</v>
      </c>
      <c r="Y418" s="525"/>
      <c r="Z418" s="525"/>
      <c r="AA418" s="525">
        <f t="shared" si="217"/>
        <v>89</v>
      </c>
      <c r="AB418" s="525"/>
      <c r="AC418" s="525"/>
      <c r="AD418" s="525">
        <f t="shared" si="218"/>
        <v>67</v>
      </c>
      <c r="AE418" s="525"/>
      <c r="AF418" s="525"/>
      <c r="AG418" s="525">
        <f t="shared" si="219"/>
        <v>67</v>
      </c>
      <c r="AH418" s="525"/>
      <c r="AI418" s="525"/>
      <c r="AJ418" s="525">
        <f t="shared" si="220"/>
        <v>84</v>
      </c>
      <c r="AK418" s="525"/>
      <c r="AL418" s="525"/>
      <c r="AM418" s="525">
        <f t="shared" si="221"/>
        <v>27</v>
      </c>
      <c r="AN418" s="525"/>
      <c r="AO418" s="525"/>
      <c r="AP418" s="525">
        <f t="shared" si="222"/>
        <v>27</v>
      </c>
      <c r="AQ418" s="525"/>
      <c r="AR418" s="525"/>
      <c r="AS418" s="525">
        <f t="shared" si="223"/>
        <v>47</v>
      </c>
      <c r="AT418" s="525"/>
      <c r="AU418" s="525"/>
      <c r="AV418" s="525">
        <f t="shared" si="224"/>
        <v>93</v>
      </c>
      <c r="AW418" s="525"/>
      <c r="AX418" s="525"/>
      <c r="AY418" s="525">
        <f t="shared" si="225"/>
        <v>97</v>
      </c>
      <c r="AZ418" s="525"/>
      <c r="BA418" s="525"/>
      <c r="BB418" s="525">
        <f t="shared" si="226"/>
        <v>104</v>
      </c>
      <c r="BC418" s="525"/>
      <c r="BD418" s="525"/>
      <c r="BE418" s="525">
        <f t="shared" si="227"/>
        <v>53</v>
      </c>
      <c r="BF418" s="525"/>
      <c r="BG418" s="525"/>
      <c r="BH418" s="525">
        <f t="shared" si="228"/>
        <v>56</v>
      </c>
      <c r="BI418" s="525"/>
      <c r="BJ418" s="525"/>
      <c r="BK418" s="525">
        <f t="shared" si="229"/>
        <v>76</v>
      </c>
      <c r="BL418" s="525"/>
      <c r="BM418" s="525"/>
      <c r="BN418" s="525" t="str">
        <f t="shared" si="230"/>
        <v>-</v>
      </c>
      <c r="BO418" s="525"/>
      <c r="BP418" s="525"/>
      <c r="BQ418" s="525" t="str">
        <f t="shared" si="231"/>
        <v>-</v>
      </c>
      <c r="BR418" s="525"/>
      <c r="BS418" s="525"/>
      <c r="BT418" s="525" t="str">
        <f t="shared" si="232"/>
        <v>-</v>
      </c>
      <c r="BU418" s="525"/>
      <c r="BV418" s="525"/>
      <c r="BW418" s="525">
        <f t="shared" si="233"/>
        <v>83</v>
      </c>
      <c r="BX418" s="525"/>
      <c r="BY418" s="525"/>
      <c r="BZ418" s="525">
        <f t="shared" si="234"/>
        <v>84</v>
      </c>
      <c r="CA418" s="525"/>
      <c r="CB418" s="525"/>
      <c r="CC418" s="525">
        <f t="shared" si="235"/>
        <v>103</v>
      </c>
      <c r="CD418" s="525"/>
      <c r="CE418" s="525"/>
      <c r="CF418" s="525" t="str">
        <f t="shared" si="236"/>
        <v>-</v>
      </c>
      <c r="CG418" s="525"/>
      <c r="CH418" s="525"/>
      <c r="CI418" s="525" t="str">
        <f t="shared" si="237"/>
        <v>-</v>
      </c>
      <c r="CJ418" s="525"/>
      <c r="CK418" s="525"/>
      <c r="CL418" s="525" t="str">
        <f t="shared" si="238"/>
        <v>-</v>
      </c>
      <c r="CM418" s="525"/>
      <c r="CN418" s="525"/>
    </row>
    <row r="419" spans="1:92">
      <c r="A419" s="524"/>
      <c r="B419" s="524" t="s">
        <v>305</v>
      </c>
      <c r="C419" s="525">
        <f t="shared" si="239"/>
        <v>40</v>
      </c>
      <c r="D419" s="525"/>
      <c r="E419" s="525"/>
      <c r="F419" s="525" t="str">
        <f t="shared" si="240"/>
        <v>-</v>
      </c>
      <c r="G419" s="525"/>
      <c r="H419" s="525"/>
      <c r="I419" s="525">
        <f t="shared" si="211"/>
        <v>33</v>
      </c>
      <c r="J419" s="525"/>
      <c r="K419" s="525"/>
      <c r="L419" s="525" t="str">
        <f t="shared" si="212"/>
        <v>-</v>
      </c>
      <c r="M419" s="525"/>
      <c r="N419" s="525"/>
      <c r="O419" s="525" t="str">
        <f t="shared" si="213"/>
        <v>-</v>
      </c>
      <c r="P419" s="525"/>
      <c r="Q419" s="525"/>
      <c r="R419" s="525" t="str">
        <f t="shared" si="214"/>
        <v>-</v>
      </c>
      <c r="S419" s="525"/>
      <c r="T419" s="525"/>
      <c r="U419" s="525" t="str">
        <f t="shared" si="215"/>
        <v>-</v>
      </c>
      <c r="V419" s="525"/>
      <c r="W419" s="525"/>
      <c r="X419" s="525" t="str">
        <f t="shared" si="216"/>
        <v>-</v>
      </c>
      <c r="Y419" s="525"/>
      <c r="Z419" s="525"/>
      <c r="AA419" s="525" t="str">
        <f t="shared" si="217"/>
        <v>-</v>
      </c>
      <c r="AB419" s="525"/>
      <c r="AC419" s="525"/>
      <c r="AD419" s="525" t="str">
        <f t="shared" si="218"/>
        <v>-</v>
      </c>
      <c r="AE419" s="525"/>
      <c r="AF419" s="525"/>
      <c r="AG419" s="525" t="str">
        <f t="shared" si="219"/>
        <v>-</v>
      </c>
      <c r="AH419" s="525"/>
      <c r="AI419" s="525"/>
      <c r="AJ419" s="525" t="str">
        <f t="shared" si="220"/>
        <v>-</v>
      </c>
      <c r="AK419" s="525"/>
      <c r="AL419" s="525"/>
      <c r="AM419" s="525" t="str">
        <f t="shared" si="221"/>
        <v>-</v>
      </c>
      <c r="AN419" s="525"/>
      <c r="AO419" s="525"/>
      <c r="AP419" s="525" t="str">
        <f t="shared" si="222"/>
        <v>-</v>
      </c>
      <c r="AQ419" s="525"/>
      <c r="AR419" s="525"/>
      <c r="AS419" s="525" t="str">
        <f t="shared" si="223"/>
        <v>-</v>
      </c>
      <c r="AT419" s="525"/>
      <c r="AU419" s="525"/>
      <c r="AV419" s="525" t="str">
        <f t="shared" si="224"/>
        <v>-</v>
      </c>
      <c r="AW419" s="525"/>
      <c r="AX419" s="525"/>
      <c r="AY419" s="525" t="str">
        <f t="shared" si="225"/>
        <v>-</v>
      </c>
      <c r="AZ419" s="525"/>
      <c r="BA419" s="525"/>
      <c r="BB419" s="525" t="str">
        <f t="shared" si="226"/>
        <v>-</v>
      </c>
      <c r="BC419" s="525"/>
      <c r="BD419" s="525"/>
      <c r="BE419" s="525" t="str">
        <f t="shared" si="227"/>
        <v>-</v>
      </c>
      <c r="BF419" s="525"/>
      <c r="BG419" s="525"/>
      <c r="BH419" s="525" t="str">
        <f t="shared" si="228"/>
        <v>-</v>
      </c>
      <c r="BI419" s="525"/>
      <c r="BJ419" s="525"/>
      <c r="BK419" s="525" t="str">
        <f t="shared" si="229"/>
        <v>-</v>
      </c>
      <c r="BL419" s="525"/>
      <c r="BM419" s="525"/>
      <c r="BN419" s="525" t="str">
        <f t="shared" si="230"/>
        <v>-</v>
      </c>
      <c r="BO419" s="525"/>
      <c r="BP419" s="525"/>
      <c r="BQ419" s="525" t="str">
        <f t="shared" si="231"/>
        <v>-</v>
      </c>
      <c r="BR419" s="525"/>
      <c r="BS419" s="525"/>
      <c r="BT419" s="525" t="str">
        <f t="shared" si="232"/>
        <v>-</v>
      </c>
      <c r="BU419" s="525"/>
      <c r="BV419" s="525"/>
      <c r="BW419" s="525" t="str">
        <f t="shared" si="233"/>
        <v>-</v>
      </c>
      <c r="BX419" s="525"/>
      <c r="BY419" s="525"/>
      <c r="BZ419" s="525">
        <f t="shared" si="234"/>
        <v>122</v>
      </c>
      <c r="CA419" s="525"/>
      <c r="CB419" s="525"/>
      <c r="CC419" s="525">
        <f t="shared" si="235"/>
        <v>124</v>
      </c>
      <c r="CD419" s="525"/>
      <c r="CE419" s="525"/>
      <c r="CF419" s="525" t="str">
        <f t="shared" si="236"/>
        <v>-</v>
      </c>
      <c r="CG419" s="525"/>
      <c r="CH419" s="525"/>
      <c r="CI419" s="525" t="str">
        <f t="shared" si="237"/>
        <v>-</v>
      </c>
      <c r="CJ419" s="525"/>
      <c r="CK419" s="525"/>
      <c r="CL419" s="525" t="str">
        <f t="shared" si="238"/>
        <v>-</v>
      </c>
      <c r="CM419" s="525"/>
      <c r="CN419" s="525"/>
    </row>
    <row r="420" spans="1:92">
      <c r="A420" s="524"/>
      <c r="B420" s="524" t="s">
        <v>341</v>
      </c>
      <c r="C420" s="525">
        <f t="shared" si="239"/>
        <v>74</v>
      </c>
      <c r="D420" s="525"/>
      <c r="E420" s="525"/>
      <c r="F420" s="525" t="str">
        <f t="shared" si="240"/>
        <v>-</v>
      </c>
      <c r="G420" s="525"/>
      <c r="H420" s="525"/>
      <c r="I420" s="525">
        <f t="shared" si="211"/>
        <v>59</v>
      </c>
      <c r="J420" s="525"/>
      <c r="K420" s="525"/>
      <c r="L420" s="525" t="str">
        <f t="shared" si="212"/>
        <v>-</v>
      </c>
      <c r="M420" s="525"/>
      <c r="N420" s="525"/>
      <c r="O420" s="525" t="str">
        <f t="shared" si="213"/>
        <v>-</v>
      </c>
      <c r="P420" s="525"/>
      <c r="Q420" s="525"/>
      <c r="R420" s="525" t="str">
        <f t="shared" si="214"/>
        <v>-</v>
      </c>
      <c r="S420" s="525"/>
      <c r="T420" s="525"/>
      <c r="U420" s="525" t="str">
        <f t="shared" si="215"/>
        <v>-</v>
      </c>
      <c r="V420" s="525"/>
      <c r="W420" s="525"/>
      <c r="X420" s="525" t="str">
        <f t="shared" si="216"/>
        <v>-</v>
      </c>
      <c r="Y420" s="525"/>
      <c r="Z420" s="525"/>
      <c r="AA420" s="525" t="str">
        <f t="shared" si="217"/>
        <v>-</v>
      </c>
      <c r="AB420" s="525"/>
      <c r="AC420" s="525"/>
      <c r="AD420" s="525" t="str">
        <f t="shared" si="218"/>
        <v>-</v>
      </c>
      <c r="AE420" s="525"/>
      <c r="AF420" s="525"/>
      <c r="AG420" s="525" t="str">
        <f t="shared" si="219"/>
        <v>-</v>
      </c>
      <c r="AH420" s="525"/>
      <c r="AI420" s="525"/>
      <c r="AJ420" s="525" t="str">
        <f t="shared" si="220"/>
        <v>-</v>
      </c>
      <c r="AK420" s="525"/>
      <c r="AL420" s="525"/>
      <c r="AM420" s="525" t="str">
        <f t="shared" si="221"/>
        <v>-</v>
      </c>
      <c r="AN420" s="525"/>
      <c r="AO420" s="525"/>
      <c r="AP420" s="525" t="str">
        <f t="shared" si="222"/>
        <v>-</v>
      </c>
      <c r="AQ420" s="525"/>
      <c r="AR420" s="525"/>
      <c r="AS420" s="525" t="str">
        <f t="shared" si="223"/>
        <v>-</v>
      </c>
      <c r="AT420" s="525"/>
      <c r="AU420" s="525"/>
      <c r="AV420" s="525" t="str">
        <f t="shared" si="224"/>
        <v>-</v>
      </c>
      <c r="AW420" s="525"/>
      <c r="AX420" s="525"/>
      <c r="AY420" s="525" t="str">
        <f t="shared" si="225"/>
        <v>-</v>
      </c>
      <c r="AZ420" s="525"/>
      <c r="BA420" s="525"/>
      <c r="BB420" s="525" t="str">
        <f t="shared" si="226"/>
        <v>-</v>
      </c>
      <c r="BC420" s="525"/>
      <c r="BD420" s="525"/>
      <c r="BE420" s="525" t="str">
        <f t="shared" si="227"/>
        <v>-</v>
      </c>
      <c r="BF420" s="525"/>
      <c r="BG420" s="525"/>
      <c r="BH420" s="525" t="str">
        <f t="shared" si="228"/>
        <v>-</v>
      </c>
      <c r="BI420" s="525"/>
      <c r="BJ420" s="525"/>
      <c r="BK420" s="525" t="str">
        <f t="shared" si="229"/>
        <v>-</v>
      </c>
      <c r="BL420" s="525"/>
      <c r="BM420" s="525"/>
      <c r="BN420" s="525" t="str">
        <f t="shared" si="230"/>
        <v>-</v>
      </c>
      <c r="BO420" s="525"/>
      <c r="BP420" s="525"/>
      <c r="BQ420" s="525" t="str">
        <f t="shared" si="231"/>
        <v>-</v>
      </c>
      <c r="BR420" s="525"/>
      <c r="BS420" s="525"/>
      <c r="BT420" s="525" t="str">
        <f t="shared" si="232"/>
        <v>-</v>
      </c>
      <c r="BU420" s="525"/>
      <c r="BV420" s="525"/>
      <c r="BW420" s="525" t="str">
        <f t="shared" si="233"/>
        <v>-</v>
      </c>
      <c r="BX420" s="525"/>
      <c r="BY420" s="525"/>
      <c r="BZ420" s="525" t="str">
        <f t="shared" si="234"/>
        <v>-</v>
      </c>
      <c r="CA420" s="525"/>
      <c r="CB420" s="525"/>
      <c r="CC420" s="525" t="str">
        <f t="shared" si="235"/>
        <v>-</v>
      </c>
      <c r="CD420" s="525"/>
      <c r="CE420" s="525"/>
      <c r="CF420" s="525" t="str">
        <f t="shared" si="236"/>
        <v>-</v>
      </c>
      <c r="CG420" s="525"/>
      <c r="CH420" s="525"/>
      <c r="CI420" s="525" t="str">
        <f t="shared" si="237"/>
        <v>-</v>
      </c>
      <c r="CJ420" s="525"/>
      <c r="CK420" s="525"/>
      <c r="CL420" s="525" t="str">
        <f t="shared" si="238"/>
        <v>-</v>
      </c>
      <c r="CM420" s="525"/>
      <c r="CN420" s="525"/>
    </row>
    <row r="421" spans="1:92">
      <c r="A421" s="524"/>
      <c r="B421" s="524" t="s">
        <v>340</v>
      </c>
      <c r="C421" s="525">
        <f t="shared" si="239"/>
        <v>69</v>
      </c>
      <c r="D421" s="525"/>
      <c r="E421" s="525"/>
      <c r="F421" s="525" t="str">
        <f t="shared" si="240"/>
        <v>-</v>
      </c>
      <c r="G421" s="525"/>
      <c r="H421" s="525"/>
      <c r="I421" s="525">
        <f t="shared" si="211"/>
        <v>57</v>
      </c>
      <c r="J421" s="525"/>
      <c r="K421" s="525"/>
      <c r="L421" s="525" t="str">
        <f t="shared" si="212"/>
        <v>-</v>
      </c>
      <c r="M421" s="525"/>
      <c r="N421" s="525"/>
      <c r="O421" s="525" t="str">
        <f t="shared" si="213"/>
        <v>-</v>
      </c>
      <c r="P421" s="525"/>
      <c r="Q421" s="525"/>
      <c r="R421" s="525" t="str">
        <f t="shared" si="214"/>
        <v>-</v>
      </c>
      <c r="S421" s="525"/>
      <c r="T421" s="525"/>
      <c r="U421" s="525" t="str">
        <f t="shared" si="215"/>
        <v>-</v>
      </c>
      <c r="V421" s="525"/>
      <c r="W421" s="525"/>
      <c r="X421" s="525" t="str">
        <f t="shared" si="216"/>
        <v>-</v>
      </c>
      <c r="Y421" s="525"/>
      <c r="Z421" s="525"/>
      <c r="AA421" s="525" t="str">
        <f t="shared" si="217"/>
        <v>-</v>
      </c>
      <c r="AB421" s="525"/>
      <c r="AC421" s="525"/>
      <c r="AD421" s="525" t="str">
        <f t="shared" si="218"/>
        <v>-</v>
      </c>
      <c r="AE421" s="525"/>
      <c r="AF421" s="525"/>
      <c r="AG421" s="525" t="str">
        <f t="shared" si="219"/>
        <v>-</v>
      </c>
      <c r="AH421" s="525"/>
      <c r="AI421" s="525"/>
      <c r="AJ421" s="525" t="str">
        <f t="shared" si="220"/>
        <v>-</v>
      </c>
      <c r="AK421" s="525"/>
      <c r="AL421" s="525"/>
      <c r="AM421" s="525" t="str">
        <f t="shared" si="221"/>
        <v>-</v>
      </c>
      <c r="AN421" s="525"/>
      <c r="AO421" s="525"/>
      <c r="AP421" s="525" t="str">
        <f t="shared" si="222"/>
        <v>-</v>
      </c>
      <c r="AQ421" s="525"/>
      <c r="AR421" s="525"/>
      <c r="AS421" s="525" t="str">
        <f t="shared" si="223"/>
        <v>-</v>
      </c>
      <c r="AT421" s="525"/>
      <c r="AU421" s="525"/>
      <c r="AV421" s="525" t="str">
        <f t="shared" si="224"/>
        <v>-</v>
      </c>
      <c r="AW421" s="525"/>
      <c r="AX421" s="525"/>
      <c r="AY421" s="525" t="str">
        <f t="shared" si="225"/>
        <v>-</v>
      </c>
      <c r="AZ421" s="525"/>
      <c r="BA421" s="525"/>
      <c r="BB421" s="525" t="str">
        <f t="shared" si="226"/>
        <v>-</v>
      </c>
      <c r="BC421" s="525"/>
      <c r="BD421" s="525"/>
      <c r="BE421" s="525" t="str">
        <f t="shared" si="227"/>
        <v>-</v>
      </c>
      <c r="BF421" s="525"/>
      <c r="BG421" s="525"/>
      <c r="BH421" s="525" t="str">
        <f t="shared" si="228"/>
        <v>-</v>
      </c>
      <c r="BI421" s="525"/>
      <c r="BJ421" s="525"/>
      <c r="BK421" s="525" t="str">
        <f t="shared" si="229"/>
        <v>-</v>
      </c>
      <c r="BL421" s="525"/>
      <c r="BM421" s="525"/>
      <c r="BN421" s="525" t="str">
        <f t="shared" si="230"/>
        <v>-</v>
      </c>
      <c r="BO421" s="525"/>
      <c r="BP421" s="525"/>
      <c r="BQ421" s="525" t="str">
        <f t="shared" si="231"/>
        <v>-</v>
      </c>
      <c r="BR421" s="525"/>
      <c r="BS421" s="525"/>
      <c r="BT421" s="525" t="str">
        <f t="shared" si="232"/>
        <v>-</v>
      </c>
      <c r="BU421" s="525"/>
      <c r="BV421" s="525"/>
      <c r="BW421" s="525" t="str">
        <f t="shared" si="233"/>
        <v>-</v>
      </c>
      <c r="BX421" s="525"/>
      <c r="BY421" s="525"/>
      <c r="BZ421" s="525" t="str">
        <f t="shared" si="234"/>
        <v>-</v>
      </c>
      <c r="CA421" s="525"/>
      <c r="CB421" s="525"/>
      <c r="CC421" s="525" t="str">
        <f t="shared" si="235"/>
        <v>-</v>
      </c>
      <c r="CD421" s="525"/>
      <c r="CE421" s="525"/>
      <c r="CF421" s="525" t="str">
        <f t="shared" si="236"/>
        <v>-</v>
      </c>
      <c r="CG421" s="525"/>
      <c r="CH421" s="525"/>
      <c r="CI421" s="525" t="str">
        <f t="shared" si="237"/>
        <v>-</v>
      </c>
      <c r="CJ421" s="525"/>
      <c r="CK421" s="525"/>
      <c r="CL421" s="525" t="str">
        <f t="shared" si="238"/>
        <v>-</v>
      </c>
      <c r="CM421" s="525"/>
      <c r="CN421" s="525"/>
    </row>
    <row r="422" spans="1:92">
      <c r="A422" s="524"/>
      <c r="B422" s="524" t="s">
        <v>347</v>
      </c>
      <c r="C422" s="525">
        <f t="shared" si="239"/>
        <v>101</v>
      </c>
      <c r="D422" s="525"/>
      <c r="E422" s="525"/>
      <c r="F422" s="525" t="str">
        <f t="shared" si="240"/>
        <v>-</v>
      </c>
      <c r="G422" s="525"/>
      <c r="H422" s="525"/>
      <c r="I422" s="525">
        <f t="shared" si="211"/>
        <v>68</v>
      </c>
      <c r="J422" s="525"/>
      <c r="K422" s="525"/>
      <c r="L422" s="525" t="str">
        <f t="shared" si="212"/>
        <v>-</v>
      </c>
      <c r="M422" s="525"/>
      <c r="N422" s="525"/>
      <c r="O422" s="525" t="str">
        <f t="shared" si="213"/>
        <v>-</v>
      </c>
      <c r="P422" s="525"/>
      <c r="Q422" s="525"/>
      <c r="R422" s="525" t="str">
        <f t="shared" si="214"/>
        <v>-</v>
      </c>
      <c r="S422" s="525"/>
      <c r="T422" s="525"/>
      <c r="U422" s="525" t="str">
        <f t="shared" si="215"/>
        <v>-</v>
      </c>
      <c r="V422" s="525"/>
      <c r="W422" s="525"/>
      <c r="X422" s="525" t="str">
        <f t="shared" si="216"/>
        <v>-</v>
      </c>
      <c r="Y422" s="525"/>
      <c r="Z422" s="525"/>
      <c r="AA422" s="525" t="str">
        <f t="shared" si="217"/>
        <v>-</v>
      </c>
      <c r="AB422" s="525"/>
      <c r="AC422" s="525"/>
      <c r="AD422" s="525" t="str">
        <f t="shared" si="218"/>
        <v>-</v>
      </c>
      <c r="AE422" s="525"/>
      <c r="AF422" s="525"/>
      <c r="AG422" s="525" t="str">
        <f t="shared" si="219"/>
        <v>-</v>
      </c>
      <c r="AH422" s="525"/>
      <c r="AI422" s="525"/>
      <c r="AJ422" s="525" t="str">
        <f t="shared" si="220"/>
        <v>-</v>
      </c>
      <c r="AK422" s="525"/>
      <c r="AL422" s="525"/>
      <c r="AM422" s="525" t="str">
        <f t="shared" si="221"/>
        <v>-</v>
      </c>
      <c r="AN422" s="525"/>
      <c r="AO422" s="525"/>
      <c r="AP422" s="525" t="str">
        <f t="shared" si="222"/>
        <v>-</v>
      </c>
      <c r="AQ422" s="525"/>
      <c r="AR422" s="525"/>
      <c r="AS422" s="525" t="str">
        <f t="shared" si="223"/>
        <v>-</v>
      </c>
      <c r="AT422" s="525"/>
      <c r="AU422" s="525"/>
      <c r="AV422" s="525" t="str">
        <f t="shared" si="224"/>
        <v>-</v>
      </c>
      <c r="AW422" s="525"/>
      <c r="AX422" s="525"/>
      <c r="AY422" s="525" t="str">
        <f t="shared" si="225"/>
        <v>-</v>
      </c>
      <c r="AZ422" s="525"/>
      <c r="BA422" s="525"/>
      <c r="BB422" s="525" t="str">
        <f t="shared" si="226"/>
        <v>-</v>
      </c>
      <c r="BC422" s="525"/>
      <c r="BD422" s="525"/>
      <c r="BE422" s="525" t="str">
        <f t="shared" si="227"/>
        <v>-</v>
      </c>
      <c r="BF422" s="525"/>
      <c r="BG422" s="525"/>
      <c r="BH422" s="525" t="str">
        <f t="shared" si="228"/>
        <v>-</v>
      </c>
      <c r="BI422" s="525"/>
      <c r="BJ422" s="525"/>
      <c r="BK422" s="525" t="str">
        <f t="shared" si="229"/>
        <v>-</v>
      </c>
      <c r="BL422" s="525"/>
      <c r="BM422" s="525"/>
      <c r="BN422" s="525" t="str">
        <f t="shared" si="230"/>
        <v>-</v>
      </c>
      <c r="BO422" s="525"/>
      <c r="BP422" s="525"/>
      <c r="BQ422" s="525" t="str">
        <f t="shared" si="231"/>
        <v>-</v>
      </c>
      <c r="BR422" s="525"/>
      <c r="BS422" s="525"/>
      <c r="BT422" s="525" t="str">
        <f t="shared" si="232"/>
        <v>-</v>
      </c>
      <c r="BU422" s="525"/>
      <c r="BV422" s="525"/>
      <c r="BW422" s="525" t="str">
        <f t="shared" si="233"/>
        <v>-</v>
      </c>
      <c r="BX422" s="525"/>
      <c r="BY422" s="525"/>
      <c r="BZ422" s="525">
        <f t="shared" si="234"/>
        <v>122</v>
      </c>
      <c r="CA422" s="525"/>
      <c r="CB422" s="525"/>
      <c r="CC422" s="525">
        <f t="shared" si="235"/>
        <v>124</v>
      </c>
      <c r="CD422" s="525"/>
      <c r="CE422" s="525"/>
      <c r="CF422" s="525" t="str">
        <f t="shared" si="236"/>
        <v>-</v>
      </c>
      <c r="CG422" s="525"/>
      <c r="CH422" s="525"/>
      <c r="CI422" s="525" t="str">
        <f t="shared" si="237"/>
        <v>-</v>
      </c>
      <c r="CJ422" s="525"/>
      <c r="CK422" s="525"/>
      <c r="CL422" s="525" t="str">
        <f t="shared" si="238"/>
        <v>-</v>
      </c>
      <c r="CM422" s="525"/>
      <c r="CN422" s="525"/>
    </row>
    <row r="423" spans="1:92">
      <c r="A423" s="524"/>
      <c r="B423" s="524" t="s">
        <v>292</v>
      </c>
      <c r="C423" s="525">
        <f t="shared" si="239"/>
        <v>31</v>
      </c>
      <c r="D423" s="525"/>
      <c r="E423" s="525"/>
      <c r="F423" s="525" t="str">
        <f t="shared" si="240"/>
        <v>-</v>
      </c>
      <c r="G423" s="525"/>
      <c r="H423" s="525"/>
      <c r="I423" s="525">
        <f t="shared" si="211"/>
        <v>25</v>
      </c>
      <c r="J423" s="525"/>
      <c r="K423" s="525"/>
      <c r="L423" s="525" t="str">
        <f t="shared" si="212"/>
        <v>-</v>
      </c>
      <c r="M423" s="525"/>
      <c r="N423" s="525"/>
      <c r="O423" s="525" t="str">
        <f t="shared" si="213"/>
        <v>-</v>
      </c>
      <c r="P423" s="525"/>
      <c r="Q423" s="525"/>
      <c r="R423" s="525" t="str">
        <f t="shared" si="214"/>
        <v>-</v>
      </c>
      <c r="S423" s="525"/>
      <c r="T423" s="525"/>
      <c r="U423" s="525" t="str">
        <f t="shared" si="215"/>
        <v>-</v>
      </c>
      <c r="V423" s="525"/>
      <c r="W423" s="525"/>
      <c r="X423" s="525" t="str">
        <f t="shared" si="216"/>
        <v>-</v>
      </c>
      <c r="Y423" s="525"/>
      <c r="Z423" s="525"/>
      <c r="AA423" s="525" t="str">
        <f t="shared" si="217"/>
        <v>-</v>
      </c>
      <c r="AB423" s="525"/>
      <c r="AC423" s="525"/>
      <c r="AD423" s="525" t="str">
        <f t="shared" si="218"/>
        <v>-</v>
      </c>
      <c r="AE423" s="525"/>
      <c r="AF423" s="525"/>
      <c r="AG423" s="525" t="str">
        <f t="shared" si="219"/>
        <v>-</v>
      </c>
      <c r="AH423" s="525"/>
      <c r="AI423" s="525"/>
      <c r="AJ423" s="525" t="str">
        <f t="shared" si="220"/>
        <v>-</v>
      </c>
      <c r="AK423" s="525"/>
      <c r="AL423" s="525"/>
      <c r="AM423" s="525" t="str">
        <f t="shared" si="221"/>
        <v>-</v>
      </c>
      <c r="AN423" s="525"/>
      <c r="AO423" s="525"/>
      <c r="AP423" s="525" t="str">
        <f t="shared" si="222"/>
        <v>-</v>
      </c>
      <c r="AQ423" s="525"/>
      <c r="AR423" s="525"/>
      <c r="AS423" s="525" t="str">
        <f t="shared" si="223"/>
        <v>-</v>
      </c>
      <c r="AT423" s="525"/>
      <c r="AU423" s="525"/>
      <c r="AV423" s="525" t="str">
        <f t="shared" si="224"/>
        <v>-</v>
      </c>
      <c r="AW423" s="525"/>
      <c r="AX423" s="525"/>
      <c r="AY423" s="525" t="str">
        <f t="shared" si="225"/>
        <v>-</v>
      </c>
      <c r="AZ423" s="525"/>
      <c r="BA423" s="525"/>
      <c r="BB423" s="525" t="str">
        <f t="shared" si="226"/>
        <v>-</v>
      </c>
      <c r="BC423" s="525"/>
      <c r="BD423" s="525"/>
      <c r="BE423" s="525" t="str">
        <f t="shared" si="227"/>
        <v>-</v>
      </c>
      <c r="BF423" s="525"/>
      <c r="BG423" s="525"/>
      <c r="BH423" s="525" t="str">
        <f t="shared" si="228"/>
        <v>-</v>
      </c>
      <c r="BI423" s="525"/>
      <c r="BJ423" s="525"/>
      <c r="BK423" s="525" t="str">
        <f t="shared" si="229"/>
        <v>-</v>
      </c>
      <c r="BL423" s="525"/>
      <c r="BM423" s="525"/>
      <c r="BN423" s="525" t="str">
        <f t="shared" si="230"/>
        <v>-</v>
      </c>
      <c r="BO423" s="525"/>
      <c r="BP423" s="525"/>
      <c r="BQ423" s="525" t="str">
        <f t="shared" si="231"/>
        <v>-</v>
      </c>
      <c r="BR423" s="525"/>
      <c r="BS423" s="525"/>
      <c r="BT423" s="525" t="str">
        <f t="shared" si="232"/>
        <v>-</v>
      </c>
      <c r="BU423" s="525"/>
      <c r="BV423" s="525"/>
      <c r="BW423" s="525" t="str">
        <f t="shared" si="233"/>
        <v>-</v>
      </c>
      <c r="BX423" s="525"/>
      <c r="BY423" s="525"/>
      <c r="BZ423" s="525" t="str">
        <f t="shared" si="234"/>
        <v>-</v>
      </c>
      <c r="CA423" s="525"/>
      <c r="CB423" s="525"/>
      <c r="CC423" s="525" t="str">
        <f t="shared" si="235"/>
        <v>-</v>
      </c>
      <c r="CD423" s="525"/>
      <c r="CE423" s="525"/>
      <c r="CF423" s="525" t="str">
        <f t="shared" si="236"/>
        <v>-</v>
      </c>
      <c r="CG423" s="525"/>
      <c r="CH423" s="525"/>
      <c r="CI423" s="525" t="str">
        <f t="shared" si="237"/>
        <v>-</v>
      </c>
      <c r="CJ423" s="525"/>
      <c r="CK423" s="525"/>
      <c r="CL423" s="525" t="str">
        <f t="shared" si="238"/>
        <v>-</v>
      </c>
      <c r="CM423" s="525"/>
      <c r="CN423" s="525"/>
    </row>
    <row r="424" spans="1:92">
      <c r="A424" s="524"/>
      <c r="B424" s="524" t="s">
        <v>275</v>
      </c>
      <c r="C424" s="525">
        <f t="shared" si="239"/>
        <v>20</v>
      </c>
      <c r="D424" s="525"/>
      <c r="E424" s="525"/>
      <c r="F424" s="525" t="str">
        <f t="shared" si="240"/>
        <v>-</v>
      </c>
      <c r="G424" s="525"/>
      <c r="H424" s="525"/>
      <c r="I424" s="525">
        <f t="shared" si="211"/>
        <v>16</v>
      </c>
      <c r="J424" s="525"/>
      <c r="K424" s="525"/>
      <c r="L424" s="525" t="str">
        <f t="shared" si="212"/>
        <v>-</v>
      </c>
      <c r="M424" s="525"/>
      <c r="N424" s="525"/>
      <c r="O424" s="525" t="str">
        <f t="shared" si="213"/>
        <v>-</v>
      </c>
      <c r="P424" s="525"/>
      <c r="Q424" s="525"/>
      <c r="R424" s="525" t="str">
        <f t="shared" si="214"/>
        <v>-</v>
      </c>
      <c r="S424" s="525"/>
      <c r="T424" s="525"/>
      <c r="U424" s="525" t="str">
        <f t="shared" si="215"/>
        <v>-</v>
      </c>
      <c r="V424" s="525"/>
      <c r="W424" s="525"/>
      <c r="X424" s="525" t="str">
        <f t="shared" si="216"/>
        <v>-</v>
      </c>
      <c r="Y424" s="525"/>
      <c r="Z424" s="525"/>
      <c r="AA424" s="525" t="str">
        <f t="shared" si="217"/>
        <v>-</v>
      </c>
      <c r="AB424" s="525"/>
      <c r="AC424" s="525"/>
      <c r="AD424" s="525" t="str">
        <f t="shared" si="218"/>
        <v>-</v>
      </c>
      <c r="AE424" s="525"/>
      <c r="AF424" s="525"/>
      <c r="AG424" s="525" t="str">
        <f t="shared" si="219"/>
        <v>-</v>
      </c>
      <c r="AH424" s="525"/>
      <c r="AI424" s="525"/>
      <c r="AJ424" s="525" t="str">
        <f t="shared" si="220"/>
        <v>-</v>
      </c>
      <c r="AK424" s="525"/>
      <c r="AL424" s="525"/>
      <c r="AM424" s="525" t="str">
        <f t="shared" si="221"/>
        <v>-</v>
      </c>
      <c r="AN424" s="525"/>
      <c r="AO424" s="525"/>
      <c r="AP424" s="525" t="str">
        <f t="shared" si="222"/>
        <v>-</v>
      </c>
      <c r="AQ424" s="525"/>
      <c r="AR424" s="525"/>
      <c r="AS424" s="525" t="str">
        <f t="shared" si="223"/>
        <v>-</v>
      </c>
      <c r="AT424" s="525"/>
      <c r="AU424" s="525"/>
      <c r="AV424" s="525" t="str">
        <f t="shared" si="224"/>
        <v>-</v>
      </c>
      <c r="AW424" s="525"/>
      <c r="AX424" s="525"/>
      <c r="AY424" s="525" t="str">
        <f t="shared" si="225"/>
        <v>-</v>
      </c>
      <c r="AZ424" s="525"/>
      <c r="BA424" s="525"/>
      <c r="BB424" s="525" t="str">
        <f t="shared" si="226"/>
        <v>-</v>
      </c>
      <c r="BC424" s="525"/>
      <c r="BD424" s="525"/>
      <c r="BE424" s="525" t="str">
        <f t="shared" si="227"/>
        <v>-</v>
      </c>
      <c r="BF424" s="525"/>
      <c r="BG424" s="525"/>
      <c r="BH424" s="525" t="str">
        <f t="shared" si="228"/>
        <v>-</v>
      </c>
      <c r="BI424" s="525"/>
      <c r="BJ424" s="525"/>
      <c r="BK424" s="525" t="str">
        <f t="shared" si="229"/>
        <v>-</v>
      </c>
      <c r="BL424" s="525"/>
      <c r="BM424" s="525"/>
      <c r="BN424" s="525" t="str">
        <f t="shared" si="230"/>
        <v>-</v>
      </c>
      <c r="BO424" s="525"/>
      <c r="BP424" s="525"/>
      <c r="BQ424" s="525" t="str">
        <f t="shared" si="231"/>
        <v>-</v>
      </c>
      <c r="BR424" s="525"/>
      <c r="BS424" s="525"/>
      <c r="BT424" s="525" t="str">
        <f t="shared" si="232"/>
        <v>-</v>
      </c>
      <c r="BU424" s="525"/>
      <c r="BV424" s="525"/>
      <c r="BW424" s="525" t="str">
        <f t="shared" si="233"/>
        <v>-</v>
      </c>
      <c r="BX424" s="525"/>
      <c r="BY424" s="525"/>
      <c r="BZ424" s="525" t="str">
        <f t="shared" si="234"/>
        <v>-</v>
      </c>
      <c r="CA424" s="525"/>
      <c r="CB424" s="525"/>
      <c r="CC424" s="525" t="str">
        <f t="shared" si="235"/>
        <v>-</v>
      </c>
      <c r="CD424" s="525"/>
      <c r="CE424" s="525"/>
      <c r="CF424" s="525" t="str">
        <f t="shared" si="236"/>
        <v>-</v>
      </c>
      <c r="CG424" s="525"/>
      <c r="CH424" s="525"/>
      <c r="CI424" s="525" t="str">
        <f t="shared" si="237"/>
        <v>-</v>
      </c>
      <c r="CJ424" s="525"/>
      <c r="CK424" s="525"/>
      <c r="CL424" s="525" t="str">
        <f t="shared" si="238"/>
        <v>-</v>
      </c>
      <c r="CM424" s="525"/>
      <c r="CN424" s="525"/>
    </row>
    <row r="425" spans="1:92">
      <c r="A425" s="524"/>
      <c r="B425" s="524" t="s">
        <v>371</v>
      </c>
      <c r="C425" s="525">
        <f t="shared" si="239"/>
        <v>174</v>
      </c>
      <c r="D425" s="525"/>
      <c r="E425" s="525"/>
      <c r="F425" s="525" t="str">
        <f t="shared" si="240"/>
        <v>-</v>
      </c>
      <c r="G425" s="525"/>
      <c r="H425" s="525"/>
      <c r="I425" s="525">
        <f t="shared" si="211"/>
        <v>174</v>
      </c>
      <c r="J425" s="525"/>
      <c r="K425" s="525"/>
      <c r="L425" s="525" t="str">
        <f t="shared" si="212"/>
        <v>-</v>
      </c>
      <c r="M425" s="525"/>
      <c r="N425" s="525"/>
      <c r="O425" s="525" t="str">
        <f t="shared" si="213"/>
        <v>-</v>
      </c>
      <c r="P425" s="525"/>
      <c r="Q425" s="525"/>
      <c r="R425" s="525" t="str">
        <f t="shared" si="214"/>
        <v>-</v>
      </c>
      <c r="S425" s="525"/>
      <c r="T425" s="525"/>
      <c r="U425" s="525" t="str">
        <f t="shared" si="215"/>
        <v>-</v>
      </c>
      <c r="V425" s="525"/>
      <c r="W425" s="525"/>
      <c r="X425" s="525" t="str">
        <f t="shared" si="216"/>
        <v>-</v>
      </c>
      <c r="Y425" s="525"/>
      <c r="Z425" s="525"/>
      <c r="AA425" s="525" t="str">
        <f t="shared" si="217"/>
        <v>-</v>
      </c>
      <c r="AB425" s="525"/>
      <c r="AC425" s="525"/>
      <c r="AD425" s="525" t="str">
        <f t="shared" si="218"/>
        <v>-</v>
      </c>
      <c r="AE425" s="525"/>
      <c r="AF425" s="525"/>
      <c r="AG425" s="525" t="str">
        <f t="shared" si="219"/>
        <v>-</v>
      </c>
      <c r="AH425" s="525"/>
      <c r="AI425" s="525"/>
      <c r="AJ425" s="525" t="str">
        <f t="shared" si="220"/>
        <v>-</v>
      </c>
      <c r="AK425" s="525"/>
      <c r="AL425" s="525"/>
      <c r="AM425" s="525" t="str">
        <f t="shared" si="221"/>
        <v>-</v>
      </c>
      <c r="AN425" s="525"/>
      <c r="AO425" s="525"/>
      <c r="AP425" s="525" t="str">
        <f t="shared" si="222"/>
        <v>-</v>
      </c>
      <c r="AQ425" s="525"/>
      <c r="AR425" s="525"/>
      <c r="AS425" s="525" t="str">
        <f t="shared" si="223"/>
        <v>-</v>
      </c>
      <c r="AT425" s="525"/>
      <c r="AU425" s="525"/>
      <c r="AV425" s="525" t="str">
        <f t="shared" si="224"/>
        <v>-</v>
      </c>
      <c r="AW425" s="525"/>
      <c r="AX425" s="525"/>
      <c r="AY425" s="525" t="str">
        <f t="shared" si="225"/>
        <v>-</v>
      </c>
      <c r="AZ425" s="525"/>
      <c r="BA425" s="525"/>
      <c r="BB425" s="525" t="str">
        <f t="shared" si="226"/>
        <v>-</v>
      </c>
      <c r="BC425" s="525"/>
      <c r="BD425" s="525"/>
      <c r="BE425" s="525" t="str">
        <f t="shared" si="227"/>
        <v>-</v>
      </c>
      <c r="BF425" s="525"/>
      <c r="BG425" s="525"/>
      <c r="BH425" s="525" t="str">
        <f t="shared" si="228"/>
        <v>-</v>
      </c>
      <c r="BI425" s="525"/>
      <c r="BJ425" s="525"/>
      <c r="BK425" s="525" t="str">
        <f t="shared" si="229"/>
        <v>-</v>
      </c>
      <c r="BL425" s="525"/>
      <c r="BM425" s="525"/>
      <c r="BN425" s="525" t="str">
        <f t="shared" si="230"/>
        <v>-</v>
      </c>
      <c r="BO425" s="525"/>
      <c r="BP425" s="525"/>
      <c r="BQ425" s="525" t="str">
        <f t="shared" si="231"/>
        <v>-</v>
      </c>
      <c r="BR425" s="525"/>
      <c r="BS425" s="525"/>
      <c r="BT425" s="525" t="str">
        <f t="shared" si="232"/>
        <v>-</v>
      </c>
      <c r="BU425" s="525"/>
      <c r="BV425" s="525"/>
      <c r="BW425" s="525" t="str">
        <f t="shared" si="233"/>
        <v>-</v>
      </c>
      <c r="BX425" s="525"/>
      <c r="BY425" s="525"/>
      <c r="BZ425" s="525" t="str">
        <f t="shared" si="234"/>
        <v>-</v>
      </c>
      <c r="CA425" s="525"/>
      <c r="CB425" s="525"/>
      <c r="CC425" s="525" t="str">
        <f t="shared" si="235"/>
        <v>-</v>
      </c>
      <c r="CD425" s="525"/>
      <c r="CE425" s="525"/>
      <c r="CF425" s="525" t="str">
        <f t="shared" si="236"/>
        <v>-</v>
      </c>
      <c r="CG425" s="525"/>
      <c r="CH425" s="525"/>
      <c r="CI425" s="525" t="str">
        <f t="shared" si="237"/>
        <v>-</v>
      </c>
      <c r="CJ425" s="525"/>
      <c r="CK425" s="525"/>
      <c r="CL425" s="525" t="str">
        <f t="shared" si="238"/>
        <v>-</v>
      </c>
      <c r="CM425" s="525"/>
      <c r="CN425" s="525"/>
    </row>
    <row r="426" spans="1:92">
      <c r="A426" s="524"/>
      <c r="B426" s="524" t="s">
        <v>372</v>
      </c>
      <c r="C426" s="525">
        <f t="shared" si="239"/>
        <v>175</v>
      </c>
      <c r="D426" s="525"/>
      <c r="E426" s="525"/>
      <c r="F426" s="525" t="str">
        <f t="shared" si="240"/>
        <v>-</v>
      </c>
      <c r="G426" s="525"/>
      <c r="H426" s="525"/>
      <c r="I426" s="525">
        <f t="shared" si="211"/>
        <v>175</v>
      </c>
      <c r="J426" s="525"/>
      <c r="K426" s="525"/>
      <c r="L426" s="525" t="str">
        <f t="shared" si="212"/>
        <v>-</v>
      </c>
      <c r="M426" s="525"/>
      <c r="N426" s="525"/>
      <c r="O426" s="525" t="str">
        <f t="shared" si="213"/>
        <v>-</v>
      </c>
      <c r="P426" s="525"/>
      <c r="Q426" s="525"/>
      <c r="R426" s="525" t="str">
        <f t="shared" si="214"/>
        <v>-</v>
      </c>
      <c r="S426" s="525"/>
      <c r="T426" s="525"/>
      <c r="U426" s="525" t="str">
        <f t="shared" si="215"/>
        <v>-</v>
      </c>
      <c r="V426" s="525"/>
      <c r="W426" s="525"/>
      <c r="X426" s="525" t="str">
        <f t="shared" si="216"/>
        <v>-</v>
      </c>
      <c r="Y426" s="525"/>
      <c r="Z426" s="525"/>
      <c r="AA426" s="525" t="str">
        <f t="shared" si="217"/>
        <v>-</v>
      </c>
      <c r="AB426" s="525"/>
      <c r="AC426" s="525"/>
      <c r="AD426" s="525" t="str">
        <f t="shared" si="218"/>
        <v>-</v>
      </c>
      <c r="AE426" s="525"/>
      <c r="AF426" s="525"/>
      <c r="AG426" s="525" t="str">
        <f t="shared" si="219"/>
        <v>-</v>
      </c>
      <c r="AH426" s="525"/>
      <c r="AI426" s="525"/>
      <c r="AJ426" s="525" t="str">
        <f t="shared" si="220"/>
        <v>-</v>
      </c>
      <c r="AK426" s="525"/>
      <c r="AL426" s="525"/>
      <c r="AM426" s="525" t="str">
        <f t="shared" si="221"/>
        <v>-</v>
      </c>
      <c r="AN426" s="525"/>
      <c r="AO426" s="525"/>
      <c r="AP426" s="525" t="str">
        <f t="shared" si="222"/>
        <v>-</v>
      </c>
      <c r="AQ426" s="525"/>
      <c r="AR426" s="525"/>
      <c r="AS426" s="525" t="str">
        <f t="shared" si="223"/>
        <v>-</v>
      </c>
      <c r="AT426" s="525"/>
      <c r="AU426" s="525"/>
      <c r="AV426" s="525" t="str">
        <f t="shared" si="224"/>
        <v>-</v>
      </c>
      <c r="AW426" s="525"/>
      <c r="AX426" s="525"/>
      <c r="AY426" s="525" t="str">
        <f t="shared" si="225"/>
        <v>-</v>
      </c>
      <c r="AZ426" s="525"/>
      <c r="BA426" s="525"/>
      <c r="BB426" s="525" t="str">
        <f t="shared" si="226"/>
        <v>-</v>
      </c>
      <c r="BC426" s="525"/>
      <c r="BD426" s="525"/>
      <c r="BE426" s="525" t="str">
        <f t="shared" si="227"/>
        <v>-</v>
      </c>
      <c r="BF426" s="525"/>
      <c r="BG426" s="525"/>
      <c r="BH426" s="525" t="str">
        <f t="shared" si="228"/>
        <v>-</v>
      </c>
      <c r="BI426" s="525"/>
      <c r="BJ426" s="525"/>
      <c r="BK426" s="525" t="str">
        <f t="shared" si="229"/>
        <v>-</v>
      </c>
      <c r="BL426" s="525"/>
      <c r="BM426" s="525"/>
      <c r="BN426" s="525" t="str">
        <f t="shared" si="230"/>
        <v>-</v>
      </c>
      <c r="BO426" s="525"/>
      <c r="BP426" s="525"/>
      <c r="BQ426" s="525" t="str">
        <f t="shared" si="231"/>
        <v>-</v>
      </c>
      <c r="BR426" s="525"/>
      <c r="BS426" s="525"/>
      <c r="BT426" s="525" t="str">
        <f t="shared" si="232"/>
        <v>-</v>
      </c>
      <c r="BU426" s="525"/>
      <c r="BV426" s="525"/>
      <c r="BW426" s="525" t="str">
        <f t="shared" si="233"/>
        <v>-</v>
      </c>
      <c r="BX426" s="525"/>
      <c r="BY426" s="525"/>
      <c r="BZ426" s="525" t="str">
        <f t="shared" si="234"/>
        <v>-</v>
      </c>
      <c r="CA426" s="525"/>
      <c r="CB426" s="525"/>
      <c r="CC426" s="525" t="str">
        <f t="shared" si="235"/>
        <v>-</v>
      </c>
      <c r="CD426" s="525"/>
      <c r="CE426" s="525"/>
      <c r="CF426" s="525" t="str">
        <f t="shared" si="236"/>
        <v>-</v>
      </c>
      <c r="CG426" s="525"/>
      <c r="CH426" s="525"/>
      <c r="CI426" s="525" t="str">
        <f t="shared" si="237"/>
        <v>-</v>
      </c>
      <c r="CJ426" s="525"/>
      <c r="CK426" s="525"/>
      <c r="CL426" s="525" t="str">
        <f t="shared" si="238"/>
        <v>-</v>
      </c>
      <c r="CM426" s="525"/>
      <c r="CN426" s="525"/>
    </row>
    <row r="427" spans="1:92">
      <c r="A427" s="524"/>
      <c r="B427" s="524" t="s">
        <v>373</v>
      </c>
      <c r="C427" s="525">
        <f t="shared" si="239"/>
        <v>175</v>
      </c>
      <c r="D427" s="525"/>
      <c r="E427" s="525"/>
      <c r="F427" s="525" t="str">
        <f t="shared" si="240"/>
        <v>-</v>
      </c>
      <c r="G427" s="525"/>
      <c r="H427" s="525"/>
      <c r="I427" s="525">
        <f t="shared" si="211"/>
        <v>175</v>
      </c>
      <c r="J427" s="525"/>
      <c r="K427" s="525"/>
      <c r="L427" s="525" t="str">
        <f t="shared" si="212"/>
        <v>-</v>
      </c>
      <c r="M427" s="525"/>
      <c r="N427" s="525"/>
      <c r="O427" s="525" t="str">
        <f t="shared" si="213"/>
        <v>-</v>
      </c>
      <c r="P427" s="525"/>
      <c r="Q427" s="525"/>
      <c r="R427" s="525" t="str">
        <f t="shared" si="214"/>
        <v>-</v>
      </c>
      <c r="S427" s="525"/>
      <c r="T427" s="525"/>
      <c r="U427" s="525" t="str">
        <f t="shared" si="215"/>
        <v>-</v>
      </c>
      <c r="V427" s="525"/>
      <c r="W427" s="525"/>
      <c r="X427" s="525" t="str">
        <f t="shared" si="216"/>
        <v>-</v>
      </c>
      <c r="Y427" s="525"/>
      <c r="Z427" s="525"/>
      <c r="AA427" s="525" t="str">
        <f t="shared" si="217"/>
        <v>-</v>
      </c>
      <c r="AB427" s="525"/>
      <c r="AC427" s="525"/>
      <c r="AD427" s="525" t="str">
        <f t="shared" si="218"/>
        <v>-</v>
      </c>
      <c r="AE427" s="525"/>
      <c r="AF427" s="525"/>
      <c r="AG427" s="525" t="str">
        <f t="shared" si="219"/>
        <v>-</v>
      </c>
      <c r="AH427" s="525"/>
      <c r="AI427" s="525"/>
      <c r="AJ427" s="525" t="str">
        <f t="shared" si="220"/>
        <v>-</v>
      </c>
      <c r="AK427" s="525"/>
      <c r="AL427" s="525"/>
      <c r="AM427" s="525" t="str">
        <f t="shared" si="221"/>
        <v>-</v>
      </c>
      <c r="AN427" s="525"/>
      <c r="AO427" s="525"/>
      <c r="AP427" s="525" t="str">
        <f t="shared" si="222"/>
        <v>-</v>
      </c>
      <c r="AQ427" s="525"/>
      <c r="AR427" s="525"/>
      <c r="AS427" s="525" t="str">
        <f t="shared" si="223"/>
        <v>-</v>
      </c>
      <c r="AT427" s="525"/>
      <c r="AU427" s="525"/>
      <c r="AV427" s="525" t="str">
        <f t="shared" si="224"/>
        <v>-</v>
      </c>
      <c r="AW427" s="525"/>
      <c r="AX427" s="525"/>
      <c r="AY427" s="525" t="str">
        <f t="shared" si="225"/>
        <v>-</v>
      </c>
      <c r="AZ427" s="525"/>
      <c r="BA427" s="525"/>
      <c r="BB427" s="525" t="str">
        <f t="shared" si="226"/>
        <v>-</v>
      </c>
      <c r="BC427" s="525"/>
      <c r="BD427" s="525"/>
      <c r="BE427" s="525" t="str">
        <f t="shared" si="227"/>
        <v>-</v>
      </c>
      <c r="BF427" s="525"/>
      <c r="BG427" s="525"/>
      <c r="BH427" s="525" t="str">
        <f t="shared" si="228"/>
        <v>-</v>
      </c>
      <c r="BI427" s="525"/>
      <c r="BJ427" s="525"/>
      <c r="BK427" s="525" t="str">
        <f t="shared" si="229"/>
        <v>-</v>
      </c>
      <c r="BL427" s="525"/>
      <c r="BM427" s="525"/>
      <c r="BN427" s="525" t="str">
        <f t="shared" si="230"/>
        <v>-</v>
      </c>
      <c r="BO427" s="525"/>
      <c r="BP427" s="525"/>
      <c r="BQ427" s="525" t="str">
        <f t="shared" si="231"/>
        <v>-</v>
      </c>
      <c r="BR427" s="525"/>
      <c r="BS427" s="525"/>
      <c r="BT427" s="525" t="str">
        <f t="shared" si="232"/>
        <v>-</v>
      </c>
      <c r="BU427" s="525"/>
      <c r="BV427" s="525"/>
      <c r="BW427" s="525" t="str">
        <f t="shared" si="233"/>
        <v>-</v>
      </c>
      <c r="BX427" s="525"/>
      <c r="BY427" s="525"/>
      <c r="BZ427" s="525" t="str">
        <f t="shared" si="234"/>
        <v>-</v>
      </c>
      <c r="CA427" s="525"/>
      <c r="CB427" s="525"/>
      <c r="CC427" s="525" t="str">
        <f t="shared" si="235"/>
        <v>-</v>
      </c>
      <c r="CD427" s="525"/>
      <c r="CE427" s="525"/>
      <c r="CF427" s="525" t="str">
        <f t="shared" si="236"/>
        <v>-</v>
      </c>
      <c r="CG427" s="525"/>
      <c r="CH427" s="525"/>
      <c r="CI427" s="525" t="str">
        <f t="shared" si="237"/>
        <v>-</v>
      </c>
      <c r="CJ427" s="525"/>
      <c r="CK427" s="525"/>
      <c r="CL427" s="525" t="str">
        <f t="shared" si="238"/>
        <v>-</v>
      </c>
      <c r="CM427" s="525"/>
      <c r="CN427" s="525"/>
    </row>
    <row r="428" spans="1:92">
      <c r="A428" s="524"/>
      <c r="B428" s="524" t="s">
        <v>326</v>
      </c>
      <c r="C428" s="525">
        <f t="shared" si="239"/>
        <v>52</v>
      </c>
      <c r="D428" s="525"/>
      <c r="E428" s="525"/>
      <c r="F428" s="525" t="str">
        <f t="shared" si="240"/>
        <v>-</v>
      </c>
      <c r="G428" s="525"/>
      <c r="H428" s="525"/>
      <c r="I428" s="525">
        <f t="shared" si="211"/>
        <v>42</v>
      </c>
      <c r="J428" s="525"/>
      <c r="K428" s="525"/>
      <c r="L428" s="525" t="str">
        <f t="shared" si="212"/>
        <v>-</v>
      </c>
      <c r="M428" s="525"/>
      <c r="N428" s="525"/>
      <c r="O428" s="525" t="str">
        <f t="shared" si="213"/>
        <v>-</v>
      </c>
      <c r="P428" s="525"/>
      <c r="Q428" s="525"/>
      <c r="R428" s="525" t="str">
        <f t="shared" si="214"/>
        <v>-</v>
      </c>
      <c r="S428" s="525"/>
      <c r="T428" s="525"/>
      <c r="U428" s="525" t="str">
        <f t="shared" si="215"/>
        <v>-</v>
      </c>
      <c r="V428" s="525"/>
      <c r="W428" s="525"/>
      <c r="X428" s="525" t="str">
        <f t="shared" si="216"/>
        <v>-</v>
      </c>
      <c r="Y428" s="525"/>
      <c r="Z428" s="525"/>
      <c r="AA428" s="525" t="str">
        <f t="shared" si="217"/>
        <v>-</v>
      </c>
      <c r="AB428" s="525"/>
      <c r="AC428" s="525"/>
      <c r="AD428" s="525" t="str">
        <f t="shared" si="218"/>
        <v>-</v>
      </c>
      <c r="AE428" s="525"/>
      <c r="AF428" s="525"/>
      <c r="AG428" s="525" t="str">
        <f t="shared" si="219"/>
        <v>-</v>
      </c>
      <c r="AH428" s="525"/>
      <c r="AI428" s="525"/>
      <c r="AJ428" s="525" t="str">
        <f t="shared" si="220"/>
        <v>-</v>
      </c>
      <c r="AK428" s="525"/>
      <c r="AL428" s="525"/>
      <c r="AM428" s="525" t="str">
        <f t="shared" si="221"/>
        <v>-</v>
      </c>
      <c r="AN428" s="525"/>
      <c r="AO428" s="525"/>
      <c r="AP428" s="525" t="str">
        <f t="shared" si="222"/>
        <v>-</v>
      </c>
      <c r="AQ428" s="525"/>
      <c r="AR428" s="525"/>
      <c r="AS428" s="525" t="str">
        <f t="shared" si="223"/>
        <v>-</v>
      </c>
      <c r="AT428" s="525"/>
      <c r="AU428" s="525"/>
      <c r="AV428" s="525" t="str">
        <f t="shared" si="224"/>
        <v>-</v>
      </c>
      <c r="AW428" s="525"/>
      <c r="AX428" s="525"/>
      <c r="AY428" s="525" t="str">
        <f t="shared" si="225"/>
        <v>-</v>
      </c>
      <c r="AZ428" s="525"/>
      <c r="BA428" s="525"/>
      <c r="BB428" s="525" t="str">
        <f t="shared" si="226"/>
        <v>-</v>
      </c>
      <c r="BC428" s="525"/>
      <c r="BD428" s="525"/>
      <c r="BE428" s="525" t="str">
        <f t="shared" si="227"/>
        <v>-</v>
      </c>
      <c r="BF428" s="525"/>
      <c r="BG428" s="525"/>
      <c r="BH428" s="525" t="str">
        <f t="shared" si="228"/>
        <v>-</v>
      </c>
      <c r="BI428" s="525"/>
      <c r="BJ428" s="525"/>
      <c r="BK428" s="525" t="str">
        <f t="shared" si="229"/>
        <v>-</v>
      </c>
      <c r="BL428" s="525"/>
      <c r="BM428" s="525"/>
      <c r="BN428" s="525" t="str">
        <f t="shared" si="230"/>
        <v>-</v>
      </c>
      <c r="BO428" s="525"/>
      <c r="BP428" s="525"/>
      <c r="BQ428" s="525" t="str">
        <f t="shared" si="231"/>
        <v>-</v>
      </c>
      <c r="BR428" s="525"/>
      <c r="BS428" s="525"/>
      <c r="BT428" s="525" t="str">
        <f t="shared" si="232"/>
        <v>-</v>
      </c>
      <c r="BU428" s="525"/>
      <c r="BV428" s="525"/>
      <c r="BW428" s="525" t="str">
        <f t="shared" si="233"/>
        <v>-</v>
      </c>
      <c r="BX428" s="525"/>
      <c r="BY428" s="525"/>
      <c r="BZ428" s="525" t="str">
        <f t="shared" si="234"/>
        <v>-</v>
      </c>
      <c r="CA428" s="525"/>
      <c r="CB428" s="525"/>
      <c r="CC428" s="525" t="str">
        <f t="shared" si="235"/>
        <v>-</v>
      </c>
      <c r="CD428" s="525"/>
      <c r="CE428" s="525"/>
      <c r="CF428" s="525" t="str">
        <f t="shared" si="236"/>
        <v>-</v>
      </c>
      <c r="CG428" s="525"/>
      <c r="CH428" s="525"/>
      <c r="CI428" s="525" t="str">
        <f t="shared" si="237"/>
        <v>-</v>
      </c>
      <c r="CJ428" s="525"/>
      <c r="CK428" s="525"/>
      <c r="CL428" s="525" t="str">
        <f t="shared" si="238"/>
        <v>-</v>
      </c>
      <c r="CM428" s="525"/>
      <c r="CN428" s="525"/>
    </row>
    <row r="429" spans="1:92">
      <c r="A429" s="524"/>
      <c r="B429" s="524" t="s">
        <v>254</v>
      </c>
      <c r="C429" s="525">
        <f t="shared" si="239"/>
        <v>33</v>
      </c>
      <c r="D429" s="525"/>
      <c r="E429" s="525"/>
      <c r="F429" s="525">
        <f t="shared" si="240"/>
        <v>100</v>
      </c>
      <c r="G429" s="525"/>
      <c r="H429" s="525"/>
      <c r="I429" s="525">
        <f t="shared" si="211"/>
        <v>27</v>
      </c>
      <c r="J429" s="525"/>
      <c r="K429" s="525"/>
      <c r="L429" s="525">
        <f t="shared" si="212"/>
        <v>92</v>
      </c>
      <c r="M429" s="525"/>
      <c r="N429" s="525"/>
      <c r="O429" s="525">
        <f t="shared" si="213"/>
        <v>92</v>
      </c>
      <c r="P429" s="525"/>
      <c r="Q429" s="525"/>
      <c r="R429" s="525">
        <f t="shared" si="214"/>
        <v>75</v>
      </c>
      <c r="S429" s="525"/>
      <c r="T429" s="525"/>
      <c r="U429" s="525">
        <f t="shared" si="215"/>
        <v>15</v>
      </c>
      <c r="V429" s="525"/>
      <c r="W429" s="525"/>
      <c r="X429" s="525">
        <f t="shared" si="216"/>
        <v>14</v>
      </c>
      <c r="Y429" s="525"/>
      <c r="Z429" s="525"/>
      <c r="AA429" s="525">
        <f t="shared" si="217"/>
        <v>23</v>
      </c>
      <c r="AB429" s="525"/>
      <c r="AC429" s="525"/>
      <c r="AD429" s="525">
        <f t="shared" si="218"/>
        <v>18</v>
      </c>
      <c r="AE429" s="525"/>
      <c r="AF429" s="525"/>
      <c r="AG429" s="525">
        <f t="shared" si="219"/>
        <v>17</v>
      </c>
      <c r="AH429" s="525"/>
      <c r="AI429" s="525"/>
      <c r="AJ429" s="525">
        <f t="shared" si="220"/>
        <v>19</v>
      </c>
      <c r="AK429" s="525"/>
      <c r="AL429" s="525"/>
      <c r="AM429" s="525">
        <f t="shared" si="221"/>
        <v>10</v>
      </c>
      <c r="AN429" s="525"/>
      <c r="AO429" s="525"/>
      <c r="AP429" s="525">
        <f t="shared" si="222"/>
        <v>9</v>
      </c>
      <c r="AQ429" s="525"/>
      <c r="AR429" s="525"/>
      <c r="AS429" s="525">
        <f t="shared" si="223"/>
        <v>17</v>
      </c>
      <c r="AT429" s="525"/>
      <c r="AU429" s="525"/>
      <c r="AV429" s="525">
        <f t="shared" si="224"/>
        <v>36</v>
      </c>
      <c r="AW429" s="525"/>
      <c r="AX429" s="525"/>
      <c r="AY429" s="525">
        <f t="shared" si="225"/>
        <v>34</v>
      </c>
      <c r="AZ429" s="525"/>
      <c r="BA429" s="525"/>
      <c r="BB429" s="525">
        <f t="shared" si="226"/>
        <v>26</v>
      </c>
      <c r="BC429" s="525"/>
      <c r="BD429" s="525"/>
      <c r="BE429" s="525">
        <f t="shared" si="227"/>
        <v>10</v>
      </c>
      <c r="BF429" s="525"/>
      <c r="BG429" s="525"/>
      <c r="BH429" s="525">
        <f t="shared" si="228"/>
        <v>13</v>
      </c>
      <c r="BI429" s="525"/>
      <c r="BJ429" s="525"/>
      <c r="BK429" s="525">
        <f t="shared" si="229"/>
        <v>47</v>
      </c>
      <c r="BL429" s="525"/>
      <c r="BM429" s="525"/>
      <c r="BN429" s="525">
        <f t="shared" si="230"/>
        <v>72</v>
      </c>
      <c r="BO429" s="525"/>
      <c r="BP429" s="525"/>
      <c r="BQ429" s="525">
        <f t="shared" si="231"/>
        <v>64</v>
      </c>
      <c r="BR429" s="525"/>
      <c r="BS429" s="525"/>
      <c r="BT429" s="525">
        <f t="shared" si="232"/>
        <v>13</v>
      </c>
      <c r="BU429" s="525"/>
      <c r="BV429" s="525"/>
      <c r="BW429" s="525">
        <f t="shared" si="233"/>
        <v>13</v>
      </c>
      <c r="BX429" s="525"/>
      <c r="BY429" s="525"/>
      <c r="BZ429" s="525">
        <f t="shared" si="234"/>
        <v>13</v>
      </c>
      <c r="CA429" s="525"/>
      <c r="CB429" s="525"/>
      <c r="CC429" s="525">
        <f t="shared" si="235"/>
        <v>11</v>
      </c>
      <c r="CD429" s="525"/>
      <c r="CE429" s="525"/>
      <c r="CF429" s="525" t="str">
        <f t="shared" si="236"/>
        <v>-</v>
      </c>
      <c r="CG429" s="525"/>
      <c r="CH429" s="525"/>
      <c r="CI429" s="525" t="str">
        <f t="shared" si="237"/>
        <v>-</v>
      </c>
      <c r="CJ429" s="525"/>
      <c r="CK429" s="525"/>
      <c r="CL429" s="525" t="str">
        <f t="shared" si="238"/>
        <v>-</v>
      </c>
      <c r="CM429" s="525"/>
      <c r="CN429" s="525"/>
    </row>
    <row r="430" spans="1:92">
      <c r="A430" s="524"/>
      <c r="B430" s="524" t="s">
        <v>287</v>
      </c>
      <c r="C430" s="525">
        <f t="shared" si="239"/>
        <v>73</v>
      </c>
      <c r="D430" s="525"/>
      <c r="E430" s="525"/>
      <c r="F430" s="525">
        <f t="shared" si="240"/>
        <v>106</v>
      </c>
      <c r="G430" s="525"/>
      <c r="H430" s="525"/>
      <c r="I430" s="525">
        <f t="shared" si="211"/>
        <v>58</v>
      </c>
      <c r="J430" s="525"/>
      <c r="K430" s="525"/>
      <c r="L430" s="525" t="str">
        <f t="shared" si="212"/>
        <v>-</v>
      </c>
      <c r="M430" s="525"/>
      <c r="N430" s="525"/>
      <c r="O430" s="525" t="str">
        <f t="shared" si="213"/>
        <v>-</v>
      </c>
      <c r="P430" s="525"/>
      <c r="Q430" s="525"/>
      <c r="R430" s="525" t="str">
        <f t="shared" si="214"/>
        <v>-</v>
      </c>
      <c r="S430" s="525"/>
      <c r="T430" s="525"/>
      <c r="U430" s="525">
        <f t="shared" si="215"/>
        <v>28</v>
      </c>
      <c r="V430" s="525"/>
      <c r="W430" s="525"/>
      <c r="X430" s="525">
        <f t="shared" si="216"/>
        <v>26</v>
      </c>
      <c r="Y430" s="525"/>
      <c r="Z430" s="525"/>
      <c r="AA430" s="525">
        <f t="shared" si="217"/>
        <v>31</v>
      </c>
      <c r="AB430" s="525"/>
      <c r="AC430" s="525"/>
      <c r="AD430" s="525">
        <f t="shared" si="218"/>
        <v>28</v>
      </c>
      <c r="AE430" s="525"/>
      <c r="AF430" s="525"/>
      <c r="AG430" s="525">
        <f t="shared" si="219"/>
        <v>25</v>
      </c>
      <c r="AH430" s="525"/>
      <c r="AI430" s="525"/>
      <c r="AJ430" s="525">
        <f t="shared" si="220"/>
        <v>35</v>
      </c>
      <c r="AK430" s="525"/>
      <c r="AL430" s="525"/>
      <c r="AM430" s="525">
        <f t="shared" si="221"/>
        <v>36</v>
      </c>
      <c r="AN430" s="525"/>
      <c r="AO430" s="525"/>
      <c r="AP430" s="525">
        <f t="shared" si="222"/>
        <v>29</v>
      </c>
      <c r="AQ430" s="525"/>
      <c r="AR430" s="525"/>
      <c r="AS430" s="525">
        <f t="shared" si="223"/>
        <v>28</v>
      </c>
      <c r="AT430" s="525"/>
      <c r="AU430" s="525"/>
      <c r="AV430" s="525">
        <f t="shared" si="224"/>
        <v>41</v>
      </c>
      <c r="AW430" s="525"/>
      <c r="AX430" s="525"/>
      <c r="AY430" s="525">
        <f t="shared" si="225"/>
        <v>38</v>
      </c>
      <c r="AZ430" s="525"/>
      <c r="BA430" s="525"/>
      <c r="BB430" s="525">
        <f t="shared" si="226"/>
        <v>49</v>
      </c>
      <c r="BC430" s="525"/>
      <c r="BD430" s="525"/>
      <c r="BE430" s="525">
        <f t="shared" si="227"/>
        <v>22</v>
      </c>
      <c r="BF430" s="525"/>
      <c r="BG430" s="525"/>
      <c r="BH430" s="525">
        <f t="shared" si="228"/>
        <v>23</v>
      </c>
      <c r="BI430" s="525"/>
      <c r="BJ430" s="525"/>
      <c r="BK430" s="525">
        <f t="shared" si="229"/>
        <v>55</v>
      </c>
      <c r="BL430" s="525"/>
      <c r="BM430" s="525"/>
      <c r="BN430" s="525" t="str">
        <f t="shared" si="230"/>
        <v>-</v>
      </c>
      <c r="BO430" s="525"/>
      <c r="BP430" s="525"/>
      <c r="BQ430" s="525" t="str">
        <f t="shared" si="231"/>
        <v>-</v>
      </c>
      <c r="BR430" s="525"/>
      <c r="BS430" s="525"/>
      <c r="BT430" s="525" t="str">
        <f t="shared" si="232"/>
        <v>-</v>
      </c>
      <c r="BU430" s="525"/>
      <c r="BV430" s="525"/>
      <c r="BW430" s="525">
        <f t="shared" si="233"/>
        <v>25</v>
      </c>
      <c r="BX430" s="525"/>
      <c r="BY430" s="525"/>
      <c r="BZ430" s="525">
        <f t="shared" si="234"/>
        <v>24</v>
      </c>
      <c r="CA430" s="525"/>
      <c r="CB430" s="525"/>
      <c r="CC430" s="525">
        <f t="shared" si="235"/>
        <v>20</v>
      </c>
      <c r="CD430" s="525"/>
      <c r="CE430" s="525"/>
      <c r="CF430" s="525" t="str">
        <f t="shared" si="236"/>
        <v>-</v>
      </c>
      <c r="CG430" s="525"/>
      <c r="CH430" s="525"/>
      <c r="CI430" s="525" t="str">
        <f t="shared" si="237"/>
        <v>-</v>
      </c>
      <c r="CJ430" s="525"/>
      <c r="CK430" s="525"/>
      <c r="CL430" s="525" t="str">
        <f t="shared" si="238"/>
        <v>-</v>
      </c>
      <c r="CM430" s="525"/>
      <c r="CN430" s="525"/>
    </row>
    <row r="431" spans="1:92">
      <c r="A431" s="524"/>
      <c r="B431" s="524" t="s">
        <v>220</v>
      </c>
      <c r="C431" s="525">
        <f t="shared" si="239"/>
        <v>33</v>
      </c>
      <c r="D431" s="525"/>
      <c r="E431" s="525"/>
      <c r="F431" s="525" t="str">
        <f t="shared" si="240"/>
        <v>-</v>
      </c>
      <c r="G431" s="525"/>
      <c r="H431" s="525"/>
      <c r="I431" s="525">
        <f t="shared" si="211"/>
        <v>27</v>
      </c>
      <c r="J431" s="525"/>
      <c r="K431" s="525"/>
      <c r="L431" s="525" t="str">
        <f t="shared" si="212"/>
        <v>-</v>
      </c>
      <c r="M431" s="525"/>
      <c r="N431" s="525"/>
      <c r="O431" s="525" t="str">
        <f t="shared" si="213"/>
        <v>-</v>
      </c>
      <c r="P431" s="525"/>
      <c r="Q431" s="525"/>
      <c r="R431" s="525" t="str">
        <f t="shared" si="214"/>
        <v>-</v>
      </c>
      <c r="S431" s="525"/>
      <c r="T431" s="525"/>
      <c r="U431" s="525">
        <f t="shared" si="215"/>
        <v>12</v>
      </c>
      <c r="V431" s="525"/>
      <c r="W431" s="525"/>
      <c r="X431" s="525">
        <f t="shared" si="216"/>
        <v>10</v>
      </c>
      <c r="Y431" s="525"/>
      <c r="Z431" s="525"/>
      <c r="AA431" s="525">
        <f t="shared" si="217"/>
        <v>22</v>
      </c>
      <c r="AB431" s="525"/>
      <c r="AC431" s="525"/>
      <c r="AD431" s="525">
        <f t="shared" si="218"/>
        <v>12</v>
      </c>
      <c r="AE431" s="525"/>
      <c r="AF431" s="525"/>
      <c r="AG431" s="525">
        <f t="shared" si="219"/>
        <v>11</v>
      </c>
      <c r="AH431" s="525"/>
      <c r="AI431" s="525"/>
      <c r="AJ431" s="525">
        <f t="shared" si="220"/>
        <v>20</v>
      </c>
      <c r="AK431" s="525"/>
      <c r="AL431" s="525"/>
      <c r="AM431" s="525">
        <f t="shared" si="221"/>
        <v>14</v>
      </c>
      <c r="AN431" s="525"/>
      <c r="AO431" s="525"/>
      <c r="AP431" s="525">
        <f t="shared" si="222"/>
        <v>11</v>
      </c>
      <c r="AQ431" s="525"/>
      <c r="AR431" s="525"/>
      <c r="AS431" s="525">
        <f t="shared" si="223"/>
        <v>16</v>
      </c>
      <c r="AT431" s="525"/>
      <c r="AU431" s="525"/>
      <c r="AV431" s="525">
        <f t="shared" si="224"/>
        <v>57</v>
      </c>
      <c r="AW431" s="525"/>
      <c r="AX431" s="525"/>
      <c r="AY431" s="525">
        <f t="shared" si="225"/>
        <v>51</v>
      </c>
      <c r="AZ431" s="525"/>
      <c r="BA431" s="525"/>
      <c r="BB431" s="525">
        <f t="shared" si="226"/>
        <v>5</v>
      </c>
      <c r="BC431" s="525"/>
      <c r="BD431" s="525"/>
      <c r="BE431" s="525">
        <f t="shared" si="227"/>
        <v>6</v>
      </c>
      <c r="BF431" s="525"/>
      <c r="BG431" s="525"/>
      <c r="BH431" s="525">
        <f t="shared" si="228"/>
        <v>8</v>
      </c>
      <c r="BI431" s="525"/>
      <c r="BJ431" s="525"/>
      <c r="BK431" s="525">
        <f t="shared" si="229"/>
        <v>18</v>
      </c>
      <c r="BL431" s="525"/>
      <c r="BM431" s="525"/>
      <c r="BN431" s="525">
        <f t="shared" si="230"/>
        <v>40</v>
      </c>
      <c r="BO431" s="525"/>
      <c r="BP431" s="525"/>
      <c r="BQ431" s="525">
        <f t="shared" si="231"/>
        <v>34</v>
      </c>
      <c r="BR431" s="525"/>
      <c r="BS431" s="525"/>
      <c r="BT431" s="525">
        <f t="shared" si="232"/>
        <v>18</v>
      </c>
      <c r="BU431" s="525"/>
      <c r="BV431" s="525"/>
      <c r="BW431" s="525">
        <f t="shared" si="233"/>
        <v>3</v>
      </c>
      <c r="BX431" s="525"/>
      <c r="BY431" s="525"/>
      <c r="BZ431" s="525">
        <f t="shared" si="234"/>
        <v>2</v>
      </c>
      <c r="CA431" s="525"/>
      <c r="CB431" s="525"/>
      <c r="CC431" s="525">
        <f t="shared" si="235"/>
        <v>8</v>
      </c>
      <c r="CD431" s="525"/>
      <c r="CE431" s="525"/>
      <c r="CF431" s="525" t="str">
        <f t="shared" si="236"/>
        <v>-</v>
      </c>
      <c r="CG431" s="525"/>
      <c r="CH431" s="525"/>
      <c r="CI431" s="525" t="str">
        <f t="shared" si="237"/>
        <v>-</v>
      </c>
      <c r="CJ431" s="525"/>
      <c r="CK431" s="525"/>
      <c r="CL431" s="525" t="str">
        <f t="shared" si="238"/>
        <v>-</v>
      </c>
      <c r="CM431" s="525"/>
      <c r="CN431" s="525"/>
    </row>
    <row r="432" spans="1:92">
      <c r="A432" s="524"/>
      <c r="B432" s="524" t="s">
        <v>218</v>
      </c>
      <c r="C432" s="525">
        <f t="shared" si="239"/>
        <v>48</v>
      </c>
      <c r="D432" s="525"/>
      <c r="E432" s="525"/>
      <c r="F432" s="525" t="str">
        <f t="shared" si="240"/>
        <v>-</v>
      </c>
      <c r="G432" s="525"/>
      <c r="H432" s="525"/>
      <c r="I432" s="525">
        <f t="shared" si="211"/>
        <v>38</v>
      </c>
      <c r="J432" s="525"/>
      <c r="K432" s="525"/>
      <c r="L432" s="525" t="str">
        <f t="shared" si="212"/>
        <v>-</v>
      </c>
      <c r="M432" s="525"/>
      <c r="N432" s="525"/>
      <c r="O432" s="525" t="str">
        <f t="shared" si="213"/>
        <v>-</v>
      </c>
      <c r="P432" s="525"/>
      <c r="Q432" s="525"/>
      <c r="R432" s="525" t="str">
        <f t="shared" si="214"/>
        <v>-</v>
      </c>
      <c r="S432" s="525"/>
      <c r="T432" s="525"/>
      <c r="U432" s="525">
        <f t="shared" si="215"/>
        <v>17</v>
      </c>
      <c r="V432" s="525"/>
      <c r="W432" s="525"/>
      <c r="X432" s="525">
        <f t="shared" si="216"/>
        <v>16</v>
      </c>
      <c r="Y432" s="525"/>
      <c r="Z432" s="525"/>
      <c r="AA432" s="525">
        <f t="shared" si="217"/>
        <v>18</v>
      </c>
      <c r="AB432" s="525"/>
      <c r="AC432" s="525"/>
      <c r="AD432" s="525">
        <f t="shared" si="218"/>
        <v>19</v>
      </c>
      <c r="AE432" s="525"/>
      <c r="AF432" s="525"/>
      <c r="AG432" s="525">
        <f t="shared" si="219"/>
        <v>18</v>
      </c>
      <c r="AH432" s="525"/>
      <c r="AI432" s="525"/>
      <c r="AJ432" s="525">
        <f t="shared" si="220"/>
        <v>14</v>
      </c>
      <c r="AK432" s="525"/>
      <c r="AL432" s="525"/>
      <c r="AM432" s="525">
        <f t="shared" si="221"/>
        <v>11</v>
      </c>
      <c r="AN432" s="525"/>
      <c r="AO432" s="525"/>
      <c r="AP432" s="525">
        <f t="shared" si="222"/>
        <v>8</v>
      </c>
      <c r="AQ432" s="525"/>
      <c r="AR432" s="525"/>
      <c r="AS432" s="525">
        <f t="shared" si="223"/>
        <v>11</v>
      </c>
      <c r="AT432" s="525"/>
      <c r="AU432" s="525"/>
      <c r="AV432" s="525">
        <f t="shared" si="224"/>
        <v>54</v>
      </c>
      <c r="AW432" s="525"/>
      <c r="AX432" s="525"/>
      <c r="AY432" s="525">
        <f t="shared" si="225"/>
        <v>43</v>
      </c>
      <c r="AZ432" s="525"/>
      <c r="BA432" s="525"/>
      <c r="BB432" s="525">
        <f t="shared" si="226"/>
        <v>2</v>
      </c>
      <c r="BC432" s="525"/>
      <c r="BD432" s="525"/>
      <c r="BE432" s="525">
        <f t="shared" si="227"/>
        <v>11</v>
      </c>
      <c r="BF432" s="525"/>
      <c r="BG432" s="525"/>
      <c r="BH432" s="525">
        <f t="shared" si="228"/>
        <v>10</v>
      </c>
      <c r="BI432" s="525"/>
      <c r="BJ432" s="525"/>
      <c r="BK432" s="525">
        <f t="shared" si="229"/>
        <v>8</v>
      </c>
      <c r="BL432" s="525"/>
      <c r="BM432" s="525"/>
      <c r="BN432" s="525">
        <f t="shared" si="230"/>
        <v>71</v>
      </c>
      <c r="BO432" s="525"/>
      <c r="BP432" s="525"/>
      <c r="BQ432" s="525">
        <f t="shared" si="231"/>
        <v>68</v>
      </c>
      <c r="BR432" s="525"/>
      <c r="BS432" s="525"/>
      <c r="BT432" s="525">
        <f t="shared" si="232"/>
        <v>33</v>
      </c>
      <c r="BU432" s="525"/>
      <c r="BV432" s="525"/>
      <c r="BW432" s="525">
        <f t="shared" si="233"/>
        <v>8</v>
      </c>
      <c r="BX432" s="525"/>
      <c r="BY432" s="525"/>
      <c r="BZ432" s="525">
        <f t="shared" si="234"/>
        <v>6</v>
      </c>
      <c r="CA432" s="525"/>
      <c r="CB432" s="525"/>
      <c r="CC432" s="525">
        <f t="shared" si="235"/>
        <v>5</v>
      </c>
      <c r="CD432" s="525"/>
      <c r="CE432" s="525"/>
      <c r="CF432" s="525" t="str">
        <f t="shared" si="236"/>
        <v>-</v>
      </c>
      <c r="CG432" s="525"/>
      <c r="CH432" s="525"/>
      <c r="CI432" s="525" t="str">
        <f t="shared" si="237"/>
        <v>-</v>
      </c>
      <c r="CJ432" s="525"/>
      <c r="CK432" s="525"/>
      <c r="CL432" s="525" t="str">
        <f t="shared" si="238"/>
        <v>-</v>
      </c>
      <c r="CM432" s="525"/>
      <c r="CN432" s="525"/>
    </row>
    <row r="433" spans="1:92">
      <c r="A433" s="524"/>
      <c r="B433" s="524" t="s">
        <v>204</v>
      </c>
      <c r="C433" s="525">
        <f t="shared" si="239"/>
        <v>37</v>
      </c>
      <c r="D433" s="525"/>
      <c r="E433" s="525"/>
      <c r="F433" s="525" t="str">
        <f t="shared" si="240"/>
        <v>-</v>
      </c>
      <c r="G433" s="525"/>
      <c r="H433" s="525"/>
      <c r="I433" s="525">
        <f t="shared" si="211"/>
        <v>30</v>
      </c>
      <c r="J433" s="525"/>
      <c r="K433" s="525"/>
      <c r="L433" s="525" t="str">
        <f t="shared" si="212"/>
        <v>-</v>
      </c>
      <c r="M433" s="525"/>
      <c r="N433" s="525"/>
      <c r="O433" s="525" t="str">
        <f t="shared" si="213"/>
        <v>-</v>
      </c>
      <c r="P433" s="525"/>
      <c r="Q433" s="525"/>
      <c r="R433" s="525" t="str">
        <f t="shared" si="214"/>
        <v>-</v>
      </c>
      <c r="S433" s="525"/>
      <c r="T433" s="525"/>
      <c r="U433" s="525">
        <f t="shared" si="215"/>
        <v>14</v>
      </c>
      <c r="V433" s="525"/>
      <c r="W433" s="525"/>
      <c r="X433" s="525">
        <f t="shared" si="216"/>
        <v>9</v>
      </c>
      <c r="Y433" s="525"/>
      <c r="Z433" s="525"/>
      <c r="AA433" s="525">
        <f t="shared" si="217"/>
        <v>9</v>
      </c>
      <c r="AB433" s="525"/>
      <c r="AC433" s="525"/>
      <c r="AD433" s="525">
        <f t="shared" si="218"/>
        <v>14</v>
      </c>
      <c r="AE433" s="525"/>
      <c r="AF433" s="525"/>
      <c r="AG433" s="525">
        <f t="shared" si="219"/>
        <v>9</v>
      </c>
      <c r="AH433" s="525"/>
      <c r="AI433" s="525"/>
      <c r="AJ433" s="525">
        <f t="shared" si="220"/>
        <v>3</v>
      </c>
      <c r="AK433" s="525"/>
      <c r="AL433" s="525"/>
      <c r="AM433" s="525">
        <f t="shared" si="221"/>
        <v>17</v>
      </c>
      <c r="AN433" s="525"/>
      <c r="AO433" s="525"/>
      <c r="AP433" s="525">
        <f t="shared" si="222"/>
        <v>10</v>
      </c>
      <c r="AQ433" s="525"/>
      <c r="AR433" s="525"/>
      <c r="AS433" s="525">
        <f t="shared" si="223"/>
        <v>4</v>
      </c>
      <c r="AT433" s="525"/>
      <c r="AU433" s="525"/>
      <c r="AV433" s="525">
        <f t="shared" si="224"/>
        <v>43</v>
      </c>
      <c r="AW433" s="525"/>
      <c r="AX433" s="525"/>
      <c r="AY433" s="525">
        <f t="shared" si="225"/>
        <v>31</v>
      </c>
      <c r="AZ433" s="525"/>
      <c r="BA433" s="525"/>
      <c r="BB433" s="525">
        <f t="shared" si="226"/>
        <v>1</v>
      </c>
      <c r="BC433" s="525"/>
      <c r="BD433" s="525"/>
      <c r="BE433" s="525">
        <f t="shared" si="227"/>
        <v>5</v>
      </c>
      <c r="BF433" s="525"/>
      <c r="BG433" s="525"/>
      <c r="BH433" s="525">
        <f t="shared" si="228"/>
        <v>2</v>
      </c>
      <c r="BI433" s="525"/>
      <c r="BJ433" s="525"/>
      <c r="BK433" s="525">
        <f t="shared" si="229"/>
        <v>5</v>
      </c>
      <c r="BL433" s="525"/>
      <c r="BM433" s="525"/>
      <c r="BN433" s="525" t="str">
        <f t="shared" si="230"/>
        <v>-</v>
      </c>
      <c r="BO433" s="525"/>
      <c r="BP433" s="525"/>
      <c r="BQ433" s="525" t="str">
        <f t="shared" si="231"/>
        <v>-</v>
      </c>
      <c r="BR433" s="525"/>
      <c r="BS433" s="525"/>
      <c r="BT433" s="525" t="str">
        <f t="shared" si="232"/>
        <v>-</v>
      </c>
      <c r="BU433" s="525"/>
      <c r="BV433" s="525"/>
      <c r="BW433" s="525">
        <f t="shared" si="233"/>
        <v>7</v>
      </c>
      <c r="BX433" s="525"/>
      <c r="BY433" s="525"/>
      <c r="BZ433" s="525">
        <f t="shared" si="234"/>
        <v>5</v>
      </c>
      <c r="CA433" s="525"/>
      <c r="CB433" s="525"/>
      <c r="CC433" s="525">
        <f t="shared" si="235"/>
        <v>5</v>
      </c>
      <c r="CD433" s="525"/>
      <c r="CE433" s="525"/>
      <c r="CF433" s="525" t="str">
        <f t="shared" si="236"/>
        <v>-</v>
      </c>
      <c r="CG433" s="525"/>
      <c r="CH433" s="525"/>
      <c r="CI433" s="525" t="str">
        <f t="shared" si="237"/>
        <v>-</v>
      </c>
      <c r="CJ433" s="525"/>
      <c r="CK433" s="525"/>
      <c r="CL433" s="525" t="str">
        <f t="shared" si="238"/>
        <v>-</v>
      </c>
      <c r="CM433" s="525"/>
      <c r="CN433" s="525"/>
    </row>
    <row r="434" spans="1:92">
      <c r="A434" s="524"/>
      <c r="B434" s="524" t="s">
        <v>221</v>
      </c>
      <c r="C434" s="525">
        <f t="shared" si="239"/>
        <v>58</v>
      </c>
      <c r="D434" s="525"/>
      <c r="E434" s="525"/>
      <c r="F434" s="525">
        <f t="shared" si="240"/>
        <v>95</v>
      </c>
      <c r="G434" s="525"/>
      <c r="H434" s="525"/>
      <c r="I434" s="525">
        <f t="shared" si="211"/>
        <v>49</v>
      </c>
      <c r="J434" s="525"/>
      <c r="K434" s="525"/>
      <c r="L434" s="525">
        <f t="shared" si="212"/>
        <v>85</v>
      </c>
      <c r="M434" s="525"/>
      <c r="N434" s="525"/>
      <c r="O434" s="525">
        <f t="shared" si="213"/>
        <v>85</v>
      </c>
      <c r="P434" s="525"/>
      <c r="Q434" s="525"/>
      <c r="R434" s="525">
        <f t="shared" si="214"/>
        <v>90</v>
      </c>
      <c r="S434" s="525"/>
      <c r="T434" s="525"/>
      <c r="U434" s="525">
        <f t="shared" si="215"/>
        <v>41</v>
      </c>
      <c r="V434" s="525"/>
      <c r="W434" s="525"/>
      <c r="X434" s="525">
        <f t="shared" si="216"/>
        <v>36</v>
      </c>
      <c r="Y434" s="525"/>
      <c r="Z434" s="525"/>
      <c r="AA434" s="525">
        <f t="shared" si="217"/>
        <v>28</v>
      </c>
      <c r="AB434" s="525"/>
      <c r="AC434" s="525"/>
      <c r="AD434" s="525">
        <f t="shared" si="218"/>
        <v>42</v>
      </c>
      <c r="AE434" s="525"/>
      <c r="AF434" s="525"/>
      <c r="AG434" s="525">
        <f t="shared" si="219"/>
        <v>37</v>
      </c>
      <c r="AH434" s="525"/>
      <c r="AI434" s="525"/>
      <c r="AJ434" s="525">
        <f t="shared" si="220"/>
        <v>21</v>
      </c>
      <c r="AK434" s="525"/>
      <c r="AL434" s="525"/>
      <c r="AM434" s="525">
        <f t="shared" si="221"/>
        <v>28</v>
      </c>
      <c r="AN434" s="525"/>
      <c r="AO434" s="525"/>
      <c r="AP434" s="525">
        <f t="shared" si="222"/>
        <v>25</v>
      </c>
      <c r="AQ434" s="525"/>
      <c r="AR434" s="525"/>
      <c r="AS434" s="525">
        <f t="shared" si="223"/>
        <v>26</v>
      </c>
      <c r="AT434" s="525"/>
      <c r="AU434" s="525"/>
      <c r="AV434" s="525">
        <f t="shared" si="224"/>
        <v>67</v>
      </c>
      <c r="AW434" s="525"/>
      <c r="AX434" s="525"/>
      <c r="AY434" s="525">
        <f t="shared" si="225"/>
        <v>61</v>
      </c>
      <c r="AZ434" s="525"/>
      <c r="BA434" s="525"/>
      <c r="BB434" s="525">
        <f t="shared" si="226"/>
        <v>17</v>
      </c>
      <c r="BC434" s="525"/>
      <c r="BD434" s="525"/>
      <c r="BE434" s="525">
        <f t="shared" si="227"/>
        <v>21</v>
      </c>
      <c r="BF434" s="525"/>
      <c r="BG434" s="525"/>
      <c r="BH434" s="525">
        <f t="shared" si="228"/>
        <v>22</v>
      </c>
      <c r="BI434" s="525"/>
      <c r="BJ434" s="525"/>
      <c r="BK434" s="525">
        <f t="shared" si="229"/>
        <v>43</v>
      </c>
      <c r="BL434" s="525"/>
      <c r="BM434" s="525"/>
      <c r="BN434" s="525" t="str">
        <f t="shared" si="230"/>
        <v>-</v>
      </c>
      <c r="BO434" s="525"/>
      <c r="BP434" s="525"/>
      <c r="BQ434" s="525" t="str">
        <f t="shared" si="231"/>
        <v>-</v>
      </c>
      <c r="BR434" s="525"/>
      <c r="BS434" s="525"/>
      <c r="BT434" s="525" t="str">
        <f t="shared" si="232"/>
        <v>-</v>
      </c>
      <c r="BU434" s="525"/>
      <c r="BV434" s="525"/>
      <c r="BW434" s="525">
        <f t="shared" si="233"/>
        <v>21</v>
      </c>
      <c r="BX434" s="525"/>
      <c r="BY434" s="525"/>
      <c r="BZ434" s="525">
        <f t="shared" si="234"/>
        <v>17</v>
      </c>
      <c r="CA434" s="525"/>
      <c r="CB434" s="525"/>
      <c r="CC434" s="525">
        <f t="shared" si="235"/>
        <v>2</v>
      </c>
      <c r="CD434" s="525"/>
      <c r="CE434" s="525"/>
      <c r="CF434" s="525" t="str">
        <f t="shared" si="236"/>
        <v>-</v>
      </c>
      <c r="CG434" s="525"/>
      <c r="CH434" s="525"/>
      <c r="CI434" s="525" t="str">
        <f t="shared" si="237"/>
        <v>-</v>
      </c>
      <c r="CJ434" s="525"/>
      <c r="CK434" s="525"/>
      <c r="CL434" s="525" t="str">
        <f t="shared" si="238"/>
        <v>-</v>
      </c>
      <c r="CM434" s="525"/>
      <c r="CN434" s="525"/>
    </row>
    <row r="435" spans="1:92">
      <c r="A435" s="524"/>
      <c r="B435" s="524" t="s">
        <v>230</v>
      </c>
      <c r="C435" s="525">
        <f t="shared" si="239"/>
        <v>87</v>
      </c>
      <c r="D435" s="525"/>
      <c r="E435" s="525"/>
      <c r="F435" s="525" t="str">
        <f t="shared" si="240"/>
        <v>-</v>
      </c>
      <c r="G435" s="525"/>
      <c r="H435" s="525"/>
      <c r="I435" s="525">
        <f t="shared" si="211"/>
        <v>63</v>
      </c>
      <c r="J435" s="525"/>
      <c r="K435" s="525"/>
      <c r="L435" s="525" t="str">
        <f t="shared" si="212"/>
        <v>-</v>
      </c>
      <c r="M435" s="525"/>
      <c r="N435" s="525"/>
      <c r="O435" s="525" t="str">
        <f t="shared" si="213"/>
        <v>-</v>
      </c>
      <c r="P435" s="525"/>
      <c r="Q435" s="525"/>
      <c r="R435" s="525" t="str">
        <f t="shared" si="214"/>
        <v>-</v>
      </c>
      <c r="S435" s="525"/>
      <c r="T435" s="525"/>
      <c r="U435" s="525">
        <f t="shared" si="215"/>
        <v>60</v>
      </c>
      <c r="V435" s="525"/>
      <c r="W435" s="525"/>
      <c r="X435" s="525">
        <f t="shared" si="216"/>
        <v>53</v>
      </c>
      <c r="Y435" s="525"/>
      <c r="Z435" s="525"/>
      <c r="AA435" s="525">
        <f t="shared" si="217"/>
        <v>27</v>
      </c>
      <c r="AB435" s="525"/>
      <c r="AC435" s="525"/>
      <c r="AD435" s="525">
        <f t="shared" si="218"/>
        <v>58</v>
      </c>
      <c r="AE435" s="525"/>
      <c r="AF435" s="525"/>
      <c r="AG435" s="525">
        <f t="shared" si="219"/>
        <v>51</v>
      </c>
      <c r="AH435" s="525"/>
      <c r="AI435" s="525"/>
      <c r="AJ435" s="525">
        <f t="shared" si="220"/>
        <v>26</v>
      </c>
      <c r="AK435" s="525"/>
      <c r="AL435" s="525"/>
      <c r="AM435" s="525">
        <f t="shared" si="221"/>
        <v>48</v>
      </c>
      <c r="AN435" s="525"/>
      <c r="AO435" s="525"/>
      <c r="AP435" s="525">
        <f t="shared" si="222"/>
        <v>45</v>
      </c>
      <c r="AQ435" s="525"/>
      <c r="AR435" s="525"/>
      <c r="AS435" s="525">
        <f t="shared" si="223"/>
        <v>27</v>
      </c>
      <c r="AT435" s="525"/>
      <c r="AU435" s="525"/>
      <c r="AV435" s="525">
        <f t="shared" si="224"/>
        <v>81</v>
      </c>
      <c r="AW435" s="525"/>
      <c r="AX435" s="525"/>
      <c r="AY435" s="525">
        <f t="shared" si="225"/>
        <v>74</v>
      </c>
      <c r="AZ435" s="525"/>
      <c r="BA435" s="525"/>
      <c r="BB435" s="525">
        <f t="shared" si="226"/>
        <v>35</v>
      </c>
      <c r="BC435" s="525"/>
      <c r="BD435" s="525"/>
      <c r="BE435" s="525">
        <f t="shared" si="227"/>
        <v>29</v>
      </c>
      <c r="BF435" s="525"/>
      <c r="BG435" s="525"/>
      <c r="BH435" s="525">
        <f t="shared" si="228"/>
        <v>33</v>
      </c>
      <c r="BI435" s="525"/>
      <c r="BJ435" s="525"/>
      <c r="BK435" s="525">
        <f t="shared" si="229"/>
        <v>70</v>
      </c>
      <c r="BL435" s="525"/>
      <c r="BM435" s="525"/>
      <c r="BN435" s="525" t="str">
        <f t="shared" si="230"/>
        <v>-</v>
      </c>
      <c r="BO435" s="525"/>
      <c r="BP435" s="525"/>
      <c r="BQ435" s="525" t="str">
        <f t="shared" si="231"/>
        <v>-</v>
      </c>
      <c r="BR435" s="525"/>
      <c r="BS435" s="525"/>
      <c r="BT435" s="525" t="str">
        <f t="shared" si="232"/>
        <v>-</v>
      </c>
      <c r="BU435" s="525"/>
      <c r="BV435" s="525"/>
      <c r="BW435" s="525">
        <f t="shared" si="233"/>
        <v>33</v>
      </c>
      <c r="BX435" s="525"/>
      <c r="BY435" s="525"/>
      <c r="BZ435" s="525">
        <f t="shared" si="234"/>
        <v>28</v>
      </c>
      <c r="CA435" s="525"/>
      <c r="CB435" s="525"/>
      <c r="CC435" s="525">
        <f t="shared" si="235"/>
        <v>3</v>
      </c>
      <c r="CD435" s="525"/>
      <c r="CE435" s="525"/>
      <c r="CF435" s="525" t="str">
        <f t="shared" si="236"/>
        <v>-</v>
      </c>
      <c r="CG435" s="525"/>
      <c r="CH435" s="525"/>
      <c r="CI435" s="525" t="str">
        <f t="shared" si="237"/>
        <v>-</v>
      </c>
      <c r="CJ435" s="525"/>
      <c r="CK435" s="525"/>
      <c r="CL435" s="525" t="str">
        <f t="shared" si="238"/>
        <v>-</v>
      </c>
      <c r="CM435" s="525"/>
      <c r="CN435" s="525"/>
    </row>
    <row r="436" spans="1:92">
      <c r="A436" s="524"/>
      <c r="B436" s="524" t="s">
        <v>297</v>
      </c>
      <c r="C436" s="525">
        <f t="shared" si="239"/>
        <v>54</v>
      </c>
      <c r="D436" s="525"/>
      <c r="E436" s="525"/>
      <c r="F436" s="525" t="str">
        <f t="shared" si="240"/>
        <v>-</v>
      </c>
      <c r="G436" s="525"/>
      <c r="H436" s="525"/>
      <c r="I436" s="525">
        <f t="shared" si="211"/>
        <v>45</v>
      </c>
      <c r="J436" s="525"/>
      <c r="K436" s="525"/>
      <c r="L436" s="525" t="str">
        <f t="shared" si="212"/>
        <v>-</v>
      </c>
      <c r="M436" s="525"/>
      <c r="N436" s="525"/>
      <c r="O436" s="525" t="str">
        <f t="shared" si="213"/>
        <v>-</v>
      </c>
      <c r="P436" s="525"/>
      <c r="Q436" s="525"/>
      <c r="R436" s="525" t="str">
        <f t="shared" si="214"/>
        <v>-</v>
      </c>
      <c r="S436" s="525"/>
      <c r="T436" s="525"/>
      <c r="U436" s="525">
        <f t="shared" si="215"/>
        <v>45</v>
      </c>
      <c r="V436" s="525"/>
      <c r="W436" s="525"/>
      <c r="X436" s="525">
        <f t="shared" si="216"/>
        <v>43</v>
      </c>
      <c r="Y436" s="525"/>
      <c r="Z436" s="525"/>
      <c r="AA436" s="525">
        <f t="shared" si="217"/>
        <v>41</v>
      </c>
      <c r="AB436" s="525"/>
      <c r="AC436" s="525"/>
      <c r="AD436" s="525">
        <f t="shared" si="218"/>
        <v>43</v>
      </c>
      <c r="AE436" s="525"/>
      <c r="AF436" s="525"/>
      <c r="AG436" s="525">
        <f t="shared" si="219"/>
        <v>42</v>
      </c>
      <c r="AH436" s="525"/>
      <c r="AI436" s="525"/>
      <c r="AJ436" s="525">
        <f t="shared" si="220"/>
        <v>43</v>
      </c>
      <c r="AK436" s="525"/>
      <c r="AL436" s="525"/>
      <c r="AM436" s="525">
        <f t="shared" si="221"/>
        <v>45</v>
      </c>
      <c r="AN436" s="525"/>
      <c r="AO436" s="525"/>
      <c r="AP436" s="525">
        <f t="shared" si="222"/>
        <v>40</v>
      </c>
      <c r="AQ436" s="525"/>
      <c r="AR436" s="525"/>
      <c r="AS436" s="525">
        <f t="shared" si="223"/>
        <v>30</v>
      </c>
      <c r="AT436" s="525"/>
      <c r="AU436" s="525"/>
      <c r="AV436" s="525">
        <f t="shared" si="224"/>
        <v>68</v>
      </c>
      <c r="AW436" s="525"/>
      <c r="AX436" s="525"/>
      <c r="AY436" s="525">
        <f t="shared" si="225"/>
        <v>63</v>
      </c>
      <c r="AZ436" s="525"/>
      <c r="BA436" s="525"/>
      <c r="BB436" s="525">
        <f t="shared" si="226"/>
        <v>26</v>
      </c>
      <c r="BC436" s="525"/>
      <c r="BD436" s="525"/>
      <c r="BE436" s="525">
        <f t="shared" si="227"/>
        <v>31</v>
      </c>
      <c r="BF436" s="525"/>
      <c r="BG436" s="525"/>
      <c r="BH436" s="525">
        <f t="shared" si="228"/>
        <v>29</v>
      </c>
      <c r="BI436" s="525"/>
      <c r="BJ436" s="525"/>
      <c r="BK436" s="525">
        <f t="shared" si="229"/>
        <v>50</v>
      </c>
      <c r="BL436" s="525"/>
      <c r="BM436" s="525"/>
      <c r="BN436" s="525" t="str">
        <f t="shared" si="230"/>
        <v>-</v>
      </c>
      <c r="BO436" s="525"/>
      <c r="BP436" s="525"/>
      <c r="BQ436" s="525" t="str">
        <f t="shared" si="231"/>
        <v>-</v>
      </c>
      <c r="BR436" s="525"/>
      <c r="BS436" s="525"/>
      <c r="BT436" s="525" t="str">
        <f t="shared" si="232"/>
        <v>-</v>
      </c>
      <c r="BU436" s="525"/>
      <c r="BV436" s="525"/>
      <c r="BW436" s="525" t="str">
        <f t="shared" si="233"/>
        <v>-</v>
      </c>
      <c r="BX436" s="525"/>
      <c r="BY436" s="525"/>
      <c r="BZ436" s="525" t="str">
        <f t="shared" si="234"/>
        <v>-</v>
      </c>
      <c r="CA436" s="525"/>
      <c r="CB436" s="525"/>
      <c r="CC436" s="525" t="str">
        <f t="shared" si="235"/>
        <v>-</v>
      </c>
      <c r="CD436" s="525"/>
      <c r="CE436" s="525"/>
      <c r="CF436" s="525" t="str">
        <f t="shared" si="236"/>
        <v>-</v>
      </c>
      <c r="CG436" s="525"/>
      <c r="CH436" s="525"/>
      <c r="CI436" s="525" t="str">
        <f t="shared" si="237"/>
        <v>-</v>
      </c>
      <c r="CJ436" s="525"/>
      <c r="CK436" s="525"/>
      <c r="CL436" s="525" t="str">
        <f t="shared" si="238"/>
        <v>-</v>
      </c>
      <c r="CM436" s="525"/>
      <c r="CN436" s="525"/>
    </row>
    <row r="437" spans="1:92">
      <c r="A437" s="524"/>
      <c r="B437" s="524" t="s">
        <v>289</v>
      </c>
      <c r="C437" s="525">
        <f t="shared" si="239"/>
        <v>53</v>
      </c>
      <c r="D437" s="525"/>
      <c r="E437" s="525"/>
      <c r="F437" s="525">
        <f t="shared" si="240"/>
        <v>114</v>
      </c>
      <c r="G437" s="525"/>
      <c r="H437" s="525"/>
      <c r="I437" s="525">
        <f t="shared" si="211"/>
        <v>44</v>
      </c>
      <c r="J437" s="525"/>
      <c r="K437" s="525"/>
      <c r="L437" s="525" t="str">
        <f t="shared" si="212"/>
        <v>-</v>
      </c>
      <c r="M437" s="525"/>
      <c r="N437" s="525"/>
      <c r="O437" s="525" t="str">
        <f t="shared" si="213"/>
        <v>-</v>
      </c>
      <c r="P437" s="525"/>
      <c r="Q437" s="525"/>
      <c r="R437" s="525" t="str">
        <f t="shared" si="214"/>
        <v>-</v>
      </c>
      <c r="S437" s="525"/>
      <c r="T437" s="525"/>
      <c r="U437" s="525">
        <f t="shared" si="215"/>
        <v>46</v>
      </c>
      <c r="V437" s="525"/>
      <c r="W437" s="525"/>
      <c r="X437" s="525">
        <f t="shared" si="216"/>
        <v>46</v>
      </c>
      <c r="Y437" s="525"/>
      <c r="Z437" s="525"/>
      <c r="AA437" s="525">
        <f t="shared" si="217"/>
        <v>42</v>
      </c>
      <c r="AB437" s="525"/>
      <c r="AC437" s="525"/>
      <c r="AD437" s="525">
        <f t="shared" si="218"/>
        <v>41</v>
      </c>
      <c r="AE437" s="525"/>
      <c r="AF437" s="525"/>
      <c r="AG437" s="525">
        <f t="shared" si="219"/>
        <v>41</v>
      </c>
      <c r="AH437" s="525"/>
      <c r="AI437" s="525"/>
      <c r="AJ437" s="525">
        <f t="shared" si="220"/>
        <v>54</v>
      </c>
      <c r="AK437" s="525"/>
      <c r="AL437" s="525"/>
      <c r="AM437" s="525" t="str">
        <f t="shared" si="221"/>
        <v>-</v>
      </c>
      <c r="AN437" s="525"/>
      <c r="AO437" s="525"/>
      <c r="AP437" s="525" t="str">
        <f t="shared" si="222"/>
        <v>-</v>
      </c>
      <c r="AQ437" s="525"/>
      <c r="AR437" s="525"/>
      <c r="AS437" s="525" t="str">
        <f t="shared" si="223"/>
        <v>-</v>
      </c>
      <c r="AT437" s="525"/>
      <c r="AU437" s="525"/>
      <c r="AV437" s="525" t="str">
        <f t="shared" si="224"/>
        <v>-</v>
      </c>
      <c r="AW437" s="525"/>
      <c r="AX437" s="525"/>
      <c r="AY437" s="525" t="str">
        <f t="shared" si="225"/>
        <v>-</v>
      </c>
      <c r="AZ437" s="525"/>
      <c r="BA437" s="525"/>
      <c r="BB437" s="525" t="str">
        <f t="shared" si="226"/>
        <v>-</v>
      </c>
      <c r="BC437" s="525"/>
      <c r="BD437" s="525"/>
      <c r="BE437" s="525">
        <f t="shared" si="227"/>
        <v>46</v>
      </c>
      <c r="BF437" s="525"/>
      <c r="BG437" s="525"/>
      <c r="BH437" s="525">
        <f t="shared" si="228"/>
        <v>50</v>
      </c>
      <c r="BI437" s="525"/>
      <c r="BJ437" s="525"/>
      <c r="BK437" s="525">
        <f t="shared" si="229"/>
        <v>74</v>
      </c>
      <c r="BL437" s="525"/>
      <c r="BM437" s="525"/>
      <c r="BN437" s="525" t="str">
        <f t="shared" si="230"/>
        <v>-</v>
      </c>
      <c r="BO437" s="525"/>
      <c r="BP437" s="525"/>
      <c r="BQ437" s="525" t="str">
        <f t="shared" si="231"/>
        <v>-</v>
      </c>
      <c r="BR437" s="525"/>
      <c r="BS437" s="525"/>
      <c r="BT437" s="525" t="str">
        <f t="shared" si="232"/>
        <v>-</v>
      </c>
      <c r="BU437" s="525"/>
      <c r="BV437" s="525"/>
      <c r="BW437" s="525">
        <f t="shared" si="233"/>
        <v>62</v>
      </c>
      <c r="BX437" s="525"/>
      <c r="BY437" s="525"/>
      <c r="BZ437" s="525">
        <f t="shared" si="234"/>
        <v>61</v>
      </c>
      <c r="CA437" s="525"/>
      <c r="CB437" s="525"/>
      <c r="CC437" s="525">
        <f t="shared" si="235"/>
        <v>21</v>
      </c>
      <c r="CD437" s="525"/>
      <c r="CE437" s="525"/>
      <c r="CF437" s="525" t="str">
        <f t="shared" si="236"/>
        <v>-</v>
      </c>
      <c r="CG437" s="525"/>
      <c r="CH437" s="525"/>
      <c r="CI437" s="525" t="str">
        <f t="shared" si="237"/>
        <v>-</v>
      </c>
      <c r="CJ437" s="525"/>
      <c r="CK437" s="525"/>
      <c r="CL437" s="525" t="str">
        <f t="shared" si="238"/>
        <v>-</v>
      </c>
      <c r="CM437" s="525"/>
      <c r="CN437" s="525"/>
    </row>
    <row r="438" spans="1:92">
      <c r="A438" s="524"/>
      <c r="B438" s="524" t="s">
        <v>271</v>
      </c>
      <c r="C438" s="525">
        <f t="shared" si="239"/>
        <v>32</v>
      </c>
      <c r="D438" s="525"/>
      <c r="E438" s="525"/>
      <c r="F438" s="525" t="str">
        <f t="shared" si="240"/>
        <v>-</v>
      </c>
      <c r="G438" s="525"/>
      <c r="H438" s="525"/>
      <c r="I438" s="525">
        <f t="shared" si="211"/>
        <v>26</v>
      </c>
      <c r="J438" s="525"/>
      <c r="K438" s="525"/>
      <c r="L438" s="525" t="str">
        <f t="shared" si="212"/>
        <v>-</v>
      </c>
      <c r="M438" s="525"/>
      <c r="N438" s="525"/>
      <c r="O438" s="525" t="str">
        <f t="shared" si="213"/>
        <v>-</v>
      </c>
      <c r="P438" s="525"/>
      <c r="Q438" s="525"/>
      <c r="R438" s="525" t="str">
        <f t="shared" si="214"/>
        <v>-</v>
      </c>
      <c r="S438" s="525"/>
      <c r="T438" s="525"/>
      <c r="U438" s="525">
        <f t="shared" si="215"/>
        <v>52</v>
      </c>
      <c r="V438" s="525"/>
      <c r="W438" s="525"/>
      <c r="X438" s="525">
        <f t="shared" si="216"/>
        <v>49</v>
      </c>
      <c r="Y438" s="525"/>
      <c r="Z438" s="525"/>
      <c r="AA438" s="525">
        <f t="shared" si="217"/>
        <v>30</v>
      </c>
      <c r="AB438" s="525"/>
      <c r="AC438" s="525"/>
      <c r="AD438" s="525">
        <f t="shared" si="218"/>
        <v>48</v>
      </c>
      <c r="AE438" s="525"/>
      <c r="AF438" s="525"/>
      <c r="AG438" s="525">
        <f t="shared" si="219"/>
        <v>45</v>
      </c>
      <c r="AH438" s="525"/>
      <c r="AI438" s="525"/>
      <c r="AJ438" s="525">
        <f t="shared" si="220"/>
        <v>38</v>
      </c>
      <c r="AK438" s="525"/>
      <c r="AL438" s="525"/>
      <c r="AM438" s="525" t="str">
        <f t="shared" si="221"/>
        <v>-</v>
      </c>
      <c r="AN438" s="525"/>
      <c r="AO438" s="525"/>
      <c r="AP438" s="525" t="str">
        <f t="shared" si="222"/>
        <v>-</v>
      </c>
      <c r="AQ438" s="525"/>
      <c r="AR438" s="525"/>
      <c r="AS438" s="525" t="str">
        <f t="shared" si="223"/>
        <v>-</v>
      </c>
      <c r="AT438" s="525"/>
      <c r="AU438" s="525"/>
      <c r="AV438" s="525">
        <f t="shared" si="224"/>
        <v>92</v>
      </c>
      <c r="AW438" s="525"/>
      <c r="AX438" s="525"/>
      <c r="AY438" s="525">
        <f t="shared" si="225"/>
        <v>87</v>
      </c>
      <c r="AZ438" s="525"/>
      <c r="BA438" s="525"/>
      <c r="BB438" s="525">
        <f t="shared" si="226"/>
        <v>15</v>
      </c>
      <c r="BC438" s="525"/>
      <c r="BD438" s="525"/>
      <c r="BE438" s="525">
        <f t="shared" si="227"/>
        <v>32</v>
      </c>
      <c r="BF438" s="525"/>
      <c r="BG438" s="525"/>
      <c r="BH438" s="525">
        <f t="shared" si="228"/>
        <v>30</v>
      </c>
      <c r="BI438" s="525"/>
      <c r="BJ438" s="525"/>
      <c r="BK438" s="525">
        <f t="shared" si="229"/>
        <v>52</v>
      </c>
      <c r="BL438" s="525"/>
      <c r="BM438" s="525"/>
      <c r="BN438" s="525" t="str">
        <f t="shared" si="230"/>
        <v>-</v>
      </c>
      <c r="BO438" s="525"/>
      <c r="BP438" s="525"/>
      <c r="BQ438" s="525" t="str">
        <f t="shared" si="231"/>
        <v>-</v>
      </c>
      <c r="BR438" s="525"/>
      <c r="BS438" s="525"/>
      <c r="BT438" s="525" t="str">
        <f t="shared" si="232"/>
        <v>-</v>
      </c>
      <c r="BU438" s="525"/>
      <c r="BV438" s="525"/>
      <c r="BW438" s="525">
        <f t="shared" si="233"/>
        <v>67</v>
      </c>
      <c r="BX438" s="525"/>
      <c r="BY438" s="525"/>
      <c r="BZ438" s="525">
        <f t="shared" si="234"/>
        <v>67</v>
      </c>
      <c r="CA438" s="525"/>
      <c r="CB438" s="525"/>
      <c r="CC438" s="525">
        <f t="shared" si="235"/>
        <v>56</v>
      </c>
      <c r="CD438" s="525"/>
      <c r="CE438" s="525"/>
      <c r="CF438" s="525" t="str">
        <f t="shared" si="236"/>
        <v>-</v>
      </c>
      <c r="CG438" s="525"/>
      <c r="CH438" s="525"/>
      <c r="CI438" s="525" t="str">
        <f t="shared" si="237"/>
        <v>-</v>
      </c>
      <c r="CJ438" s="525"/>
      <c r="CK438" s="525"/>
      <c r="CL438" s="525" t="str">
        <f t="shared" si="238"/>
        <v>-</v>
      </c>
      <c r="CM438" s="525"/>
      <c r="CN438" s="525"/>
    </row>
    <row r="439" spans="1:92">
      <c r="A439" s="524"/>
      <c r="B439" s="524" t="s">
        <v>243</v>
      </c>
      <c r="C439" s="525">
        <f t="shared" si="239"/>
        <v>102</v>
      </c>
      <c r="D439" s="525"/>
      <c r="E439" s="525"/>
      <c r="F439" s="525" t="str">
        <f t="shared" si="240"/>
        <v>-</v>
      </c>
      <c r="G439" s="525"/>
      <c r="H439" s="525"/>
      <c r="I439" s="525">
        <f t="shared" ref="I439:I486" si="241">IFERROR(VLOOKUP($B439,I$6:K$245,3,0),"-")</f>
        <v>69</v>
      </c>
      <c r="J439" s="525"/>
      <c r="K439" s="525"/>
      <c r="L439" s="525" t="str">
        <f t="shared" ref="L439:L486" si="242">IFERROR(VLOOKUP($B439,L$6:N$245,3,0),"-")</f>
        <v>-</v>
      </c>
      <c r="M439" s="525"/>
      <c r="N439" s="525"/>
      <c r="O439" s="525" t="str">
        <f t="shared" ref="O439:O486" si="243">IFERROR(VLOOKUP($B439,O$6:Q$245,3,0),"-")</f>
        <v>-</v>
      </c>
      <c r="P439" s="525"/>
      <c r="Q439" s="525"/>
      <c r="R439" s="525" t="str">
        <f t="shared" ref="R439:R486" si="244">IFERROR(VLOOKUP($B439,R$6:T$245,3,0),"-")</f>
        <v>-</v>
      </c>
      <c r="S439" s="525"/>
      <c r="T439" s="525"/>
      <c r="U439" s="525">
        <f t="shared" ref="U439:U486" si="245">IFERROR(VLOOKUP($B439,U$6:W$245,3,0),"-")</f>
        <v>63</v>
      </c>
      <c r="V439" s="525"/>
      <c r="W439" s="525"/>
      <c r="X439" s="525">
        <f t="shared" ref="X439:X486" si="246">IFERROR(VLOOKUP($B439,X$6:Z$245,3,0),"-")</f>
        <v>57</v>
      </c>
      <c r="Y439" s="525"/>
      <c r="Z439" s="525"/>
      <c r="AA439" s="525">
        <f t="shared" ref="AA439:AA486" si="247">IFERROR(VLOOKUP($B439,AA$6:AC$245,3,0),"-")</f>
        <v>26</v>
      </c>
      <c r="AB439" s="525"/>
      <c r="AC439" s="525"/>
      <c r="AD439" s="525">
        <f t="shared" ref="AD439:AD486" si="248">IFERROR(VLOOKUP($B439,AD$6:AF$245,3,0),"-")</f>
        <v>57</v>
      </c>
      <c r="AE439" s="525"/>
      <c r="AF439" s="525"/>
      <c r="AG439" s="525">
        <f t="shared" ref="AG439:AG486" si="249">IFERROR(VLOOKUP($B439,AG$6:AI$245,3,0),"-")</f>
        <v>52</v>
      </c>
      <c r="AH439" s="525"/>
      <c r="AI439" s="525"/>
      <c r="AJ439" s="525">
        <f t="shared" ref="AJ439:AJ486" si="250">IFERROR(VLOOKUP($B439,AJ$6:AL$245,3,0),"-")</f>
        <v>36</v>
      </c>
      <c r="AK439" s="525"/>
      <c r="AL439" s="525"/>
      <c r="AM439" s="525" t="str">
        <f t="shared" ref="AM439:AM486" si="251">IFERROR(VLOOKUP($B439,AM$6:AO$245,3,0),"-")</f>
        <v>-</v>
      </c>
      <c r="AN439" s="525"/>
      <c r="AO439" s="525"/>
      <c r="AP439" s="525" t="str">
        <f t="shared" ref="AP439:AP486" si="252">IFERROR(VLOOKUP($B439,AP$6:AR$245,3,0),"-")</f>
        <v>-</v>
      </c>
      <c r="AQ439" s="525"/>
      <c r="AR439" s="525"/>
      <c r="AS439" s="525" t="str">
        <f t="shared" ref="AS439:AS486" si="253">IFERROR(VLOOKUP($B439,AS$6:AU$245,3,0),"-")</f>
        <v>-</v>
      </c>
      <c r="AT439" s="525"/>
      <c r="AU439" s="525"/>
      <c r="AV439" s="525">
        <f t="shared" ref="AV439:AV486" si="254">IFERROR(VLOOKUP($B439,AV$6:AX$245,3,0),"-")</f>
        <v>101</v>
      </c>
      <c r="AW439" s="525"/>
      <c r="AX439" s="525"/>
      <c r="AY439" s="525">
        <f t="shared" ref="AY439:AY486" si="255">IFERROR(VLOOKUP($B439,AY$6:BA$245,3,0),"-")</f>
        <v>99</v>
      </c>
      <c r="AZ439" s="525"/>
      <c r="BA439" s="525"/>
      <c r="BB439" s="525">
        <f t="shared" ref="BB439:BB486" si="256">IFERROR(VLOOKUP($B439,BB$6:BD$245,3,0),"-")</f>
        <v>5</v>
      </c>
      <c r="BC439" s="525"/>
      <c r="BD439" s="525"/>
      <c r="BE439" s="525">
        <f t="shared" ref="BE439:BE486" si="257">IFERROR(VLOOKUP($B439,BE$6:BG$245,3,0),"-")</f>
        <v>58</v>
      </c>
      <c r="BF439" s="525"/>
      <c r="BG439" s="525"/>
      <c r="BH439" s="525">
        <f t="shared" ref="BH439:BH486" si="258">IFERROR(VLOOKUP($B439,BH$6:BJ$245,3,0),"-")</f>
        <v>58</v>
      </c>
      <c r="BI439" s="525"/>
      <c r="BJ439" s="525"/>
      <c r="BK439" s="525">
        <f t="shared" ref="BK439:BK486" si="259">IFERROR(VLOOKUP($B439,BK$6:BM$245,3,0),"-")</f>
        <v>54</v>
      </c>
      <c r="BL439" s="525"/>
      <c r="BM439" s="525"/>
      <c r="BN439" s="525" t="str">
        <f t="shared" ref="BN439:BN486" si="260">IFERROR(VLOOKUP($B439,BN$6:BP$245,3,0),"-")</f>
        <v>-</v>
      </c>
      <c r="BO439" s="525"/>
      <c r="BP439" s="525"/>
      <c r="BQ439" s="525" t="str">
        <f t="shared" ref="BQ439:BQ486" si="261">IFERROR(VLOOKUP($B439,BQ$6:BS$245,3,0),"-")</f>
        <v>-</v>
      </c>
      <c r="BR439" s="525"/>
      <c r="BS439" s="525"/>
      <c r="BT439" s="525" t="str">
        <f t="shared" ref="BT439:BT486" si="262">IFERROR(VLOOKUP($B439,BT$6:BV$245,3,0),"-")</f>
        <v>-</v>
      </c>
      <c r="BU439" s="525"/>
      <c r="BV439" s="525"/>
      <c r="BW439" s="525">
        <f t="shared" ref="BW439:BW486" si="263">IFERROR(VLOOKUP($B439,BW$6:BY$245,3,0),"-")</f>
        <v>97</v>
      </c>
      <c r="BX439" s="525"/>
      <c r="BY439" s="525"/>
      <c r="BZ439" s="525">
        <f t="shared" ref="BZ439:BZ486" si="264">IFERROR(VLOOKUP($B439,BZ$6:CB$245,3,0),"-")</f>
        <v>102</v>
      </c>
      <c r="CA439" s="525"/>
      <c r="CB439" s="525"/>
      <c r="CC439" s="525">
        <f t="shared" ref="CC439:CC486" si="265">IFERROR(VLOOKUP($B439,CC$6:CE$245,3,0),"-")</f>
        <v>123</v>
      </c>
      <c r="CD439" s="525"/>
      <c r="CE439" s="525"/>
      <c r="CF439" s="525" t="str">
        <f t="shared" ref="CF439:CF486" si="266">IFERROR(VLOOKUP($B439,CF$6:CH$245,3,0),"-")</f>
        <v>-</v>
      </c>
      <c r="CG439" s="525"/>
      <c r="CH439" s="525"/>
      <c r="CI439" s="525" t="str">
        <f t="shared" ref="CI439:CI486" si="267">IFERROR(VLOOKUP($B439,CI$6:CK$245,3,0),"-")</f>
        <v>-</v>
      </c>
      <c r="CJ439" s="525"/>
      <c r="CK439" s="525"/>
      <c r="CL439" s="525" t="str">
        <f t="shared" ref="CL439:CL486" si="268">IFERROR(VLOOKUP($B439,CL$6:CN$245,3,0),"-")</f>
        <v>-</v>
      </c>
      <c r="CM439" s="525"/>
      <c r="CN439" s="525"/>
    </row>
    <row r="440" spans="1:92">
      <c r="A440" s="524"/>
      <c r="B440" s="524" t="s">
        <v>334</v>
      </c>
      <c r="C440" s="525">
        <f t="shared" ref="C440:C486" si="269">IFERROR(VLOOKUP($B440,C$6:E$245,3,0),"-")</f>
        <v>65</v>
      </c>
      <c r="D440" s="525"/>
      <c r="E440" s="525"/>
      <c r="F440" s="525" t="str">
        <f t="shared" si="240"/>
        <v>-</v>
      </c>
      <c r="G440" s="525"/>
      <c r="H440" s="525"/>
      <c r="I440" s="525">
        <f t="shared" si="241"/>
        <v>52</v>
      </c>
      <c r="J440" s="525"/>
      <c r="K440" s="525"/>
      <c r="L440" s="525" t="str">
        <f t="shared" si="242"/>
        <v>-</v>
      </c>
      <c r="M440" s="525"/>
      <c r="N440" s="525"/>
      <c r="O440" s="525" t="str">
        <f t="shared" si="243"/>
        <v>-</v>
      </c>
      <c r="P440" s="525"/>
      <c r="Q440" s="525"/>
      <c r="R440" s="525" t="str">
        <f t="shared" si="244"/>
        <v>-</v>
      </c>
      <c r="S440" s="525"/>
      <c r="T440" s="525"/>
      <c r="U440" s="525" t="str">
        <f t="shared" si="245"/>
        <v>-</v>
      </c>
      <c r="V440" s="525"/>
      <c r="W440" s="525"/>
      <c r="X440" s="525" t="str">
        <f t="shared" si="246"/>
        <v>-</v>
      </c>
      <c r="Y440" s="525"/>
      <c r="Z440" s="525"/>
      <c r="AA440" s="525" t="str">
        <f t="shared" si="247"/>
        <v>-</v>
      </c>
      <c r="AB440" s="525"/>
      <c r="AC440" s="525"/>
      <c r="AD440" s="525" t="str">
        <f t="shared" si="248"/>
        <v>-</v>
      </c>
      <c r="AE440" s="525"/>
      <c r="AF440" s="525"/>
      <c r="AG440" s="525" t="str">
        <f t="shared" si="249"/>
        <v>-</v>
      </c>
      <c r="AH440" s="525"/>
      <c r="AI440" s="525"/>
      <c r="AJ440" s="525" t="str">
        <f t="shared" si="250"/>
        <v>-</v>
      </c>
      <c r="AK440" s="525"/>
      <c r="AL440" s="525"/>
      <c r="AM440" s="525" t="str">
        <f t="shared" si="251"/>
        <v>-</v>
      </c>
      <c r="AN440" s="525"/>
      <c r="AO440" s="525"/>
      <c r="AP440" s="525" t="str">
        <f t="shared" si="252"/>
        <v>-</v>
      </c>
      <c r="AQ440" s="525"/>
      <c r="AR440" s="525"/>
      <c r="AS440" s="525" t="str">
        <f t="shared" si="253"/>
        <v>-</v>
      </c>
      <c r="AT440" s="525"/>
      <c r="AU440" s="525"/>
      <c r="AV440" s="525" t="str">
        <f t="shared" si="254"/>
        <v>-</v>
      </c>
      <c r="AW440" s="525"/>
      <c r="AX440" s="525"/>
      <c r="AY440" s="525" t="str">
        <f t="shared" si="255"/>
        <v>-</v>
      </c>
      <c r="AZ440" s="525"/>
      <c r="BA440" s="525"/>
      <c r="BB440" s="525" t="str">
        <f t="shared" si="256"/>
        <v>-</v>
      </c>
      <c r="BC440" s="525"/>
      <c r="BD440" s="525"/>
      <c r="BE440" s="525" t="str">
        <f t="shared" si="257"/>
        <v>-</v>
      </c>
      <c r="BF440" s="525"/>
      <c r="BG440" s="525"/>
      <c r="BH440" s="525" t="str">
        <f t="shared" si="258"/>
        <v>-</v>
      </c>
      <c r="BI440" s="525"/>
      <c r="BJ440" s="525"/>
      <c r="BK440" s="525" t="str">
        <f t="shared" si="259"/>
        <v>-</v>
      </c>
      <c r="BL440" s="525"/>
      <c r="BM440" s="525"/>
      <c r="BN440" s="525" t="str">
        <f t="shared" si="260"/>
        <v>-</v>
      </c>
      <c r="BO440" s="525"/>
      <c r="BP440" s="525"/>
      <c r="BQ440" s="525" t="str">
        <f t="shared" si="261"/>
        <v>-</v>
      </c>
      <c r="BR440" s="525"/>
      <c r="BS440" s="525"/>
      <c r="BT440" s="525" t="str">
        <f t="shared" si="262"/>
        <v>-</v>
      </c>
      <c r="BU440" s="525"/>
      <c r="BV440" s="525"/>
      <c r="BW440" s="525" t="str">
        <f t="shared" si="263"/>
        <v>-</v>
      </c>
      <c r="BX440" s="525"/>
      <c r="BY440" s="525"/>
      <c r="BZ440" s="525" t="str">
        <f t="shared" si="264"/>
        <v>-</v>
      </c>
      <c r="CA440" s="525"/>
      <c r="CB440" s="525"/>
      <c r="CC440" s="525" t="str">
        <f t="shared" si="265"/>
        <v>-</v>
      </c>
      <c r="CD440" s="525"/>
      <c r="CE440" s="525"/>
      <c r="CF440" s="525" t="str">
        <f t="shared" si="266"/>
        <v>-</v>
      </c>
      <c r="CG440" s="525"/>
      <c r="CH440" s="525"/>
      <c r="CI440" s="525" t="str">
        <f t="shared" si="267"/>
        <v>-</v>
      </c>
      <c r="CJ440" s="525"/>
      <c r="CK440" s="525"/>
      <c r="CL440" s="525" t="str">
        <f t="shared" si="268"/>
        <v>-</v>
      </c>
      <c r="CM440" s="525"/>
      <c r="CN440" s="525"/>
    </row>
    <row r="441" spans="1:92">
      <c r="A441" s="524"/>
      <c r="B441" s="524" t="s">
        <v>365</v>
      </c>
      <c r="C441" s="525">
        <f t="shared" si="269"/>
        <v>138</v>
      </c>
      <c r="D441" s="525"/>
      <c r="E441" s="525"/>
      <c r="F441" s="525" t="str">
        <f t="shared" si="240"/>
        <v>-</v>
      </c>
      <c r="G441" s="525"/>
      <c r="H441" s="525"/>
      <c r="I441" s="525">
        <f t="shared" si="241"/>
        <v>112</v>
      </c>
      <c r="J441" s="525"/>
      <c r="K441" s="525"/>
      <c r="L441" s="525" t="str">
        <f t="shared" si="242"/>
        <v>-</v>
      </c>
      <c r="M441" s="525"/>
      <c r="N441" s="525"/>
      <c r="O441" s="525" t="str">
        <f t="shared" si="243"/>
        <v>-</v>
      </c>
      <c r="P441" s="525"/>
      <c r="Q441" s="525"/>
      <c r="R441" s="525" t="str">
        <f t="shared" si="244"/>
        <v>-</v>
      </c>
      <c r="S441" s="525"/>
      <c r="T441" s="525"/>
      <c r="U441" s="525" t="str">
        <f t="shared" si="245"/>
        <v>-</v>
      </c>
      <c r="V441" s="525"/>
      <c r="W441" s="525"/>
      <c r="X441" s="525" t="str">
        <f t="shared" si="246"/>
        <v>-</v>
      </c>
      <c r="Y441" s="525"/>
      <c r="Z441" s="525"/>
      <c r="AA441" s="525" t="str">
        <f t="shared" si="247"/>
        <v>-</v>
      </c>
      <c r="AB441" s="525"/>
      <c r="AC441" s="525"/>
      <c r="AD441" s="525" t="str">
        <f t="shared" si="248"/>
        <v>-</v>
      </c>
      <c r="AE441" s="525"/>
      <c r="AF441" s="525"/>
      <c r="AG441" s="525" t="str">
        <f t="shared" si="249"/>
        <v>-</v>
      </c>
      <c r="AH441" s="525"/>
      <c r="AI441" s="525"/>
      <c r="AJ441" s="525" t="str">
        <f t="shared" si="250"/>
        <v>-</v>
      </c>
      <c r="AK441" s="525"/>
      <c r="AL441" s="525"/>
      <c r="AM441" s="525" t="str">
        <f t="shared" si="251"/>
        <v>-</v>
      </c>
      <c r="AN441" s="525"/>
      <c r="AO441" s="525"/>
      <c r="AP441" s="525" t="str">
        <f t="shared" si="252"/>
        <v>-</v>
      </c>
      <c r="AQ441" s="525"/>
      <c r="AR441" s="525"/>
      <c r="AS441" s="525" t="str">
        <f t="shared" si="253"/>
        <v>-</v>
      </c>
      <c r="AT441" s="525"/>
      <c r="AU441" s="525"/>
      <c r="AV441" s="525" t="str">
        <f t="shared" si="254"/>
        <v>-</v>
      </c>
      <c r="AW441" s="525"/>
      <c r="AX441" s="525"/>
      <c r="AY441" s="525" t="str">
        <f t="shared" si="255"/>
        <v>-</v>
      </c>
      <c r="AZ441" s="525"/>
      <c r="BA441" s="525"/>
      <c r="BB441" s="525" t="str">
        <f t="shared" si="256"/>
        <v>-</v>
      </c>
      <c r="BC441" s="525"/>
      <c r="BD441" s="525"/>
      <c r="BE441" s="525" t="str">
        <f t="shared" si="257"/>
        <v>-</v>
      </c>
      <c r="BF441" s="525"/>
      <c r="BG441" s="525"/>
      <c r="BH441" s="525" t="str">
        <f t="shared" si="258"/>
        <v>-</v>
      </c>
      <c r="BI441" s="525"/>
      <c r="BJ441" s="525"/>
      <c r="BK441" s="525" t="str">
        <f t="shared" si="259"/>
        <v>-</v>
      </c>
      <c r="BL441" s="525"/>
      <c r="BM441" s="525"/>
      <c r="BN441" s="525" t="str">
        <f t="shared" si="260"/>
        <v>-</v>
      </c>
      <c r="BO441" s="525"/>
      <c r="BP441" s="525"/>
      <c r="BQ441" s="525" t="str">
        <f t="shared" si="261"/>
        <v>-</v>
      </c>
      <c r="BR441" s="525"/>
      <c r="BS441" s="525"/>
      <c r="BT441" s="525" t="str">
        <f t="shared" si="262"/>
        <v>-</v>
      </c>
      <c r="BU441" s="525"/>
      <c r="BV441" s="525"/>
      <c r="BW441" s="525" t="str">
        <f t="shared" si="263"/>
        <v>-</v>
      </c>
      <c r="BX441" s="525"/>
      <c r="BY441" s="525"/>
      <c r="BZ441" s="525" t="str">
        <f t="shared" si="264"/>
        <v>-</v>
      </c>
      <c r="CA441" s="525"/>
      <c r="CB441" s="525"/>
      <c r="CC441" s="525" t="str">
        <f t="shared" si="265"/>
        <v>-</v>
      </c>
      <c r="CD441" s="525"/>
      <c r="CE441" s="525"/>
      <c r="CF441" s="525" t="str">
        <f t="shared" si="266"/>
        <v>-</v>
      </c>
      <c r="CG441" s="525"/>
      <c r="CH441" s="525"/>
      <c r="CI441" s="525" t="str">
        <f t="shared" si="267"/>
        <v>-</v>
      </c>
      <c r="CJ441" s="525"/>
      <c r="CK441" s="525"/>
      <c r="CL441" s="525" t="str">
        <f t="shared" si="268"/>
        <v>-</v>
      </c>
      <c r="CM441" s="525"/>
      <c r="CN441" s="525"/>
    </row>
    <row r="442" spans="1:92">
      <c r="A442" s="524"/>
      <c r="B442" s="524" t="s">
        <v>308</v>
      </c>
      <c r="C442" s="525">
        <f t="shared" si="269"/>
        <v>41</v>
      </c>
      <c r="D442" s="525"/>
      <c r="E442" s="525"/>
      <c r="F442" s="525" t="str">
        <f t="shared" si="240"/>
        <v>-</v>
      </c>
      <c r="G442" s="525"/>
      <c r="H442" s="525"/>
      <c r="I442" s="525">
        <f t="shared" si="241"/>
        <v>34</v>
      </c>
      <c r="J442" s="525"/>
      <c r="K442" s="525"/>
      <c r="L442" s="525" t="str">
        <f t="shared" si="242"/>
        <v>-</v>
      </c>
      <c r="M442" s="525"/>
      <c r="N442" s="525"/>
      <c r="O442" s="525" t="str">
        <f t="shared" si="243"/>
        <v>-</v>
      </c>
      <c r="P442" s="525"/>
      <c r="Q442" s="525"/>
      <c r="R442" s="525" t="str">
        <f t="shared" si="244"/>
        <v>-</v>
      </c>
      <c r="S442" s="525"/>
      <c r="T442" s="525"/>
      <c r="U442" s="525" t="str">
        <f t="shared" si="245"/>
        <v>-</v>
      </c>
      <c r="V442" s="525"/>
      <c r="W442" s="525"/>
      <c r="X442" s="525" t="str">
        <f t="shared" si="246"/>
        <v>-</v>
      </c>
      <c r="Y442" s="525"/>
      <c r="Z442" s="525"/>
      <c r="AA442" s="525" t="str">
        <f t="shared" si="247"/>
        <v>-</v>
      </c>
      <c r="AB442" s="525"/>
      <c r="AC442" s="525"/>
      <c r="AD442" s="525" t="str">
        <f t="shared" si="248"/>
        <v>-</v>
      </c>
      <c r="AE442" s="525"/>
      <c r="AF442" s="525"/>
      <c r="AG442" s="525" t="str">
        <f t="shared" si="249"/>
        <v>-</v>
      </c>
      <c r="AH442" s="525"/>
      <c r="AI442" s="525"/>
      <c r="AJ442" s="525" t="str">
        <f t="shared" si="250"/>
        <v>-</v>
      </c>
      <c r="AK442" s="525"/>
      <c r="AL442" s="525"/>
      <c r="AM442" s="525" t="str">
        <f t="shared" si="251"/>
        <v>-</v>
      </c>
      <c r="AN442" s="525"/>
      <c r="AO442" s="525"/>
      <c r="AP442" s="525" t="str">
        <f t="shared" si="252"/>
        <v>-</v>
      </c>
      <c r="AQ442" s="525"/>
      <c r="AR442" s="525"/>
      <c r="AS442" s="525" t="str">
        <f t="shared" si="253"/>
        <v>-</v>
      </c>
      <c r="AT442" s="525"/>
      <c r="AU442" s="525"/>
      <c r="AV442" s="525" t="str">
        <f t="shared" si="254"/>
        <v>-</v>
      </c>
      <c r="AW442" s="525"/>
      <c r="AX442" s="525"/>
      <c r="AY442" s="525" t="str">
        <f t="shared" si="255"/>
        <v>-</v>
      </c>
      <c r="AZ442" s="525"/>
      <c r="BA442" s="525"/>
      <c r="BB442" s="525" t="str">
        <f t="shared" si="256"/>
        <v>-</v>
      </c>
      <c r="BC442" s="525"/>
      <c r="BD442" s="525"/>
      <c r="BE442" s="525" t="str">
        <f t="shared" si="257"/>
        <v>-</v>
      </c>
      <c r="BF442" s="525"/>
      <c r="BG442" s="525"/>
      <c r="BH442" s="525" t="str">
        <f t="shared" si="258"/>
        <v>-</v>
      </c>
      <c r="BI442" s="525"/>
      <c r="BJ442" s="525"/>
      <c r="BK442" s="525" t="str">
        <f t="shared" si="259"/>
        <v>-</v>
      </c>
      <c r="BL442" s="525"/>
      <c r="BM442" s="525"/>
      <c r="BN442" s="525" t="str">
        <f t="shared" si="260"/>
        <v>-</v>
      </c>
      <c r="BO442" s="525"/>
      <c r="BP442" s="525"/>
      <c r="BQ442" s="525" t="str">
        <f t="shared" si="261"/>
        <v>-</v>
      </c>
      <c r="BR442" s="525"/>
      <c r="BS442" s="525"/>
      <c r="BT442" s="525" t="str">
        <f t="shared" si="262"/>
        <v>-</v>
      </c>
      <c r="BU442" s="525"/>
      <c r="BV442" s="525"/>
      <c r="BW442" s="525" t="str">
        <f t="shared" si="263"/>
        <v>-</v>
      </c>
      <c r="BX442" s="525"/>
      <c r="BY442" s="525"/>
      <c r="BZ442" s="525" t="str">
        <f t="shared" si="264"/>
        <v>-</v>
      </c>
      <c r="CA442" s="525"/>
      <c r="CB442" s="525"/>
      <c r="CC442" s="525" t="str">
        <f t="shared" si="265"/>
        <v>-</v>
      </c>
      <c r="CD442" s="525"/>
      <c r="CE442" s="525"/>
      <c r="CF442" s="525" t="str">
        <f t="shared" si="266"/>
        <v>-</v>
      </c>
      <c r="CG442" s="525"/>
      <c r="CH442" s="525"/>
      <c r="CI442" s="525" t="str">
        <f t="shared" si="267"/>
        <v>-</v>
      </c>
      <c r="CJ442" s="525"/>
      <c r="CK442" s="525"/>
      <c r="CL442" s="525" t="str">
        <f t="shared" si="268"/>
        <v>-</v>
      </c>
      <c r="CM442" s="525"/>
      <c r="CN442" s="525"/>
    </row>
    <row r="443" spans="1:92">
      <c r="A443" s="524"/>
      <c r="B443" s="524" t="s">
        <v>233</v>
      </c>
      <c r="C443" s="525">
        <f t="shared" si="269"/>
        <v>18</v>
      </c>
      <c r="D443" s="525"/>
      <c r="E443" s="525"/>
      <c r="F443" s="525">
        <f t="shared" si="240"/>
        <v>82</v>
      </c>
      <c r="G443" s="525"/>
      <c r="H443" s="525"/>
      <c r="I443" s="525">
        <f t="shared" si="241"/>
        <v>16</v>
      </c>
      <c r="J443" s="525"/>
      <c r="K443" s="525"/>
      <c r="L443" s="525">
        <f t="shared" si="242"/>
        <v>76</v>
      </c>
      <c r="M443" s="525"/>
      <c r="N443" s="525"/>
      <c r="O443" s="525">
        <f t="shared" si="243"/>
        <v>73</v>
      </c>
      <c r="P443" s="525"/>
      <c r="Q443" s="525"/>
      <c r="R443" s="525">
        <f t="shared" si="244"/>
        <v>20</v>
      </c>
      <c r="S443" s="525"/>
      <c r="T443" s="525"/>
      <c r="U443" s="525">
        <f t="shared" si="245"/>
        <v>7</v>
      </c>
      <c r="V443" s="525"/>
      <c r="W443" s="525"/>
      <c r="X443" s="525">
        <f t="shared" si="246"/>
        <v>7</v>
      </c>
      <c r="Y443" s="525"/>
      <c r="Z443" s="525"/>
      <c r="AA443" s="525">
        <f t="shared" si="247"/>
        <v>19</v>
      </c>
      <c r="AB443" s="525"/>
      <c r="AC443" s="525"/>
      <c r="AD443" s="525">
        <f t="shared" si="248"/>
        <v>10</v>
      </c>
      <c r="AE443" s="525"/>
      <c r="AF443" s="525"/>
      <c r="AG443" s="525">
        <f t="shared" si="249"/>
        <v>8</v>
      </c>
      <c r="AH443" s="525"/>
      <c r="AI443" s="525"/>
      <c r="AJ443" s="525">
        <f t="shared" si="250"/>
        <v>5</v>
      </c>
      <c r="AK443" s="525"/>
      <c r="AL443" s="525"/>
      <c r="AM443" s="525">
        <f t="shared" si="251"/>
        <v>4</v>
      </c>
      <c r="AN443" s="525"/>
      <c r="AO443" s="525"/>
      <c r="AP443" s="525">
        <f t="shared" si="252"/>
        <v>4</v>
      </c>
      <c r="AQ443" s="525"/>
      <c r="AR443" s="525"/>
      <c r="AS443" s="525">
        <f t="shared" si="253"/>
        <v>12</v>
      </c>
      <c r="AT443" s="525"/>
      <c r="AU443" s="525"/>
      <c r="AV443" s="525">
        <f t="shared" si="254"/>
        <v>30</v>
      </c>
      <c r="AW443" s="525"/>
      <c r="AX443" s="525"/>
      <c r="AY443" s="525">
        <f t="shared" si="255"/>
        <v>26</v>
      </c>
      <c r="AZ443" s="525"/>
      <c r="BA443" s="525"/>
      <c r="BB443" s="525">
        <f t="shared" si="256"/>
        <v>12</v>
      </c>
      <c r="BC443" s="525"/>
      <c r="BD443" s="525"/>
      <c r="BE443" s="525">
        <f t="shared" si="257"/>
        <v>6</v>
      </c>
      <c r="BF443" s="525"/>
      <c r="BG443" s="525"/>
      <c r="BH443" s="525">
        <f t="shared" si="258"/>
        <v>7</v>
      </c>
      <c r="BI443" s="525"/>
      <c r="BJ443" s="525"/>
      <c r="BK443" s="525">
        <f t="shared" si="259"/>
        <v>15</v>
      </c>
      <c r="BL443" s="525"/>
      <c r="BM443" s="525"/>
      <c r="BN443" s="525" t="str">
        <f t="shared" si="260"/>
        <v>-</v>
      </c>
      <c r="BO443" s="525"/>
      <c r="BP443" s="525"/>
      <c r="BQ443" s="525" t="str">
        <f t="shared" si="261"/>
        <v>-</v>
      </c>
      <c r="BR443" s="525"/>
      <c r="BS443" s="525"/>
      <c r="BT443" s="525" t="str">
        <f t="shared" si="262"/>
        <v>-</v>
      </c>
      <c r="BU443" s="525"/>
      <c r="BV443" s="525"/>
      <c r="BW443" s="525">
        <f t="shared" si="263"/>
        <v>11</v>
      </c>
      <c r="BX443" s="525"/>
      <c r="BY443" s="525"/>
      <c r="BZ443" s="525">
        <f t="shared" si="264"/>
        <v>7</v>
      </c>
      <c r="CA443" s="525"/>
      <c r="CB443" s="525"/>
      <c r="CC443" s="525">
        <f t="shared" si="265"/>
        <v>4</v>
      </c>
      <c r="CD443" s="525"/>
      <c r="CE443" s="525"/>
      <c r="CF443" s="525" t="str">
        <f t="shared" si="266"/>
        <v>-</v>
      </c>
      <c r="CG443" s="525"/>
      <c r="CH443" s="525"/>
      <c r="CI443" s="525" t="str">
        <f t="shared" si="267"/>
        <v>-</v>
      </c>
      <c r="CJ443" s="525"/>
      <c r="CK443" s="525"/>
      <c r="CL443" s="525" t="str">
        <f t="shared" si="268"/>
        <v>-</v>
      </c>
      <c r="CM443" s="525"/>
      <c r="CN443" s="525"/>
    </row>
    <row r="444" spans="1:92">
      <c r="A444" s="524"/>
      <c r="B444" s="524" t="s">
        <v>322</v>
      </c>
      <c r="C444" s="525">
        <f t="shared" si="269"/>
        <v>133</v>
      </c>
      <c r="D444" s="525"/>
      <c r="E444" s="525"/>
      <c r="F444" s="525">
        <f t="shared" si="240"/>
        <v>93</v>
      </c>
      <c r="G444" s="525"/>
      <c r="H444" s="525"/>
      <c r="I444" s="525">
        <f t="shared" si="241"/>
        <v>107</v>
      </c>
      <c r="J444" s="525"/>
      <c r="K444" s="525"/>
      <c r="L444" s="525">
        <f t="shared" si="242"/>
        <v>98</v>
      </c>
      <c r="M444" s="525"/>
      <c r="N444" s="525"/>
      <c r="O444" s="525">
        <f t="shared" si="243"/>
        <v>97</v>
      </c>
      <c r="P444" s="525"/>
      <c r="Q444" s="525"/>
      <c r="R444" s="525">
        <f t="shared" si="244"/>
        <v>100</v>
      </c>
      <c r="S444" s="525"/>
      <c r="T444" s="525"/>
      <c r="U444" s="525">
        <f t="shared" si="245"/>
        <v>110</v>
      </c>
      <c r="V444" s="525"/>
      <c r="W444" s="525"/>
      <c r="X444" s="525">
        <f t="shared" si="246"/>
        <v>106</v>
      </c>
      <c r="Y444" s="525"/>
      <c r="Z444" s="525"/>
      <c r="AA444" s="525">
        <f t="shared" si="247"/>
        <v>64</v>
      </c>
      <c r="AB444" s="525"/>
      <c r="AC444" s="525"/>
      <c r="AD444" s="525">
        <f t="shared" si="248"/>
        <v>96</v>
      </c>
      <c r="AE444" s="525"/>
      <c r="AF444" s="525"/>
      <c r="AG444" s="525">
        <f t="shared" si="249"/>
        <v>96</v>
      </c>
      <c r="AH444" s="525"/>
      <c r="AI444" s="525"/>
      <c r="AJ444" s="525">
        <f t="shared" si="250"/>
        <v>78</v>
      </c>
      <c r="AK444" s="525"/>
      <c r="AL444" s="525"/>
      <c r="AM444" s="525" t="str">
        <f t="shared" si="251"/>
        <v>-</v>
      </c>
      <c r="AN444" s="525"/>
      <c r="AO444" s="525"/>
      <c r="AP444" s="525" t="str">
        <f t="shared" si="252"/>
        <v>-</v>
      </c>
      <c r="AQ444" s="525"/>
      <c r="AR444" s="525"/>
      <c r="AS444" s="525" t="str">
        <f t="shared" si="253"/>
        <v>-</v>
      </c>
      <c r="AT444" s="525"/>
      <c r="AU444" s="525"/>
      <c r="AV444" s="525" t="str">
        <f t="shared" si="254"/>
        <v>-</v>
      </c>
      <c r="AW444" s="525"/>
      <c r="AX444" s="525"/>
      <c r="AY444" s="525" t="str">
        <f t="shared" si="255"/>
        <v>-</v>
      </c>
      <c r="AZ444" s="525"/>
      <c r="BA444" s="525"/>
      <c r="BB444" s="525" t="str">
        <f t="shared" si="256"/>
        <v>-</v>
      </c>
      <c r="BC444" s="525"/>
      <c r="BD444" s="525"/>
      <c r="BE444" s="525" t="str">
        <f t="shared" si="257"/>
        <v>-</v>
      </c>
      <c r="BF444" s="525"/>
      <c r="BG444" s="525"/>
      <c r="BH444" s="525" t="str">
        <f t="shared" si="258"/>
        <v>-</v>
      </c>
      <c r="BI444" s="525"/>
      <c r="BJ444" s="525"/>
      <c r="BK444" s="525">
        <f t="shared" si="259"/>
        <v>60</v>
      </c>
      <c r="BL444" s="525"/>
      <c r="BM444" s="525"/>
      <c r="BN444" s="525" t="str">
        <f t="shared" si="260"/>
        <v>-</v>
      </c>
      <c r="BO444" s="525"/>
      <c r="BP444" s="525"/>
      <c r="BQ444" s="525" t="str">
        <f t="shared" si="261"/>
        <v>-</v>
      </c>
      <c r="BR444" s="525"/>
      <c r="BS444" s="525"/>
      <c r="BT444" s="525" t="str">
        <f t="shared" si="262"/>
        <v>-</v>
      </c>
      <c r="BU444" s="525"/>
      <c r="BV444" s="525"/>
      <c r="BW444" s="525">
        <f t="shared" si="263"/>
        <v>75</v>
      </c>
      <c r="BX444" s="525"/>
      <c r="BY444" s="525"/>
      <c r="BZ444" s="525">
        <f t="shared" si="264"/>
        <v>72</v>
      </c>
      <c r="CA444" s="525"/>
      <c r="CB444" s="525"/>
      <c r="CC444" s="525">
        <f t="shared" si="265"/>
        <v>39</v>
      </c>
      <c r="CD444" s="525"/>
      <c r="CE444" s="525"/>
      <c r="CF444" s="525" t="str">
        <f t="shared" si="266"/>
        <v>-</v>
      </c>
      <c r="CG444" s="525"/>
      <c r="CH444" s="525"/>
      <c r="CI444" s="525" t="str">
        <f t="shared" si="267"/>
        <v>-</v>
      </c>
      <c r="CJ444" s="525"/>
      <c r="CK444" s="525"/>
      <c r="CL444" s="525" t="str">
        <f t="shared" si="268"/>
        <v>-</v>
      </c>
      <c r="CM444" s="525"/>
      <c r="CN444" s="525"/>
    </row>
    <row r="445" spans="1:92">
      <c r="A445" s="524"/>
      <c r="B445" s="524" t="s">
        <v>286</v>
      </c>
      <c r="C445" s="525">
        <f t="shared" si="269"/>
        <v>141</v>
      </c>
      <c r="D445" s="525"/>
      <c r="E445" s="525"/>
      <c r="F445" s="525">
        <f t="shared" si="240"/>
        <v>83</v>
      </c>
      <c r="G445" s="525"/>
      <c r="H445" s="525"/>
      <c r="I445" s="525">
        <f t="shared" si="241"/>
        <v>120</v>
      </c>
      <c r="J445" s="525"/>
      <c r="K445" s="525"/>
      <c r="L445" s="525">
        <f t="shared" si="242"/>
        <v>80</v>
      </c>
      <c r="M445" s="525"/>
      <c r="N445" s="525"/>
      <c r="O445" s="525">
        <f t="shared" si="243"/>
        <v>81</v>
      </c>
      <c r="P445" s="525"/>
      <c r="Q445" s="525"/>
      <c r="R445" s="525">
        <f t="shared" si="244"/>
        <v>88</v>
      </c>
      <c r="S445" s="525"/>
      <c r="T445" s="525"/>
      <c r="U445" s="525">
        <f t="shared" si="245"/>
        <v>86</v>
      </c>
      <c r="V445" s="525"/>
      <c r="W445" s="525"/>
      <c r="X445" s="525">
        <f t="shared" si="246"/>
        <v>90</v>
      </c>
      <c r="Y445" s="525"/>
      <c r="Z445" s="525"/>
      <c r="AA445" s="525">
        <f t="shared" si="247"/>
        <v>78</v>
      </c>
      <c r="AB445" s="525"/>
      <c r="AC445" s="525"/>
      <c r="AD445" s="525" t="str">
        <f t="shared" si="248"/>
        <v>-</v>
      </c>
      <c r="AE445" s="525"/>
      <c r="AF445" s="525"/>
      <c r="AG445" s="525" t="str">
        <f t="shared" si="249"/>
        <v>-</v>
      </c>
      <c r="AH445" s="525"/>
      <c r="AI445" s="525"/>
      <c r="AJ445" s="525">
        <f t="shared" si="250"/>
        <v>92</v>
      </c>
      <c r="AK445" s="525"/>
      <c r="AL445" s="525"/>
      <c r="AM445" s="525" t="str">
        <f t="shared" si="251"/>
        <v>-</v>
      </c>
      <c r="AN445" s="525"/>
      <c r="AO445" s="525"/>
      <c r="AP445" s="525" t="str">
        <f t="shared" si="252"/>
        <v>-</v>
      </c>
      <c r="AQ445" s="525"/>
      <c r="AR445" s="525"/>
      <c r="AS445" s="525">
        <f t="shared" si="253"/>
        <v>20</v>
      </c>
      <c r="AT445" s="525"/>
      <c r="AU445" s="525"/>
      <c r="AV445" s="525">
        <f t="shared" si="254"/>
        <v>105</v>
      </c>
      <c r="AW445" s="525"/>
      <c r="AX445" s="525"/>
      <c r="AY445" s="525">
        <f t="shared" si="255"/>
        <v>105</v>
      </c>
      <c r="AZ445" s="525"/>
      <c r="BA445" s="525"/>
      <c r="BB445" s="525">
        <f t="shared" si="256"/>
        <v>73</v>
      </c>
      <c r="BC445" s="525"/>
      <c r="BD445" s="525"/>
      <c r="BE445" s="525">
        <f t="shared" si="257"/>
        <v>70</v>
      </c>
      <c r="BF445" s="525"/>
      <c r="BG445" s="525"/>
      <c r="BH445" s="525">
        <f t="shared" si="258"/>
        <v>72</v>
      </c>
      <c r="BI445" s="525"/>
      <c r="BJ445" s="525"/>
      <c r="BK445" s="525">
        <f t="shared" si="259"/>
        <v>81</v>
      </c>
      <c r="BL445" s="525"/>
      <c r="BM445" s="525"/>
      <c r="BN445" s="525" t="str">
        <f t="shared" si="260"/>
        <v>-</v>
      </c>
      <c r="BO445" s="525"/>
      <c r="BP445" s="525"/>
      <c r="BQ445" s="525" t="str">
        <f t="shared" si="261"/>
        <v>-</v>
      </c>
      <c r="BR445" s="525"/>
      <c r="BS445" s="525"/>
      <c r="BT445" s="525" t="str">
        <f t="shared" si="262"/>
        <v>-</v>
      </c>
      <c r="BU445" s="525"/>
      <c r="BV445" s="525"/>
      <c r="BW445" s="525">
        <f t="shared" si="263"/>
        <v>74</v>
      </c>
      <c r="BX445" s="525"/>
      <c r="BY445" s="525"/>
      <c r="BZ445" s="525">
        <f t="shared" si="264"/>
        <v>74</v>
      </c>
      <c r="CA445" s="525"/>
      <c r="CB445" s="525"/>
      <c r="CC445" s="525">
        <f t="shared" si="265"/>
        <v>72</v>
      </c>
      <c r="CD445" s="525"/>
      <c r="CE445" s="525"/>
      <c r="CF445" s="525" t="str">
        <f t="shared" si="266"/>
        <v>-</v>
      </c>
      <c r="CG445" s="525"/>
      <c r="CH445" s="525"/>
      <c r="CI445" s="525" t="str">
        <f t="shared" si="267"/>
        <v>-</v>
      </c>
      <c r="CJ445" s="525"/>
      <c r="CK445" s="525"/>
      <c r="CL445" s="525" t="str">
        <f t="shared" si="268"/>
        <v>-</v>
      </c>
      <c r="CM445" s="525"/>
      <c r="CN445" s="525"/>
    </row>
    <row r="446" spans="1:92">
      <c r="A446" s="524"/>
      <c r="B446" s="524" t="s">
        <v>366</v>
      </c>
      <c r="C446" s="525">
        <f t="shared" si="269"/>
        <v>147</v>
      </c>
      <c r="D446" s="525"/>
      <c r="E446" s="525"/>
      <c r="F446" s="525" t="str">
        <f t="shared" si="240"/>
        <v>-</v>
      </c>
      <c r="G446" s="525"/>
      <c r="H446" s="525"/>
      <c r="I446" s="525">
        <f t="shared" si="241"/>
        <v>119</v>
      </c>
      <c r="J446" s="525"/>
      <c r="K446" s="525"/>
      <c r="L446" s="525" t="str">
        <f t="shared" si="242"/>
        <v>-</v>
      </c>
      <c r="M446" s="525"/>
      <c r="N446" s="525"/>
      <c r="O446" s="525" t="str">
        <f t="shared" si="243"/>
        <v>-</v>
      </c>
      <c r="P446" s="525"/>
      <c r="Q446" s="525"/>
      <c r="R446" s="525" t="str">
        <f t="shared" si="244"/>
        <v>-</v>
      </c>
      <c r="S446" s="525"/>
      <c r="T446" s="525"/>
      <c r="U446" s="525" t="str">
        <f t="shared" si="245"/>
        <v>-</v>
      </c>
      <c r="V446" s="525"/>
      <c r="W446" s="525"/>
      <c r="X446" s="525" t="str">
        <f t="shared" si="246"/>
        <v>-</v>
      </c>
      <c r="Y446" s="525"/>
      <c r="Z446" s="525"/>
      <c r="AA446" s="525" t="str">
        <f t="shared" si="247"/>
        <v>-</v>
      </c>
      <c r="AB446" s="525"/>
      <c r="AC446" s="525"/>
      <c r="AD446" s="525" t="str">
        <f t="shared" si="248"/>
        <v>-</v>
      </c>
      <c r="AE446" s="525"/>
      <c r="AF446" s="525"/>
      <c r="AG446" s="525" t="str">
        <f t="shared" si="249"/>
        <v>-</v>
      </c>
      <c r="AH446" s="525"/>
      <c r="AI446" s="525"/>
      <c r="AJ446" s="525" t="str">
        <f t="shared" si="250"/>
        <v>-</v>
      </c>
      <c r="AK446" s="525"/>
      <c r="AL446" s="525"/>
      <c r="AM446" s="525" t="str">
        <f t="shared" si="251"/>
        <v>-</v>
      </c>
      <c r="AN446" s="525"/>
      <c r="AO446" s="525"/>
      <c r="AP446" s="525" t="str">
        <f t="shared" si="252"/>
        <v>-</v>
      </c>
      <c r="AQ446" s="525"/>
      <c r="AR446" s="525"/>
      <c r="AS446" s="525" t="str">
        <f t="shared" si="253"/>
        <v>-</v>
      </c>
      <c r="AT446" s="525"/>
      <c r="AU446" s="525"/>
      <c r="AV446" s="525" t="str">
        <f t="shared" si="254"/>
        <v>-</v>
      </c>
      <c r="AW446" s="525"/>
      <c r="AX446" s="525"/>
      <c r="AY446" s="525" t="str">
        <f t="shared" si="255"/>
        <v>-</v>
      </c>
      <c r="AZ446" s="525"/>
      <c r="BA446" s="525"/>
      <c r="BB446" s="525" t="str">
        <f t="shared" si="256"/>
        <v>-</v>
      </c>
      <c r="BC446" s="525"/>
      <c r="BD446" s="525"/>
      <c r="BE446" s="525" t="str">
        <f t="shared" si="257"/>
        <v>-</v>
      </c>
      <c r="BF446" s="525"/>
      <c r="BG446" s="525"/>
      <c r="BH446" s="525" t="str">
        <f t="shared" si="258"/>
        <v>-</v>
      </c>
      <c r="BI446" s="525"/>
      <c r="BJ446" s="525"/>
      <c r="BK446" s="525" t="str">
        <f t="shared" si="259"/>
        <v>-</v>
      </c>
      <c r="BL446" s="525"/>
      <c r="BM446" s="525"/>
      <c r="BN446" s="525" t="str">
        <f t="shared" si="260"/>
        <v>-</v>
      </c>
      <c r="BO446" s="525"/>
      <c r="BP446" s="525"/>
      <c r="BQ446" s="525" t="str">
        <f t="shared" si="261"/>
        <v>-</v>
      </c>
      <c r="BR446" s="525"/>
      <c r="BS446" s="525"/>
      <c r="BT446" s="525" t="str">
        <f t="shared" si="262"/>
        <v>-</v>
      </c>
      <c r="BU446" s="525"/>
      <c r="BV446" s="525"/>
      <c r="BW446" s="525" t="str">
        <f t="shared" si="263"/>
        <v>-</v>
      </c>
      <c r="BX446" s="525"/>
      <c r="BY446" s="525"/>
      <c r="BZ446" s="525" t="str">
        <f t="shared" si="264"/>
        <v>-</v>
      </c>
      <c r="CA446" s="525"/>
      <c r="CB446" s="525"/>
      <c r="CC446" s="525" t="str">
        <f t="shared" si="265"/>
        <v>-</v>
      </c>
      <c r="CD446" s="525"/>
      <c r="CE446" s="525"/>
      <c r="CF446" s="525" t="str">
        <f t="shared" si="266"/>
        <v>-</v>
      </c>
      <c r="CG446" s="525"/>
      <c r="CH446" s="525"/>
      <c r="CI446" s="525" t="str">
        <f t="shared" si="267"/>
        <v>-</v>
      </c>
      <c r="CJ446" s="525"/>
      <c r="CK446" s="525"/>
      <c r="CL446" s="525" t="str">
        <f t="shared" si="268"/>
        <v>-</v>
      </c>
      <c r="CM446" s="525"/>
      <c r="CN446" s="525"/>
    </row>
    <row r="447" spans="1:92">
      <c r="A447" s="524"/>
      <c r="B447" s="524" t="s">
        <v>280</v>
      </c>
      <c r="C447" s="525">
        <f t="shared" si="269"/>
        <v>76</v>
      </c>
      <c r="D447" s="525"/>
      <c r="E447" s="525"/>
      <c r="F447" s="525">
        <f t="shared" si="240"/>
        <v>19</v>
      </c>
      <c r="G447" s="525"/>
      <c r="H447" s="525"/>
      <c r="I447" s="525">
        <f t="shared" si="241"/>
        <v>97</v>
      </c>
      <c r="J447" s="525"/>
      <c r="K447" s="525"/>
      <c r="L447" s="525">
        <f t="shared" si="242"/>
        <v>25</v>
      </c>
      <c r="M447" s="525"/>
      <c r="N447" s="525"/>
      <c r="O447" s="525">
        <f t="shared" si="243"/>
        <v>26</v>
      </c>
      <c r="P447" s="525"/>
      <c r="Q447" s="525"/>
      <c r="R447" s="525">
        <f t="shared" si="244"/>
        <v>62</v>
      </c>
      <c r="S447" s="525"/>
      <c r="T447" s="525"/>
      <c r="U447" s="525">
        <f t="shared" si="245"/>
        <v>50</v>
      </c>
      <c r="V447" s="525"/>
      <c r="W447" s="525"/>
      <c r="X447" s="525">
        <f t="shared" si="246"/>
        <v>55</v>
      </c>
      <c r="Y447" s="525"/>
      <c r="Z447" s="525"/>
      <c r="AA447" s="525">
        <f t="shared" si="247"/>
        <v>80</v>
      </c>
      <c r="AB447" s="525"/>
      <c r="AC447" s="525"/>
      <c r="AD447" s="525">
        <f t="shared" si="248"/>
        <v>63</v>
      </c>
      <c r="AE447" s="525"/>
      <c r="AF447" s="525"/>
      <c r="AG447" s="525">
        <f t="shared" si="249"/>
        <v>62</v>
      </c>
      <c r="AH447" s="525"/>
      <c r="AI447" s="525"/>
      <c r="AJ447" s="525">
        <f t="shared" si="250"/>
        <v>71</v>
      </c>
      <c r="AK447" s="525"/>
      <c r="AL447" s="525"/>
      <c r="AM447" s="525">
        <f t="shared" si="251"/>
        <v>19</v>
      </c>
      <c r="AN447" s="525"/>
      <c r="AO447" s="525"/>
      <c r="AP447" s="525">
        <f t="shared" si="252"/>
        <v>22</v>
      </c>
      <c r="AQ447" s="525"/>
      <c r="AR447" s="525"/>
      <c r="AS447" s="525">
        <f t="shared" si="253"/>
        <v>41</v>
      </c>
      <c r="AT447" s="525"/>
      <c r="AU447" s="525"/>
      <c r="AV447" s="525">
        <f t="shared" si="254"/>
        <v>25</v>
      </c>
      <c r="AW447" s="525"/>
      <c r="AX447" s="525"/>
      <c r="AY447" s="525">
        <f t="shared" si="255"/>
        <v>33</v>
      </c>
      <c r="AZ447" s="525"/>
      <c r="BA447" s="525"/>
      <c r="BB447" s="525">
        <f t="shared" si="256"/>
        <v>94</v>
      </c>
      <c r="BC447" s="525"/>
      <c r="BD447" s="525"/>
      <c r="BE447" s="525">
        <f t="shared" si="257"/>
        <v>39</v>
      </c>
      <c r="BF447" s="525"/>
      <c r="BG447" s="525"/>
      <c r="BH447" s="525">
        <f t="shared" si="258"/>
        <v>46</v>
      </c>
      <c r="BI447" s="525"/>
      <c r="BJ447" s="525"/>
      <c r="BK447" s="525">
        <f t="shared" si="259"/>
        <v>77</v>
      </c>
      <c r="BL447" s="525"/>
      <c r="BM447" s="525"/>
      <c r="BN447" s="525" t="str">
        <f t="shared" si="260"/>
        <v>-</v>
      </c>
      <c r="BO447" s="525"/>
      <c r="BP447" s="525"/>
      <c r="BQ447" s="525" t="str">
        <f t="shared" si="261"/>
        <v>-</v>
      </c>
      <c r="BR447" s="525"/>
      <c r="BS447" s="525"/>
      <c r="BT447" s="525" t="str">
        <f t="shared" si="262"/>
        <v>-</v>
      </c>
      <c r="BU447" s="525"/>
      <c r="BV447" s="525"/>
      <c r="BW447" s="525">
        <f t="shared" si="263"/>
        <v>61</v>
      </c>
      <c r="BX447" s="525"/>
      <c r="BY447" s="525"/>
      <c r="BZ447" s="525">
        <f t="shared" si="264"/>
        <v>62</v>
      </c>
      <c r="CA447" s="525"/>
      <c r="CB447" s="525"/>
      <c r="CC447" s="525">
        <f t="shared" si="265"/>
        <v>58</v>
      </c>
      <c r="CD447" s="525"/>
      <c r="CE447" s="525"/>
      <c r="CF447" s="525" t="str">
        <f t="shared" si="266"/>
        <v>-</v>
      </c>
      <c r="CG447" s="525"/>
      <c r="CH447" s="525"/>
      <c r="CI447" s="525" t="str">
        <f t="shared" si="267"/>
        <v>-</v>
      </c>
      <c r="CJ447" s="525"/>
      <c r="CK447" s="525"/>
      <c r="CL447" s="525" t="str">
        <f t="shared" si="268"/>
        <v>-</v>
      </c>
      <c r="CM447" s="525"/>
      <c r="CN447" s="525"/>
    </row>
    <row r="448" spans="1:92">
      <c r="A448" s="524"/>
      <c r="B448" s="524" t="s">
        <v>277</v>
      </c>
      <c r="C448" s="525">
        <f t="shared" si="269"/>
        <v>123</v>
      </c>
      <c r="D448" s="525"/>
      <c r="E448" s="525"/>
      <c r="F448" s="525">
        <f t="shared" si="240"/>
        <v>94</v>
      </c>
      <c r="G448" s="525"/>
      <c r="H448" s="525"/>
      <c r="I448" s="525">
        <f t="shared" si="241"/>
        <v>91</v>
      </c>
      <c r="J448" s="525"/>
      <c r="K448" s="525"/>
      <c r="L448" s="525">
        <f t="shared" si="242"/>
        <v>87</v>
      </c>
      <c r="M448" s="525"/>
      <c r="N448" s="525"/>
      <c r="O448" s="525">
        <f t="shared" si="243"/>
        <v>88</v>
      </c>
      <c r="P448" s="525"/>
      <c r="Q448" s="525"/>
      <c r="R448" s="525">
        <f t="shared" si="244"/>
        <v>98</v>
      </c>
      <c r="S448" s="525"/>
      <c r="T448" s="525"/>
      <c r="U448" s="525">
        <f t="shared" si="245"/>
        <v>100</v>
      </c>
      <c r="V448" s="525"/>
      <c r="W448" s="525"/>
      <c r="X448" s="525">
        <f t="shared" si="246"/>
        <v>87</v>
      </c>
      <c r="Y448" s="525"/>
      <c r="Z448" s="525"/>
      <c r="AA448" s="525">
        <f t="shared" si="247"/>
        <v>17</v>
      </c>
      <c r="AB448" s="525"/>
      <c r="AC448" s="525"/>
      <c r="AD448" s="525">
        <f t="shared" si="248"/>
        <v>84</v>
      </c>
      <c r="AE448" s="525"/>
      <c r="AF448" s="525"/>
      <c r="AG448" s="525">
        <f t="shared" si="249"/>
        <v>81</v>
      </c>
      <c r="AH448" s="525"/>
      <c r="AI448" s="525"/>
      <c r="AJ448" s="525">
        <f t="shared" si="250"/>
        <v>21</v>
      </c>
      <c r="AK448" s="525"/>
      <c r="AL448" s="525"/>
      <c r="AM448" s="525" t="str">
        <f t="shared" si="251"/>
        <v>-</v>
      </c>
      <c r="AN448" s="525"/>
      <c r="AO448" s="525"/>
      <c r="AP448" s="525" t="str">
        <f t="shared" si="252"/>
        <v>-</v>
      </c>
      <c r="AQ448" s="525"/>
      <c r="AR448" s="525"/>
      <c r="AS448" s="525" t="str">
        <f t="shared" si="253"/>
        <v>-</v>
      </c>
      <c r="AT448" s="525"/>
      <c r="AU448" s="525"/>
      <c r="AV448" s="525" t="str">
        <f t="shared" si="254"/>
        <v>-</v>
      </c>
      <c r="AW448" s="525"/>
      <c r="AX448" s="525"/>
      <c r="AY448" s="525" t="str">
        <f t="shared" si="255"/>
        <v>-</v>
      </c>
      <c r="AZ448" s="525"/>
      <c r="BA448" s="525"/>
      <c r="BB448" s="525" t="str">
        <f t="shared" si="256"/>
        <v>-</v>
      </c>
      <c r="BC448" s="525"/>
      <c r="BD448" s="525"/>
      <c r="BE448" s="525">
        <f t="shared" si="257"/>
        <v>40</v>
      </c>
      <c r="BF448" s="525"/>
      <c r="BG448" s="525"/>
      <c r="BH448" s="525">
        <f t="shared" si="258"/>
        <v>38</v>
      </c>
      <c r="BI448" s="525"/>
      <c r="BJ448" s="525"/>
      <c r="BK448" s="525">
        <f t="shared" si="259"/>
        <v>30</v>
      </c>
      <c r="BL448" s="525"/>
      <c r="BM448" s="525"/>
      <c r="BN448" s="525" t="str">
        <f t="shared" si="260"/>
        <v>-</v>
      </c>
      <c r="BO448" s="525"/>
      <c r="BP448" s="525"/>
      <c r="BQ448" s="525" t="str">
        <f t="shared" si="261"/>
        <v>-</v>
      </c>
      <c r="BR448" s="525"/>
      <c r="BS448" s="525"/>
      <c r="BT448" s="525" t="str">
        <f t="shared" si="262"/>
        <v>-</v>
      </c>
      <c r="BU448" s="525"/>
      <c r="BV448" s="525"/>
      <c r="BW448" s="525">
        <f t="shared" si="263"/>
        <v>46</v>
      </c>
      <c r="BX448" s="525"/>
      <c r="BY448" s="525"/>
      <c r="BZ448" s="525">
        <f t="shared" si="264"/>
        <v>46</v>
      </c>
      <c r="CA448" s="525"/>
      <c r="CB448" s="525"/>
      <c r="CC448" s="525">
        <f t="shared" si="265"/>
        <v>55</v>
      </c>
      <c r="CD448" s="525"/>
      <c r="CE448" s="525"/>
      <c r="CF448" s="525" t="str">
        <f t="shared" si="266"/>
        <v>-</v>
      </c>
      <c r="CG448" s="525"/>
      <c r="CH448" s="525"/>
      <c r="CI448" s="525" t="str">
        <f t="shared" si="267"/>
        <v>-</v>
      </c>
      <c r="CJ448" s="525"/>
      <c r="CK448" s="525"/>
      <c r="CL448" s="525" t="str">
        <f t="shared" si="268"/>
        <v>-</v>
      </c>
      <c r="CM448" s="525"/>
      <c r="CN448" s="525"/>
    </row>
    <row r="449" spans="1:92">
      <c r="A449" s="524"/>
      <c r="B449" s="524" t="s">
        <v>257</v>
      </c>
      <c r="C449" s="525">
        <f t="shared" si="269"/>
        <v>55</v>
      </c>
      <c r="D449" s="525"/>
      <c r="E449" s="525"/>
      <c r="F449" s="525">
        <f t="shared" si="240"/>
        <v>54</v>
      </c>
      <c r="G449" s="525"/>
      <c r="H449" s="525"/>
      <c r="I449" s="525">
        <f t="shared" si="241"/>
        <v>53</v>
      </c>
      <c r="J449" s="525"/>
      <c r="K449" s="525"/>
      <c r="L449" s="525">
        <f t="shared" si="242"/>
        <v>67</v>
      </c>
      <c r="M449" s="525"/>
      <c r="N449" s="525"/>
      <c r="O449" s="525">
        <f t="shared" si="243"/>
        <v>66</v>
      </c>
      <c r="P449" s="525"/>
      <c r="Q449" s="525"/>
      <c r="R449" s="525">
        <f t="shared" si="244"/>
        <v>69</v>
      </c>
      <c r="S449" s="525"/>
      <c r="T449" s="525"/>
      <c r="U449" s="525">
        <f t="shared" si="245"/>
        <v>35</v>
      </c>
      <c r="V449" s="525"/>
      <c r="W449" s="525"/>
      <c r="X449" s="525">
        <f t="shared" si="246"/>
        <v>38</v>
      </c>
      <c r="Y449" s="525"/>
      <c r="Z449" s="525"/>
      <c r="AA449" s="525">
        <f t="shared" si="247"/>
        <v>74</v>
      </c>
      <c r="AB449" s="525"/>
      <c r="AC449" s="525"/>
      <c r="AD449" s="525">
        <f t="shared" si="248"/>
        <v>40</v>
      </c>
      <c r="AE449" s="525"/>
      <c r="AF449" s="525"/>
      <c r="AG449" s="525">
        <f t="shared" si="249"/>
        <v>43</v>
      </c>
      <c r="AH449" s="525"/>
      <c r="AI449" s="525"/>
      <c r="AJ449" s="525">
        <f t="shared" si="250"/>
        <v>76</v>
      </c>
      <c r="AK449" s="525"/>
      <c r="AL449" s="525"/>
      <c r="AM449" s="525">
        <f t="shared" si="251"/>
        <v>15</v>
      </c>
      <c r="AN449" s="525"/>
      <c r="AO449" s="525"/>
      <c r="AP449" s="525">
        <f t="shared" si="252"/>
        <v>15</v>
      </c>
      <c r="AQ449" s="525"/>
      <c r="AR449" s="525"/>
      <c r="AS449" s="525">
        <f t="shared" si="253"/>
        <v>39</v>
      </c>
      <c r="AT449" s="525"/>
      <c r="AU449" s="525"/>
      <c r="AV449" s="525">
        <f t="shared" si="254"/>
        <v>12</v>
      </c>
      <c r="AW449" s="525"/>
      <c r="AX449" s="525"/>
      <c r="AY449" s="525">
        <f t="shared" si="255"/>
        <v>15</v>
      </c>
      <c r="AZ449" s="525"/>
      <c r="BA449" s="525"/>
      <c r="BB449" s="525">
        <f t="shared" si="256"/>
        <v>64</v>
      </c>
      <c r="BC449" s="525"/>
      <c r="BD449" s="525"/>
      <c r="BE449" s="525">
        <f t="shared" si="257"/>
        <v>34</v>
      </c>
      <c r="BF449" s="525"/>
      <c r="BG449" s="525"/>
      <c r="BH449" s="525">
        <f t="shared" si="258"/>
        <v>36</v>
      </c>
      <c r="BI449" s="525"/>
      <c r="BJ449" s="525"/>
      <c r="BK449" s="525">
        <f t="shared" si="259"/>
        <v>75</v>
      </c>
      <c r="BL449" s="525"/>
      <c r="BM449" s="525"/>
      <c r="BN449" s="525" t="str">
        <f t="shared" si="260"/>
        <v>-</v>
      </c>
      <c r="BO449" s="525"/>
      <c r="BP449" s="525"/>
      <c r="BQ449" s="525" t="str">
        <f t="shared" si="261"/>
        <v>-</v>
      </c>
      <c r="BR449" s="525"/>
      <c r="BS449" s="525"/>
      <c r="BT449" s="525" t="str">
        <f t="shared" si="262"/>
        <v>-</v>
      </c>
      <c r="BU449" s="525"/>
      <c r="BV449" s="525"/>
      <c r="BW449" s="525">
        <f t="shared" si="263"/>
        <v>71</v>
      </c>
      <c r="BX449" s="525"/>
      <c r="BY449" s="525"/>
      <c r="BZ449" s="525">
        <f t="shared" si="264"/>
        <v>70</v>
      </c>
      <c r="CA449" s="525"/>
      <c r="CB449" s="525"/>
      <c r="CC449" s="525">
        <f t="shared" si="265"/>
        <v>25</v>
      </c>
      <c r="CD449" s="525"/>
      <c r="CE449" s="525"/>
      <c r="CF449" s="525" t="str">
        <f t="shared" si="266"/>
        <v>-</v>
      </c>
      <c r="CG449" s="525"/>
      <c r="CH449" s="525"/>
      <c r="CI449" s="525" t="str">
        <f t="shared" si="267"/>
        <v>-</v>
      </c>
      <c r="CJ449" s="525"/>
      <c r="CK449" s="525"/>
      <c r="CL449" s="525">
        <f t="shared" si="268"/>
        <v>9</v>
      </c>
      <c r="CM449" s="525"/>
      <c r="CN449" s="525"/>
    </row>
    <row r="450" spans="1:92">
      <c r="A450" s="524"/>
      <c r="B450" s="524" t="s">
        <v>274</v>
      </c>
      <c r="C450" s="525">
        <f t="shared" si="269"/>
        <v>60</v>
      </c>
      <c r="D450" s="525"/>
      <c r="E450" s="525"/>
      <c r="F450" s="525">
        <f t="shared" si="240"/>
        <v>16</v>
      </c>
      <c r="G450" s="525"/>
      <c r="H450" s="525"/>
      <c r="I450" s="525">
        <f t="shared" si="241"/>
        <v>84</v>
      </c>
      <c r="J450" s="525"/>
      <c r="K450" s="525"/>
      <c r="L450" s="525">
        <f t="shared" si="242"/>
        <v>30</v>
      </c>
      <c r="M450" s="525"/>
      <c r="N450" s="525"/>
      <c r="O450" s="525">
        <f t="shared" si="243"/>
        <v>30</v>
      </c>
      <c r="P450" s="525"/>
      <c r="Q450" s="525"/>
      <c r="R450" s="525">
        <f t="shared" si="244"/>
        <v>65</v>
      </c>
      <c r="S450" s="525"/>
      <c r="T450" s="525"/>
      <c r="U450" s="525">
        <f t="shared" si="245"/>
        <v>72</v>
      </c>
      <c r="V450" s="525"/>
      <c r="W450" s="525"/>
      <c r="X450" s="525">
        <f t="shared" si="246"/>
        <v>69</v>
      </c>
      <c r="Y450" s="525"/>
      <c r="Z450" s="525"/>
      <c r="AA450" s="525">
        <f t="shared" si="247"/>
        <v>65</v>
      </c>
      <c r="AB450" s="525"/>
      <c r="AC450" s="525"/>
      <c r="AD450" s="525">
        <f t="shared" si="248"/>
        <v>74</v>
      </c>
      <c r="AE450" s="525"/>
      <c r="AF450" s="525"/>
      <c r="AG450" s="525">
        <f t="shared" si="249"/>
        <v>69</v>
      </c>
      <c r="AH450" s="525"/>
      <c r="AI450" s="525"/>
      <c r="AJ450" s="525">
        <f t="shared" si="250"/>
        <v>51</v>
      </c>
      <c r="AK450" s="525"/>
      <c r="AL450" s="525"/>
      <c r="AM450" s="525">
        <f t="shared" si="251"/>
        <v>40</v>
      </c>
      <c r="AN450" s="525"/>
      <c r="AO450" s="525"/>
      <c r="AP450" s="525">
        <f t="shared" si="252"/>
        <v>39</v>
      </c>
      <c r="AQ450" s="525"/>
      <c r="AR450" s="525"/>
      <c r="AS450" s="525">
        <f t="shared" si="253"/>
        <v>39</v>
      </c>
      <c r="AT450" s="525"/>
      <c r="AU450" s="525"/>
      <c r="AV450" s="525">
        <f t="shared" si="254"/>
        <v>46</v>
      </c>
      <c r="AW450" s="525"/>
      <c r="AX450" s="525"/>
      <c r="AY450" s="525">
        <f t="shared" si="255"/>
        <v>45</v>
      </c>
      <c r="AZ450" s="525"/>
      <c r="BA450" s="525"/>
      <c r="BB450" s="525">
        <f t="shared" si="256"/>
        <v>57</v>
      </c>
      <c r="BC450" s="525"/>
      <c r="BD450" s="525"/>
      <c r="BE450" s="525">
        <f t="shared" si="257"/>
        <v>63</v>
      </c>
      <c r="BF450" s="525"/>
      <c r="BG450" s="525"/>
      <c r="BH450" s="525">
        <f t="shared" si="258"/>
        <v>65</v>
      </c>
      <c r="BI450" s="525"/>
      <c r="BJ450" s="525"/>
      <c r="BK450" s="525">
        <f t="shared" si="259"/>
        <v>69</v>
      </c>
      <c r="BL450" s="525"/>
      <c r="BM450" s="525"/>
      <c r="BN450" s="525">
        <f t="shared" si="260"/>
        <v>63</v>
      </c>
      <c r="BO450" s="525"/>
      <c r="BP450" s="525"/>
      <c r="BQ450" s="525">
        <f t="shared" si="261"/>
        <v>61</v>
      </c>
      <c r="BR450" s="525"/>
      <c r="BS450" s="525"/>
      <c r="BT450" s="525">
        <f t="shared" si="262"/>
        <v>28</v>
      </c>
      <c r="BU450" s="525"/>
      <c r="BV450" s="525"/>
      <c r="BW450" s="525">
        <f t="shared" si="263"/>
        <v>58</v>
      </c>
      <c r="BX450" s="525"/>
      <c r="BY450" s="525"/>
      <c r="BZ450" s="525">
        <f t="shared" si="264"/>
        <v>59</v>
      </c>
      <c r="CA450" s="525"/>
      <c r="CB450" s="525"/>
      <c r="CC450" s="525">
        <f t="shared" si="265"/>
        <v>58</v>
      </c>
      <c r="CD450" s="525"/>
      <c r="CE450" s="525"/>
      <c r="CF450" s="525" t="str">
        <f t="shared" si="266"/>
        <v>-</v>
      </c>
      <c r="CG450" s="525"/>
      <c r="CH450" s="525"/>
      <c r="CI450" s="525" t="str">
        <f t="shared" si="267"/>
        <v>-</v>
      </c>
      <c r="CJ450" s="525"/>
      <c r="CK450" s="525"/>
      <c r="CL450" s="525" t="str">
        <f t="shared" si="268"/>
        <v>-</v>
      </c>
      <c r="CM450" s="525"/>
      <c r="CN450" s="525"/>
    </row>
    <row r="451" spans="1:92">
      <c r="A451" s="524"/>
      <c r="B451" s="524" t="s">
        <v>323</v>
      </c>
      <c r="C451" s="525">
        <f t="shared" si="269"/>
        <v>45</v>
      </c>
      <c r="D451" s="525"/>
      <c r="E451" s="525"/>
      <c r="F451" s="525">
        <f t="shared" si="240"/>
        <v>57</v>
      </c>
      <c r="G451" s="525"/>
      <c r="H451" s="525"/>
      <c r="I451" s="525">
        <f t="shared" si="241"/>
        <v>41</v>
      </c>
      <c r="J451" s="525"/>
      <c r="K451" s="525"/>
      <c r="L451" s="525">
        <f t="shared" si="242"/>
        <v>60</v>
      </c>
      <c r="M451" s="525"/>
      <c r="N451" s="525"/>
      <c r="O451" s="525">
        <f t="shared" si="243"/>
        <v>61</v>
      </c>
      <c r="P451" s="525"/>
      <c r="Q451" s="525"/>
      <c r="R451" s="525">
        <f t="shared" si="244"/>
        <v>81</v>
      </c>
      <c r="S451" s="525"/>
      <c r="T451" s="525"/>
      <c r="U451" s="525" t="str">
        <f t="shared" si="245"/>
        <v>-</v>
      </c>
      <c r="V451" s="525"/>
      <c r="W451" s="525"/>
      <c r="X451" s="525" t="str">
        <f t="shared" si="246"/>
        <v>-</v>
      </c>
      <c r="Y451" s="525"/>
      <c r="Z451" s="525"/>
      <c r="AA451" s="525" t="str">
        <f t="shared" si="247"/>
        <v>-</v>
      </c>
      <c r="AB451" s="525"/>
      <c r="AC451" s="525"/>
      <c r="AD451" s="525" t="str">
        <f t="shared" si="248"/>
        <v>-</v>
      </c>
      <c r="AE451" s="525"/>
      <c r="AF451" s="525"/>
      <c r="AG451" s="525" t="str">
        <f t="shared" si="249"/>
        <v>-</v>
      </c>
      <c r="AH451" s="525"/>
      <c r="AI451" s="525"/>
      <c r="AJ451" s="525" t="str">
        <f t="shared" si="250"/>
        <v>-</v>
      </c>
      <c r="AK451" s="525"/>
      <c r="AL451" s="525"/>
      <c r="AM451" s="525" t="str">
        <f t="shared" si="251"/>
        <v>-</v>
      </c>
      <c r="AN451" s="525"/>
      <c r="AO451" s="525"/>
      <c r="AP451" s="525" t="str">
        <f t="shared" si="252"/>
        <v>-</v>
      </c>
      <c r="AQ451" s="525"/>
      <c r="AR451" s="525"/>
      <c r="AS451" s="525" t="str">
        <f t="shared" si="253"/>
        <v>-</v>
      </c>
      <c r="AT451" s="525"/>
      <c r="AU451" s="525"/>
      <c r="AV451" s="525" t="str">
        <f t="shared" si="254"/>
        <v>-</v>
      </c>
      <c r="AW451" s="525"/>
      <c r="AX451" s="525"/>
      <c r="AY451" s="525" t="str">
        <f t="shared" si="255"/>
        <v>-</v>
      </c>
      <c r="AZ451" s="525"/>
      <c r="BA451" s="525"/>
      <c r="BB451" s="525" t="str">
        <f t="shared" si="256"/>
        <v>-</v>
      </c>
      <c r="BC451" s="525"/>
      <c r="BD451" s="525"/>
      <c r="BE451" s="525" t="str">
        <f t="shared" si="257"/>
        <v>-</v>
      </c>
      <c r="BF451" s="525"/>
      <c r="BG451" s="525"/>
      <c r="BH451" s="525" t="str">
        <f t="shared" si="258"/>
        <v>-</v>
      </c>
      <c r="BI451" s="525"/>
      <c r="BJ451" s="525"/>
      <c r="BK451" s="525">
        <f t="shared" si="259"/>
        <v>71</v>
      </c>
      <c r="BL451" s="525"/>
      <c r="BM451" s="525"/>
      <c r="BN451" s="525" t="str">
        <f t="shared" si="260"/>
        <v>-</v>
      </c>
      <c r="BO451" s="525"/>
      <c r="BP451" s="525"/>
      <c r="BQ451" s="525" t="str">
        <f t="shared" si="261"/>
        <v>-</v>
      </c>
      <c r="BR451" s="525"/>
      <c r="BS451" s="525"/>
      <c r="BT451" s="525" t="str">
        <f t="shared" si="262"/>
        <v>-</v>
      </c>
      <c r="BU451" s="525"/>
      <c r="BV451" s="525"/>
      <c r="BW451" s="525">
        <f t="shared" si="263"/>
        <v>75</v>
      </c>
      <c r="BX451" s="525"/>
      <c r="BY451" s="525"/>
      <c r="BZ451" s="525">
        <f t="shared" si="264"/>
        <v>74</v>
      </c>
      <c r="CA451" s="525"/>
      <c r="CB451" s="525"/>
      <c r="CC451" s="525">
        <f t="shared" si="265"/>
        <v>61</v>
      </c>
      <c r="CD451" s="525"/>
      <c r="CE451" s="525"/>
      <c r="CF451" s="525" t="str">
        <f t="shared" si="266"/>
        <v>-</v>
      </c>
      <c r="CG451" s="525"/>
      <c r="CH451" s="525"/>
      <c r="CI451" s="525" t="str">
        <f t="shared" si="267"/>
        <v>-</v>
      </c>
      <c r="CJ451" s="525"/>
      <c r="CK451" s="525"/>
      <c r="CL451" s="525" t="str">
        <f t="shared" si="268"/>
        <v>-</v>
      </c>
      <c r="CM451" s="525"/>
      <c r="CN451" s="525"/>
    </row>
    <row r="452" spans="1:92">
      <c r="A452" s="524"/>
      <c r="B452" s="524" t="s">
        <v>332</v>
      </c>
      <c r="C452" s="525">
        <f t="shared" si="269"/>
        <v>89</v>
      </c>
      <c r="D452" s="525"/>
      <c r="E452" s="525"/>
      <c r="F452" s="525">
        <f t="shared" si="240"/>
        <v>50</v>
      </c>
      <c r="G452" s="525"/>
      <c r="H452" s="525"/>
      <c r="I452" s="525">
        <f t="shared" si="241"/>
        <v>77</v>
      </c>
      <c r="J452" s="525"/>
      <c r="K452" s="525"/>
      <c r="L452" s="525">
        <f t="shared" si="242"/>
        <v>53</v>
      </c>
      <c r="M452" s="525"/>
      <c r="N452" s="525"/>
      <c r="O452" s="525">
        <f t="shared" si="243"/>
        <v>54</v>
      </c>
      <c r="P452" s="525"/>
      <c r="Q452" s="525"/>
      <c r="R452" s="525">
        <f t="shared" si="244"/>
        <v>56</v>
      </c>
      <c r="S452" s="525"/>
      <c r="T452" s="525"/>
      <c r="U452" s="525">
        <f t="shared" si="245"/>
        <v>99</v>
      </c>
      <c r="V452" s="525"/>
      <c r="W452" s="525"/>
      <c r="X452" s="525">
        <f t="shared" si="246"/>
        <v>97</v>
      </c>
      <c r="Y452" s="525"/>
      <c r="Z452" s="525"/>
      <c r="AA452" s="525">
        <f t="shared" si="247"/>
        <v>69</v>
      </c>
      <c r="AB452" s="525"/>
      <c r="AC452" s="525"/>
      <c r="AD452" s="525" t="str">
        <f t="shared" si="248"/>
        <v>-</v>
      </c>
      <c r="AE452" s="525"/>
      <c r="AF452" s="525"/>
      <c r="AG452" s="525" t="str">
        <f t="shared" si="249"/>
        <v>-</v>
      </c>
      <c r="AH452" s="525"/>
      <c r="AI452" s="525"/>
      <c r="AJ452" s="525" t="str">
        <f t="shared" si="250"/>
        <v>-</v>
      </c>
      <c r="AK452" s="525"/>
      <c r="AL452" s="525"/>
      <c r="AM452" s="525" t="str">
        <f t="shared" si="251"/>
        <v>-</v>
      </c>
      <c r="AN452" s="525"/>
      <c r="AO452" s="525"/>
      <c r="AP452" s="525" t="str">
        <f t="shared" si="252"/>
        <v>-</v>
      </c>
      <c r="AQ452" s="525"/>
      <c r="AR452" s="525"/>
      <c r="AS452" s="525">
        <f t="shared" si="253"/>
        <v>67</v>
      </c>
      <c r="AT452" s="525"/>
      <c r="AU452" s="525"/>
      <c r="AV452" s="525">
        <f t="shared" si="254"/>
        <v>95</v>
      </c>
      <c r="AW452" s="525"/>
      <c r="AX452" s="525"/>
      <c r="AY452" s="525">
        <f t="shared" si="255"/>
        <v>92</v>
      </c>
      <c r="AZ452" s="525"/>
      <c r="BA452" s="525"/>
      <c r="BB452" s="525">
        <f t="shared" si="256"/>
        <v>68</v>
      </c>
      <c r="BC452" s="525"/>
      <c r="BD452" s="525"/>
      <c r="BE452" s="525" t="str">
        <f t="shared" si="257"/>
        <v>-</v>
      </c>
      <c r="BF452" s="525"/>
      <c r="BG452" s="525"/>
      <c r="BH452" s="525" t="str">
        <f t="shared" si="258"/>
        <v>-</v>
      </c>
      <c r="BI452" s="525"/>
      <c r="BJ452" s="525"/>
      <c r="BK452" s="525" t="str">
        <f t="shared" si="259"/>
        <v>-</v>
      </c>
      <c r="BL452" s="525"/>
      <c r="BM452" s="525"/>
      <c r="BN452" s="525" t="str">
        <f t="shared" si="260"/>
        <v>-</v>
      </c>
      <c r="BO452" s="525"/>
      <c r="BP452" s="525"/>
      <c r="BQ452" s="525" t="str">
        <f t="shared" si="261"/>
        <v>-</v>
      </c>
      <c r="BR452" s="525"/>
      <c r="BS452" s="525"/>
      <c r="BT452" s="525" t="str">
        <f t="shared" si="262"/>
        <v>-</v>
      </c>
      <c r="BU452" s="525"/>
      <c r="BV452" s="525"/>
      <c r="BW452" s="525" t="str">
        <f t="shared" si="263"/>
        <v>-</v>
      </c>
      <c r="BX452" s="525"/>
      <c r="BY452" s="525"/>
      <c r="BZ452" s="525" t="str">
        <f t="shared" si="264"/>
        <v>-</v>
      </c>
      <c r="CA452" s="525"/>
      <c r="CB452" s="525"/>
      <c r="CC452" s="525" t="str">
        <f t="shared" si="265"/>
        <v>-</v>
      </c>
      <c r="CD452" s="525"/>
      <c r="CE452" s="525"/>
      <c r="CF452" s="525" t="str">
        <f t="shared" si="266"/>
        <v>-</v>
      </c>
      <c r="CG452" s="525"/>
      <c r="CH452" s="525"/>
      <c r="CI452" s="525" t="str">
        <f t="shared" si="267"/>
        <v>-</v>
      </c>
      <c r="CJ452" s="525"/>
      <c r="CK452" s="525"/>
      <c r="CL452" s="525" t="str">
        <f t="shared" si="268"/>
        <v>-</v>
      </c>
      <c r="CM452" s="525"/>
      <c r="CN452" s="525"/>
    </row>
    <row r="453" spans="1:92">
      <c r="A453" s="524"/>
      <c r="B453" s="524" t="s">
        <v>333</v>
      </c>
      <c r="C453" s="525">
        <f t="shared" si="269"/>
        <v>56</v>
      </c>
      <c r="D453" s="525"/>
      <c r="E453" s="525"/>
      <c r="F453" s="525">
        <f t="shared" si="240"/>
        <v>75</v>
      </c>
      <c r="G453" s="525"/>
      <c r="H453" s="525"/>
      <c r="I453" s="525">
        <f t="shared" si="241"/>
        <v>50</v>
      </c>
      <c r="J453" s="525"/>
      <c r="K453" s="525"/>
      <c r="L453" s="525">
        <f t="shared" si="242"/>
        <v>78</v>
      </c>
      <c r="M453" s="525"/>
      <c r="N453" s="525"/>
      <c r="O453" s="525">
        <f t="shared" si="243"/>
        <v>79</v>
      </c>
      <c r="P453" s="525"/>
      <c r="Q453" s="525"/>
      <c r="R453" s="525">
        <f t="shared" si="244"/>
        <v>83</v>
      </c>
      <c r="S453" s="525"/>
      <c r="T453" s="525"/>
      <c r="U453" s="525">
        <f t="shared" si="245"/>
        <v>108</v>
      </c>
      <c r="V453" s="525"/>
      <c r="W453" s="525"/>
      <c r="X453" s="525">
        <f t="shared" si="246"/>
        <v>111</v>
      </c>
      <c r="Y453" s="525"/>
      <c r="Z453" s="525"/>
      <c r="AA453" s="525">
        <f t="shared" si="247"/>
        <v>111</v>
      </c>
      <c r="AB453" s="525"/>
      <c r="AC453" s="525"/>
      <c r="AD453" s="525" t="str">
        <f t="shared" si="248"/>
        <v>-</v>
      </c>
      <c r="AE453" s="525"/>
      <c r="AF453" s="525"/>
      <c r="AG453" s="525" t="str">
        <f t="shared" si="249"/>
        <v>-</v>
      </c>
      <c r="AH453" s="525"/>
      <c r="AI453" s="525"/>
      <c r="AJ453" s="525" t="str">
        <f t="shared" si="250"/>
        <v>-</v>
      </c>
      <c r="AK453" s="525"/>
      <c r="AL453" s="525"/>
      <c r="AM453" s="525" t="str">
        <f t="shared" si="251"/>
        <v>-</v>
      </c>
      <c r="AN453" s="525"/>
      <c r="AO453" s="525"/>
      <c r="AP453" s="525" t="str">
        <f t="shared" si="252"/>
        <v>-</v>
      </c>
      <c r="AQ453" s="525"/>
      <c r="AR453" s="525"/>
      <c r="AS453" s="525" t="str">
        <f t="shared" si="253"/>
        <v>-</v>
      </c>
      <c r="AT453" s="525"/>
      <c r="AU453" s="525"/>
      <c r="AV453" s="525" t="str">
        <f t="shared" si="254"/>
        <v>-</v>
      </c>
      <c r="AW453" s="525"/>
      <c r="AX453" s="525"/>
      <c r="AY453" s="525" t="str">
        <f t="shared" si="255"/>
        <v>-</v>
      </c>
      <c r="AZ453" s="525"/>
      <c r="BA453" s="525"/>
      <c r="BB453" s="525" t="str">
        <f t="shared" si="256"/>
        <v>-</v>
      </c>
      <c r="BC453" s="525"/>
      <c r="BD453" s="525"/>
      <c r="BE453" s="525" t="str">
        <f t="shared" si="257"/>
        <v>-</v>
      </c>
      <c r="BF453" s="525"/>
      <c r="BG453" s="525"/>
      <c r="BH453" s="525" t="str">
        <f t="shared" si="258"/>
        <v>-</v>
      </c>
      <c r="BI453" s="525"/>
      <c r="BJ453" s="525"/>
      <c r="BK453" s="525" t="str">
        <f t="shared" si="259"/>
        <v>-</v>
      </c>
      <c r="BL453" s="525"/>
      <c r="BM453" s="525"/>
      <c r="BN453" s="525" t="str">
        <f t="shared" si="260"/>
        <v>-</v>
      </c>
      <c r="BO453" s="525"/>
      <c r="BP453" s="525"/>
      <c r="BQ453" s="525" t="str">
        <f t="shared" si="261"/>
        <v>-</v>
      </c>
      <c r="BR453" s="525"/>
      <c r="BS453" s="525"/>
      <c r="BT453" s="525" t="str">
        <f t="shared" si="262"/>
        <v>-</v>
      </c>
      <c r="BU453" s="525"/>
      <c r="BV453" s="525"/>
      <c r="BW453" s="525" t="str">
        <f t="shared" si="263"/>
        <v>-</v>
      </c>
      <c r="BX453" s="525"/>
      <c r="BY453" s="525"/>
      <c r="BZ453" s="525" t="str">
        <f t="shared" si="264"/>
        <v>-</v>
      </c>
      <c r="CA453" s="525"/>
      <c r="CB453" s="525"/>
      <c r="CC453" s="525" t="str">
        <f t="shared" si="265"/>
        <v>-</v>
      </c>
      <c r="CD453" s="525"/>
      <c r="CE453" s="525"/>
      <c r="CF453" s="525" t="str">
        <f t="shared" si="266"/>
        <v>-</v>
      </c>
      <c r="CG453" s="525"/>
      <c r="CH453" s="525"/>
      <c r="CI453" s="525" t="str">
        <f t="shared" si="267"/>
        <v>-</v>
      </c>
      <c r="CJ453" s="525"/>
      <c r="CK453" s="525"/>
      <c r="CL453" s="525" t="str">
        <f t="shared" si="268"/>
        <v>-</v>
      </c>
      <c r="CM453" s="525"/>
      <c r="CN453" s="525"/>
    </row>
    <row r="454" spans="1:92">
      <c r="A454" s="524"/>
      <c r="B454" s="524" t="s">
        <v>343</v>
      </c>
      <c r="C454" s="525">
        <f t="shared" si="269"/>
        <v>79</v>
      </c>
      <c r="D454" s="525"/>
      <c r="E454" s="525"/>
      <c r="F454" s="525">
        <f t="shared" si="240"/>
        <v>85</v>
      </c>
      <c r="G454" s="525"/>
      <c r="H454" s="525"/>
      <c r="I454" s="525">
        <f t="shared" si="241"/>
        <v>61</v>
      </c>
      <c r="J454" s="525"/>
      <c r="K454" s="525"/>
      <c r="L454" s="525">
        <f t="shared" si="242"/>
        <v>93</v>
      </c>
      <c r="M454" s="525"/>
      <c r="N454" s="525"/>
      <c r="O454" s="525">
        <f t="shared" si="243"/>
        <v>93</v>
      </c>
      <c r="P454" s="525"/>
      <c r="Q454" s="525"/>
      <c r="R454" s="525">
        <f t="shared" si="244"/>
        <v>91</v>
      </c>
      <c r="S454" s="525"/>
      <c r="T454" s="525"/>
      <c r="U454" s="525" t="str">
        <f t="shared" si="245"/>
        <v>-</v>
      </c>
      <c r="V454" s="525"/>
      <c r="W454" s="525"/>
      <c r="X454" s="525" t="str">
        <f t="shared" si="246"/>
        <v>-</v>
      </c>
      <c r="Y454" s="525"/>
      <c r="Z454" s="525"/>
      <c r="AA454" s="525" t="str">
        <f t="shared" si="247"/>
        <v>-</v>
      </c>
      <c r="AB454" s="525"/>
      <c r="AC454" s="525"/>
      <c r="AD454" s="525" t="str">
        <f t="shared" si="248"/>
        <v>-</v>
      </c>
      <c r="AE454" s="525"/>
      <c r="AF454" s="525"/>
      <c r="AG454" s="525" t="str">
        <f t="shared" si="249"/>
        <v>-</v>
      </c>
      <c r="AH454" s="525"/>
      <c r="AI454" s="525"/>
      <c r="AJ454" s="525" t="str">
        <f t="shared" si="250"/>
        <v>-</v>
      </c>
      <c r="AK454" s="525"/>
      <c r="AL454" s="525"/>
      <c r="AM454" s="525" t="str">
        <f t="shared" si="251"/>
        <v>-</v>
      </c>
      <c r="AN454" s="525"/>
      <c r="AO454" s="525"/>
      <c r="AP454" s="525" t="str">
        <f t="shared" si="252"/>
        <v>-</v>
      </c>
      <c r="AQ454" s="525"/>
      <c r="AR454" s="525"/>
      <c r="AS454" s="525" t="str">
        <f t="shared" si="253"/>
        <v>-</v>
      </c>
      <c r="AT454" s="525"/>
      <c r="AU454" s="525"/>
      <c r="AV454" s="525" t="str">
        <f t="shared" si="254"/>
        <v>-</v>
      </c>
      <c r="AW454" s="525"/>
      <c r="AX454" s="525"/>
      <c r="AY454" s="525" t="str">
        <f t="shared" si="255"/>
        <v>-</v>
      </c>
      <c r="AZ454" s="525"/>
      <c r="BA454" s="525"/>
      <c r="BB454" s="525" t="str">
        <f t="shared" si="256"/>
        <v>-</v>
      </c>
      <c r="BC454" s="525"/>
      <c r="BD454" s="525"/>
      <c r="BE454" s="525" t="str">
        <f t="shared" si="257"/>
        <v>-</v>
      </c>
      <c r="BF454" s="525"/>
      <c r="BG454" s="525"/>
      <c r="BH454" s="525" t="str">
        <f t="shared" si="258"/>
        <v>-</v>
      </c>
      <c r="BI454" s="525"/>
      <c r="BJ454" s="525"/>
      <c r="BK454" s="525" t="str">
        <f t="shared" si="259"/>
        <v>-</v>
      </c>
      <c r="BL454" s="525"/>
      <c r="BM454" s="525"/>
      <c r="BN454" s="525" t="str">
        <f t="shared" si="260"/>
        <v>-</v>
      </c>
      <c r="BO454" s="525"/>
      <c r="BP454" s="525"/>
      <c r="BQ454" s="525" t="str">
        <f t="shared" si="261"/>
        <v>-</v>
      </c>
      <c r="BR454" s="525"/>
      <c r="BS454" s="525"/>
      <c r="BT454" s="525" t="str">
        <f t="shared" si="262"/>
        <v>-</v>
      </c>
      <c r="BU454" s="525"/>
      <c r="BV454" s="525"/>
      <c r="BW454" s="525">
        <f t="shared" si="263"/>
        <v>95</v>
      </c>
      <c r="BX454" s="525"/>
      <c r="BY454" s="525"/>
      <c r="BZ454" s="525">
        <f t="shared" si="264"/>
        <v>99</v>
      </c>
      <c r="CA454" s="525"/>
      <c r="CB454" s="525"/>
      <c r="CC454" s="525">
        <f t="shared" si="265"/>
        <v>121</v>
      </c>
      <c r="CD454" s="525"/>
      <c r="CE454" s="525"/>
      <c r="CF454" s="525" t="str">
        <f t="shared" si="266"/>
        <v>-</v>
      </c>
      <c r="CG454" s="525"/>
      <c r="CH454" s="525"/>
      <c r="CI454" s="525" t="str">
        <f t="shared" si="267"/>
        <v>-</v>
      </c>
      <c r="CJ454" s="525"/>
      <c r="CK454" s="525"/>
      <c r="CL454" s="525" t="str">
        <f t="shared" si="268"/>
        <v>-</v>
      </c>
      <c r="CM454" s="525"/>
      <c r="CN454" s="525"/>
    </row>
    <row r="455" spans="1:92">
      <c r="A455" s="524"/>
      <c r="B455" s="524" t="s">
        <v>350</v>
      </c>
      <c r="C455" s="525">
        <f t="shared" si="269"/>
        <v>150</v>
      </c>
      <c r="D455" s="525"/>
      <c r="E455" s="525"/>
      <c r="F455" s="525">
        <f t="shared" ref="F455:F486" si="270">IFERROR(VLOOKUP($B455,F$6:H$245,3,0),"-")</f>
        <v>96</v>
      </c>
      <c r="G455" s="525"/>
      <c r="H455" s="525"/>
      <c r="I455" s="525">
        <f t="shared" si="241"/>
        <v>127</v>
      </c>
      <c r="J455" s="525"/>
      <c r="K455" s="525"/>
      <c r="L455" s="525">
        <f t="shared" si="242"/>
        <v>94</v>
      </c>
      <c r="M455" s="525"/>
      <c r="N455" s="525"/>
      <c r="O455" s="525">
        <f t="shared" si="243"/>
        <v>94</v>
      </c>
      <c r="P455" s="525"/>
      <c r="Q455" s="525"/>
      <c r="R455" s="525">
        <f t="shared" si="244"/>
        <v>80</v>
      </c>
      <c r="S455" s="525"/>
      <c r="T455" s="525"/>
      <c r="U455" s="525" t="str">
        <f t="shared" si="245"/>
        <v>-</v>
      </c>
      <c r="V455" s="525"/>
      <c r="W455" s="525"/>
      <c r="X455" s="525" t="str">
        <f t="shared" si="246"/>
        <v>-</v>
      </c>
      <c r="Y455" s="525"/>
      <c r="Z455" s="525"/>
      <c r="AA455" s="525" t="str">
        <f t="shared" si="247"/>
        <v>-</v>
      </c>
      <c r="AB455" s="525"/>
      <c r="AC455" s="525"/>
      <c r="AD455" s="525" t="str">
        <f t="shared" si="248"/>
        <v>-</v>
      </c>
      <c r="AE455" s="525"/>
      <c r="AF455" s="525"/>
      <c r="AG455" s="525" t="str">
        <f t="shared" si="249"/>
        <v>-</v>
      </c>
      <c r="AH455" s="525"/>
      <c r="AI455" s="525"/>
      <c r="AJ455" s="525" t="str">
        <f t="shared" si="250"/>
        <v>-</v>
      </c>
      <c r="AK455" s="525"/>
      <c r="AL455" s="525"/>
      <c r="AM455" s="525" t="str">
        <f t="shared" si="251"/>
        <v>-</v>
      </c>
      <c r="AN455" s="525"/>
      <c r="AO455" s="525"/>
      <c r="AP455" s="525" t="str">
        <f t="shared" si="252"/>
        <v>-</v>
      </c>
      <c r="AQ455" s="525"/>
      <c r="AR455" s="525"/>
      <c r="AS455" s="525" t="str">
        <f t="shared" si="253"/>
        <v>-</v>
      </c>
      <c r="AT455" s="525"/>
      <c r="AU455" s="525"/>
      <c r="AV455" s="525" t="str">
        <f t="shared" si="254"/>
        <v>-</v>
      </c>
      <c r="AW455" s="525"/>
      <c r="AX455" s="525"/>
      <c r="AY455" s="525" t="str">
        <f t="shared" si="255"/>
        <v>-</v>
      </c>
      <c r="AZ455" s="525"/>
      <c r="BA455" s="525"/>
      <c r="BB455" s="525" t="str">
        <f t="shared" si="256"/>
        <v>-</v>
      </c>
      <c r="BC455" s="525"/>
      <c r="BD455" s="525"/>
      <c r="BE455" s="525" t="str">
        <f t="shared" si="257"/>
        <v>-</v>
      </c>
      <c r="BF455" s="525"/>
      <c r="BG455" s="525"/>
      <c r="BH455" s="525" t="str">
        <f t="shared" si="258"/>
        <v>-</v>
      </c>
      <c r="BI455" s="525"/>
      <c r="BJ455" s="525"/>
      <c r="BK455" s="525" t="str">
        <f t="shared" si="259"/>
        <v>-</v>
      </c>
      <c r="BL455" s="525"/>
      <c r="BM455" s="525"/>
      <c r="BN455" s="525" t="str">
        <f t="shared" si="260"/>
        <v>-</v>
      </c>
      <c r="BO455" s="525"/>
      <c r="BP455" s="525"/>
      <c r="BQ455" s="525" t="str">
        <f t="shared" si="261"/>
        <v>-</v>
      </c>
      <c r="BR455" s="525"/>
      <c r="BS455" s="525"/>
      <c r="BT455" s="525" t="str">
        <f t="shared" si="262"/>
        <v>-</v>
      </c>
      <c r="BU455" s="525"/>
      <c r="BV455" s="525"/>
      <c r="BW455" s="525" t="str">
        <f t="shared" si="263"/>
        <v>-</v>
      </c>
      <c r="BX455" s="525"/>
      <c r="BY455" s="525"/>
      <c r="BZ455" s="525" t="str">
        <f t="shared" si="264"/>
        <v>-</v>
      </c>
      <c r="CA455" s="525"/>
      <c r="CB455" s="525"/>
      <c r="CC455" s="525" t="str">
        <f t="shared" si="265"/>
        <v>-</v>
      </c>
      <c r="CD455" s="525"/>
      <c r="CE455" s="525"/>
      <c r="CF455" s="525" t="str">
        <f t="shared" si="266"/>
        <v>-</v>
      </c>
      <c r="CG455" s="525"/>
      <c r="CH455" s="525"/>
      <c r="CI455" s="525" t="str">
        <f t="shared" si="267"/>
        <v>-</v>
      </c>
      <c r="CJ455" s="525"/>
      <c r="CK455" s="525"/>
      <c r="CL455" s="525" t="str">
        <f t="shared" si="268"/>
        <v>-</v>
      </c>
      <c r="CM455" s="525"/>
      <c r="CN455" s="525"/>
    </row>
    <row r="456" spans="1:92">
      <c r="A456" s="524"/>
      <c r="B456" s="524" t="s">
        <v>363</v>
      </c>
      <c r="C456" s="525">
        <f t="shared" si="269"/>
        <v>134</v>
      </c>
      <c r="D456" s="525"/>
      <c r="E456" s="525"/>
      <c r="F456" s="525" t="str">
        <f t="shared" si="270"/>
        <v>-</v>
      </c>
      <c r="G456" s="525"/>
      <c r="H456" s="525"/>
      <c r="I456" s="525">
        <f t="shared" si="241"/>
        <v>105</v>
      </c>
      <c r="J456" s="525"/>
      <c r="K456" s="525"/>
      <c r="L456" s="525" t="str">
        <f t="shared" si="242"/>
        <v>-</v>
      </c>
      <c r="M456" s="525"/>
      <c r="N456" s="525"/>
      <c r="O456" s="525" t="str">
        <f t="shared" si="243"/>
        <v>-</v>
      </c>
      <c r="P456" s="525"/>
      <c r="Q456" s="525"/>
      <c r="R456" s="525" t="str">
        <f t="shared" si="244"/>
        <v>-</v>
      </c>
      <c r="S456" s="525"/>
      <c r="T456" s="525"/>
      <c r="U456" s="525" t="str">
        <f t="shared" si="245"/>
        <v>-</v>
      </c>
      <c r="V456" s="525"/>
      <c r="W456" s="525"/>
      <c r="X456" s="525" t="str">
        <f t="shared" si="246"/>
        <v>-</v>
      </c>
      <c r="Y456" s="525"/>
      <c r="Z456" s="525"/>
      <c r="AA456" s="525" t="str">
        <f t="shared" si="247"/>
        <v>-</v>
      </c>
      <c r="AB456" s="525"/>
      <c r="AC456" s="525"/>
      <c r="AD456" s="525" t="str">
        <f t="shared" si="248"/>
        <v>-</v>
      </c>
      <c r="AE456" s="525"/>
      <c r="AF456" s="525"/>
      <c r="AG456" s="525" t="str">
        <f t="shared" si="249"/>
        <v>-</v>
      </c>
      <c r="AH456" s="525"/>
      <c r="AI456" s="525"/>
      <c r="AJ456" s="525" t="str">
        <f t="shared" si="250"/>
        <v>-</v>
      </c>
      <c r="AK456" s="525"/>
      <c r="AL456" s="525"/>
      <c r="AM456" s="525" t="str">
        <f t="shared" si="251"/>
        <v>-</v>
      </c>
      <c r="AN456" s="525"/>
      <c r="AO456" s="525"/>
      <c r="AP456" s="525" t="str">
        <f t="shared" si="252"/>
        <v>-</v>
      </c>
      <c r="AQ456" s="525"/>
      <c r="AR456" s="525"/>
      <c r="AS456" s="525" t="str">
        <f t="shared" si="253"/>
        <v>-</v>
      </c>
      <c r="AT456" s="525"/>
      <c r="AU456" s="525"/>
      <c r="AV456" s="525" t="str">
        <f t="shared" si="254"/>
        <v>-</v>
      </c>
      <c r="AW456" s="525"/>
      <c r="AX456" s="525"/>
      <c r="AY456" s="525" t="str">
        <f t="shared" si="255"/>
        <v>-</v>
      </c>
      <c r="AZ456" s="525"/>
      <c r="BA456" s="525"/>
      <c r="BB456" s="525" t="str">
        <f t="shared" si="256"/>
        <v>-</v>
      </c>
      <c r="BC456" s="525"/>
      <c r="BD456" s="525"/>
      <c r="BE456" s="525" t="str">
        <f t="shared" si="257"/>
        <v>-</v>
      </c>
      <c r="BF456" s="525"/>
      <c r="BG456" s="525"/>
      <c r="BH456" s="525" t="str">
        <f t="shared" si="258"/>
        <v>-</v>
      </c>
      <c r="BI456" s="525"/>
      <c r="BJ456" s="525"/>
      <c r="BK456" s="525" t="str">
        <f t="shared" si="259"/>
        <v>-</v>
      </c>
      <c r="BL456" s="525"/>
      <c r="BM456" s="525"/>
      <c r="BN456" s="525" t="str">
        <f t="shared" si="260"/>
        <v>-</v>
      </c>
      <c r="BO456" s="525"/>
      <c r="BP456" s="525"/>
      <c r="BQ456" s="525" t="str">
        <f t="shared" si="261"/>
        <v>-</v>
      </c>
      <c r="BR456" s="525"/>
      <c r="BS456" s="525"/>
      <c r="BT456" s="525" t="str">
        <f t="shared" si="262"/>
        <v>-</v>
      </c>
      <c r="BU456" s="525"/>
      <c r="BV456" s="525"/>
      <c r="BW456" s="525" t="str">
        <f t="shared" si="263"/>
        <v>-</v>
      </c>
      <c r="BX456" s="525"/>
      <c r="BY456" s="525"/>
      <c r="BZ456" s="525" t="str">
        <f t="shared" si="264"/>
        <v>-</v>
      </c>
      <c r="CA456" s="525"/>
      <c r="CB456" s="525"/>
      <c r="CC456" s="525" t="str">
        <f t="shared" si="265"/>
        <v>-</v>
      </c>
      <c r="CD456" s="525"/>
      <c r="CE456" s="525"/>
      <c r="CF456" s="525" t="str">
        <f t="shared" si="266"/>
        <v>-</v>
      </c>
      <c r="CG456" s="525"/>
      <c r="CH456" s="525"/>
      <c r="CI456" s="525" t="str">
        <f t="shared" si="267"/>
        <v>-</v>
      </c>
      <c r="CJ456" s="525"/>
      <c r="CK456" s="525"/>
      <c r="CL456" s="525" t="str">
        <f t="shared" si="268"/>
        <v>-</v>
      </c>
      <c r="CM456" s="525"/>
      <c r="CN456" s="525"/>
    </row>
    <row r="457" spans="1:92">
      <c r="A457" s="524"/>
      <c r="B457" s="524" t="s">
        <v>328</v>
      </c>
      <c r="C457" s="525">
        <f t="shared" si="269"/>
        <v>47</v>
      </c>
      <c r="D457" s="525"/>
      <c r="E457" s="525"/>
      <c r="F457" s="525">
        <f t="shared" si="270"/>
        <v>52</v>
      </c>
      <c r="G457" s="525"/>
      <c r="H457" s="525"/>
      <c r="I457" s="525">
        <f t="shared" si="241"/>
        <v>43</v>
      </c>
      <c r="J457" s="525"/>
      <c r="K457" s="525"/>
      <c r="L457" s="525">
        <f t="shared" si="242"/>
        <v>73</v>
      </c>
      <c r="M457" s="525"/>
      <c r="N457" s="525"/>
      <c r="O457" s="525">
        <f t="shared" si="243"/>
        <v>75</v>
      </c>
      <c r="P457" s="525"/>
      <c r="Q457" s="525"/>
      <c r="R457" s="525">
        <f t="shared" si="244"/>
        <v>84</v>
      </c>
      <c r="S457" s="525"/>
      <c r="T457" s="525"/>
      <c r="U457" s="525" t="str">
        <f t="shared" si="245"/>
        <v>-</v>
      </c>
      <c r="V457" s="525"/>
      <c r="W457" s="525"/>
      <c r="X457" s="525" t="str">
        <f t="shared" si="246"/>
        <v>-</v>
      </c>
      <c r="Y457" s="525"/>
      <c r="Z457" s="525"/>
      <c r="AA457" s="525" t="str">
        <f t="shared" si="247"/>
        <v>-</v>
      </c>
      <c r="AB457" s="525"/>
      <c r="AC457" s="525"/>
      <c r="AD457" s="525" t="str">
        <f t="shared" si="248"/>
        <v>-</v>
      </c>
      <c r="AE457" s="525"/>
      <c r="AF457" s="525"/>
      <c r="AG457" s="525" t="str">
        <f t="shared" si="249"/>
        <v>-</v>
      </c>
      <c r="AH457" s="525"/>
      <c r="AI457" s="525"/>
      <c r="AJ457" s="525" t="str">
        <f t="shared" si="250"/>
        <v>-</v>
      </c>
      <c r="AK457" s="525"/>
      <c r="AL457" s="525"/>
      <c r="AM457" s="525" t="str">
        <f t="shared" si="251"/>
        <v>-</v>
      </c>
      <c r="AN457" s="525"/>
      <c r="AO457" s="525"/>
      <c r="AP457" s="525" t="str">
        <f t="shared" si="252"/>
        <v>-</v>
      </c>
      <c r="AQ457" s="525"/>
      <c r="AR457" s="525"/>
      <c r="AS457" s="525" t="str">
        <f t="shared" si="253"/>
        <v>-</v>
      </c>
      <c r="AT457" s="525"/>
      <c r="AU457" s="525"/>
      <c r="AV457" s="525" t="str">
        <f t="shared" si="254"/>
        <v>-</v>
      </c>
      <c r="AW457" s="525"/>
      <c r="AX457" s="525"/>
      <c r="AY457" s="525" t="str">
        <f t="shared" si="255"/>
        <v>-</v>
      </c>
      <c r="AZ457" s="525"/>
      <c r="BA457" s="525"/>
      <c r="BB457" s="525" t="str">
        <f t="shared" si="256"/>
        <v>-</v>
      </c>
      <c r="BC457" s="525"/>
      <c r="BD457" s="525"/>
      <c r="BE457" s="525" t="str">
        <f t="shared" si="257"/>
        <v>-</v>
      </c>
      <c r="BF457" s="525"/>
      <c r="BG457" s="525"/>
      <c r="BH457" s="525" t="str">
        <f t="shared" si="258"/>
        <v>-</v>
      </c>
      <c r="BI457" s="525"/>
      <c r="BJ457" s="525"/>
      <c r="BK457" s="525" t="str">
        <f t="shared" si="259"/>
        <v>-</v>
      </c>
      <c r="BL457" s="525"/>
      <c r="BM457" s="525"/>
      <c r="BN457" s="525" t="str">
        <f t="shared" si="260"/>
        <v>-</v>
      </c>
      <c r="BO457" s="525"/>
      <c r="BP457" s="525"/>
      <c r="BQ457" s="525" t="str">
        <f t="shared" si="261"/>
        <v>-</v>
      </c>
      <c r="BR457" s="525"/>
      <c r="BS457" s="525"/>
      <c r="BT457" s="525" t="str">
        <f t="shared" si="262"/>
        <v>-</v>
      </c>
      <c r="BU457" s="525"/>
      <c r="BV457" s="525"/>
      <c r="BW457" s="525">
        <f t="shared" si="263"/>
        <v>103</v>
      </c>
      <c r="BX457" s="525"/>
      <c r="BY457" s="525"/>
      <c r="BZ457" s="525">
        <f t="shared" si="264"/>
        <v>108</v>
      </c>
      <c r="CA457" s="525"/>
      <c r="CB457" s="525"/>
      <c r="CC457" s="525">
        <f t="shared" si="265"/>
        <v>124</v>
      </c>
      <c r="CD457" s="525"/>
      <c r="CE457" s="525"/>
      <c r="CF457" s="525" t="str">
        <f t="shared" si="266"/>
        <v>-</v>
      </c>
      <c r="CG457" s="525"/>
      <c r="CH457" s="525"/>
      <c r="CI457" s="525" t="str">
        <f t="shared" si="267"/>
        <v>-</v>
      </c>
      <c r="CJ457" s="525"/>
      <c r="CK457" s="525"/>
      <c r="CL457" s="525" t="str">
        <f t="shared" si="268"/>
        <v>-</v>
      </c>
      <c r="CM457" s="525"/>
      <c r="CN457" s="525"/>
    </row>
    <row r="458" spans="1:92">
      <c r="A458" s="524"/>
      <c r="B458" s="524" t="s">
        <v>201</v>
      </c>
      <c r="C458" s="525">
        <f t="shared" si="269"/>
        <v>4</v>
      </c>
      <c r="D458" s="525"/>
      <c r="E458" s="525"/>
      <c r="F458" s="525">
        <f t="shared" si="270"/>
        <v>79</v>
      </c>
      <c r="G458" s="525"/>
      <c r="H458" s="525"/>
      <c r="I458" s="525">
        <f t="shared" si="241"/>
        <v>4</v>
      </c>
      <c r="J458" s="525"/>
      <c r="K458" s="525"/>
      <c r="L458" s="525" t="str">
        <f t="shared" si="242"/>
        <v>-</v>
      </c>
      <c r="M458" s="525"/>
      <c r="N458" s="525"/>
      <c r="O458" s="525" t="str">
        <f t="shared" si="243"/>
        <v>-</v>
      </c>
      <c r="P458" s="525"/>
      <c r="Q458" s="525"/>
      <c r="R458" s="525" t="str">
        <f t="shared" si="244"/>
        <v>-</v>
      </c>
      <c r="S458" s="525"/>
      <c r="T458" s="525"/>
      <c r="U458" s="525">
        <f t="shared" si="245"/>
        <v>1</v>
      </c>
      <c r="V458" s="525"/>
      <c r="W458" s="525"/>
      <c r="X458" s="525">
        <f t="shared" si="246"/>
        <v>1</v>
      </c>
      <c r="Y458" s="525"/>
      <c r="Z458" s="525"/>
      <c r="AA458" s="525">
        <f t="shared" si="247"/>
        <v>9</v>
      </c>
      <c r="AB458" s="525"/>
      <c r="AC458" s="525"/>
      <c r="AD458" s="525">
        <f t="shared" si="248"/>
        <v>1</v>
      </c>
      <c r="AE458" s="525"/>
      <c r="AF458" s="525"/>
      <c r="AG458" s="525">
        <f t="shared" si="249"/>
        <v>1</v>
      </c>
      <c r="AH458" s="525"/>
      <c r="AI458" s="525"/>
      <c r="AJ458" s="525">
        <f t="shared" si="250"/>
        <v>10</v>
      </c>
      <c r="AK458" s="525"/>
      <c r="AL458" s="525"/>
      <c r="AM458" s="525">
        <f t="shared" si="251"/>
        <v>43</v>
      </c>
      <c r="AN458" s="525"/>
      <c r="AO458" s="525"/>
      <c r="AP458" s="525">
        <f t="shared" si="252"/>
        <v>32</v>
      </c>
      <c r="AQ458" s="525"/>
      <c r="AR458" s="525"/>
      <c r="AS458" s="525">
        <f t="shared" si="253"/>
        <v>5</v>
      </c>
      <c r="AT458" s="525"/>
      <c r="AU458" s="525"/>
      <c r="AV458" s="525">
        <f t="shared" si="254"/>
        <v>1</v>
      </c>
      <c r="AW458" s="525"/>
      <c r="AX458" s="525"/>
      <c r="AY458" s="525">
        <f t="shared" si="255"/>
        <v>1</v>
      </c>
      <c r="AZ458" s="525"/>
      <c r="BA458" s="525"/>
      <c r="BB458" s="525">
        <f t="shared" si="256"/>
        <v>9</v>
      </c>
      <c r="BC458" s="525"/>
      <c r="BD458" s="525"/>
      <c r="BE458" s="525">
        <f t="shared" si="257"/>
        <v>4</v>
      </c>
      <c r="BF458" s="525"/>
      <c r="BG458" s="525"/>
      <c r="BH458" s="525">
        <f t="shared" si="258"/>
        <v>4</v>
      </c>
      <c r="BI458" s="525"/>
      <c r="BJ458" s="525"/>
      <c r="BK458" s="525">
        <f t="shared" si="259"/>
        <v>17</v>
      </c>
      <c r="BL458" s="525"/>
      <c r="BM458" s="525"/>
      <c r="BN458" s="525">
        <f t="shared" si="260"/>
        <v>67</v>
      </c>
      <c r="BO458" s="525"/>
      <c r="BP458" s="525"/>
      <c r="BQ458" s="525">
        <f t="shared" si="261"/>
        <v>47</v>
      </c>
      <c r="BR458" s="525"/>
      <c r="BS458" s="525"/>
      <c r="BT458" s="525">
        <f t="shared" si="262"/>
        <v>2</v>
      </c>
      <c r="BU458" s="525"/>
      <c r="BV458" s="525"/>
      <c r="BW458" s="525">
        <f t="shared" si="263"/>
        <v>6</v>
      </c>
      <c r="BX458" s="525"/>
      <c r="BY458" s="525"/>
      <c r="BZ458" s="525">
        <f t="shared" si="264"/>
        <v>12</v>
      </c>
      <c r="CA458" s="525"/>
      <c r="CB458" s="525"/>
      <c r="CC458" s="525">
        <f t="shared" si="265"/>
        <v>43</v>
      </c>
      <c r="CD458" s="525"/>
      <c r="CE458" s="525"/>
      <c r="CF458" s="525">
        <f t="shared" si="266"/>
        <v>6</v>
      </c>
      <c r="CG458" s="525"/>
      <c r="CH458" s="525"/>
      <c r="CI458" s="525">
        <f t="shared" si="267"/>
        <v>6</v>
      </c>
      <c r="CJ458" s="525"/>
      <c r="CK458" s="525"/>
      <c r="CL458" s="525">
        <f t="shared" si="268"/>
        <v>6</v>
      </c>
      <c r="CM458" s="525"/>
      <c r="CN458" s="525"/>
    </row>
    <row r="459" spans="1:92">
      <c r="A459" s="524"/>
      <c r="B459" s="524" t="s">
        <v>240</v>
      </c>
      <c r="C459" s="525">
        <f t="shared" si="269"/>
        <v>11</v>
      </c>
      <c r="D459" s="525"/>
      <c r="E459" s="525"/>
      <c r="F459" s="525" t="str">
        <f t="shared" si="270"/>
        <v>-</v>
      </c>
      <c r="G459" s="525"/>
      <c r="H459" s="525"/>
      <c r="I459" s="525">
        <f t="shared" si="241"/>
        <v>9</v>
      </c>
      <c r="J459" s="525"/>
      <c r="K459" s="525"/>
      <c r="L459" s="525" t="str">
        <f t="shared" si="242"/>
        <v>-</v>
      </c>
      <c r="M459" s="525"/>
      <c r="N459" s="525"/>
      <c r="O459" s="525" t="str">
        <f t="shared" si="243"/>
        <v>-</v>
      </c>
      <c r="P459" s="525"/>
      <c r="Q459" s="525"/>
      <c r="R459" s="525" t="str">
        <f t="shared" si="244"/>
        <v>-</v>
      </c>
      <c r="S459" s="525"/>
      <c r="T459" s="525"/>
      <c r="U459" s="525">
        <f t="shared" si="245"/>
        <v>19</v>
      </c>
      <c r="V459" s="525"/>
      <c r="W459" s="525"/>
      <c r="X459" s="525">
        <f t="shared" si="246"/>
        <v>14</v>
      </c>
      <c r="Y459" s="525"/>
      <c r="Z459" s="525"/>
      <c r="AA459" s="525">
        <f t="shared" si="247"/>
        <v>6</v>
      </c>
      <c r="AB459" s="525"/>
      <c r="AC459" s="525"/>
      <c r="AD459" s="525">
        <f t="shared" si="248"/>
        <v>16</v>
      </c>
      <c r="AE459" s="525"/>
      <c r="AF459" s="525"/>
      <c r="AG459" s="525">
        <f t="shared" si="249"/>
        <v>13</v>
      </c>
      <c r="AH459" s="525"/>
      <c r="AI459" s="525"/>
      <c r="AJ459" s="525">
        <f t="shared" si="250"/>
        <v>8</v>
      </c>
      <c r="AK459" s="525"/>
      <c r="AL459" s="525"/>
      <c r="AM459" s="525" t="str">
        <f t="shared" si="251"/>
        <v>-</v>
      </c>
      <c r="AN459" s="525"/>
      <c r="AO459" s="525"/>
      <c r="AP459" s="525" t="str">
        <f t="shared" si="252"/>
        <v>-</v>
      </c>
      <c r="AQ459" s="525"/>
      <c r="AR459" s="525"/>
      <c r="AS459" s="525" t="str">
        <f t="shared" si="253"/>
        <v>-</v>
      </c>
      <c r="AT459" s="525"/>
      <c r="AU459" s="525"/>
      <c r="AV459" s="525">
        <f t="shared" si="254"/>
        <v>11</v>
      </c>
      <c r="AW459" s="525"/>
      <c r="AX459" s="525"/>
      <c r="AY459" s="525">
        <f t="shared" si="255"/>
        <v>11</v>
      </c>
      <c r="AZ459" s="525"/>
      <c r="BA459" s="525"/>
      <c r="BB459" s="525">
        <f t="shared" si="256"/>
        <v>8</v>
      </c>
      <c r="BC459" s="525"/>
      <c r="BD459" s="525"/>
      <c r="BE459" s="525">
        <f t="shared" si="257"/>
        <v>12</v>
      </c>
      <c r="BF459" s="525"/>
      <c r="BG459" s="525"/>
      <c r="BH459" s="525">
        <f t="shared" si="258"/>
        <v>12</v>
      </c>
      <c r="BI459" s="525"/>
      <c r="BJ459" s="525"/>
      <c r="BK459" s="525">
        <f t="shared" si="259"/>
        <v>30</v>
      </c>
      <c r="BL459" s="525"/>
      <c r="BM459" s="525"/>
      <c r="BN459" s="525" t="str">
        <f t="shared" si="260"/>
        <v>-</v>
      </c>
      <c r="BO459" s="525"/>
      <c r="BP459" s="525"/>
      <c r="BQ459" s="525" t="str">
        <f t="shared" si="261"/>
        <v>-</v>
      </c>
      <c r="BR459" s="525"/>
      <c r="BS459" s="525"/>
      <c r="BT459" s="525" t="str">
        <f t="shared" si="262"/>
        <v>-</v>
      </c>
      <c r="BU459" s="525"/>
      <c r="BV459" s="525"/>
      <c r="BW459" s="525">
        <f t="shared" si="263"/>
        <v>8</v>
      </c>
      <c r="BX459" s="525"/>
      <c r="BY459" s="525"/>
      <c r="BZ459" s="525">
        <f t="shared" si="264"/>
        <v>11</v>
      </c>
      <c r="CA459" s="525"/>
      <c r="CB459" s="525"/>
      <c r="CC459" s="525">
        <f t="shared" si="265"/>
        <v>23</v>
      </c>
      <c r="CD459" s="525"/>
      <c r="CE459" s="525"/>
      <c r="CF459" s="525" t="str">
        <f t="shared" si="266"/>
        <v>-</v>
      </c>
      <c r="CG459" s="525"/>
      <c r="CH459" s="525"/>
      <c r="CI459" s="525" t="str">
        <f t="shared" si="267"/>
        <v>-</v>
      </c>
      <c r="CJ459" s="525"/>
      <c r="CK459" s="525"/>
      <c r="CL459" s="525" t="str">
        <f t="shared" si="268"/>
        <v>-</v>
      </c>
      <c r="CM459" s="525"/>
      <c r="CN459" s="525"/>
    </row>
    <row r="460" spans="1:92">
      <c r="A460" s="524"/>
      <c r="B460" s="524" t="s">
        <v>225</v>
      </c>
      <c r="C460" s="525">
        <f t="shared" si="269"/>
        <v>29</v>
      </c>
      <c r="D460" s="525"/>
      <c r="E460" s="525"/>
      <c r="F460" s="525" t="str">
        <f t="shared" si="270"/>
        <v>-</v>
      </c>
      <c r="G460" s="525"/>
      <c r="H460" s="525"/>
      <c r="I460" s="525">
        <f t="shared" si="241"/>
        <v>24</v>
      </c>
      <c r="J460" s="525"/>
      <c r="K460" s="525"/>
      <c r="L460" s="525" t="str">
        <f t="shared" si="242"/>
        <v>-</v>
      </c>
      <c r="M460" s="525"/>
      <c r="N460" s="525"/>
      <c r="O460" s="525" t="str">
        <f t="shared" si="243"/>
        <v>-</v>
      </c>
      <c r="P460" s="525"/>
      <c r="Q460" s="525"/>
      <c r="R460" s="525" t="str">
        <f t="shared" si="244"/>
        <v>-</v>
      </c>
      <c r="S460" s="525"/>
      <c r="T460" s="525"/>
      <c r="U460" s="525">
        <f t="shared" si="245"/>
        <v>52</v>
      </c>
      <c r="V460" s="525"/>
      <c r="W460" s="525"/>
      <c r="X460" s="525">
        <f t="shared" si="246"/>
        <v>42</v>
      </c>
      <c r="Y460" s="525"/>
      <c r="Z460" s="525"/>
      <c r="AA460" s="525">
        <f t="shared" si="247"/>
        <v>3</v>
      </c>
      <c r="AB460" s="525"/>
      <c r="AC460" s="525"/>
      <c r="AD460" s="525">
        <f t="shared" si="248"/>
        <v>48</v>
      </c>
      <c r="AE460" s="525"/>
      <c r="AF460" s="525"/>
      <c r="AG460" s="525">
        <f t="shared" si="249"/>
        <v>40</v>
      </c>
      <c r="AH460" s="525"/>
      <c r="AI460" s="525"/>
      <c r="AJ460" s="525">
        <f t="shared" si="250"/>
        <v>4</v>
      </c>
      <c r="AK460" s="525"/>
      <c r="AL460" s="525"/>
      <c r="AM460" s="525" t="str">
        <f t="shared" si="251"/>
        <v>-</v>
      </c>
      <c r="AN460" s="525"/>
      <c r="AO460" s="525"/>
      <c r="AP460" s="525" t="str">
        <f t="shared" si="252"/>
        <v>-</v>
      </c>
      <c r="AQ460" s="525"/>
      <c r="AR460" s="525"/>
      <c r="AS460" s="525" t="str">
        <f t="shared" si="253"/>
        <v>-</v>
      </c>
      <c r="AT460" s="525"/>
      <c r="AU460" s="525"/>
      <c r="AV460" s="525">
        <f t="shared" si="254"/>
        <v>54</v>
      </c>
      <c r="AW460" s="525"/>
      <c r="AX460" s="525"/>
      <c r="AY460" s="525">
        <f t="shared" si="255"/>
        <v>49</v>
      </c>
      <c r="AZ460" s="525"/>
      <c r="BA460" s="525"/>
      <c r="BB460" s="525">
        <f t="shared" si="256"/>
        <v>20</v>
      </c>
      <c r="BC460" s="525"/>
      <c r="BD460" s="525"/>
      <c r="BE460" s="525">
        <f t="shared" si="257"/>
        <v>24</v>
      </c>
      <c r="BF460" s="525"/>
      <c r="BG460" s="525"/>
      <c r="BH460" s="525">
        <f t="shared" si="258"/>
        <v>24</v>
      </c>
      <c r="BI460" s="525"/>
      <c r="BJ460" s="525"/>
      <c r="BK460" s="525">
        <f t="shared" si="259"/>
        <v>50</v>
      </c>
      <c r="BL460" s="525"/>
      <c r="BM460" s="525"/>
      <c r="BN460" s="525" t="str">
        <f t="shared" si="260"/>
        <v>-</v>
      </c>
      <c r="BO460" s="525"/>
      <c r="BP460" s="525"/>
      <c r="BQ460" s="525" t="str">
        <f t="shared" si="261"/>
        <v>-</v>
      </c>
      <c r="BR460" s="525"/>
      <c r="BS460" s="525"/>
      <c r="BT460" s="525" t="str">
        <f t="shared" si="262"/>
        <v>-</v>
      </c>
      <c r="BU460" s="525"/>
      <c r="BV460" s="525"/>
      <c r="BW460" s="525">
        <f t="shared" si="263"/>
        <v>22</v>
      </c>
      <c r="BX460" s="525"/>
      <c r="BY460" s="525"/>
      <c r="BZ460" s="525">
        <f t="shared" si="264"/>
        <v>21</v>
      </c>
      <c r="CA460" s="525"/>
      <c r="CB460" s="525"/>
      <c r="CC460" s="525">
        <f t="shared" si="265"/>
        <v>31</v>
      </c>
      <c r="CD460" s="525"/>
      <c r="CE460" s="525"/>
      <c r="CF460" s="525" t="str">
        <f t="shared" si="266"/>
        <v>-</v>
      </c>
      <c r="CG460" s="525"/>
      <c r="CH460" s="525"/>
      <c r="CI460" s="525" t="str">
        <f t="shared" si="267"/>
        <v>-</v>
      </c>
      <c r="CJ460" s="525"/>
      <c r="CK460" s="525"/>
      <c r="CL460" s="525" t="str">
        <f t="shared" si="268"/>
        <v>-</v>
      </c>
      <c r="CM460" s="525"/>
      <c r="CN460" s="525"/>
    </row>
    <row r="461" spans="1:92">
      <c r="A461" s="524"/>
      <c r="B461" s="524" t="s">
        <v>235</v>
      </c>
      <c r="C461" s="525">
        <f t="shared" si="269"/>
        <v>22</v>
      </c>
      <c r="D461" s="525"/>
      <c r="E461" s="525"/>
      <c r="F461" s="525" t="str">
        <f t="shared" si="270"/>
        <v>-</v>
      </c>
      <c r="G461" s="525"/>
      <c r="H461" s="525"/>
      <c r="I461" s="525">
        <f t="shared" si="241"/>
        <v>18</v>
      </c>
      <c r="J461" s="525"/>
      <c r="K461" s="525"/>
      <c r="L461" s="525" t="str">
        <f t="shared" si="242"/>
        <v>-</v>
      </c>
      <c r="M461" s="525"/>
      <c r="N461" s="525"/>
      <c r="O461" s="525" t="str">
        <f t="shared" si="243"/>
        <v>-</v>
      </c>
      <c r="P461" s="525"/>
      <c r="Q461" s="525"/>
      <c r="R461" s="525" t="str">
        <f t="shared" si="244"/>
        <v>-</v>
      </c>
      <c r="S461" s="525"/>
      <c r="T461" s="525"/>
      <c r="U461" s="525">
        <f t="shared" si="245"/>
        <v>30</v>
      </c>
      <c r="V461" s="525"/>
      <c r="W461" s="525"/>
      <c r="X461" s="525">
        <f t="shared" si="246"/>
        <v>22</v>
      </c>
      <c r="Y461" s="525"/>
      <c r="Z461" s="525"/>
      <c r="AA461" s="525">
        <f t="shared" si="247"/>
        <v>5</v>
      </c>
      <c r="AB461" s="525"/>
      <c r="AC461" s="525"/>
      <c r="AD461" s="525">
        <f t="shared" si="248"/>
        <v>24</v>
      </c>
      <c r="AE461" s="525"/>
      <c r="AF461" s="525"/>
      <c r="AG461" s="525">
        <f t="shared" si="249"/>
        <v>21</v>
      </c>
      <c r="AH461" s="525"/>
      <c r="AI461" s="525"/>
      <c r="AJ461" s="525">
        <f t="shared" si="250"/>
        <v>7</v>
      </c>
      <c r="AK461" s="525"/>
      <c r="AL461" s="525"/>
      <c r="AM461" s="525" t="str">
        <f t="shared" si="251"/>
        <v>-</v>
      </c>
      <c r="AN461" s="525"/>
      <c r="AO461" s="525"/>
      <c r="AP461" s="525" t="str">
        <f t="shared" si="252"/>
        <v>-</v>
      </c>
      <c r="AQ461" s="525"/>
      <c r="AR461" s="525"/>
      <c r="AS461" s="525" t="str">
        <f t="shared" si="253"/>
        <v>-</v>
      </c>
      <c r="AT461" s="525"/>
      <c r="AU461" s="525"/>
      <c r="AV461" s="525">
        <f t="shared" si="254"/>
        <v>44</v>
      </c>
      <c r="AW461" s="525"/>
      <c r="AX461" s="525"/>
      <c r="AY461" s="525">
        <f t="shared" si="255"/>
        <v>36</v>
      </c>
      <c r="AZ461" s="525"/>
      <c r="BA461" s="525"/>
      <c r="BB461" s="525">
        <f t="shared" si="256"/>
        <v>14</v>
      </c>
      <c r="BC461" s="525"/>
      <c r="BD461" s="525"/>
      <c r="BE461" s="525">
        <f t="shared" si="257"/>
        <v>19</v>
      </c>
      <c r="BF461" s="525"/>
      <c r="BG461" s="525"/>
      <c r="BH461" s="525">
        <f t="shared" si="258"/>
        <v>19</v>
      </c>
      <c r="BI461" s="525"/>
      <c r="BJ461" s="525"/>
      <c r="BK461" s="525">
        <f t="shared" si="259"/>
        <v>46</v>
      </c>
      <c r="BL461" s="525"/>
      <c r="BM461" s="525"/>
      <c r="BN461" s="525">
        <f t="shared" si="260"/>
        <v>57</v>
      </c>
      <c r="BO461" s="525"/>
      <c r="BP461" s="525"/>
      <c r="BQ461" s="525">
        <f t="shared" si="261"/>
        <v>38</v>
      </c>
      <c r="BR461" s="525"/>
      <c r="BS461" s="525"/>
      <c r="BT461" s="525">
        <f t="shared" si="262"/>
        <v>4</v>
      </c>
      <c r="BU461" s="525"/>
      <c r="BV461" s="525"/>
      <c r="BW461" s="525">
        <f t="shared" si="263"/>
        <v>16</v>
      </c>
      <c r="BX461" s="525"/>
      <c r="BY461" s="525"/>
      <c r="BZ461" s="525">
        <f t="shared" si="264"/>
        <v>16</v>
      </c>
      <c r="CA461" s="525"/>
      <c r="CB461" s="525"/>
      <c r="CC461" s="525">
        <f t="shared" si="265"/>
        <v>34</v>
      </c>
      <c r="CD461" s="525"/>
      <c r="CE461" s="525"/>
      <c r="CF461" s="525" t="str">
        <f t="shared" si="266"/>
        <v>-</v>
      </c>
      <c r="CG461" s="525"/>
      <c r="CH461" s="525"/>
      <c r="CI461" s="525" t="str">
        <f t="shared" si="267"/>
        <v>-</v>
      </c>
      <c r="CJ461" s="525"/>
      <c r="CK461" s="525"/>
      <c r="CL461" s="525" t="str">
        <f t="shared" si="268"/>
        <v>-</v>
      </c>
      <c r="CM461" s="525"/>
      <c r="CN461" s="525"/>
    </row>
    <row r="462" spans="1:92">
      <c r="A462" s="524"/>
      <c r="B462" s="524" t="s">
        <v>266</v>
      </c>
      <c r="C462" s="525">
        <f t="shared" si="269"/>
        <v>62</v>
      </c>
      <c r="D462" s="525"/>
      <c r="E462" s="525"/>
      <c r="F462" s="525">
        <f t="shared" si="270"/>
        <v>117</v>
      </c>
      <c r="G462" s="525"/>
      <c r="H462" s="525"/>
      <c r="I462" s="525">
        <f t="shared" si="241"/>
        <v>51</v>
      </c>
      <c r="J462" s="525"/>
      <c r="K462" s="525"/>
      <c r="L462" s="525">
        <f t="shared" si="242"/>
        <v>104</v>
      </c>
      <c r="M462" s="525"/>
      <c r="N462" s="525"/>
      <c r="O462" s="525">
        <f t="shared" si="243"/>
        <v>104</v>
      </c>
      <c r="P462" s="525"/>
      <c r="Q462" s="525"/>
      <c r="R462" s="525">
        <f t="shared" si="244"/>
        <v>105</v>
      </c>
      <c r="S462" s="525"/>
      <c r="T462" s="525"/>
      <c r="U462" s="525">
        <f t="shared" si="245"/>
        <v>58</v>
      </c>
      <c r="V462" s="525"/>
      <c r="W462" s="525"/>
      <c r="X462" s="525">
        <f t="shared" si="246"/>
        <v>48</v>
      </c>
      <c r="Y462" s="525"/>
      <c r="Z462" s="525"/>
      <c r="AA462" s="525">
        <f t="shared" si="247"/>
        <v>15</v>
      </c>
      <c r="AB462" s="525"/>
      <c r="AC462" s="525"/>
      <c r="AD462" s="525">
        <f t="shared" si="248"/>
        <v>54</v>
      </c>
      <c r="AE462" s="525"/>
      <c r="AF462" s="525"/>
      <c r="AG462" s="525">
        <f t="shared" si="249"/>
        <v>44</v>
      </c>
      <c r="AH462" s="525"/>
      <c r="AI462" s="525"/>
      <c r="AJ462" s="525">
        <f t="shared" si="250"/>
        <v>18</v>
      </c>
      <c r="AK462" s="525"/>
      <c r="AL462" s="525"/>
      <c r="AM462" s="525" t="str">
        <f t="shared" si="251"/>
        <v>-</v>
      </c>
      <c r="AN462" s="525"/>
      <c r="AO462" s="525"/>
      <c r="AP462" s="525" t="str">
        <f t="shared" si="252"/>
        <v>-</v>
      </c>
      <c r="AQ462" s="525"/>
      <c r="AR462" s="525"/>
      <c r="AS462" s="525" t="str">
        <f t="shared" si="253"/>
        <v>-</v>
      </c>
      <c r="AT462" s="525"/>
      <c r="AU462" s="525"/>
      <c r="AV462" s="525">
        <f t="shared" si="254"/>
        <v>39</v>
      </c>
      <c r="AW462" s="525"/>
      <c r="AX462" s="525"/>
      <c r="AY462" s="525">
        <f t="shared" si="255"/>
        <v>35</v>
      </c>
      <c r="AZ462" s="525"/>
      <c r="BA462" s="525"/>
      <c r="BB462" s="525">
        <f t="shared" si="256"/>
        <v>22</v>
      </c>
      <c r="BC462" s="525"/>
      <c r="BD462" s="525"/>
      <c r="BE462" s="525">
        <f t="shared" si="257"/>
        <v>49</v>
      </c>
      <c r="BF462" s="525"/>
      <c r="BG462" s="525"/>
      <c r="BH462" s="525">
        <f t="shared" si="258"/>
        <v>48</v>
      </c>
      <c r="BI462" s="525"/>
      <c r="BJ462" s="525"/>
      <c r="BK462" s="525">
        <f t="shared" si="259"/>
        <v>40</v>
      </c>
      <c r="BL462" s="525"/>
      <c r="BM462" s="525"/>
      <c r="BN462" s="525">
        <f t="shared" si="260"/>
        <v>19</v>
      </c>
      <c r="BO462" s="525"/>
      <c r="BP462" s="525"/>
      <c r="BQ462" s="525">
        <f t="shared" si="261"/>
        <v>14</v>
      </c>
      <c r="BR462" s="525"/>
      <c r="BS462" s="525"/>
      <c r="BT462" s="525">
        <f t="shared" si="262"/>
        <v>13</v>
      </c>
      <c r="BU462" s="525"/>
      <c r="BV462" s="525"/>
      <c r="BW462" s="525">
        <f t="shared" si="263"/>
        <v>48</v>
      </c>
      <c r="BX462" s="525"/>
      <c r="BY462" s="525"/>
      <c r="BZ462" s="525">
        <f t="shared" si="264"/>
        <v>45</v>
      </c>
      <c r="CA462" s="525"/>
      <c r="CB462" s="525"/>
      <c r="CC462" s="525">
        <f t="shared" si="265"/>
        <v>25</v>
      </c>
      <c r="CD462" s="525"/>
      <c r="CE462" s="525"/>
      <c r="CF462" s="525" t="str">
        <f t="shared" si="266"/>
        <v>-</v>
      </c>
      <c r="CG462" s="525"/>
      <c r="CH462" s="525"/>
      <c r="CI462" s="525" t="str">
        <f t="shared" si="267"/>
        <v>-</v>
      </c>
      <c r="CJ462" s="525"/>
      <c r="CK462" s="525"/>
      <c r="CL462" s="525" t="str">
        <f t="shared" si="268"/>
        <v>-</v>
      </c>
      <c r="CM462" s="525"/>
      <c r="CN462" s="525"/>
    </row>
    <row r="463" spans="1:92">
      <c r="A463" s="524"/>
      <c r="B463" s="524" t="s">
        <v>226</v>
      </c>
      <c r="C463" s="525">
        <f t="shared" si="269"/>
        <v>12</v>
      </c>
      <c r="D463" s="525"/>
      <c r="E463" s="525"/>
      <c r="F463" s="525" t="str">
        <f t="shared" si="270"/>
        <v>-</v>
      </c>
      <c r="G463" s="525"/>
      <c r="H463" s="525"/>
      <c r="I463" s="525">
        <f t="shared" si="241"/>
        <v>10</v>
      </c>
      <c r="J463" s="525"/>
      <c r="K463" s="525"/>
      <c r="L463" s="525" t="str">
        <f t="shared" si="242"/>
        <v>-</v>
      </c>
      <c r="M463" s="525"/>
      <c r="N463" s="525"/>
      <c r="O463" s="525" t="str">
        <f t="shared" si="243"/>
        <v>-</v>
      </c>
      <c r="P463" s="525"/>
      <c r="Q463" s="525"/>
      <c r="R463" s="525" t="str">
        <f t="shared" si="244"/>
        <v>-</v>
      </c>
      <c r="S463" s="525"/>
      <c r="T463" s="525"/>
      <c r="U463" s="525">
        <f t="shared" si="245"/>
        <v>13</v>
      </c>
      <c r="V463" s="525"/>
      <c r="W463" s="525"/>
      <c r="X463" s="525">
        <f t="shared" si="246"/>
        <v>12</v>
      </c>
      <c r="Y463" s="525"/>
      <c r="Z463" s="525"/>
      <c r="AA463" s="525">
        <f t="shared" si="247"/>
        <v>20</v>
      </c>
      <c r="AB463" s="525"/>
      <c r="AC463" s="525"/>
      <c r="AD463" s="525">
        <f t="shared" si="248"/>
        <v>8</v>
      </c>
      <c r="AE463" s="525"/>
      <c r="AF463" s="525"/>
      <c r="AG463" s="525">
        <f t="shared" si="249"/>
        <v>10</v>
      </c>
      <c r="AH463" s="525"/>
      <c r="AI463" s="525"/>
      <c r="AJ463" s="525">
        <f t="shared" si="250"/>
        <v>23</v>
      </c>
      <c r="AK463" s="525"/>
      <c r="AL463" s="525"/>
      <c r="AM463" s="525">
        <f t="shared" si="251"/>
        <v>54</v>
      </c>
      <c r="AN463" s="525"/>
      <c r="AO463" s="525"/>
      <c r="AP463" s="525">
        <f t="shared" si="252"/>
        <v>49</v>
      </c>
      <c r="AQ463" s="525"/>
      <c r="AR463" s="525"/>
      <c r="AS463" s="525">
        <f t="shared" si="253"/>
        <v>3</v>
      </c>
      <c r="AT463" s="525"/>
      <c r="AU463" s="525"/>
      <c r="AV463" s="525">
        <f t="shared" si="254"/>
        <v>15</v>
      </c>
      <c r="AW463" s="525"/>
      <c r="AX463" s="525"/>
      <c r="AY463" s="525">
        <f t="shared" si="255"/>
        <v>13</v>
      </c>
      <c r="AZ463" s="525"/>
      <c r="BA463" s="525"/>
      <c r="BB463" s="525">
        <f t="shared" si="256"/>
        <v>35</v>
      </c>
      <c r="BC463" s="525"/>
      <c r="BD463" s="525"/>
      <c r="BE463" s="525">
        <f t="shared" si="257"/>
        <v>15</v>
      </c>
      <c r="BF463" s="525"/>
      <c r="BG463" s="525"/>
      <c r="BH463" s="525">
        <f t="shared" si="258"/>
        <v>16</v>
      </c>
      <c r="BI463" s="525"/>
      <c r="BJ463" s="525"/>
      <c r="BK463" s="525">
        <f t="shared" si="259"/>
        <v>52</v>
      </c>
      <c r="BL463" s="525"/>
      <c r="BM463" s="525"/>
      <c r="BN463" s="525">
        <f t="shared" si="260"/>
        <v>43</v>
      </c>
      <c r="BO463" s="525"/>
      <c r="BP463" s="525"/>
      <c r="BQ463" s="525">
        <f t="shared" si="261"/>
        <v>35</v>
      </c>
      <c r="BR463" s="525"/>
      <c r="BS463" s="525"/>
      <c r="BT463" s="525">
        <f t="shared" si="262"/>
        <v>23</v>
      </c>
      <c r="BU463" s="525"/>
      <c r="BV463" s="525"/>
      <c r="BW463" s="525">
        <f t="shared" si="263"/>
        <v>18</v>
      </c>
      <c r="BX463" s="525"/>
      <c r="BY463" s="525"/>
      <c r="BZ463" s="525">
        <f t="shared" si="264"/>
        <v>20</v>
      </c>
      <c r="CA463" s="525"/>
      <c r="CB463" s="525"/>
      <c r="CC463" s="525">
        <f t="shared" si="265"/>
        <v>73</v>
      </c>
      <c r="CD463" s="525"/>
      <c r="CE463" s="525"/>
      <c r="CF463" s="525" t="str">
        <f t="shared" si="266"/>
        <v>-</v>
      </c>
      <c r="CG463" s="525"/>
      <c r="CH463" s="525"/>
      <c r="CI463" s="525" t="str">
        <f t="shared" si="267"/>
        <v>-</v>
      </c>
      <c r="CJ463" s="525"/>
      <c r="CK463" s="525"/>
      <c r="CL463" s="525" t="str">
        <f t="shared" si="268"/>
        <v>-</v>
      </c>
      <c r="CM463" s="525"/>
      <c r="CN463" s="525"/>
    </row>
    <row r="464" spans="1:92">
      <c r="A464" s="524"/>
      <c r="B464" s="524" t="s">
        <v>203</v>
      </c>
      <c r="C464" s="525">
        <f t="shared" si="269"/>
        <v>8</v>
      </c>
      <c r="D464" s="525"/>
      <c r="E464" s="525"/>
      <c r="F464" s="525" t="str">
        <f t="shared" si="270"/>
        <v>-</v>
      </c>
      <c r="G464" s="525"/>
      <c r="H464" s="525"/>
      <c r="I464" s="525">
        <f t="shared" si="241"/>
        <v>8</v>
      </c>
      <c r="J464" s="525"/>
      <c r="K464" s="525"/>
      <c r="L464" s="525" t="str">
        <f t="shared" si="242"/>
        <v>-</v>
      </c>
      <c r="M464" s="525"/>
      <c r="N464" s="525"/>
      <c r="O464" s="525" t="str">
        <f t="shared" si="243"/>
        <v>-</v>
      </c>
      <c r="P464" s="525"/>
      <c r="Q464" s="525"/>
      <c r="R464" s="525" t="str">
        <f t="shared" si="244"/>
        <v>-</v>
      </c>
      <c r="S464" s="525"/>
      <c r="T464" s="525"/>
      <c r="U464" s="525">
        <f t="shared" si="245"/>
        <v>2</v>
      </c>
      <c r="V464" s="525"/>
      <c r="W464" s="525"/>
      <c r="X464" s="525">
        <f t="shared" si="246"/>
        <v>3</v>
      </c>
      <c r="Y464" s="525"/>
      <c r="Z464" s="525"/>
      <c r="AA464" s="525">
        <f t="shared" si="247"/>
        <v>14</v>
      </c>
      <c r="AB464" s="525"/>
      <c r="AC464" s="525"/>
      <c r="AD464" s="525">
        <f t="shared" si="248"/>
        <v>3</v>
      </c>
      <c r="AE464" s="525"/>
      <c r="AF464" s="525"/>
      <c r="AG464" s="525">
        <f t="shared" si="249"/>
        <v>3</v>
      </c>
      <c r="AH464" s="525"/>
      <c r="AI464" s="525"/>
      <c r="AJ464" s="525">
        <f t="shared" si="250"/>
        <v>14</v>
      </c>
      <c r="AK464" s="525"/>
      <c r="AL464" s="525"/>
      <c r="AM464" s="525">
        <f t="shared" si="251"/>
        <v>22</v>
      </c>
      <c r="AN464" s="525"/>
      <c r="AO464" s="525"/>
      <c r="AP464" s="525">
        <f t="shared" si="252"/>
        <v>13</v>
      </c>
      <c r="AQ464" s="525"/>
      <c r="AR464" s="525"/>
      <c r="AS464" s="525">
        <f t="shared" si="253"/>
        <v>1</v>
      </c>
      <c r="AT464" s="525"/>
      <c r="AU464" s="525"/>
      <c r="AV464" s="525">
        <f t="shared" si="254"/>
        <v>7</v>
      </c>
      <c r="AW464" s="525"/>
      <c r="AX464" s="525"/>
      <c r="AY464" s="525">
        <f t="shared" si="255"/>
        <v>6</v>
      </c>
      <c r="AZ464" s="525"/>
      <c r="BA464" s="525"/>
      <c r="BB464" s="525">
        <f t="shared" si="256"/>
        <v>4</v>
      </c>
      <c r="BC464" s="525"/>
      <c r="BD464" s="525"/>
      <c r="BE464" s="525">
        <f t="shared" si="257"/>
        <v>6</v>
      </c>
      <c r="BF464" s="525"/>
      <c r="BG464" s="525"/>
      <c r="BH464" s="525">
        <f t="shared" si="258"/>
        <v>6</v>
      </c>
      <c r="BI464" s="525"/>
      <c r="BJ464" s="525"/>
      <c r="BK464" s="525">
        <f t="shared" si="259"/>
        <v>13</v>
      </c>
      <c r="BL464" s="525"/>
      <c r="BM464" s="525"/>
      <c r="BN464" s="525">
        <f t="shared" si="260"/>
        <v>65</v>
      </c>
      <c r="BO464" s="525"/>
      <c r="BP464" s="525"/>
      <c r="BQ464" s="525">
        <f t="shared" si="261"/>
        <v>58</v>
      </c>
      <c r="BR464" s="525"/>
      <c r="BS464" s="525"/>
      <c r="BT464" s="525">
        <f t="shared" si="262"/>
        <v>9</v>
      </c>
      <c r="BU464" s="525"/>
      <c r="BV464" s="525"/>
      <c r="BW464" s="525">
        <f t="shared" si="263"/>
        <v>2</v>
      </c>
      <c r="BX464" s="525"/>
      <c r="BY464" s="525"/>
      <c r="BZ464" s="525">
        <f t="shared" si="264"/>
        <v>3</v>
      </c>
      <c r="CA464" s="525"/>
      <c r="CB464" s="525"/>
      <c r="CC464" s="525">
        <f t="shared" si="265"/>
        <v>46</v>
      </c>
      <c r="CD464" s="525"/>
      <c r="CE464" s="525"/>
      <c r="CF464" s="525" t="str">
        <f t="shared" si="266"/>
        <v>-</v>
      </c>
      <c r="CG464" s="525"/>
      <c r="CH464" s="525"/>
      <c r="CI464" s="525" t="str">
        <f t="shared" si="267"/>
        <v>-</v>
      </c>
      <c r="CJ464" s="525"/>
      <c r="CK464" s="525"/>
      <c r="CL464" s="525" t="str">
        <f t="shared" si="268"/>
        <v>-</v>
      </c>
      <c r="CM464" s="525"/>
      <c r="CN464" s="525"/>
    </row>
    <row r="465" spans="1:92">
      <c r="A465" s="524"/>
      <c r="B465" s="524" t="s">
        <v>219</v>
      </c>
      <c r="C465" s="525">
        <f t="shared" si="269"/>
        <v>57</v>
      </c>
      <c r="D465" s="525"/>
      <c r="E465" s="525"/>
      <c r="F465" s="525" t="str">
        <f t="shared" si="270"/>
        <v>-</v>
      </c>
      <c r="G465" s="525"/>
      <c r="H465" s="525"/>
      <c r="I465" s="525">
        <f t="shared" si="241"/>
        <v>48</v>
      </c>
      <c r="J465" s="525"/>
      <c r="K465" s="525"/>
      <c r="L465" s="525" t="str">
        <f t="shared" si="242"/>
        <v>-</v>
      </c>
      <c r="M465" s="525"/>
      <c r="N465" s="525"/>
      <c r="O465" s="525" t="str">
        <f t="shared" si="243"/>
        <v>-</v>
      </c>
      <c r="P465" s="525"/>
      <c r="Q465" s="525"/>
      <c r="R465" s="525" t="str">
        <f t="shared" si="244"/>
        <v>-</v>
      </c>
      <c r="S465" s="525"/>
      <c r="T465" s="525"/>
      <c r="U465" s="525">
        <f t="shared" si="245"/>
        <v>39</v>
      </c>
      <c r="V465" s="525"/>
      <c r="W465" s="525"/>
      <c r="X465" s="525">
        <f t="shared" si="246"/>
        <v>35</v>
      </c>
      <c r="Y465" s="525"/>
      <c r="Z465" s="525"/>
      <c r="AA465" s="525">
        <f t="shared" si="247"/>
        <v>13</v>
      </c>
      <c r="AB465" s="525"/>
      <c r="AC465" s="525"/>
      <c r="AD465" s="525">
        <f t="shared" si="248"/>
        <v>34</v>
      </c>
      <c r="AE465" s="525"/>
      <c r="AF465" s="525"/>
      <c r="AG465" s="525">
        <f t="shared" si="249"/>
        <v>31</v>
      </c>
      <c r="AH465" s="525"/>
      <c r="AI465" s="525"/>
      <c r="AJ465" s="525">
        <f t="shared" si="250"/>
        <v>17</v>
      </c>
      <c r="AK465" s="525"/>
      <c r="AL465" s="525"/>
      <c r="AM465" s="525" t="str">
        <f t="shared" si="251"/>
        <v>-</v>
      </c>
      <c r="AN465" s="525"/>
      <c r="AO465" s="525"/>
      <c r="AP465" s="525" t="str">
        <f t="shared" si="252"/>
        <v>-</v>
      </c>
      <c r="AQ465" s="525"/>
      <c r="AR465" s="525"/>
      <c r="AS465" s="525" t="str">
        <f t="shared" si="253"/>
        <v>-</v>
      </c>
      <c r="AT465" s="525"/>
      <c r="AU465" s="525"/>
      <c r="AV465" s="525">
        <f t="shared" si="254"/>
        <v>69</v>
      </c>
      <c r="AW465" s="525"/>
      <c r="AX465" s="525"/>
      <c r="AY465" s="525">
        <f t="shared" si="255"/>
        <v>66</v>
      </c>
      <c r="AZ465" s="525"/>
      <c r="BA465" s="525"/>
      <c r="BB465" s="525">
        <f t="shared" si="256"/>
        <v>31</v>
      </c>
      <c r="BC465" s="525"/>
      <c r="BD465" s="525"/>
      <c r="BE465" s="525">
        <f t="shared" si="257"/>
        <v>16</v>
      </c>
      <c r="BF465" s="525"/>
      <c r="BG465" s="525"/>
      <c r="BH465" s="525">
        <f t="shared" si="258"/>
        <v>14</v>
      </c>
      <c r="BI465" s="525"/>
      <c r="BJ465" s="525"/>
      <c r="BK465" s="525">
        <f t="shared" si="259"/>
        <v>2</v>
      </c>
      <c r="BL465" s="525"/>
      <c r="BM465" s="525"/>
      <c r="BN465" s="525" t="str">
        <f t="shared" si="260"/>
        <v>-</v>
      </c>
      <c r="BO465" s="525"/>
      <c r="BP465" s="525"/>
      <c r="BQ465" s="525" t="str">
        <f t="shared" si="261"/>
        <v>-</v>
      </c>
      <c r="BR465" s="525"/>
      <c r="BS465" s="525"/>
      <c r="BT465" s="525" t="str">
        <f t="shared" si="262"/>
        <v>-</v>
      </c>
      <c r="BU465" s="525"/>
      <c r="BV465" s="525"/>
      <c r="BW465" s="525">
        <f t="shared" si="263"/>
        <v>15</v>
      </c>
      <c r="BX465" s="525"/>
      <c r="BY465" s="525"/>
      <c r="BZ465" s="525">
        <f t="shared" si="264"/>
        <v>14</v>
      </c>
      <c r="CA465" s="525"/>
      <c r="CB465" s="525"/>
      <c r="CC465" s="525">
        <f t="shared" si="265"/>
        <v>10</v>
      </c>
      <c r="CD465" s="525"/>
      <c r="CE465" s="525"/>
      <c r="CF465" s="525" t="str">
        <f t="shared" si="266"/>
        <v>-</v>
      </c>
      <c r="CG465" s="525"/>
      <c r="CH465" s="525"/>
      <c r="CI465" s="525" t="str">
        <f t="shared" si="267"/>
        <v>-</v>
      </c>
      <c r="CJ465" s="525"/>
      <c r="CK465" s="525"/>
      <c r="CL465" s="525" t="str">
        <f t="shared" si="268"/>
        <v>-</v>
      </c>
      <c r="CM465" s="525"/>
      <c r="CN465" s="525"/>
    </row>
    <row r="466" spans="1:92">
      <c r="A466" s="524"/>
      <c r="B466" s="524" t="s">
        <v>206</v>
      </c>
      <c r="C466" s="525">
        <f t="shared" si="269"/>
        <v>25</v>
      </c>
      <c r="D466" s="525"/>
      <c r="E466" s="525"/>
      <c r="F466" s="525" t="str">
        <f t="shared" si="270"/>
        <v>-</v>
      </c>
      <c r="G466" s="525"/>
      <c r="H466" s="525"/>
      <c r="I466" s="525">
        <f t="shared" si="241"/>
        <v>21</v>
      </c>
      <c r="J466" s="525"/>
      <c r="K466" s="525"/>
      <c r="L466" s="525" t="str">
        <f t="shared" si="242"/>
        <v>-</v>
      </c>
      <c r="M466" s="525"/>
      <c r="N466" s="525"/>
      <c r="O466" s="525" t="str">
        <f t="shared" si="243"/>
        <v>-</v>
      </c>
      <c r="P466" s="525"/>
      <c r="Q466" s="525"/>
      <c r="R466" s="525" t="str">
        <f t="shared" si="244"/>
        <v>-</v>
      </c>
      <c r="S466" s="525"/>
      <c r="T466" s="525"/>
      <c r="U466" s="525">
        <f t="shared" si="245"/>
        <v>23</v>
      </c>
      <c r="V466" s="525"/>
      <c r="W466" s="525"/>
      <c r="X466" s="525">
        <f t="shared" si="246"/>
        <v>20</v>
      </c>
      <c r="Y466" s="525"/>
      <c r="Z466" s="525"/>
      <c r="AA466" s="525">
        <f t="shared" si="247"/>
        <v>2</v>
      </c>
      <c r="AB466" s="525"/>
      <c r="AC466" s="525"/>
      <c r="AD466" s="525">
        <f t="shared" si="248"/>
        <v>20</v>
      </c>
      <c r="AE466" s="525"/>
      <c r="AF466" s="525"/>
      <c r="AG466" s="525">
        <f t="shared" si="249"/>
        <v>16</v>
      </c>
      <c r="AH466" s="525"/>
      <c r="AI466" s="525"/>
      <c r="AJ466" s="525">
        <f t="shared" si="250"/>
        <v>2</v>
      </c>
      <c r="AK466" s="525"/>
      <c r="AL466" s="525"/>
      <c r="AM466" s="525">
        <f t="shared" si="251"/>
        <v>63</v>
      </c>
      <c r="AN466" s="525"/>
      <c r="AO466" s="525"/>
      <c r="AP466" s="525">
        <f t="shared" si="252"/>
        <v>54</v>
      </c>
      <c r="AQ466" s="525"/>
      <c r="AR466" s="525"/>
      <c r="AS466" s="525">
        <f t="shared" si="253"/>
        <v>8</v>
      </c>
      <c r="AT466" s="525"/>
      <c r="AU466" s="525"/>
      <c r="AV466" s="525">
        <f t="shared" si="254"/>
        <v>53</v>
      </c>
      <c r="AW466" s="525"/>
      <c r="AX466" s="525"/>
      <c r="AY466" s="525">
        <f t="shared" si="255"/>
        <v>50</v>
      </c>
      <c r="AZ466" s="525"/>
      <c r="BA466" s="525"/>
      <c r="BB466" s="525">
        <f t="shared" si="256"/>
        <v>29</v>
      </c>
      <c r="BC466" s="525"/>
      <c r="BD466" s="525"/>
      <c r="BE466" s="525">
        <f t="shared" si="257"/>
        <v>13</v>
      </c>
      <c r="BF466" s="525"/>
      <c r="BG466" s="525"/>
      <c r="BH466" s="525">
        <f t="shared" si="258"/>
        <v>11</v>
      </c>
      <c r="BI466" s="525"/>
      <c r="BJ466" s="525"/>
      <c r="BK466" s="525">
        <f t="shared" si="259"/>
        <v>1</v>
      </c>
      <c r="BL466" s="525"/>
      <c r="BM466" s="525"/>
      <c r="BN466" s="525" t="str">
        <f t="shared" si="260"/>
        <v>-</v>
      </c>
      <c r="BO466" s="525"/>
      <c r="BP466" s="525"/>
      <c r="BQ466" s="525" t="str">
        <f t="shared" si="261"/>
        <v>-</v>
      </c>
      <c r="BR466" s="525"/>
      <c r="BS466" s="525"/>
      <c r="BT466" s="525" t="str">
        <f t="shared" si="262"/>
        <v>-</v>
      </c>
      <c r="BU466" s="525"/>
      <c r="BV466" s="525"/>
      <c r="BW466" s="525">
        <f t="shared" si="263"/>
        <v>10</v>
      </c>
      <c r="BX466" s="525"/>
      <c r="BY466" s="525"/>
      <c r="BZ466" s="525">
        <f t="shared" si="264"/>
        <v>10</v>
      </c>
      <c r="CA466" s="525"/>
      <c r="CB466" s="525"/>
      <c r="CC466" s="525">
        <f t="shared" si="265"/>
        <v>18</v>
      </c>
      <c r="CD466" s="525"/>
      <c r="CE466" s="525"/>
      <c r="CF466" s="525" t="str">
        <f t="shared" si="266"/>
        <v>-</v>
      </c>
      <c r="CG466" s="525"/>
      <c r="CH466" s="525"/>
      <c r="CI466" s="525" t="str">
        <f t="shared" si="267"/>
        <v>-</v>
      </c>
      <c r="CJ466" s="525"/>
      <c r="CK466" s="525"/>
      <c r="CL466" s="525" t="str">
        <f t="shared" si="268"/>
        <v>-</v>
      </c>
      <c r="CM466" s="525"/>
      <c r="CN466" s="525"/>
    </row>
    <row r="467" spans="1:92">
      <c r="A467" s="524"/>
      <c r="B467" s="524" t="s">
        <v>232</v>
      </c>
      <c r="C467" s="525">
        <f t="shared" si="269"/>
        <v>15</v>
      </c>
      <c r="D467" s="525"/>
      <c r="E467" s="525"/>
      <c r="F467" s="525" t="str">
        <f t="shared" si="270"/>
        <v>-</v>
      </c>
      <c r="G467" s="525"/>
      <c r="H467" s="525"/>
      <c r="I467" s="525">
        <f t="shared" si="241"/>
        <v>13</v>
      </c>
      <c r="J467" s="525"/>
      <c r="K467" s="525"/>
      <c r="L467" s="525" t="str">
        <f t="shared" si="242"/>
        <v>-</v>
      </c>
      <c r="M467" s="525"/>
      <c r="N467" s="525"/>
      <c r="O467" s="525" t="str">
        <f t="shared" si="243"/>
        <v>-</v>
      </c>
      <c r="P467" s="525"/>
      <c r="Q467" s="525"/>
      <c r="R467" s="525" t="str">
        <f t="shared" si="244"/>
        <v>-</v>
      </c>
      <c r="S467" s="525"/>
      <c r="T467" s="525"/>
      <c r="U467" s="525">
        <f t="shared" si="245"/>
        <v>51</v>
      </c>
      <c r="V467" s="525"/>
      <c r="W467" s="525"/>
      <c r="X467" s="525">
        <f t="shared" si="246"/>
        <v>41</v>
      </c>
      <c r="Y467" s="525"/>
      <c r="Z467" s="525"/>
      <c r="AA467" s="525">
        <f t="shared" si="247"/>
        <v>4</v>
      </c>
      <c r="AB467" s="525"/>
      <c r="AC467" s="525"/>
      <c r="AD467" s="525">
        <f t="shared" si="248"/>
        <v>47</v>
      </c>
      <c r="AE467" s="525"/>
      <c r="AF467" s="525"/>
      <c r="AG467" s="525">
        <f t="shared" si="249"/>
        <v>39</v>
      </c>
      <c r="AH467" s="525"/>
      <c r="AI467" s="525"/>
      <c r="AJ467" s="525">
        <f t="shared" si="250"/>
        <v>5</v>
      </c>
      <c r="AK467" s="525"/>
      <c r="AL467" s="525"/>
      <c r="AM467" s="525" t="str">
        <f t="shared" si="251"/>
        <v>-</v>
      </c>
      <c r="AN467" s="525"/>
      <c r="AO467" s="525"/>
      <c r="AP467" s="525" t="str">
        <f t="shared" si="252"/>
        <v>-</v>
      </c>
      <c r="AQ467" s="525"/>
      <c r="AR467" s="525"/>
      <c r="AS467" s="525" t="str">
        <f t="shared" si="253"/>
        <v>-</v>
      </c>
      <c r="AT467" s="525"/>
      <c r="AU467" s="525"/>
      <c r="AV467" s="525">
        <f t="shared" si="254"/>
        <v>89</v>
      </c>
      <c r="AW467" s="525"/>
      <c r="AX467" s="525"/>
      <c r="AY467" s="525">
        <f t="shared" si="255"/>
        <v>85</v>
      </c>
      <c r="AZ467" s="525"/>
      <c r="BA467" s="525"/>
      <c r="BB467" s="525">
        <f t="shared" si="256"/>
        <v>34</v>
      </c>
      <c r="BC467" s="525"/>
      <c r="BD467" s="525"/>
      <c r="BE467" s="525">
        <f t="shared" si="257"/>
        <v>26</v>
      </c>
      <c r="BF467" s="525"/>
      <c r="BG467" s="525"/>
      <c r="BH467" s="525">
        <f t="shared" si="258"/>
        <v>25</v>
      </c>
      <c r="BI467" s="525"/>
      <c r="BJ467" s="525"/>
      <c r="BK467" s="525">
        <f t="shared" si="259"/>
        <v>22</v>
      </c>
      <c r="BL467" s="525"/>
      <c r="BM467" s="525"/>
      <c r="BN467" s="525" t="str">
        <f t="shared" si="260"/>
        <v>-</v>
      </c>
      <c r="BO467" s="525"/>
      <c r="BP467" s="525"/>
      <c r="BQ467" s="525" t="str">
        <f t="shared" si="261"/>
        <v>-</v>
      </c>
      <c r="BR467" s="525"/>
      <c r="BS467" s="525"/>
      <c r="BT467" s="525" t="str">
        <f t="shared" si="262"/>
        <v>-</v>
      </c>
      <c r="BU467" s="525"/>
      <c r="BV467" s="525"/>
      <c r="BW467" s="525">
        <f t="shared" si="263"/>
        <v>35</v>
      </c>
      <c r="BX467" s="525"/>
      <c r="BY467" s="525"/>
      <c r="BZ467" s="525">
        <f t="shared" si="264"/>
        <v>33</v>
      </c>
      <c r="CA467" s="525"/>
      <c r="CB467" s="525"/>
      <c r="CC467" s="525">
        <f t="shared" si="265"/>
        <v>17</v>
      </c>
      <c r="CD467" s="525"/>
      <c r="CE467" s="525"/>
      <c r="CF467" s="525" t="str">
        <f t="shared" si="266"/>
        <v>-</v>
      </c>
      <c r="CG467" s="525"/>
      <c r="CH467" s="525"/>
      <c r="CI467" s="525" t="str">
        <f t="shared" si="267"/>
        <v>-</v>
      </c>
      <c r="CJ467" s="525"/>
      <c r="CK467" s="525"/>
      <c r="CL467" s="525" t="str">
        <f t="shared" si="268"/>
        <v>-</v>
      </c>
      <c r="CM467" s="525"/>
      <c r="CN467" s="525"/>
    </row>
    <row r="468" spans="1:92">
      <c r="A468" s="524"/>
      <c r="B468" s="524" t="s">
        <v>307</v>
      </c>
      <c r="C468" s="525">
        <f t="shared" si="269"/>
        <v>66</v>
      </c>
      <c r="D468" s="525"/>
      <c r="E468" s="525"/>
      <c r="F468" s="525" t="str">
        <f t="shared" si="270"/>
        <v>-</v>
      </c>
      <c r="G468" s="525"/>
      <c r="H468" s="525"/>
      <c r="I468" s="525">
        <f t="shared" si="241"/>
        <v>54</v>
      </c>
      <c r="J468" s="525"/>
      <c r="K468" s="525"/>
      <c r="L468" s="525" t="str">
        <f t="shared" si="242"/>
        <v>-</v>
      </c>
      <c r="M468" s="525"/>
      <c r="N468" s="525"/>
      <c r="O468" s="525" t="str">
        <f t="shared" si="243"/>
        <v>-</v>
      </c>
      <c r="P468" s="525"/>
      <c r="Q468" s="525"/>
      <c r="R468" s="525" t="str">
        <f t="shared" si="244"/>
        <v>-</v>
      </c>
      <c r="S468" s="525"/>
      <c r="T468" s="525"/>
      <c r="U468" s="525" t="str">
        <f t="shared" si="245"/>
        <v>-</v>
      </c>
      <c r="V468" s="525"/>
      <c r="W468" s="525"/>
      <c r="X468" s="525" t="str">
        <f t="shared" si="246"/>
        <v>-</v>
      </c>
      <c r="Y468" s="525"/>
      <c r="Z468" s="525"/>
      <c r="AA468" s="525" t="str">
        <f t="shared" si="247"/>
        <v>-</v>
      </c>
      <c r="AB468" s="525"/>
      <c r="AC468" s="525"/>
      <c r="AD468" s="525" t="str">
        <f t="shared" si="248"/>
        <v>-</v>
      </c>
      <c r="AE468" s="525"/>
      <c r="AF468" s="525"/>
      <c r="AG468" s="525" t="str">
        <f t="shared" si="249"/>
        <v>-</v>
      </c>
      <c r="AH468" s="525"/>
      <c r="AI468" s="525"/>
      <c r="AJ468" s="525" t="str">
        <f t="shared" si="250"/>
        <v>-</v>
      </c>
      <c r="AK468" s="525"/>
      <c r="AL468" s="525"/>
      <c r="AM468" s="525" t="str">
        <f t="shared" si="251"/>
        <v>-</v>
      </c>
      <c r="AN468" s="525"/>
      <c r="AO468" s="525"/>
      <c r="AP468" s="525" t="str">
        <f t="shared" si="252"/>
        <v>-</v>
      </c>
      <c r="AQ468" s="525"/>
      <c r="AR468" s="525"/>
      <c r="AS468" s="525" t="str">
        <f t="shared" si="253"/>
        <v>-</v>
      </c>
      <c r="AT468" s="525"/>
      <c r="AU468" s="525"/>
      <c r="AV468" s="525" t="str">
        <f t="shared" si="254"/>
        <v>-</v>
      </c>
      <c r="AW468" s="525"/>
      <c r="AX468" s="525"/>
      <c r="AY468" s="525" t="str">
        <f t="shared" si="255"/>
        <v>-</v>
      </c>
      <c r="AZ468" s="525"/>
      <c r="BA468" s="525"/>
      <c r="BB468" s="525" t="str">
        <f t="shared" si="256"/>
        <v>-</v>
      </c>
      <c r="BC468" s="525"/>
      <c r="BD468" s="525"/>
      <c r="BE468" s="525">
        <f t="shared" si="257"/>
        <v>42</v>
      </c>
      <c r="BF468" s="525"/>
      <c r="BG468" s="525"/>
      <c r="BH468" s="525">
        <f t="shared" si="258"/>
        <v>42</v>
      </c>
      <c r="BI468" s="525"/>
      <c r="BJ468" s="525"/>
      <c r="BK468" s="525">
        <f t="shared" si="259"/>
        <v>33</v>
      </c>
      <c r="BL468" s="525"/>
      <c r="BM468" s="525"/>
      <c r="BN468" s="525" t="str">
        <f t="shared" si="260"/>
        <v>-</v>
      </c>
      <c r="BO468" s="525"/>
      <c r="BP468" s="525"/>
      <c r="BQ468" s="525" t="str">
        <f t="shared" si="261"/>
        <v>-</v>
      </c>
      <c r="BR468" s="525"/>
      <c r="BS468" s="525"/>
      <c r="BT468" s="525" t="str">
        <f t="shared" si="262"/>
        <v>-</v>
      </c>
      <c r="BU468" s="525"/>
      <c r="BV468" s="525"/>
      <c r="BW468" s="525" t="str">
        <f t="shared" si="263"/>
        <v>-</v>
      </c>
      <c r="BX468" s="525"/>
      <c r="BY468" s="525"/>
      <c r="BZ468" s="525" t="str">
        <f t="shared" si="264"/>
        <v>-</v>
      </c>
      <c r="CA468" s="525"/>
      <c r="CB468" s="525"/>
      <c r="CC468" s="525">
        <f t="shared" si="265"/>
        <v>81</v>
      </c>
      <c r="CD468" s="525"/>
      <c r="CE468" s="525"/>
      <c r="CF468" s="525" t="str">
        <f t="shared" si="266"/>
        <v>-</v>
      </c>
      <c r="CG468" s="525"/>
      <c r="CH468" s="525"/>
      <c r="CI468" s="525" t="str">
        <f t="shared" si="267"/>
        <v>-</v>
      </c>
      <c r="CJ468" s="525"/>
      <c r="CK468" s="525"/>
      <c r="CL468" s="525" t="str">
        <f t="shared" si="268"/>
        <v>-</v>
      </c>
      <c r="CM468" s="525"/>
      <c r="CN468" s="525"/>
    </row>
    <row r="469" spans="1:92">
      <c r="A469" s="524"/>
      <c r="B469" s="524" t="s">
        <v>202</v>
      </c>
      <c r="C469" s="525">
        <f t="shared" si="269"/>
        <v>7</v>
      </c>
      <c r="D469" s="525"/>
      <c r="E469" s="525"/>
      <c r="F469" s="525">
        <f t="shared" si="270"/>
        <v>104</v>
      </c>
      <c r="G469" s="525"/>
      <c r="H469" s="525"/>
      <c r="I469" s="525">
        <f t="shared" si="241"/>
        <v>7</v>
      </c>
      <c r="J469" s="525"/>
      <c r="K469" s="525"/>
      <c r="L469" s="525" t="str">
        <f t="shared" si="242"/>
        <v>-</v>
      </c>
      <c r="M469" s="525"/>
      <c r="N469" s="525"/>
      <c r="O469" s="525" t="str">
        <f t="shared" si="243"/>
        <v>-</v>
      </c>
      <c r="P469" s="525"/>
      <c r="Q469" s="525"/>
      <c r="R469" s="525" t="str">
        <f t="shared" si="244"/>
        <v>-</v>
      </c>
      <c r="S469" s="525"/>
      <c r="T469" s="525"/>
      <c r="U469" s="525">
        <f t="shared" si="245"/>
        <v>6</v>
      </c>
      <c r="V469" s="525"/>
      <c r="W469" s="525"/>
      <c r="X469" s="525">
        <f t="shared" si="246"/>
        <v>4</v>
      </c>
      <c r="Y469" s="525"/>
      <c r="Z469" s="525"/>
      <c r="AA469" s="525">
        <f t="shared" si="247"/>
        <v>1</v>
      </c>
      <c r="AB469" s="525"/>
      <c r="AC469" s="525"/>
      <c r="AD469" s="525">
        <f t="shared" si="248"/>
        <v>4</v>
      </c>
      <c r="AE469" s="525"/>
      <c r="AF469" s="525"/>
      <c r="AG469" s="525">
        <f t="shared" si="249"/>
        <v>4</v>
      </c>
      <c r="AH469" s="525"/>
      <c r="AI469" s="525"/>
      <c r="AJ469" s="525">
        <f t="shared" si="250"/>
        <v>1</v>
      </c>
      <c r="AK469" s="525"/>
      <c r="AL469" s="525"/>
      <c r="AM469" s="525">
        <f t="shared" si="251"/>
        <v>39</v>
      </c>
      <c r="AN469" s="525"/>
      <c r="AO469" s="525"/>
      <c r="AP469" s="525">
        <f t="shared" si="252"/>
        <v>31</v>
      </c>
      <c r="AQ469" s="525"/>
      <c r="AR469" s="525"/>
      <c r="AS469" s="525">
        <f t="shared" si="253"/>
        <v>15</v>
      </c>
      <c r="AT469" s="525"/>
      <c r="AU469" s="525"/>
      <c r="AV469" s="525">
        <f t="shared" si="254"/>
        <v>10</v>
      </c>
      <c r="AW469" s="525"/>
      <c r="AX469" s="525"/>
      <c r="AY469" s="525">
        <f t="shared" si="255"/>
        <v>8</v>
      </c>
      <c r="AZ469" s="525"/>
      <c r="BA469" s="525"/>
      <c r="BB469" s="525">
        <f t="shared" si="256"/>
        <v>10</v>
      </c>
      <c r="BC469" s="525"/>
      <c r="BD469" s="525"/>
      <c r="BE469" s="525">
        <f t="shared" si="257"/>
        <v>9</v>
      </c>
      <c r="BF469" s="525"/>
      <c r="BG469" s="525"/>
      <c r="BH469" s="525">
        <f t="shared" si="258"/>
        <v>9</v>
      </c>
      <c r="BI469" s="525"/>
      <c r="BJ469" s="525"/>
      <c r="BK469" s="525">
        <f t="shared" si="259"/>
        <v>10</v>
      </c>
      <c r="BL469" s="525"/>
      <c r="BM469" s="525"/>
      <c r="BN469" s="525">
        <f t="shared" si="260"/>
        <v>62</v>
      </c>
      <c r="BO469" s="525"/>
      <c r="BP469" s="525"/>
      <c r="BQ469" s="525">
        <f t="shared" si="261"/>
        <v>55</v>
      </c>
      <c r="BR469" s="525"/>
      <c r="BS469" s="525"/>
      <c r="BT469" s="525">
        <f t="shared" si="262"/>
        <v>11</v>
      </c>
      <c r="BU469" s="525"/>
      <c r="BV469" s="525"/>
      <c r="BW469" s="525">
        <f t="shared" si="263"/>
        <v>4</v>
      </c>
      <c r="BX469" s="525"/>
      <c r="BY469" s="525"/>
      <c r="BZ469" s="525">
        <f t="shared" si="264"/>
        <v>8</v>
      </c>
      <c r="CA469" s="525"/>
      <c r="CB469" s="525"/>
      <c r="CC469" s="525">
        <f t="shared" si="265"/>
        <v>63</v>
      </c>
      <c r="CD469" s="525"/>
      <c r="CE469" s="525"/>
      <c r="CF469" s="525" t="str">
        <f t="shared" si="266"/>
        <v>-</v>
      </c>
      <c r="CG469" s="525"/>
      <c r="CH469" s="525"/>
      <c r="CI469" s="525" t="str">
        <f t="shared" si="267"/>
        <v>-</v>
      </c>
      <c r="CJ469" s="525"/>
      <c r="CK469" s="525"/>
      <c r="CL469" s="525" t="str">
        <f t="shared" si="268"/>
        <v>-</v>
      </c>
      <c r="CM469" s="525"/>
      <c r="CN469" s="525"/>
    </row>
    <row r="470" spans="1:92">
      <c r="A470" s="524"/>
      <c r="B470" s="524" t="s">
        <v>260</v>
      </c>
      <c r="C470" s="525">
        <f t="shared" si="269"/>
        <v>43</v>
      </c>
      <c r="D470" s="525"/>
      <c r="E470" s="525"/>
      <c r="F470" s="525">
        <f t="shared" si="270"/>
        <v>81</v>
      </c>
      <c r="G470" s="525"/>
      <c r="H470" s="525"/>
      <c r="I470" s="525">
        <f t="shared" si="241"/>
        <v>37</v>
      </c>
      <c r="J470" s="525"/>
      <c r="K470" s="525"/>
      <c r="L470" s="525" t="str">
        <f t="shared" si="242"/>
        <v>-</v>
      </c>
      <c r="M470" s="525"/>
      <c r="N470" s="525"/>
      <c r="O470" s="525" t="str">
        <f t="shared" si="243"/>
        <v>-</v>
      </c>
      <c r="P470" s="525"/>
      <c r="Q470" s="525"/>
      <c r="R470" s="525" t="str">
        <f t="shared" si="244"/>
        <v>-</v>
      </c>
      <c r="S470" s="525"/>
      <c r="T470" s="525"/>
      <c r="U470" s="525">
        <f t="shared" si="245"/>
        <v>21</v>
      </c>
      <c r="V470" s="525"/>
      <c r="W470" s="525"/>
      <c r="X470" s="525">
        <f t="shared" si="246"/>
        <v>18</v>
      </c>
      <c r="Y470" s="525"/>
      <c r="Z470" s="525"/>
      <c r="AA470" s="525">
        <f t="shared" si="247"/>
        <v>11</v>
      </c>
      <c r="AB470" s="525"/>
      <c r="AC470" s="525"/>
      <c r="AD470" s="525">
        <f t="shared" si="248"/>
        <v>17</v>
      </c>
      <c r="AE470" s="525"/>
      <c r="AF470" s="525"/>
      <c r="AG470" s="525">
        <f t="shared" si="249"/>
        <v>14</v>
      </c>
      <c r="AH470" s="525"/>
      <c r="AI470" s="525"/>
      <c r="AJ470" s="525">
        <f t="shared" si="250"/>
        <v>12</v>
      </c>
      <c r="AK470" s="525"/>
      <c r="AL470" s="525"/>
      <c r="AM470" s="525" t="str">
        <f t="shared" si="251"/>
        <v>-</v>
      </c>
      <c r="AN470" s="525"/>
      <c r="AO470" s="525"/>
      <c r="AP470" s="525" t="str">
        <f t="shared" si="252"/>
        <v>-</v>
      </c>
      <c r="AQ470" s="525"/>
      <c r="AR470" s="525"/>
      <c r="AS470" s="525" t="str">
        <f t="shared" si="253"/>
        <v>-</v>
      </c>
      <c r="AT470" s="525"/>
      <c r="AU470" s="525"/>
      <c r="AV470" s="525">
        <f t="shared" si="254"/>
        <v>35</v>
      </c>
      <c r="AW470" s="525"/>
      <c r="AX470" s="525"/>
      <c r="AY470" s="525">
        <f t="shared" si="255"/>
        <v>30</v>
      </c>
      <c r="AZ470" s="525"/>
      <c r="BA470" s="525"/>
      <c r="BB470" s="525">
        <f t="shared" si="256"/>
        <v>12</v>
      </c>
      <c r="BC470" s="525"/>
      <c r="BD470" s="525"/>
      <c r="BE470" s="525">
        <f t="shared" si="257"/>
        <v>20</v>
      </c>
      <c r="BF470" s="525"/>
      <c r="BG470" s="525"/>
      <c r="BH470" s="525">
        <f t="shared" si="258"/>
        <v>20</v>
      </c>
      <c r="BI470" s="525"/>
      <c r="BJ470" s="525"/>
      <c r="BK470" s="525">
        <f t="shared" si="259"/>
        <v>28</v>
      </c>
      <c r="BL470" s="525"/>
      <c r="BM470" s="525"/>
      <c r="BN470" s="525" t="str">
        <f t="shared" si="260"/>
        <v>-</v>
      </c>
      <c r="BO470" s="525"/>
      <c r="BP470" s="525"/>
      <c r="BQ470" s="525" t="str">
        <f t="shared" si="261"/>
        <v>-</v>
      </c>
      <c r="BR470" s="525"/>
      <c r="BS470" s="525"/>
      <c r="BT470" s="525" t="str">
        <f t="shared" si="262"/>
        <v>-</v>
      </c>
      <c r="BU470" s="525"/>
      <c r="BV470" s="525"/>
      <c r="BW470" s="525">
        <f t="shared" si="263"/>
        <v>34</v>
      </c>
      <c r="BX470" s="525"/>
      <c r="BY470" s="525"/>
      <c r="BZ470" s="525">
        <f t="shared" si="264"/>
        <v>35</v>
      </c>
      <c r="CA470" s="525"/>
      <c r="CB470" s="525"/>
      <c r="CC470" s="525">
        <f t="shared" si="265"/>
        <v>34</v>
      </c>
      <c r="CD470" s="525"/>
      <c r="CE470" s="525"/>
      <c r="CF470" s="525" t="str">
        <f t="shared" si="266"/>
        <v>-</v>
      </c>
      <c r="CG470" s="525"/>
      <c r="CH470" s="525"/>
      <c r="CI470" s="525" t="str">
        <f t="shared" si="267"/>
        <v>-</v>
      </c>
      <c r="CJ470" s="525"/>
      <c r="CK470" s="525"/>
      <c r="CL470" s="525" t="str">
        <f t="shared" si="268"/>
        <v>-</v>
      </c>
      <c r="CM470" s="525"/>
      <c r="CN470" s="525"/>
    </row>
    <row r="471" spans="1:92">
      <c r="A471" s="524"/>
      <c r="B471" s="524" t="s">
        <v>245</v>
      </c>
      <c r="C471" s="525">
        <f t="shared" si="269"/>
        <v>25</v>
      </c>
      <c r="D471" s="525"/>
      <c r="E471" s="525"/>
      <c r="F471" s="525" t="str">
        <f t="shared" si="270"/>
        <v>-</v>
      </c>
      <c r="G471" s="525"/>
      <c r="H471" s="525"/>
      <c r="I471" s="525">
        <f t="shared" si="241"/>
        <v>21</v>
      </c>
      <c r="J471" s="525"/>
      <c r="K471" s="525"/>
      <c r="L471" s="525" t="str">
        <f t="shared" si="242"/>
        <v>-</v>
      </c>
      <c r="M471" s="525"/>
      <c r="N471" s="525"/>
      <c r="O471" s="525" t="str">
        <f t="shared" si="243"/>
        <v>-</v>
      </c>
      <c r="P471" s="525"/>
      <c r="Q471" s="525"/>
      <c r="R471" s="525" t="str">
        <f t="shared" si="244"/>
        <v>-</v>
      </c>
      <c r="S471" s="525"/>
      <c r="T471" s="525"/>
      <c r="U471" s="525">
        <f t="shared" si="245"/>
        <v>34</v>
      </c>
      <c r="V471" s="525"/>
      <c r="W471" s="525"/>
      <c r="X471" s="525">
        <f t="shared" si="246"/>
        <v>28</v>
      </c>
      <c r="Y471" s="525"/>
      <c r="Z471" s="525"/>
      <c r="AA471" s="525">
        <f t="shared" si="247"/>
        <v>7</v>
      </c>
      <c r="AB471" s="525"/>
      <c r="AC471" s="525"/>
      <c r="AD471" s="525">
        <f t="shared" si="248"/>
        <v>32</v>
      </c>
      <c r="AE471" s="525"/>
      <c r="AF471" s="525"/>
      <c r="AG471" s="525">
        <f t="shared" si="249"/>
        <v>26</v>
      </c>
      <c r="AH471" s="525"/>
      <c r="AI471" s="525"/>
      <c r="AJ471" s="525">
        <f t="shared" si="250"/>
        <v>11</v>
      </c>
      <c r="AK471" s="525"/>
      <c r="AL471" s="525"/>
      <c r="AM471" s="525" t="str">
        <f t="shared" si="251"/>
        <v>-</v>
      </c>
      <c r="AN471" s="525"/>
      <c r="AO471" s="525"/>
      <c r="AP471" s="525" t="str">
        <f t="shared" si="252"/>
        <v>-</v>
      </c>
      <c r="AQ471" s="525"/>
      <c r="AR471" s="525"/>
      <c r="AS471" s="525" t="str">
        <f t="shared" si="253"/>
        <v>-</v>
      </c>
      <c r="AT471" s="525"/>
      <c r="AU471" s="525"/>
      <c r="AV471" s="525">
        <f t="shared" si="254"/>
        <v>29</v>
      </c>
      <c r="AW471" s="525"/>
      <c r="AX471" s="525"/>
      <c r="AY471" s="525">
        <f t="shared" si="255"/>
        <v>28</v>
      </c>
      <c r="AZ471" s="525"/>
      <c r="BA471" s="525"/>
      <c r="BB471" s="525">
        <f t="shared" si="256"/>
        <v>19</v>
      </c>
      <c r="BC471" s="525"/>
      <c r="BD471" s="525"/>
      <c r="BE471" s="525">
        <f t="shared" si="257"/>
        <v>29</v>
      </c>
      <c r="BF471" s="525"/>
      <c r="BG471" s="525"/>
      <c r="BH471" s="525">
        <f t="shared" si="258"/>
        <v>28</v>
      </c>
      <c r="BI471" s="525"/>
      <c r="BJ471" s="525"/>
      <c r="BK471" s="525">
        <f t="shared" si="259"/>
        <v>25</v>
      </c>
      <c r="BL471" s="525"/>
      <c r="BM471" s="525"/>
      <c r="BN471" s="525" t="str">
        <f t="shared" si="260"/>
        <v>-</v>
      </c>
      <c r="BO471" s="525"/>
      <c r="BP471" s="525"/>
      <c r="BQ471" s="525" t="str">
        <f t="shared" si="261"/>
        <v>-</v>
      </c>
      <c r="BR471" s="525"/>
      <c r="BS471" s="525"/>
      <c r="BT471" s="525" t="str">
        <f t="shared" si="262"/>
        <v>-</v>
      </c>
      <c r="BU471" s="525"/>
      <c r="BV471" s="525"/>
      <c r="BW471" s="525">
        <f t="shared" si="263"/>
        <v>17</v>
      </c>
      <c r="BX471" s="525"/>
      <c r="BY471" s="525"/>
      <c r="BZ471" s="525">
        <f t="shared" si="264"/>
        <v>19</v>
      </c>
      <c r="CA471" s="525"/>
      <c r="CB471" s="525"/>
      <c r="CC471" s="525">
        <f t="shared" si="265"/>
        <v>61</v>
      </c>
      <c r="CD471" s="525"/>
      <c r="CE471" s="525"/>
      <c r="CF471" s="525" t="str">
        <f t="shared" si="266"/>
        <v>-</v>
      </c>
      <c r="CG471" s="525"/>
      <c r="CH471" s="525"/>
      <c r="CI471" s="525" t="str">
        <f t="shared" si="267"/>
        <v>-</v>
      </c>
      <c r="CJ471" s="525"/>
      <c r="CK471" s="525"/>
      <c r="CL471" s="525" t="str">
        <f t="shared" si="268"/>
        <v>-</v>
      </c>
      <c r="CM471" s="525"/>
      <c r="CN471" s="525"/>
    </row>
    <row r="472" spans="1:92">
      <c r="A472" s="524"/>
      <c r="B472" s="524" t="s">
        <v>264</v>
      </c>
      <c r="C472" s="525">
        <f t="shared" si="269"/>
        <v>23</v>
      </c>
      <c r="D472" s="525"/>
      <c r="E472" s="525"/>
      <c r="F472" s="525">
        <f t="shared" si="270"/>
        <v>107</v>
      </c>
      <c r="G472" s="525"/>
      <c r="H472" s="525"/>
      <c r="I472" s="525">
        <f t="shared" si="241"/>
        <v>19</v>
      </c>
      <c r="J472" s="525"/>
      <c r="K472" s="525"/>
      <c r="L472" s="525" t="str">
        <f t="shared" si="242"/>
        <v>-</v>
      </c>
      <c r="M472" s="525"/>
      <c r="N472" s="525"/>
      <c r="O472" s="525" t="str">
        <f t="shared" si="243"/>
        <v>-</v>
      </c>
      <c r="P472" s="525"/>
      <c r="Q472" s="525"/>
      <c r="R472" s="525" t="str">
        <f t="shared" si="244"/>
        <v>-</v>
      </c>
      <c r="S472" s="525"/>
      <c r="T472" s="525"/>
      <c r="U472" s="525">
        <f t="shared" si="245"/>
        <v>16</v>
      </c>
      <c r="V472" s="525"/>
      <c r="W472" s="525"/>
      <c r="X472" s="525">
        <f t="shared" si="246"/>
        <v>17</v>
      </c>
      <c r="Y472" s="525"/>
      <c r="Z472" s="525"/>
      <c r="AA472" s="525">
        <f t="shared" si="247"/>
        <v>24</v>
      </c>
      <c r="AB472" s="525"/>
      <c r="AC472" s="525"/>
      <c r="AD472" s="525">
        <f t="shared" si="248"/>
        <v>15</v>
      </c>
      <c r="AE472" s="525"/>
      <c r="AF472" s="525"/>
      <c r="AG472" s="525">
        <f t="shared" si="249"/>
        <v>15</v>
      </c>
      <c r="AH472" s="525"/>
      <c r="AI472" s="525"/>
      <c r="AJ472" s="525">
        <f t="shared" si="250"/>
        <v>23</v>
      </c>
      <c r="AK472" s="525"/>
      <c r="AL472" s="525"/>
      <c r="AM472" s="525">
        <f t="shared" si="251"/>
        <v>26</v>
      </c>
      <c r="AN472" s="525"/>
      <c r="AO472" s="525"/>
      <c r="AP472" s="525">
        <f t="shared" si="252"/>
        <v>23</v>
      </c>
      <c r="AQ472" s="525"/>
      <c r="AR472" s="525"/>
      <c r="AS472" s="525">
        <f t="shared" si="253"/>
        <v>21</v>
      </c>
      <c r="AT472" s="525"/>
      <c r="AU472" s="525"/>
      <c r="AV472" s="525">
        <f t="shared" si="254"/>
        <v>13</v>
      </c>
      <c r="AW472" s="525"/>
      <c r="AX472" s="525"/>
      <c r="AY472" s="525">
        <f t="shared" si="255"/>
        <v>12</v>
      </c>
      <c r="AZ472" s="525"/>
      <c r="BA472" s="525"/>
      <c r="BB472" s="525">
        <f t="shared" si="256"/>
        <v>44</v>
      </c>
      <c r="BC472" s="525"/>
      <c r="BD472" s="525"/>
      <c r="BE472" s="525">
        <f t="shared" si="257"/>
        <v>17</v>
      </c>
      <c r="BF472" s="525"/>
      <c r="BG472" s="525"/>
      <c r="BH472" s="525">
        <f t="shared" si="258"/>
        <v>18</v>
      </c>
      <c r="BI472" s="525"/>
      <c r="BJ472" s="525"/>
      <c r="BK472" s="525">
        <f t="shared" si="259"/>
        <v>39</v>
      </c>
      <c r="BL472" s="525"/>
      <c r="BM472" s="525"/>
      <c r="BN472" s="525" t="str">
        <f t="shared" si="260"/>
        <v>-</v>
      </c>
      <c r="BO472" s="525"/>
      <c r="BP472" s="525"/>
      <c r="BQ472" s="525" t="str">
        <f t="shared" si="261"/>
        <v>-</v>
      </c>
      <c r="BR472" s="525"/>
      <c r="BS472" s="525"/>
      <c r="BT472" s="525" t="str">
        <f t="shared" si="262"/>
        <v>-</v>
      </c>
      <c r="BU472" s="525"/>
      <c r="BV472" s="525"/>
      <c r="BW472" s="525">
        <f t="shared" si="263"/>
        <v>24</v>
      </c>
      <c r="BX472" s="525"/>
      <c r="BY472" s="525"/>
      <c r="BZ472" s="525">
        <f t="shared" si="264"/>
        <v>25</v>
      </c>
      <c r="CA472" s="525"/>
      <c r="CB472" s="525"/>
      <c r="CC472" s="525">
        <f t="shared" si="265"/>
        <v>64</v>
      </c>
      <c r="CD472" s="525"/>
      <c r="CE472" s="525"/>
      <c r="CF472" s="525" t="str">
        <f t="shared" si="266"/>
        <v>-</v>
      </c>
      <c r="CG472" s="525"/>
      <c r="CH472" s="525"/>
      <c r="CI472" s="525" t="str">
        <f t="shared" si="267"/>
        <v>-</v>
      </c>
      <c r="CJ472" s="525"/>
      <c r="CK472" s="525"/>
      <c r="CL472" s="525" t="str">
        <f t="shared" si="268"/>
        <v>-</v>
      </c>
      <c r="CM472" s="525"/>
      <c r="CN472" s="525"/>
    </row>
    <row r="473" spans="1:92">
      <c r="A473" s="524"/>
      <c r="B473" s="524" t="s">
        <v>268</v>
      </c>
      <c r="C473" s="525">
        <f t="shared" si="269"/>
        <v>19</v>
      </c>
      <c r="D473" s="525"/>
      <c r="E473" s="525"/>
      <c r="F473" s="525" t="str">
        <f t="shared" si="270"/>
        <v>-</v>
      </c>
      <c r="G473" s="525"/>
      <c r="H473" s="525"/>
      <c r="I473" s="525">
        <f t="shared" si="241"/>
        <v>15</v>
      </c>
      <c r="J473" s="525"/>
      <c r="K473" s="525"/>
      <c r="L473" s="525" t="str">
        <f t="shared" si="242"/>
        <v>-</v>
      </c>
      <c r="M473" s="525"/>
      <c r="N473" s="525"/>
      <c r="O473" s="525" t="str">
        <f t="shared" si="243"/>
        <v>-</v>
      </c>
      <c r="P473" s="525"/>
      <c r="Q473" s="525"/>
      <c r="R473" s="525" t="str">
        <f t="shared" si="244"/>
        <v>-</v>
      </c>
      <c r="S473" s="525"/>
      <c r="T473" s="525"/>
      <c r="U473" s="525">
        <f t="shared" si="245"/>
        <v>43</v>
      </c>
      <c r="V473" s="525"/>
      <c r="W473" s="525"/>
      <c r="X473" s="525">
        <f t="shared" si="246"/>
        <v>37</v>
      </c>
      <c r="Y473" s="525"/>
      <c r="Z473" s="525"/>
      <c r="AA473" s="525">
        <f t="shared" si="247"/>
        <v>20</v>
      </c>
      <c r="AB473" s="525"/>
      <c r="AC473" s="525"/>
      <c r="AD473" s="525">
        <f t="shared" si="248"/>
        <v>39</v>
      </c>
      <c r="AE473" s="525"/>
      <c r="AF473" s="525"/>
      <c r="AG473" s="525">
        <f t="shared" si="249"/>
        <v>34</v>
      </c>
      <c r="AH473" s="525"/>
      <c r="AI473" s="525"/>
      <c r="AJ473" s="525">
        <f t="shared" si="250"/>
        <v>25</v>
      </c>
      <c r="AK473" s="525"/>
      <c r="AL473" s="525"/>
      <c r="AM473" s="525" t="str">
        <f t="shared" si="251"/>
        <v>-</v>
      </c>
      <c r="AN473" s="525"/>
      <c r="AO473" s="525"/>
      <c r="AP473" s="525" t="str">
        <f t="shared" si="252"/>
        <v>-</v>
      </c>
      <c r="AQ473" s="525"/>
      <c r="AR473" s="525"/>
      <c r="AS473" s="525" t="str">
        <f t="shared" si="253"/>
        <v>-</v>
      </c>
      <c r="AT473" s="525"/>
      <c r="AU473" s="525"/>
      <c r="AV473" s="525">
        <f t="shared" si="254"/>
        <v>65</v>
      </c>
      <c r="AW473" s="525"/>
      <c r="AX473" s="525"/>
      <c r="AY473" s="525">
        <f t="shared" si="255"/>
        <v>62</v>
      </c>
      <c r="AZ473" s="525"/>
      <c r="BA473" s="525"/>
      <c r="BB473" s="525">
        <f t="shared" si="256"/>
        <v>44</v>
      </c>
      <c r="BC473" s="525"/>
      <c r="BD473" s="525"/>
      <c r="BE473" s="525">
        <f t="shared" si="257"/>
        <v>28</v>
      </c>
      <c r="BF473" s="525"/>
      <c r="BG473" s="525"/>
      <c r="BH473" s="525">
        <f t="shared" si="258"/>
        <v>31</v>
      </c>
      <c r="BI473" s="525"/>
      <c r="BJ473" s="525"/>
      <c r="BK473" s="525">
        <f t="shared" si="259"/>
        <v>65</v>
      </c>
      <c r="BL473" s="525"/>
      <c r="BM473" s="525"/>
      <c r="BN473" s="525" t="str">
        <f t="shared" si="260"/>
        <v>-</v>
      </c>
      <c r="BO473" s="525"/>
      <c r="BP473" s="525"/>
      <c r="BQ473" s="525" t="str">
        <f t="shared" si="261"/>
        <v>-</v>
      </c>
      <c r="BR473" s="525"/>
      <c r="BS473" s="525"/>
      <c r="BT473" s="525" t="str">
        <f t="shared" si="262"/>
        <v>-</v>
      </c>
      <c r="BU473" s="525"/>
      <c r="BV473" s="525"/>
      <c r="BW473" s="525">
        <f t="shared" si="263"/>
        <v>42</v>
      </c>
      <c r="BX473" s="525"/>
      <c r="BY473" s="525"/>
      <c r="BZ473" s="525">
        <f t="shared" si="264"/>
        <v>43</v>
      </c>
      <c r="CA473" s="525"/>
      <c r="CB473" s="525"/>
      <c r="CC473" s="525">
        <f t="shared" si="265"/>
        <v>44</v>
      </c>
      <c r="CD473" s="525"/>
      <c r="CE473" s="525"/>
      <c r="CF473" s="525" t="str">
        <f t="shared" si="266"/>
        <v>-</v>
      </c>
      <c r="CG473" s="525"/>
      <c r="CH473" s="525"/>
      <c r="CI473" s="525" t="str">
        <f t="shared" si="267"/>
        <v>-</v>
      </c>
      <c r="CJ473" s="525"/>
      <c r="CK473" s="525"/>
      <c r="CL473" s="525" t="str">
        <f t="shared" si="268"/>
        <v>-</v>
      </c>
      <c r="CM473" s="525"/>
      <c r="CN473" s="525"/>
    </row>
    <row r="474" spans="1:92">
      <c r="A474" s="524"/>
      <c r="B474" s="524" t="s">
        <v>337</v>
      </c>
      <c r="C474" s="525">
        <f t="shared" si="269"/>
        <v>67</v>
      </c>
      <c r="D474" s="525"/>
      <c r="E474" s="525"/>
      <c r="F474" s="525" t="str">
        <f t="shared" si="270"/>
        <v>-</v>
      </c>
      <c r="G474" s="525"/>
      <c r="H474" s="525"/>
      <c r="I474" s="525">
        <f t="shared" si="241"/>
        <v>55</v>
      </c>
      <c r="J474" s="525"/>
      <c r="K474" s="525"/>
      <c r="L474" s="525" t="str">
        <f t="shared" si="242"/>
        <v>-</v>
      </c>
      <c r="M474" s="525"/>
      <c r="N474" s="525"/>
      <c r="O474" s="525" t="str">
        <f t="shared" si="243"/>
        <v>-</v>
      </c>
      <c r="P474" s="525"/>
      <c r="Q474" s="525"/>
      <c r="R474" s="525" t="str">
        <f t="shared" si="244"/>
        <v>-</v>
      </c>
      <c r="S474" s="525"/>
      <c r="T474" s="525"/>
      <c r="U474" s="525">
        <f t="shared" si="245"/>
        <v>78</v>
      </c>
      <c r="V474" s="525"/>
      <c r="W474" s="525"/>
      <c r="X474" s="525">
        <f t="shared" si="246"/>
        <v>73</v>
      </c>
      <c r="Y474" s="525"/>
      <c r="Z474" s="525"/>
      <c r="AA474" s="525">
        <f t="shared" si="247"/>
        <v>59</v>
      </c>
      <c r="AB474" s="525"/>
      <c r="AC474" s="525"/>
      <c r="AD474" s="525" t="str">
        <f t="shared" si="248"/>
        <v>-</v>
      </c>
      <c r="AE474" s="525"/>
      <c r="AF474" s="525"/>
      <c r="AG474" s="525" t="str">
        <f t="shared" si="249"/>
        <v>-</v>
      </c>
      <c r="AH474" s="525"/>
      <c r="AI474" s="525"/>
      <c r="AJ474" s="525">
        <f t="shared" si="250"/>
        <v>62</v>
      </c>
      <c r="AK474" s="525"/>
      <c r="AL474" s="525"/>
      <c r="AM474" s="525" t="str">
        <f t="shared" si="251"/>
        <v>-</v>
      </c>
      <c r="AN474" s="525"/>
      <c r="AO474" s="525"/>
      <c r="AP474" s="525" t="str">
        <f t="shared" si="252"/>
        <v>-</v>
      </c>
      <c r="AQ474" s="525"/>
      <c r="AR474" s="525"/>
      <c r="AS474" s="525" t="str">
        <f t="shared" si="253"/>
        <v>-</v>
      </c>
      <c r="AT474" s="525"/>
      <c r="AU474" s="525"/>
      <c r="AV474" s="525" t="str">
        <f t="shared" si="254"/>
        <v>-</v>
      </c>
      <c r="AW474" s="525"/>
      <c r="AX474" s="525"/>
      <c r="AY474" s="525" t="str">
        <f t="shared" si="255"/>
        <v>-</v>
      </c>
      <c r="AZ474" s="525"/>
      <c r="BA474" s="525"/>
      <c r="BB474" s="525" t="str">
        <f t="shared" si="256"/>
        <v>-</v>
      </c>
      <c r="BC474" s="525"/>
      <c r="BD474" s="525"/>
      <c r="BE474" s="525" t="str">
        <f t="shared" si="257"/>
        <v>-</v>
      </c>
      <c r="BF474" s="525"/>
      <c r="BG474" s="525"/>
      <c r="BH474" s="525" t="str">
        <f t="shared" si="258"/>
        <v>-</v>
      </c>
      <c r="BI474" s="525"/>
      <c r="BJ474" s="525"/>
      <c r="BK474" s="525" t="str">
        <f t="shared" si="259"/>
        <v>-</v>
      </c>
      <c r="BL474" s="525"/>
      <c r="BM474" s="525"/>
      <c r="BN474" s="525" t="str">
        <f t="shared" si="260"/>
        <v>-</v>
      </c>
      <c r="BO474" s="525"/>
      <c r="BP474" s="525"/>
      <c r="BQ474" s="525" t="str">
        <f t="shared" si="261"/>
        <v>-</v>
      </c>
      <c r="BR474" s="525"/>
      <c r="BS474" s="525"/>
      <c r="BT474" s="525" t="str">
        <f t="shared" si="262"/>
        <v>-</v>
      </c>
      <c r="BU474" s="525"/>
      <c r="BV474" s="525"/>
      <c r="BW474" s="525" t="str">
        <f t="shared" si="263"/>
        <v>-</v>
      </c>
      <c r="BX474" s="525"/>
      <c r="BY474" s="525"/>
      <c r="BZ474" s="525" t="str">
        <f t="shared" si="264"/>
        <v>-</v>
      </c>
      <c r="CA474" s="525"/>
      <c r="CB474" s="525"/>
      <c r="CC474" s="525" t="str">
        <f t="shared" si="265"/>
        <v>-</v>
      </c>
      <c r="CD474" s="525"/>
      <c r="CE474" s="525"/>
      <c r="CF474" s="525" t="str">
        <f t="shared" si="266"/>
        <v>-</v>
      </c>
      <c r="CG474" s="525"/>
      <c r="CH474" s="525"/>
      <c r="CI474" s="525" t="str">
        <f t="shared" si="267"/>
        <v>-</v>
      </c>
      <c r="CJ474" s="525"/>
      <c r="CK474" s="525"/>
      <c r="CL474" s="525" t="str">
        <f t="shared" si="268"/>
        <v>-</v>
      </c>
      <c r="CM474" s="525"/>
      <c r="CN474" s="525"/>
    </row>
    <row r="475" spans="1:92">
      <c r="A475" s="524"/>
      <c r="B475" s="524" t="s">
        <v>249</v>
      </c>
      <c r="C475" s="525">
        <f t="shared" si="269"/>
        <v>28</v>
      </c>
      <c r="D475" s="525"/>
      <c r="E475" s="525"/>
      <c r="F475" s="525" t="str">
        <f t="shared" si="270"/>
        <v>-</v>
      </c>
      <c r="G475" s="525"/>
      <c r="H475" s="525"/>
      <c r="I475" s="525">
        <f t="shared" si="241"/>
        <v>23</v>
      </c>
      <c r="J475" s="525"/>
      <c r="K475" s="525"/>
      <c r="L475" s="525" t="str">
        <f t="shared" si="242"/>
        <v>-</v>
      </c>
      <c r="M475" s="525"/>
      <c r="N475" s="525"/>
      <c r="O475" s="525" t="str">
        <f t="shared" si="243"/>
        <v>-</v>
      </c>
      <c r="P475" s="525"/>
      <c r="Q475" s="525"/>
      <c r="R475" s="525" t="str">
        <f t="shared" si="244"/>
        <v>-</v>
      </c>
      <c r="S475" s="525"/>
      <c r="T475" s="525"/>
      <c r="U475" s="525">
        <f t="shared" si="245"/>
        <v>28</v>
      </c>
      <c r="V475" s="525"/>
      <c r="W475" s="525"/>
      <c r="X475" s="525">
        <f t="shared" si="246"/>
        <v>21</v>
      </c>
      <c r="Y475" s="525"/>
      <c r="Z475" s="525"/>
      <c r="AA475" s="525">
        <f t="shared" si="247"/>
        <v>7</v>
      </c>
      <c r="AB475" s="525"/>
      <c r="AC475" s="525"/>
      <c r="AD475" s="525">
        <f t="shared" si="248"/>
        <v>26</v>
      </c>
      <c r="AE475" s="525"/>
      <c r="AF475" s="525"/>
      <c r="AG475" s="525">
        <f t="shared" si="249"/>
        <v>22</v>
      </c>
      <c r="AH475" s="525"/>
      <c r="AI475" s="525"/>
      <c r="AJ475" s="525">
        <f t="shared" si="250"/>
        <v>9</v>
      </c>
      <c r="AK475" s="525"/>
      <c r="AL475" s="525"/>
      <c r="AM475" s="525">
        <f t="shared" si="251"/>
        <v>60</v>
      </c>
      <c r="AN475" s="525"/>
      <c r="AO475" s="525"/>
      <c r="AP475" s="525">
        <f t="shared" si="252"/>
        <v>52</v>
      </c>
      <c r="AQ475" s="525"/>
      <c r="AR475" s="525"/>
      <c r="AS475" s="525">
        <f t="shared" si="253"/>
        <v>10</v>
      </c>
      <c r="AT475" s="525"/>
      <c r="AU475" s="525"/>
      <c r="AV475" s="525">
        <f t="shared" si="254"/>
        <v>49</v>
      </c>
      <c r="AW475" s="525"/>
      <c r="AX475" s="525"/>
      <c r="AY475" s="525">
        <f t="shared" si="255"/>
        <v>47</v>
      </c>
      <c r="AZ475" s="525"/>
      <c r="BA475" s="525"/>
      <c r="BB475" s="525">
        <f t="shared" si="256"/>
        <v>48</v>
      </c>
      <c r="BC475" s="525"/>
      <c r="BD475" s="525"/>
      <c r="BE475" s="525">
        <f t="shared" si="257"/>
        <v>14</v>
      </c>
      <c r="BF475" s="525"/>
      <c r="BG475" s="525"/>
      <c r="BH475" s="525">
        <f t="shared" si="258"/>
        <v>15</v>
      </c>
      <c r="BI475" s="525"/>
      <c r="BJ475" s="525"/>
      <c r="BK475" s="525">
        <f t="shared" si="259"/>
        <v>47</v>
      </c>
      <c r="BL475" s="525"/>
      <c r="BM475" s="525"/>
      <c r="BN475" s="525" t="str">
        <f t="shared" si="260"/>
        <v>-</v>
      </c>
      <c r="BO475" s="525"/>
      <c r="BP475" s="525"/>
      <c r="BQ475" s="525" t="str">
        <f t="shared" si="261"/>
        <v>-</v>
      </c>
      <c r="BR475" s="525"/>
      <c r="BS475" s="525"/>
      <c r="BT475" s="525" t="str">
        <f t="shared" si="262"/>
        <v>-</v>
      </c>
      <c r="BU475" s="525"/>
      <c r="BV475" s="525"/>
      <c r="BW475" s="525">
        <f t="shared" si="263"/>
        <v>20</v>
      </c>
      <c r="BX475" s="525"/>
      <c r="BY475" s="525"/>
      <c r="BZ475" s="525">
        <f t="shared" si="264"/>
        <v>23</v>
      </c>
      <c r="CA475" s="525"/>
      <c r="CB475" s="525"/>
      <c r="CC475" s="525">
        <f t="shared" si="265"/>
        <v>73</v>
      </c>
      <c r="CD475" s="525"/>
      <c r="CE475" s="525"/>
      <c r="CF475" s="525" t="str">
        <f t="shared" si="266"/>
        <v>-</v>
      </c>
      <c r="CG475" s="525"/>
      <c r="CH475" s="525"/>
      <c r="CI475" s="525" t="str">
        <f t="shared" si="267"/>
        <v>-</v>
      </c>
      <c r="CJ475" s="525"/>
      <c r="CK475" s="525"/>
      <c r="CL475" s="525" t="str">
        <f t="shared" si="268"/>
        <v>-</v>
      </c>
      <c r="CM475" s="525"/>
      <c r="CN475" s="525"/>
    </row>
    <row r="476" spans="1:92">
      <c r="A476" s="524"/>
      <c r="B476" s="524" t="s">
        <v>367</v>
      </c>
      <c r="C476" s="525">
        <f t="shared" si="269"/>
        <v>153</v>
      </c>
      <c r="D476" s="525"/>
      <c r="E476" s="525"/>
      <c r="F476" s="525" t="str">
        <f t="shared" si="270"/>
        <v>-</v>
      </c>
      <c r="G476" s="525"/>
      <c r="H476" s="525"/>
      <c r="I476" s="525">
        <f t="shared" si="241"/>
        <v>126</v>
      </c>
      <c r="J476" s="525"/>
      <c r="K476" s="525"/>
      <c r="L476" s="525" t="str">
        <f t="shared" si="242"/>
        <v>-</v>
      </c>
      <c r="M476" s="525"/>
      <c r="N476" s="525"/>
      <c r="O476" s="525" t="str">
        <f t="shared" si="243"/>
        <v>-</v>
      </c>
      <c r="P476" s="525"/>
      <c r="Q476" s="525"/>
      <c r="R476" s="525" t="str">
        <f t="shared" si="244"/>
        <v>-</v>
      </c>
      <c r="S476" s="525"/>
      <c r="T476" s="525"/>
      <c r="U476" s="525" t="str">
        <f t="shared" si="245"/>
        <v>-</v>
      </c>
      <c r="V476" s="525"/>
      <c r="W476" s="525"/>
      <c r="X476" s="525" t="str">
        <f t="shared" si="246"/>
        <v>-</v>
      </c>
      <c r="Y476" s="525"/>
      <c r="Z476" s="525"/>
      <c r="AA476" s="525" t="str">
        <f t="shared" si="247"/>
        <v>-</v>
      </c>
      <c r="AB476" s="525"/>
      <c r="AC476" s="525"/>
      <c r="AD476" s="525" t="str">
        <f t="shared" si="248"/>
        <v>-</v>
      </c>
      <c r="AE476" s="525"/>
      <c r="AF476" s="525"/>
      <c r="AG476" s="525" t="str">
        <f t="shared" si="249"/>
        <v>-</v>
      </c>
      <c r="AH476" s="525"/>
      <c r="AI476" s="525"/>
      <c r="AJ476" s="525" t="str">
        <f t="shared" si="250"/>
        <v>-</v>
      </c>
      <c r="AK476" s="525"/>
      <c r="AL476" s="525"/>
      <c r="AM476" s="525" t="str">
        <f t="shared" si="251"/>
        <v>-</v>
      </c>
      <c r="AN476" s="525"/>
      <c r="AO476" s="525"/>
      <c r="AP476" s="525" t="str">
        <f t="shared" si="252"/>
        <v>-</v>
      </c>
      <c r="AQ476" s="525"/>
      <c r="AR476" s="525"/>
      <c r="AS476" s="525" t="str">
        <f t="shared" si="253"/>
        <v>-</v>
      </c>
      <c r="AT476" s="525"/>
      <c r="AU476" s="525"/>
      <c r="AV476" s="525" t="str">
        <f t="shared" si="254"/>
        <v>-</v>
      </c>
      <c r="AW476" s="525"/>
      <c r="AX476" s="525"/>
      <c r="AY476" s="525" t="str">
        <f t="shared" si="255"/>
        <v>-</v>
      </c>
      <c r="AZ476" s="525"/>
      <c r="BA476" s="525"/>
      <c r="BB476" s="525" t="str">
        <f t="shared" si="256"/>
        <v>-</v>
      </c>
      <c r="BC476" s="525"/>
      <c r="BD476" s="525"/>
      <c r="BE476" s="525" t="str">
        <f t="shared" si="257"/>
        <v>-</v>
      </c>
      <c r="BF476" s="525"/>
      <c r="BG476" s="525"/>
      <c r="BH476" s="525" t="str">
        <f t="shared" si="258"/>
        <v>-</v>
      </c>
      <c r="BI476" s="525"/>
      <c r="BJ476" s="525"/>
      <c r="BK476" s="525" t="str">
        <f t="shared" si="259"/>
        <v>-</v>
      </c>
      <c r="BL476" s="525"/>
      <c r="BM476" s="525"/>
      <c r="BN476" s="525" t="str">
        <f t="shared" si="260"/>
        <v>-</v>
      </c>
      <c r="BO476" s="525"/>
      <c r="BP476" s="525"/>
      <c r="BQ476" s="525" t="str">
        <f t="shared" si="261"/>
        <v>-</v>
      </c>
      <c r="BR476" s="525"/>
      <c r="BS476" s="525"/>
      <c r="BT476" s="525" t="str">
        <f t="shared" si="262"/>
        <v>-</v>
      </c>
      <c r="BU476" s="525"/>
      <c r="BV476" s="525"/>
      <c r="BW476" s="525" t="str">
        <f t="shared" si="263"/>
        <v>-</v>
      </c>
      <c r="BX476" s="525"/>
      <c r="BY476" s="525"/>
      <c r="BZ476" s="525" t="str">
        <f t="shared" si="264"/>
        <v>-</v>
      </c>
      <c r="CA476" s="525"/>
      <c r="CB476" s="525"/>
      <c r="CC476" s="525" t="str">
        <f t="shared" si="265"/>
        <v>-</v>
      </c>
      <c r="CD476" s="525"/>
      <c r="CE476" s="525"/>
      <c r="CF476" s="525" t="str">
        <f t="shared" si="266"/>
        <v>-</v>
      </c>
      <c r="CG476" s="525"/>
      <c r="CH476" s="525"/>
      <c r="CI476" s="525" t="str">
        <f t="shared" si="267"/>
        <v>-</v>
      </c>
      <c r="CJ476" s="525"/>
      <c r="CK476" s="525"/>
      <c r="CL476" s="525" t="str">
        <f t="shared" si="268"/>
        <v>-</v>
      </c>
      <c r="CM476" s="525"/>
      <c r="CN476" s="525"/>
    </row>
    <row r="477" spans="1:92">
      <c r="A477" s="524"/>
      <c r="B477" s="524" t="s">
        <v>320</v>
      </c>
      <c r="C477" s="525">
        <f t="shared" si="269"/>
        <v>48</v>
      </c>
      <c r="D477" s="525"/>
      <c r="E477" s="525"/>
      <c r="F477" s="525" t="str">
        <f t="shared" si="270"/>
        <v>-</v>
      </c>
      <c r="G477" s="525"/>
      <c r="H477" s="525"/>
      <c r="I477" s="525">
        <f t="shared" si="241"/>
        <v>38</v>
      </c>
      <c r="J477" s="525"/>
      <c r="K477" s="525"/>
      <c r="L477" s="525" t="str">
        <f t="shared" si="242"/>
        <v>-</v>
      </c>
      <c r="M477" s="525"/>
      <c r="N477" s="525"/>
      <c r="O477" s="525" t="str">
        <f t="shared" si="243"/>
        <v>-</v>
      </c>
      <c r="P477" s="525"/>
      <c r="Q477" s="525"/>
      <c r="R477" s="525" t="str">
        <f t="shared" si="244"/>
        <v>-</v>
      </c>
      <c r="S477" s="525"/>
      <c r="T477" s="525"/>
      <c r="U477" s="525" t="str">
        <f t="shared" si="245"/>
        <v>-</v>
      </c>
      <c r="V477" s="525"/>
      <c r="W477" s="525"/>
      <c r="X477" s="525" t="str">
        <f t="shared" si="246"/>
        <v>-</v>
      </c>
      <c r="Y477" s="525"/>
      <c r="Z477" s="525"/>
      <c r="AA477" s="525" t="str">
        <f t="shared" si="247"/>
        <v>-</v>
      </c>
      <c r="AB477" s="525"/>
      <c r="AC477" s="525"/>
      <c r="AD477" s="525" t="str">
        <f t="shared" si="248"/>
        <v>-</v>
      </c>
      <c r="AE477" s="525"/>
      <c r="AF477" s="525"/>
      <c r="AG477" s="525" t="str">
        <f t="shared" si="249"/>
        <v>-</v>
      </c>
      <c r="AH477" s="525"/>
      <c r="AI477" s="525"/>
      <c r="AJ477" s="525" t="str">
        <f t="shared" si="250"/>
        <v>-</v>
      </c>
      <c r="AK477" s="525"/>
      <c r="AL477" s="525"/>
      <c r="AM477" s="525" t="str">
        <f t="shared" si="251"/>
        <v>-</v>
      </c>
      <c r="AN477" s="525"/>
      <c r="AO477" s="525"/>
      <c r="AP477" s="525" t="str">
        <f t="shared" si="252"/>
        <v>-</v>
      </c>
      <c r="AQ477" s="525"/>
      <c r="AR477" s="525"/>
      <c r="AS477" s="525" t="str">
        <f t="shared" si="253"/>
        <v>-</v>
      </c>
      <c r="AT477" s="525"/>
      <c r="AU477" s="525"/>
      <c r="AV477" s="525" t="str">
        <f t="shared" si="254"/>
        <v>-</v>
      </c>
      <c r="AW477" s="525"/>
      <c r="AX477" s="525"/>
      <c r="AY477" s="525" t="str">
        <f t="shared" si="255"/>
        <v>-</v>
      </c>
      <c r="AZ477" s="525"/>
      <c r="BA477" s="525"/>
      <c r="BB477" s="525" t="str">
        <f t="shared" si="256"/>
        <v>-</v>
      </c>
      <c r="BC477" s="525"/>
      <c r="BD477" s="525"/>
      <c r="BE477" s="525" t="str">
        <f t="shared" si="257"/>
        <v>-</v>
      </c>
      <c r="BF477" s="525"/>
      <c r="BG477" s="525"/>
      <c r="BH477" s="525" t="str">
        <f t="shared" si="258"/>
        <v>-</v>
      </c>
      <c r="BI477" s="525"/>
      <c r="BJ477" s="525"/>
      <c r="BK477" s="525" t="str">
        <f t="shared" si="259"/>
        <v>-</v>
      </c>
      <c r="BL477" s="525"/>
      <c r="BM477" s="525"/>
      <c r="BN477" s="525" t="str">
        <f t="shared" si="260"/>
        <v>-</v>
      </c>
      <c r="BO477" s="525"/>
      <c r="BP477" s="525"/>
      <c r="BQ477" s="525" t="str">
        <f t="shared" si="261"/>
        <v>-</v>
      </c>
      <c r="BR477" s="525"/>
      <c r="BS477" s="525"/>
      <c r="BT477" s="525" t="str">
        <f t="shared" si="262"/>
        <v>-</v>
      </c>
      <c r="BU477" s="525"/>
      <c r="BV477" s="525"/>
      <c r="BW477" s="525" t="str">
        <f t="shared" si="263"/>
        <v>-</v>
      </c>
      <c r="BX477" s="525"/>
      <c r="BY477" s="525"/>
      <c r="BZ477" s="525" t="str">
        <f t="shared" si="264"/>
        <v>-</v>
      </c>
      <c r="CA477" s="525"/>
      <c r="CB477" s="525"/>
      <c r="CC477" s="525" t="str">
        <f t="shared" si="265"/>
        <v>-</v>
      </c>
      <c r="CD477" s="525"/>
      <c r="CE477" s="525"/>
      <c r="CF477" s="525" t="str">
        <f t="shared" si="266"/>
        <v>-</v>
      </c>
      <c r="CG477" s="525"/>
      <c r="CH477" s="525"/>
      <c r="CI477" s="525" t="str">
        <f t="shared" si="267"/>
        <v>-</v>
      </c>
      <c r="CJ477" s="525"/>
      <c r="CK477" s="525"/>
      <c r="CL477" s="525" t="str">
        <f t="shared" si="268"/>
        <v>-</v>
      </c>
      <c r="CM477" s="525"/>
      <c r="CN477" s="525"/>
    </row>
    <row r="478" spans="1:92">
      <c r="A478" s="524"/>
      <c r="B478" s="524" t="s">
        <v>262</v>
      </c>
      <c r="C478" s="525">
        <f t="shared" si="269"/>
        <v>13</v>
      </c>
      <c r="D478" s="525"/>
      <c r="E478" s="525"/>
      <c r="F478" s="525" t="str">
        <f t="shared" si="270"/>
        <v>-</v>
      </c>
      <c r="G478" s="525"/>
      <c r="H478" s="525"/>
      <c r="I478" s="525">
        <f t="shared" si="241"/>
        <v>11</v>
      </c>
      <c r="J478" s="525"/>
      <c r="K478" s="525"/>
      <c r="L478" s="525" t="str">
        <f t="shared" si="242"/>
        <v>-</v>
      </c>
      <c r="M478" s="525"/>
      <c r="N478" s="525"/>
      <c r="O478" s="525" t="str">
        <f t="shared" si="243"/>
        <v>-</v>
      </c>
      <c r="P478" s="525"/>
      <c r="Q478" s="525"/>
      <c r="R478" s="525" t="str">
        <f t="shared" si="244"/>
        <v>-</v>
      </c>
      <c r="S478" s="525"/>
      <c r="T478" s="525"/>
      <c r="U478" s="525" t="str">
        <f t="shared" si="245"/>
        <v>-</v>
      </c>
      <c r="V478" s="525"/>
      <c r="W478" s="525"/>
      <c r="X478" s="525" t="str">
        <f t="shared" si="246"/>
        <v>-</v>
      </c>
      <c r="Y478" s="525"/>
      <c r="Z478" s="525"/>
      <c r="AA478" s="525" t="str">
        <f t="shared" si="247"/>
        <v>-</v>
      </c>
      <c r="AB478" s="525"/>
      <c r="AC478" s="525"/>
      <c r="AD478" s="525" t="str">
        <f t="shared" si="248"/>
        <v>-</v>
      </c>
      <c r="AE478" s="525"/>
      <c r="AF478" s="525"/>
      <c r="AG478" s="525" t="str">
        <f t="shared" si="249"/>
        <v>-</v>
      </c>
      <c r="AH478" s="525"/>
      <c r="AI478" s="525"/>
      <c r="AJ478" s="525" t="str">
        <f t="shared" si="250"/>
        <v>-</v>
      </c>
      <c r="AK478" s="525"/>
      <c r="AL478" s="525"/>
      <c r="AM478" s="525" t="str">
        <f t="shared" si="251"/>
        <v>-</v>
      </c>
      <c r="AN478" s="525"/>
      <c r="AO478" s="525"/>
      <c r="AP478" s="525" t="str">
        <f t="shared" si="252"/>
        <v>-</v>
      </c>
      <c r="AQ478" s="525"/>
      <c r="AR478" s="525"/>
      <c r="AS478" s="525" t="str">
        <f t="shared" si="253"/>
        <v>-</v>
      </c>
      <c r="AT478" s="525"/>
      <c r="AU478" s="525"/>
      <c r="AV478" s="525" t="str">
        <f t="shared" si="254"/>
        <v>-</v>
      </c>
      <c r="AW478" s="525"/>
      <c r="AX478" s="525"/>
      <c r="AY478" s="525" t="str">
        <f t="shared" si="255"/>
        <v>-</v>
      </c>
      <c r="AZ478" s="525"/>
      <c r="BA478" s="525"/>
      <c r="BB478" s="525" t="str">
        <f t="shared" si="256"/>
        <v>-</v>
      </c>
      <c r="BC478" s="525"/>
      <c r="BD478" s="525"/>
      <c r="BE478" s="525" t="str">
        <f t="shared" si="257"/>
        <v>-</v>
      </c>
      <c r="BF478" s="525"/>
      <c r="BG478" s="525"/>
      <c r="BH478" s="525" t="str">
        <f t="shared" si="258"/>
        <v>-</v>
      </c>
      <c r="BI478" s="525"/>
      <c r="BJ478" s="525"/>
      <c r="BK478" s="525" t="str">
        <f t="shared" si="259"/>
        <v>-</v>
      </c>
      <c r="BL478" s="525"/>
      <c r="BM478" s="525"/>
      <c r="BN478" s="525" t="str">
        <f t="shared" si="260"/>
        <v>-</v>
      </c>
      <c r="BO478" s="525"/>
      <c r="BP478" s="525"/>
      <c r="BQ478" s="525" t="str">
        <f t="shared" si="261"/>
        <v>-</v>
      </c>
      <c r="BR478" s="525"/>
      <c r="BS478" s="525"/>
      <c r="BT478" s="525" t="str">
        <f t="shared" si="262"/>
        <v>-</v>
      </c>
      <c r="BU478" s="525"/>
      <c r="BV478" s="525"/>
      <c r="BW478" s="525" t="str">
        <f t="shared" si="263"/>
        <v>-</v>
      </c>
      <c r="BX478" s="525"/>
      <c r="BY478" s="525"/>
      <c r="BZ478" s="525" t="str">
        <f t="shared" si="264"/>
        <v>-</v>
      </c>
      <c r="CA478" s="525"/>
      <c r="CB478" s="525"/>
      <c r="CC478" s="525" t="str">
        <f t="shared" si="265"/>
        <v>-</v>
      </c>
      <c r="CD478" s="525"/>
      <c r="CE478" s="525"/>
      <c r="CF478" s="525" t="str">
        <f t="shared" si="266"/>
        <v>-</v>
      </c>
      <c r="CG478" s="525"/>
      <c r="CH478" s="525"/>
      <c r="CI478" s="525" t="str">
        <f t="shared" si="267"/>
        <v>-</v>
      </c>
      <c r="CJ478" s="525"/>
      <c r="CK478" s="525"/>
      <c r="CL478" s="525" t="str">
        <f t="shared" si="268"/>
        <v>-</v>
      </c>
      <c r="CM478" s="525"/>
      <c r="CN478" s="525"/>
    </row>
    <row r="479" spans="1:92">
      <c r="A479" s="524"/>
      <c r="B479" s="524" t="s">
        <v>211</v>
      </c>
      <c r="C479" s="525">
        <f t="shared" si="269"/>
        <v>2</v>
      </c>
      <c r="D479" s="525"/>
      <c r="E479" s="525"/>
      <c r="F479" s="525" t="str">
        <f t="shared" si="270"/>
        <v>-</v>
      </c>
      <c r="G479" s="525"/>
      <c r="H479" s="525"/>
      <c r="I479" s="525">
        <f t="shared" si="241"/>
        <v>2</v>
      </c>
      <c r="J479" s="525"/>
      <c r="K479" s="525"/>
      <c r="L479" s="525" t="str">
        <f t="shared" si="242"/>
        <v>-</v>
      </c>
      <c r="M479" s="525"/>
      <c r="N479" s="525"/>
      <c r="O479" s="525" t="str">
        <f t="shared" si="243"/>
        <v>-</v>
      </c>
      <c r="P479" s="525"/>
      <c r="Q479" s="525"/>
      <c r="R479" s="525" t="str">
        <f t="shared" si="244"/>
        <v>-</v>
      </c>
      <c r="S479" s="525"/>
      <c r="T479" s="525"/>
      <c r="U479" s="525" t="str">
        <f t="shared" si="245"/>
        <v>-</v>
      </c>
      <c r="V479" s="525"/>
      <c r="W479" s="525"/>
      <c r="X479" s="525" t="str">
        <f t="shared" si="246"/>
        <v>-</v>
      </c>
      <c r="Y479" s="525"/>
      <c r="Z479" s="525"/>
      <c r="AA479" s="525" t="str">
        <f t="shared" si="247"/>
        <v>-</v>
      </c>
      <c r="AB479" s="525"/>
      <c r="AC479" s="525"/>
      <c r="AD479" s="525" t="str">
        <f t="shared" si="248"/>
        <v>-</v>
      </c>
      <c r="AE479" s="525"/>
      <c r="AF479" s="525"/>
      <c r="AG479" s="525" t="str">
        <f t="shared" si="249"/>
        <v>-</v>
      </c>
      <c r="AH479" s="525"/>
      <c r="AI479" s="525"/>
      <c r="AJ479" s="525" t="str">
        <f t="shared" si="250"/>
        <v>-</v>
      </c>
      <c r="AK479" s="525"/>
      <c r="AL479" s="525"/>
      <c r="AM479" s="525" t="str">
        <f t="shared" si="251"/>
        <v>-</v>
      </c>
      <c r="AN479" s="525"/>
      <c r="AO479" s="525"/>
      <c r="AP479" s="525" t="str">
        <f t="shared" si="252"/>
        <v>-</v>
      </c>
      <c r="AQ479" s="525"/>
      <c r="AR479" s="525"/>
      <c r="AS479" s="525" t="str">
        <f t="shared" si="253"/>
        <v>-</v>
      </c>
      <c r="AT479" s="525"/>
      <c r="AU479" s="525"/>
      <c r="AV479" s="525" t="str">
        <f t="shared" si="254"/>
        <v>-</v>
      </c>
      <c r="AW479" s="525"/>
      <c r="AX479" s="525"/>
      <c r="AY479" s="525" t="str">
        <f t="shared" si="255"/>
        <v>-</v>
      </c>
      <c r="AZ479" s="525"/>
      <c r="BA479" s="525"/>
      <c r="BB479" s="525" t="str">
        <f t="shared" si="256"/>
        <v>-</v>
      </c>
      <c r="BC479" s="525"/>
      <c r="BD479" s="525"/>
      <c r="BE479" s="525" t="str">
        <f t="shared" si="257"/>
        <v>-</v>
      </c>
      <c r="BF479" s="525"/>
      <c r="BG479" s="525"/>
      <c r="BH479" s="525" t="str">
        <f t="shared" si="258"/>
        <v>-</v>
      </c>
      <c r="BI479" s="525"/>
      <c r="BJ479" s="525"/>
      <c r="BK479" s="525" t="str">
        <f t="shared" si="259"/>
        <v>-</v>
      </c>
      <c r="BL479" s="525"/>
      <c r="BM479" s="525"/>
      <c r="BN479" s="525" t="str">
        <f t="shared" si="260"/>
        <v>-</v>
      </c>
      <c r="BO479" s="525"/>
      <c r="BP479" s="525"/>
      <c r="BQ479" s="525" t="str">
        <f t="shared" si="261"/>
        <v>-</v>
      </c>
      <c r="BR479" s="525"/>
      <c r="BS479" s="525"/>
      <c r="BT479" s="525" t="str">
        <f t="shared" si="262"/>
        <v>-</v>
      </c>
      <c r="BU479" s="525"/>
      <c r="BV479" s="525"/>
      <c r="BW479" s="525" t="str">
        <f t="shared" si="263"/>
        <v>-</v>
      </c>
      <c r="BX479" s="525"/>
      <c r="BY479" s="525"/>
      <c r="BZ479" s="525" t="str">
        <f t="shared" si="264"/>
        <v>-</v>
      </c>
      <c r="CA479" s="525"/>
      <c r="CB479" s="525"/>
      <c r="CC479" s="525" t="str">
        <f t="shared" si="265"/>
        <v>-</v>
      </c>
      <c r="CD479" s="525"/>
      <c r="CE479" s="525"/>
      <c r="CF479" s="525" t="str">
        <f t="shared" si="266"/>
        <v>-</v>
      </c>
      <c r="CG479" s="525"/>
      <c r="CH479" s="525"/>
      <c r="CI479" s="525" t="str">
        <f t="shared" si="267"/>
        <v>-</v>
      </c>
      <c r="CJ479" s="525"/>
      <c r="CK479" s="525"/>
      <c r="CL479" s="525" t="str">
        <f t="shared" si="268"/>
        <v>-</v>
      </c>
      <c r="CM479" s="525"/>
      <c r="CN479" s="525"/>
    </row>
    <row r="480" spans="1:92">
      <c r="A480" s="524"/>
      <c r="B480" s="524" t="s">
        <v>273</v>
      </c>
      <c r="C480" s="525">
        <f t="shared" si="269"/>
        <v>39</v>
      </c>
      <c r="D480" s="525"/>
      <c r="E480" s="525"/>
      <c r="F480" s="525" t="str">
        <f t="shared" si="270"/>
        <v>-</v>
      </c>
      <c r="G480" s="525"/>
      <c r="H480" s="525"/>
      <c r="I480" s="525">
        <f t="shared" si="241"/>
        <v>32</v>
      </c>
      <c r="J480" s="525"/>
      <c r="K480" s="525"/>
      <c r="L480" s="525" t="str">
        <f t="shared" si="242"/>
        <v>-</v>
      </c>
      <c r="M480" s="525"/>
      <c r="N480" s="525"/>
      <c r="O480" s="525" t="str">
        <f t="shared" si="243"/>
        <v>-</v>
      </c>
      <c r="P480" s="525"/>
      <c r="Q480" s="525"/>
      <c r="R480" s="525" t="str">
        <f t="shared" si="244"/>
        <v>-</v>
      </c>
      <c r="S480" s="525"/>
      <c r="T480" s="525"/>
      <c r="U480" s="525" t="str">
        <f t="shared" si="245"/>
        <v>-</v>
      </c>
      <c r="V480" s="525"/>
      <c r="W480" s="525"/>
      <c r="X480" s="525" t="str">
        <f t="shared" si="246"/>
        <v>-</v>
      </c>
      <c r="Y480" s="525"/>
      <c r="Z480" s="525"/>
      <c r="AA480" s="525">
        <f t="shared" si="247"/>
        <v>25</v>
      </c>
      <c r="AB480" s="525"/>
      <c r="AC480" s="525"/>
      <c r="AD480" s="525" t="str">
        <f t="shared" si="248"/>
        <v>-</v>
      </c>
      <c r="AE480" s="525"/>
      <c r="AF480" s="525"/>
      <c r="AG480" s="525" t="str">
        <f t="shared" si="249"/>
        <v>-</v>
      </c>
      <c r="AH480" s="525"/>
      <c r="AI480" s="525"/>
      <c r="AJ480" s="525">
        <f t="shared" si="250"/>
        <v>31</v>
      </c>
      <c r="AK480" s="525"/>
      <c r="AL480" s="525"/>
      <c r="AM480" s="525" t="str">
        <f t="shared" si="251"/>
        <v>-</v>
      </c>
      <c r="AN480" s="525"/>
      <c r="AO480" s="525"/>
      <c r="AP480" s="525" t="str">
        <f t="shared" si="252"/>
        <v>-</v>
      </c>
      <c r="AQ480" s="525"/>
      <c r="AR480" s="525"/>
      <c r="AS480" s="525" t="str">
        <f t="shared" si="253"/>
        <v>-</v>
      </c>
      <c r="AT480" s="525"/>
      <c r="AU480" s="525"/>
      <c r="AV480" s="525">
        <f t="shared" si="254"/>
        <v>100</v>
      </c>
      <c r="AW480" s="525"/>
      <c r="AX480" s="525"/>
      <c r="AY480" s="525">
        <f t="shared" si="255"/>
        <v>98</v>
      </c>
      <c r="AZ480" s="525"/>
      <c r="BA480" s="525"/>
      <c r="BB480" s="525">
        <f t="shared" si="256"/>
        <v>21</v>
      </c>
      <c r="BC480" s="525"/>
      <c r="BD480" s="525"/>
      <c r="BE480" s="525">
        <f t="shared" si="257"/>
        <v>35</v>
      </c>
      <c r="BF480" s="525"/>
      <c r="BG480" s="525"/>
      <c r="BH480" s="525">
        <f t="shared" si="258"/>
        <v>34</v>
      </c>
      <c r="BI480" s="525"/>
      <c r="BJ480" s="525"/>
      <c r="BK480" s="525">
        <f t="shared" si="259"/>
        <v>37</v>
      </c>
      <c r="BL480" s="525"/>
      <c r="BM480" s="525"/>
      <c r="BN480" s="525">
        <f t="shared" si="260"/>
        <v>30</v>
      </c>
      <c r="BO480" s="525"/>
      <c r="BP480" s="525"/>
      <c r="BQ480" s="525">
        <f t="shared" si="261"/>
        <v>20</v>
      </c>
      <c r="BR480" s="525"/>
      <c r="BS480" s="525"/>
      <c r="BT480" s="525">
        <f t="shared" si="262"/>
        <v>15</v>
      </c>
      <c r="BU480" s="525"/>
      <c r="BV480" s="525"/>
      <c r="BW480" s="525">
        <f t="shared" si="263"/>
        <v>30</v>
      </c>
      <c r="BX480" s="525"/>
      <c r="BY480" s="525"/>
      <c r="BZ480" s="525">
        <f t="shared" si="264"/>
        <v>29</v>
      </c>
      <c r="CA480" s="525"/>
      <c r="CB480" s="525"/>
      <c r="CC480" s="525">
        <f t="shared" si="265"/>
        <v>53</v>
      </c>
      <c r="CD480" s="525"/>
      <c r="CE480" s="525"/>
      <c r="CF480" s="525" t="str">
        <f t="shared" si="266"/>
        <v>-</v>
      </c>
      <c r="CG480" s="525"/>
      <c r="CH480" s="525"/>
      <c r="CI480" s="525" t="str">
        <f t="shared" si="267"/>
        <v>-</v>
      </c>
      <c r="CJ480" s="525"/>
      <c r="CK480" s="525"/>
      <c r="CL480" s="525" t="str">
        <f t="shared" si="268"/>
        <v>-</v>
      </c>
      <c r="CM480" s="525"/>
      <c r="CN480" s="525"/>
    </row>
    <row r="481" spans="1:92">
      <c r="A481" s="524"/>
      <c r="B481" s="524" t="s">
        <v>313</v>
      </c>
      <c r="C481" s="525">
        <f t="shared" si="269"/>
        <v>44</v>
      </c>
      <c r="D481" s="525"/>
      <c r="E481" s="525"/>
      <c r="F481" s="525" t="str">
        <f t="shared" si="270"/>
        <v>-</v>
      </c>
      <c r="G481" s="525"/>
      <c r="H481" s="525"/>
      <c r="I481" s="525">
        <f t="shared" si="241"/>
        <v>36</v>
      </c>
      <c r="J481" s="525"/>
      <c r="K481" s="525"/>
      <c r="L481" s="525" t="str">
        <f t="shared" si="242"/>
        <v>-</v>
      </c>
      <c r="M481" s="525"/>
      <c r="N481" s="525"/>
      <c r="O481" s="525" t="str">
        <f t="shared" si="243"/>
        <v>-</v>
      </c>
      <c r="P481" s="525"/>
      <c r="Q481" s="525"/>
      <c r="R481" s="525" t="str">
        <f t="shared" si="244"/>
        <v>-</v>
      </c>
      <c r="S481" s="525"/>
      <c r="T481" s="525"/>
      <c r="U481" s="525" t="str">
        <f t="shared" si="245"/>
        <v>-</v>
      </c>
      <c r="V481" s="525"/>
      <c r="W481" s="525"/>
      <c r="X481" s="525" t="str">
        <f t="shared" si="246"/>
        <v>-</v>
      </c>
      <c r="Y481" s="525"/>
      <c r="Z481" s="525"/>
      <c r="AA481" s="525" t="str">
        <f t="shared" si="247"/>
        <v>-</v>
      </c>
      <c r="AB481" s="525"/>
      <c r="AC481" s="525"/>
      <c r="AD481" s="525" t="str">
        <f t="shared" si="248"/>
        <v>-</v>
      </c>
      <c r="AE481" s="525"/>
      <c r="AF481" s="525"/>
      <c r="AG481" s="525" t="str">
        <f t="shared" si="249"/>
        <v>-</v>
      </c>
      <c r="AH481" s="525"/>
      <c r="AI481" s="525"/>
      <c r="AJ481" s="525" t="str">
        <f t="shared" si="250"/>
        <v>-</v>
      </c>
      <c r="AK481" s="525"/>
      <c r="AL481" s="525"/>
      <c r="AM481" s="525" t="str">
        <f t="shared" si="251"/>
        <v>-</v>
      </c>
      <c r="AN481" s="525"/>
      <c r="AO481" s="525"/>
      <c r="AP481" s="525" t="str">
        <f t="shared" si="252"/>
        <v>-</v>
      </c>
      <c r="AQ481" s="525"/>
      <c r="AR481" s="525"/>
      <c r="AS481" s="525" t="str">
        <f t="shared" si="253"/>
        <v>-</v>
      </c>
      <c r="AT481" s="525"/>
      <c r="AU481" s="525"/>
      <c r="AV481" s="525" t="str">
        <f t="shared" si="254"/>
        <v>-</v>
      </c>
      <c r="AW481" s="525"/>
      <c r="AX481" s="525"/>
      <c r="AY481" s="525" t="str">
        <f t="shared" si="255"/>
        <v>-</v>
      </c>
      <c r="AZ481" s="525"/>
      <c r="BA481" s="525"/>
      <c r="BB481" s="525" t="str">
        <f t="shared" si="256"/>
        <v>-</v>
      </c>
      <c r="BC481" s="525"/>
      <c r="BD481" s="525"/>
      <c r="BE481" s="525" t="str">
        <f t="shared" si="257"/>
        <v>-</v>
      </c>
      <c r="BF481" s="525"/>
      <c r="BG481" s="525"/>
      <c r="BH481" s="525" t="str">
        <f t="shared" si="258"/>
        <v>-</v>
      </c>
      <c r="BI481" s="525"/>
      <c r="BJ481" s="525"/>
      <c r="BK481" s="525" t="str">
        <f t="shared" si="259"/>
        <v>-</v>
      </c>
      <c r="BL481" s="525"/>
      <c r="BM481" s="525"/>
      <c r="BN481" s="525" t="str">
        <f t="shared" si="260"/>
        <v>-</v>
      </c>
      <c r="BO481" s="525"/>
      <c r="BP481" s="525"/>
      <c r="BQ481" s="525" t="str">
        <f t="shared" si="261"/>
        <v>-</v>
      </c>
      <c r="BR481" s="525"/>
      <c r="BS481" s="525"/>
      <c r="BT481" s="525" t="str">
        <f t="shared" si="262"/>
        <v>-</v>
      </c>
      <c r="BU481" s="525"/>
      <c r="BV481" s="525"/>
      <c r="BW481" s="525" t="str">
        <f t="shared" si="263"/>
        <v>-</v>
      </c>
      <c r="BX481" s="525"/>
      <c r="BY481" s="525"/>
      <c r="BZ481" s="525" t="str">
        <f t="shared" si="264"/>
        <v>-</v>
      </c>
      <c r="CA481" s="525"/>
      <c r="CB481" s="525"/>
      <c r="CC481" s="525" t="str">
        <f t="shared" si="265"/>
        <v>-</v>
      </c>
      <c r="CD481" s="525"/>
      <c r="CE481" s="525"/>
      <c r="CF481" s="525" t="str">
        <f t="shared" si="266"/>
        <v>-</v>
      </c>
      <c r="CG481" s="525"/>
      <c r="CH481" s="525"/>
      <c r="CI481" s="525" t="str">
        <f t="shared" si="267"/>
        <v>-</v>
      </c>
      <c r="CJ481" s="525"/>
      <c r="CK481" s="525"/>
      <c r="CL481" s="525" t="str">
        <f t="shared" si="268"/>
        <v>-</v>
      </c>
      <c r="CM481" s="525"/>
      <c r="CN481" s="525"/>
    </row>
    <row r="482" spans="1:92">
      <c r="A482" s="524"/>
      <c r="B482" s="524" t="s">
        <v>345</v>
      </c>
      <c r="C482" s="525">
        <f t="shared" si="269"/>
        <v>87</v>
      </c>
      <c r="D482" s="525"/>
      <c r="E482" s="525"/>
      <c r="F482" s="525" t="str">
        <f t="shared" si="270"/>
        <v>-</v>
      </c>
      <c r="G482" s="525"/>
      <c r="H482" s="525"/>
      <c r="I482" s="525">
        <f t="shared" si="241"/>
        <v>63</v>
      </c>
      <c r="J482" s="525"/>
      <c r="K482" s="525"/>
      <c r="L482" s="525" t="str">
        <f t="shared" si="242"/>
        <v>-</v>
      </c>
      <c r="M482" s="525"/>
      <c r="N482" s="525"/>
      <c r="O482" s="525" t="str">
        <f t="shared" si="243"/>
        <v>-</v>
      </c>
      <c r="P482" s="525"/>
      <c r="Q482" s="525"/>
      <c r="R482" s="525" t="str">
        <f t="shared" si="244"/>
        <v>-</v>
      </c>
      <c r="S482" s="525"/>
      <c r="T482" s="525"/>
      <c r="U482" s="525" t="str">
        <f t="shared" si="245"/>
        <v>-</v>
      </c>
      <c r="V482" s="525"/>
      <c r="W482" s="525"/>
      <c r="X482" s="525" t="str">
        <f t="shared" si="246"/>
        <v>-</v>
      </c>
      <c r="Y482" s="525"/>
      <c r="Z482" s="525"/>
      <c r="AA482" s="525" t="str">
        <f t="shared" si="247"/>
        <v>-</v>
      </c>
      <c r="AB482" s="525"/>
      <c r="AC482" s="525"/>
      <c r="AD482" s="525" t="str">
        <f t="shared" si="248"/>
        <v>-</v>
      </c>
      <c r="AE482" s="525"/>
      <c r="AF482" s="525"/>
      <c r="AG482" s="525" t="str">
        <f t="shared" si="249"/>
        <v>-</v>
      </c>
      <c r="AH482" s="525"/>
      <c r="AI482" s="525"/>
      <c r="AJ482" s="525" t="str">
        <f t="shared" si="250"/>
        <v>-</v>
      </c>
      <c r="AK482" s="525"/>
      <c r="AL482" s="525"/>
      <c r="AM482" s="525" t="str">
        <f t="shared" si="251"/>
        <v>-</v>
      </c>
      <c r="AN482" s="525"/>
      <c r="AO482" s="525"/>
      <c r="AP482" s="525" t="str">
        <f t="shared" si="252"/>
        <v>-</v>
      </c>
      <c r="AQ482" s="525"/>
      <c r="AR482" s="525"/>
      <c r="AS482" s="525" t="str">
        <f t="shared" si="253"/>
        <v>-</v>
      </c>
      <c r="AT482" s="525"/>
      <c r="AU482" s="525"/>
      <c r="AV482" s="525" t="str">
        <f t="shared" si="254"/>
        <v>-</v>
      </c>
      <c r="AW482" s="525"/>
      <c r="AX482" s="525"/>
      <c r="AY482" s="525" t="str">
        <f t="shared" si="255"/>
        <v>-</v>
      </c>
      <c r="AZ482" s="525"/>
      <c r="BA482" s="525"/>
      <c r="BB482" s="525" t="str">
        <f t="shared" si="256"/>
        <v>-</v>
      </c>
      <c r="BC482" s="525"/>
      <c r="BD482" s="525"/>
      <c r="BE482" s="525" t="str">
        <f t="shared" si="257"/>
        <v>-</v>
      </c>
      <c r="BF482" s="525"/>
      <c r="BG482" s="525"/>
      <c r="BH482" s="525" t="str">
        <f t="shared" si="258"/>
        <v>-</v>
      </c>
      <c r="BI482" s="525"/>
      <c r="BJ482" s="525"/>
      <c r="BK482" s="525" t="str">
        <f t="shared" si="259"/>
        <v>-</v>
      </c>
      <c r="BL482" s="525"/>
      <c r="BM482" s="525"/>
      <c r="BN482" s="525" t="str">
        <f t="shared" si="260"/>
        <v>-</v>
      </c>
      <c r="BO482" s="525"/>
      <c r="BP482" s="525"/>
      <c r="BQ482" s="525" t="str">
        <f t="shared" si="261"/>
        <v>-</v>
      </c>
      <c r="BR482" s="525"/>
      <c r="BS482" s="525"/>
      <c r="BT482" s="525" t="str">
        <f t="shared" si="262"/>
        <v>-</v>
      </c>
      <c r="BU482" s="525"/>
      <c r="BV482" s="525"/>
      <c r="BW482" s="525" t="str">
        <f t="shared" si="263"/>
        <v>-</v>
      </c>
      <c r="BX482" s="525"/>
      <c r="BY482" s="525"/>
      <c r="BZ482" s="525" t="str">
        <f t="shared" si="264"/>
        <v>-</v>
      </c>
      <c r="CA482" s="525"/>
      <c r="CB482" s="525"/>
      <c r="CC482" s="525" t="str">
        <f t="shared" si="265"/>
        <v>-</v>
      </c>
      <c r="CD482" s="525"/>
      <c r="CE482" s="525"/>
      <c r="CF482" s="525" t="str">
        <f t="shared" si="266"/>
        <v>-</v>
      </c>
      <c r="CG482" s="525"/>
      <c r="CH482" s="525"/>
      <c r="CI482" s="525" t="str">
        <f t="shared" si="267"/>
        <v>-</v>
      </c>
      <c r="CJ482" s="525"/>
      <c r="CK482" s="525"/>
      <c r="CL482" s="525" t="str">
        <f t="shared" si="268"/>
        <v>-</v>
      </c>
      <c r="CM482" s="525"/>
      <c r="CN482" s="525"/>
    </row>
    <row r="483" spans="1:92">
      <c r="A483" s="524"/>
      <c r="B483" s="524" t="s">
        <v>197</v>
      </c>
      <c r="C483" s="525">
        <f t="shared" si="269"/>
        <v>1</v>
      </c>
      <c r="D483" s="525"/>
      <c r="E483" s="525"/>
      <c r="F483" s="525" t="str">
        <f t="shared" si="270"/>
        <v>-</v>
      </c>
      <c r="G483" s="525"/>
      <c r="H483" s="525"/>
      <c r="I483" s="525">
        <f t="shared" si="241"/>
        <v>1</v>
      </c>
      <c r="J483" s="525"/>
      <c r="K483" s="525"/>
      <c r="L483" s="525" t="str">
        <f t="shared" si="242"/>
        <v>-</v>
      </c>
      <c r="M483" s="525"/>
      <c r="N483" s="525"/>
      <c r="O483" s="525" t="str">
        <f t="shared" si="243"/>
        <v>-</v>
      </c>
      <c r="P483" s="525"/>
      <c r="Q483" s="525"/>
      <c r="R483" s="525" t="str">
        <f t="shared" si="244"/>
        <v>-</v>
      </c>
      <c r="S483" s="525"/>
      <c r="T483" s="525"/>
      <c r="U483" s="525">
        <f t="shared" si="245"/>
        <v>107</v>
      </c>
      <c r="V483" s="525"/>
      <c r="W483" s="525"/>
      <c r="X483" s="525">
        <f t="shared" si="246"/>
        <v>105</v>
      </c>
      <c r="Y483" s="525"/>
      <c r="Z483" s="525"/>
      <c r="AA483" s="525">
        <f t="shared" si="247"/>
        <v>85</v>
      </c>
      <c r="AB483" s="525"/>
      <c r="AC483" s="525"/>
      <c r="AD483" s="525">
        <f t="shared" si="248"/>
        <v>94</v>
      </c>
      <c r="AE483" s="525"/>
      <c r="AF483" s="525"/>
      <c r="AG483" s="525">
        <f t="shared" si="249"/>
        <v>93</v>
      </c>
      <c r="AH483" s="525"/>
      <c r="AI483" s="525"/>
      <c r="AJ483" s="525">
        <f t="shared" si="250"/>
        <v>94</v>
      </c>
      <c r="AK483" s="525"/>
      <c r="AL483" s="525"/>
      <c r="AM483" s="525" t="str">
        <f t="shared" si="251"/>
        <v>-</v>
      </c>
      <c r="AN483" s="525"/>
      <c r="AO483" s="525"/>
      <c r="AP483" s="525" t="str">
        <f t="shared" si="252"/>
        <v>-</v>
      </c>
      <c r="AQ483" s="525"/>
      <c r="AR483" s="525"/>
      <c r="AS483" s="525" t="str">
        <f t="shared" si="253"/>
        <v>-</v>
      </c>
      <c r="AT483" s="525"/>
      <c r="AU483" s="525"/>
      <c r="AV483" s="525" t="str">
        <f t="shared" si="254"/>
        <v>-</v>
      </c>
      <c r="AW483" s="525"/>
      <c r="AX483" s="525"/>
      <c r="AY483" s="525" t="str">
        <f t="shared" si="255"/>
        <v>-</v>
      </c>
      <c r="AZ483" s="525"/>
      <c r="BA483" s="525"/>
      <c r="BB483" s="525" t="str">
        <f t="shared" si="256"/>
        <v>-</v>
      </c>
      <c r="BC483" s="525"/>
      <c r="BD483" s="525"/>
      <c r="BE483" s="525" t="str">
        <f t="shared" si="257"/>
        <v>-</v>
      </c>
      <c r="BF483" s="525"/>
      <c r="BG483" s="525"/>
      <c r="BH483" s="525" t="str">
        <f t="shared" si="258"/>
        <v>-</v>
      </c>
      <c r="BI483" s="525"/>
      <c r="BJ483" s="525"/>
      <c r="BK483" s="525" t="str">
        <f t="shared" si="259"/>
        <v>-</v>
      </c>
      <c r="BL483" s="525"/>
      <c r="BM483" s="525"/>
      <c r="BN483" s="525">
        <f t="shared" si="260"/>
        <v>22</v>
      </c>
      <c r="BO483" s="525"/>
      <c r="BP483" s="525"/>
      <c r="BQ483" s="525">
        <f t="shared" si="261"/>
        <v>16</v>
      </c>
      <c r="BR483" s="525"/>
      <c r="BS483" s="525"/>
      <c r="BT483" s="525">
        <f t="shared" si="262"/>
        <v>16</v>
      </c>
      <c r="BU483" s="525"/>
      <c r="BV483" s="525"/>
      <c r="BW483" s="525" t="str">
        <f t="shared" si="263"/>
        <v>-</v>
      </c>
      <c r="BX483" s="525"/>
      <c r="BY483" s="525"/>
      <c r="BZ483" s="525" t="str">
        <f t="shared" si="264"/>
        <v>-</v>
      </c>
      <c r="CA483" s="525"/>
      <c r="CB483" s="525"/>
      <c r="CC483" s="525" t="str">
        <f t="shared" si="265"/>
        <v>-</v>
      </c>
      <c r="CD483" s="525"/>
      <c r="CE483" s="525"/>
      <c r="CF483" s="525" t="str">
        <f t="shared" si="266"/>
        <v>-</v>
      </c>
      <c r="CG483" s="525"/>
      <c r="CH483" s="525"/>
      <c r="CI483" s="525" t="str">
        <f t="shared" si="267"/>
        <v>-</v>
      </c>
      <c r="CJ483" s="525"/>
      <c r="CK483" s="525"/>
      <c r="CL483" s="525" t="str">
        <f t="shared" si="268"/>
        <v>-</v>
      </c>
      <c r="CM483" s="525"/>
      <c r="CN483" s="525"/>
    </row>
    <row r="484" spans="1:92">
      <c r="A484" s="524"/>
      <c r="B484" s="524" t="s">
        <v>223</v>
      </c>
      <c r="C484" s="525">
        <f t="shared" si="269"/>
        <v>3</v>
      </c>
      <c r="D484" s="525"/>
      <c r="E484" s="525"/>
      <c r="F484" s="525" t="str">
        <f t="shared" si="270"/>
        <v>-</v>
      </c>
      <c r="G484" s="525"/>
      <c r="H484" s="525"/>
      <c r="I484" s="525">
        <f t="shared" si="241"/>
        <v>3</v>
      </c>
      <c r="J484" s="525"/>
      <c r="K484" s="525"/>
      <c r="L484" s="525" t="str">
        <f t="shared" si="242"/>
        <v>-</v>
      </c>
      <c r="M484" s="525"/>
      <c r="N484" s="525"/>
      <c r="O484" s="525" t="str">
        <f t="shared" si="243"/>
        <v>-</v>
      </c>
      <c r="P484" s="525"/>
      <c r="Q484" s="525"/>
      <c r="R484" s="525" t="str">
        <f t="shared" si="244"/>
        <v>-</v>
      </c>
      <c r="S484" s="525"/>
      <c r="T484" s="525"/>
      <c r="U484" s="525" t="str">
        <f t="shared" si="245"/>
        <v>-</v>
      </c>
      <c r="V484" s="525"/>
      <c r="W484" s="525"/>
      <c r="X484" s="525" t="str">
        <f t="shared" si="246"/>
        <v>-</v>
      </c>
      <c r="Y484" s="525"/>
      <c r="Z484" s="525"/>
      <c r="AA484" s="525">
        <f t="shared" si="247"/>
        <v>36</v>
      </c>
      <c r="AB484" s="525"/>
      <c r="AC484" s="525"/>
      <c r="AD484" s="525" t="str">
        <f t="shared" si="248"/>
        <v>-</v>
      </c>
      <c r="AE484" s="525"/>
      <c r="AF484" s="525"/>
      <c r="AG484" s="525" t="str">
        <f t="shared" si="249"/>
        <v>-</v>
      </c>
      <c r="AH484" s="525"/>
      <c r="AI484" s="525"/>
      <c r="AJ484" s="525">
        <f t="shared" si="250"/>
        <v>41</v>
      </c>
      <c r="AK484" s="525"/>
      <c r="AL484" s="525"/>
      <c r="AM484" s="525" t="str">
        <f t="shared" si="251"/>
        <v>-</v>
      </c>
      <c r="AN484" s="525"/>
      <c r="AO484" s="525"/>
      <c r="AP484" s="525" t="str">
        <f t="shared" si="252"/>
        <v>-</v>
      </c>
      <c r="AQ484" s="525"/>
      <c r="AR484" s="525"/>
      <c r="AS484" s="525" t="str">
        <f t="shared" si="253"/>
        <v>-</v>
      </c>
      <c r="AT484" s="525"/>
      <c r="AU484" s="525"/>
      <c r="AV484" s="525" t="str">
        <f t="shared" si="254"/>
        <v>-</v>
      </c>
      <c r="AW484" s="525"/>
      <c r="AX484" s="525"/>
      <c r="AY484" s="525" t="str">
        <f t="shared" si="255"/>
        <v>-</v>
      </c>
      <c r="AZ484" s="525"/>
      <c r="BA484" s="525"/>
      <c r="BB484" s="525" t="str">
        <f t="shared" si="256"/>
        <v>-</v>
      </c>
      <c r="BC484" s="525"/>
      <c r="BD484" s="525"/>
      <c r="BE484" s="525" t="str">
        <f t="shared" si="257"/>
        <v>-</v>
      </c>
      <c r="BF484" s="525"/>
      <c r="BG484" s="525"/>
      <c r="BH484" s="525" t="str">
        <f t="shared" si="258"/>
        <v>-</v>
      </c>
      <c r="BI484" s="525"/>
      <c r="BJ484" s="525"/>
      <c r="BK484" s="525">
        <f t="shared" si="259"/>
        <v>61</v>
      </c>
      <c r="BL484" s="525"/>
      <c r="BM484" s="525"/>
      <c r="BN484" s="525">
        <f t="shared" si="260"/>
        <v>10</v>
      </c>
      <c r="BO484" s="525"/>
      <c r="BP484" s="525"/>
      <c r="BQ484" s="525">
        <f t="shared" si="261"/>
        <v>5</v>
      </c>
      <c r="BR484" s="525"/>
      <c r="BS484" s="525"/>
      <c r="BT484" s="525">
        <f t="shared" si="262"/>
        <v>5</v>
      </c>
      <c r="BU484" s="525"/>
      <c r="BV484" s="525"/>
      <c r="BW484" s="525">
        <f t="shared" si="263"/>
        <v>32</v>
      </c>
      <c r="BX484" s="525"/>
      <c r="BY484" s="525"/>
      <c r="BZ484" s="525">
        <f t="shared" si="264"/>
        <v>32</v>
      </c>
      <c r="CA484" s="525"/>
      <c r="CB484" s="525"/>
      <c r="CC484" s="525">
        <f t="shared" si="265"/>
        <v>58</v>
      </c>
      <c r="CD484" s="525"/>
      <c r="CE484" s="525"/>
      <c r="CF484" s="525" t="str">
        <f t="shared" si="266"/>
        <v>-</v>
      </c>
      <c r="CG484" s="525"/>
      <c r="CH484" s="525"/>
      <c r="CI484" s="525" t="str">
        <f t="shared" si="267"/>
        <v>-</v>
      </c>
      <c r="CJ484" s="525"/>
      <c r="CK484" s="525"/>
      <c r="CL484" s="525" t="str">
        <f t="shared" si="268"/>
        <v>-</v>
      </c>
      <c r="CM484" s="525"/>
      <c r="CN484" s="525"/>
    </row>
    <row r="485" spans="1:92">
      <c r="A485" s="524"/>
      <c r="B485" s="524" t="s">
        <v>283</v>
      </c>
      <c r="C485" s="525">
        <f t="shared" si="269"/>
        <v>23</v>
      </c>
      <c r="D485" s="525"/>
      <c r="E485" s="525"/>
      <c r="F485" s="525" t="str">
        <f t="shared" si="270"/>
        <v>-</v>
      </c>
      <c r="G485" s="525"/>
      <c r="H485" s="525"/>
      <c r="I485" s="525">
        <f t="shared" si="241"/>
        <v>19</v>
      </c>
      <c r="J485" s="525"/>
      <c r="K485" s="525"/>
      <c r="L485" s="525" t="str">
        <f t="shared" si="242"/>
        <v>-</v>
      </c>
      <c r="M485" s="525"/>
      <c r="N485" s="525"/>
      <c r="O485" s="525" t="str">
        <f t="shared" si="243"/>
        <v>-</v>
      </c>
      <c r="P485" s="525"/>
      <c r="Q485" s="525"/>
      <c r="R485" s="525" t="str">
        <f t="shared" si="244"/>
        <v>-</v>
      </c>
      <c r="S485" s="525"/>
      <c r="T485" s="525"/>
      <c r="U485" s="525" t="str">
        <f t="shared" si="245"/>
        <v>-</v>
      </c>
      <c r="V485" s="525"/>
      <c r="W485" s="525"/>
      <c r="X485" s="525" t="str">
        <f t="shared" si="246"/>
        <v>-</v>
      </c>
      <c r="Y485" s="525"/>
      <c r="Z485" s="525"/>
      <c r="AA485" s="525" t="str">
        <f t="shared" si="247"/>
        <v>-</v>
      </c>
      <c r="AB485" s="525"/>
      <c r="AC485" s="525"/>
      <c r="AD485" s="525" t="str">
        <f t="shared" si="248"/>
        <v>-</v>
      </c>
      <c r="AE485" s="525"/>
      <c r="AF485" s="525"/>
      <c r="AG485" s="525" t="str">
        <f t="shared" si="249"/>
        <v>-</v>
      </c>
      <c r="AH485" s="525"/>
      <c r="AI485" s="525"/>
      <c r="AJ485" s="525" t="str">
        <f t="shared" si="250"/>
        <v>-</v>
      </c>
      <c r="AK485" s="525"/>
      <c r="AL485" s="525"/>
      <c r="AM485" s="525" t="str">
        <f t="shared" si="251"/>
        <v>-</v>
      </c>
      <c r="AN485" s="525"/>
      <c r="AO485" s="525"/>
      <c r="AP485" s="525" t="str">
        <f t="shared" si="252"/>
        <v>-</v>
      </c>
      <c r="AQ485" s="525"/>
      <c r="AR485" s="525"/>
      <c r="AS485" s="525" t="str">
        <f t="shared" si="253"/>
        <v>-</v>
      </c>
      <c r="AT485" s="525"/>
      <c r="AU485" s="525"/>
      <c r="AV485" s="525" t="str">
        <f t="shared" si="254"/>
        <v>-</v>
      </c>
      <c r="AW485" s="525"/>
      <c r="AX485" s="525"/>
      <c r="AY485" s="525" t="str">
        <f t="shared" si="255"/>
        <v>-</v>
      </c>
      <c r="AZ485" s="525"/>
      <c r="BA485" s="525"/>
      <c r="BB485" s="525" t="str">
        <f t="shared" si="256"/>
        <v>-</v>
      </c>
      <c r="BC485" s="525"/>
      <c r="BD485" s="525"/>
      <c r="BE485" s="525" t="str">
        <f t="shared" si="257"/>
        <v>-</v>
      </c>
      <c r="BF485" s="525"/>
      <c r="BG485" s="525"/>
      <c r="BH485" s="525" t="str">
        <f t="shared" si="258"/>
        <v>-</v>
      </c>
      <c r="BI485" s="525"/>
      <c r="BJ485" s="525"/>
      <c r="BK485" s="525" t="str">
        <f t="shared" si="259"/>
        <v>-</v>
      </c>
      <c r="BL485" s="525"/>
      <c r="BM485" s="525"/>
      <c r="BN485" s="525">
        <f t="shared" si="260"/>
        <v>31</v>
      </c>
      <c r="BO485" s="525"/>
      <c r="BP485" s="525"/>
      <c r="BQ485" s="525">
        <f t="shared" si="261"/>
        <v>26</v>
      </c>
      <c r="BR485" s="525"/>
      <c r="BS485" s="525"/>
      <c r="BT485" s="525">
        <f t="shared" si="262"/>
        <v>29</v>
      </c>
      <c r="BU485" s="525"/>
      <c r="BV485" s="525"/>
      <c r="BW485" s="525">
        <f t="shared" si="263"/>
        <v>81</v>
      </c>
      <c r="BX485" s="525"/>
      <c r="BY485" s="525"/>
      <c r="BZ485" s="525">
        <f t="shared" si="264"/>
        <v>81</v>
      </c>
      <c r="CA485" s="525"/>
      <c r="CB485" s="525"/>
      <c r="CC485" s="525">
        <f t="shared" si="265"/>
        <v>79</v>
      </c>
      <c r="CD485" s="525"/>
      <c r="CE485" s="525"/>
      <c r="CF485" s="525" t="str">
        <f t="shared" si="266"/>
        <v>-</v>
      </c>
      <c r="CG485" s="525"/>
      <c r="CH485" s="525"/>
      <c r="CI485" s="525" t="str">
        <f t="shared" si="267"/>
        <v>-</v>
      </c>
      <c r="CJ485" s="525"/>
      <c r="CK485" s="525"/>
      <c r="CL485" s="525" t="str">
        <f t="shared" si="268"/>
        <v>-</v>
      </c>
      <c r="CM485" s="525"/>
      <c r="CN485" s="525"/>
    </row>
    <row r="486" spans="1:92">
      <c r="A486" s="524"/>
      <c r="B486" s="524" t="s">
        <v>368</v>
      </c>
      <c r="C486" s="525">
        <f t="shared" si="269"/>
        <v>160</v>
      </c>
      <c r="D486" s="525"/>
      <c r="E486" s="525"/>
      <c r="F486" s="525" t="str">
        <f t="shared" si="270"/>
        <v>-</v>
      </c>
      <c r="G486" s="525"/>
      <c r="H486" s="525"/>
      <c r="I486" s="525">
        <f t="shared" si="241"/>
        <v>135</v>
      </c>
      <c r="J486" s="525"/>
      <c r="K486" s="525"/>
      <c r="L486" s="525" t="str">
        <f t="shared" si="242"/>
        <v>-</v>
      </c>
      <c r="M486" s="525"/>
      <c r="N486" s="525"/>
      <c r="O486" s="525" t="str">
        <f t="shared" si="243"/>
        <v>-</v>
      </c>
      <c r="P486" s="525"/>
      <c r="Q486" s="525"/>
      <c r="R486" s="525" t="str">
        <f t="shared" si="244"/>
        <v>-</v>
      </c>
      <c r="S486" s="525"/>
      <c r="T486" s="525"/>
      <c r="U486" s="525" t="str">
        <f t="shared" si="245"/>
        <v>-</v>
      </c>
      <c r="V486" s="525"/>
      <c r="W486" s="525"/>
      <c r="X486" s="525" t="str">
        <f t="shared" si="246"/>
        <v>-</v>
      </c>
      <c r="Y486" s="525"/>
      <c r="Z486" s="525"/>
      <c r="AA486" s="525" t="str">
        <f t="shared" si="247"/>
        <v>-</v>
      </c>
      <c r="AB486" s="525"/>
      <c r="AC486" s="525"/>
      <c r="AD486" s="525" t="str">
        <f t="shared" si="248"/>
        <v>-</v>
      </c>
      <c r="AE486" s="525"/>
      <c r="AF486" s="525"/>
      <c r="AG486" s="525" t="str">
        <f t="shared" si="249"/>
        <v>-</v>
      </c>
      <c r="AH486" s="525"/>
      <c r="AI486" s="525"/>
      <c r="AJ486" s="525" t="str">
        <f t="shared" si="250"/>
        <v>-</v>
      </c>
      <c r="AK486" s="525"/>
      <c r="AL486" s="525"/>
      <c r="AM486" s="525" t="str">
        <f t="shared" si="251"/>
        <v>-</v>
      </c>
      <c r="AN486" s="525"/>
      <c r="AO486" s="525"/>
      <c r="AP486" s="525" t="str">
        <f t="shared" si="252"/>
        <v>-</v>
      </c>
      <c r="AQ486" s="525"/>
      <c r="AR486" s="525"/>
      <c r="AS486" s="525" t="str">
        <f t="shared" si="253"/>
        <v>-</v>
      </c>
      <c r="AT486" s="525"/>
      <c r="AU486" s="525"/>
      <c r="AV486" s="525" t="str">
        <f t="shared" si="254"/>
        <v>-</v>
      </c>
      <c r="AW486" s="525"/>
      <c r="AX486" s="525"/>
      <c r="AY486" s="525" t="str">
        <f t="shared" si="255"/>
        <v>-</v>
      </c>
      <c r="AZ486" s="525"/>
      <c r="BA486" s="525"/>
      <c r="BB486" s="525" t="str">
        <f t="shared" si="256"/>
        <v>-</v>
      </c>
      <c r="BC486" s="525"/>
      <c r="BD486" s="525"/>
      <c r="BE486" s="525" t="str">
        <f t="shared" si="257"/>
        <v>-</v>
      </c>
      <c r="BF486" s="525"/>
      <c r="BG486" s="525"/>
      <c r="BH486" s="525" t="str">
        <f t="shared" si="258"/>
        <v>-</v>
      </c>
      <c r="BI486" s="525"/>
      <c r="BJ486" s="525"/>
      <c r="BK486" s="525" t="str">
        <f t="shared" si="259"/>
        <v>-</v>
      </c>
      <c r="BL486" s="525"/>
      <c r="BM486" s="525"/>
      <c r="BN486" s="525" t="str">
        <f t="shared" si="260"/>
        <v>-</v>
      </c>
      <c r="BO486" s="525"/>
      <c r="BP486" s="525"/>
      <c r="BQ486" s="525" t="str">
        <f t="shared" si="261"/>
        <v>-</v>
      </c>
      <c r="BR486" s="525"/>
      <c r="BS486" s="525"/>
      <c r="BT486" s="525" t="str">
        <f t="shared" si="262"/>
        <v>-</v>
      </c>
      <c r="BU486" s="525"/>
      <c r="BV486" s="525"/>
      <c r="BW486" s="525" t="str">
        <f t="shared" si="263"/>
        <v>-</v>
      </c>
      <c r="BX486" s="525"/>
      <c r="BY486" s="525"/>
      <c r="BZ486" s="525" t="str">
        <f t="shared" si="264"/>
        <v>-</v>
      </c>
      <c r="CA486" s="525"/>
      <c r="CB486" s="525"/>
      <c r="CC486" s="525" t="str">
        <f t="shared" si="265"/>
        <v>-</v>
      </c>
      <c r="CD486" s="525"/>
      <c r="CE486" s="525"/>
      <c r="CF486" s="525" t="str">
        <f t="shared" si="266"/>
        <v>-</v>
      </c>
      <c r="CG486" s="525"/>
      <c r="CH486" s="525"/>
      <c r="CI486" s="525" t="str">
        <f t="shared" si="267"/>
        <v>-</v>
      </c>
      <c r="CJ486" s="525"/>
      <c r="CK486" s="525"/>
      <c r="CL486" s="525" t="str">
        <f t="shared" si="268"/>
        <v>-</v>
      </c>
      <c r="CM486" s="525"/>
      <c r="CN486" s="525"/>
    </row>
  </sheetData>
  <phoneticPr fontId="4"/>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BFED0-1F28-495F-88E3-6C41650157C0}">
  <dimension ref="B1:AB151"/>
  <sheetViews>
    <sheetView showGridLines="0" zoomScale="112" zoomScaleNormal="112" zoomScaleSheetLayoutView="90" workbookViewId="0">
      <selection activeCell="F284" sqref="F284"/>
    </sheetView>
  </sheetViews>
  <sheetFormatPr defaultColWidth="10" defaultRowHeight="18.75" customHeight="1"/>
  <cols>
    <col min="1" max="1" width="10" style="20"/>
    <col min="2" max="2" width="4.5" style="21" customWidth="1"/>
    <col min="3" max="3" width="5.625" style="21" customWidth="1"/>
    <col min="4" max="5" width="15.75" style="22" customWidth="1"/>
    <col min="6" max="6" width="15.75" style="20" customWidth="1"/>
    <col min="7" max="7" width="4.5" style="20" customWidth="1"/>
    <col min="8" max="8" width="5.75" style="20" customWidth="1"/>
    <col min="9" max="9" width="15.625" style="20" customWidth="1"/>
    <col min="10" max="11" width="15.75" style="20" customWidth="1"/>
    <col min="12" max="12" width="4.5" style="20" customWidth="1"/>
    <col min="13" max="13" width="5.75" style="20" customWidth="1"/>
    <col min="14" max="16" width="15.75" style="20" customWidth="1"/>
    <col min="17" max="17" width="5.75" style="20" customWidth="1"/>
    <col min="18" max="20" width="15.75" style="20" customWidth="1"/>
    <col min="21" max="21" width="5.75" style="20" customWidth="1"/>
    <col min="22" max="24" width="15.75" style="20" customWidth="1"/>
    <col min="25" max="25" width="5.75" style="20" customWidth="1"/>
    <col min="26" max="28" width="15.75" style="20" customWidth="1"/>
    <col min="29" max="16384" width="10" style="20"/>
  </cols>
  <sheetData>
    <row r="1" spans="2:28" ht="18.75" customHeight="1">
      <c r="D1" s="447" t="s">
        <v>16</v>
      </c>
      <c r="E1" s="1093" t="str">
        <f>なんばんBOOK!C5&amp;"_"&amp;なんばんBOOK!D5</f>
        <v>耕地面積_計</v>
      </c>
      <c r="F1" s="1094"/>
    </row>
    <row r="2" spans="2:28" ht="18.75" customHeight="1">
      <c r="B2" s="1095" t="s">
        <v>430</v>
      </c>
      <c r="C2" s="1095"/>
      <c r="D2" s="1095"/>
      <c r="E2" s="1095"/>
      <c r="F2" s="1095"/>
      <c r="G2" s="1096" t="s">
        <v>431</v>
      </c>
      <c r="H2" s="1096"/>
      <c r="I2" s="1097"/>
      <c r="J2" s="1097"/>
      <c r="K2" s="1098"/>
      <c r="L2" s="1099" t="s">
        <v>432</v>
      </c>
      <c r="M2" s="1099"/>
      <c r="N2" s="1100"/>
      <c r="O2" s="1100"/>
      <c r="P2" s="1101"/>
      <c r="Q2" s="1096"/>
      <c r="R2" s="1097"/>
      <c r="S2" s="1097"/>
      <c r="T2" s="1098"/>
      <c r="U2" s="1099"/>
      <c r="V2" s="1100"/>
      <c r="W2" s="1100"/>
      <c r="X2" s="1101"/>
      <c r="Y2" s="1096"/>
      <c r="Z2" s="1097"/>
      <c r="AA2" s="1097"/>
      <c r="AB2" s="1098"/>
    </row>
    <row r="3" spans="2:28" ht="15" customHeight="1">
      <c r="B3" s="1102"/>
      <c r="C3" s="1102"/>
      <c r="D3" s="1102"/>
      <c r="E3" s="1102"/>
      <c r="F3" s="1102"/>
      <c r="G3" s="1102"/>
      <c r="H3" s="1102"/>
      <c r="I3" s="1102"/>
      <c r="J3" s="1102"/>
      <c r="K3" s="1102"/>
      <c r="L3" s="1102"/>
      <c r="M3" s="1102"/>
      <c r="N3" s="1102"/>
      <c r="O3" s="1102"/>
      <c r="P3" s="1102"/>
      <c r="Q3" s="1103"/>
      <c r="R3" s="1103"/>
      <c r="S3" s="1103"/>
      <c r="T3" s="1103"/>
      <c r="U3" s="1103"/>
      <c r="V3" s="1103"/>
      <c r="W3" s="1103"/>
      <c r="X3" s="1103"/>
      <c r="Y3" s="1103"/>
      <c r="Z3" s="1103"/>
      <c r="AA3" s="1103"/>
      <c r="AB3" s="1103"/>
    </row>
    <row r="4" spans="2:28" ht="15" customHeight="1">
      <c r="B4" s="1102"/>
      <c r="C4" s="1102"/>
      <c r="D4" s="1102"/>
      <c r="E4" s="1102"/>
      <c r="F4" s="1102"/>
      <c r="G4" s="1102"/>
      <c r="H4" s="1102"/>
      <c r="I4" s="1102"/>
      <c r="J4" s="1102"/>
      <c r="K4" s="1102"/>
      <c r="L4" s="1102"/>
      <c r="M4" s="1102"/>
      <c r="N4" s="1102"/>
      <c r="O4" s="1102"/>
      <c r="P4" s="1102"/>
      <c r="Q4" s="1103"/>
      <c r="R4" s="1103"/>
      <c r="S4" s="1103"/>
      <c r="T4" s="1103"/>
      <c r="U4" s="1103"/>
      <c r="V4" s="1103"/>
      <c r="W4" s="1103"/>
      <c r="X4" s="1103"/>
      <c r="Y4" s="1103"/>
      <c r="Z4" s="1103"/>
      <c r="AA4" s="1103"/>
      <c r="AB4" s="1103"/>
    </row>
    <row r="5" spans="2:28" ht="15" customHeight="1">
      <c r="B5" s="1102"/>
      <c r="C5" s="1102"/>
      <c r="D5" s="1102"/>
      <c r="E5" s="1102"/>
      <c r="F5" s="1102"/>
      <c r="G5" s="1102"/>
      <c r="H5" s="1102"/>
      <c r="I5" s="1102"/>
      <c r="J5" s="1102"/>
      <c r="K5" s="1102"/>
      <c r="L5" s="1102"/>
      <c r="M5" s="1102"/>
      <c r="N5" s="1102"/>
      <c r="O5" s="1102"/>
      <c r="P5" s="1102"/>
      <c r="Q5" s="1103"/>
      <c r="R5" s="1103"/>
      <c r="S5" s="1103"/>
      <c r="T5" s="1103"/>
      <c r="U5" s="1103"/>
      <c r="V5" s="1103"/>
      <c r="W5" s="1103"/>
      <c r="X5" s="1103"/>
      <c r="Y5" s="1103"/>
      <c r="Z5" s="1103"/>
      <c r="AA5" s="1103"/>
      <c r="AB5" s="1103"/>
    </row>
    <row r="6" spans="2:28" ht="15" customHeight="1">
      <c r="B6" s="1102"/>
      <c r="C6" s="1102"/>
      <c r="D6" s="1102"/>
      <c r="E6" s="1102"/>
      <c r="F6" s="1102"/>
      <c r="G6" s="1102"/>
      <c r="H6" s="1102"/>
      <c r="I6" s="1102"/>
      <c r="J6" s="1102"/>
      <c r="K6" s="1102"/>
      <c r="L6" s="1102"/>
      <c r="M6" s="1102"/>
      <c r="N6" s="1102"/>
      <c r="O6" s="1102"/>
      <c r="P6" s="1102"/>
      <c r="Q6" s="1103"/>
      <c r="R6" s="1103"/>
      <c r="S6" s="1103"/>
      <c r="T6" s="1103"/>
      <c r="U6" s="1103"/>
      <c r="V6" s="1103"/>
      <c r="W6" s="1103"/>
      <c r="X6" s="1103"/>
      <c r="Y6" s="1103"/>
      <c r="Z6" s="1103"/>
      <c r="AA6" s="1103"/>
      <c r="AB6" s="1103"/>
    </row>
    <row r="7" spans="2:28" ht="15" customHeight="1">
      <c r="B7" s="1102"/>
      <c r="C7" s="1102"/>
      <c r="D7" s="1102"/>
      <c r="E7" s="1102"/>
      <c r="F7" s="1102"/>
      <c r="G7" s="1102"/>
      <c r="H7" s="1102"/>
      <c r="I7" s="1102"/>
      <c r="J7" s="1102"/>
      <c r="K7" s="1102"/>
      <c r="L7" s="1102"/>
      <c r="M7" s="1102"/>
      <c r="N7" s="1102"/>
      <c r="O7" s="1102"/>
      <c r="P7" s="1102"/>
      <c r="Q7" s="1103"/>
      <c r="R7" s="1103"/>
      <c r="S7" s="1103"/>
      <c r="T7" s="1103"/>
      <c r="U7" s="1103"/>
      <c r="V7" s="1103"/>
      <c r="W7" s="1103"/>
      <c r="X7" s="1103"/>
      <c r="Y7" s="1103"/>
      <c r="Z7" s="1103"/>
      <c r="AA7" s="1103"/>
      <c r="AB7" s="1103"/>
    </row>
    <row r="8" spans="2:28" ht="15" customHeight="1">
      <c r="B8" s="1102"/>
      <c r="C8" s="1102"/>
      <c r="D8" s="1102"/>
      <c r="E8" s="1102"/>
      <c r="F8" s="1102"/>
      <c r="G8" s="1102"/>
      <c r="H8" s="1102"/>
      <c r="I8" s="1102"/>
      <c r="J8" s="1102"/>
      <c r="K8" s="1102"/>
      <c r="L8" s="1102"/>
      <c r="M8" s="1102"/>
      <c r="N8" s="1102"/>
      <c r="O8" s="1102"/>
      <c r="P8" s="1102"/>
      <c r="Q8" s="1103"/>
      <c r="R8" s="1103"/>
      <c r="S8" s="1103"/>
      <c r="T8" s="1103"/>
      <c r="U8" s="1103"/>
      <c r="V8" s="1103"/>
      <c r="W8" s="1103"/>
      <c r="X8" s="1103"/>
      <c r="Y8" s="1103"/>
      <c r="Z8" s="1103"/>
      <c r="AA8" s="1103"/>
      <c r="AB8" s="1103"/>
    </row>
    <row r="9" spans="2:28" ht="15" customHeight="1">
      <c r="B9" s="1102"/>
      <c r="C9" s="1102"/>
      <c r="D9" s="1102"/>
      <c r="E9" s="1102"/>
      <c r="F9" s="1102"/>
      <c r="G9" s="1102"/>
      <c r="H9" s="1102"/>
      <c r="I9" s="1102"/>
      <c r="J9" s="1102"/>
      <c r="K9" s="1102"/>
      <c r="L9" s="1102"/>
      <c r="M9" s="1102"/>
      <c r="N9" s="1102"/>
      <c r="O9" s="1102"/>
      <c r="P9" s="1102"/>
      <c r="Q9" s="1103"/>
      <c r="R9" s="1103"/>
      <c r="S9" s="1103"/>
      <c r="T9" s="1103"/>
      <c r="U9" s="1103"/>
      <c r="V9" s="1103"/>
      <c r="W9" s="1103"/>
      <c r="X9" s="1103"/>
      <c r="Y9" s="1103"/>
      <c r="Z9" s="1103"/>
      <c r="AA9" s="1103"/>
      <c r="AB9" s="1103"/>
    </row>
    <row r="10" spans="2:28" ht="12" customHeight="1">
      <c r="B10" s="1102"/>
      <c r="C10" s="1102"/>
      <c r="D10" s="1102"/>
      <c r="E10" s="1102"/>
      <c r="F10" s="1102"/>
      <c r="G10" s="1102"/>
      <c r="H10" s="1102"/>
      <c r="I10" s="1102"/>
      <c r="J10" s="1102"/>
      <c r="K10" s="1102"/>
      <c r="L10" s="1102"/>
      <c r="M10" s="1102"/>
      <c r="N10" s="1102"/>
      <c r="O10" s="1102"/>
      <c r="P10" s="1102"/>
      <c r="Q10" s="1103"/>
      <c r="R10" s="1103"/>
      <c r="S10" s="1103"/>
      <c r="T10" s="1103"/>
      <c r="U10" s="1103"/>
      <c r="V10" s="1103"/>
      <c r="W10" s="1103"/>
      <c r="X10" s="1103"/>
      <c r="Y10" s="1103"/>
      <c r="Z10" s="1103"/>
      <c r="AA10" s="1103"/>
      <c r="AB10" s="1103"/>
    </row>
    <row r="11" spans="2:28" ht="18.75" customHeight="1">
      <c r="B11" s="1102"/>
      <c r="C11" s="1102"/>
      <c r="D11" s="1102"/>
      <c r="E11" s="1102"/>
      <c r="F11" s="1102"/>
      <c r="G11" s="1102"/>
      <c r="H11" s="1102"/>
      <c r="I11" s="1102"/>
      <c r="J11" s="1102"/>
      <c r="K11" s="1102"/>
      <c r="L11" s="1102"/>
      <c r="M11" s="1102"/>
      <c r="N11" s="1102"/>
      <c r="O11" s="1102"/>
      <c r="P11" s="1102"/>
      <c r="Q11" s="1103"/>
      <c r="R11" s="1103"/>
      <c r="S11" s="1103"/>
      <c r="T11" s="1103"/>
      <c r="U11" s="1103"/>
      <c r="V11" s="1103"/>
      <c r="W11" s="1103"/>
      <c r="X11" s="1103"/>
      <c r="Y11" s="1103"/>
      <c r="Z11" s="1103"/>
      <c r="AA11" s="1103"/>
      <c r="AB11" s="1103"/>
    </row>
    <row r="12" spans="2:28" ht="15" customHeight="1">
      <c r="B12" s="1102"/>
      <c r="C12" s="1102"/>
      <c r="D12" s="1102"/>
      <c r="E12" s="1102"/>
      <c r="F12" s="1102"/>
      <c r="G12" s="1102"/>
      <c r="H12" s="1102"/>
      <c r="I12" s="1102"/>
      <c r="J12" s="1102"/>
      <c r="K12" s="1102"/>
      <c r="L12" s="1102"/>
      <c r="M12" s="1102"/>
      <c r="N12" s="1102"/>
      <c r="O12" s="1102"/>
      <c r="P12" s="1102"/>
      <c r="Q12" s="1103"/>
      <c r="R12" s="1103"/>
      <c r="S12" s="1103"/>
      <c r="T12" s="1103"/>
      <c r="U12" s="1103"/>
      <c r="V12" s="1103"/>
      <c r="W12" s="1103"/>
      <c r="X12" s="1103"/>
      <c r="Y12" s="1103"/>
      <c r="Z12" s="1103"/>
      <c r="AA12" s="1103"/>
      <c r="AB12" s="1103"/>
    </row>
    <row r="13" spans="2:28" ht="15" customHeight="1">
      <c r="B13" s="1102"/>
      <c r="C13" s="1102"/>
      <c r="D13" s="1102"/>
      <c r="E13" s="1102"/>
      <c r="F13" s="1102"/>
      <c r="G13" s="1102"/>
      <c r="H13" s="1102"/>
      <c r="I13" s="1102"/>
      <c r="J13" s="1102"/>
      <c r="K13" s="1102"/>
      <c r="L13" s="1102"/>
      <c r="M13" s="1102"/>
      <c r="N13" s="1102"/>
      <c r="O13" s="1102"/>
      <c r="P13" s="1102"/>
      <c r="Q13" s="1103"/>
      <c r="R13" s="1103"/>
      <c r="S13" s="1103"/>
      <c r="T13" s="1103"/>
      <c r="U13" s="1103"/>
      <c r="V13" s="1103"/>
      <c r="W13" s="1103"/>
      <c r="X13" s="1103"/>
      <c r="Y13" s="1103"/>
      <c r="Z13" s="1103"/>
      <c r="AA13" s="1103"/>
      <c r="AB13" s="1103"/>
    </row>
    <row r="14" spans="2:28" ht="15" customHeight="1">
      <c r="B14" s="1102"/>
      <c r="C14" s="1102"/>
      <c r="D14" s="1102"/>
      <c r="E14" s="1102"/>
      <c r="F14" s="1102"/>
      <c r="G14" s="1102"/>
      <c r="H14" s="1102"/>
      <c r="I14" s="1102"/>
      <c r="J14" s="1102"/>
      <c r="K14" s="1102"/>
      <c r="L14" s="1102"/>
      <c r="M14" s="1102"/>
      <c r="N14" s="1102"/>
      <c r="O14" s="1102"/>
      <c r="P14" s="1102"/>
      <c r="Q14" s="1103"/>
      <c r="R14" s="1103"/>
      <c r="S14" s="1103"/>
      <c r="T14" s="1103"/>
      <c r="U14" s="1103"/>
      <c r="V14" s="1103"/>
      <c r="W14" s="1103"/>
      <c r="X14" s="1103"/>
      <c r="Y14" s="1103"/>
      <c r="Z14" s="1103"/>
      <c r="AA14" s="1103"/>
      <c r="AB14" s="1103"/>
    </row>
    <row r="15" spans="2:28" ht="15" customHeight="1">
      <c r="B15" s="1102"/>
      <c r="C15" s="1102"/>
      <c r="D15" s="1102"/>
      <c r="E15" s="1102"/>
      <c r="F15" s="1102"/>
      <c r="G15" s="1102"/>
      <c r="H15" s="1102"/>
      <c r="I15" s="1102"/>
      <c r="J15" s="1102"/>
      <c r="K15" s="1102"/>
      <c r="L15" s="1102"/>
      <c r="M15" s="1102"/>
      <c r="N15" s="1102"/>
      <c r="O15" s="1102"/>
      <c r="P15" s="1102"/>
      <c r="Q15" s="1103"/>
      <c r="R15" s="1103"/>
      <c r="S15" s="1103"/>
      <c r="T15" s="1103"/>
      <c r="U15" s="1103"/>
      <c r="V15" s="1103"/>
      <c r="W15" s="1103"/>
      <c r="X15" s="1103"/>
      <c r="Y15" s="1103"/>
      <c r="Z15" s="1103"/>
      <c r="AA15" s="1103"/>
      <c r="AB15" s="1103"/>
    </row>
    <row r="16" spans="2:28" ht="18.75" customHeight="1">
      <c r="B16" s="468" t="s">
        <v>433</v>
      </c>
      <c r="C16" s="468"/>
      <c r="D16" s="468"/>
      <c r="E16" s="468"/>
      <c r="F16" s="468"/>
      <c r="G16" s="468"/>
      <c r="H16" s="468"/>
      <c r="I16" s="468"/>
      <c r="J16" s="468"/>
      <c r="K16" s="468"/>
      <c r="L16" s="468"/>
      <c r="M16" s="468"/>
      <c r="N16" s="468"/>
      <c r="O16" s="468"/>
      <c r="P16" s="468"/>
      <c r="Q16" s="1104" t="s">
        <v>433</v>
      </c>
      <c r="R16" s="1104"/>
      <c r="S16" s="1104"/>
      <c r="T16" s="1104"/>
      <c r="U16" s="1104"/>
      <c r="V16" s="1104"/>
      <c r="W16" s="1104"/>
      <c r="X16" s="1104"/>
      <c r="Y16" s="1104"/>
      <c r="Z16" s="1104"/>
      <c r="AA16" s="1104"/>
      <c r="AB16" s="1104"/>
    </row>
    <row r="17" spans="2:28" ht="18.75" customHeight="1">
      <c r="B17" s="1095" t="s">
        <v>434</v>
      </c>
      <c r="C17" s="1095"/>
      <c r="D17" s="1095"/>
      <c r="E17" s="1095"/>
      <c r="F17" s="1095"/>
      <c r="G17" s="1096" t="s">
        <v>435</v>
      </c>
      <c r="H17" s="1096"/>
      <c r="I17" s="1097"/>
      <c r="J17" s="1097"/>
      <c r="K17" s="1098"/>
      <c r="L17" s="1099" t="s">
        <v>436</v>
      </c>
      <c r="M17" s="1099"/>
      <c r="N17" s="1100"/>
      <c r="O17" s="1100"/>
      <c r="P17" s="1101"/>
      <c r="Q17" s="1096"/>
      <c r="R17" s="1097"/>
      <c r="S17" s="1097"/>
      <c r="T17" s="1098"/>
      <c r="U17" s="1099"/>
      <c r="V17" s="1100"/>
      <c r="W17" s="1100"/>
      <c r="X17" s="1101"/>
      <c r="Y17" s="1096"/>
      <c r="Z17" s="1097"/>
      <c r="AA17" s="1097"/>
      <c r="AB17" s="1098"/>
    </row>
    <row r="18" spans="2:28" ht="15" customHeight="1">
      <c r="B18" s="1102"/>
      <c r="C18" s="1102"/>
      <c r="D18" s="1102"/>
      <c r="E18" s="1102"/>
      <c r="F18" s="1102"/>
      <c r="G18" s="1102"/>
      <c r="H18" s="1102"/>
      <c r="I18" s="1102"/>
      <c r="J18" s="1102"/>
      <c r="K18" s="1102"/>
      <c r="L18" s="1105"/>
      <c r="M18" s="1105"/>
      <c r="N18" s="1106"/>
      <c r="O18" s="1106"/>
      <c r="P18" s="1107"/>
      <c r="Q18" s="1103"/>
      <c r="R18" s="1103"/>
      <c r="S18" s="1103"/>
      <c r="T18" s="1103"/>
      <c r="U18" s="1103"/>
      <c r="V18" s="1103"/>
      <c r="W18" s="1103"/>
      <c r="X18" s="1103"/>
      <c r="Y18" s="1103"/>
      <c r="Z18" s="1103"/>
      <c r="AA18" s="1103"/>
      <c r="AB18" s="1103"/>
    </row>
    <row r="19" spans="2:28" ht="9" customHeight="1">
      <c r="B19" s="1102"/>
      <c r="C19" s="1102"/>
      <c r="D19" s="1102"/>
      <c r="E19" s="1102"/>
      <c r="F19" s="1102"/>
      <c r="G19" s="1102"/>
      <c r="H19" s="1102"/>
      <c r="I19" s="1102"/>
      <c r="J19" s="1102"/>
      <c r="K19" s="1102"/>
      <c r="L19" s="1108"/>
      <c r="M19" s="1108"/>
      <c r="N19" s="1109"/>
      <c r="O19" s="1109"/>
      <c r="P19" s="1110"/>
      <c r="Q19" s="1103"/>
      <c r="R19" s="1103"/>
      <c r="S19" s="1103"/>
      <c r="T19" s="1103"/>
      <c r="U19" s="1103"/>
      <c r="V19" s="1103"/>
      <c r="W19" s="1103"/>
      <c r="X19" s="1103"/>
      <c r="Y19" s="1103"/>
      <c r="Z19" s="1103"/>
      <c r="AA19" s="1103"/>
      <c r="AB19" s="1103"/>
    </row>
    <row r="20" spans="2:28" ht="21.75" customHeight="1">
      <c r="B20" s="1102"/>
      <c r="C20" s="1102"/>
      <c r="D20" s="1102"/>
      <c r="E20" s="1102"/>
      <c r="F20" s="1102"/>
      <c r="G20" s="1102"/>
      <c r="H20" s="1102"/>
      <c r="I20" s="1102"/>
      <c r="J20" s="1102"/>
      <c r="K20" s="1102"/>
      <c r="L20" s="1108"/>
      <c r="M20" s="1108"/>
      <c r="N20" s="1109"/>
      <c r="O20" s="1109"/>
      <c r="P20" s="1110"/>
      <c r="Q20" s="1103"/>
      <c r="R20" s="1103"/>
      <c r="S20" s="1103"/>
      <c r="T20" s="1103"/>
      <c r="U20" s="1103"/>
      <c r="V20" s="1103"/>
      <c r="W20" s="1103"/>
      <c r="X20" s="1103"/>
      <c r="Y20" s="1103"/>
      <c r="Z20" s="1103"/>
      <c r="AA20" s="1103"/>
      <c r="AB20" s="1103"/>
    </row>
    <row r="21" spans="2:28" ht="12" customHeight="1">
      <c r="B21" s="1102"/>
      <c r="C21" s="1102"/>
      <c r="D21" s="1102"/>
      <c r="E21" s="1102"/>
      <c r="F21" s="1102"/>
      <c r="G21" s="1102"/>
      <c r="H21" s="1102"/>
      <c r="I21" s="1102"/>
      <c r="J21" s="1102"/>
      <c r="K21" s="1102"/>
      <c r="L21" s="1108"/>
      <c r="M21" s="1108"/>
      <c r="N21" s="1109"/>
      <c r="O21" s="1109"/>
      <c r="P21" s="1110"/>
      <c r="Q21" s="1103"/>
      <c r="R21" s="1103"/>
      <c r="S21" s="1103"/>
      <c r="T21" s="1103"/>
      <c r="U21" s="1103"/>
      <c r="V21" s="1103"/>
      <c r="W21" s="1103"/>
      <c r="X21" s="1103"/>
      <c r="Y21" s="1103"/>
      <c r="Z21" s="1103"/>
      <c r="AA21" s="1103"/>
      <c r="AB21" s="1103"/>
    </row>
    <row r="22" spans="2:28" ht="15" customHeight="1">
      <c r="B22" s="1102"/>
      <c r="C22" s="1102"/>
      <c r="D22" s="1102"/>
      <c r="E22" s="1102"/>
      <c r="F22" s="1102"/>
      <c r="G22" s="1102"/>
      <c r="H22" s="1102"/>
      <c r="I22" s="1102"/>
      <c r="J22" s="1102"/>
      <c r="K22" s="1102"/>
      <c r="L22" s="1108"/>
      <c r="M22" s="1108"/>
      <c r="N22" s="1109"/>
      <c r="O22" s="1109"/>
      <c r="P22" s="1110"/>
      <c r="Q22" s="1103"/>
      <c r="R22" s="1103"/>
      <c r="S22" s="1103"/>
      <c r="T22" s="1103"/>
      <c r="U22" s="1103"/>
      <c r="V22" s="1103"/>
      <c r="W22" s="1103"/>
      <c r="X22" s="1103"/>
      <c r="Y22" s="1103"/>
      <c r="Z22" s="1103"/>
      <c r="AA22" s="1103"/>
      <c r="AB22" s="1103"/>
    </row>
    <row r="23" spans="2:28" ht="15" customHeight="1">
      <c r="B23" s="1102"/>
      <c r="C23" s="1102"/>
      <c r="D23" s="1102"/>
      <c r="E23" s="1102"/>
      <c r="F23" s="1102"/>
      <c r="G23" s="1102"/>
      <c r="H23" s="1102"/>
      <c r="I23" s="1102"/>
      <c r="J23" s="1102"/>
      <c r="K23" s="1102"/>
      <c r="L23" s="1108"/>
      <c r="M23" s="1108"/>
      <c r="N23" s="1109"/>
      <c r="O23" s="1109"/>
      <c r="P23" s="1110"/>
      <c r="Q23" s="1103"/>
      <c r="R23" s="1103"/>
      <c r="S23" s="1103"/>
      <c r="T23" s="1103"/>
      <c r="U23" s="1103"/>
      <c r="V23" s="1103"/>
      <c r="W23" s="1103"/>
      <c r="X23" s="1103"/>
      <c r="Y23" s="1103"/>
      <c r="Z23" s="1103"/>
      <c r="AA23" s="1103"/>
      <c r="AB23" s="1103"/>
    </row>
    <row r="24" spans="2:28" ht="15" customHeight="1">
      <c r="B24" s="1102"/>
      <c r="C24" s="1102"/>
      <c r="D24" s="1102"/>
      <c r="E24" s="1102"/>
      <c r="F24" s="1102"/>
      <c r="G24" s="1102"/>
      <c r="H24" s="1102"/>
      <c r="I24" s="1102"/>
      <c r="J24" s="1102"/>
      <c r="K24" s="1102"/>
      <c r="L24" s="1108"/>
      <c r="M24" s="1108"/>
      <c r="N24" s="1109"/>
      <c r="O24" s="1109"/>
      <c r="P24" s="1110"/>
      <c r="Q24" s="1103"/>
      <c r="R24" s="1103"/>
      <c r="S24" s="1103"/>
      <c r="T24" s="1103"/>
      <c r="U24" s="1103"/>
      <c r="V24" s="1103"/>
      <c r="W24" s="1103"/>
      <c r="X24" s="1103"/>
      <c r="Y24" s="1103"/>
      <c r="Z24" s="1103"/>
      <c r="AA24" s="1103"/>
      <c r="AB24" s="1103"/>
    </row>
    <row r="25" spans="2:28" ht="15" customHeight="1">
      <c r="B25" s="1102"/>
      <c r="C25" s="1102"/>
      <c r="D25" s="1102"/>
      <c r="E25" s="1102"/>
      <c r="F25" s="1102"/>
      <c r="G25" s="1102"/>
      <c r="H25" s="1102"/>
      <c r="I25" s="1102"/>
      <c r="J25" s="1102"/>
      <c r="K25" s="1102"/>
      <c r="L25" s="1108"/>
      <c r="M25" s="1108"/>
      <c r="N25" s="1109"/>
      <c r="O25" s="1109"/>
      <c r="P25" s="1110"/>
      <c r="Q25" s="1103"/>
      <c r="R25" s="1103"/>
      <c r="S25" s="1103"/>
      <c r="T25" s="1103"/>
      <c r="U25" s="1103"/>
      <c r="V25" s="1103"/>
      <c r="W25" s="1103"/>
      <c r="X25" s="1103"/>
      <c r="Y25" s="1103"/>
      <c r="Z25" s="1103"/>
      <c r="AA25" s="1103"/>
      <c r="AB25" s="1103"/>
    </row>
    <row r="26" spans="2:28" ht="15" customHeight="1">
      <c r="B26" s="1102"/>
      <c r="C26" s="1102"/>
      <c r="D26" s="1102"/>
      <c r="E26" s="1102"/>
      <c r="F26" s="1102"/>
      <c r="G26" s="1102"/>
      <c r="H26" s="1102"/>
      <c r="I26" s="1102"/>
      <c r="J26" s="1102"/>
      <c r="K26" s="1102"/>
      <c r="L26" s="1108"/>
      <c r="M26" s="1108"/>
      <c r="N26" s="1109"/>
      <c r="O26" s="1109"/>
      <c r="P26" s="1110"/>
      <c r="Q26" s="1103"/>
      <c r="R26" s="1103"/>
      <c r="S26" s="1103"/>
      <c r="T26" s="1103"/>
      <c r="U26" s="1103"/>
      <c r="V26" s="1103"/>
      <c r="W26" s="1103"/>
      <c r="X26" s="1103"/>
      <c r="Y26" s="1103"/>
      <c r="Z26" s="1103"/>
      <c r="AA26" s="1103"/>
      <c r="AB26" s="1103"/>
    </row>
    <row r="27" spans="2:28" ht="15" customHeight="1">
      <c r="B27" s="1102"/>
      <c r="C27" s="1102"/>
      <c r="D27" s="1102"/>
      <c r="E27" s="1102"/>
      <c r="F27" s="1102"/>
      <c r="G27" s="1102"/>
      <c r="H27" s="1102"/>
      <c r="I27" s="1102"/>
      <c r="J27" s="1102"/>
      <c r="K27" s="1102"/>
      <c r="L27" s="1108"/>
      <c r="M27" s="1108"/>
      <c r="N27" s="1109"/>
      <c r="O27" s="1109"/>
      <c r="P27" s="1110"/>
      <c r="Q27" s="1103"/>
      <c r="R27" s="1103"/>
      <c r="S27" s="1103"/>
      <c r="T27" s="1103"/>
      <c r="U27" s="1103"/>
      <c r="V27" s="1103"/>
      <c r="W27" s="1103"/>
      <c r="X27" s="1103"/>
      <c r="Y27" s="1103"/>
      <c r="Z27" s="1103"/>
      <c r="AA27" s="1103"/>
      <c r="AB27" s="1103"/>
    </row>
    <row r="28" spans="2:28" ht="15" customHeight="1">
      <c r="B28" s="1102"/>
      <c r="C28" s="1102"/>
      <c r="D28" s="1102"/>
      <c r="E28" s="1102"/>
      <c r="F28" s="1102"/>
      <c r="G28" s="1102"/>
      <c r="H28" s="1102"/>
      <c r="I28" s="1102"/>
      <c r="J28" s="1102"/>
      <c r="K28" s="1102"/>
      <c r="L28" s="1108"/>
      <c r="M28" s="1108"/>
      <c r="N28" s="1109"/>
      <c r="O28" s="1109"/>
      <c r="P28" s="1110"/>
      <c r="Q28" s="1103"/>
      <c r="R28" s="1103"/>
      <c r="S28" s="1103"/>
      <c r="T28" s="1103"/>
      <c r="U28" s="1103"/>
      <c r="V28" s="1103"/>
      <c r="W28" s="1103"/>
      <c r="X28" s="1103"/>
      <c r="Y28" s="1103"/>
      <c r="Z28" s="1103"/>
      <c r="AA28" s="1103"/>
      <c r="AB28" s="1103"/>
    </row>
    <row r="29" spans="2:28" ht="15" customHeight="1">
      <c r="B29" s="1102"/>
      <c r="C29" s="1102"/>
      <c r="D29" s="1102"/>
      <c r="E29" s="1102"/>
      <c r="F29" s="1102"/>
      <c r="G29" s="1102"/>
      <c r="H29" s="1102"/>
      <c r="I29" s="1102"/>
      <c r="J29" s="1102"/>
      <c r="K29" s="1102"/>
      <c r="L29" s="1108"/>
      <c r="M29" s="1108"/>
      <c r="N29" s="1109"/>
      <c r="O29" s="1109"/>
      <c r="P29" s="1110"/>
      <c r="Q29" s="1103"/>
      <c r="R29" s="1103"/>
      <c r="S29" s="1103"/>
      <c r="T29" s="1103"/>
      <c r="U29" s="1103"/>
      <c r="V29" s="1103"/>
      <c r="W29" s="1103"/>
      <c r="X29" s="1103"/>
      <c r="Y29" s="1103"/>
      <c r="Z29" s="1103"/>
      <c r="AA29" s="1103"/>
      <c r="AB29" s="1103"/>
    </row>
    <row r="30" spans="2:28" ht="15" customHeight="1">
      <c r="B30" s="1102"/>
      <c r="C30" s="1102"/>
      <c r="D30" s="1102"/>
      <c r="E30" s="1102"/>
      <c r="F30" s="1102"/>
      <c r="G30" s="1102"/>
      <c r="H30" s="1102"/>
      <c r="I30" s="1102"/>
      <c r="J30" s="1102"/>
      <c r="K30" s="1102"/>
      <c r="L30" s="1111"/>
      <c r="M30" s="1111"/>
      <c r="N30" s="1112"/>
      <c r="O30" s="1112"/>
      <c r="P30" s="1113"/>
      <c r="Q30" s="1103"/>
      <c r="R30" s="1103"/>
      <c r="S30" s="1103"/>
      <c r="T30" s="1103"/>
      <c r="U30" s="1103"/>
      <c r="V30" s="1103"/>
      <c r="W30" s="1103"/>
      <c r="X30" s="1103"/>
      <c r="Y30" s="1103"/>
      <c r="Z30" s="1103"/>
      <c r="AA30" s="1103"/>
      <c r="AB30" s="1103"/>
    </row>
    <row r="31" spans="2:28" ht="18.75" customHeight="1">
      <c r="B31" s="468" t="s">
        <v>433</v>
      </c>
      <c r="C31" s="468"/>
      <c r="D31" s="468"/>
      <c r="E31" s="468"/>
      <c r="F31" s="468"/>
      <c r="G31" s="468"/>
      <c r="H31" s="468"/>
      <c r="I31" s="468"/>
      <c r="J31" s="468"/>
      <c r="K31" s="468"/>
      <c r="L31" s="468"/>
      <c r="M31" s="468"/>
      <c r="N31" s="468"/>
      <c r="O31" s="468"/>
      <c r="P31" s="468"/>
      <c r="Q31" s="1104" t="s">
        <v>433</v>
      </c>
      <c r="R31" s="1104"/>
      <c r="S31" s="1104"/>
      <c r="T31" s="1104"/>
      <c r="U31" s="1104"/>
      <c r="V31" s="1104"/>
      <c r="W31" s="1104"/>
      <c r="X31" s="1104"/>
      <c r="Y31" s="1104"/>
      <c r="Z31" s="1104"/>
      <c r="AA31" s="1104"/>
      <c r="AB31" s="1104"/>
    </row>
    <row r="32" spans="2:28" ht="18.75" customHeight="1">
      <c r="B32" s="1095" t="s">
        <v>437</v>
      </c>
      <c r="C32" s="1095"/>
      <c r="D32" s="1095"/>
      <c r="E32" s="1095"/>
      <c r="F32" s="1095"/>
      <c r="G32" s="1096" t="s">
        <v>438</v>
      </c>
      <c r="H32" s="1096"/>
      <c r="I32" s="1097"/>
      <c r="J32" s="1097"/>
      <c r="K32" s="1098"/>
      <c r="L32" s="1095" t="s">
        <v>439</v>
      </c>
      <c r="M32" s="1095"/>
      <c r="N32" s="1095"/>
      <c r="O32" s="1095"/>
      <c r="P32" s="1095"/>
      <c r="Q32" s="1096"/>
      <c r="R32" s="1097"/>
      <c r="S32" s="1097"/>
      <c r="T32" s="1098"/>
      <c r="U32" s="1099"/>
      <c r="V32" s="1100"/>
      <c r="W32" s="1100"/>
      <c r="X32" s="1101"/>
      <c r="Y32" s="1096"/>
      <c r="Z32" s="1097"/>
      <c r="AA32" s="1097"/>
      <c r="AB32" s="1098"/>
    </row>
    <row r="33" spans="2:28" ht="15" customHeight="1">
      <c r="B33" s="1102"/>
      <c r="C33" s="1102"/>
      <c r="D33" s="1102"/>
      <c r="E33" s="1102"/>
      <c r="F33" s="1102"/>
      <c r="G33" s="1102"/>
      <c r="H33" s="1102"/>
      <c r="I33" s="1102"/>
      <c r="J33" s="1102"/>
      <c r="K33" s="1102"/>
      <c r="L33" s="1105"/>
      <c r="M33" s="1105"/>
      <c r="N33" s="1106"/>
      <c r="O33" s="1106"/>
      <c r="P33" s="1107"/>
      <c r="Q33" s="1103"/>
      <c r="R33" s="1103"/>
      <c r="S33" s="1103"/>
      <c r="T33" s="1103"/>
      <c r="U33" s="1103"/>
      <c r="V33" s="1103"/>
      <c r="W33" s="1103"/>
      <c r="X33" s="1103"/>
      <c r="Y33" s="1103"/>
      <c r="Z33" s="1103"/>
      <c r="AA33" s="1103"/>
      <c r="AB33" s="1103"/>
    </row>
    <row r="34" spans="2:28" ht="15" customHeight="1">
      <c r="B34" s="1102"/>
      <c r="C34" s="1102"/>
      <c r="D34" s="1102"/>
      <c r="E34" s="1102"/>
      <c r="F34" s="1102"/>
      <c r="G34" s="1102"/>
      <c r="H34" s="1102"/>
      <c r="I34" s="1102"/>
      <c r="J34" s="1102"/>
      <c r="K34" s="1102"/>
      <c r="L34" s="1108"/>
      <c r="M34" s="1108"/>
      <c r="N34" s="1109"/>
      <c r="O34" s="1109"/>
      <c r="P34" s="1110"/>
      <c r="Q34" s="1103"/>
      <c r="R34" s="1103"/>
      <c r="S34" s="1103"/>
      <c r="T34" s="1103"/>
      <c r="U34" s="1103"/>
      <c r="V34" s="1103"/>
      <c r="W34" s="1103"/>
      <c r="X34" s="1103"/>
      <c r="Y34" s="1103"/>
      <c r="Z34" s="1103"/>
      <c r="AA34" s="1103"/>
      <c r="AB34" s="1103"/>
    </row>
    <row r="35" spans="2:28" ht="15" customHeight="1">
      <c r="B35" s="1102"/>
      <c r="C35" s="1102"/>
      <c r="D35" s="1102"/>
      <c r="E35" s="1102"/>
      <c r="F35" s="1102"/>
      <c r="G35" s="1102"/>
      <c r="H35" s="1102"/>
      <c r="I35" s="1102"/>
      <c r="J35" s="1102"/>
      <c r="K35" s="1102"/>
      <c r="L35" s="1108"/>
      <c r="M35" s="1108"/>
      <c r="N35" s="1109"/>
      <c r="O35" s="1109"/>
      <c r="P35" s="1110"/>
      <c r="Q35" s="1103"/>
      <c r="R35" s="1103"/>
      <c r="S35" s="1103"/>
      <c r="T35" s="1103"/>
      <c r="U35" s="1103"/>
      <c r="V35" s="1103"/>
      <c r="W35" s="1103"/>
      <c r="X35" s="1103"/>
      <c r="Y35" s="1103"/>
      <c r="Z35" s="1103"/>
      <c r="AA35" s="1103"/>
      <c r="AB35" s="1103"/>
    </row>
    <row r="36" spans="2:28" ht="15" customHeight="1">
      <c r="B36" s="1102"/>
      <c r="C36" s="1102"/>
      <c r="D36" s="1102"/>
      <c r="E36" s="1102"/>
      <c r="F36" s="1102"/>
      <c r="G36" s="1102"/>
      <c r="H36" s="1102"/>
      <c r="I36" s="1102"/>
      <c r="J36" s="1102"/>
      <c r="K36" s="1102"/>
      <c r="L36" s="1108"/>
      <c r="M36" s="1108"/>
      <c r="N36" s="1109"/>
      <c r="O36" s="1109"/>
      <c r="P36" s="1110"/>
      <c r="Q36" s="1103"/>
      <c r="R36" s="1103"/>
      <c r="S36" s="1103"/>
      <c r="T36" s="1103"/>
      <c r="U36" s="1103"/>
      <c r="V36" s="1103"/>
      <c r="W36" s="1103"/>
      <c r="X36" s="1103"/>
      <c r="Y36" s="1103"/>
      <c r="Z36" s="1103"/>
      <c r="AA36" s="1103"/>
      <c r="AB36" s="1103"/>
    </row>
    <row r="37" spans="2:28" ht="15" customHeight="1">
      <c r="B37" s="1102"/>
      <c r="C37" s="1102"/>
      <c r="D37" s="1102"/>
      <c r="E37" s="1102"/>
      <c r="F37" s="1102"/>
      <c r="G37" s="1102"/>
      <c r="H37" s="1102"/>
      <c r="I37" s="1102"/>
      <c r="J37" s="1102"/>
      <c r="K37" s="1102"/>
      <c r="L37" s="1108"/>
      <c r="M37" s="1108"/>
      <c r="N37" s="1109"/>
      <c r="O37" s="1109"/>
      <c r="P37" s="1110"/>
      <c r="Q37" s="1103"/>
      <c r="R37" s="1103"/>
      <c r="S37" s="1103"/>
      <c r="T37" s="1103"/>
      <c r="U37" s="1103"/>
      <c r="V37" s="1103"/>
      <c r="W37" s="1103"/>
      <c r="X37" s="1103"/>
      <c r="Y37" s="1103"/>
      <c r="Z37" s="1103"/>
      <c r="AA37" s="1103"/>
      <c r="AB37" s="1103"/>
    </row>
    <row r="38" spans="2:28" ht="15" customHeight="1">
      <c r="B38" s="1102"/>
      <c r="C38" s="1102"/>
      <c r="D38" s="1102"/>
      <c r="E38" s="1102"/>
      <c r="F38" s="1102"/>
      <c r="G38" s="1102"/>
      <c r="H38" s="1102"/>
      <c r="I38" s="1102"/>
      <c r="J38" s="1102"/>
      <c r="K38" s="1102"/>
      <c r="L38" s="1108"/>
      <c r="M38" s="1108"/>
      <c r="N38" s="1109"/>
      <c r="O38" s="1109"/>
      <c r="P38" s="1110"/>
      <c r="Q38" s="1103"/>
      <c r="R38" s="1103"/>
      <c r="S38" s="1103"/>
      <c r="T38" s="1103"/>
      <c r="U38" s="1103"/>
      <c r="V38" s="1103"/>
      <c r="W38" s="1103"/>
      <c r="X38" s="1103"/>
      <c r="Y38" s="1103"/>
      <c r="Z38" s="1103"/>
      <c r="AA38" s="1103"/>
      <c r="AB38" s="1103"/>
    </row>
    <row r="39" spans="2:28" ht="15" customHeight="1">
      <c r="B39" s="1102"/>
      <c r="C39" s="1102"/>
      <c r="D39" s="1102"/>
      <c r="E39" s="1102"/>
      <c r="F39" s="1102"/>
      <c r="G39" s="1102"/>
      <c r="H39" s="1102"/>
      <c r="I39" s="1102"/>
      <c r="J39" s="1102"/>
      <c r="K39" s="1102"/>
      <c r="L39" s="1108"/>
      <c r="M39" s="1108"/>
      <c r="N39" s="1109"/>
      <c r="O39" s="1109"/>
      <c r="P39" s="1110"/>
      <c r="Q39" s="1103"/>
      <c r="R39" s="1103"/>
      <c r="S39" s="1103"/>
      <c r="T39" s="1103"/>
      <c r="U39" s="1103"/>
      <c r="V39" s="1103"/>
      <c r="W39" s="1103"/>
      <c r="X39" s="1103"/>
      <c r="Y39" s="1103"/>
      <c r="Z39" s="1103"/>
      <c r="AA39" s="1103"/>
      <c r="AB39" s="1103"/>
    </row>
    <row r="40" spans="2:28" ht="12" customHeight="1">
      <c r="B40" s="1102"/>
      <c r="C40" s="1102"/>
      <c r="D40" s="1102"/>
      <c r="E40" s="1102"/>
      <c r="F40" s="1102"/>
      <c r="G40" s="1102"/>
      <c r="H40" s="1102"/>
      <c r="I40" s="1102"/>
      <c r="J40" s="1102"/>
      <c r="K40" s="1102"/>
      <c r="L40" s="1108"/>
      <c r="M40" s="1108"/>
      <c r="N40" s="1109"/>
      <c r="O40" s="1109"/>
      <c r="P40" s="1110"/>
      <c r="Q40" s="1103"/>
      <c r="R40" s="1103"/>
      <c r="S40" s="1103"/>
      <c r="T40" s="1103"/>
      <c r="U40" s="1103"/>
      <c r="V40" s="1103"/>
      <c r="W40" s="1103"/>
      <c r="X40" s="1103"/>
      <c r="Y40" s="1103"/>
      <c r="Z40" s="1103"/>
      <c r="AA40" s="1103"/>
      <c r="AB40" s="1103"/>
    </row>
    <row r="41" spans="2:28" ht="18.75" customHeight="1">
      <c r="B41" s="1102"/>
      <c r="C41" s="1102"/>
      <c r="D41" s="1102"/>
      <c r="E41" s="1102"/>
      <c r="F41" s="1102"/>
      <c r="G41" s="1102"/>
      <c r="H41" s="1102"/>
      <c r="I41" s="1102"/>
      <c r="J41" s="1102"/>
      <c r="K41" s="1102"/>
      <c r="L41" s="1108"/>
      <c r="M41" s="1108"/>
      <c r="N41" s="1109"/>
      <c r="O41" s="1109"/>
      <c r="P41" s="1110"/>
      <c r="Q41" s="1103"/>
      <c r="R41" s="1103"/>
      <c r="S41" s="1103"/>
      <c r="T41" s="1103"/>
      <c r="U41" s="1103"/>
      <c r="V41" s="1103"/>
      <c r="W41" s="1103"/>
      <c r="X41" s="1103"/>
      <c r="Y41" s="1103"/>
      <c r="Z41" s="1103"/>
      <c r="AA41" s="1103"/>
      <c r="AB41" s="1103"/>
    </row>
    <row r="42" spans="2:28" ht="15" customHeight="1">
      <c r="B42" s="1102"/>
      <c r="C42" s="1102"/>
      <c r="D42" s="1102"/>
      <c r="E42" s="1102"/>
      <c r="F42" s="1102"/>
      <c r="G42" s="1102"/>
      <c r="H42" s="1102"/>
      <c r="I42" s="1102"/>
      <c r="J42" s="1102"/>
      <c r="K42" s="1102"/>
      <c r="L42" s="1108"/>
      <c r="M42" s="1108"/>
      <c r="N42" s="1109"/>
      <c r="O42" s="1109"/>
      <c r="P42" s="1110"/>
      <c r="Q42" s="1103"/>
      <c r="R42" s="1103"/>
      <c r="S42" s="1103"/>
      <c r="T42" s="1103"/>
      <c r="U42" s="1103"/>
      <c r="V42" s="1103"/>
      <c r="W42" s="1103"/>
      <c r="X42" s="1103"/>
      <c r="Y42" s="1103"/>
      <c r="Z42" s="1103"/>
      <c r="AA42" s="1103"/>
      <c r="AB42" s="1103"/>
    </row>
    <row r="43" spans="2:28" ht="15" customHeight="1">
      <c r="B43" s="1102"/>
      <c r="C43" s="1102"/>
      <c r="D43" s="1102"/>
      <c r="E43" s="1102"/>
      <c r="F43" s="1102"/>
      <c r="G43" s="1102"/>
      <c r="H43" s="1102"/>
      <c r="I43" s="1102"/>
      <c r="J43" s="1102"/>
      <c r="K43" s="1102"/>
      <c r="L43" s="1108"/>
      <c r="M43" s="1108"/>
      <c r="N43" s="1109"/>
      <c r="O43" s="1109"/>
      <c r="P43" s="1110"/>
      <c r="Q43" s="1103"/>
      <c r="R43" s="1103"/>
      <c r="S43" s="1103"/>
      <c r="T43" s="1103"/>
      <c r="U43" s="1103"/>
      <c r="V43" s="1103"/>
      <c r="W43" s="1103"/>
      <c r="X43" s="1103"/>
      <c r="Y43" s="1103"/>
      <c r="Z43" s="1103"/>
      <c r="AA43" s="1103"/>
      <c r="AB43" s="1103"/>
    </row>
    <row r="44" spans="2:28" ht="15" customHeight="1">
      <c r="B44" s="1102"/>
      <c r="C44" s="1102"/>
      <c r="D44" s="1102"/>
      <c r="E44" s="1102"/>
      <c r="F44" s="1102"/>
      <c r="G44" s="1102"/>
      <c r="H44" s="1102"/>
      <c r="I44" s="1102"/>
      <c r="J44" s="1102"/>
      <c r="K44" s="1102"/>
      <c r="L44" s="1108"/>
      <c r="M44" s="1108"/>
      <c r="N44" s="1109"/>
      <c r="O44" s="1109"/>
      <c r="P44" s="1110"/>
      <c r="Q44" s="1103"/>
      <c r="R44" s="1103"/>
      <c r="S44" s="1103"/>
      <c r="T44" s="1103"/>
      <c r="U44" s="1103"/>
      <c r="V44" s="1103"/>
      <c r="W44" s="1103"/>
      <c r="X44" s="1103"/>
      <c r="Y44" s="1103"/>
      <c r="Z44" s="1103"/>
      <c r="AA44" s="1103"/>
      <c r="AB44" s="1103"/>
    </row>
    <row r="45" spans="2:28" ht="15" customHeight="1">
      <c r="B45" s="1102"/>
      <c r="C45" s="1102"/>
      <c r="D45" s="1102"/>
      <c r="E45" s="1102"/>
      <c r="F45" s="1102"/>
      <c r="G45" s="1102"/>
      <c r="H45" s="1102"/>
      <c r="I45" s="1102"/>
      <c r="J45" s="1102"/>
      <c r="K45" s="1102"/>
      <c r="L45" s="1111"/>
      <c r="M45" s="1111"/>
      <c r="N45" s="1112"/>
      <c r="O45" s="1112"/>
      <c r="P45" s="1113"/>
      <c r="Q45" s="1103"/>
      <c r="R45" s="1103"/>
      <c r="S45" s="1103"/>
      <c r="T45" s="1103"/>
      <c r="U45" s="1103"/>
      <c r="V45" s="1103"/>
      <c r="W45" s="1103"/>
      <c r="X45" s="1103"/>
      <c r="Y45" s="1103"/>
      <c r="Z45" s="1103"/>
      <c r="AA45" s="1103"/>
      <c r="AB45" s="1103"/>
    </row>
    <row r="46" spans="2:28" ht="18.75" customHeight="1">
      <c r="B46" s="468" t="s">
        <v>433</v>
      </c>
      <c r="C46" s="468"/>
      <c r="D46" s="468"/>
      <c r="E46" s="468"/>
      <c r="F46" s="468"/>
      <c r="G46" s="468"/>
      <c r="H46" s="468"/>
      <c r="I46" s="468"/>
      <c r="J46" s="468"/>
      <c r="K46" s="468"/>
      <c r="L46" s="468"/>
      <c r="M46" s="468"/>
      <c r="N46" s="468"/>
      <c r="O46" s="468"/>
      <c r="P46" s="468"/>
      <c r="Q46" s="1104" t="s">
        <v>433</v>
      </c>
      <c r="R46" s="1104"/>
      <c r="S46" s="1104"/>
      <c r="T46" s="1104"/>
      <c r="U46" s="1104"/>
      <c r="V46" s="1104"/>
      <c r="W46" s="1104"/>
      <c r="X46" s="1104"/>
      <c r="Y46" s="1104"/>
      <c r="Z46" s="1104"/>
      <c r="AA46" s="1104"/>
      <c r="AB46" s="1104"/>
    </row>
    <row r="47" spans="2:28" ht="18.75" customHeight="1">
      <c r="B47" s="1095" t="s">
        <v>440</v>
      </c>
      <c r="C47" s="1095"/>
      <c r="D47" s="1095"/>
      <c r="E47" s="1095"/>
      <c r="F47" s="1095"/>
      <c r="G47" s="1096" t="s">
        <v>441</v>
      </c>
      <c r="H47" s="1096"/>
      <c r="I47" s="1097"/>
      <c r="J47" s="1097"/>
      <c r="K47" s="1098"/>
      <c r="L47" s="1095" t="s">
        <v>442</v>
      </c>
      <c r="M47" s="1095"/>
      <c r="N47" s="1095"/>
      <c r="O47" s="1095"/>
      <c r="P47" s="1095"/>
      <c r="Q47" s="1096"/>
      <c r="R47" s="1097"/>
      <c r="S47" s="1097"/>
      <c r="T47" s="1098"/>
      <c r="U47" s="1099"/>
      <c r="V47" s="1100"/>
      <c r="W47" s="1100"/>
      <c r="X47" s="1101"/>
      <c r="Y47" s="1096"/>
      <c r="Z47" s="1097"/>
      <c r="AA47" s="1097"/>
      <c r="AB47" s="1098"/>
    </row>
    <row r="48" spans="2:28" ht="15" customHeight="1">
      <c r="B48" s="1102"/>
      <c r="C48" s="1102"/>
      <c r="D48" s="1102"/>
      <c r="E48" s="1102"/>
      <c r="F48" s="1102"/>
      <c r="G48" s="1102"/>
      <c r="H48" s="1102"/>
      <c r="I48" s="1102"/>
      <c r="J48" s="1102"/>
      <c r="K48" s="1102"/>
      <c r="L48" s="1102"/>
      <c r="M48" s="1102"/>
      <c r="N48" s="1102"/>
      <c r="O48" s="1102"/>
      <c r="P48" s="1102"/>
      <c r="Q48" s="1103"/>
      <c r="R48" s="1103"/>
      <c r="S48" s="1103"/>
      <c r="T48" s="1103"/>
      <c r="U48" s="1103"/>
      <c r="V48" s="1103"/>
      <c r="W48" s="1103"/>
      <c r="X48" s="1103"/>
      <c r="Y48" s="1103"/>
      <c r="Z48" s="1103"/>
      <c r="AA48" s="1103"/>
      <c r="AB48" s="1103"/>
    </row>
    <row r="49" spans="2:28" ht="15" customHeight="1">
      <c r="B49" s="1102"/>
      <c r="C49" s="1102"/>
      <c r="D49" s="1102"/>
      <c r="E49" s="1102"/>
      <c r="F49" s="1102"/>
      <c r="G49" s="1102"/>
      <c r="H49" s="1102"/>
      <c r="I49" s="1102"/>
      <c r="J49" s="1102"/>
      <c r="K49" s="1102"/>
      <c r="L49" s="1102"/>
      <c r="M49" s="1102"/>
      <c r="N49" s="1102"/>
      <c r="O49" s="1102"/>
      <c r="P49" s="1102"/>
      <c r="Q49" s="1103"/>
      <c r="R49" s="1103"/>
      <c r="S49" s="1103"/>
      <c r="T49" s="1103"/>
      <c r="U49" s="1103"/>
      <c r="V49" s="1103"/>
      <c r="W49" s="1103"/>
      <c r="X49" s="1103"/>
      <c r="Y49" s="1103"/>
      <c r="Z49" s="1103"/>
      <c r="AA49" s="1103"/>
      <c r="AB49" s="1103"/>
    </row>
    <row r="50" spans="2:28" ht="15" customHeight="1">
      <c r="B50" s="1102"/>
      <c r="C50" s="1102"/>
      <c r="D50" s="1102"/>
      <c r="E50" s="1102"/>
      <c r="F50" s="1102"/>
      <c r="G50" s="1102"/>
      <c r="H50" s="1102"/>
      <c r="I50" s="1102"/>
      <c r="J50" s="1102"/>
      <c r="K50" s="1102"/>
      <c r="L50" s="1102"/>
      <c r="M50" s="1102"/>
      <c r="N50" s="1102"/>
      <c r="O50" s="1102"/>
      <c r="P50" s="1102"/>
      <c r="Q50" s="1103"/>
      <c r="R50" s="1103"/>
      <c r="S50" s="1103"/>
      <c r="T50" s="1103"/>
      <c r="U50" s="1103"/>
      <c r="V50" s="1103"/>
      <c r="W50" s="1103"/>
      <c r="X50" s="1103"/>
      <c r="Y50" s="1103"/>
      <c r="Z50" s="1103"/>
      <c r="AA50" s="1103"/>
      <c r="AB50" s="1103"/>
    </row>
    <row r="51" spans="2:28" ht="15" customHeight="1">
      <c r="B51" s="1102"/>
      <c r="C51" s="1102"/>
      <c r="D51" s="1102"/>
      <c r="E51" s="1102"/>
      <c r="F51" s="1102"/>
      <c r="G51" s="1102"/>
      <c r="H51" s="1102"/>
      <c r="I51" s="1102"/>
      <c r="J51" s="1102"/>
      <c r="K51" s="1102"/>
      <c r="L51" s="1102"/>
      <c r="M51" s="1102"/>
      <c r="N51" s="1102"/>
      <c r="O51" s="1102"/>
      <c r="P51" s="1102"/>
      <c r="Q51" s="1103"/>
      <c r="R51" s="1103"/>
      <c r="S51" s="1103"/>
      <c r="T51" s="1103"/>
      <c r="U51" s="1103"/>
      <c r="V51" s="1103"/>
      <c r="W51" s="1103"/>
      <c r="X51" s="1103"/>
      <c r="Y51" s="1103"/>
      <c r="Z51" s="1103"/>
      <c r="AA51" s="1103"/>
      <c r="AB51" s="1103"/>
    </row>
    <row r="52" spans="2:28" ht="15" customHeight="1">
      <c r="B52" s="1102"/>
      <c r="C52" s="1102"/>
      <c r="D52" s="1102"/>
      <c r="E52" s="1102"/>
      <c r="F52" s="1102"/>
      <c r="G52" s="1102"/>
      <c r="H52" s="1102"/>
      <c r="I52" s="1102"/>
      <c r="J52" s="1102"/>
      <c r="K52" s="1102"/>
      <c r="L52" s="1102"/>
      <c r="M52" s="1102"/>
      <c r="N52" s="1102"/>
      <c r="O52" s="1102"/>
      <c r="P52" s="1102"/>
      <c r="Q52" s="1103"/>
      <c r="R52" s="1103"/>
      <c r="S52" s="1103"/>
      <c r="T52" s="1103"/>
      <c r="U52" s="1103"/>
      <c r="V52" s="1103"/>
      <c r="W52" s="1103"/>
      <c r="X52" s="1103"/>
      <c r="Y52" s="1103"/>
      <c r="Z52" s="1103"/>
      <c r="AA52" s="1103"/>
      <c r="AB52" s="1103"/>
    </row>
    <row r="53" spans="2:28" ht="15" customHeight="1">
      <c r="B53" s="1102"/>
      <c r="C53" s="1102"/>
      <c r="D53" s="1102"/>
      <c r="E53" s="1102"/>
      <c r="F53" s="1102"/>
      <c r="G53" s="1102"/>
      <c r="H53" s="1102"/>
      <c r="I53" s="1102"/>
      <c r="J53" s="1102"/>
      <c r="K53" s="1102"/>
      <c r="L53" s="1102"/>
      <c r="M53" s="1102"/>
      <c r="N53" s="1102"/>
      <c r="O53" s="1102"/>
      <c r="P53" s="1102"/>
      <c r="Q53" s="1103"/>
      <c r="R53" s="1103"/>
      <c r="S53" s="1103"/>
      <c r="T53" s="1103"/>
      <c r="U53" s="1103"/>
      <c r="V53" s="1103"/>
      <c r="W53" s="1103"/>
      <c r="X53" s="1103"/>
      <c r="Y53" s="1103"/>
      <c r="Z53" s="1103"/>
      <c r="AA53" s="1103"/>
      <c r="AB53" s="1103"/>
    </row>
    <row r="54" spans="2:28" ht="15" customHeight="1">
      <c r="B54" s="1102"/>
      <c r="C54" s="1102"/>
      <c r="D54" s="1102"/>
      <c r="E54" s="1102"/>
      <c r="F54" s="1102"/>
      <c r="G54" s="1102"/>
      <c r="H54" s="1102"/>
      <c r="I54" s="1102"/>
      <c r="J54" s="1102"/>
      <c r="K54" s="1102"/>
      <c r="L54" s="1102"/>
      <c r="M54" s="1102"/>
      <c r="N54" s="1102"/>
      <c r="O54" s="1102"/>
      <c r="P54" s="1102"/>
      <c r="Q54" s="1103"/>
      <c r="R54" s="1103"/>
      <c r="S54" s="1103"/>
      <c r="T54" s="1103"/>
      <c r="U54" s="1103"/>
      <c r="V54" s="1103"/>
      <c r="W54" s="1103"/>
      <c r="X54" s="1103"/>
      <c r="Y54" s="1103"/>
      <c r="Z54" s="1103"/>
      <c r="AA54" s="1103"/>
      <c r="AB54" s="1103"/>
    </row>
    <row r="55" spans="2:28" ht="12" customHeight="1">
      <c r="B55" s="1102"/>
      <c r="C55" s="1102"/>
      <c r="D55" s="1102"/>
      <c r="E55" s="1102"/>
      <c r="F55" s="1102"/>
      <c r="G55" s="1102"/>
      <c r="H55" s="1102"/>
      <c r="I55" s="1102"/>
      <c r="J55" s="1102"/>
      <c r="K55" s="1102"/>
      <c r="L55" s="1102"/>
      <c r="M55" s="1102"/>
      <c r="N55" s="1102"/>
      <c r="O55" s="1102"/>
      <c r="P55" s="1102"/>
      <c r="Q55" s="1103"/>
      <c r="R55" s="1103"/>
      <c r="S55" s="1103"/>
      <c r="T55" s="1103"/>
      <c r="U55" s="1103"/>
      <c r="V55" s="1103"/>
      <c r="W55" s="1103"/>
      <c r="X55" s="1103"/>
      <c r="Y55" s="1103"/>
      <c r="Z55" s="1103"/>
      <c r="AA55" s="1103"/>
      <c r="AB55" s="1103"/>
    </row>
    <row r="56" spans="2:28" ht="18.75" customHeight="1">
      <c r="B56" s="1102"/>
      <c r="C56" s="1102"/>
      <c r="D56" s="1102"/>
      <c r="E56" s="1102"/>
      <c r="F56" s="1102"/>
      <c r="G56" s="1102"/>
      <c r="H56" s="1102"/>
      <c r="I56" s="1102"/>
      <c r="J56" s="1102"/>
      <c r="K56" s="1102"/>
      <c r="L56" s="1102"/>
      <c r="M56" s="1102"/>
      <c r="N56" s="1102"/>
      <c r="O56" s="1102"/>
      <c r="P56" s="1102"/>
      <c r="Q56" s="1103"/>
      <c r="R56" s="1103"/>
      <c r="S56" s="1103"/>
      <c r="T56" s="1103"/>
      <c r="U56" s="1103"/>
      <c r="V56" s="1103"/>
      <c r="W56" s="1103"/>
      <c r="X56" s="1103"/>
      <c r="Y56" s="1103"/>
      <c r="Z56" s="1103"/>
      <c r="AA56" s="1103"/>
      <c r="AB56" s="1103"/>
    </row>
    <row r="57" spans="2:28" ht="15" customHeight="1">
      <c r="B57" s="1102"/>
      <c r="C57" s="1102"/>
      <c r="D57" s="1102"/>
      <c r="E57" s="1102"/>
      <c r="F57" s="1102"/>
      <c r="G57" s="1102"/>
      <c r="H57" s="1102"/>
      <c r="I57" s="1102"/>
      <c r="J57" s="1102"/>
      <c r="K57" s="1102"/>
      <c r="L57" s="1102"/>
      <c r="M57" s="1102"/>
      <c r="N57" s="1102"/>
      <c r="O57" s="1102"/>
      <c r="P57" s="1102"/>
      <c r="Q57" s="1103"/>
      <c r="R57" s="1103"/>
      <c r="S57" s="1103"/>
      <c r="T57" s="1103"/>
      <c r="U57" s="1103"/>
      <c r="V57" s="1103"/>
      <c r="W57" s="1103"/>
      <c r="X57" s="1103"/>
      <c r="Y57" s="1103"/>
      <c r="Z57" s="1103"/>
      <c r="AA57" s="1103"/>
      <c r="AB57" s="1103"/>
    </row>
    <row r="58" spans="2:28" ht="15" customHeight="1">
      <c r="B58" s="1102"/>
      <c r="C58" s="1102"/>
      <c r="D58" s="1102"/>
      <c r="E58" s="1102"/>
      <c r="F58" s="1102"/>
      <c r="G58" s="1102"/>
      <c r="H58" s="1102"/>
      <c r="I58" s="1102"/>
      <c r="J58" s="1102"/>
      <c r="K58" s="1102"/>
      <c r="L58" s="1102"/>
      <c r="M58" s="1102"/>
      <c r="N58" s="1102"/>
      <c r="O58" s="1102"/>
      <c r="P58" s="1102"/>
      <c r="Q58" s="1103"/>
      <c r="R58" s="1103"/>
      <c r="S58" s="1103"/>
      <c r="T58" s="1103"/>
      <c r="U58" s="1103"/>
      <c r="V58" s="1103"/>
      <c r="W58" s="1103"/>
      <c r="X58" s="1103"/>
      <c r="Y58" s="1103"/>
      <c r="Z58" s="1103"/>
      <c r="AA58" s="1103"/>
      <c r="AB58" s="1103"/>
    </row>
    <row r="59" spans="2:28" ht="15" customHeight="1">
      <c r="B59" s="1102"/>
      <c r="C59" s="1102"/>
      <c r="D59" s="1102"/>
      <c r="E59" s="1102"/>
      <c r="F59" s="1102"/>
      <c r="G59" s="1102"/>
      <c r="H59" s="1102"/>
      <c r="I59" s="1102"/>
      <c r="J59" s="1102"/>
      <c r="K59" s="1102"/>
      <c r="L59" s="1102"/>
      <c r="M59" s="1102"/>
      <c r="N59" s="1102"/>
      <c r="O59" s="1102"/>
      <c r="P59" s="1102"/>
      <c r="Q59" s="1103"/>
      <c r="R59" s="1103"/>
      <c r="S59" s="1103"/>
      <c r="T59" s="1103"/>
      <c r="U59" s="1103"/>
      <c r="V59" s="1103"/>
      <c r="W59" s="1103"/>
      <c r="X59" s="1103"/>
      <c r="Y59" s="1103"/>
      <c r="Z59" s="1103"/>
      <c r="AA59" s="1103"/>
      <c r="AB59" s="1103"/>
    </row>
    <row r="60" spans="2:28" ht="15" customHeight="1">
      <c r="B60" s="1102"/>
      <c r="C60" s="1102"/>
      <c r="D60" s="1102"/>
      <c r="E60" s="1102"/>
      <c r="F60" s="1102"/>
      <c r="G60" s="1102"/>
      <c r="H60" s="1102"/>
      <c r="I60" s="1102"/>
      <c r="J60" s="1102"/>
      <c r="K60" s="1102"/>
      <c r="L60" s="1102"/>
      <c r="M60" s="1102"/>
      <c r="N60" s="1102"/>
      <c r="O60" s="1102"/>
      <c r="P60" s="1102"/>
      <c r="Q60" s="1103"/>
      <c r="R60" s="1103"/>
      <c r="S60" s="1103"/>
      <c r="T60" s="1103"/>
      <c r="U60" s="1103"/>
      <c r="V60" s="1103"/>
      <c r="W60" s="1103"/>
      <c r="X60" s="1103"/>
      <c r="Y60" s="1103"/>
      <c r="Z60" s="1103"/>
      <c r="AA60" s="1103"/>
      <c r="AB60" s="1103"/>
    </row>
    <row r="61" spans="2:28" ht="18.75" customHeight="1">
      <c r="B61" s="468" t="s">
        <v>433</v>
      </c>
      <c r="C61" s="468"/>
      <c r="D61" s="468"/>
      <c r="E61" s="468"/>
      <c r="F61" s="468"/>
      <c r="G61" s="468"/>
      <c r="H61" s="468"/>
      <c r="I61" s="468"/>
      <c r="J61" s="468"/>
      <c r="K61" s="468"/>
      <c r="L61" s="468"/>
      <c r="M61" s="468"/>
      <c r="N61" s="468"/>
      <c r="O61" s="468"/>
      <c r="P61" s="468"/>
      <c r="Q61" s="1104" t="s">
        <v>433</v>
      </c>
      <c r="R61" s="1104"/>
      <c r="S61" s="1104"/>
      <c r="T61" s="1104"/>
      <c r="U61" s="1104"/>
      <c r="V61" s="1104"/>
      <c r="W61" s="1104"/>
      <c r="X61" s="1104"/>
      <c r="Y61" s="1104"/>
      <c r="Z61" s="1104"/>
      <c r="AA61" s="1104"/>
      <c r="AB61" s="1104"/>
    </row>
    <row r="62" spans="2:28" ht="18.75" customHeight="1">
      <c r="B62" s="1095" t="s">
        <v>443</v>
      </c>
      <c r="C62" s="1095"/>
      <c r="D62" s="1095"/>
      <c r="E62" s="1095"/>
      <c r="F62" s="1095"/>
      <c r="G62" s="1096" t="s">
        <v>444</v>
      </c>
      <c r="H62" s="1096"/>
      <c r="I62" s="1096"/>
      <c r="J62" s="1096"/>
      <c r="K62" s="1114"/>
      <c r="L62" s="1095" t="s">
        <v>445</v>
      </c>
      <c r="M62" s="1095"/>
      <c r="N62" s="1095"/>
      <c r="O62" s="1095"/>
      <c r="P62" s="1095"/>
      <c r="Q62" s="1096"/>
      <c r="R62" s="1097"/>
      <c r="S62" s="1097"/>
      <c r="T62" s="1098"/>
      <c r="U62" s="1099"/>
      <c r="V62" s="1100"/>
      <c r="W62" s="1100"/>
      <c r="X62" s="1101"/>
      <c r="Y62" s="1096"/>
      <c r="Z62" s="1097"/>
      <c r="AA62" s="1097"/>
      <c r="AB62" s="1098"/>
    </row>
    <row r="63" spans="2:28" ht="15" customHeight="1">
      <c r="B63" s="1102"/>
      <c r="C63" s="1102"/>
      <c r="D63" s="1102"/>
      <c r="E63" s="1102"/>
      <c r="F63" s="1102"/>
      <c r="G63" s="1102"/>
      <c r="H63" s="1102"/>
      <c r="I63" s="1102"/>
      <c r="J63" s="1102"/>
      <c r="K63" s="1102"/>
      <c r="L63" s="1102"/>
      <c r="M63" s="1102"/>
      <c r="N63" s="1102"/>
      <c r="O63" s="1102"/>
      <c r="P63" s="1102"/>
      <c r="Q63" s="1103"/>
      <c r="R63" s="1103"/>
      <c r="S63" s="1103"/>
      <c r="T63" s="1103"/>
      <c r="U63" s="1103"/>
      <c r="V63" s="1103"/>
      <c r="W63" s="1103"/>
      <c r="X63" s="1103"/>
      <c r="Y63" s="1103"/>
      <c r="Z63" s="1103"/>
      <c r="AA63" s="1103"/>
      <c r="AB63" s="1103"/>
    </row>
    <row r="64" spans="2:28" ht="15" customHeight="1">
      <c r="B64" s="1102"/>
      <c r="C64" s="1102"/>
      <c r="D64" s="1102"/>
      <c r="E64" s="1102"/>
      <c r="F64" s="1102"/>
      <c r="G64" s="1102"/>
      <c r="H64" s="1102"/>
      <c r="I64" s="1102"/>
      <c r="J64" s="1102"/>
      <c r="K64" s="1102"/>
      <c r="L64" s="1102"/>
      <c r="M64" s="1102"/>
      <c r="N64" s="1102"/>
      <c r="O64" s="1102"/>
      <c r="P64" s="1102"/>
      <c r="Q64" s="1103"/>
      <c r="R64" s="1103"/>
      <c r="S64" s="1103"/>
      <c r="T64" s="1103"/>
      <c r="U64" s="1103"/>
      <c r="V64" s="1103"/>
      <c r="W64" s="1103"/>
      <c r="X64" s="1103"/>
      <c r="Y64" s="1103"/>
      <c r="Z64" s="1103"/>
      <c r="AA64" s="1103"/>
      <c r="AB64" s="1103"/>
    </row>
    <row r="65" spans="2:28" ht="15" customHeight="1">
      <c r="B65" s="1102"/>
      <c r="C65" s="1102"/>
      <c r="D65" s="1102"/>
      <c r="E65" s="1102"/>
      <c r="F65" s="1102"/>
      <c r="G65" s="1102"/>
      <c r="H65" s="1102"/>
      <c r="I65" s="1102"/>
      <c r="J65" s="1102"/>
      <c r="K65" s="1102"/>
      <c r="L65" s="1102"/>
      <c r="M65" s="1102"/>
      <c r="N65" s="1102"/>
      <c r="O65" s="1102"/>
      <c r="P65" s="1102"/>
      <c r="Q65" s="1103"/>
      <c r="R65" s="1103"/>
      <c r="S65" s="1103"/>
      <c r="T65" s="1103"/>
      <c r="U65" s="1103"/>
      <c r="V65" s="1103"/>
      <c r="W65" s="1103"/>
      <c r="X65" s="1103"/>
      <c r="Y65" s="1103"/>
      <c r="Z65" s="1103"/>
      <c r="AA65" s="1103"/>
      <c r="AB65" s="1103"/>
    </row>
    <row r="66" spans="2:28" ht="15" customHeight="1">
      <c r="B66" s="1102"/>
      <c r="C66" s="1102"/>
      <c r="D66" s="1102"/>
      <c r="E66" s="1102"/>
      <c r="F66" s="1102"/>
      <c r="G66" s="1102"/>
      <c r="H66" s="1102"/>
      <c r="I66" s="1102"/>
      <c r="J66" s="1102"/>
      <c r="K66" s="1102"/>
      <c r="L66" s="1102"/>
      <c r="M66" s="1102"/>
      <c r="N66" s="1102"/>
      <c r="O66" s="1102"/>
      <c r="P66" s="1102"/>
      <c r="Q66" s="1103"/>
      <c r="R66" s="1103"/>
      <c r="S66" s="1103"/>
      <c r="T66" s="1103"/>
      <c r="U66" s="1103"/>
      <c r="V66" s="1103"/>
      <c r="W66" s="1103"/>
      <c r="X66" s="1103"/>
      <c r="Y66" s="1103"/>
      <c r="Z66" s="1103"/>
      <c r="AA66" s="1103"/>
      <c r="AB66" s="1103"/>
    </row>
    <row r="67" spans="2:28" ht="15" customHeight="1">
      <c r="B67" s="1102"/>
      <c r="C67" s="1102"/>
      <c r="D67" s="1102"/>
      <c r="E67" s="1102"/>
      <c r="F67" s="1102"/>
      <c r="G67" s="1102"/>
      <c r="H67" s="1102"/>
      <c r="I67" s="1102"/>
      <c r="J67" s="1102"/>
      <c r="K67" s="1102"/>
      <c r="L67" s="1102"/>
      <c r="M67" s="1102"/>
      <c r="N67" s="1102"/>
      <c r="O67" s="1102"/>
      <c r="P67" s="1102"/>
      <c r="Q67" s="1103"/>
      <c r="R67" s="1103"/>
      <c r="S67" s="1103"/>
      <c r="T67" s="1103"/>
      <c r="U67" s="1103"/>
      <c r="V67" s="1103"/>
      <c r="W67" s="1103"/>
      <c r="X67" s="1103"/>
      <c r="Y67" s="1103"/>
      <c r="Z67" s="1103"/>
      <c r="AA67" s="1103"/>
      <c r="AB67" s="1103"/>
    </row>
    <row r="68" spans="2:28" ht="15" customHeight="1">
      <c r="B68" s="1102"/>
      <c r="C68" s="1102"/>
      <c r="D68" s="1102"/>
      <c r="E68" s="1102"/>
      <c r="F68" s="1102"/>
      <c r="G68" s="1102"/>
      <c r="H68" s="1102"/>
      <c r="I68" s="1102"/>
      <c r="J68" s="1102"/>
      <c r="K68" s="1102"/>
      <c r="L68" s="1102"/>
      <c r="M68" s="1102"/>
      <c r="N68" s="1102"/>
      <c r="O68" s="1102"/>
      <c r="P68" s="1102"/>
      <c r="Q68" s="1103"/>
      <c r="R68" s="1103"/>
      <c r="S68" s="1103"/>
      <c r="T68" s="1103"/>
      <c r="U68" s="1103"/>
      <c r="V68" s="1103"/>
      <c r="W68" s="1103"/>
      <c r="X68" s="1103"/>
      <c r="Y68" s="1103"/>
      <c r="Z68" s="1103"/>
      <c r="AA68" s="1103"/>
      <c r="AB68" s="1103"/>
    </row>
    <row r="69" spans="2:28" ht="15" customHeight="1">
      <c r="B69" s="1102"/>
      <c r="C69" s="1102"/>
      <c r="D69" s="1102"/>
      <c r="E69" s="1102"/>
      <c r="F69" s="1102"/>
      <c r="G69" s="1102"/>
      <c r="H69" s="1102"/>
      <c r="I69" s="1102"/>
      <c r="J69" s="1102"/>
      <c r="K69" s="1102"/>
      <c r="L69" s="1102"/>
      <c r="M69" s="1102"/>
      <c r="N69" s="1102"/>
      <c r="O69" s="1102"/>
      <c r="P69" s="1102"/>
      <c r="Q69" s="1103"/>
      <c r="R69" s="1103"/>
      <c r="S69" s="1103"/>
      <c r="T69" s="1103"/>
      <c r="U69" s="1103"/>
      <c r="V69" s="1103"/>
      <c r="W69" s="1103"/>
      <c r="X69" s="1103"/>
      <c r="Y69" s="1103"/>
      <c r="Z69" s="1103"/>
      <c r="AA69" s="1103"/>
      <c r="AB69" s="1103"/>
    </row>
    <row r="70" spans="2:28" ht="12" customHeight="1">
      <c r="B70" s="1102"/>
      <c r="C70" s="1102"/>
      <c r="D70" s="1102"/>
      <c r="E70" s="1102"/>
      <c r="F70" s="1102"/>
      <c r="G70" s="1102"/>
      <c r="H70" s="1102"/>
      <c r="I70" s="1102"/>
      <c r="J70" s="1102"/>
      <c r="K70" s="1102"/>
      <c r="L70" s="1102"/>
      <c r="M70" s="1102"/>
      <c r="N70" s="1102"/>
      <c r="O70" s="1102"/>
      <c r="P70" s="1102"/>
      <c r="Q70" s="1103"/>
      <c r="R70" s="1103"/>
      <c r="S70" s="1103"/>
      <c r="T70" s="1103"/>
      <c r="U70" s="1103"/>
      <c r="V70" s="1103"/>
      <c r="W70" s="1103"/>
      <c r="X70" s="1103"/>
      <c r="Y70" s="1103"/>
      <c r="Z70" s="1103"/>
      <c r="AA70" s="1103"/>
      <c r="AB70" s="1103"/>
    </row>
    <row r="71" spans="2:28" ht="18.75" customHeight="1">
      <c r="B71" s="1102"/>
      <c r="C71" s="1102"/>
      <c r="D71" s="1102"/>
      <c r="E71" s="1102"/>
      <c r="F71" s="1102"/>
      <c r="G71" s="1102"/>
      <c r="H71" s="1102"/>
      <c r="I71" s="1102"/>
      <c r="J71" s="1102"/>
      <c r="K71" s="1102"/>
      <c r="L71" s="1102"/>
      <c r="M71" s="1102"/>
      <c r="N71" s="1102"/>
      <c r="O71" s="1102"/>
      <c r="P71" s="1102"/>
      <c r="Q71" s="1103"/>
      <c r="R71" s="1103"/>
      <c r="S71" s="1103"/>
      <c r="T71" s="1103"/>
      <c r="U71" s="1103"/>
      <c r="V71" s="1103"/>
      <c r="W71" s="1103"/>
      <c r="X71" s="1103"/>
      <c r="Y71" s="1103"/>
      <c r="Z71" s="1103"/>
      <c r="AA71" s="1103"/>
      <c r="AB71" s="1103"/>
    </row>
    <row r="72" spans="2:28" ht="15" customHeight="1">
      <c r="B72" s="1102"/>
      <c r="C72" s="1102"/>
      <c r="D72" s="1102"/>
      <c r="E72" s="1102"/>
      <c r="F72" s="1102"/>
      <c r="G72" s="1102"/>
      <c r="H72" s="1102"/>
      <c r="I72" s="1102"/>
      <c r="J72" s="1102"/>
      <c r="K72" s="1102"/>
      <c r="L72" s="1102"/>
      <c r="M72" s="1102"/>
      <c r="N72" s="1102"/>
      <c r="O72" s="1102"/>
      <c r="P72" s="1102"/>
      <c r="Q72" s="1103"/>
      <c r="R72" s="1103"/>
      <c r="S72" s="1103"/>
      <c r="T72" s="1103"/>
      <c r="U72" s="1103"/>
      <c r="V72" s="1103"/>
      <c r="W72" s="1103"/>
      <c r="X72" s="1103"/>
      <c r="Y72" s="1103"/>
      <c r="Z72" s="1103"/>
      <c r="AA72" s="1103"/>
      <c r="AB72" s="1103"/>
    </row>
    <row r="73" spans="2:28" ht="15" customHeight="1">
      <c r="B73" s="1102"/>
      <c r="C73" s="1102"/>
      <c r="D73" s="1102"/>
      <c r="E73" s="1102"/>
      <c r="F73" s="1102"/>
      <c r="G73" s="1102"/>
      <c r="H73" s="1102"/>
      <c r="I73" s="1102"/>
      <c r="J73" s="1102"/>
      <c r="K73" s="1102"/>
      <c r="L73" s="1102"/>
      <c r="M73" s="1102"/>
      <c r="N73" s="1102"/>
      <c r="O73" s="1102"/>
      <c r="P73" s="1102"/>
      <c r="Q73" s="1103"/>
      <c r="R73" s="1103"/>
      <c r="S73" s="1103"/>
      <c r="T73" s="1103"/>
      <c r="U73" s="1103"/>
      <c r="V73" s="1103"/>
      <c r="W73" s="1103"/>
      <c r="X73" s="1103"/>
      <c r="Y73" s="1103"/>
      <c r="Z73" s="1103"/>
      <c r="AA73" s="1103"/>
      <c r="AB73" s="1103"/>
    </row>
    <row r="74" spans="2:28" ht="15" customHeight="1">
      <c r="B74" s="1102"/>
      <c r="C74" s="1102"/>
      <c r="D74" s="1102"/>
      <c r="E74" s="1102"/>
      <c r="F74" s="1102"/>
      <c r="G74" s="1102"/>
      <c r="H74" s="1102"/>
      <c r="I74" s="1102"/>
      <c r="J74" s="1102"/>
      <c r="K74" s="1102"/>
      <c r="L74" s="1102"/>
      <c r="M74" s="1102"/>
      <c r="N74" s="1102"/>
      <c r="O74" s="1102"/>
      <c r="P74" s="1102"/>
      <c r="Q74" s="1103"/>
      <c r="R74" s="1103"/>
      <c r="S74" s="1103"/>
      <c r="T74" s="1103"/>
      <c r="U74" s="1103"/>
      <c r="V74" s="1103"/>
      <c r="W74" s="1103"/>
      <c r="X74" s="1103"/>
      <c r="Y74" s="1103"/>
      <c r="Z74" s="1103"/>
      <c r="AA74" s="1103"/>
      <c r="AB74" s="1103"/>
    </row>
    <row r="75" spans="2:28" ht="15" customHeight="1">
      <c r="B75" s="1102"/>
      <c r="C75" s="1102"/>
      <c r="D75" s="1102"/>
      <c r="E75" s="1102"/>
      <c r="F75" s="1102"/>
      <c r="G75" s="1102"/>
      <c r="H75" s="1102"/>
      <c r="I75" s="1102"/>
      <c r="J75" s="1102"/>
      <c r="K75" s="1102"/>
      <c r="L75" s="1102"/>
      <c r="M75" s="1102"/>
      <c r="N75" s="1102"/>
      <c r="O75" s="1102"/>
      <c r="P75" s="1102"/>
      <c r="Q75" s="1103"/>
      <c r="R75" s="1103"/>
      <c r="S75" s="1103"/>
      <c r="T75" s="1103"/>
      <c r="U75" s="1103"/>
      <c r="V75" s="1103"/>
      <c r="W75" s="1103"/>
      <c r="X75" s="1103"/>
      <c r="Y75" s="1103"/>
      <c r="Z75" s="1103"/>
      <c r="AA75" s="1103"/>
      <c r="AB75" s="1103"/>
    </row>
    <row r="76" spans="2:28" ht="18.75" customHeight="1">
      <c r="B76" s="468" t="s">
        <v>433</v>
      </c>
      <c r="C76" s="468"/>
      <c r="D76" s="468"/>
      <c r="E76" s="468"/>
      <c r="F76" s="468"/>
      <c r="G76" s="468"/>
      <c r="H76" s="468"/>
      <c r="I76" s="468"/>
      <c r="J76" s="468"/>
      <c r="K76" s="468"/>
      <c r="L76" s="468"/>
      <c r="M76" s="468"/>
      <c r="N76" s="468"/>
      <c r="O76" s="468"/>
      <c r="P76" s="468"/>
      <c r="Q76" s="1104" t="s">
        <v>433</v>
      </c>
      <c r="R76" s="1104"/>
      <c r="S76" s="1104"/>
      <c r="T76" s="1104"/>
      <c r="U76" s="1104"/>
      <c r="V76" s="1104"/>
      <c r="W76" s="1104"/>
      <c r="X76" s="1104"/>
      <c r="Y76" s="1104"/>
      <c r="Z76" s="1104"/>
      <c r="AA76" s="1104"/>
      <c r="AB76" s="1104"/>
    </row>
    <row r="77" spans="2:28" ht="18.75" customHeight="1">
      <c r="B77" s="1095" t="s">
        <v>446</v>
      </c>
      <c r="C77" s="1095"/>
      <c r="D77" s="1095"/>
      <c r="E77" s="1095"/>
      <c r="F77" s="1095"/>
      <c r="G77" s="1096" t="s">
        <v>447</v>
      </c>
      <c r="H77" s="1096"/>
      <c r="I77" s="1097"/>
      <c r="J77" s="1097"/>
      <c r="K77" s="1098"/>
      <c r="L77" s="1095" t="s">
        <v>448</v>
      </c>
      <c r="M77" s="1095"/>
      <c r="N77" s="1095"/>
      <c r="O77" s="1095"/>
      <c r="P77" s="1095"/>
      <c r="Q77" s="1096"/>
      <c r="R77" s="1097"/>
      <c r="S77" s="1097"/>
      <c r="T77" s="1098"/>
      <c r="U77" s="1099"/>
      <c r="V77" s="1100"/>
      <c r="W77" s="1100"/>
      <c r="X77" s="1101"/>
      <c r="Y77" s="1096"/>
      <c r="Z77" s="1097"/>
      <c r="AA77" s="1097"/>
      <c r="AB77" s="1098"/>
    </row>
    <row r="78" spans="2:28" ht="15" customHeight="1">
      <c r="B78" s="1102"/>
      <c r="C78" s="1102"/>
      <c r="D78" s="1102"/>
      <c r="E78" s="1102"/>
      <c r="F78" s="1102"/>
      <c r="G78" s="1102"/>
      <c r="H78" s="1102"/>
      <c r="I78" s="1102"/>
      <c r="J78" s="1102"/>
      <c r="K78" s="1102"/>
      <c r="L78" s="1105"/>
      <c r="M78" s="1105"/>
      <c r="N78" s="1106"/>
      <c r="O78" s="1106"/>
      <c r="P78" s="1107"/>
      <c r="Q78" s="1103"/>
      <c r="R78" s="1103"/>
      <c r="S78" s="1103"/>
      <c r="T78" s="1103"/>
      <c r="U78" s="1103"/>
      <c r="V78" s="1103"/>
      <c r="W78" s="1103"/>
      <c r="X78" s="1103"/>
      <c r="Y78" s="1103"/>
      <c r="Z78" s="1103"/>
      <c r="AA78" s="1103"/>
      <c r="AB78" s="1103"/>
    </row>
    <row r="79" spans="2:28" ht="15" customHeight="1">
      <c r="B79" s="1102"/>
      <c r="C79" s="1102"/>
      <c r="D79" s="1102"/>
      <c r="E79" s="1102"/>
      <c r="F79" s="1102"/>
      <c r="G79" s="1102"/>
      <c r="H79" s="1102"/>
      <c r="I79" s="1102"/>
      <c r="J79" s="1102"/>
      <c r="K79" s="1102"/>
      <c r="L79" s="1108"/>
      <c r="M79" s="1108"/>
      <c r="N79" s="1109"/>
      <c r="O79" s="1109"/>
      <c r="P79" s="1110"/>
      <c r="Q79" s="1103"/>
      <c r="R79" s="1103"/>
      <c r="S79" s="1103"/>
      <c r="T79" s="1103"/>
      <c r="U79" s="1103"/>
      <c r="V79" s="1103"/>
      <c r="W79" s="1103"/>
      <c r="X79" s="1103"/>
      <c r="Y79" s="1103"/>
      <c r="Z79" s="1103"/>
      <c r="AA79" s="1103"/>
      <c r="AB79" s="1103"/>
    </row>
    <row r="80" spans="2:28" ht="15" customHeight="1">
      <c r="B80" s="1102"/>
      <c r="C80" s="1102"/>
      <c r="D80" s="1102"/>
      <c r="E80" s="1102"/>
      <c r="F80" s="1102"/>
      <c r="G80" s="1102"/>
      <c r="H80" s="1102"/>
      <c r="I80" s="1102"/>
      <c r="J80" s="1102"/>
      <c r="K80" s="1102"/>
      <c r="L80" s="1108"/>
      <c r="M80" s="1108"/>
      <c r="N80" s="1109"/>
      <c r="O80" s="1109"/>
      <c r="P80" s="1110"/>
      <c r="Q80" s="1103"/>
      <c r="R80" s="1103"/>
      <c r="S80" s="1103"/>
      <c r="T80" s="1103"/>
      <c r="U80" s="1103"/>
      <c r="V80" s="1103"/>
      <c r="W80" s="1103"/>
      <c r="X80" s="1103"/>
      <c r="Y80" s="1103"/>
      <c r="Z80" s="1103"/>
      <c r="AA80" s="1103"/>
      <c r="AB80" s="1103"/>
    </row>
    <row r="81" spans="2:28" ht="15" customHeight="1">
      <c r="B81" s="1102"/>
      <c r="C81" s="1102"/>
      <c r="D81" s="1102"/>
      <c r="E81" s="1102"/>
      <c r="F81" s="1102"/>
      <c r="G81" s="1102"/>
      <c r="H81" s="1102"/>
      <c r="I81" s="1102"/>
      <c r="J81" s="1102"/>
      <c r="K81" s="1102"/>
      <c r="L81" s="1108"/>
      <c r="M81" s="1108"/>
      <c r="N81" s="1109"/>
      <c r="O81" s="1109"/>
      <c r="P81" s="1110"/>
      <c r="Q81" s="1103"/>
      <c r="R81" s="1103"/>
      <c r="S81" s="1103"/>
      <c r="T81" s="1103"/>
      <c r="U81" s="1103"/>
      <c r="V81" s="1103"/>
      <c r="W81" s="1103"/>
      <c r="X81" s="1103"/>
      <c r="Y81" s="1103"/>
      <c r="Z81" s="1103"/>
      <c r="AA81" s="1103"/>
      <c r="AB81" s="1103"/>
    </row>
    <row r="82" spans="2:28" ht="15" customHeight="1">
      <c r="B82" s="1102"/>
      <c r="C82" s="1102"/>
      <c r="D82" s="1102"/>
      <c r="E82" s="1102"/>
      <c r="F82" s="1102"/>
      <c r="G82" s="1102"/>
      <c r="H82" s="1102"/>
      <c r="I82" s="1102"/>
      <c r="J82" s="1102"/>
      <c r="K82" s="1102"/>
      <c r="L82" s="1108"/>
      <c r="M82" s="1108"/>
      <c r="N82" s="1109"/>
      <c r="O82" s="1109"/>
      <c r="P82" s="1110"/>
      <c r="Q82" s="1103"/>
      <c r="R82" s="1103"/>
      <c r="S82" s="1103"/>
      <c r="T82" s="1103"/>
      <c r="U82" s="1103"/>
      <c r="V82" s="1103"/>
      <c r="W82" s="1103"/>
      <c r="X82" s="1103"/>
      <c r="Y82" s="1103"/>
      <c r="Z82" s="1103"/>
      <c r="AA82" s="1103"/>
      <c r="AB82" s="1103"/>
    </row>
    <row r="83" spans="2:28" ht="15" customHeight="1">
      <c r="B83" s="1102"/>
      <c r="C83" s="1102"/>
      <c r="D83" s="1102"/>
      <c r="E83" s="1102"/>
      <c r="F83" s="1102"/>
      <c r="G83" s="1102"/>
      <c r="H83" s="1102"/>
      <c r="I83" s="1102"/>
      <c r="J83" s="1102"/>
      <c r="K83" s="1102"/>
      <c r="L83" s="1108"/>
      <c r="M83" s="1108"/>
      <c r="N83" s="1109"/>
      <c r="O83" s="1109"/>
      <c r="P83" s="1110"/>
      <c r="Q83" s="1103"/>
      <c r="R83" s="1103"/>
      <c r="S83" s="1103"/>
      <c r="T83" s="1103"/>
      <c r="U83" s="1103"/>
      <c r="V83" s="1103"/>
      <c r="W83" s="1103"/>
      <c r="X83" s="1103"/>
      <c r="Y83" s="1103"/>
      <c r="Z83" s="1103"/>
      <c r="AA83" s="1103"/>
      <c r="AB83" s="1103"/>
    </row>
    <row r="84" spans="2:28" ht="15" customHeight="1">
      <c r="B84" s="1102"/>
      <c r="C84" s="1102"/>
      <c r="D84" s="1102"/>
      <c r="E84" s="1102"/>
      <c r="F84" s="1102"/>
      <c r="G84" s="1102"/>
      <c r="H84" s="1102"/>
      <c r="I84" s="1102"/>
      <c r="J84" s="1102"/>
      <c r="K84" s="1102"/>
      <c r="L84" s="1108"/>
      <c r="M84" s="1108"/>
      <c r="N84" s="1109"/>
      <c r="O84" s="1109"/>
      <c r="P84" s="1110"/>
      <c r="Q84" s="1103"/>
      <c r="R84" s="1103"/>
      <c r="S84" s="1103"/>
      <c r="T84" s="1103"/>
      <c r="U84" s="1103"/>
      <c r="V84" s="1103"/>
      <c r="W84" s="1103"/>
      <c r="X84" s="1103"/>
      <c r="Y84" s="1103"/>
      <c r="Z84" s="1103"/>
      <c r="AA84" s="1103"/>
      <c r="AB84" s="1103"/>
    </row>
    <row r="85" spans="2:28" ht="11.25" customHeight="1">
      <c r="B85" s="1102"/>
      <c r="C85" s="1102"/>
      <c r="D85" s="1102"/>
      <c r="E85" s="1102"/>
      <c r="F85" s="1102"/>
      <c r="G85" s="1102"/>
      <c r="H85" s="1102"/>
      <c r="I85" s="1102"/>
      <c r="J85" s="1102"/>
      <c r="K85" s="1102"/>
      <c r="L85" s="1108"/>
      <c r="M85" s="1108"/>
      <c r="N85" s="1109"/>
      <c r="O85" s="1109"/>
      <c r="P85" s="1110"/>
      <c r="Q85" s="1103"/>
      <c r="R85" s="1103"/>
      <c r="S85" s="1103"/>
      <c r="T85" s="1103"/>
      <c r="U85" s="1103"/>
      <c r="V85" s="1103"/>
      <c r="W85" s="1103"/>
      <c r="X85" s="1103"/>
      <c r="Y85" s="1103"/>
      <c r="Z85" s="1103"/>
      <c r="AA85" s="1103"/>
      <c r="AB85" s="1103"/>
    </row>
    <row r="86" spans="2:28" ht="18.75" customHeight="1">
      <c r="B86" s="1102"/>
      <c r="C86" s="1102"/>
      <c r="D86" s="1102"/>
      <c r="E86" s="1102"/>
      <c r="F86" s="1102"/>
      <c r="G86" s="1102"/>
      <c r="H86" s="1102"/>
      <c r="I86" s="1102"/>
      <c r="J86" s="1102"/>
      <c r="K86" s="1102"/>
      <c r="L86" s="1108"/>
      <c r="M86" s="1108"/>
      <c r="N86" s="1109"/>
      <c r="O86" s="1109"/>
      <c r="P86" s="1110"/>
      <c r="Q86" s="1103"/>
      <c r="R86" s="1103"/>
      <c r="S86" s="1103"/>
      <c r="T86" s="1103"/>
      <c r="U86" s="1103"/>
      <c r="V86" s="1103"/>
      <c r="W86" s="1103"/>
      <c r="X86" s="1103"/>
      <c r="Y86" s="1103"/>
      <c r="Z86" s="1103"/>
      <c r="AA86" s="1103"/>
      <c r="AB86" s="1103"/>
    </row>
    <row r="87" spans="2:28" ht="15" customHeight="1">
      <c r="B87" s="1102"/>
      <c r="C87" s="1102"/>
      <c r="D87" s="1102"/>
      <c r="E87" s="1102"/>
      <c r="F87" s="1102"/>
      <c r="G87" s="1102"/>
      <c r="H87" s="1102"/>
      <c r="I87" s="1102"/>
      <c r="J87" s="1102"/>
      <c r="K87" s="1102"/>
      <c r="L87" s="1108"/>
      <c r="M87" s="1108"/>
      <c r="N87" s="1109"/>
      <c r="O87" s="1109"/>
      <c r="P87" s="1110"/>
      <c r="Q87" s="1103"/>
      <c r="R87" s="1103"/>
      <c r="S87" s="1103"/>
      <c r="T87" s="1103"/>
      <c r="U87" s="1103"/>
      <c r="V87" s="1103"/>
      <c r="W87" s="1103"/>
      <c r="X87" s="1103"/>
      <c r="Y87" s="1103"/>
      <c r="Z87" s="1103"/>
      <c r="AA87" s="1103"/>
      <c r="AB87" s="1103"/>
    </row>
    <row r="88" spans="2:28" ht="15" customHeight="1">
      <c r="B88" s="1102"/>
      <c r="C88" s="1102"/>
      <c r="D88" s="1102"/>
      <c r="E88" s="1102"/>
      <c r="F88" s="1102"/>
      <c r="G88" s="1102"/>
      <c r="H88" s="1102"/>
      <c r="I88" s="1102"/>
      <c r="J88" s="1102"/>
      <c r="K88" s="1102"/>
      <c r="L88" s="1108"/>
      <c r="M88" s="1108"/>
      <c r="N88" s="1109"/>
      <c r="O88" s="1109"/>
      <c r="P88" s="1110"/>
      <c r="Q88" s="1103"/>
      <c r="R88" s="1103"/>
      <c r="S88" s="1103"/>
      <c r="T88" s="1103"/>
      <c r="U88" s="1103"/>
      <c r="V88" s="1103"/>
      <c r="W88" s="1103"/>
      <c r="X88" s="1103"/>
      <c r="Y88" s="1103"/>
      <c r="Z88" s="1103"/>
      <c r="AA88" s="1103"/>
      <c r="AB88" s="1103"/>
    </row>
    <row r="89" spans="2:28" ht="15" customHeight="1">
      <c r="B89" s="1102"/>
      <c r="C89" s="1102"/>
      <c r="D89" s="1102"/>
      <c r="E89" s="1102"/>
      <c r="F89" s="1102"/>
      <c r="G89" s="1102"/>
      <c r="H89" s="1102"/>
      <c r="I89" s="1102"/>
      <c r="J89" s="1102"/>
      <c r="K89" s="1102"/>
      <c r="L89" s="1108"/>
      <c r="M89" s="1108"/>
      <c r="N89" s="1109"/>
      <c r="O89" s="1109"/>
      <c r="P89" s="1110"/>
      <c r="Q89" s="1103"/>
      <c r="R89" s="1103"/>
      <c r="S89" s="1103"/>
      <c r="T89" s="1103"/>
      <c r="U89" s="1103"/>
      <c r="V89" s="1103"/>
      <c r="W89" s="1103"/>
      <c r="X89" s="1103"/>
      <c r="Y89" s="1103"/>
      <c r="Z89" s="1103"/>
      <c r="AA89" s="1103"/>
      <c r="AB89" s="1103"/>
    </row>
    <row r="90" spans="2:28" ht="15" customHeight="1">
      <c r="B90" s="1102"/>
      <c r="C90" s="1102"/>
      <c r="D90" s="1102"/>
      <c r="E90" s="1102"/>
      <c r="F90" s="1102"/>
      <c r="G90" s="1102"/>
      <c r="H90" s="1102"/>
      <c r="I90" s="1102"/>
      <c r="J90" s="1102"/>
      <c r="K90" s="1102"/>
      <c r="L90" s="1111"/>
      <c r="M90" s="1111"/>
      <c r="N90" s="1112"/>
      <c r="O90" s="1112"/>
      <c r="P90" s="1113"/>
      <c r="Q90" s="1103"/>
      <c r="R90" s="1103"/>
      <c r="S90" s="1103"/>
      <c r="T90" s="1103"/>
      <c r="U90" s="1103"/>
      <c r="V90" s="1103"/>
      <c r="W90" s="1103"/>
      <c r="X90" s="1103"/>
      <c r="Y90" s="1103"/>
      <c r="Z90" s="1103"/>
      <c r="AA90" s="1103"/>
      <c r="AB90" s="1103"/>
    </row>
    <row r="91" spans="2:28" ht="18.75" customHeight="1">
      <c r="B91" s="468" t="s">
        <v>433</v>
      </c>
      <c r="C91" s="468"/>
      <c r="D91" s="468"/>
      <c r="E91" s="468"/>
      <c r="F91" s="468"/>
      <c r="G91" s="468"/>
      <c r="H91" s="468"/>
      <c r="I91" s="468"/>
      <c r="J91" s="468"/>
      <c r="K91" s="468"/>
      <c r="L91" s="468"/>
      <c r="M91" s="468"/>
      <c r="N91" s="468"/>
      <c r="O91" s="468"/>
      <c r="P91" s="468"/>
      <c r="Q91" s="1104" t="s">
        <v>433</v>
      </c>
      <c r="R91" s="1104"/>
      <c r="S91" s="1104"/>
      <c r="T91" s="1104"/>
      <c r="U91" s="1104"/>
      <c r="V91" s="1104"/>
      <c r="W91" s="1104"/>
      <c r="X91" s="1104"/>
      <c r="Y91" s="1104"/>
      <c r="Z91" s="1104"/>
      <c r="AA91" s="1104"/>
      <c r="AB91" s="1104"/>
    </row>
    <row r="92" spans="2:28" ht="18.75" customHeight="1">
      <c r="B92" s="1095" t="s">
        <v>449</v>
      </c>
      <c r="C92" s="1095"/>
      <c r="D92" s="1095"/>
      <c r="E92" s="1095"/>
      <c r="F92" s="1095"/>
      <c r="G92" s="1096" t="s">
        <v>450</v>
      </c>
      <c r="H92" s="1096"/>
      <c r="I92" s="1097"/>
      <c r="J92" s="1097"/>
      <c r="K92" s="1098"/>
      <c r="L92" s="1095" t="s">
        <v>451</v>
      </c>
      <c r="M92" s="1095"/>
      <c r="N92" s="1095"/>
      <c r="O92" s="1095"/>
      <c r="P92" s="1095"/>
      <c r="Q92" s="1096"/>
      <c r="R92" s="1097"/>
      <c r="S92" s="1097"/>
      <c r="T92" s="1098"/>
      <c r="U92" s="1099"/>
      <c r="V92" s="1100"/>
      <c r="W92" s="1100"/>
      <c r="X92" s="1101"/>
      <c r="Y92" s="1096"/>
      <c r="Z92" s="1097"/>
      <c r="AA92" s="1097"/>
      <c r="AB92" s="1098"/>
    </row>
    <row r="93" spans="2:28" ht="15" customHeight="1">
      <c r="B93" s="1092"/>
      <c r="C93" s="1092"/>
      <c r="D93" s="1092"/>
      <c r="E93" s="1092"/>
      <c r="F93" s="1092"/>
      <c r="G93" s="1092"/>
      <c r="H93" s="1092"/>
      <c r="I93" s="1092"/>
      <c r="J93" s="1092"/>
      <c r="K93" s="1092"/>
      <c r="L93" s="1102"/>
      <c r="M93" s="1102"/>
      <c r="N93" s="1102"/>
      <c r="O93" s="1102"/>
      <c r="P93" s="1102"/>
      <c r="Q93" s="1103"/>
      <c r="R93" s="1103"/>
      <c r="S93" s="1103"/>
      <c r="T93" s="1103"/>
      <c r="U93" s="1103"/>
      <c r="V93" s="1103"/>
      <c r="W93" s="1103"/>
      <c r="X93" s="1103"/>
      <c r="Y93" s="1103"/>
      <c r="Z93" s="1103"/>
      <c r="AA93" s="1103"/>
      <c r="AB93" s="1103"/>
    </row>
    <row r="94" spans="2:28" ht="15" customHeight="1">
      <c r="B94" s="1092"/>
      <c r="C94" s="1092"/>
      <c r="D94" s="1092"/>
      <c r="E94" s="1092"/>
      <c r="F94" s="1092"/>
      <c r="G94" s="1092"/>
      <c r="H94" s="1092"/>
      <c r="I94" s="1092"/>
      <c r="J94" s="1092"/>
      <c r="K94" s="1092"/>
      <c r="L94" s="1102"/>
      <c r="M94" s="1102"/>
      <c r="N94" s="1102"/>
      <c r="O94" s="1102"/>
      <c r="P94" s="1102"/>
      <c r="Q94" s="1103"/>
      <c r="R94" s="1103"/>
      <c r="S94" s="1103"/>
      <c r="T94" s="1103"/>
      <c r="U94" s="1103"/>
      <c r="V94" s="1103"/>
      <c r="W94" s="1103"/>
      <c r="X94" s="1103"/>
      <c r="Y94" s="1103"/>
      <c r="Z94" s="1103"/>
      <c r="AA94" s="1103"/>
      <c r="AB94" s="1103"/>
    </row>
    <row r="95" spans="2:28" ht="15" customHeight="1">
      <c r="B95" s="1092"/>
      <c r="C95" s="1092"/>
      <c r="D95" s="1092"/>
      <c r="E95" s="1092"/>
      <c r="F95" s="1092"/>
      <c r="G95" s="1092"/>
      <c r="H95" s="1092"/>
      <c r="I95" s="1092"/>
      <c r="J95" s="1092"/>
      <c r="K95" s="1092"/>
      <c r="L95" s="1102"/>
      <c r="M95" s="1102"/>
      <c r="N95" s="1102"/>
      <c r="O95" s="1102"/>
      <c r="P95" s="1102"/>
      <c r="Q95" s="1103"/>
      <c r="R95" s="1103"/>
      <c r="S95" s="1103"/>
      <c r="T95" s="1103"/>
      <c r="U95" s="1103"/>
      <c r="V95" s="1103"/>
      <c r="W95" s="1103"/>
      <c r="X95" s="1103"/>
      <c r="Y95" s="1103"/>
      <c r="Z95" s="1103"/>
      <c r="AA95" s="1103"/>
      <c r="AB95" s="1103"/>
    </row>
    <row r="96" spans="2:28" ht="15" customHeight="1">
      <c r="B96" s="1092"/>
      <c r="C96" s="1092"/>
      <c r="D96" s="1092"/>
      <c r="E96" s="1092"/>
      <c r="F96" s="1092"/>
      <c r="G96" s="1092"/>
      <c r="H96" s="1092"/>
      <c r="I96" s="1092"/>
      <c r="J96" s="1092"/>
      <c r="K96" s="1092"/>
      <c r="L96" s="1102"/>
      <c r="M96" s="1102"/>
      <c r="N96" s="1102"/>
      <c r="O96" s="1102"/>
      <c r="P96" s="1102"/>
      <c r="Q96" s="1103"/>
      <c r="R96" s="1103"/>
      <c r="S96" s="1103"/>
      <c r="T96" s="1103"/>
      <c r="U96" s="1103"/>
      <c r="V96" s="1103"/>
      <c r="W96" s="1103"/>
      <c r="X96" s="1103"/>
      <c r="Y96" s="1103"/>
      <c r="Z96" s="1103"/>
      <c r="AA96" s="1103"/>
      <c r="AB96" s="1103"/>
    </row>
    <row r="97" spans="2:28" ht="15" customHeight="1">
      <c r="B97" s="1092"/>
      <c r="C97" s="1092"/>
      <c r="D97" s="1092"/>
      <c r="E97" s="1092"/>
      <c r="F97" s="1092"/>
      <c r="G97" s="1092"/>
      <c r="H97" s="1092"/>
      <c r="I97" s="1092"/>
      <c r="J97" s="1092"/>
      <c r="K97" s="1092"/>
      <c r="L97" s="1102"/>
      <c r="M97" s="1102"/>
      <c r="N97" s="1102"/>
      <c r="O97" s="1102"/>
      <c r="P97" s="1102"/>
      <c r="Q97" s="1103"/>
      <c r="R97" s="1103"/>
      <c r="S97" s="1103"/>
      <c r="T97" s="1103"/>
      <c r="U97" s="1103"/>
      <c r="V97" s="1103"/>
      <c r="W97" s="1103"/>
      <c r="X97" s="1103"/>
      <c r="Y97" s="1103"/>
      <c r="Z97" s="1103"/>
      <c r="AA97" s="1103"/>
      <c r="AB97" s="1103"/>
    </row>
    <row r="98" spans="2:28" ht="15" customHeight="1">
      <c r="B98" s="1092"/>
      <c r="C98" s="1092"/>
      <c r="D98" s="1092"/>
      <c r="E98" s="1092"/>
      <c r="F98" s="1092"/>
      <c r="G98" s="1092"/>
      <c r="H98" s="1092"/>
      <c r="I98" s="1092"/>
      <c r="J98" s="1092"/>
      <c r="K98" s="1092"/>
      <c r="L98" s="1102"/>
      <c r="M98" s="1102"/>
      <c r="N98" s="1102"/>
      <c r="O98" s="1102"/>
      <c r="P98" s="1102"/>
      <c r="Q98" s="1103"/>
      <c r="R98" s="1103"/>
      <c r="S98" s="1103"/>
      <c r="T98" s="1103"/>
      <c r="U98" s="1103"/>
      <c r="V98" s="1103"/>
      <c r="W98" s="1103"/>
      <c r="X98" s="1103"/>
      <c r="Y98" s="1103"/>
      <c r="Z98" s="1103"/>
      <c r="AA98" s="1103"/>
      <c r="AB98" s="1103"/>
    </row>
    <row r="99" spans="2:28" ht="15" customHeight="1">
      <c r="B99" s="1092"/>
      <c r="C99" s="1092"/>
      <c r="D99" s="1092"/>
      <c r="E99" s="1092"/>
      <c r="F99" s="1092"/>
      <c r="G99" s="1092"/>
      <c r="H99" s="1092"/>
      <c r="I99" s="1092"/>
      <c r="J99" s="1092"/>
      <c r="K99" s="1092"/>
      <c r="L99" s="1102"/>
      <c r="M99" s="1102"/>
      <c r="N99" s="1102"/>
      <c r="O99" s="1102"/>
      <c r="P99" s="1102"/>
      <c r="Q99" s="1103"/>
      <c r="R99" s="1103"/>
      <c r="S99" s="1103"/>
      <c r="T99" s="1103"/>
      <c r="U99" s="1103"/>
      <c r="V99" s="1103"/>
      <c r="W99" s="1103"/>
      <c r="X99" s="1103"/>
      <c r="Y99" s="1103"/>
      <c r="Z99" s="1103"/>
      <c r="AA99" s="1103"/>
      <c r="AB99" s="1103"/>
    </row>
    <row r="100" spans="2:28" ht="12" customHeight="1">
      <c r="B100" s="1092"/>
      <c r="C100" s="1092"/>
      <c r="D100" s="1092"/>
      <c r="E100" s="1092"/>
      <c r="F100" s="1092"/>
      <c r="G100" s="1092"/>
      <c r="H100" s="1092"/>
      <c r="I100" s="1092"/>
      <c r="J100" s="1092"/>
      <c r="K100" s="1092"/>
      <c r="L100" s="1102"/>
      <c r="M100" s="1102"/>
      <c r="N100" s="1102"/>
      <c r="O100" s="1102"/>
      <c r="P100" s="1102"/>
      <c r="Q100" s="1103"/>
      <c r="R100" s="1103"/>
      <c r="S100" s="1103"/>
      <c r="T100" s="1103"/>
      <c r="U100" s="1103"/>
      <c r="V100" s="1103"/>
      <c r="W100" s="1103"/>
      <c r="X100" s="1103"/>
      <c r="Y100" s="1103"/>
      <c r="Z100" s="1103"/>
      <c r="AA100" s="1103"/>
      <c r="AB100" s="1103"/>
    </row>
    <row r="101" spans="2:28" ht="18.75" customHeight="1">
      <c r="B101" s="1092"/>
      <c r="C101" s="1092"/>
      <c r="D101" s="1092"/>
      <c r="E101" s="1092"/>
      <c r="F101" s="1092"/>
      <c r="G101" s="1092"/>
      <c r="H101" s="1092"/>
      <c r="I101" s="1092"/>
      <c r="J101" s="1092"/>
      <c r="K101" s="1092"/>
      <c r="L101" s="1102"/>
      <c r="M101" s="1102"/>
      <c r="N101" s="1102"/>
      <c r="O101" s="1102"/>
      <c r="P101" s="1102"/>
      <c r="Q101" s="1103"/>
      <c r="R101" s="1103"/>
      <c r="S101" s="1103"/>
      <c r="T101" s="1103"/>
      <c r="U101" s="1103"/>
      <c r="V101" s="1103"/>
      <c r="W101" s="1103"/>
      <c r="X101" s="1103"/>
      <c r="Y101" s="1103"/>
      <c r="Z101" s="1103"/>
      <c r="AA101" s="1103"/>
      <c r="AB101" s="1103"/>
    </row>
    <row r="102" spans="2:28" ht="15" customHeight="1">
      <c r="B102" s="1092"/>
      <c r="C102" s="1092"/>
      <c r="D102" s="1092"/>
      <c r="E102" s="1092"/>
      <c r="F102" s="1092"/>
      <c r="G102" s="1092"/>
      <c r="H102" s="1092"/>
      <c r="I102" s="1092"/>
      <c r="J102" s="1092"/>
      <c r="K102" s="1092"/>
      <c r="L102" s="1102"/>
      <c r="M102" s="1102"/>
      <c r="N102" s="1102"/>
      <c r="O102" s="1102"/>
      <c r="P102" s="1102"/>
      <c r="Q102" s="1103"/>
      <c r="R102" s="1103"/>
      <c r="S102" s="1103"/>
      <c r="T102" s="1103"/>
      <c r="U102" s="1103"/>
      <c r="V102" s="1103"/>
      <c r="W102" s="1103"/>
      <c r="X102" s="1103"/>
      <c r="Y102" s="1103"/>
      <c r="Z102" s="1103"/>
      <c r="AA102" s="1103"/>
      <c r="AB102" s="1103"/>
    </row>
    <row r="103" spans="2:28" ht="15" customHeight="1">
      <c r="B103" s="1092"/>
      <c r="C103" s="1092"/>
      <c r="D103" s="1092"/>
      <c r="E103" s="1092"/>
      <c r="F103" s="1092"/>
      <c r="G103" s="1092"/>
      <c r="H103" s="1092"/>
      <c r="I103" s="1092"/>
      <c r="J103" s="1092"/>
      <c r="K103" s="1092"/>
      <c r="L103" s="1102"/>
      <c r="M103" s="1102"/>
      <c r="N103" s="1102"/>
      <c r="O103" s="1102"/>
      <c r="P103" s="1102"/>
      <c r="Q103" s="1103"/>
      <c r="R103" s="1103"/>
      <c r="S103" s="1103"/>
      <c r="T103" s="1103"/>
      <c r="U103" s="1103"/>
      <c r="V103" s="1103"/>
      <c r="W103" s="1103"/>
      <c r="X103" s="1103"/>
      <c r="Y103" s="1103"/>
      <c r="Z103" s="1103"/>
      <c r="AA103" s="1103"/>
      <c r="AB103" s="1103"/>
    </row>
    <row r="104" spans="2:28" ht="15" customHeight="1">
      <c r="B104" s="1092"/>
      <c r="C104" s="1092"/>
      <c r="D104" s="1092"/>
      <c r="E104" s="1092"/>
      <c r="F104" s="1092"/>
      <c r="G104" s="1092"/>
      <c r="H104" s="1092"/>
      <c r="I104" s="1092"/>
      <c r="J104" s="1092"/>
      <c r="K104" s="1092"/>
      <c r="L104" s="1102"/>
      <c r="M104" s="1102"/>
      <c r="N104" s="1102"/>
      <c r="O104" s="1102"/>
      <c r="P104" s="1102"/>
      <c r="Q104" s="1103"/>
      <c r="R104" s="1103"/>
      <c r="S104" s="1103"/>
      <c r="T104" s="1103"/>
      <c r="U104" s="1103"/>
      <c r="V104" s="1103"/>
      <c r="W104" s="1103"/>
      <c r="X104" s="1103"/>
      <c r="Y104" s="1103"/>
      <c r="Z104" s="1103"/>
      <c r="AA104" s="1103"/>
      <c r="AB104" s="1103"/>
    </row>
    <row r="105" spans="2:28" ht="15" customHeight="1">
      <c r="B105" s="1092"/>
      <c r="C105" s="1092"/>
      <c r="D105" s="1092"/>
      <c r="E105" s="1092"/>
      <c r="F105" s="1092"/>
      <c r="G105" s="1092"/>
      <c r="H105" s="1092"/>
      <c r="I105" s="1092"/>
      <c r="J105" s="1092"/>
      <c r="K105" s="1092"/>
      <c r="L105" s="1102"/>
      <c r="M105" s="1102"/>
      <c r="N105" s="1102"/>
      <c r="O105" s="1102"/>
      <c r="P105" s="1102"/>
      <c r="Q105" s="1103"/>
      <c r="R105" s="1103"/>
      <c r="S105" s="1103"/>
      <c r="T105" s="1103"/>
      <c r="U105" s="1103"/>
      <c r="V105" s="1103"/>
      <c r="W105" s="1103"/>
      <c r="X105" s="1103"/>
      <c r="Y105" s="1103"/>
      <c r="Z105" s="1103"/>
      <c r="AA105" s="1103"/>
      <c r="AB105" s="1103"/>
    </row>
    <row r="106" spans="2:28" ht="18.75" customHeight="1">
      <c r="B106" s="468" t="s">
        <v>433</v>
      </c>
      <c r="C106" s="468"/>
      <c r="D106" s="468"/>
      <c r="E106" s="468"/>
      <c r="F106" s="468"/>
      <c r="G106" s="468"/>
      <c r="H106" s="468"/>
      <c r="I106" s="468"/>
      <c r="J106" s="468"/>
      <c r="K106" s="468"/>
      <c r="L106" s="468"/>
      <c r="M106" s="468"/>
      <c r="N106" s="468"/>
      <c r="O106" s="468"/>
      <c r="P106" s="468"/>
      <c r="Q106" s="1104" t="s">
        <v>433</v>
      </c>
      <c r="R106" s="1104"/>
      <c r="S106" s="1104"/>
      <c r="T106" s="1104"/>
      <c r="U106" s="1104"/>
      <c r="V106" s="1104"/>
      <c r="W106" s="1104"/>
      <c r="X106" s="1104"/>
      <c r="Y106" s="1104"/>
      <c r="Z106" s="1104"/>
      <c r="AA106" s="1104"/>
      <c r="AB106" s="1104"/>
    </row>
    <row r="107" spans="2:28" ht="18.75" customHeight="1">
      <c r="B107" s="1095" t="s">
        <v>452</v>
      </c>
      <c r="C107" s="1095"/>
      <c r="D107" s="1095"/>
      <c r="E107" s="1095"/>
      <c r="F107" s="1095"/>
      <c r="G107" s="1096" t="s">
        <v>453</v>
      </c>
      <c r="H107" s="1096"/>
      <c r="I107" s="1097"/>
      <c r="J107" s="1097"/>
      <c r="K107" s="1098"/>
      <c r="L107" s="1095" t="s">
        <v>454</v>
      </c>
      <c r="M107" s="1095"/>
      <c r="N107" s="1095"/>
      <c r="O107" s="1095"/>
      <c r="P107" s="1095"/>
      <c r="Q107" s="1096"/>
      <c r="R107" s="1097"/>
      <c r="S107" s="1097"/>
      <c r="T107" s="1098"/>
      <c r="U107" s="1099"/>
      <c r="V107" s="1100"/>
      <c r="W107" s="1100"/>
      <c r="X107" s="1101"/>
      <c r="Y107" s="1096"/>
      <c r="Z107" s="1097"/>
      <c r="AA107" s="1097"/>
      <c r="AB107" s="1098"/>
    </row>
    <row r="108" spans="2:28" ht="15" customHeight="1">
      <c r="B108" s="1102"/>
      <c r="C108" s="1102"/>
      <c r="D108" s="1102"/>
      <c r="E108" s="1102"/>
      <c r="F108" s="1102"/>
      <c r="G108" s="1102"/>
      <c r="H108" s="1102"/>
      <c r="I108" s="1102"/>
      <c r="J108" s="1102"/>
      <c r="K108" s="1102"/>
      <c r="L108" s="1105"/>
      <c r="M108" s="1105"/>
      <c r="N108" s="1106"/>
      <c r="O108" s="1106"/>
      <c r="P108" s="1107"/>
      <c r="Q108" s="1103"/>
      <c r="R108" s="1103"/>
      <c r="S108" s="1103"/>
      <c r="T108" s="1103"/>
      <c r="U108" s="1103"/>
      <c r="V108" s="1103"/>
      <c r="W108" s="1103"/>
      <c r="X108" s="1103"/>
      <c r="Y108" s="1103"/>
      <c r="Z108" s="1103"/>
      <c r="AA108" s="1103"/>
      <c r="AB108" s="1103"/>
    </row>
    <row r="109" spans="2:28" ht="15" customHeight="1">
      <c r="B109" s="1102"/>
      <c r="C109" s="1102"/>
      <c r="D109" s="1102"/>
      <c r="E109" s="1102"/>
      <c r="F109" s="1102"/>
      <c r="G109" s="1102"/>
      <c r="H109" s="1102"/>
      <c r="I109" s="1102"/>
      <c r="J109" s="1102"/>
      <c r="K109" s="1102"/>
      <c r="L109" s="1108"/>
      <c r="M109" s="1108"/>
      <c r="N109" s="1109"/>
      <c r="O109" s="1109"/>
      <c r="P109" s="1110"/>
      <c r="Q109" s="1103"/>
      <c r="R109" s="1103"/>
      <c r="S109" s="1103"/>
      <c r="T109" s="1103"/>
      <c r="U109" s="1103"/>
      <c r="V109" s="1103"/>
      <c r="W109" s="1103"/>
      <c r="X109" s="1103"/>
      <c r="Y109" s="1103"/>
      <c r="Z109" s="1103"/>
      <c r="AA109" s="1103"/>
      <c r="AB109" s="1103"/>
    </row>
    <row r="110" spans="2:28" ht="15" customHeight="1">
      <c r="B110" s="1102"/>
      <c r="C110" s="1102"/>
      <c r="D110" s="1102"/>
      <c r="E110" s="1102"/>
      <c r="F110" s="1102"/>
      <c r="G110" s="1102"/>
      <c r="H110" s="1102"/>
      <c r="I110" s="1102"/>
      <c r="J110" s="1102"/>
      <c r="K110" s="1102"/>
      <c r="L110" s="1108"/>
      <c r="M110" s="1108"/>
      <c r="N110" s="1109"/>
      <c r="O110" s="1109"/>
      <c r="P110" s="1110"/>
      <c r="Q110" s="1103"/>
      <c r="R110" s="1103"/>
      <c r="S110" s="1103"/>
      <c r="T110" s="1103"/>
      <c r="U110" s="1103"/>
      <c r="V110" s="1103"/>
      <c r="W110" s="1103"/>
      <c r="X110" s="1103"/>
      <c r="Y110" s="1103"/>
      <c r="Z110" s="1103"/>
      <c r="AA110" s="1103"/>
      <c r="AB110" s="1103"/>
    </row>
    <row r="111" spans="2:28" ht="15" customHeight="1">
      <c r="B111" s="1102"/>
      <c r="C111" s="1102"/>
      <c r="D111" s="1102"/>
      <c r="E111" s="1102"/>
      <c r="F111" s="1102"/>
      <c r="G111" s="1102"/>
      <c r="H111" s="1102"/>
      <c r="I111" s="1102"/>
      <c r="J111" s="1102"/>
      <c r="K111" s="1102"/>
      <c r="L111" s="1108"/>
      <c r="M111" s="1108"/>
      <c r="N111" s="1109"/>
      <c r="O111" s="1109"/>
      <c r="P111" s="1110"/>
      <c r="Q111" s="1103"/>
      <c r="R111" s="1103"/>
      <c r="S111" s="1103"/>
      <c r="T111" s="1103"/>
      <c r="U111" s="1103"/>
      <c r="V111" s="1103"/>
      <c r="W111" s="1103"/>
      <c r="X111" s="1103"/>
      <c r="Y111" s="1103"/>
      <c r="Z111" s="1103"/>
      <c r="AA111" s="1103"/>
      <c r="AB111" s="1103"/>
    </row>
    <row r="112" spans="2:28" ht="15" customHeight="1">
      <c r="B112" s="1102"/>
      <c r="C112" s="1102"/>
      <c r="D112" s="1102"/>
      <c r="E112" s="1102"/>
      <c r="F112" s="1102"/>
      <c r="G112" s="1102"/>
      <c r="H112" s="1102"/>
      <c r="I112" s="1102"/>
      <c r="J112" s="1102"/>
      <c r="K112" s="1102"/>
      <c r="L112" s="1108"/>
      <c r="M112" s="1108"/>
      <c r="N112" s="1109"/>
      <c r="O112" s="1109"/>
      <c r="P112" s="1110"/>
      <c r="Q112" s="1103"/>
      <c r="R112" s="1103"/>
      <c r="S112" s="1103"/>
      <c r="T112" s="1103"/>
      <c r="U112" s="1103"/>
      <c r="V112" s="1103"/>
      <c r="W112" s="1103"/>
      <c r="X112" s="1103"/>
      <c r="Y112" s="1103"/>
      <c r="Z112" s="1103"/>
      <c r="AA112" s="1103"/>
      <c r="AB112" s="1103"/>
    </row>
    <row r="113" spans="2:28" ht="15" customHeight="1">
      <c r="B113" s="1102"/>
      <c r="C113" s="1102"/>
      <c r="D113" s="1102"/>
      <c r="E113" s="1102"/>
      <c r="F113" s="1102"/>
      <c r="G113" s="1102"/>
      <c r="H113" s="1102"/>
      <c r="I113" s="1102"/>
      <c r="J113" s="1102"/>
      <c r="K113" s="1102"/>
      <c r="L113" s="1108"/>
      <c r="M113" s="1108"/>
      <c r="N113" s="1109"/>
      <c r="O113" s="1109"/>
      <c r="P113" s="1110"/>
      <c r="Q113" s="1103"/>
      <c r="R113" s="1103"/>
      <c r="S113" s="1103"/>
      <c r="T113" s="1103"/>
      <c r="U113" s="1103"/>
      <c r="V113" s="1103"/>
      <c r="W113" s="1103"/>
      <c r="X113" s="1103"/>
      <c r="Y113" s="1103"/>
      <c r="Z113" s="1103"/>
      <c r="AA113" s="1103"/>
      <c r="AB113" s="1103"/>
    </row>
    <row r="114" spans="2:28" ht="15" customHeight="1">
      <c r="B114" s="1102"/>
      <c r="C114" s="1102"/>
      <c r="D114" s="1102"/>
      <c r="E114" s="1102"/>
      <c r="F114" s="1102"/>
      <c r="G114" s="1102"/>
      <c r="H114" s="1102"/>
      <c r="I114" s="1102"/>
      <c r="J114" s="1102"/>
      <c r="K114" s="1102"/>
      <c r="L114" s="1108"/>
      <c r="M114" s="1108"/>
      <c r="N114" s="1109"/>
      <c r="O114" s="1109"/>
      <c r="P114" s="1110"/>
      <c r="Q114" s="1103"/>
      <c r="R114" s="1103"/>
      <c r="S114" s="1103"/>
      <c r="T114" s="1103"/>
      <c r="U114" s="1103"/>
      <c r="V114" s="1103"/>
      <c r="W114" s="1103"/>
      <c r="X114" s="1103"/>
      <c r="Y114" s="1103"/>
      <c r="Z114" s="1103"/>
      <c r="AA114" s="1103"/>
      <c r="AB114" s="1103"/>
    </row>
    <row r="115" spans="2:28" ht="12" customHeight="1">
      <c r="B115" s="1102"/>
      <c r="C115" s="1102"/>
      <c r="D115" s="1102"/>
      <c r="E115" s="1102"/>
      <c r="F115" s="1102"/>
      <c r="G115" s="1102"/>
      <c r="H115" s="1102"/>
      <c r="I115" s="1102"/>
      <c r="J115" s="1102"/>
      <c r="K115" s="1102"/>
      <c r="L115" s="1108"/>
      <c r="M115" s="1108"/>
      <c r="N115" s="1109"/>
      <c r="O115" s="1109"/>
      <c r="P115" s="1110"/>
      <c r="Q115" s="1103"/>
      <c r="R115" s="1103"/>
      <c r="S115" s="1103"/>
      <c r="T115" s="1103"/>
      <c r="U115" s="1103"/>
      <c r="V115" s="1103"/>
      <c r="W115" s="1103"/>
      <c r="X115" s="1103"/>
      <c r="Y115" s="1103"/>
      <c r="Z115" s="1103"/>
      <c r="AA115" s="1103"/>
      <c r="AB115" s="1103"/>
    </row>
    <row r="116" spans="2:28">
      <c r="B116" s="1102"/>
      <c r="C116" s="1102"/>
      <c r="D116" s="1102"/>
      <c r="E116" s="1102"/>
      <c r="F116" s="1102"/>
      <c r="G116" s="1102"/>
      <c r="H116" s="1102"/>
      <c r="I116" s="1102"/>
      <c r="J116" s="1102"/>
      <c r="K116" s="1102"/>
      <c r="L116" s="1108"/>
      <c r="M116" s="1108"/>
      <c r="N116" s="1109"/>
      <c r="O116" s="1109"/>
      <c r="P116" s="1110"/>
      <c r="Q116" s="1103"/>
      <c r="R116" s="1103"/>
      <c r="S116" s="1103"/>
      <c r="T116" s="1103"/>
      <c r="U116" s="1103"/>
      <c r="V116" s="1103"/>
      <c r="W116" s="1103"/>
      <c r="X116" s="1103"/>
      <c r="Y116" s="1103"/>
      <c r="Z116" s="1103"/>
      <c r="AA116" s="1103"/>
      <c r="AB116" s="1103"/>
    </row>
    <row r="117" spans="2:28" ht="15" customHeight="1">
      <c r="B117" s="1102"/>
      <c r="C117" s="1102"/>
      <c r="D117" s="1102"/>
      <c r="E117" s="1102"/>
      <c r="F117" s="1102"/>
      <c r="G117" s="1102"/>
      <c r="H117" s="1102"/>
      <c r="I117" s="1102"/>
      <c r="J117" s="1102"/>
      <c r="K117" s="1102"/>
      <c r="L117" s="1108"/>
      <c r="M117" s="1108"/>
      <c r="N117" s="1109"/>
      <c r="O117" s="1109"/>
      <c r="P117" s="1110"/>
      <c r="Q117" s="1103"/>
      <c r="R117" s="1103"/>
      <c r="S117" s="1103"/>
      <c r="T117" s="1103"/>
      <c r="U117" s="1103"/>
      <c r="V117" s="1103"/>
      <c r="W117" s="1103"/>
      <c r="X117" s="1103"/>
      <c r="Y117" s="1103"/>
      <c r="Z117" s="1103"/>
      <c r="AA117" s="1103"/>
      <c r="AB117" s="1103"/>
    </row>
    <row r="118" spans="2:28" ht="15" customHeight="1">
      <c r="B118" s="1102"/>
      <c r="C118" s="1102"/>
      <c r="D118" s="1102"/>
      <c r="E118" s="1102"/>
      <c r="F118" s="1102"/>
      <c r="G118" s="1102"/>
      <c r="H118" s="1102"/>
      <c r="I118" s="1102"/>
      <c r="J118" s="1102"/>
      <c r="K118" s="1102"/>
      <c r="L118" s="1108"/>
      <c r="M118" s="1108"/>
      <c r="N118" s="1109"/>
      <c r="O118" s="1109"/>
      <c r="P118" s="1110"/>
      <c r="Q118" s="1103"/>
      <c r="R118" s="1103"/>
      <c r="S118" s="1103"/>
      <c r="T118" s="1103"/>
      <c r="U118" s="1103"/>
      <c r="V118" s="1103"/>
      <c r="W118" s="1103"/>
      <c r="X118" s="1103"/>
      <c r="Y118" s="1103"/>
      <c r="Z118" s="1103"/>
      <c r="AA118" s="1103"/>
      <c r="AB118" s="1103"/>
    </row>
    <row r="119" spans="2:28" ht="15" customHeight="1">
      <c r="B119" s="1102"/>
      <c r="C119" s="1102"/>
      <c r="D119" s="1102"/>
      <c r="E119" s="1102"/>
      <c r="F119" s="1102"/>
      <c r="G119" s="1102"/>
      <c r="H119" s="1102"/>
      <c r="I119" s="1102"/>
      <c r="J119" s="1102"/>
      <c r="K119" s="1102"/>
      <c r="L119" s="1108"/>
      <c r="M119" s="1108"/>
      <c r="N119" s="1109"/>
      <c r="O119" s="1109"/>
      <c r="P119" s="1110"/>
      <c r="Q119" s="1103"/>
      <c r="R119" s="1103"/>
      <c r="S119" s="1103"/>
      <c r="T119" s="1103"/>
      <c r="U119" s="1103"/>
      <c r="V119" s="1103"/>
      <c r="W119" s="1103"/>
      <c r="X119" s="1103"/>
      <c r="Y119" s="1103"/>
      <c r="Z119" s="1103"/>
      <c r="AA119" s="1103"/>
      <c r="AB119" s="1103"/>
    </row>
    <row r="120" spans="2:28" ht="15" customHeight="1">
      <c r="B120" s="1102"/>
      <c r="C120" s="1102"/>
      <c r="D120" s="1102"/>
      <c r="E120" s="1102"/>
      <c r="F120" s="1102"/>
      <c r="G120" s="1102"/>
      <c r="H120" s="1102"/>
      <c r="I120" s="1102"/>
      <c r="J120" s="1102"/>
      <c r="K120" s="1102"/>
      <c r="L120" s="1111"/>
      <c r="M120" s="1111"/>
      <c r="N120" s="1112"/>
      <c r="O120" s="1112"/>
      <c r="P120" s="1113"/>
      <c r="Q120" s="1103"/>
      <c r="R120" s="1103"/>
      <c r="S120" s="1103"/>
      <c r="T120" s="1103"/>
      <c r="U120" s="1103"/>
      <c r="V120" s="1103"/>
      <c r="W120" s="1103"/>
      <c r="X120" s="1103"/>
      <c r="Y120" s="1103"/>
      <c r="Z120" s="1103"/>
      <c r="AA120" s="1103"/>
      <c r="AB120" s="1103"/>
    </row>
    <row r="121" spans="2:28" ht="18.75" customHeight="1">
      <c r="B121" s="468" t="s">
        <v>433</v>
      </c>
      <c r="C121" s="468"/>
      <c r="D121" s="468"/>
      <c r="E121" s="468"/>
      <c r="F121" s="468"/>
      <c r="G121" s="468"/>
      <c r="H121" s="468"/>
      <c r="I121" s="468"/>
      <c r="J121" s="468"/>
      <c r="K121" s="468"/>
      <c r="L121" s="468"/>
      <c r="M121" s="468"/>
      <c r="N121" s="468"/>
      <c r="O121" s="468"/>
      <c r="P121" s="468"/>
      <c r="Q121" s="1104" t="s">
        <v>433</v>
      </c>
      <c r="R121" s="1104"/>
      <c r="S121" s="1104"/>
      <c r="T121" s="1104"/>
      <c r="U121" s="1104"/>
      <c r="V121" s="1104"/>
      <c r="W121" s="1104"/>
      <c r="X121" s="1104"/>
      <c r="Y121" s="1104"/>
      <c r="Z121" s="1104"/>
      <c r="AA121" s="1104"/>
      <c r="AB121" s="1104"/>
    </row>
    <row r="122" spans="2:28" ht="18.75" customHeight="1">
      <c r="B122" s="1095" t="s">
        <v>455</v>
      </c>
      <c r="C122" s="1095"/>
      <c r="D122" s="1095"/>
      <c r="E122" s="1095"/>
      <c r="F122" s="1095"/>
      <c r="G122" s="1096" t="s">
        <v>456</v>
      </c>
      <c r="H122" s="1096"/>
      <c r="I122" s="1097"/>
      <c r="J122" s="1097"/>
      <c r="K122" s="1098"/>
      <c r="L122" s="1095" t="s">
        <v>457</v>
      </c>
      <c r="M122" s="1095"/>
      <c r="N122" s="1095"/>
      <c r="O122" s="1095"/>
      <c r="P122" s="1095"/>
      <c r="Q122" s="1096"/>
      <c r="R122" s="1097"/>
      <c r="S122" s="1097"/>
      <c r="T122" s="1098"/>
      <c r="U122" s="1099"/>
      <c r="V122" s="1100"/>
      <c r="W122" s="1100"/>
      <c r="X122" s="1101"/>
      <c r="Y122" s="1096"/>
      <c r="Z122" s="1097"/>
      <c r="AA122" s="1097"/>
      <c r="AB122" s="1098"/>
    </row>
    <row r="123" spans="2:28" ht="15" customHeight="1">
      <c r="B123" s="1102"/>
      <c r="C123" s="1102"/>
      <c r="D123" s="1102"/>
      <c r="E123" s="1102"/>
      <c r="F123" s="1102"/>
      <c r="G123" s="1102"/>
      <c r="H123" s="1102"/>
      <c r="I123" s="1102"/>
      <c r="J123" s="1102"/>
      <c r="K123" s="1102"/>
      <c r="L123" s="1105"/>
      <c r="M123" s="1105"/>
      <c r="N123" s="1106"/>
      <c r="O123" s="1106"/>
      <c r="P123" s="1107"/>
      <c r="Q123" s="1103"/>
      <c r="R123" s="1103"/>
      <c r="S123" s="1103"/>
      <c r="T123" s="1103"/>
      <c r="U123" s="1103"/>
      <c r="V123" s="1103"/>
      <c r="W123" s="1103"/>
      <c r="X123" s="1103"/>
      <c r="Y123" s="1103"/>
      <c r="Z123" s="1103"/>
      <c r="AA123" s="1103"/>
      <c r="AB123" s="1103"/>
    </row>
    <row r="124" spans="2:28" ht="15" customHeight="1">
      <c r="B124" s="1102"/>
      <c r="C124" s="1102"/>
      <c r="D124" s="1102"/>
      <c r="E124" s="1102"/>
      <c r="F124" s="1102"/>
      <c r="G124" s="1102"/>
      <c r="H124" s="1102"/>
      <c r="I124" s="1102"/>
      <c r="J124" s="1102"/>
      <c r="K124" s="1102"/>
      <c r="L124" s="1108"/>
      <c r="M124" s="1108"/>
      <c r="N124" s="1109"/>
      <c r="O124" s="1109"/>
      <c r="P124" s="1110"/>
      <c r="Q124" s="1103"/>
      <c r="R124" s="1103"/>
      <c r="S124" s="1103"/>
      <c r="T124" s="1103"/>
      <c r="U124" s="1103"/>
      <c r="V124" s="1103"/>
      <c r="W124" s="1103"/>
      <c r="X124" s="1103"/>
      <c r="Y124" s="1103"/>
      <c r="Z124" s="1103"/>
      <c r="AA124" s="1103"/>
      <c r="AB124" s="1103"/>
    </row>
    <row r="125" spans="2:28" ht="15" customHeight="1">
      <c r="B125" s="1102"/>
      <c r="C125" s="1102"/>
      <c r="D125" s="1102"/>
      <c r="E125" s="1102"/>
      <c r="F125" s="1102"/>
      <c r="G125" s="1102"/>
      <c r="H125" s="1102"/>
      <c r="I125" s="1102"/>
      <c r="J125" s="1102"/>
      <c r="K125" s="1102"/>
      <c r="L125" s="1108"/>
      <c r="M125" s="1108"/>
      <c r="N125" s="1109"/>
      <c r="O125" s="1109"/>
      <c r="P125" s="1110"/>
      <c r="Q125" s="1103"/>
      <c r="R125" s="1103"/>
      <c r="S125" s="1103"/>
      <c r="T125" s="1103"/>
      <c r="U125" s="1103"/>
      <c r="V125" s="1103"/>
      <c r="W125" s="1103"/>
      <c r="X125" s="1103"/>
      <c r="Y125" s="1103"/>
      <c r="Z125" s="1103"/>
      <c r="AA125" s="1103"/>
      <c r="AB125" s="1103"/>
    </row>
    <row r="126" spans="2:28" ht="15" customHeight="1">
      <c r="B126" s="1102"/>
      <c r="C126" s="1102"/>
      <c r="D126" s="1102"/>
      <c r="E126" s="1102"/>
      <c r="F126" s="1102"/>
      <c r="G126" s="1102"/>
      <c r="H126" s="1102"/>
      <c r="I126" s="1102"/>
      <c r="J126" s="1102"/>
      <c r="K126" s="1102"/>
      <c r="L126" s="1108"/>
      <c r="M126" s="1108"/>
      <c r="N126" s="1109"/>
      <c r="O126" s="1109"/>
      <c r="P126" s="1110"/>
      <c r="Q126" s="1103"/>
      <c r="R126" s="1103"/>
      <c r="S126" s="1103"/>
      <c r="T126" s="1103"/>
      <c r="U126" s="1103"/>
      <c r="V126" s="1103"/>
      <c r="W126" s="1103"/>
      <c r="X126" s="1103"/>
      <c r="Y126" s="1103"/>
      <c r="Z126" s="1103"/>
      <c r="AA126" s="1103"/>
      <c r="AB126" s="1103"/>
    </row>
    <row r="127" spans="2:28" ht="15" customHeight="1">
      <c r="B127" s="1102"/>
      <c r="C127" s="1102"/>
      <c r="D127" s="1102"/>
      <c r="E127" s="1102"/>
      <c r="F127" s="1102"/>
      <c r="G127" s="1102"/>
      <c r="H127" s="1102"/>
      <c r="I127" s="1102"/>
      <c r="J127" s="1102"/>
      <c r="K127" s="1102"/>
      <c r="L127" s="1108"/>
      <c r="M127" s="1108"/>
      <c r="N127" s="1109"/>
      <c r="O127" s="1109"/>
      <c r="P127" s="1110"/>
      <c r="Q127" s="1103"/>
      <c r="R127" s="1103"/>
      <c r="S127" s="1103"/>
      <c r="T127" s="1103"/>
      <c r="U127" s="1103"/>
      <c r="V127" s="1103"/>
      <c r="W127" s="1103"/>
      <c r="X127" s="1103"/>
      <c r="Y127" s="1103"/>
      <c r="Z127" s="1103"/>
      <c r="AA127" s="1103"/>
      <c r="AB127" s="1103"/>
    </row>
    <row r="128" spans="2:28" ht="15" customHeight="1">
      <c r="B128" s="1102"/>
      <c r="C128" s="1102"/>
      <c r="D128" s="1102"/>
      <c r="E128" s="1102"/>
      <c r="F128" s="1102"/>
      <c r="G128" s="1102"/>
      <c r="H128" s="1102"/>
      <c r="I128" s="1102"/>
      <c r="J128" s="1102"/>
      <c r="K128" s="1102"/>
      <c r="L128" s="1108"/>
      <c r="M128" s="1108"/>
      <c r="N128" s="1109"/>
      <c r="O128" s="1109"/>
      <c r="P128" s="1110"/>
      <c r="Q128" s="1103"/>
      <c r="R128" s="1103"/>
      <c r="S128" s="1103"/>
      <c r="T128" s="1103"/>
      <c r="U128" s="1103"/>
      <c r="V128" s="1103"/>
      <c r="W128" s="1103"/>
      <c r="X128" s="1103"/>
      <c r="Y128" s="1103"/>
      <c r="Z128" s="1103"/>
      <c r="AA128" s="1103"/>
      <c r="AB128" s="1103"/>
    </row>
    <row r="129" spans="2:28" ht="15" customHeight="1">
      <c r="B129" s="1102"/>
      <c r="C129" s="1102"/>
      <c r="D129" s="1102"/>
      <c r="E129" s="1102"/>
      <c r="F129" s="1102"/>
      <c r="G129" s="1102"/>
      <c r="H129" s="1102"/>
      <c r="I129" s="1102"/>
      <c r="J129" s="1102"/>
      <c r="K129" s="1102"/>
      <c r="L129" s="1108"/>
      <c r="M129" s="1108"/>
      <c r="N129" s="1109"/>
      <c r="O129" s="1109"/>
      <c r="P129" s="1110"/>
      <c r="Q129" s="1103"/>
      <c r="R129" s="1103"/>
      <c r="S129" s="1103"/>
      <c r="T129" s="1103"/>
      <c r="U129" s="1103"/>
      <c r="V129" s="1103"/>
      <c r="W129" s="1103"/>
      <c r="X129" s="1103"/>
      <c r="Y129" s="1103"/>
      <c r="Z129" s="1103"/>
      <c r="AA129" s="1103"/>
      <c r="AB129" s="1103"/>
    </row>
    <row r="130" spans="2:28" ht="12" customHeight="1">
      <c r="B130" s="1102"/>
      <c r="C130" s="1102"/>
      <c r="D130" s="1102"/>
      <c r="E130" s="1102"/>
      <c r="F130" s="1102"/>
      <c r="G130" s="1102"/>
      <c r="H130" s="1102"/>
      <c r="I130" s="1102"/>
      <c r="J130" s="1102"/>
      <c r="K130" s="1102"/>
      <c r="L130" s="1108"/>
      <c r="M130" s="1108"/>
      <c r="N130" s="1109"/>
      <c r="O130" s="1109"/>
      <c r="P130" s="1110"/>
      <c r="Q130" s="1103"/>
      <c r="R130" s="1103"/>
      <c r="S130" s="1103"/>
      <c r="T130" s="1103"/>
      <c r="U130" s="1103"/>
      <c r="V130" s="1103"/>
      <c r="W130" s="1103"/>
      <c r="X130" s="1103"/>
      <c r="Y130" s="1103"/>
      <c r="Z130" s="1103"/>
      <c r="AA130" s="1103"/>
      <c r="AB130" s="1103"/>
    </row>
    <row r="131" spans="2:28" ht="18.75" customHeight="1">
      <c r="B131" s="1102"/>
      <c r="C131" s="1102"/>
      <c r="D131" s="1102"/>
      <c r="E131" s="1102"/>
      <c r="F131" s="1102"/>
      <c r="G131" s="1102"/>
      <c r="H131" s="1102"/>
      <c r="I131" s="1102"/>
      <c r="J131" s="1102"/>
      <c r="K131" s="1102"/>
      <c r="L131" s="1108"/>
      <c r="M131" s="1108"/>
      <c r="N131" s="1109"/>
      <c r="O131" s="1109"/>
      <c r="P131" s="1110"/>
      <c r="Q131" s="1103"/>
      <c r="R131" s="1103"/>
      <c r="S131" s="1103"/>
      <c r="T131" s="1103"/>
      <c r="U131" s="1103"/>
      <c r="V131" s="1103"/>
      <c r="W131" s="1103"/>
      <c r="X131" s="1103"/>
      <c r="Y131" s="1103"/>
      <c r="Z131" s="1103"/>
      <c r="AA131" s="1103"/>
      <c r="AB131" s="1103"/>
    </row>
    <row r="132" spans="2:28" ht="15" customHeight="1">
      <c r="B132" s="1102"/>
      <c r="C132" s="1102"/>
      <c r="D132" s="1102"/>
      <c r="E132" s="1102"/>
      <c r="F132" s="1102"/>
      <c r="G132" s="1102"/>
      <c r="H132" s="1102"/>
      <c r="I132" s="1102"/>
      <c r="J132" s="1102"/>
      <c r="K132" s="1102"/>
      <c r="L132" s="1108"/>
      <c r="M132" s="1108"/>
      <c r="N132" s="1109"/>
      <c r="O132" s="1109"/>
      <c r="P132" s="1110"/>
      <c r="Q132" s="1103"/>
      <c r="R132" s="1103"/>
      <c r="S132" s="1103"/>
      <c r="T132" s="1103"/>
      <c r="U132" s="1103"/>
      <c r="V132" s="1103"/>
      <c r="W132" s="1103"/>
      <c r="X132" s="1103"/>
      <c r="Y132" s="1103"/>
      <c r="Z132" s="1103"/>
      <c r="AA132" s="1103"/>
      <c r="AB132" s="1103"/>
    </row>
    <row r="133" spans="2:28" ht="15" customHeight="1">
      <c r="B133" s="1102"/>
      <c r="C133" s="1102"/>
      <c r="D133" s="1102"/>
      <c r="E133" s="1102"/>
      <c r="F133" s="1102"/>
      <c r="G133" s="1102"/>
      <c r="H133" s="1102"/>
      <c r="I133" s="1102"/>
      <c r="J133" s="1102"/>
      <c r="K133" s="1102"/>
      <c r="L133" s="1108"/>
      <c r="M133" s="1108"/>
      <c r="N133" s="1109"/>
      <c r="O133" s="1109"/>
      <c r="P133" s="1110"/>
      <c r="Q133" s="1103"/>
      <c r="R133" s="1103"/>
      <c r="S133" s="1103"/>
      <c r="T133" s="1103"/>
      <c r="U133" s="1103"/>
      <c r="V133" s="1103"/>
      <c r="W133" s="1103"/>
      <c r="X133" s="1103"/>
      <c r="Y133" s="1103"/>
      <c r="Z133" s="1103"/>
      <c r="AA133" s="1103"/>
      <c r="AB133" s="1103"/>
    </row>
    <row r="134" spans="2:28" ht="15" customHeight="1">
      <c r="B134" s="1102"/>
      <c r="C134" s="1102"/>
      <c r="D134" s="1102"/>
      <c r="E134" s="1102"/>
      <c r="F134" s="1102"/>
      <c r="G134" s="1102"/>
      <c r="H134" s="1102"/>
      <c r="I134" s="1102"/>
      <c r="J134" s="1102"/>
      <c r="K134" s="1102"/>
      <c r="L134" s="1108"/>
      <c r="M134" s="1108"/>
      <c r="N134" s="1109"/>
      <c r="O134" s="1109"/>
      <c r="P134" s="1110"/>
      <c r="Q134" s="1103"/>
      <c r="R134" s="1103"/>
      <c r="S134" s="1103"/>
      <c r="T134" s="1103"/>
      <c r="U134" s="1103"/>
      <c r="V134" s="1103"/>
      <c r="W134" s="1103"/>
      <c r="X134" s="1103"/>
      <c r="Y134" s="1103"/>
      <c r="Z134" s="1103"/>
      <c r="AA134" s="1103"/>
      <c r="AB134" s="1103"/>
    </row>
    <row r="135" spans="2:28" ht="15" customHeight="1">
      <c r="B135" s="1102"/>
      <c r="C135" s="1102"/>
      <c r="D135" s="1102"/>
      <c r="E135" s="1102"/>
      <c r="F135" s="1102"/>
      <c r="G135" s="1102"/>
      <c r="H135" s="1102"/>
      <c r="I135" s="1102"/>
      <c r="J135" s="1102"/>
      <c r="K135" s="1102"/>
      <c r="L135" s="1111"/>
      <c r="M135" s="1111"/>
      <c r="N135" s="1112"/>
      <c r="O135" s="1112"/>
      <c r="P135" s="1113"/>
      <c r="Q135" s="1103"/>
      <c r="R135" s="1103"/>
      <c r="S135" s="1103"/>
      <c r="T135" s="1103"/>
      <c r="U135" s="1103"/>
      <c r="V135" s="1103"/>
      <c r="W135" s="1103"/>
      <c r="X135" s="1103"/>
      <c r="Y135" s="1103"/>
      <c r="Z135" s="1103"/>
      <c r="AA135" s="1103"/>
      <c r="AB135" s="1103"/>
    </row>
    <row r="136" spans="2:28" ht="18.75" customHeight="1">
      <c r="B136" s="1092" t="s">
        <v>433</v>
      </c>
      <c r="C136" s="1092"/>
      <c r="D136" s="1092"/>
      <c r="E136" s="1092"/>
      <c r="F136" s="1092"/>
      <c r="G136" s="1092"/>
      <c r="H136" s="1092"/>
      <c r="I136" s="1092"/>
      <c r="J136" s="1092"/>
      <c r="K136" s="1092"/>
      <c r="L136" s="1092"/>
      <c r="M136" s="1092"/>
      <c r="N136" s="1092"/>
      <c r="O136" s="1092"/>
      <c r="P136" s="1092"/>
      <c r="Q136" s="1104" t="s">
        <v>433</v>
      </c>
      <c r="R136" s="1104"/>
      <c r="S136" s="1104"/>
      <c r="T136" s="1104"/>
      <c r="U136" s="1104"/>
      <c r="V136" s="1104"/>
      <c r="W136" s="1104"/>
      <c r="X136" s="1104"/>
      <c r="Y136" s="1104"/>
      <c r="Z136" s="1104"/>
      <c r="AA136" s="1104"/>
      <c r="AB136" s="1104"/>
    </row>
    <row r="137" spans="2:28" ht="18.75" customHeight="1">
      <c r="B137" s="1095" t="s">
        <v>458</v>
      </c>
      <c r="C137" s="1095"/>
      <c r="D137" s="1095"/>
      <c r="E137" s="1095"/>
      <c r="F137" s="1095"/>
      <c r="G137" s="1096" t="s">
        <v>459</v>
      </c>
      <c r="H137" s="1096"/>
      <c r="I137" s="1097"/>
      <c r="J137" s="1097"/>
      <c r="K137" s="1098"/>
      <c r="L137" s="1095" t="s">
        <v>460</v>
      </c>
      <c r="M137" s="1095"/>
      <c r="N137" s="1095"/>
      <c r="O137" s="1095"/>
      <c r="P137" s="1095"/>
      <c r="Q137" s="1096"/>
      <c r="R137" s="1097"/>
      <c r="S137" s="1097"/>
      <c r="T137" s="1098"/>
      <c r="U137" s="1099"/>
      <c r="V137" s="1100"/>
      <c r="W137" s="1100"/>
      <c r="X137" s="1101"/>
      <c r="Y137" s="1096"/>
      <c r="Z137" s="1097"/>
      <c r="AA137" s="1097"/>
      <c r="AB137" s="1098"/>
    </row>
    <row r="138" spans="2:28" ht="15" customHeight="1">
      <c r="B138" s="1102"/>
      <c r="C138" s="1102"/>
      <c r="D138" s="1102"/>
      <c r="E138" s="1102"/>
      <c r="F138" s="1102"/>
      <c r="G138" s="1102"/>
      <c r="H138" s="1102"/>
      <c r="I138" s="1102"/>
      <c r="J138" s="1102"/>
      <c r="K138" s="1102"/>
      <c r="L138" s="1105"/>
      <c r="M138" s="1105"/>
      <c r="N138" s="1106"/>
      <c r="O138" s="1106"/>
      <c r="P138" s="1107"/>
      <c r="Q138" s="1103"/>
      <c r="R138" s="1103"/>
      <c r="S138" s="1103"/>
      <c r="T138" s="1103"/>
      <c r="U138" s="1103"/>
      <c r="V138" s="1103"/>
      <c r="W138" s="1103"/>
      <c r="X138" s="1103"/>
      <c r="Y138" s="1103"/>
      <c r="Z138" s="1103"/>
      <c r="AA138" s="1103"/>
      <c r="AB138" s="1103"/>
    </row>
    <row r="139" spans="2:28" ht="15" customHeight="1">
      <c r="B139" s="1102"/>
      <c r="C139" s="1102"/>
      <c r="D139" s="1102"/>
      <c r="E139" s="1102"/>
      <c r="F139" s="1102"/>
      <c r="G139" s="1102"/>
      <c r="H139" s="1102"/>
      <c r="I139" s="1102"/>
      <c r="J139" s="1102"/>
      <c r="K139" s="1102"/>
      <c r="L139" s="1108"/>
      <c r="M139" s="1108"/>
      <c r="N139" s="1109"/>
      <c r="O139" s="1109"/>
      <c r="P139" s="1110"/>
      <c r="Q139" s="1103"/>
      <c r="R139" s="1103"/>
      <c r="S139" s="1103"/>
      <c r="T139" s="1103"/>
      <c r="U139" s="1103"/>
      <c r="V139" s="1103"/>
      <c r="W139" s="1103"/>
      <c r="X139" s="1103"/>
      <c r="Y139" s="1103"/>
      <c r="Z139" s="1103"/>
      <c r="AA139" s="1103"/>
      <c r="AB139" s="1103"/>
    </row>
    <row r="140" spans="2:28" ht="15" customHeight="1">
      <c r="B140" s="1102"/>
      <c r="C140" s="1102"/>
      <c r="D140" s="1102"/>
      <c r="E140" s="1102"/>
      <c r="F140" s="1102"/>
      <c r="G140" s="1102"/>
      <c r="H140" s="1102"/>
      <c r="I140" s="1102"/>
      <c r="J140" s="1102"/>
      <c r="K140" s="1102"/>
      <c r="L140" s="1108"/>
      <c r="M140" s="1108"/>
      <c r="N140" s="1109"/>
      <c r="O140" s="1109"/>
      <c r="P140" s="1110"/>
      <c r="Q140" s="1103"/>
      <c r="R140" s="1103"/>
      <c r="S140" s="1103"/>
      <c r="T140" s="1103"/>
      <c r="U140" s="1103"/>
      <c r="V140" s="1103"/>
      <c r="W140" s="1103"/>
      <c r="X140" s="1103"/>
      <c r="Y140" s="1103"/>
      <c r="Z140" s="1103"/>
      <c r="AA140" s="1103"/>
      <c r="AB140" s="1103"/>
    </row>
    <row r="141" spans="2:28" ht="15" customHeight="1">
      <c r="B141" s="1102"/>
      <c r="C141" s="1102"/>
      <c r="D141" s="1102"/>
      <c r="E141" s="1102"/>
      <c r="F141" s="1102"/>
      <c r="G141" s="1102"/>
      <c r="H141" s="1102"/>
      <c r="I141" s="1102"/>
      <c r="J141" s="1102"/>
      <c r="K141" s="1102"/>
      <c r="L141" s="1108"/>
      <c r="M141" s="1108"/>
      <c r="N141" s="1109"/>
      <c r="O141" s="1109"/>
      <c r="P141" s="1110"/>
      <c r="Q141" s="1103"/>
      <c r="R141" s="1103"/>
      <c r="S141" s="1103"/>
      <c r="T141" s="1103"/>
      <c r="U141" s="1103"/>
      <c r="V141" s="1103"/>
      <c r="W141" s="1103"/>
      <c r="X141" s="1103"/>
      <c r="Y141" s="1103"/>
      <c r="Z141" s="1103"/>
      <c r="AA141" s="1103"/>
      <c r="AB141" s="1103"/>
    </row>
    <row r="142" spans="2:28" ht="15" customHeight="1">
      <c r="B142" s="1102"/>
      <c r="C142" s="1102"/>
      <c r="D142" s="1102"/>
      <c r="E142" s="1102"/>
      <c r="F142" s="1102"/>
      <c r="G142" s="1102"/>
      <c r="H142" s="1102"/>
      <c r="I142" s="1102"/>
      <c r="J142" s="1102"/>
      <c r="K142" s="1102"/>
      <c r="L142" s="1108"/>
      <c r="M142" s="1108"/>
      <c r="N142" s="1109"/>
      <c r="O142" s="1109"/>
      <c r="P142" s="1110"/>
      <c r="Q142" s="1103"/>
      <c r="R142" s="1103"/>
      <c r="S142" s="1103"/>
      <c r="T142" s="1103"/>
      <c r="U142" s="1103"/>
      <c r="V142" s="1103"/>
      <c r="W142" s="1103"/>
      <c r="X142" s="1103"/>
      <c r="Y142" s="1103"/>
      <c r="Z142" s="1103"/>
      <c r="AA142" s="1103"/>
      <c r="AB142" s="1103"/>
    </row>
    <row r="143" spans="2:28" ht="15" customHeight="1">
      <c r="B143" s="1102"/>
      <c r="C143" s="1102"/>
      <c r="D143" s="1102"/>
      <c r="E143" s="1102"/>
      <c r="F143" s="1102"/>
      <c r="G143" s="1102"/>
      <c r="H143" s="1102"/>
      <c r="I143" s="1102"/>
      <c r="J143" s="1102"/>
      <c r="K143" s="1102"/>
      <c r="L143" s="1108"/>
      <c r="M143" s="1108"/>
      <c r="N143" s="1109"/>
      <c r="O143" s="1109"/>
      <c r="P143" s="1110"/>
      <c r="Q143" s="1103"/>
      <c r="R143" s="1103"/>
      <c r="S143" s="1103"/>
      <c r="T143" s="1103"/>
      <c r="U143" s="1103"/>
      <c r="V143" s="1103"/>
      <c r="W143" s="1103"/>
      <c r="X143" s="1103"/>
      <c r="Y143" s="1103"/>
      <c r="Z143" s="1103"/>
      <c r="AA143" s="1103"/>
      <c r="AB143" s="1103"/>
    </row>
    <row r="144" spans="2:28" ht="15" customHeight="1">
      <c r="B144" s="1102"/>
      <c r="C144" s="1102"/>
      <c r="D144" s="1102"/>
      <c r="E144" s="1102"/>
      <c r="F144" s="1102"/>
      <c r="G144" s="1102"/>
      <c r="H144" s="1102"/>
      <c r="I144" s="1102"/>
      <c r="J144" s="1102"/>
      <c r="K144" s="1102"/>
      <c r="L144" s="1108"/>
      <c r="M144" s="1108"/>
      <c r="N144" s="1109"/>
      <c r="O144" s="1109"/>
      <c r="P144" s="1110"/>
      <c r="Q144" s="1103"/>
      <c r="R144" s="1103"/>
      <c r="S144" s="1103"/>
      <c r="T144" s="1103"/>
      <c r="U144" s="1103"/>
      <c r="V144" s="1103"/>
      <c r="W144" s="1103"/>
      <c r="X144" s="1103"/>
      <c r="Y144" s="1103"/>
      <c r="Z144" s="1103"/>
      <c r="AA144" s="1103"/>
      <c r="AB144" s="1103"/>
    </row>
    <row r="145" spans="2:28" ht="12" customHeight="1">
      <c r="B145" s="1102"/>
      <c r="C145" s="1102"/>
      <c r="D145" s="1102"/>
      <c r="E145" s="1102"/>
      <c r="F145" s="1102"/>
      <c r="G145" s="1102"/>
      <c r="H145" s="1102"/>
      <c r="I145" s="1102"/>
      <c r="J145" s="1102"/>
      <c r="K145" s="1102"/>
      <c r="L145" s="1108"/>
      <c r="M145" s="1108"/>
      <c r="N145" s="1109"/>
      <c r="O145" s="1109"/>
      <c r="P145" s="1110"/>
      <c r="Q145" s="1103"/>
      <c r="R145" s="1103"/>
      <c r="S145" s="1103"/>
      <c r="T145" s="1103"/>
      <c r="U145" s="1103"/>
      <c r="V145" s="1103"/>
      <c r="W145" s="1103"/>
      <c r="X145" s="1103"/>
      <c r="Y145" s="1103"/>
      <c r="Z145" s="1103"/>
      <c r="AA145" s="1103"/>
      <c r="AB145" s="1103"/>
    </row>
    <row r="146" spans="2:28" ht="18.75" customHeight="1">
      <c r="B146" s="1102"/>
      <c r="C146" s="1102"/>
      <c r="D146" s="1102"/>
      <c r="E146" s="1102"/>
      <c r="F146" s="1102"/>
      <c r="G146" s="1102"/>
      <c r="H146" s="1102"/>
      <c r="I146" s="1102"/>
      <c r="J146" s="1102"/>
      <c r="K146" s="1102"/>
      <c r="L146" s="1108"/>
      <c r="M146" s="1108"/>
      <c r="N146" s="1109"/>
      <c r="O146" s="1109"/>
      <c r="P146" s="1110"/>
      <c r="Q146" s="1103"/>
      <c r="R146" s="1103"/>
      <c r="S146" s="1103"/>
      <c r="T146" s="1103"/>
      <c r="U146" s="1103"/>
      <c r="V146" s="1103"/>
      <c r="W146" s="1103"/>
      <c r="X146" s="1103"/>
      <c r="Y146" s="1103"/>
      <c r="Z146" s="1103"/>
      <c r="AA146" s="1103"/>
      <c r="AB146" s="1103"/>
    </row>
    <row r="147" spans="2:28" ht="15" customHeight="1">
      <c r="B147" s="1102"/>
      <c r="C147" s="1102"/>
      <c r="D147" s="1102"/>
      <c r="E147" s="1102"/>
      <c r="F147" s="1102"/>
      <c r="G147" s="1102"/>
      <c r="H147" s="1102"/>
      <c r="I147" s="1102"/>
      <c r="J147" s="1102"/>
      <c r="K147" s="1102"/>
      <c r="L147" s="1108"/>
      <c r="M147" s="1108"/>
      <c r="N147" s="1109"/>
      <c r="O147" s="1109"/>
      <c r="P147" s="1110"/>
      <c r="Q147" s="1103"/>
      <c r="R147" s="1103"/>
      <c r="S147" s="1103"/>
      <c r="T147" s="1103"/>
      <c r="U147" s="1103"/>
      <c r="V147" s="1103"/>
      <c r="W147" s="1103"/>
      <c r="X147" s="1103"/>
      <c r="Y147" s="1103"/>
      <c r="Z147" s="1103"/>
      <c r="AA147" s="1103"/>
      <c r="AB147" s="1103"/>
    </row>
    <row r="148" spans="2:28" ht="15" customHeight="1">
      <c r="B148" s="1102"/>
      <c r="C148" s="1102"/>
      <c r="D148" s="1102"/>
      <c r="E148" s="1102"/>
      <c r="F148" s="1102"/>
      <c r="G148" s="1102"/>
      <c r="H148" s="1102"/>
      <c r="I148" s="1102"/>
      <c r="J148" s="1102"/>
      <c r="K148" s="1102"/>
      <c r="L148" s="1108"/>
      <c r="M148" s="1108"/>
      <c r="N148" s="1109"/>
      <c r="O148" s="1109"/>
      <c r="P148" s="1110"/>
      <c r="Q148" s="1103"/>
      <c r="R148" s="1103"/>
      <c r="S148" s="1103"/>
      <c r="T148" s="1103"/>
      <c r="U148" s="1103"/>
      <c r="V148" s="1103"/>
      <c r="W148" s="1103"/>
      <c r="X148" s="1103"/>
      <c r="Y148" s="1103"/>
      <c r="Z148" s="1103"/>
      <c r="AA148" s="1103"/>
      <c r="AB148" s="1103"/>
    </row>
    <row r="149" spans="2:28" ht="15" customHeight="1">
      <c r="B149" s="1102"/>
      <c r="C149" s="1102"/>
      <c r="D149" s="1102"/>
      <c r="E149" s="1102"/>
      <c r="F149" s="1102"/>
      <c r="G149" s="1102"/>
      <c r="H149" s="1102"/>
      <c r="I149" s="1102"/>
      <c r="J149" s="1102"/>
      <c r="K149" s="1102"/>
      <c r="L149" s="1108"/>
      <c r="M149" s="1108"/>
      <c r="N149" s="1109"/>
      <c r="O149" s="1109"/>
      <c r="P149" s="1110"/>
      <c r="Q149" s="1103"/>
      <c r="R149" s="1103"/>
      <c r="S149" s="1103"/>
      <c r="T149" s="1103"/>
      <c r="U149" s="1103"/>
      <c r="V149" s="1103"/>
      <c r="W149" s="1103"/>
      <c r="X149" s="1103"/>
      <c r="Y149" s="1103"/>
      <c r="Z149" s="1103"/>
      <c r="AA149" s="1103"/>
      <c r="AB149" s="1103"/>
    </row>
    <row r="150" spans="2:28" ht="15" customHeight="1">
      <c r="B150" s="1102"/>
      <c r="C150" s="1102"/>
      <c r="D150" s="1102"/>
      <c r="E150" s="1102"/>
      <c r="F150" s="1102"/>
      <c r="G150" s="1102"/>
      <c r="H150" s="1102"/>
      <c r="I150" s="1102"/>
      <c r="J150" s="1102"/>
      <c r="K150" s="1102"/>
      <c r="L150" s="1111"/>
      <c r="M150" s="1111"/>
      <c r="N150" s="1112"/>
      <c r="O150" s="1112"/>
      <c r="P150" s="1113"/>
      <c r="Q150" s="1103"/>
      <c r="R150" s="1103"/>
      <c r="S150" s="1103"/>
      <c r="T150" s="1103"/>
      <c r="U150" s="1103"/>
      <c r="V150" s="1103"/>
      <c r="W150" s="1103"/>
      <c r="X150" s="1103"/>
      <c r="Y150" s="1103"/>
      <c r="Z150" s="1103"/>
      <c r="AA150" s="1103"/>
      <c r="AB150" s="1103"/>
    </row>
    <row r="151" spans="2:28" ht="18.75" customHeight="1">
      <c r="B151" s="1092" t="s">
        <v>433</v>
      </c>
      <c r="C151" s="1092"/>
      <c r="D151" s="1092"/>
      <c r="E151" s="1092"/>
      <c r="F151" s="1092"/>
      <c r="G151" s="1092"/>
      <c r="H151" s="1092"/>
      <c r="I151" s="1092"/>
      <c r="J151" s="1092"/>
      <c r="K151" s="1092"/>
      <c r="L151" s="1092"/>
      <c r="M151" s="1092"/>
      <c r="N151" s="1092"/>
      <c r="O151" s="1092"/>
      <c r="P151" s="1092"/>
      <c r="Q151" s="1104" t="s">
        <v>433</v>
      </c>
      <c r="R151" s="1104"/>
      <c r="S151" s="1104"/>
      <c r="T151" s="1104"/>
      <c r="U151" s="1104"/>
      <c r="V151" s="1104"/>
      <c r="W151" s="1104"/>
      <c r="X151" s="1104"/>
      <c r="Y151" s="1104"/>
      <c r="Z151" s="1104"/>
      <c r="AA151" s="1104"/>
      <c r="AB151" s="1104"/>
    </row>
  </sheetData>
  <mergeCells count="133">
    <mergeCell ref="B17:F17"/>
    <mergeCell ref="G17:K17"/>
    <mergeCell ref="L17:P17"/>
    <mergeCell ref="B48:F60"/>
    <mergeCell ref="G48:K60"/>
    <mergeCell ref="L48:P60"/>
    <mergeCell ref="B32:F32"/>
    <mergeCell ref="B47:F47"/>
    <mergeCell ref="G47:K47"/>
    <mergeCell ref="L47:P47"/>
    <mergeCell ref="G33:K45"/>
    <mergeCell ref="L33:P45"/>
    <mergeCell ref="L32:P32"/>
    <mergeCell ref="G32:K32"/>
    <mergeCell ref="B18:F30"/>
    <mergeCell ref="G18:K30"/>
    <mergeCell ref="L18:P30"/>
    <mergeCell ref="B33:F45"/>
    <mergeCell ref="B93:F105"/>
    <mergeCell ref="G93:K105"/>
    <mergeCell ref="L93:P105"/>
    <mergeCell ref="B77:F77"/>
    <mergeCell ref="G77:K77"/>
    <mergeCell ref="L77:P77"/>
    <mergeCell ref="B78:F90"/>
    <mergeCell ref="G78:K90"/>
    <mergeCell ref="L78:P90"/>
    <mergeCell ref="B92:F92"/>
    <mergeCell ref="G92:K92"/>
    <mergeCell ref="L92:P92"/>
    <mergeCell ref="B107:F107"/>
    <mergeCell ref="G107:K107"/>
    <mergeCell ref="L107:P107"/>
    <mergeCell ref="B108:F120"/>
    <mergeCell ref="G108:K120"/>
    <mergeCell ref="G62:K62"/>
    <mergeCell ref="L62:P62"/>
    <mergeCell ref="Q17:T17"/>
    <mergeCell ref="U17:X17"/>
    <mergeCell ref="Q46:AB46"/>
    <mergeCell ref="Q47:T47"/>
    <mergeCell ref="U47:X47"/>
    <mergeCell ref="Y47:AB47"/>
    <mergeCell ref="B63:F75"/>
    <mergeCell ref="G63:K75"/>
    <mergeCell ref="L63:P75"/>
    <mergeCell ref="B62:F62"/>
    <mergeCell ref="Q63:T75"/>
    <mergeCell ref="U63:X75"/>
    <mergeCell ref="Y63:AB75"/>
    <mergeCell ref="Q48:T60"/>
    <mergeCell ref="U48:X60"/>
    <mergeCell ref="Y48:AB60"/>
    <mergeCell ref="Q76:AB76"/>
    <mergeCell ref="Y17:AB17"/>
    <mergeCell ref="Q31:AB31"/>
    <mergeCell ref="Y18:AB30"/>
    <mergeCell ref="U18:X30"/>
    <mergeCell ref="Q18:T30"/>
    <mergeCell ref="Q32:T32"/>
    <mergeCell ref="U32:X32"/>
    <mergeCell ref="Y32:AB32"/>
    <mergeCell ref="Q33:T45"/>
    <mergeCell ref="U33:X45"/>
    <mergeCell ref="Y33:AB45"/>
    <mergeCell ref="Q77:T77"/>
    <mergeCell ref="U77:X77"/>
    <mergeCell ref="Y77:AB77"/>
    <mergeCell ref="Q61:AB61"/>
    <mergeCell ref="Q62:T62"/>
    <mergeCell ref="U62:X62"/>
    <mergeCell ref="Y62:AB62"/>
    <mergeCell ref="Y122:AB122"/>
    <mergeCell ref="Q93:T105"/>
    <mergeCell ref="U93:X105"/>
    <mergeCell ref="Y93:AB105"/>
    <mergeCell ref="Q106:AB106"/>
    <mergeCell ref="Q107:T107"/>
    <mergeCell ref="U107:X107"/>
    <mergeCell ref="Y107:AB107"/>
    <mergeCell ref="Q78:T90"/>
    <mergeCell ref="U78:X90"/>
    <mergeCell ref="Y78:AB90"/>
    <mergeCell ref="Q91:AB91"/>
    <mergeCell ref="Q92:T92"/>
    <mergeCell ref="U92:X92"/>
    <mergeCell ref="Y92:AB92"/>
    <mergeCell ref="L138:P150"/>
    <mergeCell ref="Q138:T150"/>
    <mergeCell ref="U138:X150"/>
    <mergeCell ref="Y138:AB150"/>
    <mergeCell ref="Q123:T135"/>
    <mergeCell ref="U123:X135"/>
    <mergeCell ref="Y123:AB135"/>
    <mergeCell ref="Q136:AB136"/>
    <mergeCell ref="Q108:T120"/>
    <mergeCell ref="U108:X120"/>
    <mergeCell ref="Y108:AB120"/>
    <mergeCell ref="Q121:AB121"/>
    <mergeCell ref="Q122:T122"/>
    <mergeCell ref="U122:X122"/>
    <mergeCell ref="B136:P136"/>
    <mergeCell ref="B122:F122"/>
    <mergeCell ref="G122:K122"/>
    <mergeCell ref="L122:P122"/>
    <mergeCell ref="B123:F135"/>
    <mergeCell ref="G123:K135"/>
    <mergeCell ref="L123:P135"/>
    <mergeCell ref="L108:P120"/>
    <mergeCell ref="B151:P151"/>
    <mergeCell ref="E1:F1"/>
    <mergeCell ref="B2:F2"/>
    <mergeCell ref="G2:K2"/>
    <mergeCell ref="L2:P2"/>
    <mergeCell ref="Q2:T2"/>
    <mergeCell ref="U2:X2"/>
    <mergeCell ref="Y2:AB2"/>
    <mergeCell ref="B3:F15"/>
    <mergeCell ref="G3:K15"/>
    <mergeCell ref="L3:P15"/>
    <mergeCell ref="Q3:T15"/>
    <mergeCell ref="U3:X15"/>
    <mergeCell ref="Y3:AB15"/>
    <mergeCell ref="Q16:AB16"/>
    <mergeCell ref="Q151:AB151"/>
    <mergeCell ref="B137:F137"/>
    <mergeCell ref="G137:K137"/>
    <mergeCell ref="L137:P137"/>
    <mergeCell ref="Q137:T137"/>
    <mergeCell ref="U137:X137"/>
    <mergeCell ref="Y137:AB137"/>
    <mergeCell ref="B138:F150"/>
    <mergeCell ref="G138:K150"/>
  </mergeCells>
  <phoneticPr fontId="4"/>
  <printOptions horizontalCentered="1"/>
  <pageMargins left="0.19685039370078741" right="0.19685039370078741" top="0.19685039370078741" bottom="0.19685039370078741" header="0.19685039370078741" footer="0.19685039370078741"/>
  <pageSetup paperSize="9" scale="46" fitToHeight="0" orientation="portrait" r:id="rId1"/>
  <headerFooter alignWithMargins="0"/>
  <colBreaks count="1" manualBreakCount="1">
    <brk id="2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C95A66-639F-4981-93C9-632979DDE9A2}">
  <dimension ref="A1:AA68"/>
  <sheetViews>
    <sheetView showGridLines="0" topLeftCell="A40" zoomScaleNormal="100" zoomScaleSheetLayoutView="90" workbookViewId="0">
      <selection activeCell="F284" sqref="F284"/>
    </sheetView>
  </sheetViews>
  <sheetFormatPr defaultColWidth="10" defaultRowHeight="18.75" customHeight="1"/>
  <cols>
    <col min="1" max="1" width="4.5" style="20" customWidth="1"/>
    <col min="2" max="2" width="5.625" style="21" customWidth="1"/>
    <col min="3" max="4" width="15.75" style="22" customWidth="1"/>
    <col min="5" max="5" width="15.75" style="20" customWidth="1"/>
    <col min="6" max="6" width="4.5" style="20" customWidth="1"/>
    <col min="7" max="7" width="5.625" style="20" customWidth="1"/>
    <col min="8" max="8" width="15.625" style="20" customWidth="1"/>
    <col min="9" max="10" width="15.75" style="20" customWidth="1"/>
    <col min="11" max="11" width="4.5" style="20" customWidth="1"/>
    <col min="12" max="12" width="5.75" style="20" customWidth="1"/>
    <col min="13" max="15" width="15.75" style="20" customWidth="1"/>
    <col min="16" max="16" width="5.75" style="20" customWidth="1"/>
    <col min="17" max="19" width="15.75" style="20" customWidth="1"/>
    <col min="20" max="20" width="5.75" style="20" customWidth="1"/>
    <col min="21" max="23" width="15.75" style="20" customWidth="1"/>
    <col min="24" max="24" width="5.75" style="20" customWidth="1"/>
    <col min="25" max="27" width="15.75" style="20" customWidth="1"/>
    <col min="28" max="16384" width="10" style="20"/>
  </cols>
  <sheetData>
    <row r="1" spans="1:8" ht="18.75" customHeight="1">
      <c r="C1" s="447" t="s">
        <v>16</v>
      </c>
      <c r="D1" s="1093" t="str">
        <f>"グラフ_"&amp;なんばんBOOK!$D$5&amp;"_振興局"</f>
        <v>グラフ_計_振興局</v>
      </c>
      <c r="E1" s="1094"/>
      <c r="G1" s="547" t="s">
        <v>461</v>
      </c>
      <c r="H1" s="548" t="str">
        <f>なんばんBOOK!C5</f>
        <v>耕地面積</v>
      </c>
    </row>
    <row r="2" spans="1:8" ht="18.75" customHeight="1" thickBot="1">
      <c r="H2" s="254"/>
    </row>
    <row r="3" spans="1:8" ht="18.75" customHeight="1" thickTop="1">
      <c r="A3" s="725" t="s">
        <v>10</v>
      </c>
      <c r="B3" s="726" t="s">
        <v>11</v>
      </c>
      <c r="C3" s="216" t="s">
        <v>12</v>
      </c>
      <c r="D3" s="256" t="str">
        <f>IFERROR(_xlfn.XLOOKUP('計算用シート（当年）'!$C$1,'計算用シート（当年）'!$D$4:$AG$4,'計算用シート（当年）'!$D$7:$AG$7),"-")</f>
        <v>シェア</v>
      </c>
      <c r="E3" s="727" t="str">
        <f>IFERROR(IF(なんばんBOOK!$D$5="10a当たり収量","",_xlfn.XLOOKUP('計算用シート（当年）'!$C$1,'計算用シート（当年）'!$D$4:$AG$4,'計算用シート（当年）'!$D$8:$AG$8)),"-")</f>
        <v>面積</v>
      </c>
    </row>
    <row r="4" spans="1:8" ht="18.75" customHeight="1">
      <c r="A4" s="215"/>
      <c r="B4" s="215"/>
      <c r="C4" s="217"/>
      <c r="D4" s="543" t="str">
        <f>IFERROR(_xlfn.XLOOKUP('計算用シート（当年）'!$C$1,'計算用シート（当年）'!$D$4:$AG$4,'計算用シート（当年）'!$D$10:$AG$10),"")</f>
        <v>%</v>
      </c>
      <c r="E4" s="219" t="str">
        <f>IFERROR(IF(なんばんBOOK!$D$5="10a当たり収量","",_xlfn.XLOOKUP('計算用シート（当年）'!$C$1,'計算用シート（当年）'!$D$4:$AG$4,'計算用シート（当年）'!$D$11:$AG$11)),"")</f>
        <v>ha</v>
      </c>
    </row>
    <row r="5" spans="1:8" ht="18.75" customHeight="1">
      <c r="A5" s="220"/>
      <c r="B5" s="220"/>
      <c r="C5" s="221" t="s">
        <v>13</v>
      </c>
      <c r="D5" s="456">
        <f>IFERROR(IF(なんばんBOOK!$D$5="10a当たり収量",_xlfn.XLOOKUP('計算用シート（当年）'!$C$1,'計算用シート（当年）'!$D$4:$AG$4,'計算用シート（当年）'!$D117:$AG117),100),"")</f>
        <v>100</v>
      </c>
      <c r="E5" s="222">
        <f>IFERROR(IF(なんばんBOOK!$D$5="10a当たり収量","",_xlfn.XLOOKUP('計算用シート（当年）'!$C$1,'計算用シート（当年）'!$D$4:$AG$4,'計算用シート（当年）'!$D$136:$AG$136)),"-")</f>
        <v>1138000</v>
      </c>
    </row>
    <row r="6" spans="1:8" ht="18.75" customHeight="1">
      <c r="A6" s="220"/>
      <c r="B6" s="220"/>
      <c r="C6" s="221"/>
      <c r="D6" s="457"/>
      <c r="E6" s="223"/>
    </row>
    <row r="7" spans="1:8" ht="18.75" customHeight="1">
      <c r="A7" s="220">
        <f>IFERROR(IF(なんばんBOOK!$D$5="10a当たり収量",RANK(D7,$D$7:$D$20,0),RANK(E7,$E$7:$E$20,0)),"-")</f>
        <v>1</v>
      </c>
      <c r="B7" s="528"/>
      <c r="C7" s="224" t="str">
        <f>IFERROR(_xlfn.XLOOKUP('計算用シート（当年）'!$C$1,'計算用シート（当年）'!$D$4:$AG$4,'計算用シート（当年）'!$D122:$AG122),"-")</f>
        <v>十勝</v>
      </c>
      <c r="D7" s="458">
        <f>IFERROR(IF(なんばんBOOK!$D$5="10a当たり収量",_xlfn.XLOOKUP('計算用シート（当年）'!$C$1,'計算用シート（当年）'!$D$4:$AG$4,'計算用シート（当年）'!$D137:$AG137),ROUND(E7/$E$5*100,1)),NA())</f>
        <v>22.4</v>
      </c>
      <c r="E7" s="225">
        <f>IF(なんばんBOOK!$D$5="10a当たり収量","",_xlfn.XLOOKUP('計算用シート（当年）'!$C$1,'計算用シート（当年）'!$D$4:$AG$4,'計算用シート（当年）'!$D137:$AG137))</f>
        <v>254400</v>
      </c>
    </row>
    <row r="8" spans="1:8" ht="18.75" customHeight="1">
      <c r="A8" s="220">
        <f>IFERROR(IF(なんばんBOOK!$D$5="10a当たり収量",RANK(D8,$D$7:$D$20,0),RANK(E8,$E$7:$E$20,0)),"-")</f>
        <v>2</v>
      </c>
      <c r="B8" s="528"/>
      <c r="C8" s="224" t="str">
        <f>IFERROR(_xlfn.XLOOKUP('計算用シート（当年）'!$C$1,'計算用シート（当年）'!$D$4:$AG$4,'計算用シート（当年）'!$D123:$AG123),"-")</f>
        <v>オホーツク</v>
      </c>
      <c r="D8" s="458">
        <f>IFERROR(IF(なんばんBOOK!$D$5="10a当たり収量",_xlfn.XLOOKUP('計算用シート（当年）'!$C$1,'計算用シート（当年）'!$D$4:$AG$4,'計算用シート（当年）'!$D138:$AG138),ROUND(E8/$E$5*100,1)),NA())</f>
        <v>14.5</v>
      </c>
      <c r="E8" s="225">
        <f>IF(なんばんBOOK!$D$5="10a当たり収量","",_xlfn.XLOOKUP('計算用シート（当年）'!$C$1,'計算用シート（当年）'!$D$4:$AG$4,'計算用シート（当年）'!$D138:$AG138))</f>
        <v>165200</v>
      </c>
    </row>
    <row r="9" spans="1:8" ht="18.75" customHeight="1">
      <c r="A9" s="220">
        <f>IFERROR(IF(なんばんBOOK!$D$5="10a当たり収量",RANK(D9,$D$7:$D$20,0),RANK(E9,$E$7:$E$20,0)),"-")</f>
        <v>3</v>
      </c>
      <c r="B9" s="528"/>
      <c r="C9" s="224" t="str">
        <f>IFERROR(_xlfn.XLOOKUP('計算用シート（当年）'!$C$1,'計算用シート（当年）'!$D$4:$AG$4,'計算用シート（当年）'!$D124:$AG124),"-")</f>
        <v>上川</v>
      </c>
      <c r="D9" s="458">
        <f>IFERROR(IF(なんばんBOOK!$D$5="10a当たり収量",_xlfn.XLOOKUP('計算用シート（当年）'!$C$1,'計算用シート（当年）'!$D$4:$AG$4,'計算用シート（当年）'!$D139:$AG139),ROUND(E9/$E$5*100,1)),NA())</f>
        <v>11.4</v>
      </c>
      <c r="E9" s="225">
        <f>IF(なんばんBOOK!$D$5="10a当たり収量","",_xlfn.XLOOKUP('計算用シート（当年）'!$C$1,'計算用シート（当年）'!$D$4:$AG$4,'計算用シート（当年）'!$D139:$AG139))</f>
        <v>129800</v>
      </c>
    </row>
    <row r="10" spans="1:8" ht="18.75" customHeight="1">
      <c r="A10" s="220">
        <f>IFERROR(IF(なんばんBOOK!$D$5="10a当たり収量",RANK(D10,$D$7:$D$20,0),RANK(E10,$E$7:$E$20,0)),"-")</f>
        <v>4</v>
      </c>
      <c r="B10" s="528"/>
      <c r="C10" s="224" t="str">
        <f>IFERROR(_xlfn.XLOOKUP('計算用シート（当年）'!$C$1,'計算用シート（当年）'!$D$4:$AG$4,'計算用シート（当年）'!$D125:$AG125),"-")</f>
        <v>空知</v>
      </c>
      <c r="D10" s="458">
        <f>IFERROR(IF(なんばんBOOK!$D$5="10a当たり収量",_xlfn.XLOOKUP('計算用シート（当年）'!$C$1,'計算用シート（当年）'!$D$4:$AG$4,'計算用シート（当年）'!$D140:$AG140),ROUND(E10/$E$5*100,1)),NA())</f>
        <v>9.9</v>
      </c>
      <c r="E10" s="225">
        <f>IF(なんばんBOOK!$D$5="10a当たり収量","",_xlfn.XLOOKUP('計算用シート（当年）'!$C$1,'計算用シート（当年）'!$D$4:$AG$4,'計算用シート（当年）'!$D140:$AG140))</f>
        <v>113100</v>
      </c>
    </row>
    <row r="11" spans="1:8" ht="18.75" customHeight="1">
      <c r="A11" s="220">
        <f>IFERROR(IF(なんばんBOOK!$D$5="10a当たり収量",RANK(D11,$D$7:$D$20,0),RANK(E11,$E$7:$E$20,0)),"-")</f>
        <v>5</v>
      </c>
      <c r="B11" s="528"/>
      <c r="C11" s="224" t="str">
        <f>IFERROR(_xlfn.XLOOKUP('計算用シート（当年）'!$C$1,'計算用シート（当年）'!$D$4:$AG$4,'計算用シート（当年）'!$D126:$AG126),"-")</f>
        <v>根室</v>
      </c>
      <c r="D11" s="458">
        <f>IFERROR(IF(なんばんBOOK!$D$5="10a当たり収量",_xlfn.XLOOKUP('計算用シート（当年）'!$C$1,'計算用シート（当年）'!$D$4:$AG$4,'計算用シート（当年）'!$D141:$AG141),ROUND(E11/$E$5*100,1)),NA())</f>
        <v>9.6</v>
      </c>
      <c r="E11" s="225">
        <f>IF(なんばんBOOK!$D$5="10a当たり収量","",_xlfn.XLOOKUP('計算用シート（当年）'!$C$1,'計算用シート（当年）'!$D$4:$AG$4,'計算用シート（当年）'!$D141:$AG141))</f>
        <v>109800</v>
      </c>
    </row>
    <row r="12" spans="1:8" ht="18.75" customHeight="1">
      <c r="A12" s="220">
        <f>IFERROR(IF(なんばんBOOK!$D$5="10a当たり収量",RANK(D12,$D$7:$D$20,0),RANK(E12,$E$7:$E$20,0)),"-")</f>
        <v>6</v>
      </c>
      <c r="B12" s="528"/>
      <c r="C12" s="224" t="str">
        <f>IFERROR(_xlfn.XLOOKUP('計算用シート（当年）'!$C$1,'計算用シート（当年）'!$D$4:$AG$4,'計算用シート（当年）'!$D127:$AG127),"-")</f>
        <v>釧路</v>
      </c>
      <c r="D12" s="458">
        <f>IFERROR(IF(なんばんBOOK!$D$5="10a当たり収量",_xlfn.XLOOKUP('計算用シート（当年）'!$C$1,'計算用シート（当年）'!$D$4:$AG$4,'計算用シート（当年）'!$D142:$AG142),ROUND(E12/$E$5*100,1)),NA())</f>
        <v>7.8</v>
      </c>
      <c r="E12" s="225">
        <f>IF(なんばんBOOK!$D$5="10a当たり収量","",_xlfn.XLOOKUP('計算用シート（当年）'!$C$1,'計算用シート（当年）'!$D$4:$AG$4,'計算用シート（当年）'!$D142:$AG142))</f>
        <v>88300</v>
      </c>
    </row>
    <row r="13" spans="1:8" ht="18.75" customHeight="1">
      <c r="A13" s="220">
        <f>IFERROR(IF(なんばんBOOK!$D$5="10a当たり収量",RANK(D13,$D$7:$D$20,0),RANK(E13,$E$7:$E$20,0)),"-")</f>
        <v>7</v>
      </c>
      <c r="B13" s="528"/>
      <c r="C13" s="224" t="str">
        <f>IFERROR(_xlfn.XLOOKUP('計算用シート（当年）'!$C$1,'計算用シート（当年）'!$D$4:$AG$4,'計算用シート（当年）'!$D128:$AG128),"-")</f>
        <v>宗谷</v>
      </c>
      <c r="D13" s="458">
        <f>IFERROR(IF(なんばんBOOK!$D$5="10a当たり収量",_xlfn.XLOOKUP('計算用シート（当年）'!$C$1,'計算用シート（当年）'!$D$4:$AG$4,'計算用シート（当年）'!$D143:$AG143),ROUND(E13/$E$5*100,1)),NA())</f>
        <v>5.4</v>
      </c>
      <c r="E13" s="225">
        <f>IF(なんばんBOOK!$D$5="10a当たり収量","",_xlfn.XLOOKUP('計算用シート（当年）'!$C$1,'計算用シート（当年）'!$D$4:$AG$4,'計算用シート（当年）'!$D143:$AG143))</f>
        <v>62000</v>
      </c>
    </row>
    <row r="14" spans="1:8" ht="18.75" customHeight="1">
      <c r="A14" s="220">
        <f>IFERROR(IF(なんばんBOOK!$D$5="10a当たり収量",RANK(D14,$D$7:$D$20,0),RANK(E14,$E$7:$E$20,0)),"-")</f>
        <v>8</v>
      </c>
      <c r="B14" s="528"/>
      <c r="C14" s="224" t="str">
        <f>IFERROR(_xlfn.XLOOKUP('計算用シート（当年）'!$C$1,'計算用シート（当年）'!$D$4:$AG$4,'計算用シート（当年）'!$D129:$AG129),"-")</f>
        <v>石狩</v>
      </c>
      <c r="D14" s="458">
        <f>IFERROR(IF(なんばんBOOK!$D$5="10a当たり収量",_xlfn.XLOOKUP('計算用シート（当年）'!$C$1,'計算用シート（当年）'!$D$4:$AG$4,'計算用シート（当年）'!$D144:$AG144),ROUND(E14/$E$5*100,1)),NA())</f>
        <v>3.6</v>
      </c>
      <c r="E14" s="225">
        <f>IF(なんばんBOOK!$D$5="10a当たり収量","",_xlfn.XLOOKUP('計算用シート（当年）'!$C$1,'計算用シート（当年）'!$D$4:$AG$4,'計算用シート（当年）'!$D144:$AG144))</f>
        <v>40400</v>
      </c>
    </row>
    <row r="15" spans="1:8" ht="18.75" customHeight="1">
      <c r="A15" s="220">
        <f>IFERROR(IF(なんばんBOOK!$D$5="10a当たり収量",RANK(D15,$D$7:$D$20,0),RANK(E15,$E$7:$E$20,0)),"-")</f>
        <v>9</v>
      </c>
      <c r="B15" s="528"/>
      <c r="C15" s="224" t="str">
        <f>IFERROR(_xlfn.XLOOKUP('計算用シート（当年）'!$C$1,'計算用シート（当年）'!$D$4:$AG$4,'計算用シート（当年）'!$D130:$AG130),"-")</f>
        <v>日高</v>
      </c>
      <c r="D15" s="458">
        <f>IFERROR(IF(なんばんBOOK!$D$5="10a当たり収量",_xlfn.XLOOKUP('計算用シート（当年）'!$C$1,'計算用シート（当年）'!$D$4:$AG$4,'計算用シート（当年）'!$D145:$AG145),ROUND(E15/$E$5*100,1)),NA())</f>
        <v>3.4</v>
      </c>
      <c r="E15" s="225">
        <f>IF(なんばんBOOK!$D$5="10a当たり収量","",_xlfn.XLOOKUP('計算用シート（当年）'!$C$1,'計算用シート（当年）'!$D$4:$AG$4,'計算用シート（当年）'!$D145:$AG145))</f>
        <v>38500</v>
      </c>
    </row>
    <row r="16" spans="1:8" ht="18.75" customHeight="1">
      <c r="A16" s="220">
        <f>IFERROR(IF(なんばんBOOK!$D$5="10a当たり収量",RANK(D16,$D$7:$D$20,0),RANK(E16,$E$7:$E$20,0)),"-")</f>
        <v>10</v>
      </c>
      <c r="B16" s="528"/>
      <c r="C16" s="224" t="str">
        <f>IFERROR(_xlfn.XLOOKUP('計算用シート（当年）'!$C$1,'計算用シート（当年）'!$D$4:$AG$4,'計算用シート（当年）'!$D131:$AG131),"-")</f>
        <v>後志</v>
      </c>
      <c r="D16" s="458">
        <f>IFERROR(IF(なんばんBOOK!$D$5="10a当たり収量",_xlfn.XLOOKUP('計算用シート（当年）'!$C$1,'計算用シート（当年）'!$D$4:$AG$4,'計算用シート（当年）'!$D146:$AG146),ROUND(E16/$E$5*100,1)),NA())</f>
        <v>3</v>
      </c>
      <c r="E16" s="225">
        <f>IF(なんばんBOOK!$D$5="10a当たり収量","",_xlfn.XLOOKUP('計算用シート（当年）'!$C$1,'計算用シート（当年）'!$D$4:$AG$4,'計算用シート（当年）'!$D146:$AG146))</f>
        <v>34200</v>
      </c>
    </row>
    <row r="17" spans="1:27" ht="18.75" customHeight="1">
      <c r="A17" s="220">
        <f>IFERROR(IF(なんばんBOOK!$D$5="10a当たり収量",RANK(D17,$D$7:$D$20,0),RANK(E17,$E$7:$E$20,0)),"-")</f>
        <v>11</v>
      </c>
      <c r="B17" s="528"/>
      <c r="C17" s="224" t="str">
        <f>IFERROR(_xlfn.XLOOKUP('計算用シート（当年）'!$C$1,'計算用シート（当年）'!$D$4:$AG$4,'計算用シート（当年）'!$D132:$AG132),"-")</f>
        <v>胆振</v>
      </c>
      <c r="D17" s="458">
        <f>IFERROR(IF(なんばんBOOK!$D$5="10a当たり収量",_xlfn.XLOOKUP('計算用シート（当年）'!$C$1,'計算用シート（当年）'!$D$4:$AG$4,'計算用シート（当年）'!$D147:$AG147),ROUND(E17/$E$5*100,1)),NA())</f>
        <v>3</v>
      </c>
      <c r="E17" s="225">
        <f>IF(なんばんBOOK!$D$5="10a当たり収量","",_xlfn.XLOOKUP('計算用シート（当年）'!$C$1,'計算用シート（当年）'!$D$4:$AG$4,'計算用シート（当年）'!$D147:$AG147))</f>
        <v>34000</v>
      </c>
    </row>
    <row r="18" spans="1:27" ht="18.75" customHeight="1">
      <c r="A18" s="220">
        <f>IFERROR(IF(なんばんBOOK!$D$5="10a当たり収量",RANK(D18,$D$7:$D$20,0),RANK(E18,$E$7:$E$20,0)),"-")</f>
        <v>12</v>
      </c>
      <c r="B18" s="528"/>
      <c r="C18" s="224" t="str">
        <f>IFERROR(_xlfn.XLOOKUP('計算用シート（当年）'!$C$1,'計算用シート（当年）'!$D$4:$AG$4,'計算用シート（当年）'!$D133:$AG133),"-")</f>
        <v>留萌</v>
      </c>
      <c r="D18" s="458">
        <f>IFERROR(IF(なんばんBOOK!$D$5="10a当たり収量",_xlfn.XLOOKUP('計算用シート（当年）'!$C$1,'計算用シート（当年）'!$D$4:$AG$4,'計算用シート（当年）'!$D148:$AG148),ROUND(E18/$E$5*100,1)),NA())</f>
        <v>2.2000000000000002</v>
      </c>
      <c r="E18" s="225">
        <f>IF(なんばんBOOK!$D$5="10a当たり収量","",_xlfn.XLOOKUP('計算用シート（当年）'!$C$1,'計算用シート（当年）'!$D$4:$AG$4,'計算用シート（当年）'!$D148:$AG148))</f>
        <v>25600</v>
      </c>
    </row>
    <row r="19" spans="1:27" ht="18.75" customHeight="1">
      <c r="A19" s="220">
        <f>IFERROR(IF(なんばんBOOK!$D$5="10a当たり収量",RANK(D19,$D$7:$D$20,0),RANK(E19,$E$7:$E$20,0)),"-")</f>
        <v>13</v>
      </c>
      <c r="B19" s="528"/>
      <c r="C19" s="224" t="str">
        <f>IFERROR(_xlfn.XLOOKUP('計算用シート（当年）'!$C$1,'計算用シート（当年）'!$D$4:$AG$4,'計算用シート（当年）'!$D134:$AG134),"-")</f>
        <v>渡島</v>
      </c>
      <c r="D19" s="458">
        <f>IFERROR(IF(なんばんBOOK!$D$5="10a当たり収量",_xlfn.XLOOKUP('計算用シート（当年）'!$C$1,'計算用シート（当年）'!$D$4:$AG$4,'計算用シート（当年）'!$D149:$AG149),ROUND(E19/$E$5*100,1)),NA())</f>
        <v>2.1</v>
      </c>
      <c r="E19" s="225">
        <f>IF(なんばんBOOK!$D$5="10a当たり収量","",_xlfn.XLOOKUP('計算用シート（当年）'!$C$1,'計算用シート（当年）'!$D$4:$AG$4,'計算用シート（当年）'!$D149:$AG149))</f>
        <v>23800</v>
      </c>
    </row>
    <row r="20" spans="1:27" ht="18.75" customHeight="1">
      <c r="A20" s="220">
        <f>IFERROR(IF(なんばんBOOK!$D$5="10a当たり収量",RANK(D20,$D$7:$D$20,0),RANK(E20,$E$7:$E$20,0)),"-")</f>
        <v>14</v>
      </c>
      <c r="B20" s="731"/>
      <c r="C20" s="728" t="str">
        <f>IFERROR(_xlfn.XLOOKUP('計算用シート（当年）'!$C$1,'計算用シート（当年）'!$D$4:$AG$4,'計算用シート（当年）'!$D135:$AG135),"-")</f>
        <v>檜山</v>
      </c>
      <c r="D20" s="458">
        <f>IFERROR(IF(なんばんBOOK!$D$5="10a当たり収量",_xlfn.XLOOKUP('計算用シート（当年）'!$C$1,'計算用シート（当年）'!$D$4:$AG$4,'計算用シート（当年）'!$D150:$AG150),ROUND(E20/$E$5*100,1)),NA())</f>
        <v>1.7</v>
      </c>
      <c r="E20" s="225">
        <f>IF(なんばんBOOK!$D$5="10a当たり収量","",_xlfn.XLOOKUP('計算用シート（当年）'!$C$1,'計算用シート（当年）'!$D$4:$AG$4,'計算用シート（当年）'!$D150:$AG150))</f>
        <v>18800</v>
      </c>
    </row>
    <row r="21" spans="1:27" ht="18.75" customHeight="1">
      <c r="A21" s="254"/>
      <c r="D21" s="547"/>
      <c r="E21" s="254"/>
    </row>
    <row r="23" spans="1:27" ht="18.75" customHeight="1">
      <c r="A23" s="534"/>
      <c r="B23" s="1095" t="s">
        <v>462</v>
      </c>
      <c r="C23" s="1095"/>
      <c r="D23" s="1095"/>
      <c r="E23" s="1095"/>
      <c r="F23" s="1114"/>
      <c r="G23" s="1114"/>
      <c r="H23" s="1114"/>
      <c r="I23" s="1114"/>
      <c r="J23" s="1114"/>
      <c r="K23" s="531"/>
      <c r="L23" s="1095"/>
      <c r="M23" s="1095"/>
      <c r="N23" s="1095"/>
      <c r="O23" s="1095"/>
      <c r="P23" s="1096"/>
      <c r="Q23" s="1097"/>
      <c r="R23" s="1097"/>
      <c r="S23" s="1098"/>
      <c r="T23" s="1099"/>
      <c r="U23" s="1100"/>
      <c r="V23" s="1100"/>
      <c r="W23" s="1101"/>
      <c r="X23" s="1096"/>
      <c r="Y23" s="1097"/>
      <c r="Z23" s="1097"/>
      <c r="AA23" s="1098"/>
    </row>
    <row r="24" spans="1:27" s="468" customFormat="1" ht="15" customHeight="1">
      <c r="B24" s="542"/>
      <c r="C24" s="542"/>
      <c r="D24" s="542"/>
      <c r="E24" s="542"/>
      <c r="G24" s="542"/>
      <c r="H24" s="542"/>
      <c r="I24" s="542"/>
      <c r="J24" s="542"/>
      <c r="L24" s="542"/>
      <c r="M24" s="542"/>
      <c r="N24" s="542"/>
      <c r="O24" s="542"/>
      <c r="P24" s="533"/>
      <c r="Q24" s="533"/>
      <c r="R24" s="533"/>
      <c r="S24" s="533"/>
      <c r="T24" s="532"/>
      <c r="U24" s="532"/>
      <c r="V24" s="532"/>
      <c r="W24" s="532"/>
      <c r="X24" s="532"/>
      <c r="Y24" s="532"/>
      <c r="Z24" s="532"/>
      <c r="AA24" s="532"/>
    </row>
    <row r="25" spans="1:27" s="468" customFormat="1" ht="21.75" customHeight="1">
      <c r="B25" s="542"/>
      <c r="C25" s="542"/>
      <c r="D25" s="542"/>
      <c r="E25" s="542"/>
      <c r="G25" s="542"/>
      <c r="H25" s="542"/>
      <c r="I25" s="542"/>
      <c r="J25" s="542"/>
      <c r="L25" s="542"/>
      <c r="M25" s="542"/>
      <c r="N25" s="542"/>
      <c r="O25" s="542"/>
      <c r="P25" s="533"/>
      <c r="Q25" s="533"/>
      <c r="R25" s="533"/>
      <c r="S25" s="533"/>
      <c r="T25" s="532"/>
      <c r="U25" s="532"/>
      <c r="V25" s="532"/>
      <c r="W25" s="532"/>
      <c r="X25" s="532"/>
      <c r="Y25" s="532"/>
      <c r="Z25" s="532"/>
      <c r="AA25" s="532"/>
    </row>
    <row r="26" spans="1:27" s="468" customFormat="1" ht="12" customHeight="1">
      <c r="B26" s="542"/>
      <c r="C26" s="542"/>
      <c r="D26" s="542"/>
      <c r="E26" s="542"/>
      <c r="G26" s="542"/>
      <c r="H26" s="542"/>
      <c r="I26" s="542"/>
      <c r="J26" s="542"/>
      <c r="L26" s="542"/>
      <c r="M26" s="542"/>
      <c r="N26" s="542"/>
      <c r="O26" s="542"/>
      <c r="P26" s="533"/>
      <c r="Q26" s="533"/>
      <c r="R26" s="533"/>
      <c r="S26" s="533"/>
      <c r="T26" s="532"/>
      <c r="U26" s="532"/>
      <c r="V26" s="532"/>
      <c r="W26" s="532"/>
      <c r="X26" s="532"/>
      <c r="Y26" s="532"/>
      <c r="Z26" s="532"/>
      <c r="AA26" s="532"/>
    </row>
    <row r="27" spans="1:27" s="468" customFormat="1" ht="15" customHeight="1">
      <c r="B27" s="542"/>
      <c r="C27" s="542"/>
      <c r="D27" s="542"/>
      <c r="E27" s="542"/>
      <c r="G27" s="542"/>
      <c r="H27" s="542"/>
      <c r="I27" s="542"/>
      <c r="J27" s="542"/>
      <c r="L27" s="542"/>
      <c r="M27" s="542"/>
      <c r="N27" s="542"/>
      <c r="O27" s="542"/>
      <c r="P27" s="533"/>
      <c r="Q27" s="533"/>
      <c r="R27" s="533"/>
      <c r="S27" s="533"/>
      <c r="T27" s="532"/>
      <c r="U27" s="532"/>
      <c r="V27" s="532"/>
      <c r="W27" s="532"/>
      <c r="X27" s="532"/>
      <c r="Y27" s="532"/>
      <c r="Z27" s="532"/>
      <c r="AA27" s="532"/>
    </row>
    <row r="28" spans="1:27" s="468" customFormat="1" ht="6" customHeight="1">
      <c r="B28" s="542"/>
      <c r="C28" s="542"/>
      <c r="D28" s="542"/>
      <c r="E28" s="542"/>
      <c r="G28" s="542"/>
      <c r="H28" s="542"/>
      <c r="I28" s="542"/>
      <c r="J28" s="542"/>
      <c r="L28" s="542"/>
      <c r="M28" s="542"/>
      <c r="N28" s="542"/>
      <c r="O28" s="542"/>
      <c r="P28" s="533"/>
      <c r="Q28" s="533"/>
      <c r="R28" s="533"/>
      <c r="S28" s="533"/>
      <c r="T28" s="532"/>
      <c r="U28" s="532"/>
      <c r="V28" s="532"/>
      <c r="W28" s="532"/>
      <c r="X28" s="532"/>
      <c r="Y28" s="532"/>
      <c r="Z28" s="532"/>
      <c r="AA28" s="532"/>
    </row>
    <row r="29" spans="1:27" s="468" customFormat="1" ht="15" customHeight="1">
      <c r="B29" s="542"/>
      <c r="C29" s="542"/>
      <c r="D29" s="542"/>
      <c r="E29" s="542"/>
      <c r="G29" s="542"/>
      <c r="H29" s="542"/>
      <c r="I29" s="542"/>
      <c r="J29" s="542"/>
      <c r="L29" s="542"/>
      <c r="M29" s="542"/>
      <c r="N29" s="542"/>
      <c r="O29" s="542"/>
      <c r="P29" s="533"/>
      <c r="Q29" s="533"/>
      <c r="R29" s="533"/>
      <c r="S29" s="533"/>
      <c r="T29" s="532"/>
      <c r="U29" s="532"/>
      <c r="V29" s="532"/>
      <c r="W29" s="532"/>
      <c r="X29" s="532"/>
      <c r="Y29" s="532"/>
      <c r="Z29" s="532"/>
      <c r="AA29" s="532"/>
    </row>
    <row r="30" spans="1:27" s="468" customFormat="1" ht="15" customHeight="1">
      <c r="B30" s="542"/>
      <c r="C30" s="542"/>
      <c r="D30" s="542"/>
      <c r="E30" s="542"/>
      <c r="G30" s="542"/>
      <c r="H30" s="542"/>
      <c r="I30" s="542"/>
      <c r="J30" s="542"/>
      <c r="L30" s="542"/>
      <c r="M30" s="542"/>
      <c r="N30" s="542"/>
      <c r="O30" s="542"/>
      <c r="P30" s="533"/>
      <c r="Q30" s="533"/>
      <c r="R30" s="533"/>
      <c r="S30" s="533"/>
      <c r="T30" s="532"/>
      <c r="U30" s="532"/>
      <c r="V30" s="532"/>
      <c r="W30" s="532"/>
      <c r="X30" s="532"/>
      <c r="Y30" s="532"/>
      <c r="Z30" s="532"/>
      <c r="AA30" s="532"/>
    </row>
    <row r="31" spans="1:27" ht="15" customHeight="1">
      <c r="A31" s="468"/>
      <c r="B31" s="542"/>
      <c r="C31" s="542"/>
      <c r="D31" s="542"/>
      <c r="E31" s="542"/>
      <c r="F31" s="468"/>
      <c r="G31" s="542"/>
      <c r="H31" s="542"/>
      <c r="I31" s="542"/>
      <c r="J31" s="542"/>
      <c r="K31" s="468"/>
      <c r="L31" s="542"/>
      <c r="M31" s="542"/>
      <c r="N31" s="542"/>
      <c r="O31" s="542"/>
      <c r="P31" s="1103"/>
      <c r="Q31" s="1103"/>
      <c r="R31" s="1103"/>
      <c r="S31" s="1103"/>
      <c r="T31" s="1103"/>
      <c r="U31" s="1103"/>
      <c r="V31" s="1103"/>
      <c r="W31" s="1103"/>
      <c r="X31" s="1103"/>
      <c r="Y31" s="1103"/>
      <c r="Z31" s="1103"/>
      <c r="AA31" s="1103"/>
    </row>
    <row r="32" spans="1:27" ht="15" customHeight="1">
      <c r="A32" s="468"/>
      <c r="B32" s="542"/>
      <c r="C32" s="542"/>
      <c r="D32" s="542"/>
      <c r="E32" s="542"/>
      <c r="F32" s="468"/>
      <c r="G32" s="542"/>
      <c r="H32" s="542"/>
      <c r="I32" s="542"/>
      <c r="J32" s="542"/>
      <c r="K32" s="468"/>
      <c r="L32" s="542"/>
      <c r="M32" s="542"/>
      <c r="N32" s="542"/>
      <c r="O32" s="542"/>
      <c r="P32" s="1103"/>
      <c r="Q32" s="1103"/>
      <c r="R32" s="1103"/>
      <c r="S32" s="1103"/>
      <c r="T32" s="1103"/>
      <c r="U32" s="1103"/>
      <c r="V32" s="1103"/>
      <c r="W32" s="1103"/>
      <c r="X32" s="1103"/>
      <c r="Y32" s="1103"/>
      <c r="Z32" s="1103"/>
      <c r="AA32" s="1103"/>
    </row>
    <row r="33" spans="1:27" ht="15" customHeight="1">
      <c r="A33" s="468"/>
      <c r="B33" s="542"/>
      <c r="C33" s="542"/>
      <c r="D33" s="542"/>
      <c r="E33" s="542"/>
      <c r="F33" s="468"/>
      <c r="G33" s="542"/>
      <c r="H33" s="542"/>
      <c r="I33" s="542"/>
      <c r="J33" s="542"/>
      <c r="K33" s="468"/>
      <c r="L33" s="542"/>
      <c r="M33" s="542"/>
      <c r="N33" s="542"/>
      <c r="O33" s="542"/>
      <c r="P33" s="1103"/>
      <c r="Q33" s="1103"/>
      <c r="R33" s="1103"/>
      <c r="S33" s="1103"/>
      <c r="T33" s="1103"/>
      <c r="U33" s="1103"/>
      <c r="V33" s="1103"/>
      <c r="W33" s="1103"/>
      <c r="X33" s="1103"/>
      <c r="Y33" s="1103"/>
      <c r="Z33" s="1103"/>
      <c r="AA33" s="1103"/>
    </row>
    <row r="34" spans="1:27" ht="15" customHeight="1">
      <c r="A34" s="468"/>
      <c r="B34" s="542"/>
      <c r="C34" s="542"/>
      <c r="D34" s="542"/>
      <c r="E34" s="542"/>
      <c r="F34" s="468"/>
      <c r="G34" s="542"/>
      <c r="H34" s="542"/>
      <c r="I34" s="542"/>
      <c r="J34" s="542"/>
      <c r="K34" s="468"/>
      <c r="L34" s="542"/>
      <c r="M34" s="542"/>
      <c r="N34" s="542"/>
      <c r="O34" s="542"/>
      <c r="P34" s="1103"/>
      <c r="Q34" s="1103"/>
      <c r="R34" s="1103"/>
      <c r="S34" s="1103"/>
      <c r="T34" s="1103"/>
      <c r="U34" s="1103"/>
      <c r="V34" s="1103"/>
      <c r="W34" s="1103"/>
      <c r="X34" s="1103"/>
      <c r="Y34" s="1103"/>
      <c r="Z34" s="1103"/>
      <c r="AA34" s="1103"/>
    </row>
    <row r="35" spans="1:27" ht="15" customHeight="1">
      <c r="A35" s="468"/>
      <c r="B35" s="542"/>
      <c r="C35" s="542"/>
      <c r="D35" s="542"/>
      <c r="E35" s="542"/>
      <c r="F35" s="468"/>
      <c r="G35" s="542"/>
      <c r="H35" s="542"/>
      <c r="I35" s="542"/>
      <c r="J35" s="542"/>
      <c r="K35" s="468"/>
      <c r="L35" s="542"/>
      <c r="M35" s="542"/>
      <c r="N35" s="542"/>
      <c r="O35" s="542"/>
      <c r="P35" s="1103"/>
      <c r="Q35" s="1103"/>
      <c r="R35" s="1103"/>
      <c r="S35" s="1103"/>
      <c r="T35" s="1103"/>
      <c r="U35" s="1103"/>
      <c r="V35" s="1103"/>
      <c r="W35" s="1103"/>
      <c r="X35" s="1103"/>
      <c r="Y35" s="1103"/>
      <c r="Z35" s="1103"/>
      <c r="AA35" s="1103"/>
    </row>
    <row r="36" spans="1:27" ht="15" customHeight="1">
      <c r="A36" s="468"/>
      <c r="B36" s="542"/>
      <c r="C36" s="542"/>
      <c r="D36" s="542"/>
      <c r="E36" s="542"/>
      <c r="F36" s="468"/>
      <c r="G36" s="542"/>
      <c r="H36" s="542"/>
      <c r="I36" s="542"/>
      <c r="J36" s="542"/>
      <c r="K36" s="468"/>
      <c r="L36" s="542"/>
      <c r="M36" s="542"/>
      <c r="N36" s="542"/>
      <c r="O36" s="542"/>
      <c r="P36" s="1103"/>
      <c r="Q36" s="1103"/>
      <c r="R36" s="1103"/>
      <c r="S36" s="1103"/>
      <c r="T36" s="1103"/>
      <c r="U36" s="1103"/>
      <c r="V36" s="1103"/>
      <c r="W36" s="1103"/>
      <c r="X36" s="1103"/>
      <c r="Y36" s="1103"/>
      <c r="Z36" s="1103"/>
      <c r="AA36" s="1103"/>
    </row>
    <row r="37" spans="1:27" ht="15" customHeight="1">
      <c r="A37" s="468"/>
      <c r="B37" s="542"/>
      <c r="C37" s="542"/>
      <c r="D37" s="542"/>
      <c r="E37" s="542"/>
      <c r="F37" s="468"/>
      <c r="G37" s="542"/>
      <c r="H37" s="542"/>
      <c r="I37" s="542"/>
      <c r="J37" s="542"/>
      <c r="K37" s="468"/>
      <c r="L37" s="542"/>
      <c r="M37" s="542"/>
      <c r="N37" s="542"/>
      <c r="O37" s="542"/>
      <c r="P37" s="1103"/>
      <c r="Q37" s="1103"/>
      <c r="R37" s="1103"/>
      <c r="S37" s="1103"/>
      <c r="T37" s="1103"/>
      <c r="U37" s="1103"/>
      <c r="V37" s="1103"/>
      <c r="W37" s="1103"/>
      <c r="X37" s="1103"/>
      <c r="Y37" s="1103"/>
      <c r="Z37" s="1103"/>
      <c r="AA37" s="1103"/>
    </row>
    <row r="38" spans="1:27" ht="15" customHeight="1">
      <c r="A38" s="468"/>
      <c r="B38" s="542"/>
      <c r="C38" s="542"/>
      <c r="D38" s="542"/>
      <c r="E38" s="542"/>
      <c r="F38" s="468"/>
      <c r="G38" s="542"/>
      <c r="H38" s="542"/>
      <c r="I38" s="542"/>
      <c r="J38" s="542"/>
      <c r="K38" s="468"/>
      <c r="L38" s="542"/>
      <c r="M38" s="542"/>
      <c r="N38" s="542"/>
      <c r="O38" s="542"/>
      <c r="P38" s="1103"/>
      <c r="Q38" s="1103"/>
      <c r="R38" s="1103"/>
      <c r="S38" s="1103"/>
      <c r="T38" s="1103"/>
      <c r="U38" s="1103"/>
      <c r="V38" s="1103"/>
      <c r="W38" s="1103"/>
      <c r="X38" s="1103"/>
      <c r="Y38" s="1103"/>
      <c r="Z38" s="1103"/>
      <c r="AA38" s="1103"/>
    </row>
    <row r="39" spans="1:27" ht="15" customHeight="1">
      <c r="A39" s="468"/>
      <c r="B39" s="542"/>
      <c r="C39" s="542"/>
      <c r="D39" s="542"/>
      <c r="E39" s="542"/>
      <c r="F39" s="468"/>
      <c r="G39" s="542"/>
      <c r="H39" s="542"/>
      <c r="I39" s="542"/>
      <c r="J39" s="542"/>
      <c r="K39" s="468"/>
      <c r="L39" s="542"/>
      <c r="M39" s="542"/>
      <c r="N39" s="542"/>
      <c r="O39" s="542"/>
      <c r="P39" s="1103"/>
      <c r="Q39" s="1103"/>
      <c r="R39" s="1103"/>
      <c r="S39" s="1103"/>
      <c r="T39" s="1103"/>
      <c r="U39" s="1103"/>
      <c r="V39" s="1103"/>
      <c r="W39" s="1103"/>
      <c r="X39" s="1103"/>
      <c r="Y39" s="1103"/>
      <c r="Z39" s="1103"/>
      <c r="AA39" s="1103"/>
    </row>
    <row r="40" spans="1:27" ht="15" customHeight="1">
      <c r="A40" s="468"/>
      <c r="B40" s="542"/>
      <c r="C40" s="542"/>
      <c r="D40" s="542"/>
      <c r="E40" s="542"/>
      <c r="F40" s="468"/>
      <c r="G40" s="542"/>
      <c r="H40" s="542"/>
      <c r="I40" s="542"/>
      <c r="J40" s="542"/>
      <c r="K40" s="468"/>
      <c r="L40" s="542"/>
      <c r="M40" s="542"/>
      <c r="N40" s="542"/>
      <c r="O40" s="542"/>
      <c r="P40" s="1103"/>
      <c r="Q40" s="1103"/>
      <c r="R40" s="1103"/>
      <c r="S40" s="1103"/>
      <c r="T40" s="1103"/>
      <c r="U40" s="1103"/>
      <c r="V40" s="1103"/>
      <c r="W40" s="1103"/>
      <c r="X40" s="1103"/>
      <c r="Y40" s="1103"/>
      <c r="Z40" s="1103"/>
      <c r="AA40" s="1103"/>
    </row>
    <row r="41" spans="1:27" ht="15" customHeight="1">
      <c r="A41" s="468"/>
      <c r="B41" s="542"/>
      <c r="C41" s="542"/>
      <c r="D41" s="542"/>
      <c r="E41" s="542"/>
      <c r="F41" s="468"/>
      <c r="G41" s="542"/>
      <c r="H41" s="542"/>
      <c r="I41" s="542"/>
      <c r="J41" s="542"/>
      <c r="K41" s="468"/>
      <c r="L41" s="542"/>
      <c r="M41" s="542"/>
      <c r="N41" s="542"/>
      <c r="O41" s="542"/>
      <c r="P41" s="1103"/>
      <c r="Q41" s="1103"/>
      <c r="R41" s="1103"/>
      <c r="S41" s="1103"/>
      <c r="T41" s="1103"/>
      <c r="U41" s="1103"/>
      <c r="V41" s="1103"/>
      <c r="W41" s="1103"/>
      <c r="X41" s="1103"/>
      <c r="Y41" s="1103"/>
      <c r="Z41" s="1103"/>
      <c r="AA41" s="1103"/>
    </row>
    <row r="42" spans="1:27" ht="15" customHeight="1">
      <c r="A42" s="468"/>
      <c r="B42" s="542"/>
      <c r="C42" s="542"/>
      <c r="D42" s="542"/>
      <c r="E42" s="542"/>
      <c r="F42" s="468"/>
      <c r="G42" s="542"/>
      <c r="H42" s="542"/>
      <c r="I42" s="542"/>
      <c r="J42" s="542"/>
      <c r="K42" s="468"/>
      <c r="L42" s="542"/>
      <c r="M42" s="542"/>
      <c r="N42" s="542"/>
      <c r="O42" s="542"/>
      <c r="P42" s="1103"/>
      <c r="Q42" s="1103"/>
      <c r="R42" s="1103"/>
      <c r="S42" s="1103"/>
      <c r="T42" s="1103"/>
      <c r="U42" s="1103"/>
      <c r="V42" s="1103"/>
      <c r="W42" s="1103"/>
      <c r="X42" s="1103"/>
      <c r="Y42" s="1103"/>
      <c r="Z42" s="1103"/>
      <c r="AA42" s="1103"/>
    </row>
    <row r="43" spans="1:27" ht="15" customHeight="1">
      <c r="A43" s="468"/>
      <c r="B43" s="542"/>
      <c r="C43" s="542"/>
      <c r="D43" s="542"/>
      <c r="E43" s="542"/>
      <c r="F43" s="468"/>
      <c r="G43" s="542"/>
      <c r="H43" s="542"/>
      <c r="I43" s="542"/>
      <c r="J43" s="542"/>
      <c r="K43" s="468"/>
      <c r="L43" s="542"/>
      <c r="M43" s="542"/>
      <c r="N43" s="542"/>
      <c r="O43" s="542"/>
      <c r="P43" s="1103"/>
      <c r="Q43" s="1103"/>
      <c r="R43" s="1103"/>
      <c r="S43" s="1103"/>
      <c r="T43" s="1103"/>
      <c r="U43" s="1103"/>
      <c r="V43" s="1103"/>
      <c r="W43" s="1103"/>
      <c r="X43" s="1103"/>
      <c r="Y43" s="1103"/>
      <c r="Z43" s="1103"/>
      <c r="AA43" s="1103"/>
    </row>
    <row r="44" spans="1:27" ht="18" customHeight="1">
      <c r="A44" s="468"/>
      <c r="B44" s="542"/>
      <c r="C44" s="542"/>
      <c r="D44" s="542"/>
      <c r="E44" s="542"/>
      <c r="F44" s="468"/>
      <c r="G44" s="542"/>
      <c r="H44" s="542"/>
      <c r="I44" s="542"/>
      <c r="J44" s="542"/>
      <c r="K44" s="468"/>
      <c r="L44" s="542"/>
      <c r="M44" s="542"/>
      <c r="N44" s="542"/>
      <c r="O44" s="542"/>
      <c r="P44" s="1103"/>
      <c r="Q44" s="1103"/>
      <c r="R44" s="1103"/>
      <c r="S44" s="1103"/>
      <c r="T44" s="1103"/>
      <c r="U44" s="1103"/>
      <c r="V44" s="1103"/>
      <c r="W44" s="1103"/>
      <c r="X44" s="1103"/>
      <c r="Y44" s="1103"/>
      <c r="Z44" s="1103"/>
      <c r="AA44" s="1103"/>
    </row>
    <row r="45" spans="1:27" ht="18.75" customHeight="1">
      <c r="A45" s="468" t="s">
        <v>433</v>
      </c>
      <c r="B45" s="468" t="s">
        <v>433</v>
      </c>
      <c r="C45" s="468"/>
      <c r="D45" s="468"/>
      <c r="E45" s="468"/>
      <c r="F45" s="468" t="s">
        <v>433</v>
      </c>
      <c r="G45" s="468" t="s">
        <v>433</v>
      </c>
      <c r="H45" s="468"/>
      <c r="I45" s="468"/>
      <c r="J45" s="468"/>
      <c r="K45" s="468" t="s">
        <v>433</v>
      </c>
      <c r="L45" s="468" t="s">
        <v>433</v>
      </c>
      <c r="M45" s="468"/>
      <c r="N45" s="468"/>
      <c r="O45" s="468"/>
      <c r="P45" s="1104" t="s">
        <v>433</v>
      </c>
      <c r="Q45" s="1104"/>
      <c r="R45" s="1104"/>
      <c r="S45" s="1104"/>
      <c r="T45" s="1104"/>
      <c r="U45" s="1104"/>
      <c r="V45" s="1104"/>
      <c r="W45" s="1104"/>
      <c r="X45" s="1104"/>
      <c r="Y45" s="1104"/>
      <c r="Z45" s="1104"/>
      <c r="AA45" s="1104"/>
    </row>
    <row r="46" spans="1:27" ht="18.75" customHeight="1">
      <c r="A46" s="534"/>
      <c r="B46" s="1095" t="s">
        <v>463</v>
      </c>
      <c r="C46" s="1095"/>
      <c r="D46" s="1095"/>
      <c r="E46" s="1095"/>
      <c r="F46" s="1114" t="s">
        <v>464</v>
      </c>
      <c r="G46" s="1114"/>
      <c r="H46" s="1114"/>
      <c r="I46" s="1114"/>
      <c r="J46" s="1114"/>
      <c r="K46" s="531"/>
      <c r="L46" s="1095" t="s">
        <v>465</v>
      </c>
      <c r="M46" s="1095"/>
      <c r="N46" s="1095"/>
      <c r="O46" s="1095"/>
      <c r="P46" s="1096"/>
      <c r="Q46" s="1097"/>
      <c r="R46" s="1097"/>
      <c r="S46" s="1098"/>
      <c r="T46" s="1099"/>
      <c r="U46" s="1100"/>
      <c r="V46" s="1100"/>
      <c r="W46" s="1101"/>
      <c r="X46" s="1096"/>
      <c r="Y46" s="1097"/>
      <c r="Z46" s="1097"/>
      <c r="AA46" s="1098"/>
    </row>
    <row r="47" spans="1:27" s="468" customFormat="1" ht="15" customHeight="1">
      <c r="B47" s="542"/>
      <c r="C47" s="542"/>
      <c r="D47" s="542"/>
      <c r="E47" s="542"/>
      <c r="G47" s="542"/>
      <c r="H47" s="542"/>
      <c r="I47" s="542"/>
      <c r="J47" s="542"/>
      <c r="L47" s="542"/>
      <c r="M47" s="542"/>
      <c r="N47" s="542"/>
      <c r="O47" s="542"/>
      <c r="P47" s="533"/>
      <c r="Q47" s="533"/>
      <c r="R47" s="533"/>
      <c r="S47" s="533"/>
      <c r="T47" s="532"/>
      <c r="U47" s="532"/>
      <c r="V47" s="532"/>
      <c r="W47" s="532"/>
      <c r="X47" s="532"/>
      <c r="Y47" s="532"/>
      <c r="Z47" s="532"/>
      <c r="AA47" s="532"/>
    </row>
    <row r="48" spans="1:27" s="468" customFormat="1" ht="21.75" customHeight="1">
      <c r="B48" s="542"/>
      <c r="C48" s="542"/>
      <c r="D48" s="542"/>
      <c r="E48" s="542"/>
      <c r="G48" s="542"/>
      <c r="H48" s="542"/>
      <c r="I48" s="542"/>
      <c r="J48" s="542"/>
      <c r="L48" s="542"/>
      <c r="M48" s="542"/>
      <c r="N48" s="542"/>
      <c r="O48" s="542"/>
      <c r="P48" s="533"/>
      <c r="Q48" s="533"/>
      <c r="R48" s="533"/>
      <c r="S48" s="533"/>
      <c r="T48" s="532"/>
      <c r="U48" s="532"/>
      <c r="V48" s="532"/>
      <c r="W48" s="532"/>
      <c r="X48" s="532"/>
      <c r="Y48" s="532"/>
      <c r="Z48" s="532"/>
      <c r="AA48" s="532"/>
    </row>
    <row r="49" spans="1:27" s="468" customFormat="1" ht="12" customHeight="1">
      <c r="B49" s="542"/>
      <c r="C49" s="542"/>
      <c r="D49" s="542"/>
      <c r="E49" s="542"/>
      <c r="G49" s="542"/>
      <c r="H49" s="542"/>
      <c r="I49" s="542"/>
      <c r="J49" s="542"/>
      <c r="L49" s="542"/>
      <c r="M49" s="542"/>
      <c r="N49" s="542"/>
      <c r="O49" s="542"/>
      <c r="P49" s="533"/>
      <c r="Q49" s="533"/>
      <c r="R49" s="533"/>
      <c r="S49" s="533"/>
      <c r="T49" s="532"/>
      <c r="U49" s="532"/>
      <c r="V49" s="532"/>
      <c r="W49" s="532"/>
      <c r="X49" s="532"/>
      <c r="Y49" s="532"/>
      <c r="Z49" s="532"/>
      <c r="AA49" s="532"/>
    </row>
    <row r="50" spans="1:27" s="468" customFormat="1" ht="15" customHeight="1">
      <c r="B50" s="542"/>
      <c r="C50" s="542"/>
      <c r="D50" s="542"/>
      <c r="E50" s="542"/>
      <c r="G50" s="542"/>
      <c r="H50" s="542"/>
      <c r="I50" s="542"/>
      <c r="J50" s="542"/>
      <c r="L50" s="542"/>
      <c r="M50" s="542"/>
      <c r="N50" s="542"/>
      <c r="O50" s="542"/>
      <c r="P50" s="533"/>
      <c r="Q50" s="533"/>
      <c r="R50" s="533"/>
      <c r="S50" s="533"/>
      <c r="T50" s="532"/>
      <c r="U50" s="532"/>
      <c r="V50" s="532"/>
      <c r="W50" s="532"/>
      <c r="X50" s="532"/>
      <c r="Y50" s="532"/>
      <c r="Z50" s="532"/>
      <c r="AA50" s="532"/>
    </row>
    <row r="51" spans="1:27" s="468" customFormat="1" ht="6" customHeight="1">
      <c r="B51" s="542"/>
      <c r="C51" s="542"/>
      <c r="D51" s="542"/>
      <c r="E51" s="542"/>
      <c r="G51" s="542"/>
      <c r="H51" s="542"/>
      <c r="I51" s="542"/>
      <c r="J51" s="542"/>
      <c r="L51" s="542"/>
      <c r="M51" s="542"/>
      <c r="N51" s="542"/>
      <c r="O51" s="542"/>
      <c r="P51" s="533"/>
      <c r="Q51" s="533"/>
      <c r="R51" s="533"/>
      <c r="S51" s="533"/>
      <c r="T51" s="532"/>
      <c r="U51" s="532"/>
      <c r="V51" s="532"/>
      <c r="W51" s="532"/>
      <c r="X51" s="532"/>
      <c r="Y51" s="532"/>
      <c r="Z51" s="532"/>
      <c r="AA51" s="532"/>
    </row>
    <row r="52" spans="1:27" s="468" customFormat="1" ht="15" customHeight="1">
      <c r="B52" s="542"/>
      <c r="C52" s="542"/>
      <c r="D52" s="542"/>
      <c r="E52" s="542"/>
      <c r="G52" s="542"/>
      <c r="H52" s="542"/>
      <c r="I52" s="542"/>
      <c r="J52" s="542"/>
      <c r="L52" s="542"/>
      <c r="M52" s="542"/>
      <c r="N52" s="542"/>
      <c r="O52" s="542"/>
      <c r="P52" s="533"/>
      <c r="Q52" s="533"/>
      <c r="R52" s="533"/>
      <c r="S52" s="533"/>
      <c r="T52" s="532"/>
      <c r="U52" s="532"/>
      <c r="V52" s="532"/>
      <c r="W52" s="532"/>
      <c r="X52" s="532"/>
      <c r="Y52" s="532"/>
      <c r="Z52" s="532"/>
      <c r="AA52" s="532"/>
    </row>
    <row r="53" spans="1:27" s="468" customFormat="1" ht="15" customHeight="1">
      <c r="B53" s="542"/>
      <c r="C53" s="542"/>
      <c r="D53" s="542"/>
      <c r="E53" s="542"/>
      <c r="G53" s="542"/>
      <c r="H53" s="542"/>
      <c r="I53" s="542"/>
      <c r="J53" s="542"/>
      <c r="L53" s="542"/>
      <c r="M53" s="542"/>
      <c r="N53" s="542"/>
      <c r="O53" s="542"/>
      <c r="P53" s="533"/>
      <c r="Q53" s="533"/>
      <c r="R53" s="533"/>
      <c r="S53" s="533"/>
      <c r="T53" s="532"/>
      <c r="U53" s="532"/>
      <c r="V53" s="532"/>
      <c r="W53" s="532"/>
      <c r="X53" s="532"/>
      <c r="Y53" s="532"/>
      <c r="Z53" s="532"/>
      <c r="AA53" s="532"/>
    </row>
    <row r="54" spans="1:27" ht="15" customHeight="1">
      <c r="A54" s="468"/>
      <c r="B54" s="542"/>
      <c r="C54" s="542"/>
      <c r="D54" s="542"/>
      <c r="E54" s="542"/>
      <c r="F54" s="468"/>
      <c r="G54" s="542"/>
      <c r="H54" s="542"/>
      <c r="I54" s="542"/>
      <c r="J54" s="542"/>
      <c r="K54" s="468"/>
      <c r="L54" s="542"/>
      <c r="M54" s="542"/>
      <c r="N54" s="542"/>
      <c r="O54" s="542"/>
      <c r="T54" s="1103"/>
      <c r="U54" s="1103"/>
      <c r="V54" s="1103"/>
      <c r="W54" s="1103"/>
      <c r="X54" s="1103"/>
      <c r="Y54" s="1103"/>
      <c r="Z54" s="1103"/>
      <c r="AA54" s="1103"/>
    </row>
    <row r="55" spans="1:27" ht="15" customHeight="1">
      <c r="A55" s="468"/>
      <c r="B55" s="542"/>
      <c r="C55" s="542"/>
      <c r="D55" s="542"/>
      <c r="E55" s="542"/>
      <c r="F55" s="468"/>
      <c r="G55" s="542"/>
      <c r="H55" s="542"/>
      <c r="I55" s="542"/>
      <c r="J55" s="542"/>
      <c r="K55" s="468"/>
      <c r="L55" s="542"/>
      <c r="M55" s="542"/>
      <c r="N55" s="542"/>
      <c r="O55" s="542"/>
      <c r="T55" s="1103"/>
      <c r="U55" s="1103"/>
      <c r="V55" s="1103"/>
      <c r="W55" s="1103"/>
      <c r="X55" s="1103"/>
      <c r="Y55" s="1103"/>
      <c r="Z55" s="1103"/>
      <c r="AA55" s="1103"/>
    </row>
    <row r="56" spans="1:27" ht="15" customHeight="1">
      <c r="A56" s="468"/>
      <c r="B56" s="542"/>
      <c r="C56" s="542"/>
      <c r="D56" s="542"/>
      <c r="E56" s="542"/>
      <c r="F56" s="468"/>
      <c r="G56" s="542"/>
      <c r="H56" s="542"/>
      <c r="I56" s="542"/>
      <c r="J56" s="542"/>
      <c r="K56" s="468"/>
      <c r="L56" s="542"/>
      <c r="M56" s="542"/>
      <c r="N56" s="542"/>
      <c r="O56" s="542"/>
      <c r="T56" s="1103"/>
      <c r="U56" s="1103"/>
      <c r="V56" s="1103"/>
      <c r="W56" s="1103"/>
      <c r="X56" s="1103"/>
      <c r="Y56" s="1103"/>
      <c r="Z56" s="1103"/>
      <c r="AA56" s="1103"/>
    </row>
    <row r="57" spans="1:27" ht="15" customHeight="1">
      <c r="A57" s="468"/>
      <c r="B57" s="542"/>
      <c r="C57" s="542"/>
      <c r="D57" s="542"/>
      <c r="E57" s="542"/>
      <c r="F57" s="468"/>
      <c r="G57" s="542"/>
      <c r="H57" s="542"/>
      <c r="I57" s="542"/>
      <c r="J57" s="542"/>
      <c r="K57" s="468"/>
      <c r="L57" s="542"/>
      <c r="M57" s="542"/>
      <c r="N57" s="542"/>
      <c r="O57" s="542"/>
      <c r="T57" s="1103"/>
      <c r="U57" s="1103"/>
      <c r="V57" s="1103"/>
      <c r="W57" s="1103"/>
      <c r="X57" s="1103"/>
      <c r="Y57" s="1103"/>
      <c r="Z57" s="1103"/>
      <c r="AA57" s="1103"/>
    </row>
    <row r="58" spans="1:27" ht="15" customHeight="1">
      <c r="A58" s="468"/>
      <c r="B58" s="542"/>
      <c r="C58" s="542"/>
      <c r="D58" s="542"/>
      <c r="E58" s="542"/>
      <c r="F58" s="468"/>
      <c r="G58" s="542"/>
      <c r="H58" s="542"/>
      <c r="I58" s="542"/>
      <c r="J58" s="542"/>
      <c r="K58" s="468"/>
      <c r="L58" s="542"/>
      <c r="M58" s="542"/>
      <c r="N58" s="542"/>
      <c r="O58" s="542"/>
      <c r="T58" s="1103"/>
      <c r="U58" s="1103"/>
      <c r="V58" s="1103"/>
      <c r="W58" s="1103"/>
      <c r="X58" s="1103"/>
      <c r="Y58" s="1103"/>
      <c r="Z58" s="1103"/>
      <c r="AA58" s="1103"/>
    </row>
    <row r="59" spans="1:27" ht="15" customHeight="1">
      <c r="A59" s="468"/>
      <c r="B59" s="542"/>
      <c r="C59" s="542"/>
      <c r="D59" s="542"/>
      <c r="E59" s="542"/>
      <c r="F59" s="468"/>
      <c r="G59" s="542"/>
      <c r="H59" s="542"/>
      <c r="I59" s="542"/>
      <c r="J59" s="542"/>
      <c r="K59" s="468"/>
      <c r="L59" s="542"/>
      <c r="M59" s="542"/>
      <c r="N59" s="542"/>
      <c r="O59" s="542"/>
      <c r="T59" s="1103"/>
      <c r="U59" s="1103"/>
      <c r="V59" s="1103"/>
      <c r="W59" s="1103"/>
      <c r="X59" s="1103"/>
      <c r="Y59" s="1103"/>
      <c r="Z59" s="1103"/>
      <c r="AA59" s="1103"/>
    </row>
    <row r="60" spans="1:27" ht="15" customHeight="1">
      <c r="A60" s="468"/>
      <c r="B60" s="542"/>
      <c r="C60" s="542"/>
      <c r="D60" s="542"/>
      <c r="E60" s="542"/>
      <c r="F60" s="468"/>
      <c r="G60" s="542"/>
      <c r="H60" s="542"/>
      <c r="I60" s="542"/>
      <c r="J60" s="542"/>
      <c r="K60" s="468"/>
      <c r="L60" s="542"/>
      <c r="M60" s="542"/>
      <c r="N60" s="542"/>
      <c r="O60" s="542"/>
      <c r="T60" s="1103"/>
      <c r="U60" s="1103"/>
      <c r="V60" s="1103"/>
      <c r="W60" s="1103"/>
      <c r="X60" s="1103"/>
      <c r="Y60" s="1103"/>
      <c r="Z60" s="1103"/>
      <c r="AA60" s="1103"/>
    </row>
    <row r="61" spans="1:27" ht="15" customHeight="1">
      <c r="A61" s="468"/>
      <c r="B61" s="542"/>
      <c r="C61" s="542"/>
      <c r="D61" s="542"/>
      <c r="E61" s="542"/>
      <c r="F61" s="468"/>
      <c r="G61" s="542"/>
      <c r="H61" s="542"/>
      <c r="I61" s="542"/>
      <c r="J61" s="542"/>
      <c r="K61" s="468"/>
      <c r="L61" s="542"/>
      <c r="M61" s="542"/>
      <c r="N61" s="542"/>
      <c r="O61" s="542"/>
      <c r="T61" s="1103"/>
      <c r="U61" s="1103"/>
      <c r="V61" s="1103"/>
      <c r="W61" s="1103"/>
      <c r="X61" s="1103"/>
      <c r="Y61" s="1103"/>
      <c r="Z61" s="1103"/>
      <c r="AA61" s="1103"/>
    </row>
    <row r="62" spans="1:27" ht="15" customHeight="1">
      <c r="A62" s="468"/>
      <c r="B62" s="542"/>
      <c r="C62" s="542"/>
      <c r="D62" s="542"/>
      <c r="E62" s="542"/>
      <c r="F62" s="468"/>
      <c r="G62" s="542"/>
      <c r="H62" s="542"/>
      <c r="I62" s="542"/>
      <c r="J62" s="542"/>
      <c r="K62" s="468"/>
      <c r="L62" s="542"/>
      <c r="M62" s="542"/>
      <c r="N62" s="542"/>
      <c r="O62" s="542"/>
      <c r="T62" s="1103"/>
      <c r="U62" s="1103"/>
      <c r="V62" s="1103"/>
      <c r="W62" s="1103"/>
      <c r="X62" s="1103"/>
      <c r="Y62" s="1103"/>
      <c r="Z62" s="1103"/>
      <c r="AA62" s="1103"/>
    </row>
    <row r="63" spans="1:27" ht="15" customHeight="1">
      <c r="A63" s="468"/>
      <c r="B63" s="542"/>
      <c r="C63" s="542"/>
      <c r="D63" s="542"/>
      <c r="E63" s="542"/>
      <c r="F63" s="468"/>
      <c r="G63" s="542"/>
      <c r="H63" s="542"/>
      <c r="I63" s="542"/>
      <c r="J63" s="542"/>
      <c r="K63" s="468"/>
      <c r="L63" s="542"/>
      <c r="M63" s="542"/>
      <c r="N63" s="542"/>
      <c r="O63" s="542"/>
      <c r="T63" s="1103"/>
      <c r="U63" s="1103"/>
      <c r="V63" s="1103"/>
      <c r="W63" s="1103"/>
      <c r="X63" s="1103"/>
      <c r="Y63" s="1103"/>
      <c r="Z63" s="1103"/>
      <c r="AA63" s="1103"/>
    </row>
    <row r="64" spans="1:27" ht="15" customHeight="1">
      <c r="A64" s="468"/>
      <c r="B64" s="542"/>
      <c r="C64" s="542"/>
      <c r="D64" s="542"/>
      <c r="E64" s="542"/>
      <c r="F64" s="468"/>
      <c r="G64" s="542"/>
      <c r="H64" s="542"/>
      <c r="I64" s="542"/>
      <c r="J64" s="542"/>
      <c r="K64" s="468"/>
      <c r="L64" s="542"/>
      <c r="M64" s="542"/>
      <c r="N64" s="542"/>
      <c r="O64" s="542"/>
      <c r="T64" s="1103"/>
      <c r="U64" s="1103"/>
      <c r="V64" s="1103"/>
      <c r="W64" s="1103"/>
      <c r="X64" s="1103"/>
      <c r="Y64" s="1103"/>
      <c r="Z64" s="1103"/>
      <c r="AA64" s="1103"/>
    </row>
    <row r="65" spans="1:27" ht="15" customHeight="1">
      <c r="A65" s="468"/>
      <c r="B65" s="542"/>
      <c r="C65" s="542"/>
      <c r="D65" s="542"/>
      <c r="E65" s="542"/>
      <c r="F65" s="468"/>
      <c r="G65" s="542"/>
      <c r="H65" s="542"/>
      <c r="I65" s="542"/>
      <c r="J65" s="542"/>
      <c r="K65" s="468"/>
      <c r="L65" s="542"/>
      <c r="M65" s="542"/>
      <c r="N65" s="542"/>
      <c r="O65" s="542"/>
      <c r="T65" s="1103"/>
      <c r="U65" s="1103"/>
      <c r="V65" s="1103"/>
      <c r="W65" s="1103"/>
      <c r="X65" s="1103"/>
      <c r="Y65" s="1103"/>
      <c r="Z65" s="1103"/>
      <c r="AA65" s="1103"/>
    </row>
    <row r="66" spans="1:27" ht="15" customHeight="1">
      <c r="A66" s="468"/>
      <c r="B66" s="542"/>
      <c r="C66" s="542"/>
      <c r="D66" s="542"/>
      <c r="E66" s="542"/>
      <c r="F66" s="468"/>
      <c r="G66" s="542"/>
      <c r="H66" s="542"/>
      <c r="I66" s="542"/>
      <c r="J66" s="542"/>
      <c r="K66" s="468"/>
      <c r="L66" s="542"/>
      <c r="M66" s="542"/>
      <c r="N66" s="542"/>
      <c r="O66" s="542"/>
      <c r="T66" s="1103"/>
      <c r="U66" s="1103"/>
      <c r="V66" s="1103"/>
      <c r="W66" s="1103"/>
      <c r="X66" s="1103"/>
      <c r="Y66" s="1103"/>
      <c r="Z66" s="1103"/>
      <c r="AA66" s="1103"/>
    </row>
    <row r="67" spans="1:27" ht="18" customHeight="1">
      <c r="A67" s="468"/>
      <c r="B67" s="542"/>
      <c r="C67" s="542"/>
      <c r="D67" s="542"/>
      <c r="E67" s="542"/>
      <c r="F67" s="468"/>
      <c r="G67" s="542"/>
      <c r="H67" s="542"/>
      <c r="I67" s="542"/>
      <c r="J67" s="542"/>
      <c r="K67" s="468"/>
      <c r="L67" s="542"/>
      <c r="M67" s="542"/>
      <c r="N67" s="542"/>
      <c r="O67" s="542"/>
      <c r="T67" s="1103"/>
      <c r="U67" s="1103"/>
      <c r="V67" s="1103"/>
      <c r="W67" s="1103"/>
      <c r="X67" s="1103"/>
      <c r="Y67" s="1103"/>
      <c r="Z67" s="1103"/>
      <c r="AA67" s="1103"/>
    </row>
    <row r="68" spans="1:27" ht="18.75" customHeight="1">
      <c r="A68" s="468" t="s">
        <v>433</v>
      </c>
      <c r="B68" s="468" t="s">
        <v>433</v>
      </c>
      <c r="C68" s="468"/>
      <c r="D68" s="468"/>
      <c r="E68" s="468"/>
      <c r="F68" s="468" t="s">
        <v>433</v>
      </c>
      <c r="G68" s="468" t="s">
        <v>433</v>
      </c>
      <c r="H68" s="468"/>
      <c r="I68" s="468"/>
      <c r="J68" s="468"/>
      <c r="K68" s="468" t="s">
        <v>433</v>
      </c>
      <c r="L68" s="468" t="s">
        <v>433</v>
      </c>
      <c r="M68" s="468"/>
      <c r="N68" s="468"/>
      <c r="O68" s="468"/>
      <c r="P68" s="1104" t="s">
        <v>433</v>
      </c>
      <c r="Q68" s="1104"/>
      <c r="R68" s="1104"/>
      <c r="S68" s="1104"/>
      <c r="T68" s="1104"/>
      <c r="U68" s="1104"/>
      <c r="V68" s="1104"/>
      <c r="W68" s="1104"/>
      <c r="X68" s="1104"/>
      <c r="Y68" s="1104"/>
      <c r="Z68" s="1104"/>
      <c r="AA68" s="1104"/>
    </row>
  </sheetData>
  <mergeCells count="20">
    <mergeCell ref="P68:AA68"/>
    <mergeCell ref="P45:AA45"/>
    <mergeCell ref="B46:E46"/>
    <mergeCell ref="F46:J46"/>
    <mergeCell ref="L46:O46"/>
    <mergeCell ref="P46:S46"/>
    <mergeCell ref="T46:W46"/>
    <mergeCell ref="X46:AA46"/>
    <mergeCell ref="T54:W67"/>
    <mergeCell ref="X54:AA67"/>
    <mergeCell ref="X23:AA23"/>
    <mergeCell ref="P31:S44"/>
    <mergeCell ref="T31:W44"/>
    <mergeCell ref="X31:AA44"/>
    <mergeCell ref="D1:E1"/>
    <mergeCell ref="B23:E23"/>
    <mergeCell ref="F23:J23"/>
    <mergeCell ref="L23:O23"/>
    <mergeCell ref="P23:S23"/>
    <mergeCell ref="T23:W23"/>
  </mergeCells>
  <phoneticPr fontId="4"/>
  <conditionalFormatting sqref="D5:D20">
    <cfRule type="expression" dxfId="7" priority="2">
      <formula>$D$5="10a当たり収量"</formula>
    </cfRule>
  </conditionalFormatting>
  <conditionalFormatting sqref="E3:E20">
    <cfRule type="expression" dxfId="6" priority="1">
      <formula>$D$5="10a当たり収量"</formula>
    </cfRule>
  </conditionalFormatting>
  <printOptions horizontalCentered="1"/>
  <pageMargins left="0.19685039370078741" right="0.19685039370078741" top="0.19685039370078741" bottom="0.19685039370078741" header="0.19685039370078741" footer="0.19685039370078741"/>
  <pageSetup paperSize="9" scale="46" fitToHeight="0" orientation="portrait" r:id="rId1"/>
  <headerFooter alignWithMargins="0"/>
  <colBreaks count="1" manualBreakCount="1">
    <brk id="19"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7DEEF-04DE-4E55-81D3-A280890F27FE}">
  <dimension ref="A1:AA86"/>
  <sheetViews>
    <sheetView showGridLines="0" zoomScaleNormal="100" zoomScaleSheetLayoutView="90" workbookViewId="0">
      <selection activeCell="F284" sqref="F284"/>
    </sheetView>
  </sheetViews>
  <sheetFormatPr defaultColWidth="10" defaultRowHeight="18.75" customHeight="1"/>
  <cols>
    <col min="1" max="1" width="4.5" style="20" customWidth="1"/>
    <col min="2" max="2" width="5.625" style="21" customWidth="1"/>
    <col min="3" max="4" width="15.75" style="22" customWidth="1"/>
    <col min="5" max="5" width="15.75" style="20" customWidth="1"/>
    <col min="6" max="6" width="4.5" style="20" customWidth="1"/>
    <col min="7" max="7" width="5.625" style="20" customWidth="1"/>
    <col min="8" max="8" width="15.625" style="20" customWidth="1"/>
    <col min="9" max="10" width="15.75" style="20" customWidth="1"/>
    <col min="11" max="11" width="4.5" style="20" customWidth="1"/>
    <col min="12" max="12" width="5.75" style="20" customWidth="1"/>
    <col min="13" max="15" width="15.75" style="20" customWidth="1"/>
    <col min="16" max="16" width="5.75" style="20" customWidth="1"/>
    <col min="17" max="19" width="15.75" style="20" customWidth="1"/>
    <col min="20" max="20" width="5.75" style="20" customWidth="1"/>
    <col min="21" max="23" width="15.75" style="20" customWidth="1"/>
    <col min="24" max="24" width="5.75" style="20" customWidth="1"/>
    <col min="25" max="27" width="15.75" style="20" customWidth="1"/>
    <col min="28" max="16384" width="10" style="20"/>
  </cols>
  <sheetData>
    <row r="1" spans="1:8" ht="18.75" customHeight="1">
      <c r="C1" s="447" t="s">
        <v>16</v>
      </c>
      <c r="D1" s="1093" t="str">
        <f>"グラフ_"&amp;なんばんBOOK!$D$5&amp;"_市町村"</f>
        <v>グラフ_計_市町村</v>
      </c>
      <c r="E1" s="1094"/>
      <c r="G1" s="22" t="s">
        <v>461</v>
      </c>
      <c r="H1" s="548" t="str">
        <f>なんばんBOOK!C5</f>
        <v>耕地面積</v>
      </c>
    </row>
    <row r="2" spans="1:8" ht="18.75" customHeight="1" thickBot="1"/>
    <row r="3" spans="1:8" s="468" customFormat="1" ht="21.75" customHeight="1" thickTop="1">
      <c r="A3" s="725" t="s">
        <v>10</v>
      </c>
      <c r="B3" s="726" t="s">
        <v>11</v>
      </c>
      <c r="C3" s="216" t="s">
        <v>466</v>
      </c>
      <c r="D3" s="216" t="s">
        <v>12</v>
      </c>
      <c r="E3" s="732" t="str">
        <f>IFERROR(_xlfn.XLOOKUP('計算用シート（当年）'!$C$1,'計算用シート（当年）'!$D$4:$AG$4,'計算用シート（当年）'!$D$8:$AG$8),"-")</f>
        <v>面積</v>
      </c>
    </row>
    <row r="4" spans="1:8" s="468" customFormat="1" ht="10.5" customHeight="1">
      <c r="A4" s="550"/>
      <c r="B4" s="551"/>
      <c r="C4" s="552"/>
      <c r="D4" s="552"/>
      <c r="E4" s="553" t="str">
        <f>IFERROR(_xlfn.XLOOKUP('計算用シート（当年）'!$C$1,'計算用シート（当年）'!$D$4:$AG$4,'計算用シート（当年）'!$D$11:$AG$11),"-")</f>
        <v>ha</v>
      </c>
    </row>
    <row r="5" spans="1:8" s="468" customFormat="1" ht="18.75" customHeight="1">
      <c r="A5" s="462">
        <f>IFERROR(RANK(E5,($E$5:$E$24),0),"-")</f>
        <v>1</v>
      </c>
      <c r="B5" s="526"/>
      <c r="C5" s="463" t="str">
        <f>IFERROR(_xlfn.XLOOKUP('計算用シート（当年）'!$C$1,'計算用シート（当年）'!$D$4:$AG$4,'計算用シート（当年）'!$D151:$AG151),"-")</f>
        <v>別海町</v>
      </c>
      <c r="D5" s="235" t="str">
        <f>IFERROR(_xlfn.XLOOKUP(C5,市町村振興局拠点対応版!$D$6:$D$184,市町村振興局拠点対応版!$E$6:$E$184),"-")</f>
        <v>根室</v>
      </c>
      <c r="E5" s="236">
        <f>(_xlfn.XLOOKUP('計算用シート（当年）'!$C$1,'計算用シート（当年）'!$D$4:$AG$4,'計算用シート（当年）'!$D330:$AG330))</f>
        <v>63200</v>
      </c>
    </row>
    <row r="6" spans="1:8" s="468" customFormat="1" ht="18.75" customHeight="1">
      <c r="A6" s="462">
        <f t="shared" ref="A6:A24" si="0">IFERROR(RANK(E6,($E$5:$E$24),0),"-")</f>
        <v>2</v>
      </c>
      <c r="B6" s="527"/>
      <c r="C6" s="463" t="str">
        <f>IFERROR(_xlfn.XLOOKUP('計算用シート（当年）'!$C$1,'計算用シート（当年）'!$D$4:$AG$4,'計算用シート（当年）'!$D152:$AG152),"-")</f>
        <v>標茶町</v>
      </c>
      <c r="D6" s="235" t="str">
        <f>IFERROR(_xlfn.XLOOKUP(C6,市町村振興局拠点対応版!$D$6:$D$184,市町村振興局拠点対応版!$E$6:$E$184),"-")</f>
        <v>釧路</v>
      </c>
      <c r="E6" s="236">
        <f>(_xlfn.XLOOKUP('計算用シート（当年）'!$C$1,'計算用シート（当年）'!$D$4:$AG$4,'計算用シート（当年）'!$D331:$AG331))</f>
        <v>28900</v>
      </c>
    </row>
    <row r="7" spans="1:8" s="468" customFormat="1" ht="18.75" customHeight="1">
      <c r="A7" s="462">
        <f t="shared" si="0"/>
        <v>3</v>
      </c>
      <c r="B7" s="527"/>
      <c r="C7" s="463" t="str">
        <f>IFERROR(_xlfn.XLOOKUP('計算用シート（当年）'!$C$1,'計算用シート（当年）'!$D$4:$AG$4,'計算用シート（当年）'!$D153:$AG153),"-")</f>
        <v>中標津町</v>
      </c>
      <c r="D7" s="235" t="str">
        <f>IFERROR(_xlfn.XLOOKUP(C7,市町村振興局拠点対応版!$D$6:$D$184,市町村振興局拠点対応版!$E$6:$E$184),"-")</f>
        <v>根室</v>
      </c>
      <c r="E7" s="236">
        <f>(_xlfn.XLOOKUP('計算用シート（当年）'!$C$1,'計算用シート（当年）'!$D$4:$AG$4,'計算用シート（当年）'!$D332:$AG332))</f>
        <v>24400</v>
      </c>
    </row>
    <row r="8" spans="1:8" s="468" customFormat="1" ht="18.75" customHeight="1">
      <c r="A8" s="462">
        <f t="shared" si="0"/>
        <v>4</v>
      </c>
      <c r="B8" s="527"/>
      <c r="C8" s="463" t="str">
        <f>IFERROR(_xlfn.XLOOKUP('計算用シート（当年）'!$C$1,'計算用シート（当年）'!$D$4:$AG$4,'計算用シート（当年）'!$D154:$AG154),"-")</f>
        <v>音更町</v>
      </c>
      <c r="D8" s="235" t="str">
        <f>IFERROR(_xlfn.XLOOKUP(C8,市町村振興局拠点対応版!$D$6:$D$184,市町村振興局拠点対応版!$E$6:$E$184),"-")</f>
        <v>十勝</v>
      </c>
      <c r="E8" s="236">
        <f>(_xlfn.XLOOKUP('計算用シート（当年）'!$C$1,'計算用シート（当年）'!$D$4:$AG$4,'計算用シート（当年）'!$D333:$AG333))</f>
        <v>24300</v>
      </c>
    </row>
    <row r="9" spans="1:8" s="468" customFormat="1" ht="18.75" customHeight="1">
      <c r="A9" s="462">
        <f t="shared" si="0"/>
        <v>5</v>
      </c>
      <c r="B9" s="527"/>
      <c r="C9" s="463" t="str">
        <f>IFERROR(_xlfn.XLOOKUP('計算用シート（当年）'!$C$1,'計算用シート（当年）'!$D$4:$AG$4,'計算用シート（当年）'!$D155:$AG155),"-")</f>
        <v>北見市</v>
      </c>
      <c r="D9" s="235" t="str">
        <f>IFERROR(_xlfn.XLOOKUP(C9,市町村振興局拠点対応版!$D$6:$D$184,市町村振興局拠点対応版!$E$6:$E$184),"-")</f>
        <v>オホーツク</v>
      </c>
      <c r="E9" s="236">
        <f>(_xlfn.XLOOKUP('計算用シート（当年）'!$C$1,'計算用シート（当年）'!$D$4:$AG$4,'計算用シート（当年）'!$D334:$AG334))</f>
        <v>23700</v>
      </c>
    </row>
    <row r="10" spans="1:8" s="468" customFormat="1" ht="18.75" customHeight="1">
      <c r="A10" s="462">
        <f t="shared" si="0"/>
        <v>6</v>
      </c>
      <c r="B10" s="527"/>
      <c r="C10" s="463" t="str">
        <f>IFERROR(_xlfn.XLOOKUP('計算用シート（当年）'!$C$1,'計算用シート（当年）'!$D$4:$AG$4,'計算用シート（当年）'!$D156:$AG156),"-")</f>
        <v>帯広市</v>
      </c>
      <c r="D10" s="235" t="str">
        <f>IFERROR(_xlfn.XLOOKUP(C10,市町村振興局拠点対応版!$D$6:$D$184,市町村振興局拠点対応版!$E$6:$E$184),"-")</f>
        <v>十勝</v>
      </c>
      <c r="E10" s="236">
        <f>(_xlfn.XLOOKUP('計算用シート（当年）'!$C$1,'計算用シート（当年）'!$D$4:$AG$4,'計算用シート（当年）'!$D335:$AG335))</f>
        <v>22900</v>
      </c>
    </row>
    <row r="11" spans="1:8" s="468" customFormat="1" ht="18.75" customHeight="1">
      <c r="A11" s="462">
        <f t="shared" si="0"/>
        <v>7</v>
      </c>
      <c r="B11" s="527"/>
      <c r="C11" s="463" t="str">
        <f>IFERROR(_xlfn.XLOOKUP('計算用シート（当年）'!$C$1,'計算用シート（当年）'!$D$4:$AG$4,'計算用シート（当年）'!$D157:$AG157),"-")</f>
        <v>幕別町</v>
      </c>
      <c r="D11" s="235" t="str">
        <f>IFERROR(_xlfn.XLOOKUP(C11,市町村振興局拠点対応版!$D$6:$D$184,市町村振興局拠点対応版!$E$6:$E$184),"-")</f>
        <v>十勝</v>
      </c>
      <c r="E11" s="236">
        <f>(_xlfn.XLOOKUP('計算用シート（当年）'!$C$1,'計算用シート（当年）'!$D$4:$AG$4,'計算用シート（当年）'!$D336:$AG336))</f>
        <v>22500</v>
      </c>
    </row>
    <row r="12" spans="1:8" s="468" customFormat="1" ht="18.75" customHeight="1">
      <c r="A12" s="462">
        <f t="shared" si="0"/>
        <v>8</v>
      </c>
      <c r="B12" s="527"/>
      <c r="C12" s="463" t="str">
        <f>IFERROR(_xlfn.XLOOKUP('計算用シート（当年）'!$C$1,'計算用シート（当年）'!$D$4:$AG$4,'計算用シート（当年）'!$D158:$AG158),"-")</f>
        <v>芽室町</v>
      </c>
      <c r="D12" s="235" t="str">
        <f>IFERROR(_xlfn.XLOOKUP(C12,市町村振興局拠点対応版!$D$6:$D$184,市町村振興局拠点対応版!$E$6:$E$184),"-")</f>
        <v>十勝</v>
      </c>
      <c r="E12" s="236">
        <f>(_xlfn.XLOOKUP('計算用シート（当年）'!$C$1,'計算用シート（当年）'!$D$4:$AG$4,'計算用シート（当年）'!$D337:$AG337))</f>
        <v>21400</v>
      </c>
    </row>
    <row r="13" spans="1:8" s="468" customFormat="1" ht="18.75" customHeight="1">
      <c r="A13" s="462">
        <f t="shared" si="0"/>
        <v>9</v>
      </c>
      <c r="B13" s="527"/>
      <c r="C13" s="463" t="str">
        <f>IFERROR(_xlfn.XLOOKUP('計算用シート（当年）'!$C$1,'計算用シート（当年）'!$D$4:$AG$4,'計算用シート（当年）'!$D159:$AG159),"-")</f>
        <v>岩見沢市</v>
      </c>
      <c r="D13" s="235" t="str">
        <f>IFERROR(_xlfn.XLOOKUP(C13,市町村振興局拠点対応版!$D$6:$D$184,市町村振興局拠点対応版!$E$6:$E$184),"-")</f>
        <v>空知</v>
      </c>
      <c r="E13" s="236">
        <f>(_xlfn.XLOOKUP('計算用シート（当年）'!$C$1,'計算用シート（当年）'!$D$4:$AG$4,'計算用シート（当年）'!$D338:$AG338))</f>
        <v>19700</v>
      </c>
    </row>
    <row r="14" spans="1:8" s="468" customFormat="1" ht="18.75" customHeight="1">
      <c r="A14" s="462">
        <f t="shared" si="0"/>
        <v>10</v>
      </c>
      <c r="B14" s="527"/>
      <c r="C14" s="463" t="str">
        <f>IFERROR(_xlfn.XLOOKUP('計算用シート（当年）'!$C$1,'計算用シート（当年）'!$D$4:$AG$4,'計算用シート（当年）'!$D160:$AG160),"-")</f>
        <v>士別市</v>
      </c>
      <c r="D14" s="235" t="str">
        <f>IFERROR(_xlfn.XLOOKUP(C14,市町村振興局拠点対応版!$D$6:$D$184,市町村振興局拠点対応版!$E$6:$E$184),"-")</f>
        <v>上川</v>
      </c>
      <c r="E14" s="236">
        <f>(_xlfn.XLOOKUP('計算用シート（当年）'!$C$1,'計算用シート（当年）'!$D$4:$AG$4,'計算用シート（当年）'!$D339:$AG339))</f>
        <v>16500</v>
      </c>
    </row>
    <row r="15" spans="1:8" s="468" customFormat="1" ht="18.75" customHeight="1">
      <c r="A15" s="462">
        <f t="shared" si="0"/>
        <v>11</v>
      </c>
      <c r="B15" s="527"/>
      <c r="C15" s="463" t="str">
        <f>IFERROR(_xlfn.XLOOKUP('計算用シート（当年）'!$C$1,'計算用シート（当年）'!$D$4:$AG$4,'計算用シート（当年）'!$D161:$AG161),"-")</f>
        <v>士幌町</v>
      </c>
      <c r="D15" s="235" t="str">
        <f>IFERROR(_xlfn.XLOOKUP(C15,市町村振興局拠点対応版!$D$6:$D$184,市町村振興局拠点対応版!$E$6:$E$184),"-")</f>
        <v>十勝</v>
      </c>
      <c r="E15" s="236">
        <f>(_xlfn.XLOOKUP('計算用シート（当年）'!$C$1,'計算用シート（当年）'!$D$4:$AG$4,'計算用シート（当年）'!$D340:$AG340))</f>
        <v>15900</v>
      </c>
    </row>
    <row r="16" spans="1:8" s="468" customFormat="1" ht="18.75" customHeight="1">
      <c r="A16" s="462">
        <f t="shared" si="0"/>
        <v>12</v>
      </c>
      <c r="B16" s="527"/>
      <c r="C16" s="463" t="str">
        <f>IFERROR(_xlfn.XLOOKUP('計算用シート（当年）'!$C$1,'計算用シート（当年）'!$D$4:$AG$4,'計算用シート（当年）'!$D162:$AG162),"-")</f>
        <v>清水町</v>
      </c>
      <c r="D16" s="235" t="str">
        <f>IFERROR(_xlfn.XLOOKUP(C16,市町村振興局拠点対応版!$D$6:$D$184,市町村振興局拠点対応版!$E$6:$E$184),"-")</f>
        <v>十勝</v>
      </c>
      <c r="E16" s="236">
        <f>(_xlfn.XLOOKUP('計算用シート（当年）'!$C$1,'計算用シート（当年）'!$D$4:$AG$4,'計算用シート（当年）'!$D341:$AG341))</f>
        <v>14900</v>
      </c>
    </row>
    <row r="17" spans="1:27" s="468" customFormat="1" ht="18.75" customHeight="1">
      <c r="A17" s="462">
        <f t="shared" si="0"/>
        <v>13</v>
      </c>
      <c r="B17" s="527"/>
      <c r="C17" s="463" t="str">
        <f>IFERROR(_xlfn.XLOOKUP('計算用シート（当年）'!$C$1,'計算用シート（当年）'!$D$4:$AG$4,'計算用シート（当年）'!$D163:$AG163),"-")</f>
        <v>稚内市</v>
      </c>
      <c r="D17" s="235" t="str">
        <f>IFERROR(_xlfn.XLOOKUP(C17,市町村振興局拠点対応版!$D$6:$D$184,市町村振興局拠点対応版!$E$6:$E$184),"-")</f>
        <v>宗谷</v>
      </c>
      <c r="E17" s="236">
        <f>(_xlfn.XLOOKUP('計算用シート（当年）'!$C$1,'計算用シート（当年）'!$D$4:$AG$4,'計算用シート（当年）'!$D342:$AG342))</f>
        <v>14600</v>
      </c>
    </row>
    <row r="18" spans="1:27" s="468" customFormat="1" ht="18.75" customHeight="1">
      <c r="A18" s="462">
        <f t="shared" si="0"/>
        <v>13</v>
      </c>
      <c r="B18" s="527"/>
      <c r="C18" s="463" t="str">
        <f>IFERROR(_xlfn.XLOOKUP('計算用シート（当年）'!$C$1,'計算用シート（当年）'!$D$4:$AG$4,'計算用シート（当年）'!$D164:$AG164),"-")</f>
        <v>浜中町</v>
      </c>
      <c r="D18" s="235" t="str">
        <f>IFERROR(_xlfn.XLOOKUP(C18,市町村振興局拠点対応版!$D$6:$D$184,市町村振興局拠点対応版!$E$6:$E$184),"-")</f>
        <v>釧路</v>
      </c>
      <c r="E18" s="236">
        <f>(_xlfn.XLOOKUP('計算用シート（当年）'!$C$1,'計算用シート（当年）'!$D$4:$AG$4,'計算用シート（当年）'!$D343:$AG343))</f>
        <v>14600</v>
      </c>
    </row>
    <row r="19" spans="1:27" s="468" customFormat="1" ht="18.75" customHeight="1">
      <c r="A19" s="462">
        <f t="shared" si="0"/>
        <v>15</v>
      </c>
      <c r="B19" s="527"/>
      <c r="C19" s="463" t="str">
        <f>IFERROR(_xlfn.XLOOKUP('計算用シート（当年）'!$C$1,'計算用シート（当年）'!$D$4:$AG$4,'計算用シート（当年）'!$D165:$AG165),"-")</f>
        <v>大樹町</v>
      </c>
      <c r="D19" s="235" t="str">
        <f>IFERROR(_xlfn.XLOOKUP(C19,市町村振興局拠点対応版!$D$6:$D$184,市町村振興局拠点対応版!$E$6:$E$184),"-")</f>
        <v>十勝</v>
      </c>
      <c r="E19" s="236">
        <f>(_xlfn.XLOOKUP('計算用シート（当年）'!$C$1,'計算用シート（当年）'!$D$4:$AG$4,'計算用シート（当年）'!$D344:$AG344))</f>
        <v>14200</v>
      </c>
    </row>
    <row r="20" spans="1:27" s="468" customFormat="1" ht="18.75" customHeight="1">
      <c r="A20" s="462">
        <f t="shared" si="0"/>
        <v>16</v>
      </c>
      <c r="B20" s="527"/>
      <c r="C20" s="463" t="str">
        <f>IFERROR(_xlfn.XLOOKUP('計算用シート（当年）'!$C$1,'計算用シート（当年）'!$D$4:$AG$4,'計算用シート（当年）'!$D166:$AG166),"-")</f>
        <v>網走市</v>
      </c>
      <c r="D20" s="235" t="str">
        <f>IFERROR(_xlfn.XLOOKUP(C20,市町村振興局拠点対応版!$D$6:$D$184,市町村振興局拠点対応版!$E$6:$E$184),"-")</f>
        <v>オホーツク</v>
      </c>
      <c r="E20" s="236">
        <f>(_xlfn.XLOOKUP('計算用シート（当年）'!$C$1,'計算用シート（当年）'!$D$4:$AG$4,'計算用シート（当年）'!$D345:$AG345))</f>
        <v>14000</v>
      </c>
    </row>
    <row r="21" spans="1:27" s="468" customFormat="1" ht="18.75" customHeight="1">
      <c r="A21" s="462">
        <f t="shared" si="0"/>
        <v>17</v>
      </c>
      <c r="B21" s="527"/>
      <c r="C21" s="463" t="str">
        <f>IFERROR(_xlfn.XLOOKUP('計算用シート（当年）'!$C$1,'計算用シート（当年）'!$D$4:$AG$4,'計算用シート（当年）'!$D167:$AG167),"-")</f>
        <v>旭川市</v>
      </c>
      <c r="D21" s="235" t="str">
        <f>IFERROR(_xlfn.XLOOKUP(C21,市町村振興局拠点対応版!$D$6:$D$184,市町村振興局拠点対応版!$E$6:$E$184),"-")</f>
        <v>上川</v>
      </c>
      <c r="E21" s="236">
        <f>(_xlfn.XLOOKUP('計算用シート（当年）'!$C$1,'計算用シート（当年）'!$D$4:$AG$4,'計算用シート（当年）'!$D346:$AG346))</f>
        <v>13700</v>
      </c>
    </row>
    <row r="22" spans="1:27" s="468" customFormat="1" ht="18.75" customHeight="1">
      <c r="A22" s="462">
        <f t="shared" si="0"/>
        <v>18</v>
      </c>
      <c r="B22" s="527"/>
      <c r="C22" s="463" t="str">
        <f>IFERROR(_xlfn.XLOOKUP('計算用シート（当年）'!$C$1,'計算用シート（当年）'!$D$4:$AG$4,'計算用シート（当年）'!$D168:$AG168),"-")</f>
        <v>大空町</v>
      </c>
      <c r="D22" s="235" t="str">
        <f>IFERROR(_xlfn.XLOOKUP(C22,市町村振興局拠点対応版!$D$6:$D$184,市町村振興局拠点対応版!$E$6:$E$184),"-")</f>
        <v>オホーツク</v>
      </c>
      <c r="E22" s="236">
        <f>(_xlfn.XLOOKUP('計算用シート（当年）'!$C$1,'計算用シート（当年）'!$D$4:$AG$4,'計算用シート（当年）'!$D347:$AG347))</f>
        <v>13600</v>
      </c>
    </row>
    <row r="23" spans="1:27" s="468" customFormat="1" ht="18.75" customHeight="1">
      <c r="A23" s="462">
        <f t="shared" si="0"/>
        <v>19</v>
      </c>
      <c r="B23" s="527"/>
      <c r="C23" s="463" t="str">
        <f>IFERROR(_xlfn.XLOOKUP('計算用シート（当年）'!$C$1,'計算用シート（当年）'!$D$4:$AG$4,'計算用シート（当年）'!$D169:$AG169),"-")</f>
        <v>足寄町</v>
      </c>
      <c r="D23" s="235" t="str">
        <f>IFERROR(_xlfn.XLOOKUP(C23,市町村振興局拠点対応版!$D$6:$D$184,市町村振興局拠点対応版!$E$6:$E$184),"-")</f>
        <v>十勝</v>
      </c>
      <c r="E23" s="236">
        <f>(_xlfn.XLOOKUP('計算用シート（当年）'!$C$1,'計算用シート（当年）'!$D$4:$AG$4,'計算用シート（当年）'!$D348:$AG348))</f>
        <v>13400</v>
      </c>
    </row>
    <row r="24" spans="1:27" s="468" customFormat="1" ht="18.75" customHeight="1">
      <c r="A24" s="462">
        <f t="shared" si="0"/>
        <v>20</v>
      </c>
      <c r="B24" s="527"/>
      <c r="C24" s="463" t="str">
        <f>IFERROR(_xlfn.XLOOKUP('計算用シート（当年）'!$C$1,'計算用シート（当年）'!$D$4:$AG$4,'計算用シート（当年）'!$D170:$AG170),"-")</f>
        <v>豊富町</v>
      </c>
      <c r="D24" s="235" t="str">
        <f>IFERROR(_xlfn.XLOOKUP(C24,市町村振興局拠点対応版!$D$6:$D$184,市町村振興局拠点対応版!$E$6:$E$184),"-")</f>
        <v>宗谷</v>
      </c>
      <c r="E24" s="236">
        <f>(_xlfn.XLOOKUP('計算用シート（当年）'!$C$1,'計算用シート（当年）'!$D$4:$AG$4,'計算用シート（当年）'!$D349:$AG349))</f>
        <v>13200</v>
      </c>
    </row>
    <row r="25" spans="1:27" s="468" customFormat="1" ht="18.75" customHeight="1">
      <c r="B25" s="532"/>
      <c r="C25" s="549"/>
      <c r="D25" s="549"/>
    </row>
    <row r="27" spans="1:27" ht="18.75" customHeight="1">
      <c r="A27" s="534"/>
      <c r="B27" s="1095" t="s">
        <v>467</v>
      </c>
      <c r="C27" s="1095"/>
      <c r="D27" s="1095"/>
      <c r="E27" s="1095"/>
      <c r="F27" s="1096"/>
      <c r="G27" s="1096"/>
      <c r="H27" s="1097"/>
      <c r="I27" s="1097"/>
      <c r="J27" s="1098"/>
      <c r="K27" s="531"/>
      <c r="L27" s="1099"/>
      <c r="M27" s="1100"/>
      <c r="N27" s="1100"/>
      <c r="O27" s="1101"/>
      <c r="P27" s="1096"/>
      <c r="Q27" s="1097"/>
      <c r="R27" s="1097"/>
      <c r="S27" s="1098"/>
      <c r="T27" s="1099"/>
      <c r="U27" s="1100"/>
      <c r="V27" s="1100"/>
      <c r="W27" s="1101"/>
      <c r="X27" s="1096"/>
      <c r="Y27" s="1097"/>
      <c r="Z27" s="1097"/>
      <c r="AA27" s="1098"/>
    </row>
    <row r="28" spans="1:27" s="468" customFormat="1" ht="15" customHeight="1">
      <c r="B28" s="542"/>
      <c r="C28" s="542"/>
      <c r="D28" s="542"/>
      <c r="E28" s="542"/>
      <c r="G28" s="542"/>
      <c r="H28" s="542"/>
      <c r="I28" s="542"/>
      <c r="J28" s="542"/>
      <c r="L28" s="542"/>
      <c r="M28" s="542"/>
      <c r="N28" s="542"/>
      <c r="O28" s="542"/>
      <c r="P28" s="533"/>
      <c r="Q28" s="533"/>
      <c r="R28" s="533"/>
      <c r="S28" s="533"/>
      <c r="T28" s="532"/>
      <c r="U28" s="532"/>
      <c r="V28" s="532"/>
      <c r="W28" s="532"/>
      <c r="X28" s="532"/>
      <c r="Y28" s="532"/>
      <c r="Z28" s="532"/>
      <c r="AA28" s="532"/>
    </row>
    <row r="29" spans="1:27" s="468" customFormat="1" ht="21.75" customHeight="1">
      <c r="B29" s="542"/>
      <c r="C29" s="542"/>
      <c r="D29" s="542"/>
      <c r="E29" s="542"/>
      <c r="G29" s="542"/>
      <c r="H29" s="542"/>
      <c r="I29" s="542"/>
      <c r="J29" s="542"/>
      <c r="L29" s="542"/>
      <c r="M29" s="542"/>
      <c r="N29" s="542"/>
      <c r="O29" s="542"/>
      <c r="P29" s="533"/>
      <c r="Q29" s="533"/>
      <c r="R29" s="533"/>
      <c r="S29" s="533"/>
      <c r="T29" s="532"/>
      <c r="U29" s="532"/>
      <c r="V29" s="532"/>
      <c r="W29" s="532"/>
      <c r="X29" s="532"/>
      <c r="Y29" s="532"/>
      <c r="Z29" s="532"/>
      <c r="AA29" s="532"/>
    </row>
    <row r="30" spans="1:27" s="468" customFormat="1" ht="12" customHeight="1">
      <c r="B30" s="542"/>
      <c r="C30" s="542"/>
      <c r="D30" s="542"/>
      <c r="E30" s="542"/>
      <c r="G30" s="542"/>
      <c r="H30" s="542"/>
      <c r="I30" s="542"/>
      <c r="J30" s="542"/>
      <c r="L30" s="542"/>
      <c r="M30" s="542"/>
      <c r="N30" s="542"/>
      <c r="O30" s="542"/>
      <c r="P30" s="533"/>
      <c r="Q30" s="533"/>
      <c r="R30" s="533"/>
      <c r="S30" s="533"/>
      <c r="T30" s="532"/>
      <c r="U30" s="532"/>
      <c r="V30" s="532"/>
      <c r="W30" s="532"/>
      <c r="X30" s="532"/>
      <c r="Y30" s="532"/>
      <c r="Z30" s="532"/>
      <c r="AA30" s="532"/>
    </row>
    <row r="31" spans="1:27" s="468" customFormat="1" ht="15" customHeight="1">
      <c r="B31" s="542"/>
      <c r="C31" s="542"/>
      <c r="D31" s="542"/>
      <c r="E31" s="542"/>
      <c r="G31" s="542"/>
      <c r="H31" s="542"/>
      <c r="I31" s="542"/>
      <c r="J31" s="542"/>
      <c r="L31" s="542"/>
      <c r="M31" s="542"/>
      <c r="N31" s="542"/>
      <c r="O31" s="542"/>
      <c r="P31" s="533"/>
      <c r="Q31" s="533"/>
      <c r="R31" s="533"/>
      <c r="S31" s="533"/>
      <c r="T31" s="532"/>
      <c r="U31" s="532"/>
      <c r="V31" s="532"/>
      <c r="W31" s="532"/>
      <c r="X31" s="532"/>
      <c r="Y31" s="532"/>
      <c r="Z31" s="532"/>
      <c r="AA31" s="532"/>
    </row>
    <row r="32" spans="1:27" s="468" customFormat="1" ht="6" customHeight="1">
      <c r="B32" s="542"/>
      <c r="C32" s="542"/>
      <c r="D32" s="542"/>
      <c r="E32" s="542"/>
      <c r="G32" s="542"/>
      <c r="H32" s="542"/>
      <c r="I32" s="542"/>
      <c r="J32" s="542"/>
      <c r="L32" s="542"/>
      <c r="M32" s="542"/>
      <c r="N32" s="542"/>
      <c r="O32" s="542"/>
      <c r="P32" s="533"/>
      <c r="Q32" s="533"/>
      <c r="R32" s="533"/>
      <c r="S32" s="533"/>
      <c r="T32" s="532"/>
      <c r="U32" s="532"/>
      <c r="V32" s="532"/>
      <c r="W32" s="532"/>
      <c r="X32" s="532"/>
      <c r="Y32" s="532"/>
      <c r="Z32" s="532"/>
      <c r="AA32" s="532"/>
    </row>
    <row r="33" spans="1:27" s="468" customFormat="1" ht="15" customHeight="1">
      <c r="B33" s="542"/>
      <c r="C33" s="542"/>
      <c r="D33" s="542"/>
      <c r="E33" s="542"/>
      <c r="G33" s="542"/>
      <c r="H33" s="542"/>
      <c r="I33" s="542"/>
      <c r="J33" s="542"/>
      <c r="L33" s="542"/>
      <c r="M33" s="542"/>
      <c r="N33" s="542"/>
      <c r="O33" s="542"/>
      <c r="P33" s="533"/>
      <c r="Q33" s="533"/>
      <c r="R33" s="533"/>
      <c r="S33" s="533"/>
      <c r="T33" s="532"/>
      <c r="U33" s="532"/>
      <c r="V33" s="532"/>
      <c r="W33" s="532"/>
      <c r="X33" s="532"/>
      <c r="Y33" s="532"/>
      <c r="Z33" s="532"/>
      <c r="AA33" s="532"/>
    </row>
    <row r="34" spans="1:27" s="468" customFormat="1" ht="15" customHeight="1">
      <c r="B34" s="542"/>
      <c r="C34" s="542"/>
      <c r="D34" s="542"/>
      <c r="E34" s="542"/>
      <c r="G34" s="542"/>
      <c r="H34" s="542"/>
      <c r="I34" s="542"/>
      <c r="J34" s="542"/>
      <c r="L34" s="542"/>
      <c r="M34" s="542"/>
      <c r="N34" s="542"/>
      <c r="O34" s="542"/>
      <c r="P34" s="533"/>
      <c r="Q34" s="533"/>
      <c r="R34" s="533"/>
      <c r="S34" s="533"/>
      <c r="T34" s="532"/>
      <c r="U34" s="532"/>
      <c r="V34" s="532"/>
      <c r="W34" s="532"/>
      <c r="X34" s="532"/>
      <c r="Y34" s="532"/>
      <c r="Z34" s="532"/>
      <c r="AA34" s="532"/>
    </row>
    <row r="35" spans="1:27" ht="15" customHeight="1">
      <c r="A35" s="468"/>
      <c r="B35" s="542"/>
      <c r="C35" s="542"/>
      <c r="D35" s="542"/>
      <c r="E35" s="542"/>
      <c r="F35" s="468"/>
      <c r="G35" s="542"/>
      <c r="H35" s="542"/>
      <c r="I35" s="542"/>
      <c r="J35" s="542"/>
      <c r="K35" s="468"/>
      <c r="L35" s="542"/>
      <c r="M35" s="542"/>
      <c r="N35" s="542"/>
      <c r="O35" s="542"/>
      <c r="T35" s="1103"/>
      <c r="U35" s="1103"/>
      <c r="V35" s="1103"/>
      <c r="W35" s="1103"/>
      <c r="X35" s="1103"/>
      <c r="Y35" s="1103"/>
      <c r="Z35" s="1103"/>
      <c r="AA35" s="1103"/>
    </row>
    <row r="36" spans="1:27" ht="15" customHeight="1">
      <c r="A36" s="468"/>
      <c r="B36" s="542"/>
      <c r="C36" s="542"/>
      <c r="D36" s="542"/>
      <c r="E36" s="542"/>
      <c r="F36" s="468"/>
      <c r="G36" s="542"/>
      <c r="H36" s="542"/>
      <c r="I36" s="542"/>
      <c r="J36" s="542"/>
      <c r="K36" s="468"/>
      <c r="L36" s="542"/>
      <c r="M36" s="542"/>
      <c r="N36" s="542"/>
      <c r="O36" s="542"/>
      <c r="T36" s="1103"/>
      <c r="U36" s="1103"/>
      <c r="V36" s="1103"/>
      <c r="W36" s="1103"/>
      <c r="X36" s="1103"/>
      <c r="Y36" s="1103"/>
      <c r="Z36" s="1103"/>
      <c r="AA36" s="1103"/>
    </row>
    <row r="37" spans="1:27" ht="15" customHeight="1">
      <c r="A37" s="468"/>
      <c r="B37" s="542"/>
      <c r="C37" s="542"/>
      <c r="D37" s="542"/>
      <c r="E37" s="542"/>
      <c r="F37" s="468"/>
      <c r="G37" s="542"/>
      <c r="H37" s="542"/>
      <c r="I37" s="542"/>
      <c r="J37" s="542"/>
      <c r="K37" s="468"/>
      <c r="L37" s="542"/>
      <c r="M37" s="542"/>
      <c r="N37" s="542"/>
      <c r="O37" s="542"/>
      <c r="T37" s="1103"/>
      <c r="U37" s="1103"/>
      <c r="V37" s="1103"/>
      <c r="W37" s="1103"/>
      <c r="X37" s="1103"/>
      <c r="Y37" s="1103"/>
      <c r="Z37" s="1103"/>
      <c r="AA37" s="1103"/>
    </row>
    <row r="38" spans="1:27" ht="15" customHeight="1">
      <c r="A38" s="468"/>
      <c r="B38" s="542"/>
      <c r="C38" s="542"/>
      <c r="D38" s="542"/>
      <c r="E38" s="542"/>
      <c r="F38" s="468"/>
      <c r="G38" s="542"/>
      <c r="H38" s="542"/>
      <c r="I38" s="542"/>
      <c r="J38" s="542"/>
      <c r="K38" s="468"/>
      <c r="L38" s="542"/>
      <c r="M38" s="542"/>
      <c r="N38" s="542"/>
      <c r="O38" s="542"/>
      <c r="T38" s="1103"/>
      <c r="U38" s="1103"/>
      <c r="V38" s="1103"/>
      <c r="W38" s="1103"/>
      <c r="X38" s="1103"/>
      <c r="Y38" s="1103"/>
      <c r="Z38" s="1103"/>
      <c r="AA38" s="1103"/>
    </row>
    <row r="39" spans="1:27" ht="15" customHeight="1">
      <c r="A39" s="468"/>
      <c r="B39" s="542"/>
      <c r="C39" s="542"/>
      <c r="D39" s="542"/>
      <c r="E39" s="542"/>
      <c r="F39" s="468"/>
      <c r="G39" s="542"/>
      <c r="H39" s="542"/>
      <c r="I39" s="542"/>
      <c r="J39" s="542"/>
      <c r="K39" s="468"/>
      <c r="L39" s="542"/>
      <c r="M39" s="542"/>
      <c r="N39" s="542"/>
      <c r="O39" s="542"/>
      <c r="T39" s="1103"/>
      <c r="U39" s="1103"/>
      <c r="V39" s="1103"/>
      <c r="W39" s="1103"/>
      <c r="X39" s="1103"/>
      <c r="Y39" s="1103"/>
      <c r="Z39" s="1103"/>
      <c r="AA39" s="1103"/>
    </row>
    <row r="40" spans="1:27" ht="15" customHeight="1">
      <c r="A40" s="468"/>
      <c r="B40" s="542"/>
      <c r="C40" s="542"/>
      <c r="D40" s="542"/>
      <c r="E40" s="542"/>
      <c r="F40" s="468"/>
      <c r="G40" s="542"/>
      <c r="H40" s="542"/>
      <c r="I40" s="542"/>
      <c r="J40" s="542"/>
      <c r="K40" s="468"/>
      <c r="L40" s="542"/>
      <c r="M40" s="542"/>
      <c r="N40" s="542"/>
      <c r="O40" s="542"/>
      <c r="T40" s="1103"/>
      <c r="U40" s="1103"/>
      <c r="V40" s="1103"/>
      <c r="W40" s="1103"/>
      <c r="X40" s="1103"/>
      <c r="Y40" s="1103"/>
      <c r="Z40" s="1103"/>
      <c r="AA40" s="1103"/>
    </row>
    <row r="41" spans="1:27" ht="15" customHeight="1">
      <c r="A41" s="468"/>
      <c r="B41" s="542"/>
      <c r="C41" s="542"/>
      <c r="D41" s="542"/>
      <c r="E41" s="542"/>
      <c r="F41" s="468"/>
      <c r="G41" s="542"/>
      <c r="H41" s="542"/>
      <c r="I41" s="542"/>
      <c r="J41" s="542"/>
      <c r="K41" s="468"/>
      <c r="L41" s="542"/>
      <c r="M41" s="542"/>
      <c r="N41" s="542"/>
      <c r="O41" s="542"/>
      <c r="T41" s="1103"/>
      <c r="U41" s="1103"/>
      <c r="V41" s="1103"/>
      <c r="W41" s="1103"/>
      <c r="X41" s="1103"/>
      <c r="Y41" s="1103"/>
      <c r="Z41" s="1103"/>
      <c r="AA41" s="1103"/>
    </row>
    <row r="42" spans="1:27" ht="15" customHeight="1">
      <c r="A42" s="468"/>
      <c r="B42" s="542"/>
      <c r="C42" s="542"/>
      <c r="D42" s="542"/>
      <c r="E42" s="542"/>
      <c r="F42" s="468"/>
      <c r="G42" s="542"/>
      <c r="H42" s="542"/>
      <c r="I42" s="542"/>
      <c r="J42" s="542"/>
      <c r="K42" s="468"/>
      <c r="L42" s="542"/>
      <c r="M42" s="542"/>
      <c r="N42" s="542"/>
      <c r="O42" s="542"/>
      <c r="T42" s="1103"/>
      <c r="U42" s="1103"/>
      <c r="V42" s="1103"/>
      <c r="W42" s="1103"/>
      <c r="X42" s="1103"/>
      <c r="Y42" s="1103"/>
      <c r="Z42" s="1103"/>
      <c r="AA42" s="1103"/>
    </row>
    <row r="43" spans="1:27" ht="15" customHeight="1">
      <c r="A43" s="468"/>
      <c r="B43" s="542"/>
      <c r="C43" s="542"/>
      <c r="D43" s="542"/>
      <c r="E43" s="542"/>
      <c r="F43" s="468"/>
      <c r="G43" s="542"/>
      <c r="H43" s="542"/>
      <c r="I43" s="542"/>
      <c r="J43" s="542"/>
      <c r="K43" s="468"/>
      <c r="L43" s="542"/>
      <c r="M43" s="542"/>
      <c r="N43" s="542"/>
      <c r="O43" s="542"/>
      <c r="T43" s="1103"/>
      <c r="U43" s="1103"/>
      <c r="V43" s="1103"/>
      <c r="W43" s="1103"/>
      <c r="X43" s="1103"/>
      <c r="Y43" s="1103"/>
      <c r="Z43" s="1103"/>
      <c r="AA43" s="1103"/>
    </row>
    <row r="44" spans="1:27" ht="15" customHeight="1">
      <c r="A44" s="468"/>
      <c r="B44" s="542"/>
      <c r="C44" s="542"/>
      <c r="D44" s="542"/>
      <c r="E44" s="542"/>
      <c r="F44" s="468"/>
      <c r="G44" s="542"/>
      <c r="H44" s="542"/>
      <c r="I44" s="542"/>
      <c r="J44" s="542"/>
      <c r="K44" s="468"/>
      <c r="L44" s="542"/>
      <c r="M44" s="542"/>
      <c r="N44" s="542"/>
      <c r="O44" s="542"/>
      <c r="T44" s="1103"/>
      <c r="U44" s="1103"/>
      <c r="V44" s="1103"/>
      <c r="W44" s="1103"/>
      <c r="X44" s="1103"/>
      <c r="Y44" s="1103"/>
      <c r="Z44" s="1103"/>
      <c r="AA44" s="1103"/>
    </row>
    <row r="45" spans="1:27" ht="15" customHeight="1">
      <c r="A45" s="468"/>
      <c r="B45" s="542"/>
      <c r="C45" s="542"/>
      <c r="D45" s="542"/>
      <c r="E45" s="542"/>
      <c r="F45" s="468"/>
      <c r="G45" s="542"/>
      <c r="H45" s="542"/>
      <c r="I45" s="542"/>
      <c r="J45" s="542"/>
      <c r="K45" s="468"/>
      <c r="L45" s="542"/>
      <c r="M45" s="542"/>
      <c r="N45" s="542"/>
      <c r="O45" s="542"/>
      <c r="T45" s="1103"/>
      <c r="U45" s="1103"/>
      <c r="V45" s="1103"/>
      <c r="W45" s="1103"/>
      <c r="X45" s="1103"/>
      <c r="Y45" s="1103"/>
      <c r="Z45" s="1103"/>
      <c r="AA45" s="1103"/>
    </row>
    <row r="46" spans="1:27" ht="15" customHeight="1">
      <c r="A46" s="468"/>
      <c r="B46" s="542"/>
      <c r="C46" s="542"/>
      <c r="D46" s="542"/>
      <c r="E46" s="542"/>
      <c r="F46" s="468"/>
      <c r="G46" s="542"/>
      <c r="H46" s="542"/>
      <c r="I46" s="542"/>
      <c r="J46" s="542"/>
      <c r="K46" s="468"/>
      <c r="L46" s="542"/>
      <c r="M46" s="542"/>
      <c r="N46" s="542"/>
      <c r="O46" s="542"/>
      <c r="T46" s="1103"/>
      <c r="U46" s="1103"/>
      <c r="V46" s="1103"/>
      <c r="W46" s="1103"/>
      <c r="X46" s="1103"/>
      <c r="Y46" s="1103"/>
      <c r="Z46" s="1103"/>
      <c r="AA46" s="1103"/>
    </row>
    <row r="47" spans="1:27" ht="15" customHeight="1">
      <c r="A47" s="468"/>
      <c r="B47" s="542"/>
      <c r="C47" s="542"/>
      <c r="D47" s="542"/>
      <c r="E47" s="542"/>
      <c r="F47" s="468"/>
      <c r="G47" s="542"/>
      <c r="H47" s="542"/>
      <c r="I47" s="542"/>
      <c r="J47" s="542"/>
      <c r="K47" s="468"/>
      <c r="L47" s="542"/>
      <c r="M47" s="542"/>
      <c r="N47" s="542"/>
      <c r="O47" s="542"/>
      <c r="T47" s="1103"/>
      <c r="U47" s="1103"/>
      <c r="V47" s="1103"/>
      <c r="W47" s="1103"/>
      <c r="X47" s="1103"/>
      <c r="Y47" s="1103"/>
      <c r="Z47" s="1103"/>
      <c r="AA47" s="1103"/>
    </row>
    <row r="48" spans="1:27" s="468" customFormat="1" ht="12" customHeight="1">
      <c r="A48" s="542"/>
      <c r="B48" s="542"/>
      <c r="C48" s="542"/>
      <c r="D48" s="542"/>
      <c r="E48" s="542"/>
      <c r="F48" s="542"/>
      <c r="G48" s="542"/>
      <c r="H48" s="542"/>
      <c r="I48" s="542"/>
      <c r="J48" s="542"/>
      <c r="K48" s="542"/>
      <c r="L48" s="542"/>
      <c r="M48" s="542"/>
      <c r="N48" s="542"/>
      <c r="O48" s="542"/>
      <c r="P48" s="533"/>
      <c r="Q48" s="533"/>
      <c r="R48" s="533"/>
      <c r="S48" s="533"/>
      <c r="T48" s="532"/>
      <c r="U48" s="532"/>
      <c r="V48" s="532"/>
      <c r="W48" s="532"/>
      <c r="X48" s="532"/>
      <c r="Y48" s="532"/>
      <c r="Z48" s="532"/>
      <c r="AA48" s="532"/>
    </row>
    <row r="49" spans="1:27" s="468" customFormat="1" ht="15" customHeight="1">
      <c r="A49" s="542"/>
      <c r="B49" s="542"/>
      <c r="C49" s="542"/>
      <c r="D49" s="542"/>
      <c r="E49" s="542"/>
      <c r="F49" s="542"/>
      <c r="G49" s="542"/>
      <c r="H49" s="542"/>
      <c r="I49" s="542"/>
      <c r="J49" s="542"/>
      <c r="K49" s="542"/>
      <c r="L49" s="542"/>
      <c r="M49" s="542"/>
      <c r="N49" s="542"/>
      <c r="O49" s="542"/>
      <c r="P49" s="533"/>
      <c r="Q49" s="533"/>
      <c r="R49" s="533"/>
      <c r="S49" s="533"/>
      <c r="T49" s="532"/>
      <c r="U49" s="532"/>
      <c r="V49" s="532"/>
      <c r="W49" s="532"/>
      <c r="X49" s="532"/>
      <c r="Y49" s="532"/>
      <c r="Z49" s="532"/>
      <c r="AA49" s="532"/>
    </row>
    <row r="50" spans="1:27" s="468" customFormat="1" ht="6" customHeight="1">
      <c r="A50" s="542"/>
      <c r="B50" s="542"/>
      <c r="C50" s="542"/>
      <c r="D50" s="542"/>
      <c r="E50" s="542"/>
      <c r="F50" s="542"/>
      <c r="G50" s="542"/>
      <c r="H50" s="542"/>
      <c r="I50" s="542"/>
      <c r="J50" s="542"/>
      <c r="K50" s="542"/>
      <c r="L50" s="542"/>
      <c r="M50" s="542"/>
      <c r="N50" s="542"/>
      <c r="O50" s="542"/>
      <c r="P50" s="533"/>
      <c r="Q50" s="533"/>
      <c r="R50" s="533"/>
      <c r="S50" s="533"/>
      <c r="T50" s="532"/>
      <c r="U50" s="532"/>
      <c r="V50" s="532"/>
      <c r="W50" s="532"/>
      <c r="X50" s="532"/>
      <c r="Y50" s="532"/>
      <c r="Z50" s="532"/>
      <c r="AA50" s="532"/>
    </row>
    <row r="51" spans="1:27" s="468" customFormat="1" ht="15" customHeight="1">
      <c r="A51" s="542"/>
      <c r="B51" s="542"/>
      <c r="C51" s="542"/>
      <c r="D51" s="542"/>
      <c r="E51" s="542"/>
      <c r="F51" s="542"/>
      <c r="G51" s="542"/>
      <c r="H51" s="542"/>
      <c r="I51" s="542"/>
      <c r="J51" s="542"/>
      <c r="K51" s="542"/>
      <c r="L51" s="542"/>
      <c r="M51" s="542"/>
      <c r="N51" s="542"/>
      <c r="O51" s="542"/>
      <c r="P51" s="533"/>
      <c r="Q51" s="533"/>
      <c r="R51" s="533"/>
      <c r="S51" s="533"/>
      <c r="T51" s="532"/>
      <c r="U51" s="532"/>
      <c r="V51" s="532"/>
      <c r="W51" s="532"/>
      <c r="X51" s="532"/>
      <c r="Y51" s="532"/>
      <c r="Z51" s="532"/>
      <c r="AA51" s="532"/>
    </row>
    <row r="52" spans="1:27" ht="15" customHeight="1">
      <c r="A52" s="542"/>
      <c r="B52" s="542"/>
      <c r="C52" s="542"/>
      <c r="D52" s="542"/>
      <c r="E52" s="542"/>
      <c r="F52" s="542"/>
      <c r="G52" s="542"/>
      <c r="H52" s="542"/>
      <c r="I52" s="542"/>
      <c r="J52" s="542"/>
      <c r="K52" s="542"/>
      <c r="L52" s="542"/>
      <c r="M52" s="542"/>
      <c r="N52" s="542"/>
      <c r="O52" s="542"/>
      <c r="P52" s="1103"/>
      <c r="Q52" s="1103"/>
      <c r="R52" s="1103"/>
      <c r="S52" s="1103"/>
      <c r="T52" s="1103"/>
      <c r="U52" s="1103"/>
      <c r="V52" s="1103"/>
      <c r="W52" s="1103"/>
      <c r="X52" s="1103"/>
      <c r="Y52" s="1103"/>
      <c r="Z52" s="1103"/>
      <c r="AA52" s="1103"/>
    </row>
    <row r="53" spans="1:27" ht="15" customHeight="1">
      <c r="A53" s="542"/>
      <c r="B53" s="542"/>
      <c r="C53" s="542"/>
      <c r="D53" s="542"/>
      <c r="E53" s="542"/>
      <c r="F53" s="542"/>
      <c r="G53" s="542"/>
      <c r="H53" s="542"/>
      <c r="I53" s="542"/>
      <c r="J53" s="542"/>
      <c r="K53" s="542"/>
      <c r="L53" s="542"/>
      <c r="M53" s="542"/>
      <c r="N53" s="542"/>
      <c r="O53" s="542"/>
      <c r="P53" s="1103"/>
      <c r="Q53" s="1103"/>
      <c r="R53" s="1103"/>
      <c r="S53" s="1103"/>
      <c r="T53" s="1103"/>
      <c r="U53" s="1103"/>
      <c r="V53" s="1103"/>
      <c r="W53" s="1103"/>
      <c r="X53" s="1103"/>
      <c r="Y53" s="1103"/>
      <c r="Z53" s="1103"/>
      <c r="AA53" s="1103"/>
    </row>
    <row r="54" spans="1:27" ht="15" customHeight="1">
      <c r="A54" s="542"/>
      <c r="B54" s="542"/>
      <c r="C54" s="542"/>
      <c r="D54" s="542"/>
      <c r="E54" s="542"/>
      <c r="F54" s="542"/>
      <c r="G54" s="542"/>
      <c r="H54" s="542"/>
      <c r="I54" s="542"/>
      <c r="J54" s="542"/>
      <c r="K54" s="542"/>
      <c r="L54" s="542"/>
      <c r="M54" s="542"/>
      <c r="N54" s="542"/>
      <c r="O54" s="542"/>
      <c r="P54" s="1103"/>
      <c r="Q54" s="1103"/>
      <c r="R54" s="1103"/>
      <c r="S54" s="1103"/>
      <c r="T54" s="1103"/>
      <c r="U54" s="1103"/>
      <c r="V54" s="1103"/>
      <c r="W54" s="1103"/>
      <c r="X54" s="1103"/>
      <c r="Y54" s="1103"/>
      <c r="Z54" s="1103"/>
      <c r="AA54" s="1103"/>
    </row>
    <row r="55" spans="1:27" ht="18" customHeight="1">
      <c r="A55" s="542"/>
      <c r="B55" s="542"/>
      <c r="C55" s="542"/>
      <c r="D55" s="542"/>
      <c r="E55" s="542"/>
      <c r="F55" s="542"/>
      <c r="G55" s="542"/>
      <c r="H55" s="542"/>
      <c r="I55" s="542"/>
      <c r="J55" s="542"/>
      <c r="K55" s="542"/>
      <c r="L55" s="542"/>
      <c r="M55" s="542"/>
      <c r="N55" s="542"/>
      <c r="O55" s="542"/>
      <c r="P55" s="1103"/>
      <c r="Q55" s="1103"/>
      <c r="R55" s="1103"/>
      <c r="S55" s="1103"/>
      <c r="T55" s="1103"/>
      <c r="U55" s="1103"/>
      <c r="V55" s="1103"/>
      <c r="W55" s="1103"/>
      <c r="X55" s="1103"/>
      <c r="Y55" s="1103"/>
      <c r="Z55" s="1103"/>
      <c r="AA55" s="1103"/>
    </row>
    <row r="56" spans="1:27" ht="18.75" customHeight="1">
      <c r="A56" s="31" t="s">
        <v>433</v>
      </c>
      <c r="B56" s="31"/>
      <c r="C56" s="31"/>
      <c r="D56" s="31"/>
      <c r="E56" s="31"/>
      <c r="F56" s="31" t="s">
        <v>433</v>
      </c>
      <c r="G56" s="31"/>
      <c r="H56" s="31"/>
      <c r="I56" s="31"/>
      <c r="J56" s="31"/>
      <c r="K56" s="31" t="s">
        <v>433</v>
      </c>
      <c r="L56" s="31"/>
      <c r="M56" s="31"/>
      <c r="N56" s="31"/>
      <c r="O56" s="31"/>
      <c r="P56" s="1104" t="s">
        <v>433</v>
      </c>
      <c r="Q56" s="1104"/>
      <c r="R56" s="1104"/>
      <c r="S56" s="1104"/>
      <c r="T56" s="1104"/>
      <c r="U56" s="1104"/>
      <c r="V56" s="1104"/>
      <c r="W56" s="1104"/>
      <c r="X56" s="1104"/>
      <c r="Y56" s="1104"/>
      <c r="Z56" s="1104"/>
      <c r="AA56" s="1104"/>
    </row>
    <row r="57" spans="1:27" ht="18.75" customHeight="1">
      <c r="A57" s="534"/>
      <c r="B57" s="1095" t="s">
        <v>468</v>
      </c>
      <c r="C57" s="1095"/>
      <c r="D57" s="1095"/>
      <c r="E57" s="1095"/>
      <c r="F57" s="1096" t="s">
        <v>469</v>
      </c>
      <c r="G57" s="1096"/>
      <c r="H57" s="1097"/>
      <c r="I57" s="1097"/>
      <c r="J57" s="1098"/>
      <c r="K57" s="531"/>
      <c r="L57" s="1095" t="s">
        <v>470</v>
      </c>
      <c r="M57" s="1095"/>
      <c r="N57" s="1095"/>
      <c r="O57" s="1095"/>
      <c r="P57" s="1096"/>
      <c r="Q57" s="1097"/>
      <c r="R57" s="1097"/>
      <c r="S57" s="1098"/>
      <c r="T57" s="1099"/>
      <c r="U57" s="1100"/>
      <c r="V57" s="1100"/>
      <c r="W57" s="1101"/>
      <c r="X57" s="1096"/>
      <c r="Y57" s="1097"/>
      <c r="Z57" s="1097"/>
      <c r="AA57" s="1098"/>
    </row>
    <row r="58" spans="1:27" s="468" customFormat="1" ht="15" customHeight="1">
      <c r="B58" s="542"/>
      <c r="C58" s="542"/>
      <c r="D58" s="542"/>
      <c r="E58" s="542"/>
      <c r="G58" s="542"/>
      <c r="H58" s="542"/>
      <c r="I58" s="542"/>
      <c r="J58" s="542"/>
      <c r="L58" s="542"/>
      <c r="M58" s="542"/>
      <c r="N58" s="542"/>
      <c r="O58" s="542"/>
      <c r="P58" s="533"/>
      <c r="Q58" s="533"/>
      <c r="R58" s="533"/>
      <c r="S58" s="533"/>
      <c r="T58" s="532"/>
      <c r="U58" s="532"/>
      <c r="V58" s="532"/>
      <c r="W58" s="532"/>
      <c r="X58" s="532"/>
      <c r="Y58" s="532"/>
      <c r="Z58" s="532"/>
      <c r="AA58" s="532"/>
    </row>
    <row r="59" spans="1:27" s="468" customFormat="1" ht="21.75" customHeight="1">
      <c r="B59" s="542"/>
      <c r="C59" s="542"/>
      <c r="D59" s="542"/>
      <c r="E59" s="542"/>
      <c r="G59" s="542"/>
      <c r="H59" s="542"/>
      <c r="I59" s="542"/>
      <c r="J59" s="542"/>
      <c r="L59" s="542"/>
      <c r="M59" s="542"/>
      <c r="N59" s="542"/>
      <c r="O59" s="542"/>
      <c r="P59" s="533"/>
      <c r="Q59" s="533"/>
      <c r="R59" s="533"/>
      <c r="S59" s="533"/>
      <c r="T59" s="532"/>
      <c r="U59" s="532"/>
      <c r="V59" s="532"/>
      <c r="W59" s="532"/>
      <c r="X59" s="532"/>
      <c r="Y59" s="532"/>
      <c r="Z59" s="532"/>
      <c r="AA59" s="532"/>
    </row>
    <row r="60" spans="1:27" s="468" customFormat="1" ht="12" customHeight="1">
      <c r="B60" s="542"/>
      <c r="C60" s="542"/>
      <c r="D60" s="542"/>
      <c r="E60" s="542"/>
      <c r="G60" s="542"/>
      <c r="H60" s="542"/>
      <c r="I60" s="542"/>
      <c r="J60" s="542"/>
      <c r="L60" s="542"/>
      <c r="M60" s="542"/>
      <c r="N60" s="542"/>
      <c r="O60" s="542"/>
      <c r="P60" s="533"/>
      <c r="Q60" s="533"/>
      <c r="R60" s="533"/>
      <c r="S60" s="533"/>
      <c r="T60" s="532"/>
      <c r="U60" s="532"/>
      <c r="V60" s="532"/>
      <c r="W60" s="532"/>
      <c r="X60" s="532"/>
      <c r="Y60" s="532"/>
      <c r="Z60" s="532"/>
      <c r="AA60" s="532"/>
    </row>
    <row r="61" spans="1:27" s="468" customFormat="1" ht="15" customHeight="1">
      <c r="B61" s="542"/>
      <c r="C61" s="542"/>
      <c r="D61" s="542"/>
      <c r="E61" s="542"/>
      <c r="G61" s="542"/>
      <c r="H61" s="542"/>
      <c r="I61" s="542"/>
      <c r="J61" s="542"/>
      <c r="L61" s="542"/>
      <c r="M61" s="542"/>
      <c r="N61" s="542"/>
      <c r="O61" s="542"/>
      <c r="P61" s="533"/>
      <c r="Q61" s="533"/>
      <c r="R61" s="533"/>
      <c r="S61" s="533"/>
      <c r="T61" s="532"/>
      <c r="U61" s="532"/>
      <c r="V61" s="532"/>
      <c r="W61" s="532"/>
      <c r="X61" s="532"/>
      <c r="Y61" s="532"/>
      <c r="Z61" s="532"/>
      <c r="AA61" s="532"/>
    </row>
    <row r="62" spans="1:27" s="468" customFormat="1" ht="6" customHeight="1">
      <c r="B62" s="542"/>
      <c r="C62" s="542"/>
      <c r="D62" s="542"/>
      <c r="E62" s="542"/>
      <c r="G62" s="542"/>
      <c r="H62" s="542"/>
      <c r="I62" s="542"/>
      <c r="J62" s="542"/>
      <c r="L62" s="542"/>
      <c r="M62" s="542"/>
      <c r="N62" s="542"/>
      <c r="O62" s="542"/>
      <c r="P62" s="533"/>
      <c r="Q62" s="533"/>
      <c r="R62" s="533"/>
      <c r="S62" s="533"/>
      <c r="T62" s="532"/>
      <c r="U62" s="532"/>
      <c r="V62" s="532"/>
      <c r="W62" s="532"/>
      <c r="X62" s="532"/>
      <c r="Y62" s="532"/>
      <c r="Z62" s="532"/>
      <c r="AA62" s="532"/>
    </row>
    <row r="63" spans="1:27" s="468" customFormat="1" ht="15" customHeight="1">
      <c r="B63" s="542"/>
      <c r="C63" s="542"/>
      <c r="D63" s="542"/>
      <c r="E63" s="542"/>
      <c r="G63" s="542"/>
      <c r="H63" s="542"/>
      <c r="I63" s="542"/>
      <c r="J63" s="542"/>
      <c r="L63" s="542"/>
      <c r="M63" s="542"/>
      <c r="N63" s="542"/>
      <c r="O63" s="542"/>
      <c r="P63" s="533"/>
      <c r="Q63" s="533"/>
      <c r="R63" s="533"/>
      <c r="S63" s="533"/>
      <c r="T63" s="532"/>
      <c r="U63" s="532"/>
      <c r="V63" s="532"/>
      <c r="W63" s="532"/>
      <c r="X63" s="532"/>
      <c r="Y63" s="532"/>
      <c r="Z63" s="532"/>
      <c r="AA63" s="532"/>
    </row>
    <row r="64" spans="1:27" s="468" customFormat="1" ht="15" customHeight="1">
      <c r="B64" s="542"/>
      <c r="C64" s="542"/>
      <c r="D64" s="542"/>
      <c r="E64" s="542"/>
      <c r="G64" s="542"/>
      <c r="H64" s="542"/>
      <c r="I64" s="542"/>
      <c r="J64" s="542"/>
      <c r="L64" s="542"/>
      <c r="M64" s="542"/>
      <c r="N64" s="542"/>
      <c r="O64" s="542"/>
      <c r="P64" s="533"/>
      <c r="Q64" s="533"/>
      <c r="R64" s="533"/>
      <c r="S64" s="533"/>
      <c r="T64" s="532"/>
      <c r="U64" s="532"/>
      <c r="V64" s="532"/>
      <c r="W64" s="532"/>
      <c r="X64" s="532"/>
      <c r="Y64" s="532"/>
      <c r="Z64" s="532"/>
      <c r="AA64" s="532"/>
    </row>
    <row r="65" spans="1:27" ht="15" customHeight="1">
      <c r="A65" s="468"/>
      <c r="B65" s="542"/>
      <c r="C65" s="542"/>
      <c r="D65" s="542"/>
      <c r="E65" s="542"/>
      <c r="F65" s="468"/>
      <c r="G65" s="542"/>
      <c r="H65" s="542"/>
      <c r="I65" s="542"/>
      <c r="J65" s="542"/>
      <c r="K65" s="468"/>
      <c r="L65" s="542"/>
      <c r="M65" s="542"/>
      <c r="N65" s="542"/>
      <c r="O65" s="542"/>
      <c r="T65" s="1103"/>
      <c r="U65" s="1103"/>
      <c r="V65" s="1103"/>
      <c r="W65" s="1103"/>
      <c r="X65" s="1103"/>
      <c r="Y65" s="1103"/>
      <c r="Z65" s="1103"/>
      <c r="AA65" s="1103"/>
    </row>
    <row r="66" spans="1:27" ht="15" customHeight="1">
      <c r="A66" s="468"/>
      <c r="B66" s="542"/>
      <c r="C66" s="542"/>
      <c r="D66" s="542"/>
      <c r="E66" s="542"/>
      <c r="F66" s="468"/>
      <c r="G66" s="542"/>
      <c r="H66" s="542"/>
      <c r="I66" s="542"/>
      <c r="J66" s="542"/>
      <c r="K66" s="468"/>
      <c r="L66" s="542"/>
      <c r="M66" s="542"/>
      <c r="N66" s="542"/>
      <c r="O66" s="542"/>
      <c r="T66" s="1103"/>
      <c r="U66" s="1103"/>
      <c r="V66" s="1103"/>
      <c r="W66" s="1103"/>
      <c r="X66" s="1103"/>
      <c r="Y66" s="1103"/>
      <c r="Z66" s="1103"/>
      <c r="AA66" s="1103"/>
    </row>
    <row r="67" spans="1:27" ht="15" customHeight="1">
      <c r="A67" s="468"/>
      <c r="B67" s="542"/>
      <c r="C67" s="542"/>
      <c r="D67" s="542"/>
      <c r="E67" s="542"/>
      <c r="F67" s="468"/>
      <c r="G67" s="542"/>
      <c r="H67" s="542"/>
      <c r="I67" s="542"/>
      <c r="J67" s="542"/>
      <c r="K67" s="468"/>
      <c r="L67" s="542"/>
      <c r="M67" s="542"/>
      <c r="N67" s="542"/>
      <c r="O67" s="542"/>
      <c r="T67" s="1103"/>
      <c r="U67" s="1103"/>
      <c r="V67" s="1103"/>
      <c r="W67" s="1103"/>
      <c r="X67" s="1103"/>
      <c r="Y67" s="1103"/>
      <c r="Z67" s="1103"/>
      <c r="AA67" s="1103"/>
    </row>
    <row r="68" spans="1:27" ht="15" customHeight="1">
      <c r="A68" s="468"/>
      <c r="B68" s="542"/>
      <c r="C68" s="542"/>
      <c r="D68" s="542"/>
      <c r="E68" s="542"/>
      <c r="F68" s="468"/>
      <c r="G68" s="542"/>
      <c r="H68" s="542"/>
      <c r="I68" s="542"/>
      <c r="J68" s="542"/>
      <c r="K68" s="468"/>
      <c r="L68" s="542"/>
      <c r="M68" s="542"/>
      <c r="N68" s="542"/>
      <c r="O68" s="542"/>
      <c r="T68" s="1103"/>
      <c r="U68" s="1103"/>
      <c r="V68" s="1103"/>
      <c r="W68" s="1103"/>
      <c r="X68" s="1103"/>
      <c r="Y68" s="1103"/>
      <c r="Z68" s="1103"/>
      <c r="AA68" s="1103"/>
    </row>
    <row r="69" spans="1:27" ht="15" customHeight="1">
      <c r="A69" s="468"/>
      <c r="B69" s="542"/>
      <c r="C69" s="542"/>
      <c r="D69" s="542"/>
      <c r="E69" s="542"/>
      <c r="F69" s="468"/>
      <c r="G69" s="542"/>
      <c r="H69" s="542"/>
      <c r="I69" s="542"/>
      <c r="J69" s="542"/>
      <c r="K69" s="468"/>
      <c r="L69" s="542"/>
      <c r="M69" s="542"/>
      <c r="N69" s="542"/>
      <c r="O69" s="542"/>
      <c r="T69" s="1103"/>
      <c r="U69" s="1103"/>
      <c r="V69" s="1103"/>
      <c r="W69" s="1103"/>
      <c r="X69" s="1103"/>
      <c r="Y69" s="1103"/>
      <c r="Z69" s="1103"/>
      <c r="AA69" s="1103"/>
    </row>
    <row r="70" spans="1:27" ht="15" customHeight="1">
      <c r="A70" s="468"/>
      <c r="B70" s="542"/>
      <c r="C70" s="542"/>
      <c r="D70" s="542"/>
      <c r="E70" s="542"/>
      <c r="F70" s="468"/>
      <c r="G70" s="542"/>
      <c r="H70" s="542"/>
      <c r="I70" s="542"/>
      <c r="J70" s="542"/>
      <c r="K70" s="468"/>
      <c r="L70" s="542"/>
      <c r="M70" s="542"/>
      <c r="N70" s="542"/>
      <c r="O70" s="542"/>
      <c r="T70" s="1103"/>
      <c r="U70" s="1103"/>
      <c r="V70" s="1103"/>
      <c r="W70" s="1103"/>
      <c r="X70" s="1103"/>
      <c r="Y70" s="1103"/>
      <c r="Z70" s="1103"/>
      <c r="AA70" s="1103"/>
    </row>
    <row r="71" spans="1:27" ht="15" customHeight="1">
      <c r="A71" s="468"/>
      <c r="B71" s="542"/>
      <c r="C71" s="542"/>
      <c r="D71" s="542"/>
      <c r="E71" s="542"/>
      <c r="F71" s="468"/>
      <c r="G71" s="542"/>
      <c r="H71" s="542"/>
      <c r="I71" s="542"/>
      <c r="J71" s="542"/>
      <c r="K71" s="468"/>
      <c r="L71" s="542"/>
      <c r="M71" s="542"/>
      <c r="N71" s="542"/>
      <c r="O71" s="542"/>
      <c r="T71" s="1103"/>
      <c r="U71" s="1103"/>
      <c r="V71" s="1103"/>
      <c r="W71" s="1103"/>
      <c r="X71" s="1103"/>
      <c r="Y71" s="1103"/>
      <c r="Z71" s="1103"/>
      <c r="AA71" s="1103"/>
    </row>
    <row r="72" spans="1:27" ht="15" customHeight="1">
      <c r="A72" s="468"/>
      <c r="B72" s="542"/>
      <c r="C72" s="542"/>
      <c r="D72" s="542"/>
      <c r="E72" s="542"/>
      <c r="F72" s="468"/>
      <c r="G72" s="542"/>
      <c r="H72" s="542"/>
      <c r="I72" s="542"/>
      <c r="J72" s="542"/>
      <c r="K72" s="468"/>
      <c r="L72" s="542"/>
      <c r="M72" s="542"/>
      <c r="N72" s="542"/>
      <c r="O72" s="542"/>
      <c r="T72" s="1103"/>
      <c r="U72" s="1103"/>
      <c r="V72" s="1103"/>
      <c r="W72" s="1103"/>
      <c r="X72" s="1103"/>
      <c r="Y72" s="1103"/>
      <c r="Z72" s="1103"/>
      <c r="AA72" s="1103"/>
    </row>
    <row r="73" spans="1:27" ht="15" customHeight="1">
      <c r="A73" s="468"/>
      <c r="B73" s="542"/>
      <c r="C73" s="542"/>
      <c r="D73" s="542"/>
      <c r="E73" s="542"/>
      <c r="F73" s="468"/>
      <c r="G73" s="542"/>
      <c r="H73" s="542"/>
      <c r="I73" s="542"/>
      <c r="J73" s="542"/>
      <c r="K73" s="468"/>
      <c r="L73" s="542"/>
      <c r="M73" s="542"/>
      <c r="N73" s="542"/>
      <c r="O73" s="542"/>
      <c r="T73" s="1103"/>
      <c r="U73" s="1103"/>
      <c r="V73" s="1103"/>
      <c r="W73" s="1103"/>
      <c r="X73" s="1103"/>
      <c r="Y73" s="1103"/>
      <c r="Z73" s="1103"/>
      <c r="AA73" s="1103"/>
    </row>
    <row r="74" spans="1:27" ht="15" customHeight="1">
      <c r="A74" s="468"/>
      <c r="B74" s="542"/>
      <c r="C74" s="542"/>
      <c r="D74" s="542"/>
      <c r="E74" s="542"/>
      <c r="F74" s="468"/>
      <c r="G74" s="542"/>
      <c r="H74" s="542"/>
      <c r="I74" s="542"/>
      <c r="J74" s="542"/>
      <c r="K74" s="468"/>
      <c r="L74" s="542"/>
      <c r="M74" s="542"/>
      <c r="N74" s="542"/>
      <c r="O74" s="542"/>
      <c r="T74" s="1103"/>
      <c r="U74" s="1103"/>
      <c r="V74" s="1103"/>
      <c r="W74" s="1103"/>
      <c r="X74" s="1103"/>
      <c r="Y74" s="1103"/>
      <c r="Z74" s="1103"/>
      <c r="AA74" s="1103"/>
    </row>
    <row r="75" spans="1:27" ht="15" customHeight="1">
      <c r="A75" s="468"/>
      <c r="B75" s="542"/>
      <c r="C75" s="542"/>
      <c r="D75" s="542"/>
      <c r="E75" s="542"/>
      <c r="F75" s="468"/>
      <c r="G75" s="542"/>
      <c r="H75" s="542"/>
      <c r="I75" s="542"/>
      <c r="J75" s="542"/>
      <c r="K75" s="468"/>
      <c r="L75" s="542"/>
      <c r="M75" s="542"/>
      <c r="N75" s="542"/>
      <c r="O75" s="542"/>
      <c r="T75" s="1103"/>
      <c r="U75" s="1103"/>
      <c r="V75" s="1103"/>
      <c r="W75" s="1103"/>
      <c r="X75" s="1103"/>
      <c r="Y75" s="1103"/>
      <c r="Z75" s="1103"/>
      <c r="AA75" s="1103"/>
    </row>
    <row r="76" spans="1:27" ht="15" customHeight="1">
      <c r="A76" s="468"/>
      <c r="B76" s="542"/>
      <c r="C76" s="542"/>
      <c r="D76" s="542"/>
      <c r="E76" s="542"/>
      <c r="F76" s="468"/>
      <c r="G76" s="542"/>
      <c r="H76" s="542"/>
      <c r="I76" s="542"/>
      <c r="J76" s="542"/>
      <c r="K76" s="468"/>
      <c r="L76" s="542"/>
      <c r="M76" s="542"/>
      <c r="N76" s="542"/>
      <c r="O76" s="542"/>
      <c r="T76" s="1103"/>
      <c r="U76" s="1103"/>
      <c r="V76" s="1103"/>
      <c r="W76" s="1103"/>
      <c r="X76" s="1103"/>
      <c r="Y76" s="1103"/>
      <c r="Z76" s="1103"/>
      <c r="AA76" s="1103"/>
    </row>
    <row r="77" spans="1:27" ht="15" customHeight="1">
      <c r="A77" s="468"/>
      <c r="B77" s="542"/>
      <c r="C77" s="542"/>
      <c r="D77" s="542"/>
      <c r="E77" s="542"/>
      <c r="F77" s="468"/>
      <c r="G77" s="542"/>
      <c r="H77" s="542"/>
      <c r="I77" s="542"/>
      <c r="J77" s="542"/>
      <c r="K77" s="468"/>
      <c r="L77" s="542"/>
      <c r="M77" s="542"/>
      <c r="N77" s="542"/>
      <c r="O77" s="542"/>
      <c r="T77" s="1103"/>
      <c r="U77" s="1103"/>
      <c r="V77" s="1103"/>
      <c r="W77" s="1103"/>
      <c r="X77" s="1103"/>
      <c r="Y77" s="1103"/>
      <c r="Z77" s="1103"/>
      <c r="AA77" s="1103"/>
    </row>
    <row r="78" spans="1:27" s="468" customFormat="1" ht="12" customHeight="1">
      <c r="A78" s="542"/>
      <c r="B78" s="542"/>
      <c r="C78" s="542"/>
      <c r="D78" s="542"/>
      <c r="E78" s="542"/>
      <c r="F78" s="542"/>
      <c r="G78" s="542"/>
      <c r="H78" s="542"/>
      <c r="I78" s="542"/>
      <c r="J78" s="542"/>
      <c r="K78" s="542"/>
      <c r="L78" s="542"/>
      <c r="M78" s="542"/>
      <c r="N78" s="542"/>
      <c r="O78" s="542"/>
      <c r="P78" s="533"/>
      <c r="Q78" s="533"/>
      <c r="R78" s="533"/>
      <c r="S78" s="533"/>
      <c r="T78" s="532"/>
      <c r="U78" s="532"/>
      <c r="V78" s="532"/>
      <c r="W78" s="532"/>
      <c r="X78" s="532"/>
      <c r="Y78" s="532"/>
      <c r="Z78" s="532"/>
      <c r="AA78" s="532"/>
    </row>
    <row r="79" spans="1:27" s="468" customFormat="1" ht="15" customHeight="1">
      <c r="A79" s="542"/>
      <c r="B79" s="542"/>
      <c r="C79" s="542"/>
      <c r="D79" s="542"/>
      <c r="E79" s="542"/>
      <c r="F79" s="542"/>
      <c r="G79" s="542"/>
      <c r="H79" s="542"/>
      <c r="I79" s="542"/>
      <c r="J79" s="542"/>
      <c r="K79" s="542"/>
      <c r="L79" s="542"/>
      <c r="M79" s="542"/>
      <c r="N79" s="542"/>
      <c r="O79" s="542"/>
      <c r="P79" s="533"/>
      <c r="Q79" s="533"/>
      <c r="R79" s="533"/>
      <c r="S79" s="533"/>
      <c r="T79" s="532"/>
      <c r="U79" s="532"/>
      <c r="V79" s="532"/>
      <c r="W79" s="532"/>
      <c r="X79" s="532"/>
      <c r="Y79" s="532"/>
      <c r="Z79" s="532"/>
      <c r="AA79" s="532"/>
    </row>
    <row r="80" spans="1:27" s="468" customFormat="1" ht="6" customHeight="1">
      <c r="A80" s="542"/>
      <c r="B80" s="542"/>
      <c r="C80" s="542"/>
      <c r="D80" s="542"/>
      <c r="E80" s="542"/>
      <c r="F80" s="542"/>
      <c r="G80" s="542"/>
      <c r="H80" s="542"/>
      <c r="I80" s="542"/>
      <c r="J80" s="542"/>
      <c r="K80" s="542"/>
      <c r="L80" s="542"/>
      <c r="M80" s="542"/>
      <c r="N80" s="542"/>
      <c r="O80" s="542"/>
      <c r="P80" s="533"/>
      <c r="Q80" s="533"/>
      <c r="R80" s="533"/>
      <c r="S80" s="533"/>
      <c r="T80" s="532"/>
      <c r="U80" s="532"/>
      <c r="V80" s="532"/>
      <c r="W80" s="532"/>
      <c r="X80" s="532"/>
      <c r="Y80" s="532"/>
      <c r="Z80" s="532"/>
      <c r="AA80" s="532"/>
    </row>
    <row r="81" spans="1:27" s="468" customFormat="1" ht="15" customHeight="1">
      <c r="A81" s="542"/>
      <c r="B81" s="542"/>
      <c r="C81" s="542"/>
      <c r="D81" s="542"/>
      <c r="E81" s="542"/>
      <c r="F81" s="542"/>
      <c r="G81" s="542"/>
      <c r="H81" s="542"/>
      <c r="I81" s="542"/>
      <c r="J81" s="542"/>
      <c r="K81" s="542"/>
      <c r="L81" s="542"/>
      <c r="M81" s="542"/>
      <c r="N81" s="542"/>
      <c r="O81" s="542"/>
      <c r="P81" s="533"/>
      <c r="Q81" s="533"/>
      <c r="R81" s="533"/>
      <c r="S81" s="533"/>
      <c r="T81" s="532"/>
      <c r="U81" s="532"/>
      <c r="V81" s="532"/>
      <c r="W81" s="532"/>
      <c r="X81" s="532"/>
      <c r="Y81" s="532"/>
      <c r="Z81" s="532"/>
      <c r="AA81" s="532"/>
    </row>
    <row r="82" spans="1:27" ht="15" customHeight="1">
      <c r="A82" s="542"/>
      <c r="B82" s="542"/>
      <c r="C82" s="542"/>
      <c r="D82" s="542"/>
      <c r="E82" s="542"/>
      <c r="F82" s="542"/>
      <c r="G82" s="542"/>
      <c r="H82" s="542"/>
      <c r="I82" s="542"/>
      <c r="J82" s="542"/>
      <c r="K82" s="542"/>
      <c r="L82" s="542"/>
      <c r="M82" s="542"/>
      <c r="N82" s="542"/>
      <c r="O82" s="542"/>
      <c r="P82" s="1103"/>
      <c r="Q82" s="1103"/>
      <c r="R82" s="1103"/>
      <c r="S82" s="1103"/>
      <c r="T82" s="1103"/>
      <c r="U82" s="1103"/>
      <c r="V82" s="1103"/>
      <c r="W82" s="1103"/>
      <c r="X82" s="1103"/>
      <c r="Y82" s="1103"/>
      <c r="Z82" s="1103"/>
      <c r="AA82" s="1103"/>
    </row>
    <row r="83" spans="1:27" ht="15" customHeight="1">
      <c r="A83" s="542"/>
      <c r="B83" s="542"/>
      <c r="C83" s="542"/>
      <c r="D83" s="542"/>
      <c r="E83" s="542"/>
      <c r="F83" s="542"/>
      <c r="G83" s="542"/>
      <c r="H83" s="542"/>
      <c r="I83" s="542"/>
      <c r="J83" s="542"/>
      <c r="K83" s="542"/>
      <c r="L83" s="542"/>
      <c r="M83" s="542"/>
      <c r="N83" s="542"/>
      <c r="O83" s="542"/>
      <c r="P83" s="1103"/>
      <c r="Q83" s="1103"/>
      <c r="R83" s="1103"/>
      <c r="S83" s="1103"/>
      <c r="T83" s="1103"/>
      <c r="U83" s="1103"/>
      <c r="V83" s="1103"/>
      <c r="W83" s="1103"/>
      <c r="X83" s="1103"/>
      <c r="Y83" s="1103"/>
      <c r="Z83" s="1103"/>
      <c r="AA83" s="1103"/>
    </row>
    <row r="84" spans="1:27" ht="15" customHeight="1">
      <c r="A84" s="542"/>
      <c r="B84" s="542"/>
      <c r="C84" s="542"/>
      <c r="D84" s="542"/>
      <c r="E84" s="542"/>
      <c r="F84" s="542"/>
      <c r="G84" s="542"/>
      <c r="H84" s="542"/>
      <c r="I84" s="542"/>
      <c r="J84" s="542"/>
      <c r="K84" s="542"/>
      <c r="L84" s="542"/>
      <c r="M84" s="542"/>
      <c r="N84" s="542"/>
      <c r="O84" s="542"/>
      <c r="P84" s="1103"/>
      <c r="Q84" s="1103"/>
      <c r="R84" s="1103"/>
      <c r="S84" s="1103"/>
      <c r="T84" s="1103"/>
      <c r="U84" s="1103"/>
      <c r="V84" s="1103"/>
      <c r="W84" s="1103"/>
      <c r="X84" s="1103"/>
      <c r="Y84" s="1103"/>
      <c r="Z84" s="1103"/>
      <c r="AA84" s="1103"/>
    </row>
    <row r="85" spans="1:27" ht="18" customHeight="1">
      <c r="A85" s="542"/>
      <c r="B85" s="542"/>
      <c r="C85" s="542"/>
      <c r="D85" s="542"/>
      <c r="E85" s="542"/>
      <c r="F85" s="542"/>
      <c r="G85" s="542"/>
      <c r="H85" s="542"/>
      <c r="I85" s="542"/>
      <c r="J85" s="542"/>
      <c r="K85" s="542"/>
      <c r="L85" s="542"/>
      <c r="M85" s="542"/>
      <c r="N85" s="542"/>
      <c r="O85" s="542"/>
      <c r="P85" s="1103"/>
      <c r="Q85" s="1103"/>
      <c r="R85" s="1103"/>
      <c r="S85" s="1103"/>
      <c r="T85" s="1103"/>
      <c r="U85" s="1103"/>
      <c r="V85" s="1103"/>
      <c r="W85" s="1103"/>
      <c r="X85" s="1103"/>
      <c r="Y85" s="1103"/>
      <c r="Z85" s="1103"/>
      <c r="AA85" s="1103"/>
    </row>
    <row r="86" spans="1:27" ht="18.75" customHeight="1">
      <c r="A86" s="31" t="s">
        <v>433</v>
      </c>
      <c r="B86" s="31"/>
      <c r="C86" s="31"/>
      <c r="D86" s="31"/>
      <c r="E86" s="31"/>
      <c r="F86" s="31" t="s">
        <v>433</v>
      </c>
      <c r="G86" s="31"/>
      <c r="H86" s="31"/>
      <c r="I86" s="31"/>
      <c r="J86" s="31"/>
      <c r="K86" s="31" t="s">
        <v>433</v>
      </c>
      <c r="L86" s="31"/>
      <c r="M86" s="31"/>
      <c r="N86" s="31"/>
      <c r="O86" s="31"/>
      <c r="P86" s="1104" t="s">
        <v>433</v>
      </c>
      <c r="Q86" s="1104"/>
      <c r="R86" s="1104"/>
      <c r="S86" s="1104"/>
      <c r="T86" s="1104"/>
      <c r="U86" s="1104"/>
      <c r="V86" s="1104"/>
      <c r="W86" s="1104"/>
      <c r="X86" s="1104"/>
      <c r="Y86" s="1104"/>
      <c r="Z86" s="1104"/>
      <c r="AA86" s="1104"/>
    </row>
  </sheetData>
  <mergeCells count="25">
    <mergeCell ref="X65:AA77"/>
    <mergeCell ref="P82:S85"/>
    <mergeCell ref="T82:W85"/>
    <mergeCell ref="X82:AA85"/>
    <mergeCell ref="D1:E1"/>
    <mergeCell ref="B57:E57"/>
    <mergeCell ref="F57:J57"/>
    <mergeCell ref="L57:O57"/>
    <mergeCell ref="P57:S57"/>
    <mergeCell ref="P86:AA86"/>
    <mergeCell ref="P56:AA56"/>
    <mergeCell ref="X27:AA27"/>
    <mergeCell ref="B27:E27"/>
    <mergeCell ref="F27:J27"/>
    <mergeCell ref="L27:O27"/>
    <mergeCell ref="P27:S27"/>
    <mergeCell ref="T27:W27"/>
    <mergeCell ref="T35:W47"/>
    <mergeCell ref="X35:AA47"/>
    <mergeCell ref="P52:S55"/>
    <mergeCell ref="T52:W55"/>
    <mergeCell ref="X52:AA55"/>
    <mergeCell ref="T57:W57"/>
    <mergeCell ref="X57:AA57"/>
    <mergeCell ref="T65:W77"/>
  </mergeCells>
  <phoneticPr fontId="4"/>
  <printOptions horizontalCentered="1"/>
  <pageMargins left="0.19685039370078741" right="0.19685039370078741" top="0.19685039370078741" bottom="0.19685039370078741" header="0.19685039370078741" footer="0.19685039370078741"/>
  <pageSetup paperSize="9" scale="46" fitToHeight="0" orientation="portrait" r:id="rId1"/>
  <headerFooter alignWithMargins="0"/>
  <colBreaks count="1" manualBreakCount="1">
    <brk id="19" max="104857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548A0-0435-4969-B8DE-BC1087F33F62}">
  <dimension ref="A1:J5"/>
  <sheetViews>
    <sheetView workbookViewId="0">
      <selection activeCell="F284" sqref="F284"/>
    </sheetView>
  </sheetViews>
  <sheetFormatPr defaultRowHeight="18.75"/>
  <cols>
    <col min="1" max="1" width="10.25" customWidth="1"/>
    <col min="2" max="10" width="14.25" bestFit="1" customWidth="1"/>
  </cols>
  <sheetData>
    <row r="1" spans="1:10">
      <c r="A1" s="257" t="s">
        <v>471</v>
      </c>
      <c r="B1" s="257" t="s">
        <v>472</v>
      </c>
      <c r="C1" s="257" t="s">
        <v>6</v>
      </c>
      <c r="D1" s="257" t="s">
        <v>473</v>
      </c>
      <c r="E1" s="257" t="s">
        <v>474</v>
      </c>
      <c r="F1" s="257" t="s">
        <v>475</v>
      </c>
      <c r="G1" s="257" t="s">
        <v>476</v>
      </c>
      <c r="H1" s="257" t="s">
        <v>477</v>
      </c>
      <c r="I1" s="257" t="s">
        <v>478</v>
      </c>
      <c r="J1" s="257" t="s">
        <v>479</v>
      </c>
    </row>
    <row r="2" spans="1:10">
      <c r="A2" s="258"/>
      <c r="B2" s="258"/>
      <c r="C2" s="258"/>
      <c r="D2" s="258"/>
      <c r="E2" s="258"/>
      <c r="F2" s="258"/>
      <c r="G2" s="258"/>
      <c r="H2" s="258"/>
      <c r="I2" s="258"/>
      <c r="J2" s="258"/>
    </row>
    <row r="3" spans="1:10">
      <c r="A3" s="259" t="s">
        <v>480</v>
      </c>
      <c r="B3" s="259" t="s">
        <v>481</v>
      </c>
      <c r="C3" s="259" t="s">
        <v>481</v>
      </c>
      <c r="D3" s="259" t="s">
        <v>481</v>
      </c>
      <c r="E3" s="259" t="s">
        <v>481</v>
      </c>
      <c r="F3" s="259" t="s">
        <v>481</v>
      </c>
      <c r="G3" s="259" t="s">
        <v>481</v>
      </c>
      <c r="H3" s="259" t="s">
        <v>481</v>
      </c>
      <c r="I3" s="259" t="s">
        <v>481</v>
      </c>
      <c r="J3" s="259" t="s">
        <v>481</v>
      </c>
    </row>
    <row r="4" spans="1:10">
      <c r="A4" s="259" t="s">
        <v>482</v>
      </c>
      <c r="B4" s="259" t="s">
        <v>7</v>
      </c>
      <c r="C4" s="259" t="s">
        <v>7</v>
      </c>
      <c r="D4" s="259" t="s">
        <v>7</v>
      </c>
      <c r="E4" s="259" t="s">
        <v>7</v>
      </c>
      <c r="F4" s="259" t="s">
        <v>7</v>
      </c>
      <c r="G4" s="259" t="s">
        <v>7</v>
      </c>
      <c r="H4" s="259" t="s">
        <v>7</v>
      </c>
      <c r="I4" s="259" t="s">
        <v>7</v>
      </c>
      <c r="J4" s="259" t="s">
        <v>7</v>
      </c>
    </row>
    <row r="5" spans="1:10">
      <c r="A5" s="260" t="s">
        <v>483</v>
      </c>
      <c r="B5" s="260" t="s">
        <v>68</v>
      </c>
      <c r="C5" s="260" t="s">
        <v>68</v>
      </c>
      <c r="D5" s="260" t="s">
        <v>68</v>
      </c>
      <c r="E5" s="260" t="s">
        <v>68</v>
      </c>
      <c r="F5" s="260" t="s">
        <v>68</v>
      </c>
      <c r="G5" s="260" t="s">
        <v>68</v>
      </c>
      <c r="H5" s="260" t="s">
        <v>68</v>
      </c>
      <c r="I5" s="260" t="s">
        <v>68</v>
      </c>
      <c r="J5" s="260" t="s">
        <v>68</v>
      </c>
    </row>
  </sheetData>
  <phoneticPr fontId="4"/>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47E87-97F6-4D6E-A805-9897B17CA54E}">
  <sheetPr>
    <tabColor theme="5" tint="0.79998168889431442"/>
  </sheetPr>
  <dimension ref="A1:AH75"/>
  <sheetViews>
    <sheetView zoomScaleNormal="100" zoomScaleSheetLayoutView="82" workbookViewId="0">
      <pane xSplit="2" ySplit="9" topLeftCell="K10" activePane="bottomRight" state="frozen"/>
      <selection activeCell="F284" sqref="F284"/>
      <selection pane="topRight" activeCell="F284" sqref="F284"/>
      <selection pane="bottomLeft" activeCell="F284" sqref="F284"/>
      <selection pane="bottomRight" activeCell="F284" sqref="F284"/>
    </sheetView>
  </sheetViews>
  <sheetFormatPr defaultColWidth="9" defaultRowHeight="13.5"/>
  <cols>
    <col min="1" max="1" width="11.875" style="19" customWidth="1"/>
    <col min="2" max="2" width="5" style="19" bestFit="1" customWidth="1"/>
    <col min="3" max="11" width="9.875" style="19" customWidth="1"/>
    <col min="12" max="14" width="9" style="19"/>
    <col min="15" max="15" width="9.5" style="19" bestFit="1" customWidth="1"/>
    <col min="16" max="16" width="9" style="19"/>
    <col min="17" max="17" width="3.5" style="850" customWidth="1"/>
    <col min="18" max="18" width="4.25" style="19" customWidth="1"/>
    <col min="19" max="19" width="9" style="19"/>
    <col min="20" max="20" width="9.25" style="19" bestFit="1" customWidth="1"/>
    <col min="21" max="21" width="2.875" style="850" customWidth="1"/>
    <col min="22" max="23" width="9" style="19"/>
    <col min="24" max="24" width="3.75" style="850" customWidth="1"/>
    <col min="25" max="25" width="4.25" style="19" customWidth="1"/>
    <col min="26" max="27" width="9" style="19"/>
    <col min="28" max="28" width="3.875" style="850" customWidth="1"/>
    <col min="29" max="30" width="9" style="19"/>
    <col min="31" max="31" width="4.125" style="19" customWidth="1"/>
    <col min="32" max="32" width="4.375" style="19" customWidth="1"/>
    <col min="33" max="16384" width="9" style="19"/>
  </cols>
  <sheetData>
    <row r="1" spans="1:28" s="56" customFormat="1" ht="17.25" customHeight="1">
      <c r="A1" s="591" t="s">
        <v>484</v>
      </c>
      <c r="B1" s="590"/>
      <c r="C1" s="590"/>
      <c r="D1" s="590"/>
      <c r="E1" s="590"/>
      <c r="F1" s="590"/>
      <c r="Q1" s="849"/>
      <c r="U1" s="849"/>
      <c r="X1" s="849"/>
      <c r="AB1" s="849"/>
    </row>
    <row r="2" spans="1:28" s="56" customFormat="1" ht="17.25" customHeight="1">
      <c r="A2" s="561" t="s">
        <v>485</v>
      </c>
      <c r="B2" s="590"/>
      <c r="C2" s="590"/>
      <c r="D2" s="590"/>
      <c r="E2" s="590"/>
      <c r="F2" s="590"/>
      <c r="Q2" s="849"/>
      <c r="U2" s="849"/>
      <c r="X2" s="849"/>
      <c r="AB2" s="849"/>
    </row>
    <row r="3" spans="1:28" s="56" customFormat="1" ht="17.25" customHeight="1">
      <c r="A3" s="562" t="s">
        <v>486</v>
      </c>
      <c r="B3" s="590"/>
      <c r="C3" s="590"/>
      <c r="D3" s="590"/>
      <c r="E3" s="590"/>
      <c r="F3" s="590"/>
      <c r="Q3" s="849"/>
      <c r="U3" s="849"/>
      <c r="X3" s="849"/>
      <c r="AB3" s="849"/>
    </row>
    <row r="4" spans="1:28" s="56" customFormat="1" ht="17.25" customHeight="1">
      <c r="A4" s="57"/>
      <c r="Q4" s="849"/>
      <c r="U4" s="849"/>
      <c r="X4" s="849"/>
      <c r="AB4" s="849"/>
    </row>
    <row r="5" spans="1:28" s="56" customFormat="1" ht="17.25" customHeight="1">
      <c r="A5" s="58"/>
      <c r="Q5" s="849"/>
      <c r="U5" s="849"/>
      <c r="X5" s="849"/>
      <c r="AB5" s="849"/>
    </row>
    <row r="6" spans="1:28" s="56" customFormat="1" ht="17.25" customHeight="1" thickBot="1">
      <c r="A6" s="59"/>
      <c r="K6" s="60" t="s">
        <v>487</v>
      </c>
      <c r="Q6" s="849"/>
      <c r="U6" s="849"/>
      <c r="X6" s="849"/>
      <c r="AB6" s="849"/>
    </row>
    <row r="7" spans="1:28" ht="24.95" customHeight="1" thickTop="1">
      <c r="A7" s="1118" t="s">
        <v>488</v>
      </c>
      <c r="B7" s="1119"/>
      <c r="C7" s="1122" t="s">
        <v>489</v>
      </c>
      <c r="D7" s="1123"/>
      <c r="E7" s="1124"/>
      <c r="F7" s="1125" t="s">
        <v>490</v>
      </c>
      <c r="G7" s="1125"/>
      <c r="H7" s="1125"/>
      <c r="I7" s="1122" t="s">
        <v>491</v>
      </c>
      <c r="J7" s="1123"/>
      <c r="K7" s="1123"/>
    </row>
    <row r="8" spans="1:28" ht="24.95" customHeight="1">
      <c r="A8" s="1120"/>
      <c r="B8" s="1121"/>
      <c r="C8" s="585" t="s">
        <v>492</v>
      </c>
      <c r="D8" s="586" t="s">
        <v>493</v>
      </c>
      <c r="E8" s="587" t="s">
        <v>494</v>
      </c>
      <c r="F8" s="586" t="s">
        <v>492</v>
      </c>
      <c r="G8" s="586" t="s">
        <v>493</v>
      </c>
      <c r="H8" s="587" t="s">
        <v>494</v>
      </c>
      <c r="I8" s="588" t="s">
        <v>495</v>
      </c>
      <c r="J8" s="588" t="s">
        <v>496</v>
      </c>
      <c r="K8" s="589" t="s">
        <v>497</v>
      </c>
    </row>
    <row r="9" spans="1:28" s="64" customFormat="1" ht="18" customHeight="1">
      <c r="A9" s="61"/>
      <c r="B9" s="62"/>
      <c r="C9" s="63" t="s">
        <v>498</v>
      </c>
      <c r="D9" s="63" t="s">
        <v>499</v>
      </c>
      <c r="E9" s="63" t="s">
        <v>500</v>
      </c>
      <c r="F9" s="63" t="s">
        <v>501</v>
      </c>
      <c r="G9" s="63" t="s">
        <v>502</v>
      </c>
      <c r="H9" s="63" t="s">
        <v>503</v>
      </c>
      <c r="I9" s="63" t="s">
        <v>504</v>
      </c>
      <c r="J9" s="63" t="s">
        <v>505</v>
      </c>
      <c r="K9" s="63" t="s">
        <v>506</v>
      </c>
      <c r="Q9" s="851"/>
      <c r="U9" s="851"/>
      <c r="X9" s="851"/>
      <c r="AB9" s="851"/>
    </row>
    <row r="10" spans="1:28" ht="12" customHeight="1">
      <c r="A10" s="65" t="s">
        <v>507</v>
      </c>
      <c r="B10" s="66">
        <v>1</v>
      </c>
      <c r="C10" s="67">
        <v>4297000</v>
      </c>
      <c r="D10" s="68">
        <v>2335000</v>
      </c>
      <c r="E10" s="68">
        <v>1962000</v>
      </c>
      <c r="F10" s="69">
        <v>4272000</v>
      </c>
      <c r="G10" s="69">
        <v>2319000</v>
      </c>
      <c r="H10" s="69">
        <v>1952000</v>
      </c>
      <c r="I10" s="70">
        <v>-25000</v>
      </c>
      <c r="J10" s="70">
        <v>-16000</v>
      </c>
      <c r="K10" s="70">
        <v>-10000</v>
      </c>
    </row>
    <row r="11" spans="1:28" ht="12" customHeight="1">
      <c r="A11" s="71" t="s">
        <v>508</v>
      </c>
      <c r="B11" s="72"/>
      <c r="C11" s="73"/>
      <c r="D11" s="73"/>
      <c r="E11" s="73"/>
      <c r="F11" s="74"/>
      <c r="G11" s="74"/>
      <c r="H11" s="74"/>
      <c r="I11" s="75"/>
      <c r="J11" s="75"/>
      <c r="K11" s="75"/>
    </row>
    <row r="12" spans="1:28" ht="12" customHeight="1">
      <c r="A12" s="76" t="s">
        <v>509</v>
      </c>
      <c r="B12" s="77">
        <v>2</v>
      </c>
      <c r="C12" s="78">
        <v>1141000</v>
      </c>
      <c r="D12" s="73">
        <v>221500</v>
      </c>
      <c r="E12" s="73">
        <v>919100</v>
      </c>
      <c r="F12" s="74">
        <v>1138000</v>
      </c>
      <c r="G12" s="74">
        <v>220700</v>
      </c>
      <c r="H12" s="74">
        <v>917300</v>
      </c>
      <c r="I12" s="75">
        <v>-3000</v>
      </c>
      <c r="J12" s="75">
        <v>-800</v>
      </c>
      <c r="K12" s="75">
        <v>-1800</v>
      </c>
    </row>
    <row r="13" spans="1:28" ht="12" customHeight="1">
      <c r="A13" s="76" t="s">
        <v>510</v>
      </c>
      <c r="B13" s="77">
        <v>3</v>
      </c>
      <c r="C13" s="78">
        <v>3156000</v>
      </c>
      <c r="D13" s="73">
        <v>2113000</v>
      </c>
      <c r="E13" s="73">
        <v>1043000</v>
      </c>
      <c r="F13" s="74">
        <v>3134000</v>
      </c>
      <c r="G13" s="74">
        <v>2099000</v>
      </c>
      <c r="H13" s="74">
        <v>1035000</v>
      </c>
      <c r="I13" s="75">
        <v>-22000</v>
      </c>
      <c r="J13" s="75">
        <v>-14000</v>
      </c>
      <c r="K13" s="75">
        <v>-8000</v>
      </c>
    </row>
    <row r="14" spans="1:28" ht="12" customHeight="1">
      <c r="A14" s="76" t="s">
        <v>511</v>
      </c>
      <c r="B14" s="77">
        <v>4</v>
      </c>
      <c r="C14" s="78">
        <v>813800</v>
      </c>
      <c r="D14" s="73">
        <v>586800</v>
      </c>
      <c r="E14" s="73">
        <v>227000</v>
      </c>
      <c r="F14" s="74">
        <v>809600</v>
      </c>
      <c r="G14" s="74">
        <v>583100</v>
      </c>
      <c r="H14" s="74">
        <v>226500</v>
      </c>
      <c r="I14" s="75">
        <v>-4200</v>
      </c>
      <c r="J14" s="75">
        <v>-3700</v>
      </c>
      <c r="K14" s="75">
        <v>-500</v>
      </c>
    </row>
    <row r="15" spans="1:28" ht="12" customHeight="1">
      <c r="A15" s="76" t="s">
        <v>512</v>
      </c>
      <c r="B15" s="77">
        <v>5</v>
      </c>
      <c r="C15" s="78">
        <v>304700</v>
      </c>
      <c r="D15" s="73">
        <v>272800</v>
      </c>
      <c r="E15" s="73">
        <v>31900</v>
      </c>
      <c r="F15" s="74">
        <v>302800</v>
      </c>
      <c r="G15" s="74">
        <v>271200</v>
      </c>
      <c r="H15" s="74">
        <v>31600</v>
      </c>
      <c r="I15" s="75">
        <v>-1900</v>
      </c>
      <c r="J15" s="75">
        <v>-1600</v>
      </c>
      <c r="K15" s="75">
        <v>-300</v>
      </c>
    </row>
    <row r="16" spans="1:28" ht="12" customHeight="1">
      <c r="A16" s="76" t="s">
        <v>513</v>
      </c>
      <c r="B16" s="77">
        <v>6</v>
      </c>
      <c r="C16" s="78">
        <v>688700</v>
      </c>
      <c r="D16" s="73">
        <v>386500</v>
      </c>
      <c r="E16" s="73">
        <v>302200</v>
      </c>
      <c r="F16" s="74">
        <v>684900</v>
      </c>
      <c r="G16" s="74">
        <v>384500</v>
      </c>
      <c r="H16" s="74">
        <v>300500</v>
      </c>
      <c r="I16" s="75">
        <v>-3800</v>
      </c>
      <c r="J16" s="75">
        <v>-2000</v>
      </c>
      <c r="K16" s="75">
        <v>-1700</v>
      </c>
    </row>
    <row r="17" spans="1:34" ht="12" customHeight="1">
      <c r="A17" s="76" t="s">
        <v>514</v>
      </c>
      <c r="B17" s="77">
        <v>7</v>
      </c>
      <c r="C17" s="78">
        <v>242700</v>
      </c>
      <c r="D17" s="73">
        <v>147000</v>
      </c>
      <c r="E17" s="73">
        <v>95700</v>
      </c>
      <c r="F17" s="74">
        <v>239900</v>
      </c>
      <c r="G17" s="74">
        <v>145700</v>
      </c>
      <c r="H17" s="74">
        <v>94200</v>
      </c>
      <c r="I17" s="75">
        <v>-2800</v>
      </c>
      <c r="J17" s="75">
        <v>-1300</v>
      </c>
      <c r="K17" s="75">
        <v>-1500</v>
      </c>
    </row>
    <row r="18" spans="1:34" ht="12" customHeight="1">
      <c r="A18" s="76" t="s">
        <v>515</v>
      </c>
      <c r="B18" s="77">
        <v>8</v>
      </c>
      <c r="C18" s="78">
        <v>213400</v>
      </c>
      <c r="D18" s="73">
        <v>166000</v>
      </c>
      <c r="E18" s="73">
        <v>47400</v>
      </c>
      <c r="F18" s="74">
        <v>211200</v>
      </c>
      <c r="G18" s="74">
        <v>164300</v>
      </c>
      <c r="H18" s="74">
        <v>46900</v>
      </c>
      <c r="I18" s="75">
        <v>-2200</v>
      </c>
      <c r="J18" s="75">
        <v>-1700</v>
      </c>
      <c r="K18" s="75">
        <v>-500</v>
      </c>
    </row>
    <row r="19" spans="1:34" ht="12" customHeight="1">
      <c r="A19" s="76" t="s">
        <v>516</v>
      </c>
      <c r="B19" s="77">
        <v>9</v>
      </c>
      <c r="C19" s="78">
        <v>224900</v>
      </c>
      <c r="D19" s="73">
        <v>175000</v>
      </c>
      <c r="E19" s="73">
        <v>49900</v>
      </c>
      <c r="F19" s="74">
        <v>222900</v>
      </c>
      <c r="G19" s="74">
        <v>173600</v>
      </c>
      <c r="H19" s="74">
        <v>49400</v>
      </c>
      <c r="I19" s="75">
        <v>-2000</v>
      </c>
      <c r="J19" s="75">
        <v>-1400</v>
      </c>
      <c r="K19" s="75">
        <v>-500</v>
      </c>
    </row>
    <row r="20" spans="1:34" ht="12" customHeight="1">
      <c r="A20" s="76" t="s">
        <v>517</v>
      </c>
      <c r="B20" s="77">
        <v>10</v>
      </c>
      <c r="C20" s="78">
        <v>125800</v>
      </c>
      <c r="D20" s="73">
        <v>82800</v>
      </c>
      <c r="E20" s="73">
        <v>43000</v>
      </c>
      <c r="F20" s="74">
        <v>123900</v>
      </c>
      <c r="G20" s="74">
        <v>81600</v>
      </c>
      <c r="H20" s="74">
        <v>42300</v>
      </c>
      <c r="I20" s="75">
        <v>-1900</v>
      </c>
      <c r="J20" s="75">
        <v>-1200</v>
      </c>
      <c r="K20" s="75">
        <v>-700</v>
      </c>
    </row>
    <row r="21" spans="1:34" ht="12" customHeight="1">
      <c r="A21" s="76" t="s">
        <v>518</v>
      </c>
      <c r="B21" s="77">
        <v>11</v>
      </c>
      <c r="C21" s="78">
        <v>506300</v>
      </c>
      <c r="D21" s="73">
        <v>295800</v>
      </c>
      <c r="E21" s="73">
        <v>210500</v>
      </c>
      <c r="F21" s="74">
        <v>502400</v>
      </c>
      <c r="G21" s="74">
        <v>293900</v>
      </c>
      <c r="H21" s="74">
        <v>208500</v>
      </c>
      <c r="I21" s="75">
        <v>-3900</v>
      </c>
      <c r="J21" s="75">
        <v>-1900</v>
      </c>
      <c r="K21" s="75">
        <v>-2000</v>
      </c>
    </row>
    <row r="22" spans="1:34" ht="12" customHeight="1" thickBot="1">
      <c r="A22" s="76" t="s">
        <v>519</v>
      </c>
      <c r="B22" s="77">
        <v>12</v>
      </c>
      <c r="C22" s="78">
        <v>36100</v>
      </c>
      <c r="D22" s="73">
        <v>751</v>
      </c>
      <c r="E22" s="73">
        <v>35400</v>
      </c>
      <c r="F22" s="74">
        <v>35900</v>
      </c>
      <c r="G22" s="74">
        <v>751</v>
      </c>
      <c r="H22" s="74">
        <v>35200</v>
      </c>
      <c r="I22" s="75">
        <v>-200</v>
      </c>
      <c r="J22" s="75">
        <v>0</v>
      </c>
      <c r="K22" s="75">
        <v>-200</v>
      </c>
    </row>
    <row r="23" spans="1:34" ht="12" customHeight="1">
      <c r="A23" s="76" t="s">
        <v>520</v>
      </c>
      <c r="B23" s="77"/>
      <c r="C23" s="78"/>
      <c r="D23" s="73"/>
      <c r="E23" s="73"/>
      <c r="F23" s="74"/>
      <c r="G23" s="74"/>
      <c r="H23" s="74"/>
      <c r="I23" s="75"/>
      <c r="J23" s="75"/>
      <c r="K23" s="75"/>
      <c r="O23" s="1115" t="s">
        <v>521</v>
      </c>
      <c r="P23" s="1116"/>
      <c r="Q23" s="1116"/>
      <c r="R23" s="1116"/>
      <c r="S23" s="1116"/>
      <c r="T23" s="1117"/>
      <c r="U23" s="852"/>
      <c r="V23" s="1115" t="s">
        <v>522</v>
      </c>
      <c r="W23" s="1116"/>
      <c r="X23" s="1116"/>
      <c r="Y23" s="1116"/>
      <c r="Z23" s="1116"/>
      <c r="AA23" s="1117"/>
      <c r="AB23" s="864"/>
      <c r="AC23" s="1115" t="s">
        <v>523</v>
      </c>
      <c r="AD23" s="1116"/>
      <c r="AE23" s="1116"/>
      <c r="AF23" s="1116"/>
      <c r="AG23" s="1116"/>
      <c r="AH23" s="1117"/>
    </row>
    <row r="24" spans="1:34" ht="12" customHeight="1">
      <c r="A24" s="76" t="s">
        <v>509</v>
      </c>
      <c r="B24" s="77">
        <v>13</v>
      </c>
      <c r="C24" s="78">
        <v>1141000</v>
      </c>
      <c r="D24" s="73">
        <v>221500</v>
      </c>
      <c r="E24" s="73">
        <v>919100</v>
      </c>
      <c r="F24" s="74">
        <v>1138000</v>
      </c>
      <c r="G24" s="74">
        <v>220700</v>
      </c>
      <c r="H24" s="74">
        <v>917300</v>
      </c>
      <c r="I24" s="75">
        <v>-3000</v>
      </c>
      <c r="J24" s="75">
        <v>-800</v>
      </c>
      <c r="K24" s="75">
        <v>-1800</v>
      </c>
      <c r="M24" s="19">
        <v>1</v>
      </c>
      <c r="N24" s="76" t="s">
        <v>383</v>
      </c>
      <c r="O24" s="855">
        <f>F24</f>
        <v>1138000</v>
      </c>
      <c r="P24" s="853">
        <f>IFERROR(_xlfn.RANK.EQ(F24,$F$24:$F$70,0)+COUNTIF(F$24:F24,F24)-1,"-")</f>
        <v>1</v>
      </c>
      <c r="Q24" s="853"/>
      <c r="R24" s="856">
        <f>IFERROR(RANK(T24,$T$24:$T$70,0),"-")</f>
        <v>1</v>
      </c>
      <c r="S24" s="856" t="str">
        <f>IFERROR(INDEX($N$24:$N$70,MATCH(M24,$P$24:$P$70,0)),"-")</f>
        <v>北海道</v>
      </c>
      <c r="T24" s="860">
        <f>IFERROR(LARGE($O$24:$O$70,M24),"-")</f>
        <v>1138000</v>
      </c>
      <c r="V24" s="855">
        <f>G24</f>
        <v>220700</v>
      </c>
      <c r="W24" s="862">
        <f>IFERROR(_xlfn.RANK.EQ(G24,$G$24:$G$70,0)+COUNTIF($G$24:G24,G24)-1,"-")</f>
        <v>1</v>
      </c>
      <c r="X24" s="862"/>
      <c r="Y24" s="856">
        <f>IFERROR(RANK(AA24,$AA$24:$AA$70,0),"-")</f>
        <v>1</v>
      </c>
      <c r="Z24" s="856" t="str">
        <f>IFERROR(INDEX($N$24:$N$70,MATCH(M24,$W$24:$W$70,0)),"-")</f>
        <v>北海道</v>
      </c>
      <c r="AA24" s="860">
        <f>IFERROR(LARGE($V$24:$V$70,M24),"-")</f>
        <v>220700</v>
      </c>
      <c r="AB24" s="865"/>
      <c r="AC24" s="855">
        <f>H24</f>
        <v>917300</v>
      </c>
      <c r="AD24" s="862">
        <f>IFERROR(_xlfn.RANK.EQ(H24,$H$24:$H$70,0)+COUNTIF($H$24:H24,H24)-1,"-")</f>
        <v>1</v>
      </c>
      <c r="AE24" s="848"/>
      <c r="AF24" s="856">
        <f>IFERROR(RANK(AH24,$AH$24:$AH$70,0),"-")</f>
        <v>1</v>
      </c>
      <c r="AG24" s="856" t="str">
        <f>IFERROR(INDEX($N$24:$N$70,MATCH(M24,$AD$24:$AD$70,0)),"-")</f>
        <v>北海道</v>
      </c>
      <c r="AH24" s="860">
        <f>IFERROR(LARGE($AC$24:$AC$70,M24),"-")</f>
        <v>917300</v>
      </c>
    </row>
    <row r="25" spans="1:34" ht="12" customHeight="1">
      <c r="A25" s="76" t="s">
        <v>524</v>
      </c>
      <c r="B25" s="77">
        <v>14</v>
      </c>
      <c r="C25" s="78">
        <v>148400</v>
      </c>
      <c r="D25" s="73">
        <v>78100</v>
      </c>
      <c r="E25" s="73">
        <v>70300</v>
      </c>
      <c r="F25" s="74">
        <v>147300</v>
      </c>
      <c r="G25" s="74">
        <v>77500</v>
      </c>
      <c r="H25" s="74">
        <v>69800</v>
      </c>
      <c r="I25" s="75">
        <v>-1100</v>
      </c>
      <c r="J25" s="75">
        <v>-600</v>
      </c>
      <c r="K25" s="75">
        <v>-500</v>
      </c>
      <c r="M25" s="19">
        <v>2</v>
      </c>
      <c r="N25" s="76" t="s">
        <v>384</v>
      </c>
      <c r="O25" s="855">
        <f t="shared" ref="O25:O70" si="0">F25</f>
        <v>147300</v>
      </c>
      <c r="P25" s="853">
        <f>IFERROR(_xlfn.RANK.EQ(F25,$F$24:$F$70,0)+COUNTIF($F$24:F25,F25)-1,"-")</f>
        <v>4</v>
      </c>
      <c r="Q25" s="853"/>
      <c r="R25" s="856">
        <f t="shared" ref="R25:R70" si="1">IFERROR(RANK(T25,$T$24:$T$70,0),"-")</f>
        <v>2</v>
      </c>
      <c r="S25" s="856" t="str">
        <f t="shared" ref="S25:S70" si="2">IFERROR(INDEX($N$24:$N$70,MATCH(M25,$P$24:$P$70,0)),"-")</f>
        <v>新潟</v>
      </c>
      <c r="T25" s="860">
        <f t="shared" ref="T25:T70" si="3">IFERROR(LARGE($O$24:$O$70,M25),"-")</f>
        <v>166500</v>
      </c>
      <c r="V25" s="855">
        <f t="shared" ref="V25:V70" si="4">G25</f>
        <v>77500</v>
      </c>
      <c r="W25" s="853">
        <f>IFERROR(_xlfn.RANK.EQ(G25,$G$24:$G$70,0)+COUNTIF($G$24:G25,G25)-1,"-")</f>
        <v>10</v>
      </c>
      <c r="X25" s="853"/>
      <c r="Y25" s="856">
        <f t="shared" ref="Y25:Y70" si="5">IFERROR(RANK(AA25,$AA$24:$AA$70,0),"-")</f>
        <v>2</v>
      </c>
      <c r="Z25" s="856" t="str">
        <f t="shared" ref="Z25:Z70" si="6">IFERROR(INDEX($N$24:$N$70,MATCH(M25,$W$24:$W$70,0)),"-")</f>
        <v>新潟</v>
      </c>
      <c r="AA25" s="860">
        <f t="shared" ref="AA25:AA70" si="7">IFERROR(LARGE($V$24:$V$70,M25),"-")</f>
        <v>147800</v>
      </c>
      <c r="AB25" s="865"/>
      <c r="AC25" s="855">
        <f t="shared" ref="AC25:AC70" si="8">H25</f>
        <v>69800</v>
      </c>
      <c r="AD25" s="853">
        <f>IFERROR(_xlfn.RANK.EQ(H25,$H$24:$H$70,0)+COUNTIF($H$24:H25,H25)-1,"-")</f>
        <v>3</v>
      </c>
      <c r="AE25" s="848"/>
      <c r="AF25" s="856">
        <f t="shared" ref="AF25:AF70" si="9">IFERROR(RANK(AH25,$AH$24:$AH$70,0),"-")</f>
        <v>2</v>
      </c>
      <c r="AG25" s="856" t="str">
        <f t="shared" ref="AG25:AG70" si="10">IFERROR(INDEX($N$24:$N$70,MATCH(M25,$AD$24:$AD$70,0)),"-")</f>
        <v>鹿児島</v>
      </c>
      <c r="AH25" s="860">
        <f t="shared" ref="AH25:AH70" si="11">IFERROR(LARGE($AC$24:$AC$70,M25),"-")</f>
        <v>76900</v>
      </c>
    </row>
    <row r="26" spans="1:34" ht="12" customHeight="1">
      <c r="A26" s="76" t="s">
        <v>525</v>
      </c>
      <c r="B26" s="77">
        <v>15</v>
      </c>
      <c r="C26" s="78">
        <v>147100</v>
      </c>
      <c r="D26" s="73">
        <v>92700</v>
      </c>
      <c r="E26" s="73">
        <v>54500</v>
      </c>
      <c r="F26" s="74">
        <v>146000</v>
      </c>
      <c r="G26" s="74">
        <v>91500</v>
      </c>
      <c r="H26" s="74">
        <v>54500</v>
      </c>
      <c r="I26" s="75">
        <v>-1100</v>
      </c>
      <c r="J26" s="75">
        <v>-1200</v>
      </c>
      <c r="K26" s="75">
        <v>0</v>
      </c>
      <c r="M26" s="19">
        <v>3</v>
      </c>
      <c r="N26" s="76" t="s">
        <v>385</v>
      </c>
      <c r="O26" s="855">
        <f t="shared" si="0"/>
        <v>146000</v>
      </c>
      <c r="P26" s="853">
        <f>IFERROR(_xlfn.RANK.EQ(F26,$F$24:$F$70,0)+COUNTIF($F$24:F26,F26)-1,"-")</f>
        <v>5</v>
      </c>
      <c r="Q26" s="853"/>
      <c r="R26" s="856">
        <f t="shared" si="1"/>
        <v>3</v>
      </c>
      <c r="S26" s="856" t="str">
        <f t="shared" si="2"/>
        <v>茨城</v>
      </c>
      <c r="T26" s="860">
        <f t="shared" si="3"/>
        <v>158300</v>
      </c>
      <c r="V26" s="855">
        <f t="shared" si="4"/>
        <v>91500</v>
      </c>
      <c r="W26" s="853">
        <f>IFERROR(_xlfn.RANK.EQ(G26,$G$24:$G$70,0)+COUNTIF($G$24:G26,G26)-1,"-")</f>
        <v>8</v>
      </c>
      <c r="X26" s="853"/>
      <c r="Y26" s="856">
        <f t="shared" si="5"/>
        <v>3</v>
      </c>
      <c r="Z26" s="856" t="str">
        <f t="shared" si="6"/>
        <v>秋田</v>
      </c>
      <c r="AA26" s="860">
        <f t="shared" si="7"/>
        <v>127700</v>
      </c>
      <c r="AB26" s="865"/>
      <c r="AC26" s="855">
        <f t="shared" si="8"/>
        <v>54500</v>
      </c>
      <c r="AD26" s="853">
        <f>IFERROR(_xlfn.RANK.EQ(H26,$H$24:$H$70,0)+COUNTIF($H$24:H26,H26)-1,"-")</f>
        <v>5</v>
      </c>
      <c r="AE26" s="848"/>
      <c r="AF26" s="856">
        <f t="shared" si="9"/>
        <v>3</v>
      </c>
      <c r="AG26" s="856" t="str">
        <f t="shared" si="10"/>
        <v>青森</v>
      </c>
      <c r="AH26" s="860">
        <f t="shared" si="11"/>
        <v>69800</v>
      </c>
    </row>
    <row r="27" spans="1:34" ht="12" customHeight="1">
      <c r="A27" s="76" t="s">
        <v>526</v>
      </c>
      <c r="B27" s="77">
        <v>16</v>
      </c>
      <c r="C27" s="78">
        <v>124400</v>
      </c>
      <c r="D27" s="73">
        <v>102300</v>
      </c>
      <c r="E27" s="73">
        <v>22100</v>
      </c>
      <c r="F27" s="74">
        <v>123900</v>
      </c>
      <c r="G27" s="74">
        <v>101700</v>
      </c>
      <c r="H27" s="74">
        <v>22200</v>
      </c>
      <c r="I27" s="75">
        <v>-500</v>
      </c>
      <c r="J27" s="75">
        <v>-600</v>
      </c>
      <c r="K27" s="75">
        <v>100</v>
      </c>
      <c r="M27" s="19">
        <v>4</v>
      </c>
      <c r="N27" s="76" t="s">
        <v>386</v>
      </c>
      <c r="O27" s="855">
        <f t="shared" si="0"/>
        <v>123900</v>
      </c>
      <c r="P27" s="853">
        <f>IFERROR(_xlfn.RANK.EQ(F27,$F$24:$F$70,0)+COUNTIF($F$24:F27,F27)-1,"-")</f>
        <v>8</v>
      </c>
      <c r="Q27" s="853"/>
      <c r="R27" s="856">
        <f t="shared" si="1"/>
        <v>4</v>
      </c>
      <c r="S27" s="856" t="str">
        <f t="shared" si="2"/>
        <v>青森</v>
      </c>
      <c r="T27" s="860">
        <f t="shared" si="3"/>
        <v>147300</v>
      </c>
      <c r="V27" s="855">
        <f t="shared" si="4"/>
        <v>101700</v>
      </c>
      <c r="W27" s="853">
        <f>IFERROR(_xlfn.RANK.EQ(G27,$G$24:$G$70,0)+COUNTIF($G$24:G27,G27)-1,"-")</f>
        <v>4</v>
      </c>
      <c r="X27" s="853"/>
      <c r="Y27" s="856">
        <f t="shared" si="5"/>
        <v>4</v>
      </c>
      <c r="Z27" s="856" t="str">
        <f t="shared" si="6"/>
        <v>宮城</v>
      </c>
      <c r="AA27" s="860">
        <f t="shared" si="7"/>
        <v>101700</v>
      </c>
      <c r="AB27" s="865"/>
      <c r="AC27" s="855">
        <f t="shared" si="8"/>
        <v>22200</v>
      </c>
      <c r="AD27" s="853">
        <f>IFERROR(_xlfn.RANK.EQ(H27,$H$24:$H$70,0)+COUNTIF($H$24:H27,H27)-1,"-")</f>
        <v>20</v>
      </c>
      <c r="AE27" s="848"/>
      <c r="AF27" s="856">
        <f t="shared" si="9"/>
        <v>4</v>
      </c>
      <c r="AG27" s="856" t="str">
        <f t="shared" si="10"/>
        <v>茨城</v>
      </c>
      <c r="AH27" s="860">
        <f t="shared" si="11"/>
        <v>64500</v>
      </c>
    </row>
    <row r="28" spans="1:34" ht="12" customHeight="1">
      <c r="A28" s="76" t="s">
        <v>527</v>
      </c>
      <c r="B28" s="77">
        <v>17</v>
      </c>
      <c r="C28" s="78">
        <v>146000</v>
      </c>
      <c r="D28" s="73">
        <v>128100</v>
      </c>
      <c r="E28" s="73">
        <v>17900</v>
      </c>
      <c r="F28" s="74">
        <v>145600</v>
      </c>
      <c r="G28" s="74">
        <v>127700</v>
      </c>
      <c r="H28" s="74">
        <v>17800</v>
      </c>
      <c r="I28" s="75">
        <v>-400</v>
      </c>
      <c r="J28" s="75">
        <v>-400</v>
      </c>
      <c r="K28" s="75">
        <v>-100</v>
      </c>
      <c r="M28" s="19">
        <v>5</v>
      </c>
      <c r="N28" s="76" t="s">
        <v>387</v>
      </c>
      <c r="O28" s="855">
        <f t="shared" si="0"/>
        <v>145600</v>
      </c>
      <c r="P28" s="853">
        <f>IFERROR(_xlfn.RANK.EQ(F28,$F$24:$F$70,0)+COUNTIF($F$24:F28,F28)-1,"-")</f>
        <v>6</v>
      </c>
      <c r="Q28" s="853"/>
      <c r="R28" s="856">
        <f t="shared" si="1"/>
        <v>5</v>
      </c>
      <c r="S28" s="856" t="str">
        <f t="shared" si="2"/>
        <v>岩手</v>
      </c>
      <c r="T28" s="860">
        <f t="shared" si="3"/>
        <v>146000</v>
      </c>
      <c r="V28" s="855">
        <f t="shared" si="4"/>
        <v>127700</v>
      </c>
      <c r="W28" s="853">
        <f>IFERROR(_xlfn.RANK.EQ(G28,$G$24:$G$70,0)+COUNTIF($G$24:G28,G28)-1,"-")</f>
        <v>3</v>
      </c>
      <c r="X28" s="853"/>
      <c r="Y28" s="856">
        <f t="shared" si="5"/>
        <v>5</v>
      </c>
      <c r="Z28" s="856" t="str">
        <f t="shared" si="6"/>
        <v>福島</v>
      </c>
      <c r="AA28" s="860">
        <f t="shared" si="7"/>
        <v>94800</v>
      </c>
      <c r="AB28" s="865"/>
      <c r="AC28" s="855">
        <f t="shared" si="8"/>
        <v>17800</v>
      </c>
      <c r="AD28" s="853">
        <f>IFERROR(_xlfn.RANK.EQ(H28,$H$24:$H$70,0)+COUNTIF($H$24:H28,H28)-1,"-")</f>
        <v>23</v>
      </c>
      <c r="AE28" s="848"/>
      <c r="AF28" s="856">
        <f t="shared" si="9"/>
        <v>5</v>
      </c>
      <c r="AG28" s="856" t="str">
        <f t="shared" si="10"/>
        <v>岩手</v>
      </c>
      <c r="AH28" s="860">
        <f t="shared" si="11"/>
        <v>54500</v>
      </c>
    </row>
    <row r="29" spans="1:34" ht="12" customHeight="1">
      <c r="A29" s="76" t="s">
        <v>528</v>
      </c>
      <c r="B29" s="77">
        <v>18</v>
      </c>
      <c r="C29" s="78">
        <v>113500</v>
      </c>
      <c r="D29" s="73">
        <v>90200</v>
      </c>
      <c r="E29" s="73">
        <v>23300</v>
      </c>
      <c r="F29" s="74">
        <v>113200</v>
      </c>
      <c r="G29" s="74">
        <v>89800</v>
      </c>
      <c r="H29" s="74">
        <v>23300</v>
      </c>
      <c r="I29" s="75">
        <v>-300</v>
      </c>
      <c r="J29" s="75">
        <v>-400</v>
      </c>
      <c r="K29" s="75">
        <v>0</v>
      </c>
      <c r="M29" s="19">
        <v>6</v>
      </c>
      <c r="N29" s="76" t="s">
        <v>388</v>
      </c>
      <c r="O29" s="855">
        <f t="shared" si="0"/>
        <v>113200</v>
      </c>
      <c r="P29" s="853">
        <f>IFERROR(_xlfn.RANK.EQ(F29,$F$24:$F$70,0)+COUNTIF($F$24:F29,F29)-1,"-")</f>
        <v>11</v>
      </c>
      <c r="Q29" s="853"/>
      <c r="R29" s="856">
        <f t="shared" si="1"/>
        <v>6</v>
      </c>
      <c r="S29" s="856" t="str">
        <f t="shared" si="2"/>
        <v>秋田</v>
      </c>
      <c r="T29" s="860">
        <f t="shared" si="3"/>
        <v>145600</v>
      </c>
      <c r="V29" s="855">
        <f t="shared" si="4"/>
        <v>89800</v>
      </c>
      <c r="W29" s="853">
        <f>IFERROR(_xlfn.RANK.EQ(G29,$G$24:$G$70,0)+COUNTIF($G$24:G29,G29)-1,"-")</f>
        <v>9</v>
      </c>
      <c r="X29" s="853"/>
      <c r="Y29" s="856">
        <f t="shared" si="5"/>
        <v>6</v>
      </c>
      <c r="Z29" s="856" t="str">
        <f t="shared" si="6"/>
        <v>茨城</v>
      </c>
      <c r="AA29" s="860">
        <f t="shared" si="7"/>
        <v>93900</v>
      </c>
      <c r="AB29" s="865"/>
      <c r="AC29" s="855">
        <f t="shared" si="8"/>
        <v>23300</v>
      </c>
      <c r="AD29" s="853">
        <f>IFERROR(_xlfn.RANK.EQ(H29,$H$24:$H$70,0)+COUNTIF($H$24:H29,H29)-1,"-")</f>
        <v>18</v>
      </c>
      <c r="AE29" s="848"/>
      <c r="AF29" s="856">
        <f t="shared" si="9"/>
        <v>6</v>
      </c>
      <c r="AG29" s="856" t="str">
        <f t="shared" si="10"/>
        <v>長野</v>
      </c>
      <c r="AH29" s="860">
        <f t="shared" si="11"/>
        <v>53100</v>
      </c>
    </row>
    <row r="30" spans="1:34" ht="12" customHeight="1">
      <c r="A30" s="76" t="s">
        <v>529</v>
      </c>
      <c r="B30" s="77">
        <v>19</v>
      </c>
      <c r="C30" s="78">
        <v>134500</v>
      </c>
      <c r="D30" s="73">
        <v>95500</v>
      </c>
      <c r="E30" s="73">
        <v>39000</v>
      </c>
      <c r="F30" s="74">
        <v>133700</v>
      </c>
      <c r="G30" s="74">
        <v>94800</v>
      </c>
      <c r="H30" s="74">
        <v>38900</v>
      </c>
      <c r="I30" s="75">
        <v>-800</v>
      </c>
      <c r="J30" s="75">
        <v>-700</v>
      </c>
      <c r="K30" s="75">
        <v>-100</v>
      </c>
      <c r="M30" s="19">
        <v>7</v>
      </c>
      <c r="N30" s="76" t="s">
        <v>389</v>
      </c>
      <c r="O30" s="855">
        <f t="shared" si="0"/>
        <v>133700</v>
      </c>
      <c r="P30" s="853">
        <f>IFERROR(_xlfn.RANK.EQ(F30,$F$24:$F$70,0)+COUNTIF($F$24:F30,F30)-1,"-")</f>
        <v>7</v>
      </c>
      <c r="Q30" s="853"/>
      <c r="R30" s="856">
        <f t="shared" si="1"/>
        <v>7</v>
      </c>
      <c r="S30" s="856" t="str">
        <f t="shared" si="2"/>
        <v>福島</v>
      </c>
      <c r="T30" s="860">
        <f t="shared" si="3"/>
        <v>133700</v>
      </c>
      <c r="V30" s="855">
        <f t="shared" si="4"/>
        <v>94800</v>
      </c>
      <c r="W30" s="853">
        <f>IFERROR(_xlfn.RANK.EQ(G30,$G$24:$G$70,0)+COUNTIF($G$24:G30,G30)-1,"-")</f>
        <v>5</v>
      </c>
      <c r="X30" s="853"/>
      <c r="Y30" s="856">
        <f t="shared" si="5"/>
        <v>7</v>
      </c>
      <c r="Z30" s="856" t="str">
        <f t="shared" si="6"/>
        <v>栃木</v>
      </c>
      <c r="AA30" s="860">
        <f t="shared" si="7"/>
        <v>93600</v>
      </c>
      <c r="AB30" s="865"/>
      <c r="AC30" s="855">
        <f t="shared" si="8"/>
        <v>38900</v>
      </c>
      <c r="AD30" s="853">
        <f>IFERROR(_xlfn.RANK.EQ(H30,$H$24:$H$70,0)+COUNTIF($H$24:H30,H30)-1,"-")</f>
        <v>10</v>
      </c>
      <c r="AE30" s="848"/>
      <c r="AF30" s="856">
        <f t="shared" si="9"/>
        <v>7</v>
      </c>
      <c r="AG30" s="856" t="str">
        <f t="shared" si="10"/>
        <v>千葉</v>
      </c>
      <c r="AH30" s="860">
        <f t="shared" si="11"/>
        <v>48700</v>
      </c>
    </row>
    <row r="31" spans="1:34" ht="18.75" customHeight="1">
      <c r="A31" s="76" t="s">
        <v>530</v>
      </c>
      <c r="B31" s="77">
        <v>20</v>
      </c>
      <c r="C31" s="78">
        <v>159400</v>
      </c>
      <c r="D31" s="73">
        <v>94300</v>
      </c>
      <c r="E31" s="73">
        <v>65200</v>
      </c>
      <c r="F31" s="74">
        <v>158300</v>
      </c>
      <c r="G31" s="74">
        <v>93900</v>
      </c>
      <c r="H31" s="74">
        <v>64500</v>
      </c>
      <c r="I31" s="75">
        <v>-1100</v>
      </c>
      <c r="J31" s="75">
        <v>-400</v>
      </c>
      <c r="K31" s="75">
        <v>-700</v>
      </c>
      <c r="M31" s="19">
        <v>8</v>
      </c>
      <c r="N31" s="76" t="s">
        <v>390</v>
      </c>
      <c r="O31" s="855">
        <f t="shared" si="0"/>
        <v>158300</v>
      </c>
      <c r="P31" s="853">
        <f>IFERROR(_xlfn.RANK.EQ(F31,$F$24:$F$70,0)+COUNTIF($F$24:F31,F31)-1,"-")</f>
        <v>3</v>
      </c>
      <c r="Q31" s="853"/>
      <c r="R31" s="856">
        <f t="shared" si="1"/>
        <v>8</v>
      </c>
      <c r="S31" s="856" t="str">
        <f t="shared" si="2"/>
        <v>宮城</v>
      </c>
      <c r="T31" s="860">
        <f t="shared" si="3"/>
        <v>123900</v>
      </c>
      <c r="V31" s="855">
        <f t="shared" si="4"/>
        <v>93900</v>
      </c>
      <c r="W31" s="853">
        <f>IFERROR(_xlfn.RANK.EQ(G31,$G$24:$G$70,0)+COUNTIF($G$24:G31,G31)-1,"-")</f>
        <v>6</v>
      </c>
      <c r="X31" s="853"/>
      <c r="Y31" s="856">
        <f t="shared" si="5"/>
        <v>8</v>
      </c>
      <c r="Z31" s="856" t="str">
        <f t="shared" si="6"/>
        <v>岩手</v>
      </c>
      <c r="AA31" s="860">
        <f t="shared" si="7"/>
        <v>91500</v>
      </c>
      <c r="AB31" s="865"/>
      <c r="AC31" s="855">
        <f t="shared" si="8"/>
        <v>64500</v>
      </c>
      <c r="AD31" s="853">
        <f>IFERROR(_xlfn.RANK.EQ(H31,$H$24:$H$70,0)+COUNTIF($H$24:H31,H31)-1,"-")</f>
        <v>4</v>
      </c>
      <c r="AE31" s="848"/>
      <c r="AF31" s="856">
        <f t="shared" si="9"/>
        <v>8</v>
      </c>
      <c r="AG31" s="856" t="str">
        <f t="shared" si="10"/>
        <v>群馬</v>
      </c>
      <c r="AH31" s="860">
        <f t="shared" si="11"/>
        <v>39700</v>
      </c>
    </row>
    <row r="32" spans="1:34" ht="12" customHeight="1">
      <c r="A32" s="76" t="s">
        <v>531</v>
      </c>
      <c r="B32" s="77">
        <v>21</v>
      </c>
      <c r="C32" s="78">
        <v>120700</v>
      </c>
      <c r="D32" s="73">
        <v>93900</v>
      </c>
      <c r="E32" s="73">
        <v>26800</v>
      </c>
      <c r="F32" s="74">
        <v>120400</v>
      </c>
      <c r="G32" s="74">
        <v>93600</v>
      </c>
      <c r="H32" s="74">
        <v>26800</v>
      </c>
      <c r="I32" s="75">
        <v>-300</v>
      </c>
      <c r="J32" s="75">
        <v>-300</v>
      </c>
      <c r="K32" s="75">
        <v>0</v>
      </c>
      <c r="M32" s="19">
        <v>9</v>
      </c>
      <c r="N32" s="76" t="s">
        <v>391</v>
      </c>
      <c r="O32" s="855">
        <f t="shared" si="0"/>
        <v>120400</v>
      </c>
      <c r="P32" s="853">
        <f>IFERROR(_xlfn.RANK.EQ(F32,$F$24:$F$70,0)+COUNTIF($F$24:F32,F32)-1,"-")</f>
        <v>9</v>
      </c>
      <c r="Q32" s="853"/>
      <c r="R32" s="856">
        <f t="shared" si="1"/>
        <v>9</v>
      </c>
      <c r="S32" s="856" t="str">
        <f t="shared" si="2"/>
        <v>栃木</v>
      </c>
      <c r="T32" s="860">
        <f t="shared" si="3"/>
        <v>120400</v>
      </c>
      <c r="V32" s="855">
        <f t="shared" si="4"/>
        <v>93600</v>
      </c>
      <c r="W32" s="853">
        <f>IFERROR(_xlfn.RANK.EQ(G32,$G$24:$G$70,0)+COUNTIF($G$24:G32,G32)-1,"-")</f>
        <v>7</v>
      </c>
      <c r="X32" s="853"/>
      <c r="Y32" s="856">
        <f t="shared" si="5"/>
        <v>9</v>
      </c>
      <c r="Z32" s="856" t="str">
        <f t="shared" si="6"/>
        <v>山形</v>
      </c>
      <c r="AA32" s="860">
        <f t="shared" si="7"/>
        <v>89800</v>
      </c>
      <c r="AB32" s="865"/>
      <c r="AC32" s="855">
        <f t="shared" si="8"/>
        <v>26800</v>
      </c>
      <c r="AD32" s="853">
        <f>IFERROR(_xlfn.RANK.EQ(H32,$H$24:$H$70,0)+COUNTIF($H$24:H32,H32)-1,"-")</f>
        <v>16</v>
      </c>
      <c r="AE32" s="848"/>
      <c r="AF32" s="856">
        <f t="shared" si="9"/>
        <v>9</v>
      </c>
      <c r="AG32" s="856" t="str">
        <f t="shared" si="10"/>
        <v>熊本</v>
      </c>
      <c r="AH32" s="860">
        <f t="shared" si="11"/>
        <v>39500</v>
      </c>
    </row>
    <row r="33" spans="1:34" ht="12" customHeight="1">
      <c r="A33" s="76" t="s">
        <v>532</v>
      </c>
      <c r="B33" s="77">
        <v>22</v>
      </c>
      <c r="C33" s="78">
        <v>63800</v>
      </c>
      <c r="D33" s="73">
        <v>23800</v>
      </c>
      <c r="E33" s="73">
        <v>40100</v>
      </c>
      <c r="F33" s="74">
        <v>63200</v>
      </c>
      <c r="G33" s="74">
        <v>23500</v>
      </c>
      <c r="H33" s="74">
        <v>39700</v>
      </c>
      <c r="I33" s="75">
        <v>-600</v>
      </c>
      <c r="J33" s="75">
        <v>-300</v>
      </c>
      <c r="K33" s="75">
        <v>-400</v>
      </c>
      <c r="M33" s="19">
        <v>10</v>
      </c>
      <c r="N33" s="76" t="s">
        <v>392</v>
      </c>
      <c r="O33" s="855">
        <f t="shared" si="0"/>
        <v>63200</v>
      </c>
      <c r="P33" s="853">
        <f>IFERROR(_xlfn.RANK.EQ(F33,$F$24:$F$70,0)+COUNTIF($F$24:F33,F33)-1,"-")</f>
        <v>19</v>
      </c>
      <c r="Q33" s="853"/>
      <c r="R33" s="856">
        <f t="shared" si="1"/>
        <v>10</v>
      </c>
      <c r="S33" s="856" t="str">
        <f t="shared" si="2"/>
        <v>千葉</v>
      </c>
      <c r="T33" s="860">
        <f t="shared" si="3"/>
        <v>119500</v>
      </c>
      <c r="V33" s="855">
        <f t="shared" si="4"/>
        <v>23500</v>
      </c>
      <c r="W33" s="853">
        <f>IFERROR(_xlfn.RANK.EQ(G33,$G$24:$G$70,0)+COUNTIF($G$24:G33,G33)-1,"-")</f>
        <v>32</v>
      </c>
      <c r="X33" s="853"/>
      <c r="Y33" s="856">
        <f t="shared" si="5"/>
        <v>10</v>
      </c>
      <c r="Z33" s="856" t="str">
        <f t="shared" si="6"/>
        <v>青森</v>
      </c>
      <c r="AA33" s="860">
        <f t="shared" si="7"/>
        <v>77500</v>
      </c>
      <c r="AB33" s="865"/>
      <c r="AC33" s="855">
        <f t="shared" si="8"/>
        <v>39700</v>
      </c>
      <c r="AD33" s="853">
        <f>IFERROR(_xlfn.RANK.EQ(H33,$H$24:$H$70,0)+COUNTIF($H$24:H33,H33)-1,"-")</f>
        <v>8</v>
      </c>
      <c r="AE33" s="848"/>
      <c r="AF33" s="856">
        <f t="shared" si="9"/>
        <v>10</v>
      </c>
      <c r="AG33" s="856" t="str">
        <f t="shared" si="10"/>
        <v>福島</v>
      </c>
      <c r="AH33" s="860">
        <f t="shared" si="11"/>
        <v>38900</v>
      </c>
    </row>
    <row r="34" spans="1:34" ht="12" customHeight="1">
      <c r="A34" s="76" t="s">
        <v>533</v>
      </c>
      <c r="B34" s="77">
        <v>23</v>
      </c>
      <c r="C34" s="78">
        <v>73000</v>
      </c>
      <c r="D34" s="73">
        <v>40700</v>
      </c>
      <c r="E34" s="73">
        <v>32200</v>
      </c>
      <c r="F34" s="74">
        <v>72700</v>
      </c>
      <c r="G34" s="74">
        <v>40600</v>
      </c>
      <c r="H34" s="74">
        <v>32100</v>
      </c>
      <c r="I34" s="75">
        <v>-300</v>
      </c>
      <c r="J34" s="75">
        <v>-100</v>
      </c>
      <c r="K34" s="75">
        <v>-100</v>
      </c>
      <c r="M34" s="19">
        <v>11</v>
      </c>
      <c r="N34" s="76" t="s">
        <v>393</v>
      </c>
      <c r="O34" s="855">
        <f t="shared" si="0"/>
        <v>72700</v>
      </c>
      <c r="P34" s="853">
        <f>IFERROR(_xlfn.RANK.EQ(F34,$F$24:$F$70,0)+COUNTIF($F$24:F34,F34)-1,"-")</f>
        <v>16</v>
      </c>
      <c r="Q34" s="853"/>
      <c r="R34" s="856">
        <f t="shared" si="1"/>
        <v>11</v>
      </c>
      <c r="S34" s="856" t="str">
        <f t="shared" si="2"/>
        <v>山形</v>
      </c>
      <c r="T34" s="860">
        <f t="shared" si="3"/>
        <v>113200</v>
      </c>
      <c r="V34" s="855">
        <f t="shared" si="4"/>
        <v>40600</v>
      </c>
      <c r="W34" s="853">
        <f>IFERROR(_xlfn.RANK.EQ(G34,$G$24:$G$70,0)+COUNTIF($G$24:G34,G34)-1,"-")</f>
        <v>23</v>
      </c>
      <c r="X34" s="853"/>
      <c r="Y34" s="856">
        <f t="shared" si="5"/>
        <v>11</v>
      </c>
      <c r="Z34" s="856" t="str">
        <f t="shared" si="6"/>
        <v>千葉</v>
      </c>
      <c r="AA34" s="860">
        <f t="shared" si="7"/>
        <v>70900</v>
      </c>
      <c r="AB34" s="865"/>
      <c r="AC34" s="855">
        <f t="shared" si="8"/>
        <v>32100</v>
      </c>
      <c r="AD34" s="853">
        <f>IFERROR(_xlfn.RANK.EQ(H34,$H$24:$H$70,0)+COUNTIF($H$24:H34,H34)-1,"-")</f>
        <v>13</v>
      </c>
      <c r="AE34" s="848"/>
      <c r="AF34" s="856">
        <f t="shared" si="9"/>
        <v>11</v>
      </c>
      <c r="AG34" s="856" t="str">
        <f t="shared" si="10"/>
        <v>静岡</v>
      </c>
      <c r="AH34" s="860">
        <f t="shared" si="11"/>
        <v>37200</v>
      </c>
    </row>
    <row r="35" spans="1:34" ht="12" customHeight="1">
      <c r="A35" s="76" t="s">
        <v>534</v>
      </c>
      <c r="B35" s="77">
        <v>24</v>
      </c>
      <c r="C35" s="78">
        <v>120300</v>
      </c>
      <c r="D35" s="73">
        <v>71500</v>
      </c>
      <c r="E35" s="73">
        <v>48800</v>
      </c>
      <c r="F35" s="74">
        <v>119500</v>
      </c>
      <c r="G35" s="74">
        <v>70900</v>
      </c>
      <c r="H35" s="74">
        <v>48700</v>
      </c>
      <c r="I35" s="75">
        <v>-800</v>
      </c>
      <c r="J35" s="75">
        <v>-600</v>
      </c>
      <c r="K35" s="75">
        <v>-100</v>
      </c>
      <c r="M35" s="19">
        <v>12</v>
      </c>
      <c r="N35" s="76" t="s">
        <v>394</v>
      </c>
      <c r="O35" s="855">
        <f t="shared" si="0"/>
        <v>119500</v>
      </c>
      <c r="P35" s="853">
        <f>IFERROR(_xlfn.RANK.EQ(F35,$F$24:$F$70,0)+COUNTIF($F$24:F35,F35)-1,"-")</f>
        <v>10</v>
      </c>
      <c r="Q35" s="853"/>
      <c r="R35" s="856">
        <f t="shared" si="1"/>
        <v>12</v>
      </c>
      <c r="S35" s="856" t="str">
        <f t="shared" si="2"/>
        <v>鹿児島</v>
      </c>
      <c r="T35" s="860">
        <f t="shared" si="3"/>
        <v>110400</v>
      </c>
      <c r="V35" s="855">
        <f t="shared" si="4"/>
        <v>70900</v>
      </c>
      <c r="W35" s="853">
        <f>IFERROR(_xlfn.RANK.EQ(G35,$G$24:$G$70,0)+COUNTIF($G$24:G35,G35)-1,"-")</f>
        <v>11</v>
      </c>
      <c r="X35" s="853"/>
      <c r="Y35" s="856">
        <f t="shared" si="5"/>
        <v>12</v>
      </c>
      <c r="Z35" s="856" t="str">
        <f t="shared" si="6"/>
        <v>兵庫</v>
      </c>
      <c r="AA35" s="860">
        <f t="shared" si="7"/>
        <v>65200</v>
      </c>
      <c r="AB35" s="865"/>
      <c r="AC35" s="855">
        <f t="shared" si="8"/>
        <v>48700</v>
      </c>
      <c r="AD35" s="853">
        <f>IFERROR(_xlfn.RANK.EQ(H35,$H$24:$H$70,0)+COUNTIF($H$24:H35,H35)-1,"-")</f>
        <v>7</v>
      </c>
      <c r="AE35" s="848"/>
      <c r="AF35" s="856">
        <f t="shared" si="9"/>
        <v>12</v>
      </c>
      <c r="AG35" s="856" t="str">
        <f t="shared" si="10"/>
        <v>沖縄</v>
      </c>
      <c r="AH35" s="860">
        <f t="shared" si="11"/>
        <v>35200</v>
      </c>
    </row>
    <row r="36" spans="1:34" ht="12" customHeight="1">
      <c r="A36" s="76" t="s">
        <v>535</v>
      </c>
      <c r="B36" s="77">
        <v>25</v>
      </c>
      <c r="C36" s="78">
        <v>6190</v>
      </c>
      <c r="D36" s="73">
        <v>210</v>
      </c>
      <c r="E36" s="73">
        <v>5980</v>
      </c>
      <c r="F36" s="74">
        <v>6090</v>
      </c>
      <c r="G36" s="74">
        <v>203</v>
      </c>
      <c r="H36" s="74">
        <v>5890</v>
      </c>
      <c r="I36" s="75">
        <v>-100</v>
      </c>
      <c r="J36" s="75">
        <v>-7</v>
      </c>
      <c r="K36" s="75">
        <v>-90</v>
      </c>
      <c r="M36" s="19">
        <v>13</v>
      </c>
      <c r="N36" s="76" t="s">
        <v>395</v>
      </c>
      <c r="O36" s="855">
        <f t="shared" si="0"/>
        <v>6090</v>
      </c>
      <c r="P36" s="853">
        <f>IFERROR(_xlfn.RANK.EQ(F36,$F$24:$F$70,0)+COUNTIF($F$24:F36,F36)-1,"-")</f>
        <v>47</v>
      </c>
      <c r="Q36" s="853"/>
      <c r="R36" s="856">
        <f t="shared" si="1"/>
        <v>13</v>
      </c>
      <c r="S36" s="856" t="str">
        <f t="shared" si="2"/>
        <v>長野</v>
      </c>
      <c r="T36" s="860">
        <f t="shared" si="3"/>
        <v>103800</v>
      </c>
      <c r="V36" s="855">
        <f t="shared" si="4"/>
        <v>203</v>
      </c>
      <c r="W36" s="853">
        <f>IFERROR(_xlfn.RANK.EQ(G36,$G$24:$G$70,0)+COUNTIF($G$24:G36,G36)-1,"-")</f>
        <v>47</v>
      </c>
      <c r="X36" s="853"/>
      <c r="Y36" s="856">
        <f t="shared" si="5"/>
        <v>13</v>
      </c>
      <c r="Z36" s="856" t="str">
        <f t="shared" si="6"/>
        <v>熊本</v>
      </c>
      <c r="AA36" s="860">
        <f t="shared" si="7"/>
        <v>63800</v>
      </c>
      <c r="AB36" s="865"/>
      <c r="AC36" s="855">
        <f t="shared" si="8"/>
        <v>5890</v>
      </c>
      <c r="AD36" s="853">
        <f>IFERROR(_xlfn.RANK.EQ(H36,$H$24:$H$70,0)+COUNTIF($H$24:H36,H36)-1,"-")</f>
        <v>41</v>
      </c>
      <c r="AE36" s="848"/>
      <c r="AF36" s="856">
        <f t="shared" si="9"/>
        <v>13</v>
      </c>
      <c r="AG36" s="856" t="str">
        <f t="shared" si="10"/>
        <v>埼玉</v>
      </c>
      <c r="AH36" s="860">
        <f t="shared" si="11"/>
        <v>32100</v>
      </c>
    </row>
    <row r="37" spans="1:34" ht="12" customHeight="1">
      <c r="A37" s="76" t="s">
        <v>536</v>
      </c>
      <c r="B37" s="77">
        <v>26</v>
      </c>
      <c r="C37" s="78">
        <v>17800</v>
      </c>
      <c r="D37" s="73">
        <v>3470</v>
      </c>
      <c r="E37" s="73">
        <v>14400</v>
      </c>
      <c r="F37" s="74">
        <v>17800</v>
      </c>
      <c r="G37" s="74">
        <v>3460</v>
      </c>
      <c r="H37" s="74">
        <v>14300</v>
      </c>
      <c r="I37" s="75">
        <v>0</v>
      </c>
      <c r="J37" s="75">
        <v>-10</v>
      </c>
      <c r="K37" s="75">
        <v>-100</v>
      </c>
      <c r="M37" s="19">
        <v>14</v>
      </c>
      <c r="N37" s="76" t="s">
        <v>396</v>
      </c>
      <c r="O37" s="855">
        <f t="shared" si="0"/>
        <v>17800</v>
      </c>
      <c r="P37" s="853">
        <f>IFERROR(_xlfn.RANK.EQ(F37,$F$24:$F$70,0)+COUNTIF($F$24:F37,F37)-1,"-")</f>
        <v>45</v>
      </c>
      <c r="Q37" s="853"/>
      <c r="R37" s="856">
        <f t="shared" si="1"/>
        <v>14</v>
      </c>
      <c r="S37" s="856" t="str">
        <f t="shared" si="2"/>
        <v>熊本</v>
      </c>
      <c r="T37" s="860">
        <f t="shared" si="3"/>
        <v>103300</v>
      </c>
      <c r="V37" s="855">
        <f t="shared" si="4"/>
        <v>3460</v>
      </c>
      <c r="W37" s="853">
        <f>IFERROR(_xlfn.RANK.EQ(G37,$G$24:$G$70,0)+COUNTIF($G$24:G37,G37)-1,"-")</f>
        <v>45</v>
      </c>
      <c r="X37" s="853"/>
      <c r="Y37" s="856">
        <f t="shared" si="5"/>
        <v>14</v>
      </c>
      <c r="Z37" s="856" t="str">
        <f t="shared" si="6"/>
        <v>福岡</v>
      </c>
      <c r="AA37" s="860">
        <f t="shared" si="7"/>
        <v>63300</v>
      </c>
      <c r="AB37" s="865"/>
      <c r="AC37" s="855">
        <f t="shared" si="8"/>
        <v>14300</v>
      </c>
      <c r="AD37" s="853">
        <f>IFERROR(_xlfn.RANK.EQ(H37,$H$24:$H$70,0)+COUNTIF($H$24:H37,H37)-1,"-")</f>
        <v>27</v>
      </c>
      <c r="AE37" s="848"/>
      <c r="AF37" s="856">
        <f t="shared" si="9"/>
        <v>14</v>
      </c>
      <c r="AG37" s="856" t="str">
        <f t="shared" si="10"/>
        <v>愛知</v>
      </c>
      <c r="AH37" s="860">
        <f t="shared" si="11"/>
        <v>31200</v>
      </c>
    </row>
    <row r="38" spans="1:34" ht="18.75" customHeight="1">
      <c r="A38" s="76" t="s">
        <v>537</v>
      </c>
      <c r="B38" s="77">
        <v>27</v>
      </c>
      <c r="C38" s="78">
        <v>167200</v>
      </c>
      <c r="D38" s="73">
        <v>148500</v>
      </c>
      <c r="E38" s="73">
        <v>18700</v>
      </c>
      <c r="F38" s="74">
        <v>166500</v>
      </c>
      <c r="G38" s="74">
        <v>147800</v>
      </c>
      <c r="H38" s="74">
        <v>18700</v>
      </c>
      <c r="I38" s="75">
        <v>-700</v>
      </c>
      <c r="J38" s="75">
        <v>-700</v>
      </c>
      <c r="K38" s="75">
        <v>0</v>
      </c>
      <c r="M38" s="19">
        <v>15</v>
      </c>
      <c r="N38" s="76" t="s">
        <v>397</v>
      </c>
      <c r="O38" s="855">
        <f t="shared" si="0"/>
        <v>166500</v>
      </c>
      <c r="P38" s="853">
        <f>IFERROR(_xlfn.RANK.EQ(F38,$F$24:$F$70,0)+COUNTIF($F$24:F38,F38)-1,"-")</f>
        <v>2</v>
      </c>
      <c r="Q38" s="853"/>
      <c r="R38" s="856">
        <f t="shared" si="1"/>
        <v>15</v>
      </c>
      <c r="S38" s="856" t="str">
        <f t="shared" si="2"/>
        <v>福岡</v>
      </c>
      <c r="T38" s="860">
        <f t="shared" si="3"/>
        <v>78000</v>
      </c>
      <c r="V38" s="855">
        <f t="shared" si="4"/>
        <v>147800</v>
      </c>
      <c r="W38" s="853">
        <f>IFERROR(_xlfn.RANK.EQ(G38,$G$24:$G$70,0)+COUNTIF($G$24:G38,G38)-1,"-")</f>
        <v>2</v>
      </c>
      <c r="X38" s="853"/>
      <c r="Y38" s="856">
        <f t="shared" si="5"/>
        <v>15</v>
      </c>
      <c r="Z38" s="856" t="str">
        <f t="shared" si="6"/>
        <v>富山</v>
      </c>
      <c r="AA38" s="860">
        <f t="shared" si="7"/>
        <v>54700</v>
      </c>
      <c r="AB38" s="865"/>
      <c r="AC38" s="855">
        <f t="shared" si="8"/>
        <v>18700</v>
      </c>
      <c r="AD38" s="853">
        <f>IFERROR(_xlfn.RANK.EQ(H38,$H$24:$H$70,0)+COUNTIF($H$24:H38,H38)-1,"-")</f>
        <v>22</v>
      </c>
      <c r="AE38" s="848"/>
      <c r="AF38" s="856">
        <f t="shared" si="9"/>
        <v>15</v>
      </c>
      <c r="AG38" s="856" t="str">
        <f t="shared" si="10"/>
        <v>宮崎</v>
      </c>
      <c r="AH38" s="860">
        <f t="shared" si="11"/>
        <v>29000</v>
      </c>
    </row>
    <row r="39" spans="1:34" ht="12" customHeight="1">
      <c r="A39" s="76" t="s">
        <v>538</v>
      </c>
      <c r="B39" s="77">
        <v>28</v>
      </c>
      <c r="C39" s="78">
        <v>57800</v>
      </c>
      <c r="D39" s="73">
        <v>55000</v>
      </c>
      <c r="E39" s="73">
        <v>2760</v>
      </c>
      <c r="F39" s="74">
        <v>57400</v>
      </c>
      <c r="G39" s="74">
        <v>54700</v>
      </c>
      <c r="H39" s="74">
        <v>2720</v>
      </c>
      <c r="I39" s="75">
        <v>-400</v>
      </c>
      <c r="J39" s="75">
        <v>-300</v>
      </c>
      <c r="K39" s="75">
        <v>-40</v>
      </c>
      <c r="M39" s="19">
        <v>16</v>
      </c>
      <c r="N39" s="76" t="s">
        <v>398</v>
      </c>
      <c r="O39" s="855">
        <f t="shared" si="0"/>
        <v>57400</v>
      </c>
      <c r="P39" s="853">
        <f>IFERROR(_xlfn.RANK.EQ(F39,$F$24:$F$70,0)+COUNTIF($F$24:F39,F39)-1,"-")</f>
        <v>23</v>
      </c>
      <c r="Q39" s="853"/>
      <c r="R39" s="856">
        <f t="shared" si="1"/>
        <v>16</v>
      </c>
      <c r="S39" s="856" t="str">
        <f t="shared" si="2"/>
        <v>埼玉</v>
      </c>
      <c r="T39" s="860">
        <f t="shared" si="3"/>
        <v>72700</v>
      </c>
      <c r="V39" s="855">
        <f t="shared" si="4"/>
        <v>54700</v>
      </c>
      <c r="W39" s="853">
        <f>IFERROR(_xlfn.RANK.EQ(G39,$G$24:$G$70,0)+COUNTIF($G$24:G39,G39)-1,"-")</f>
        <v>15</v>
      </c>
      <c r="X39" s="853"/>
      <c r="Y39" s="856">
        <f t="shared" si="5"/>
        <v>16</v>
      </c>
      <c r="Z39" s="856" t="str">
        <f t="shared" si="6"/>
        <v>長野</v>
      </c>
      <c r="AA39" s="860">
        <f t="shared" si="7"/>
        <v>50700</v>
      </c>
      <c r="AB39" s="865"/>
      <c r="AC39" s="855">
        <f t="shared" si="8"/>
        <v>2720</v>
      </c>
      <c r="AD39" s="853">
        <f>IFERROR(_xlfn.RANK.EQ(H39,$H$24:$H$70,0)+COUNTIF($H$24:H39,H39)-1,"-")</f>
        <v>47</v>
      </c>
      <c r="AE39" s="848"/>
      <c r="AF39" s="856">
        <f t="shared" si="9"/>
        <v>16</v>
      </c>
      <c r="AG39" s="856" t="str">
        <f t="shared" si="10"/>
        <v>栃木</v>
      </c>
      <c r="AH39" s="860">
        <f t="shared" si="11"/>
        <v>26800</v>
      </c>
    </row>
    <row r="40" spans="1:34" ht="12" customHeight="1">
      <c r="A40" s="76" t="s">
        <v>539</v>
      </c>
      <c r="B40" s="77">
        <v>29</v>
      </c>
      <c r="C40" s="78">
        <v>40100</v>
      </c>
      <c r="D40" s="73">
        <v>33400</v>
      </c>
      <c r="E40" s="73">
        <v>6770</v>
      </c>
      <c r="F40" s="74">
        <v>39500</v>
      </c>
      <c r="G40" s="74">
        <v>32900</v>
      </c>
      <c r="H40" s="74">
        <v>6550</v>
      </c>
      <c r="I40" s="75">
        <v>-600</v>
      </c>
      <c r="J40" s="75">
        <v>-500</v>
      </c>
      <c r="K40" s="75">
        <v>-220</v>
      </c>
      <c r="M40" s="19">
        <v>17</v>
      </c>
      <c r="N40" s="76" t="s">
        <v>399</v>
      </c>
      <c r="O40" s="855">
        <f t="shared" si="0"/>
        <v>39500</v>
      </c>
      <c r="P40" s="853">
        <f>IFERROR(_xlfn.RANK.EQ(F40,$F$24:$F$70,0)+COUNTIF($F$24:F40,F40)-1,"-")</f>
        <v>33</v>
      </c>
      <c r="Q40" s="853"/>
      <c r="R40" s="856">
        <f t="shared" si="1"/>
        <v>17</v>
      </c>
      <c r="S40" s="856" t="str">
        <f t="shared" si="2"/>
        <v>愛知</v>
      </c>
      <c r="T40" s="860">
        <f t="shared" si="3"/>
        <v>72000</v>
      </c>
      <c r="V40" s="855">
        <f t="shared" si="4"/>
        <v>32900</v>
      </c>
      <c r="W40" s="853">
        <f>IFERROR(_xlfn.RANK.EQ(G40,$G$24:$G$70,0)+COUNTIF($G$24:G40,G40)-1,"-")</f>
        <v>30</v>
      </c>
      <c r="X40" s="853"/>
      <c r="Y40" s="856">
        <f t="shared" si="5"/>
        <v>17</v>
      </c>
      <c r="Z40" s="856" t="str">
        <f t="shared" si="6"/>
        <v>岡山</v>
      </c>
      <c r="AA40" s="860">
        <f t="shared" si="7"/>
        <v>48500</v>
      </c>
      <c r="AB40" s="865"/>
      <c r="AC40" s="855">
        <f t="shared" si="8"/>
        <v>6550</v>
      </c>
      <c r="AD40" s="853">
        <f>IFERROR(_xlfn.RANK.EQ(H40,$H$24:$H$70,0)+COUNTIF($H$24:H40,H40)-1,"-")</f>
        <v>37</v>
      </c>
      <c r="AE40" s="848"/>
      <c r="AF40" s="856">
        <f t="shared" si="9"/>
        <v>17</v>
      </c>
      <c r="AG40" s="856" t="str">
        <f t="shared" si="10"/>
        <v>長崎</v>
      </c>
      <c r="AH40" s="860">
        <f t="shared" si="11"/>
        <v>24400</v>
      </c>
    </row>
    <row r="41" spans="1:34" ht="12" customHeight="1">
      <c r="A41" s="76" t="s">
        <v>540</v>
      </c>
      <c r="B41" s="77">
        <v>30</v>
      </c>
      <c r="C41" s="78">
        <v>39600</v>
      </c>
      <c r="D41" s="73">
        <v>35900</v>
      </c>
      <c r="E41" s="73">
        <v>3660</v>
      </c>
      <c r="F41" s="74">
        <v>39500</v>
      </c>
      <c r="G41" s="74">
        <v>35800</v>
      </c>
      <c r="H41" s="74">
        <v>3660</v>
      </c>
      <c r="I41" s="75">
        <v>-100</v>
      </c>
      <c r="J41" s="75">
        <v>-100</v>
      </c>
      <c r="K41" s="75">
        <v>0</v>
      </c>
      <c r="M41" s="19">
        <v>18</v>
      </c>
      <c r="N41" s="76" t="s">
        <v>400</v>
      </c>
      <c r="O41" s="855">
        <f t="shared" si="0"/>
        <v>39500</v>
      </c>
      <c r="P41" s="853">
        <f>IFERROR(_xlfn.RANK.EQ(F41,$F$24:$F$70,0)+COUNTIF($F$24:F41,F41)-1,"-")</f>
        <v>34</v>
      </c>
      <c r="Q41" s="853"/>
      <c r="R41" s="856">
        <f t="shared" si="1"/>
        <v>18</v>
      </c>
      <c r="S41" s="856" t="str">
        <f t="shared" si="2"/>
        <v>兵庫</v>
      </c>
      <c r="T41" s="860">
        <f t="shared" si="3"/>
        <v>71300</v>
      </c>
      <c r="V41" s="855">
        <f t="shared" si="4"/>
        <v>35800</v>
      </c>
      <c r="W41" s="853">
        <f>IFERROR(_xlfn.RANK.EQ(G41,$G$24:$G$70,0)+COUNTIF($G$24:G41,G41)-1,"-")</f>
        <v>27</v>
      </c>
      <c r="X41" s="853"/>
      <c r="Y41" s="856">
        <f t="shared" si="5"/>
        <v>18</v>
      </c>
      <c r="Z41" s="856" t="str">
        <f t="shared" si="6"/>
        <v>滋賀</v>
      </c>
      <c r="AA41" s="860">
        <f t="shared" si="7"/>
        <v>46200</v>
      </c>
      <c r="AB41" s="865"/>
      <c r="AC41" s="855">
        <f t="shared" si="8"/>
        <v>3660</v>
      </c>
      <c r="AD41" s="853">
        <f>IFERROR(_xlfn.RANK.EQ(H41,$H$24:$H$70,0)+COUNTIF($H$24:H41,H41)-1,"-")</f>
        <v>45</v>
      </c>
      <c r="AE41" s="848"/>
      <c r="AF41" s="856">
        <f t="shared" si="9"/>
        <v>18</v>
      </c>
      <c r="AG41" s="856" t="str">
        <f t="shared" si="10"/>
        <v>山形</v>
      </c>
      <c r="AH41" s="860">
        <f t="shared" si="11"/>
        <v>23300</v>
      </c>
    </row>
    <row r="42" spans="1:34" ht="18.75" customHeight="1">
      <c r="A42" s="76" t="s">
        <v>541</v>
      </c>
      <c r="B42" s="77">
        <v>31</v>
      </c>
      <c r="C42" s="78">
        <v>23100</v>
      </c>
      <c r="D42" s="73">
        <v>7610</v>
      </c>
      <c r="E42" s="73">
        <v>15400</v>
      </c>
      <c r="F42" s="74">
        <v>23000</v>
      </c>
      <c r="G42" s="74">
        <v>7540</v>
      </c>
      <c r="H42" s="74">
        <v>15500</v>
      </c>
      <c r="I42" s="75">
        <v>-100</v>
      </c>
      <c r="J42" s="75">
        <v>-70</v>
      </c>
      <c r="K42" s="75">
        <v>100</v>
      </c>
      <c r="M42" s="19">
        <v>19</v>
      </c>
      <c r="N42" s="76" t="s">
        <v>401</v>
      </c>
      <c r="O42" s="855">
        <f t="shared" si="0"/>
        <v>23000</v>
      </c>
      <c r="P42" s="853">
        <f>IFERROR(_xlfn.RANK.EQ(F42,$F$24:$F$70,0)+COUNTIF($F$24:F42,F42)-1,"-")</f>
        <v>43</v>
      </c>
      <c r="Q42" s="853"/>
      <c r="R42" s="856">
        <f t="shared" si="1"/>
        <v>19</v>
      </c>
      <c r="S42" s="856" t="str">
        <f t="shared" si="2"/>
        <v>群馬</v>
      </c>
      <c r="T42" s="860">
        <f t="shared" si="3"/>
        <v>63200</v>
      </c>
      <c r="V42" s="855">
        <f t="shared" si="4"/>
        <v>7540</v>
      </c>
      <c r="W42" s="853">
        <f>IFERROR(_xlfn.RANK.EQ(G42,$G$24:$G$70,0)+COUNTIF($G$24:G42,G42)-1,"-")</f>
        <v>44</v>
      </c>
      <c r="X42" s="853"/>
      <c r="Y42" s="856">
        <f t="shared" si="5"/>
        <v>19</v>
      </c>
      <c r="Z42" s="856" t="str">
        <f t="shared" si="6"/>
        <v>三重</v>
      </c>
      <c r="AA42" s="860">
        <f t="shared" si="7"/>
        <v>42600</v>
      </c>
      <c r="AB42" s="865"/>
      <c r="AC42" s="855">
        <f t="shared" si="8"/>
        <v>15500</v>
      </c>
      <c r="AD42" s="853">
        <f>IFERROR(_xlfn.RANK.EQ(H42,$H$24:$H$70,0)+COUNTIF($H$24:H42,H42)-1,"-")</f>
        <v>25</v>
      </c>
      <c r="AE42" s="848"/>
      <c r="AF42" s="856">
        <f t="shared" si="9"/>
        <v>19</v>
      </c>
      <c r="AG42" s="856" t="str">
        <f t="shared" si="10"/>
        <v>愛媛</v>
      </c>
      <c r="AH42" s="860">
        <f t="shared" si="11"/>
        <v>23000</v>
      </c>
    </row>
    <row r="43" spans="1:34" ht="12" customHeight="1">
      <c r="A43" s="76" t="s">
        <v>542</v>
      </c>
      <c r="B43" s="77">
        <v>32</v>
      </c>
      <c r="C43" s="78">
        <v>104400</v>
      </c>
      <c r="D43" s="73">
        <v>51100</v>
      </c>
      <c r="E43" s="73">
        <v>53300</v>
      </c>
      <c r="F43" s="74">
        <v>103800</v>
      </c>
      <c r="G43" s="74">
        <v>50700</v>
      </c>
      <c r="H43" s="74">
        <v>53100</v>
      </c>
      <c r="I43" s="75">
        <v>-600</v>
      </c>
      <c r="J43" s="75">
        <v>-400</v>
      </c>
      <c r="K43" s="75">
        <v>-200</v>
      </c>
      <c r="M43" s="19">
        <v>20</v>
      </c>
      <c r="N43" s="76" t="s">
        <v>402</v>
      </c>
      <c r="O43" s="855">
        <f t="shared" si="0"/>
        <v>103800</v>
      </c>
      <c r="P43" s="853">
        <f>IFERROR(_xlfn.RANK.EQ(F43,$F$24:$F$70,0)+COUNTIF($F$24:F43,F43)-1,"-")</f>
        <v>13</v>
      </c>
      <c r="Q43" s="853"/>
      <c r="R43" s="856">
        <f t="shared" si="1"/>
        <v>20</v>
      </c>
      <c r="S43" s="856" t="str">
        <f t="shared" si="2"/>
        <v>宮崎</v>
      </c>
      <c r="T43" s="860">
        <f t="shared" si="3"/>
        <v>62500</v>
      </c>
      <c r="V43" s="855">
        <f t="shared" si="4"/>
        <v>50700</v>
      </c>
      <c r="W43" s="853">
        <f>IFERROR(_xlfn.RANK.EQ(G43,$G$24:$G$70,0)+COUNTIF($G$24:G43,G43)-1,"-")</f>
        <v>16</v>
      </c>
      <c r="X43" s="853"/>
      <c r="Y43" s="856">
        <f t="shared" si="5"/>
        <v>20</v>
      </c>
      <c r="Z43" s="856" t="str">
        <f t="shared" si="6"/>
        <v>佐賀</v>
      </c>
      <c r="AA43" s="860">
        <f t="shared" si="7"/>
        <v>41400</v>
      </c>
      <c r="AB43" s="865"/>
      <c r="AC43" s="855">
        <f t="shared" si="8"/>
        <v>53100</v>
      </c>
      <c r="AD43" s="853">
        <f>IFERROR(_xlfn.RANK.EQ(H43,$H$24:$H$70,0)+COUNTIF($H$24:H43,H43)-1,"-")</f>
        <v>6</v>
      </c>
      <c r="AE43" s="848"/>
      <c r="AF43" s="856">
        <f t="shared" si="9"/>
        <v>20</v>
      </c>
      <c r="AG43" s="856" t="str">
        <f t="shared" si="10"/>
        <v>宮城</v>
      </c>
      <c r="AH43" s="860">
        <f t="shared" si="11"/>
        <v>22200</v>
      </c>
    </row>
    <row r="44" spans="1:34" ht="18.75" customHeight="1">
      <c r="A44" s="76" t="s">
        <v>543</v>
      </c>
      <c r="B44" s="77">
        <v>33</v>
      </c>
      <c r="C44" s="78">
        <v>54400</v>
      </c>
      <c r="D44" s="73">
        <v>41700</v>
      </c>
      <c r="E44" s="73">
        <v>12800</v>
      </c>
      <c r="F44" s="74">
        <v>53900</v>
      </c>
      <c r="G44" s="74">
        <v>41200</v>
      </c>
      <c r="H44" s="74">
        <v>12700</v>
      </c>
      <c r="I44" s="75">
        <v>-500</v>
      </c>
      <c r="J44" s="75">
        <v>-500</v>
      </c>
      <c r="K44" s="75">
        <v>-100</v>
      </c>
      <c r="M44" s="19">
        <v>21</v>
      </c>
      <c r="N44" s="76" t="s">
        <v>403</v>
      </c>
      <c r="O44" s="855">
        <f t="shared" si="0"/>
        <v>53900</v>
      </c>
      <c r="P44" s="853">
        <f>IFERROR(_xlfn.RANK.EQ(F44,$F$24:$F$70,0)+COUNTIF($F$24:F44,F44)-1,"-")</f>
        <v>25</v>
      </c>
      <c r="Q44" s="853"/>
      <c r="R44" s="856">
        <f t="shared" si="1"/>
        <v>21</v>
      </c>
      <c r="S44" s="856" t="str">
        <f t="shared" si="2"/>
        <v>岡山</v>
      </c>
      <c r="T44" s="860">
        <f t="shared" si="3"/>
        <v>61600</v>
      </c>
      <c r="V44" s="855">
        <f t="shared" si="4"/>
        <v>41200</v>
      </c>
      <c r="W44" s="853">
        <f>IFERROR(_xlfn.RANK.EQ(G44,$G$24:$G$70,0)+COUNTIF($G$24:G44,G44)-1,"-")</f>
        <v>21</v>
      </c>
      <c r="X44" s="853"/>
      <c r="Y44" s="856">
        <f t="shared" si="5"/>
        <v>21</v>
      </c>
      <c r="Z44" s="856" t="str">
        <f t="shared" si="6"/>
        <v>岐阜</v>
      </c>
      <c r="AA44" s="860">
        <f t="shared" si="7"/>
        <v>41200</v>
      </c>
      <c r="AB44" s="865"/>
      <c r="AC44" s="855">
        <f t="shared" si="8"/>
        <v>12700</v>
      </c>
      <c r="AD44" s="853">
        <f>IFERROR(_xlfn.RANK.EQ(H44,$H$24:$H$70,0)+COUNTIF($H$24:H44,H44)-1,"-")</f>
        <v>30</v>
      </c>
      <c r="AE44" s="848"/>
      <c r="AF44" s="856">
        <f t="shared" si="9"/>
        <v>21</v>
      </c>
      <c r="AG44" s="856" t="str">
        <f t="shared" si="10"/>
        <v>和歌山</v>
      </c>
      <c r="AH44" s="860">
        <f t="shared" si="11"/>
        <v>21800</v>
      </c>
    </row>
    <row r="45" spans="1:34" ht="12" customHeight="1">
      <c r="A45" s="76" t="s">
        <v>544</v>
      </c>
      <c r="B45" s="77">
        <v>34</v>
      </c>
      <c r="C45" s="78">
        <v>59400</v>
      </c>
      <c r="D45" s="73">
        <v>21300</v>
      </c>
      <c r="E45" s="73">
        <v>38100</v>
      </c>
      <c r="F45" s="74">
        <v>58300</v>
      </c>
      <c r="G45" s="74">
        <v>21100</v>
      </c>
      <c r="H45" s="74">
        <v>37200</v>
      </c>
      <c r="I45" s="75">
        <v>-1100</v>
      </c>
      <c r="J45" s="75">
        <v>-200</v>
      </c>
      <c r="K45" s="75">
        <v>-900</v>
      </c>
      <c r="M45" s="19">
        <v>22</v>
      </c>
      <c r="N45" s="76" t="s">
        <v>404</v>
      </c>
      <c r="O45" s="855">
        <f t="shared" si="0"/>
        <v>58300</v>
      </c>
      <c r="P45" s="853">
        <f>IFERROR(_xlfn.RANK.EQ(F45,$F$24:$F$70,0)+COUNTIF($F$24:F45,F45)-1,"-")</f>
        <v>22</v>
      </c>
      <c r="Q45" s="853"/>
      <c r="R45" s="856">
        <f t="shared" si="1"/>
        <v>22</v>
      </c>
      <c r="S45" s="856" t="str">
        <f t="shared" si="2"/>
        <v>静岡</v>
      </c>
      <c r="T45" s="860">
        <f t="shared" si="3"/>
        <v>58300</v>
      </c>
      <c r="V45" s="855">
        <f t="shared" si="4"/>
        <v>21100</v>
      </c>
      <c r="W45" s="853">
        <f>IFERROR(_xlfn.RANK.EQ(G45,$G$24:$G$70,0)+COUNTIF($G$24:G45,G45)-1,"-")</f>
        <v>36</v>
      </c>
      <c r="X45" s="853"/>
      <c r="Y45" s="856">
        <f t="shared" si="5"/>
        <v>22</v>
      </c>
      <c r="Z45" s="856" t="str">
        <f t="shared" si="6"/>
        <v>愛知</v>
      </c>
      <c r="AA45" s="860">
        <f t="shared" si="7"/>
        <v>40800</v>
      </c>
      <c r="AB45" s="865"/>
      <c r="AC45" s="855">
        <f t="shared" si="8"/>
        <v>37200</v>
      </c>
      <c r="AD45" s="853">
        <f>IFERROR(_xlfn.RANK.EQ(H45,$H$24:$H$70,0)+COUNTIF($H$24:H45,H45)-1,"-")</f>
        <v>11</v>
      </c>
      <c r="AE45" s="848"/>
      <c r="AF45" s="856">
        <f t="shared" si="9"/>
        <v>22</v>
      </c>
      <c r="AG45" s="856" t="str">
        <f t="shared" si="10"/>
        <v>新潟</v>
      </c>
      <c r="AH45" s="860">
        <f t="shared" si="11"/>
        <v>18700</v>
      </c>
    </row>
    <row r="46" spans="1:34" ht="12" customHeight="1">
      <c r="A46" s="76" t="s">
        <v>545</v>
      </c>
      <c r="B46" s="77">
        <v>35</v>
      </c>
      <c r="C46" s="78">
        <v>72500</v>
      </c>
      <c r="D46" s="73">
        <v>41000</v>
      </c>
      <c r="E46" s="73">
        <v>31500</v>
      </c>
      <c r="F46" s="74">
        <v>72000</v>
      </c>
      <c r="G46" s="74">
        <v>40800</v>
      </c>
      <c r="H46" s="74">
        <v>31200</v>
      </c>
      <c r="I46" s="75">
        <v>-500</v>
      </c>
      <c r="J46" s="75">
        <v>-200</v>
      </c>
      <c r="K46" s="75">
        <v>-300</v>
      </c>
      <c r="M46" s="19">
        <v>23</v>
      </c>
      <c r="N46" s="76" t="s">
        <v>405</v>
      </c>
      <c r="O46" s="855">
        <f t="shared" si="0"/>
        <v>72000</v>
      </c>
      <c r="P46" s="853">
        <f>IFERROR(_xlfn.RANK.EQ(F46,$F$24:$F$70,0)+COUNTIF($F$24:F46,F46)-1,"-")</f>
        <v>17</v>
      </c>
      <c r="Q46" s="853"/>
      <c r="R46" s="856">
        <f t="shared" si="1"/>
        <v>23</v>
      </c>
      <c r="S46" s="856" t="str">
        <f t="shared" si="2"/>
        <v>富山</v>
      </c>
      <c r="T46" s="860">
        <f t="shared" si="3"/>
        <v>57400</v>
      </c>
      <c r="V46" s="855">
        <f t="shared" si="4"/>
        <v>40800</v>
      </c>
      <c r="W46" s="853">
        <f>IFERROR(_xlfn.RANK.EQ(G46,$G$24:$G$70,0)+COUNTIF($G$24:G46,G46)-1,"-")</f>
        <v>22</v>
      </c>
      <c r="X46" s="853"/>
      <c r="Y46" s="856">
        <f t="shared" si="5"/>
        <v>23</v>
      </c>
      <c r="Z46" s="856" t="str">
        <f t="shared" si="6"/>
        <v>埼玉</v>
      </c>
      <c r="AA46" s="860">
        <f t="shared" si="7"/>
        <v>40600</v>
      </c>
      <c r="AB46" s="865"/>
      <c r="AC46" s="855">
        <f t="shared" si="8"/>
        <v>31200</v>
      </c>
      <c r="AD46" s="853">
        <f>IFERROR(_xlfn.RANK.EQ(H46,$H$24:$H$70,0)+COUNTIF($H$24:H46,H46)-1,"-")</f>
        <v>14</v>
      </c>
      <c r="AE46" s="848"/>
      <c r="AF46" s="856">
        <f t="shared" si="9"/>
        <v>23</v>
      </c>
      <c r="AG46" s="856" t="str">
        <f t="shared" si="10"/>
        <v>秋田</v>
      </c>
      <c r="AH46" s="860">
        <f t="shared" si="11"/>
        <v>17800</v>
      </c>
    </row>
    <row r="47" spans="1:34" ht="12" customHeight="1">
      <c r="A47" s="76" t="s">
        <v>546</v>
      </c>
      <c r="B47" s="77">
        <v>36</v>
      </c>
      <c r="C47" s="78">
        <v>56400</v>
      </c>
      <c r="D47" s="73">
        <v>43100</v>
      </c>
      <c r="E47" s="73">
        <v>13300</v>
      </c>
      <c r="F47" s="74">
        <v>55700</v>
      </c>
      <c r="G47" s="74">
        <v>42600</v>
      </c>
      <c r="H47" s="74">
        <v>13100</v>
      </c>
      <c r="I47" s="75">
        <v>-700</v>
      </c>
      <c r="J47" s="75">
        <v>-500</v>
      </c>
      <c r="K47" s="75">
        <v>-200</v>
      </c>
      <c r="M47" s="19">
        <v>24</v>
      </c>
      <c r="N47" s="76" t="s">
        <v>406</v>
      </c>
      <c r="O47" s="855">
        <f t="shared" si="0"/>
        <v>55700</v>
      </c>
      <c r="P47" s="853">
        <f>IFERROR(_xlfn.RANK.EQ(F47,$F$24:$F$70,0)+COUNTIF($F$24:F47,F47)-1,"-")</f>
        <v>24</v>
      </c>
      <c r="Q47" s="853"/>
      <c r="R47" s="856">
        <f t="shared" si="1"/>
        <v>24</v>
      </c>
      <c r="S47" s="856" t="str">
        <f t="shared" si="2"/>
        <v>三重</v>
      </c>
      <c r="T47" s="860">
        <f t="shared" si="3"/>
        <v>55700</v>
      </c>
      <c r="V47" s="855">
        <f t="shared" si="4"/>
        <v>42600</v>
      </c>
      <c r="W47" s="853">
        <f>IFERROR(_xlfn.RANK.EQ(G47,$G$24:$G$70,0)+COUNTIF($G$24:G47,G47)-1,"-")</f>
        <v>19</v>
      </c>
      <c r="X47" s="853"/>
      <c r="Y47" s="856">
        <f t="shared" si="5"/>
        <v>24</v>
      </c>
      <c r="Z47" s="856" t="str">
        <f t="shared" si="6"/>
        <v>広島</v>
      </c>
      <c r="AA47" s="860">
        <f t="shared" si="7"/>
        <v>38200</v>
      </c>
      <c r="AB47" s="865"/>
      <c r="AC47" s="855">
        <f t="shared" si="8"/>
        <v>13100</v>
      </c>
      <c r="AD47" s="853">
        <f>IFERROR(_xlfn.RANK.EQ(H47,$H$24:$H$70,0)+COUNTIF($H$24:H47,H47)-1,"-")</f>
        <v>29</v>
      </c>
      <c r="AE47" s="848"/>
      <c r="AF47" s="856">
        <f t="shared" si="9"/>
        <v>24</v>
      </c>
      <c r="AG47" s="856" t="str">
        <f t="shared" si="10"/>
        <v>大分</v>
      </c>
      <c r="AH47" s="860">
        <f t="shared" si="11"/>
        <v>15800</v>
      </c>
    </row>
    <row r="48" spans="1:34" ht="18.75" customHeight="1">
      <c r="A48" s="76" t="s">
        <v>547</v>
      </c>
      <c r="B48" s="77">
        <v>37</v>
      </c>
      <c r="C48" s="78">
        <v>50000</v>
      </c>
      <c r="D48" s="73">
        <v>46500</v>
      </c>
      <c r="E48" s="73">
        <v>3540</v>
      </c>
      <c r="F48" s="74">
        <v>49600</v>
      </c>
      <c r="G48" s="74">
        <v>46200</v>
      </c>
      <c r="H48" s="74">
        <v>3460</v>
      </c>
      <c r="I48" s="75">
        <v>-400</v>
      </c>
      <c r="J48" s="75">
        <v>-300</v>
      </c>
      <c r="K48" s="75">
        <v>-80</v>
      </c>
      <c r="M48" s="19">
        <v>25</v>
      </c>
      <c r="N48" s="76" t="s">
        <v>407</v>
      </c>
      <c r="O48" s="855">
        <f t="shared" si="0"/>
        <v>49600</v>
      </c>
      <c r="P48" s="853">
        <f>IFERROR(_xlfn.RANK.EQ(F48,$F$24:$F$70,0)+COUNTIF($F$24:F48,F48)-1,"-")</f>
        <v>28</v>
      </c>
      <c r="Q48" s="853"/>
      <c r="R48" s="856">
        <f t="shared" si="1"/>
        <v>25</v>
      </c>
      <c r="S48" s="856" t="str">
        <f t="shared" si="2"/>
        <v>岐阜</v>
      </c>
      <c r="T48" s="860">
        <f t="shared" si="3"/>
        <v>53900</v>
      </c>
      <c r="V48" s="855">
        <f t="shared" si="4"/>
        <v>46200</v>
      </c>
      <c r="W48" s="853">
        <f>IFERROR(_xlfn.RANK.EQ(G48,$G$24:$G$70,0)+COUNTIF($G$24:G48,G48)-1,"-")</f>
        <v>18</v>
      </c>
      <c r="X48" s="853"/>
      <c r="Y48" s="856">
        <f t="shared" si="5"/>
        <v>25</v>
      </c>
      <c r="Z48" s="856" t="str">
        <f t="shared" si="6"/>
        <v>大分</v>
      </c>
      <c r="AA48" s="860">
        <f t="shared" si="7"/>
        <v>38000</v>
      </c>
      <c r="AB48" s="865"/>
      <c r="AC48" s="855">
        <f t="shared" si="8"/>
        <v>3460</v>
      </c>
      <c r="AD48" s="853">
        <f>IFERROR(_xlfn.RANK.EQ(H48,$H$24:$H$70,0)+COUNTIF($H$24:H48,H48)-1,"-")</f>
        <v>46</v>
      </c>
      <c r="AE48" s="848"/>
      <c r="AF48" s="856">
        <f t="shared" si="9"/>
        <v>25</v>
      </c>
      <c r="AG48" s="856" t="str">
        <f t="shared" si="10"/>
        <v>山梨</v>
      </c>
      <c r="AH48" s="860">
        <f t="shared" si="11"/>
        <v>15500</v>
      </c>
    </row>
    <row r="49" spans="1:34" ht="12" customHeight="1">
      <c r="A49" s="76" t="s">
        <v>548</v>
      </c>
      <c r="B49" s="77">
        <v>38</v>
      </c>
      <c r="C49" s="78">
        <v>29400</v>
      </c>
      <c r="D49" s="73">
        <v>22800</v>
      </c>
      <c r="E49" s="73">
        <v>6550</v>
      </c>
      <c r="F49" s="74">
        <v>29000</v>
      </c>
      <c r="G49" s="74">
        <v>22600</v>
      </c>
      <c r="H49" s="74">
        <v>6480</v>
      </c>
      <c r="I49" s="75">
        <v>-400</v>
      </c>
      <c r="J49" s="75">
        <v>-200</v>
      </c>
      <c r="K49" s="75">
        <v>-70</v>
      </c>
      <c r="M49" s="19">
        <v>26</v>
      </c>
      <c r="N49" s="76" t="s">
        <v>408</v>
      </c>
      <c r="O49" s="855">
        <f t="shared" si="0"/>
        <v>29000</v>
      </c>
      <c r="P49" s="853">
        <f>IFERROR(_xlfn.RANK.EQ(F49,$F$24:$F$70,0)+COUNTIF($F$24:F49,F49)-1,"-")</f>
        <v>39</v>
      </c>
      <c r="Q49" s="853"/>
      <c r="R49" s="856">
        <f t="shared" si="1"/>
        <v>26</v>
      </c>
      <c r="S49" s="856" t="str">
        <f t="shared" si="2"/>
        <v>大分</v>
      </c>
      <c r="T49" s="860">
        <f t="shared" si="3"/>
        <v>53800</v>
      </c>
      <c r="V49" s="855">
        <f t="shared" si="4"/>
        <v>22600</v>
      </c>
      <c r="W49" s="853">
        <f>IFERROR(_xlfn.RANK.EQ(G49,$G$24:$G$70,0)+COUNTIF($G$24:G49,G49)-1,"-")</f>
        <v>34</v>
      </c>
      <c r="X49" s="853"/>
      <c r="Y49" s="856">
        <f t="shared" si="5"/>
        <v>26</v>
      </c>
      <c r="Z49" s="856" t="str">
        <f t="shared" si="6"/>
        <v>山口</v>
      </c>
      <c r="AA49" s="860">
        <f t="shared" si="7"/>
        <v>36100</v>
      </c>
      <c r="AB49" s="865"/>
      <c r="AC49" s="855">
        <f t="shared" si="8"/>
        <v>6480</v>
      </c>
      <c r="AD49" s="853">
        <f>IFERROR(_xlfn.RANK.EQ(H49,$H$24:$H$70,0)+COUNTIF($H$24:H49,H49)-1,"-")</f>
        <v>38</v>
      </c>
      <c r="AE49" s="848"/>
      <c r="AF49" s="856">
        <f t="shared" si="9"/>
        <v>26</v>
      </c>
      <c r="AG49" s="856" t="str">
        <f t="shared" si="10"/>
        <v>福岡</v>
      </c>
      <c r="AH49" s="860">
        <f t="shared" si="11"/>
        <v>14700</v>
      </c>
    </row>
    <row r="50" spans="1:34" ht="12" customHeight="1">
      <c r="A50" s="76" t="s">
        <v>549</v>
      </c>
      <c r="B50" s="77">
        <v>39</v>
      </c>
      <c r="C50" s="78">
        <v>12000</v>
      </c>
      <c r="D50" s="73">
        <v>8330</v>
      </c>
      <c r="E50" s="73">
        <v>3710</v>
      </c>
      <c r="F50" s="74">
        <v>11900</v>
      </c>
      <c r="G50" s="74">
        <v>8200</v>
      </c>
      <c r="H50" s="74">
        <v>3690</v>
      </c>
      <c r="I50" s="75">
        <v>-100</v>
      </c>
      <c r="J50" s="75">
        <v>-130</v>
      </c>
      <c r="K50" s="75">
        <v>-20</v>
      </c>
      <c r="M50" s="19">
        <v>27</v>
      </c>
      <c r="N50" s="76" t="s">
        <v>409</v>
      </c>
      <c r="O50" s="855">
        <f t="shared" si="0"/>
        <v>11900</v>
      </c>
      <c r="P50" s="853">
        <f>IFERROR(_xlfn.RANK.EQ(F50,$F$24:$F$70,0)+COUNTIF($F$24:F50,F50)-1,"-")</f>
        <v>46</v>
      </c>
      <c r="Q50" s="853"/>
      <c r="R50" s="856">
        <f t="shared" si="1"/>
        <v>27</v>
      </c>
      <c r="S50" s="856" t="str">
        <f t="shared" si="2"/>
        <v>広島</v>
      </c>
      <c r="T50" s="860">
        <f t="shared" si="3"/>
        <v>50500</v>
      </c>
      <c r="V50" s="855">
        <f t="shared" si="4"/>
        <v>8200</v>
      </c>
      <c r="W50" s="853">
        <f>IFERROR(_xlfn.RANK.EQ(G50,$G$24:$G$70,0)+COUNTIF($G$24:G50,G50)-1,"-")</f>
        <v>43</v>
      </c>
      <c r="X50" s="853"/>
      <c r="Y50" s="856">
        <f t="shared" si="5"/>
        <v>27</v>
      </c>
      <c r="Z50" s="856" t="str">
        <f t="shared" si="6"/>
        <v>福井</v>
      </c>
      <c r="AA50" s="860">
        <f t="shared" si="7"/>
        <v>35800</v>
      </c>
      <c r="AB50" s="865"/>
      <c r="AC50" s="855">
        <f t="shared" si="8"/>
        <v>3690</v>
      </c>
      <c r="AD50" s="853">
        <f>IFERROR(_xlfn.RANK.EQ(H50,$H$24:$H$70,0)+COUNTIF($H$24:H50,H50)-1,"-")</f>
        <v>44</v>
      </c>
      <c r="AE50" s="848"/>
      <c r="AF50" s="856">
        <f t="shared" si="9"/>
        <v>27</v>
      </c>
      <c r="AG50" s="856" t="str">
        <f t="shared" si="10"/>
        <v>神奈川</v>
      </c>
      <c r="AH50" s="860">
        <f t="shared" si="11"/>
        <v>14300</v>
      </c>
    </row>
    <row r="51" spans="1:34" ht="12" customHeight="1">
      <c r="A51" s="76" t="s">
        <v>550</v>
      </c>
      <c r="B51" s="77">
        <v>40</v>
      </c>
      <c r="C51" s="78">
        <v>72000</v>
      </c>
      <c r="D51" s="73">
        <v>65900</v>
      </c>
      <c r="E51" s="73">
        <v>6080</v>
      </c>
      <c r="F51" s="74">
        <v>71300</v>
      </c>
      <c r="G51" s="74">
        <v>65200</v>
      </c>
      <c r="H51" s="74">
        <v>6060</v>
      </c>
      <c r="I51" s="75">
        <v>-700</v>
      </c>
      <c r="J51" s="75">
        <v>-700</v>
      </c>
      <c r="K51" s="75">
        <v>-20</v>
      </c>
      <c r="M51" s="19">
        <v>28</v>
      </c>
      <c r="N51" s="76" t="s">
        <v>410</v>
      </c>
      <c r="O51" s="855">
        <f t="shared" si="0"/>
        <v>71300</v>
      </c>
      <c r="P51" s="853">
        <f>IFERROR(_xlfn.RANK.EQ(F51,$F$24:$F$70,0)+COUNTIF($F$24:F51,F51)-1,"-")</f>
        <v>18</v>
      </c>
      <c r="Q51" s="853"/>
      <c r="R51" s="856">
        <f t="shared" si="1"/>
        <v>28</v>
      </c>
      <c r="S51" s="856" t="str">
        <f t="shared" si="2"/>
        <v>滋賀</v>
      </c>
      <c r="T51" s="860">
        <f t="shared" si="3"/>
        <v>49600</v>
      </c>
      <c r="V51" s="855">
        <f t="shared" si="4"/>
        <v>65200</v>
      </c>
      <c r="W51" s="853">
        <f>IFERROR(_xlfn.RANK.EQ(G51,$G$24:$G$70,0)+COUNTIF($G$24:G51,G51)-1,"-")</f>
        <v>12</v>
      </c>
      <c r="X51" s="853"/>
      <c r="Y51" s="856">
        <f t="shared" si="5"/>
        <v>28</v>
      </c>
      <c r="Z51" s="856" t="str">
        <f t="shared" si="6"/>
        <v>鹿児島</v>
      </c>
      <c r="AA51" s="860">
        <f t="shared" si="7"/>
        <v>33500</v>
      </c>
      <c r="AB51" s="865"/>
      <c r="AC51" s="855">
        <f t="shared" si="8"/>
        <v>6060</v>
      </c>
      <c r="AD51" s="853">
        <f>IFERROR(_xlfn.RANK.EQ(H51,$H$24:$H$70,0)+COUNTIF($H$24:H51,H51)-1,"-")</f>
        <v>40</v>
      </c>
      <c r="AE51" s="848"/>
      <c r="AF51" s="856">
        <f t="shared" si="9"/>
        <v>28</v>
      </c>
      <c r="AG51" s="856" t="str">
        <f t="shared" si="10"/>
        <v>岡山</v>
      </c>
      <c r="AH51" s="860">
        <f t="shared" si="11"/>
        <v>13200</v>
      </c>
    </row>
    <row r="52" spans="1:34" ht="12" customHeight="1">
      <c r="A52" s="76" t="s">
        <v>551</v>
      </c>
      <c r="B52" s="77">
        <v>41</v>
      </c>
      <c r="C52" s="78">
        <v>19000</v>
      </c>
      <c r="D52" s="73">
        <v>13500</v>
      </c>
      <c r="E52" s="73">
        <v>5580</v>
      </c>
      <c r="F52" s="74">
        <v>18700</v>
      </c>
      <c r="G52" s="74">
        <v>13200</v>
      </c>
      <c r="H52" s="74">
        <v>5430</v>
      </c>
      <c r="I52" s="75">
        <v>-300</v>
      </c>
      <c r="J52" s="75">
        <v>-300</v>
      </c>
      <c r="K52" s="75">
        <v>-150</v>
      </c>
      <c r="M52" s="19">
        <v>29</v>
      </c>
      <c r="N52" s="76" t="s">
        <v>411</v>
      </c>
      <c r="O52" s="855">
        <f t="shared" si="0"/>
        <v>18700</v>
      </c>
      <c r="P52" s="853">
        <f>IFERROR(_xlfn.RANK.EQ(F52,$F$24:$F$70,0)+COUNTIF($F$24:F52,F52)-1,"-")</f>
        <v>44</v>
      </c>
      <c r="Q52" s="853"/>
      <c r="R52" s="856">
        <f t="shared" si="1"/>
        <v>28</v>
      </c>
      <c r="S52" s="856" t="str">
        <f t="shared" si="2"/>
        <v>佐賀</v>
      </c>
      <c r="T52" s="860">
        <f t="shared" si="3"/>
        <v>49600</v>
      </c>
      <c r="V52" s="855">
        <f t="shared" si="4"/>
        <v>13200</v>
      </c>
      <c r="W52" s="853">
        <f>IFERROR(_xlfn.RANK.EQ(G52,$G$24:$G$70,0)+COUNTIF($G$24:G52,G52)-1,"-")</f>
        <v>41</v>
      </c>
      <c r="X52" s="853"/>
      <c r="Y52" s="856">
        <f t="shared" si="5"/>
        <v>29</v>
      </c>
      <c r="Z52" s="856" t="str">
        <f t="shared" si="6"/>
        <v>宮崎</v>
      </c>
      <c r="AA52" s="860">
        <f t="shared" si="7"/>
        <v>33400</v>
      </c>
      <c r="AB52" s="865"/>
      <c r="AC52" s="855">
        <f t="shared" si="8"/>
        <v>5430</v>
      </c>
      <c r="AD52" s="853">
        <f>IFERROR(_xlfn.RANK.EQ(H52,$H$24:$H$70,0)+COUNTIF($H$24:H52,H52)-1,"-")</f>
        <v>42</v>
      </c>
      <c r="AE52" s="848"/>
      <c r="AF52" s="856">
        <f t="shared" si="9"/>
        <v>29</v>
      </c>
      <c r="AG52" s="856" t="str">
        <f t="shared" si="10"/>
        <v>三重</v>
      </c>
      <c r="AH52" s="860">
        <f t="shared" si="11"/>
        <v>13100</v>
      </c>
    </row>
    <row r="53" spans="1:34" ht="12" customHeight="1">
      <c r="A53" s="76" t="s">
        <v>552</v>
      </c>
      <c r="B53" s="77">
        <v>42</v>
      </c>
      <c r="C53" s="78">
        <v>31000</v>
      </c>
      <c r="D53" s="73">
        <v>8970</v>
      </c>
      <c r="E53" s="73">
        <v>22000</v>
      </c>
      <c r="F53" s="74">
        <v>30700</v>
      </c>
      <c r="G53" s="74">
        <v>8930</v>
      </c>
      <c r="H53" s="74">
        <v>21800</v>
      </c>
      <c r="I53" s="75">
        <v>-300</v>
      </c>
      <c r="J53" s="75">
        <v>-40</v>
      </c>
      <c r="K53" s="75">
        <v>-200</v>
      </c>
      <c r="M53" s="19">
        <v>30</v>
      </c>
      <c r="N53" s="76" t="s">
        <v>412</v>
      </c>
      <c r="O53" s="855">
        <f t="shared" si="0"/>
        <v>30700</v>
      </c>
      <c r="P53" s="853">
        <f>IFERROR(_xlfn.RANK.EQ(F53,$F$24:$F$70,0)+COUNTIF($F$24:F53,F53)-1,"-")</f>
        <v>38</v>
      </c>
      <c r="Q53" s="853"/>
      <c r="R53" s="856">
        <f t="shared" si="1"/>
        <v>30</v>
      </c>
      <c r="S53" s="856" t="str">
        <f t="shared" si="2"/>
        <v>長崎</v>
      </c>
      <c r="T53" s="860">
        <f t="shared" si="3"/>
        <v>44900</v>
      </c>
      <c r="V53" s="855">
        <f t="shared" si="4"/>
        <v>8930</v>
      </c>
      <c r="W53" s="853">
        <f>IFERROR(_xlfn.RANK.EQ(G53,$G$24:$G$70,0)+COUNTIF($G$24:G53,G53)-1,"-")</f>
        <v>42</v>
      </c>
      <c r="X53" s="853"/>
      <c r="Y53" s="856">
        <f t="shared" si="5"/>
        <v>30</v>
      </c>
      <c r="Z53" s="856" t="str">
        <f t="shared" si="6"/>
        <v>石川</v>
      </c>
      <c r="AA53" s="860">
        <f t="shared" si="7"/>
        <v>32900</v>
      </c>
      <c r="AB53" s="865"/>
      <c r="AC53" s="855">
        <f t="shared" si="8"/>
        <v>21800</v>
      </c>
      <c r="AD53" s="853">
        <f>IFERROR(_xlfn.RANK.EQ(H53,$H$24:$H$70,0)+COUNTIF($H$24:H53,H53)-1,"-")</f>
        <v>21</v>
      </c>
      <c r="AE53" s="848"/>
      <c r="AF53" s="856">
        <f t="shared" si="9"/>
        <v>30</v>
      </c>
      <c r="AG53" s="856" t="str">
        <f t="shared" si="10"/>
        <v>岐阜</v>
      </c>
      <c r="AH53" s="860">
        <f t="shared" si="11"/>
        <v>12700</v>
      </c>
    </row>
    <row r="54" spans="1:34" ht="18.75" customHeight="1">
      <c r="A54" s="76" t="s">
        <v>553</v>
      </c>
      <c r="B54" s="77">
        <v>43</v>
      </c>
      <c r="C54" s="78">
        <v>33000</v>
      </c>
      <c r="D54" s="73">
        <v>22500</v>
      </c>
      <c r="E54" s="73">
        <v>10500</v>
      </c>
      <c r="F54" s="74">
        <v>32300</v>
      </c>
      <c r="G54" s="74">
        <v>22000</v>
      </c>
      <c r="H54" s="74">
        <v>10400</v>
      </c>
      <c r="I54" s="75">
        <v>-700</v>
      </c>
      <c r="J54" s="75">
        <v>-500</v>
      </c>
      <c r="K54" s="75">
        <v>-100</v>
      </c>
      <c r="M54" s="19">
        <v>31</v>
      </c>
      <c r="N54" s="76" t="s">
        <v>413</v>
      </c>
      <c r="O54" s="855">
        <f t="shared" si="0"/>
        <v>32300</v>
      </c>
      <c r="P54" s="853">
        <f>IFERROR(_xlfn.RANK.EQ(F54,$F$24:$F$70,0)+COUNTIF($F$24:F54,F54)-1,"-")</f>
        <v>37</v>
      </c>
      <c r="Q54" s="853"/>
      <c r="R54" s="856">
        <f t="shared" si="1"/>
        <v>31</v>
      </c>
      <c r="S54" s="856" t="str">
        <f t="shared" si="2"/>
        <v>愛媛</v>
      </c>
      <c r="T54" s="860">
        <f t="shared" si="3"/>
        <v>43600</v>
      </c>
      <c r="V54" s="855">
        <f t="shared" si="4"/>
        <v>22000</v>
      </c>
      <c r="W54" s="853">
        <f>IFERROR(_xlfn.RANK.EQ(G54,$G$24:$G$70,0)+COUNTIF($G$24:G54,G54)-1,"-")</f>
        <v>35</v>
      </c>
      <c r="X54" s="853"/>
      <c r="Y54" s="856">
        <f t="shared" si="5"/>
        <v>31</v>
      </c>
      <c r="Z54" s="856" t="str">
        <f t="shared" si="6"/>
        <v>島根</v>
      </c>
      <c r="AA54" s="860">
        <f t="shared" si="7"/>
        <v>28800</v>
      </c>
      <c r="AB54" s="865"/>
      <c r="AC54" s="855">
        <f t="shared" si="8"/>
        <v>10400</v>
      </c>
      <c r="AD54" s="853">
        <f>IFERROR(_xlfn.RANK.EQ(H54,$H$24:$H$70,0)+COUNTIF($H$24:H54,H54)-1,"-")</f>
        <v>32</v>
      </c>
      <c r="AE54" s="848"/>
      <c r="AF54" s="856">
        <f t="shared" si="9"/>
        <v>31</v>
      </c>
      <c r="AG54" s="856" t="str">
        <f t="shared" si="10"/>
        <v>広島</v>
      </c>
      <c r="AH54" s="860">
        <f t="shared" si="11"/>
        <v>12200</v>
      </c>
    </row>
    <row r="55" spans="1:34" ht="12" customHeight="1">
      <c r="A55" s="76" t="s">
        <v>554</v>
      </c>
      <c r="B55" s="77">
        <v>44</v>
      </c>
      <c r="C55" s="78">
        <v>35800</v>
      </c>
      <c r="D55" s="73">
        <v>28900</v>
      </c>
      <c r="E55" s="73">
        <v>6890</v>
      </c>
      <c r="F55" s="74">
        <v>35600</v>
      </c>
      <c r="G55" s="74">
        <v>28800</v>
      </c>
      <c r="H55" s="74">
        <v>6840</v>
      </c>
      <c r="I55" s="75">
        <v>-200</v>
      </c>
      <c r="J55" s="75">
        <v>-100</v>
      </c>
      <c r="K55" s="75">
        <v>-50</v>
      </c>
      <c r="M55" s="19">
        <v>32</v>
      </c>
      <c r="N55" s="76" t="s">
        <v>414</v>
      </c>
      <c r="O55" s="855">
        <f t="shared" si="0"/>
        <v>35600</v>
      </c>
      <c r="P55" s="853">
        <f>IFERROR(_xlfn.RANK.EQ(F55,$F$24:$F$70,0)+COUNTIF($F$24:F55,F55)-1,"-")</f>
        <v>36</v>
      </c>
      <c r="Q55" s="853"/>
      <c r="R55" s="856">
        <f t="shared" si="1"/>
        <v>32</v>
      </c>
      <c r="S55" s="856" t="str">
        <f t="shared" si="2"/>
        <v>山口</v>
      </c>
      <c r="T55" s="860">
        <f t="shared" si="3"/>
        <v>42900</v>
      </c>
      <c r="V55" s="855">
        <f t="shared" si="4"/>
        <v>28800</v>
      </c>
      <c r="W55" s="853">
        <f>IFERROR(_xlfn.RANK.EQ(G55,$G$24:$G$70,0)+COUNTIF($G$24:G55,G55)-1,"-")</f>
        <v>31</v>
      </c>
      <c r="X55" s="853"/>
      <c r="Y55" s="856">
        <f t="shared" si="5"/>
        <v>32</v>
      </c>
      <c r="Z55" s="856" t="str">
        <f t="shared" si="6"/>
        <v>群馬</v>
      </c>
      <c r="AA55" s="860">
        <f t="shared" si="7"/>
        <v>23500</v>
      </c>
      <c r="AB55" s="865"/>
      <c r="AC55" s="855">
        <f t="shared" si="8"/>
        <v>6840</v>
      </c>
      <c r="AD55" s="853">
        <f>IFERROR(_xlfn.RANK.EQ(H55,$H$24:$H$70,0)+COUNTIF($H$24:H55,H55)-1,"-")</f>
        <v>35</v>
      </c>
      <c r="AE55" s="848"/>
      <c r="AF55" s="856">
        <f t="shared" si="9"/>
        <v>32</v>
      </c>
      <c r="AG55" s="856" t="str">
        <f t="shared" si="10"/>
        <v>鳥取</v>
      </c>
      <c r="AH55" s="860">
        <f t="shared" si="11"/>
        <v>10400</v>
      </c>
    </row>
    <row r="56" spans="1:34" ht="12" customHeight="1">
      <c r="A56" s="76" t="s">
        <v>555</v>
      </c>
      <c r="B56" s="77">
        <v>45</v>
      </c>
      <c r="C56" s="78">
        <v>62000</v>
      </c>
      <c r="D56" s="73">
        <v>48800</v>
      </c>
      <c r="E56" s="73">
        <v>13200</v>
      </c>
      <c r="F56" s="74">
        <v>61600</v>
      </c>
      <c r="G56" s="74">
        <v>48500</v>
      </c>
      <c r="H56" s="74">
        <v>13200</v>
      </c>
      <c r="I56" s="75">
        <v>-400</v>
      </c>
      <c r="J56" s="75">
        <v>-300</v>
      </c>
      <c r="K56" s="75">
        <v>0</v>
      </c>
      <c r="M56" s="19">
        <v>33</v>
      </c>
      <c r="N56" s="76" t="s">
        <v>415</v>
      </c>
      <c r="O56" s="855">
        <f t="shared" si="0"/>
        <v>61600</v>
      </c>
      <c r="P56" s="853">
        <f>IFERROR(_xlfn.RANK.EQ(F56,$F$24:$F$70,0)+COUNTIF($F$24:F56,F56)-1,"-")</f>
        <v>21</v>
      </c>
      <c r="Q56" s="853"/>
      <c r="R56" s="856">
        <f t="shared" si="1"/>
        <v>33</v>
      </c>
      <c r="S56" s="856" t="str">
        <f t="shared" si="2"/>
        <v>石川</v>
      </c>
      <c r="T56" s="860">
        <f t="shared" si="3"/>
        <v>39500</v>
      </c>
      <c r="V56" s="855">
        <f t="shared" si="4"/>
        <v>48500</v>
      </c>
      <c r="W56" s="853">
        <f>IFERROR(_xlfn.RANK.EQ(G56,$G$24:$G$70,0)+COUNTIF($G$24:G56,G56)-1,"-")</f>
        <v>17</v>
      </c>
      <c r="X56" s="853"/>
      <c r="Y56" s="856">
        <f t="shared" si="5"/>
        <v>32</v>
      </c>
      <c r="Z56" s="856" t="str">
        <f t="shared" si="6"/>
        <v>香川</v>
      </c>
      <c r="AA56" s="860">
        <f t="shared" si="7"/>
        <v>23500</v>
      </c>
      <c r="AB56" s="865"/>
      <c r="AC56" s="855">
        <f t="shared" si="8"/>
        <v>13200</v>
      </c>
      <c r="AD56" s="853">
        <f>IFERROR(_xlfn.RANK.EQ(H56,$H$24:$H$70,0)+COUNTIF($H$24:H56,H56)-1,"-")</f>
        <v>28</v>
      </c>
      <c r="AE56" s="848"/>
      <c r="AF56" s="856">
        <f t="shared" si="9"/>
        <v>33</v>
      </c>
      <c r="AG56" s="856" t="str">
        <f t="shared" si="10"/>
        <v>徳島</v>
      </c>
      <c r="AH56" s="860">
        <f t="shared" si="11"/>
        <v>8340</v>
      </c>
    </row>
    <row r="57" spans="1:34" ht="12" customHeight="1">
      <c r="A57" s="76" t="s">
        <v>556</v>
      </c>
      <c r="B57" s="77">
        <v>46</v>
      </c>
      <c r="C57" s="78">
        <v>50900</v>
      </c>
      <c r="D57" s="73">
        <v>38500</v>
      </c>
      <c r="E57" s="73">
        <v>12400</v>
      </c>
      <c r="F57" s="74">
        <v>50500</v>
      </c>
      <c r="G57" s="74">
        <v>38200</v>
      </c>
      <c r="H57" s="74">
        <v>12200</v>
      </c>
      <c r="I57" s="75">
        <v>-400</v>
      </c>
      <c r="J57" s="75">
        <v>-300</v>
      </c>
      <c r="K57" s="75">
        <v>-200</v>
      </c>
      <c r="M57" s="19">
        <v>34</v>
      </c>
      <c r="N57" s="76" t="s">
        <v>416</v>
      </c>
      <c r="O57" s="855">
        <f t="shared" si="0"/>
        <v>50500</v>
      </c>
      <c r="P57" s="853">
        <f>IFERROR(_xlfn.RANK.EQ(F57,$F$24:$F$70,0)+COUNTIF($F$24:F57,F57)-1,"-")</f>
        <v>27</v>
      </c>
      <c r="Q57" s="853"/>
      <c r="R57" s="856">
        <f t="shared" si="1"/>
        <v>33</v>
      </c>
      <c r="S57" s="856" t="str">
        <f t="shared" si="2"/>
        <v>福井</v>
      </c>
      <c r="T57" s="860">
        <f t="shared" si="3"/>
        <v>39500</v>
      </c>
      <c r="V57" s="855">
        <f t="shared" si="4"/>
        <v>38200</v>
      </c>
      <c r="W57" s="853">
        <f>IFERROR(_xlfn.RANK.EQ(G57,$G$24:$G$70,0)+COUNTIF($G$24:G57,G57)-1,"-")</f>
        <v>24</v>
      </c>
      <c r="X57" s="853"/>
      <c r="Y57" s="856">
        <f t="shared" si="5"/>
        <v>34</v>
      </c>
      <c r="Z57" s="856" t="str">
        <f t="shared" si="6"/>
        <v>京都</v>
      </c>
      <c r="AA57" s="860">
        <f t="shared" si="7"/>
        <v>22600</v>
      </c>
      <c r="AB57" s="865"/>
      <c r="AC57" s="855">
        <f t="shared" si="8"/>
        <v>12200</v>
      </c>
      <c r="AD57" s="853">
        <f>IFERROR(_xlfn.RANK.EQ(H57,$H$24:$H$70,0)+COUNTIF($H$24:H57,H57)-1,"-")</f>
        <v>31</v>
      </c>
      <c r="AE57" s="848"/>
      <c r="AF57" s="856">
        <f t="shared" si="9"/>
        <v>34</v>
      </c>
      <c r="AG57" s="856" t="str">
        <f t="shared" si="10"/>
        <v>佐賀</v>
      </c>
      <c r="AH57" s="860">
        <f t="shared" si="11"/>
        <v>8180</v>
      </c>
    </row>
    <row r="58" spans="1:34" ht="12" customHeight="1">
      <c r="A58" s="76" t="s">
        <v>557</v>
      </c>
      <c r="B58" s="77">
        <v>47</v>
      </c>
      <c r="C58" s="78">
        <v>43200</v>
      </c>
      <c r="D58" s="73">
        <v>36400</v>
      </c>
      <c r="E58" s="73">
        <v>6870</v>
      </c>
      <c r="F58" s="74">
        <v>42900</v>
      </c>
      <c r="G58" s="74">
        <v>36100</v>
      </c>
      <c r="H58" s="74">
        <v>6790</v>
      </c>
      <c r="I58" s="75">
        <v>-300</v>
      </c>
      <c r="J58" s="75">
        <v>-300</v>
      </c>
      <c r="K58" s="75">
        <v>-80</v>
      </c>
      <c r="M58" s="19">
        <v>35</v>
      </c>
      <c r="N58" s="76" t="s">
        <v>417</v>
      </c>
      <c r="O58" s="855">
        <f t="shared" si="0"/>
        <v>42900</v>
      </c>
      <c r="P58" s="853">
        <f>IFERROR(_xlfn.RANK.EQ(F58,$F$24:$F$70,0)+COUNTIF($F$24:F58,F58)-1,"-")</f>
        <v>32</v>
      </c>
      <c r="Q58" s="853"/>
      <c r="R58" s="856">
        <f t="shared" si="1"/>
        <v>35</v>
      </c>
      <c r="S58" s="856" t="str">
        <f t="shared" si="2"/>
        <v>沖縄</v>
      </c>
      <c r="T58" s="860">
        <f t="shared" si="3"/>
        <v>35900</v>
      </c>
      <c r="V58" s="855">
        <f t="shared" si="4"/>
        <v>36100</v>
      </c>
      <c r="W58" s="853">
        <f>IFERROR(_xlfn.RANK.EQ(G58,$G$24:$G$70,0)+COUNTIF($G$24:G58,G58)-1,"-")</f>
        <v>26</v>
      </c>
      <c r="X58" s="853"/>
      <c r="Y58" s="856">
        <f t="shared" si="5"/>
        <v>35</v>
      </c>
      <c r="Z58" s="856" t="str">
        <f t="shared" si="6"/>
        <v>鳥取</v>
      </c>
      <c r="AA58" s="860">
        <f t="shared" si="7"/>
        <v>22000</v>
      </c>
      <c r="AB58" s="865"/>
      <c r="AC58" s="855">
        <f t="shared" si="8"/>
        <v>6790</v>
      </c>
      <c r="AD58" s="853">
        <f>IFERROR(_xlfn.RANK.EQ(H58,$H$24:$H$70,0)+COUNTIF($H$24:H58,H58)-1,"-")</f>
        <v>36</v>
      </c>
      <c r="AE58" s="848"/>
      <c r="AF58" s="856">
        <f t="shared" si="9"/>
        <v>35</v>
      </c>
      <c r="AG58" s="856" t="str">
        <f t="shared" si="10"/>
        <v>島根</v>
      </c>
      <c r="AH58" s="860">
        <f t="shared" si="11"/>
        <v>6840</v>
      </c>
    </row>
    <row r="59" spans="1:34" ht="18.75" customHeight="1">
      <c r="A59" s="76" t="s">
        <v>558</v>
      </c>
      <c r="B59" s="77">
        <v>48</v>
      </c>
      <c r="C59" s="78">
        <v>27500</v>
      </c>
      <c r="D59" s="73">
        <v>19000</v>
      </c>
      <c r="E59" s="73">
        <v>8550</v>
      </c>
      <c r="F59" s="74">
        <v>27200</v>
      </c>
      <c r="G59" s="74">
        <v>18800</v>
      </c>
      <c r="H59" s="74">
        <v>8340</v>
      </c>
      <c r="I59" s="75">
        <v>-300</v>
      </c>
      <c r="J59" s="75">
        <v>-200</v>
      </c>
      <c r="K59" s="75">
        <v>-210</v>
      </c>
      <c r="M59" s="19">
        <v>36</v>
      </c>
      <c r="N59" s="76" t="s">
        <v>418</v>
      </c>
      <c r="O59" s="855">
        <f t="shared" si="0"/>
        <v>27200</v>
      </c>
      <c r="P59" s="853">
        <f>IFERROR(_xlfn.RANK.EQ(F59,$F$24:$F$70,0)+COUNTIF($F$24:F59,F59)-1,"-")</f>
        <v>41</v>
      </c>
      <c r="Q59" s="853"/>
      <c r="R59" s="856">
        <f t="shared" si="1"/>
        <v>36</v>
      </c>
      <c r="S59" s="856" t="str">
        <f t="shared" si="2"/>
        <v>島根</v>
      </c>
      <c r="T59" s="860">
        <f t="shared" si="3"/>
        <v>35600</v>
      </c>
      <c r="V59" s="855">
        <f t="shared" si="4"/>
        <v>18800</v>
      </c>
      <c r="W59" s="853">
        <f>IFERROR(_xlfn.RANK.EQ(G59,$G$24:$G$70,0)+COUNTIF($G$24:G59,G59)-1,"-")</f>
        <v>39</v>
      </c>
      <c r="X59" s="853"/>
      <c r="Y59" s="856">
        <f t="shared" si="5"/>
        <v>36</v>
      </c>
      <c r="Z59" s="856" t="str">
        <f t="shared" si="6"/>
        <v>静岡</v>
      </c>
      <c r="AA59" s="860">
        <f t="shared" si="7"/>
        <v>21100</v>
      </c>
      <c r="AB59" s="865"/>
      <c r="AC59" s="855">
        <f t="shared" si="8"/>
        <v>8340</v>
      </c>
      <c r="AD59" s="853">
        <f>IFERROR(_xlfn.RANK.EQ(H59,$H$24:$H$70,0)+COUNTIF($H$24:H59,H59)-1,"-")</f>
        <v>33</v>
      </c>
      <c r="AE59" s="848"/>
      <c r="AF59" s="856">
        <f t="shared" si="9"/>
        <v>36</v>
      </c>
      <c r="AG59" s="856" t="str">
        <f t="shared" si="10"/>
        <v>山口</v>
      </c>
      <c r="AH59" s="860">
        <f t="shared" si="11"/>
        <v>6790</v>
      </c>
    </row>
    <row r="60" spans="1:34" ht="12" customHeight="1">
      <c r="A60" s="76" t="s">
        <v>559</v>
      </c>
      <c r="B60" s="77">
        <v>49</v>
      </c>
      <c r="C60" s="78">
        <v>28500</v>
      </c>
      <c r="D60" s="73">
        <v>23800</v>
      </c>
      <c r="E60" s="73">
        <v>4710</v>
      </c>
      <c r="F60" s="74">
        <v>28100</v>
      </c>
      <c r="G60" s="74">
        <v>23500</v>
      </c>
      <c r="H60" s="74">
        <v>4660</v>
      </c>
      <c r="I60" s="75">
        <v>-400</v>
      </c>
      <c r="J60" s="75">
        <v>-300</v>
      </c>
      <c r="K60" s="75">
        <v>-50</v>
      </c>
      <c r="M60" s="19">
        <v>37</v>
      </c>
      <c r="N60" s="76" t="s">
        <v>419</v>
      </c>
      <c r="O60" s="855">
        <f t="shared" si="0"/>
        <v>28100</v>
      </c>
      <c r="P60" s="853">
        <f>IFERROR(_xlfn.RANK.EQ(F60,$F$24:$F$70,0)+COUNTIF($F$24:F60,F60)-1,"-")</f>
        <v>40</v>
      </c>
      <c r="Q60" s="853"/>
      <c r="R60" s="856">
        <f t="shared" si="1"/>
        <v>37</v>
      </c>
      <c r="S60" s="856" t="str">
        <f t="shared" si="2"/>
        <v>鳥取</v>
      </c>
      <c r="T60" s="860">
        <f t="shared" si="3"/>
        <v>32300</v>
      </c>
      <c r="V60" s="855">
        <f t="shared" si="4"/>
        <v>23500</v>
      </c>
      <c r="W60" s="853">
        <f>IFERROR(_xlfn.RANK.EQ(G60,$G$24:$G$70,0)+COUNTIF($G$24:G60,G60)-1,"-")</f>
        <v>33</v>
      </c>
      <c r="X60" s="853"/>
      <c r="Y60" s="856">
        <f t="shared" si="5"/>
        <v>37</v>
      </c>
      <c r="Z60" s="856" t="str">
        <f t="shared" si="6"/>
        <v>愛媛</v>
      </c>
      <c r="AA60" s="860">
        <f t="shared" si="7"/>
        <v>20700</v>
      </c>
      <c r="AB60" s="865"/>
      <c r="AC60" s="855">
        <f t="shared" si="8"/>
        <v>4660</v>
      </c>
      <c r="AD60" s="853">
        <f>IFERROR(_xlfn.RANK.EQ(H60,$H$24:$H$70,0)+COUNTIF($H$24:H60,H60)-1,"-")</f>
        <v>43</v>
      </c>
      <c r="AE60" s="848"/>
      <c r="AF60" s="856">
        <f t="shared" si="9"/>
        <v>37</v>
      </c>
      <c r="AG60" s="856" t="str">
        <f t="shared" si="10"/>
        <v>石川</v>
      </c>
      <c r="AH60" s="860">
        <f t="shared" si="11"/>
        <v>6550</v>
      </c>
    </row>
    <row r="61" spans="1:34" ht="12" customHeight="1">
      <c r="A61" s="76" t="s">
        <v>560</v>
      </c>
      <c r="B61" s="77">
        <v>50</v>
      </c>
      <c r="C61" s="78">
        <v>44300</v>
      </c>
      <c r="D61" s="73">
        <v>21000</v>
      </c>
      <c r="E61" s="73">
        <v>23300</v>
      </c>
      <c r="F61" s="74">
        <v>43600</v>
      </c>
      <c r="G61" s="74">
        <v>20700</v>
      </c>
      <c r="H61" s="74">
        <v>23000</v>
      </c>
      <c r="I61" s="75">
        <v>-700</v>
      </c>
      <c r="J61" s="75">
        <v>-300</v>
      </c>
      <c r="K61" s="75">
        <v>-300</v>
      </c>
      <c r="M61" s="19">
        <v>38</v>
      </c>
      <c r="N61" s="76" t="s">
        <v>420</v>
      </c>
      <c r="O61" s="855">
        <f t="shared" si="0"/>
        <v>43600</v>
      </c>
      <c r="P61" s="853">
        <f>IFERROR(_xlfn.RANK.EQ(F61,$F$24:$F$70,0)+COUNTIF($F$24:F61,F61)-1,"-")</f>
        <v>31</v>
      </c>
      <c r="Q61" s="853"/>
      <c r="R61" s="856">
        <f t="shared" si="1"/>
        <v>38</v>
      </c>
      <c r="S61" s="856" t="str">
        <f t="shared" si="2"/>
        <v>和歌山</v>
      </c>
      <c r="T61" s="860">
        <f t="shared" si="3"/>
        <v>30700</v>
      </c>
      <c r="V61" s="855">
        <f t="shared" si="4"/>
        <v>20700</v>
      </c>
      <c r="W61" s="853">
        <f>IFERROR(_xlfn.RANK.EQ(G61,$G$24:$G$70,0)+COUNTIF($G$24:G61,G61)-1,"-")</f>
        <v>37</v>
      </c>
      <c r="X61" s="853"/>
      <c r="Y61" s="856">
        <f t="shared" si="5"/>
        <v>38</v>
      </c>
      <c r="Z61" s="856" t="str">
        <f t="shared" si="6"/>
        <v>長崎</v>
      </c>
      <c r="AA61" s="860">
        <f t="shared" si="7"/>
        <v>20500</v>
      </c>
      <c r="AB61" s="865"/>
      <c r="AC61" s="855">
        <f t="shared" si="8"/>
        <v>23000</v>
      </c>
      <c r="AD61" s="853">
        <f>IFERROR(_xlfn.RANK.EQ(H61,$H$24:$H$70,0)+COUNTIF($H$24:H61,H61)-1,"-")</f>
        <v>19</v>
      </c>
      <c r="AE61" s="848"/>
      <c r="AF61" s="856">
        <f t="shared" si="9"/>
        <v>38</v>
      </c>
      <c r="AG61" s="856" t="str">
        <f t="shared" si="10"/>
        <v>京都</v>
      </c>
      <c r="AH61" s="860">
        <f t="shared" si="11"/>
        <v>6480</v>
      </c>
    </row>
    <row r="62" spans="1:34" ht="12" customHeight="1">
      <c r="A62" s="76" t="s">
        <v>561</v>
      </c>
      <c r="B62" s="77">
        <v>51</v>
      </c>
      <c r="C62" s="78">
        <v>25500</v>
      </c>
      <c r="D62" s="73">
        <v>19000</v>
      </c>
      <c r="E62" s="73">
        <v>6400</v>
      </c>
      <c r="F62" s="74">
        <v>25000</v>
      </c>
      <c r="G62" s="74">
        <v>18600</v>
      </c>
      <c r="H62" s="74">
        <v>6380</v>
      </c>
      <c r="I62" s="75">
        <v>-500</v>
      </c>
      <c r="J62" s="75">
        <v>-400</v>
      </c>
      <c r="K62" s="75">
        <v>-20</v>
      </c>
      <c r="M62" s="19">
        <v>39</v>
      </c>
      <c r="N62" s="76" t="s">
        <v>421</v>
      </c>
      <c r="O62" s="855">
        <f t="shared" si="0"/>
        <v>25000</v>
      </c>
      <c r="P62" s="853">
        <f>IFERROR(_xlfn.RANK.EQ(F62,$F$24:$F$70,0)+COUNTIF($F$24:F62,F62)-1,"-")</f>
        <v>42</v>
      </c>
      <c r="Q62" s="853"/>
      <c r="R62" s="856">
        <f t="shared" si="1"/>
        <v>39</v>
      </c>
      <c r="S62" s="856" t="str">
        <f t="shared" si="2"/>
        <v>京都</v>
      </c>
      <c r="T62" s="860">
        <f t="shared" si="3"/>
        <v>29000</v>
      </c>
      <c r="V62" s="855">
        <f t="shared" si="4"/>
        <v>18600</v>
      </c>
      <c r="W62" s="853">
        <f>IFERROR(_xlfn.RANK.EQ(G62,$G$24:$G$70,0)+COUNTIF($G$24:G62,G62)-1,"-")</f>
        <v>40</v>
      </c>
      <c r="X62" s="853"/>
      <c r="Y62" s="856">
        <f t="shared" si="5"/>
        <v>39</v>
      </c>
      <c r="Z62" s="856" t="str">
        <f t="shared" si="6"/>
        <v>徳島</v>
      </c>
      <c r="AA62" s="860">
        <f t="shared" si="7"/>
        <v>18800</v>
      </c>
      <c r="AB62" s="865"/>
      <c r="AC62" s="855">
        <f t="shared" si="8"/>
        <v>6380</v>
      </c>
      <c r="AD62" s="853">
        <f>IFERROR(_xlfn.RANK.EQ(H62,$H$24:$H$70,0)+COUNTIF($H$24:H62,H62)-1,"-")</f>
        <v>39</v>
      </c>
      <c r="AE62" s="848"/>
      <c r="AF62" s="856">
        <f t="shared" si="9"/>
        <v>39</v>
      </c>
      <c r="AG62" s="856" t="str">
        <f t="shared" si="10"/>
        <v>高知</v>
      </c>
      <c r="AH62" s="860">
        <f t="shared" si="11"/>
        <v>6380</v>
      </c>
    </row>
    <row r="63" spans="1:34" ht="18.75" customHeight="1">
      <c r="A63" s="76" t="s">
        <v>562</v>
      </c>
      <c r="B63" s="77">
        <v>52</v>
      </c>
      <c r="C63" s="78">
        <v>78400</v>
      </c>
      <c r="D63" s="73">
        <v>63500</v>
      </c>
      <c r="E63" s="73">
        <v>14900</v>
      </c>
      <c r="F63" s="74">
        <v>78000</v>
      </c>
      <c r="G63" s="74">
        <v>63300</v>
      </c>
      <c r="H63" s="74">
        <v>14700</v>
      </c>
      <c r="I63" s="75">
        <v>-400</v>
      </c>
      <c r="J63" s="75">
        <v>-200</v>
      </c>
      <c r="K63" s="75">
        <v>-200</v>
      </c>
      <c r="M63" s="19">
        <v>40</v>
      </c>
      <c r="N63" s="76" t="s">
        <v>422</v>
      </c>
      <c r="O63" s="855">
        <f t="shared" si="0"/>
        <v>78000</v>
      </c>
      <c r="P63" s="853">
        <f>IFERROR(_xlfn.RANK.EQ(F63,$F$24:$F$70,0)+COUNTIF($F$24:F63,F63)-1,"-")</f>
        <v>15</v>
      </c>
      <c r="Q63" s="853"/>
      <c r="R63" s="856">
        <f t="shared" si="1"/>
        <v>40</v>
      </c>
      <c r="S63" s="856" t="str">
        <f t="shared" si="2"/>
        <v>香川</v>
      </c>
      <c r="T63" s="860">
        <f t="shared" si="3"/>
        <v>28100</v>
      </c>
      <c r="V63" s="855">
        <f t="shared" si="4"/>
        <v>63300</v>
      </c>
      <c r="W63" s="853">
        <f>IFERROR(_xlfn.RANK.EQ(G63,$G$24:$G$70,0)+COUNTIF($G$24:G63,G63)-1,"-")</f>
        <v>14</v>
      </c>
      <c r="X63" s="853"/>
      <c r="Y63" s="856">
        <f t="shared" si="5"/>
        <v>40</v>
      </c>
      <c r="Z63" s="856" t="str">
        <f t="shared" si="6"/>
        <v>高知</v>
      </c>
      <c r="AA63" s="860">
        <f t="shared" si="7"/>
        <v>18600</v>
      </c>
      <c r="AB63" s="865"/>
      <c r="AC63" s="855">
        <f t="shared" si="8"/>
        <v>14700</v>
      </c>
      <c r="AD63" s="853">
        <f>IFERROR(_xlfn.RANK.EQ(H63,$H$24:$H$70,0)+COUNTIF($H$24:H63,H63)-1,"-")</f>
        <v>26</v>
      </c>
      <c r="AE63" s="848"/>
      <c r="AF63" s="856">
        <f t="shared" si="9"/>
        <v>40</v>
      </c>
      <c r="AG63" s="856" t="str">
        <f t="shared" si="10"/>
        <v>兵庫</v>
      </c>
      <c r="AH63" s="860">
        <f t="shared" si="11"/>
        <v>6060</v>
      </c>
    </row>
    <row r="64" spans="1:34" ht="12" customHeight="1">
      <c r="A64" s="76" t="s">
        <v>563</v>
      </c>
      <c r="B64" s="77">
        <v>53</v>
      </c>
      <c r="C64" s="78">
        <v>49900</v>
      </c>
      <c r="D64" s="73">
        <v>41600</v>
      </c>
      <c r="E64" s="73">
        <v>8340</v>
      </c>
      <c r="F64" s="74">
        <v>49600</v>
      </c>
      <c r="G64" s="74">
        <v>41400</v>
      </c>
      <c r="H64" s="74">
        <v>8180</v>
      </c>
      <c r="I64" s="75">
        <v>-300</v>
      </c>
      <c r="J64" s="75">
        <v>-200</v>
      </c>
      <c r="K64" s="75">
        <v>-160</v>
      </c>
      <c r="M64" s="19">
        <v>41</v>
      </c>
      <c r="N64" s="76" t="s">
        <v>423</v>
      </c>
      <c r="O64" s="855">
        <f t="shared" si="0"/>
        <v>49600</v>
      </c>
      <c r="P64" s="853">
        <f>IFERROR(_xlfn.RANK.EQ(F64,$F$24:$F$70,0)+COUNTIF($F$24:F64,F64)-1,"-")</f>
        <v>29</v>
      </c>
      <c r="Q64" s="853"/>
      <c r="R64" s="856">
        <f t="shared" si="1"/>
        <v>41</v>
      </c>
      <c r="S64" s="856" t="str">
        <f t="shared" si="2"/>
        <v>徳島</v>
      </c>
      <c r="T64" s="860">
        <f t="shared" si="3"/>
        <v>27200</v>
      </c>
      <c r="V64" s="855">
        <f t="shared" si="4"/>
        <v>41400</v>
      </c>
      <c r="W64" s="853">
        <f>IFERROR(_xlfn.RANK.EQ(G64,$G$24:$G$70,0)+COUNTIF($G$24:G64,G64)-1,"-")</f>
        <v>20</v>
      </c>
      <c r="X64" s="853"/>
      <c r="Y64" s="856">
        <f t="shared" si="5"/>
        <v>41</v>
      </c>
      <c r="Z64" s="856" t="str">
        <f t="shared" si="6"/>
        <v>奈良</v>
      </c>
      <c r="AA64" s="860">
        <f t="shared" si="7"/>
        <v>13200</v>
      </c>
      <c r="AB64" s="865"/>
      <c r="AC64" s="855">
        <f t="shared" si="8"/>
        <v>8180</v>
      </c>
      <c r="AD64" s="853">
        <f>IFERROR(_xlfn.RANK.EQ(H64,$H$24:$H$70,0)+COUNTIF($H$24:H64,H64)-1,"-")</f>
        <v>34</v>
      </c>
      <c r="AE64" s="848"/>
      <c r="AF64" s="856">
        <f t="shared" si="9"/>
        <v>41</v>
      </c>
      <c r="AG64" s="856" t="str">
        <f t="shared" si="10"/>
        <v>東京</v>
      </c>
      <c r="AH64" s="860">
        <f t="shared" si="11"/>
        <v>5890</v>
      </c>
    </row>
    <row r="65" spans="1:34" ht="12" customHeight="1">
      <c r="A65" s="76" t="s">
        <v>564</v>
      </c>
      <c r="B65" s="77">
        <v>54</v>
      </c>
      <c r="C65" s="78">
        <v>45200</v>
      </c>
      <c r="D65" s="73">
        <v>20700</v>
      </c>
      <c r="E65" s="73">
        <v>24600</v>
      </c>
      <c r="F65" s="74">
        <v>44900</v>
      </c>
      <c r="G65" s="74">
        <v>20500</v>
      </c>
      <c r="H65" s="74">
        <v>24400</v>
      </c>
      <c r="I65" s="75">
        <v>-300</v>
      </c>
      <c r="J65" s="75">
        <v>-200</v>
      </c>
      <c r="K65" s="75">
        <v>-200</v>
      </c>
      <c r="M65" s="19">
        <v>42</v>
      </c>
      <c r="N65" s="76" t="s">
        <v>424</v>
      </c>
      <c r="O65" s="855">
        <f t="shared" si="0"/>
        <v>44900</v>
      </c>
      <c r="P65" s="853">
        <f>IFERROR(_xlfn.RANK.EQ(F65,$F$24:$F$70,0)+COUNTIF($F$24:F65,F65)-1,"-")</f>
        <v>30</v>
      </c>
      <c r="Q65" s="853"/>
      <c r="R65" s="856">
        <f t="shared" si="1"/>
        <v>42</v>
      </c>
      <c r="S65" s="856" t="str">
        <f t="shared" si="2"/>
        <v>高知</v>
      </c>
      <c r="T65" s="860">
        <f t="shared" si="3"/>
        <v>25000</v>
      </c>
      <c r="V65" s="855">
        <f t="shared" si="4"/>
        <v>20500</v>
      </c>
      <c r="W65" s="853">
        <f>IFERROR(_xlfn.RANK.EQ(G65,$G$24:$G$70,0)+COUNTIF($G$24:G65,G65)-1,"-")</f>
        <v>38</v>
      </c>
      <c r="X65" s="853"/>
      <c r="Y65" s="856">
        <f t="shared" si="5"/>
        <v>42</v>
      </c>
      <c r="Z65" s="856" t="str">
        <f t="shared" si="6"/>
        <v>和歌山</v>
      </c>
      <c r="AA65" s="860">
        <f t="shared" si="7"/>
        <v>8930</v>
      </c>
      <c r="AB65" s="865"/>
      <c r="AC65" s="855">
        <f t="shared" si="8"/>
        <v>24400</v>
      </c>
      <c r="AD65" s="853">
        <f>IFERROR(_xlfn.RANK.EQ(H65,$H$24:$H$70,0)+COUNTIF($H$24:H65,H65)-1,"-")</f>
        <v>17</v>
      </c>
      <c r="AE65" s="848"/>
      <c r="AF65" s="856">
        <f t="shared" si="9"/>
        <v>42</v>
      </c>
      <c r="AG65" s="856" t="str">
        <f t="shared" si="10"/>
        <v>奈良</v>
      </c>
      <c r="AH65" s="860">
        <f t="shared" si="11"/>
        <v>5430</v>
      </c>
    </row>
    <row r="66" spans="1:34" ht="12" customHeight="1">
      <c r="A66" s="76" t="s">
        <v>565</v>
      </c>
      <c r="B66" s="77">
        <v>55</v>
      </c>
      <c r="C66" s="78">
        <v>104300</v>
      </c>
      <c r="D66" s="73">
        <v>64000</v>
      </c>
      <c r="E66" s="73">
        <v>40300</v>
      </c>
      <c r="F66" s="74">
        <v>103300</v>
      </c>
      <c r="G66" s="74">
        <v>63800</v>
      </c>
      <c r="H66" s="74">
        <v>39500</v>
      </c>
      <c r="I66" s="75">
        <v>-1000</v>
      </c>
      <c r="J66" s="75">
        <v>-200</v>
      </c>
      <c r="K66" s="75">
        <v>-800</v>
      </c>
      <c r="M66" s="19">
        <v>43</v>
      </c>
      <c r="N66" s="76" t="s">
        <v>425</v>
      </c>
      <c r="O66" s="855">
        <f t="shared" si="0"/>
        <v>103300</v>
      </c>
      <c r="P66" s="853">
        <f>IFERROR(_xlfn.RANK.EQ(F66,$F$24:$F$70,0)+COUNTIF($F$24:F66,F66)-1,"-")</f>
        <v>14</v>
      </c>
      <c r="Q66" s="853"/>
      <c r="R66" s="856">
        <f t="shared" si="1"/>
        <v>43</v>
      </c>
      <c r="S66" s="856" t="str">
        <f t="shared" si="2"/>
        <v>山梨</v>
      </c>
      <c r="T66" s="860">
        <f t="shared" si="3"/>
        <v>23000</v>
      </c>
      <c r="V66" s="855">
        <f t="shared" si="4"/>
        <v>63800</v>
      </c>
      <c r="W66" s="853">
        <f>IFERROR(_xlfn.RANK.EQ(G66,$G$24:$G$70,0)+COUNTIF($G$24:G66,G66)-1,"-")</f>
        <v>13</v>
      </c>
      <c r="X66" s="853"/>
      <c r="Y66" s="856">
        <f t="shared" si="5"/>
        <v>43</v>
      </c>
      <c r="Z66" s="856" t="str">
        <f t="shared" si="6"/>
        <v>大阪</v>
      </c>
      <c r="AA66" s="860">
        <f t="shared" si="7"/>
        <v>8200</v>
      </c>
      <c r="AB66" s="865"/>
      <c r="AC66" s="855">
        <f t="shared" si="8"/>
        <v>39500</v>
      </c>
      <c r="AD66" s="853">
        <f>IFERROR(_xlfn.RANK.EQ(H66,$H$24:$H$70,0)+COUNTIF($H$24:H66,H66)-1,"-")</f>
        <v>9</v>
      </c>
      <c r="AE66" s="848"/>
      <c r="AF66" s="856">
        <f t="shared" si="9"/>
        <v>43</v>
      </c>
      <c r="AG66" s="856" t="str">
        <f t="shared" si="10"/>
        <v>香川</v>
      </c>
      <c r="AH66" s="860">
        <f t="shared" si="11"/>
        <v>4660</v>
      </c>
    </row>
    <row r="67" spans="1:34" ht="12" customHeight="1">
      <c r="A67" s="76" t="s">
        <v>566</v>
      </c>
      <c r="B67" s="77">
        <v>56</v>
      </c>
      <c r="C67" s="78">
        <v>54000</v>
      </c>
      <c r="D67" s="73">
        <v>38500</v>
      </c>
      <c r="E67" s="73">
        <v>15500</v>
      </c>
      <c r="F67" s="74">
        <v>53800</v>
      </c>
      <c r="G67" s="74">
        <v>38000</v>
      </c>
      <c r="H67" s="74">
        <v>15800</v>
      </c>
      <c r="I67" s="75">
        <v>-200</v>
      </c>
      <c r="J67" s="75">
        <v>-500</v>
      </c>
      <c r="K67" s="75">
        <v>300</v>
      </c>
      <c r="M67" s="19">
        <v>44</v>
      </c>
      <c r="N67" s="76" t="s">
        <v>426</v>
      </c>
      <c r="O67" s="855">
        <f t="shared" si="0"/>
        <v>53800</v>
      </c>
      <c r="P67" s="853">
        <f>IFERROR(_xlfn.RANK.EQ(F67,$F$24:$F$70,0)+COUNTIF($F$24:F67,F67)-1,"-")</f>
        <v>26</v>
      </c>
      <c r="Q67" s="853"/>
      <c r="R67" s="856">
        <f t="shared" si="1"/>
        <v>44</v>
      </c>
      <c r="S67" s="856" t="str">
        <f t="shared" si="2"/>
        <v>奈良</v>
      </c>
      <c r="T67" s="860">
        <f t="shared" si="3"/>
        <v>18700</v>
      </c>
      <c r="V67" s="855">
        <f t="shared" si="4"/>
        <v>38000</v>
      </c>
      <c r="W67" s="853">
        <f>IFERROR(_xlfn.RANK.EQ(G67,$G$24:$G$70,0)+COUNTIF($G$24:G67,G67)-1,"-")</f>
        <v>25</v>
      </c>
      <c r="X67" s="853"/>
      <c r="Y67" s="856">
        <f t="shared" si="5"/>
        <v>44</v>
      </c>
      <c r="Z67" s="856" t="str">
        <f t="shared" si="6"/>
        <v>山梨</v>
      </c>
      <c r="AA67" s="860">
        <f t="shared" si="7"/>
        <v>7540</v>
      </c>
      <c r="AB67" s="865"/>
      <c r="AC67" s="855">
        <f t="shared" si="8"/>
        <v>15800</v>
      </c>
      <c r="AD67" s="853">
        <f>IFERROR(_xlfn.RANK.EQ(H67,$H$24:$H$70,0)+COUNTIF($H$24:H67,H67)-1,"-")</f>
        <v>24</v>
      </c>
      <c r="AE67" s="848"/>
      <c r="AF67" s="856">
        <f t="shared" si="9"/>
        <v>44</v>
      </c>
      <c r="AG67" s="856" t="str">
        <f t="shared" si="10"/>
        <v>大阪</v>
      </c>
      <c r="AH67" s="860">
        <f t="shared" si="11"/>
        <v>3690</v>
      </c>
    </row>
    <row r="68" spans="1:34" ht="12" customHeight="1">
      <c r="A68" s="76" t="s">
        <v>567</v>
      </c>
      <c r="B68" s="77">
        <v>57</v>
      </c>
      <c r="C68" s="78">
        <v>63700</v>
      </c>
      <c r="D68" s="73">
        <v>33900</v>
      </c>
      <c r="E68" s="73">
        <v>29800</v>
      </c>
      <c r="F68" s="74">
        <v>62500</v>
      </c>
      <c r="G68" s="74">
        <v>33400</v>
      </c>
      <c r="H68" s="74">
        <v>29000</v>
      </c>
      <c r="I68" s="75">
        <v>-1200</v>
      </c>
      <c r="J68" s="75">
        <v>-500</v>
      </c>
      <c r="K68" s="75">
        <v>-800</v>
      </c>
      <c r="M68" s="19">
        <v>45</v>
      </c>
      <c r="N68" s="76" t="s">
        <v>427</v>
      </c>
      <c r="O68" s="855">
        <f t="shared" si="0"/>
        <v>62500</v>
      </c>
      <c r="P68" s="853">
        <f>IFERROR(_xlfn.RANK.EQ(F68,$F$24:$F$70,0)+COUNTIF($F$24:F68,F68)-1,"-")</f>
        <v>20</v>
      </c>
      <c r="Q68" s="853"/>
      <c r="R68" s="856">
        <f t="shared" si="1"/>
        <v>45</v>
      </c>
      <c r="S68" s="856" t="str">
        <f t="shared" si="2"/>
        <v>神奈川</v>
      </c>
      <c r="T68" s="860">
        <f t="shared" si="3"/>
        <v>17800</v>
      </c>
      <c r="V68" s="855">
        <f t="shared" si="4"/>
        <v>33400</v>
      </c>
      <c r="W68" s="853">
        <f>IFERROR(_xlfn.RANK.EQ(G68,$G$24:$G$70,0)+COUNTIF($G$24:G68,G68)-1,"-")</f>
        <v>29</v>
      </c>
      <c r="X68" s="853"/>
      <c r="Y68" s="856">
        <f t="shared" si="5"/>
        <v>45</v>
      </c>
      <c r="Z68" s="856" t="str">
        <f t="shared" si="6"/>
        <v>神奈川</v>
      </c>
      <c r="AA68" s="860">
        <f t="shared" si="7"/>
        <v>3460</v>
      </c>
      <c r="AB68" s="865"/>
      <c r="AC68" s="855">
        <f t="shared" si="8"/>
        <v>29000</v>
      </c>
      <c r="AD68" s="853">
        <f>IFERROR(_xlfn.RANK.EQ(H68,$H$24:$H$70,0)+COUNTIF($H$24:H68,H68)-1,"-")</f>
        <v>15</v>
      </c>
      <c r="AE68" s="848"/>
      <c r="AF68" s="856">
        <f t="shared" si="9"/>
        <v>45</v>
      </c>
      <c r="AG68" s="856" t="str">
        <f t="shared" si="10"/>
        <v>福井</v>
      </c>
      <c r="AH68" s="860">
        <f t="shared" si="11"/>
        <v>3660</v>
      </c>
    </row>
    <row r="69" spans="1:34" ht="12" customHeight="1">
      <c r="A69" s="76" t="s">
        <v>568</v>
      </c>
      <c r="B69" s="77">
        <v>58</v>
      </c>
      <c r="C69" s="78">
        <v>110700</v>
      </c>
      <c r="D69" s="73">
        <v>33600</v>
      </c>
      <c r="E69" s="73">
        <v>77100</v>
      </c>
      <c r="F69" s="74">
        <v>110400</v>
      </c>
      <c r="G69" s="74">
        <v>33500</v>
      </c>
      <c r="H69" s="74">
        <v>76900</v>
      </c>
      <c r="I69" s="75">
        <v>-300</v>
      </c>
      <c r="J69" s="75">
        <v>-100</v>
      </c>
      <c r="K69" s="75">
        <v>-200</v>
      </c>
      <c r="M69" s="19">
        <v>46</v>
      </c>
      <c r="N69" s="76" t="s">
        <v>428</v>
      </c>
      <c r="O69" s="855">
        <f t="shared" si="0"/>
        <v>110400</v>
      </c>
      <c r="P69" s="853">
        <f>IFERROR(_xlfn.RANK.EQ(F69,$F$24:$F$70,0)+COUNTIF($F$24:F69,F69)-1,"-")</f>
        <v>12</v>
      </c>
      <c r="Q69" s="853"/>
      <c r="R69" s="856">
        <f t="shared" si="1"/>
        <v>46</v>
      </c>
      <c r="S69" s="856" t="str">
        <f t="shared" si="2"/>
        <v>大阪</v>
      </c>
      <c r="T69" s="860">
        <f t="shared" si="3"/>
        <v>11900</v>
      </c>
      <c r="V69" s="855">
        <f t="shared" si="4"/>
        <v>33500</v>
      </c>
      <c r="W69" s="853">
        <f>IFERROR(_xlfn.RANK.EQ(G69,$G$24:$G$70,0)+COUNTIF($G$24:G69,G69)-1,"-")</f>
        <v>28</v>
      </c>
      <c r="X69" s="853"/>
      <c r="Y69" s="856">
        <f t="shared" si="5"/>
        <v>46</v>
      </c>
      <c r="Z69" s="856" t="str">
        <f t="shared" si="6"/>
        <v>沖縄</v>
      </c>
      <c r="AA69" s="860">
        <f t="shared" si="7"/>
        <v>751</v>
      </c>
      <c r="AB69" s="865"/>
      <c r="AC69" s="855">
        <f t="shared" si="8"/>
        <v>76900</v>
      </c>
      <c r="AD69" s="853">
        <f>IFERROR(_xlfn.RANK.EQ(H69,$H$24:$H$70,0)+COUNTIF($H$24:H69,H69)-1,"-")</f>
        <v>2</v>
      </c>
      <c r="AE69" s="848"/>
      <c r="AF69" s="856">
        <f t="shared" si="9"/>
        <v>46</v>
      </c>
      <c r="AG69" s="856" t="str">
        <f t="shared" si="10"/>
        <v>滋賀</v>
      </c>
      <c r="AH69" s="860">
        <f t="shared" si="11"/>
        <v>3460</v>
      </c>
    </row>
    <row r="70" spans="1:34" ht="12" customHeight="1" thickBot="1">
      <c r="A70" s="76" t="s">
        <v>519</v>
      </c>
      <c r="B70" s="77">
        <v>59</v>
      </c>
      <c r="C70" s="78">
        <v>36100</v>
      </c>
      <c r="D70" s="73">
        <v>751</v>
      </c>
      <c r="E70" s="73">
        <v>35400</v>
      </c>
      <c r="F70" s="74">
        <v>35900</v>
      </c>
      <c r="G70" s="74">
        <v>751</v>
      </c>
      <c r="H70" s="74">
        <v>35200</v>
      </c>
      <c r="I70" s="75">
        <v>-200</v>
      </c>
      <c r="J70" s="75">
        <v>0</v>
      </c>
      <c r="K70" s="75">
        <v>-200</v>
      </c>
      <c r="M70" s="19">
        <v>47</v>
      </c>
      <c r="N70" s="76" t="s">
        <v>429</v>
      </c>
      <c r="O70" s="857">
        <f t="shared" si="0"/>
        <v>35900</v>
      </c>
      <c r="P70" s="858">
        <f>IFERROR(_xlfn.RANK.EQ(F70,$F$24:$F$70,0)+COUNTIF($F$24:F70,F70)-1,"-")</f>
        <v>35</v>
      </c>
      <c r="Q70" s="858"/>
      <c r="R70" s="859">
        <f t="shared" si="1"/>
        <v>47</v>
      </c>
      <c r="S70" s="859" t="str">
        <f t="shared" si="2"/>
        <v>東京</v>
      </c>
      <c r="T70" s="861">
        <f t="shared" si="3"/>
        <v>6090</v>
      </c>
      <c r="V70" s="857">
        <f t="shared" si="4"/>
        <v>751</v>
      </c>
      <c r="W70" s="858">
        <f>IFERROR(_xlfn.RANK.EQ(G70,$G$24:$G$70,0)+COUNTIF($G$24:G70,G70)-1,"-")</f>
        <v>46</v>
      </c>
      <c r="X70" s="858"/>
      <c r="Y70" s="859">
        <f t="shared" si="5"/>
        <v>47</v>
      </c>
      <c r="Z70" s="859" t="str">
        <f t="shared" si="6"/>
        <v>東京</v>
      </c>
      <c r="AA70" s="861">
        <f t="shared" si="7"/>
        <v>203</v>
      </c>
      <c r="AB70" s="865"/>
      <c r="AC70" s="857">
        <f t="shared" si="8"/>
        <v>35200</v>
      </c>
      <c r="AD70" s="858">
        <f>IFERROR(_xlfn.RANK.EQ(H70,$H$24:$H$70,0)+COUNTIF($H$24:H70,H70)-1,"-")</f>
        <v>12</v>
      </c>
      <c r="AE70" s="866"/>
      <c r="AF70" s="859">
        <f t="shared" si="9"/>
        <v>47</v>
      </c>
      <c r="AG70" s="859" t="str">
        <f t="shared" si="10"/>
        <v>富山</v>
      </c>
      <c r="AH70" s="861">
        <f t="shared" si="11"/>
        <v>2720</v>
      </c>
    </row>
    <row r="71" spans="1:34" ht="18.75" customHeight="1">
      <c r="A71" s="79" t="s">
        <v>569</v>
      </c>
      <c r="B71" s="77">
        <v>60</v>
      </c>
      <c r="C71" s="78">
        <v>748200</v>
      </c>
      <c r="D71" s="73">
        <v>407800</v>
      </c>
      <c r="E71" s="73">
        <v>340300</v>
      </c>
      <c r="F71" s="74">
        <v>743200</v>
      </c>
      <c r="G71" s="74">
        <v>405600</v>
      </c>
      <c r="H71" s="74">
        <v>337700</v>
      </c>
      <c r="I71" s="75">
        <v>-5000</v>
      </c>
      <c r="J71" s="75">
        <v>-2200</v>
      </c>
      <c r="K71" s="75">
        <v>-2600</v>
      </c>
      <c r="P71" s="848"/>
      <c r="Q71" s="853"/>
      <c r="R71" s="848"/>
      <c r="S71" s="848"/>
      <c r="T71" s="848"/>
      <c r="U71" s="853"/>
    </row>
    <row r="72" spans="1:34" ht="12" customHeight="1">
      <c r="A72" s="79" t="s">
        <v>570</v>
      </c>
      <c r="B72" s="77">
        <v>61</v>
      </c>
      <c r="C72" s="78">
        <v>183300</v>
      </c>
      <c r="D72" s="73">
        <v>125800</v>
      </c>
      <c r="E72" s="73">
        <v>57600</v>
      </c>
      <c r="F72" s="74">
        <v>181600</v>
      </c>
      <c r="G72" s="74">
        <v>124600</v>
      </c>
      <c r="H72" s="74">
        <v>57000</v>
      </c>
      <c r="I72" s="75">
        <v>-1700</v>
      </c>
      <c r="J72" s="75">
        <v>-1200</v>
      </c>
      <c r="K72" s="75">
        <v>-600</v>
      </c>
    </row>
    <row r="73" spans="1:34" ht="12" customHeight="1">
      <c r="A73" s="80" t="s">
        <v>571</v>
      </c>
      <c r="B73" s="77">
        <v>62</v>
      </c>
      <c r="C73" s="78">
        <v>350700</v>
      </c>
      <c r="D73" s="73">
        <v>257800</v>
      </c>
      <c r="E73" s="73">
        <v>92900</v>
      </c>
      <c r="F73" s="74">
        <v>346900</v>
      </c>
      <c r="G73" s="74">
        <v>255200</v>
      </c>
      <c r="H73" s="74">
        <v>91700</v>
      </c>
      <c r="I73" s="75">
        <v>-3800</v>
      </c>
      <c r="J73" s="75">
        <v>-2600</v>
      </c>
      <c r="K73" s="75">
        <v>-1200</v>
      </c>
    </row>
    <row r="74" spans="1:34" ht="6.75" customHeight="1">
      <c r="A74" s="709"/>
      <c r="B74" s="733"/>
      <c r="C74" s="710"/>
      <c r="D74" s="711"/>
      <c r="E74" s="711"/>
      <c r="F74" s="712"/>
      <c r="G74" s="712"/>
      <c r="H74" s="712"/>
      <c r="I74" s="713"/>
      <c r="J74" s="714"/>
      <c r="K74" s="715"/>
    </row>
    <row r="75" spans="1:34" s="83" customFormat="1" ht="14.25" customHeight="1">
      <c r="A75" s="81"/>
      <c r="B75" s="82"/>
      <c r="K75" s="81"/>
      <c r="Q75" s="854"/>
      <c r="U75" s="854"/>
      <c r="X75" s="854"/>
      <c r="AB75" s="854"/>
    </row>
  </sheetData>
  <mergeCells count="7">
    <mergeCell ref="V23:AA23"/>
    <mergeCell ref="AC23:AH23"/>
    <mergeCell ref="A7:B8"/>
    <mergeCell ref="C7:E7"/>
    <mergeCell ref="F7:H7"/>
    <mergeCell ref="I7:K7"/>
    <mergeCell ref="O23:T23"/>
  </mergeCells>
  <phoneticPr fontId="4"/>
  <conditionalFormatting sqref="R24:R70">
    <cfRule type="duplicateValues" dxfId="5" priority="6"/>
  </conditionalFormatting>
  <conditionalFormatting sqref="T24:T70">
    <cfRule type="duplicateValues" dxfId="4" priority="5"/>
  </conditionalFormatting>
  <conditionalFormatting sqref="Y24:Y70">
    <cfRule type="duplicateValues" dxfId="3" priority="4"/>
  </conditionalFormatting>
  <conditionalFormatting sqref="AA24:AB70">
    <cfRule type="duplicateValues" dxfId="2" priority="3"/>
  </conditionalFormatting>
  <conditionalFormatting sqref="AF24:AF70">
    <cfRule type="duplicateValues" dxfId="1" priority="2"/>
  </conditionalFormatting>
  <conditionalFormatting sqref="AH24:AH70">
    <cfRule type="duplicateValues" dxfId="0" priority="1"/>
  </conditionalFormatting>
  <printOptions horizontalCentered="1"/>
  <pageMargins left="0.78740157480314965" right="0.78740157480314965" top="0.78740157480314965" bottom="0.78740157480314965" header="0.39370078740157483" footer="0.39370078740157483"/>
  <pageSetup paperSize="9" scale="75" firstPageNumber="26" orientation="portrait" useFirstPageNumber="1" horizontalDpi="300" verticalDpi="300" r:id="rId1"/>
  <headerFooter alignWithMargins="0"/>
  <ignoredErrors>
    <ignoredError sqref="P70 W70 AD70" formulaRange="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0BBB63-D663-418D-AB63-F75AA919D825}">
  <sheetPr>
    <tabColor theme="5" tint="0.79998168889431442"/>
  </sheetPr>
  <dimension ref="A1:M199"/>
  <sheetViews>
    <sheetView zoomScaleNormal="100" workbookViewId="0">
      <pane xSplit="4" ySplit="8" topLeftCell="E9" activePane="bottomRight" state="frozen"/>
      <selection activeCell="F284" sqref="F284"/>
      <selection pane="topRight" activeCell="F284" sqref="F284"/>
      <selection pane="bottomLeft" activeCell="F284" sqref="F284"/>
      <selection pane="bottomRight" activeCell="F284" sqref="F284"/>
    </sheetView>
  </sheetViews>
  <sheetFormatPr defaultColWidth="9.625" defaultRowHeight="12" customHeight="1"/>
  <cols>
    <col min="1" max="1" width="9.625" style="51"/>
    <col min="2" max="3" width="4.625" style="54" customWidth="1"/>
    <col min="4" max="4" width="11.125" style="54" bestFit="1" customWidth="1"/>
    <col min="5" max="9" width="9.625" style="51" customWidth="1"/>
    <col min="10" max="16384" width="9.625" style="51"/>
  </cols>
  <sheetData>
    <row r="1" spans="1:13" s="32" customFormat="1" ht="12" customHeight="1">
      <c r="B1" s="592" t="s">
        <v>572</v>
      </c>
      <c r="G1" s="34"/>
      <c r="H1" s="34"/>
      <c r="J1" s="35"/>
    </row>
    <row r="2" spans="1:13" s="32" customFormat="1" ht="12" customHeight="1">
      <c r="B2" s="593" t="s">
        <v>573</v>
      </c>
      <c r="G2" s="34"/>
      <c r="H2" s="34"/>
    </row>
    <row r="3" spans="1:13" s="32" customFormat="1" ht="12" customHeight="1">
      <c r="B3" s="37" t="s">
        <v>574</v>
      </c>
      <c r="G3" s="34"/>
      <c r="H3" s="34"/>
    </row>
    <row r="4" spans="1:13" s="32" customFormat="1" ht="12" customHeight="1">
      <c r="B4" s="33" t="s">
        <v>134</v>
      </c>
    </row>
    <row r="5" spans="1:13" s="32" customFormat="1" ht="12" customHeight="1">
      <c r="B5" s="38" t="s">
        <v>575</v>
      </c>
      <c r="C5" s="39" t="s">
        <v>576</v>
      </c>
      <c r="D5" s="40" t="s">
        <v>577</v>
      </c>
      <c r="E5" s="40" t="s">
        <v>574</v>
      </c>
      <c r="F5" s="41" t="s">
        <v>578</v>
      </c>
      <c r="G5" s="42"/>
      <c r="H5" s="43" t="s">
        <v>579</v>
      </c>
    </row>
    <row r="6" spans="1:13" s="32" customFormat="1" ht="12" customHeight="1">
      <c r="B6" s="44"/>
      <c r="C6" s="45"/>
      <c r="D6" s="46"/>
      <c r="E6" s="46"/>
      <c r="F6" s="46" t="s">
        <v>580</v>
      </c>
      <c r="G6" s="43" t="s">
        <v>581</v>
      </c>
      <c r="H6" s="46" t="s">
        <v>580</v>
      </c>
    </row>
    <row r="7" spans="1:13" s="32" customFormat="1" ht="12" customHeight="1">
      <c r="B7" s="47"/>
      <c r="C7" s="48"/>
      <c r="D7" s="49"/>
      <c r="E7" s="49"/>
      <c r="F7" s="49"/>
      <c r="G7" s="49"/>
      <c r="H7" s="49"/>
      <c r="K7" s="1126" t="s">
        <v>521</v>
      </c>
      <c r="L7" s="1127" t="s">
        <v>522</v>
      </c>
      <c r="M7" s="1128" t="s">
        <v>523</v>
      </c>
    </row>
    <row r="8" spans="1:13" s="32" customFormat="1" ht="12" customHeight="1">
      <c r="B8" s="50"/>
      <c r="C8" s="50"/>
      <c r="D8" s="50"/>
      <c r="E8" s="35" t="s">
        <v>131</v>
      </c>
      <c r="F8" s="35" t="s">
        <v>131</v>
      </c>
      <c r="G8" s="35" t="s">
        <v>131</v>
      </c>
      <c r="H8" s="35" t="s">
        <v>131</v>
      </c>
      <c r="K8" s="1126"/>
      <c r="L8" s="1127"/>
      <c r="M8" s="1128"/>
    </row>
    <row r="9" spans="1:13" ht="12" customHeight="1">
      <c r="A9" s="51">
        <v>1</v>
      </c>
      <c r="B9" s="52">
        <v>1</v>
      </c>
      <c r="C9" s="52">
        <v>100</v>
      </c>
      <c r="D9" s="52" t="s">
        <v>339</v>
      </c>
      <c r="E9" s="91">
        <v>2490</v>
      </c>
      <c r="F9" s="91">
        <v>164</v>
      </c>
      <c r="G9" s="91">
        <v>158</v>
      </c>
      <c r="H9" s="91">
        <v>2320</v>
      </c>
      <c r="K9" s="86">
        <f>IFERROR(_xlfn.RANK.EQ(E9,$E$9:$E$187,0)+COUNTIF($E$9:E9,E9)-1,"-")</f>
        <v>124</v>
      </c>
      <c r="L9" s="87">
        <f>IFERROR(_xlfn.RANK.EQ(F9,$F$9:$F$187,0)+COUNTIF($F$9:F9,F9)-1,"-")</f>
        <v>90</v>
      </c>
      <c r="M9" s="87">
        <f>IFERROR(_xlfn.RANK.EQ(H9,$H$9:$H$187,0)+COUNTIF($H$9:H9,H9)-1,"-")</f>
        <v>95</v>
      </c>
    </row>
    <row r="10" spans="1:13" ht="12" customHeight="1">
      <c r="A10" s="51">
        <v>2</v>
      </c>
      <c r="B10" s="52">
        <v>1</v>
      </c>
      <c r="C10" s="52">
        <v>202</v>
      </c>
      <c r="D10" s="52" t="s">
        <v>316</v>
      </c>
      <c r="E10" s="91">
        <v>1930</v>
      </c>
      <c r="F10" s="91">
        <v>224</v>
      </c>
      <c r="G10" s="91">
        <v>211</v>
      </c>
      <c r="H10" s="91">
        <v>1700</v>
      </c>
      <c r="K10" s="88">
        <f>IFERROR(_xlfn.RANK.EQ(E10,$E$9:$E$187,0)+COUNTIF($E$9:E10,E10)-1,"-")</f>
        <v>131</v>
      </c>
      <c r="L10" s="89">
        <f>IFERROR(_xlfn.RANK.EQ(F10,$F$9:$F$187,0)+COUNTIF($F$9:F10,F10)-1,"-")</f>
        <v>86</v>
      </c>
      <c r="M10" s="89">
        <f>IFERROR(_xlfn.RANK.EQ(H10,$H$9:$H$187,0)+COUNTIF($H$9:H10,H10)-1,"-")</f>
        <v>110</v>
      </c>
    </row>
    <row r="11" spans="1:13" ht="12" customHeight="1">
      <c r="A11" s="51">
        <v>3</v>
      </c>
      <c r="B11" s="52">
        <v>1</v>
      </c>
      <c r="C11" s="52">
        <v>203</v>
      </c>
      <c r="D11" s="52" t="s">
        <v>351</v>
      </c>
      <c r="E11" s="91">
        <v>171</v>
      </c>
      <c r="F11" s="91">
        <v>16</v>
      </c>
      <c r="G11" s="91">
        <v>15</v>
      </c>
      <c r="H11" s="91">
        <v>155</v>
      </c>
      <c r="K11" s="88">
        <f>IFERROR(_xlfn.RANK.EQ(E11,$E$9:$E$187,0)+COUNTIF($E$9:E11,E11)-1,"-")</f>
        <v>170</v>
      </c>
      <c r="L11" s="89">
        <f>IFERROR(_xlfn.RANK.EQ(F11,$F$9:$F$187,0)+COUNTIF($F$9:F11,F11)-1,"-")</f>
        <v>108</v>
      </c>
      <c r="M11" s="89">
        <f>IFERROR(_xlfn.RANK.EQ(H11,$H$9:$H$187,0)+COUNTIF($H$9:H11,H11)-1,"-")</f>
        <v>169</v>
      </c>
    </row>
    <row r="12" spans="1:13" ht="12" customHeight="1">
      <c r="A12" s="51">
        <v>4</v>
      </c>
      <c r="B12" s="52">
        <v>1</v>
      </c>
      <c r="C12" s="52">
        <v>204</v>
      </c>
      <c r="D12" s="52" t="s">
        <v>199</v>
      </c>
      <c r="E12" s="91">
        <v>13700</v>
      </c>
      <c r="F12" s="91">
        <v>10600</v>
      </c>
      <c r="G12" s="91">
        <v>10100</v>
      </c>
      <c r="H12" s="91">
        <v>3030</v>
      </c>
      <c r="K12" s="88">
        <f>IFERROR(_xlfn.RANK.EQ(E12,$E$9:$E$187,0)+COUNTIF($E$9:E12,E12)-1,"-")</f>
        <v>17</v>
      </c>
      <c r="L12" s="89">
        <f>IFERROR(_xlfn.RANK.EQ(F12,$F$9:$F$187,0)+COUNTIF($F$9:F12,F12)-1,"-")</f>
        <v>2</v>
      </c>
      <c r="M12" s="89">
        <f>IFERROR(_xlfn.RANK.EQ(H12,$H$9:$H$187,0)+COUNTIF($H$9:H12,H12)-1,"-")</f>
        <v>82</v>
      </c>
    </row>
    <row r="13" spans="1:13" ht="12" customHeight="1">
      <c r="A13" s="51">
        <v>5</v>
      </c>
      <c r="B13" s="52">
        <v>1</v>
      </c>
      <c r="C13" s="52">
        <v>205</v>
      </c>
      <c r="D13" s="52" t="s">
        <v>359</v>
      </c>
      <c r="E13" s="91">
        <v>227</v>
      </c>
      <c r="F13" s="91">
        <v>11</v>
      </c>
      <c r="G13" s="91">
        <v>10</v>
      </c>
      <c r="H13" s="91">
        <v>216</v>
      </c>
      <c r="K13" s="88">
        <f>IFERROR(_xlfn.RANK.EQ(E13,$E$9:$E$187,0)+COUNTIF($E$9:E13,E13)-1,"-")</f>
        <v>168</v>
      </c>
      <c r="L13" s="89">
        <f>IFERROR(_xlfn.RANK.EQ(F13,$F$9:$F$187,0)+COUNTIF($F$9:F13,F13)-1,"-")</f>
        <v>112</v>
      </c>
      <c r="M13" s="89">
        <f>IFERROR(_xlfn.RANK.EQ(H13,$H$9:$H$187,0)+COUNTIF($H$9:H13,H13)-1,"-")</f>
        <v>162</v>
      </c>
    </row>
    <row r="14" spans="1:13" ht="12" customHeight="1">
      <c r="A14" s="51">
        <v>6</v>
      </c>
      <c r="B14" s="52">
        <v>1</v>
      </c>
      <c r="C14" s="52">
        <v>206</v>
      </c>
      <c r="D14" s="52" t="s">
        <v>300</v>
      </c>
      <c r="E14" s="91">
        <v>10400</v>
      </c>
      <c r="F14" s="91" t="s">
        <v>145</v>
      </c>
      <c r="G14" s="91" t="s">
        <v>145</v>
      </c>
      <c r="H14" s="91">
        <v>10400</v>
      </c>
      <c r="K14" s="88">
        <f>IFERROR(_xlfn.RANK.EQ(E14,$E$9:$E$187,0)+COUNTIF($E$9:E14,E14)-1,"-")</f>
        <v>36</v>
      </c>
      <c r="L14" s="89" t="str">
        <f>IFERROR(_xlfn.RANK.EQ(F14,$F$9:$F$187,0)+COUNTIF($F$9:F14,F14)-1,"-")</f>
        <v>-</v>
      </c>
      <c r="M14" s="89">
        <f>IFERROR(_xlfn.RANK.EQ(H14,$H$9:$H$187,0)+COUNTIF($H$9:H14,H14)-1,"-")</f>
        <v>29</v>
      </c>
    </row>
    <row r="15" spans="1:13" ht="12" customHeight="1">
      <c r="A15" s="51">
        <v>7</v>
      </c>
      <c r="B15" s="52">
        <v>1</v>
      </c>
      <c r="C15" s="52">
        <v>207</v>
      </c>
      <c r="D15" s="52" t="s">
        <v>208</v>
      </c>
      <c r="E15" s="91">
        <v>22900</v>
      </c>
      <c r="F15" s="91" t="s">
        <v>145</v>
      </c>
      <c r="G15" s="91" t="s">
        <v>145</v>
      </c>
      <c r="H15" s="91">
        <v>22900</v>
      </c>
      <c r="K15" s="88">
        <f>IFERROR(_xlfn.RANK.EQ(E15,$E$9:$E$187,0)+COUNTIF($E$9:E15,E15)-1,"-")</f>
        <v>6</v>
      </c>
      <c r="L15" s="89" t="str">
        <f>IFERROR(_xlfn.RANK.EQ(F15,$F$9:$F$187,0)+COUNTIF($F$9:F15,F15)-1,"-")</f>
        <v>-</v>
      </c>
      <c r="M15" s="89">
        <f>IFERROR(_xlfn.RANK.EQ(H15,$H$9:$H$187,0)+COUNTIF($H$9:H15,H15)-1,"-")</f>
        <v>5</v>
      </c>
    </row>
    <row r="16" spans="1:13" ht="12" customHeight="1">
      <c r="A16" s="51">
        <v>8</v>
      </c>
      <c r="B16" s="52">
        <v>1</v>
      </c>
      <c r="C16" s="52">
        <v>208</v>
      </c>
      <c r="D16" s="52" t="s">
        <v>214</v>
      </c>
      <c r="E16" s="91">
        <v>23700</v>
      </c>
      <c r="F16" s="91">
        <v>1070</v>
      </c>
      <c r="G16" s="91">
        <v>1020</v>
      </c>
      <c r="H16" s="91">
        <v>22600</v>
      </c>
      <c r="K16" s="88">
        <f>IFERROR(_xlfn.RANK.EQ(E16,$E$9:$E$187,0)+COUNTIF($E$9:E16,E16)-1,"-")</f>
        <v>5</v>
      </c>
      <c r="L16" s="89">
        <f>IFERROR(_xlfn.RANK.EQ(F16,$F$9:$F$187,0)+COUNTIF($F$9:F16,F16)-1,"-")</f>
        <v>56</v>
      </c>
      <c r="M16" s="89">
        <f>IFERROR(_xlfn.RANK.EQ(H16,$H$9:$H$187,0)+COUNTIF($H$9:H16,H16)-1,"-")</f>
        <v>6</v>
      </c>
    </row>
    <row r="17" spans="1:13" ht="12" customHeight="1">
      <c r="A17" s="51">
        <v>9</v>
      </c>
      <c r="B17" s="52">
        <v>1</v>
      </c>
      <c r="C17" s="52">
        <v>209</v>
      </c>
      <c r="D17" s="52" t="s">
        <v>354</v>
      </c>
      <c r="E17" s="91">
        <v>713</v>
      </c>
      <c r="F17" s="91">
        <v>141</v>
      </c>
      <c r="G17" s="91">
        <v>133</v>
      </c>
      <c r="H17" s="91">
        <v>572</v>
      </c>
      <c r="K17" s="88">
        <f>IFERROR(_xlfn.RANK.EQ(E17,$E$9:$E$187,0)+COUNTIF($E$9:E17,E17)-1,"-")</f>
        <v>161</v>
      </c>
      <c r="L17" s="89">
        <f>IFERROR(_xlfn.RANK.EQ(F17,$F$9:$F$187,0)+COUNTIF($F$9:F17,F17)-1,"-")</f>
        <v>92</v>
      </c>
      <c r="M17" s="89">
        <f>IFERROR(_xlfn.RANK.EQ(H17,$H$9:$H$187,0)+COUNTIF($H$9:H17,H17)-1,"-")</f>
        <v>142</v>
      </c>
    </row>
    <row r="18" spans="1:13" ht="12" customHeight="1">
      <c r="A18" s="51">
        <v>10</v>
      </c>
      <c r="B18" s="52">
        <v>1</v>
      </c>
      <c r="C18" s="52">
        <v>210</v>
      </c>
      <c r="D18" s="52" t="s">
        <v>198</v>
      </c>
      <c r="E18" s="91">
        <v>19700</v>
      </c>
      <c r="F18" s="91">
        <v>16300</v>
      </c>
      <c r="G18" s="91">
        <v>15600</v>
      </c>
      <c r="H18" s="91">
        <v>3340</v>
      </c>
      <c r="K18" s="88">
        <f>IFERROR(_xlfn.RANK.EQ(E18,$E$9:$E$187,0)+COUNTIF($E$9:E18,E18)-1,"-")</f>
        <v>9</v>
      </c>
      <c r="L18" s="89">
        <f>IFERROR(_xlfn.RANK.EQ(F18,$F$9:$F$187,0)+COUNTIF($F$9:F18,F18)-1,"-")</f>
        <v>1</v>
      </c>
      <c r="M18" s="89">
        <f>IFERROR(_xlfn.RANK.EQ(H18,$H$9:$H$187,0)+COUNTIF($H$9:H18,H18)-1,"-")</f>
        <v>74</v>
      </c>
    </row>
    <row r="19" spans="1:13" ht="12" customHeight="1">
      <c r="A19" s="51">
        <v>11</v>
      </c>
      <c r="B19" s="52">
        <v>1</v>
      </c>
      <c r="C19" s="52">
        <v>211</v>
      </c>
      <c r="D19" s="52" t="s">
        <v>205</v>
      </c>
      <c r="E19" s="91">
        <v>14000</v>
      </c>
      <c r="F19" s="91">
        <v>6</v>
      </c>
      <c r="G19" s="91">
        <v>6</v>
      </c>
      <c r="H19" s="91">
        <v>14000</v>
      </c>
      <c r="K19" s="88">
        <f>IFERROR(_xlfn.RANK.EQ(E19,$E$9:$E$187,0)+COUNTIF($E$9:E19,E19)-1,"-")</f>
        <v>16</v>
      </c>
      <c r="L19" s="89">
        <f>IFERROR(_xlfn.RANK.EQ(F19,$F$9:$F$187,0)+COUNTIF($F$9:F19,F19)-1,"-")</f>
        <v>113</v>
      </c>
      <c r="M19" s="89">
        <f>IFERROR(_xlfn.RANK.EQ(H19,$H$9:$H$187,0)+COUNTIF($H$9:H19,H19)-1,"-")</f>
        <v>14</v>
      </c>
    </row>
    <row r="20" spans="1:13" ht="12" customHeight="1">
      <c r="A20" s="51">
        <v>12</v>
      </c>
      <c r="B20" s="52">
        <v>1</v>
      </c>
      <c r="C20" s="52">
        <v>212</v>
      </c>
      <c r="D20" s="52" t="s">
        <v>319</v>
      </c>
      <c r="E20" s="91">
        <v>1060</v>
      </c>
      <c r="F20" s="91">
        <v>793</v>
      </c>
      <c r="G20" s="91">
        <v>750</v>
      </c>
      <c r="H20" s="91">
        <v>270</v>
      </c>
      <c r="K20" s="88">
        <f>IFERROR(_xlfn.RANK.EQ(E20,$E$9:$E$187,0)+COUNTIF($E$9:E20,E20)-1,"-")</f>
        <v>149</v>
      </c>
      <c r="L20" s="89">
        <f>IFERROR(_xlfn.RANK.EQ(F20,$F$9:$F$187,0)+COUNTIF($F$9:F20,F20)-1,"-")</f>
        <v>63</v>
      </c>
      <c r="M20" s="89">
        <f>IFERROR(_xlfn.RANK.EQ(H20,$H$9:$H$187,0)+COUNTIF($H$9:H20,H20)-1,"-")</f>
        <v>157</v>
      </c>
    </row>
    <row r="21" spans="1:13" ht="12" customHeight="1">
      <c r="A21" s="51">
        <v>13</v>
      </c>
      <c r="B21" s="52">
        <v>1</v>
      </c>
      <c r="C21" s="52">
        <v>213</v>
      </c>
      <c r="D21" s="52" t="s">
        <v>348</v>
      </c>
      <c r="E21" s="91">
        <v>1230</v>
      </c>
      <c r="F21" s="91" t="s">
        <v>145</v>
      </c>
      <c r="G21" s="91" t="s">
        <v>145</v>
      </c>
      <c r="H21" s="91">
        <v>1230</v>
      </c>
      <c r="K21" s="88">
        <f>IFERROR(_xlfn.RANK.EQ(E21,$E$9:$E$187,0)+COUNTIF($E$9:E21,E21)-1,"-")</f>
        <v>145</v>
      </c>
      <c r="L21" s="89" t="str">
        <f>IFERROR(_xlfn.RANK.EQ(F21,$F$9:$F$187,0)+COUNTIF($F$9:F21,F21)-1,"-")</f>
        <v>-</v>
      </c>
      <c r="M21" s="89">
        <f>IFERROR(_xlfn.RANK.EQ(H21,$H$9:$H$187,0)+COUNTIF($H$9:H21,H21)-1,"-")</f>
        <v>117</v>
      </c>
    </row>
    <row r="22" spans="1:13" ht="12" customHeight="1">
      <c r="A22" s="51">
        <v>14</v>
      </c>
      <c r="B22" s="52">
        <v>1</v>
      </c>
      <c r="C22" s="52">
        <v>214</v>
      </c>
      <c r="D22" s="52" t="s">
        <v>259</v>
      </c>
      <c r="E22" s="91">
        <v>14600</v>
      </c>
      <c r="F22" s="91" t="s">
        <v>145</v>
      </c>
      <c r="G22" s="91" t="s">
        <v>145</v>
      </c>
      <c r="H22" s="91">
        <v>14600</v>
      </c>
      <c r="K22" s="88">
        <f>IFERROR(_xlfn.RANK.EQ(E22,$E$9:$E$187,0)+COUNTIF($E$9:E22,E22)-1,"-")</f>
        <v>13</v>
      </c>
      <c r="L22" s="89" t="str">
        <f>IFERROR(_xlfn.RANK.EQ(F22,$F$9:$F$187,0)+COUNTIF($F$9:F22,F22)-1,"-")</f>
        <v>-</v>
      </c>
      <c r="M22" s="89">
        <f>IFERROR(_xlfn.RANK.EQ(H22,$H$9:$H$187,0)+COUNTIF($H$9:H22,H22)-1,"-")</f>
        <v>11</v>
      </c>
    </row>
    <row r="23" spans="1:13" ht="12" customHeight="1">
      <c r="A23" s="51">
        <v>15</v>
      </c>
      <c r="B23" s="52">
        <v>1</v>
      </c>
      <c r="C23" s="52">
        <v>215</v>
      </c>
      <c r="D23" s="52" t="s">
        <v>227</v>
      </c>
      <c r="E23" s="91">
        <v>9350</v>
      </c>
      <c r="F23" s="91">
        <v>8680</v>
      </c>
      <c r="G23" s="91">
        <v>8290</v>
      </c>
      <c r="H23" s="91">
        <v>668</v>
      </c>
      <c r="K23" s="88">
        <f>IFERROR(_xlfn.RANK.EQ(E23,$E$9:$E$187,0)+COUNTIF($E$9:E23,E23)-1,"-")</f>
        <v>46</v>
      </c>
      <c r="L23" s="89">
        <f>IFERROR(_xlfn.RANK.EQ(F23,$F$9:$F$187,0)+COUNTIF($F$9:F23,F23)-1,"-")</f>
        <v>5</v>
      </c>
      <c r="M23" s="89">
        <f>IFERROR(_xlfn.RANK.EQ(H23,$H$9:$H$187,0)+COUNTIF($H$9:H23,H23)-1,"-")</f>
        <v>138</v>
      </c>
    </row>
    <row r="24" spans="1:13" ht="12" customHeight="1">
      <c r="A24" s="51">
        <v>16</v>
      </c>
      <c r="B24" s="52">
        <v>1</v>
      </c>
      <c r="C24" s="52">
        <v>216</v>
      </c>
      <c r="D24" s="52" t="s">
        <v>246</v>
      </c>
      <c r="E24" s="91">
        <v>3510</v>
      </c>
      <c r="F24" s="91">
        <v>2450</v>
      </c>
      <c r="G24" s="91">
        <v>2210</v>
      </c>
      <c r="H24" s="91">
        <v>1050</v>
      </c>
      <c r="K24" s="88">
        <f>IFERROR(_xlfn.RANK.EQ(E24,$E$9:$E$187,0)+COUNTIF($E$9:E24,E24)-1,"-")</f>
        <v>107</v>
      </c>
      <c r="L24" s="89">
        <f>IFERROR(_xlfn.RANK.EQ(F24,$F$9:$F$187,0)+COUNTIF($F$9:F24,F24)-1,"-")</f>
        <v>35</v>
      </c>
      <c r="M24" s="89">
        <f>IFERROR(_xlfn.RANK.EQ(H24,$H$9:$H$187,0)+COUNTIF($H$9:H24,H24)-1,"-")</f>
        <v>121</v>
      </c>
    </row>
    <row r="25" spans="1:13" ht="12" customHeight="1">
      <c r="A25" s="51">
        <v>17</v>
      </c>
      <c r="B25" s="52">
        <v>1</v>
      </c>
      <c r="C25" s="52">
        <v>217</v>
      </c>
      <c r="D25" s="52" t="s">
        <v>215</v>
      </c>
      <c r="E25" s="91">
        <v>6980</v>
      </c>
      <c r="F25" s="91">
        <v>4340</v>
      </c>
      <c r="G25" s="91">
        <v>4150</v>
      </c>
      <c r="H25" s="91">
        <v>2640</v>
      </c>
      <c r="K25" s="88">
        <f>IFERROR(_xlfn.RANK.EQ(E25,$E$9:$E$187,0)+COUNTIF($E$9:E25,E25)-1,"-")</f>
        <v>58</v>
      </c>
      <c r="L25" s="89">
        <f>IFERROR(_xlfn.RANK.EQ(F25,$F$9:$F$187,0)+COUNTIF($F$9:F25,F25)-1,"-")</f>
        <v>12</v>
      </c>
      <c r="M25" s="89">
        <f>IFERROR(_xlfn.RANK.EQ(H25,$H$9:$H$187,0)+COUNTIF($H$9:H25,H25)-1,"-")</f>
        <v>86</v>
      </c>
    </row>
    <row r="26" spans="1:13" ht="12" customHeight="1">
      <c r="A26" s="51">
        <v>18</v>
      </c>
      <c r="B26" s="52">
        <v>1</v>
      </c>
      <c r="C26" s="52">
        <v>218</v>
      </c>
      <c r="D26" s="52" t="s">
        <v>324</v>
      </c>
      <c r="E26" s="91">
        <v>836</v>
      </c>
      <c r="F26" s="91">
        <v>701</v>
      </c>
      <c r="G26" s="91">
        <v>655</v>
      </c>
      <c r="H26" s="91">
        <v>135</v>
      </c>
      <c r="K26" s="88">
        <f>IFERROR(_xlfn.RANK.EQ(E26,$E$9:$E$187,0)+COUNTIF($E$9:E26,E26)-1,"-")</f>
        <v>155</v>
      </c>
      <c r="L26" s="89">
        <f>IFERROR(_xlfn.RANK.EQ(F26,$F$9:$F$187,0)+COUNTIF($F$9:F26,F26)-1,"-")</f>
        <v>64</v>
      </c>
      <c r="M26" s="89">
        <f>IFERROR(_xlfn.RANK.EQ(H26,$H$9:$H$187,0)+COUNTIF($H$9:H26,H26)-1,"-")</f>
        <v>170</v>
      </c>
    </row>
    <row r="27" spans="1:13" ht="12" customHeight="1">
      <c r="A27" s="51">
        <v>19</v>
      </c>
      <c r="B27" s="52">
        <v>1</v>
      </c>
      <c r="C27" s="52">
        <v>219</v>
      </c>
      <c r="D27" s="52" t="s">
        <v>321</v>
      </c>
      <c r="E27" s="91">
        <v>8420</v>
      </c>
      <c r="F27" s="91" t="s">
        <v>145</v>
      </c>
      <c r="G27" s="91" t="s">
        <v>145</v>
      </c>
      <c r="H27" s="91">
        <v>8420</v>
      </c>
      <c r="K27" s="88">
        <f>IFERROR(_xlfn.RANK.EQ(E27,$E$9:$E$187,0)+COUNTIF($E$9:E27,E27)-1,"-")</f>
        <v>50</v>
      </c>
      <c r="L27" s="89" t="str">
        <f>IFERROR(_xlfn.RANK.EQ(F27,$F$9:$F$187,0)+COUNTIF($F$9:F27,F27)-1,"-")</f>
        <v>-</v>
      </c>
      <c r="M27" s="89">
        <f>IFERROR(_xlfn.RANK.EQ(H27,$H$9:$H$187,0)+COUNTIF($H$9:H27,H27)-1,"-")</f>
        <v>40</v>
      </c>
    </row>
    <row r="28" spans="1:13" ht="12" customHeight="1">
      <c r="A28" s="51">
        <v>20</v>
      </c>
      <c r="B28" s="52">
        <v>1</v>
      </c>
      <c r="C28" s="52">
        <v>220</v>
      </c>
      <c r="D28" s="52" t="s">
        <v>217</v>
      </c>
      <c r="E28" s="91">
        <v>16500</v>
      </c>
      <c r="F28" s="91">
        <v>9160</v>
      </c>
      <c r="G28" s="91">
        <v>8580</v>
      </c>
      <c r="H28" s="91">
        <v>7390</v>
      </c>
      <c r="K28" s="88">
        <f>IFERROR(_xlfn.RANK.EQ(E28,$E$9:$E$187,0)+COUNTIF($E$9:E28,E28)-1,"-")</f>
        <v>10</v>
      </c>
      <c r="L28" s="89">
        <f>IFERROR(_xlfn.RANK.EQ(F28,$F$9:$F$187,0)+COUNTIF($F$9:F28,F28)-1,"-")</f>
        <v>3</v>
      </c>
      <c r="M28" s="89">
        <f>IFERROR(_xlfn.RANK.EQ(H28,$H$9:$H$187,0)+COUNTIF($H$9:H28,H28)-1,"-")</f>
        <v>47</v>
      </c>
    </row>
    <row r="29" spans="1:13" ht="12" customHeight="1">
      <c r="A29" s="51">
        <v>21</v>
      </c>
      <c r="B29" s="52">
        <v>1</v>
      </c>
      <c r="C29" s="52">
        <v>221</v>
      </c>
      <c r="D29" s="52" t="s">
        <v>228</v>
      </c>
      <c r="E29" s="91">
        <v>10300</v>
      </c>
      <c r="F29" s="91">
        <v>5180</v>
      </c>
      <c r="G29" s="91">
        <v>4840</v>
      </c>
      <c r="H29" s="91">
        <v>5140</v>
      </c>
      <c r="K29" s="88">
        <f>IFERROR(_xlfn.RANK.EQ(E29,$E$9:$E$187,0)+COUNTIF($E$9:E29,E29)-1,"-")</f>
        <v>38</v>
      </c>
      <c r="L29" s="89">
        <f>IFERROR(_xlfn.RANK.EQ(F29,$F$9:$F$187,0)+COUNTIF($F$9:F29,F29)-1,"-")</f>
        <v>8</v>
      </c>
      <c r="M29" s="89">
        <f>IFERROR(_xlfn.RANK.EQ(H29,$H$9:$H$187,0)+COUNTIF($H$9:H29,H29)-1,"-")</f>
        <v>62</v>
      </c>
    </row>
    <row r="30" spans="1:13" ht="12" customHeight="1">
      <c r="A30" s="51">
        <v>22</v>
      </c>
      <c r="B30" s="52">
        <v>1</v>
      </c>
      <c r="C30" s="52">
        <v>222</v>
      </c>
      <c r="D30" s="52" t="s">
        <v>306</v>
      </c>
      <c r="E30" s="91">
        <v>1300</v>
      </c>
      <c r="F30" s="91">
        <v>522</v>
      </c>
      <c r="G30" s="91">
        <v>493</v>
      </c>
      <c r="H30" s="91">
        <v>774</v>
      </c>
      <c r="K30" s="88">
        <f>IFERROR(_xlfn.RANK.EQ(E30,$E$9:$E$187,0)+COUNTIF($E$9:E30,E30)-1,"-")</f>
        <v>144</v>
      </c>
      <c r="L30" s="89">
        <f>IFERROR(_xlfn.RANK.EQ(F30,$F$9:$F$187,0)+COUNTIF($F$9:F30,F30)-1,"-")</f>
        <v>70</v>
      </c>
      <c r="M30" s="89">
        <f>IFERROR(_xlfn.RANK.EQ(H30,$H$9:$H$187,0)+COUNTIF($H$9:H30,H30)-1,"-")</f>
        <v>132</v>
      </c>
    </row>
    <row r="31" spans="1:13" ht="12" customHeight="1">
      <c r="A31" s="51">
        <v>23</v>
      </c>
      <c r="B31" s="52">
        <v>1</v>
      </c>
      <c r="C31" s="52">
        <v>223</v>
      </c>
      <c r="D31" s="52" t="s">
        <v>309</v>
      </c>
      <c r="E31" s="91">
        <v>9370</v>
      </c>
      <c r="F31" s="91" t="s">
        <v>145</v>
      </c>
      <c r="G31" s="91" t="s">
        <v>145</v>
      </c>
      <c r="H31" s="91">
        <v>9370</v>
      </c>
      <c r="K31" s="88">
        <f>IFERROR(_xlfn.RANK.EQ(E31,$E$9:$E$187,0)+COUNTIF($E$9:E31,E31)-1,"-")</f>
        <v>44</v>
      </c>
      <c r="L31" s="89" t="str">
        <f>IFERROR(_xlfn.RANK.EQ(F31,$F$9:$F$187,0)+COUNTIF($F$9:F31,F31)-1,"-")</f>
        <v>-</v>
      </c>
      <c r="M31" s="89">
        <f>IFERROR(_xlfn.RANK.EQ(H31,$H$9:$H$187,0)+COUNTIF($H$9:H31,H31)-1,"-")</f>
        <v>35</v>
      </c>
    </row>
    <row r="32" spans="1:13" ht="12" customHeight="1">
      <c r="A32" s="51">
        <v>24</v>
      </c>
      <c r="B32" s="52">
        <v>1</v>
      </c>
      <c r="C32" s="52">
        <v>224</v>
      </c>
      <c r="D32" s="52" t="s">
        <v>241</v>
      </c>
      <c r="E32" s="91">
        <v>5830</v>
      </c>
      <c r="F32" s="91">
        <v>639</v>
      </c>
      <c r="G32" s="91">
        <v>610</v>
      </c>
      <c r="H32" s="91">
        <v>5200</v>
      </c>
      <c r="K32" s="88">
        <f>IFERROR(_xlfn.RANK.EQ(E32,$E$9:$E$187,0)+COUNTIF($E$9:E32,E32)-1,"-")</f>
        <v>72</v>
      </c>
      <c r="L32" s="89">
        <f>IFERROR(_xlfn.RANK.EQ(F32,$F$9:$F$187,0)+COUNTIF($F$9:F32,F32)-1,"-")</f>
        <v>67</v>
      </c>
      <c r="M32" s="89">
        <f>IFERROR(_xlfn.RANK.EQ(H32,$H$9:$H$187,0)+COUNTIF($H$9:H32,H32)-1,"-")</f>
        <v>60</v>
      </c>
    </row>
    <row r="33" spans="1:13" ht="12" customHeight="1">
      <c r="A33" s="51">
        <v>25</v>
      </c>
      <c r="B33" s="52">
        <v>1</v>
      </c>
      <c r="C33" s="52">
        <v>225</v>
      </c>
      <c r="D33" s="52" t="s">
        <v>209</v>
      </c>
      <c r="E33" s="91">
        <v>5080</v>
      </c>
      <c r="F33" s="91">
        <v>3760</v>
      </c>
      <c r="G33" s="91">
        <v>3560</v>
      </c>
      <c r="H33" s="91">
        <v>1320</v>
      </c>
      <c r="K33" s="88">
        <f>IFERROR(_xlfn.RANK.EQ(E33,$E$9:$E$187,0)+COUNTIF($E$9:E33,E33)-1,"-")</f>
        <v>82</v>
      </c>
      <c r="L33" s="89">
        <f>IFERROR(_xlfn.RANK.EQ(F33,$F$9:$F$187,0)+COUNTIF($F$9:F33,F33)-1,"-")</f>
        <v>15</v>
      </c>
      <c r="M33" s="89">
        <f>IFERROR(_xlfn.RANK.EQ(H33,$H$9:$H$187,0)+COUNTIF($H$9:H33,H33)-1,"-")</f>
        <v>116</v>
      </c>
    </row>
    <row r="34" spans="1:13" ht="12" customHeight="1">
      <c r="A34" s="51">
        <v>26</v>
      </c>
      <c r="B34" s="52">
        <v>1</v>
      </c>
      <c r="C34" s="52">
        <v>226</v>
      </c>
      <c r="D34" s="52" t="s">
        <v>315</v>
      </c>
      <c r="E34" s="91">
        <v>1500</v>
      </c>
      <c r="F34" s="91">
        <v>877</v>
      </c>
      <c r="G34" s="91">
        <v>831</v>
      </c>
      <c r="H34" s="91">
        <v>622</v>
      </c>
      <c r="K34" s="88">
        <f>IFERROR(_xlfn.RANK.EQ(E34,$E$9:$E$187,0)+COUNTIF($E$9:E34,E34)-1,"-")</f>
        <v>140</v>
      </c>
      <c r="L34" s="89">
        <f>IFERROR(_xlfn.RANK.EQ(F34,$F$9:$F$187,0)+COUNTIF($F$9:F34,F34)-1,"-")</f>
        <v>59</v>
      </c>
      <c r="M34" s="89">
        <f>IFERROR(_xlfn.RANK.EQ(H34,$H$9:$H$187,0)+COUNTIF($H$9:H34,H34)-1,"-")</f>
        <v>141</v>
      </c>
    </row>
    <row r="35" spans="1:13" ht="12" customHeight="1">
      <c r="A35" s="51">
        <v>27</v>
      </c>
      <c r="B35" s="52">
        <v>1</v>
      </c>
      <c r="C35" s="52">
        <v>227</v>
      </c>
      <c r="D35" s="52" t="s">
        <v>370</v>
      </c>
      <c r="E35" s="91">
        <v>12</v>
      </c>
      <c r="F35" s="91" t="s">
        <v>145</v>
      </c>
      <c r="G35" s="91" t="s">
        <v>145</v>
      </c>
      <c r="H35" s="91">
        <v>12</v>
      </c>
      <c r="K35" s="88">
        <f>IFERROR(_xlfn.RANK.EQ(E35,$E$9:$E$187,0)+COUNTIF($E$9:E35,E35)-1,"-")</f>
        <v>173</v>
      </c>
      <c r="L35" s="89" t="str">
        <f>IFERROR(_xlfn.RANK.EQ(F35,$F$9:$F$187,0)+COUNTIF($F$9:F35,F35)-1,"-")</f>
        <v>-</v>
      </c>
      <c r="M35" s="89">
        <f>IFERROR(_xlfn.RANK.EQ(H35,$H$9:$H$187,0)+COUNTIF($H$9:H35,H35)-1,"-")</f>
        <v>173</v>
      </c>
    </row>
    <row r="36" spans="1:13" ht="12" customHeight="1">
      <c r="A36" s="51">
        <v>28</v>
      </c>
      <c r="B36" s="52">
        <v>1</v>
      </c>
      <c r="C36" s="52">
        <v>228</v>
      </c>
      <c r="D36" s="52" t="s">
        <v>212</v>
      </c>
      <c r="E36" s="91">
        <v>11500</v>
      </c>
      <c r="F36" s="91">
        <v>8620</v>
      </c>
      <c r="G36" s="91">
        <v>8120</v>
      </c>
      <c r="H36" s="91">
        <v>2880</v>
      </c>
      <c r="K36" s="88">
        <f>IFERROR(_xlfn.RANK.EQ(E36,$E$9:$E$187,0)+COUNTIF($E$9:E36,E36)-1,"-")</f>
        <v>25</v>
      </c>
      <c r="L36" s="89">
        <f>IFERROR(_xlfn.RANK.EQ(F36,$F$9:$F$187,0)+COUNTIF($F$9:F36,F36)-1,"-")</f>
        <v>6</v>
      </c>
      <c r="M36" s="89">
        <f>IFERROR(_xlfn.RANK.EQ(H36,$H$9:$H$187,0)+COUNTIF($H$9:H36,H36)-1,"-")</f>
        <v>85</v>
      </c>
    </row>
    <row r="37" spans="1:13" ht="12" customHeight="1">
      <c r="A37" s="51">
        <v>29</v>
      </c>
      <c r="B37" s="52">
        <v>1</v>
      </c>
      <c r="C37" s="52">
        <v>229</v>
      </c>
      <c r="D37" s="52" t="s">
        <v>250</v>
      </c>
      <c r="E37" s="91">
        <v>10500</v>
      </c>
      <c r="F37" s="91">
        <v>3030</v>
      </c>
      <c r="G37" s="91">
        <v>2900</v>
      </c>
      <c r="H37" s="91">
        <v>7440</v>
      </c>
      <c r="K37" s="88">
        <f>IFERROR(_xlfn.RANK.EQ(E37,$E$9:$E$187,0)+COUNTIF($E$9:E37,E37)-1,"-")</f>
        <v>35</v>
      </c>
      <c r="L37" s="89">
        <f>IFERROR(_xlfn.RANK.EQ(F37,$F$9:$F$187,0)+COUNTIF($F$9:F37,F37)-1,"-")</f>
        <v>25</v>
      </c>
      <c r="M37" s="89">
        <f>IFERROR(_xlfn.RANK.EQ(H37,$H$9:$H$187,0)+COUNTIF($H$9:H37,H37)-1,"-")</f>
        <v>46</v>
      </c>
    </row>
    <row r="38" spans="1:13" ht="12" customHeight="1">
      <c r="A38" s="51">
        <v>30</v>
      </c>
      <c r="B38" s="52">
        <v>1</v>
      </c>
      <c r="C38" s="52">
        <v>230</v>
      </c>
      <c r="D38" s="52" t="s">
        <v>361</v>
      </c>
      <c r="E38" s="91">
        <v>1030</v>
      </c>
      <c r="F38" s="91">
        <v>0</v>
      </c>
      <c r="G38" s="91">
        <v>0</v>
      </c>
      <c r="H38" s="91">
        <v>1030</v>
      </c>
      <c r="K38" s="88">
        <f>IFERROR(_xlfn.RANK.EQ(E38,$E$9:$E$187,0)+COUNTIF($E$9:E38,E38)-1,"-")</f>
        <v>150</v>
      </c>
      <c r="L38" s="89">
        <f>IFERROR(_xlfn.RANK.EQ(F38,$F$9:$F$187,0)+COUNTIF($F$9:F38,F38)-1,"-")</f>
        <v>117</v>
      </c>
      <c r="M38" s="89">
        <f>IFERROR(_xlfn.RANK.EQ(H38,$H$9:$H$187,0)+COUNTIF($H$9:H38,H38)-1,"-")</f>
        <v>122</v>
      </c>
    </row>
    <row r="39" spans="1:13" ht="12" customHeight="1">
      <c r="A39" s="51">
        <v>31</v>
      </c>
      <c r="B39" s="52">
        <v>1</v>
      </c>
      <c r="C39" s="52">
        <v>231</v>
      </c>
      <c r="D39" s="52" t="s">
        <v>279</v>
      </c>
      <c r="E39" s="91">
        <v>4230</v>
      </c>
      <c r="F39" s="91">
        <v>2350</v>
      </c>
      <c r="G39" s="91">
        <v>2280</v>
      </c>
      <c r="H39" s="91">
        <v>1880</v>
      </c>
      <c r="K39" s="88">
        <f>IFERROR(_xlfn.RANK.EQ(E39,$E$9:$E$187,0)+COUNTIF($E$9:E39,E39)-1,"-")</f>
        <v>95</v>
      </c>
      <c r="L39" s="89">
        <f>IFERROR(_xlfn.RANK.EQ(F39,$F$9:$F$187,0)+COUNTIF($F$9:F39,F39)-1,"-")</f>
        <v>37</v>
      </c>
      <c r="M39" s="89">
        <f>IFERROR(_xlfn.RANK.EQ(H39,$H$9:$H$187,0)+COUNTIF($H$9:H39,H39)-1,"-")</f>
        <v>101</v>
      </c>
    </row>
    <row r="40" spans="1:13" ht="12" customHeight="1">
      <c r="A40" s="51">
        <v>32</v>
      </c>
      <c r="B40" s="52">
        <v>1</v>
      </c>
      <c r="C40" s="52">
        <v>233</v>
      </c>
      <c r="D40" s="52" t="s">
        <v>303</v>
      </c>
      <c r="E40" s="91">
        <v>4810</v>
      </c>
      <c r="F40" s="91">
        <v>449</v>
      </c>
      <c r="G40" s="91">
        <v>426</v>
      </c>
      <c r="H40" s="91">
        <v>4360</v>
      </c>
      <c r="K40" s="88">
        <f>IFERROR(_xlfn.RANK.EQ(E40,$E$9:$E$187,0)+COUNTIF($E$9:E40,E40)-1,"-")</f>
        <v>85</v>
      </c>
      <c r="L40" s="89">
        <f>IFERROR(_xlfn.RANK.EQ(F40,$F$9:$F$187,0)+COUNTIF($F$9:F40,F40)-1,"-")</f>
        <v>76</v>
      </c>
      <c r="M40" s="89">
        <f>IFERROR(_xlfn.RANK.EQ(H40,$H$9:$H$187,0)+COUNTIF($H$9:H40,H40)-1,"-")</f>
        <v>67</v>
      </c>
    </row>
    <row r="41" spans="1:13" ht="12" customHeight="1">
      <c r="A41" s="51">
        <v>33</v>
      </c>
      <c r="B41" s="52">
        <v>1</v>
      </c>
      <c r="C41" s="52">
        <v>234</v>
      </c>
      <c r="D41" s="52" t="s">
        <v>311</v>
      </c>
      <c r="E41" s="91">
        <v>1890</v>
      </c>
      <c r="F41" s="91">
        <v>434</v>
      </c>
      <c r="G41" s="91">
        <v>411</v>
      </c>
      <c r="H41" s="91">
        <v>1460</v>
      </c>
      <c r="K41" s="88">
        <f>IFERROR(_xlfn.RANK.EQ(E41,$E$9:$E$187,0)+COUNTIF($E$9:E41,E41)-1,"-")</f>
        <v>133</v>
      </c>
      <c r="L41" s="89">
        <f>IFERROR(_xlfn.RANK.EQ(F41,$F$9:$F$187,0)+COUNTIF($F$9:F41,F41)-1,"-")</f>
        <v>77</v>
      </c>
      <c r="M41" s="89">
        <f>IFERROR(_xlfn.RANK.EQ(H41,$H$9:$H$187,0)+COUNTIF($H$9:H41,H41)-1,"-")</f>
        <v>114</v>
      </c>
    </row>
    <row r="42" spans="1:13" ht="12" customHeight="1">
      <c r="A42" s="51">
        <v>34</v>
      </c>
      <c r="B42" s="52">
        <v>1</v>
      </c>
      <c r="C42" s="52">
        <v>235</v>
      </c>
      <c r="D42" s="52" t="s">
        <v>288</v>
      </c>
      <c r="E42" s="91">
        <v>5480</v>
      </c>
      <c r="F42" s="91">
        <v>2250</v>
      </c>
      <c r="G42" s="91">
        <v>2130</v>
      </c>
      <c r="H42" s="91">
        <v>3240</v>
      </c>
      <c r="K42" s="88">
        <f>IFERROR(_xlfn.RANK.EQ(E42,$E$9:$E$187,0)+COUNTIF($E$9:E42,E42)-1,"-")</f>
        <v>78</v>
      </c>
      <c r="L42" s="89">
        <f>IFERROR(_xlfn.RANK.EQ(F42,$F$9:$F$187,0)+COUNTIF($F$9:F42,F42)-1,"-")</f>
        <v>41</v>
      </c>
      <c r="M42" s="89">
        <f>IFERROR(_xlfn.RANK.EQ(H42,$H$9:$H$187,0)+COUNTIF($H$9:H42,H42)-1,"-")</f>
        <v>75</v>
      </c>
    </row>
    <row r="43" spans="1:13" ht="12" customHeight="1">
      <c r="A43" s="51">
        <v>35</v>
      </c>
      <c r="B43" s="52">
        <v>1</v>
      </c>
      <c r="C43" s="52">
        <v>236</v>
      </c>
      <c r="D43" s="52" t="s">
        <v>304</v>
      </c>
      <c r="E43" s="91">
        <v>4200</v>
      </c>
      <c r="F43" s="91">
        <v>2340</v>
      </c>
      <c r="G43" s="91">
        <v>2210</v>
      </c>
      <c r="H43" s="91">
        <v>1860</v>
      </c>
      <c r="K43" s="88">
        <f>IFERROR(_xlfn.RANK.EQ(E43,$E$9:$E$187,0)+COUNTIF($E$9:E43,E43)-1,"-")</f>
        <v>96</v>
      </c>
      <c r="L43" s="89">
        <f>IFERROR(_xlfn.RANK.EQ(F43,$F$9:$F$187,0)+COUNTIF($F$9:F43,F43)-1,"-")</f>
        <v>39</v>
      </c>
      <c r="M43" s="89">
        <f>IFERROR(_xlfn.RANK.EQ(H43,$H$9:$H$187,0)+COUNTIF($H$9:H43,H43)-1,"-")</f>
        <v>103</v>
      </c>
    </row>
    <row r="44" spans="1:13" ht="12" customHeight="1">
      <c r="A44" s="51">
        <v>36</v>
      </c>
      <c r="B44" s="52">
        <v>1</v>
      </c>
      <c r="C44" s="52">
        <v>303</v>
      </c>
      <c r="D44" s="52" t="s">
        <v>222</v>
      </c>
      <c r="E44" s="91">
        <v>8420</v>
      </c>
      <c r="F44" s="91">
        <v>6070</v>
      </c>
      <c r="G44" s="91">
        <v>5830</v>
      </c>
      <c r="H44" s="91">
        <v>2350</v>
      </c>
      <c r="K44" s="88">
        <f>IFERROR(_xlfn.RANK.EQ(E44,$E$9:$E$187,0)+COUNTIF($E$9:E44,E44)-1,"-")</f>
        <v>51</v>
      </c>
      <c r="L44" s="89">
        <f>IFERROR(_xlfn.RANK.EQ(F44,$F$9:$F$187,0)+COUNTIF($F$9:F44,F44)-1,"-")</f>
        <v>7</v>
      </c>
      <c r="M44" s="89">
        <f>IFERROR(_xlfn.RANK.EQ(H44,$H$9:$H$187,0)+COUNTIF($H$9:H44,H44)-1,"-")</f>
        <v>93</v>
      </c>
    </row>
    <row r="45" spans="1:13" ht="12" customHeight="1">
      <c r="A45" s="51">
        <v>37</v>
      </c>
      <c r="B45" s="52">
        <v>1</v>
      </c>
      <c r="C45" s="52">
        <v>304</v>
      </c>
      <c r="D45" s="52" t="s">
        <v>252</v>
      </c>
      <c r="E45" s="91">
        <v>5110</v>
      </c>
      <c r="F45" s="91">
        <v>4830</v>
      </c>
      <c r="G45" s="91">
        <v>4670</v>
      </c>
      <c r="H45" s="91">
        <v>283</v>
      </c>
      <c r="K45" s="88">
        <f>IFERROR(_xlfn.RANK.EQ(E45,$E$9:$E$187,0)+COUNTIF($E$9:E45,E45)-1,"-")</f>
        <v>81</v>
      </c>
      <c r="L45" s="89">
        <f>IFERROR(_xlfn.RANK.EQ(F45,$F$9:$F$187,0)+COUNTIF($F$9:F45,F45)-1,"-")</f>
        <v>10</v>
      </c>
      <c r="M45" s="89">
        <f>IFERROR(_xlfn.RANK.EQ(H45,$H$9:$H$187,0)+COUNTIF($H$9:H45,H45)-1,"-")</f>
        <v>155</v>
      </c>
    </row>
    <row r="46" spans="1:13" ht="12" customHeight="1">
      <c r="A46" s="51">
        <v>38</v>
      </c>
      <c r="B46" s="52">
        <v>1</v>
      </c>
      <c r="C46" s="52">
        <v>331</v>
      </c>
      <c r="D46" s="52" t="s">
        <v>360</v>
      </c>
      <c r="E46" s="91">
        <v>416</v>
      </c>
      <c r="F46" s="91">
        <v>15</v>
      </c>
      <c r="G46" s="91">
        <v>14</v>
      </c>
      <c r="H46" s="91">
        <v>401</v>
      </c>
      <c r="K46" s="88">
        <f>IFERROR(_xlfn.RANK.EQ(E46,$E$9:$E$187,0)+COUNTIF($E$9:E46,E46)-1,"-")</f>
        <v>164</v>
      </c>
      <c r="L46" s="89">
        <f>IFERROR(_xlfn.RANK.EQ(F46,$F$9:$F$187,0)+COUNTIF($F$9:F46,F46)-1,"-")</f>
        <v>109</v>
      </c>
      <c r="M46" s="89">
        <f>IFERROR(_xlfn.RANK.EQ(H46,$H$9:$H$187,0)+COUNTIF($H$9:H46,H46)-1,"-")</f>
        <v>150</v>
      </c>
    </row>
    <row r="47" spans="1:13" ht="12" customHeight="1">
      <c r="A47" s="51">
        <v>39</v>
      </c>
      <c r="B47" s="52">
        <v>1</v>
      </c>
      <c r="C47" s="52">
        <v>332</v>
      </c>
      <c r="D47" s="52" t="s">
        <v>356</v>
      </c>
      <c r="E47" s="91">
        <v>106</v>
      </c>
      <c r="F47" s="91">
        <v>62</v>
      </c>
      <c r="G47" s="91">
        <v>58</v>
      </c>
      <c r="H47" s="91">
        <v>44</v>
      </c>
      <c r="K47" s="88">
        <f>IFERROR(_xlfn.RANK.EQ(E47,$E$9:$E$187,0)+COUNTIF($E$9:E47,E47)-1,"-")</f>
        <v>171</v>
      </c>
      <c r="L47" s="89">
        <f>IFERROR(_xlfn.RANK.EQ(F47,$F$9:$F$187,0)+COUNTIF($F$9:F47,F47)-1,"-")</f>
        <v>101</v>
      </c>
      <c r="M47" s="89">
        <f>IFERROR(_xlfn.RANK.EQ(H47,$H$9:$H$187,0)+COUNTIF($H$9:H47,H47)-1,"-")</f>
        <v>171</v>
      </c>
    </row>
    <row r="48" spans="1:13" ht="12" customHeight="1">
      <c r="A48" s="51">
        <v>40</v>
      </c>
      <c r="B48" s="52">
        <v>1</v>
      </c>
      <c r="C48" s="52">
        <v>333</v>
      </c>
      <c r="D48" s="52" t="s">
        <v>329</v>
      </c>
      <c r="E48" s="91">
        <v>1530</v>
      </c>
      <c r="F48" s="91">
        <v>1090</v>
      </c>
      <c r="G48" s="91">
        <v>1030</v>
      </c>
      <c r="H48" s="91">
        <v>444</v>
      </c>
      <c r="K48" s="88">
        <f>IFERROR(_xlfn.RANK.EQ(E48,$E$9:$E$187,0)+COUNTIF($E$9:E48,E48)-1,"-")</f>
        <v>139</v>
      </c>
      <c r="L48" s="89">
        <f>IFERROR(_xlfn.RANK.EQ(F48,$F$9:$F$187,0)+COUNTIF($F$9:F48,F48)-1,"-")</f>
        <v>54</v>
      </c>
      <c r="M48" s="89">
        <f>IFERROR(_xlfn.RANK.EQ(H48,$H$9:$H$187,0)+COUNTIF($H$9:H48,H48)-1,"-")</f>
        <v>147</v>
      </c>
    </row>
    <row r="49" spans="1:13" ht="12" customHeight="1">
      <c r="A49" s="51">
        <v>41</v>
      </c>
      <c r="B49" s="52">
        <v>1</v>
      </c>
      <c r="C49" s="52">
        <v>334</v>
      </c>
      <c r="D49" s="52" t="s">
        <v>344</v>
      </c>
      <c r="E49" s="91">
        <v>939</v>
      </c>
      <c r="F49" s="91">
        <v>554</v>
      </c>
      <c r="G49" s="91">
        <v>524</v>
      </c>
      <c r="H49" s="91">
        <v>385</v>
      </c>
      <c r="K49" s="88">
        <f>IFERROR(_xlfn.RANK.EQ(E49,$E$9:$E$187,0)+COUNTIF($E$9:E49,E49)-1,"-")</f>
        <v>152</v>
      </c>
      <c r="L49" s="89">
        <f>IFERROR(_xlfn.RANK.EQ(F49,$F$9:$F$187,0)+COUNTIF($F$9:F49,F49)-1,"-")</f>
        <v>69</v>
      </c>
      <c r="M49" s="89">
        <f>IFERROR(_xlfn.RANK.EQ(H49,$H$9:$H$187,0)+COUNTIF($H$9:H49,H49)-1,"-")</f>
        <v>151</v>
      </c>
    </row>
    <row r="50" spans="1:13" ht="12" customHeight="1">
      <c r="A50" s="51">
        <v>42</v>
      </c>
      <c r="B50" s="52">
        <v>1</v>
      </c>
      <c r="C50" s="52">
        <v>337</v>
      </c>
      <c r="D50" s="52" t="s">
        <v>335</v>
      </c>
      <c r="E50" s="91">
        <v>2980</v>
      </c>
      <c r="F50" s="91">
        <v>1300</v>
      </c>
      <c r="G50" s="91">
        <v>1230</v>
      </c>
      <c r="H50" s="91">
        <v>1680</v>
      </c>
      <c r="K50" s="88">
        <f>IFERROR(_xlfn.RANK.EQ(E50,$E$9:$E$187,0)+COUNTIF($E$9:E50,E50)-1,"-")</f>
        <v>117</v>
      </c>
      <c r="L50" s="89">
        <f>IFERROR(_xlfn.RANK.EQ(F50,$F$9:$F$187,0)+COUNTIF($F$9:F50,F50)-1,"-")</f>
        <v>53</v>
      </c>
      <c r="M50" s="89">
        <f>IFERROR(_xlfn.RANK.EQ(H50,$H$9:$H$187,0)+COUNTIF($H$9:H50,H50)-1,"-")</f>
        <v>111</v>
      </c>
    </row>
    <row r="51" spans="1:13" ht="12" customHeight="1">
      <c r="A51" s="51">
        <v>43</v>
      </c>
      <c r="B51" s="52">
        <v>1</v>
      </c>
      <c r="C51" s="52">
        <v>343</v>
      </c>
      <c r="D51" s="52" t="s">
        <v>369</v>
      </c>
      <c r="E51" s="91">
        <v>200</v>
      </c>
      <c r="F51" s="91" t="s">
        <v>145</v>
      </c>
      <c r="G51" s="91" t="s">
        <v>145</v>
      </c>
      <c r="H51" s="91">
        <v>200</v>
      </c>
      <c r="K51" s="88">
        <f>IFERROR(_xlfn.RANK.EQ(E51,$E$9:$E$187,0)+COUNTIF($E$9:E51,E51)-1,"-")</f>
        <v>169</v>
      </c>
      <c r="L51" s="89" t="str">
        <f>IFERROR(_xlfn.RANK.EQ(F51,$F$9:$F$187,0)+COUNTIF($F$9:F51,F51)-1,"-")</f>
        <v>-</v>
      </c>
      <c r="M51" s="89">
        <f>IFERROR(_xlfn.RANK.EQ(H51,$H$9:$H$187,0)+COUNTIF($H$9:H51,H51)-1,"-")</f>
        <v>165</v>
      </c>
    </row>
    <row r="52" spans="1:13" ht="12" customHeight="1">
      <c r="A52" s="51">
        <v>44</v>
      </c>
      <c r="B52" s="52">
        <v>1</v>
      </c>
      <c r="C52" s="52">
        <v>345</v>
      </c>
      <c r="D52" s="52" t="s">
        <v>301</v>
      </c>
      <c r="E52" s="91">
        <v>2610</v>
      </c>
      <c r="F52" s="91">
        <v>373</v>
      </c>
      <c r="G52" s="91">
        <v>349</v>
      </c>
      <c r="H52" s="91">
        <v>2240</v>
      </c>
      <c r="K52" s="88">
        <f>IFERROR(_xlfn.RANK.EQ(E52,$E$9:$E$187,0)+COUNTIF($E$9:E52,E52)-1,"-")</f>
        <v>121</v>
      </c>
      <c r="L52" s="89">
        <f>IFERROR(_xlfn.RANK.EQ(F52,$F$9:$F$187,0)+COUNTIF($F$9:F52,F52)-1,"-")</f>
        <v>79</v>
      </c>
      <c r="M52" s="89">
        <f>IFERROR(_xlfn.RANK.EQ(H52,$H$9:$H$187,0)+COUNTIF($H$9:H52,H52)-1,"-")</f>
        <v>96</v>
      </c>
    </row>
    <row r="53" spans="1:13" ht="12" customHeight="1">
      <c r="A53" s="51">
        <v>45</v>
      </c>
      <c r="B53" s="52">
        <v>1</v>
      </c>
      <c r="C53" s="52">
        <v>346</v>
      </c>
      <c r="D53" s="52" t="s">
        <v>338</v>
      </c>
      <c r="E53" s="91">
        <v>6530</v>
      </c>
      <c r="F53" s="91">
        <v>521</v>
      </c>
      <c r="G53" s="91">
        <v>492</v>
      </c>
      <c r="H53" s="91">
        <v>6010</v>
      </c>
      <c r="K53" s="88">
        <f>IFERROR(_xlfn.RANK.EQ(E53,$E$9:$E$187,0)+COUNTIF($E$9:E53,E53)-1,"-")</f>
        <v>62</v>
      </c>
      <c r="L53" s="89">
        <f>IFERROR(_xlfn.RANK.EQ(F53,$F$9:$F$187,0)+COUNTIF($F$9:F53,F53)-1,"-")</f>
        <v>71</v>
      </c>
      <c r="M53" s="89">
        <f>IFERROR(_xlfn.RANK.EQ(H53,$H$9:$H$187,0)+COUNTIF($H$9:H53,H53)-1,"-")</f>
        <v>56</v>
      </c>
    </row>
    <row r="54" spans="1:13" ht="12" customHeight="1">
      <c r="A54" s="51">
        <v>46</v>
      </c>
      <c r="B54" s="52">
        <v>1</v>
      </c>
      <c r="C54" s="52">
        <v>347</v>
      </c>
      <c r="D54" s="52" t="s">
        <v>355</v>
      </c>
      <c r="E54" s="91">
        <v>2350</v>
      </c>
      <c r="F54" s="91" t="s">
        <v>145</v>
      </c>
      <c r="G54" s="91" t="s">
        <v>145</v>
      </c>
      <c r="H54" s="91">
        <v>2350</v>
      </c>
      <c r="K54" s="88">
        <f>IFERROR(_xlfn.RANK.EQ(E54,$E$9:$E$187,0)+COUNTIF($E$9:E54,E54)-1,"-")</f>
        <v>127</v>
      </c>
      <c r="L54" s="89" t="str">
        <f>IFERROR(_xlfn.RANK.EQ(F54,$F$9:$F$187,0)+COUNTIF($F$9:F54,F54)-1,"-")</f>
        <v>-</v>
      </c>
      <c r="M54" s="89">
        <f>IFERROR(_xlfn.RANK.EQ(H54,$H$9:$H$187,0)+COUNTIF($H$9:H54,H54)-1,"-")</f>
        <v>94</v>
      </c>
    </row>
    <row r="55" spans="1:13" ht="12" customHeight="1">
      <c r="A55" s="51">
        <v>47</v>
      </c>
      <c r="B55" s="52">
        <v>1</v>
      </c>
      <c r="C55" s="52">
        <v>361</v>
      </c>
      <c r="D55" s="52" t="s">
        <v>342</v>
      </c>
      <c r="E55" s="91">
        <v>1080</v>
      </c>
      <c r="F55" s="91">
        <v>877</v>
      </c>
      <c r="G55" s="91">
        <v>827</v>
      </c>
      <c r="H55" s="91">
        <v>201</v>
      </c>
      <c r="K55" s="88">
        <f>IFERROR(_xlfn.RANK.EQ(E55,$E$9:$E$187,0)+COUNTIF($E$9:E55,E55)-1,"-")</f>
        <v>148</v>
      </c>
      <c r="L55" s="89">
        <f>IFERROR(_xlfn.RANK.EQ(F55,$F$9:$F$187,0)+COUNTIF($F$9:F55,F55)-1,"-")</f>
        <v>60</v>
      </c>
      <c r="M55" s="89">
        <f>IFERROR(_xlfn.RANK.EQ(H55,$H$9:$H$187,0)+COUNTIF($H$9:H55,H55)-1,"-")</f>
        <v>163</v>
      </c>
    </row>
    <row r="56" spans="1:13" ht="12" customHeight="1">
      <c r="A56" s="51">
        <v>48</v>
      </c>
      <c r="B56" s="52">
        <v>1</v>
      </c>
      <c r="C56" s="52">
        <v>362</v>
      </c>
      <c r="D56" s="52" t="s">
        <v>302</v>
      </c>
      <c r="E56" s="91">
        <v>870</v>
      </c>
      <c r="F56" s="91">
        <v>669</v>
      </c>
      <c r="G56" s="91">
        <v>625</v>
      </c>
      <c r="H56" s="91">
        <v>201</v>
      </c>
      <c r="K56" s="88">
        <f>IFERROR(_xlfn.RANK.EQ(E56,$E$9:$E$187,0)+COUNTIF($E$9:E56,E56)-1,"-")</f>
        <v>154</v>
      </c>
      <c r="L56" s="89">
        <f>IFERROR(_xlfn.RANK.EQ(F56,$F$9:$F$187,0)+COUNTIF($F$9:F56,F56)-1,"-")</f>
        <v>66</v>
      </c>
      <c r="M56" s="89">
        <f>IFERROR(_xlfn.RANK.EQ(H56,$H$9:$H$187,0)+COUNTIF($H$9:H56,H56)-1,"-")</f>
        <v>164</v>
      </c>
    </row>
    <row r="57" spans="1:13" ht="12" customHeight="1">
      <c r="A57" s="51">
        <v>49</v>
      </c>
      <c r="B57" s="52">
        <v>1</v>
      </c>
      <c r="C57" s="52">
        <v>363</v>
      </c>
      <c r="D57" s="52" t="s">
        <v>293</v>
      </c>
      <c r="E57" s="91">
        <v>3940</v>
      </c>
      <c r="F57" s="91">
        <v>1970</v>
      </c>
      <c r="G57" s="91">
        <v>1850</v>
      </c>
      <c r="H57" s="91">
        <v>1970</v>
      </c>
      <c r="K57" s="88">
        <f>IFERROR(_xlfn.RANK.EQ(E57,$E$9:$E$187,0)+COUNTIF($E$9:E57,E57)-1,"-")</f>
        <v>98</v>
      </c>
      <c r="L57" s="89">
        <f>IFERROR(_xlfn.RANK.EQ(F57,$F$9:$F$187,0)+COUNTIF($F$9:F57,F57)-1,"-")</f>
        <v>43</v>
      </c>
      <c r="M57" s="89">
        <f>IFERROR(_xlfn.RANK.EQ(H57,$H$9:$H$187,0)+COUNTIF($H$9:H57,H57)-1,"-")</f>
        <v>99</v>
      </c>
    </row>
    <row r="58" spans="1:13" ht="12" customHeight="1">
      <c r="A58" s="51">
        <v>50</v>
      </c>
      <c r="B58" s="52">
        <v>1</v>
      </c>
      <c r="C58" s="52">
        <v>364</v>
      </c>
      <c r="D58" s="52" t="s">
        <v>312</v>
      </c>
      <c r="E58" s="91">
        <v>831</v>
      </c>
      <c r="F58" s="91">
        <v>297</v>
      </c>
      <c r="G58" s="91">
        <v>276</v>
      </c>
      <c r="H58" s="91">
        <v>534</v>
      </c>
      <c r="K58" s="88">
        <f>IFERROR(_xlfn.RANK.EQ(E58,$E$9:$E$187,0)+COUNTIF($E$9:E58,E58)-1,"-")</f>
        <v>156</v>
      </c>
      <c r="L58" s="89">
        <f>IFERROR(_xlfn.RANK.EQ(F58,$F$9:$F$187,0)+COUNTIF($F$9:F58,F58)-1,"-")</f>
        <v>84</v>
      </c>
      <c r="M58" s="89">
        <f>IFERROR(_xlfn.RANK.EQ(H58,$H$9:$H$187,0)+COUNTIF($H$9:H58,H58)-1,"-")</f>
        <v>144</v>
      </c>
    </row>
    <row r="59" spans="1:13" ht="12" customHeight="1">
      <c r="A59" s="51">
        <v>51</v>
      </c>
      <c r="B59" s="52">
        <v>1</v>
      </c>
      <c r="C59" s="52">
        <v>367</v>
      </c>
      <c r="D59" s="52" t="s">
        <v>353</v>
      </c>
      <c r="E59" s="91">
        <v>536</v>
      </c>
      <c r="F59" s="91">
        <v>85</v>
      </c>
      <c r="G59" s="91">
        <v>80</v>
      </c>
      <c r="H59" s="91">
        <v>451</v>
      </c>
      <c r="K59" s="88">
        <f>IFERROR(_xlfn.RANK.EQ(E59,$E$9:$E$187,0)+COUNTIF($E$9:E59,E59)-1,"-")</f>
        <v>163</v>
      </c>
      <c r="L59" s="89">
        <f>IFERROR(_xlfn.RANK.EQ(F59,$F$9:$F$187,0)+COUNTIF($F$9:F59,F59)-1,"-")</f>
        <v>98</v>
      </c>
      <c r="M59" s="89">
        <f>IFERROR(_xlfn.RANK.EQ(H59,$H$9:$H$187,0)+COUNTIF($H$9:H59,H59)-1,"-")</f>
        <v>146</v>
      </c>
    </row>
    <row r="60" spans="1:13" ht="12" customHeight="1">
      <c r="A60" s="51">
        <v>52</v>
      </c>
      <c r="B60" s="52">
        <v>1</v>
      </c>
      <c r="C60" s="52">
        <v>370</v>
      </c>
      <c r="D60" s="52" t="s">
        <v>295</v>
      </c>
      <c r="E60" s="91">
        <v>5610</v>
      </c>
      <c r="F60" s="91">
        <v>2630</v>
      </c>
      <c r="G60" s="91">
        <v>2480</v>
      </c>
      <c r="H60" s="91">
        <v>2980</v>
      </c>
      <c r="K60" s="88">
        <f>IFERROR(_xlfn.RANK.EQ(E60,$E$9:$E$187,0)+COUNTIF($E$9:E60,E60)-1,"-")</f>
        <v>75</v>
      </c>
      <c r="L60" s="89">
        <f>IFERROR(_xlfn.RANK.EQ(F60,$F$9:$F$187,0)+COUNTIF($F$9:F60,F60)-1,"-")</f>
        <v>31</v>
      </c>
      <c r="M60" s="89">
        <f>IFERROR(_xlfn.RANK.EQ(H60,$H$9:$H$187,0)+COUNTIF($H$9:H60,H60)-1,"-")</f>
        <v>83</v>
      </c>
    </row>
    <row r="61" spans="1:13" ht="12" customHeight="1">
      <c r="A61" s="51">
        <v>53</v>
      </c>
      <c r="B61" s="52">
        <v>1</v>
      </c>
      <c r="C61" s="52">
        <v>371</v>
      </c>
      <c r="D61" s="52" t="s">
        <v>278</v>
      </c>
      <c r="E61" s="91">
        <v>5900</v>
      </c>
      <c r="F61" s="91">
        <v>2460</v>
      </c>
      <c r="G61" s="91">
        <v>2320</v>
      </c>
      <c r="H61" s="91">
        <v>3430</v>
      </c>
      <c r="K61" s="88">
        <f>IFERROR(_xlfn.RANK.EQ(E61,$E$9:$E$187,0)+COUNTIF($E$9:E61,E61)-1,"-")</f>
        <v>68</v>
      </c>
      <c r="L61" s="89">
        <f>IFERROR(_xlfn.RANK.EQ(F61,$F$9:$F$187,0)+COUNTIF($F$9:F61,F61)-1,"-")</f>
        <v>34</v>
      </c>
      <c r="M61" s="89">
        <f>IFERROR(_xlfn.RANK.EQ(H61,$H$9:$H$187,0)+COUNTIF($H$9:H61,H61)-1,"-")</f>
        <v>72</v>
      </c>
    </row>
    <row r="62" spans="1:13" ht="12" customHeight="1">
      <c r="A62" s="51">
        <v>54</v>
      </c>
      <c r="B62" s="52">
        <v>1</v>
      </c>
      <c r="C62" s="52">
        <v>391</v>
      </c>
      <c r="D62" s="52" t="s">
        <v>358</v>
      </c>
      <c r="E62" s="91">
        <v>287</v>
      </c>
      <c r="F62" s="91">
        <v>33</v>
      </c>
      <c r="G62" s="91">
        <v>29</v>
      </c>
      <c r="H62" s="91">
        <v>254</v>
      </c>
      <c r="K62" s="88">
        <f>IFERROR(_xlfn.RANK.EQ(E62,$E$9:$E$187,0)+COUNTIF($E$9:E62,E62)-1,"-")</f>
        <v>166</v>
      </c>
      <c r="L62" s="89">
        <f>IFERROR(_xlfn.RANK.EQ(F62,$F$9:$F$187,0)+COUNTIF($F$9:F62,F62)-1,"-")</f>
        <v>104</v>
      </c>
      <c r="M62" s="89">
        <f>IFERROR(_xlfn.RANK.EQ(H62,$H$9:$H$187,0)+COUNTIF($H$9:H62,H62)-1,"-")</f>
        <v>159</v>
      </c>
    </row>
    <row r="63" spans="1:13" ht="12" customHeight="1">
      <c r="A63" s="51">
        <v>55</v>
      </c>
      <c r="B63" s="52">
        <v>1</v>
      </c>
      <c r="C63" s="52">
        <v>392</v>
      </c>
      <c r="D63" s="52" t="s">
        <v>364</v>
      </c>
      <c r="E63" s="91">
        <v>246</v>
      </c>
      <c r="F63" s="91">
        <v>15</v>
      </c>
      <c r="G63" s="91">
        <v>13</v>
      </c>
      <c r="H63" s="91">
        <v>231</v>
      </c>
      <c r="K63" s="88">
        <f>IFERROR(_xlfn.RANK.EQ(E63,$E$9:$E$187,0)+COUNTIF($E$9:E63,E63)-1,"-")</f>
        <v>167</v>
      </c>
      <c r="L63" s="89">
        <f>IFERROR(_xlfn.RANK.EQ(F63,$F$9:$F$187,0)+COUNTIF($F$9:F63,F63)-1,"-")</f>
        <v>110</v>
      </c>
      <c r="M63" s="89">
        <f>IFERROR(_xlfn.RANK.EQ(H63,$H$9:$H$187,0)+COUNTIF($H$9:H63,H63)-1,"-")</f>
        <v>160</v>
      </c>
    </row>
    <row r="64" spans="1:13" ht="12" customHeight="1">
      <c r="A64" s="51">
        <v>56</v>
      </c>
      <c r="B64" s="52">
        <v>1</v>
      </c>
      <c r="C64" s="52">
        <v>393</v>
      </c>
      <c r="D64" s="52" t="s">
        <v>272</v>
      </c>
      <c r="E64" s="91">
        <v>3370</v>
      </c>
      <c r="F64" s="91">
        <v>175</v>
      </c>
      <c r="G64" s="91">
        <v>160</v>
      </c>
      <c r="H64" s="91">
        <v>3190</v>
      </c>
      <c r="K64" s="88">
        <f>IFERROR(_xlfn.RANK.EQ(E64,$E$9:$E$187,0)+COUNTIF($E$9:E64,E64)-1,"-")</f>
        <v>110</v>
      </c>
      <c r="L64" s="89">
        <f>IFERROR(_xlfn.RANK.EQ(F64,$F$9:$F$187,0)+COUNTIF($F$9:F64,F64)-1,"-")</f>
        <v>89</v>
      </c>
      <c r="M64" s="89">
        <f>IFERROR(_xlfn.RANK.EQ(H64,$H$9:$H$187,0)+COUNTIF($H$9:H64,H64)-1,"-")</f>
        <v>76</v>
      </c>
    </row>
    <row r="65" spans="1:13" ht="12" customHeight="1">
      <c r="A65" s="51">
        <v>57</v>
      </c>
      <c r="B65" s="52">
        <v>1</v>
      </c>
      <c r="C65" s="52">
        <v>394</v>
      </c>
      <c r="D65" s="52" t="s">
        <v>281</v>
      </c>
      <c r="E65" s="91">
        <v>3930</v>
      </c>
      <c r="F65" s="91">
        <v>2920</v>
      </c>
      <c r="G65" s="91">
        <v>2740</v>
      </c>
      <c r="H65" s="91">
        <v>1010</v>
      </c>
      <c r="K65" s="88">
        <f>IFERROR(_xlfn.RANK.EQ(E65,$E$9:$E$187,0)+COUNTIF($E$9:E65,E65)-1,"-")</f>
        <v>99</v>
      </c>
      <c r="L65" s="89">
        <f>IFERROR(_xlfn.RANK.EQ(F65,$F$9:$F$187,0)+COUNTIF($F$9:F65,F65)-1,"-")</f>
        <v>26</v>
      </c>
      <c r="M65" s="89">
        <f>IFERROR(_xlfn.RANK.EQ(H65,$H$9:$H$187,0)+COUNTIF($H$9:H65,H65)-1,"-")</f>
        <v>124</v>
      </c>
    </row>
    <row r="66" spans="1:13" ht="12" customHeight="1">
      <c r="A66" s="51">
        <v>58</v>
      </c>
      <c r="B66" s="52">
        <v>1</v>
      </c>
      <c r="C66" s="52">
        <v>395</v>
      </c>
      <c r="D66" s="52" t="s">
        <v>325</v>
      </c>
      <c r="E66" s="91">
        <v>2650</v>
      </c>
      <c r="F66" s="91">
        <v>615</v>
      </c>
      <c r="G66" s="91">
        <v>569</v>
      </c>
      <c r="H66" s="91">
        <v>2040</v>
      </c>
      <c r="K66" s="88">
        <f>IFERROR(_xlfn.RANK.EQ(E66,$E$9:$E$187,0)+COUNTIF($E$9:E66,E66)-1,"-")</f>
        <v>120</v>
      </c>
      <c r="L66" s="89">
        <f>IFERROR(_xlfn.RANK.EQ(F66,$F$9:$F$187,0)+COUNTIF($F$9:F66,F66)-1,"-")</f>
        <v>68</v>
      </c>
      <c r="M66" s="89">
        <f>IFERROR(_xlfn.RANK.EQ(H66,$H$9:$H$187,0)+COUNTIF($H$9:H66,H66)-1,"-")</f>
        <v>98</v>
      </c>
    </row>
    <row r="67" spans="1:13" ht="12" customHeight="1">
      <c r="A67" s="51">
        <v>59</v>
      </c>
      <c r="B67" s="52">
        <v>1</v>
      </c>
      <c r="C67" s="52">
        <v>396</v>
      </c>
      <c r="D67" s="52" t="s">
        <v>294</v>
      </c>
      <c r="E67" s="91">
        <v>3000</v>
      </c>
      <c r="F67" s="91">
        <v>14</v>
      </c>
      <c r="G67" s="91">
        <v>13</v>
      </c>
      <c r="H67" s="91">
        <v>2980</v>
      </c>
      <c r="K67" s="88">
        <f>IFERROR(_xlfn.RANK.EQ(E67,$E$9:$E$187,0)+COUNTIF($E$9:E67,E67)-1,"-")</f>
        <v>116</v>
      </c>
      <c r="L67" s="89">
        <f>IFERROR(_xlfn.RANK.EQ(F67,$F$9:$F$187,0)+COUNTIF($F$9:F67,F67)-1,"-")</f>
        <v>111</v>
      </c>
      <c r="M67" s="89">
        <f>IFERROR(_xlfn.RANK.EQ(H67,$H$9:$H$187,0)+COUNTIF($H$9:H67,H67)-1,"-")</f>
        <v>84</v>
      </c>
    </row>
    <row r="68" spans="1:13" ht="12" customHeight="1">
      <c r="A68" s="51">
        <v>60</v>
      </c>
      <c r="B68" s="52">
        <v>1</v>
      </c>
      <c r="C68" s="52">
        <v>397</v>
      </c>
      <c r="D68" s="52" t="s">
        <v>298</v>
      </c>
      <c r="E68" s="91">
        <v>2390</v>
      </c>
      <c r="F68" s="91">
        <v>1</v>
      </c>
      <c r="G68" s="91">
        <v>1</v>
      </c>
      <c r="H68" s="91">
        <v>2390</v>
      </c>
      <c r="K68" s="88">
        <f>IFERROR(_xlfn.RANK.EQ(E68,$E$9:$E$187,0)+COUNTIF($E$9:E68,E68)-1,"-")</f>
        <v>126</v>
      </c>
      <c r="L68" s="89">
        <f>IFERROR(_xlfn.RANK.EQ(F68,$F$9:$F$187,0)+COUNTIF($F$9:F68,F68)-1,"-")</f>
        <v>115</v>
      </c>
      <c r="M68" s="89">
        <f>IFERROR(_xlfn.RANK.EQ(H68,$H$9:$H$187,0)+COUNTIF($H$9:H68,H68)-1,"-")</f>
        <v>92</v>
      </c>
    </row>
    <row r="69" spans="1:13" ht="12" customHeight="1">
      <c r="A69" s="51">
        <v>61</v>
      </c>
      <c r="B69" s="52">
        <v>1</v>
      </c>
      <c r="C69" s="52">
        <v>398</v>
      </c>
      <c r="D69" s="52" t="s">
        <v>317</v>
      </c>
      <c r="E69" s="91">
        <v>1220</v>
      </c>
      <c r="F69" s="91">
        <v>1</v>
      </c>
      <c r="G69" s="91">
        <v>1</v>
      </c>
      <c r="H69" s="91">
        <v>1220</v>
      </c>
      <c r="K69" s="88">
        <f>IFERROR(_xlfn.RANK.EQ(E69,$E$9:$E$187,0)+COUNTIF($E$9:E69,E69)-1,"-")</f>
        <v>146</v>
      </c>
      <c r="L69" s="89">
        <f>IFERROR(_xlfn.RANK.EQ(F69,$F$9:$F$187,0)+COUNTIF($F$9:F69,F69)-1,"-")</f>
        <v>116</v>
      </c>
      <c r="M69" s="89">
        <f>IFERROR(_xlfn.RANK.EQ(H69,$H$9:$H$187,0)+COUNTIF($H$9:H69,H69)-1,"-")</f>
        <v>118</v>
      </c>
    </row>
    <row r="70" spans="1:13" ht="12" customHeight="1">
      <c r="A70" s="51">
        <v>62</v>
      </c>
      <c r="B70" s="52">
        <v>1</v>
      </c>
      <c r="C70" s="52">
        <v>399</v>
      </c>
      <c r="D70" s="52" t="s">
        <v>216</v>
      </c>
      <c r="E70" s="91">
        <v>2480</v>
      </c>
      <c r="F70" s="91">
        <v>34</v>
      </c>
      <c r="G70" s="91">
        <v>32</v>
      </c>
      <c r="H70" s="91">
        <v>2450</v>
      </c>
      <c r="K70" s="88">
        <f>IFERROR(_xlfn.RANK.EQ(E70,$E$9:$E$187,0)+COUNTIF($E$9:E70,E70)-1,"-")</f>
        <v>125</v>
      </c>
      <c r="L70" s="89">
        <f>IFERROR(_xlfn.RANK.EQ(F70,$F$9:$F$187,0)+COUNTIF($F$9:F70,F70)-1,"-")</f>
        <v>103</v>
      </c>
      <c r="M70" s="89">
        <f>IFERROR(_xlfn.RANK.EQ(H70,$H$9:$H$187,0)+COUNTIF($H$9:H70,H70)-1,"-")</f>
        <v>89</v>
      </c>
    </row>
    <row r="71" spans="1:13" ht="12" customHeight="1">
      <c r="A71" s="51">
        <v>63</v>
      </c>
      <c r="B71" s="52">
        <v>1</v>
      </c>
      <c r="C71" s="52">
        <v>400</v>
      </c>
      <c r="D71" s="52" t="s">
        <v>267</v>
      </c>
      <c r="E71" s="91">
        <v>4530</v>
      </c>
      <c r="F71" s="91">
        <v>934</v>
      </c>
      <c r="G71" s="91">
        <v>869</v>
      </c>
      <c r="H71" s="91">
        <v>3600</v>
      </c>
      <c r="K71" s="88">
        <f>IFERROR(_xlfn.RANK.EQ(E71,$E$9:$E$187,0)+COUNTIF($E$9:E71,E71)-1,"-")</f>
        <v>92</v>
      </c>
      <c r="L71" s="89">
        <f>IFERROR(_xlfn.RANK.EQ(F71,$F$9:$F$187,0)+COUNTIF($F$9:F71,F71)-1,"-")</f>
        <v>58</v>
      </c>
      <c r="M71" s="89">
        <f>IFERROR(_xlfn.RANK.EQ(H71,$H$9:$H$187,0)+COUNTIF($H$9:H71,H71)-1,"-")</f>
        <v>70</v>
      </c>
    </row>
    <row r="72" spans="1:13" ht="12" customHeight="1">
      <c r="A72" s="51">
        <v>64</v>
      </c>
      <c r="B72" s="52">
        <v>1</v>
      </c>
      <c r="C72" s="52">
        <v>401</v>
      </c>
      <c r="D72" s="52" t="s">
        <v>258</v>
      </c>
      <c r="E72" s="91">
        <v>5080</v>
      </c>
      <c r="F72" s="91">
        <v>2560</v>
      </c>
      <c r="G72" s="91">
        <v>2400</v>
      </c>
      <c r="H72" s="91">
        <v>2520</v>
      </c>
      <c r="K72" s="88">
        <f>IFERROR(_xlfn.RANK.EQ(E72,$E$9:$E$187,0)+COUNTIF($E$9:E72,E72)-1,"-")</f>
        <v>83</v>
      </c>
      <c r="L72" s="89">
        <f>IFERROR(_xlfn.RANK.EQ(F72,$F$9:$F$187,0)+COUNTIF($F$9:F72,F72)-1,"-")</f>
        <v>33</v>
      </c>
      <c r="M72" s="89">
        <f>IFERROR(_xlfn.RANK.EQ(H72,$H$9:$H$187,0)+COUNTIF($H$9:H72,H72)-1,"-")</f>
        <v>88</v>
      </c>
    </row>
    <row r="73" spans="1:13" ht="12" customHeight="1">
      <c r="A73" s="51">
        <v>65</v>
      </c>
      <c r="B73" s="52">
        <v>1</v>
      </c>
      <c r="C73" s="52">
        <v>402</v>
      </c>
      <c r="D73" s="52" t="s">
        <v>349</v>
      </c>
      <c r="E73" s="91">
        <v>340</v>
      </c>
      <c r="F73" s="91">
        <v>158</v>
      </c>
      <c r="G73" s="91">
        <v>143</v>
      </c>
      <c r="H73" s="91">
        <v>182</v>
      </c>
      <c r="K73" s="88">
        <f>IFERROR(_xlfn.RANK.EQ(E73,$E$9:$E$187,0)+COUNTIF($E$9:E73,E73)-1,"-")</f>
        <v>165</v>
      </c>
      <c r="L73" s="89">
        <f>IFERROR(_xlfn.RANK.EQ(F73,$F$9:$F$187,0)+COUNTIF($F$9:F73,F73)-1,"-")</f>
        <v>91</v>
      </c>
      <c r="M73" s="89">
        <f>IFERROR(_xlfn.RANK.EQ(H73,$H$9:$H$187,0)+COUNTIF($H$9:H73,H73)-1,"-")</f>
        <v>167</v>
      </c>
    </row>
    <row r="74" spans="1:13" ht="12" customHeight="1">
      <c r="A74" s="51">
        <v>66</v>
      </c>
      <c r="B74" s="52">
        <v>1</v>
      </c>
      <c r="C74" s="52">
        <v>403</v>
      </c>
      <c r="D74" s="52" t="s">
        <v>375</v>
      </c>
      <c r="E74" s="91">
        <v>0</v>
      </c>
      <c r="F74" s="91" t="s">
        <v>145</v>
      </c>
      <c r="G74" s="91" t="s">
        <v>145</v>
      </c>
      <c r="H74" s="91">
        <v>0</v>
      </c>
      <c r="K74" s="88">
        <f>IFERROR(_xlfn.RANK.EQ(E74,$E$9:$E$187,0)+COUNTIF($E$9:E74,E74)-1,"-")</f>
        <v>179</v>
      </c>
      <c r="L74" s="89" t="str">
        <f>IFERROR(_xlfn.RANK.EQ(F74,$F$9:$F$187,0)+COUNTIF($F$9:F74,F74)-1,"-")</f>
        <v>-</v>
      </c>
      <c r="M74" s="89">
        <f>IFERROR(_xlfn.RANK.EQ(H74,$H$9:$H$187,0)+COUNTIF($H$9:H74,H74)-1,"-")</f>
        <v>179</v>
      </c>
    </row>
    <row r="75" spans="1:13" ht="12" customHeight="1">
      <c r="A75" s="51">
        <v>67</v>
      </c>
      <c r="B75" s="52">
        <v>1</v>
      </c>
      <c r="C75" s="52">
        <v>404</v>
      </c>
      <c r="D75" s="52" t="s">
        <v>362</v>
      </c>
      <c r="E75" s="91">
        <v>2</v>
      </c>
      <c r="F75" s="91">
        <v>0</v>
      </c>
      <c r="G75" s="91">
        <v>0</v>
      </c>
      <c r="H75" s="91">
        <v>2</v>
      </c>
      <c r="K75" s="88">
        <f>IFERROR(_xlfn.RANK.EQ(E75,$E$9:$E$187,0)+COUNTIF($E$9:E75,E75)-1,"-")</f>
        <v>177</v>
      </c>
      <c r="L75" s="89">
        <f>IFERROR(_xlfn.RANK.EQ(F75,$F$9:$F$187,0)+COUNTIF($F$9:F75,F75)-1,"-")</f>
        <v>118</v>
      </c>
      <c r="M75" s="89">
        <f>IFERROR(_xlfn.RANK.EQ(H75,$H$9:$H$187,0)+COUNTIF($H$9:H75,H75)-1,"-")</f>
        <v>177</v>
      </c>
    </row>
    <row r="76" spans="1:13" ht="12" customHeight="1">
      <c r="A76" s="51">
        <v>68</v>
      </c>
      <c r="B76" s="52">
        <v>1</v>
      </c>
      <c r="C76" s="52">
        <v>405</v>
      </c>
      <c r="D76" s="52" t="s">
        <v>299</v>
      </c>
      <c r="E76" s="91">
        <v>814</v>
      </c>
      <c r="F76" s="91">
        <v>0</v>
      </c>
      <c r="G76" s="91">
        <v>0</v>
      </c>
      <c r="H76" s="91">
        <v>814</v>
      </c>
      <c r="K76" s="88">
        <f>IFERROR(_xlfn.RANK.EQ(E76,$E$9:$E$187,0)+COUNTIF($E$9:E76,E76)-1,"-")</f>
        <v>157</v>
      </c>
      <c r="L76" s="89">
        <f>IFERROR(_xlfn.RANK.EQ(F76,$F$9:$F$187,0)+COUNTIF($F$9:F76,F76)-1,"-")</f>
        <v>119</v>
      </c>
      <c r="M76" s="89">
        <f>IFERROR(_xlfn.RANK.EQ(H76,$H$9:$H$187,0)+COUNTIF($H$9:H76,H76)-1,"-")</f>
        <v>131</v>
      </c>
    </row>
    <row r="77" spans="1:13" ht="12" customHeight="1">
      <c r="A77" s="51">
        <v>69</v>
      </c>
      <c r="B77" s="52">
        <v>1</v>
      </c>
      <c r="C77" s="52">
        <v>406</v>
      </c>
      <c r="D77" s="52" t="s">
        <v>352</v>
      </c>
      <c r="E77" s="91">
        <v>77</v>
      </c>
      <c r="F77" s="91">
        <v>45</v>
      </c>
      <c r="G77" s="91">
        <v>41</v>
      </c>
      <c r="H77" s="91">
        <v>32</v>
      </c>
      <c r="K77" s="88">
        <f>IFERROR(_xlfn.RANK.EQ(E77,$E$9:$E$187,0)+COUNTIF($E$9:E77,E77)-1,"-")</f>
        <v>172</v>
      </c>
      <c r="L77" s="89">
        <f>IFERROR(_xlfn.RANK.EQ(F77,$F$9:$F$187,0)+COUNTIF($F$9:F77,F77)-1,"-")</f>
        <v>102</v>
      </c>
      <c r="M77" s="89">
        <f>IFERROR(_xlfn.RANK.EQ(H77,$H$9:$H$187,0)+COUNTIF($H$9:H77,H77)-1,"-")</f>
        <v>172</v>
      </c>
    </row>
    <row r="78" spans="1:13" ht="12" customHeight="1">
      <c r="A78" s="51">
        <v>70</v>
      </c>
      <c r="B78" s="52">
        <v>1</v>
      </c>
      <c r="C78" s="52">
        <v>407</v>
      </c>
      <c r="D78" s="52" t="s">
        <v>331</v>
      </c>
      <c r="E78" s="91">
        <v>1460</v>
      </c>
      <c r="F78" s="91">
        <v>700</v>
      </c>
      <c r="G78" s="91">
        <v>662</v>
      </c>
      <c r="H78" s="91">
        <v>761</v>
      </c>
      <c r="K78" s="88">
        <f>IFERROR(_xlfn.RANK.EQ(E78,$E$9:$E$187,0)+COUNTIF($E$9:E78,E78)-1,"-")</f>
        <v>142</v>
      </c>
      <c r="L78" s="89">
        <f>IFERROR(_xlfn.RANK.EQ(F78,$F$9:$F$187,0)+COUNTIF($F$9:F78,F78)-1,"-")</f>
        <v>65</v>
      </c>
      <c r="M78" s="89">
        <f>IFERROR(_xlfn.RANK.EQ(H78,$H$9:$H$187,0)+COUNTIF($H$9:H78,H78)-1,"-")</f>
        <v>133</v>
      </c>
    </row>
    <row r="79" spans="1:13" ht="12" customHeight="1">
      <c r="A79" s="51">
        <v>71</v>
      </c>
      <c r="B79" s="52">
        <v>1</v>
      </c>
      <c r="C79" s="52">
        <v>408</v>
      </c>
      <c r="D79" s="52" t="s">
        <v>346</v>
      </c>
      <c r="E79" s="91">
        <v>1420</v>
      </c>
      <c r="F79" s="91">
        <v>69</v>
      </c>
      <c r="G79" s="91">
        <v>65</v>
      </c>
      <c r="H79" s="91">
        <v>1350</v>
      </c>
      <c r="K79" s="88">
        <f>IFERROR(_xlfn.RANK.EQ(E79,$E$9:$E$187,0)+COUNTIF($E$9:E79,E79)-1,"-")</f>
        <v>143</v>
      </c>
      <c r="L79" s="89">
        <f>IFERROR(_xlfn.RANK.EQ(F79,$F$9:$F$187,0)+COUNTIF($F$9:F79,F79)-1,"-")</f>
        <v>99</v>
      </c>
      <c r="M79" s="89">
        <f>IFERROR(_xlfn.RANK.EQ(H79,$H$9:$H$187,0)+COUNTIF($H$9:H79,H79)-1,"-")</f>
        <v>115</v>
      </c>
    </row>
    <row r="80" spans="1:13" ht="12" customHeight="1">
      <c r="A80" s="51">
        <v>72</v>
      </c>
      <c r="B80" s="52">
        <v>1</v>
      </c>
      <c r="C80" s="52">
        <v>409</v>
      </c>
      <c r="D80" s="52" t="s">
        <v>336</v>
      </c>
      <c r="E80" s="91">
        <v>779</v>
      </c>
      <c r="F80" s="91">
        <v>207</v>
      </c>
      <c r="G80" s="91">
        <v>194</v>
      </c>
      <c r="H80" s="91">
        <v>572</v>
      </c>
      <c r="K80" s="88">
        <f>IFERROR(_xlfn.RANK.EQ(E80,$E$9:$E$187,0)+COUNTIF($E$9:E80,E80)-1,"-")</f>
        <v>158</v>
      </c>
      <c r="L80" s="89">
        <f>IFERROR(_xlfn.RANK.EQ(F80,$F$9:$F$187,0)+COUNTIF($F$9:F80,F80)-1,"-")</f>
        <v>88</v>
      </c>
      <c r="M80" s="89">
        <f>IFERROR(_xlfn.RANK.EQ(H80,$H$9:$H$187,0)+COUNTIF($H$9:H80,H80)-1,"-")</f>
        <v>143</v>
      </c>
    </row>
    <row r="81" spans="1:13" ht="12" customHeight="1">
      <c r="A81" s="51">
        <v>73</v>
      </c>
      <c r="B81" s="52">
        <v>1</v>
      </c>
      <c r="C81" s="52">
        <v>423</v>
      </c>
      <c r="D81" s="52" t="s">
        <v>210</v>
      </c>
      <c r="E81" s="91">
        <v>5570</v>
      </c>
      <c r="F81" s="91">
        <v>5140</v>
      </c>
      <c r="G81" s="91">
        <v>4910</v>
      </c>
      <c r="H81" s="91">
        <v>426</v>
      </c>
      <c r="K81" s="88">
        <f>IFERROR(_xlfn.RANK.EQ(E81,$E$9:$E$187,0)+COUNTIF($E$9:E81,E81)-1,"-")</f>
        <v>76</v>
      </c>
      <c r="L81" s="89">
        <f>IFERROR(_xlfn.RANK.EQ(F81,$F$9:$F$187,0)+COUNTIF($F$9:F81,F81)-1,"-")</f>
        <v>9</v>
      </c>
      <c r="M81" s="89">
        <f>IFERROR(_xlfn.RANK.EQ(H81,$H$9:$H$187,0)+COUNTIF($H$9:H81,H81)-1,"-")</f>
        <v>148</v>
      </c>
    </row>
    <row r="82" spans="1:13" ht="12" customHeight="1">
      <c r="A82" s="51">
        <v>74</v>
      </c>
      <c r="B82" s="52">
        <v>1</v>
      </c>
      <c r="C82" s="52">
        <v>424</v>
      </c>
      <c r="D82" s="52" t="s">
        <v>314</v>
      </c>
      <c r="E82" s="91">
        <v>2020</v>
      </c>
      <c r="F82" s="91">
        <v>1840</v>
      </c>
      <c r="G82" s="91">
        <v>1750</v>
      </c>
      <c r="H82" s="91">
        <v>176</v>
      </c>
      <c r="K82" s="88">
        <f>IFERROR(_xlfn.RANK.EQ(E82,$E$9:$E$187,0)+COUNTIF($E$9:E82,E82)-1,"-")</f>
        <v>130</v>
      </c>
      <c r="L82" s="89">
        <f>IFERROR(_xlfn.RANK.EQ(F82,$F$9:$F$187,0)+COUNTIF($F$9:F82,F82)-1,"-")</f>
        <v>46</v>
      </c>
      <c r="M82" s="89">
        <f>IFERROR(_xlfn.RANK.EQ(H82,$H$9:$H$187,0)+COUNTIF($H$9:H82,H82)-1,"-")</f>
        <v>168</v>
      </c>
    </row>
    <row r="83" spans="1:13" ht="12" customHeight="1">
      <c r="A83" s="51">
        <v>75</v>
      </c>
      <c r="B83" s="52">
        <v>1</v>
      </c>
      <c r="C83" s="52">
        <v>425</v>
      </c>
      <c r="D83" s="52" t="s">
        <v>374</v>
      </c>
      <c r="E83" s="91">
        <v>1</v>
      </c>
      <c r="F83" s="91" t="s">
        <v>145</v>
      </c>
      <c r="G83" s="91" t="s">
        <v>145</v>
      </c>
      <c r="H83" s="91">
        <v>1</v>
      </c>
      <c r="K83" s="88">
        <f>IFERROR(_xlfn.RANK.EQ(E83,$E$9:$E$187,0)+COUNTIF($E$9:E83,E83)-1,"-")</f>
        <v>178</v>
      </c>
      <c r="L83" s="89" t="str">
        <f>IFERROR(_xlfn.RANK.EQ(F83,$F$9:$F$187,0)+COUNTIF($F$9:F83,F83)-1,"-")</f>
        <v>-</v>
      </c>
      <c r="M83" s="89">
        <f>IFERROR(_xlfn.RANK.EQ(H83,$H$9:$H$187,0)+COUNTIF($H$9:H83,H83)-1,"-")</f>
        <v>178</v>
      </c>
    </row>
    <row r="84" spans="1:13" ht="12" customHeight="1">
      <c r="A84" s="51">
        <v>76</v>
      </c>
      <c r="B84" s="52">
        <v>1</v>
      </c>
      <c r="C84" s="52">
        <v>427</v>
      </c>
      <c r="D84" s="52" t="s">
        <v>242</v>
      </c>
      <c r="E84" s="91">
        <v>5840</v>
      </c>
      <c r="F84" s="91">
        <v>3980</v>
      </c>
      <c r="G84" s="91">
        <v>3800</v>
      </c>
      <c r="H84" s="91">
        <v>1850</v>
      </c>
      <c r="K84" s="88">
        <f>IFERROR(_xlfn.RANK.EQ(E84,$E$9:$E$187,0)+COUNTIF($E$9:E84,E84)-1,"-")</f>
        <v>71</v>
      </c>
      <c r="L84" s="89">
        <f>IFERROR(_xlfn.RANK.EQ(F84,$F$9:$F$187,0)+COUNTIF($F$9:F84,F84)-1,"-")</f>
        <v>14</v>
      </c>
      <c r="M84" s="89">
        <f>IFERROR(_xlfn.RANK.EQ(H84,$H$9:$H$187,0)+COUNTIF($H$9:H84,H84)-1,"-")</f>
        <v>104</v>
      </c>
    </row>
    <row r="85" spans="1:13" ht="12" customHeight="1">
      <c r="A85" s="51">
        <v>77</v>
      </c>
      <c r="B85" s="52">
        <v>1</v>
      </c>
      <c r="C85" s="52">
        <v>428</v>
      </c>
      <c r="D85" s="52" t="s">
        <v>231</v>
      </c>
      <c r="E85" s="91">
        <v>11000</v>
      </c>
      <c r="F85" s="91">
        <v>8910</v>
      </c>
      <c r="G85" s="91">
        <v>8510</v>
      </c>
      <c r="H85" s="91">
        <v>2110</v>
      </c>
      <c r="K85" s="88">
        <f>IFERROR(_xlfn.RANK.EQ(E85,$E$9:$E$187,0)+COUNTIF($E$9:E85,E85)-1,"-")</f>
        <v>30</v>
      </c>
      <c r="L85" s="89">
        <f>IFERROR(_xlfn.RANK.EQ(F85,$F$9:$F$187,0)+COUNTIF($F$9:F85,F85)-1,"-")</f>
        <v>4</v>
      </c>
      <c r="M85" s="89">
        <f>IFERROR(_xlfn.RANK.EQ(H85,$H$9:$H$187,0)+COUNTIF($H$9:H85,H85)-1,"-")</f>
        <v>97</v>
      </c>
    </row>
    <row r="86" spans="1:13" ht="12" customHeight="1">
      <c r="A86" s="51">
        <v>78</v>
      </c>
      <c r="B86" s="52">
        <v>1</v>
      </c>
      <c r="C86" s="52">
        <v>429</v>
      </c>
      <c r="D86" s="52" t="s">
        <v>207</v>
      </c>
      <c r="E86" s="91">
        <v>5880</v>
      </c>
      <c r="F86" s="91">
        <v>4000</v>
      </c>
      <c r="G86" s="91">
        <v>3800</v>
      </c>
      <c r="H86" s="91">
        <v>1880</v>
      </c>
      <c r="K86" s="88">
        <f>IFERROR(_xlfn.RANK.EQ(E86,$E$9:$E$187,0)+COUNTIF($E$9:E86,E86)-1,"-")</f>
        <v>69</v>
      </c>
      <c r="L86" s="89">
        <f>IFERROR(_xlfn.RANK.EQ(F86,$F$9:$F$187,0)+COUNTIF($F$9:F86,F86)-1,"-")</f>
        <v>13</v>
      </c>
      <c r="M86" s="89">
        <f>IFERROR(_xlfn.RANK.EQ(H86,$H$9:$H$187,0)+COUNTIF($H$9:H86,H86)-1,"-")</f>
        <v>102</v>
      </c>
    </row>
    <row r="87" spans="1:13" ht="12" customHeight="1">
      <c r="A87" s="51">
        <v>79</v>
      </c>
      <c r="B87" s="52">
        <v>1</v>
      </c>
      <c r="C87" s="52">
        <v>430</v>
      </c>
      <c r="D87" s="52" t="s">
        <v>291</v>
      </c>
      <c r="E87" s="91">
        <v>3110</v>
      </c>
      <c r="F87" s="91">
        <v>2610</v>
      </c>
      <c r="G87" s="91">
        <v>2470</v>
      </c>
      <c r="H87" s="91">
        <v>497</v>
      </c>
      <c r="K87" s="88">
        <f>IFERROR(_xlfn.RANK.EQ(E87,$E$9:$E$187,0)+COUNTIF($E$9:E87,E87)-1,"-")</f>
        <v>114</v>
      </c>
      <c r="L87" s="89">
        <f>IFERROR(_xlfn.RANK.EQ(F87,$F$9:$F$187,0)+COUNTIF($F$9:F87,F87)-1,"-")</f>
        <v>32</v>
      </c>
      <c r="M87" s="89">
        <f>IFERROR(_xlfn.RANK.EQ(H87,$H$9:$H$187,0)+COUNTIF($H$9:H87,H87)-1,"-")</f>
        <v>145</v>
      </c>
    </row>
    <row r="88" spans="1:13" ht="12" customHeight="1">
      <c r="A88" s="51">
        <v>80</v>
      </c>
      <c r="B88" s="52">
        <v>1</v>
      </c>
      <c r="C88" s="52">
        <v>431</v>
      </c>
      <c r="D88" s="52" t="s">
        <v>284</v>
      </c>
      <c r="E88" s="91">
        <v>3460</v>
      </c>
      <c r="F88" s="91">
        <v>2450</v>
      </c>
      <c r="G88" s="91">
        <v>2310</v>
      </c>
      <c r="H88" s="91">
        <v>1020</v>
      </c>
      <c r="K88" s="88">
        <f>IFERROR(_xlfn.RANK.EQ(E88,$E$9:$E$187,0)+COUNTIF($E$9:E88,E88)-1,"-")</f>
        <v>108</v>
      </c>
      <c r="L88" s="89">
        <f>IFERROR(_xlfn.RANK.EQ(F88,$F$9:$F$187,0)+COUNTIF($F$9:F88,F88)-1,"-")</f>
        <v>36</v>
      </c>
      <c r="M88" s="89">
        <f>IFERROR(_xlfn.RANK.EQ(H88,$H$9:$H$187,0)+COUNTIF($H$9:H88,H88)-1,"-")</f>
        <v>123</v>
      </c>
    </row>
    <row r="89" spans="1:13" ht="12" customHeight="1">
      <c r="A89" s="51">
        <v>81</v>
      </c>
      <c r="B89" s="52">
        <v>1</v>
      </c>
      <c r="C89" s="52">
        <v>432</v>
      </c>
      <c r="D89" s="52" t="s">
        <v>236</v>
      </c>
      <c r="E89" s="91">
        <v>5380</v>
      </c>
      <c r="F89" s="91">
        <v>4630</v>
      </c>
      <c r="G89" s="91">
        <v>4390</v>
      </c>
      <c r="H89" s="91">
        <v>747</v>
      </c>
      <c r="K89" s="88">
        <f>IFERROR(_xlfn.RANK.EQ(E89,$E$9:$E$187,0)+COUNTIF($E$9:E89,E89)-1,"-")</f>
        <v>80</v>
      </c>
      <c r="L89" s="89">
        <f>IFERROR(_xlfn.RANK.EQ(F89,$F$9:$F$187,0)+COUNTIF($F$9:F89,F89)-1,"-")</f>
        <v>11</v>
      </c>
      <c r="M89" s="89">
        <f>IFERROR(_xlfn.RANK.EQ(H89,$H$9:$H$187,0)+COUNTIF($H$9:H89,H89)-1,"-")</f>
        <v>134</v>
      </c>
    </row>
    <row r="90" spans="1:13" ht="12" customHeight="1">
      <c r="A90" s="51">
        <v>82</v>
      </c>
      <c r="B90" s="52">
        <v>1</v>
      </c>
      <c r="C90" s="52">
        <v>433</v>
      </c>
      <c r="D90" s="52" t="s">
        <v>269</v>
      </c>
      <c r="E90" s="91">
        <v>3430</v>
      </c>
      <c r="F90" s="91">
        <v>3250</v>
      </c>
      <c r="G90" s="91">
        <v>3100</v>
      </c>
      <c r="H90" s="91">
        <v>185</v>
      </c>
      <c r="K90" s="88">
        <f>IFERROR(_xlfn.RANK.EQ(E90,$E$9:$E$187,0)+COUNTIF($E$9:E90,E90)-1,"-")</f>
        <v>109</v>
      </c>
      <c r="L90" s="89">
        <f>IFERROR(_xlfn.RANK.EQ(F90,$F$9:$F$187,0)+COUNTIF($F$9:F90,F90)-1,"-")</f>
        <v>19</v>
      </c>
      <c r="M90" s="89">
        <f>IFERROR(_xlfn.RANK.EQ(H90,$H$9:$H$187,0)+COUNTIF($H$9:H90,H90)-1,"-")</f>
        <v>166</v>
      </c>
    </row>
    <row r="91" spans="1:13" ht="12" customHeight="1">
      <c r="A91" s="51">
        <v>83</v>
      </c>
      <c r="B91" s="52">
        <v>1</v>
      </c>
      <c r="C91" s="52">
        <v>434</v>
      </c>
      <c r="D91" s="52" t="s">
        <v>237</v>
      </c>
      <c r="E91" s="91">
        <v>3090</v>
      </c>
      <c r="F91" s="91">
        <v>2800</v>
      </c>
      <c r="G91" s="91">
        <v>2660</v>
      </c>
      <c r="H91" s="91">
        <v>296</v>
      </c>
      <c r="K91" s="88">
        <f>IFERROR(_xlfn.RANK.EQ(E91,$E$9:$E$187,0)+COUNTIF($E$9:E91,E91)-1,"-")</f>
        <v>115</v>
      </c>
      <c r="L91" s="89">
        <f>IFERROR(_xlfn.RANK.EQ(F91,$F$9:$F$187,0)+COUNTIF($F$9:F91,F91)-1,"-")</f>
        <v>28</v>
      </c>
      <c r="M91" s="89">
        <f>IFERROR(_xlfn.RANK.EQ(H91,$H$9:$H$187,0)+COUNTIF($H$9:H91,H91)-1,"-")</f>
        <v>154</v>
      </c>
    </row>
    <row r="92" spans="1:13" ht="12" customHeight="1">
      <c r="A92" s="51">
        <v>84</v>
      </c>
      <c r="B92" s="52">
        <v>1</v>
      </c>
      <c r="C92" s="52">
        <v>436</v>
      </c>
      <c r="D92" s="52" t="s">
        <v>265</v>
      </c>
      <c r="E92" s="91">
        <v>3520</v>
      </c>
      <c r="F92" s="91">
        <v>3210</v>
      </c>
      <c r="G92" s="91">
        <v>3030</v>
      </c>
      <c r="H92" s="91">
        <v>308</v>
      </c>
      <c r="K92" s="88">
        <f>IFERROR(_xlfn.RANK.EQ(E92,$E$9:$E$187,0)+COUNTIF($E$9:E92,E92)-1,"-")</f>
        <v>106</v>
      </c>
      <c r="L92" s="89">
        <f>IFERROR(_xlfn.RANK.EQ(F92,$F$9:$F$187,0)+COUNTIF($F$9:F92,F92)-1,"-")</f>
        <v>20</v>
      </c>
      <c r="M92" s="89">
        <f>IFERROR(_xlfn.RANK.EQ(H92,$H$9:$H$187,0)+COUNTIF($H$9:H92,H92)-1,"-")</f>
        <v>153</v>
      </c>
    </row>
    <row r="93" spans="1:13" ht="12" customHeight="1">
      <c r="A93" s="51">
        <v>85</v>
      </c>
      <c r="B93" s="52">
        <v>1</v>
      </c>
      <c r="C93" s="52">
        <v>437</v>
      </c>
      <c r="D93" s="52" t="s">
        <v>239</v>
      </c>
      <c r="E93" s="91">
        <v>3190</v>
      </c>
      <c r="F93" s="91">
        <v>2790</v>
      </c>
      <c r="G93" s="91">
        <v>2640</v>
      </c>
      <c r="H93" s="91">
        <v>406</v>
      </c>
      <c r="K93" s="88">
        <f>IFERROR(_xlfn.RANK.EQ(E93,$E$9:$E$187,0)+COUNTIF($E$9:E93,E93)-1,"-")</f>
        <v>113</v>
      </c>
      <c r="L93" s="89">
        <f>IFERROR(_xlfn.RANK.EQ(F93,$F$9:$F$187,0)+COUNTIF($F$9:F93,F93)-1,"-")</f>
        <v>29</v>
      </c>
      <c r="M93" s="89">
        <f>IFERROR(_xlfn.RANK.EQ(H93,$H$9:$H$187,0)+COUNTIF($H$9:H93,H93)-1,"-")</f>
        <v>149</v>
      </c>
    </row>
    <row r="94" spans="1:13" ht="12" customHeight="1">
      <c r="A94" s="51">
        <v>86</v>
      </c>
      <c r="B94" s="52">
        <v>1</v>
      </c>
      <c r="C94" s="52">
        <v>438</v>
      </c>
      <c r="D94" s="52" t="s">
        <v>213</v>
      </c>
      <c r="E94" s="91">
        <v>4130</v>
      </c>
      <c r="F94" s="91">
        <v>3140</v>
      </c>
      <c r="G94" s="91">
        <v>2970</v>
      </c>
      <c r="H94" s="91">
        <v>991</v>
      </c>
      <c r="K94" s="88">
        <f>IFERROR(_xlfn.RANK.EQ(E94,$E$9:$E$187,0)+COUNTIF($E$9:E94,E94)-1,"-")</f>
        <v>97</v>
      </c>
      <c r="L94" s="89">
        <f>IFERROR(_xlfn.RANK.EQ(F94,$F$9:$F$187,0)+COUNTIF($F$9:F94,F94)-1,"-")</f>
        <v>22</v>
      </c>
      <c r="M94" s="89">
        <f>IFERROR(_xlfn.RANK.EQ(H94,$H$9:$H$187,0)+COUNTIF($H$9:H94,H94)-1,"-")</f>
        <v>125</v>
      </c>
    </row>
    <row r="95" spans="1:13" ht="12" customHeight="1">
      <c r="A95" s="51">
        <v>87</v>
      </c>
      <c r="B95" s="52">
        <v>1</v>
      </c>
      <c r="C95" s="52">
        <v>452</v>
      </c>
      <c r="D95" s="52" t="s">
        <v>224</v>
      </c>
      <c r="E95" s="91">
        <v>4300</v>
      </c>
      <c r="F95" s="91">
        <v>3600</v>
      </c>
      <c r="G95" s="91">
        <v>3400</v>
      </c>
      <c r="H95" s="91">
        <v>702</v>
      </c>
      <c r="K95" s="88">
        <f>IFERROR(_xlfn.RANK.EQ(E95,$E$9:$E$187,0)+COUNTIF($E$9:E95,E95)-1,"-")</f>
        <v>94</v>
      </c>
      <c r="L95" s="89">
        <f>IFERROR(_xlfn.RANK.EQ(F95,$F$9:$F$187,0)+COUNTIF($F$9:F95,F95)-1,"-")</f>
        <v>17</v>
      </c>
      <c r="M95" s="89">
        <f>IFERROR(_xlfn.RANK.EQ(H95,$H$9:$H$187,0)+COUNTIF($H$9:H95,H95)-1,"-")</f>
        <v>136</v>
      </c>
    </row>
    <row r="96" spans="1:13" ht="12" customHeight="1">
      <c r="A96" s="51">
        <v>88</v>
      </c>
      <c r="B96" s="52">
        <v>1</v>
      </c>
      <c r="C96" s="52">
        <v>453</v>
      </c>
      <c r="D96" s="52" t="s">
        <v>248</v>
      </c>
      <c r="E96" s="91">
        <v>3210</v>
      </c>
      <c r="F96" s="91">
        <v>2350</v>
      </c>
      <c r="G96" s="91">
        <v>2240</v>
      </c>
      <c r="H96" s="91">
        <v>856</v>
      </c>
      <c r="K96" s="88">
        <f>IFERROR(_xlfn.RANK.EQ(E96,$E$9:$E$187,0)+COUNTIF($E$9:E96,E96)-1,"-")</f>
        <v>111</v>
      </c>
      <c r="L96" s="89">
        <f>IFERROR(_xlfn.RANK.EQ(F96,$F$9:$F$187,0)+COUNTIF($F$9:F96,F96)-1,"-")</f>
        <v>38</v>
      </c>
      <c r="M96" s="89">
        <f>IFERROR(_xlfn.RANK.EQ(H96,$H$9:$H$187,0)+COUNTIF($H$9:H96,H96)-1,"-")</f>
        <v>130</v>
      </c>
    </row>
    <row r="97" spans="1:13" ht="12" customHeight="1">
      <c r="A97" s="51">
        <v>89</v>
      </c>
      <c r="B97" s="52">
        <v>1</v>
      </c>
      <c r="C97" s="52">
        <v>454</v>
      </c>
      <c r="D97" s="52" t="s">
        <v>244</v>
      </c>
      <c r="E97" s="91">
        <v>4350</v>
      </c>
      <c r="F97" s="91">
        <v>3680</v>
      </c>
      <c r="G97" s="91">
        <v>3420</v>
      </c>
      <c r="H97" s="91">
        <v>673</v>
      </c>
      <c r="K97" s="88">
        <f>IFERROR(_xlfn.RANK.EQ(E97,$E$9:$E$187,0)+COUNTIF($E$9:E97,E97)-1,"-")</f>
        <v>93</v>
      </c>
      <c r="L97" s="89">
        <f>IFERROR(_xlfn.RANK.EQ(F97,$F$9:$F$187,0)+COUNTIF($F$9:F97,F97)-1,"-")</f>
        <v>16</v>
      </c>
      <c r="M97" s="89">
        <f>IFERROR(_xlfn.RANK.EQ(H97,$H$9:$H$187,0)+COUNTIF($H$9:H97,H97)-1,"-")</f>
        <v>137</v>
      </c>
    </row>
    <row r="98" spans="1:13" ht="12" customHeight="1">
      <c r="A98" s="51">
        <v>90</v>
      </c>
      <c r="B98" s="52">
        <v>1</v>
      </c>
      <c r="C98" s="52">
        <v>455</v>
      </c>
      <c r="D98" s="52" t="s">
        <v>276</v>
      </c>
      <c r="E98" s="91">
        <v>2560</v>
      </c>
      <c r="F98" s="91">
        <v>2330</v>
      </c>
      <c r="G98" s="91">
        <v>2190</v>
      </c>
      <c r="H98" s="91">
        <v>230</v>
      </c>
      <c r="K98" s="88">
        <f>IFERROR(_xlfn.RANK.EQ(E98,$E$9:$E$187,0)+COUNTIF($E$9:E98,E98)-1,"-")</f>
        <v>122</v>
      </c>
      <c r="L98" s="89">
        <f>IFERROR(_xlfn.RANK.EQ(F98,$F$9:$F$187,0)+COUNTIF($F$9:F98,F98)-1,"-")</f>
        <v>40</v>
      </c>
      <c r="M98" s="89">
        <f>IFERROR(_xlfn.RANK.EQ(H98,$H$9:$H$187,0)+COUNTIF($H$9:H98,H98)-1,"-")</f>
        <v>161</v>
      </c>
    </row>
    <row r="99" spans="1:13" ht="12" customHeight="1">
      <c r="A99" s="51">
        <v>91</v>
      </c>
      <c r="B99" s="52">
        <v>1</v>
      </c>
      <c r="C99" s="52">
        <v>456</v>
      </c>
      <c r="D99" s="52" t="s">
        <v>296</v>
      </c>
      <c r="E99" s="91">
        <v>1830</v>
      </c>
      <c r="F99" s="91">
        <v>1560</v>
      </c>
      <c r="G99" s="91">
        <v>1440</v>
      </c>
      <c r="H99" s="91">
        <v>270</v>
      </c>
      <c r="K99" s="88">
        <f>IFERROR(_xlfn.RANK.EQ(E99,$E$9:$E$187,0)+COUNTIF($E$9:E99,E99)-1,"-")</f>
        <v>134</v>
      </c>
      <c r="L99" s="89">
        <f>IFERROR(_xlfn.RANK.EQ(F99,$F$9:$F$187,0)+COUNTIF($F$9:F99,F99)-1,"-")</f>
        <v>49</v>
      </c>
      <c r="M99" s="89">
        <f>IFERROR(_xlfn.RANK.EQ(H99,$H$9:$H$187,0)+COUNTIF($H$9:H99,H99)-1,"-")</f>
        <v>158</v>
      </c>
    </row>
    <row r="100" spans="1:13" ht="12" customHeight="1">
      <c r="A100" s="51">
        <v>92</v>
      </c>
      <c r="B100" s="52">
        <v>1</v>
      </c>
      <c r="C100" s="52">
        <v>457</v>
      </c>
      <c r="D100" s="52" t="s">
        <v>261</v>
      </c>
      <c r="E100" s="91">
        <v>2300</v>
      </c>
      <c r="F100" s="91">
        <v>504</v>
      </c>
      <c r="G100" s="91">
        <v>469</v>
      </c>
      <c r="H100" s="91">
        <v>1800</v>
      </c>
      <c r="K100" s="88">
        <f>IFERROR(_xlfn.RANK.EQ(E100,$E$9:$E$187,0)+COUNTIF($E$9:E100,E100)-1,"-")</f>
        <v>128</v>
      </c>
      <c r="L100" s="89">
        <f>IFERROR(_xlfn.RANK.EQ(F100,$F$9:$F$187,0)+COUNTIF($F$9:F100,F100)-1,"-")</f>
        <v>72</v>
      </c>
      <c r="M100" s="89">
        <f>IFERROR(_xlfn.RANK.EQ(H100,$H$9:$H$187,0)+COUNTIF($H$9:H100,H100)-1,"-")</f>
        <v>106</v>
      </c>
    </row>
    <row r="101" spans="1:13" ht="12" customHeight="1">
      <c r="A101" s="51">
        <v>93</v>
      </c>
      <c r="B101" s="52">
        <v>1</v>
      </c>
      <c r="C101" s="52">
        <v>458</v>
      </c>
      <c r="D101" s="52" t="s">
        <v>253</v>
      </c>
      <c r="E101" s="91">
        <v>3550</v>
      </c>
      <c r="F101" s="91">
        <v>2900</v>
      </c>
      <c r="G101" s="91">
        <v>2730</v>
      </c>
      <c r="H101" s="91">
        <v>653</v>
      </c>
      <c r="K101" s="88">
        <f>IFERROR(_xlfn.RANK.EQ(E101,$E$9:$E$187,0)+COUNTIF($E$9:E101,E101)-1,"-")</f>
        <v>104</v>
      </c>
      <c r="L101" s="89">
        <f>IFERROR(_xlfn.RANK.EQ(F101,$F$9:$F$187,0)+COUNTIF($F$9:F101,F101)-1,"-")</f>
        <v>27</v>
      </c>
      <c r="M101" s="89">
        <f>IFERROR(_xlfn.RANK.EQ(H101,$H$9:$H$187,0)+COUNTIF($H$9:H101,H101)-1,"-")</f>
        <v>139</v>
      </c>
    </row>
    <row r="102" spans="1:13" ht="12" customHeight="1">
      <c r="A102" s="51">
        <v>94</v>
      </c>
      <c r="B102" s="52">
        <v>1</v>
      </c>
      <c r="C102" s="52">
        <v>459</v>
      </c>
      <c r="D102" s="52" t="s">
        <v>238</v>
      </c>
      <c r="E102" s="91">
        <v>12600</v>
      </c>
      <c r="F102" s="91">
        <v>2250</v>
      </c>
      <c r="G102" s="91">
        <v>2100</v>
      </c>
      <c r="H102" s="91">
        <v>10300</v>
      </c>
      <c r="K102" s="88">
        <f>IFERROR(_xlfn.RANK.EQ(E102,$E$9:$E$187,0)+COUNTIF($E$9:E102,E102)-1,"-")</f>
        <v>21</v>
      </c>
      <c r="L102" s="89">
        <f>IFERROR(_xlfn.RANK.EQ(F102,$F$9:$F$187,0)+COUNTIF($F$9:F102,F102)-1,"-")</f>
        <v>42</v>
      </c>
      <c r="M102" s="89">
        <f>IFERROR(_xlfn.RANK.EQ(H102,$H$9:$H$187,0)+COUNTIF($H$9:H102,H102)-1,"-")</f>
        <v>31</v>
      </c>
    </row>
    <row r="103" spans="1:13" ht="12" customHeight="1">
      <c r="A103" s="51">
        <v>95</v>
      </c>
      <c r="B103" s="52">
        <v>1</v>
      </c>
      <c r="C103" s="52">
        <v>460</v>
      </c>
      <c r="D103" s="52" t="s">
        <v>263</v>
      </c>
      <c r="E103" s="91">
        <v>6350</v>
      </c>
      <c r="F103" s="91">
        <v>1840</v>
      </c>
      <c r="G103" s="91">
        <v>1760</v>
      </c>
      <c r="H103" s="91">
        <v>4510</v>
      </c>
      <c r="K103" s="88">
        <f>IFERROR(_xlfn.RANK.EQ(E103,$E$9:$E$187,0)+COUNTIF($E$9:E103,E103)-1,"-")</f>
        <v>64</v>
      </c>
      <c r="L103" s="89">
        <f>IFERROR(_xlfn.RANK.EQ(F103,$F$9:$F$187,0)+COUNTIF($F$9:F103,F103)-1,"-")</f>
        <v>47</v>
      </c>
      <c r="M103" s="89">
        <f>IFERROR(_xlfn.RANK.EQ(H103,$H$9:$H$187,0)+COUNTIF($H$9:H103,H103)-1,"-")</f>
        <v>66</v>
      </c>
    </row>
    <row r="104" spans="1:13" ht="12" customHeight="1">
      <c r="A104" s="51">
        <v>96</v>
      </c>
      <c r="B104" s="52">
        <v>1</v>
      </c>
      <c r="C104" s="52">
        <v>461</v>
      </c>
      <c r="D104" s="52" t="s">
        <v>285</v>
      </c>
      <c r="E104" s="91">
        <v>4810</v>
      </c>
      <c r="F104" s="91">
        <v>3090</v>
      </c>
      <c r="G104" s="91">
        <v>2960</v>
      </c>
      <c r="H104" s="91">
        <v>1730</v>
      </c>
      <c r="K104" s="88">
        <f>IFERROR(_xlfn.RANK.EQ(E104,$E$9:$E$187,0)+COUNTIF($E$9:E104,E104)-1,"-")</f>
        <v>86</v>
      </c>
      <c r="L104" s="89">
        <f>IFERROR(_xlfn.RANK.EQ(F104,$F$9:$F$187,0)+COUNTIF($F$9:F104,F104)-1,"-")</f>
        <v>23</v>
      </c>
      <c r="M104" s="89">
        <f>IFERROR(_xlfn.RANK.EQ(H104,$H$9:$H$187,0)+COUNTIF($H$9:H104,H104)-1,"-")</f>
        <v>108</v>
      </c>
    </row>
    <row r="105" spans="1:13" ht="12" customHeight="1">
      <c r="A105" s="51">
        <v>97</v>
      </c>
      <c r="B105" s="52">
        <v>1</v>
      </c>
      <c r="C105" s="52">
        <v>462</v>
      </c>
      <c r="D105" s="52" t="s">
        <v>229</v>
      </c>
      <c r="E105" s="91">
        <v>2870</v>
      </c>
      <c r="F105" s="91">
        <v>224</v>
      </c>
      <c r="G105" s="91">
        <v>213</v>
      </c>
      <c r="H105" s="91">
        <v>2640</v>
      </c>
      <c r="K105" s="88">
        <f>IFERROR(_xlfn.RANK.EQ(E105,$E$9:$E$187,0)+COUNTIF($E$9:E105,E105)-1,"-")</f>
        <v>118</v>
      </c>
      <c r="L105" s="89">
        <f>IFERROR(_xlfn.RANK.EQ(F105,$F$9:$F$187,0)+COUNTIF($F$9:F105,F105)-1,"-")</f>
        <v>87</v>
      </c>
      <c r="M105" s="89">
        <f>IFERROR(_xlfn.RANK.EQ(H105,$H$9:$H$187,0)+COUNTIF($H$9:H105,H105)-1,"-")</f>
        <v>87</v>
      </c>
    </row>
    <row r="106" spans="1:13" ht="12" customHeight="1">
      <c r="A106" s="51">
        <v>98</v>
      </c>
      <c r="B106" s="52">
        <v>1</v>
      </c>
      <c r="C106" s="52">
        <v>463</v>
      </c>
      <c r="D106" s="52" t="s">
        <v>357</v>
      </c>
      <c r="E106" s="91">
        <v>712</v>
      </c>
      <c r="F106" s="91">
        <v>87</v>
      </c>
      <c r="G106" s="91">
        <v>82</v>
      </c>
      <c r="H106" s="91">
        <v>625</v>
      </c>
      <c r="K106" s="88">
        <f>IFERROR(_xlfn.RANK.EQ(E106,$E$9:$E$187,0)+COUNTIF($E$9:E106,E106)-1,"-")</f>
        <v>162</v>
      </c>
      <c r="L106" s="89">
        <f>IFERROR(_xlfn.RANK.EQ(F106,$F$9:$F$187,0)+COUNTIF($F$9:F106,F106)-1,"-")</f>
        <v>97</v>
      </c>
      <c r="M106" s="89">
        <f>IFERROR(_xlfn.RANK.EQ(H106,$H$9:$H$187,0)+COUNTIF($H$9:H106,H106)-1,"-")</f>
        <v>140</v>
      </c>
    </row>
    <row r="107" spans="1:13" ht="12" customHeight="1">
      <c r="A107" s="51">
        <v>99</v>
      </c>
      <c r="B107" s="52">
        <v>1</v>
      </c>
      <c r="C107" s="52">
        <v>464</v>
      </c>
      <c r="D107" s="52" t="s">
        <v>251</v>
      </c>
      <c r="E107" s="91">
        <v>4600</v>
      </c>
      <c r="F107" s="91">
        <v>2720</v>
      </c>
      <c r="G107" s="91">
        <v>2560</v>
      </c>
      <c r="H107" s="91">
        <v>1890</v>
      </c>
      <c r="K107" s="88">
        <f>IFERROR(_xlfn.RANK.EQ(E107,$E$9:$E$187,0)+COUNTIF($E$9:E107,E107)-1,"-")</f>
        <v>90</v>
      </c>
      <c r="L107" s="89">
        <f>IFERROR(_xlfn.RANK.EQ(F107,$F$9:$F$187,0)+COUNTIF($F$9:F107,F107)-1,"-")</f>
        <v>30</v>
      </c>
      <c r="M107" s="89">
        <f>IFERROR(_xlfn.RANK.EQ(H107,$H$9:$H$187,0)+COUNTIF($H$9:H107,H107)-1,"-")</f>
        <v>100</v>
      </c>
    </row>
    <row r="108" spans="1:13" ht="12" customHeight="1">
      <c r="A108" s="51">
        <v>100</v>
      </c>
      <c r="B108" s="52">
        <v>1</v>
      </c>
      <c r="C108" s="52">
        <v>465</v>
      </c>
      <c r="D108" s="52" t="s">
        <v>247</v>
      </c>
      <c r="E108" s="91">
        <v>6440</v>
      </c>
      <c r="F108" s="91">
        <v>3060</v>
      </c>
      <c r="G108" s="91">
        <v>2870</v>
      </c>
      <c r="H108" s="91">
        <v>3390</v>
      </c>
      <c r="K108" s="88">
        <f>IFERROR(_xlfn.RANK.EQ(E108,$E$9:$E$187,0)+COUNTIF($E$9:E108,E108)-1,"-")</f>
        <v>63</v>
      </c>
      <c r="L108" s="89">
        <f>IFERROR(_xlfn.RANK.EQ(F108,$F$9:$F$187,0)+COUNTIF($F$9:F108,F108)-1,"-")</f>
        <v>24</v>
      </c>
      <c r="M108" s="89">
        <f>IFERROR(_xlfn.RANK.EQ(H108,$H$9:$H$187,0)+COUNTIF($H$9:H108,H108)-1,"-")</f>
        <v>73</v>
      </c>
    </row>
    <row r="109" spans="1:13" ht="12" customHeight="1">
      <c r="A109" s="51">
        <v>101</v>
      </c>
      <c r="B109" s="52">
        <v>1</v>
      </c>
      <c r="C109" s="52">
        <v>468</v>
      </c>
      <c r="D109" s="52" t="s">
        <v>290</v>
      </c>
      <c r="E109" s="91">
        <v>3590</v>
      </c>
      <c r="F109" s="91">
        <v>500</v>
      </c>
      <c r="G109" s="91">
        <v>464</v>
      </c>
      <c r="H109" s="91">
        <v>3090</v>
      </c>
      <c r="K109" s="88">
        <f>IFERROR(_xlfn.RANK.EQ(E109,$E$9:$E$187,0)+COUNTIF($E$9:E109,E109)-1,"-")</f>
        <v>103</v>
      </c>
      <c r="L109" s="89">
        <f>IFERROR(_xlfn.RANK.EQ(F109,$F$9:$F$187,0)+COUNTIF($F$9:F109,F109)-1,"-")</f>
        <v>73</v>
      </c>
      <c r="M109" s="89">
        <f>IFERROR(_xlfn.RANK.EQ(H109,$H$9:$H$187,0)+COUNTIF($H$9:H109,H109)-1,"-")</f>
        <v>78</v>
      </c>
    </row>
    <row r="110" spans="1:13" ht="12" customHeight="1">
      <c r="A110" s="51">
        <v>102</v>
      </c>
      <c r="B110" s="52">
        <v>1</v>
      </c>
      <c r="C110" s="52">
        <v>469</v>
      </c>
      <c r="D110" s="52" t="s">
        <v>256</v>
      </c>
      <c r="E110" s="91">
        <v>4980</v>
      </c>
      <c r="F110" s="91">
        <v>408</v>
      </c>
      <c r="G110" s="91">
        <v>382</v>
      </c>
      <c r="H110" s="91">
        <v>4580</v>
      </c>
      <c r="K110" s="88">
        <f>IFERROR(_xlfn.RANK.EQ(E110,$E$9:$E$187,0)+COUNTIF($E$9:E110,E110)-1,"-")</f>
        <v>84</v>
      </c>
      <c r="L110" s="89">
        <f>IFERROR(_xlfn.RANK.EQ(F110,$F$9:$F$187,0)+COUNTIF($F$9:F110,F110)-1,"-")</f>
        <v>78</v>
      </c>
      <c r="M110" s="89">
        <f>IFERROR(_xlfn.RANK.EQ(H110,$H$9:$H$187,0)+COUNTIF($H$9:H110,H110)-1,"-")</f>
        <v>65</v>
      </c>
    </row>
    <row r="111" spans="1:13" ht="12" customHeight="1">
      <c r="A111" s="51">
        <v>103</v>
      </c>
      <c r="B111" s="52">
        <v>1</v>
      </c>
      <c r="C111" s="52">
        <v>470</v>
      </c>
      <c r="D111" s="52" t="s">
        <v>234</v>
      </c>
      <c r="E111" s="91">
        <v>1710</v>
      </c>
      <c r="F111" s="91" t="s">
        <v>145</v>
      </c>
      <c r="G111" s="91" t="s">
        <v>145</v>
      </c>
      <c r="H111" s="91">
        <v>1710</v>
      </c>
      <c r="K111" s="88">
        <f>IFERROR(_xlfn.RANK.EQ(E111,$E$9:$E$187,0)+COUNTIF($E$9:E111,E111)-1,"-")</f>
        <v>137</v>
      </c>
      <c r="L111" s="89" t="str">
        <f>IFERROR(_xlfn.RANK.EQ(F111,$F$9:$F$187,0)+COUNTIF($F$9:F111,F111)-1,"-")</f>
        <v>-</v>
      </c>
      <c r="M111" s="89">
        <f>IFERROR(_xlfn.RANK.EQ(H111,$H$9:$H$187,0)+COUNTIF($H$9:H111,H111)-1,"-")</f>
        <v>109</v>
      </c>
    </row>
    <row r="112" spans="1:13" ht="12" customHeight="1">
      <c r="A112" s="51">
        <v>104</v>
      </c>
      <c r="B112" s="52">
        <v>1</v>
      </c>
      <c r="C112" s="52">
        <v>471</v>
      </c>
      <c r="D112" s="52" t="s">
        <v>255</v>
      </c>
      <c r="E112" s="91">
        <v>3540</v>
      </c>
      <c r="F112" s="91" t="s">
        <v>145</v>
      </c>
      <c r="G112" s="91" t="s">
        <v>145</v>
      </c>
      <c r="H112" s="91">
        <v>3540</v>
      </c>
      <c r="K112" s="88">
        <f>IFERROR(_xlfn.RANK.EQ(E112,$E$9:$E$187,0)+COUNTIF($E$9:E112,E112)-1,"-")</f>
        <v>105</v>
      </c>
      <c r="L112" s="89" t="str">
        <f>IFERROR(_xlfn.RANK.EQ(F112,$F$9:$F$187,0)+COUNTIF($F$9:F112,F112)-1,"-")</f>
        <v>-</v>
      </c>
      <c r="M112" s="89">
        <f>IFERROR(_xlfn.RANK.EQ(H112,$H$9:$H$187,0)+COUNTIF($H$9:H112,H112)-1,"-")</f>
        <v>71</v>
      </c>
    </row>
    <row r="113" spans="1:13" ht="12" customHeight="1">
      <c r="A113" s="51">
        <v>105</v>
      </c>
      <c r="B113" s="52">
        <v>1</v>
      </c>
      <c r="C113" s="52">
        <v>472</v>
      </c>
      <c r="D113" s="52" t="s">
        <v>200</v>
      </c>
      <c r="E113" s="91">
        <v>4550</v>
      </c>
      <c r="F113" s="91">
        <v>1480</v>
      </c>
      <c r="G113" s="91">
        <v>1400</v>
      </c>
      <c r="H113" s="91">
        <v>3070</v>
      </c>
      <c r="K113" s="88">
        <f>IFERROR(_xlfn.RANK.EQ(E113,$E$9:$E$187,0)+COUNTIF($E$9:E113,E113)-1,"-")</f>
        <v>91</v>
      </c>
      <c r="L113" s="89">
        <f>IFERROR(_xlfn.RANK.EQ(F113,$F$9:$F$187,0)+COUNTIF($F$9:F113,F113)-1,"-")</f>
        <v>51</v>
      </c>
      <c r="M113" s="89">
        <f>IFERROR(_xlfn.RANK.EQ(H113,$H$9:$H$187,0)+COUNTIF($H$9:H113,H113)-1,"-")</f>
        <v>81</v>
      </c>
    </row>
    <row r="114" spans="1:13" ht="12" customHeight="1">
      <c r="A114" s="51">
        <v>106</v>
      </c>
      <c r="B114" s="52">
        <v>1</v>
      </c>
      <c r="C114" s="52">
        <v>481</v>
      </c>
      <c r="D114" s="52" t="s">
        <v>330</v>
      </c>
      <c r="E114" s="91">
        <v>764</v>
      </c>
      <c r="F114" s="91">
        <v>481</v>
      </c>
      <c r="G114" s="91">
        <v>441</v>
      </c>
      <c r="H114" s="91">
        <v>283</v>
      </c>
      <c r="K114" s="88">
        <f>IFERROR(_xlfn.RANK.EQ(E114,$E$9:$E$187,0)+COUNTIF($E$9:E114,E114)-1,"-")</f>
        <v>159</v>
      </c>
      <c r="L114" s="89">
        <f>IFERROR(_xlfn.RANK.EQ(F114,$F$9:$F$187,0)+COUNTIF($F$9:F114,F114)-1,"-")</f>
        <v>74</v>
      </c>
      <c r="M114" s="89">
        <f>IFERROR(_xlfn.RANK.EQ(H114,$H$9:$H$187,0)+COUNTIF($H$9:H114,H114)-1,"-")</f>
        <v>156</v>
      </c>
    </row>
    <row r="115" spans="1:13" ht="12" customHeight="1">
      <c r="A115" s="51">
        <v>107</v>
      </c>
      <c r="B115" s="52">
        <v>1</v>
      </c>
      <c r="C115" s="52">
        <v>482</v>
      </c>
      <c r="D115" s="52" t="s">
        <v>310</v>
      </c>
      <c r="E115" s="91">
        <v>2230</v>
      </c>
      <c r="F115" s="91">
        <v>1910</v>
      </c>
      <c r="G115" s="91">
        <v>1790</v>
      </c>
      <c r="H115" s="91">
        <v>322</v>
      </c>
      <c r="K115" s="88">
        <f>IFERROR(_xlfn.RANK.EQ(E115,$E$9:$E$187,0)+COUNTIF($E$9:E115,E115)-1,"-")</f>
        <v>129</v>
      </c>
      <c r="L115" s="89">
        <f>IFERROR(_xlfn.RANK.EQ(F115,$F$9:$F$187,0)+COUNTIF($F$9:F115,F115)-1,"-")</f>
        <v>44</v>
      </c>
      <c r="M115" s="89">
        <f>IFERROR(_xlfn.RANK.EQ(H115,$H$9:$H$187,0)+COUNTIF($H$9:H115,H115)-1,"-")</f>
        <v>152</v>
      </c>
    </row>
    <row r="116" spans="1:13" ht="12" customHeight="1">
      <c r="A116" s="51">
        <v>108</v>
      </c>
      <c r="B116" s="52">
        <v>1</v>
      </c>
      <c r="C116" s="52">
        <v>483</v>
      </c>
      <c r="D116" s="52" t="s">
        <v>282</v>
      </c>
      <c r="E116" s="91">
        <v>3200</v>
      </c>
      <c r="F116" s="91">
        <v>1660</v>
      </c>
      <c r="G116" s="91">
        <v>1550</v>
      </c>
      <c r="H116" s="91">
        <v>1540</v>
      </c>
      <c r="K116" s="88">
        <f>IFERROR(_xlfn.RANK.EQ(E116,$E$9:$E$187,0)+COUNTIF($E$9:E116,E116)-1,"-")</f>
        <v>112</v>
      </c>
      <c r="L116" s="89">
        <f>IFERROR(_xlfn.RANK.EQ(F116,$F$9:$F$187,0)+COUNTIF($F$9:F116,F116)-1,"-")</f>
        <v>48</v>
      </c>
      <c r="M116" s="89">
        <f>IFERROR(_xlfn.RANK.EQ(H116,$H$9:$H$187,0)+COUNTIF($H$9:H116,H116)-1,"-")</f>
        <v>113</v>
      </c>
    </row>
    <row r="117" spans="1:13" ht="12" customHeight="1">
      <c r="A117" s="51">
        <v>109</v>
      </c>
      <c r="B117" s="52">
        <v>1</v>
      </c>
      <c r="C117" s="52">
        <v>484</v>
      </c>
      <c r="D117" s="52" t="s">
        <v>318</v>
      </c>
      <c r="E117" s="91">
        <v>2800</v>
      </c>
      <c r="F117" s="91">
        <v>1900</v>
      </c>
      <c r="G117" s="91">
        <v>1780</v>
      </c>
      <c r="H117" s="91">
        <v>899</v>
      </c>
      <c r="K117" s="88">
        <f>IFERROR(_xlfn.RANK.EQ(E117,$E$9:$E$187,0)+COUNTIF($E$9:E117,E117)-1,"-")</f>
        <v>119</v>
      </c>
      <c r="L117" s="89">
        <f>IFERROR(_xlfn.RANK.EQ(F117,$F$9:$F$187,0)+COUNTIF($F$9:F117,F117)-1,"-")</f>
        <v>45</v>
      </c>
      <c r="M117" s="89">
        <f>IFERROR(_xlfn.RANK.EQ(H117,$H$9:$H$187,0)+COUNTIF($H$9:H117,H117)-1,"-")</f>
        <v>129</v>
      </c>
    </row>
    <row r="118" spans="1:13" ht="12" customHeight="1">
      <c r="A118" s="51">
        <v>110</v>
      </c>
      <c r="B118" s="52">
        <v>1</v>
      </c>
      <c r="C118" s="52">
        <v>485</v>
      </c>
      <c r="D118" s="52" t="s">
        <v>327</v>
      </c>
      <c r="E118" s="91">
        <v>1740</v>
      </c>
      <c r="F118" s="91">
        <v>829</v>
      </c>
      <c r="G118" s="91">
        <v>771</v>
      </c>
      <c r="H118" s="91">
        <v>915</v>
      </c>
      <c r="K118" s="88">
        <f>IFERROR(_xlfn.RANK.EQ(E118,$E$9:$E$187,0)+COUNTIF($E$9:E118,E118)-1,"-")</f>
        <v>136</v>
      </c>
      <c r="L118" s="89">
        <f>IFERROR(_xlfn.RANK.EQ(F118,$F$9:$F$187,0)+COUNTIF($F$9:F118,F118)-1,"-")</f>
        <v>61</v>
      </c>
      <c r="M118" s="89">
        <f>IFERROR(_xlfn.RANK.EQ(H118,$H$9:$H$187,0)+COUNTIF($H$9:H118,H118)-1,"-")</f>
        <v>128</v>
      </c>
    </row>
    <row r="119" spans="1:13" ht="12" customHeight="1">
      <c r="A119" s="51">
        <v>111</v>
      </c>
      <c r="B119" s="52">
        <v>1</v>
      </c>
      <c r="C119" s="52">
        <v>486</v>
      </c>
      <c r="D119" s="52" t="s">
        <v>270</v>
      </c>
      <c r="E119" s="91">
        <v>3880</v>
      </c>
      <c r="F119" s="91">
        <v>800</v>
      </c>
      <c r="G119" s="91">
        <v>754</v>
      </c>
      <c r="H119" s="91">
        <v>3080</v>
      </c>
      <c r="K119" s="88">
        <f>IFERROR(_xlfn.RANK.EQ(E119,$E$9:$E$187,0)+COUNTIF($E$9:E119,E119)-1,"-")</f>
        <v>100</v>
      </c>
      <c r="L119" s="89">
        <f>IFERROR(_xlfn.RANK.EQ(F119,$F$9:$F$187,0)+COUNTIF($F$9:F119,F119)-1,"-")</f>
        <v>62</v>
      </c>
      <c r="M119" s="89">
        <f>IFERROR(_xlfn.RANK.EQ(H119,$H$9:$H$187,0)+COUNTIF($H$9:H119,H119)-1,"-")</f>
        <v>79</v>
      </c>
    </row>
    <row r="120" spans="1:13" ht="12" customHeight="1">
      <c r="A120" s="51">
        <v>112</v>
      </c>
      <c r="B120" s="52">
        <v>1</v>
      </c>
      <c r="C120" s="52">
        <v>487</v>
      </c>
      <c r="D120" s="52" t="s">
        <v>305</v>
      </c>
      <c r="E120" s="91">
        <v>9910</v>
      </c>
      <c r="F120" s="91" t="s">
        <v>145</v>
      </c>
      <c r="G120" s="91" t="s">
        <v>145</v>
      </c>
      <c r="H120" s="91">
        <v>9910</v>
      </c>
      <c r="K120" s="88">
        <f>IFERROR(_xlfn.RANK.EQ(E120,$E$9:$E$187,0)+COUNTIF($E$9:E120,E120)-1,"-")</f>
        <v>41</v>
      </c>
      <c r="L120" s="89" t="str">
        <f>IFERROR(_xlfn.RANK.EQ(F120,$F$9:$F$187,0)+COUNTIF($F$9:F120,F120)-1,"-")</f>
        <v>-</v>
      </c>
      <c r="M120" s="89">
        <f>IFERROR(_xlfn.RANK.EQ(H120,$H$9:$H$187,0)+COUNTIF($H$9:H120,H120)-1,"-")</f>
        <v>34</v>
      </c>
    </row>
    <row r="121" spans="1:13" ht="12" customHeight="1">
      <c r="A121" s="51">
        <v>113</v>
      </c>
      <c r="B121" s="52">
        <v>1</v>
      </c>
      <c r="C121" s="52">
        <v>511</v>
      </c>
      <c r="D121" s="52" t="s">
        <v>341</v>
      </c>
      <c r="E121" s="91">
        <v>5630</v>
      </c>
      <c r="F121" s="91" t="s">
        <v>145</v>
      </c>
      <c r="G121" s="91" t="s">
        <v>145</v>
      </c>
      <c r="H121" s="91">
        <v>5630</v>
      </c>
      <c r="K121" s="88">
        <f>IFERROR(_xlfn.RANK.EQ(E121,$E$9:$E$187,0)+COUNTIF($E$9:E121,E121)-1,"-")</f>
        <v>74</v>
      </c>
      <c r="L121" s="89" t="str">
        <f>IFERROR(_xlfn.RANK.EQ(F121,$F$9:$F$187,0)+COUNTIF($F$9:F121,F121)-1,"-")</f>
        <v>-</v>
      </c>
      <c r="M121" s="89">
        <f>IFERROR(_xlfn.RANK.EQ(H121,$H$9:$H$187,0)+COUNTIF($H$9:H121,H121)-1,"-")</f>
        <v>59</v>
      </c>
    </row>
    <row r="122" spans="1:13" ht="12" customHeight="1">
      <c r="A122" s="51">
        <v>114</v>
      </c>
      <c r="B122" s="52">
        <v>1</v>
      </c>
      <c r="C122" s="52">
        <v>512</v>
      </c>
      <c r="D122" s="52" t="s">
        <v>340</v>
      </c>
      <c r="E122" s="91">
        <v>5880</v>
      </c>
      <c r="F122" s="91" t="s">
        <v>145</v>
      </c>
      <c r="G122" s="91" t="s">
        <v>145</v>
      </c>
      <c r="H122" s="91">
        <v>5880</v>
      </c>
      <c r="K122" s="88">
        <f>IFERROR(_xlfn.RANK.EQ(E122,$E$9:$E$187,0)+COUNTIF($E$9:E122,E122)-1,"-")</f>
        <v>70</v>
      </c>
      <c r="L122" s="89" t="str">
        <f>IFERROR(_xlfn.RANK.EQ(F122,$F$9:$F$187,0)+COUNTIF($F$9:F122,F122)-1,"-")</f>
        <v>-</v>
      </c>
      <c r="M122" s="89">
        <f>IFERROR(_xlfn.RANK.EQ(H122,$H$9:$H$187,0)+COUNTIF($H$9:H122,H122)-1,"-")</f>
        <v>57</v>
      </c>
    </row>
    <row r="123" spans="1:13" ht="12" customHeight="1">
      <c r="A123" s="51">
        <v>115</v>
      </c>
      <c r="B123" s="52">
        <v>1</v>
      </c>
      <c r="C123" s="52">
        <v>513</v>
      </c>
      <c r="D123" s="52" t="s">
        <v>347</v>
      </c>
      <c r="E123" s="91">
        <v>3680</v>
      </c>
      <c r="F123" s="91" t="s">
        <v>145</v>
      </c>
      <c r="G123" s="91" t="s">
        <v>145</v>
      </c>
      <c r="H123" s="91">
        <v>3680</v>
      </c>
      <c r="K123" s="88">
        <f>IFERROR(_xlfn.RANK.EQ(E123,$E$9:$E$187,0)+COUNTIF($E$9:E123,E123)-1,"-")</f>
        <v>101</v>
      </c>
      <c r="L123" s="89" t="str">
        <f>IFERROR(_xlfn.RANK.EQ(F123,$F$9:$F$187,0)+COUNTIF($F$9:F123,F123)-1,"-")</f>
        <v>-</v>
      </c>
      <c r="M123" s="89">
        <f>IFERROR(_xlfn.RANK.EQ(H123,$H$9:$H$187,0)+COUNTIF($H$9:H123,H123)-1,"-")</f>
        <v>68</v>
      </c>
    </row>
    <row r="124" spans="1:13" ht="12" customHeight="1">
      <c r="A124" s="51">
        <v>116</v>
      </c>
      <c r="B124" s="52">
        <v>1</v>
      </c>
      <c r="C124" s="52">
        <v>514</v>
      </c>
      <c r="D124" s="52" t="s">
        <v>292</v>
      </c>
      <c r="E124" s="91">
        <v>10900</v>
      </c>
      <c r="F124" s="91" t="s">
        <v>145</v>
      </c>
      <c r="G124" s="91" t="s">
        <v>145</v>
      </c>
      <c r="H124" s="91">
        <v>10900</v>
      </c>
      <c r="K124" s="88">
        <f>IFERROR(_xlfn.RANK.EQ(E124,$E$9:$E$187,0)+COUNTIF($E$9:E124,E124)-1,"-")</f>
        <v>31</v>
      </c>
      <c r="L124" s="89" t="str">
        <f>IFERROR(_xlfn.RANK.EQ(F124,$F$9:$F$187,0)+COUNTIF($F$9:F124,F124)-1,"-")</f>
        <v>-</v>
      </c>
      <c r="M124" s="89">
        <f>IFERROR(_xlfn.RANK.EQ(H124,$H$9:$H$187,0)+COUNTIF($H$9:H124,H124)-1,"-")</f>
        <v>25</v>
      </c>
    </row>
    <row r="125" spans="1:13" ht="12" customHeight="1">
      <c r="A125" s="51">
        <v>117</v>
      </c>
      <c r="B125" s="52">
        <v>1</v>
      </c>
      <c r="C125" s="52">
        <v>516</v>
      </c>
      <c r="D125" s="52" t="s">
        <v>275</v>
      </c>
      <c r="E125" s="91">
        <v>13200</v>
      </c>
      <c r="F125" s="91" t="s">
        <v>145</v>
      </c>
      <c r="G125" s="91" t="s">
        <v>145</v>
      </c>
      <c r="H125" s="91">
        <v>13200</v>
      </c>
      <c r="K125" s="88">
        <f>IFERROR(_xlfn.RANK.EQ(E125,$E$9:$E$187,0)+COUNTIF($E$9:E125,E125)-1,"-")</f>
        <v>20</v>
      </c>
      <c r="L125" s="89" t="str">
        <f>IFERROR(_xlfn.RANK.EQ(F125,$F$9:$F$187,0)+COUNTIF($F$9:F125,F125)-1,"-")</f>
        <v>-</v>
      </c>
      <c r="M125" s="89">
        <f>IFERROR(_xlfn.RANK.EQ(H125,$H$9:$H$187,0)+COUNTIF($H$9:H125,H125)-1,"-")</f>
        <v>17</v>
      </c>
    </row>
    <row r="126" spans="1:13" ht="12" customHeight="1">
      <c r="A126" s="51">
        <v>118</v>
      </c>
      <c r="B126" s="52">
        <v>1</v>
      </c>
      <c r="C126" s="52">
        <v>517</v>
      </c>
      <c r="D126" s="52" t="s">
        <v>371</v>
      </c>
      <c r="E126" s="91">
        <v>6</v>
      </c>
      <c r="F126" s="91" t="s">
        <v>145</v>
      </c>
      <c r="G126" s="91" t="s">
        <v>145</v>
      </c>
      <c r="H126" s="91">
        <v>6</v>
      </c>
      <c r="K126" s="88">
        <f>IFERROR(_xlfn.RANK.EQ(E126,$E$9:$E$187,0)+COUNTIF($E$9:E126,E126)-1,"-")</f>
        <v>174</v>
      </c>
      <c r="L126" s="89" t="str">
        <f>IFERROR(_xlfn.RANK.EQ(F126,$F$9:$F$187,0)+COUNTIF($F$9:F126,F126)-1,"-")</f>
        <v>-</v>
      </c>
      <c r="M126" s="89">
        <f>IFERROR(_xlfn.RANK.EQ(H126,$H$9:$H$187,0)+COUNTIF($H$9:H126,H126)-1,"-")</f>
        <v>174</v>
      </c>
    </row>
    <row r="127" spans="1:13" ht="12" customHeight="1">
      <c r="A127" s="51">
        <v>119</v>
      </c>
      <c r="B127" s="52">
        <v>1</v>
      </c>
      <c r="C127" s="52">
        <v>518</v>
      </c>
      <c r="D127" s="52" t="s">
        <v>372</v>
      </c>
      <c r="E127" s="91">
        <v>3</v>
      </c>
      <c r="F127" s="91" t="s">
        <v>145</v>
      </c>
      <c r="G127" s="91" t="s">
        <v>145</v>
      </c>
      <c r="H127" s="91">
        <v>3</v>
      </c>
      <c r="K127" s="88">
        <f>IFERROR(_xlfn.RANK.EQ(E127,$E$9:$E$187,0)+COUNTIF($E$9:E127,E127)-1,"-")</f>
        <v>175</v>
      </c>
      <c r="L127" s="89" t="str">
        <f>IFERROR(_xlfn.RANK.EQ(F127,$F$9:$F$187,0)+COUNTIF($F$9:F127,F127)-1,"-")</f>
        <v>-</v>
      </c>
      <c r="M127" s="89">
        <f>IFERROR(_xlfn.RANK.EQ(H127,$H$9:$H$187,0)+COUNTIF($H$9:H127,H127)-1,"-")</f>
        <v>175</v>
      </c>
    </row>
    <row r="128" spans="1:13" ht="12" customHeight="1">
      <c r="A128" s="51">
        <v>120</v>
      </c>
      <c r="B128" s="52">
        <v>1</v>
      </c>
      <c r="C128" s="52">
        <v>519</v>
      </c>
      <c r="D128" s="52" t="s">
        <v>373</v>
      </c>
      <c r="E128" s="91">
        <v>3</v>
      </c>
      <c r="F128" s="91" t="s">
        <v>145</v>
      </c>
      <c r="G128" s="91" t="s">
        <v>145</v>
      </c>
      <c r="H128" s="91">
        <v>3</v>
      </c>
      <c r="K128" s="88">
        <f>IFERROR(_xlfn.RANK.EQ(E128,$E$9:$E$187,0)+COUNTIF($E$9:E128,E128)-1,"-")</f>
        <v>176</v>
      </c>
      <c r="L128" s="89" t="str">
        <f>IFERROR(_xlfn.RANK.EQ(F128,$F$9:$F$187,0)+COUNTIF($F$9:F128,F128)-1,"-")</f>
        <v>-</v>
      </c>
      <c r="M128" s="89">
        <f>IFERROR(_xlfn.RANK.EQ(H128,$H$9:$H$187,0)+COUNTIF($H$9:H128,H128)-1,"-")</f>
        <v>176</v>
      </c>
    </row>
    <row r="129" spans="1:13" ht="12" customHeight="1">
      <c r="A129" s="51">
        <v>121</v>
      </c>
      <c r="B129" s="52">
        <v>1</v>
      </c>
      <c r="C129" s="52">
        <v>520</v>
      </c>
      <c r="D129" s="52" t="s">
        <v>326</v>
      </c>
      <c r="E129" s="91">
        <v>8110</v>
      </c>
      <c r="F129" s="91" t="s">
        <v>145</v>
      </c>
      <c r="G129" s="91" t="s">
        <v>145</v>
      </c>
      <c r="H129" s="91">
        <v>8110</v>
      </c>
      <c r="K129" s="88">
        <f>IFERROR(_xlfn.RANK.EQ(E129,$E$9:$E$187,0)+COUNTIF($E$9:E129,E129)-1,"-")</f>
        <v>52</v>
      </c>
      <c r="L129" s="89" t="str">
        <f>IFERROR(_xlfn.RANK.EQ(F129,$F$9:$F$187,0)+COUNTIF($F$9:F129,F129)-1,"-")</f>
        <v>-</v>
      </c>
      <c r="M129" s="89">
        <f>IFERROR(_xlfn.RANK.EQ(H129,$H$9:$H$187,0)+COUNTIF($H$9:H129,H129)-1,"-")</f>
        <v>42</v>
      </c>
    </row>
    <row r="130" spans="1:13" ht="12" customHeight="1">
      <c r="A130" s="51">
        <v>122</v>
      </c>
      <c r="B130" s="52">
        <v>1</v>
      </c>
      <c r="C130" s="52">
        <v>543</v>
      </c>
      <c r="D130" s="52" t="s">
        <v>254</v>
      </c>
      <c r="E130" s="91">
        <v>10700</v>
      </c>
      <c r="F130" s="91">
        <v>65</v>
      </c>
      <c r="G130" s="91">
        <v>62</v>
      </c>
      <c r="H130" s="91">
        <v>10600</v>
      </c>
      <c r="K130" s="88">
        <f>IFERROR(_xlfn.RANK.EQ(E130,$E$9:$E$187,0)+COUNTIF($E$9:E130,E130)-1,"-")</f>
        <v>32</v>
      </c>
      <c r="L130" s="89">
        <f>IFERROR(_xlfn.RANK.EQ(F130,$F$9:$F$187,0)+COUNTIF($F$9:F130,F130)-1,"-")</f>
        <v>100</v>
      </c>
      <c r="M130" s="89">
        <f>IFERROR(_xlfn.RANK.EQ(H130,$H$9:$H$187,0)+COUNTIF($H$9:H130,H130)-1,"-")</f>
        <v>26</v>
      </c>
    </row>
    <row r="131" spans="1:13" ht="12" customHeight="1">
      <c r="A131" s="51">
        <v>123</v>
      </c>
      <c r="B131" s="52">
        <v>1</v>
      </c>
      <c r="C131" s="52">
        <v>544</v>
      </c>
      <c r="D131" s="52" t="s">
        <v>287</v>
      </c>
      <c r="E131" s="91">
        <v>5690</v>
      </c>
      <c r="F131" s="91">
        <v>26</v>
      </c>
      <c r="G131" s="91">
        <v>25</v>
      </c>
      <c r="H131" s="91">
        <v>5670</v>
      </c>
      <c r="K131" s="88">
        <f>IFERROR(_xlfn.RANK.EQ(E131,$E$9:$E$187,0)+COUNTIF($E$9:E131,E131)-1,"-")</f>
        <v>73</v>
      </c>
      <c r="L131" s="89">
        <f>IFERROR(_xlfn.RANK.EQ(F131,$F$9:$F$187,0)+COUNTIF($F$9:F131,F131)-1,"-")</f>
        <v>106</v>
      </c>
      <c r="M131" s="89">
        <f>IFERROR(_xlfn.RANK.EQ(H131,$H$9:$H$187,0)+COUNTIF($H$9:H131,H131)-1,"-")</f>
        <v>58</v>
      </c>
    </row>
    <row r="132" spans="1:13" ht="12" customHeight="1">
      <c r="A132" s="51">
        <v>124</v>
      </c>
      <c r="B132" s="52">
        <v>1</v>
      </c>
      <c r="C132" s="52">
        <v>545</v>
      </c>
      <c r="D132" s="52" t="s">
        <v>220</v>
      </c>
      <c r="E132" s="91">
        <v>10600</v>
      </c>
      <c r="F132" s="91" t="s">
        <v>145</v>
      </c>
      <c r="G132" s="91" t="s">
        <v>145</v>
      </c>
      <c r="H132" s="91">
        <v>10600</v>
      </c>
      <c r="K132" s="88">
        <f>IFERROR(_xlfn.RANK.EQ(E132,$E$9:$E$187,0)+COUNTIF($E$9:E132,E132)-1,"-")</f>
        <v>33</v>
      </c>
      <c r="L132" s="89" t="str">
        <f>IFERROR(_xlfn.RANK.EQ(F132,$F$9:$F$187,0)+COUNTIF($F$9:F132,F132)-1,"-")</f>
        <v>-</v>
      </c>
      <c r="M132" s="89">
        <f>IFERROR(_xlfn.RANK.EQ(H132,$H$9:$H$187,0)+COUNTIF($H$9:H132,H132)-1,"-")</f>
        <v>27</v>
      </c>
    </row>
    <row r="133" spans="1:13" ht="12" customHeight="1">
      <c r="A133" s="51">
        <v>125</v>
      </c>
      <c r="B133" s="52">
        <v>1</v>
      </c>
      <c r="C133" s="52">
        <v>546</v>
      </c>
      <c r="D133" s="52" t="s">
        <v>218</v>
      </c>
      <c r="E133" s="91">
        <v>8980</v>
      </c>
      <c r="F133" s="91" t="s">
        <v>145</v>
      </c>
      <c r="G133" s="91" t="s">
        <v>145</v>
      </c>
      <c r="H133" s="91">
        <v>8980</v>
      </c>
      <c r="K133" s="88">
        <f>IFERROR(_xlfn.RANK.EQ(E133,$E$9:$E$187,0)+COUNTIF($E$9:E133,E133)-1,"-")</f>
        <v>48</v>
      </c>
      <c r="L133" s="89" t="str">
        <f>IFERROR(_xlfn.RANK.EQ(F133,$F$9:$F$187,0)+COUNTIF($F$9:F133,F133)-1,"-")</f>
        <v>-</v>
      </c>
      <c r="M133" s="89">
        <f>IFERROR(_xlfn.RANK.EQ(H133,$H$9:$H$187,0)+COUNTIF($H$9:H133,H133)-1,"-")</f>
        <v>38</v>
      </c>
    </row>
    <row r="134" spans="1:13" ht="12" customHeight="1">
      <c r="A134" s="51">
        <v>126</v>
      </c>
      <c r="B134" s="52">
        <v>1</v>
      </c>
      <c r="C134" s="52">
        <v>547</v>
      </c>
      <c r="D134" s="52" t="s">
        <v>204</v>
      </c>
      <c r="E134" s="91">
        <v>10400</v>
      </c>
      <c r="F134" s="91" t="s">
        <v>145</v>
      </c>
      <c r="G134" s="91" t="s">
        <v>145</v>
      </c>
      <c r="H134" s="91">
        <v>10400</v>
      </c>
      <c r="K134" s="88">
        <f>IFERROR(_xlfn.RANK.EQ(E134,$E$9:$E$187,0)+COUNTIF($E$9:E134,E134)-1,"-")</f>
        <v>37</v>
      </c>
      <c r="L134" s="89" t="str">
        <f>IFERROR(_xlfn.RANK.EQ(F134,$F$9:$F$187,0)+COUNTIF($F$9:F134,F134)-1,"-")</f>
        <v>-</v>
      </c>
      <c r="M134" s="89">
        <f>IFERROR(_xlfn.RANK.EQ(H134,$H$9:$H$187,0)+COUNTIF($H$9:H134,H134)-1,"-")</f>
        <v>30</v>
      </c>
    </row>
    <row r="135" spans="1:13" ht="12" customHeight="1">
      <c r="A135" s="51">
        <v>127</v>
      </c>
      <c r="B135" s="52">
        <v>1</v>
      </c>
      <c r="C135" s="52">
        <v>549</v>
      </c>
      <c r="D135" s="52" t="s">
        <v>221</v>
      </c>
      <c r="E135" s="91">
        <v>7040</v>
      </c>
      <c r="F135" s="91">
        <v>109</v>
      </c>
      <c r="G135" s="91">
        <v>105</v>
      </c>
      <c r="H135" s="91">
        <v>6930</v>
      </c>
      <c r="K135" s="88">
        <f>IFERROR(_xlfn.RANK.EQ(E135,$E$9:$E$187,0)+COUNTIF($E$9:E135,E135)-1,"-")</f>
        <v>57</v>
      </c>
      <c r="L135" s="89">
        <f>IFERROR(_xlfn.RANK.EQ(F135,$F$9:$F$187,0)+COUNTIF($F$9:F135,F135)-1,"-")</f>
        <v>95</v>
      </c>
      <c r="M135" s="89">
        <f>IFERROR(_xlfn.RANK.EQ(H135,$H$9:$H$187,0)+COUNTIF($H$9:H135,H135)-1,"-")</f>
        <v>49</v>
      </c>
    </row>
    <row r="136" spans="1:13" ht="12" customHeight="1">
      <c r="A136" s="51">
        <v>128</v>
      </c>
      <c r="B136" s="52">
        <v>1</v>
      </c>
      <c r="C136" s="52">
        <v>550</v>
      </c>
      <c r="D136" s="52" t="s">
        <v>230</v>
      </c>
      <c r="E136" s="91">
        <v>4790</v>
      </c>
      <c r="F136" s="91" t="s">
        <v>145</v>
      </c>
      <c r="G136" s="91" t="s">
        <v>145</v>
      </c>
      <c r="H136" s="91">
        <v>4790</v>
      </c>
      <c r="K136" s="88">
        <f>IFERROR(_xlfn.RANK.EQ(E136,$E$9:$E$187,0)+COUNTIF($E$9:E136,E136)-1,"-")</f>
        <v>87</v>
      </c>
      <c r="L136" s="89" t="str">
        <f>IFERROR(_xlfn.RANK.EQ(F136,$F$9:$F$187,0)+COUNTIF($F$9:F136,F136)-1,"-")</f>
        <v>-</v>
      </c>
      <c r="M136" s="89">
        <f>IFERROR(_xlfn.RANK.EQ(H136,$H$9:$H$187,0)+COUNTIF($H$9:H136,H136)-1,"-")</f>
        <v>63</v>
      </c>
    </row>
    <row r="137" spans="1:13" ht="12" customHeight="1">
      <c r="A137" s="51">
        <v>129</v>
      </c>
      <c r="B137" s="52">
        <v>1</v>
      </c>
      <c r="C137" s="52">
        <v>552</v>
      </c>
      <c r="D137" s="52" t="s">
        <v>297</v>
      </c>
      <c r="E137" s="91">
        <v>7470</v>
      </c>
      <c r="F137" s="91" t="s">
        <v>145</v>
      </c>
      <c r="G137" s="91" t="s">
        <v>145</v>
      </c>
      <c r="H137" s="91">
        <v>7470</v>
      </c>
      <c r="K137" s="88">
        <f>IFERROR(_xlfn.RANK.EQ(E137,$E$9:$E$187,0)+COUNTIF($E$9:E137,E137)-1,"-")</f>
        <v>54</v>
      </c>
      <c r="L137" s="89" t="str">
        <f>IFERROR(_xlfn.RANK.EQ(F137,$F$9:$F$187,0)+COUNTIF($F$9:F137,F137)-1,"-")</f>
        <v>-</v>
      </c>
      <c r="M137" s="89">
        <f>IFERROR(_xlfn.RANK.EQ(H137,$H$9:$H$187,0)+COUNTIF($H$9:H137,H137)-1,"-")</f>
        <v>45</v>
      </c>
    </row>
    <row r="138" spans="1:13" ht="12" customHeight="1">
      <c r="A138" s="51">
        <v>130</v>
      </c>
      <c r="B138" s="52">
        <v>1</v>
      </c>
      <c r="C138" s="52">
        <v>555</v>
      </c>
      <c r="D138" s="52" t="s">
        <v>289</v>
      </c>
      <c r="E138" s="91">
        <v>7690</v>
      </c>
      <c r="F138" s="91">
        <v>2</v>
      </c>
      <c r="G138" s="91">
        <v>2</v>
      </c>
      <c r="H138" s="91">
        <v>7690</v>
      </c>
      <c r="K138" s="88">
        <f>IFERROR(_xlfn.RANK.EQ(E138,$E$9:$E$187,0)+COUNTIF($E$9:E138,E138)-1,"-")</f>
        <v>53</v>
      </c>
      <c r="L138" s="89">
        <f>IFERROR(_xlfn.RANK.EQ(F138,$F$9:$F$187,0)+COUNTIF($F$9:F138,F138)-1,"-")</f>
        <v>114</v>
      </c>
      <c r="M138" s="89">
        <f>IFERROR(_xlfn.RANK.EQ(H138,$H$9:$H$187,0)+COUNTIF($H$9:H138,H138)-1,"-")</f>
        <v>44</v>
      </c>
    </row>
    <row r="139" spans="1:13" ht="12" customHeight="1">
      <c r="A139" s="51">
        <v>131</v>
      </c>
      <c r="B139" s="52">
        <v>1</v>
      </c>
      <c r="C139" s="52">
        <v>559</v>
      </c>
      <c r="D139" s="52" t="s">
        <v>271</v>
      </c>
      <c r="E139" s="91">
        <v>10600</v>
      </c>
      <c r="F139" s="91" t="s">
        <v>145</v>
      </c>
      <c r="G139" s="91" t="s">
        <v>145</v>
      </c>
      <c r="H139" s="91">
        <v>10600</v>
      </c>
      <c r="K139" s="88">
        <f>IFERROR(_xlfn.RANK.EQ(E139,$E$9:$E$187,0)+COUNTIF($E$9:E139,E139)-1,"-")</f>
        <v>34</v>
      </c>
      <c r="L139" s="89" t="str">
        <f>IFERROR(_xlfn.RANK.EQ(F139,$F$9:$F$187,0)+COUNTIF($F$9:F139,F139)-1,"-")</f>
        <v>-</v>
      </c>
      <c r="M139" s="89">
        <f>IFERROR(_xlfn.RANK.EQ(H139,$H$9:$H$187,0)+COUNTIF($H$9:H139,H139)-1,"-")</f>
        <v>28</v>
      </c>
    </row>
    <row r="140" spans="1:13" ht="12" customHeight="1">
      <c r="A140" s="51">
        <v>132</v>
      </c>
      <c r="B140" s="52">
        <v>1</v>
      </c>
      <c r="C140" s="52">
        <v>560</v>
      </c>
      <c r="D140" s="52" t="s">
        <v>243</v>
      </c>
      <c r="E140" s="91">
        <v>3640</v>
      </c>
      <c r="F140" s="91" t="s">
        <v>145</v>
      </c>
      <c r="G140" s="91" t="s">
        <v>145</v>
      </c>
      <c r="H140" s="91">
        <v>3640</v>
      </c>
      <c r="K140" s="88">
        <f>IFERROR(_xlfn.RANK.EQ(E140,$E$9:$E$187,0)+COUNTIF($E$9:E140,E140)-1,"-")</f>
        <v>102</v>
      </c>
      <c r="L140" s="89" t="str">
        <f>IFERROR(_xlfn.RANK.EQ(F140,$F$9:$F$187,0)+COUNTIF($F$9:F140,F140)-1,"-")</f>
        <v>-</v>
      </c>
      <c r="M140" s="89">
        <f>IFERROR(_xlfn.RANK.EQ(H140,$H$9:$H$187,0)+COUNTIF($H$9:H140,H140)-1,"-")</f>
        <v>69</v>
      </c>
    </row>
    <row r="141" spans="1:13" ht="12" customHeight="1">
      <c r="A141" s="51">
        <v>133</v>
      </c>
      <c r="B141" s="52">
        <v>1</v>
      </c>
      <c r="C141" s="52">
        <v>561</v>
      </c>
      <c r="D141" s="52" t="s">
        <v>334</v>
      </c>
      <c r="E141" s="91">
        <v>6310</v>
      </c>
      <c r="F141" s="91" t="s">
        <v>145</v>
      </c>
      <c r="G141" s="91" t="s">
        <v>145</v>
      </c>
      <c r="H141" s="91">
        <v>6310</v>
      </c>
      <c r="K141" s="88">
        <f>IFERROR(_xlfn.RANK.EQ(E141,$E$9:$E$187,0)+COUNTIF($E$9:E141,E141)-1,"-")</f>
        <v>65</v>
      </c>
      <c r="L141" s="89" t="str">
        <f>IFERROR(_xlfn.RANK.EQ(F141,$F$9:$F$187,0)+COUNTIF($F$9:F141,F141)-1,"-")</f>
        <v>-</v>
      </c>
      <c r="M141" s="89">
        <f>IFERROR(_xlfn.RANK.EQ(H141,$H$9:$H$187,0)+COUNTIF($H$9:H141,H141)-1,"-")</f>
        <v>53</v>
      </c>
    </row>
    <row r="142" spans="1:13" ht="12" customHeight="1">
      <c r="A142" s="51">
        <v>134</v>
      </c>
      <c r="B142" s="52">
        <v>1</v>
      </c>
      <c r="C142" s="52">
        <v>562</v>
      </c>
      <c r="D142" s="52" t="s">
        <v>365</v>
      </c>
      <c r="E142" s="91">
        <v>1620</v>
      </c>
      <c r="F142" s="91" t="s">
        <v>145</v>
      </c>
      <c r="G142" s="91" t="s">
        <v>145</v>
      </c>
      <c r="H142" s="91">
        <v>1620</v>
      </c>
      <c r="K142" s="88">
        <f>IFERROR(_xlfn.RANK.EQ(E142,$E$9:$E$187,0)+COUNTIF($E$9:E142,E142)-1,"-")</f>
        <v>138</v>
      </c>
      <c r="L142" s="89" t="str">
        <f>IFERROR(_xlfn.RANK.EQ(F142,$F$9:$F$187,0)+COUNTIF($F$9:F142,F142)-1,"-")</f>
        <v>-</v>
      </c>
      <c r="M142" s="89">
        <f>IFERROR(_xlfn.RANK.EQ(H142,$H$9:$H$187,0)+COUNTIF($H$9:H142,H142)-1,"-")</f>
        <v>112</v>
      </c>
    </row>
    <row r="143" spans="1:13" ht="12" customHeight="1">
      <c r="A143" s="51">
        <v>135</v>
      </c>
      <c r="B143" s="52">
        <v>1</v>
      </c>
      <c r="C143" s="52">
        <v>563</v>
      </c>
      <c r="D143" s="52" t="s">
        <v>308</v>
      </c>
      <c r="E143" s="91">
        <v>9970</v>
      </c>
      <c r="F143" s="91" t="s">
        <v>145</v>
      </c>
      <c r="G143" s="91" t="s">
        <v>145</v>
      </c>
      <c r="H143" s="91">
        <v>9970</v>
      </c>
      <c r="K143" s="88">
        <f>IFERROR(_xlfn.RANK.EQ(E143,$E$9:$E$187,0)+COUNTIF($E$9:E143,E143)-1,"-")</f>
        <v>40</v>
      </c>
      <c r="L143" s="89" t="str">
        <f>IFERROR(_xlfn.RANK.EQ(F143,$F$9:$F$187,0)+COUNTIF($F$9:F143,F143)-1,"-")</f>
        <v>-</v>
      </c>
      <c r="M143" s="89">
        <f>IFERROR(_xlfn.RANK.EQ(H143,$H$9:$H$187,0)+COUNTIF($H$9:H143,H143)-1,"-")</f>
        <v>33</v>
      </c>
    </row>
    <row r="144" spans="1:13" ht="12" customHeight="1">
      <c r="A144" s="51">
        <v>136</v>
      </c>
      <c r="B144" s="52">
        <v>1</v>
      </c>
      <c r="C144" s="52">
        <v>564</v>
      </c>
      <c r="D144" s="52" t="s">
        <v>233</v>
      </c>
      <c r="E144" s="91">
        <v>13600</v>
      </c>
      <c r="F144" s="91">
        <v>336</v>
      </c>
      <c r="G144" s="91">
        <v>323</v>
      </c>
      <c r="H144" s="91">
        <v>13300</v>
      </c>
      <c r="K144" s="88">
        <f>IFERROR(_xlfn.RANK.EQ(E144,$E$9:$E$187,0)+COUNTIF($E$9:E144,E144)-1,"-")</f>
        <v>18</v>
      </c>
      <c r="L144" s="89">
        <f>IFERROR(_xlfn.RANK.EQ(F144,$F$9:$F$187,0)+COUNTIF($F$9:F144,F144)-1,"-")</f>
        <v>82</v>
      </c>
      <c r="M144" s="89">
        <f>IFERROR(_xlfn.RANK.EQ(H144,$H$9:$H$187,0)+COUNTIF($H$9:H144,H144)-1,"-")</f>
        <v>16</v>
      </c>
    </row>
    <row r="145" spans="1:13" ht="12" customHeight="1">
      <c r="A145" s="51">
        <v>137</v>
      </c>
      <c r="B145" s="52">
        <v>1</v>
      </c>
      <c r="C145" s="52">
        <v>571</v>
      </c>
      <c r="D145" s="52" t="s">
        <v>322</v>
      </c>
      <c r="E145" s="91">
        <v>1900</v>
      </c>
      <c r="F145" s="91">
        <v>140</v>
      </c>
      <c r="G145" s="91">
        <v>131</v>
      </c>
      <c r="H145" s="91">
        <v>1760</v>
      </c>
      <c r="K145" s="88">
        <f>IFERROR(_xlfn.RANK.EQ(E145,$E$9:$E$187,0)+COUNTIF($E$9:E145,E145)-1,"-")</f>
        <v>132</v>
      </c>
      <c r="L145" s="89">
        <f>IFERROR(_xlfn.RANK.EQ(F145,$F$9:$F$187,0)+COUNTIF($F$9:F145,F145)-1,"-")</f>
        <v>93</v>
      </c>
      <c r="M145" s="89">
        <f>IFERROR(_xlfn.RANK.EQ(H145,$H$9:$H$187,0)+COUNTIF($H$9:H145,H145)-1,"-")</f>
        <v>107</v>
      </c>
    </row>
    <row r="146" spans="1:13" ht="12" customHeight="1">
      <c r="A146" s="51">
        <v>138</v>
      </c>
      <c r="B146" s="52">
        <v>1</v>
      </c>
      <c r="C146" s="52">
        <v>575</v>
      </c>
      <c r="D146" s="52" t="s">
        <v>286</v>
      </c>
      <c r="E146" s="91">
        <v>1480</v>
      </c>
      <c r="F146" s="91">
        <v>308</v>
      </c>
      <c r="G146" s="91">
        <v>286</v>
      </c>
      <c r="H146" s="91">
        <v>1170</v>
      </c>
      <c r="K146" s="88">
        <f>IFERROR(_xlfn.RANK.EQ(E146,$E$9:$E$187,0)+COUNTIF($E$9:E146,E146)-1,"-")</f>
        <v>141</v>
      </c>
      <c r="L146" s="89">
        <f>IFERROR(_xlfn.RANK.EQ(F146,$F$9:$F$187,0)+COUNTIF($F$9:F146,F146)-1,"-")</f>
        <v>83</v>
      </c>
      <c r="M146" s="89">
        <f>IFERROR(_xlfn.RANK.EQ(H146,$H$9:$H$187,0)+COUNTIF($H$9:H146,H146)-1,"-")</f>
        <v>120</v>
      </c>
    </row>
    <row r="147" spans="1:13" ht="12" customHeight="1">
      <c r="A147" s="51">
        <v>139</v>
      </c>
      <c r="B147" s="52">
        <v>1</v>
      </c>
      <c r="C147" s="52">
        <v>578</v>
      </c>
      <c r="D147" s="52" t="s">
        <v>366</v>
      </c>
      <c r="E147" s="91">
        <v>1220</v>
      </c>
      <c r="F147" s="91" t="s">
        <v>145</v>
      </c>
      <c r="G147" s="91" t="s">
        <v>145</v>
      </c>
      <c r="H147" s="91">
        <v>1220</v>
      </c>
      <c r="K147" s="88">
        <f>IFERROR(_xlfn.RANK.EQ(E147,$E$9:$E$187,0)+COUNTIF($E$9:E147,E147)-1,"-")</f>
        <v>147</v>
      </c>
      <c r="L147" s="89" t="str">
        <f>IFERROR(_xlfn.RANK.EQ(F147,$F$9:$F$187,0)+COUNTIF($F$9:F147,F147)-1,"-")</f>
        <v>-</v>
      </c>
      <c r="M147" s="89">
        <f>IFERROR(_xlfn.RANK.EQ(H147,$H$9:$H$187,0)+COUNTIF($H$9:H147,H147)-1,"-")</f>
        <v>119</v>
      </c>
    </row>
    <row r="148" spans="1:13" ht="12" customHeight="1">
      <c r="A148" s="51">
        <v>140</v>
      </c>
      <c r="B148" s="52">
        <v>1</v>
      </c>
      <c r="C148" s="52">
        <v>581</v>
      </c>
      <c r="D148" s="52" t="s">
        <v>280</v>
      </c>
      <c r="E148" s="91">
        <v>5570</v>
      </c>
      <c r="F148" s="91">
        <v>3170</v>
      </c>
      <c r="G148" s="91">
        <v>3030</v>
      </c>
      <c r="H148" s="91">
        <v>2410</v>
      </c>
      <c r="K148" s="88">
        <f>IFERROR(_xlfn.RANK.EQ(E148,$E$9:$E$187,0)+COUNTIF($E$9:E148,E148)-1,"-")</f>
        <v>77</v>
      </c>
      <c r="L148" s="89">
        <f>IFERROR(_xlfn.RANK.EQ(F148,$F$9:$F$187,0)+COUNTIF($F$9:F148,F148)-1,"-")</f>
        <v>21</v>
      </c>
      <c r="M148" s="89">
        <f>IFERROR(_xlfn.RANK.EQ(H148,$H$9:$H$187,0)+COUNTIF($H$9:H148,H148)-1,"-")</f>
        <v>91</v>
      </c>
    </row>
    <row r="149" spans="1:13" ht="12" customHeight="1">
      <c r="A149" s="51">
        <v>141</v>
      </c>
      <c r="B149" s="52">
        <v>1</v>
      </c>
      <c r="C149" s="52">
        <v>584</v>
      </c>
      <c r="D149" s="52" t="s">
        <v>277</v>
      </c>
      <c r="E149" s="91">
        <v>2540</v>
      </c>
      <c r="F149" s="91">
        <v>126</v>
      </c>
      <c r="G149" s="91">
        <v>116</v>
      </c>
      <c r="H149" s="91">
        <v>2420</v>
      </c>
      <c r="K149" s="88">
        <f>IFERROR(_xlfn.RANK.EQ(E149,$E$9:$E$187,0)+COUNTIF($E$9:E149,E149)-1,"-")</f>
        <v>123</v>
      </c>
      <c r="L149" s="89">
        <f>IFERROR(_xlfn.RANK.EQ(F149,$F$9:$F$187,0)+COUNTIF($F$9:F149,F149)-1,"-")</f>
        <v>94</v>
      </c>
      <c r="M149" s="89">
        <f>IFERROR(_xlfn.RANK.EQ(H149,$H$9:$H$187,0)+COUNTIF($H$9:H149,H149)-1,"-")</f>
        <v>90</v>
      </c>
    </row>
    <row r="150" spans="1:13" ht="12" customHeight="1">
      <c r="A150" s="51">
        <v>142</v>
      </c>
      <c r="B150" s="52">
        <v>1</v>
      </c>
      <c r="C150" s="52">
        <v>585</v>
      </c>
      <c r="D150" s="52" t="s">
        <v>257</v>
      </c>
      <c r="E150" s="91">
        <v>7420</v>
      </c>
      <c r="F150" s="91">
        <v>1080</v>
      </c>
      <c r="G150" s="91">
        <v>1040</v>
      </c>
      <c r="H150" s="91">
        <v>6340</v>
      </c>
      <c r="K150" s="88">
        <f>IFERROR(_xlfn.RANK.EQ(E150,$E$9:$E$187,0)+COUNTIF($E$9:E150,E150)-1,"-")</f>
        <v>55</v>
      </c>
      <c r="L150" s="89">
        <f>IFERROR(_xlfn.RANK.EQ(F150,$F$9:$F$187,0)+COUNTIF($F$9:F150,F150)-1,"-")</f>
        <v>55</v>
      </c>
      <c r="M150" s="89">
        <f>IFERROR(_xlfn.RANK.EQ(H150,$H$9:$H$187,0)+COUNTIF($H$9:H150,H150)-1,"-")</f>
        <v>52</v>
      </c>
    </row>
    <row r="151" spans="1:13" ht="12" customHeight="1">
      <c r="A151" s="51">
        <v>143</v>
      </c>
      <c r="B151" s="52">
        <v>1</v>
      </c>
      <c r="C151" s="52">
        <v>586</v>
      </c>
      <c r="D151" s="52" t="s">
        <v>274</v>
      </c>
      <c r="E151" s="91">
        <v>6610</v>
      </c>
      <c r="F151" s="91">
        <v>3520</v>
      </c>
      <c r="G151" s="91">
        <v>3350</v>
      </c>
      <c r="H151" s="91">
        <v>3080</v>
      </c>
      <c r="K151" s="88">
        <f>IFERROR(_xlfn.RANK.EQ(E151,$E$9:$E$187,0)+COUNTIF($E$9:E151,E151)-1,"-")</f>
        <v>60</v>
      </c>
      <c r="L151" s="89">
        <f>IFERROR(_xlfn.RANK.EQ(F151,$F$9:$F$187,0)+COUNTIF($F$9:F151,F151)-1,"-")</f>
        <v>18</v>
      </c>
      <c r="M151" s="89">
        <f>IFERROR(_xlfn.RANK.EQ(H151,$H$9:$H$187,0)+COUNTIF($H$9:H151,H151)-1,"-")</f>
        <v>80</v>
      </c>
    </row>
    <row r="152" spans="1:13" ht="12" customHeight="1">
      <c r="A152" s="51">
        <v>144</v>
      </c>
      <c r="B152" s="52">
        <v>1</v>
      </c>
      <c r="C152" s="52">
        <v>601</v>
      </c>
      <c r="D152" s="52" t="s">
        <v>323</v>
      </c>
      <c r="E152" s="91">
        <v>9430</v>
      </c>
      <c r="F152" s="91">
        <v>1060</v>
      </c>
      <c r="G152" s="91">
        <v>1010</v>
      </c>
      <c r="H152" s="91">
        <v>8370</v>
      </c>
      <c r="K152" s="88">
        <f>IFERROR(_xlfn.RANK.EQ(E152,$E$9:$E$187,0)+COUNTIF($E$9:E152,E152)-1,"-")</f>
        <v>43</v>
      </c>
      <c r="L152" s="89">
        <f>IFERROR(_xlfn.RANK.EQ(F152,$F$9:$F$187,0)+COUNTIF($F$9:F152,F152)-1,"-")</f>
        <v>57</v>
      </c>
      <c r="M152" s="89">
        <f>IFERROR(_xlfn.RANK.EQ(H152,$H$9:$H$187,0)+COUNTIF($H$9:H152,H152)-1,"-")</f>
        <v>41</v>
      </c>
    </row>
    <row r="153" spans="1:13" ht="12" customHeight="1">
      <c r="A153" s="51">
        <v>145</v>
      </c>
      <c r="B153" s="52">
        <v>1</v>
      </c>
      <c r="C153" s="52">
        <v>602</v>
      </c>
      <c r="D153" s="52" t="s">
        <v>332</v>
      </c>
      <c r="E153" s="91">
        <v>4660</v>
      </c>
      <c r="F153" s="91">
        <v>1540</v>
      </c>
      <c r="G153" s="91">
        <v>1470</v>
      </c>
      <c r="H153" s="91">
        <v>3120</v>
      </c>
      <c r="K153" s="88">
        <f>IFERROR(_xlfn.RANK.EQ(E153,$E$9:$E$187,0)+COUNTIF($E$9:E153,E153)-1,"-")</f>
        <v>89</v>
      </c>
      <c r="L153" s="89">
        <f>IFERROR(_xlfn.RANK.EQ(F153,$F$9:$F$187,0)+COUNTIF($F$9:F153,F153)-1,"-")</f>
        <v>50</v>
      </c>
      <c r="M153" s="89">
        <f>IFERROR(_xlfn.RANK.EQ(H153,$H$9:$H$187,0)+COUNTIF($H$9:H153,H153)-1,"-")</f>
        <v>77</v>
      </c>
    </row>
    <row r="154" spans="1:13" ht="12" customHeight="1">
      <c r="A154" s="51">
        <v>146</v>
      </c>
      <c r="B154" s="52">
        <v>1</v>
      </c>
      <c r="C154" s="52">
        <v>604</v>
      </c>
      <c r="D154" s="52" t="s">
        <v>333</v>
      </c>
      <c r="E154" s="91">
        <v>6960</v>
      </c>
      <c r="F154" s="91">
        <v>452</v>
      </c>
      <c r="G154" s="91">
        <v>431</v>
      </c>
      <c r="H154" s="91">
        <v>6510</v>
      </c>
      <c r="K154" s="88">
        <f>IFERROR(_xlfn.RANK.EQ(E154,$E$9:$E$187,0)+COUNTIF($E$9:E154,E154)-1,"-")</f>
        <v>59</v>
      </c>
      <c r="L154" s="89">
        <f>IFERROR(_xlfn.RANK.EQ(F154,$F$9:$F$187,0)+COUNTIF($F$9:F154,F154)-1,"-")</f>
        <v>75</v>
      </c>
      <c r="M154" s="89">
        <f>IFERROR(_xlfn.RANK.EQ(H154,$H$9:$H$187,0)+COUNTIF($H$9:H154,H154)-1,"-")</f>
        <v>51</v>
      </c>
    </row>
    <row r="155" spans="1:13" ht="12" customHeight="1">
      <c r="A155" s="51">
        <v>147</v>
      </c>
      <c r="B155" s="52">
        <v>1</v>
      </c>
      <c r="C155" s="52">
        <v>607</v>
      </c>
      <c r="D155" s="52" t="s">
        <v>343</v>
      </c>
      <c r="E155" s="91">
        <v>5420</v>
      </c>
      <c r="F155" s="91">
        <v>243</v>
      </c>
      <c r="G155" s="91">
        <v>233</v>
      </c>
      <c r="H155" s="91">
        <v>5180</v>
      </c>
      <c r="K155" s="88">
        <f>IFERROR(_xlfn.RANK.EQ(E155,$E$9:$E$187,0)+COUNTIF($E$9:E155,E155)-1,"-")</f>
        <v>79</v>
      </c>
      <c r="L155" s="89">
        <f>IFERROR(_xlfn.RANK.EQ(F155,$F$9:$F$187,0)+COUNTIF($F$9:F155,F155)-1,"-")</f>
        <v>85</v>
      </c>
      <c r="M155" s="89">
        <f>IFERROR(_xlfn.RANK.EQ(H155,$H$9:$H$187,0)+COUNTIF($H$9:H155,H155)-1,"-")</f>
        <v>61</v>
      </c>
    </row>
    <row r="156" spans="1:13" ht="12" customHeight="1">
      <c r="A156" s="51">
        <v>148</v>
      </c>
      <c r="B156" s="52">
        <v>1</v>
      </c>
      <c r="C156" s="52">
        <v>608</v>
      </c>
      <c r="D156" s="52" t="s">
        <v>350</v>
      </c>
      <c r="E156" s="91">
        <v>1030</v>
      </c>
      <c r="F156" s="91">
        <v>97</v>
      </c>
      <c r="G156" s="91">
        <v>93</v>
      </c>
      <c r="H156" s="91">
        <v>933</v>
      </c>
      <c r="K156" s="88">
        <f>IFERROR(_xlfn.RANK.EQ(E156,$E$9:$E$187,0)+COUNTIF($E$9:E156,E156)-1,"-")</f>
        <v>151</v>
      </c>
      <c r="L156" s="89">
        <f>IFERROR(_xlfn.RANK.EQ(F156,$F$9:$F$187,0)+COUNTIF($F$9:F156,F156)-1,"-")</f>
        <v>96</v>
      </c>
      <c r="M156" s="89">
        <f>IFERROR(_xlfn.RANK.EQ(H156,$H$9:$H$187,0)+COUNTIF($H$9:H156,H156)-1,"-")</f>
        <v>126</v>
      </c>
    </row>
    <row r="157" spans="1:13" ht="12" customHeight="1">
      <c r="A157" s="51">
        <v>149</v>
      </c>
      <c r="B157" s="52">
        <v>1</v>
      </c>
      <c r="C157" s="52">
        <v>609</v>
      </c>
      <c r="D157" s="52" t="s">
        <v>363</v>
      </c>
      <c r="E157" s="91">
        <v>1830</v>
      </c>
      <c r="F157" s="91" t="s">
        <v>145</v>
      </c>
      <c r="G157" s="91" t="s">
        <v>145</v>
      </c>
      <c r="H157" s="91">
        <v>1830</v>
      </c>
      <c r="K157" s="88">
        <f>IFERROR(_xlfn.RANK.EQ(E157,$E$9:$E$187,0)+COUNTIF($E$9:E157,E157)-1,"-")</f>
        <v>135</v>
      </c>
      <c r="L157" s="89" t="str">
        <f>IFERROR(_xlfn.RANK.EQ(F157,$F$9:$F$187,0)+COUNTIF($F$9:F157,F157)-1,"-")</f>
        <v>-</v>
      </c>
      <c r="M157" s="89">
        <f>IFERROR(_xlfn.RANK.EQ(H157,$H$9:$H$187,0)+COUNTIF($H$9:H157,H157)-1,"-")</f>
        <v>105</v>
      </c>
    </row>
    <row r="158" spans="1:13" ht="12" customHeight="1">
      <c r="A158" s="51">
        <v>150</v>
      </c>
      <c r="B158" s="52">
        <v>1</v>
      </c>
      <c r="C158" s="52">
        <v>610</v>
      </c>
      <c r="D158" s="52" t="s">
        <v>328</v>
      </c>
      <c r="E158" s="91">
        <v>9160</v>
      </c>
      <c r="F158" s="91">
        <v>1340</v>
      </c>
      <c r="G158" s="91">
        <v>1290</v>
      </c>
      <c r="H158" s="91">
        <v>7810</v>
      </c>
      <c r="K158" s="88">
        <f>IFERROR(_xlfn.RANK.EQ(E158,$E$9:$E$187,0)+COUNTIF($E$9:E158,E158)-1,"-")</f>
        <v>47</v>
      </c>
      <c r="L158" s="89">
        <f>IFERROR(_xlfn.RANK.EQ(F158,$F$9:$F$187,0)+COUNTIF($F$9:F158,F158)-1,"-")</f>
        <v>52</v>
      </c>
      <c r="M158" s="89">
        <f>IFERROR(_xlfn.RANK.EQ(H158,$H$9:$H$187,0)+COUNTIF($H$9:H158,H158)-1,"-")</f>
        <v>43</v>
      </c>
    </row>
    <row r="159" spans="1:13" ht="12" customHeight="1">
      <c r="A159" s="51">
        <v>151</v>
      </c>
      <c r="B159" s="52">
        <v>1</v>
      </c>
      <c r="C159" s="52">
        <v>631</v>
      </c>
      <c r="D159" s="52" t="s">
        <v>201</v>
      </c>
      <c r="E159" s="91">
        <v>24300</v>
      </c>
      <c r="F159" s="91">
        <v>373</v>
      </c>
      <c r="G159" s="91">
        <v>367</v>
      </c>
      <c r="H159" s="91">
        <v>23900</v>
      </c>
      <c r="K159" s="88">
        <f>IFERROR(_xlfn.RANK.EQ(E159,$E$9:$E$187,0)+COUNTIF($E$9:E159,E159)-1,"-")</f>
        <v>4</v>
      </c>
      <c r="L159" s="89">
        <f>IFERROR(_xlfn.RANK.EQ(F159,$F$9:$F$187,0)+COUNTIF($F$9:F159,F159)-1,"-")</f>
        <v>80</v>
      </c>
      <c r="M159" s="89">
        <f>IFERROR(_xlfn.RANK.EQ(H159,$H$9:$H$187,0)+COUNTIF($H$9:H159,H159)-1,"-")</f>
        <v>4</v>
      </c>
    </row>
    <row r="160" spans="1:13" ht="12" customHeight="1">
      <c r="A160" s="51">
        <v>152</v>
      </c>
      <c r="B160" s="52">
        <v>1</v>
      </c>
      <c r="C160" s="52">
        <v>632</v>
      </c>
      <c r="D160" s="52" t="s">
        <v>240</v>
      </c>
      <c r="E160" s="91">
        <v>15900</v>
      </c>
      <c r="F160" s="91" t="s">
        <v>145</v>
      </c>
      <c r="G160" s="91" t="s">
        <v>145</v>
      </c>
      <c r="H160" s="91">
        <v>15900</v>
      </c>
      <c r="K160" s="88">
        <f>IFERROR(_xlfn.RANK.EQ(E160,$E$9:$E$187,0)+COUNTIF($E$9:E160,E160)-1,"-")</f>
        <v>11</v>
      </c>
      <c r="L160" s="89" t="str">
        <f>IFERROR(_xlfn.RANK.EQ(F160,$F$9:$F$187,0)+COUNTIF($F$9:F160,F160)-1,"-")</f>
        <v>-</v>
      </c>
      <c r="M160" s="89">
        <f>IFERROR(_xlfn.RANK.EQ(H160,$H$9:$H$187,0)+COUNTIF($H$9:H160,H160)-1,"-")</f>
        <v>9</v>
      </c>
    </row>
    <row r="161" spans="1:13" ht="12" customHeight="1">
      <c r="A161" s="51">
        <v>153</v>
      </c>
      <c r="B161" s="52">
        <v>1</v>
      </c>
      <c r="C161" s="52">
        <v>633</v>
      </c>
      <c r="D161" s="52" t="s">
        <v>225</v>
      </c>
      <c r="E161" s="91">
        <v>11100</v>
      </c>
      <c r="F161" s="91" t="s">
        <v>145</v>
      </c>
      <c r="G161" s="91" t="s">
        <v>145</v>
      </c>
      <c r="H161" s="91">
        <v>11100</v>
      </c>
      <c r="K161" s="88">
        <f>IFERROR(_xlfn.RANK.EQ(E161,$E$9:$E$187,0)+COUNTIF($E$9:E161,E161)-1,"-")</f>
        <v>29</v>
      </c>
      <c r="L161" s="89" t="str">
        <f>IFERROR(_xlfn.RANK.EQ(F161,$F$9:$F$187,0)+COUNTIF($F$9:F161,F161)-1,"-")</f>
        <v>-</v>
      </c>
      <c r="M161" s="89">
        <f>IFERROR(_xlfn.RANK.EQ(H161,$H$9:$H$187,0)+COUNTIF($H$9:H161,H161)-1,"-")</f>
        <v>24</v>
      </c>
    </row>
    <row r="162" spans="1:13" ht="12" customHeight="1">
      <c r="A162" s="51">
        <v>154</v>
      </c>
      <c r="B162" s="52">
        <v>1</v>
      </c>
      <c r="C162" s="52">
        <v>634</v>
      </c>
      <c r="D162" s="52" t="s">
        <v>235</v>
      </c>
      <c r="E162" s="91">
        <v>12200</v>
      </c>
      <c r="F162" s="91" t="s">
        <v>145</v>
      </c>
      <c r="G162" s="91" t="s">
        <v>145</v>
      </c>
      <c r="H162" s="91">
        <v>12200</v>
      </c>
      <c r="K162" s="88">
        <f>IFERROR(_xlfn.RANK.EQ(E162,$E$9:$E$187,0)+COUNTIF($E$9:E162,E162)-1,"-")</f>
        <v>22</v>
      </c>
      <c r="L162" s="89" t="str">
        <f>IFERROR(_xlfn.RANK.EQ(F162,$F$9:$F$187,0)+COUNTIF($F$9:F162,F162)-1,"-")</f>
        <v>-</v>
      </c>
      <c r="M162" s="89">
        <f>IFERROR(_xlfn.RANK.EQ(H162,$H$9:$H$187,0)+COUNTIF($H$9:H162,H162)-1,"-")</f>
        <v>18</v>
      </c>
    </row>
    <row r="163" spans="1:13" ht="12" customHeight="1">
      <c r="A163" s="51">
        <v>155</v>
      </c>
      <c r="B163" s="52">
        <v>1</v>
      </c>
      <c r="C163" s="52">
        <v>635</v>
      </c>
      <c r="D163" s="52" t="s">
        <v>266</v>
      </c>
      <c r="E163" s="91">
        <v>6540</v>
      </c>
      <c r="F163" s="91">
        <v>0</v>
      </c>
      <c r="G163" s="91">
        <v>0</v>
      </c>
      <c r="H163" s="91">
        <v>6540</v>
      </c>
      <c r="K163" s="88">
        <f>IFERROR(_xlfn.RANK.EQ(E163,$E$9:$E$187,0)+COUNTIF($E$9:E163,E163)-1,"-")</f>
        <v>61</v>
      </c>
      <c r="L163" s="89">
        <f>IFERROR(_xlfn.RANK.EQ(F163,$F$9:$F$187,0)+COUNTIF($F$9:F163,F163)-1,"-")</f>
        <v>120</v>
      </c>
      <c r="M163" s="89">
        <f>IFERROR(_xlfn.RANK.EQ(H163,$H$9:$H$187,0)+COUNTIF($H$9:H163,H163)-1,"-")</f>
        <v>50</v>
      </c>
    </row>
    <row r="164" spans="1:13" ht="12" customHeight="1">
      <c r="A164" s="51">
        <v>156</v>
      </c>
      <c r="B164" s="52">
        <v>1</v>
      </c>
      <c r="C164" s="52">
        <v>636</v>
      </c>
      <c r="D164" s="52" t="s">
        <v>226</v>
      </c>
      <c r="E164" s="91">
        <v>14900</v>
      </c>
      <c r="F164" s="91" t="s">
        <v>145</v>
      </c>
      <c r="G164" s="91" t="s">
        <v>145</v>
      </c>
      <c r="H164" s="91">
        <v>14900</v>
      </c>
      <c r="K164" s="88">
        <f>IFERROR(_xlfn.RANK.EQ(E164,$E$9:$E$187,0)+COUNTIF($E$9:E164,E164)-1,"-")</f>
        <v>12</v>
      </c>
      <c r="L164" s="89" t="str">
        <f>IFERROR(_xlfn.RANK.EQ(F164,$F$9:$F$187,0)+COUNTIF($F$9:F164,F164)-1,"-")</f>
        <v>-</v>
      </c>
      <c r="M164" s="89">
        <f>IFERROR(_xlfn.RANK.EQ(H164,$H$9:$H$187,0)+COUNTIF($H$9:H164,H164)-1,"-")</f>
        <v>10</v>
      </c>
    </row>
    <row r="165" spans="1:13" ht="12" customHeight="1">
      <c r="A165" s="51">
        <v>157</v>
      </c>
      <c r="B165" s="52">
        <v>1</v>
      </c>
      <c r="C165" s="52">
        <v>637</v>
      </c>
      <c r="D165" s="52" t="s">
        <v>203</v>
      </c>
      <c r="E165" s="91">
        <v>21400</v>
      </c>
      <c r="F165" s="91" t="s">
        <v>145</v>
      </c>
      <c r="G165" s="91" t="s">
        <v>145</v>
      </c>
      <c r="H165" s="91">
        <v>21400</v>
      </c>
      <c r="K165" s="88">
        <f>IFERROR(_xlfn.RANK.EQ(E165,$E$9:$E$187,0)+COUNTIF($E$9:E165,E165)-1,"-")</f>
        <v>8</v>
      </c>
      <c r="L165" s="89" t="str">
        <f>IFERROR(_xlfn.RANK.EQ(F165,$F$9:$F$187,0)+COUNTIF($F$9:F165,F165)-1,"-")</f>
        <v>-</v>
      </c>
      <c r="M165" s="89">
        <f>IFERROR(_xlfn.RANK.EQ(H165,$H$9:$H$187,0)+COUNTIF($H$9:H165,H165)-1,"-")</f>
        <v>8</v>
      </c>
    </row>
    <row r="166" spans="1:13" ht="12" customHeight="1">
      <c r="A166" s="51">
        <v>158</v>
      </c>
      <c r="B166" s="52">
        <v>1</v>
      </c>
      <c r="C166" s="52">
        <v>638</v>
      </c>
      <c r="D166" s="52" t="s">
        <v>219</v>
      </c>
      <c r="E166" s="91">
        <v>7110</v>
      </c>
      <c r="F166" s="91" t="s">
        <v>145</v>
      </c>
      <c r="G166" s="91" t="s">
        <v>145</v>
      </c>
      <c r="H166" s="91">
        <v>7110</v>
      </c>
      <c r="K166" s="88">
        <f>IFERROR(_xlfn.RANK.EQ(E166,$E$9:$E$187,0)+COUNTIF($E$9:E166,E166)-1,"-")</f>
        <v>56</v>
      </c>
      <c r="L166" s="89" t="str">
        <f>IFERROR(_xlfn.RANK.EQ(F166,$F$9:$F$187,0)+COUNTIF($F$9:F166,F166)-1,"-")</f>
        <v>-</v>
      </c>
      <c r="M166" s="89">
        <f>IFERROR(_xlfn.RANK.EQ(H166,$H$9:$H$187,0)+COUNTIF($H$9:H166,H166)-1,"-")</f>
        <v>48</v>
      </c>
    </row>
    <row r="167" spans="1:13" ht="12" customHeight="1">
      <c r="A167" s="51">
        <v>159</v>
      </c>
      <c r="B167" s="52">
        <v>1</v>
      </c>
      <c r="C167" s="52">
        <v>639</v>
      </c>
      <c r="D167" s="52" t="s">
        <v>206</v>
      </c>
      <c r="E167" s="91">
        <v>11500</v>
      </c>
      <c r="F167" s="91" t="s">
        <v>145</v>
      </c>
      <c r="G167" s="91" t="s">
        <v>145</v>
      </c>
      <c r="H167" s="91">
        <v>11500</v>
      </c>
      <c r="K167" s="88">
        <f>IFERROR(_xlfn.RANK.EQ(E167,$E$9:$E$187,0)+COUNTIF($E$9:E167,E167)-1,"-")</f>
        <v>26</v>
      </c>
      <c r="L167" s="89" t="str">
        <f>IFERROR(_xlfn.RANK.EQ(F167,$F$9:$F$187,0)+COUNTIF($F$9:F167,F167)-1,"-")</f>
        <v>-</v>
      </c>
      <c r="M167" s="89">
        <f>IFERROR(_xlfn.RANK.EQ(H167,$H$9:$H$187,0)+COUNTIF($H$9:H167,H167)-1,"-")</f>
        <v>21</v>
      </c>
    </row>
    <row r="168" spans="1:13" ht="12" customHeight="1">
      <c r="A168" s="51">
        <v>160</v>
      </c>
      <c r="B168" s="52">
        <v>1</v>
      </c>
      <c r="C168" s="52">
        <v>641</v>
      </c>
      <c r="D168" s="52" t="s">
        <v>232</v>
      </c>
      <c r="E168" s="91">
        <v>14200</v>
      </c>
      <c r="F168" s="91" t="s">
        <v>145</v>
      </c>
      <c r="G168" s="91" t="s">
        <v>145</v>
      </c>
      <c r="H168" s="91">
        <v>14200</v>
      </c>
      <c r="K168" s="88">
        <f>IFERROR(_xlfn.RANK.EQ(E168,$E$9:$E$187,0)+COUNTIF($E$9:E168,E168)-1,"-")</f>
        <v>15</v>
      </c>
      <c r="L168" s="89" t="str">
        <f>IFERROR(_xlfn.RANK.EQ(F168,$F$9:$F$187,0)+COUNTIF($F$9:F168,F168)-1,"-")</f>
        <v>-</v>
      </c>
      <c r="M168" s="89">
        <f>IFERROR(_xlfn.RANK.EQ(H168,$H$9:$H$187,0)+COUNTIF($H$9:H168,H168)-1,"-")</f>
        <v>13</v>
      </c>
    </row>
    <row r="169" spans="1:13" ht="12" customHeight="1">
      <c r="A169" s="51">
        <v>161</v>
      </c>
      <c r="B169" s="52">
        <v>1</v>
      </c>
      <c r="C169" s="52">
        <v>642</v>
      </c>
      <c r="D169" s="52" t="s">
        <v>307</v>
      </c>
      <c r="E169" s="91">
        <v>6190</v>
      </c>
      <c r="F169" s="91" t="s">
        <v>145</v>
      </c>
      <c r="G169" s="91" t="s">
        <v>145</v>
      </c>
      <c r="H169" s="91">
        <v>6190</v>
      </c>
      <c r="K169" s="88">
        <f>IFERROR(_xlfn.RANK.EQ(E169,$E$9:$E$187,0)+COUNTIF($E$9:E169,E169)-1,"-")</f>
        <v>66</v>
      </c>
      <c r="L169" s="89" t="str">
        <f>IFERROR(_xlfn.RANK.EQ(F169,$F$9:$F$187,0)+COUNTIF($F$9:F169,F169)-1,"-")</f>
        <v>-</v>
      </c>
      <c r="M169" s="89">
        <f>IFERROR(_xlfn.RANK.EQ(H169,$H$9:$H$187,0)+COUNTIF($H$9:H169,H169)-1,"-")</f>
        <v>54</v>
      </c>
    </row>
    <row r="170" spans="1:13" ht="12" customHeight="1">
      <c r="A170" s="51">
        <v>162</v>
      </c>
      <c r="B170" s="52">
        <v>1</v>
      </c>
      <c r="C170" s="52">
        <v>643</v>
      </c>
      <c r="D170" s="52" t="s">
        <v>202</v>
      </c>
      <c r="E170" s="91">
        <v>22500</v>
      </c>
      <c r="F170" s="91">
        <v>31</v>
      </c>
      <c r="G170" s="91">
        <v>30</v>
      </c>
      <c r="H170" s="91">
        <v>22500</v>
      </c>
      <c r="K170" s="88">
        <f>IFERROR(_xlfn.RANK.EQ(E170,$E$9:$E$187,0)+COUNTIF($E$9:E170,E170)-1,"-")</f>
        <v>7</v>
      </c>
      <c r="L170" s="89">
        <f>IFERROR(_xlfn.RANK.EQ(F170,$F$9:$F$187,0)+COUNTIF($F$9:F170,F170)-1,"-")</f>
        <v>105</v>
      </c>
      <c r="M170" s="89">
        <f>IFERROR(_xlfn.RANK.EQ(H170,$H$9:$H$187,0)+COUNTIF($H$9:H170,H170)-1,"-")</f>
        <v>7</v>
      </c>
    </row>
    <row r="171" spans="1:13" ht="12" customHeight="1">
      <c r="A171" s="51">
        <v>163</v>
      </c>
      <c r="B171" s="52">
        <v>1</v>
      </c>
      <c r="C171" s="52">
        <v>644</v>
      </c>
      <c r="D171" s="52" t="s">
        <v>260</v>
      </c>
      <c r="E171" s="91">
        <v>9510</v>
      </c>
      <c r="F171" s="91">
        <v>339</v>
      </c>
      <c r="G171" s="91">
        <v>331</v>
      </c>
      <c r="H171" s="91">
        <v>9170</v>
      </c>
      <c r="K171" s="88">
        <f>IFERROR(_xlfn.RANK.EQ(E171,$E$9:$E$187,0)+COUNTIF($E$9:E171,E171)-1,"-")</f>
        <v>42</v>
      </c>
      <c r="L171" s="89">
        <f>IFERROR(_xlfn.RANK.EQ(F171,$F$9:$F$187,0)+COUNTIF($F$9:F171,F171)-1,"-")</f>
        <v>81</v>
      </c>
      <c r="M171" s="89">
        <f>IFERROR(_xlfn.RANK.EQ(H171,$H$9:$H$187,0)+COUNTIF($H$9:H171,H171)-1,"-")</f>
        <v>37</v>
      </c>
    </row>
    <row r="172" spans="1:13" ht="12" customHeight="1">
      <c r="A172" s="51">
        <v>164</v>
      </c>
      <c r="B172" s="52">
        <v>1</v>
      </c>
      <c r="C172" s="52">
        <v>645</v>
      </c>
      <c r="D172" s="52" t="s">
        <v>245</v>
      </c>
      <c r="E172" s="91">
        <v>11500</v>
      </c>
      <c r="F172" s="91" t="s">
        <v>145</v>
      </c>
      <c r="G172" s="91" t="s">
        <v>145</v>
      </c>
      <c r="H172" s="91">
        <v>11500</v>
      </c>
      <c r="K172" s="88">
        <f>IFERROR(_xlfn.RANK.EQ(E172,$E$9:$E$187,0)+COUNTIF($E$9:E172,E172)-1,"-")</f>
        <v>27</v>
      </c>
      <c r="L172" s="89" t="str">
        <f>IFERROR(_xlfn.RANK.EQ(F172,$F$9:$F$187,0)+COUNTIF($F$9:F172,F172)-1,"-")</f>
        <v>-</v>
      </c>
      <c r="M172" s="89">
        <f>IFERROR(_xlfn.RANK.EQ(H172,$H$9:$H$187,0)+COUNTIF($H$9:H172,H172)-1,"-")</f>
        <v>22</v>
      </c>
    </row>
    <row r="173" spans="1:13" ht="12" customHeight="1">
      <c r="A173" s="51">
        <v>165</v>
      </c>
      <c r="B173" s="52">
        <v>1</v>
      </c>
      <c r="C173" s="52">
        <v>646</v>
      </c>
      <c r="D173" s="52" t="s">
        <v>264</v>
      </c>
      <c r="E173" s="91">
        <v>12000</v>
      </c>
      <c r="F173" s="91">
        <v>18</v>
      </c>
      <c r="G173" s="91">
        <v>18</v>
      </c>
      <c r="H173" s="91">
        <v>12000</v>
      </c>
      <c r="K173" s="88">
        <f>IFERROR(_xlfn.RANK.EQ(E173,$E$9:$E$187,0)+COUNTIF($E$9:E173,E173)-1,"-")</f>
        <v>24</v>
      </c>
      <c r="L173" s="89">
        <f>IFERROR(_xlfn.RANK.EQ(F173,$F$9:$F$187,0)+COUNTIF($F$9:F173,F173)-1,"-")</f>
        <v>107</v>
      </c>
      <c r="M173" s="89">
        <f>IFERROR(_xlfn.RANK.EQ(H173,$H$9:$H$187,0)+COUNTIF($H$9:H173,H173)-1,"-")</f>
        <v>20</v>
      </c>
    </row>
    <row r="174" spans="1:13" ht="12" customHeight="1">
      <c r="A174" s="51">
        <v>166</v>
      </c>
      <c r="B174" s="52">
        <v>1</v>
      </c>
      <c r="C174" s="52">
        <v>647</v>
      </c>
      <c r="D174" s="52" t="s">
        <v>268</v>
      </c>
      <c r="E174" s="91">
        <v>13400</v>
      </c>
      <c r="F174" s="91" t="s">
        <v>145</v>
      </c>
      <c r="G174" s="91" t="s">
        <v>145</v>
      </c>
      <c r="H174" s="91">
        <v>13400</v>
      </c>
      <c r="K174" s="88">
        <f>IFERROR(_xlfn.RANK.EQ(E174,$E$9:$E$187,0)+COUNTIF($E$9:E174,E174)-1,"-")</f>
        <v>19</v>
      </c>
      <c r="L174" s="89" t="str">
        <f>IFERROR(_xlfn.RANK.EQ(F174,$F$9:$F$187,0)+COUNTIF($F$9:F174,F174)-1,"-")</f>
        <v>-</v>
      </c>
      <c r="M174" s="89">
        <f>IFERROR(_xlfn.RANK.EQ(H174,$H$9:$H$187,0)+COUNTIF($H$9:H174,H174)-1,"-")</f>
        <v>15</v>
      </c>
    </row>
    <row r="175" spans="1:13" ht="12" customHeight="1">
      <c r="A175" s="51">
        <v>167</v>
      </c>
      <c r="B175" s="52">
        <v>1</v>
      </c>
      <c r="C175" s="52">
        <v>648</v>
      </c>
      <c r="D175" s="52" t="s">
        <v>337</v>
      </c>
      <c r="E175" s="91">
        <v>6060</v>
      </c>
      <c r="F175" s="91" t="s">
        <v>145</v>
      </c>
      <c r="G175" s="91" t="s">
        <v>145</v>
      </c>
      <c r="H175" s="91">
        <v>6060</v>
      </c>
      <c r="K175" s="88">
        <f>IFERROR(_xlfn.RANK.EQ(E175,$E$9:$E$187,0)+COUNTIF($E$9:E175,E175)-1,"-")</f>
        <v>67</v>
      </c>
      <c r="L175" s="89" t="str">
        <f>IFERROR(_xlfn.RANK.EQ(F175,$F$9:$F$187,0)+COUNTIF($F$9:F175,F175)-1,"-")</f>
        <v>-</v>
      </c>
      <c r="M175" s="89">
        <f>IFERROR(_xlfn.RANK.EQ(H175,$H$9:$H$187,0)+COUNTIF($H$9:H175,H175)-1,"-")</f>
        <v>55</v>
      </c>
    </row>
    <row r="176" spans="1:13" ht="12" customHeight="1">
      <c r="A176" s="51">
        <v>168</v>
      </c>
      <c r="B176" s="52">
        <v>1</v>
      </c>
      <c r="C176" s="52">
        <v>649</v>
      </c>
      <c r="D176" s="52" t="s">
        <v>249</v>
      </c>
      <c r="E176" s="91">
        <v>11300</v>
      </c>
      <c r="F176" s="91" t="s">
        <v>145</v>
      </c>
      <c r="G176" s="91" t="s">
        <v>145</v>
      </c>
      <c r="H176" s="91">
        <v>11300</v>
      </c>
      <c r="K176" s="88">
        <f>IFERROR(_xlfn.RANK.EQ(E176,$E$9:$E$187,0)+COUNTIF($E$9:E176,E176)-1,"-")</f>
        <v>28</v>
      </c>
      <c r="L176" s="89" t="str">
        <f>IFERROR(_xlfn.RANK.EQ(F176,$F$9:$F$187,0)+COUNTIF($F$9:F176,F176)-1,"-")</f>
        <v>-</v>
      </c>
      <c r="M176" s="89">
        <f>IFERROR(_xlfn.RANK.EQ(H176,$H$9:$H$187,0)+COUNTIF($H$9:H176,H176)-1,"-")</f>
        <v>23</v>
      </c>
    </row>
    <row r="177" spans="1:13" ht="12" customHeight="1">
      <c r="A177" s="51">
        <v>169</v>
      </c>
      <c r="B177" s="52">
        <v>1</v>
      </c>
      <c r="C177" s="52">
        <v>661</v>
      </c>
      <c r="D177" s="52" t="s">
        <v>367</v>
      </c>
      <c r="E177" s="91">
        <v>923</v>
      </c>
      <c r="F177" s="91" t="s">
        <v>145</v>
      </c>
      <c r="G177" s="91" t="s">
        <v>145</v>
      </c>
      <c r="H177" s="91">
        <v>923</v>
      </c>
      <c r="K177" s="88">
        <f>IFERROR(_xlfn.RANK.EQ(E177,$E$9:$E$187,0)+COUNTIF($E$9:E177,E177)-1,"-")</f>
        <v>153</v>
      </c>
      <c r="L177" s="89" t="str">
        <f>IFERROR(_xlfn.RANK.EQ(F177,$F$9:$F$187,0)+COUNTIF($F$9:F177,F177)-1,"-")</f>
        <v>-</v>
      </c>
      <c r="M177" s="89">
        <f>IFERROR(_xlfn.RANK.EQ(H177,$H$9:$H$187,0)+COUNTIF($H$9:H177,H177)-1,"-")</f>
        <v>127</v>
      </c>
    </row>
    <row r="178" spans="1:13" ht="12" customHeight="1">
      <c r="A178" s="51">
        <v>170</v>
      </c>
      <c r="B178" s="52">
        <v>1</v>
      </c>
      <c r="C178" s="52">
        <v>662</v>
      </c>
      <c r="D178" s="52" t="s">
        <v>320</v>
      </c>
      <c r="E178" s="91">
        <v>8980</v>
      </c>
      <c r="F178" s="91" t="s">
        <v>145</v>
      </c>
      <c r="G178" s="91" t="s">
        <v>145</v>
      </c>
      <c r="H178" s="91">
        <v>8980</v>
      </c>
      <c r="K178" s="88">
        <f>IFERROR(_xlfn.RANK.EQ(E178,$E$9:$E$187,0)+COUNTIF($E$9:E178,E178)-1,"-")</f>
        <v>49</v>
      </c>
      <c r="L178" s="89" t="str">
        <f>IFERROR(_xlfn.RANK.EQ(F178,$F$9:$F$187,0)+COUNTIF($F$9:F178,F178)-1,"-")</f>
        <v>-</v>
      </c>
      <c r="M178" s="89">
        <f>IFERROR(_xlfn.RANK.EQ(H178,$H$9:$H$187,0)+COUNTIF($H$9:H178,H178)-1,"-")</f>
        <v>39</v>
      </c>
    </row>
    <row r="179" spans="1:13" ht="12" customHeight="1">
      <c r="A179" s="51">
        <v>171</v>
      </c>
      <c r="B179" s="52">
        <v>1</v>
      </c>
      <c r="C179" s="52">
        <v>663</v>
      </c>
      <c r="D179" s="52" t="s">
        <v>262</v>
      </c>
      <c r="E179" s="91">
        <v>14600</v>
      </c>
      <c r="F179" s="91" t="s">
        <v>145</v>
      </c>
      <c r="G179" s="91" t="s">
        <v>145</v>
      </c>
      <c r="H179" s="91">
        <v>14600</v>
      </c>
      <c r="K179" s="88">
        <f>IFERROR(_xlfn.RANK.EQ(E179,$E$9:$E$187,0)+COUNTIF($E$9:E179,E179)-1,"-")</f>
        <v>14</v>
      </c>
      <c r="L179" s="89" t="str">
        <f>IFERROR(_xlfn.RANK.EQ(F179,$F$9:$F$187,0)+COUNTIF($F$9:F179,F179)-1,"-")</f>
        <v>-</v>
      </c>
      <c r="M179" s="89">
        <f>IFERROR(_xlfn.RANK.EQ(H179,$H$9:$H$187,0)+COUNTIF($H$9:H179,H179)-1,"-")</f>
        <v>12</v>
      </c>
    </row>
    <row r="180" spans="1:13" ht="12" customHeight="1">
      <c r="A180" s="51">
        <v>172</v>
      </c>
      <c r="B180" s="52">
        <v>1</v>
      </c>
      <c r="C180" s="52">
        <v>664</v>
      </c>
      <c r="D180" s="52" t="s">
        <v>211</v>
      </c>
      <c r="E180" s="91">
        <v>28900</v>
      </c>
      <c r="F180" s="91" t="s">
        <v>145</v>
      </c>
      <c r="G180" s="91" t="s">
        <v>145</v>
      </c>
      <c r="H180" s="91">
        <v>28900</v>
      </c>
      <c r="K180" s="88">
        <f>IFERROR(_xlfn.RANK.EQ(E180,$E$9:$E$187,0)+COUNTIF($E$9:E180,E180)-1,"-")</f>
        <v>2</v>
      </c>
      <c r="L180" s="89" t="str">
        <f>IFERROR(_xlfn.RANK.EQ(F180,$F$9:$F$187,0)+COUNTIF($F$9:F180,F180)-1,"-")</f>
        <v>-</v>
      </c>
      <c r="M180" s="89">
        <f>IFERROR(_xlfn.RANK.EQ(H180,$H$9:$H$187,0)+COUNTIF($H$9:H180,H180)-1,"-")</f>
        <v>2</v>
      </c>
    </row>
    <row r="181" spans="1:13" ht="12" customHeight="1">
      <c r="A181" s="51">
        <v>173</v>
      </c>
      <c r="B181" s="52">
        <v>1</v>
      </c>
      <c r="C181" s="52">
        <v>665</v>
      </c>
      <c r="D181" s="52" t="s">
        <v>273</v>
      </c>
      <c r="E181" s="91">
        <v>10200</v>
      </c>
      <c r="F181" s="91" t="s">
        <v>145</v>
      </c>
      <c r="G181" s="91" t="s">
        <v>145</v>
      </c>
      <c r="H181" s="91">
        <v>10200</v>
      </c>
      <c r="K181" s="88">
        <f>IFERROR(_xlfn.RANK.EQ(E181,$E$9:$E$187,0)+COUNTIF($E$9:E181,E181)-1,"-")</f>
        <v>39</v>
      </c>
      <c r="L181" s="89" t="str">
        <f>IFERROR(_xlfn.RANK.EQ(F181,$F$9:$F$187,0)+COUNTIF($F$9:F181,F181)-1,"-")</f>
        <v>-</v>
      </c>
      <c r="M181" s="89">
        <f>IFERROR(_xlfn.RANK.EQ(H181,$H$9:$H$187,0)+COUNTIF($H$9:H181,H181)-1,"-")</f>
        <v>32</v>
      </c>
    </row>
    <row r="182" spans="1:13" ht="12" customHeight="1">
      <c r="A182" s="51">
        <v>174</v>
      </c>
      <c r="B182" s="52">
        <v>1</v>
      </c>
      <c r="C182" s="52">
        <v>667</v>
      </c>
      <c r="D182" s="52" t="s">
        <v>313</v>
      </c>
      <c r="E182" s="91">
        <v>9360</v>
      </c>
      <c r="F182" s="91" t="s">
        <v>145</v>
      </c>
      <c r="G182" s="91" t="s">
        <v>145</v>
      </c>
      <c r="H182" s="91">
        <v>9360</v>
      </c>
      <c r="K182" s="88">
        <f>IFERROR(_xlfn.RANK.EQ(E182,$E$9:$E$187,0)+COUNTIF($E$9:E182,E182)-1,"-")</f>
        <v>45</v>
      </c>
      <c r="L182" s="89" t="str">
        <f>IFERROR(_xlfn.RANK.EQ(F182,$F$9:$F$187,0)+COUNTIF($F$9:F182,F182)-1,"-")</f>
        <v>-</v>
      </c>
      <c r="M182" s="89">
        <f>IFERROR(_xlfn.RANK.EQ(H182,$H$9:$H$187,0)+COUNTIF($H$9:H182,H182)-1,"-")</f>
        <v>36</v>
      </c>
    </row>
    <row r="183" spans="1:13" ht="12" customHeight="1">
      <c r="A183" s="51">
        <v>175</v>
      </c>
      <c r="B183" s="52">
        <v>1</v>
      </c>
      <c r="C183" s="52">
        <v>668</v>
      </c>
      <c r="D183" s="52" t="s">
        <v>345</v>
      </c>
      <c r="E183" s="91">
        <v>4790</v>
      </c>
      <c r="F183" s="91" t="s">
        <v>145</v>
      </c>
      <c r="G183" s="91" t="s">
        <v>145</v>
      </c>
      <c r="H183" s="91">
        <v>4790</v>
      </c>
      <c r="K183" s="88">
        <f>IFERROR(_xlfn.RANK.EQ(E183,$E$9:$E$187,0)+COUNTIF($E$9:E183,E183)-1,"-")</f>
        <v>88</v>
      </c>
      <c r="L183" s="89" t="str">
        <f>IFERROR(_xlfn.RANK.EQ(F183,$F$9:$F$187,0)+COUNTIF($F$9:F183,F183)-1,"-")</f>
        <v>-</v>
      </c>
      <c r="M183" s="89">
        <f>IFERROR(_xlfn.RANK.EQ(H183,$H$9:$H$187,0)+COUNTIF($H$9:H183,H183)-1,"-")</f>
        <v>64</v>
      </c>
    </row>
    <row r="184" spans="1:13" ht="12" customHeight="1">
      <c r="A184" s="51">
        <v>176</v>
      </c>
      <c r="B184" s="52">
        <v>1</v>
      </c>
      <c r="C184" s="52">
        <v>691</v>
      </c>
      <c r="D184" s="52" t="s">
        <v>197</v>
      </c>
      <c r="E184" s="91">
        <v>63200</v>
      </c>
      <c r="F184" s="91" t="s">
        <v>145</v>
      </c>
      <c r="G184" s="91" t="s">
        <v>145</v>
      </c>
      <c r="H184" s="91">
        <v>63200</v>
      </c>
      <c r="K184" s="88">
        <f>IFERROR(_xlfn.RANK.EQ(E184,$E$9:$E$187,0)+COUNTIF($E$9:E184,E184)-1,"-")</f>
        <v>1</v>
      </c>
      <c r="L184" s="89" t="str">
        <f>IFERROR(_xlfn.RANK.EQ(F184,$F$9:$F$187,0)+COUNTIF($F$9:F184,F184)-1,"-")</f>
        <v>-</v>
      </c>
      <c r="M184" s="89">
        <f>IFERROR(_xlfn.RANK.EQ(H184,$H$9:$H$187,0)+COUNTIF($H$9:H184,H184)-1,"-")</f>
        <v>1</v>
      </c>
    </row>
    <row r="185" spans="1:13" ht="12" customHeight="1">
      <c r="A185" s="51">
        <v>177</v>
      </c>
      <c r="B185" s="52">
        <v>1</v>
      </c>
      <c r="C185" s="52">
        <v>692</v>
      </c>
      <c r="D185" s="52" t="s">
        <v>223</v>
      </c>
      <c r="E185" s="91">
        <v>24400</v>
      </c>
      <c r="F185" s="91" t="s">
        <v>145</v>
      </c>
      <c r="G185" s="91" t="s">
        <v>145</v>
      </c>
      <c r="H185" s="91">
        <v>24400</v>
      </c>
      <c r="K185" s="88">
        <f>IFERROR(_xlfn.RANK.EQ(E185,$E$9:$E$187,0)+COUNTIF($E$9:E185,E185)-1,"-")</f>
        <v>3</v>
      </c>
      <c r="L185" s="89" t="str">
        <f>IFERROR(_xlfn.RANK.EQ(F185,$F$9:$F$187,0)+COUNTIF($F$9:F185,F185)-1,"-")</f>
        <v>-</v>
      </c>
      <c r="M185" s="89">
        <f>IFERROR(_xlfn.RANK.EQ(H185,$H$9:$H$187,0)+COUNTIF($H$9:H185,H185)-1,"-")</f>
        <v>3</v>
      </c>
    </row>
    <row r="186" spans="1:13" ht="12" customHeight="1">
      <c r="A186" s="51">
        <v>178</v>
      </c>
      <c r="B186" s="52">
        <v>1</v>
      </c>
      <c r="C186" s="52">
        <v>693</v>
      </c>
      <c r="D186" s="52" t="s">
        <v>283</v>
      </c>
      <c r="E186" s="91">
        <v>12100</v>
      </c>
      <c r="F186" s="91" t="s">
        <v>145</v>
      </c>
      <c r="G186" s="91" t="s">
        <v>145</v>
      </c>
      <c r="H186" s="91">
        <v>12100</v>
      </c>
      <c r="K186" s="88">
        <f>IFERROR(_xlfn.RANK.EQ(E186,$E$9:$E$187,0)+COUNTIF($E$9:E186,E186)-1,"-")</f>
        <v>23</v>
      </c>
      <c r="L186" s="89" t="str">
        <f>IFERROR(_xlfn.RANK.EQ(F186,$F$9:$F$187,0)+COUNTIF($F$9:F186,F186)-1,"-")</f>
        <v>-</v>
      </c>
      <c r="M186" s="89">
        <f>IFERROR(_xlfn.RANK.EQ(H186,$H$9:$H$187,0)+COUNTIF($H$9:H186,H186)-1,"-")</f>
        <v>19</v>
      </c>
    </row>
    <row r="187" spans="1:13" ht="12" customHeight="1">
      <c r="A187" s="51">
        <v>179</v>
      </c>
      <c r="B187" s="52">
        <v>1</v>
      </c>
      <c r="C187" s="52">
        <v>694</v>
      </c>
      <c r="D187" s="52" t="s">
        <v>368</v>
      </c>
      <c r="E187" s="91">
        <v>722</v>
      </c>
      <c r="F187" s="91" t="s">
        <v>145</v>
      </c>
      <c r="G187" s="91" t="s">
        <v>145</v>
      </c>
      <c r="H187" s="91">
        <v>722</v>
      </c>
      <c r="K187" s="716">
        <f>IFERROR(_xlfn.RANK.EQ(E187,$E$9:$E$187,0)+COUNTIF($E$9:E187,E187)-1,"-")</f>
        <v>160</v>
      </c>
      <c r="L187" s="90" t="str">
        <f>IFERROR(_xlfn.RANK.EQ(F187,$F$9:$F$187,0)+COUNTIF($F$9:F187,F187)-1,"-")</f>
        <v>-</v>
      </c>
      <c r="M187" s="90">
        <f>IFERROR(_xlfn.RANK.EQ(H187,$H$9:$H$187,0)+COUNTIF($H$9:H187,H187)-1,"-")</f>
        <v>135</v>
      </c>
    </row>
    <row r="188" spans="1:13" ht="12" customHeight="1">
      <c r="B188" s="52"/>
      <c r="C188" s="52"/>
      <c r="D188" s="52"/>
      <c r="E188" s="91"/>
      <c r="F188" s="91"/>
      <c r="G188" s="91"/>
      <c r="H188" s="91"/>
    </row>
    <row r="189" spans="1:13" ht="12" customHeight="1">
      <c r="B189" s="52"/>
      <c r="C189" s="52"/>
      <c r="D189" s="52" t="s">
        <v>582</v>
      </c>
      <c r="E189" s="91">
        <v>1138000</v>
      </c>
      <c r="F189" s="91">
        <v>220700</v>
      </c>
      <c r="G189" s="91">
        <v>209100</v>
      </c>
      <c r="H189" s="91">
        <v>917300</v>
      </c>
    </row>
    <row r="190" spans="1:13" ht="12" customHeight="1">
      <c r="B190" s="52"/>
      <c r="C190" s="52"/>
      <c r="D190" s="52"/>
    </row>
    <row r="191" spans="1:13" ht="12" customHeight="1">
      <c r="B191" s="53" t="s">
        <v>583</v>
      </c>
    </row>
    <row r="192" spans="1:13" ht="12" customHeight="1">
      <c r="B192" s="55" t="s">
        <v>584</v>
      </c>
    </row>
    <row r="193" spans="2:13" ht="12" customHeight="1">
      <c r="B193" s="53" t="s">
        <v>585</v>
      </c>
    </row>
    <row r="194" spans="2:13" ht="12" customHeight="1">
      <c r="B194" s="53" t="s">
        <v>586</v>
      </c>
    </row>
    <row r="195" spans="2:13" ht="12" customHeight="1">
      <c r="B195" s="53" t="s">
        <v>587</v>
      </c>
    </row>
    <row r="196" spans="2:13" ht="12" customHeight="1">
      <c r="B196" s="53" t="s">
        <v>588</v>
      </c>
    </row>
    <row r="197" spans="2:13" ht="12" customHeight="1">
      <c r="B197" s="53" t="s">
        <v>589</v>
      </c>
    </row>
    <row r="198" spans="2:13" s="54" customFormat="1" ht="12" customHeight="1">
      <c r="B198" s="53"/>
      <c r="E198" s="51"/>
      <c r="F198" s="51"/>
      <c r="G198" s="51"/>
      <c r="H198" s="51"/>
      <c r="I198" s="51"/>
      <c r="J198" s="51"/>
      <c r="K198" s="51"/>
      <c r="L198" s="51"/>
      <c r="M198" s="51"/>
    </row>
    <row r="199" spans="2:13" s="54" customFormat="1" ht="12" customHeight="1">
      <c r="B199" s="53"/>
      <c r="E199" s="51"/>
      <c r="F199" s="51"/>
      <c r="G199" s="51"/>
      <c r="H199" s="51"/>
      <c r="I199" s="51"/>
      <c r="J199" s="51"/>
      <c r="K199" s="51"/>
      <c r="L199" s="51"/>
      <c r="M199" s="51"/>
    </row>
  </sheetData>
  <mergeCells count="3">
    <mergeCell ref="K7:K8"/>
    <mergeCell ref="L7:L8"/>
    <mergeCell ref="M7:M8"/>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5A6FA-B378-4042-A052-A7A2C42CBCAE}">
  <sheetPr>
    <tabColor theme="5" tint="0.79998168889431442"/>
  </sheetPr>
  <dimension ref="A1:AY232"/>
  <sheetViews>
    <sheetView view="pageBreakPreview" topLeftCell="W1" zoomScale="96" zoomScaleNormal="100" zoomScaleSheetLayoutView="96" zoomScalePageLayoutView="75" workbookViewId="0">
      <selection activeCell="F284" sqref="F284"/>
    </sheetView>
  </sheetViews>
  <sheetFormatPr defaultColWidth="8.75" defaultRowHeight="18.75"/>
  <cols>
    <col min="1" max="1" width="8.625" style="601" bestFit="1" customWidth="1"/>
    <col min="2" max="2" width="6.75" style="601" bestFit="1" customWidth="1"/>
    <col min="3" max="3" width="10.375" style="601" bestFit="1" customWidth="1"/>
    <col min="4" max="4" width="6.75" style="601" bestFit="1" customWidth="1"/>
    <col min="5" max="5" width="10.375" bestFit="1" customWidth="1"/>
    <col min="6" max="9" width="14.125" style="601" customWidth="1"/>
    <col min="10" max="10" width="8.75" style="1"/>
    <col min="11" max="14" width="8.75" style="1" customWidth="1"/>
    <col min="15" max="15" width="3.375" style="1" customWidth="1"/>
    <col min="16" max="20" width="8.75" style="1" customWidth="1"/>
    <col min="21" max="21" width="3.5" style="867" customWidth="1"/>
    <col min="22" max="26" width="8.75" style="1" customWidth="1"/>
    <col min="27" max="27" width="5.125" style="867" customWidth="1"/>
    <col min="28" max="31" width="8.75" style="1" customWidth="1"/>
    <col min="32" max="35" width="8.75" style="1"/>
    <col min="36" max="36" width="4.625" style="867" customWidth="1"/>
    <col min="37" max="37" width="8.75" style="1"/>
    <col min="38" max="38" width="11.375" style="1" customWidth="1"/>
    <col min="39" max="41" width="8.75" style="1"/>
    <col min="42" max="42" width="3.25" style="867" customWidth="1"/>
    <col min="43" max="47" width="8.75" style="1"/>
    <col min="48" max="48" width="4.875" style="1" customWidth="1"/>
    <col min="49" max="16384" width="8.75" style="1"/>
  </cols>
  <sheetData>
    <row r="1" spans="1:51" ht="15" customHeight="1">
      <c r="A1" s="616" t="s">
        <v>590</v>
      </c>
      <c r="B1" s="595"/>
      <c r="C1" s="595"/>
      <c r="D1" s="595"/>
      <c r="E1" s="594"/>
      <c r="F1" s="594"/>
      <c r="G1" s="595"/>
      <c r="H1" s="594"/>
      <c r="I1" s="594"/>
    </row>
    <row r="2" spans="1:51">
      <c r="A2" s="595"/>
      <c r="B2" s="596"/>
      <c r="C2" s="596"/>
      <c r="D2" s="597"/>
      <c r="E2" s="598"/>
      <c r="F2" s="595"/>
      <c r="G2" s="595"/>
      <c r="H2" s="595"/>
      <c r="I2" s="595"/>
    </row>
    <row r="3" spans="1:51" ht="13.5">
      <c r="A3" s="599" t="s">
        <v>591</v>
      </c>
      <c r="B3" s="595"/>
      <c r="C3" s="595"/>
      <c r="D3" s="595"/>
      <c r="E3" s="595"/>
      <c r="F3" s="595"/>
      <c r="G3" s="595"/>
      <c r="H3" s="595"/>
      <c r="I3" s="595"/>
    </row>
    <row r="4" spans="1:51" ht="19.5" thickBot="1">
      <c r="A4" s="600"/>
      <c r="B4" s="600"/>
      <c r="C4" s="600"/>
      <c r="D4" s="600"/>
      <c r="I4" s="602"/>
    </row>
    <row r="5" spans="1:51" ht="14.25" thickTop="1">
      <c r="A5" s="1133" t="s">
        <v>592</v>
      </c>
      <c r="B5" s="1135" t="s">
        <v>593</v>
      </c>
      <c r="C5" s="1137" t="s">
        <v>594</v>
      </c>
      <c r="D5" s="1135" t="s">
        <v>595</v>
      </c>
      <c r="E5" s="1139" t="s">
        <v>596</v>
      </c>
      <c r="F5" s="1129" t="s">
        <v>597</v>
      </c>
      <c r="G5" s="1131" t="s">
        <v>598</v>
      </c>
      <c r="H5" s="734"/>
      <c r="I5" s="1131" t="s">
        <v>599</v>
      </c>
    </row>
    <row r="6" spans="1:51" ht="13.5">
      <c r="A6" s="1134"/>
      <c r="B6" s="1136"/>
      <c r="C6" s="1138"/>
      <c r="D6" s="1136"/>
      <c r="E6" s="1140"/>
      <c r="F6" s="1130"/>
      <c r="G6" s="1132"/>
      <c r="H6" s="603" t="s">
        <v>600</v>
      </c>
      <c r="I6" s="1132"/>
    </row>
    <row r="7" spans="1:51" ht="10.5" customHeight="1">
      <c r="A7" s="604"/>
      <c r="B7" s="604"/>
      <c r="C7" s="605"/>
      <c r="D7" s="604"/>
      <c r="E7" s="606"/>
      <c r="F7" s="607" t="s">
        <v>131</v>
      </c>
      <c r="G7" s="607" t="s">
        <v>131</v>
      </c>
      <c r="H7" s="607" t="s">
        <v>131</v>
      </c>
      <c r="I7" s="607" t="s">
        <v>131</v>
      </c>
    </row>
    <row r="8" spans="1:51" ht="25.5" customHeight="1">
      <c r="A8" s="608" t="s">
        <v>601</v>
      </c>
      <c r="B8" s="608" t="s">
        <v>602</v>
      </c>
      <c r="C8" s="606" t="s">
        <v>120</v>
      </c>
      <c r="D8" s="608" t="s">
        <v>603</v>
      </c>
      <c r="E8" s="606"/>
      <c r="F8" s="609">
        <v>1138000</v>
      </c>
      <c r="G8" s="609">
        <v>220700</v>
      </c>
      <c r="H8" s="609">
        <v>209100</v>
      </c>
      <c r="I8" s="609">
        <v>917300</v>
      </c>
    </row>
    <row r="9" spans="1:51" ht="25.5" customHeight="1">
      <c r="A9" s="608" t="s">
        <v>604</v>
      </c>
      <c r="B9" s="605" t="s">
        <v>604</v>
      </c>
      <c r="C9" s="606" t="s">
        <v>188</v>
      </c>
      <c r="D9" s="608" t="s">
        <v>603</v>
      </c>
      <c r="E9" s="606"/>
      <c r="F9" s="609">
        <v>40400</v>
      </c>
      <c r="G9" s="609">
        <v>21100</v>
      </c>
      <c r="H9" s="609">
        <v>20200</v>
      </c>
      <c r="I9" s="609">
        <v>19400</v>
      </c>
    </row>
    <row r="10" spans="1:51" ht="25.5" customHeight="1">
      <c r="A10" s="608" t="s">
        <v>604</v>
      </c>
      <c r="B10" s="605" t="s">
        <v>605</v>
      </c>
      <c r="C10" s="606" t="s">
        <v>193</v>
      </c>
      <c r="D10" s="608" t="s">
        <v>603</v>
      </c>
      <c r="E10" s="606"/>
      <c r="F10" s="609">
        <v>23800</v>
      </c>
      <c r="G10" s="609">
        <v>6480</v>
      </c>
      <c r="H10" s="609">
        <v>6120</v>
      </c>
      <c r="I10" s="609">
        <v>17300</v>
      </c>
    </row>
    <row r="11" spans="1:51" ht="25.5" customHeight="1">
      <c r="A11" s="608" t="s">
        <v>604</v>
      </c>
      <c r="B11" s="605" t="s">
        <v>606</v>
      </c>
      <c r="C11" s="606" t="s">
        <v>194</v>
      </c>
      <c r="D11" s="608" t="s">
        <v>603</v>
      </c>
      <c r="E11" s="606"/>
      <c r="F11" s="609">
        <v>18800</v>
      </c>
      <c r="G11" s="609">
        <v>9000</v>
      </c>
      <c r="H11" s="609">
        <v>8460</v>
      </c>
      <c r="I11" s="609">
        <v>9770</v>
      </c>
    </row>
    <row r="12" spans="1:51" ht="25.5" customHeight="1" thickBot="1">
      <c r="A12" s="608" t="s">
        <v>604</v>
      </c>
      <c r="B12" s="605" t="s">
        <v>607</v>
      </c>
      <c r="C12" s="606" t="s">
        <v>190</v>
      </c>
      <c r="D12" s="608" t="s">
        <v>603</v>
      </c>
      <c r="E12" s="606"/>
      <c r="F12" s="609">
        <v>34200</v>
      </c>
      <c r="G12" s="609">
        <v>8500</v>
      </c>
      <c r="H12" s="609">
        <v>7940</v>
      </c>
      <c r="I12" s="609">
        <v>25700</v>
      </c>
    </row>
    <row r="13" spans="1:51" ht="25.5" customHeight="1">
      <c r="A13" s="608" t="s">
        <v>604</v>
      </c>
      <c r="B13" s="605" t="s">
        <v>608</v>
      </c>
      <c r="C13" s="606" t="s">
        <v>184</v>
      </c>
      <c r="D13" s="608" t="s">
        <v>603</v>
      </c>
      <c r="E13" s="606"/>
      <c r="F13" s="609">
        <v>113100</v>
      </c>
      <c r="G13" s="609">
        <v>90800</v>
      </c>
      <c r="H13" s="609">
        <v>86200</v>
      </c>
      <c r="I13" s="609">
        <v>22300</v>
      </c>
      <c r="M13" s="1141" t="s">
        <v>521</v>
      </c>
      <c r="N13" s="1142"/>
      <c r="O13" s="1142"/>
      <c r="P13" s="1142"/>
      <c r="Q13" s="1142"/>
      <c r="R13" s="1143"/>
      <c r="S13" s="1141" t="s">
        <v>522</v>
      </c>
      <c r="T13" s="1142"/>
      <c r="U13" s="1142"/>
      <c r="V13" s="1142"/>
      <c r="W13" s="1142"/>
      <c r="X13" s="1143"/>
      <c r="Y13" s="1141" t="s">
        <v>523</v>
      </c>
      <c r="Z13" s="1142"/>
      <c r="AA13" s="1142"/>
      <c r="AB13" s="1142"/>
      <c r="AC13" s="1142"/>
      <c r="AD13" s="1143"/>
      <c r="AH13" s="1141" t="s">
        <v>521</v>
      </c>
      <c r="AI13" s="1142"/>
      <c r="AJ13" s="1142"/>
      <c r="AK13" s="1142"/>
      <c r="AL13" s="1142"/>
      <c r="AM13" s="1143"/>
      <c r="AN13" s="1141" t="s">
        <v>522</v>
      </c>
      <c r="AO13" s="1142"/>
      <c r="AP13" s="1142"/>
      <c r="AQ13" s="1142"/>
      <c r="AR13" s="1142"/>
      <c r="AS13" s="1143"/>
      <c r="AT13" s="1141" t="s">
        <v>523</v>
      </c>
      <c r="AU13" s="1142"/>
      <c r="AV13" s="1142"/>
      <c r="AW13" s="1142"/>
      <c r="AX13" s="1142"/>
      <c r="AY13" s="1143"/>
    </row>
    <row r="14" spans="1:51" ht="25.5" customHeight="1">
      <c r="A14" s="608" t="s">
        <v>604</v>
      </c>
      <c r="B14" s="605" t="s">
        <v>609</v>
      </c>
      <c r="C14" s="606" t="s">
        <v>185</v>
      </c>
      <c r="D14" s="608" t="s">
        <v>603</v>
      </c>
      <c r="E14" s="606"/>
      <c r="F14" s="609">
        <v>129800</v>
      </c>
      <c r="G14" s="609">
        <v>60500</v>
      </c>
      <c r="H14" s="609">
        <v>57100</v>
      </c>
      <c r="I14" s="609">
        <v>69200</v>
      </c>
      <c r="M14" s="887" t="s">
        <v>471</v>
      </c>
      <c r="N14" s="878" t="s">
        <v>10</v>
      </c>
      <c r="O14" s="878"/>
      <c r="P14" s="878" t="s">
        <v>10</v>
      </c>
      <c r="Q14" s="878" t="s">
        <v>381</v>
      </c>
      <c r="R14" s="888" t="s">
        <v>471</v>
      </c>
      <c r="S14" s="887" t="s">
        <v>471</v>
      </c>
      <c r="T14" s="878" t="s">
        <v>10</v>
      </c>
      <c r="U14" s="878"/>
      <c r="V14" s="878" t="s">
        <v>10</v>
      </c>
      <c r="W14" s="878" t="s">
        <v>381</v>
      </c>
      <c r="X14" s="888" t="s">
        <v>471</v>
      </c>
      <c r="Y14" s="887" t="s">
        <v>471</v>
      </c>
      <c r="Z14" s="878" t="s">
        <v>10</v>
      </c>
      <c r="AA14" s="878"/>
      <c r="AB14" s="878" t="s">
        <v>10</v>
      </c>
      <c r="AC14" s="878" t="s">
        <v>381</v>
      </c>
      <c r="AD14" s="888" t="s">
        <v>471</v>
      </c>
      <c r="AH14" s="892" t="s">
        <v>471</v>
      </c>
      <c r="AI14" s="893" t="s">
        <v>10</v>
      </c>
      <c r="AJ14" s="894"/>
      <c r="AK14" s="878" t="s">
        <v>10</v>
      </c>
      <c r="AL14" s="878" t="s">
        <v>381</v>
      </c>
      <c r="AM14" s="888" t="s">
        <v>471</v>
      </c>
      <c r="AN14" s="892" t="s">
        <v>471</v>
      </c>
      <c r="AO14" s="893" t="s">
        <v>10</v>
      </c>
      <c r="AP14" s="894"/>
      <c r="AQ14" s="878" t="s">
        <v>10</v>
      </c>
      <c r="AR14" s="878" t="s">
        <v>381</v>
      </c>
      <c r="AS14" s="888" t="s">
        <v>471</v>
      </c>
      <c r="AT14" s="892" t="s">
        <v>471</v>
      </c>
      <c r="AU14" s="893" t="s">
        <v>10</v>
      </c>
      <c r="AV14" s="894"/>
      <c r="AW14" s="878" t="s">
        <v>10</v>
      </c>
      <c r="AX14" s="878" t="s">
        <v>381</v>
      </c>
      <c r="AY14" s="888" t="s">
        <v>471</v>
      </c>
    </row>
    <row r="15" spans="1:51" ht="25.5" customHeight="1">
      <c r="A15" s="608" t="s">
        <v>604</v>
      </c>
      <c r="B15" s="605" t="s">
        <v>610</v>
      </c>
      <c r="C15" s="606" t="s">
        <v>192</v>
      </c>
      <c r="D15" s="608" t="s">
        <v>603</v>
      </c>
      <c r="E15" s="606"/>
      <c r="F15" s="609">
        <v>25600</v>
      </c>
      <c r="G15" s="609">
        <v>8370</v>
      </c>
      <c r="H15" s="609">
        <v>7840</v>
      </c>
      <c r="I15" s="609">
        <v>17200</v>
      </c>
      <c r="K15" s="17">
        <v>1</v>
      </c>
      <c r="L15" s="17" t="s">
        <v>339</v>
      </c>
      <c r="M15" s="868">
        <f>IFERROR(_xlfn.XLOOKUP(L15,$E$23:$E$201,$F$23:$F$201),"-")</f>
        <v>2490</v>
      </c>
      <c r="N15" s="869">
        <f>IFERROR(_xlfn.RANK.EQ(M15,$M$15:$M$193,0)+COUNTIF($M$15:M15,M15)-1,"-")</f>
        <v>124</v>
      </c>
      <c r="O15" s="869"/>
      <c r="P15" s="870">
        <f>IFERROR(RANK(R15,$R$15:$R$193,0),"-")</f>
        <v>1</v>
      </c>
      <c r="Q15" s="870" t="str">
        <f>IFERROR(INDEX($L$15:$L$193,MATCH(K15,$N$15:$N$193,0)),"-")</f>
        <v>別海町</v>
      </c>
      <c r="R15" s="871">
        <f>IFERROR(LARGE($M$15:$M$193,K15),"-")</f>
        <v>63200</v>
      </c>
      <c r="S15" s="879">
        <f>IFERROR(_xlfn.XLOOKUP(L15,$E$23:$E$201,$G$23:$G$201),"-")</f>
        <v>164</v>
      </c>
      <c r="T15" s="876">
        <f>IFERROR(_xlfn.RANK.EQ(S15,$S$15:$S$193,0)+COUNTIF($S$15:S15,S15)-1,"-")</f>
        <v>90</v>
      </c>
      <c r="U15" s="876"/>
      <c r="V15" s="828">
        <f>IFERROR(RANK(X15,$X$15:$X$193,0),"-")</f>
        <v>1</v>
      </c>
      <c r="W15" s="828" t="str">
        <f>IFERROR(INDEX($L$15:$L$193,MATCH(K15,$T$15:$T$193,0)),"-")</f>
        <v>岩見沢市</v>
      </c>
      <c r="X15" s="885">
        <f>IFERROR(LARGE($S$15:$S$193,K15),"-")</f>
        <v>16300</v>
      </c>
      <c r="Y15" s="879">
        <f>IFERROR(_xlfn.XLOOKUP(L15,$E$23:$E$201,$I$23:$I$201),"-")</f>
        <v>2320</v>
      </c>
      <c r="Z15" s="876">
        <f>IFERROR(_xlfn.RANK.EQ(Y15,$Y$15:$Y$193,0)+COUNTIF($Y$15:Y15,Y15)-1,"-")</f>
        <v>95</v>
      </c>
      <c r="AA15" s="876"/>
      <c r="AB15" s="828">
        <f>IFERROR(RANK(AD15,$AD$15:$AD$193,0),"-")</f>
        <v>1</v>
      </c>
      <c r="AC15" s="828" t="str">
        <f>IFERROR(INDEX($L$15:$L$193,MATCH(K15,$Z$15:$Z$193,0)),"-")</f>
        <v>別海町</v>
      </c>
      <c r="AD15" s="885">
        <f>IFERROR(LARGE($Y$15:$Y$193,K15),"-")</f>
        <v>63200</v>
      </c>
      <c r="AF15" s="1">
        <v>1</v>
      </c>
      <c r="AG15" s="1" t="s">
        <v>611</v>
      </c>
      <c r="AH15" s="890">
        <f>IFERROR(_xlfn.XLOOKUP($AG15,$C$9:$C$22,$F$9:$F$22),"-")</f>
        <v>40400</v>
      </c>
      <c r="AI15" s="869">
        <f>IFERROR(_xlfn.RANK.EQ(AH15,$AH$15:$AH$28,0)+COUNTIF($AH$15:AH15,AH15)-1,"-")</f>
        <v>8</v>
      </c>
      <c r="AJ15" s="869"/>
      <c r="AK15" s="828">
        <f>IFERROR(RANK(AM15,$AM$15:$AM$28,0),"-")</f>
        <v>1</v>
      </c>
      <c r="AL15" s="828" t="str">
        <f>IFERROR(INDEX($AG$15:$AG$28,MATCH(AF15,$AI$15:$AI$28,0)),"-")</f>
        <v>十勝</v>
      </c>
      <c r="AM15" s="885">
        <f>IFERROR(LARGE($AH$15:$AH$28,AF15),"-")</f>
        <v>254400</v>
      </c>
      <c r="AN15" s="890">
        <f>IFERROR(_xlfn.XLOOKUP($AG15,$C$9:$C$22,$G$9:$G$22),"-")</f>
        <v>21100</v>
      </c>
      <c r="AO15" s="876">
        <f>IFERROR(_xlfn.RANK.EQ(AN15,$AN$15:$AN$28,0)+COUNTIF($AN$15:AN15,AN15)-1,"-")</f>
        <v>3</v>
      </c>
      <c r="AP15" s="876"/>
      <c r="AQ15" s="828">
        <f>IFERROR(RANK(AS15,$AS$15:$AS$28,0),"-")</f>
        <v>1</v>
      </c>
      <c r="AR15" s="828" t="str">
        <f>IFERROR(INDEX($AG$15:$AG$28,MATCH(AF15,$AO$15:$AO$28,0)),"-")</f>
        <v>空知</v>
      </c>
      <c r="AS15" s="880">
        <f>IFERROR(LARGE($AN$15:$AN$28,AF15),"-")</f>
        <v>90800</v>
      </c>
      <c r="AT15" s="890">
        <f>IFERROR(_xlfn.XLOOKUP($AG15,$C$9:$C$22,$I$9:$I$22),"-")</f>
        <v>19400</v>
      </c>
      <c r="AU15" s="876">
        <f>IFERROR(_xlfn.RANK.EQ(AT15,$AT$15:$AT$28,0)+COUNTIF($AT$15:AT15,AT15)-1,"-")</f>
        <v>11</v>
      </c>
      <c r="AV15" s="876"/>
      <c r="AW15" s="870">
        <f>IFERROR(RANK(AY15,$AY$15:$AY$28,0),"-")</f>
        <v>1</v>
      </c>
      <c r="AX15" s="870" t="str">
        <f>IFERROR(INDEX($AG$15:$AG$28,MATCH(AF15,$AU$15:$AU$28,0)),"-")</f>
        <v>十勝</v>
      </c>
      <c r="AY15" s="871">
        <f>IFERROR(LARGE($AT$15:$AT$28,AF15),"-")</f>
        <v>253700</v>
      </c>
    </row>
    <row r="16" spans="1:51" ht="25.5" customHeight="1">
      <c r="A16" s="608" t="s">
        <v>604</v>
      </c>
      <c r="B16" s="605" t="s">
        <v>612</v>
      </c>
      <c r="C16" s="606" t="s">
        <v>196</v>
      </c>
      <c r="D16" s="608" t="s">
        <v>603</v>
      </c>
      <c r="E16" s="606"/>
      <c r="F16" s="609">
        <v>62000</v>
      </c>
      <c r="G16" s="609" t="s">
        <v>145</v>
      </c>
      <c r="H16" s="609" t="s">
        <v>145</v>
      </c>
      <c r="I16" s="609">
        <v>62000</v>
      </c>
      <c r="K16" s="17">
        <v>2</v>
      </c>
      <c r="L16" s="17" t="s">
        <v>316</v>
      </c>
      <c r="M16" s="868">
        <f>IFERROR(_xlfn.XLOOKUP(L16,$E$23:$E$201,$F$23:$F$201),"-")</f>
        <v>1930</v>
      </c>
      <c r="N16" s="869">
        <f>IFERROR(_xlfn.RANK.EQ(M16,$M$15:$M$193,0)+COUNTIF($M$15:M16,M16)-1,"-")</f>
        <v>131</v>
      </c>
      <c r="O16" s="869"/>
      <c r="P16" s="870">
        <f t="shared" ref="P16:P79" si="0">IFERROR(RANK(R16,$R$15:$R$193,0),"-")</f>
        <v>2</v>
      </c>
      <c r="Q16" s="870" t="str">
        <f t="shared" ref="Q16:Q79" si="1">IFERROR(INDEX($L$15:$L$193,MATCH(K16,$N$15:$N$193,0)),"-")</f>
        <v>標茶町</v>
      </c>
      <c r="R16" s="871">
        <f t="shared" ref="R16:R79" si="2">IFERROR(LARGE($M$15:$M$193,K16),"-")</f>
        <v>28900</v>
      </c>
      <c r="S16" s="879">
        <f t="shared" ref="S16:S79" si="3">IFERROR(_xlfn.XLOOKUP(L16,$E$23:$E$201,$G$23:$G$201),"-")</f>
        <v>224</v>
      </c>
      <c r="T16" s="876">
        <f>IFERROR(_xlfn.RANK.EQ(S16,$S$15:$S$193,0)+COUNTIF($S$15:S16,S16)-1,"-")</f>
        <v>86</v>
      </c>
      <c r="U16" s="876"/>
      <c r="V16" s="828">
        <f t="shared" ref="V16:V79" si="4">IFERROR(RANK(X16,$X$15:$X$193,0),"-")</f>
        <v>2</v>
      </c>
      <c r="W16" s="828" t="str">
        <f t="shared" ref="W16:W79" si="5">IFERROR(INDEX($L$15:$L$193,MATCH(K16,$T$15:$T$193,0)),"-")</f>
        <v>旭川市</v>
      </c>
      <c r="X16" s="885">
        <f t="shared" ref="X16:X79" si="6">IFERROR(LARGE($S$15:$S$193,K16),"-")</f>
        <v>10600</v>
      </c>
      <c r="Y16" s="879">
        <f>IFERROR(_xlfn.XLOOKUP(L16,$E$23:$E$201,$I$23:$I$201),"-")</f>
        <v>1700</v>
      </c>
      <c r="Z16" s="876">
        <f>IFERROR(_xlfn.RANK.EQ(Y16,$Y$15:$Y$193,0)+COUNTIF($Y$15:Y16,Y16)-1,"-")</f>
        <v>110</v>
      </c>
      <c r="AA16" s="876"/>
      <c r="AB16" s="828">
        <f t="shared" ref="AB16:AB79" si="7">IFERROR(RANK(AD16,$AD$15:$AD$193,0),"-")</f>
        <v>2</v>
      </c>
      <c r="AC16" s="828" t="str">
        <f t="shared" ref="AC16:AC79" si="8">IFERROR(INDEX($L$15:$L$193,MATCH(K16,$Z$15:$Z$193,0)),"-")</f>
        <v>標茶町</v>
      </c>
      <c r="AD16" s="885">
        <f t="shared" ref="AD16:AD79" si="9">IFERROR(LARGE($Y$15:$Y$193,K16),"-")</f>
        <v>28900</v>
      </c>
      <c r="AF16" s="1">
        <v>2</v>
      </c>
      <c r="AG16" s="1" t="s">
        <v>613</v>
      </c>
      <c r="AH16" s="890">
        <f t="shared" ref="AH16:AH28" si="10">IFERROR(_xlfn.XLOOKUP($AG16,$C$9:$C$22,$F$9:$F$22),"-")</f>
        <v>23800</v>
      </c>
      <c r="AI16" s="869">
        <f>IFERROR(_xlfn.RANK.EQ(AH16,$AH$15:$AH$28,0)+COUNTIF($AH$15:AH16,AH16)-1,"-")</f>
        <v>13</v>
      </c>
      <c r="AJ16" s="869"/>
      <c r="AK16" s="828">
        <f t="shared" ref="AK16:AK28" si="11">IFERROR(RANK(AM16,$AM$15:$AM$28,0),"-")</f>
        <v>2</v>
      </c>
      <c r="AL16" s="828" t="str">
        <f t="shared" ref="AL16:AL28" si="12">IFERROR(INDEX($AG$15:$AG$28,MATCH(AF16,$AI$15:$AI$193,0)),"-")</f>
        <v>オホーツク</v>
      </c>
      <c r="AM16" s="885">
        <f t="shared" ref="AM16:AM28" si="13">IFERROR(LARGE($AH$15:$AH$28,AF16),"-")</f>
        <v>165200</v>
      </c>
      <c r="AN16" s="890">
        <f t="shared" ref="AN16:AN28" si="14">IFERROR(_xlfn.XLOOKUP($AG16,$C$9:$C$22,$G$9:$G$22),"-")</f>
        <v>6480</v>
      </c>
      <c r="AO16" s="876">
        <f>IFERROR(_xlfn.RANK.EQ(AN16,$AN$15:$AN$28,0)+COUNTIF($AN$15:AN16,AN16)-1,"-")</f>
        <v>8</v>
      </c>
      <c r="AP16" s="876"/>
      <c r="AQ16" s="828">
        <f t="shared" ref="AQ16:AQ28" si="15">IFERROR(RANK(AS16,$AS$15:$AS$28,0),"-")</f>
        <v>2</v>
      </c>
      <c r="AR16" s="828" t="str">
        <f t="shared" ref="AR16:AR28" si="16">IFERROR(INDEX($AG$15:$AG$28,MATCH(AF16,$AO$15:$AO$28,0)),"-")</f>
        <v>上川</v>
      </c>
      <c r="AS16" s="880">
        <f t="shared" ref="AS16:AS28" si="17">IFERROR(LARGE($AN$15:$AN$28,AF16),"-")</f>
        <v>60500</v>
      </c>
      <c r="AT16" s="890">
        <f t="shared" ref="AT16:AT28" si="18">IFERROR(_xlfn.XLOOKUP($AG16,$C$9:$C$22,$I$9:$I$22),"-")</f>
        <v>17300</v>
      </c>
      <c r="AU16" s="876">
        <f>IFERROR(_xlfn.RANK.EQ(AT16,$AT$15:$AT$28,0)+COUNTIF($AT$15:AT16,AT16)-1,"-")</f>
        <v>12</v>
      </c>
      <c r="AV16" s="876"/>
      <c r="AW16" s="870">
        <f t="shared" ref="AW16:AW28" si="19">IFERROR(RANK(AY16,$AY$15:$AY$28,0),"-")</f>
        <v>2</v>
      </c>
      <c r="AX16" s="870" t="str">
        <f t="shared" ref="AX16:AX28" si="20">IFERROR(INDEX($AG$15:$AG$28,MATCH(AF16,$AU$15:$AU$28,0)),"-")</f>
        <v>オホーツク</v>
      </c>
      <c r="AY16" s="871">
        <f t="shared" ref="AY16:AY28" si="21">IFERROR(LARGE($AT$15:$AT$28,AF16),"-")</f>
        <v>163600</v>
      </c>
    </row>
    <row r="17" spans="1:51" ht="25.5" customHeight="1">
      <c r="A17" s="608" t="s">
        <v>604</v>
      </c>
      <c r="B17" s="605" t="s">
        <v>614</v>
      </c>
      <c r="C17" s="606" t="s">
        <v>186</v>
      </c>
      <c r="D17" s="608" t="s">
        <v>603</v>
      </c>
      <c r="E17" s="606"/>
      <c r="F17" s="609">
        <v>165200</v>
      </c>
      <c r="G17" s="609">
        <v>1610</v>
      </c>
      <c r="H17" s="609">
        <v>1550</v>
      </c>
      <c r="I17" s="609">
        <v>163600</v>
      </c>
      <c r="K17" s="17">
        <v>3</v>
      </c>
      <c r="L17" s="17" t="s">
        <v>351</v>
      </c>
      <c r="M17" s="868">
        <f t="shared" ref="M17:M79" si="22">IFERROR(_xlfn.XLOOKUP(L17,$E$23:$E$201,$F$23:$F$201),"-")</f>
        <v>171</v>
      </c>
      <c r="N17" s="869">
        <f>IFERROR(_xlfn.RANK.EQ(M17,$M$15:$M$193,0)+COUNTIF($M$15:M17,M17)-1,"-")</f>
        <v>170</v>
      </c>
      <c r="O17" s="869"/>
      <c r="P17" s="870">
        <f t="shared" si="0"/>
        <v>3</v>
      </c>
      <c r="Q17" s="870" t="str">
        <f t="shared" si="1"/>
        <v>中標津町</v>
      </c>
      <c r="R17" s="871">
        <f t="shared" si="2"/>
        <v>24400</v>
      </c>
      <c r="S17" s="879">
        <f t="shared" si="3"/>
        <v>16</v>
      </c>
      <c r="T17" s="876">
        <f>IFERROR(_xlfn.RANK.EQ(S17,$S$15:$S$193,0)+COUNTIF($S$15:S17,S17)-1,"-")</f>
        <v>108</v>
      </c>
      <c r="U17" s="876"/>
      <c r="V17" s="828">
        <f t="shared" si="4"/>
        <v>3</v>
      </c>
      <c r="W17" s="828" t="str">
        <f t="shared" si="5"/>
        <v>士別市</v>
      </c>
      <c r="X17" s="885">
        <f t="shared" si="6"/>
        <v>9160</v>
      </c>
      <c r="Y17" s="879">
        <f t="shared" ref="Y17:Y79" si="23">IFERROR(_xlfn.XLOOKUP(L17,$E$23:$E$201,$I$23:$I$201),"-")</f>
        <v>155</v>
      </c>
      <c r="Z17" s="876">
        <f>IFERROR(_xlfn.RANK.EQ(Y17,$Y$15:$Y$193,0)+COUNTIF($Y$15:Y17,Y17)-1,"-")</f>
        <v>169</v>
      </c>
      <c r="AA17" s="876"/>
      <c r="AB17" s="828">
        <f t="shared" si="7"/>
        <v>3</v>
      </c>
      <c r="AC17" s="828" t="str">
        <f t="shared" si="8"/>
        <v>中標津町</v>
      </c>
      <c r="AD17" s="885">
        <f t="shared" si="9"/>
        <v>24400</v>
      </c>
      <c r="AF17" s="1">
        <v>3</v>
      </c>
      <c r="AG17" s="1" t="s">
        <v>615</v>
      </c>
      <c r="AH17" s="890">
        <f t="shared" si="10"/>
        <v>18800</v>
      </c>
      <c r="AI17" s="869">
        <f>IFERROR(_xlfn.RANK.EQ(AH17,$AH$15:$AH$28,0)+COUNTIF($AH$15:AH17,AH17)-1,"-")</f>
        <v>14</v>
      </c>
      <c r="AJ17" s="869"/>
      <c r="AK17" s="828">
        <f t="shared" si="11"/>
        <v>3</v>
      </c>
      <c r="AL17" s="828" t="str">
        <f t="shared" si="12"/>
        <v>上川</v>
      </c>
      <c r="AM17" s="885">
        <f t="shared" si="13"/>
        <v>129800</v>
      </c>
      <c r="AN17" s="890">
        <f t="shared" si="14"/>
        <v>9000</v>
      </c>
      <c r="AO17" s="876">
        <f>IFERROR(_xlfn.RANK.EQ(AN17,$AN$15:$AN$28,0)+COUNTIF($AN$15:AN17,AN17)-1,"-")</f>
        <v>4</v>
      </c>
      <c r="AP17" s="876"/>
      <c r="AQ17" s="828">
        <f t="shared" si="15"/>
        <v>3</v>
      </c>
      <c r="AR17" s="828" t="str">
        <f t="shared" si="16"/>
        <v>石狩</v>
      </c>
      <c r="AS17" s="880">
        <f t="shared" si="17"/>
        <v>21100</v>
      </c>
      <c r="AT17" s="890">
        <f t="shared" si="18"/>
        <v>9770</v>
      </c>
      <c r="AU17" s="876">
        <f>IFERROR(_xlfn.RANK.EQ(AT17,$AT$15:$AT$28,0)+COUNTIF($AT$15:AT17,AT17)-1,"-")</f>
        <v>14</v>
      </c>
      <c r="AV17" s="876"/>
      <c r="AW17" s="870">
        <f t="shared" si="19"/>
        <v>3</v>
      </c>
      <c r="AX17" s="870" t="str">
        <f t="shared" si="20"/>
        <v>根室</v>
      </c>
      <c r="AY17" s="871">
        <f t="shared" si="21"/>
        <v>109800</v>
      </c>
    </row>
    <row r="18" spans="1:51" ht="25.5" customHeight="1">
      <c r="A18" s="608" t="s">
        <v>604</v>
      </c>
      <c r="B18" s="605" t="s">
        <v>616</v>
      </c>
      <c r="C18" s="606" t="s">
        <v>191</v>
      </c>
      <c r="D18" s="608" t="s">
        <v>603</v>
      </c>
      <c r="E18" s="606"/>
      <c r="F18" s="609">
        <v>34000</v>
      </c>
      <c r="G18" s="609">
        <v>8810</v>
      </c>
      <c r="H18" s="609">
        <v>8390</v>
      </c>
      <c r="I18" s="609">
        <v>25200</v>
      </c>
      <c r="K18" s="17">
        <v>4</v>
      </c>
      <c r="L18" s="17" t="s">
        <v>199</v>
      </c>
      <c r="M18" s="868">
        <f t="shared" si="22"/>
        <v>13700</v>
      </c>
      <c r="N18" s="869">
        <f>IFERROR(_xlfn.RANK.EQ(M18,$M$15:$M$193,0)+COUNTIF($M$15:M18,M18)-1,"-")</f>
        <v>17</v>
      </c>
      <c r="O18" s="869"/>
      <c r="P18" s="870">
        <f t="shared" si="0"/>
        <v>4</v>
      </c>
      <c r="Q18" s="870" t="str">
        <f t="shared" si="1"/>
        <v>音更町</v>
      </c>
      <c r="R18" s="871">
        <f t="shared" si="2"/>
        <v>24300</v>
      </c>
      <c r="S18" s="879">
        <f t="shared" si="3"/>
        <v>10600</v>
      </c>
      <c r="T18" s="876">
        <f>IFERROR(_xlfn.RANK.EQ(S18,$S$15:$S$193,0)+COUNTIF($S$15:S18,S18)-1,"-")</f>
        <v>2</v>
      </c>
      <c r="U18" s="876"/>
      <c r="V18" s="828">
        <f t="shared" si="4"/>
        <v>4</v>
      </c>
      <c r="W18" s="828" t="str">
        <f t="shared" si="5"/>
        <v>長沼町</v>
      </c>
      <c r="X18" s="885">
        <f t="shared" si="6"/>
        <v>8910</v>
      </c>
      <c r="Y18" s="879">
        <f t="shared" si="23"/>
        <v>3030</v>
      </c>
      <c r="Z18" s="876">
        <f>IFERROR(_xlfn.RANK.EQ(Y18,$Y$15:$Y$193,0)+COUNTIF($Y$15:Y18,Y18)-1,"-")</f>
        <v>82</v>
      </c>
      <c r="AA18" s="876"/>
      <c r="AB18" s="828">
        <f t="shared" si="7"/>
        <v>4</v>
      </c>
      <c r="AC18" s="828" t="str">
        <f t="shared" si="8"/>
        <v>音更町</v>
      </c>
      <c r="AD18" s="885">
        <f t="shared" si="9"/>
        <v>23900</v>
      </c>
      <c r="AF18" s="1">
        <v>4</v>
      </c>
      <c r="AG18" s="1" t="s">
        <v>617</v>
      </c>
      <c r="AH18" s="890">
        <f t="shared" si="10"/>
        <v>34200</v>
      </c>
      <c r="AI18" s="869">
        <f>IFERROR(_xlfn.RANK.EQ(AH18,$AH$15:$AH$28,0)+COUNTIF($AH$15:AH18,AH18)-1,"-")</f>
        <v>10</v>
      </c>
      <c r="AJ18" s="869"/>
      <c r="AK18" s="828">
        <f t="shared" si="11"/>
        <v>4</v>
      </c>
      <c r="AL18" s="828" t="str">
        <f t="shared" si="12"/>
        <v>空知</v>
      </c>
      <c r="AM18" s="885">
        <f t="shared" si="13"/>
        <v>113100</v>
      </c>
      <c r="AN18" s="890">
        <f t="shared" si="14"/>
        <v>8500</v>
      </c>
      <c r="AO18" s="876">
        <f>IFERROR(_xlfn.RANK.EQ(AN18,$AN$15:$AN$28,0)+COUNTIF($AN$15:AN18,AN18)-1,"-")</f>
        <v>6</v>
      </c>
      <c r="AP18" s="876"/>
      <c r="AQ18" s="828">
        <f t="shared" si="15"/>
        <v>4</v>
      </c>
      <c r="AR18" s="828" t="str">
        <f t="shared" si="16"/>
        <v>檜山</v>
      </c>
      <c r="AS18" s="880">
        <f t="shared" si="17"/>
        <v>9000</v>
      </c>
      <c r="AT18" s="890">
        <f t="shared" si="18"/>
        <v>25700</v>
      </c>
      <c r="AU18" s="876">
        <f>IFERROR(_xlfn.RANK.EQ(AT18,$AT$15:$AT$28,0)+COUNTIF($AT$15:AT18,AT18)-1,"-")</f>
        <v>8</v>
      </c>
      <c r="AV18" s="876"/>
      <c r="AW18" s="870">
        <f t="shared" si="19"/>
        <v>4</v>
      </c>
      <c r="AX18" s="870" t="str">
        <f t="shared" si="20"/>
        <v>釧路</v>
      </c>
      <c r="AY18" s="871">
        <f t="shared" si="21"/>
        <v>88300</v>
      </c>
    </row>
    <row r="19" spans="1:51" ht="25.5" customHeight="1">
      <c r="A19" s="608" t="s">
        <v>604</v>
      </c>
      <c r="B19" s="605" t="s">
        <v>618</v>
      </c>
      <c r="C19" s="606" t="s">
        <v>195</v>
      </c>
      <c r="D19" s="608" t="s">
        <v>603</v>
      </c>
      <c r="E19" s="606"/>
      <c r="F19" s="609">
        <v>38500</v>
      </c>
      <c r="G19" s="609">
        <v>4730</v>
      </c>
      <c r="H19" s="609">
        <v>4520</v>
      </c>
      <c r="I19" s="609">
        <v>33700</v>
      </c>
      <c r="K19" s="17">
        <v>5</v>
      </c>
      <c r="L19" s="17" t="s">
        <v>359</v>
      </c>
      <c r="M19" s="868">
        <f t="shared" si="22"/>
        <v>227</v>
      </c>
      <c r="N19" s="869">
        <f>IFERROR(_xlfn.RANK.EQ(M19,$M$15:$M$193,0)+COUNTIF($M$15:M19,M19)-1,"-")</f>
        <v>168</v>
      </c>
      <c r="O19" s="869"/>
      <c r="P19" s="870">
        <f t="shared" si="0"/>
        <v>5</v>
      </c>
      <c r="Q19" s="870" t="str">
        <f t="shared" si="1"/>
        <v>北見市</v>
      </c>
      <c r="R19" s="871">
        <f t="shared" si="2"/>
        <v>23700</v>
      </c>
      <c r="S19" s="879">
        <f t="shared" si="3"/>
        <v>11</v>
      </c>
      <c r="T19" s="876">
        <f>IFERROR(_xlfn.RANK.EQ(S19,$S$15:$S$193,0)+COUNTIF($S$15:S19,S19)-1,"-")</f>
        <v>112</v>
      </c>
      <c r="U19" s="876"/>
      <c r="V19" s="828">
        <f t="shared" si="4"/>
        <v>5</v>
      </c>
      <c r="W19" s="828" t="str">
        <f t="shared" si="5"/>
        <v>美唄市</v>
      </c>
      <c r="X19" s="885">
        <f t="shared" si="6"/>
        <v>8680</v>
      </c>
      <c r="Y19" s="879">
        <f t="shared" si="23"/>
        <v>216</v>
      </c>
      <c r="Z19" s="876">
        <f>IFERROR(_xlfn.RANK.EQ(Y19,$Y$15:$Y$193,0)+COUNTIF($Y$15:Y19,Y19)-1,"-")</f>
        <v>162</v>
      </c>
      <c r="AA19" s="876"/>
      <c r="AB19" s="828">
        <f t="shared" si="7"/>
        <v>5</v>
      </c>
      <c r="AC19" s="828" t="str">
        <f t="shared" si="8"/>
        <v>帯広市</v>
      </c>
      <c r="AD19" s="885">
        <f t="shared" si="9"/>
        <v>22900</v>
      </c>
      <c r="AF19" s="1">
        <v>5</v>
      </c>
      <c r="AG19" s="1" t="s">
        <v>619</v>
      </c>
      <c r="AH19" s="890">
        <f t="shared" si="10"/>
        <v>113100</v>
      </c>
      <c r="AI19" s="869">
        <f>IFERROR(_xlfn.RANK.EQ(AH19,$AH$15:$AH$28,0)+COUNTIF($AH$15:AH19,AH19)-1,"-")</f>
        <v>4</v>
      </c>
      <c r="AJ19" s="869"/>
      <c r="AK19" s="828">
        <f t="shared" si="11"/>
        <v>5</v>
      </c>
      <c r="AL19" s="828" t="str">
        <f t="shared" si="12"/>
        <v>根室</v>
      </c>
      <c r="AM19" s="885">
        <f t="shared" si="13"/>
        <v>109800</v>
      </c>
      <c r="AN19" s="890">
        <f t="shared" si="14"/>
        <v>90800</v>
      </c>
      <c r="AO19" s="876">
        <f>IFERROR(_xlfn.RANK.EQ(AN19,$AN$15:$AN$28,0)+COUNTIF($AN$15:AN19,AN19)-1,"-")</f>
        <v>1</v>
      </c>
      <c r="AP19" s="876"/>
      <c r="AQ19" s="828">
        <f t="shared" si="15"/>
        <v>5</v>
      </c>
      <c r="AR19" s="828" t="str">
        <f t="shared" si="16"/>
        <v>胆振</v>
      </c>
      <c r="AS19" s="880">
        <f t="shared" si="17"/>
        <v>8810</v>
      </c>
      <c r="AT19" s="890">
        <f t="shared" si="18"/>
        <v>22300</v>
      </c>
      <c r="AU19" s="876">
        <f>IFERROR(_xlfn.RANK.EQ(AT19,$AT$15:$AT$28,0)+COUNTIF($AT$15:AT19,AT19)-1,"-")</f>
        <v>10</v>
      </c>
      <c r="AV19" s="876"/>
      <c r="AW19" s="870">
        <f t="shared" si="19"/>
        <v>5</v>
      </c>
      <c r="AX19" s="870" t="str">
        <f t="shared" si="20"/>
        <v>上川</v>
      </c>
      <c r="AY19" s="871">
        <f t="shared" si="21"/>
        <v>69200</v>
      </c>
    </row>
    <row r="20" spans="1:51" ht="25.5" customHeight="1">
      <c r="A20" s="608" t="s">
        <v>604</v>
      </c>
      <c r="B20" s="605" t="s">
        <v>620</v>
      </c>
      <c r="C20" s="606" t="s">
        <v>183</v>
      </c>
      <c r="D20" s="608" t="s">
        <v>603</v>
      </c>
      <c r="E20" s="606"/>
      <c r="F20" s="609">
        <v>254400</v>
      </c>
      <c r="G20" s="609">
        <v>761</v>
      </c>
      <c r="H20" s="609">
        <v>746</v>
      </c>
      <c r="I20" s="609">
        <v>253700</v>
      </c>
      <c r="K20" s="17">
        <v>6</v>
      </c>
      <c r="L20" s="17" t="s">
        <v>300</v>
      </c>
      <c r="M20" s="868">
        <f t="shared" si="22"/>
        <v>10400</v>
      </c>
      <c r="N20" s="869">
        <f>IFERROR(_xlfn.RANK.EQ(M20,$M$15:$M$193,0)+COUNTIF($M$15:M20,M20)-1,"-")</f>
        <v>36</v>
      </c>
      <c r="O20" s="869"/>
      <c r="P20" s="870">
        <f t="shared" si="0"/>
        <v>6</v>
      </c>
      <c r="Q20" s="870" t="str">
        <f t="shared" si="1"/>
        <v>帯広市</v>
      </c>
      <c r="R20" s="871">
        <f t="shared" si="2"/>
        <v>22900</v>
      </c>
      <c r="S20" s="879" t="str">
        <f t="shared" si="3"/>
        <v>-</v>
      </c>
      <c r="T20" s="876" t="str">
        <f>IFERROR(_xlfn.RANK.EQ(S20,$S$15:$S$193,0)+COUNTIF($S$15:S20,S20)-1,"-")</f>
        <v>-</v>
      </c>
      <c r="U20" s="876"/>
      <c r="V20" s="828">
        <f t="shared" si="4"/>
        <v>6</v>
      </c>
      <c r="W20" s="828" t="str">
        <f t="shared" si="5"/>
        <v>深川市</v>
      </c>
      <c r="X20" s="885">
        <f t="shared" si="6"/>
        <v>8620</v>
      </c>
      <c r="Y20" s="879">
        <f t="shared" si="23"/>
        <v>10400</v>
      </c>
      <c r="Z20" s="876">
        <f>IFERROR(_xlfn.RANK.EQ(Y20,$Y$15:$Y$193,0)+COUNTIF($Y$15:Y20,Y20)-1,"-")</f>
        <v>29</v>
      </c>
      <c r="AA20" s="876"/>
      <c r="AB20" s="828">
        <f t="shared" si="7"/>
        <v>6</v>
      </c>
      <c r="AC20" s="828" t="str">
        <f t="shared" si="8"/>
        <v>北見市</v>
      </c>
      <c r="AD20" s="885">
        <f t="shared" si="9"/>
        <v>22600</v>
      </c>
      <c r="AF20" s="1">
        <v>6</v>
      </c>
      <c r="AG20" s="1" t="s">
        <v>621</v>
      </c>
      <c r="AH20" s="890">
        <f t="shared" si="10"/>
        <v>129800</v>
      </c>
      <c r="AI20" s="869">
        <f>IFERROR(_xlfn.RANK.EQ(AH20,$AH$15:$AH$28,0)+COUNTIF($AH$15:AH20,AH20)-1,"-")</f>
        <v>3</v>
      </c>
      <c r="AJ20" s="869"/>
      <c r="AK20" s="828">
        <f t="shared" si="11"/>
        <v>6</v>
      </c>
      <c r="AL20" s="828" t="str">
        <f t="shared" si="12"/>
        <v>釧路</v>
      </c>
      <c r="AM20" s="885">
        <f t="shared" si="13"/>
        <v>88300</v>
      </c>
      <c r="AN20" s="890">
        <f t="shared" si="14"/>
        <v>60500</v>
      </c>
      <c r="AO20" s="876">
        <f>IFERROR(_xlfn.RANK.EQ(AN20,$AN$15:$AN$28,0)+COUNTIF($AN$15:AN20,AN20)-1,"-")</f>
        <v>2</v>
      </c>
      <c r="AP20" s="876"/>
      <c r="AQ20" s="828">
        <f t="shared" si="15"/>
        <v>6</v>
      </c>
      <c r="AR20" s="828" t="str">
        <f t="shared" si="16"/>
        <v>後志</v>
      </c>
      <c r="AS20" s="880">
        <f t="shared" si="17"/>
        <v>8500</v>
      </c>
      <c r="AT20" s="890">
        <f t="shared" si="18"/>
        <v>69200</v>
      </c>
      <c r="AU20" s="876">
        <f>IFERROR(_xlfn.RANK.EQ(AT20,$AT$15:$AT$28,0)+COUNTIF($AT$15:AT20,AT20)-1,"-")</f>
        <v>5</v>
      </c>
      <c r="AV20" s="876"/>
      <c r="AW20" s="870">
        <f t="shared" si="19"/>
        <v>6</v>
      </c>
      <c r="AX20" s="870" t="str">
        <f t="shared" si="20"/>
        <v>宗谷</v>
      </c>
      <c r="AY20" s="871">
        <f t="shared" si="21"/>
        <v>62000</v>
      </c>
    </row>
    <row r="21" spans="1:51" ht="25.5" customHeight="1">
      <c r="A21" s="608" t="s">
        <v>604</v>
      </c>
      <c r="B21" s="605" t="s">
        <v>622</v>
      </c>
      <c r="C21" s="606" t="s">
        <v>189</v>
      </c>
      <c r="D21" s="608" t="s">
        <v>603</v>
      </c>
      <c r="E21" s="606"/>
      <c r="F21" s="609">
        <v>88300</v>
      </c>
      <c r="G21" s="609" t="s">
        <v>145</v>
      </c>
      <c r="H21" s="609" t="s">
        <v>145</v>
      </c>
      <c r="I21" s="609">
        <v>88300</v>
      </c>
      <c r="K21" s="17">
        <v>7</v>
      </c>
      <c r="L21" s="17" t="s">
        <v>208</v>
      </c>
      <c r="M21" s="868">
        <f t="shared" si="22"/>
        <v>22900</v>
      </c>
      <c r="N21" s="869">
        <f>IFERROR(_xlfn.RANK.EQ(M21,$M$15:$M$193,0)+COUNTIF($M$15:M21,M21)-1,"-")</f>
        <v>6</v>
      </c>
      <c r="O21" s="869"/>
      <c r="P21" s="870">
        <f t="shared" si="0"/>
        <v>7</v>
      </c>
      <c r="Q21" s="870" t="str">
        <f t="shared" si="1"/>
        <v>幕別町</v>
      </c>
      <c r="R21" s="871">
        <f t="shared" si="2"/>
        <v>22500</v>
      </c>
      <c r="S21" s="879" t="str">
        <f t="shared" si="3"/>
        <v>-</v>
      </c>
      <c r="T21" s="876" t="str">
        <f>IFERROR(_xlfn.RANK.EQ(S21,$S$15:$S$193,0)+COUNTIF($S$15:S21,S21)-1,"-")</f>
        <v>-</v>
      </c>
      <c r="U21" s="876"/>
      <c r="V21" s="828">
        <f t="shared" si="4"/>
        <v>7</v>
      </c>
      <c r="W21" s="828" t="str">
        <f t="shared" si="5"/>
        <v>当別町</v>
      </c>
      <c r="X21" s="885">
        <f t="shared" si="6"/>
        <v>6070</v>
      </c>
      <c r="Y21" s="879">
        <f t="shared" si="23"/>
        <v>22900</v>
      </c>
      <c r="Z21" s="876">
        <f>IFERROR(_xlfn.RANK.EQ(Y21,$Y$15:$Y$193,0)+COUNTIF($Y$15:Y21,Y21)-1,"-")</f>
        <v>5</v>
      </c>
      <c r="AA21" s="876"/>
      <c r="AB21" s="828">
        <f t="shared" si="7"/>
        <v>7</v>
      </c>
      <c r="AC21" s="828" t="str">
        <f t="shared" si="8"/>
        <v>幕別町</v>
      </c>
      <c r="AD21" s="885">
        <f t="shared" si="9"/>
        <v>22500</v>
      </c>
      <c r="AF21" s="1">
        <v>7</v>
      </c>
      <c r="AG21" s="1" t="s">
        <v>623</v>
      </c>
      <c r="AH21" s="890">
        <f t="shared" si="10"/>
        <v>25600</v>
      </c>
      <c r="AI21" s="869">
        <f>IFERROR(_xlfn.RANK.EQ(AH21,$AH$15:$AH$28,0)+COUNTIF($AH$15:AH21,AH21)-1,"-")</f>
        <v>12</v>
      </c>
      <c r="AJ21" s="869"/>
      <c r="AK21" s="828">
        <f t="shared" si="11"/>
        <v>7</v>
      </c>
      <c r="AL21" s="828" t="str">
        <f t="shared" si="12"/>
        <v>宗谷</v>
      </c>
      <c r="AM21" s="885">
        <f t="shared" si="13"/>
        <v>62000</v>
      </c>
      <c r="AN21" s="890">
        <f t="shared" si="14"/>
        <v>8370</v>
      </c>
      <c r="AO21" s="876">
        <f>IFERROR(_xlfn.RANK.EQ(AN21,$AN$15:$AN$28,0)+COUNTIF($AN$15:AN21,AN21)-1,"-")</f>
        <v>7</v>
      </c>
      <c r="AP21" s="876"/>
      <c r="AQ21" s="828">
        <f t="shared" si="15"/>
        <v>7</v>
      </c>
      <c r="AR21" s="828" t="str">
        <f t="shared" si="16"/>
        <v>留萌</v>
      </c>
      <c r="AS21" s="880">
        <f t="shared" si="17"/>
        <v>8370</v>
      </c>
      <c r="AT21" s="890">
        <f t="shared" si="18"/>
        <v>17200</v>
      </c>
      <c r="AU21" s="876">
        <f>IFERROR(_xlfn.RANK.EQ(AT21,$AT$15:$AT$28,0)+COUNTIF($AT$15:AT21,AT21)-1,"-")</f>
        <v>13</v>
      </c>
      <c r="AV21" s="876"/>
      <c r="AW21" s="870">
        <f t="shared" si="19"/>
        <v>7</v>
      </c>
      <c r="AX21" s="870" t="str">
        <f t="shared" si="20"/>
        <v>日高</v>
      </c>
      <c r="AY21" s="871">
        <f t="shared" si="21"/>
        <v>33700</v>
      </c>
    </row>
    <row r="22" spans="1:51" ht="25.5" customHeight="1">
      <c r="A22" s="608" t="s">
        <v>604</v>
      </c>
      <c r="B22" s="605" t="s">
        <v>624</v>
      </c>
      <c r="C22" s="606" t="s">
        <v>187</v>
      </c>
      <c r="D22" s="608" t="s">
        <v>603</v>
      </c>
      <c r="E22" s="606"/>
      <c r="F22" s="609">
        <v>109800</v>
      </c>
      <c r="G22" s="609" t="s">
        <v>145</v>
      </c>
      <c r="H22" s="609" t="s">
        <v>145</v>
      </c>
      <c r="I22" s="609">
        <v>109800</v>
      </c>
      <c r="K22" s="17">
        <v>8</v>
      </c>
      <c r="L22" s="17" t="s">
        <v>214</v>
      </c>
      <c r="M22" s="868">
        <f t="shared" si="22"/>
        <v>23700</v>
      </c>
      <c r="N22" s="869">
        <f>IFERROR(_xlfn.RANK.EQ(M22,$M$15:$M$193,0)+COUNTIF($M$15:M22,M22)-1,"-")</f>
        <v>5</v>
      </c>
      <c r="O22" s="869"/>
      <c r="P22" s="870">
        <f t="shared" si="0"/>
        <v>8</v>
      </c>
      <c r="Q22" s="870" t="str">
        <f t="shared" si="1"/>
        <v>芽室町</v>
      </c>
      <c r="R22" s="871">
        <f t="shared" si="2"/>
        <v>21400</v>
      </c>
      <c r="S22" s="879">
        <f t="shared" si="3"/>
        <v>1070</v>
      </c>
      <c r="T22" s="876">
        <f>IFERROR(_xlfn.RANK.EQ(S22,$S$15:$S$193,0)+COUNTIF($S$15:S22,S22)-1,"-")</f>
        <v>56</v>
      </c>
      <c r="U22" s="876"/>
      <c r="V22" s="828">
        <f t="shared" si="4"/>
        <v>8</v>
      </c>
      <c r="W22" s="828" t="str">
        <f t="shared" si="5"/>
        <v>名寄市</v>
      </c>
      <c r="X22" s="885">
        <f t="shared" si="6"/>
        <v>5180</v>
      </c>
      <c r="Y22" s="879">
        <f t="shared" si="23"/>
        <v>22600</v>
      </c>
      <c r="Z22" s="876">
        <f>IFERROR(_xlfn.RANK.EQ(Y22,$Y$15:$Y$193,0)+COUNTIF($Y$15:Y22,Y22)-1,"-")</f>
        <v>6</v>
      </c>
      <c r="AA22" s="876"/>
      <c r="AB22" s="828">
        <f t="shared" si="7"/>
        <v>8</v>
      </c>
      <c r="AC22" s="828" t="str">
        <f t="shared" si="8"/>
        <v>芽室町</v>
      </c>
      <c r="AD22" s="885">
        <f t="shared" si="9"/>
        <v>21400</v>
      </c>
      <c r="AF22" s="1">
        <v>8</v>
      </c>
      <c r="AG22" s="1" t="s">
        <v>625</v>
      </c>
      <c r="AH22" s="890">
        <f t="shared" si="10"/>
        <v>62000</v>
      </c>
      <c r="AI22" s="869">
        <f>IFERROR(_xlfn.RANK.EQ(AH22,$AH$15:$AH$28,0)+COUNTIF($AH$15:AH22,AH22)-1,"-")</f>
        <v>7</v>
      </c>
      <c r="AJ22" s="869"/>
      <c r="AK22" s="828">
        <f t="shared" si="11"/>
        <v>8</v>
      </c>
      <c r="AL22" s="828" t="str">
        <f t="shared" si="12"/>
        <v>石狩</v>
      </c>
      <c r="AM22" s="885">
        <f t="shared" si="13"/>
        <v>40400</v>
      </c>
      <c r="AN22" s="895" t="str">
        <f t="shared" si="14"/>
        <v>-</v>
      </c>
      <c r="AO22" s="876" t="str">
        <f>IFERROR(_xlfn.RANK.EQ(AN22,$AN$15:$AN$28,0)+COUNTIF($AN$15:AN22,AN22)-1,"-")</f>
        <v>-</v>
      </c>
      <c r="AP22" s="876"/>
      <c r="AQ22" s="828">
        <f t="shared" si="15"/>
        <v>8</v>
      </c>
      <c r="AR22" s="828" t="str">
        <f t="shared" si="16"/>
        <v>渡島</v>
      </c>
      <c r="AS22" s="880">
        <f t="shared" si="17"/>
        <v>6480</v>
      </c>
      <c r="AT22" s="890">
        <f t="shared" si="18"/>
        <v>62000</v>
      </c>
      <c r="AU22" s="876">
        <f>IFERROR(_xlfn.RANK.EQ(AT22,$AT$15:$AT$28,0)+COUNTIF($AT$15:AT22,AT22)-1,"-")</f>
        <v>6</v>
      </c>
      <c r="AV22" s="876"/>
      <c r="AW22" s="870">
        <f t="shared" si="19"/>
        <v>8</v>
      </c>
      <c r="AX22" s="870" t="str">
        <f t="shared" si="20"/>
        <v>後志</v>
      </c>
      <c r="AY22" s="871">
        <f t="shared" si="21"/>
        <v>25700</v>
      </c>
    </row>
    <row r="23" spans="1:51" ht="25.5" customHeight="1">
      <c r="A23" s="608" t="s">
        <v>604</v>
      </c>
      <c r="B23" s="605" t="s">
        <v>604</v>
      </c>
      <c r="C23" s="606" t="s">
        <v>188</v>
      </c>
      <c r="D23" s="605" t="s">
        <v>626</v>
      </c>
      <c r="E23" s="606" t="s">
        <v>339</v>
      </c>
      <c r="F23" s="610">
        <v>2490</v>
      </c>
      <c r="G23" s="610">
        <v>164</v>
      </c>
      <c r="H23" s="610">
        <v>158</v>
      </c>
      <c r="I23" s="610">
        <v>2320</v>
      </c>
      <c r="K23" s="17">
        <v>9</v>
      </c>
      <c r="L23" s="17" t="s">
        <v>354</v>
      </c>
      <c r="M23" s="868">
        <f t="shared" si="22"/>
        <v>713</v>
      </c>
      <c r="N23" s="869">
        <f>IFERROR(_xlfn.RANK.EQ(M23,$M$15:$M$193,0)+COUNTIF($M$15:M23,M23)-1,"-")</f>
        <v>161</v>
      </c>
      <c r="O23" s="869"/>
      <c r="P23" s="870">
        <f t="shared" si="0"/>
        <v>9</v>
      </c>
      <c r="Q23" s="870" t="str">
        <f t="shared" si="1"/>
        <v>岩見沢市</v>
      </c>
      <c r="R23" s="871">
        <f t="shared" si="2"/>
        <v>19700</v>
      </c>
      <c r="S23" s="879">
        <f t="shared" si="3"/>
        <v>141</v>
      </c>
      <c r="T23" s="876">
        <f>IFERROR(_xlfn.RANK.EQ(S23,$S$15:$S$193,0)+COUNTIF($S$15:S23,S23)-1,"-")</f>
        <v>92</v>
      </c>
      <c r="U23" s="876"/>
      <c r="V23" s="828">
        <f t="shared" si="4"/>
        <v>9</v>
      </c>
      <c r="W23" s="828" t="str">
        <f t="shared" si="5"/>
        <v>南幌町</v>
      </c>
      <c r="X23" s="885">
        <f t="shared" si="6"/>
        <v>5140</v>
      </c>
      <c r="Y23" s="879">
        <f t="shared" si="23"/>
        <v>572</v>
      </c>
      <c r="Z23" s="876">
        <f>IFERROR(_xlfn.RANK.EQ(Y23,$Y$15:$Y$193,0)+COUNTIF($Y$15:Y23,Y23)-1,"-")</f>
        <v>142</v>
      </c>
      <c r="AA23" s="876"/>
      <c r="AB23" s="828">
        <f t="shared" si="7"/>
        <v>9</v>
      </c>
      <c r="AC23" s="828" t="str">
        <f t="shared" si="8"/>
        <v>士幌町</v>
      </c>
      <c r="AD23" s="885">
        <f t="shared" si="9"/>
        <v>15900</v>
      </c>
      <c r="AF23" s="1">
        <v>9</v>
      </c>
      <c r="AG23" s="1" t="s">
        <v>627</v>
      </c>
      <c r="AH23" s="890">
        <f t="shared" si="10"/>
        <v>165200</v>
      </c>
      <c r="AI23" s="869">
        <f>IFERROR(_xlfn.RANK.EQ(AH23,$AH$15:$AH$28,0)+COUNTIF($AH$15:AH23,AH23)-1,"-")</f>
        <v>2</v>
      </c>
      <c r="AJ23" s="869"/>
      <c r="AK23" s="828">
        <f t="shared" si="11"/>
        <v>9</v>
      </c>
      <c r="AL23" s="828" t="str">
        <f t="shared" si="12"/>
        <v>日高</v>
      </c>
      <c r="AM23" s="885">
        <f t="shared" si="13"/>
        <v>38500</v>
      </c>
      <c r="AN23" s="890">
        <f t="shared" si="14"/>
        <v>1610</v>
      </c>
      <c r="AO23" s="876">
        <f>IFERROR(_xlfn.RANK.EQ(AN23,$AN$15:$AN$28,0)+COUNTIF($AN$15:AN23,AN23)-1,"-")</f>
        <v>10</v>
      </c>
      <c r="AP23" s="876"/>
      <c r="AQ23" s="828">
        <f t="shared" si="15"/>
        <v>9</v>
      </c>
      <c r="AR23" s="828" t="str">
        <f t="shared" si="16"/>
        <v>日高</v>
      </c>
      <c r="AS23" s="880">
        <f t="shared" si="17"/>
        <v>4730</v>
      </c>
      <c r="AT23" s="890">
        <f t="shared" si="18"/>
        <v>163600</v>
      </c>
      <c r="AU23" s="876">
        <f>IFERROR(_xlfn.RANK.EQ(AT23,$AT$15:$AT$28,0)+COUNTIF($AT$15:AT23,AT23)-1,"-")</f>
        <v>2</v>
      </c>
      <c r="AV23" s="876"/>
      <c r="AW23" s="870">
        <f t="shared" si="19"/>
        <v>9</v>
      </c>
      <c r="AX23" s="870" t="str">
        <f t="shared" si="20"/>
        <v>胆振</v>
      </c>
      <c r="AY23" s="871">
        <f t="shared" si="21"/>
        <v>25200</v>
      </c>
    </row>
    <row r="24" spans="1:51" ht="25.5" customHeight="1">
      <c r="A24" s="608" t="s">
        <v>604</v>
      </c>
      <c r="B24" s="605" t="s">
        <v>604</v>
      </c>
      <c r="C24" s="606" t="s">
        <v>188</v>
      </c>
      <c r="D24" s="605" t="s">
        <v>628</v>
      </c>
      <c r="E24" s="606" t="s">
        <v>215</v>
      </c>
      <c r="F24" s="610">
        <v>6980</v>
      </c>
      <c r="G24" s="610">
        <v>4340</v>
      </c>
      <c r="H24" s="610">
        <v>4150</v>
      </c>
      <c r="I24" s="610">
        <v>2640</v>
      </c>
      <c r="K24" s="17">
        <v>10</v>
      </c>
      <c r="L24" s="17" t="s">
        <v>198</v>
      </c>
      <c r="M24" s="868">
        <f t="shared" si="22"/>
        <v>19700</v>
      </c>
      <c r="N24" s="869">
        <f>IFERROR(_xlfn.RANK.EQ(M24,$M$15:$M$193,0)+COUNTIF($M$15:M24,M24)-1,"-")</f>
        <v>9</v>
      </c>
      <c r="O24" s="869"/>
      <c r="P24" s="870">
        <f t="shared" si="0"/>
        <v>10</v>
      </c>
      <c r="Q24" s="870" t="str">
        <f t="shared" si="1"/>
        <v>士別市</v>
      </c>
      <c r="R24" s="871">
        <f t="shared" si="2"/>
        <v>16500</v>
      </c>
      <c r="S24" s="879">
        <f t="shared" si="3"/>
        <v>16300</v>
      </c>
      <c r="T24" s="876">
        <f>IFERROR(_xlfn.RANK.EQ(S24,$S$15:$S$193,0)+COUNTIF($S$15:S24,S24)-1,"-")</f>
        <v>1</v>
      </c>
      <c r="U24" s="876"/>
      <c r="V24" s="828">
        <f t="shared" si="4"/>
        <v>10</v>
      </c>
      <c r="W24" s="828" t="str">
        <f t="shared" si="5"/>
        <v>新篠津村</v>
      </c>
      <c r="X24" s="885">
        <f t="shared" si="6"/>
        <v>4830</v>
      </c>
      <c r="Y24" s="879">
        <f t="shared" si="23"/>
        <v>3340</v>
      </c>
      <c r="Z24" s="876">
        <f>IFERROR(_xlfn.RANK.EQ(Y24,$Y$15:$Y$193,0)+COUNTIF($Y$15:Y24,Y24)-1,"-")</f>
        <v>74</v>
      </c>
      <c r="AA24" s="876"/>
      <c r="AB24" s="828">
        <f t="shared" si="7"/>
        <v>10</v>
      </c>
      <c r="AC24" s="828" t="str">
        <f t="shared" si="8"/>
        <v>清水町</v>
      </c>
      <c r="AD24" s="885">
        <f t="shared" si="9"/>
        <v>14900</v>
      </c>
      <c r="AF24" s="1">
        <v>10</v>
      </c>
      <c r="AG24" s="1" t="s">
        <v>629</v>
      </c>
      <c r="AH24" s="890">
        <f t="shared" si="10"/>
        <v>34000</v>
      </c>
      <c r="AI24" s="869">
        <f>IFERROR(_xlfn.RANK.EQ(AH24,$AH$15:$AH$28,0)+COUNTIF($AH$15:AH24,AH24)-1,"-")</f>
        <v>11</v>
      </c>
      <c r="AJ24" s="869"/>
      <c r="AK24" s="828">
        <f t="shared" si="11"/>
        <v>10</v>
      </c>
      <c r="AL24" s="828" t="str">
        <f t="shared" si="12"/>
        <v>後志</v>
      </c>
      <c r="AM24" s="885">
        <f t="shared" si="13"/>
        <v>34200</v>
      </c>
      <c r="AN24" s="890">
        <f t="shared" si="14"/>
        <v>8810</v>
      </c>
      <c r="AO24" s="876">
        <f>IFERROR(_xlfn.RANK.EQ(AN24,$AN$15:$AN$28,0)+COUNTIF($AN$15:AN24,AN24)-1,"-")</f>
        <v>5</v>
      </c>
      <c r="AP24" s="876"/>
      <c r="AQ24" s="828">
        <f t="shared" si="15"/>
        <v>10</v>
      </c>
      <c r="AR24" s="828" t="str">
        <f t="shared" si="16"/>
        <v>オホーツク</v>
      </c>
      <c r="AS24" s="880">
        <f t="shared" si="17"/>
        <v>1610</v>
      </c>
      <c r="AT24" s="890">
        <f t="shared" si="18"/>
        <v>25200</v>
      </c>
      <c r="AU24" s="876">
        <f>IFERROR(_xlfn.RANK.EQ(AT24,$AT$15:$AT$28,0)+COUNTIF($AT$15:AT24,AT24)-1,"-")</f>
        <v>9</v>
      </c>
      <c r="AV24" s="876"/>
      <c r="AW24" s="870">
        <f t="shared" si="19"/>
        <v>10</v>
      </c>
      <c r="AX24" s="870" t="str">
        <f t="shared" si="20"/>
        <v>空知</v>
      </c>
      <c r="AY24" s="871">
        <f t="shared" si="21"/>
        <v>22300</v>
      </c>
    </row>
    <row r="25" spans="1:51" ht="25.5" customHeight="1">
      <c r="A25" s="608" t="s">
        <v>604</v>
      </c>
      <c r="B25" s="605" t="s">
        <v>604</v>
      </c>
      <c r="C25" s="606" t="s">
        <v>188</v>
      </c>
      <c r="D25" s="605" t="s">
        <v>630</v>
      </c>
      <c r="E25" s="606" t="s">
        <v>241</v>
      </c>
      <c r="F25" s="610">
        <v>5830</v>
      </c>
      <c r="G25" s="610">
        <v>639</v>
      </c>
      <c r="H25" s="610">
        <v>610</v>
      </c>
      <c r="I25" s="610">
        <v>5200</v>
      </c>
      <c r="K25" s="17">
        <v>11</v>
      </c>
      <c r="L25" s="17" t="s">
        <v>205</v>
      </c>
      <c r="M25" s="868">
        <f t="shared" si="22"/>
        <v>14000</v>
      </c>
      <c r="N25" s="869">
        <f>IFERROR(_xlfn.RANK.EQ(M25,$M$15:$M$193,0)+COUNTIF($M$15:M25,M25)-1,"-")</f>
        <v>16</v>
      </c>
      <c r="O25" s="869"/>
      <c r="P25" s="870">
        <f t="shared" si="0"/>
        <v>11</v>
      </c>
      <c r="Q25" s="870" t="str">
        <f t="shared" si="1"/>
        <v>士幌町</v>
      </c>
      <c r="R25" s="871">
        <f t="shared" si="2"/>
        <v>15900</v>
      </c>
      <c r="S25" s="879">
        <f t="shared" si="3"/>
        <v>6</v>
      </c>
      <c r="T25" s="876">
        <f>IFERROR(_xlfn.RANK.EQ(S25,$S$15:$S$193,0)+COUNTIF($S$15:S25,S25)-1,"-")</f>
        <v>113</v>
      </c>
      <c r="U25" s="876"/>
      <c r="V25" s="828">
        <f t="shared" si="4"/>
        <v>11</v>
      </c>
      <c r="W25" s="828" t="str">
        <f t="shared" si="5"/>
        <v>新十津川町</v>
      </c>
      <c r="X25" s="885">
        <f t="shared" si="6"/>
        <v>4630</v>
      </c>
      <c r="Y25" s="879">
        <f t="shared" si="23"/>
        <v>14000</v>
      </c>
      <c r="Z25" s="876">
        <f>IFERROR(_xlfn.RANK.EQ(Y25,$Y$15:$Y$193,0)+COUNTIF($Y$15:Y25,Y25)-1,"-")</f>
        <v>14</v>
      </c>
      <c r="AA25" s="876"/>
      <c r="AB25" s="828">
        <f t="shared" si="7"/>
        <v>11</v>
      </c>
      <c r="AC25" s="828" t="str">
        <f t="shared" si="8"/>
        <v>稚内市</v>
      </c>
      <c r="AD25" s="885">
        <f t="shared" si="9"/>
        <v>14600</v>
      </c>
      <c r="AF25" s="1">
        <v>11</v>
      </c>
      <c r="AG25" s="1" t="s">
        <v>631</v>
      </c>
      <c r="AH25" s="890">
        <f t="shared" si="10"/>
        <v>38500</v>
      </c>
      <c r="AI25" s="869">
        <f>IFERROR(_xlfn.RANK.EQ(AH25,$AH$15:$AH$28,0)+COUNTIF($AH$15:AH25,AH25)-1,"-")</f>
        <v>9</v>
      </c>
      <c r="AJ25" s="869"/>
      <c r="AK25" s="828">
        <f t="shared" si="11"/>
        <v>11</v>
      </c>
      <c r="AL25" s="828" t="str">
        <f t="shared" si="12"/>
        <v>胆振</v>
      </c>
      <c r="AM25" s="885">
        <f t="shared" si="13"/>
        <v>34000</v>
      </c>
      <c r="AN25" s="890">
        <f t="shared" si="14"/>
        <v>4730</v>
      </c>
      <c r="AO25" s="876">
        <f>IFERROR(_xlfn.RANK.EQ(AN25,$AN$15:$AN$28,0)+COUNTIF($AN$15:AN25,AN25)-1,"-")</f>
        <v>9</v>
      </c>
      <c r="AP25" s="876"/>
      <c r="AQ25" s="828">
        <f t="shared" si="15"/>
        <v>11</v>
      </c>
      <c r="AR25" s="828" t="str">
        <f t="shared" si="16"/>
        <v>十勝</v>
      </c>
      <c r="AS25" s="880">
        <f t="shared" si="17"/>
        <v>761</v>
      </c>
      <c r="AT25" s="890">
        <f t="shared" si="18"/>
        <v>33700</v>
      </c>
      <c r="AU25" s="876">
        <f>IFERROR(_xlfn.RANK.EQ(AT25,$AT$15:$AT$28,0)+COUNTIF($AT$15:AT25,AT25)-1,"-")</f>
        <v>7</v>
      </c>
      <c r="AV25" s="876"/>
      <c r="AW25" s="870">
        <f t="shared" si="19"/>
        <v>11</v>
      </c>
      <c r="AX25" s="870" t="str">
        <f t="shared" si="20"/>
        <v>石狩</v>
      </c>
      <c r="AY25" s="871">
        <f t="shared" si="21"/>
        <v>19400</v>
      </c>
    </row>
    <row r="26" spans="1:51" ht="25.5" customHeight="1">
      <c r="A26" s="608" t="s">
        <v>604</v>
      </c>
      <c r="B26" s="605" t="s">
        <v>604</v>
      </c>
      <c r="C26" s="606" t="s">
        <v>188</v>
      </c>
      <c r="D26" s="605" t="s">
        <v>632</v>
      </c>
      <c r="E26" s="606" t="s">
        <v>279</v>
      </c>
      <c r="F26" s="610">
        <v>4230</v>
      </c>
      <c r="G26" s="610">
        <v>2350</v>
      </c>
      <c r="H26" s="610">
        <v>2280</v>
      </c>
      <c r="I26" s="610">
        <v>1880</v>
      </c>
      <c r="K26" s="17">
        <v>12</v>
      </c>
      <c r="L26" s="17" t="s">
        <v>319</v>
      </c>
      <c r="M26" s="868">
        <f t="shared" si="22"/>
        <v>1060</v>
      </c>
      <c r="N26" s="869">
        <f>IFERROR(_xlfn.RANK.EQ(M26,$M$15:$M$193,0)+COUNTIF($M$15:M26,M26)-1,"-")</f>
        <v>149</v>
      </c>
      <c r="O26" s="869"/>
      <c r="P26" s="870">
        <f t="shared" si="0"/>
        <v>12</v>
      </c>
      <c r="Q26" s="870" t="str">
        <f t="shared" si="1"/>
        <v>清水町</v>
      </c>
      <c r="R26" s="871">
        <f t="shared" si="2"/>
        <v>14900</v>
      </c>
      <c r="S26" s="879">
        <f t="shared" si="3"/>
        <v>793</v>
      </c>
      <c r="T26" s="876">
        <f>IFERROR(_xlfn.RANK.EQ(S26,$S$15:$S$193,0)+COUNTIF($S$15:S26,S26)-1,"-")</f>
        <v>63</v>
      </c>
      <c r="U26" s="876"/>
      <c r="V26" s="828">
        <f t="shared" si="4"/>
        <v>12</v>
      </c>
      <c r="W26" s="828" t="str">
        <f t="shared" si="5"/>
        <v>江別市</v>
      </c>
      <c r="X26" s="885">
        <f t="shared" si="6"/>
        <v>4340</v>
      </c>
      <c r="Y26" s="879">
        <f t="shared" si="23"/>
        <v>270</v>
      </c>
      <c r="Z26" s="876">
        <f>IFERROR(_xlfn.RANK.EQ(Y26,$Y$15:$Y$193,0)+COUNTIF($Y$15:Y26,Y26)-1,"-")</f>
        <v>157</v>
      </c>
      <c r="AA26" s="876"/>
      <c r="AB26" s="828">
        <f t="shared" si="7"/>
        <v>11</v>
      </c>
      <c r="AC26" s="828" t="str">
        <f t="shared" si="8"/>
        <v>浜中町</v>
      </c>
      <c r="AD26" s="885">
        <f t="shared" si="9"/>
        <v>14600</v>
      </c>
      <c r="AF26" s="1">
        <v>12</v>
      </c>
      <c r="AG26" s="1" t="s">
        <v>633</v>
      </c>
      <c r="AH26" s="890">
        <f t="shared" si="10"/>
        <v>254400</v>
      </c>
      <c r="AI26" s="869">
        <f>IFERROR(_xlfn.RANK.EQ(AH26,$AH$15:$AH$28,0)+COUNTIF($AH$15:AH26,AH26)-1,"-")</f>
        <v>1</v>
      </c>
      <c r="AJ26" s="869"/>
      <c r="AK26" s="828">
        <f t="shared" si="11"/>
        <v>12</v>
      </c>
      <c r="AL26" s="828" t="str">
        <f t="shared" si="12"/>
        <v>留萌</v>
      </c>
      <c r="AM26" s="885">
        <f t="shared" si="13"/>
        <v>25600</v>
      </c>
      <c r="AN26" s="890">
        <f t="shared" si="14"/>
        <v>761</v>
      </c>
      <c r="AO26" s="876">
        <f>IFERROR(_xlfn.RANK.EQ(AN26,$AN$15:$AN$28,0)+COUNTIF($AN$15:AN26,AN26)-1,"-")</f>
        <v>11</v>
      </c>
      <c r="AP26" s="876"/>
      <c r="AQ26" s="828" t="str">
        <f t="shared" si="15"/>
        <v>-</v>
      </c>
      <c r="AR26" s="828" t="str">
        <f t="shared" si="16"/>
        <v>-</v>
      </c>
      <c r="AS26" s="880" t="str">
        <f t="shared" si="17"/>
        <v>-</v>
      </c>
      <c r="AT26" s="890">
        <f t="shared" si="18"/>
        <v>253700</v>
      </c>
      <c r="AU26" s="876">
        <f>IFERROR(_xlfn.RANK.EQ(AT26,$AT$15:$AT$28,0)+COUNTIF($AT$15:AT26,AT26)-1,"-")</f>
        <v>1</v>
      </c>
      <c r="AV26" s="876"/>
      <c r="AW26" s="870">
        <f t="shared" si="19"/>
        <v>12</v>
      </c>
      <c r="AX26" s="870" t="str">
        <f t="shared" si="20"/>
        <v>渡島</v>
      </c>
      <c r="AY26" s="871">
        <f t="shared" si="21"/>
        <v>17300</v>
      </c>
    </row>
    <row r="27" spans="1:51" ht="25.5" customHeight="1">
      <c r="A27" s="608" t="s">
        <v>604</v>
      </c>
      <c r="B27" s="605" t="s">
        <v>604</v>
      </c>
      <c r="C27" s="606" t="s">
        <v>188</v>
      </c>
      <c r="D27" s="605" t="s">
        <v>634</v>
      </c>
      <c r="E27" s="606" t="s">
        <v>311</v>
      </c>
      <c r="F27" s="610">
        <v>1890</v>
      </c>
      <c r="G27" s="610">
        <v>434</v>
      </c>
      <c r="H27" s="610">
        <v>411</v>
      </c>
      <c r="I27" s="610">
        <v>1460</v>
      </c>
      <c r="K27" s="17">
        <v>13</v>
      </c>
      <c r="L27" s="17" t="s">
        <v>348</v>
      </c>
      <c r="M27" s="868">
        <f t="shared" si="22"/>
        <v>1230</v>
      </c>
      <c r="N27" s="869">
        <f>IFERROR(_xlfn.RANK.EQ(M27,$M$15:$M$193,0)+COUNTIF($M$15:M27,M27)-1,"-")</f>
        <v>145</v>
      </c>
      <c r="O27" s="869"/>
      <c r="P27" s="870">
        <f t="shared" si="0"/>
        <v>13</v>
      </c>
      <c r="Q27" s="870" t="str">
        <f t="shared" si="1"/>
        <v>稚内市</v>
      </c>
      <c r="R27" s="871">
        <f t="shared" si="2"/>
        <v>14600</v>
      </c>
      <c r="S27" s="879" t="str">
        <f t="shared" si="3"/>
        <v>-</v>
      </c>
      <c r="T27" s="876" t="str">
        <f>IFERROR(_xlfn.RANK.EQ(S27,$S$15:$S$193,0)+COUNTIF($S$15:S27,S27)-1,"-")</f>
        <v>-</v>
      </c>
      <c r="U27" s="876"/>
      <c r="V27" s="828">
        <f t="shared" si="4"/>
        <v>13</v>
      </c>
      <c r="W27" s="828" t="str">
        <f t="shared" si="5"/>
        <v>栗山町</v>
      </c>
      <c r="X27" s="885">
        <f t="shared" si="6"/>
        <v>4000</v>
      </c>
      <c r="Y27" s="879">
        <f t="shared" si="23"/>
        <v>1230</v>
      </c>
      <c r="Z27" s="876">
        <f>IFERROR(_xlfn.RANK.EQ(Y27,$Y$15:$Y$193,0)+COUNTIF($Y$15:Y27,Y27)-1,"-")</f>
        <v>117</v>
      </c>
      <c r="AA27" s="876"/>
      <c r="AB27" s="828">
        <f t="shared" si="7"/>
        <v>13</v>
      </c>
      <c r="AC27" s="828" t="str">
        <f t="shared" si="8"/>
        <v>大樹町</v>
      </c>
      <c r="AD27" s="885">
        <f t="shared" si="9"/>
        <v>14200</v>
      </c>
      <c r="AF27" s="1">
        <v>13</v>
      </c>
      <c r="AG27" s="1" t="s">
        <v>635</v>
      </c>
      <c r="AH27" s="890">
        <f t="shared" si="10"/>
        <v>88300</v>
      </c>
      <c r="AI27" s="869">
        <f>IFERROR(_xlfn.RANK.EQ(AH27,$AH$15:$AH$28,0)+COUNTIF($AH$15:AH27,AH27)-1,"-")</f>
        <v>6</v>
      </c>
      <c r="AJ27" s="869"/>
      <c r="AK27" s="828">
        <f t="shared" si="11"/>
        <v>13</v>
      </c>
      <c r="AL27" s="828" t="str">
        <f t="shared" si="12"/>
        <v>渡島</v>
      </c>
      <c r="AM27" s="885">
        <f t="shared" si="13"/>
        <v>23800</v>
      </c>
      <c r="AN27" s="895" t="str">
        <f t="shared" si="14"/>
        <v>-</v>
      </c>
      <c r="AO27" s="876" t="str">
        <f>IFERROR(_xlfn.RANK.EQ(AN27,$AN$15:$AN$28,0)+COUNTIF($AN$15:AN27,AN27)-1,"-")</f>
        <v>-</v>
      </c>
      <c r="AP27" s="876"/>
      <c r="AQ27" s="828" t="str">
        <f t="shared" si="15"/>
        <v>-</v>
      </c>
      <c r="AR27" s="828" t="str">
        <f t="shared" si="16"/>
        <v>-</v>
      </c>
      <c r="AS27" s="880" t="str">
        <f t="shared" si="17"/>
        <v>-</v>
      </c>
      <c r="AT27" s="890">
        <f t="shared" si="18"/>
        <v>88300</v>
      </c>
      <c r="AU27" s="876">
        <f>IFERROR(_xlfn.RANK.EQ(AT27,$AT$15:$AT$28,0)+COUNTIF($AT$15:AT27,AT27)-1,"-")</f>
        <v>4</v>
      </c>
      <c r="AV27" s="876"/>
      <c r="AW27" s="870">
        <f t="shared" si="19"/>
        <v>13</v>
      </c>
      <c r="AX27" s="870" t="str">
        <f t="shared" si="20"/>
        <v>留萌</v>
      </c>
      <c r="AY27" s="871">
        <f t="shared" si="21"/>
        <v>17200</v>
      </c>
    </row>
    <row r="28" spans="1:51" ht="25.5" customHeight="1" thickBot="1">
      <c r="A28" s="608" t="s">
        <v>604</v>
      </c>
      <c r="B28" s="605" t="s">
        <v>604</v>
      </c>
      <c r="C28" s="606" t="s">
        <v>188</v>
      </c>
      <c r="D28" s="605" t="s">
        <v>636</v>
      </c>
      <c r="E28" s="606" t="s">
        <v>288</v>
      </c>
      <c r="F28" s="610">
        <v>5480</v>
      </c>
      <c r="G28" s="610">
        <v>2250</v>
      </c>
      <c r="H28" s="610">
        <v>2130</v>
      </c>
      <c r="I28" s="610">
        <v>3240</v>
      </c>
      <c r="K28" s="17">
        <v>14</v>
      </c>
      <c r="L28" s="17" t="s">
        <v>259</v>
      </c>
      <c r="M28" s="868">
        <f t="shared" si="22"/>
        <v>14600</v>
      </c>
      <c r="N28" s="869">
        <f>IFERROR(_xlfn.RANK.EQ(M28,$M$15:$M$193,0)+COUNTIF($M$15:M28,M28)-1,"-")</f>
        <v>13</v>
      </c>
      <c r="O28" s="869"/>
      <c r="P28" s="870">
        <f t="shared" si="0"/>
        <v>13</v>
      </c>
      <c r="Q28" s="870" t="str">
        <f t="shared" si="1"/>
        <v>浜中町</v>
      </c>
      <c r="R28" s="871">
        <f t="shared" si="2"/>
        <v>14600</v>
      </c>
      <c r="S28" s="879" t="str">
        <f t="shared" si="3"/>
        <v>-</v>
      </c>
      <c r="T28" s="876" t="str">
        <f>IFERROR(_xlfn.RANK.EQ(S28,$S$15:$S$193,0)+COUNTIF($S$15:S28,S28)-1,"-")</f>
        <v>-</v>
      </c>
      <c r="U28" s="876"/>
      <c r="V28" s="828">
        <f t="shared" si="4"/>
        <v>14</v>
      </c>
      <c r="W28" s="828" t="str">
        <f t="shared" si="5"/>
        <v>由仁町</v>
      </c>
      <c r="X28" s="885">
        <f t="shared" si="6"/>
        <v>3980</v>
      </c>
      <c r="Y28" s="879">
        <f t="shared" si="23"/>
        <v>14600</v>
      </c>
      <c r="Z28" s="876">
        <f>IFERROR(_xlfn.RANK.EQ(Y28,$Y$15:$Y$193,0)+COUNTIF($Y$15:Y28,Y28)-1,"-")</f>
        <v>11</v>
      </c>
      <c r="AA28" s="876"/>
      <c r="AB28" s="828">
        <f t="shared" si="7"/>
        <v>14</v>
      </c>
      <c r="AC28" s="828" t="str">
        <f t="shared" si="8"/>
        <v>網走市</v>
      </c>
      <c r="AD28" s="885">
        <f t="shared" si="9"/>
        <v>14000</v>
      </c>
      <c r="AF28" s="1">
        <v>14</v>
      </c>
      <c r="AG28" s="1" t="s">
        <v>637</v>
      </c>
      <c r="AH28" s="891">
        <f t="shared" si="10"/>
        <v>109800</v>
      </c>
      <c r="AI28" s="873">
        <f>IFERROR(_xlfn.RANK.EQ(AH28,$AH$15:$AH$28,0)+COUNTIF($AH$15:AH28,AH28)-1,"-")</f>
        <v>5</v>
      </c>
      <c r="AJ28" s="873"/>
      <c r="AK28" s="883">
        <f t="shared" si="11"/>
        <v>14</v>
      </c>
      <c r="AL28" s="883" t="str">
        <f t="shared" si="12"/>
        <v>檜山</v>
      </c>
      <c r="AM28" s="886">
        <f t="shared" si="13"/>
        <v>18800</v>
      </c>
      <c r="AN28" s="896" t="str">
        <f t="shared" si="14"/>
        <v>-</v>
      </c>
      <c r="AO28" s="882" t="str">
        <f>IFERROR(_xlfn.RANK.EQ(AN28,$AN$15:$AN$28,0)+COUNTIF($AN$15:AN28,AN28)-1,"-")</f>
        <v>-</v>
      </c>
      <c r="AP28" s="882"/>
      <c r="AQ28" s="883" t="str">
        <f t="shared" si="15"/>
        <v>-</v>
      </c>
      <c r="AR28" s="883" t="str">
        <f t="shared" si="16"/>
        <v>-</v>
      </c>
      <c r="AS28" s="884" t="str">
        <f t="shared" si="17"/>
        <v>-</v>
      </c>
      <c r="AT28" s="891">
        <f t="shared" si="18"/>
        <v>109800</v>
      </c>
      <c r="AU28" s="882">
        <f>IFERROR(_xlfn.RANK.EQ(AT28,$AT$15:$AT$28,0)+COUNTIF($AT$15:AT28,AT28)-1,"-")</f>
        <v>3</v>
      </c>
      <c r="AV28" s="882"/>
      <c r="AW28" s="874">
        <f t="shared" si="19"/>
        <v>14</v>
      </c>
      <c r="AX28" s="874" t="str">
        <f t="shared" si="20"/>
        <v>檜山</v>
      </c>
      <c r="AY28" s="875">
        <f t="shared" si="21"/>
        <v>9770</v>
      </c>
    </row>
    <row r="29" spans="1:51" ht="25.5" customHeight="1">
      <c r="A29" s="608" t="s">
        <v>604</v>
      </c>
      <c r="B29" s="605" t="s">
        <v>604</v>
      </c>
      <c r="C29" s="606" t="s">
        <v>188</v>
      </c>
      <c r="D29" s="605" t="s">
        <v>638</v>
      </c>
      <c r="E29" s="606" t="s">
        <v>222</v>
      </c>
      <c r="F29" s="610">
        <v>8420</v>
      </c>
      <c r="G29" s="610">
        <v>6070</v>
      </c>
      <c r="H29" s="610">
        <v>5830</v>
      </c>
      <c r="I29" s="610">
        <v>2350</v>
      </c>
      <c r="K29" s="17">
        <v>15</v>
      </c>
      <c r="L29" s="17" t="s">
        <v>227</v>
      </c>
      <c r="M29" s="868">
        <f t="shared" si="22"/>
        <v>9350</v>
      </c>
      <c r="N29" s="869">
        <f>IFERROR(_xlfn.RANK.EQ(M29,$M$15:$M$193,0)+COUNTIF($M$15:M29,M29)-1,"-")</f>
        <v>46</v>
      </c>
      <c r="O29" s="869"/>
      <c r="P29" s="870">
        <f t="shared" si="0"/>
        <v>15</v>
      </c>
      <c r="Q29" s="870" t="str">
        <f t="shared" si="1"/>
        <v>大樹町</v>
      </c>
      <c r="R29" s="871">
        <f t="shared" si="2"/>
        <v>14200</v>
      </c>
      <c r="S29" s="879">
        <f t="shared" si="3"/>
        <v>8680</v>
      </c>
      <c r="T29" s="876">
        <f>IFERROR(_xlfn.RANK.EQ(S29,$S$15:$S$193,0)+COUNTIF($S$15:S29,S29)-1,"-")</f>
        <v>5</v>
      </c>
      <c r="U29" s="876"/>
      <c r="V29" s="828">
        <f t="shared" si="4"/>
        <v>15</v>
      </c>
      <c r="W29" s="828" t="str">
        <f t="shared" si="5"/>
        <v>滝川市</v>
      </c>
      <c r="X29" s="885">
        <f t="shared" si="6"/>
        <v>3760</v>
      </c>
      <c r="Y29" s="879">
        <f t="shared" si="23"/>
        <v>668</v>
      </c>
      <c r="Z29" s="876">
        <f>IFERROR(_xlfn.RANK.EQ(Y29,$Y$15:$Y$193,0)+COUNTIF($Y$15:Y29,Y29)-1,"-")</f>
        <v>138</v>
      </c>
      <c r="AA29" s="876"/>
      <c r="AB29" s="828">
        <f t="shared" si="7"/>
        <v>15</v>
      </c>
      <c r="AC29" s="828" t="str">
        <f t="shared" si="8"/>
        <v>足寄町</v>
      </c>
      <c r="AD29" s="885">
        <f t="shared" si="9"/>
        <v>13400</v>
      </c>
    </row>
    <row r="30" spans="1:51" ht="25.5" customHeight="1">
      <c r="A30" s="608" t="s">
        <v>604</v>
      </c>
      <c r="B30" s="605" t="s">
        <v>604</v>
      </c>
      <c r="C30" s="606" t="s">
        <v>188</v>
      </c>
      <c r="D30" s="605" t="s">
        <v>639</v>
      </c>
      <c r="E30" s="606" t="s">
        <v>252</v>
      </c>
      <c r="F30" s="610">
        <v>5110</v>
      </c>
      <c r="G30" s="610">
        <v>4830</v>
      </c>
      <c r="H30" s="610">
        <v>4670</v>
      </c>
      <c r="I30" s="610">
        <v>283</v>
      </c>
      <c r="K30" s="17">
        <v>16</v>
      </c>
      <c r="L30" s="17" t="s">
        <v>246</v>
      </c>
      <c r="M30" s="868">
        <f t="shared" si="22"/>
        <v>3510</v>
      </c>
      <c r="N30" s="869">
        <f>IFERROR(_xlfn.RANK.EQ(M30,$M$15:$M$193,0)+COUNTIF($M$15:M30,M30)-1,"-")</f>
        <v>107</v>
      </c>
      <c r="O30" s="869"/>
      <c r="P30" s="870">
        <f t="shared" si="0"/>
        <v>16</v>
      </c>
      <c r="Q30" s="870" t="str">
        <f t="shared" si="1"/>
        <v>網走市</v>
      </c>
      <c r="R30" s="871">
        <f t="shared" si="2"/>
        <v>14000</v>
      </c>
      <c r="S30" s="879">
        <f t="shared" si="3"/>
        <v>2450</v>
      </c>
      <c r="T30" s="876">
        <f>IFERROR(_xlfn.RANK.EQ(S30,$S$15:$S$193,0)+COUNTIF($S$15:S30,S30)-1,"-")</f>
        <v>35</v>
      </c>
      <c r="U30" s="876"/>
      <c r="V30" s="828">
        <f t="shared" si="4"/>
        <v>16</v>
      </c>
      <c r="W30" s="828" t="str">
        <f t="shared" si="5"/>
        <v>当麻町</v>
      </c>
      <c r="X30" s="885">
        <f t="shared" si="6"/>
        <v>3680</v>
      </c>
      <c r="Y30" s="879">
        <f t="shared" si="23"/>
        <v>1050</v>
      </c>
      <c r="Z30" s="876">
        <f>IFERROR(_xlfn.RANK.EQ(Y30,$Y$15:$Y$193,0)+COUNTIF($Y$15:Y30,Y30)-1,"-")</f>
        <v>121</v>
      </c>
      <c r="AA30" s="876"/>
      <c r="AB30" s="828">
        <f t="shared" si="7"/>
        <v>16</v>
      </c>
      <c r="AC30" s="828" t="str">
        <f t="shared" si="8"/>
        <v>大空町</v>
      </c>
      <c r="AD30" s="885">
        <f t="shared" si="9"/>
        <v>13300</v>
      </c>
    </row>
    <row r="31" spans="1:51" ht="25.5" customHeight="1">
      <c r="A31" s="608" t="s">
        <v>604</v>
      </c>
      <c r="B31" s="605" t="s">
        <v>605</v>
      </c>
      <c r="C31" s="606" t="s">
        <v>193</v>
      </c>
      <c r="D31" s="605" t="s">
        <v>640</v>
      </c>
      <c r="E31" s="606" t="s">
        <v>316</v>
      </c>
      <c r="F31" s="610">
        <v>1930</v>
      </c>
      <c r="G31" s="610">
        <v>224</v>
      </c>
      <c r="H31" s="610">
        <v>211</v>
      </c>
      <c r="I31" s="610">
        <v>1700</v>
      </c>
      <c r="K31" s="17">
        <v>17</v>
      </c>
      <c r="L31" s="17" t="s">
        <v>215</v>
      </c>
      <c r="M31" s="868">
        <f t="shared" si="22"/>
        <v>6980</v>
      </c>
      <c r="N31" s="869">
        <f>IFERROR(_xlfn.RANK.EQ(M31,$M$15:$M$193,0)+COUNTIF($M$15:M31,M31)-1,"-")</f>
        <v>58</v>
      </c>
      <c r="O31" s="869"/>
      <c r="P31" s="870">
        <f t="shared" si="0"/>
        <v>17</v>
      </c>
      <c r="Q31" s="870" t="str">
        <f t="shared" si="1"/>
        <v>旭川市</v>
      </c>
      <c r="R31" s="871">
        <f t="shared" si="2"/>
        <v>13700</v>
      </c>
      <c r="S31" s="879">
        <f t="shared" si="3"/>
        <v>4340</v>
      </c>
      <c r="T31" s="876">
        <f>IFERROR(_xlfn.RANK.EQ(S31,$S$15:$S$193,0)+COUNTIF($S$15:S31,S31)-1,"-")</f>
        <v>12</v>
      </c>
      <c r="U31" s="876"/>
      <c r="V31" s="828">
        <f t="shared" si="4"/>
        <v>17</v>
      </c>
      <c r="W31" s="828" t="str">
        <f t="shared" si="5"/>
        <v>鷹栖町</v>
      </c>
      <c r="X31" s="885">
        <f t="shared" si="6"/>
        <v>3600</v>
      </c>
      <c r="Y31" s="879">
        <f t="shared" si="23"/>
        <v>2640</v>
      </c>
      <c r="Z31" s="876">
        <f>IFERROR(_xlfn.RANK.EQ(Y31,$Y$15:$Y$193,0)+COUNTIF($Y$15:Y31,Y31)-1,"-")</f>
        <v>86</v>
      </c>
      <c r="AA31" s="876"/>
      <c r="AB31" s="828">
        <f t="shared" si="7"/>
        <v>17</v>
      </c>
      <c r="AC31" s="828" t="str">
        <f t="shared" si="8"/>
        <v>豊富町</v>
      </c>
      <c r="AD31" s="885">
        <f t="shared" si="9"/>
        <v>13200</v>
      </c>
    </row>
    <row r="32" spans="1:51" ht="25.5" customHeight="1">
      <c r="A32" s="608" t="s">
        <v>604</v>
      </c>
      <c r="B32" s="605" t="s">
        <v>605</v>
      </c>
      <c r="C32" s="606" t="s">
        <v>193</v>
      </c>
      <c r="D32" s="605" t="s">
        <v>641</v>
      </c>
      <c r="E32" s="606" t="s">
        <v>304</v>
      </c>
      <c r="F32" s="610">
        <v>4200</v>
      </c>
      <c r="G32" s="610">
        <v>2340</v>
      </c>
      <c r="H32" s="610">
        <v>2210</v>
      </c>
      <c r="I32" s="610">
        <v>1860</v>
      </c>
      <c r="K32" s="17">
        <v>18</v>
      </c>
      <c r="L32" s="17" t="s">
        <v>324</v>
      </c>
      <c r="M32" s="868">
        <f t="shared" si="22"/>
        <v>836</v>
      </c>
      <c r="N32" s="869">
        <f>IFERROR(_xlfn.RANK.EQ(M32,$M$15:$M$193,0)+COUNTIF($M$15:M32,M32)-1,"-")</f>
        <v>155</v>
      </c>
      <c r="O32" s="869"/>
      <c r="P32" s="870">
        <f t="shared" si="0"/>
        <v>18</v>
      </c>
      <c r="Q32" s="870" t="str">
        <f t="shared" si="1"/>
        <v>大空町</v>
      </c>
      <c r="R32" s="871">
        <f t="shared" si="2"/>
        <v>13600</v>
      </c>
      <c r="S32" s="879">
        <f t="shared" si="3"/>
        <v>701</v>
      </c>
      <c r="T32" s="876">
        <f>IFERROR(_xlfn.RANK.EQ(S32,$S$15:$S$193,0)+COUNTIF($S$15:S32,S32)-1,"-")</f>
        <v>64</v>
      </c>
      <c r="U32" s="876"/>
      <c r="V32" s="828">
        <f t="shared" si="4"/>
        <v>18</v>
      </c>
      <c r="W32" s="828" t="str">
        <f t="shared" si="5"/>
        <v>むかわ町</v>
      </c>
      <c r="X32" s="885">
        <f t="shared" si="6"/>
        <v>3520</v>
      </c>
      <c r="Y32" s="879">
        <f t="shared" si="23"/>
        <v>135</v>
      </c>
      <c r="Z32" s="876">
        <f>IFERROR(_xlfn.RANK.EQ(Y32,$Y$15:$Y$193,0)+COUNTIF($Y$15:Y32,Y32)-1,"-")</f>
        <v>170</v>
      </c>
      <c r="AA32" s="876"/>
      <c r="AB32" s="828">
        <f t="shared" si="7"/>
        <v>18</v>
      </c>
      <c r="AC32" s="828" t="str">
        <f t="shared" si="8"/>
        <v>鹿追町</v>
      </c>
      <c r="AD32" s="885">
        <f t="shared" si="9"/>
        <v>12200</v>
      </c>
    </row>
    <row r="33" spans="1:30" ht="25.5" customHeight="1">
      <c r="A33" s="608" t="s">
        <v>604</v>
      </c>
      <c r="B33" s="605" t="s">
        <v>605</v>
      </c>
      <c r="C33" s="606" t="s">
        <v>193</v>
      </c>
      <c r="D33" s="605" t="s">
        <v>642</v>
      </c>
      <c r="E33" s="606" t="s">
        <v>360</v>
      </c>
      <c r="F33" s="610">
        <v>416</v>
      </c>
      <c r="G33" s="610">
        <v>15</v>
      </c>
      <c r="H33" s="610">
        <v>14</v>
      </c>
      <c r="I33" s="610">
        <v>401</v>
      </c>
      <c r="K33" s="17">
        <v>19</v>
      </c>
      <c r="L33" s="17" t="s">
        <v>321</v>
      </c>
      <c r="M33" s="868">
        <f t="shared" si="22"/>
        <v>8420</v>
      </c>
      <c r="N33" s="869">
        <f>IFERROR(_xlfn.RANK.EQ(M33,$M$15:$M$193,0)+COUNTIF($M$15:M33,M33)-1,"-")</f>
        <v>50</v>
      </c>
      <c r="O33" s="869"/>
      <c r="P33" s="870">
        <f t="shared" si="0"/>
        <v>19</v>
      </c>
      <c r="Q33" s="870" t="str">
        <f t="shared" si="1"/>
        <v>足寄町</v>
      </c>
      <c r="R33" s="871">
        <f t="shared" si="2"/>
        <v>13400</v>
      </c>
      <c r="S33" s="879" t="str">
        <f t="shared" si="3"/>
        <v>-</v>
      </c>
      <c r="T33" s="876" t="str">
        <f>IFERROR(_xlfn.RANK.EQ(S33,$S$15:$S$193,0)+COUNTIF($S$15:S33,S33)-1,"-")</f>
        <v>-</v>
      </c>
      <c r="U33" s="876"/>
      <c r="V33" s="828">
        <f t="shared" si="4"/>
        <v>19</v>
      </c>
      <c r="W33" s="828" t="str">
        <f t="shared" si="5"/>
        <v>妹背牛町</v>
      </c>
      <c r="X33" s="885">
        <f t="shared" si="6"/>
        <v>3250</v>
      </c>
      <c r="Y33" s="879">
        <f t="shared" si="23"/>
        <v>8420</v>
      </c>
      <c r="Z33" s="876">
        <f>IFERROR(_xlfn.RANK.EQ(Y33,$Y$15:$Y$193,0)+COUNTIF($Y$15:Y33,Y33)-1,"-")</f>
        <v>40</v>
      </c>
      <c r="AA33" s="876"/>
      <c r="AB33" s="828">
        <f t="shared" si="7"/>
        <v>19</v>
      </c>
      <c r="AC33" s="828" t="str">
        <f t="shared" si="8"/>
        <v>標津町</v>
      </c>
      <c r="AD33" s="885">
        <f t="shared" si="9"/>
        <v>12100</v>
      </c>
    </row>
    <row r="34" spans="1:30" ht="25.5" customHeight="1">
      <c r="A34" s="608" t="s">
        <v>604</v>
      </c>
      <c r="B34" s="605" t="s">
        <v>605</v>
      </c>
      <c r="C34" s="606" t="s">
        <v>193</v>
      </c>
      <c r="D34" s="605" t="s">
        <v>643</v>
      </c>
      <c r="E34" s="606" t="s">
        <v>356</v>
      </c>
      <c r="F34" s="610">
        <v>106</v>
      </c>
      <c r="G34" s="611">
        <v>62</v>
      </c>
      <c r="H34" s="611">
        <v>58</v>
      </c>
      <c r="I34" s="610">
        <v>44</v>
      </c>
      <c r="K34" s="17">
        <v>20</v>
      </c>
      <c r="L34" s="17" t="s">
        <v>217</v>
      </c>
      <c r="M34" s="868">
        <f t="shared" si="22"/>
        <v>16500</v>
      </c>
      <c r="N34" s="869">
        <f>IFERROR(_xlfn.RANK.EQ(M34,$M$15:$M$193,0)+COUNTIF($M$15:M34,M34)-1,"-")</f>
        <v>10</v>
      </c>
      <c r="O34" s="869"/>
      <c r="P34" s="870">
        <f t="shared" si="0"/>
        <v>20</v>
      </c>
      <c r="Q34" s="870" t="str">
        <f t="shared" si="1"/>
        <v>豊富町</v>
      </c>
      <c r="R34" s="871">
        <f t="shared" si="2"/>
        <v>13200</v>
      </c>
      <c r="S34" s="879">
        <f t="shared" si="3"/>
        <v>9160</v>
      </c>
      <c r="T34" s="876">
        <f>IFERROR(_xlfn.RANK.EQ(S34,$S$15:$S$193,0)+COUNTIF($S$15:S34,S34)-1,"-")</f>
        <v>3</v>
      </c>
      <c r="U34" s="876"/>
      <c r="V34" s="828">
        <f t="shared" si="4"/>
        <v>20</v>
      </c>
      <c r="W34" s="828" t="str">
        <f t="shared" si="5"/>
        <v>雨竜町</v>
      </c>
      <c r="X34" s="885">
        <f t="shared" si="6"/>
        <v>3210</v>
      </c>
      <c r="Y34" s="879">
        <f t="shared" si="23"/>
        <v>7390</v>
      </c>
      <c r="Z34" s="876">
        <f>IFERROR(_xlfn.RANK.EQ(Y34,$Y$15:$Y$193,0)+COUNTIF($Y$15:Y34,Y34)-1,"-")</f>
        <v>47</v>
      </c>
      <c r="AA34" s="876"/>
      <c r="AB34" s="828">
        <f t="shared" si="7"/>
        <v>20</v>
      </c>
      <c r="AC34" s="828" t="str">
        <f t="shared" si="8"/>
        <v>本別町</v>
      </c>
      <c r="AD34" s="885">
        <f t="shared" si="9"/>
        <v>12000</v>
      </c>
    </row>
    <row r="35" spans="1:30" ht="25.5" customHeight="1">
      <c r="A35" s="608" t="s">
        <v>604</v>
      </c>
      <c r="B35" s="605" t="s">
        <v>605</v>
      </c>
      <c r="C35" s="606" t="s">
        <v>193</v>
      </c>
      <c r="D35" s="605" t="s">
        <v>644</v>
      </c>
      <c r="E35" s="606" t="s">
        <v>329</v>
      </c>
      <c r="F35" s="610">
        <v>1530</v>
      </c>
      <c r="G35" s="610">
        <v>1090</v>
      </c>
      <c r="H35" s="610">
        <v>1030</v>
      </c>
      <c r="I35" s="610">
        <v>444</v>
      </c>
      <c r="K35" s="17">
        <v>21</v>
      </c>
      <c r="L35" s="17" t="s">
        <v>228</v>
      </c>
      <c r="M35" s="868">
        <f t="shared" si="22"/>
        <v>10300</v>
      </c>
      <c r="N35" s="869">
        <f>IFERROR(_xlfn.RANK.EQ(M35,$M$15:$M$193,0)+COUNTIF($M$15:M35,M35)-1,"-")</f>
        <v>38</v>
      </c>
      <c r="O35" s="869"/>
      <c r="P35" s="870">
        <f t="shared" si="0"/>
        <v>21</v>
      </c>
      <c r="Q35" s="870" t="str">
        <f t="shared" si="1"/>
        <v>美瑛町</v>
      </c>
      <c r="R35" s="871">
        <f t="shared" si="2"/>
        <v>12600</v>
      </c>
      <c r="S35" s="879">
        <f t="shared" si="3"/>
        <v>5180</v>
      </c>
      <c r="T35" s="876">
        <f>IFERROR(_xlfn.RANK.EQ(S35,$S$15:$S$193,0)+COUNTIF($S$15:S35,S35)-1,"-")</f>
        <v>8</v>
      </c>
      <c r="U35" s="876"/>
      <c r="V35" s="828">
        <f t="shared" si="4"/>
        <v>21</v>
      </c>
      <c r="W35" s="828" t="str">
        <f t="shared" si="5"/>
        <v>厚真町</v>
      </c>
      <c r="X35" s="885">
        <f t="shared" si="6"/>
        <v>3170</v>
      </c>
      <c r="Y35" s="879">
        <f t="shared" si="23"/>
        <v>5140</v>
      </c>
      <c r="Z35" s="876">
        <f>IFERROR(_xlfn.RANK.EQ(Y35,$Y$15:$Y$193,0)+COUNTIF($Y$15:Y35,Y35)-1,"-")</f>
        <v>62</v>
      </c>
      <c r="AA35" s="876"/>
      <c r="AB35" s="828">
        <f t="shared" si="7"/>
        <v>21</v>
      </c>
      <c r="AC35" s="828" t="str">
        <f t="shared" si="8"/>
        <v>更別村</v>
      </c>
      <c r="AD35" s="885">
        <f t="shared" si="9"/>
        <v>11500</v>
      </c>
    </row>
    <row r="36" spans="1:30" ht="25.5" customHeight="1">
      <c r="A36" s="608" t="s">
        <v>604</v>
      </c>
      <c r="B36" s="605" t="s">
        <v>605</v>
      </c>
      <c r="C36" s="606" t="s">
        <v>193</v>
      </c>
      <c r="D36" s="605" t="s">
        <v>645</v>
      </c>
      <c r="E36" s="606" t="s">
        <v>344</v>
      </c>
      <c r="F36" s="610">
        <v>939</v>
      </c>
      <c r="G36" s="610">
        <v>554</v>
      </c>
      <c r="H36" s="610">
        <v>524</v>
      </c>
      <c r="I36" s="610">
        <v>385</v>
      </c>
      <c r="K36" s="17">
        <v>22</v>
      </c>
      <c r="L36" s="17" t="s">
        <v>306</v>
      </c>
      <c r="M36" s="868">
        <f t="shared" si="22"/>
        <v>1300</v>
      </c>
      <c r="N36" s="869">
        <f>IFERROR(_xlfn.RANK.EQ(M36,$M$15:$M$193,0)+COUNTIF($M$15:M36,M36)-1,"-")</f>
        <v>144</v>
      </c>
      <c r="O36" s="869"/>
      <c r="P36" s="870">
        <f t="shared" si="0"/>
        <v>22</v>
      </c>
      <c r="Q36" s="870" t="str">
        <f t="shared" si="1"/>
        <v>鹿追町</v>
      </c>
      <c r="R36" s="871">
        <f t="shared" si="2"/>
        <v>12200</v>
      </c>
      <c r="S36" s="879">
        <f t="shared" si="3"/>
        <v>522</v>
      </c>
      <c r="T36" s="876">
        <f>IFERROR(_xlfn.RANK.EQ(S36,$S$15:$S$193,0)+COUNTIF($S$15:S36,S36)-1,"-")</f>
        <v>70</v>
      </c>
      <c r="U36" s="876"/>
      <c r="V36" s="828">
        <f t="shared" si="4"/>
        <v>22</v>
      </c>
      <c r="W36" s="828" t="str">
        <f t="shared" si="5"/>
        <v>沼田町</v>
      </c>
      <c r="X36" s="885">
        <f t="shared" si="6"/>
        <v>3140</v>
      </c>
      <c r="Y36" s="879">
        <f t="shared" si="23"/>
        <v>774</v>
      </c>
      <c r="Z36" s="876">
        <f>IFERROR(_xlfn.RANK.EQ(Y36,$Y$15:$Y$193,0)+COUNTIF($Y$15:Y36,Y36)-1,"-")</f>
        <v>132</v>
      </c>
      <c r="AA36" s="876"/>
      <c r="AB36" s="828">
        <f t="shared" si="7"/>
        <v>21</v>
      </c>
      <c r="AC36" s="828" t="str">
        <f t="shared" si="8"/>
        <v>豊頃町</v>
      </c>
      <c r="AD36" s="885">
        <f t="shared" si="9"/>
        <v>11500</v>
      </c>
    </row>
    <row r="37" spans="1:30" ht="25.5" customHeight="1">
      <c r="A37" s="608" t="s">
        <v>604</v>
      </c>
      <c r="B37" s="605" t="s">
        <v>605</v>
      </c>
      <c r="C37" s="606" t="s">
        <v>193</v>
      </c>
      <c r="D37" s="605" t="s">
        <v>646</v>
      </c>
      <c r="E37" s="606" t="s">
        <v>335</v>
      </c>
      <c r="F37" s="610">
        <v>2980</v>
      </c>
      <c r="G37" s="610">
        <v>1300</v>
      </c>
      <c r="H37" s="610">
        <v>1230</v>
      </c>
      <c r="I37" s="610">
        <v>1680</v>
      </c>
      <c r="K37" s="17">
        <v>23</v>
      </c>
      <c r="L37" s="17" t="s">
        <v>309</v>
      </c>
      <c r="M37" s="868">
        <f t="shared" si="22"/>
        <v>9370</v>
      </c>
      <c r="N37" s="869">
        <f>IFERROR(_xlfn.RANK.EQ(M37,$M$15:$M$193,0)+COUNTIF($M$15:M37,M37)-1,"-")</f>
        <v>44</v>
      </c>
      <c r="O37" s="869"/>
      <c r="P37" s="870">
        <f t="shared" si="0"/>
        <v>23</v>
      </c>
      <c r="Q37" s="870" t="str">
        <f t="shared" si="1"/>
        <v>標津町</v>
      </c>
      <c r="R37" s="871">
        <f t="shared" si="2"/>
        <v>12100</v>
      </c>
      <c r="S37" s="879" t="str">
        <f t="shared" si="3"/>
        <v>-</v>
      </c>
      <c r="T37" s="876" t="str">
        <f>IFERROR(_xlfn.RANK.EQ(S37,$S$15:$S$193,0)+COUNTIF($S$15:S37,S37)-1,"-")</f>
        <v>-</v>
      </c>
      <c r="U37" s="876"/>
      <c r="V37" s="828">
        <f t="shared" si="4"/>
        <v>23</v>
      </c>
      <c r="W37" s="828" t="str">
        <f t="shared" si="5"/>
        <v>中富良野町</v>
      </c>
      <c r="X37" s="885">
        <f t="shared" si="6"/>
        <v>3090</v>
      </c>
      <c r="Y37" s="879">
        <f t="shared" si="23"/>
        <v>9370</v>
      </c>
      <c r="Z37" s="876">
        <f>IFERROR(_xlfn.RANK.EQ(Y37,$Y$15:$Y$193,0)+COUNTIF($Y$15:Y37,Y37)-1,"-")</f>
        <v>35</v>
      </c>
      <c r="AA37" s="876"/>
      <c r="AB37" s="828">
        <f t="shared" si="7"/>
        <v>23</v>
      </c>
      <c r="AC37" s="828" t="str">
        <f t="shared" si="8"/>
        <v>浦幌町</v>
      </c>
      <c r="AD37" s="885">
        <f t="shared" si="9"/>
        <v>11300</v>
      </c>
    </row>
    <row r="38" spans="1:30" ht="25.5" customHeight="1">
      <c r="A38" s="608" t="s">
        <v>604</v>
      </c>
      <c r="B38" s="605" t="s">
        <v>605</v>
      </c>
      <c r="C38" s="606" t="s">
        <v>193</v>
      </c>
      <c r="D38" s="605" t="s">
        <v>647</v>
      </c>
      <c r="E38" s="606" t="s">
        <v>369</v>
      </c>
      <c r="F38" s="610">
        <v>200</v>
      </c>
      <c r="G38" s="610" t="s">
        <v>145</v>
      </c>
      <c r="H38" s="610" t="s">
        <v>145</v>
      </c>
      <c r="I38" s="610">
        <v>200</v>
      </c>
      <c r="K38" s="17">
        <v>24</v>
      </c>
      <c r="L38" s="17" t="s">
        <v>241</v>
      </c>
      <c r="M38" s="868">
        <f t="shared" si="22"/>
        <v>5830</v>
      </c>
      <c r="N38" s="869">
        <f>IFERROR(_xlfn.RANK.EQ(M38,$M$15:$M$193,0)+COUNTIF($M$15:M38,M38)-1,"-")</f>
        <v>72</v>
      </c>
      <c r="O38" s="869"/>
      <c r="P38" s="870">
        <f t="shared" si="0"/>
        <v>24</v>
      </c>
      <c r="Q38" s="870" t="str">
        <f t="shared" si="1"/>
        <v>本別町</v>
      </c>
      <c r="R38" s="871">
        <f t="shared" si="2"/>
        <v>12000</v>
      </c>
      <c r="S38" s="879">
        <f t="shared" si="3"/>
        <v>639</v>
      </c>
      <c r="T38" s="876">
        <f>IFERROR(_xlfn.RANK.EQ(S38,$S$15:$S$193,0)+COUNTIF($S$15:S38,S38)-1,"-")</f>
        <v>67</v>
      </c>
      <c r="U38" s="876"/>
      <c r="V38" s="828">
        <f t="shared" si="4"/>
        <v>24</v>
      </c>
      <c r="W38" s="828" t="str">
        <f t="shared" si="5"/>
        <v>剣淵町</v>
      </c>
      <c r="X38" s="885">
        <f t="shared" si="6"/>
        <v>3060</v>
      </c>
      <c r="Y38" s="879">
        <f t="shared" si="23"/>
        <v>5200</v>
      </c>
      <c r="Z38" s="876">
        <f>IFERROR(_xlfn.RANK.EQ(Y38,$Y$15:$Y$193,0)+COUNTIF($Y$15:Y38,Y38)-1,"-")</f>
        <v>60</v>
      </c>
      <c r="AA38" s="876"/>
      <c r="AB38" s="828">
        <f t="shared" si="7"/>
        <v>24</v>
      </c>
      <c r="AC38" s="828" t="str">
        <f t="shared" si="8"/>
        <v>上士幌町</v>
      </c>
      <c r="AD38" s="885">
        <f t="shared" si="9"/>
        <v>11100</v>
      </c>
    </row>
    <row r="39" spans="1:30" ht="25.5" customHeight="1">
      <c r="A39" s="608" t="s">
        <v>604</v>
      </c>
      <c r="B39" s="605" t="s">
        <v>605</v>
      </c>
      <c r="C39" s="606" t="s">
        <v>193</v>
      </c>
      <c r="D39" s="605" t="s">
        <v>648</v>
      </c>
      <c r="E39" s="606" t="s">
        <v>301</v>
      </c>
      <c r="F39" s="610">
        <v>2610</v>
      </c>
      <c r="G39" s="611">
        <v>373</v>
      </c>
      <c r="H39" s="611">
        <v>349</v>
      </c>
      <c r="I39" s="610">
        <v>2240</v>
      </c>
      <c r="K39" s="17">
        <v>25</v>
      </c>
      <c r="L39" s="17" t="s">
        <v>209</v>
      </c>
      <c r="M39" s="868">
        <f t="shared" si="22"/>
        <v>5080</v>
      </c>
      <c r="N39" s="869">
        <f>IFERROR(_xlfn.RANK.EQ(M39,$M$15:$M$193,0)+COUNTIF($M$15:M39,M39)-1,"-")</f>
        <v>82</v>
      </c>
      <c r="O39" s="869"/>
      <c r="P39" s="870">
        <f t="shared" si="0"/>
        <v>25</v>
      </c>
      <c r="Q39" s="870" t="str">
        <f t="shared" si="1"/>
        <v>深川市</v>
      </c>
      <c r="R39" s="871">
        <f t="shared" si="2"/>
        <v>11500</v>
      </c>
      <c r="S39" s="879">
        <f t="shared" si="3"/>
        <v>3760</v>
      </c>
      <c r="T39" s="876">
        <f>IFERROR(_xlfn.RANK.EQ(S39,$S$15:$S$193,0)+COUNTIF($S$15:S39,S39)-1,"-")</f>
        <v>15</v>
      </c>
      <c r="U39" s="876"/>
      <c r="V39" s="828">
        <f t="shared" si="4"/>
        <v>25</v>
      </c>
      <c r="W39" s="828" t="str">
        <f t="shared" si="5"/>
        <v>富良野市</v>
      </c>
      <c r="X39" s="885">
        <f t="shared" si="6"/>
        <v>3030</v>
      </c>
      <c r="Y39" s="879">
        <f t="shared" si="23"/>
        <v>1320</v>
      </c>
      <c r="Z39" s="876">
        <f>IFERROR(_xlfn.RANK.EQ(Y39,$Y$15:$Y$193,0)+COUNTIF($Y$15:Y39,Y39)-1,"-")</f>
        <v>116</v>
      </c>
      <c r="AA39" s="876"/>
      <c r="AB39" s="828">
        <f t="shared" si="7"/>
        <v>25</v>
      </c>
      <c r="AC39" s="828" t="str">
        <f t="shared" si="8"/>
        <v>枝幸町</v>
      </c>
      <c r="AD39" s="885">
        <f t="shared" si="9"/>
        <v>10900</v>
      </c>
    </row>
    <row r="40" spans="1:30" ht="25.5" customHeight="1">
      <c r="A40" s="608" t="s">
        <v>604</v>
      </c>
      <c r="B40" s="605" t="s">
        <v>605</v>
      </c>
      <c r="C40" s="606" t="s">
        <v>193</v>
      </c>
      <c r="D40" s="605" t="s">
        <v>649</v>
      </c>
      <c r="E40" s="606" t="s">
        <v>338</v>
      </c>
      <c r="F40" s="610">
        <v>6530</v>
      </c>
      <c r="G40" s="610">
        <v>521</v>
      </c>
      <c r="H40" s="610">
        <v>492</v>
      </c>
      <c r="I40" s="610">
        <v>6010</v>
      </c>
      <c r="K40" s="17">
        <v>26</v>
      </c>
      <c r="L40" s="17" t="s">
        <v>315</v>
      </c>
      <c r="M40" s="868">
        <f t="shared" si="22"/>
        <v>1500</v>
      </c>
      <c r="N40" s="869">
        <f>IFERROR(_xlfn.RANK.EQ(M40,$M$15:$M$193,0)+COUNTIF($M$15:M40,M40)-1,"-")</f>
        <v>140</v>
      </c>
      <c r="O40" s="869"/>
      <c r="P40" s="870">
        <f t="shared" si="0"/>
        <v>25</v>
      </c>
      <c r="Q40" s="870" t="str">
        <f t="shared" si="1"/>
        <v>更別村</v>
      </c>
      <c r="R40" s="871">
        <f t="shared" si="2"/>
        <v>11500</v>
      </c>
      <c r="S40" s="879">
        <f t="shared" si="3"/>
        <v>877</v>
      </c>
      <c r="T40" s="876">
        <f>IFERROR(_xlfn.RANK.EQ(S40,$S$15:$S$193,0)+COUNTIF($S$15:S40,S40)-1,"-")</f>
        <v>59</v>
      </c>
      <c r="U40" s="876"/>
      <c r="V40" s="828">
        <f t="shared" si="4"/>
        <v>26</v>
      </c>
      <c r="W40" s="828" t="str">
        <f t="shared" si="5"/>
        <v>蘭越町</v>
      </c>
      <c r="X40" s="885">
        <f t="shared" si="6"/>
        <v>2920</v>
      </c>
      <c r="Y40" s="879">
        <f t="shared" si="23"/>
        <v>622</v>
      </c>
      <c r="Z40" s="876">
        <f>IFERROR(_xlfn.RANK.EQ(Y40,$Y$15:$Y$193,0)+COUNTIF($Y$15:Y40,Y40)-1,"-")</f>
        <v>141</v>
      </c>
      <c r="AA40" s="876"/>
      <c r="AB40" s="828">
        <f t="shared" si="7"/>
        <v>26</v>
      </c>
      <c r="AC40" s="828" t="str">
        <f t="shared" si="8"/>
        <v>美幌町</v>
      </c>
      <c r="AD40" s="885">
        <f t="shared" si="9"/>
        <v>10600</v>
      </c>
    </row>
    <row r="41" spans="1:30" ht="25.5" customHeight="1">
      <c r="A41" s="608" t="s">
        <v>604</v>
      </c>
      <c r="B41" s="605" t="s">
        <v>605</v>
      </c>
      <c r="C41" s="606" t="s">
        <v>193</v>
      </c>
      <c r="D41" s="605" t="s">
        <v>650</v>
      </c>
      <c r="E41" s="606" t="s">
        <v>355</v>
      </c>
      <c r="F41" s="610">
        <v>2350</v>
      </c>
      <c r="G41" s="610" t="s">
        <v>145</v>
      </c>
      <c r="H41" s="610" t="s">
        <v>145</v>
      </c>
      <c r="I41" s="610">
        <v>2350</v>
      </c>
      <c r="K41" s="17">
        <v>27</v>
      </c>
      <c r="L41" s="17" t="s">
        <v>370</v>
      </c>
      <c r="M41" s="868">
        <f t="shared" si="22"/>
        <v>12</v>
      </c>
      <c r="N41" s="869">
        <f>IFERROR(_xlfn.RANK.EQ(M41,$M$15:$M$193,0)+COUNTIF($M$15:M41,M41)-1,"-")</f>
        <v>173</v>
      </c>
      <c r="O41" s="869"/>
      <c r="P41" s="870">
        <f t="shared" si="0"/>
        <v>25</v>
      </c>
      <c r="Q41" s="870" t="str">
        <f t="shared" si="1"/>
        <v>豊頃町</v>
      </c>
      <c r="R41" s="871">
        <f t="shared" si="2"/>
        <v>11500</v>
      </c>
      <c r="S41" s="879" t="str">
        <f t="shared" si="3"/>
        <v>-</v>
      </c>
      <c r="T41" s="876" t="str">
        <f>IFERROR(_xlfn.RANK.EQ(S41,$S$15:$S$193,0)+COUNTIF($S$15:S41,S41)-1,"-")</f>
        <v>-</v>
      </c>
      <c r="U41" s="876"/>
      <c r="V41" s="828">
        <f t="shared" si="4"/>
        <v>27</v>
      </c>
      <c r="W41" s="828" t="str">
        <f t="shared" si="5"/>
        <v>東川町</v>
      </c>
      <c r="X41" s="885">
        <f t="shared" si="6"/>
        <v>2900</v>
      </c>
      <c r="Y41" s="879">
        <f t="shared" si="23"/>
        <v>12</v>
      </c>
      <c r="Z41" s="876">
        <f>IFERROR(_xlfn.RANK.EQ(Y41,$Y$15:$Y$193,0)+COUNTIF($Y$15:Y41,Y41)-1,"-")</f>
        <v>173</v>
      </c>
      <c r="AA41" s="876"/>
      <c r="AB41" s="828">
        <f t="shared" si="7"/>
        <v>26</v>
      </c>
      <c r="AC41" s="828" t="str">
        <f t="shared" si="8"/>
        <v>斜里町</v>
      </c>
      <c r="AD41" s="885">
        <f t="shared" si="9"/>
        <v>10600</v>
      </c>
    </row>
    <row r="42" spans="1:30" ht="25.5" customHeight="1">
      <c r="A42" s="608" t="s">
        <v>604</v>
      </c>
      <c r="B42" s="605" t="s">
        <v>606</v>
      </c>
      <c r="C42" s="606" t="s">
        <v>194</v>
      </c>
      <c r="D42" s="605" t="s">
        <v>651</v>
      </c>
      <c r="E42" s="606" t="s">
        <v>342</v>
      </c>
      <c r="F42" s="610">
        <v>1080</v>
      </c>
      <c r="G42" s="610">
        <v>877</v>
      </c>
      <c r="H42" s="610">
        <v>827</v>
      </c>
      <c r="I42" s="610">
        <v>201</v>
      </c>
      <c r="K42" s="17">
        <v>28</v>
      </c>
      <c r="L42" s="17" t="s">
        <v>212</v>
      </c>
      <c r="M42" s="868">
        <f t="shared" si="22"/>
        <v>11500</v>
      </c>
      <c r="N42" s="869">
        <f>IFERROR(_xlfn.RANK.EQ(M42,$M$15:$M$193,0)+COUNTIF($M$15:M42,M42)-1,"-")</f>
        <v>25</v>
      </c>
      <c r="O42" s="869"/>
      <c r="P42" s="870">
        <f t="shared" si="0"/>
        <v>28</v>
      </c>
      <c r="Q42" s="870" t="str">
        <f t="shared" si="1"/>
        <v>浦幌町</v>
      </c>
      <c r="R42" s="871">
        <f t="shared" si="2"/>
        <v>11300</v>
      </c>
      <c r="S42" s="879">
        <f t="shared" si="3"/>
        <v>8620</v>
      </c>
      <c r="T42" s="876">
        <f>IFERROR(_xlfn.RANK.EQ(S42,$S$15:$S$193,0)+COUNTIF($S$15:S42,S42)-1,"-")</f>
        <v>6</v>
      </c>
      <c r="U42" s="876"/>
      <c r="V42" s="828">
        <f t="shared" si="4"/>
        <v>28</v>
      </c>
      <c r="W42" s="828" t="str">
        <f t="shared" si="5"/>
        <v>秩父別町</v>
      </c>
      <c r="X42" s="885">
        <f t="shared" si="6"/>
        <v>2800</v>
      </c>
      <c r="Y42" s="879">
        <f t="shared" si="23"/>
        <v>2880</v>
      </c>
      <c r="Z42" s="876">
        <f>IFERROR(_xlfn.RANK.EQ(Y42,$Y$15:$Y$193,0)+COUNTIF($Y$15:Y42,Y42)-1,"-")</f>
        <v>85</v>
      </c>
      <c r="AA42" s="876"/>
      <c r="AB42" s="828">
        <f t="shared" si="7"/>
        <v>26</v>
      </c>
      <c r="AC42" s="828" t="str">
        <f t="shared" si="8"/>
        <v>湧別町</v>
      </c>
      <c r="AD42" s="885">
        <f t="shared" si="9"/>
        <v>10600</v>
      </c>
    </row>
    <row r="43" spans="1:30" ht="25.5" customHeight="1">
      <c r="A43" s="608" t="s">
        <v>604</v>
      </c>
      <c r="B43" s="605" t="s">
        <v>606</v>
      </c>
      <c r="C43" s="606" t="s">
        <v>194</v>
      </c>
      <c r="D43" s="605" t="s">
        <v>652</v>
      </c>
      <c r="E43" s="606" t="s">
        <v>302</v>
      </c>
      <c r="F43" s="610">
        <v>870</v>
      </c>
      <c r="G43" s="610">
        <v>669</v>
      </c>
      <c r="H43" s="610">
        <v>625</v>
      </c>
      <c r="I43" s="610">
        <v>201</v>
      </c>
      <c r="K43" s="17">
        <v>29</v>
      </c>
      <c r="L43" s="17" t="s">
        <v>250</v>
      </c>
      <c r="M43" s="868">
        <f t="shared" si="22"/>
        <v>10500</v>
      </c>
      <c r="N43" s="869">
        <f>IFERROR(_xlfn.RANK.EQ(M43,$M$15:$M$193,0)+COUNTIF($M$15:M43,M43)-1,"-")</f>
        <v>35</v>
      </c>
      <c r="O43" s="869"/>
      <c r="P43" s="870">
        <f t="shared" si="0"/>
        <v>29</v>
      </c>
      <c r="Q43" s="870" t="str">
        <f t="shared" si="1"/>
        <v>上士幌町</v>
      </c>
      <c r="R43" s="871">
        <f t="shared" si="2"/>
        <v>11100</v>
      </c>
      <c r="S43" s="879">
        <f t="shared" si="3"/>
        <v>3030</v>
      </c>
      <c r="T43" s="876">
        <f>IFERROR(_xlfn.RANK.EQ(S43,$S$15:$S$193,0)+COUNTIF($S$15:S43,S43)-1,"-")</f>
        <v>25</v>
      </c>
      <c r="U43" s="876"/>
      <c r="V43" s="828">
        <f t="shared" si="4"/>
        <v>29</v>
      </c>
      <c r="W43" s="828" t="str">
        <f t="shared" si="5"/>
        <v>北竜町</v>
      </c>
      <c r="X43" s="885">
        <f t="shared" si="6"/>
        <v>2790</v>
      </c>
      <c r="Y43" s="879">
        <f t="shared" si="23"/>
        <v>7440</v>
      </c>
      <c r="Z43" s="876">
        <f>IFERROR(_xlfn.RANK.EQ(Y43,$Y$15:$Y$193,0)+COUNTIF($Y$15:Y43,Y43)-1,"-")</f>
        <v>46</v>
      </c>
      <c r="AA43" s="876"/>
      <c r="AB43" s="828">
        <f t="shared" si="7"/>
        <v>29</v>
      </c>
      <c r="AC43" s="828" t="str">
        <f t="shared" si="8"/>
        <v>釧路市</v>
      </c>
      <c r="AD43" s="885">
        <f t="shared" si="9"/>
        <v>10400</v>
      </c>
    </row>
    <row r="44" spans="1:30" ht="25.5" customHeight="1">
      <c r="A44" s="608" t="s">
        <v>604</v>
      </c>
      <c r="B44" s="605" t="s">
        <v>606</v>
      </c>
      <c r="C44" s="606" t="s">
        <v>194</v>
      </c>
      <c r="D44" s="605" t="s">
        <v>653</v>
      </c>
      <c r="E44" s="606" t="s">
        <v>293</v>
      </c>
      <c r="F44" s="610">
        <v>3940</v>
      </c>
      <c r="G44" s="611">
        <v>1970</v>
      </c>
      <c r="H44" s="611">
        <v>1850</v>
      </c>
      <c r="I44" s="610">
        <v>1970</v>
      </c>
      <c r="K44" s="17">
        <v>30</v>
      </c>
      <c r="L44" s="17" t="s">
        <v>361</v>
      </c>
      <c r="M44" s="868">
        <f t="shared" si="22"/>
        <v>1030</v>
      </c>
      <c r="N44" s="869">
        <f>IFERROR(_xlfn.RANK.EQ(M44,$M$15:$M$193,0)+COUNTIF($M$15:M44,M44)-1,"-")</f>
        <v>150</v>
      </c>
      <c r="O44" s="869"/>
      <c r="P44" s="870">
        <f t="shared" si="0"/>
        <v>30</v>
      </c>
      <c r="Q44" s="870" t="str">
        <f t="shared" si="1"/>
        <v>長沼町</v>
      </c>
      <c r="R44" s="871">
        <f t="shared" si="2"/>
        <v>11000</v>
      </c>
      <c r="S44" s="879">
        <f t="shared" si="3"/>
        <v>0</v>
      </c>
      <c r="T44" s="876">
        <f>IFERROR(_xlfn.RANK.EQ(S44,$S$15:$S$193,0)+COUNTIF($S$15:S44,S44)-1,"-")</f>
        <v>117</v>
      </c>
      <c r="U44" s="876"/>
      <c r="V44" s="828">
        <f t="shared" si="4"/>
        <v>30</v>
      </c>
      <c r="W44" s="828" t="str">
        <f t="shared" si="5"/>
        <v>和寒町</v>
      </c>
      <c r="X44" s="885">
        <f t="shared" si="6"/>
        <v>2720</v>
      </c>
      <c r="Y44" s="879">
        <f t="shared" si="23"/>
        <v>1030</v>
      </c>
      <c r="Z44" s="876">
        <f>IFERROR(_xlfn.RANK.EQ(Y44,$Y$15:$Y$193,0)+COUNTIF($Y$15:Y44,Y44)-1,"-")</f>
        <v>122</v>
      </c>
      <c r="AA44" s="876"/>
      <c r="AB44" s="828">
        <f t="shared" si="7"/>
        <v>29</v>
      </c>
      <c r="AC44" s="828" t="str">
        <f t="shared" si="8"/>
        <v>小清水町</v>
      </c>
      <c r="AD44" s="885">
        <f t="shared" si="9"/>
        <v>10400</v>
      </c>
    </row>
    <row r="45" spans="1:30" ht="25.5" customHeight="1">
      <c r="A45" s="608" t="s">
        <v>604</v>
      </c>
      <c r="B45" s="605" t="s">
        <v>606</v>
      </c>
      <c r="C45" s="606" t="s">
        <v>194</v>
      </c>
      <c r="D45" s="605" t="s">
        <v>654</v>
      </c>
      <c r="E45" s="606" t="s">
        <v>312</v>
      </c>
      <c r="F45" s="610">
        <v>831</v>
      </c>
      <c r="G45" s="610">
        <v>297</v>
      </c>
      <c r="H45" s="610">
        <v>276</v>
      </c>
      <c r="I45" s="610">
        <v>534</v>
      </c>
      <c r="K45" s="17">
        <v>31</v>
      </c>
      <c r="L45" s="17" t="s">
        <v>279</v>
      </c>
      <c r="M45" s="868">
        <f t="shared" si="22"/>
        <v>4230</v>
      </c>
      <c r="N45" s="869">
        <f>IFERROR(_xlfn.RANK.EQ(M45,$M$15:$M$193,0)+COUNTIF($M$15:M45,M45)-1,"-")</f>
        <v>95</v>
      </c>
      <c r="O45" s="869"/>
      <c r="P45" s="870">
        <f t="shared" si="0"/>
        <v>31</v>
      </c>
      <c r="Q45" s="870" t="str">
        <f t="shared" si="1"/>
        <v>枝幸町</v>
      </c>
      <c r="R45" s="871">
        <f t="shared" si="2"/>
        <v>10900</v>
      </c>
      <c r="S45" s="879">
        <f t="shared" si="3"/>
        <v>2350</v>
      </c>
      <c r="T45" s="876">
        <f>IFERROR(_xlfn.RANK.EQ(S45,$S$15:$S$193,0)+COUNTIF($S$15:S45,S45)-1,"-")</f>
        <v>37</v>
      </c>
      <c r="U45" s="876"/>
      <c r="V45" s="828">
        <f t="shared" si="4"/>
        <v>31</v>
      </c>
      <c r="W45" s="828" t="str">
        <f t="shared" si="5"/>
        <v>今金町</v>
      </c>
      <c r="X45" s="885">
        <f t="shared" si="6"/>
        <v>2630</v>
      </c>
      <c r="Y45" s="879">
        <f t="shared" si="23"/>
        <v>1880</v>
      </c>
      <c r="Z45" s="876">
        <f>IFERROR(_xlfn.RANK.EQ(Y45,$Y$15:$Y$193,0)+COUNTIF($Y$15:Y45,Y45)-1,"-")</f>
        <v>101</v>
      </c>
      <c r="AA45" s="876"/>
      <c r="AB45" s="828">
        <f t="shared" si="7"/>
        <v>31</v>
      </c>
      <c r="AC45" s="828" t="str">
        <f t="shared" si="8"/>
        <v>美瑛町</v>
      </c>
      <c r="AD45" s="885">
        <f t="shared" si="9"/>
        <v>10300</v>
      </c>
    </row>
    <row r="46" spans="1:30" ht="25.5" customHeight="1">
      <c r="A46" s="608" t="s">
        <v>604</v>
      </c>
      <c r="B46" s="605" t="s">
        <v>606</v>
      </c>
      <c r="C46" s="606" t="s">
        <v>194</v>
      </c>
      <c r="D46" s="605" t="s">
        <v>655</v>
      </c>
      <c r="E46" s="606" t="s">
        <v>353</v>
      </c>
      <c r="F46" s="610">
        <v>536</v>
      </c>
      <c r="G46" s="610">
        <v>85</v>
      </c>
      <c r="H46" s="610">
        <v>80</v>
      </c>
      <c r="I46" s="610">
        <v>451</v>
      </c>
      <c r="K46" s="17">
        <v>32</v>
      </c>
      <c r="L46" s="17" t="s">
        <v>303</v>
      </c>
      <c r="M46" s="868">
        <f t="shared" si="22"/>
        <v>4810</v>
      </c>
      <c r="N46" s="869">
        <f>IFERROR(_xlfn.RANK.EQ(M46,$M$15:$M$193,0)+COUNTIF($M$15:M46,M46)-1,"-")</f>
        <v>85</v>
      </c>
      <c r="O46" s="869"/>
      <c r="P46" s="870">
        <f t="shared" si="0"/>
        <v>32</v>
      </c>
      <c r="Q46" s="870" t="str">
        <f t="shared" si="1"/>
        <v>美幌町</v>
      </c>
      <c r="R46" s="871">
        <f t="shared" si="2"/>
        <v>10700</v>
      </c>
      <c r="S46" s="879">
        <f t="shared" si="3"/>
        <v>449</v>
      </c>
      <c r="T46" s="876">
        <f>IFERROR(_xlfn.RANK.EQ(S46,$S$15:$S$193,0)+COUNTIF($S$15:S46,S46)-1,"-")</f>
        <v>76</v>
      </c>
      <c r="U46" s="876"/>
      <c r="V46" s="828">
        <f t="shared" si="4"/>
        <v>32</v>
      </c>
      <c r="W46" s="828" t="str">
        <f t="shared" si="5"/>
        <v>月形町</v>
      </c>
      <c r="X46" s="885">
        <f t="shared" si="6"/>
        <v>2610</v>
      </c>
      <c r="Y46" s="879">
        <f t="shared" si="23"/>
        <v>4360</v>
      </c>
      <c r="Z46" s="876">
        <f>IFERROR(_xlfn.RANK.EQ(Y46,$Y$15:$Y$193,0)+COUNTIF($Y$15:Y46,Y46)-1,"-")</f>
        <v>67</v>
      </c>
      <c r="AA46" s="876"/>
      <c r="AB46" s="828">
        <f t="shared" si="7"/>
        <v>32</v>
      </c>
      <c r="AC46" s="828" t="str">
        <f t="shared" si="8"/>
        <v>弟子屈町</v>
      </c>
      <c r="AD46" s="885">
        <f t="shared" si="9"/>
        <v>10200</v>
      </c>
    </row>
    <row r="47" spans="1:30" ht="25.5" customHeight="1">
      <c r="A47" s="608" t="s">
        <v>604</v>
      </c>
      <c r="B47" s="605" t="s">
        <v>606</v>
      </c>
      <c r="C47" s="606" t="s">
        <v>194</v>
      </c>
      <c r="D47" s="605" t="s">
        <v>656</v>
      </c>
      <c r="E47" s="606" t="s">
        <v>295</v>
      </c>
      <c r="F47" s="610">
        <v>5610</v>
      </c>
      <c r="G47" s="610">
        <v>2630</v>
      </c>
      <c r="H47" s="610">
        <v>2480</v>
      </c>
      <c r="I47" s="610">
        <v>2980</v>
      </c>
      <c r="K47" s="17">
        <v>33</v>
      </c>
      <c r="L47" s="17" t="s">
        <v>311</v>
      </c>
      <c r="M47" s="868">
        <f t="shared" si="22"/>
        <v>1890</v>
      </c>
      <c r="N47" s="869">
        <f>IFERROR(_xlfn.RANK.EQ(M47,$M$15:$M$193,0)+COUNTIF($M$15:M47,M47)-1,"-")</f>
        <v>133</v>
      </c>
      <c r="O47" s="869"/>
      <c r="P47" s="870">
        <f t="shared" si="0"/>
        <v>33</v>
      </c>
      <c r="Q47" s="870" t="str">
        <f t="shared" si="1"/>
        <v>斜里町</v>
      </c>
      <c r="R47" s="871">
        <f t="shared" si="2"/>
        <v>10600</v>
      </c>
      <c r="S47" s="879">
        <f t="shared" si="3"/>
        <v>434</v>
      </c>
      <c r="T47" s="876">
        <f>IFERROR(_xlfn.RANK.EQ(S47,$S$15:$S$193,0)+COUNTIF($S$15:S47,S47)-1,"-")</f>
        <v>77</v>
      </c>
      <c r="U47" s="876"/>
      <c r="V47" s="828">
        <f t="shared" si="4"/>
        <v>33</v>
      </c>
      <c r="W47" s="828" t="str">
        <f t="shared" si="5"/>
        <v>共和町</v>
      </c>
      <c r="X47" s="885">
        <f t="shared" si="6"/>
        <v>2560</v>
      </c>
      <c r="Y47" s="879">
        <f t="shared" si="23"/>
        <v>1460</v>
      </c>
      <c r="Z47" s="876">
        <f>IFERROR(_xlfn.RANK.EQ(Y47,$Y$15:$Y$193,0)+COUNTIF($Y$15:Y47,Y47)-1,"-")</f>
        <v>114</v>
      </c>
      <c r="AA47" s="876"/>
      <c r="AB47" s="828">
        <f t="shared" si="7"/>
        <v>33</v>
      </c>
      <c r="AC47" s="828" t="str">
        <f t="shared" si="8"/>
        <v>雄武町</v>
      </c>
      <c r="AD47" s="885">
        <f t="shared" si="9"/>
        <v>9970</v>
      </c>
    </row>
    <row r="48" spans="1:30" ht="25.5" customHeight="1">
      <c r="A48" s="608" t="s">
        <v>604</v>
      </c>
      <c r="B48" s="605" t="s">
        <v>606</v>
      </c>
      <c r="C48" s="606" t="s">
        <v>194</v>
      </c>
      <c r="D48" s="605" t="s">
        <v>657</v>
      </c>
      <c r="E48" s="606" t="s">
        <v>278</v>
      </c>
      <c r="F48" s="610">
        <v>5900</v>
      </c>
      <c r="G48" s="610">
        <v>2460</v>
      </c>
      <c r="H48" s="610">
        <v>2320</v>
      </c>
      <c r="I48" s="610">
        <v>3430</v>
      </c>
      <c r="K48" s="17">
        <v>34</v>
      </c>
      <c r="L48" s="17" t="s">
        <v>288</v>
      </c>
      <c r="M48" s="868">
        <f t="shared" si="22"/>
        <v>5480</v>
      </c>
      <c r="N48" s="869">
        <f>IFERROR(_xlfn.RANK.EQ(M48,$M$15:$M$193,0)+COUNTIF($M$15:M48,M48)-1,"-")</f>
        <v>78</v>
      </c>
      <c r="O48" s="869"/>
      <c r="P48" s="870">
        <f t="shared" si="0"/>
        <v>33</v>
      </c>
      <c r="Q48" s="870" t="str">
        <f t="shared" si="1"/>
        <v>湧別町</v>
      </c>
      <c r="R48" s="871">
        <f t="shared" si="2"/>
        <v>10600</v>
      </c>
      <c r="S48" s="879">
        <f t="shared" si="3"/>
        <v>2250</v>
      </c>
      <c r="T48" s="876">
        <f>IFERROR(_xlfn.RANK.EQ(S48,$S$15:$S$193,0)+COUNTIF($S$15:S48,S48)-1,"-")</f>
        <v>41</v>
      </c>
      <c r="U48" s="876"/>
      <c r="V48" s="828">
        <f t="shared" si="4"/>
        <v>34</v>
      </c>
      <c r="W48" s="828" t="str">
        <f t="shared" si="5"/>
        <v>せたな町</v>
      </c>
      <c r="X48" s="885">
        <f t="shared" si="6"/>
        <v>2460</v>
      </c>
      <c r="Y48" s="879">
        <f t="shared" si="23"/>
        <v>3240</v>
      </c>
      <c r="Z48" s="876">
        <f>IFERROR(_xlfn.RANK.EQ(Y48,$Y$15:$Y$193,0)+COUNTIF($Y$15:Y48,Y48)-1,"-")</f>
        <v>75</v>
      </c>
      <c r="AA48" s="876"/>
      <c r="AB48" s="828">
        <f t="shared" si="7"/>
        <v>34</v>
      </c>
      <c r="AC48" s="828" t="str">
        <f t="shared" si="8"/>
        <v>天塩町</v>
      </c>
      <c r="AD48" s="885">
        <f t="shared" si="9"/>
        <v>9910</v>
      </c>
    </row>
    <row r="49" spans="1:30" ht="25.5" customHeight="1">
      <c r="A49" s="608" t="s">
        <v>604</v>
      </c>
      <c r="B49" s="605" t="s">
        <v>607</v>
      </c>
      <c r="C49" s="606" t="s">
        <v>190</v>
      </c>
      <c r="D49" s="605" t="s">
        <v>658</v>
      </c>
      <c r="E49" s="606" t="s">
        <v>351</v>
      </c>
      <c r="F49" s="610">
        <v>171</v>
      </c>
      <c r="G49" s="611">
        <v>16</v>
      </c>
      <c r="H49" s="611">
        <v>15</v>
      </c>
      <c r="I49" s="610">
        <v>155</v>
      </c>
      <c r="K49" s="17">
        <v>35</v>
      </c>
      <c r="L49" s="17" t="s">
        <v>304</v>
      </c>
      <c r="M49" s="868">
        <f t="shared" si="22"/>
        <v>4200</v>
      </c>
      <c r="N49" s="869">
        <f>IFERROR(_xlfn.RANK.EQ(M49,$M$15:$M$193,0)+COUNTIF($M$15:M49,M49)-1,"-")</f>
        <v>96</v>
      </c>
      <c r="O49" s="869"/>
      <c r="P49" s="870">
        <f t="shared" si="0"/>
        <v>35</v>
      </c>
      <c r="Q49" s="870" t="str">
        <f t="shared" si="1"/>
        <v>富良野市</v>
      </c>
      <c r="R49" s="871">
        <f t="shared" si="2"/>
        <v>10500</v>
      </c>
      <c r="S49" s="879">
        <f t="shared" si="3"/>
        <v>2340</v>
      </c>
      <c r="T49" s="876">
        <f>IFERROR(_xlfn.RANK.EQ(S49,$S$15:$S$193,0)+COUNTIF($S$15:S49,S49)-1,"-")</f>
        <v>39</v>
      </c>
      <c r="U49" s="876"/>
      <c r="V49" s="828">
        <f t="shared" si="4"/>
        <v>35</v>
      </c>
      <c r="W49" s="828" t="str">
        <f t="shared" si="5"/>
        <v>芦別市</v>
      </c>
      <c r="X49" s="885">
        <f t="shared" si="6"/>
        <v>2450</v>
      </c>
      <c r="Y49" s="879">
        <f t="shared" si="23"/>
        <v>1860</v>
      </c>
      <c r="Z49" s="876">
        <f>IFERROR(_xlfn.RANK.EQ(Y49,$Y$15:$Y$193,0)+COUNTIF($Y$15:Y49,Y49)-1,"-")</f>
        <v>103</v>
      </c>
      <c r="AA49" s="876"/>
      <c r="AB49" s="828">
        <f t="shared" si="7"/>
        <v>35</v>
      </c>
      <c r="AC49" s="828" t="str">
        <f t="shared" si="8"/>
        <v>根室市</v>
      </c>
      <c r="AD49" s="885">
        <f t="shared" si="9"/>
        <v>9370</v>
      </c>
    </row>
    <row r="50" spans="1:30" ht="25.5" customHeight="1">
      <c r="A50" s="608" t="s">
        <v>604</v>
      </c>
      <c r="B50" s="605" t="s">
        <v>607</v>
      </c>
      <c r="C50" s="606" t="s">
        <v>190</v>
      </c>
      <c r="D50" s="605" t="s">
        <v>659</v>
      </c>
      <c r="E50" s="606" t="s">
        <v>358</v>
      </c>
      <c r="F50" s="610">
        <v>287</v>
      </c>
      <c r="G50" s="610">
        <v>33</v>
      </c>
      <c r="H50" s="610">
        <v>29</v>
      </c>
      <c r="I50" s="610">
        <v>254</v>
      </c>
      <c r="K50" s="17">
        <v>36</v>
      </c>
      <c r="L50" s="17" t="s">
        <v>222</v>
      </c>
      <c r="M50" s="868">
        <f t="shared" si="22"/>
        <v>8420</v>
      </c>
      <c r="N50" s="869">
        <f>IFERROR(_xlfn.RANK.EQ(M50,$M$15:$M$193,0)+COUNTIF($M$15:M50,M50)-1,"-")</f>
        <v>51</v>
      </c>
      <c r="O50" s="869"/>
      <c r="P50" s="870">
        <f t="shared" si="0"/>
        <v>36</v>
      </c>
      <c r="Q50" s="870" t="str">
        <f t="shared" si="1"/>
        <v>釧路市</v>
      </c>
      <c r="R50" s="871">
        <f t="shared" si="2"/>
        <v>10400</v>
      </c>
      <c r="S50" s="879">
        <f t="shared" si="3"/>
        <v>6070</v>
      </c>
      <c r="T50" s="876">
        <f>IFERROR(_xlfn.RANK.EQ(S50,$S$15:$S$193,0)+COUNTIF($S$15:S50,S50)-1,"-")</f>
        <v>7</v>
      </c>
      <c r="U50" s="876"/>
      <c r="V50" s="828">
        <f t="shared" si="4"/>
        <v>35</v>
      </c>
      <c r="W50" s="828" t="str">
        <f t="shared" si="5"/>
        <v>浦臼町</v>
      </c>
      <c r="X50" s="885">
        <f t="shared" si="6"/>
        <v>2450</v>
      </c>
      <c r="Y50" s="879">
        <f t="shared" si="23"/>
        <v>2350</v>
      </c>
      <c r="Z50" s="876">
        <f>IFERROR(_xlfn.RANK.EQ(Y50,$Y$15:$Y$193,0)+COUNTIF($Y$15:Y50,Y50)-1,"-")</f>
        <v>93</v>
      </c>
      <c r="AA50" s="876"/>
      <c r="AB50" s="828">
        <f t="shared" si="7"/>
        <v>36</v>
      </c>
      <c r="AC50" s="828" t="str">
        <f t="shared" si="8"/>
        <v>鶴居村</v>
      </c>
      <c r="AD50" s="885">
        <f t="shared" si="9"/>
        <v>9360</v>
      </c>
    </row>
    <row r="51" spans="1:30" ht="25.5" customHeight="1">
      <c r="A51" s="608" t="s">
        <v>604</v>
      </c>
      <c r="B51" s="605" t="s">
        <v>607</v>
      </c>
      <c r="C51" s="606" t="s">
        <v>190</v>
      </c>
      <c r="D51" s="605" t="s">
        <v>660</v>
      </c>
      <c r="E51" s="606" t="s">
        <v>364</v>
      </c>
      <c r="F51" s="610">
        <v>246</v>
      </c>
      <c r="G51" s="610">
        <v>15</v>
      </c>
      <c r="H51" s="610">
        <v>13</v>
      </c>
      <c r="I51" s="610">
        <v>231</v>
      </c>
      <c r="K51" s="17">
        <v>37</v>
      </c>
      <c r="L51" s="17" t="s">
        <v>252</v>
      </c>
      <c r="M51" s="868">
        <f t="shared" si="22"/>
        <v>5110</v>
      </c>
      <c r="N51" s="869">
        <f>IFERROR(_xlfn.RANK.EQ(M51,$M$15:$M$193,0)+COUNTIF($M$15:M51,M51)-1,"-")</f>
        <v>81</v>
      </c>
      <c r="O51" s="869"/>
      <c r="P51" s="870">
        <f t="shared" si="0"/>
        <v>36</v>
      </c>
      <c r="Q51" s="870" t="str">
        <f t="shared" si="1"/>
        <v>小清水町</v>
      </c>
      <c r="R51" s="871">
        <f t="shared" si="2"/>
        <v>10400</v>
      </c>
      <c r="S51" s="879">
        <f t="shared" si="3"/>
        <v>4830</v>
      </c>
      <c r="T51" s="876">
        <f>IFERROR(_xlfn.RANK.EQ(S51,$S$15:$S$193,0)+COUNTIF($S$15:S51,S51)-1,"-")</f>
        <v>10</v>
      </c>
      <c r="U51" s="876"/>
      <c r="V51" s="828">
        <f t="shared" si="4"/>
        <v>37</v>
      </c>
      <c r="W51" s="828" t="str">
        <f t="shared" si="5"/>
        <v>恵庭市</v>
      </c>
      <c r="X51" s="885">
        <f t="shared" si="6"/>
        <v>2350</v>
      </c>
      <c r="Y51" s="879">
        <f t="shared" si="23"/>
        <v>283</v>
      </c>
      <c r="Z51" s="876">
        <f>IFERROR(_xlfn.RANK.EQ(Y51,$Y$15:$Y$193,0)+COUNTIF($Y$15:Y51,Y51)-1,"-")</f>
        <v>155</v>
      </c>
      <c r="AA51" s="876"/>
      <c r="AB51" s="828">
        <f t="shared" si="7"/>
        <v>37</v>
      </c>
      <c r="AC51" s="828" t="str">
        <f t="shared" si="8"/>
        <v>池田町</v>
      </c>
      <c r="AD51" s="885">
        <f t="shared" si="9"/>
        <v>9170</v>
      </c>
    </row>
    <row r="52" spans="1:30" ht="25.5" customHeight="1">
      <c r="A52" s="608" t="s">
        <v>604</v>
      </c>
      <c r="B52" s="605" t="s">
        <v>607</v>
      </c>
      <c r="C52" s="606" t="s">
        <v>190</v>
      </c>
      <c r="D52" s="605" t="s">
        <v>661</v>
      </c>
      <c r="E52" s="606" t="s">
        <v>272</v>
      </c>
      <c r="F52" s="610">
        <v>3370</v>
      </c>
      <c r="G52" s="610">
        <v>175</v>
      </c>
      <c r="H52" s="610">
        <v>160</v>
      </c>
      <c r="I52" s="610">
        <v>3190</v>
      </c>
      <c r="K52" s="17">
        <v>38</v>
      </c>
      <c r="L52" s="17" t="s">
        <v>360</v>
      </c>
      <c r="M52" s="868">
        <f t="shared" si="22"/>
        <v>416</v>
      </c>
      <c r="N52" s="869">
        <f>IFERROR(_xlfn.RANK.EQ(M52,$M$15:$M$193,0)+COUNTIF($M$15:M52,M52)-1,"-")</f>
        <v>164</v>
      </c>
      <c r="O52" s="869"/>
      <c r="P52" s="870">
        <f t="shared" si="0"/>
        <v>38</v>
      </c>
      <c r="Q52" s="870" t="str">
        <f t="shared" si="1"/>
        <v>名寄市</v>
      </c>
      <c r="R52" s="871">
        <f t="shared" si="2"/>
        <v>10300</v>
      </c>
      <c r="S52" s="879">
        <f t="shared" si="3"/>
        <v>15</v>
      </c>
      <c r="T52" s="876">
        <f>IFERROR(_xlfn.RANK.EQ(S52,$S$15:$S$193,0)+COUNTIF($S$15:S52,S52)-1,"-")</f>
        <v>109</v>
      </c>
      <c r="U52" s="876"/>
      <c r="V52" s="828">
        <f t="shared" si="4"/>
        <v>37</v>
      </c>
      <c r="W52" s="828" t="str">
        <f t="shared" si="5"/>
        <v>東神楽町</v>
      </c>
      <c r="X52" s="885">
        <f t="shared" si="6"/>
        <v>2350</v>
      </c>
      <c r="Y52" s="879">
        <f t="shared" si="23"/>
        <v>401</v>
      </c>
      <c r="Z52" s="876">
        <f>IFERROR(_xlfn.RANK.EQ(Y52,$Y$15:$Y$193,0)+COUNTIF($Y$15:Y52,Y52)-1,"-")</f>
        <v>150</v>
      </c>
      <c r="AA52" s="876"/>
      <c r="AB52" s="828">
        <f t="shared" si="7"/>
        <v>38</v>
      </c>
      <c r="AC52" s="828" t="str">
        <f t="shared" si="8"/>
        <v>清里町</v>
      </c>
      <c r="AD52" s="885">
        <f t="shared" si="9"/>
        <v>8980</v>
      </c>
    </row>
    <row r="53" spans="1:30" ht="25.5" customHeight="1">
      <c r="A53" s="608" t="s">
        <v>604</v>
      </c>
      <c r="B53" s="605" t="s">
        <v>607</v>
      </c>
      <c r="C53" s="606" t="s">
        <v>190</v>
      </c>
      <c r="D53" s="605" t="s">
        <v>662</v>
      </c>
      <c r="E53" s="606" t="s">
        <v>281</v>
      </c>
      <c r="F53" s="610">
        <v>3930</v>
      </c>
      <c r="G53" s="610">
        <v>2920</v>
      </c>
      <c r="H53" s="610">
        <v>2740</v>
      </c>
      <c r="I53" s="610">
        <v>1010</v>
      </c>
      <c r="K53" s="17">
        <v>39</v>
      </c>
      <c r="L53" s="17" t="s">
        <v>356</v>
      </c>
      <c r="M53" s="868">
        <f t="shared" si="22"/>
        <v>106</v>
      </c>
      <c r="N53" s="869">
        <f>IFERROR(_xlfn.RANK.EQ(M53,$M$15:$M$193,0)+COUNTIF($M$15:M53,M53)-1,"-")</f>
        <v>171</v>
      </c>
      <c r="O53" s="869"/>
      <c r="P53" s="870">
        <f t="shared" si="0"/>
        <v>39</v>
      </c>
      <c r="Q53" s="870" t="str">
        <f t="shared" si="1"/>
        <v>弟子屈町</v>
      </c>
      <c r="R53" s="871">
        <f t="shared" si="2"/>
        <v>10200</v>
      </c>
      <c r="S53" s="879">
        <f t="shared" si="3"/>
        <v>62</v>
      </c>
      <c r="T53" s="876">
        <f>IFERROR(_xlfn.RANK.EQ(S53,$S$15:$S$193,0)+COUNTIF($S$15:S53,S53)-1,"-")</f>
        <v>101</v>
      </c>
      <c r="U53" s="876"/>
      <c r="V53" s="828">
        <f t="shared" si="4"/>
        <v>39</v>
      </c>
      <c r="W53" s="828" t="str">
        <f t="shared" si="5"/>
        <v>北斗市</v>
      </c>
      <c r="X53" s="885">
        <f t="shared" si="6"/>
        <v>2340</v>
      </c>
      <c r="Y53" s="879">
        <f t="shared" si="23"/>
        <v>44</v>
      </c>
      <c r="Z53" s="876">
        <f>IFERROR(_xlfn.RANK.EQ(Y53,$Y$15:$Y$193,0)+COUNTIF($Y$15:Y53,Y53)-1,"-")</f>
        <v>171</v>
      </c>
      <c r="AA53" s="876"/>
      <c r="AB53" s="828">
        <f t="shared" si="7"/>
        <v>38</v>
      </c>
      <c r="AC53" s="828" t="str">
        <f t="shared" si="8"/>
        <v>厚岸町</v>
      </c>
      <c r="AD53" s="885">
        <f t="shared" si="9"/>
        <v>8980</v>
      </c>
    </row>
    <row r="54" spans="1:30" ht="25.5" customHeight="1">
      <c r="A54" s="608" t="s">
        <v>604</v>
      </c>
      <c r="B54" s="605" t="s">
        <v>607</v>
      </c>
      <c r="C54" s="606" t="s">
        <v>190</v>
      </c>
      <c r="D54" s="605" t="s">
        <v>663</v>
      </c>
      <c r="E54" s="606" t="s">
        <v>325</v>
      </c>
      <c r="F54" s="610">
        <v>2650</v>
      </c>
      <c r="G54" s="611">
        <v>615</v>
      </c>
      <c r="H54" s="611">
        <v>569</v>
      </c>
      <c r="I54" s="610">
        <v>2040</v>
      </c>
      <c r="K54" s="17">
        <v>40</v>
      </c>
      <c r="L54" s="17" t="s">
        <v>329</v>
      </c>
      <c r="M54" s="868">
        <f t="shared" si="22"/>
        <v>1530</v>
      </c>
      <c r="N54" s="869">
        <f>IFERROR(_xlfn.RANK.EQ(M54,$M$15:$M$193,0)+COUNTIF($M$15:M54,M54)-1,"-")</f>
        <v>139</v>
      </c>
      <c r="O54" s="869"/>
      <c r="P54" s="870">
        <f t="shared" si="0"/>
        <v>40</v>
      </c>
      <c r="Q54" s="870" t="str">
        <f t="shared" si="1"/>
        <v>雄武町</v>
      </c>
      <c r="R54" s="871">
        <f t="shared" si="2"/>
        <v>9970</v>
      </c>
      <c r="S54" s="879">
        <f t="shared" si="3"/>
        <v>1090</v>
      </c>
      <c r="T54" s="876">
        <f>IFERROR(_xlfn.RANK.EQ(S54,$S$15:$S$193,0)+COUNTIF($S$15:S54,S54)-1,"-")</f>
        <v>54</v>
      </c>
      <c r="U54" s="876"/>
      <c r="V54" s="828">
        <f t="shared" si="4"/>
        <v>40</v>
      </c>
      <c r="W54" s="828" t="str">
        <f t="shared" si="5"/>
        <v>比布町</v>
      </c>
      <c r="X54" s="885">
        <f t="shared" si="6"/>
        <v>2330</v>
      </c>
      <c r="Y54" s="879">
        <f t="shared" si="23"/>
        <v>444</v>
      </c>
      <c r="Z54" s="876">
        <f>IFERROR(_xlfn.RANK.EQ(Y54,$Y$15:$Y$193,0)+COUNTIF($Y$15:Y54,Y54)-1,"-")</f>
        <v>147</v>
      </c>
      <c r="AA54" s="876"/>
      <c r="AB54" s="828">
        <f t="shared" si="7"/>
        <v>40</v>
      </c>
      <c r="AC54" s="828" t="str">
        <f t="shared" si="8"/>
        <v>紋別市</v>
      </c>
      <c r="AD54" s="885">
        <f t="shared" si="9"/>
        <v>8420</v>
      </c>
    </row>
    <row r="55" spans="1:30" ht="25.5" customHeight="1">
      <c r="A55" s="608" t="s">
        <v>604</v>
      </c>
      <c r="B55" s="605" t="s">
        <v>607</v>
      </c>
      <c r="C55" s="606" t="s">
        <v>190</v>
      </c>
      <c r="D55" s="605" t="s">
        <v>664</v>
      </c>
      <c r="E55" s="606" t="s">
        <v>294</v>
      </c>
      <c r="F55" s="610">
        <v>3000</v>
      </c>
      <c r="G55" s="610">
        <v>14</v>
      </c>
      <c r="H55" s="610">
        <v>13</v>
      </c>
      <c r="I55" s="610">
        <v>2980</v>
      </c>
      <c r="K55" s="17">
        <v>41</v>
      </c>
      <c r="L55" s="17" t="s">
        <v>344</v>
      </c>
      <c r="M55" s="868">
        <f t="shared" si="22"/>
        <v>939</v>
      </c>
      <c r="N55" s="869">
        <f>IFERROR(_xlfn.RANK.EQ(M55,$M$15:$M$193,0)+COUNTIF($M$15:M55,M55)-1,"-")</f>
        <v>152</v>
      </c>
      <c r="O55" s="869"/>
      <c r="P55" s="870">
        <f t="shared" si="0"/>
        <v>41</v>
      </c>
      <c r="Q55" s="870" t="str">
        <f t="shared" si="1"/>
        <v>天塩町</v>
      </c>
      <c r="R55" s="871">
        <f t="shared" si="2"/>
        <v>9910</v>
      </c>
      <c r="S55" s="879">
        <f t="shared" si="3"/>
        <v>554</v>
      </c>
      <c r="T55" s="876">
        <f>IFERROR(_xlfn.RANK.EQ(S55,$S$15:$S$193,0)+COUNTIF($S$15:S55,S55)-1,"-")</f>
        <v>69</v>
      </c>
      <c r="U55" s="876"/>
      <c r="V55" s="828">
        <f t="shared" si="4"/>
        <v>41</v>
      </c>
      <c r="W55" s="828" t="str">
        <f t="shared" si="5"/>
        <v>石狩市</v>
      </c>
      <c r="X55" s="885">
        <f t="shared" si="6"/>
        <v>2250</v>
      </c>
      <c r="Y55" s="879">
        <f t="shared" si="23"/>
        <v>385</v>
      </c>
      <c r="Z55" s="876">
        <f>IFERROR(_xlfn.RANK.EQ(Y55,$Y$15:$Y$193,0)+COUNTIF($Y$15:Y55,Y55)-1,"-")</f>
        <v>151</v>
      </c>
      <c r="AA55" s="876"/>
      <c r="AB55" s="828">
        <f t="shared" si="7"/>
        <v>41</v>
      </c>
      <c r="AC55" s="828" t="str">
        <f t="shared" si="8"/>
        <v>日高町</v>
      </c>
      <c r="AD55" s="885">
        <f t="shared" si="9"/>
        <v>8370</v>
      </c>
    </row>
    <row r="56" spans="1:30" ht="25.5" customHeight="1">
      <c r="A56" s="608" t="s">
        <v>604</v>
      </c>
      <c r="B56" s="605" t="s">
        <v>607</v>
      </c>
      <c r="C56" s="606" t="s">
        <v>190</v>
      </c>
      <c r="D56" s="605" t="s">
        <v>665</v>
      </c>
      <c r="E56" s="606" t="s">
        <v>298</v>
      </c>
      <c r="F56" s="610">
        <v>2390</v>
      </c>
      <c r="G56" s="610">
        <v>1</v>
      </c>
      <c r="H56" s="610">
        <v>1</v>
      </c>
      <c r="I56" s="610">
        <v>2390</v>
      </c>
      <c r="K56" s="17">
        <v>42</v>
      </c>
      <c r="L56" s="17" t="s">
        <v>335</v>
      </c>
      <c r="M56" s="868">
        <f t="shared" si="22"/>
        <v>2980</v>
      </c>
      <c r="N56" s="869">
        <f>IFERROR(_xlfn.RANK.EQ(M56,$M$15:$M$193,0)+COUNTIF($M$15:M56,M56)-1,"-")</f>
        <v>117</v>
      </c>
      <c r="O56" s="869"/>
      <c r="P56" s="870">
        <f t="shared" si="0"/>
        <v>42</v>
      </c>
      <c r="Q56" s="870" t="str">
        <f t="shared" si="1"/>
        <v>池田町</v>
      </c>
      <c r="R56" s="871">
        <f t="shared" si="2"/>
        <v>9510</v>
      </c>
      <c r="S56" s="879">
        <f t="shared" si="3"/>
        <v>1300</v>
      </c>
      <c r="T56" s="876">
        <f>IFERROR(_xlfn.RANK.EQ(S56,$S$15:$S$193,0)+COUNTIF($S$15:S56,S56)-1,"-")</f>
        <v>53</v>
      </c>
      <c r="U56" s="876"/>
      <c r="V56" s="828">
        <f t="shared" si="4"/>
        <v>41</v>
      </c>
      <c r="W56" s="828" t="str">
        <f t="shared" si="5"/>
        <v>美瑛町</v>
      </c>
      <c r="X56" s="885">
        <f t="shared" si="6"/>
        <v>2250</v>
      </c>
      <c r="Y56" s="879">
        <f t="shared" si="23"/>
        <v>1680</v>
      </c>
      <c r="Z56" s="876">
        <f>IFERROR(_xlfn.RANK.EQ(Y56,$Y$15:$Y$193,0)+COUNTIF($Y$15:Y56,Y56)-1,"-")</f>
        <v>111</v>
      </c>
      <c r="AA56" s="876"/>
      <c r="AB56" s="828">
        <f t="shared" si="7"/>
        <v>42</v>
      </c>
      <c r="AC56" s="828" t="str">
        <f t="shared" si="8"/>
        <v>幌延町</v>
      </c>
      <c r="AD56" s="885">
        <f t="shared" si="9"/>
        <v>8110</v>
      </c>
    </row>
    <row r="57" spans="1:30" ht="25.5" customHeight="1">
      <c r="A57" s="608" t="s">
        <v>604</v>
      </c>
      <c r="B57" s="605" t="s">
        <v>607</v>
      </c>
      <c r="C57" s="606" t="s">
        <v>190</v>
      </c>
      <c r="D57" s="605" t="s">
        <v>666</v>
      </c>
      <c r="E57" s="606" t="s">
        <v>317</v>
      </c>
      <c r="F57" s="610">
        <v>1220</v>
      </c>
      <c r="G57" s="610">
        <v>1</v>
      </c>
      <c r="H57" s="610">
        <v>1</v>
      </c>
      <c r="I57" s="610">
        <v>1220</v>
      </c>
      <c r="K57" s="17">
        <v>43</v>
      </c>
      <c r="L57" s="17" t="s">
        <v>369</v>
      </c>
      <c r="M57" s="868">
        <f t="shared" si="22"/>
        <v>200</v>
      </c>
      <c r="N57" s="869">
        <f>IFERROR(_xlfn.RANK.EQ(M57,$M$15:$M$193,0)+COUNTIF($M$15:M57,M57)-1,"-")</f>
        <v>169</v>
      </c>
      <c r="O57" s="869"/>
      <c r="P57" s="870">
        <f t="shared" si="0"/>
        <v>43</v>
      </c>
      <c r="Q57" s="870" t="str">
        <f t="shared" si="1"/>
        <v>日高町</v>
      </c>
      <c r="R57" s="871">
        <f t="shared" si="2"/>
        <v>9430</v>
      </c>
      <c r="S57" s="879" t="str">
        <f t="shared" si="3"/>
        <v>-</v>
      </c>
      <c r="T57" s="876" t="str">
        <f>IFERROR(_xlfn.RANK.EQ(S57,$S$15:$S$193,0)+COUNTIF($S$15:S57,S57)-1,"-")</f>
        <v>-</v>
      </c>
      <c r="U57" s="876"/>
      <c r="V57" s="828">
        <f t="shared" si="4"/>
        <v>43</v>
      </c>
      <c r="W57" s="828" t="str">
        <f t="shared" si="5"/>
        <v>厚沢部町</v>
      </c>
      <c r="X57" s="885">
        <f t="shared" si="6"/>
        <v>1970</v>
      </c>
      <c r="Y57" s="879">
        <f t="shared" si="23"/>
        <v>200</v>
      </c>
      <c r="Z57" s="876">
        <f>IFERROR(_xlfn.RANK.EQ(Y57,$Y$15:$Y$193,0)+COUNTIF($Y$15:Y57,Y57)-1,"-")</f>
        <v>165</v>
      </c>
      <c r="AA57" s="876"/>
      <c r="AB57" s="828">
        <f t="shared" si="7"/>
        <v>43</v>
      </c>
      <c r="AC57" s="828" t="str">
        <f t="shared" si="8"/>
        <v>新ひだか町</v>
      </c>
      <c r="AD57" s="885">
        <f t="shared" si="9"/>
        <v>7810</v>
      </c>
    </row>
    <row r="58" spans="1:30" ht="25.5" customHeight="1">
      <c r="A58" s="608" t="s">
        <v>604</v>
      </c>
      <c r="B58" s="605" t="s">
        <v>607</v>
      </c>
      <c r="C58" s="606" t="s">
        <v>190</v>
      </c>
      <c r="D58" s="605" t="s">
        <v>667</v>
      </c>
      <c r="E58" s="606" t="s">
        <v>216</v>
      </c>
      <c r="F58" s="610">
        <v>2480</v>
      </c>
      <c r="G58" s="610">
        <v>34</v>
      </c>
      <c r="H58" s="610">
        <v>32</v>
      </c>
      <c r="I58" s="610">
        <v>2450</v>
      </c>
      <c r="K58" s="17">
        <v>44</v>
      </c>
      <c r="L58" s="17" t="s">
        <v>301</v>
      </c>
      <c r="M58" s="868">
        <f t="shared" si="22"/>
        <v>2610</v>
      </c>
      <c r="N58" s="869">
        <f>IFERROR(_xlfn.RANK.EQ(M58,$M$15:$M$193,0)+COUNTIF($M$15:M58,M58)-1,"-")</f>
        <v>121</v>
      </c>
      <c r="O58" s="869"/>
      <c r="P58" s="870">
        <f t="shared" si="0"/>
        <v>44</v>
      </c>
      <c r="Q58" s="870" t="str">
        <f t="shared" si="1"/>
        <v>根室市</v>
      </c>
      <c r="R58" s="871">
        <f t="shared" si="2"/>
        <v>9370</v>
      </c>
      <c r="S58" s="879">
        <f t="shared" si="3"/>
        <v>373</v>
      </c>
      <c r="T58" s="876">
        <f>IFERROR(_xlfn.RANK.EQ(S58,$S$15:$S$193,0)+COUNTIF($S$15:S58,S58)-1,"-")</f>
        <v>79</v>
      </c>
      <c r="U58" s="876"/>
      <c r="V58" s="828">
        <f t="shared" si="4"/>
        <v>44</v>
      </c>
      <c r="W58" s="828" t="str">
        <f t="shared" si="5"/>
        <v>小平町</v>
      </c>
      <c r="X58" s="885">
        <f t="shared" si="6"/>
        <v>1910</v>
      </c>
      <c r="Y58" s="879">
        <f t="shared" si="23"/>
        <v>2240</v>
      </c>
      <c r="Z58" s="876">
        <f>IFERROR(_xlfn.RANK.EQ(Y58,$Y$15:$Y$193,0)+COUNTIF($Y$15:Y58,Y58)-1,"-")</f>
        <v>96</v>
      </c>
      <c r="AA58" s="876"/>
      <c r="AB58" s="828">
        <f t="shared" si="7"/>
        <v>44</v>
      </c>
      <c r="AC58" s="828" t="str">
        <f t="shared" si="8"/>
        <v>遠軽町</v>
      </c>
      <c r="AD58" s="885">
        <f t="shared" si="9"/>
        <v>7690</v>
      </c>
    </row>
    <row r="59" spans="1:30" ht="25.5" customHeight="1">
      <c r="A59" s="608" t="s">
        <v>604</v>
      </c>
      <c r="B59" s="605" t="s">
        <v>607</v>
      </c>
      <c r="C59" s="606" t="s">
        <v>190</v>
      </c>
      <c r="D59" s="605" t="s">
        <v>668</v>
      </c>
      <c r="E59" s="606" t="s">
        <v>267</v>
      </c>
      <c r="F59" s="610">
        <v>4530</v>
      </c>
      <c r="G59" s="611">
        <v>934</v>
      </c>
      <c r="H59" s="611">
        <v>869</v>
      </c>
      <c r="I59" s="610">
        <v>3600</v>
      </c>
      <c r="K59" s="17">
        <v>45</v>
      </c>
      <c r="L59" s="17" t="s">
        <v>338</v>
      </c>
      <c r="M59" s="868">
        <f t="shared" si="22"/>
        <v>6530</v>
      </c>
      <c r="N59" s="869">
        <f>IFERROR(_xlfn.RANK.EQ(M59,$M$15:$M$193,0)+COUNTIF($M$15:M59,M59)-1,"-")</f>
        <v>62</v>
      </c>
      <c r="O59" s="869"/>
      <c r="P59" s="870">
        <f t="shared" si="0"/>
        <v>45</v>
      </c>
      <c r="Q59" s="870" t="str">
        <f t="shared" si="1"/>
        <v>鶴居村</v>
      </c>
      <c r="R59" s="871">
        <f t="shared" si="2"/>
        <v>9360</v>
      </c>
      <c r="S59" s="879">
        <f t="shared" si="3"/>
        <v>521</v>
      </c>
      <c r="T59" s="876">
        <f>IFERROR(_xlfn.RANK.EQ(S59,$S$15:$S$193,0)+COUNTIF($S$15:S59,S59)-1,"-")</f>
        <v>71</v>
      </c>
      <c r="U59" s="876"/>
      <c r="V59" s="828">
        <f t="shared" si="4"/>
        <v>45</v>
      </c>
      <c r="W59" s="828" t="str">
        <f t="shared" si="5"/>
        <v>羽幌町</v>
      </c>
      <c r="X59" s="885">
        <f t="shared" si="6"/>
        <v>1900</v>
      </c>
      <c r="Y59" s="879">
        <f t="shared" si="23"/>
        <v>6010</v>
      </c>
      <c r="Z59" s="876">
        <f>IFERROR(_xlfn.RANK.EQ(Y59,$Y$15:$Y$193,0)+COUNTIF($Y$15:Y59,Y59)-1,"-")</f>
        <v>56</v>
      </c>
      <c r="AA59" s="876"/>
      <c r="AB59" s="828">
        <f t="shared" si="7"/>
        <v>45</v>
      </c>
      <c r="AC59" s="828" t="str">
        <f t="shared" si="8"/>
        <v>佐呂間町</v>
      </c>
      <c r="AD59" s="885">
        <f t="shared" si="9"/>
        <v>7470</v>
      </c>
    </row>
    <row r="60" spans="1:30" ht="25.5" customHeight="1">
      <c r="A60" s="608" t="s">
        <v>604</v>
      </c>
      <c r="B60" s="605" t="s">
        <v>607</v>
      </c>
      <c r="C60" s="606" t="s">
        <v>190</v>
      </c>
      <c r="D60" s="605" t="s">
        <v>669</v>
      </c>
      <c r="E60" s="606" t="s">
        <v>258</v>
      </c>
      <c r="F60" s="610">
        <v>5080</v>
      </c>
      <c r="G60" s="610">
        <v>2560</v>
      </c>
      <c r="H60" s="610">
        <v>2400</v>
      </c>
      <c r="I60" s="610">
        <v>2520</v>
      </c>
      <c r="K60" s="17">
        <v>46</v>
      </c>
      <c r="L60" s="17" t="s">
        <v>355</v>
      </c>
      <c r="M60" s="868">
        <f t="shared" si="22"/>
        <v>2350</v>
      </c>
      <c r="N60" s="869">
        <f>IFERROR(_xlfn.RANK.EQ(M60,$M$15:$M$193,0)+COUNTIF($M$15:M60,M60)-1,"-")</f>
        <v>127</v>
      </c>
      <c r="O60" s="869"/>
      <c r="P60" s="870">
        <f t="shared" si="0"/>
        <v>46</v>
      </c>
      <c r="Q60" s="870" t="str">
        <f t="shared" si="1"/>
        <v>美唄市</v>
      </c>
      <c r="R60" s="871">
        <f t="shared" si="2"/>
        <v>9350</v>
      </c>
      <c r="S60" s="879" t="str">
        <f t="shared" si="3"/>
        <v>-</v>
      </c>
      <c r="T60" s="876" t="str">
        <f>IFERROR(_xlfn.RANK.EQ(S60,$S$15:$S$193,0)+COUNTIF($S$15:S60,S60)-1,"-")</f>
        <v>-</v>
      </c>
      <c r="U60" s="876"/>
      <c r="V60" s="828">
        <f t="shared" si="4"/>
        <v>46</v>
      </c>
      <c r="W60" s="828" t="str">
        <f t="shared" si="5"/>
        <v>奈井江町</v>
      </c>
      <c r="X60" s="885">
        <f t="shared" si="6"/>
        <v>1840</v>
      </c>
      <c r="Y60" s="879">
        <f t="shared" si="23"/>
        <v>2350</v>
      </c>
      <c r="Z60" s="876">
        <f>IFERROR(_xlfn.RANK.EQ(Y60,$Y$15:$Y$193,0)+COUNTIF($Y$15:Y60,Y60)-1,"-")</f>
        <v>94</v>
      </c>
      <c r="AA60" s="876"/>
      <c r="AB60" s="828">
        <f t="shared" si="7"/>
        <v>46</v>
      </c>
      <c r="AC60" s="828" t="str">
        <f t="shared" si="8"/>
        <v>富良野市</v>
      </c>
      <c r="AD60" s="885">
        <f t="shared" si="9"/>
        <v>7440</v>
      </c>
    </row>
    <row r="61" spans="1:30" ht="25.5" customHeight="1">
      <c r="A61" s="608" t="s">
        <v>604</v>
      </c>
      <c r="B61" s="605" t="s">
        <v>607</v>
      </c>
      <c r="C61" s="606" t="s">
        <v>190</v>
      </c>
      <c r="D61" s="605" t="s">
        <v>670</v>
      </c>
      <c r="E61" s="606" t="s">
        <v>349</v>
      </c>
      <c r="F61" s="610">
        <v>340</v>
      </c>
      <c r="G61" s="610">
        <v>158</v>
      </c>
      <c r="H61" s="610">
        <v>143</v>
      </c>
      <c r="I61" s="610">
        <v>182</v>
      </c>
      <c r="K61" s="17">
        <v>47</v>
      </c>
      <c r="L61" s="17" t="s">
        <v>342</v>
      </c>
      <c r="M61" s="868">
        <f t="shared" si="22"/>
        <v>1080</v>
      </c>
      <c r="N61" s="869">
        <f>IFERROR(_xlfn.RANK.EQ(M61,$M$15:$M$193,0)+COUNTIF($M$15:M61,M61)-1,"-")</f>
        <v>148</v>
      </c>
      <c r="O61" s="869"/>
      <c r="P61" s="870">
        <f t="shared" si="0"/>
        <v>47</v>
      </c>
      <c r="Q61" s="870" t="str">
        <f t="shared" si="1"/>
        <v>新ひだか町</v>
      </c>
      <c r="R61" s="871">
        <f t="shared" si="2"/>
        <v>9160</v>
      </c>
      <c r="S61" s="879">
        <f t="shared" si="3"/>
        <v>877</v>
      </c>
      <c r="T61" s="876">
        <f>IFERROR(_xlfn.RANK.EQ(S61,$S$15:$S$193,0)+COUNTIF($S$15:S61,S61)-1,"-")</f>
        <v>60</v>
      </c>
      <c r="U61" s="876"/>
      <c r="V61" s="828">
        <f t="shared" si="4"/>
        <v>46</v>
      </c>
      <c r="W61" s="828" t="str">
        <f t="shared" si="5"/>
        <v>上富良野町</v>
      </c>
      <c r="X61" s="885">
        <f t="shared" si="6"/>
        <v>1840</v>
      </c>
      <c r="Y61" s="879">
        <f t="shared" si="23"/>
        <v>201</v>
      </c>
      <c r="Z61" s="876">
        <f>IFERROR(_xlfn.RANK.EQ(Y61,$Y$15:$Y$193,0)+COUNTIF($Y$15:Y61,Y61)-1,"-")</f>
        <v>163</v>
      </c>
      <c r="AA61" s="876"/>
      <c r="AB61" s="828">
        <f t="shared" si="7"/>
        <v>47</v>
      </c>
      <c r="AC61" s="828" t="str">
        <f t="shared" si="8"/>
        <v>士別市</v>
      </c>
      <c r="AD61" s="885">
        <f t="shared" si="9"/>
        <v>7390</v>
      </c>
    </row>
    <row r="62" spans="1:30" ht="25.5" customHeight="1">
      <c r="A62" s="608" t="s">
        <v>604</v>
      </c>
      <c r="B62" s="605" t="s">
        <v>607</v>
      </c>
      <c r="C62" s="606" t="s">
        <v>190</v>
      </c>
      <c r="D62" s="605" t="s">
        <v>671</v>
      </c>
      <c r="E62" s="606" t="s">
        <v>375</v>
      </c>
      <c r="F62" s="610">
        <v>0</v>
      </c>
      <c r="G62" s="610" t="s">
        <v>145</v>
      </c>
      <c r="H62" s="610" t="s">
        <v>145</v>
      </c>
      <c r="I62" s="610">
        <v>0</v>
      </c>
      <c r="K62" s="17">
        <v>48</v>
      </c>
      <c r="L62" s="17" t="s">
        <v>302</v>
      </c>
      <c r="M62" s="868">
        <f t="shared" si="22"/>
        <v>870</v>
      </c>
      <c r="N62" s="869">
        <f>IFERROR(_xlfn.RANK.EQ(M62,$M$15:$M$193,0)+COUNTIF($M$15:M62,M62)-1,"-")</f>
        <v>154</v>
      </c>
      <c r="O62" s="869"/>
      <c r="P62" s="870">
        <f t="shared" si="0"/>
        <v>48</v>
      </c>
      <c r="Q62" s="870" t="str">
        <f t="shared" si="1"/>
        <v>清里町</v>
      </c>
      <c r="R62" s="871">
        <f t="shared" si="2"/>
        <v>8980</v>
      </c>
      <c r="S62" s="879">
        <f t="shared" si="3"/>
        <v>669</v>
      </c>
      <c r="T62" s="876">
        <f>IFERROR(_xlfn.RANK.EQ(S62,$S$15:$S$193,0)+COUNTIF($S$15:S62,S62)-1,"-")</f>
        <v>66</v>
      </c>
      <c r="U62" s="876"/>
      <c r="V62" s="828">
        <f t="shared" si="4"/>
        <v>48</v>
      </c>
      <c r="W62" s="828" t="str">
        <f t="shared" si="5"/>
        <v>苫前町</v>
      </c>
      <c r="X62" s="885">
        <f t="shared" si="6"/>
        <v>1660</v>
      </c>
      <c r="Y62" s="879">
        <f t="shared" si="23"/>
        <v>201</v>
      </c>
      <c r="Z62" s="876">
        <f>IFERROR(_xlfn.RANK.EQ(Y62,$Y$15:$Y$193,0)+COUNTIF($Y$15:Y62,Y62)-1,"-")</f>
        <v>164</v>
      </c>
      <c r="AA62" s="876"/>
      <c r="AB62" s="828">
        <f t="shared" si="7"/>
        <v>48</v>
      </c>
      <c r="AC62" s="828" t="str">
        <f t="shared" si="8"/>
        <v>中札内村</v>
      </c>
      <c r="AD62" s="885">
        <f t="shared" si="9"/>
        <v>7110</v>
      </c>
    </row>
    <row r="63" spans="1:30" ht="25.5" customHeight="1">
      <c r="A63" s="608" t="s">
        <v>604</v>
      </c>
      <c r="B63" s="605" t="s">
        <v>607</v>
      </c>
      <c r="C63" s="606" t="s">
        <v>190</v>
      </c>
      <c r="D63" s="605" t="s">
        <v>672</v>
      </c>
      <c r="E63" s="606" t="s">
        <v>362</v>
      </c>
      <c r="F63" s="610">
        <v>2</v>
      </c>
      <c r="G63" s="610">
        <v>0</v>
      </c>
      <c r="H63" s="610">
        <v>0</v>
      </c>
      <c r="I63" s="610">
        <v>2</v>
      </c>
      <c r="K63" s="17">
        <v>49</v>
      </c>
      <c r="L63" s="17" t="s">
        <v>293</v>
      </c>
      <c r="M63" s="868">
        <f t="shared" si="22"/>
        <v>3940</v>
      </c>
      <c r="N63" s="869">
        <f>IFERROR(_xlfn.RANK.EQ(M63,$M$15:$M$193,0)+COUNTIF($M$15:M63,M63)-1,"-")</f>
        <v>98</v>
      </c>
      <c r="O63" s="869"/>
      <c r="P63" s="870">
        <f t="shared" si="0"/>
        <v>48</v>
      </c>
      <c r="Q63" s="870" t="str">
        <f t="shared" si="1"/>
        <v>厚岸町</v>
      </c>
      <c r="R63" s="871">
        <f t="shared" si="2"/>
        <v>8980</v>
      </c>
      <c r="S63" s="879">
        <f t="shared" si="3"/>
        <v>1970</v>
      </c>
      <c r="T63" s="876">
        <f>IFERROR(_xlfn.RANK.EQ(S63,$S$15:$S$193,0)+COUNTIF($S$15:S63,S63)-1,"-")</f>
        <v>43</v>
      </c>
      <c r="U63" s="876"/>
      <c r="V63" s="828">
        <f t="shared" si="4"/>
        <v>49</v>
      </c>
      <c r="W63" s="828" t="str">
        <f t="shared" si="5"/>
        <v>愛別町</v>
      </c>
      <c r="X63" s="885">
        <f t="shared" si="6"/>
        <v>1560</v>
      </c>
      <c r="Y63" s="879">
        <f t="shared" si="23"/>
        <v>1970</v>
      </c>
      <c r="Z63" s="876">
        <f>IFERROR(_xlfn.RANK.EQ(Y63,$Y$15:$Y$193,0)+COUNTIF($Y$15:Y63,Y63)-1,"-")</f>
        <v>99</v>
      </c>
      <c r="AA63" s="876"/>
      <c r="AB63" s="828">
        <f t="shared" si="7"/>
        <v>49</v>
      </c>
      <c r="AC63" s="828" t="str">
        <f t="shared" si="8"/>
        <v>訓子府町</v>
      </c>
      <c r="AD63" s="885">
        <f t="shared" si="9"/>
        <v>6930</v>
      </c>
    </row>
    <row r="64" spans="1:30" ht="25.5" customHeight="1">
      <c r="A64" s="608" t="s">
        <v>604</v>
      </c>
      <c r="B64" s="605" t="s">
        <v>607</v>
      </c>
      <c r="C64" s="606" t="s">
        <v>190</v>
      </c>
      <c r="D64" s="605" t="s">
        <v>673</v>
      </c>
      <c r="E64" s="606" t="s">
        <v>299</v>
      </c>
      <c r="F64" s="610">
        <v>814</v>
      </c>
      <c r="G64" s="611">
        <v>0</v>
      </c>
      <c r="H64" s="611">
        <v>0</v>
      </c>
      <c r="I64" s="610">
        <v>814</v>
      </c>
      <c r="K64" s="17">
        <v>50</v>
      </c>
      <c r="L64" s="17" t="s">
        <v>312</v>
      </c>
      <c r="M64" s="868">
        <f t="shared" si="22"/>
        <v>831</v>
      </c>
      <c r="N64" s="869">
        <f>IFERROR(_xlfn.RANK.EQ(M64,$M$15:$M$193,0)+COUNTIF($M$15:M64,M64)-1,"-")</f>
        <v>156</v>
      </c>
      <c r="O64" s="869"/>
      <c r="P64" s="870">
        <f t="shared" si="0"/>
        <v>50</v>
      </c>
      <c r="Q64" s="870" t="str">
        <f t="shared" si="1"/>
        <v>紋別市</v>
      </c>
      <c r="R64" s="871">
        <f t="shared" si="2"/>
        <v>8420</v>
      </c>
      <c r="S64" s="879">
        <f t="shared" si="3"/>
        <v>297</v>
      </c>
      <c r="T64" s="876">
        <f>IFERROR(_xlfn.RANK.EQ(S64,$S$15:$S$193,0)+COUNTIF($S$15:S64,S64)-1,"-")</f>
        <v>84</v>
      </c>
      <c r="U64" s="876"/>
      <c r="V64" s="828">
        <f t="shared" si="4"/>
        <v>50</v>
      </c>
      <c r="W64" s="828" t="str">
        <f t="shared" si="5"/>
        <v>平取町</v>
      </c>
      <c r="X64" s="885">
        <f t="shared" si="6"/>
        <v>1540</v>
      </c>
      <c r="Y64" s="879">
        <f t="shared" si="23"/>
        <v>534</v>
      </c>
      <c r="Z64" s="876">
        <f>IFERROR(_xlfn.RANK.EQ(Y64,$Y$15:$Y$193,0)+COUNTIF($Y$15:Y64,Y64)-1,"-")</f>
        <v>144</v>
      </c>
      <c r="AA64" s="876"/>
      <c r="AB64" s="828">
        <f t="shared" si="7"/>
        <v>50</v>
      </c>
      <c r="AC64" s="828" t="str">
        <f t="shared" si="8"/>
        <v>新得町</v>
      </c>
      <c r="AD64" s="885">
        <f t="shared" si="9"/>
        <v>6540</v>
      </c>
    </row>
    <row r="65" spans="1:42" ht="25.5" customHeight="1">
      <c r="A65" s="608" t="s">
        <v>604</v>
      </c>
      <c r="B65" s="605" t="s">
        <v>607</v>
      </c>
      <c r="C65" s="606" t="s">
        <v>190</v>
      </c>
      <c r="D65" s="605" t="s">
        <v>674</v>
      </c>
      <c r="E65" s="606" t="s">
        <v>352</v>
      </c>
      <c r="F65" s="610">
        <v>77</v>
      </c>
      <c r="G65" s="610">
        <v>45</v>
      </c>
      <c r="H65" s="610">
        <v>41</v>
      </c>
      <c r="I65" s="610">
        <v>32</v>
      </c>
      <c r="K65" s="17">
        <v>51</v>
      </c>
      <c r="L65" s="17" t="s">
        <v>353</v>
      </c>
      <c r="M65" s="868">
        <f t="shared" si="22"/>
        <v>536</v>
      </c>
      <c r="N65" s="869">
        <f>IFERROR(_xlfn.RANK.EQ(M65,$M$15:$M$193,0)+COUNTIF($M$15:M65,M65)-1,"-")</f>
        <v>163</v>
      </c>
      <c r="O65" s="869"/>
      <c r="P65" s="870">
        <f t="shared" si="0"/>
        <v>50</v>
      </c>
      <c r="Q65" s="870" t="str">
        <f t="shared" si="1"/>
        <v>当別町</v>
      </c>
      <c r="R65" s="871">
        <f t="shared" si="2"/>
        <v>8420</v>
      </c>
      <c r="S65" s="879">
        <f t="shared" si="3"/>
        <v>85</v>
      </c>
      <c r="T65" s="876">
        <f>IFERROR(_xlfn.RANK.EQ(S65,$S$15:$S$193,0)+COUNTIF($S$15:S65,S65)-1,"-")</f>
        <v>98</v>
      </c>
      <c r="U65" s="876"/>
      <c r="V65" s="828">
        <f t="shared" si="4"/>
        <v>51</v>
      </c>
      <c r="W65" s="828" t="str">
        <f t="shared" si="5"/>
        <v>幌加内町</v>
      </c>
      <c r="X65" s="885">
        <f t="shared" si="6"/>
        <v>1480</v>
      </c>
      <c r="Y65" s="879">
        <f t="shared" si="23"/>
        <v>451</v>
      </c>
      <c r="Z65" s="876">
        <f>IFERROR(_xlfn.RANK.EQ(Y65,$Y$15:$Y$193,0)+COUNTIF($Y$15:Y65,Y65)-1,"-")</f>
        <v>146</v>
      </c>
      <c r="AA65" s="876"/>
      <c r="AB65" s="828">
        <f t="shared" si="7"/>
        <v>51</v>
      </c>
      <c r="AC65" s="828" t="str">
        <f t="shared" si="8"/>
        <v>新冠町</v>
      </c>
      <c r="AD65" s="885">
        <f t="shared" si="9"/>
        <v>6510</v>
      </c>
    </row>
    <row r="66" spans="1:42" ht="25.5" customHeight="1">
      <c r="A66" s="608" t="s">
        <v>604</v>
      </c>
      <c r="B66" s="605" t="s">
        <v>607</v>
      </c>
      <c r="C66" s="606" t="s">
        <v>190</v>
      </c>
      <c r="D66" s="605" t="s">
        <v>675</v>
      </c>
      <c r="E66" s="606" t="s">
        <v>331</v>
      </c>
      <c r="F66" s="610">
        <v>1460</v>
      </c>
      <c r="G66" s="610">
        <v>700</v>
      </c>
      <c r="H66" s="610">
        <v>662</v>
      </c>
      <c r="I66" s="610">
        <v>761</v>
      </c>
      <c r="K66" s="17">
        <v>52</v>
      </c>
      <c r="L66" s="17" t="s">
        <v>295</v>
      </c>
      <c r="M66" s="868">
        <f t="shared" si="22"/>
        <v>5610</v>
      </c>
      <c r="N66" s="869">
        <f>IFERROR(_xlfn.RANK.EQ(M66,$M$15:$M$193,0)+COUNTIF($M$15:M66,M66)-1,"-")</f>
        <v>75</v>
      </c>
      <c r="O66" s="869"/>
      <c r="P66" s="870">
        <f t="shared" si="0"/>
        <v>52</v>
      </c>
      <c r="Q66" s="870" t="str">
        <f t="shared" si="1"/>
        <v>幌延町</v>
      </c>
      <c r="R66" s="871">
        <f t="shared" si="2"/>
        <v>8110</v>
      </c>
      <c r="S66" s="879">
        <f t="shared" si="3"/>
        <v>2630</v>
      </c>
      <c r="T66" s="876">
        <f>IFERROR(_xlfn.RANK.EQ(S66,$S$15:$S$193,0)+COUNTIF($S$15:S66,S66)-1,"-")</f>
        <v>31</v>
      </c>
      <c r="U66" s="876"/>
      <c r="V66" s="828">
        <f t="shared" si="4"/>
        <v>52</v>
      </c>
      <c r="W66" s="828" t="str">
        <f t="shared" si="5"/>
        <v>新ひだか町</v>
      </c>
      <c r="X66" s="885">
        <f t="shared" si="6"/>
        <v>1340</v>
      </c>
      <c r="Y66" s="879">
        <f t="shared" si="23"/>
        <v>2980</v>
      </c>
      <c r="Z66" s="876">
        <f>IFERROR(_xlfn.RANK.EQ(Y66,$Y$15:$Y$193,0)+COUNTIF($Y$15:Y66,Y66)-1,"-")</f>
        <v>83</v>
      </c>
      <c r="AA66" s="876"/>
      <c r="AB66" s="828">
        <f t="shared" si="7"/>
        <v>52</v>
      </c>
      <c r="AC66" s="828" t="str">
        <f t="shared" si="8"/>
        <v>安平町</v>
      </c>
      <c r="AD66" s="885">
        <f t="shared" si="9"/>
        <v>6340</v>
      </c>
      <c r="AG66" s="4"/>
    </row>
    <row r="67" spans="1:42" ht="25.5" customHeight="1">
      <c r="A67" s="608" t="s">
        <v>604</v>
      </c>
      <c r="B67" s="605" t="s">
        <v>607</v>
      </c>
      <c r="C67" s="606" t="s">
        <v>190</v>
      </c>
      <c r="D67" s="605" t="s">
        <v>676</v>
      </c>
      <c r="E67" s="606" t="s">
        <v>346</v>
      </c>
      <c r="F67" s="610">
        <v>1420</v>
      </c>
      <c r="G67" s="610">
        <v>69</v>
      </c>
      <c r="H67" s="610">
        <v>65</v>
      </c>
      <c r="I67" s="610">
        <v>1350</v>
      </c>
      <c r="K67" s="17">
        <v>53</v>
      </c>
      <c r="L67" s="17" t="s">
        <v>278</v>
      </c>
      <c r="M67" s="868">
        <f t="shared" si="22"/>
        <v>5900</v>
      </c>
      <c r="N67" s="869">
        <f>IFERROR(_xlfn.RANK.EQ(M67,$M$15:$M$193,0)+COUNTIF($M$15:M67,M67)-1,"-")</f>
        <v>68</v>
      </c>
      <c r="O67" s="869"/>
      <c r="P67" s="870">
        <f t="shared" si="0"/>
        <v>53</v>
      </c>
      <c r="Q67" s="870" t="str">
        <f t="shared" si="1"/>
        <v>遠軽町</v>
      </c>
      <c r="R67" s="871">
        <f t="shared" si="2"/>
        <v>7690</v>
      </c>
      <c r="S67" s="879">
        <f t="shared" si="3"/>
        <v>2460</v>
      </c>
      <c r="T67" s="876">
        <f>IFERROR(_xlfn.RANK.EQ(S67,$S$15:$S$193,0)+COUNTIF($S$15:S67,S67)-1,"-")</f>
        <v>34</v>
      </c>
      <c r="U67" s="876"/>
      <c r="V67" s="828">
        <f t="shared" si="4"/>
        <v>53</v>
      </c>
      <c r="W67" s="828" t="str">
        <f t="shared" si="5"/>
        <v>七飯町</v>
      </c>
      <c r="X67" s="885">
        <f t="shared" si="6"/>
        <v>1300</v>
      </c>
      <c r="Y67" s="879">
        <f t="shared" si="23"/>
        <v>3430</v>
      </c>
      <c r="Z67" s="876">
        <f>IFERROR(_xlfn.RANK.EQ(Y67,$Y$15:$Y$193,0)+COUNTIF($Y$15:Y67,Y67)-1,"-")</f>
        <v>72</v>
      </c>
      <c r="AA67" s="876"/>
      <c r="AB67" s="828">
        <f t="shared" si="7"/>
        <v>53</v>
      </c>
      <c r="AC67" s="828" t="str">
        <f t="shared" si="8"/>
        <v>興部町</v>
      </c>
      <c r="AD67" s="885">
        <f t="shared" si="9"/>
        <v>6310</v>
      </c>
    </row>
    <row r="68" spans="1:42" s="4" customFormat="1" ht="25.5" customHeight="1">
      <c r="A68" s="608" t="s">
        <v>604</v>
      </c>
      <c r="B68" s="605" t="s">
        <v>607</v>
      </c>
      <c r="C68" s="606" t="s">
        <v>190</v>
      </c>
      <c r="D68" s="605" t="s">
        <v>677</v>
      </c>
      <c r="E68" s="606" t="s">
        <v>336</v>
      </c>
      <c r="F68" s="610">
        <v>779</v>
      </c>
      <c r="G68" s="610">
        <v>207</v>
      </c>
      <c r="H68" s="610">
        <v>194</v>
      </c>
      <c r="I68" s="610">
        <v>572</v>
      </c>
      <c r="K68" s="17">
        <v>54</v>
      </c>
      <c r="L68" s="17" t="s">
        <v>358</v>
      </c>
      <c r="M68" s="868">
        <f t="shared" si="22"/>
        <v>287</v>
      </c>
      <c r="N68" s="869">
        <f>IFERROR(_xlfn.RANK.EQ(M68,$M$15:$M$193,0)+COUNTIF($M$15:M68,M68)-1,"-")</f>
        <v>166</v>
      </c>
      <c r="O68" s="869"/>
      <c r="P68" s="870">
        <f t="shared" si="0"/>
        <v>54</v>
      </c>
      <c r="Q68" s="870" t="str">
        <f t="shared" si="1"/>
        <v>佐呂間町</v>
      </c>
      <c r="R68" s="871">
        <f t="shared" si="2"/>
        <v>7470</v>
      </c>
      <c r="S68" s="879">
        <f t="shared" si="3"/>
        <v>33</v>
      </c>
      <c r="T68" s="876">
        <f>IFERROR(_xlfn.RANK.EQ(S68,$S$15:$S$193,0)+COUNTIF($S$15:S68,S68)-1,"-")</f>
        <v>104</v>
      </c>
      <c r="U68" s="876"/>
      <c r="V68" s="828">
        <f t="shared" si="4"/>
        <v>54</v>
      </c>
      <c r="W68" s="828" t="str">
        <f t="shared" si="5"/>
        <v>知内町</v>
      </c>
      <c r="X68" s="885">
        <f t="shared" si="6"/>
        <v>1090</v>
      </c>
      <c r="Y68" s="879">
        <f t="shared" si="23"/>
        <v>254</v>
      </c>
      <c r="Z68" s="876">
        <f>IFERROR(_xlfn.RANK.EQ(Y68,$Y$15:$Y$193,0)+COUNTIF($Y$15:Y68,Y68)-1,"-")</f>
        <v>159</v>
      </c>
      <c r="AA68" s="876"/>
      <c r="AB68" s="828">
        <f t="shared" si="7"/>
        <v>54</v>
      </c>
      <c r="AC68" s="828" t="str">
        <f t="shared" si="8"/>
        <v>広尾町</v>
      </c>
      <c r="AD68" s="885">
        <f t="shared" si="9"/>
        <v>6190</v>
      </c>
      <c r="AG68" s="1"/>
      <c r="AJ68" s="889"/>
      <c r="AP68" s="889"/>
    </row>
    <row r="69" spans="1:42" ht="25.5" customHeight="1">
      <c r="A69" s="608" t="s">
        <v>604</v>
      </c>
      <c r="B69" s="605" t="s">
        <v>608</v>
      </c>
      <c r="C69" s="606" t="s">
        <v>184</v>
      </c>
      <c r="D69" s="605" t="s">
        <v>678</v>
      </c>
      <c r="E69" s="606" t="s">
        <v>354</v>
      </c>
      <c r="F69" s="610">
        <v>713</v>
      </c>
      <c r="G69" s="611">
        <v>141</v>
      </c>
      <c r="H69" s="611">
        <v>133</v>
      </c>
      <c r="I69" s="610">
        <v>572</v>
      </c>
      <c r="K69" s="17">
        <v>55</v>
      </c>
      <c r="L69" s="17" t="s">
        <v>364</v>
      </c>
      <c r="M69" s="868">
        <f t="shared" si="22"/>
        <v>246</v>
      </c>
      <c r="N69" s="869">
        <f>IFERROR(_xlfn.RANK.EQ(M69,$M$15:$M$193,0)+COUNTIF($M$15:M69,M69)-1,"-")</f>
        <v>167</v>
      </c>
      <c r="O69" s="869"/>
      <c r="P69" s="870">
        <f t="shared" si="0"/>
        <v>55</v>
      </c>
      <c r="Q69" s="870" t="str">
        <f t="shared" si="1"/>
        <v>安平町</v>
      </c>
      <c r="R69" s="871">
        <f t="shared" si="2"/>
        <v>7420</v>
      </c>
      <c r="S69" s="879">
        <f t="shared" si="3"/>
        <v>15</v>
      </c>
      <c r="T69" s="876">
        <f>IFERROR(_xlfn.RANK.EQ(S69,$S$15:$S$193,0)+COUNTIF($S$15:S69,S69)-1,"-")</f>
        <v>110</v>
      </c>
      <c r="U69" s="876"/>
      <c r="V69" s="828">
        <f t="shared" si="4"/>
        <v>55</v>
      </c>
      <c r="W69" s="828" t="str">
        <f t="shared" si="5"/>
        <v>安平町</v>
      </c>
      <c r="X69" s="885">
        <f t="shared" si="6"/>
        <v>1080</v>
      </c>
      <c r="Y69" s="879">
        <f t="shared" si="23"/>
        <v>231</v>
      </c>
      <c r="Z69" s="876">
        <f>IFERROR(_xlfn.RANK.EQ(Y69,$Y$15:$Y$193,0)+COUNTIF($Y$15:Y69,Y69)-1,"-")</f>
        <v>160</v>
      </c>
      <c r="AA69" s="876"/>
      <c r="AB69" s="828">
        <f t="shared" si="7"/>
        <v>55</v>
      </c>
      <c r="AC69" s="828" t="str">
        <f t="shared" si="8"/>
        <v>陸別町</v>
      </c>
      <c r="AD69" s="885">
        <f t="shared" si="9"/>
        <v>6060</v>
      </c>
    </row>
    <row r="70" spans="1:42" ht="25.5" customHeight="1">
      <c r="A70" s="608" t="s">
        <v>604</v>
      </c>
      <c r="B70" s="605" t="s">
        <v>608</v>
      </c>
      <c r="C70" s="606" t="s">
        <v>184</v>
      </c>
      <c r="D70" s="605" t="s">
        <v>679</v>
      </c>
      <c r="E70" s="606" t="s">
        <v>198</v>
      </c>
      <c r="F70" s="610">
        <v>19700</v>
      </c>
      <c r="G70" s="610">
        <v>16300</v>
      </c>
      <c r="H70" s="610">
        <v>15600</v>
      </c>
      <c r="I70" s="610">
        <v>3340</v>
      </c>
      <c r="K70" s="17">
        <v>56</v>
      </c>
      <c r="L70" s="17" t="s">
        <v>272</v>
      </c>
      <c r="M70" s="868">
        <f t="shared" si="22"/>
        <v>3370</v>
      </c>
      <c r="N70" s="869">
        <f>IFERROR(_xlfn.RANK.EQ(M70,$M$15:$M$193,0)+COUNTIF($M$15:M70,M70)-1,"-")</f>
        <v>110</v>
      </c>
      <c r="O70" s="869"/>
      <c r="P70" s="870">
        <f t="shared" si="0"/>
        <v>56</v>
      </c>
      <c r="Q70" s="870" t="str">
        <f t="shared" si="1"/>
        <v>中札内村</v>
      </c>
      <c r="R70" s="871">
        <f t="shared" si="2"/>
        <v>7110</v>
      </c>
      <c r="S70" s="879">
        <f t="shared" si="3"/>
        <v>175</v>
      </c>
      <c r="T70" s="876">
        <f>IFERROR(_xlfn.RANK.EQ(S70,$S$15:$S$193,0)+COUNTIF($S$15:S70,S70)-1,"-")</f>
        <v>89</v>
      </c>
      <c r="U70" s="876"/>
      <c r="V70" s="828">
        <f t="shared" si="4"/>
        <v>56</v>
      </c>
      <c r="W70" s="828" t="str">
        <f t="shared" si="5"/>
        <v>北見市</v>
      </c>
      <c r="X70" s="885">
        <f t="shared" si="6"/>
        <v>1070</v>
      </c>
      <c r="Y70" s="879">
        <f t="shared" si="23"/>
        <v>3190</v>
      </c>
      <c r="Z70" s="876">
        <f>IFERROR(_xlfn.RANK.EQ(Y70,$Y$15:$Y$193,0)+COUNTIF($Y$15:Y70,Y70)-1,"-")</f>
        <v>76</v>
      </c>
      <c r="AA70" s="876"/>
      <c r="AB70" s="828">
        <f t="shared" si="7"/>
        <v>56</v>
      </c>
      <c r="AC70" s="828" t="str">
        <f t="shared" si="8"/>
        <v>八雲町</v>
      </c>
      <c r="AD70" s="885">
        <f t="shared" si="9"/>
        <v>6010</v>
      </c>
    </row>
    <row r="71" spans="1:42" ht="25.5" customHeight="1">
      <c r="A71" s="608" t="s">
        <v>604</v>
      </c>
      <c r="B71" s="605" t="s">
        <v>608</v>
      </c>
      <c r="C71" s="606" t="s">
        <v>184</v>
      </c>
      <c r="D71" s="605" t="s">
        <v>680</v>
      </c>
      <c r="E71" s="606" t="s">
        <v>227</v>
      </c>
      <c r="F71" s="610">
        <v>9350</v>
      </c>
      <c r="G71" s="610">
        <v>8680</v>
      </c>
      <c r="H71" s="610">
        <v>8290</v>
      </c>
      <c r="I71" s="610">
        <v>668</v>
      </c>
      <c r="K71" s="17">
        <v>57</v>
      </c>
      <c r="L71" s="17" t="s">
        <v>281</v>
      </c>
      <c r="M71" s="868">
        <f t="shared" si="22"/>
        <v>3930</v>
      </c>
      <c r="N71" s="869">
        <f>IFERROR(_xlfn.RANK.EQ(M71,$M$15:$M$193,0)+COUNTIF($M$15:M71,M71)-1,"-")</f>
        <v>99</v>
      </c>
      <c r="O71" s="869"/>
      <c r="P71" s="870">
        <f t="shared" si="0"/>
        <v>57</v>
      </c>
      <c r="Q71" s="870" t="str">
        <f t="shared" si="1"/>
        <v>訓子府町</v>
      </c>
      <c r="R71" s="871">
        <f t="shared" si="2"/>
        <v>7040</v>
      </c>
      <c r="S71" s="879">
        <f t="shared" si="3"/>
        <v>2920</v>
      </c>
      <c r="T71" s="876">
        <f>IFERROR(_xlfn.RANK.EQ(S71,$S$15:$S$193,0)+COUNTIF($S$15:S71,S71)-1,"-")</f>
        <v>26</v>
      </c>
      <c r="U71" s="876"/>
      <c r="V71" s="828">
        <f t="shared" si="4"/>
        <v>57</v>
      </c>
      <c r="W71" s="828" t="str">
        <f t="shared" si="5"/>
        <v>日高町</v>
      </c>
      <c r="X71" s="885">
        <f t="shared" si="6"/>
        <v>1060</v>
      </c>
      <c r="Y71" s="879">
        <f t="shared" si="23"/>
        <v>1010</v>
      </c>
      <c r="Z71" s="876">
        <f>IFERROR(_xlfn.RANK.EQ(Y71,$Y$15:$Y$193,0)+COUNTIF($Y$15:Y71,Y71)-1,"-")</f>
        <v>124</v>
      </c>
      <c r="AA71" s="876"/>
      <c r="AB71" s="828">
        <f t="shared" si="7"/>
        <v>57</v>
      </c>
      <c r="AC71" s="828" t="str">
        <f t="shared" si="8"/>
        <v>浜頓別町</v>
      </c>
      <c r="AD71" s="885">
        <f t="shared" si="9"/>
        <v>5880</v>
      </c>
    </row>
    <row r="72" spans="1:42" ht="25.5" customHeight="1">
      <c r="A72" s="608" t="s">
        <v>604</v>
      </c>
      <c r="B72" s="605" t="s">
        <v>608</v>
      </c>
      <c r="C72" s="606" t="s">
        <v>184</v>
      </c>
      <c r="D72" s="605" t="s">
        <v>681</v>
      </c>
      <c r="E72" s="606" t="s">
        <v>246</v>
      </c>
      <c r="F72" s="610">
        <v>3510</v>
      </c>
      <c r="G72" s="610">
        <v>2450</v>
      </c>
      <c r="H72" s="610">
        <v>2210</v>
      </c>
      <c r="I72" s="610">
        <v>1050</v>
      </c>
      <c r="K72" s="17">
        <v>58</v>
      </c>
      <c r="L72" s="17" t="s">
        <v>325</v>
      </c>
      <c r="M72" s="868">
        <f t="shared" si="22"/>
        <v>2650</v>
      </c>
      <c r="N72" s="869">
        <f>IFERROR(_xlfn.RANK.EQ(M72,$M$15:$M$193,0)+COUNTIF($M$15:M72,M72)-1,"-")</f>
        <v>120</v>
      </c>
      <c r="O72" s="869"/>
      <c r="P72" s="870">
        <f t="shared" si="0"/>
        <v>58</v>
      </c>
      <c r="Q72" s="870" t="str">
        <f t="shared" si="1"/>
        <v>江別市</v>
      </c>
      <c r="R72" s="871">
        <f t="shared" si="2"/>
        <v>6980</v>
      </c>
      <c r="S72" s="879">
        <f t="shared" si="3"/>
        <v>615</v>
      </c>
      <c r="T72" s="876">
        <f>IFERROR(_xlfn.RANK.EQ(S72,$S$15:$S$193,0)+COUNTIF($S$15:S72,S72)-1,"-")</f>
        <v>68</v>
      </c>
      <c r="U72" s="876"/>
      <c r="V72" s="828">
        <f t="shared" si="4"/>
        <v>58</v>
      </c>
      <c r="W72" s="828" t="str">
        <f t="shared" si="5"/>
        <v>倶知安町</v>
      </c>
      <c r="X72" s="885">
        <f t="shared" si="6"/>
        <v>934</v>
      </c>
      <c r="Y72" s="879">
        <f t="shared" si="23"/>
        <v>2040</v>
      </c>
      <c r="Z72" s="876">
        <f>IFERROR(_xlfn.RANK.EQ(Y72,$Y$15:$Y$193,0)+COUNTIF($Y$15:Y72,Y72)-1,"-")</f>
        <v>98</v>
      </c>
      <c r="AA72" s="876"/>
      <c r="AB72" s="828">
        <f t="shared" si="7"/>
        <v>58</v>
      </c>
      <c r="AC72" s="828" t="str">
        <f t="shared" si="8"/>
        <v>津別町</v>
      </c>
      <c r="AD72" s="885">
        <f t="shared" si="9"/>
        <v>5670</v>
      </c>
    </row>
    <row r="73" spans="1:42" ht="25.5" customHeight="1">
      <c r="A73" s="608" t="s">
        <v>604</v>
      </c>
      <c r="B73" s="605" t="s">
        <v>608</v>
      </c>
      <c r="C73" s="606" t="s">
        <v>184</v>
      </c>
      <c r="D73" s="605" t="s">
        <v>682</v>
      </c>
      <c r="E73" s="606" t="s">
        <v>324</v>
      </c>
      <c r="F73" s="610">
        <v>836</v>
      </c>
      <c r="G73" s="610">
        <v>701</v>
      </c>
      <c r="H73" s="610">
        <v>655</v>
      </c>
      <c r="I73" s="610">
        <v>135</v>
      </c>
      <c r="K73" s="17">
        <v>59</v>
      </c>
      <c r="L73" s="17" t="s">
        <v>294</v>
      </c>
      <c r="M73" s="868">
        <f t="shared" si="22"/>
        <v>3000</v>
      </c>
      <c r="N73" s="869">
        <f>IFERROR(_xlfn.RANK.EQ(M73,$M$15:$M$193,0)+COUNTIF($M$15:M73,M73)-1,"-")</f>
        <v>116</v>
      </c>
      <c r="O73" s="869"/>
      <c r="P73" s="870">
        <f t="shared" si="0"/>
        <v>59</v>
      </c>
      <c r="Q73" s="870" t="str">
        <f t="shared" si="1"/>
        <v>新冠町</v>
      </c>
      <c r="R73" s="871">
        <f t="shared" si="2"/>
        <v>6960</v>
      </c>
      <c r="S73" s="879">
        <f t="shared" si="3"/>
        <v>14</v>
      </c>
      <c r="T73" s="876">
        <f>IFERROR(_xlfn.RANK.EQ(S73,$S$15:$S$193,0)+COUNTIF($S$15:S73,S73)-1,"-")</f>
        <v>111</v>
      </c>
      <c r="U73" s="876"/>
      <c r="V73" s="828">
        <f t="shared" si="4"/>
        <v>59</v>
      </c>
      <c r="W73" s="828" t="str">
        <f t="shared" si="5"/>
        <v>砂川市</v>
      </c>
      <c r="X73" s="885">
        <f t="shared" si="6"/>
        <v>877</v>
      </c>
      <c r="Y73" s="879">
        <f t="shared" si="23"/>
        <v>2980</v>
      </c>
      <c r="Z73" s="876">
        <f>IFERROR(_xlfn.RANK.EQ(Y73,$Y$15:$Y$193,0)+COUNTIF($Y$15:Y73,Y73)-1,"-")</f>
        <v>84</v>
      </c>
      <c r="AA73" s="876"/>
      <c r="AB73" s="828">
        <f t="shared" si="7"/>
        <v>59</v>
      </c>
      <c r="AC73" s="828" t="str">
        <f t="shared" si="8"/>
        <v>猿払村</v>
      </c>
      <c r="AD73" s="885">
        <f t="shared" si="9"/>
        <v>5630</v>
      </c>
    </row>
    <row r="74" spans="1:42" ht="25.5" customHeight="1">
      <c r="A74" s="608" t="s">
        <v>604</v>
      </c>
      <c r="B74" s="605" t="s">
        <v>608</v>
      </c>
      <c r="C74" s="606" t="s">
        <v>184</v>
      </c>
      <c r="D74" s="605" t="s">
        <v>683</v>
      </c>
      <c r="E74" s="606" t="s">
        <v>306</v>
      </c>
      <c r="F74" s="610">
        <v>1300</v>
      </c>
      <c r="G74" s="610">
        <v>522</v>
      </c>
      <c r="H74" s="610">
        <v>493</v>
      </c>
      <c r="I74" s="610">
        <v>774</v>
      </c>
      <c r="K74" s="17">
        <v>60</v>
      </c>
      <c r="L74" s="17" t="s">
        <v>298</v>
      </c>
      <c r="M74" s="868">
        <f t="shared" si="22"/>
        <v>2390</v>
      </c>
      <c r="N74" s="869">
        <f>IFERROR(_xlfn.RANK.EQ(M74,$M$15:$M$193,0)+COUNTIF($M$15:M74,M74)-1,"-")</f>
        <v>126</v>
      </c>
      <c r="O74" s="869"/>
      <c r="P74" s="870">
        <f t="shared" si="0"/>
        <v>60</v>
      </c>
      <c r="Q74" s="870" t="str">
        <f t="shared" si="1"/>
        <v>むかわ町</v>
      </c>
      <c r="R74" s="871">
        <f t="shared" si="2"/>
        <v>6610</v>
      </c>
      <c r="S74" s="879">
        <f t="shared" si="3"/>
        <v>1</v>
      </c>
      <c r="T74" s="876">
        <f>IFERROR(_xlfn.RANK.EQ(S74,$S$15:$S$193,0)+COUNTIF($S$15:S74,S74)-1,"-")</f>
        <v>115</v>
      </c>
      <c r="U74" s="876"/>
      <c r="V74" s="828">
        <f t="shared" si="4"/>
        <v>59</v>
      </c>
      <c r="W74" s="828" t="str">
        <f t="shared" si="5"/>
        <v>江差町</v>
      </c>
      <c r="X74" s="885">
        <f t="shared" si="6"/>
        <v>877</v>
      </c>
      <c r="Y74" s="879">
        <f t="shared" si="23"/>
        <v>2390</v>
      </c>
      <c r="Z74" s="876">
        <f>IFERROR(_xlfn.RANK.EQ(Y74,$Y$15:$Y$193,0)+COUNTIF($Y$15:Y74,Y74)-1,"-")</f>
        <v>92</v>
      </c>
      <c r="AA74" s="876"/>
      <c r="AB74" s="828">
        <f t="shared" si="7"/>
        <v>60</v>
      </c>
      <c r="AC74" s="828" t="str">
        <f t="shared" si="8"/>
        <v>千歳市</v>
      </c>
      <c r="AD74" s="885">
        <f t="shared" si="9"/>
        <v>5200</v>
      </c>
    </row>
    <row r="75" spans="1:42" ht="25.5" customHeight="1">
      <c r="A75" s="608" t="s">
        <v>604</v>
      </c>
      <c r="B75" s="605" t="s">
        <v>608</v>
      </c>
      <c r="C75" s="606" t="s">
        <v>184</v>
      </c>
      <c r="D75" s="605" t="s">
        <v>684</v>
      </c>
      <c r="E75" s="606" t="s">
        <v>209</v>
      </c>
      <c r="F75" s="610">
        <v>5080</v>
      </c>
      <c r="G75" s="610">
        <v>3760</v>
      </c>
      <c r="H75" s="610">
        <v>3560</v>
      </c>
      <c r="I75" s="610">
        <v>1320</v>
      </c>
      <c r="K75" s="17">
        <v>61</v>
      </c>
      <c r="L75" s="17" t="s">
        <v>317</v>
      </c>
      <c r="M75" s="868">
        <f t="shared" si="22"/>
        <v>1220</v>
      </c>
      <c r="N75" s="869">
        <f>IFERROR(_xlfn.RANK.EQ(M75,$M$15:$M$193,0)+COUNTIF($M$15:M75,M75)-1,"-")</f>
        <v>146</v>
      </c>
      <c r="O75" s="869"/>
      <c r="P75" s="870">
        <f t="shared" si="0"/>
        <v>61</v>
      </c>
      <c r="Q75" s="870" t="str">
        <f t="shared" si="1"/>
        <v>新得町</v>
      </c>
      <c r="R75" s="871">
        <f t="shared" si="2"/>
        <v>6540</v>
      </c>
      <c r="S75" s="879">
        <f t="shared" si="3"/>
        <v>1</v>
      </c>
      <c r="T75" s="876">
        <f>IFERROR(_xlfn.RANK.EQ(S75,$S$15:$S$193,0)+COUNTIF($S$15:S75,S75)-1,"-")</f>
        <v>116</v>
      </c>
      <c r="U75" s="876"/>
      <c r="V75" s="828">
        <f t="shared" si="4"/>
        <v>61</v>
      </c>
      <c r="W75" s="828" t="str">
        <f t="shared" si="5"/>
        <v>初山別村</v>
      </c>
      <c r="X75" s="885">
        <f t="shared" si="6"/>
        <v>829</v>
      </c>
      <c r="Y75" s="879">
        <f t="shared" si="23"/>
        <v>1220</v>
      </c>
      <c r="Z75" s="876">
        <f>IFERROR(_xlfn.RANK.EQ(Y75,$Y$15:$Y$193,0)+COUNTIF($Y$15:Y75,Y75)-1,"-")</f>
        <v>118</v>
      </c>
      <c r="AA75" s="876"/>
      <c r="AB75" s="828">
        <f t="shared" si="7"/>
        <v>61</v>
      </c>
      <c r="AC75" s="828" t="str">
        <f t="shared" si="8"/>
        <v>浦河町</v>
      </c>
      <c r="AD75" s="885">
        <f t="shared" si="9"/>
        <v>5180</v>
      </c>
    </row>
    <row r="76" spans="1:42" ht="25.5" customHeight="1">
      <c r="A76" s="608" t="s">
        <v>604</v>
      </c>
      <c r="B76" s="605" t="s">
        <v>608</v>
      </c>
      <c r="C76" s="606" t="s">
        <v>184</v>
      </c>
      <c r="D76" s="605" t="s">
        <v>685</v>
      </c>
      <c r="E76" s="606" t="s">
        <v>315</v>
      </c>
      <c r="F76" s="610">
        <v>1500</v>
      </c>
      <c r="G76" s="610">
        <v>877</v>
      </c>
      <c r="H76" s="610">
        <v>831</v>
      </c>
      <c r="I76" s="610">
        <v>622</v>
      </c>
      <c r="K76" s="17">
        <v>62</v>
      </c>
      <c r="L76" s="17" t="s">
        <v>216</v>
      </c>
      <c r="M76" s="868">
        <f t="shared" si="22"/>
        <v>2480</v>
      </c>
      <c r="N76" s="869">
        <f>IFERROR(_xlfn.RANK.EQ(M76,$M$15:$M$193,0)+COUNTIF($M$15:M76,M76)-1,"-")</f>
        <v>125</v>
      </c>
      <c r="O76" s="869"/>
      <c r="P76" s="870">
        <f t="shared" si="0"/>
        <v>62</v>
      </c>
      <c r="Q76" s="870" t="str">
        <f t="shared" si="1"/>
        <v>八雲町</v>
      </c>
      <c r="R76" s="871">
        <f t="shared" si="2"/>
        <v>6530</v>
      </c>
      <c r="S76" s="879">
        <f t="shared" si="3"/>
        <v>34</v>
      </c>
      <c r="T76" s="876">
        <f>IFERROR(_xlfn.RANK.EQ(S76,$S$15:$S$193,0)+COUNTIF($S$15:S76,S76)-1,"-")</f>
        <v>103</v>
      </c>
      <c r="U76" s="876"/>
      <c r="V76" s="828">
        <f t="shared" si="4"/>
        <v>62</v>
      </c>
      <c r="W76" s="828" t="str">
        <f t="shared" si="5"/>
        <v>遠別町</v>
      </c>
      <c r="X76" s="885">
        <f t="shared" si="6"/>
        <v>800</v>
      </c>
      <c r="Y76" s="879">
        <f t="shared" si="23"/>
        <v>2450</v>
      </c>
      <c r="Z76" s="876">
        <f>IFERROR(_xlfn.RANK.EQ(Y76,$Y$15:$Y$193,0)+COUNTIF($Y$15:Y76,Y76)-1,"-")</f>
        <v>89</v>
      </c>
      <c r="AA76" s="876"/>
      <c r="AB76" s="828">
        <f t="shared" si="7"/>
        <v>62</v>
      </c>
      <c r="AC76" s="828" t="str">
        <f t="shared" si="8"/>
        <v>名寄市</v>
      </c>
      <c r="AD76" s="885">
        <f t="shared" si="9"/>
        <v>5140</v>
      </c>
    </row>
    <row r="77" spans="1:42" ht="25.5" customHeight="1">
      <c r="A77" s="608" t="s">
        <v>604</v>
      </c>
      <c r="B77" s="605" t="s">
        <v>608</v>
      </c>
      <c r="C77" s="606" t="s">
        <v>184</v>
      </c>
      <c r="D77" s="605" t="s">
        <v>686</v>
      </c>
      <c r="E77" s="606" t="s">
        <v>370</v>
      </c>
      <c r="F77" s="610">
        <v>12</v>
      </c>
      <c r="G77" s="610" t="s">
        <v>145</v>
      </c>
      <c r="H77" s="610" t="s">
        <v>145</v>
      </c>
      <c r="I77" s="610">
        <v>12</v>
      </c>
      <c r="K77" s="17">
        <v>63</v>
      </c>
      <c r="L77" s="17" t="s">
        <v>267</v>
      </c>
      <c r="M77" s="868">
        <f t="shared" si="22"/>
        <v>4530</v>
      </c>
      <c r="N77" s="869">
        <f>IFERROR(_xlfn.RANK.EQ(M77,$M$15:$M$193,0)+COUNTIF($M$15:M77,M77)-1,"-")</f>
        <v>92</v>
      </c>
      <c r="O77" s="869"/>
      <c r="P77" s="870">
        <f t="shared" si="0"/>
        <v>63</v>
      </c>
      <c r="Q77" s="870" t="str">
        <f t="shared" si="1"/>
        <v>剣淵町</v>
      </c>
      <c r="R77" s="871">
        <f t="shared" si="2"/>
        <v>6440</v>
      </c>
      <c r="S77" s="879">
        <f t="shared" si="3"/>
        <v>934</v>
      </c>
      <c r="T77" s="876">
        <f>IFERROR(_xlfn.RANK.EQ(S77,$S$15:$S$193,0)+COUNTIF($S$15:S77,S77)-1,"-")</f>
        <v>58</v>
      </c>
      <c r="U77" s="876"/>
      <c r="V77" s="828">
        <f t="shared" si="4"/>
        <v>63</v>
      </c>
      <c r="W77" s="828" t="str">
        <f t="shared" si="5"/>
        <v>留萌市</v>
      </c>
      <c r="X77" s="885">
        <f t="shared" si="6"/>
        <v>793</v>
      </c>
      <c r="Y77" s="879">
        <f t="shared" si="23"/>
        <v>3600</v>
      </c>
      <c r="Z77" s="876">
        <f>IFERROR(_xlfn.RANK.EQ(Y77,$Y$15:$Y$193,0)+COUNTIF($Y$15:Y77,Y77)-1,"-")</f>
        <v>70</v>
      </c>
      <c r="AA77" s="876"/>
      <c r="AB77" s="828">
        <f t="shared" si="7"/>
        <v>63</v>
      </c>
      <c r="AC77" s="828" t="str">
        <f t="shared" si="8"/>
        <v>置戸町</v>
      </c>
      <c r="AD77" s="885">
        <f t="shared" si="9"/>
        <v>4790</v>
      </c>
    </row>
    <row r="78" spans="1:42" ht="25.5" customHeight="1">
      <c r="A78" s="608" t="s">
        <v>604</v>
      </c>
      <c r="B78" s="605" t="s">
        <v>608</v>
      </c>
      <c r="C78" s="606" t="s">
        <v>184</v>
      </c>
      <c r="D78" s="605" t="s">
        <v>687</v>
      </c>
      <c r="E78" s="606" t="s">
        <v>212</v>
      </c>
      <c r="F78" s="610">
        <v>11500</v>
      </c>
      <c r="G78" s="611">
        <v>8620</v>
      </c>
      <c r="H78" s="611">
        <v>8120</v>
      </c>
      <c r="I78" s="610">
        <v>2880</v>
      </c>
      <c r="K78" s="17">
        <v>64</v>
      </c>
      <c r="L78" s="17" t="s">
        <v>258</v>
      </c>
      <c r="M78" s="868">
        <f t="shared" si="22"/>
        <v>5080</v>
      </c>
      <c r="N78" s="869">
        <f>IFERROR(_xlfn.RANK.EQ(M78,$M$15:$M$193,0)+COUNTIF($M$15:M78,M78)-1,"-")</f>
        <v>83</v>
      </c>
      <c r="O78" s="869"/>
      <c r="P78" s="870">
        <f t="shared" si="0"/>
        <v>64</v>
      </c>
      <c r="Q78" s="870" t="str">
        <f t="shared" si="1"/>
        <v>上富良野町</v>
      </c>
      <c r="R78" s="871">
        <f t="shared" si="2"/>
        <v>6350</v>
      </c>
      <c r="S78" s="879">
        <f t="shared" si="3"/>
        <v>2560</v>
      </c>
      <c r="T78" s="876">
        <f>IFERROR(_xlfn.RANK.EQ(S78,$S$15:$S$193,0)+COUNTIF($S$15:S78,S78)-1,"-")</f>
        <v>33</v>
      </c>
      <c r="U78" s="876"/>
      <c r="V78" s="828">
        <f t="shared" si="4"/>
        <v>64</v>
      </c>
      <c r="W78" s="828" t="str">
        <f t="shared" si="5"/>
        <v>赤平市</v>
      </c>
      <c r="X78" s="885">
        <f t="shared" si="6"/>
        <v>701</v>
      </c>
      <c r="Y78" s="879">
        <f t="shared" si="23"/>
        <v>2520</v>
      </c>
      <c r="Z78" s="876">
        <f>IFERROR(_xlfn.RANK.EQ(Y78,$Y$15:$Y$193,0)+COUNTIF($Y$15:Y78,Y78)-1,"-")</f>
        <v>88</v>
      </c>
      <c r="AA78" s="876"/>
      <c r="AB78" s="828">
        <f t="shared" si="7"/>
        <v>63</v>
      </c>
      <c r="AC78" s="828" t="str">
        <f t="shared" si="8"/>
        <v>白糠町</v>
      </c>
      <c r="AD78" s="885">
        <f t="shared" si="9"/>
        <v>4790</v>
      </c>
    </row>
    <row r="79" spans="1:42" ht="25.5" customHeight="1">
      <c r="A79" s="608" t="s">
        <v>604</v>
      </c>
      <c r="B79" s="605" t="s">
        <v>608</v>
      </c>
      <c r="C79" s="606" t="s">
        <v>184</v>
      </c>
      <c r="D79" s="605" t="s">
        <v>688</v>
      </c>
      <c r="E79" s="606" t="s">
        <v>210</v>
      </c>
      <c r="F79" s="610">
        <v>5570</v>
      </c>
      <c r="G79" s="610">
        <v>5140</v>
      </c>
      <c r="H79" s="610">
        <v>4910</v>
      </c>
      <c r="I79" s="610">
        <v>426</v>
      </c>
      <c r="K79" s="17">
        <v>65</v>
      </c>
      <c r="L79" s="17" t="s">
        <v>349</v>
      </c>
      <c r="M79" s="868">
        <f t="shared" si="22"/>
        <v>340</v>
      </c>
      <c r="N79" s="869">
        <f>IFERROR(_xlfn.RANK.EQ(M79,$M$15:$M$193,0)+COUNTIF($M$15:M79,M79)-1,"-")</f>
        <v>165</v>
      </c>
      <c r="O79" s="869"/>
      <c r="P79" s="870">
        <f t="shared" si="0"/>
        <v>65</v>
      </c>
      <c r="Q79" s="870" t="str">
        <f t="shared" si="1"/>
        <v>興部町</v>
      </c>
      <c r="R79" s="871">
        <f t="shared" si="2"/>
        <v>6310</v>
      </c>
      <c r="S79" s="879">
        <f t="shared" si="3"/>
        <v>158</v>
      </c>
      <c r="T79" s="876">
        <f>IFERROR(_xlfn.RANK.EQ(S79,$S$15:$S$193,0)+COUNTIF($S$15:S79,S79)-1,"-")</f>
        <v>91</v>
      </c>
      <c r="U79" s="876"/>
      <c r="V79" s="828">
        <f t="shared" si="4"/>
        <v>65</v>
      </c>
      <c r="W79" s="828" t="str">
        <f t="shared" si="5"/>
        <v>仁木町</v>
      </c>
      <c r="X79" s="885">
        <f t="shared" si="6"/>
        <v>700</v>
      </c>
      <c r="Y79" s="879">
        <f t="shared" si="23"/>
        <v>182</v>
      </c>
      <c r="Z79" s="876">
        <f>IFERROR(_xlfn.RANK.EQ(Y79,$Y$15:$Y$193,0)+COUNTIF($Y$15:Y79,Y79)-1,"-")</f>
        <v>167</v>
      </c>
      <c r="AA79" s="876"/>
      <c r="AB79" s="828">
        <f t="shared" si="7"/>
        <v>65</v>
      </c>
      <c r="AC79" s="828" t="str">
        <f t="shared" si="8"/>
        <v>美深町</v>
      </c>
      <c r="AD79" s="885">
        <f t="shared" si="9"/>
        <v>4580</v>
      </c>
    </row>
    <row r="80" spans="1:42" ht="25.5" customHeight="1">
      <c r="A80" s="608" t="s">
        <v>604</v>
      </c>
      <c r="B80" s="605" t="s">
        <v>608</v>
      </c>
      <c r="C80" s="606" t="s">
        <v>184</v>
      </c>
      <c r="D80" s="605" t="s">
        <v>689</v>
      </c>
      <c r="E80" s="606" t="s">
        <v>314</v>
      </c>
      <c r="F80" s="610">
        <v>2020</v>
      </c>
      <c r="G80" s="610">
        <v>1840</v>
      </c>
      <c r="H80" s="610">
        <v>1750</v>
      </c>
      <c r="I80" s="610">
        <v>176</v>
      </c>
      <c r="K80" s="17">
        <v>66</v>
      </c>
      <c r="L80" s="17" t="s">
        <v>375</v>
      </c>
      <c r="M80" s="868">
        <f t="shared" ref="M80:M143" si="24">IFERROR(_xlfn.XLOOKUP(L80,$E$23:$E$201,$F$23:$F$201),"-")</f>
        <v>0</v>
      </c>
      <c r="N80" s="869">
        <f>IFERROR(_xlfn.RANK.EQ(M80,$M$15:$M$193,0)+COUNTIF($M$15:M80,M80)-1,"-")</f>
        <v>179</v>
      </c>
      <c r="O80" s="869"/>
      <c r="P80" s="870">
        <f t="shared" ref="P80:P143" si="25">IFERROR(RANK(R80,$R$15:$R$193,0),"-")</f>
        <v>66</v>
      </c>
      <c r="Q80" s="870" t="str">
        <f t="shared" ref="Q80:Q143" si="26">IFERROR(INDEX($L$15:$L$193,MATCH(K80,$N$15:$N$193,0)),"-")</f>
        <v>広尾町</v>
      </c>
      <c r="R80" s="871">
        <f t="shared" ref="R80:R143" si="27">IFERROR(LARGE($M$15:$M$193,K80),"-")</f>
        <v>6190</v>
      </c>
      <c r="S80" s="879" t="str">
        <f t="shared" ref="S80:S143" si="28">IFERROR(_xlfn.XLOOKUP(L80,$E$23:$E$201,$G$23:$G$201),"-")</f>
        <v>-</v>
      </c>
      <c r="T80" s="876" t="str">
        <f>IFERROR(_xlfn.RANK.EQ(S80,$S$15:$S$193,0)+COUNTIF($S$15:S80,S80)-1,"-")</f>
        <v>-</v>
      </c>
      <c r="U80" s="876"/>
      <c r="V80" s="828">
        <f t="shared" ref="V80:V143" si="29">IFERROR(RANK(X80,$X$15:$X$193,0),"-")</f>
        <v>66</v>
      </c>
      <c r="W80" s="828" t="str">
        <f t="shared" ref="W80:W143" si="30">IFERROR(INDEX($L$15:$L$193,MATCH(K80,$T$15:$T$193,0)),"-")</f>
        <v>上ノ国町</v>
      </c>
      <c r="X80" s="885">
        <f t="shared" ref="X80:X143" si="31">IFERROR(LARGE($S$15:$S$193,K80),"-")</f>
        <v>669</v>
      </c>
      <c r="Y80" s="879">
        <f t="shared" ref="Y80:Y143" si="32">IFERROR(_xlfn.XLOOKUP(L80,$E$23:$E$201,$I$23:$I$201),"-")</f>
        <v>0</v>
      </c>
      <c r="Z80" s="876">
        <f>IFERROR(_xlfn.RANK.EQ(Y80,$Y$15:$Y$193,0)+COUNTIF($Y$15:Y80,Y80)-1,"-")</f>
        <v>179</v>
      </c>
      <c r="AA80" s="876"/>
      <c r="AB80" s="828">
        <f t="shared" ref="AB80:AB143" si="33">IFERROR(RANK(AD80,$AD$15:$AD$193,0),"-")</f>
        <v>66</v>
      </c>
      <c r="AC80" s="828" t="str">
        <f t="shared" ref="AC80:AC143" si="34">IFERROR(INDEX($L$15:$L$193,MATCH(K80,$Z$15:$Z$193,0)),"-")</f>
        <v>上富良野町</v>
      </c>
      <c r="AD80" s="885">
        <f t="shared" ref="AD80:AD143" si="35">IFERROR(LARGE($Y$15:$Y$193,K80),"-")</f>
        <v>4510</v>
      </c>
    </row>
    <row r="81" spans="1:30" ht="25.5" customHeight="1">
      <c r="A81" s="608" t="s">
        <v>604</v>
      </c>
      <c r="B81" s="605" t="s">
        <v>608</v>
      </c>
      <c r="C81" s="606" t="s">
        <v>184</v>
      </c>
      <c r="D81" s="605" t="s">
        <v>690</v>
      </c>
      <c r="E81" s="606" t="s">
        <v>374</v>
      </c>
      <c r="F81" s="610">
        <v>1</v>
      </c>
      <c r="G81" s="610" t="s">
        <v>145</v>
      </c>
      <c r="H81" s="610" t="s">
        <v>145</v>
      </c>
      <c r="I81" s="610">
        <v>1</v>
      </c>
      <c r="K81" s="17">
        <v>67</v>
      </c>
      <c r="L81" s="17" t="s">
        <v>362</v>
      </c>
      <c r="M81" s="868">
        <f t="shared" si="24"/>
        <v>2</v>
      </c>
      <c r="N81" s="869">
        <f>IFERROR(_xlfn.RANK.EQ(M81,$M$15:$M$193,0)+COUNTIF($M$15:M81,M81)-1,"-")</f>
        <v>177</v>
      </c>
      <c r="O81" s="869"/>
      <c r="P81" s="870">
        <f t="shared" si="25"/>
        <v>67</v>
      </c>
      <c r="Q81" s="870" t="str">
        <f t="shared" si="26"/>
        <v>陸別町</v>
      </c>
      <c r="R81" s="871">
        <f t="shared" si="27"/>
        <v>6060</v>
      </c>
      <c r="S81" s="879">
        <f t="shared" si="28"/>
        <v>0</v>
      </c>
      <c r="T81" s="876">
        <f>IFERROR(_xlfn.RANK.EQ(S81,$S$15:$S$193,0)+COUNTIF($S$15:S81,S81)-1,"-")</f>
        <v>118</v>
      </c>
      <c r="U81" s="876"/>
      <c r="V81" s="828">
        <f t="shared" si="29"/>
        <v>67</v>
      </c>
      <c r="W81" s="828" t="str">
        <f t="shared" si="30"/>
        <v>千歳市</v>
      </c>
      <c r="X81" s="885">
        <f t="shared" si="31"/>
        <v>639</v>
      </c>
      <c r="Y81" s="879">
        <f t="shared" si="32"/>
        <v>2</v>
      </c>
      <c r="Z81" s="876">
        <f>IFERROR(_xlfn.RANK.EQ(Y81,$Y$15:$Y$193,0)+COUNTIF($Y$15:Y81,Y81)-1,"-")</f>
        <v>177</v>
      </c>
      <c r="AA81" s="876"/>
      <c r="AB81" s="828">
        <f t="shared" si="33"/>
        <v>67</v>
      </c>
      <c r="AC81" s="828" t="str">
        <f t="shared" si="34"/>
        <v>伊達市</v>
      </c>
      <c r="AD81" s="885">
        <f t="shared" si="35"/>
        <v>4360</v>
      </c>
    </row>
    <row r="82" spans="1:30" ht="25.5" customHeight="1">
      <c r="A82" s="608" t="s">
        <v>604</v>
      </c>
      <c r="B82" s="605" t="s">
        <v>608</v>
      </c>
      <c r="C82" s="606" t="s">
        <v>184</v>
      </c>
      <c r="D82" s="605" t="s">
        <v>691</v>
      </c>
      <c r="E82" s="606" t="s">
        <v>242</v>
      </c>
      <c r="F82" s="610">
        <v>5840</v>
      </c>
      <c r="G82" s="611">
        <v>3980</v>
      </c>
      <c r="H82" s="611">
        <v>3800</v>
      </c>
      <c r="I82" s="610">
        <v>1850</v>
      </c>
      <c r="K82" s="17">
        <v>68</v>
      </c>
      <c r="L82" s="17" t="s">
        <v>299</v>
      </c>
      <c r="M82" s="868">
        <f t="shared" si="24"/>
        <v>814</v>
      </c>
      <c r="N82" s="869">
        <f>IFERROR(_xlfn.RANK.EQ(M82,$M$15:$M$193,0)+COUNTIF($M$15:M82,M82)-1,"-")</f>
        <v>157</v>
      </c>
      <c r="O82" s="869"/>
      <c r="P82" s="870">
        <f t="shared" si="25"/>
        <v>68</v>
      </c>
      <c r="Q82" s="870" t="str">
        <f t="shared" si="26"/>
        <v>せたな町</v>
      </c>
      <c r="R82" s="871">
        <f t="shared" si="27"/>
        <v>5900</v>
      </c>
      <c r="S82" s="879">
        <f t="shared" si="28"/>
        <v>0</v>
      </c>
      <c r="T82" s="876">
        <f>IFERROR(_xlfn.RANK.EQ(S82,$S$15:$S$193,0)+COUNTIF($S$15:S82,S82)-1,"-")</f>
        <v>119</v>
      </c>
      <c r="U82" s="876"/>
      <c r="V82" s="828">
        <f t="shared" si="29"/>
        <v>68</v>
      </c>
      <c r="W82" s="828" t="str">
        <f t="shared" si="30"/>
        <v>ニセコ町</v>
      </c>
      <c r="X82" s="885">
        <f t="shared" si="31"/>
        <v>615</v>
      </c>
      <c r="Y82" s="879">
        <f t="shared" si="32"/>
        <v>814</v>
      </c>
      <c r="Z82" s="876">
        <f>IFERROR(_xlfn.RANK.EQ(Y82,$Y$15:$Y$193,0)+COUNTIF($Y$15:Y82,Y82)-1,"-")</f>
        <v>131</v>
      </c>
      <c r="AA82" s="876"/>
      <c r="AB82" s="828">
        <f t="shared" si="33"/>
        <v>68</v>
      </c>
      <c r="AC82" s="828" t="str">
        <f t="shared" si="34"/>
        <v>中頓別町</v>
      </c>
      <c r="AD82" s="885">
        <f t="shared" si="35"/>
        <v>3680</v>
      </c>
    </row>
    <row r="83" spans="1:30" ht="25.5" customHeight="1">
      <c r="A83" s="608" t="s">
        <v>604</v>
      </c>
      <c r="B83" s="605" t="s">
        <v>608</v>
      </c>
      <c r="C83" s="606" t="s">
        <v>184</v>
      </c>
      <c r="D83" s="605" t="s">
        <v>692</v>
      </c>
      <c r="E83" s="606" t="s">
        <v>231</v>
      </c>
      <c r="F83" s="610">
        <v>11000</v>
      </c>
      <c r="G83" s="610">
        <v>8910</v>
      </c>
      <c r="H83" s="610">
        <v>8510</v>
      </c>
      <c r="I83" s="610">
        <v>2110</v>
      </c>
      <c r="K83" s="17">
        <v>69</v>
      </c>
      <c r="L83" s="17" t="s">
        <v>352</v>
      </c>
      <c r="M83" s="868">
        <f t="shared" si="24"/>
        <v>77</v>
      </c>
      <c r="N83" s="869">
        <f>IFERROR(_xlfn.RANK.EQ(M83,$M$15:$M$193,0)+COUNTIF($M$15:M83,M83)-1,"-")</f>
        <v>172</v>
      </c>
      <c r="O83" s="869"/>
      <c r="P83" s="870">
        <f t="shared" si="25"/>
        <v>69</v>
      </c>
      <c r="Q83" s="870" t="str">
        <f t="shared" si="26"/>
        <v>栗山町</v>
      </c>
      <c r="R83" s="871">
        <f t="shared" si="27"/>
        <v>5880</v>
      </c>
      <c r="S83" s="879">
        <f t="shared" si="28"/>
        <v>45</v>
      </c>
      <c r="T83" s="876">
        <f>IFERROR(_xlfn.RANK.EQ(S83,$S$15:$S$193,0)+COUNTIF($S$15:S83,S83)-1,"-")</f>
        <v>102</v>
      </c>
      <c r="U83" s="876"/>
      <c r="V83" s="828">
        <f t="shared" si="29"/>
        <v>69</v>
      </c>
      <c r="W83" s="828" t="str">
        <f t="shared" si="30"/>
        <v>木古内町</v>
      </c>
      <c r="X83" s="885">
        <f t="shared" si="31"/>
        <v>554</v>
      </c>
      <c r="Y83" s="879">
        <f t="shared" si="32"/>
        <v>32</v>
      </c>
      <c r="Z83" s="876">
        <f>IFERROR(_xlfn.RANK.EQ(Y83,$Y$15:$Y$193,0)+COUNTIF($Y$15:Y83,Y83)-1,"-")</f>
        <v>172</v>
      </c>
      <c r="AA83" s="876"/>
      <c r="AB83" s="828">
        <f t="shared" si="33"/>
        <v>69</v>
      </c>
      <c r="AC83" s="828" t="str">
        <f t="shared" si="34"/>
        <v>滝上町</v>
      </c>
      <c r="AD83" s="885">
        <f t="shared" si="35"/>
        <v>3640</v>
      </c>
    </row>
    <row r="84" spans="1:30" ht="25.5" customHeight="1">
      <c r="A84" s="608" t="s">
        <v>604</v>
      </c>
      <c r="B84" s="605" t="s">
        <v>608</v>
      </c>
      <c r="C84" s="606" t="s">
        <v>184</v>
      </c>
      <c r="D84" s="605" t="s">
        <v>693</v>
      </c>
      <c r="E84" s="606" t="s">
        <v>207</v>
      </c>
      <c r="F84" s="610">
        <v>5880</v>
      </c>
      <c r="G84" s="610">
        <v>4000</v>
      </c>
      <c r="H84" s="610">
        <v>3800</v>
      </c>
      <c r="I84" s="610">
        <v>1880</v>
      </c>
      <c r="K84" s="17">
        <v>70</v>
      </c>
      <c r="L84" s="17" t="s">
        <v>331</v>
      </c>
      <c r="M84" s="868">
        <f t="shared" si="24"/>
        <v>1460</v>
      </c>
      <c r="N84" s="869">
        <f>IFERROR(_xlfn.RANK.EQ(M84,$M$15:$M$193,0)+COUNTIF($M$15:M84,M84)-1,"-")</f>
        <v>142</v>
      </c>
      <c r="O84" s="869"/>
      <c r="P84" s="870">
        <f t="shared" si="25"/>
        <v>69</v>
      </c>
      <c r="Q84" s="870" t="str">
        <f t="shared" si="26"/>
        <v>浜頓別町</v>
      </c>
      <c r="R84" s="871">
        <f t="shared" si="27"/>
        <v>5880</v>
      </c>
      <c r="S84" s="879">
        <f t="shared" si="28"/>
        <v>700</v>
      </c>
      <c r="T84" s="876">
        <f>IFERROR(_xlfn.RANK.EQ(S84,$S$15:$S$193,0)+COUNTIF($S$15:S84,S84)-1,"-")</f>
        <v>65</v>
      </c>
      <c r="U84" s="876"/>
      <c r="V84" s="828">
        <f t="shared" si="29"/>
        <v>70</v>
      </c>
      <c r="W84" s="828" t="str">
        <f t="shared" si="30"/>
        <v>三笠市</v>
      </c>
      <c r="X84" s="885">
        <f t="shared" si="31"/>
        <v>522</v>
      </c>
      <c r="Y84" s="879">
        <f t="shared" si="32"/>
        <v>761</v>
      </c>
      <c r="Z84" s="876">
        <f>IFERROR(_xlfn.RANK.EQ(Y84,$Y$15:$Y$193,0)+COUNTIF($Y$15:Y84,Y84)-1,"-")</f>
        <v>133</v>
      </c>
      <c r="AA84" s="876"/>
      <c r="AB84" s="828">
        <f t="shared" si="33"/>
        <v>70</v>
      </c>
      <c r="AC84" s="828" t="str">
        <f t="shared" si="34"/>
        <v>倶知安町</v>
      </c>
      <c r="AD84" s="885">
        <f t="shared" si="35"/>
        <v>3600</v>
      </c>
    </row>
    <row r="85" spans="1:30" ht="25.5" customHeight="1">
      <c r="A85" s="608" t="s">
        <v>604</v>
      </c>
      <c r="B85" s="605" t="s">
        <v>608</v>
      </c>
      <c r="C85" s="606" t="s">
        <v>184</v>
      </c>
      <c r="D85" s="605" t="s">
        <v>694</v>
      </c>
      <c r="E85" s="606" t="s">
        <v>291</v>
      </c>
      <c r="F85" s="610">
        <v>3110</v>
      </c>
      <c r="G85" s="610">
        <v>2610</v>
      </c>
      <c r="H85" s="610">
        <v>2470</v>
      </c>
      <c r="I85" s="610">
        <v>497</v>
      </c>
      <c r="K85" s="17">
        <v>71</v>
      </c>
      <c r="L85" s="17" t="s">
        <v>346</v>
      </c>
      <c r="M85" s="868">
        <f t="shared" si="24"/>
        <v>1420</v>
      </c>
      <c r="N85" s="869">
        <f>IFERROR(_xlfn.RANK.EQ(M85,$M$15:$M$193,0)+COUNTIF($M$15:M85,M85)-1,"-")</f>
        <v>143</v>
      </c>
      <c r="O85" s="869"/>
      <c r="P85" s="870">
        <f t="shared" si="25"/>
        <v>71</v>
      </c>
      <c r="Q85" s="870" t="str">
        <f t="shared" si="26"/>
        <v>由仁町</v>
      </c>
      <c r="R85" s="871">
        <f t="shared" si="27"/>
        <v>5840</v>
      </c>
      <c r="S85" s="879">
        <f t="shared" si="28"/>
        <v>69</v>
      </c>
      <c r="T85" s="876">
        <f>IFERROR(_xlfn.RANK.EQ(S85,$S$15:$S$193,0)+COUNTIF($S$15:S85,S85)-1,"-")</f>
        <v>99</v>
      </c>
      <c r="U85" s="876"/>
      <c r="V85" s="828">
        <f t="shared" si="29"/>
        <v>71</v>
      </c>
      <c r="W85" s="828" t="str">
        <f t="shared" si="30"/>
        <v>八雲町</v>
      </c>
      <c r="X85" s="885">
        <f t="shared" si="31"/>
        <v>521</v>
      </c>
      <c r="Y85" s="879">
        <f t="shared" si="32"/>
        <v>1350</v>
      </c>
      <c r="Z85" s="876">
        <f>IFERROR(_xlfn.RANK.EQ(Y85,$Y$15:$Y$193,0)+COUNTIF($Y$15:Y85,Y85)-1,"-")</f>
        <v>115</v>
      </c>
      <c r="AA85" s="876"/>
      <c r="AB85" s="828">
        <f t="shared" si="33"/>
        <v>71</v>
      </c>
      <c r="AC85" s="828" t="str">
        <f t="shared" si="34"/>
        <v>中川町</v>
      </c>
      <c r="AD85" s="885">
        <f t="shared" si="35"/>
        <v>3540</v>
      </c>
    </row>
    <row r="86" spans="1:30" ht="25.5" customHeight="1">
      <c r="A86" s="608" t="s">
        <v>604</v>
      </c>
      <c r="B86" s="605" t="s">
        <v>608</v>
      </c>
      <c r="C86" s="606" t="s">
        <v>184</v>
      </c>
      <c r="D86" s="605" t="s">
        <v>695</v>
      </c>
      <c r="E86" s="606" t="s">
        <v>284</v>
      </c>
      <c r="F86" s="610">
        <v>3460</v>
      </c>
      <c r="G86" s="611">
        <v>2450</v>
      </c>
      <c r="H86" s="611">
        <v>2310</v>
      </c>
      <c r="I86" s="610">
        <v>1020</v>
      </c>
      <c r="K86" s="17">
        <v>72</v>
      </c>
      <c r="L86" s="17" t="s">
        <v>336</v>
      </c>
      <c r="M86" s="868">
        <f t="shared" si="24"/>
        <v>779</v>
      </c>
      <c r="N86" s="869">
        <f>IFERROR(_xlfn.RANK.EQ(M86,$M$15:$M$193,0)+COUNTIF($M$15:M86,M86)-1,"-")</f>
        <v>158</v>
      </c>
      <c r="O86" s="869"/>
      <c r="P86" s="870">
        <f t="shared" si="25"/>
        <v>72</v>
      </c>
      <c r="Q86" s="870" t="str">
        <f t="shared" si="26"/>
        <v>千歳市</v>
      </c>
      <c r="R86" s="871">
        <f t="shared" si="27"/>
        <v>5830</v>
      </c>
      <c r="S86" s="879">
        <f t="shared" si="28"/>
        <v>207</v>
      </c>
      <c r="T86" s="876">
        <f>IFERROR(_xlfn.RANK.EQ(S86,$S$15:$S$193,0)+COUNTIF($S$15:S86,S86)-1,"-")</f>
        <v>88</v>
      </c>
      <c r="U86" s="876"/>
      <c r="V86" s="828">
        <f t="shared" si="29"/>
        <v>72</v>
      </c>
      <c r="W86" s="828" t="str">
        <f t="shared" si="30"/>
        <v>上川町</v>
      </c>
      <c r="X86" s="885">
        <f t="shared" si="31"/>
        <v>504</v>
      </c>
      <c r="Y86" s="879">
        <f t="shared" si="32"/>
        <v>572</v>
      </c>
      <c r="Z86" s="876">
        <f>IFERROR(_xlfn.RANK.EQ(Y86,$Y$15:$Y$193,0)+COUNTIF($Y$15:Y86,Y86)-1,"-")</f>
        <v>143</v>
      </c>
      <c r="AA86" s="876"/>
      <c r="AB86" s="828">
        <f t="shared" si="33"/>
        <v>72</v>
      </c>
      <c r="AC86" s="828" t="str">
        <f t="shared" si="34"/>
        <v>せたな町</v>
      </c>
      <c r="AD86" s="885">
        <f t="shared" si="35"/>
        <v>3430</v>
      </c>
    </row>
    <row r="87" spans="1:30" ht="25.5" customHeight="1">
      <c r="A87" s="608" t="s">
        <v>604</v>
      </c>
      <c r="B87" s="605" t="s">
        <v>608</v>
      </c>
      <c r="C87" s="606" t="s">
        <v>184</v>
      </c>
      <c r="D87" s="605" t="s">
        <v>696</v>
      </c>
      <c r="E87" s="606" t="s">
        <v>236</v>
      </c>
      <c r="F87" s="610">
        <v>5380</v>
      </c>
      <c r="G87" s="610">
        <v>4630</v>
      </c>
      <c r="H87" s="610">
        <v>4390</v>
      </c>
      <c r="I87" s="610">
        <v>747</v>
      </c>
      <c r="K87" s="17">
        <v>73</v>
      </c>
      <c r="L87" s="17" t="s">
        <v>210</v>
      </c>
      <c r="M87" s="868">
        <f t="shared" si="24"/>
        <v>5570</v>
      </c>
      <c r="N87" s="869">
        <f>IFERROR(_xlfn.RANK.EQ(M87,$M$15:$M$193,0)+COUNTIF($M$15:M87,M87)-1,"-")</f>
        <v>76</v>
      </c>
      <c r="O87" s="869"/>
      <c r="P87" s="870">
        <f t="shared" si="25"/>
        <v>73</v>
      </c>
      <c r="Q87" s="870" t="str">
        <f t="shared" si="26"/>
        <v>津別町</v>
      </c>
      <c r="R87" s="871">
        <f t="shared" si="27"/>
        <v>5690</v>
      </c>
      <c r="S87" s="879">
        <f t="shared" si="28"/>
        <v>5140</v>
      </c>
      <c r="T87" s="876">
        <f>IFERROR(_xlfn.RANK.EQ(S87,$S$15:$S$193,0)+COUNTIF($S$15:S87,S87)-1,"-")</f>
        <v>9</v>
      </c>
      <c r="U87" s="876"/>
      <c r="V87" s="828">
        <f t="shared" si="29"/>
        <v>73</v>
      </c>
      <c r="W87" s="828" t="str">
        <f t="shared" si="30"/>
        <v>下川町</v>
      </c>
      <c r="X87" s="885">
        <f t="shared" si="31"/>
        <v>500</v>
      </c>
      <c r="Y87" s="879">
        <f t="shared" si="32"/>
        <v>426</v>
      </c>
      <c r="Z87" s="876">
        <f>IFERROR(_xlfn.RANK.EQ(Y87,$Y$15:$Y$193,0)+COUNTIF($Y$15:Y87,Y87)-1,"-")</f>
        <v>148</v>
      </c>
      <c r="AA87" s="876"/>
      <c r="AB87" s="828">
        <f t="shared" si="33"/>
        <v>73</v>
      </c>
      <c r="AC87" s="828" t="str">
        <f t="shared" si="34"/>
        <v>剣淵町</v>
      </c>
      <c r="AD87" s="885">
        <f t="shared" si="35"/>
        <v>3390</v>
      </c>
    </row>
    <row r="88" spans="1:30" ht="25.5" customHeight="1">
      <c r="A88" s="608" t="s">
        <v>604</v>
      </c>
      <c r="B88" s="605" t="s">
        <v>608</v>
      </c>
      <c r="C88" s="606" t="s">
        <v>184</v>
      </c>
      <c r="D88" s="605" t="s">
        <v>697</v>
      </c>
      <c r="E88" s="606" t="s">
        <v>269</v>
      </c>
      <c r="F88" s="610">
        <v>3430</v>
      </c>
      <c r="G88" s="610">
        <v>3250</v>
      </c>
      <c r="H88" s="610">
        <v>3100</v>
      </c>
      <c r="I88" s="610">
        <v>185</v>
      </c>
      <c r="K88" s="17">
        <v>74</v>
      </c>
      <c r="L88" s="17" t="s">
        <v>314</v>
      </c>
      <c r="M88" s="868">
        <f t="shared" si="24"/>
        <v>2020</v>
      </c>
      <c r="N88" s="869">
        <f>IFERROR(_xlfn.RANK.EQ(M88,$M$15:$M$193,0)+COUNTIF($M$15:M88,M88)-1,"-")</f>
        <v>130</v>
      </c>
      <c r="O88" s="869"/>
      <c r="P88" s="870">
        <f t="shared" si="25"/>
        <v>74</v>
      </c>
      <c r="Q88" s="870" t="str">
        <f t="shared" si="26"/>
        <v>猿払村</v>
      </c>
      <c r="R88" s="871">
        <f t="shared" si="27"/>
        <v>5630</v>
      </c>
      <c r="S88" s="879">
        <f t="shared" si="28"/>
        <v>1840</v>
      </c>
      <c r="T88" s="876">
        <f>IFERROR(_xlfn.RANK.EQ(S88,$S$15:$S$193,0)+COUNTIF($S$15:S88,S88)-1,"-")</f>
        <v>46</v>
      </c>
      <c r="U88" s="876"/>
      <c r="V88" s="828">
        <f t="shared" si="29"/>
        <v>74</v>
      </c>
      <c r="W88" s="828" t="str">
        <f t="shared" si="30"/>
        <v>増毛町</v>
      </c>
      <c r="X88" s="885">
        <f t="shared" si="31"/>
        <v>481</v>
      </c>
      <c r="Y88" s="879">
        <f t="shared" si="32"/>
        <v>176</v>
      </c>
      <c r="Z88" s="876">
        <f>IFERROR(_xlfn.RANK.EQ(Y88,$Y$15:$Y$193,0)+COUNTIF($Y$15:Y88,Y88)-1,"-")</f>
        <v>168</v>
      </c>
      <c r="AA88" s="876"/>
      <c r="AB88" s="828">
        <f t="shared" si="33"/>
        <v>74</v>
      </c>
      <c r="AC88" s="828" t="str">
        <f t="shared" si="34"/>
        <v>岩見沢市</v>
      </c>
      <c r="AD88" s="885">
        <f t="shared" si="35"/>
        <v>3340</v>
      </c>
    </row>
    <row r="89" spans="1:30" ht="25.5" customHeight="1">
      <c r="A89" s="608" t="s">
        <v>604</v>
      </c>
      <c r="B89" s="605" t="s">
        <v>608</v>
      </c>
      <c r="C89" s="606" t="s">
        <v>184</v>
      </c>
      <c r="D89" s="605" t="s">
        <v>698</v>
      </c>
      <c r="E89" s="606" t="s">
        <v>237</v>
      </c>
      <c r="F89" s="610">
        <v>3090</v>
      </c>
      <c r="G89" s="610">
        <v>2800</v>
      </c>
      <c r="H89" s="610">
        <v>2660</v>
      </c>
      <c r="I89" s="610">
        <v>296</v>
      </c>
      <c r="K89" s="17">
        <v>75</v>
      </c>
      <c r="L89" s="17" t="s">
        <v>374</v>
      </c>
      <c r="M89" s="868">
        <f t="shared" si="24"/>
        <v>1</v>
      </c>
      <c r="N89" s="869">
        <f>IFERROR(_xlfn.RANK.EQ(M89,$M$15:$M$193,0)+COUNTIF($M$15:M89,M89)-1,"-")</f>
        <v>178</v>
      </c>
      <c r="O89" s="869"/>
      <c r="P89" s="870">
        <f t="shared" si="25"/>
        <v>75</v>
      </c>
      <c r="Q89" s="870" t="str">
        <f t="shared" si="26"/>
        <v>今金町</v>
      </c>
      <c r="R89" s="871">
        <f t="shared" si="27"/>
        <v>5610</v>
      </c>
      <c r="S89" s="879" t="str">
        <f t="shared" si="28"/>
        <v>-</v>
      </c>
      <c r="T89" s="876" t="str">
        <f>IFERROR(_xlfn.RANK.EQ(S89,$S$15:$S$193,0)+COUNTIF($S$15:S89,S89)-1,"-")</f>
        <v>-</v>
      </c>
      <c r="U89" s="876"/>
      <c r="V89" s="828">
        <f t="shared" si="29"/>
        <v>75</v>
      </c>
      <c r="W89" s="828" t="str">
        <f t="shared" si="30"/>
        <v>新冠町</v>
      </c>
      <c r="X89" s="885">
        <f t="shared" si="31"/>
        <v>452</v>
      </c>
      <c r="Y89" s="879">
        <f t="shared" si="32"/>
        <v>1</v>
      </c>
      <c r="Z89" s="876">
        <f>IFERROR(_xlfn.RANK.EQ(Y89,$Y$15:$Y$193,0)+COUNTIF($Y$15:Y89,Y89)-1,"-")</f>
        <v>178</v>
      </c>
      <c r="AA89" s="876"/>
      <c r="AB89" s="828">
        <f t="shared" si="33"/>
        <v>75</v>
      </c>
      <c r="AC89" s="828" t="str">
        <f t="shared" si="34"/>
        <v>石狩市</v>
      </c>
      <c r="AD89" s="885">
        <f t="shared" si="35"/>
        <v>3240</v>
      </c>
    </row>
    <row r="90" spans="1:30" ht="25.5" customHeight="1">
      <c r="A90" s="608" t="s">
        <v>604</v>
      </c>
      <c r="B90" s="605" t="s">
        <v>608</v>
      </c>
      <c r="C90" s="606" t="s">
        <v>184</v>
      </c>
      <c r="D90" s="605" t="s">
        <v>699</v>
      </c>
      <c r="E90" s="606" t="s">
        <v>265</v>
      </c>
      <c r="F90" s="610">
        <v>3520</v>
      </c>
      <c r="G90" s="611">
        <v>3210</v>
      </c>
      <c r="H90" s="611">
        <v>3030</v>
      </c>
      <c r="I90" s="610">
        <v>308</v>
      </c>
      <c r="K90" s="17">
        <v>76</v>
      </c>
      <c r="L90" s="17" t="s">
        <v>242</v>
      </c>
      <c r="M90" s="868">
        <f t="shared" si="24"/>
        <v>5840</v>
      </c>
      <c r="N90" s="869">
        <f>IFERROR(_xlfn.RANK.EQ(M90,$M$15:$M$193,0)+COUNTIF($M$15:M90,M90)-1,"-")</f>
        <v>71</v>
      </c>
      <c r="O90" s="869"/>
      <c r="P90" s="870">
        <f t="shared" si="25"/>
        <v>76</v>
      </c>
      <c r="Q90" s="870" t="str">
        <f t="shared" si="26"/>
        <v>南幌町</v>
      </c>
      <c r="R90" s="871">
        <f t="shared" si="27"/>
        <v>5570</v>
      </c>
      <c r="S90" s="879">
        <f t="shared" si="28"/>
        <v>3980</v>
      </c>
      <c r="T90" s="876">
        <f>IFERROR(_xlfn.RANK.EQ(S90,$S$15:$S$193,0)+COUNTIF($S$15:S90,S90)-1,"-")</f>
        <v>14</v>
      </c>
      <c r="U90" s="876"/>
      <c r="V90" s="828">
        <f t="shared" si="29"/>
        <v>76</v>
      </c>
      <c r="W90" s="828" t="str">
        <f t="shared" si="30"/>
        <v>伊達市</v>
      </c>
      <c r="X90" s="885">
        <f t="shared" si="31"/>
        <v>449</v>
      </c>
      <c r="Y90" s="879">
        <f t="shared" si="32"/>
        <v>1850</v>
      </c>
      <c r="Z90" s="876">
        <f>IFERROR(_xlfn.RANK.EQ(Y90,$Y$15:$Y$193,0)+COUNTIF($Y$15:Y90,Y90)-1,"-")</f>
        <v>104</v>
      </c>
      <c r="AA90" s="876"/>
      <c r="AB90" s="828">
        <f t="shared" si="33"/>
        <v>76</v>
      </c>
      <c r="AC90" s="828" t="str">
        <f t="shared" si="34"/>
        <v>黒松内町</v>
      </c>
      <c r="AD90" s="885">
        <f t="shared" si="35"/>
        <v>3190</v>
      </c>
    </row>
    <row r="91" spans="1:30" ht="25.5" customHeight="1">
      <c r="A91" s="608" t="s">
        <v>604</v>
      </c>
      <c r="B91" s="605" t="s">
        <v>608</v>
      </c>
      <c r="C91" s="606" t="s">
        <v>184</v>
      </c>
      <c r="D91" s="605" t="s">
        <v>700</v>
      </c>
      <c r="E91" s="606" t="s">
        <v>239</v>
      </c>
      <c r="F91" s="610">
        <v>3190</v>
      </c>
      <c r="G91" s="610">
        <v>2790</v>
      </c>
      <c r="H91" s="610">
        <v>2640</v>
      </c>
      <c r="I91" s="610">
        <v>406</v>
      </c>
      <c r="K91" s="17">
        <v>77</v>
      </c>
      <c r="L91" s="17" t="s">
        <v>231</v>
      </c>
      <c r="M91" s="868">
        <f t="shared" si="24"/>
        <v>11000</v>
      </c>
      <c r="N91" s="869">
        <f>IFERROR(_xlfn.RANK.EQ(M91,$M$15:$M$193,0)+COUNTIF($M$15:M91,M91)-1,"-")</f>
        <v>30</v>
      </c>
      <c r="O91" s="869"/>
      <c r="P91" s="870">
        <f t="shared" si="25"/>
        <v>76</v>
      </c>
      <c r="Q91" s="870" t="str">
        <f t="shared" si="26"/>
        <v>厚真町</v>
      </c>
      <c r="R91" s="871">
        <f t="shared" si="27"/>
        <v>5570</v>
      </c>
      <c r="S91" s="879">
        <f t="shared" si="28"/>
        <v>8910</v>
      </c>
      <c r="T91" s="876">
        <f>IFERROR(_xlfn.RANK.EQ(S91,$S$15:$S$193,0)+COUNTIF($S$15:S91,S91)-1,"-")</f>
        <v>4</v>
      </c>
      <c r="U91" s="876"/>
      <c r="V91" s="828">
        <f t="shared" si="29"/>
        <v>77</v>
      </c>
      <c r="W91" s="828" t="str">
        <f t="shared" si="30"/>
        <v>北広島市</v>
      </c>
      <c r="X91" s="885">
        <f t="shared" si="31"/>
        <v>434</v>
      </c>
      <c r="Y91" s="879">
        <f t="shared" si="32"/>
        <v>2110</v>
      </c>
      <c r="Z91" s="876">
        <f>IFERROR(_xlfn.RANK.EQ(Y91,$Y$15:$Y$193,0)+COUNTIF($Y$15:Y91,Y91)-1,"-")</f>
        <v>97</v>
      </c>
      <c r="AA91" s="876"/>
      <c r="AB91" s="828">
        <f t="shared" si="33"/>
        <v>77</v>
      </c>
      <c r="AC91" s="828" t="str">
        <f t="shared" si="34"/>
        <v>平取町</v>
      </c>
      <c r="AD91" s="885">
        <f t="shared" si="35"/>
        <v>3120</v>
      </c>
    </row>
    <row r="92" spans="1:30" ht="25.5" customHeight="1">
      <c r="A92" s="608" t="s">
        <v>604</v>
      </c>
      <c r="B92" s="605" t="s">
        <v>608</v>
      </c>
      <c r="C92" s="606" t="s">
        <v>184</v>
      </c>
      <c r="D92" s="605" t="s">
        <v>701</v>
      </c>
      <c r="E92" s="606" t="s">
        <v>213</v>
      </c>
      <c r="F92" s="610">
        <v>4130</v>
      </c>
      <c r="G92" s="610">
        <v>3140</v>
      </c>
      <c r="H92" s="610">
        <v>2970</v>
      </c>
      <c r="I92" s="610">
        <v>991</v>
      </c>
      <c r="K92" s="17">
        <v>78</v>
      </c>
      <c r="L92" s="17" t="s">
        <v>207</v>
      </c>
      <c r="M92" s="868">
        <f t="shared" si="24"/>
        <v>5880</v>
      </c>
      <c r="N92" s="869">
        <f>IFERROR(_xlfn.RANK.EQ(M92,$M$15:$M$193,0)+COUNTIF($M$15:M92,M92)-1,"-")</f>
        <v>69</v>
      </c>
      <c r="O92" s="869"/>
      <c r="P92" s="870">
        <f t="shared" si="25"/>
        <v>78</v>
      </c>
      <c r="Q92" s="870" t="str">
        <f t="shared" si="26"/>
        <v>石狩市</v>
      </c>
      <c r="R92" s="871">
        <f t="shared" si="27"/>
        <v>5480</v>
      </c>
      <c r="S92" s="879">
        <f t="shared" si="28"/>
        <v>4000</v>
      </c>
      <c r="T92" s="876">
        <f>IFERROR(_xlfn.RANK.EQ(S92,$S$15:$S$193,0)+COUNTIF($S$15:S92,S92)-1,"-")</f>
        <v>13</v>
      </c>
      <c r="U92" s="876"/>
      <c r="V92" s="828">
        <f t="shared" si="29"/>
        <v>78</v>
      </c>
      <c r="W92" s="828" t="str">
        <f t="shared" si="30"/>
        <v>美深町</v>
      </c>
      <c r="X92" s="885">
        <f t="shared" si="31"/>
        <v>408</v>
      </c>
      <c r="Y92" s="879">
        <f t="shared" si="32"/>
        <v>1880</v>
      </c>
      <c r="Z92" s="876">
        <f>IFERROR(_xlfn.RANK.EQ(Y92,$Y$15:$Y$193,0)+COUNTIF($Y$15:Y92,Y92)-1,"-")</f>
        <v>102</v>
      </c>
      <c r="AA92" s="876"/>
      <c r="AB92" s="828">
        <f t="shared" si="33"/>
        <v>78</v>
      </c>
      <c r="AC92" s="828" t="str">
        <f t="shared" si="34"/>
        <v>下川町</v>
      </c>
      <c r="AD92" s="885">
        <f t="shared" si="35"/>
        <v>3090</v>
      </c>
    </row>
    <row r="93" spans="1:30" ht="25.5" customHeight="1">
      <c r="A93" s="608" t="s">
        <v>604</v>
      </c>
      <c r="B93" s="605" t="s">
        <v>609</v>
      </c>
      <c r="C93" s="606" t="s">
        <v>185</v>
      </c>
      <c r="D93" s="605" t="s">
        <v>702</v>
      </c>
      <c r="E93" s="606" t="s">
        <v>199</v>
      </c>
      <c r="F93" s="612">
        <v>13700</v>
      </c>
      <c r="G93" s="612">
        <v>10600</v>
      </c>
      <c r="H93" s="612">
        <v>10100</v>
      </c>
      <c r="I93" s="612">
        <v>3030</v>
      </c>
      <c r="K93" s="17">
        <v>79</v>
      </c>
      <c r="L93" s="17" t="s">
        <v>291</v>
      </c>
      <c r="M93" s="868">
        <f t="shared" si="24"/>
        <v>3110</v>
      </c>
      <c r="N93" s="869">
        <f>IFERROR(_xlfn.RANK.EQ(M93,$M$15:$M$193,0)+COUNTIF($M$15:M93,M93)-1,"-")</f>
        <v>114</v>
      </c>
      <c r="O93" s="869"/>
      <c r="P93" s="870">
        <f t="shared" si="25"/>
        <v>79</v>
      </c>
      <c r="Q93" s="870" t="str">
        <f t="shared" si="26"/>
        <v>浦河町</v>
      </c>
      <c r="R93" s="871">
        <f t="shared" si="27"/>
        <v>5420</v>
      </c>
      <c r="S93" s="879">
        <f t="shared" si="28"/>
        <v>2610</v>
      </c>
      <c r="T93" s="876">
        <f>IFERROR(_xlfn.RANK.EQ(S93,$S$15:$S$193,0)+COUNTIF($S$15:S93,S93)-1,"-")</f>
        <v>32</v>
      </c>
      <c r="U93" s="876"/>
      <c r="V93" s="828">
        <f t="shared" si="29"/>
        <v>79</v>
      </c>
      <c r="W93" s="828" t="str">
        <f t="shared" si="30"/>
        <v>森町</v>
      </c>
      <c r="X93" s="885">
        <f t="shared" si="31"/>
        <v>373</v>
      </c>
      <c r="Y93" s="879">
        <f t="shared" si="32"/>
        <v>497</v>
      </c>
      <c r="Z93" s="876">
        <f>IFERROR(_xlfn.RANK.EQ(Y93,$Y$15:$Y$193,0)+COUNTIF($Y$15:Y93,Y93)-1,"-")</f>
        <v>145</v>
      </c>
      <c r="AA93" s="876"/>
      <c r="AB93" s="828">
        <f t="shared" si="33"/>
        <v>79</v>
      </c>
      <c r="AC93" s="828" t="str">
        <f t="shared" si="34"/>
        <v>遠別町</v>
      </c>
      <c r="AD93" s="885">
        <f t="shared" si="35"/>
        <v>3080</v>
      </c>
    </row>
    <row r="94" spans="1:30" ht="25.5" customHeight="1">
      <c r="A94" s="608" t="s">
        <v>604</v>
      </c>
      <c r="B94" s="605" t="s">
        <v>609</v>
      </c>
      <c r="C94" s="606" t="s">
        <v>185</v>
      </c>
      <c r="D94" s="605" t="s">
        <v>703</v>
      </c>
      <c r="E94" s="606" t="s">
        <v>217</v>
      </c>
      <c r="F94" s="612">
        <v>16500</v>
      </c>
      <c r="G94" s="612">
        <v>9160</v>
      </c>
      <c r="H94" s="612">
        <v>8580</v>
      </c>
      <c r="I94" s="612">
        <v>7390</v>
      </c>
      <c r="K94" s="17">
        <v>80</v>
      </c>
      <c r="L94" s="17" t="s">
        <v>284</v>
      </c>
      <c r="M94" s="868">
        <f t="shared" si="24"/>
        <v>3460</v>
      </c>
      <c r="N94" s="869">
        <f>IFERROR(_xlfn.RANK.EQ(M94,$M$15:$M$193,0)+COUNTIF($M$15:M94,M94)-1,"-")</f>
        <v>108</v>
      </c>
      <c r="O94" s="869"/>
      <c r="P94" s="870">
        <f t="shared" si="25"/>
        <v>80</v>
      </c>
      <c r="Q94" s="870" t="str">
        <f t="shared" si="26"/>
        <v>新十津川町</v>
      </c>
      <c r="R94" s="871">
        <f t="shared" si="27"/>
        <v>5380</v>
      </c>
      <c r="S94" s="879">
        <f t="shared" si="28"/>
        <v>2450</v>
      </c>
      <c r="T94" s="876">
        <f>IFERROR(_xlfn.RANK.EQ(S94,$S$15:$S$193,0)+COUNTIF($S$15:S94,S94)-1,"-")</f>
        <v>36</v>
      </c>
      <c r="U94" s="876"/>
      <c r="V94" s="828">
        <f t="shared" si="29"/>
        <v>79</v>
      </c>
      <c r="W94" s="828" t="str">
        <f t="shared" si="30"/>
        <v>音更町</v>
      </c>
      <c r="X94" s="885">
        <f t="shared" si="31"/>
        <v>373</v>
      </c>
      <c r="Y94" s="879">
        <f t="shared" si="32"/>
        <v>1020</v>
      </c>
      <c r="Z94" s="876">
        <f>IFERROR(_xlfn.RANK.EQ(Y94,$Y$15:$Y$193,0)+COUNTIF($Y$15:Y94,Y94)-1,"-")</f>
        <v>123</v>
      </c>
      <c r="AA94" s="876"/>
      <c r="AB94" s="828">
        <f t="shared" si="33"/>
        <v>79</v>
      </c>
      <c r="AC94" s="828" t="str">
        <f t="shared" si="34"/>
        <v>むかわ町</v>
      </c>
      <c r="AD94" s="885">
        <f t="shared" si="35"/>
        <v>3080</v>
      </c>
    </row>
    <row r="95" spans="1:30" ht="25.5" customHeight="1">
      <c r="A95" s="608" t="s">
        <v>604</v>
      </c>
      <c r="B95" s="605" t="s">
        <v>609</v>
      </c>
      <c r="C95" s="606" t="s">
        <v>185</v>
      </c>
      <c r="D95" s="605" t="s">
        <v>704</v>
      </c>
      <c r="E95" s="606" t="s">
        <v>228</v>
      </c>
      <c r="F95" s="612">
        <v>10300</v>
      </c>
      <c r="G95" s="612">
        <v>5180</v>
      </c>
      <c r="H95" s="612">
        <v>4840</v>
      </c>
      <c r="I95" s="612">
        <v>5140</v>
      </c>
      <c r="K95" s="17">
        <v>81</v>
      </c>
      <c r="L95" s="17" t="s">
        <v>236</v>
      </c>
      <c r="M95" s="868">
        <f t="shared" si="24"/>
        <v>5380</v>
      </c>
      <c r="N95" s="869">
        <f>IFERROR(_xlfn.RANK.EQ(M95,$M$15:$M$193,0)+COUNTIF($M$15:M95,M95)-1,"-")</f>
        <v>80</v>
      </c>
      <c r="O95" s="869"/>
      <c r="P95" s="870">
        <f t="shared" si="25"/>
        <v>81</v>
      </c>
      <c r="Q95" s="870" t="str">
        <f t="shared" si="26"/>
        <v>新篠津村</v>
      </c>
      <c r="R95" s="871">
        <f t="shared" si="27"/>
        <v>5110</v>
      </c>
      <c r="S95" s="879">
        <f t="shared" si="28"/>
        <v>4630</v>
      </c>
      <c r="T95" s="876">
        <f>IFERROR(_xlfn.RANK.EQ(S95,$S$15:$S$193,0)+COUNTIF($S$15:S95,S95)-1,"-")</f>
        <v>11</v>
      </c>
      <c r="U95" s="876"/>
      <c r="V95" s="828">
        <f t="shared" si="29"/>
        <v>81</v>
      </c>
      <c r="W95" s="828" t="str">
        <f t="shared" si="30"/>
        <v>池田町</v>
      </c>
      <c r="X95" s="885">
        <f t="shared" si="31"/>
        <v>339</v>
      </c>
      <c r="Y95" s="879">
        <f t="shared" si="32"/>
        <v>747</v>
      </c>
      <c r="Z95" s="876">
        <f>IFERROR(_xlfn.RANK.EQ(Y95,$Y$15:$Y$193,0)+COUNTIF($Y$15:Y95,Y95)-1,"-")</f>
        <v>134</v>
      </c>
      <c r="AA95" s="876"/>
      <c r="AB95" s="828">
        <f t="shared" si="33"/>
        <v>81</v>
      </c>
      <c r="AC95" s="828" t="str">
        <f t="shared" si="34"/>
        <v>幌加内町</v>
      </c>
      <c r="AD95" s="885">
        <f t="shared" si="35"/>
        <v>3070</v>
      </c>
    </row>
    <row r="96" spans="1:30" ht="25.5" customHeight="1">
      <c r="A96" s="608" t="s">
        <v>604</v>
      </c>
      <c r="B96" s="605" t="s">
        <v>609</v>
      </c>
      <c r="C96" s="606" t="s">
        <v>185</v>
      </c>
      <c r="D96" s="605" t="s">
        <v>705</v>
      </c>
      <c r="E96" s="606" t="s">
        <v>250</v>
      </c>
      <c r="F96" s="612">
        <v>10500</v>
      </c>
      <c r="G96" s="612">
        <v>3030</v>
      </c>
      <c r="H96" s="612">
        <v>2900</v>
      </c>
      <c r="I96" s="612">
        <v>7440</v>
      </c>
      <c r="K96" s="17">
        <v>82</v>
      </c>
      <c r="L96" s="17" t="s">
        <v>269</v>
      </c>
      <c r="M96" s="868">
        <f t="shared" si="24"/>
        <v>3430</v>
      </c>
      <c r="N96" s="869">
        <f>IFERROR(_xlfn.RANK.EQ(M96,$M$15:$M$193,0)+COUNTIF($M$15:M96,M96)-1,"-")</f>
        <v>109</v>
      </c>
      <c r="O96" s="869"/>
      <c r="P96" s="870">
        <f t="shared" si="25"/>
        <v>82</v>
      </c>
      <c r="Q96" s="870" t="str">
        <f t="shared" si="26"/>
        <v>滝川市</v>
      </c>
      <c r="R96" s="871">
        <f t="shared" si="27"/>
        <v>5080</v>
      </c>
      <c r="S96" s="879">
        <f t="shared" si="28"/>
        <v>3250</v>
      </c>
      <c r="T96" s="876">
        <f>IFERROR(_xlfn.RANK.EQ(S96,$S$15:$S$193,0)+COUNTIF($S$15:S96,S96)-1,"-")</f>
        <v>19</v>
      </c>
      <c r="U96" s="876"/>
      <c r="V96" s="828">
        <f t="shared" si="29"/>
        <v>82</v>
      </c>
      <c r="W96" s="828" t="str">
        <f t="shared" si="30"/>
        <v>大空町</v>
      </c>
      <c r="X96" s="885">
        <f t="shared" si="31"/>
        <v>336</v>
      </c>
      <c r="Y96" s="879">
        <f t="shared" si="32"/>
        <v>185</v>
      </c>
      <c r="Z96" s="876">
        <f>IFERROR(_xlfn.RANK.EQ(Y96,$Y$15:$Y$193,0)+COUNTIF($Y$15:Y96,Y96)-1,"-")</f>
        <v>166</v>
      </c>
      <c r="AA96" s="876"/>
      <c r="AB96" s="828">
        <f t="shared" si="33"/>
        <v>82</v>
      </c>
      <c r="AC96" s="828" t="str">
        <f t="shared" si="34"/>
        <v>旭川市</v>
      </c>
      <c r="AD96" s="885">
        <f t="shared" si="35"/>
        <v>3030</v>
      </c>
    </row>
    <row r="97" spans="1:30" ht="25.5" customHeight="1">
      <c r="A97" s="608" t="s">
        <v>604</v>
      </c>
      <c r="B97" s="605" t="s">
        <v>609</v>
      </c>
      <c r="C97" s="606" t="s">
        <v>185</v>
      </c>
      <c r="D97" s="605" t="s">
        <v>706</v>
      </c>
      <c r="E97" s="606" t="s">
        <v>224</v>
      </c>
      <c r="F97" s="610">
        <v>4300</v>
      </c>
      <c r="G97" s="610">
        <v>3600</v>
      </c>
      <c r="H97" s="610">
        <v>3400</v>
      </c>
      <c r="I97" s="610">
        <v>702</v>
      </c>
      <c r="K97" s="17">
        <v>83</v>
      </c>
      <c r="L97" s="17" t="s">
        <v>237</v>
      </c>
      <c r="M97" s="868">
        <f t="shared" si="24"/>
        <v>3090</v>
      </c>
      <c r="N97" s="869">
        <f>IFERROR(_xlfn.RANK.EQ(M97,$M$15:$M$193,0)+COUNTIF($M$15:M97,M97)-1,"-")</f>
        <v>115</v>
      </c>
      <c r="O97" s="869"/>
      <c r="P97" s="870">
        <f t="shared" si="25"/>
        <v>82</v>
      </c>
      <c r="Q97" s="870" t="str">
        <f t="shared" si="26"/>
        <v>共和町</v>
      </c>
      <c r="R97" s="871">
        <f t="shared" si="27"/>
        <v>5080</v>
      </c>
      <c r="S97" s="879">
        <f t="shared" si="28"/>
        <v>2800</v>
      </c>
      <c r="T97" s="876">
        <f>IFERROR(_xlfn.RANK.EQ(S97,$S$15:$S$193,0)+COUNTIF($S$15:S97,S97)-1,"-")</f>
        <v>28</v>
      </c>
      <c r="U97" s="876"/>
      <c r="V97" s="828">
        <f t="shared" si="29"/>
        <v>83</v>
      </c>
      <c r="W97" s="828" t="str">
        <f t="shared" si="30"/>
        <v>壮瞥町</v>
      </c>
      <c r="X97" s="885">
        <f t="shared" si="31"/>
        <v>308</v>
      </c>
      <c r="Y97" s="879">
        <f t="shared" si="32"/>
        <v>296</v>
      </c>
      <c r="Z97" s="876">
        <f>IFERROR(_xlfn.RANK.EQ(Y97,$Y$15:$Y$193,0)+COUNTIF($Y$15:Y97,Y97)-1,"-")</f>
        <v>154</v>
      </c>
      <c r="AA97" s="876"/>
      <c r="AB97" s="828">
        <f t="shared" si="33"/>
        <v>83</v>
      </c>
      <c r="AC97" s="828" t="str">
        <f t="shared" si="34"/>
        <v>今金町</v>
      </c>
      <c r="AD97" s="885">
        <f t="shared" si="35"/>
        <v>2980</v>
      </c>
    </row>
    <row r="98" spans="1:30" ht="25.5" customHeight="1">
      <c r="A98" s="608" t="s">
        <v>604</v>
      </c>
      <c r="B98" s="605" t="s">
        <v>609</v>
      </c>
      <c r="C98" s="606" t="s">
        <v>185</v>
      </c>
      <c r="D98" s="605" t="s">
        <v>707</v>
      </c>
      <c r="E98" s="606" t="s">
        <v>248</v>
      </c>
      <c r="F98" s="610">
        <v>3210</v>
      </c>
      <c r="G98" s="610">
        <v>2350</v>
      </c>
      <c r="H98" s="610">
        <v>2240</v>
      </c>
      <c r="I98" s="610">
        <v>856</v>
      </c>
      <c r="K98" s="17">
        <v>84</v>
      </c>
      <c r="L98" s="17" t="s">
        <v>265</v>
      </c>
      <c r="M98" s="868">
        <f t="shared" si="24"/>
        <v>3520</v>
      </c>
      <c r="N98" s="869">
        <f>IFERROR(_xlfn.RANK.EQ(M98,$M$15:$M$193,0)+COUNTIF($M$15:M98,M98)-1,"-")</f>
        <v>106</v>
      </c>
      <c r="O98" s="869"/>
      <c r="P98" s="870">
        <f t="shared" si="25"/>
        <v>84</v>
      </c>
      <c r="Q98" s="870" t="str">
        <f t="shared" si="26"/>
        <v>美深町</v>
      </c>
      <c r="R98" s="871">
        <f t="shared" si="27"/>
        <v>4980</v>
      </c>
      <c r="S98" s="879">
        <f t="shared" si="28"/>
        <v>3210</v>
      </c>
      <c r="T98" s="876">
        <f>IFERROR(_xlfn.RANK.EQ(S98,$S$15:$S$193,0)+COUNTIF($S$15:S98,S98)-1,"-")</f>
        <v>20</v>
      </c>
      <c r="U98" s="876"/>
      <c r="V98" s="828">
        <f t="shared" si="29"/>
        <v>84</v>
      </c>
      <c r="W98" s="828" t="str">
        <f t="shared" si="30"/>
        <v>乙部町</v>
      </c>
      <c r="X98" s="885">
        <f t="shared" si="31"/>
        <v>297</v>
      </c>
      <c r="Y98" s="879">
        <f t="shared" si="32"/>
        <v>308</v>
      </c>
      <c r="Z98" s="876">
        <f>IFERROR(_xlfn.RANK.EQ(Y98,$Y$15:$Y$193,0)+COUNTIF($Y$15:Y98,Y98)-1,"-")</f>
        <v>153</v>
      </c>
      <c r="AA98" s="876"/>
      <c r="AB98" s="828">
        <f t="shared" si="33"/>
        <v>83</v>
      </c>
      <c r="AC98" s="828" t="str">
        <f t="shared" si="34"/>
        <v>真狩村</v>
      </c>
      <c r="AD98" s="885">
        <f t="shared" si="35"/>
        <v>2980</v>
      </c>
    </row>
    <row r="99" spans="1:30" ht="25.5" customHeight="1">
      <c r="A99" s="608" t="s">
        <v>604</v>
      </c>
      <c r="B99" s="605" t="s">
        <v>609</v>
      </c>
      <c r="C99" s="606" t="s">
        <v>185</v>
      </c>
      <c r="D99" s="605" t="s">
        <v>708</v>
      </c>
      <c r="E99" s="606" t="s">
        <v>244</v>
      </c>
      <c r="F99" s="610">
        <v>4350</v>
      </c>
      <c r="G99" s="611">
        <v>3680</v>
      </c>
      <c r="H99" s="611">
        <v>3420</v>
      </c>
      <c r="I99" s="610">
        <v>673</v>
      </c>
      <c r="K99" s="17">
        <v>85</v>
      </c>
      <c r="L99" s="17" t="s">
        <v>239</v>
      </c>
      <c r="M99" s="868">
        <f t="shared" si="24"/>
        <v>3190</v>
      </c>
      <c r="N99" s="869">
        <f>IFERROR(_xlfn.RANK.EQ(M99,$M$15:$M$193,0)+COUNTIF($M$15:M99,M99)-1,"-")</f>
        <v>113</v>
      </c>
      <c r="O99" s="869"/>
      <c r="P99" s="870">
        <f t="shared" si="25"/>
        <v>85</v>
      </c>
      <c r="Q99" s="870" t="str">
        <f t="shared" si="26"/>
        <v>伊達市</v>
      </c>
      <c r="R99" s="871">
        <f t="shared" si="27"/>
        <v>4810</v>
      </c>
      <c r="S99" s="879">
        <f t="shared" si="28"/>
        <v>2790</v>
      </c>
      <c r="T99" s="876">
        <f>IFERROR(_xlfn.RANK.EQ(S99,$S$15:$S$193,0)+COUNTIF($S$15:S99,S99)-1,"-")</f>
        <v>29</v>
      </c>
      <c r="U99" s="876"/>
      <c r="V99" s="828">
        <f t="shared" si="29"/>
        <v>85</v>
      </c>
      <c r="W99" s="828" t="str">
        <f t="shared" si="30"/>
        <v>浦河町</v>
      </c>
      <c r="X99" s="885">
        <f t="shared" si="31"/>
        <v>243</v>
      </c>
      <c r="Y99" s="879">
        <f t="shared" si="32"/>
        <v>406</v>
      </c>
      <c r="Z99" s="876">
        <f>IFERROR(_xlfn.RANK.EQ(Y99,$Y$15:$Y$193,0)+COUNTIF($Y$15:Y99,Y99)-1,"-")</f>
        <v>149</v>
      </c>
      <c r="AA99" s="876"/>
      <c r="AB99" s="828">
        <f t="shared" si="33"/>
        <v>85</v>
      </c>
      <c r="AC99" s="828" t="str">
        <f t="shared" si="34"/>
        <v>深川市</v>
      </c>
      <c r="AD99" s="885">
        <f t="shared" si="35"/>
        <v>2880</v>
      </c>
    </row>
    <row r="100" spans="1:30" ht="25.5" customHeight="1">
      <c r="A100" s="608" t="s">
        <v>604</v>
      </c>
      <c r="B100" s="605" t="s">
        <v>609</v>
      </c>
      <c r="C100" s="606" t="s">
        <v>185</v>
      </c>
      <c r="D100" s="605" t="s">
        <v>709</v>
      </c>
      <c r="E100" s="606" t="s">
        <v>276</v>
      </c>
      <c r="F100" s="610">
        <v>2560</v>
      </c>
      <c r="G100" s="610">
        <v>2330</v>
      </c>
      <c r="H100" s="610">
        <v>2190</v>
      </c>
      <c r="I100" s="610">
        <v>230</v>
      </c>
      <c r="K100" s="17">
        <v>86</v>
      </c>
      <c r="L100" s="17" t="s">
        <v>213</v>
      </c>
      <c r="M100" s="868">
        <f t="shared" si="24"/>
        <v>4130</v>
      </c>
      <c r="N100" s="869">
        <f>IFERROR(_xlfn.RANK.EQ(M100,$M$15:$M$193,0)+COUNTIF($M$15:M100,M100)-1,"-")</f>
        <v>97</v>
      </c>
      <c r="O100" s="869"/>
      <c r="P100" s="870">
        <f t="shared" si="25"/>
        <v>85</v>
      </c>
      <c r="Q100" s="870" t="str">
        <f t="shared" si="26"/>
        <v>中富良野町</v>
      </c>
      <c r="R100" s="871">
        <f t="shared" si="27"/>
        <v>4810</v>
      </c>
      <c r="S100" s="879">
        <f t="shared" si="28"/>
        <v>3140</v>
      </c>
      <c r="T100" s="876">
        <f>IFERROR(_xlfn.RANK.EQ(S100,$S$15:$S$193,0)+COUNTIF($S$15:S100,S100)-1,"-")</f>
        <v>22</v>
      </c>
      <c r="U100" s="876"/>
      <c r="V100" s="828">
        <f t="shared" si="29"/>
        <v>86</v>
      </c>
      <c r="W100" s="828" t="str">
        <f t="shared" si="30"/>
        <v>函館市</v>
      </c>
      <c r="X100" s="885">
        <f t="shared" si="31"/>
        <v>224</v>
      </c>
      <c r="Y100" s="879">
        <f t="shared" si="32"/>
        <v>991</v>
      </c>
      <c r="Z100" s="876">
        <f>IFERROR(_xlfn.RANK.EQ(Y100,$Y$15:$Y$193,0)+COUNTIF($Y$15:Y100,Y100)-1,"-")</f>
        <v>125</v>
      </c>
      <c r="AA100" s="876"/>
      <c r="AB100" s="828">
        <f t="shared" si="33"/>
        <v>86</v>
      </c>
      <c r="AC100" s="828" t="str">
        <f t="shared" si="34"/>
        <v>江別市</v>
      </c>
      <c r="AD100" s="885">
        <f t="shared" si="35"/>
        <v>2640</v>
      </c>
    </row>
    <row r="101" spans="1:30" ht="25.5" customHeight="1">
      <c r="A101" s="608" t="s">
        <v>604</v>
      </c>
      <c r="B101" s="605" t="s">
        <v>609</v>
      </c>
      <c r="C101" s="606" t="s">
        <v>185</v>
      </c>
      <c r="D101" s="605" t="s">
        <v>710</v>
      </c>
      <c r="E101" s="606" t="s">
        <v>296</v>
      </c>
      <c r="F101" s="610">
        <v>1830</v>
      </c>
      <c r="G101" s="610">
        <v>1560</v>
      </c>
      <c r="H101" s="610">
        <v>1440</v>
      </c>
      <c r="I101" s="610">
        <v>270</v>
      </c>
      <c r="K101" s="17">
        <v>87</v>
      </c>
      <c r="L101" s="17" t="s">
        <v>224</v>
      </c>
      <c r="M101" s="868">
        <f t="shared" si="24"/>
        <v>4300</v>
      </c>
      <c r="N101" s="869">
        <f>IFERROR(_xlfn.RANK.EQ(M101,$M$15:$M$193,0)+COUNTIF($M$15:M101,M101)-1,"-")</f>
        <v>94</v>
      </c>
      <c r="O101" s="869"/>
      <c r="P101" s="870">
        <f t="shared" si="25"/>
        <v>87</v>
      </c>
      <c r="Q101" s="870" t="str">
        <f t="shared" si="26"/>
        <v>置戸町</v>
      </c>
      <c r="R101" s="871">
        <f t="shared" si="27"/>
        <v>4790</v>
      </c>
      <c r="S101" s="879">
        <f t="shared" si="28"/>
        <v>3600</v>
      </c>
      <c r="T101" s="876">
        <f>IFERROR(_xlfn.RANK.EQ(S101,$S$15:$S$193,0)+COUNTIF($S$15:S101,S101)-1,"-")</f>
        <v>17</v>
      </c>
      <c r="U101" s="876"/>
      <c r="V101" s="828">
        <f t="shared" si="29"/>
        <v>86</v>
      </c>
      <c r="W101" s="828" t="str">
        <f t="shared" si="30"/>
        <v>南富良野町</v>
      </c>
      <c r="X101" s="885">
        <f t="shared" si="31"/>
        <v>224</v>
      </c>
      <c r="Y101" s="879">
        <f t="shared" si="32"/>
        <v>702</v>
      </c>
      <c r="Z101" s="876">
        <f>IFERROR(_xlfn.RANK.EQ(Y101,$Y$15:$Y$193,0)+COUNTIF($Y$15:Y101,Y101)-1,"-")</f>
        <v>136</v>
      </c>
      <c r="AA101" s="876"/>
      <c r="AB101" s="828">
        <f t="shared" si="33"/>
        <v>86</v>
      </c>
      <c r="AC101" s="828" t="str">
        <f t="shared" si="34"/>
        <v>南富良野町</v>
      </c>
      <c r="AD101" s="885">
        <f t="shared" si="35"/>
        <v>2640</v>
      </c>
    </row>
    <row r="102" spans="1:30" ht="25.5" customHeight="1">
      <c r="A102" s="608" t="s">
        <v>604</v>
      </c>
      <c r="B102" s="605" t="s">
        <v>609</v>
      </c>
      <c r="C102" s="606" t="s">
        <v>185</v>
      </c>
      <c r="D102" s="605" t="s">
        <v>711</v>
      </c>
      <c r="E102" s="606" t="s">
        <v>261</v>
      </c>
      <c r="F102" s="610">
        <v>2300</v>
      </c>
      <c r="G102" s="610">
        <v>504</v>
      </c>
      <c r="H102" s="610">
        <v>469</v>
      </c>
      <c r="I102" s="610">
        <v>1800</v>
      </c>
      <c r="K102" s="17">
        <v>88</v>
      </c>
      <c r="L102" s="17" t="s">
        <v>248</v>
      </c>
      <c r="M102" s="868">
        <f t="shared" si="24"/>
        <v>3210</v>
      </c>
      <c r="N102" s="869">
        <f>IFERROR(_xlfn.RANK.EQ(M102,$M$15:$M$193,0)+COUNTIF($M$15:M102,M102)-1,"-")</f>
        <v>111</v>
      </c>
      <c r="O102" s="869"/>
      <c r="P102" s="870">
        <f t="shared" si="25"/>
        <v>87</v>
      </c>
      <c r="Q102" s="870" t="str">
        <f t="shared" si="26"/>
        <v>白糠町</v>
      </c>
      <c r="R102" s="871">
        <f t="shared" si="27"/>
        <v>4790</v>
      </c>
      <c r="S102" s="879">
        <f t="shared" si="28"/>
        <v>2350</v>
      </c>
      <c r="T102" s="876">
        <f>IFERROR(_xlfn.RANK.EQ(S102,$S$15:$S$193,0)+COUNTIF($S$15:S102,S102)-1,"-")</f>
        <v>38</v>
      </c>
      <c r="U102" s="876"/>
      <c r="V102" s="828">
        <f t="shared" si="29"/>
        <v>88</v>
      </c>
      <c r="W102" s="828" t="str">
        <f t="shared" si="30"/>
        <v>赤井川村</v>
      </c>
      <c r="X102" s="885">
        <f t="shared" si="31"/>
        <v>207</v>
      </c>
      <c r="Y102" s="879">
        <f t="shared" si="32"/>
        <v>856</v>
      </c>
      <c r="Z102" s="876">
        <f>IFERROR(_xlfn.RANK.EQ(Y102,$Y$15:$Y$193,0)+COUNTIF($Y$15:Y102,Y102)-1,"-")</f>
        <v>130</v>
      </c>
      <c r="AA102" s="876"/>
      <c r="AB102" s="828">
        <f t="shared" si="33"/>
        <v>88</v>
      </c>
      <c r="AC102" s="828" t="str">
        <f t="shared" si="34"/>
        <v>共和町</v>
      </c>
      <c r="AD102" s="885">
        <f t="shared" si="35"/>
        <v>2520</v>
      </c>
    </row>
    <row r="103" spans="1:30" ht="25.5" customHeight="1">
      <c r="A103" s="608" t="s">
        <v>604</v>
      </c>
      <c r="B103" s="605" t="s">
        <v>609</v>
      </c>
      <c r="C103" s="606" t="s">
        <v>185</v>
      </c>
      <c r="D103" s="605" t="s">
        <v>712</v>
      </c>
      <c r="E103" s="606" t="s">
        <v>253</v>
      </c>
      <c r="F103" s="611">
        <v>3550</v>
      </c>
      <c r="G103" s="611">
        <v>2900</v>
      </c>
      <c r="H103" s="611">
        <v>2730</v>
      </c>
      <c r="I103" s="611">
        <v>653</v>
      </c>
      <c r="K103" s="17">
        <v>89</v>
      </c>
      <c r="L103" s="17" t="s">
        <v>244</v>
      </c>
      <c r="M103" s="868">
        <f t="shared" si="24"/>
        <v>4350</v>
      </c>
      <c r="N103" s="869">
        <f>IFERROR(_xlfn.RANK.EQ(M103,$M$15:$M$193,0)+COUNTIF($M$15:M103,M103)-1,"-")</f>
        <v>93</v>
      </c>
      <c r="O103" s="869"/>
      <c r="P103" s="870">
        <f t="shared" si="25"/>
        <v>89</v>
      </c>
      <c r="Q103" s="870" t="str">
        <f t="shared" si="26"/>
        <v>平取町</v>
      </c>
      <c r="R103" s="871">
        <f t="shared" si="27"/>
        <v>4660</v>
      </c>
      <c r="S103" s="879">
        <f t="shared" si="28"/>
        <v>3680</v>
      </c>
      <c r="T103" s="876">
        <f>IFERROR(_xlfn.RANK.EQ(S103,$S$15:$S$193,0)+COUNTIF($S$15:S103,S103)-1,"-")</f>
        <v>16</v>
      </c>
      <c r="U103" s="876"/>
      <c r="V103" s="828">
        <f t="shared" si="29"/>
        <v>89</v>
      </c>
      <c r="W103" s="828" t="str">
        <f t="shared" si="30"/>
        <v>黒松内町</v>
      </c>
      <c r="X103" s="885">
        <f t="shared" si="31"/>
        <v>175</v>
      </c>
      <c r="Y103" s="879">
        <f t="shared" si="32"/>
        <v>673</v>
      </c>
      <c r="Z103" s="876">
        <f>IFERROR(_xlfn.RANK.EQ(Y103,$Y$15:$Y$193,0)+COUNTIF($Y$15:Y103,Y103)-1,"-")</f>
        <v>137</v>
      </c>
      <c r="AA103" s="876"/>
      <c r="AB103" s="828">
        <f t="shared" si="33"/>
        <v>89</v>
      </c>
      <c r="AC103" s="828" t="str">
        <f t="shared" si="34"/>
        <v>京極町</v>
      </c>
      <c r="AD103" s="885">
        <f t="shared" si="35"/>
        <v>2450</v>
      </c>
    </row>
    <row r="104" spans="1:30" ht="25.5" customHeight="1">
      <c r="A104" s="608" t="s">
        <v>604</v>
      </c>
      <c r="B104" s="605" t="s">
        <v>609</v>
      </c>
      <c r="C104" s="606" t="s">
        <v>185</v>
      </c>
      <c r="D104" s="605" t="s">
        <v>713</v>
      </c>
      <c r="E104" s="606" t="s">
        <v>238</v>
      </c>
      <c r="F104" s="611">
        <v>12600</v>
      </c>
      <c r="G104" s="611">
        <v>2250</v>
      </c>
      <c r="H104" s="611">
        <v>2100</v>
      </c>
      <c r="I104" s="611">
        <v>10300</v>
      </c>
      <c r="K104" s="17">
        <v>90</v>
      </c>
      <c r="L104" s="17" t="s">
        <v>276</v>
      </c>
      <c r="M104" s="868">
        <f t="shared" si="24"/>
        <v>2560</v>
      </c>
      <c r="N104" s="869">
        <f>IFERROR(_xlfn.RANK.EQ(M104,$M$15:$M$193,0)+COUNTIF($M$15:M104,M104)-1,"-")</f>
        <v>122</v>
      </c>
      <c r="O104" s="869"/>
      <c r="P104" s="870">
        <f t="shared" si="25"/>
        <v>90</v>
      </c>
      <c r="Q104" s="870" t="str">
        <f t="shared" si="26"/>
        <v>和寒町</v>
      </c>
      <c r="R104" s="871">
        <f t="shared" si="27"/>
        <v>4600</v>
      </c>
      <c r="S104" s="879">
        <f t="shared" si="28"/>
        <v>2330</v>
      </c>
      <c r="T104" s="876">
        <f>IFERROR(_xlfn.RANK.EQ(S104,$S$15:$S$193,0)+COUNTIF($S$15:S104,S104)-1,"-")</f>
        <v>40</v>
      </c>
      <c r="U104" s="876"/>
      <c r="V104" s="828">
        <f t="shared" si="29"/>
        <v>90</v>
      </c>
      <c r="W104" s="828" t="str">
        <f t="shared" si="30"/>
        <v>札幌市</v>
      </c>
      <c r="X104" s="885">
        <f t="shared" si="31"/>
        <v>164</v>
      </c>
      <c r="Y104" s="879">
        <f t="shared" si="32"/>
        <v>230</v>
      </c>
      <c r="Z104" s="876">
        <f>IFERROR(_xlfn.RANK.EQ(Y104,$Y$15:$Y$193,0)+COUNTIF($Y$15:Y104,Y104)-1,"-")</f>
        <v>161</v>
      </c>
      <c r="AA104" s="876"/>
      <c r="AB104" s="828">
        <f t="shared" si="33"/>
        <v>90</v>
      </c>
      <c r="AC104" s="828" t="str">
        <f t="shared" si="34"/>
        <v>洞爺湖町</v>
      </c>
      <c r="AD104" s="885">
        <f t="shared" si="35"/>
        <v>2420</v>
      </c>
    </row>
    <row r="105" spans="1:30" ht="25.5" customHeight="1">
      <c r="A105" s="608" t="s">
        <v>604</v>
      </c>
      <c r="B105" s="605" t="s">
        <v>609</v>
      </c>
      <c r="C105" s="606" t="s">
        <v>185</v>
      </c>
      <c r="D105" s="605" t="s">
        <v>714</v>
      </c>
      <c r="E105" s="606" t="s">
        <v>263</v>
      </c>
      <c r="F105" s="611">
        <v>6350</v>
      </c>
      <c r="G105" s="611">
        <v>1840</v>
      </c>
      <c r="H105" s="611">
        <v>1760</v>
      </c>
      <c r="I105" s="611">
        <v>4510</v>
      </c>
      <c r="K105" s="17">
        <v>91</v>
      </c>
      <c r="L105" s="17" t="s">
        <v>296</v>
      </c>
      <c r="M105" s="868">
        <f t="shared" si="24"/>
        <v>1830</v>
      </c>
      <c r="N105" s="869">
        <f>IFERROR(_xlfn.RANK.EQ(M105,$M$15:$M$193,0)+COUNTIF($M$15:M105,M105)-1,"-")</f>
        <v>134</v>
      </c>
      <c r="O105" s="869"/>
      <c r="P105" s="870">
        <f t="shared" si="25"/>
        <v>91</v>
      </c>
      <c r="Q105" s="870" t="str">
        <f t="shared" si="26"/>
        <v>幌加内町</v>
      </c>
      <c r="R105" s="871">
        <f t="shared" si="27"/>
        <v>4550</v>
      </c>
      <c r="S105" s="879">
        <f t="shared" si="28"/>
        <v>1560</v>
      </c>
      <c r="T105" s="876">
        <f>IFERROR(_xlfn.RANK.EQ(S105,$S$15:$S$193,0)+COUNTIF($S$15:S105,S105)-1,"-")</f>
        <v>49</v>
      </c>
      <c r="U105" s="876"/>
      <c r="V105" s="828">
        <f t="shared" si="29"/>
        <v>91</v>
      </c>
      <c r="W105" s="828" t="str">
        <f t="shared" si="30"/>
        <v>岩内町</v>
      </c>
      <c r="X105" s="885">
        <f t="shared" si="31"/>
        <v>158</v>
      </c>
      <c r="Y105" s="879">
        <f t="shared" si="32"/>
        <v>270</v>
      </c>
      <c r="Z105" s="876">
        <f>IFERROR(_xlfn.RANK.EQ(Y105,$Y$15:$Y$193,0)+COUNTIF($Y$15:Y105,Y105)-1,"-")</f>
        <v>158</v>
      </c>
      <c r="AA105" s="876"/>
      <c r="AB105" s="828">
        <f t="shared" si="33"/>
        <v>91</v>
      </c>
      <c r="AC105" s="828" t="str">
        <f t="shared" si="34"/>
        <v>厚真町</v>
      </c>
      <c r="AD105" s="885">
        <f t="shared" si="35"/>
        <v>2410</v>
      </c>
    </row>
    <row r="106" spans="1:30" ht="25.5" customHeight="1">
      <c r="A106" s="608" t="s">
        <v>604</v>
      </c>
      <c r="B106" s="605" t="s">
        <v>609</v>
      </c>
      <c r="C106" s="606" t="s">
        <v>185</v>
      </c>
      <c r="D106" s="605" t="s">
        <v>715</v>
      </c>
      <c r="E106" s="606" t="s">
        <v>285</v>
      </c>
      <c r="F106" s="611">
        <v>4810</v>
      </c>
      <c r="G106" s="611">
        <v>3090</v>
      </c>
      <c r="H106" s="611">
        <v>2960</v>
      </c>
      <c r="I106" s="611">
        <v>1730</v>
      </c>
      <c r="K106" s="17">
        <v>92</v>
      </c>
      <c r="L106" s="17" t="s">
        <v>261</v>
      </c>
      <c r="M106" s="868">
        <f t="shared" si="24"/>
        <v>2300</v>
      </c>
      <c r="N106" s="869">
        <f>IFERROR(_xlfn.RANK.EQ(M106,$M$15:$M$193,0)+COUNTIF($M$15:M106,M106)-1,"-")</f>
        <v>128</v>
      </c>
      <c r="O106" s="869"/>
      <c r="P106" s="870">
        <f t="shared" si="25"/>
        <v>92</v>
      </c>
      <c r="Q106" s="870" t="str">
        <f t="shared" si="26"/>
        <v>倶知安町</v>
      </c>
      <c r="R106" s="871">
        <f t="shared" si="27"/>
        <v>4530</v>
      </c>
      <c r="S106" s="879">
        <f t="shared" si="28"/>
        <v>504</v>
      </c>
      <c r="T106" s="876">
        <f>IFERROR(_xlfn.RANK.EQ(S106,$S$15:$S$193,0)+COUNTIF($S$15:S106,S106)-1,"-")</f>
        <v>72</v>
      </c>
      <c r="U106" s="876"/>
      <c r="V106" s="828">
        <f t="shared" si="29"/>
        <v>92</v>
      </c>
      <c r="W106" s="828" t="str">
        <f t="shared" si="30"/>
        <v>夕張市</v>
      </c>
      <c r="X106" s="885">
        <f t="shared" si="31"/>
        <v>141</v>
      </c>
      <c r="Y106" s="879">
        <f t="shared" si="32"/>
        <v>1800</v>
      </c>
      <c r="Z106" s="876">
        <f>IFERROR(_xlfn.RANK.EQ(Y106,$Y$15:$Y$193,0)+COUNTIF($Y$15:Y106,Y106)-1,"-")</f>
        <v>106</v>
      </c>
      <c r="AA106" s="876"/>
      <c r="AB106" s="828">
        <f t="shared" si="33"/>
        <v>92</v>
      </c>
      <c r="AC106" s="828" t="str">
        <f t="shared" si="34"/>
        <v>留寿都村</v>
      </c>
      <c r="AD106" s="885">
        <f t="shared" si="35"/>
        <v>2390</v>
      </c>
    </row>
    <row r="107" spans="1:30" ht="25.5" customHeight="1">
      <c r="A107" s="608" t="s">
        <v>604</v>
      </c>
      <c r="B107" s="605" t="s">
        <v>609</v>
      </c>
      <c r="C107" s="606" t="s">
        <v>185</v>
      </c>
      <c r="D107" s="605" t="s">
        <v>716</v>
      </c>
      <c r="E107" s="606" t="s">
        <v>229</v>
      </c>
      <c r="F107" s="611">
        <v>2870</v>
      </c>
      <c r="G107" s="611">
        <v>224</v>
      </c>
      <c r="H107" s="611">
        <v>213</v>
      </c>
      <c r="I107" s="611">
        <v>2640</v>
      </c>
      <c r="K107" s="17">
        <v>93</v>
      </c>
      <c r="L107" s="17" t="s">
        <v>253</v>
      </c>
      <c r="M107" s="868">
        <f t="shared" si="24"/>
        <v>3550</v>
      </c>
      <c r="N107" s="869">
        <f>IFERROR(_xlfn.RANK.EQ(M107,$M$15:$M$193,0)+COUNTIF($M$15:M107,M107)-1,"-")</f>
        <v>104</v>
      </c>
      <c r="O107" s="869"/>
      <c r="P107" s="870">
        <f t="shared" si="25"/>
        <v>93</v>
      </c>
      <c r="Q107" s="870" t="str">
        <f t="shared" si="26"/>
        <v>当麻町</v>
      </c>
      <c r="R107" s="871">
        <f t="shared" si="27"/>
        <v>4350</v>
      </c>
      <c r="S107" s="879">
        <f t="shared" si="28"/>
        <v>2900</v>
      </c>
      <c r="T107" s="876">
        <f>IFERROR(_xlfn.RANK.EQ(S107,$S$15:$S$193,0)+COUNTIF($S$15:S107,S107)-1,"-")</f>
        <v>27</v>
      </c>
      <c r="U107" s="876"/>
      <c r="V107" s="828">
        <f t="shared" si="29"/>
        <v>93</v>
      </c>
      <c r="W107" s="828" t="str">
        <f t="shared" si="30"/>
        <v>豊浦町</v>
      </c>
      <c r="X107" s="885">
        <f t="shared" si="31"/>
        <v>140</v>
      </c>
      <c r="Y107" s="879">
        <f t="shared" si="32"/>
        <v>653</v>
      </c>
      <c r="Z107" s="876">
        <f>IFERROR(_xlfn.RANK.EQ(Y107,$Y$15:$Y$193,0)+COUNTIF($Y$15:Y107,Y107)-1,"-")</f>
        <v>139</v>
      </c>
      <c r="AA107" s="876"/>
      <c r="AB107" s="828">
        <f t="shared" si="33"/>
        <v>93</v>
      </c>
      <c r="AC107" s="828" t="str">
        <f t="shared" si="34"/>
        <v>当別町</v>
      </c>
      <c r="AD107" s="885">
        <f t="shared" si="35"/>
        <v>2350</v>
      </c>
    </row>
    <row r="108" spans="1:30" ht="25.5" customHeight="1">
      <c r="A108" s="608" t="s">
        <v>604</v>
      </c>
      <c r="B108" s="605" t="s">
        <v>609</v>
      </c>
      <c r="C108" s="606" t="s">
        <v>185</v>
      </c>
      <c r="D108" s="605" t="s">
        <v>717</v>
      </c>
      <c r="E108" s="606" t="s">
        <v>357</v>
      </c>
      <c r="F108" s="611">
        <v>712</v>
      </c>
      <c r="G108" s="611">
        <v>87</v>
      </c>
      <c r="H108" s="611">
        <v>82</v>
      </c>
      <c r="I108" s="611">
        <v>625</v>
      </c>
      <c r="K108" s="17">
        <v>94</v>
      </c>
      <c r="L108" s="17" t="s">
        <v>238</v>
      </c>
      <c r="M108" s="868">
        <f t="shared" si="24"/>
        <v>12600</v>
      </c>
      <c r="N108" s="869">
        <f>IFERROR(_xlfn.RANK.EQ(M108,$M$15:$M$193,0)+COUNTIF($M$15:M108,M108)-1,"-")</f>
        <v>21</v>
      </c>
      <c r="O108" s="869"/>
      <c r="P108" s="870">
        <f t="shared" si="25"/>
        <v>94</v>
      </c>
      <c r="Q108" s="870" t="str">
        <f t="shared" si="26"/>
        <v>鷹栖町</v>
      </c>
      <c r="R108" s="871">
        <f t="shared" si="27"/>
        <v>4300</v>
      </c>
      <c r="S108" s="879">
        <f t="shared" si="28"/>
        <v>2250</v>
      </c>
      <c r="T108" s="876">
        <f>IFERROR(_xlfn.RANK.EQ(S108,$S$15:$S$193,0)+COUNTIF($S$15:S108,S108)-1,"-")</f>
        <v>42</v>
      </c>
      <c r="U108" s="876"/>
      <c r="V108" s="828">
        <f t="shared" si="29"/>
        <v>94</v>
      </c>
      <c r="W108" s="828" t="str">
        <f t="shared" si="30"/>
        <v>洞爺湖町</v>
      </c>
      <c r="X108" s="885">
        <f t="shared" si="31"/>
        <v>126</v>
      </c>
      <c r="Y108" s="879">
        <f t="shared" si="32"/>
        <v>10300</v>
      </c>
      <c r="Z108" s="876">
        <f>IFERROR(_xlfn.RANK.EQ(Y108,$Y$15:$Y$193,0)+COUNTIF($Y$15:Y108,Y108)-1,"-")</f>
        <v>31</v>
      </c>
      <c r="AA108" s="876"/>
      <c r="AB108" s="828">
        <f t="shared" si="33"/>
        <v>93</v>
      </c>
      <c r="AC108" s="828" t="str">
        <f t="shared" si="34"/>
        <v>長万部町</v>
      </c>
      <c r="AD108" s="885">
        <f t="shared" si="35"/>
        <v>2350</v>
      </c>
    </row>
    <row r="109" spans="1:30" ht="25.5" customHeight="1">
      <c r="A109" s="608" t="s">
        <v>604</v>
      </c>
      <c r="B109" s="605" t="s">
        <v>609</v>
      </c>
      <c r="C109" s="606" t="s">
        <v>185</v>
      </c>
      <c r="D109" s="605" t="s">
        <v>718</v>
      </c>
      <c r="E109" s="606" t="s">
        <v>251</v>
      </c>
      <c r="F109" s="611">
        <v>4600</v>
      </c>
      <c r="G109" s="611">
        <v>2720</v>
      </c>
      <c r="H109" s="611">
        <v>2560</v>
      </c>
      <c r="I109" s="611">
        <v>1890</v>
      </c>
      <c r="K109" s="17">
        <v>95</v>
      </c>
      <c r="L109" s="17" t="s">
        <v>263</v>
      </c>
      <c r="M109" s="868">
        <f t="shared" si="24"/>
        <v>6350</v>
      </c>
      <c r="N109" s="869">
        <f>IFERROR(_xlfn.RANK.EQ(M109,$M$15:$M$193,0)+COUNTIF($M$15:M109,M109)-1,"-")</f>
        <v>64</v>
      </c>
      <c r="O109" s="869"/>
      <c r="P109" s="870">
        <f t="shared" si="25"/>
        <v>95</v>
      </c>
      <c r="Q109" s="870" t="str">
        <f t="shared" si="26"/>
        <v>恵庭市</v>
      </c>
      <c r="R109" s="871">
        <f t="shared" si="27"/>
        <v>4230</v>
      </c>
      <c r="S109" s="879">
        <f t="shared" si="28"/>
        <v>1840</v>
      </c>
      <c r="T109" s="876">
        <f>IFERROR(_xlfn.RANK.EQ(S109,$S$15:$S$193,0)+COUNTIF($S$15:S109,S109)-1,"-")</f>
        <v>47</v>
      </c>
      <c r="U109" s="876"/>
      <c r="V109" s="828">
        <f t="shared" si="29"/>
        <v>95</v>
      </c>
      <c r="W109" s="828" t="str">
        <f t="shared" si="30"/>
        <v>訓子府町</v>
      </c>
      <c r="X109" s="885">
        <f t="shared" si="31"/>
        <v>109</v>
      </c>
      <c r="Y109" s="879">
        <f t="shared" si="32"/>
        <v>4510</v>
      </c>
      <c r="Z109" s="876">
        <f>IFERROR(_xlfn.RANK.EQ(Y109,$Y$15:$Y$193,0)+COUNTIF($Y$15:Y109,Y109)-1,"-")</f>
        <v>66</v>
      </c>
      <c r="AA109" s="876"/>
      <c r="AB109" s="828">
        <f t="shared" si="33"/>
        <v>95</v>
      </c>
      <c r="AC109" s="828" t="str">
        <f t="shared" si="34"/>
        <v>札幌市</v>
      </c>
      <c r="AD109" s="885">
        <f t="shared" si="35"/>
        <v>2320</v>
      </c>
    </row>
    <row r="110" spans="1:30" ht="25.5" customHeight="1">
      <c r="A110" s="608" t="s">
        <v>604</v>
      </c>
      <c r="B110" s="605" t="s">
        <v>609</v>
      </c>
      <c r="C110" s="606" t="s">
        <v>185</v>
      </c>
      <c r="D110" s="605" t="s">
        <v>719</v>
      </c>
      <c r="E110" s="606" t="s">
        <v>247</v>
      </c>
      <c r="F110" s="611">
        <v>6440</v>
      </c>
      <c r="G110" s="611">
        <v>3060</v>
      </c>
      <c r="H110" s="611">
        <v>2870</v>
      </c>
      <c r="I110" s="611">
        <v>3390</v>
      </c>
      <c r="K110" s="17">
        <v>96</v>
      </c>
      <c r="L110" s="17" t="s">
        <v>285</v>
      </c>
      <c r="M110" s="868">
        <f t="shared" si="24"/>
        <v>4810</v>
      </c>
      <c r="N110" s="869">
        <f>IFERROR(_xlfn.RANK.EQ(M110,$M$15:$M$193,0)+COUNTIF($M$15:M110,M110)-1,"-")</f>
        <v>86</v>
      </c>
      <c r="O110" s="869"/>
      <c r="P110" s="870">
        <f t="shared" si="25"/>
        <v>96</v>
      </c>
      <c r="Q110" s="870" t="str">
        <f t="shared" si="26"/>
        <v>北斗市</v>
      </c>
      <c r="R110" s="871">
        <f t="shared" si="27"/>
        <v>4200</v>
      </c>
      <c r="S110" s="879">
        <f t="shared" si="28"/>
        <v>3090</v>
      </c>
      <c r="T110" s="876">
        <f>IFERROR(_xlfn.RANK.EQ(S110,$S$15:$S$193,0)+COUNTIF($S$15:S110,S110)-1,"-")</f>
        <v>23</v>
      </c>
      <c r="U110" s="876"/>
      <c r="V110" s="828">
        <f t="shared" si="29"/>
        <v>96</v>
      </c>
      <c r="W110" s="828" t="str">
        <f t="shared" si="30"/>
        <v>様似町</v>
      </c>
      <c r="X110" s="885">
        <f t="shared" si="31"/>
        <v>97</v>
      </c>
      <c r="Y110" s="879">
        <f t="shared" si="32"/>
        <v>1730</v>
      </c>
      <c r="Z110" s="876">
        <f>IFERROR(_xlfn.RANK.EQ(Y110,$Y$15:$Y$193,0)+COUNTIF($Y$15:Y110,Y110)-1,"-")</f>
        <v>108</v>
      </c>
      <c r="AA110" s="876"/>
      <c r="AB110" s="828">
        <f t="shared" si="33"/>
        <v>96</v>
      </c>
      <c r="AC110" s="828" t="str">
        <f t="shared" si="34"/>
        <v>森町</v>
      </c>
      <c r="AD110" s="885">
        <f t="shared" si="35"/>
        <v>2240</v>
      </c>
    </row>
    <row r="111" spans="1:30" ht="25.5" customHeight="1">
      <c r="A111" s="608" t="s">
        <v>604</v>
      </c>
      <c r="B111" s="605" t="s">
        <v>609</v>
      </c>
      <c r="C111" s="606" t="s">
        <v>185</v>
      </c>
      <c r="D111" s="605" t="s">
        <v>720</v>
      </c>
      <c r="E111" s="606" t="s">
        <v>290</v>
      </c>
      <c r="F111" s="611">
        <v>3590</v>
      </c>
      <c r="G111" s="611">
        <v>500</v>
      </c>
      <c r="H111" s="611">
        <v>464</v>
      </c>
      <c r="I111" s="611">
        <v>3090</v>
      </c>
      <c r="K111" s="17">
        <v>97</v>
      </c>
      <c r="L111" s="17" t="s">
        <v>229</v>
      </c>
      <c r="M111" s="868">
        <f t="shared" si="24"/>
        <v>2870</v>
      </c>
      <c r="N111" s="869">
        <f>IFERROR(_xlfn.RANK.EQ(M111,$M$15:$M$193,0)+COUNTIF($M$15:M111,M111)-1,"-")</f>
        <v>118</v>
      </c>
      <c r="O111" s="869"/>
      <c r="P111" s="870">
        <f t="shared" si="25"/>
        <v>97</v>
      </c>
      <c r="Q111" s="870" t="str">
        <f t="shared" si="26"/>
        <v>沼田町</v>
      </c>
      <c r="R111" s="871">
        <f t="shared" si="27"/>
        <v>4130</v>
      </c>
      <c r="S111" s="879">
        <f t="shared" si="28"/>
        <v>224</v>
      </c>
      <c r="T111" s="876">
        <f>IFERROR(_xlfn.RANK.EQ(S111,$S$15:$S$193,0)+COUNTIF($S$15:S111,S111)-1,"-")</f>
        <v>87</v>
      </c>
      <c r="U111" s="876"/>
      <c r="V111" s="828">
        <f t="shared" si="29"/>
        <v>97</v>
      </c>
      <c r="W111" s="828" t="str">
        <f t="shared" si="30"/>
        <v>占冠村</v>
      </c>
      <c r="X111" s="885">
        <f t="shared" si="31"/>
        <v>87</v>
      </c>
      <c r="Y111" s="879">
        <f t="shared" si="32"/>
        <v>2640</v>
      </c>
      <c r="Z111" s="876">
        <f>IFERROR(_xlfn.RANK.EQ(Y111,$Y$15:$Y$193,0)+COUNTIF($Y$15:Y111,Y111)-1,"-")</f>
        <v>87</v>
      </c>
      <c r="AA111" s="876"/>
      <c r="AB111" s="828">
        <f t="shared" si="33"/>
        <v>97</v>
      </c>
      <c r="AC111" s="828" t="str">
        <f t="shared" si="34"/>
        <v>長沼町</v>
      </c>
      <c r="AD111" s="885">
        <f t="shared" si="35"/>
        <v>2110</v>
      </c>
    </row>
    <row r="112" spans="1:30" ht="25.5" customHeight="1">
      <c r="A112" s="608" t="s">
        <v>604</v>
      </c>
      <c r="B112" s="605" t="s">
        <v>609</v>
      </c>
      <c r="C112" s="606" t="s">
        <v>185</v>
      </c>
      <c r="D112" s="605" t="s">
        <v>721</v>
      </c>
      <c r="E112" s="606" t="s">
        <v>256</v>
      </c>
      <c r="F112" s="611">
        <v>4980</v>
      </c>
      <c r="G112" s="611">
        <v>408</v>
      </c>
      <c r="H112" s="611">
        <v>382</v>
      </c>
      <c r="I112" s="611">
        <v>4580</v>
      </c>
      <c r="K112" s="17">
        <v>98</v>
      </c>
      <c r="L112" s="17" t="s">
        <v>357</v>
      </c>
      <c r="M112" s="868">
        <f t="shared" si="24"/>
        <v>712</v>
      </c>
      <c r="N112" s="869">
        <f>IFERROR(_xlfn.RANK.EQ(M112,$M$15:$M$193,0)+COUNTIF($M$15:M112,M112)-1,"-")</f>
        <v>162</v>
      </c>
      <c r="O112" s="869"/>
      <c r="P112" s="870">
        <f t="shared" si="25"/>
        <v>98</v>
      </c>
      <c r="Q112" s="870" t="str">
        <f t="shared" si="26"/>
        <v>厚沢部町</v>
      </c>
      <c r="R112" s="871">
        <f t="shared" si="27"/>
        <v>3940</v>
      </c>
      <c r="S112" s="879">
        <f t="shared" si="28"/>
        <v>87</v>
      </c>
      <c r="T112" s="876">
        <f>IFERROR(_xlfn.RANK.EQ(S112,$S$15:$S$193,0)+COUNTIF($S$15:S112,S112)-1,"-")</f>
        <v>97</v>
      </c>
      <c r="U112" s="876"/>
      <c r="V112" s="828">
        <f t="shared" si="29"/>
        <v>98</v>
      </c>
      <c r="W112" s="828" t="str">
        <f t="shared" si="30"/>
        <v>奥尻町</v>
      </c>
      <c r="X112" s="885">
        <f t="shared" si="31"/>
        <v>85</v>
      </c>
      <c r="Y112" s="879">
        <f t="shared" si="32"/>
        <v>625</v>
      </c>
      <c r="Z112" s="876">
        <f>IFERROR(_xlfn.RANK.EQ(Y112,$Y$15:$Y$193,0)+COUNTIF($Y$15:Y112,Y112)-1,"-")</f>
        <v>140</v>
      </c>
      <c r="AA112" s="876"/>
      <c r="AB112" s="828">
        <f t="shared" si="33"/>
        <v>98</v>
      </c>
      <c r="AC112" s="828" t="str">
        <f t="shared" si="34"/>
        <v>ニセコ町</v>
      </c>
      <c r="AD112" s="885">
        <f t="shared" si="35"/>
        <v>2040</v>
      </c>
    </row>
    <row r="113" spans="1:30" ht="25.5" customHeight="1">
      <c r="A113" s="608" t="s">
        <v>604</v>
      </c>
      <c r="B113" s="605" t="s">
        <v>609</v>
      </c>
      <c r="C113" s="606" t="s">
        <v>185</v>
      </c>
      <c r="D113" s="605" t="s">
        <v>722</v>
      </c>
      <c r="E113" s="606" t="s">
        <v>234</v>
      </c>
      <c r="F113" s="611">
        <v>1710</v>
      </c>
      <c r="G113" s="611" t="s">
        <v>145</v>
      </c>
      <c r="H113" s="611" t="s">
        <v>145</v>
      </c>
      <c r="I113" s="611">
        <v>1710</v>
      </c>
      <c r="K113" s="17">
        <v>99</v>
      </c>
      <c r="L113" s="17" t="s">
        <v>251</v>
      </c>
      <c r="M113" s="868">
        <f t="shared" si="24"/>
        <v>4600</v>
      </c>
      <c r="N113" s="869">
        <f>IFERROR(_xlfn.RANK.EQ(M113,$M$15:$M$193,0)+COUNTIF($M$15:M113,M113)-1,"-")</f>
        <v>90</v>
      </c>
      <c r="O113" s="869"/>
      <c r="P113" s="870">
        <f t="shared" si="25"/>
        <v>99</v>
      </c>
      <c r="Q113" s="870" t="str">
        <f t="shared" si="26"/>
        <v>蘭越町</v>
      </c>
      <c r="R113" s="871">
        <f t="shared" si="27"/>
        <v>3930</v>
      </c>
      <c r="S113" s="879">
        <f t="shared" si="28"/>
        <v>2720</v>
      </c>
      <c r="T113" s="876">
        <f>IFERROR(_xlfn.RANK.EQ(S113,$S$15:$S$193,0)+COUNTIF($S$15:S113,S113)-1,"-")</f>
        <v>30</v>
      </c>
      <c r="U113" s="876"/>
      <c r="V113" s="828">
        <f t="shared" si="29"/>
        <v>99</v>
      </c>
      <c r="W113" s="828" t="str">
        <f t="shared" si="30"/>
        <v>余市町</v>
      </c>
      <c r="X113" s="885">
        <f t="shared" si="31"/>
        <v>69</v>
      </c>
      <c r="Y113" s="879">
        <f t="shared" si="32"/>
        <v>1890</v>
      </c>
      <c r="Z113" s="876">
        <f>IFERROR(_xlfn.RANK.EQ(Y113,$Y$15:$Y$193,0)+COUNTIF($Y$15:Y113,Y113)-1,"-")</f>
        <v>100</v>
      </c>
      <c r="AA113" s="876"/>
      <c r="AB113" s="828">
        <f t="shared" si="33"/>
        <v>99</v>
      </c>
      <c r="AC113" s="828" t="str">
        <f t="shared" si="34"/>
        <v>厚沢部町</v>
      </c>
      <c r="AD113" s="885">
        <f t="shared" si="35"/>
        <v>1970</v>
      </c>
    </row>
    <row r="114" spans="1:30" ht="25.5" customHeight="1">
      <c r="A114" s="608" t="s">
        <v>604</v>
      </c>
      <c r="B114" s="605" t="s">
        <v>609</v>
      </c>
      <c r="C114" s="606" t="s">
        <v>185</v>
      </c>
      <c r="D114" s="605" t="s">
        <v>723</v>
      </c>
      <c r="E114" s="606" t="s">
        <v>255</v>
      </c>
      <c r="F114" s="611">
        <v>3540</v>
      </c>
      <c r="G114" s="611" t="s">
        <v>145</v>
      </c>
      <c r="H114" s="611" t="s">
        <v>145</v>
      </c>
      <c r="I114" s="611">
        <v>3540</v>
      </c>
      <c r="K114" s="17">
        <v>100</v>
      </c>
      <c r="L114" s="17" t="s">
        <v>247</v>
      </c>
      <c r="M114" s="868">
        <f t="shared" si="24"/>
        <v>6440</v>
      </c>
      <c r="N114" s="869">
        <f>IFERROR(_xlfn.RANK.EQ(M114,$M$15:$M$193,0)+COUNTIF($M$15:M114,M114)-1,"-")</f>
        <v>63</v>
      </c>
      <c r="O114" s="869"/>
      <c r="P114" s="870">
        <f t="shared" si="25"/>
        <v>100</v>
      </c>
      <c r="Q114" s="870" t="str">
        <f t="shared" si="26"/>
        <v>遠別町</v>
      </c>
      <c r="R114" s="871">
        <f t="shared" si="27"/>
        <v>3880</v>
      </c>
      <c r="S114" s="879">
        <f t="shared" si="28"/>
        <v>3060</v>
      </c>
      <c r="T114" s="876">
        <f>IFERROR(_xlfn.RANK.EQ(S114,$S$15:$S$193,0)+COUNTIF($S$15:S114,S114)-1,"-")</f>
        <v>24</v>
      </c>
      <c r="U114" s="876"/>
      <c r="V114" s="828">
        <f t="shared" si="29"/>
        <v>100</v>
      </c>
      <c r="W114" s="828" t="str">
        <f t="shared" si="30"/>
        <v>美幌町</v>
      </c>
      <c r="X114" s="885">
        <f t="shared" si="31"/>
        <v>65</v>
      </c>
      <c r="Y114" s="879">
        <f t="shared" si="32"/>
        <v>3390</v>
      </c>
      <c r="Z114" s="876">
        <f>IFERROR(_xlfn.RANK.EQ(Y114,$Y$15:$Y$193,0)+COUNTIF($Y$15:Y114,Y114)-1,"-")</f>
        <v>73</v>
      </c>
      <c r="AA114" s="876"/>
      <c r="AB114" s="828">
        <f t="shared" si="33"/>
        <v>100</v>
      </c>
      <c r="AC114" s="828" t="str">
        <f t="shared" si="34"/>
        <v>和寒町</v>
      </c>
      <c r="AD114" s="885">
        <f t="shared" si="35"/>
        <v>1890</v>
      </c>
    </row>
    <row r="115" spans="1:30" ht="25.5" customHeight="1">
      <c r="A115" s="608" t="s">
        <v>604</v>
      </c>
      <c r="B115" s="605" t="s">
        <v>609</v>
      </c>
      <c r="C115" s="606" t="s">
        <v>185</v>
      </c>
      <c r="D115" s="605" t="s">
        <v>724</v>
      </c>
      <c r="E115" s="606" t="s">
        <v>200</v>
      </c>
      <c r="F115" s="611">
        <v>4550</v>
      </c>
      <c r="G115" s="611">
        <v>1480</v>
      </c>
      <c r="H115" s="611">
        <v>1400</v>
      </c>
      <c r="I115" s="611">
        <v>3070</v>
      </c>
      <c r="K115" s="17">
        <v>101</v>
      </c>
      <c r="L115" s="17" t="s">
        <v>290</v>
      </c>
      <c r="M115" s="868">
        <f t="shared" si="24"/>
        <v>3590</v>
      </c>
      <c r="N115" s="869">
        <f>IFERROR(_xlfn.RANK.EQ(M115,$M$15:$M$193,0)+COUNTIF($M$15:M115,M115)-1,"-")</f>
        <v>103</v>
      </c>
      <c r="O115" s="869"/>
      <c r="P115" s="870">
        <f t="shared" si="25"/>
        <v>101</v>
      </c>
      <c r="Q115" s="870" t="str">
        <f t="shared" si="26"/>
        <v>中頓別町</v>
      </c>
      <c r="R115" s="871">
        <f t="shared" si="27"/>
        <v>3680</v>
      </c>
      <c r="S115" s="879">
        <f t="shared" si="28"/>
        <v>500</v>
      </c>
      <c r="T115" s="876">
        <f>IFERROR(_xlfn.RANK.EQ(S115,$S$15:$S$193,0)+COUNTIF($S$15:S115,S115)-1,"-")</f>
        <v>73</v>
      </c>
      <c r="U115" s="876"/>
      <c r="V115" s="828">
        <f t="shared" si="29"/>
        <v>101</v>
      </c>
      <c r="W115" s="828" t="str">
        <f t="shared" si="30"/>
        <v>福島町</v>
      </c>
      <c r="X115" s="885">
        <f t="shared" si="31"/>
        <v>62</v>
      </c>
      <c r="Y115" s="879">
        <f t="shared" si="32"/>
        <v>3090</v>
      </c>
      <c r="Z115" s="876">
        <f>IFERROR(_xlfn.RANK.EQ(Y115,$Y$15:$Y$193,0)+COUNTIF($Y$15:Y115,Y115)-1,"-")</f>
        <v>78</v>
      </c>
      <c r="AA115" s="876"/>
      <c r="AB115" s="828">
        <f t="shared" si="33"/>
        <v>101</v>
      </c>
      <c r="AC115" s="828" t="str">
        <f t="shared" si="34"/>
        <v>恵庭市</v>
      </c>
      <c r="AD115" s="885">
        <f t="shared" si="35"/>
        <v>1880</v>
      </c>
    </row>
    <row r="116" spans="1:30" ht="25.5" customHeight="1">
      <c r="A116" s="608" t="s">
        <v>604</v>
      </c>
      <c r="B116" s="605" t="s">
        <v>610</v>
      </c>
      <c r="C116" s="606" t="s">
        <v>192</v>
      </c>
      <c r="D116" s="605" t="s">
        <v>725</v>
      </c>
      <c r="E116" s="606" t="s">
        <v>319</v>
      </c>
      <c r="F116" s="612">
        <v>1060</v>
      </c>
      <c r="G116" s="612">
        <v>793</v>
      </c>
      <c r="H116" s="612">
        <v>750</v>
      </c>
      <c r="I116" s="612">
        <v>270</v>
      </c>
      <c r="K116" s="17">
        <v>102</v>
      </c>
      <c r="L116" s="17" t="s">
        <v>256</v>
      </c>
      <c r="M116" s="868">
        <f t="shared" si="24"/>
        <v>4980</v>
      </c>
      <c r="N116" s="869">
        <f>IFERROR(_xlfn.RANK.EQ(M116,$M$15:$M$193,0)+COUNTIF($M$15:M116,M116)-1,"-")</f>
        <v>84</v>
      </c>
      <c r="O116" s="869"/>
      <c r="P116" s="870">
        <f t="shared" si="25"/>
        <v>102</v>
      </c>
      <c r="Q116" s="870" t="str">
        <f t="shared" si="26"/>
        <v>滝上町</v>
      </c>
      <c r="R116" s="871">
        <f t="shared" si="27"/>
        <v>3640</v>
      </c>
      <c r="S116" s="879">
        <f t="shared" si="28"/>
        <v>408</v>
      </c>
      <c r="T116" s="876">
        <f>IFERROR(_xlfn.RANK.EQ(S116,$S$15:$S$193,0)+COUNTIF($S$15:S116,S116)-1,"-")</f>
        <v>78</v>
      </c>
      <c r="U116" s="876"/>
      <c r="V116" s="828">
        <f t="shared" si="29"/>
        <v>102</v>
      </c>
      <c r="W116" s="828" t="str">
        <f t="shared" si="30"/>
        <v>古平町</v>
      </c>
      <c r="X116" s="885">
        <f t="shared" si="31"/>
        <v>45</v>
      </c>
      <c r="Y116" s="879">
        <f t="shared" si="32"/>
        <v>4580</v>
      </c>
      <c r="Z116" s="876">
        <f>IFERROR(_xlfn.RANK.EQ(Y116,$Y$15:$Y$193,0)+COUNTIF($Y$15:Y116,Y116)-1,"-")</f>
        <v>65</v>
      </c>
      <c r="AA116" s="876"/>
      <c r="AB116" s="828">
        <f t="shared" si="33"/>
        <v>101</v>
      </c>
      <c r="AC116" s="828" t="str">
        <f t="shared" si="34"/>
        <v>栗山町</v>
      </c>
      <c r="AD116" s="885">
        <f t="shared" si="35"/>
        <v>1880</v>
      </c>
    </row>
    <row r="117" spans="1:30" ht="25.5" customHeight="1">
      <c r="A117" s="608" t="s">
        <v>604</v>
      </c>
      <c r="B117" s="605" t="s">
        <v>610</v>
      </c>
      <c r="C117" s="606" t="s">
        <v>192</v>
      </c>
      <c r="D117" s="605" t="s">
        <v>726</v>
      </c>
      <c r="E117" s="606" t="s">
        <v>330</v>
      </c>
      <c r="F117" s="612">
        <v>764</v>
      </c>
      <c r="G117" s="612">
        <v>481</v>
      </c>
      <c r="H117" s="612">
        <v>441</v>
      </c>
      <c r="I117" s="612">
        <v>283</v>
      </c>
      <c r="K117" s="17">
        <v>103</v>
      </c>
      <c r="L117" s="17" t="s">
        <v>234</v>
      </c>
      <c r="M117" s="868">
        <f t="shared" si="24"/>
        <v>1710</v>
      </c>
      <c r="N117" s="869">
        <f>IFERROR(_xlfn.RANK.EQ(M117,$M$15:$M$193,0)+COUNTIF($M$15:M117,M117)-1,"-")</f>
        <v>137</v>
      </c>
      <c r="O117" s="869"/>
      <c r="P117" s="870">
        <f t="shared" si="25"/>
        <v>103</v>
      </c>
      <c r="Q117" s="870" t="str">
        <f t="shared" si="26"/>
        <v>下川町</v>
      </c>
      <c r="R117" s="871">
        <f t="shared" si="27"/>
        <v>3590</v>
      </c>
      <c r="S117" s="879" t="str">
        <f t="shared" si="28"/>
        <v>-</v>
      </c>
      <c r="T117" s="876" t="str">
        <f>IFERROR(_xlfn.RANK.EQ(S117,$S$15:$S$193,0)+COUNTIF($S$15:S117,S117)-1,"-")</f>
        <v>-</v>
      </c>
      <c r="U117" s="876"/>
      <c r="V117" s="828">
        <f t="shared" si="29"/>
        <v>103</v>
      </c>
      <c r="W117" s="828" t="str">
        <f t="shared" si="30"/>
        <v>京極町</v>
      </c>
      <c r="X117" s="885">
        <f t="shared" si="31"/>
        <v>34</v>
      </c>
      <c r="Y117" s="879">
        <f t="shared" si="32"/>
        <v>1710</v>
      </c>
      <c r="Z117" s="876">
        <f>IFERROR(_xlfn.RANK.EQ(Y117,$Y$15:$Y$193,0)+COUNTIF($Y$15:Y117,Y117)-1,"-")</f>
        <v>109</v>
      </c>
      <c r="AA117" s="876"/>
      <c r="AB117" s="828">
        <f t="shared" si="33"/>
        <v>103</v>
      </c>
      <c r="AC117" s="828" t="str">
        <f t="shared" si="34"/>
        <v>北斗市</v>
      </c>
      <c r="AD117" s="885">
        <f t="shared" si="35"/>
        <v>1860</v>
      </c>
    </row>
    <row r="118" spans="1:30" ht="25.5" customHeight="1">
      <c r="A118" s="608" t="s">
        <v>604</v>
      </c>
      <c r="B118" s="605" t="s">
        <v>610</v>
      </c>
      <c r="C118" s="606" t="s">
        <v>192</v>
      </c>
      <c r="D118" s="605" t="s">
        <v>727</v>
      </c>
      <c r="E118" s="606" t="s">
        <v>310</v>
      </c>
      <c r="F118" s="612">
        <v>2230</v>
      </c>
      <c r="G118" s="612">
        <v>1910</v>
      </c>
      <c r="H118" s="612">
        <v>1790</v>
      </c>
      <c r="I118" s="612">
        <v>322</v>
      </c>
      <c r="K118" s="17">
        <v>104</v>
      </c>
      <c r="L118" s="17" t="s">
        <v>255</v>
      </c>
      <c r="M118" s="868">
        <f t="shared" si="24"/>
        <v>3540</v>
      </c>
      <c r="N118" s="869">
        <f>IFERROR(_xlfn.RANK.EQ(M118,$M$15:$M$193,0)+COUNTIF($M$15:M118,M118)-1,"-")</f>
        <v>105</v>
      </c>
      <c r="O118" s="869"/>
      <c r="P118" s="870">
        <f t="shared" si="25"/>
        <v>104</v>
      </c>
      <c r="Q118" s="870" t="str">
        <f t="shared" si="26"/>
        <v>東川町</v>
      </c>
      <c r="R118" s="871">
        <f t="shared" si="27"/>
        <v>3550</v>
      </c>
      <c r="S118" s="879" t="str">
        <f t="shared" si="28"/>
        <v>-</v>
      </c>
      <c r="T118" s="876" t="str">
        <f>IFERROR(_xlfn.RANK.EQ(S118,$S$15:$S$193,0)+COUNTIF($S$15:S118,S118)-1,"-")</f>
        <v>-</v>
      </c>
      <c r="U118" s="876"/>
      <c r="V118" s="828">
        <f t="shared" si="29"/>
        <v>104</v>
      </c>
      <c r="W118" s="828" t="str">
        <f t="shared" si="30"/>
        <v>島牧村</v>
      </c>
      <c r="X118" s="885">
        <f t="shared" si="31"/>
        <v>33</v>
      </c>
      <c r="Y118" s="879">
        <f t="shared" si="32"/>
        <v>3540</v>
      </c>
      <c r="Z118" s="876">
        <f>IFERROR(_xlfn.RANK.EQ(Y118,$Y$15:$Y$193,0)+COUNTIF($Y$15:Y118,Y118)-1,"-")</f>
        <v>71</v>
      </c>
      <c r="AA118" s="876"/>
      <c r="AB118" s="828">
        <f t="shared" si="33"/>
        <v>104</v>
      </c>
      <c r="AC118" s="828" t="str">
        <f t="shared" si="34"/>
        <v>由仁町</v>
      </c>
      <c r="AD118" s="885">
        <f t="shared" si="35"/>
        <v>1850</v>
      </c>
    </row>
    <row r="119" spans="1:30" ht="25.5" customHeight="1">
      <c r="A119" s="608" t="s">
        <v>604</v>
      </c>
      <c r="B119" s="605" t="s">
        <v>610</v>
      </c>
      <c r="C119" s="606" t="s">
        <v>192</v>
      </c>
      <c r="D119" s="605" t="s">
        <v>728</v>
      </c>
      <c r="E119" s="606" t="s">
        <v>282</v>
      </c>
      <c r="F119" s="612">
        <v>3200</v>
      </c>
      <c r="G119" s="612">
        <v>1660</v>
      </c>
      <c r="H119" s="612">
        <v>1550</v>
      </c>
      <c r="I119" s="612">
        <v>1540</v>
      </c>
      <c r="K119" s="17">
        <v>105</v>
      </c>
      <c r="L119" s="17" t="s">
        <v>200</v>
      </c>
      <c r="M119" s="868">
        <f t="shared" si="24"/>
        <v>4550</v>
      </c>
      <c r="N119" s="869">
        <f>IFERROR(_xlfn.RANK.EQ(M119,$M$15:$M$193,0)+COUNTIF($M$15:M119,M119)-1,"-")</f>
        <v>91</v>
      </c>
      <c r="O119" s="869"/>
      <c r="P119" s="870">
        <f t="shared" si="25"/>
        <v>105</v>
      </c>
      <c r="Q119" s="870" t="str">
        <f t="shared" si="26"/>
        <v>中川町</v>
      </c>
      <c r="R119" s="871">
        <f t="shared" si="27"/>
        <v>3540</v>
      </c>
      <c r="S119" s="879">
        <f t="shared" si="28"/>
        <v>1480</v>
      </c>
      <c r="T119" s="876">
        <f>IFERROR(_xlfn.RANK.EQ(S119,$S$15:$S$193,0)+COUNTIF($S$15:S119,S119)-1,"-")</f>
        <v>51</v>
      </c>
      <c r="U119" s="876"/>
      <c r="V119" s="828">
        <f t="shared" si="29"/>
        <v>105</v>
      </c>
      <c r="W119" s="828" t="str">
        <f t="shared" si="30"/>
        <v>幕別町</v>
      </c>
      <c r="X119" s="885">
        <f t="shared" si="31"/>
        <v>31</v>
      </c>
      <c r="Y119" s="879">
        <f t="shared" si="32"/>
        <v>3070</v>
      </c>
      <c r="Z119" s="876">
        <f>IFERROR(_xlfn.RANK.EQ(Y119,$Y$15:$Y$193,0)+COUNTIF($Y$15:Y119,Y119)-1,"-")</f>
        <v>81</v>
      </c>
      <c r="AA119" s="876"/>
      <c r="AB119" s="828">
        <f t="shared" si="33"/>
        <v>105</v>
      </c>
      <c r="AC119" s="828" t="str">
        <f t="shared" si="34"/>
        <v>えりも町</v>
      </c>
      <c r="AD119" s="885">
        <f t="shared" si="35"/>
        <v>1830</v>
      </c>
    </row>
    <row r="120" spans="1:30" ht="25.5" customHeight="1">
      <c r="A120" s="608" t="s">
        <v>604</v>
      </c>
      <c r="B120" s="605" t="s">
        <v>610</v>
      </c>
      <c r="C120" s="606" t="s">
        <v>192</v>
      </c>
      <c r="D120" s="605" t="s">
        <v>729</v>
      </c>
      <c r="E120" s="606" t="s">
        <v>318</v>
      </c>
      <c r="F120" s="612">
        <v>2800</v>
      </c>
      <c r="G120" s="612">
        <v>1900</v>
      </c>
      <c r="H120" s="612">
        <v>1780</v>
      </c>
      <c r="I120" s="612">
        <v>899</v>
      </c>
      <c r="K120" s="17">
        <v>106</v>
      </c>
      <c r="L120" s="17" t="s">
        <v>330</v>
      </c>
      <c r="M120" s="868">
        <f t="shared" si="24"/>
        <v>764</v>
      </c>
      <c r="N120" s="869">
        <f>IFERROR(_xlfn.RANK.EQ(M120,$M$15:$M$193,0)+COUNTIF($M$15:M120,M120)-1,"-")</f>
        <v>159</v>
      </c>
      <c r="O120" s="869"/>
      <c r="P120" s="870">
        <f t="shared" si="25"/>
        <v>106</v>
      </c>
      <c r="Q120" s="870" t="str">
        <f t="shared" si="26"/>
        <v>雨竜町</v>
      </c>
      <c r="R120" s="871">
        <f t="shared" si="27"/>
        <v>3520</v>
      </c>
      <c r="S120" s="879">
        <f t="shared" si="28"/>
        <v>481</v>
      </c>
      <c r="T120" s="876">
        <f>IFERROR(_xlfn.RANK.EQ(S120,$S$15:$S$193,0)+COUNTIF($S$15:S120,S120)-1,"-")</f>
        <v>74</v>
      </c>
      <c r="U120" s="876"/>
      <c r="V120" s="828">
        <f t="shared" si="29"/>
        <v>106</v>
      </c>
      <c r="W120" s="828" t="str">
        <f t="shared" si="30"/>
        <v>津別町</v>
      </c>
      <c r="X120" s="885">
        <f t="shared" si="31"/>
        <v>26</v>
      </c>
      <c r="Y120" s="879">
        <f t="shared" si="32"/>
        <v>283</v>
      </c>
      <c r="Z120" s="876">
        <f>IFERROR(_xlfn.RANK.EQ(Y120,$Y$15:$Y$193,0)+COUNTIF($Y$15:Y120,Y120)-1,"-")</f>
        <v>156</v>
      </c>
      <c r="AA120" s="876"/>
      <c r="AB120" s="828">
        <f t="shared" si="33"/>
        <v>106</v>
      </c>
      <c r="AC120" s="828" t="str">
        <f t="shared" si="34"/>
        <v>上川町</v>
      </c>
      <c r="AD120" s="885">
        <f t="shared" si="35"/>
        <v>1800</v>
      </c>
    </row>
    <row r="121" spans="1:30" ht="25.5" customHeight="1">
      <c r="A121" s="608" t="s">
        <v>604</v>
      </c>
      <c r="B121" s="605" t="s">
        <v>610</v>
      </c>
      <c r="C121" s="606" t="s">
        <v>192</v>
      </c>
      <c r="D121" s="605" t="s">
        <v>730</v>
      </c>
      <c r="E121" s="606" t="s">
        <v>327</v>
      </c>
      <c r="F121" s="612">
        <v>1740</v>
      </c>
      <c r="G121" s="612">
        <v>829</v>
      </c>
      <c r="H121" s="612">
        <v>771</v>
      </c>
      <c r="I121" s="612">
        <v>915</v>
      </c>
      <c r="K121" s="17">
        <v>107</v>
      </c>
      <c r="L121" s="17" t="s">
        <v>310</v>
      </c>
      <c r="M121" s="868">
        <f t="shared" si="24"/>
        <v>2230</v>
      </c>
      <c r="N121" s="869">
        <f>IFERROR(_xlfn.RANK.EQ(M121,$M$15:$M$193,0)+COUNTIF($M$15:M121,M121)-1,"-")</f>
        <v>129</v>
      </c>
      <c r="O121" s="869"/>
      <c r="P121" s="870">
        <f t="shared" si="25"/>
        <v>107</v>
      </c>
      <c r="Q121" s="870" t="str">
        <f t="shared" si="26"/>
        <v>芦別市</v>
      </c>
      <c r="R121" s="871">
        <f t="shared" si="27"/>
        <v>3510</v>
      </c>
      <c r="S121" s="879">
        <f t="shared" si="28"/>
        <v>1910</v>
      </c>
      <c r="T121" s="876">
        <f>IFERROR(_xlfn.RANK.EQ(S121,$S$15:$S$193,0)+COUNTIF($S$15:S121,S121)-1,"-")</f>
        <v>44</v>
      </c>
      <c r="U121" s="876"/>
      <c r="V121" s="828">
        <f t="shared" si="29"/>
        <v>107</v>
      </c>
      <c r="W121" s="828" t="str">
        <f t="shared" si="30"/>
        <v>本別町</v>
      </c>
      <c r="X121" s="885">
        <f t="shared" si="31"/>
        <v>18</v>
      </c>
      <c r="Y121" s="879">
        <f t="shared" si="32"/>
        <v>322</v>
      </c>
      <c r="Z121" s="876">
        <f>IFERROR(_xlfn.RANK.EQ(Y121,$Y$15:$Y$193,0)+COUNTIF($Y$15:Y121,Y121)-1,"-")</f>
        <v>152</v>
      </c>
      <c r="AA121" s="876"/>
      <c r="AB121" s="828">
        <f t="shared" si="33"/>
        <v>107</v>
      </c>
      <c r="AC121" s="828" t="str">
        <f t="shared" si="34"/>
        <v>豊浦町</v>
      </c>
      <c r="AD121" s="885">
        <f t="shared" si="35"/>
        <v>1760</v>
      </c>
    </row>
    <row r="122" spans="1:30" ht="25.5" customHeight="1">
      <c r="A122" s="608" t="s">
        <v>604</v>
      </c>
      <c r="B122" s="605" t="s">
        <v>610</v>
      </c>
      <c r="C122" s="606" t="s">
        <v>192</v>
      </c>
      <c r="D122" s="605" t="s">
        <v>731</v>
      </c>
      <c r="E122" s="606" t="s">
        <v>270</v>
      </c>
      <c r="F122" s="612">
        <v>3880</v>
      </c>
      <c r="G122" s="612">
        <v>800</v>
      </c>
      <c r="H122" s="612">
        <v>754</v>
      </c>
      <c r="I122" s="612">
        <v>3080</v>
      </c>
      <c r="K122" s="17">
        <v>108</v>
      </c>
      <c r="L122" s="17" t="s">
        <v>282</v>
      </c>
      <c r="M122" s="868">
        <f t="shared" si="24"/>
        <v>3200</v>
      </c>
      <c r="N122" s="869">
        <f>IFERROR(_xlfn.RANK.EQ(M122,$M$15:$M$193,0)+COUNTIF($M$15:M122,M122)-1,"-")</f>
        <v>112</v>
      </c>
      <c r="O122" s="869"/>
      <c r="P122" s="870">
        <f t="shared" si="25"/>
        <v>108</v>
      </c>
      <c r="Q122" s="870" t="str">
        <f t="shared" si="26"/>
        <v>浦臼町</v>
      </c>
      <c r="R122" s="871">
        <f t="shared" si="27"/>
        <v>3460</v>
      </c>
      <c r="S122" s="879">
        <f t="shared" si="28"/>
        <v>1660</v>
      </c>
      <c r="T122" s="876">
        <f>IFERROR(_xlfn.RANK.EQ(S122,$S$15:$S$193,0)+COUNTIF($S$15:S122,S122)-1,"-")</f>
        <v>48</v>
      </c>
      <c r="U122" s="876"/>
      <c r="V122" s="828">
        <f t="shared" si="29"/>
        <v>108</v>
      </c>
      <c r="W122" s="828" t="str">
        <f t="shared" si="30"/>
        <v>小樽市</v>
      </c>
      <c r="X122" s="885">
        <f t="shared" si="31"/>
        <v>16</v>
      </c>
      <c r="Y122" s="879">
        <f t="shared" si="32"/>
        <v>1540</v>
      </c>
      <c r="Z122" s="876">
        <f>IFERROR(_xlfn.RANK.EQ(Y122,$Y$15:$Y$193,0)+COUNTIF($Y$15:Y122,Y122)-1,"-")</f>
        <v>113</v>
      </c>
      <c r="AA122" s="876"/>
      <c r="AB122" s="828">
        <f t="shared" si="33"/>
        <v>108</v>
      </c>
      <c r="AC122" s="828" t="str">
        <f t="shared" si="34"/>
        <v>中富良野町</v>
      </c>
      <c r="AD122" s="885">
        <f t="shared" si="35"/>
        <v>1730</v>
      </c>
    </row>
    <row r="123" spans="1:30" ht="25.5" customHeight="1">
      <c r="A123" s="608" t="s">
        <v>604</v>
      </c>
      <c r="B123" s="605" t="s">
        <v>610</v>
      </c>
      <c r="C123" s="606" t="s">
        <v>192</v>
      </c>
      <c r="D123" s="605" t="s">
        <v>732</v>
      </c>
      <c r="E123" s="606" t="s">
        <v>305</v>
      </c>
      <c r="F123" s="612">
        <v>9910</v>
      </c>
      <c r="G123" s="612" t="s">
        <v>145</v>
      </c>
      <c r="H123" s="612" t="s">
        <v>145</v>
      </c>
      <c r="I123" s="612">
        <v>9910</v>
      </c>
      <c r="K123" s="17">
        <v>109</v>
      </c>
      <c r="L123" s="17" t="s">
        <v>318</v>
      </c>
      <c r="M123" s="868">
        <f t="shared" si="24"/>
        <v>2800</v>
      </c>
      <c r="N123" s="869">
        <f>IFERROR(_xlfn.RANK.EQ(M123,$M$15:$M$193,0)+COUNTIF($M$15:M123,M123)-1,"-")</f>
        <v>119</v>
      </c>
      <c r="O123" s="869"/>
      <c r="P123" s="870">
        <f t="shared" si="25"/>
        <v>109</v>
      </c>
      <c r="Q123" s="870" t="str">
        <f t="shared" si="26"/>
        <v>妹背牛町</v>
      </c>
      <c r="R123" s="871">
        <f t="shared" si="27"/>
        <v>3430</v>
      </c>
      <c r="S123" s="879">
        <f t="shared" si="28"/>
        <v>1900</v>
      </c>
      <c r="T123" s="876">
        <f>IFERROR(_xlfn.RANK.EQ(S123,$S$15:$S$193,0)+COUNTIF($S$15:S123,S123)-1,"-")</f>
        <v>45</v>
      </c>
      <c r="U123" s="876"/>
      <c r="V123" s="828">
        <f t="shared" si="29"/>
        <v>109</v>
      </c>
      <c r="W123" s="828" t="str">
        <f t="shared" si="30"/>
        <v>松前町</v>
      </c>
      <c r="X123" s="885">
        <f t="shared" si="31"/>
        <v>15</v>
      </c>
      <c r="Y123" s="879">
        <f t="shared" si="32"/>
        <v>899</v>
      </c>
      <c r="Z123" s="876">
        <f>IFERROR(_xlfn.RANK.EQ(Y123,$Y$15:$Y$193,0)+COUNTIF($Y$15:Y123,Y123)-1,"-")</f>
        <v>129</v>
      </c>
      <c r="AA123" s="876"/>
      <c r="AB123" s="828">
        <f t="shared" si="33"/>
        <v>109</v>
      </c>
      <c r="AC123" s="828" t="str">
        <f t="shared" si="34"/>
        <v>音威子府村</v>
      </c>
      <c r="AD123" s="885">
        <f t="shared" si="35"/>
        <v>1710</v>
      </c>
    </row>
    <row r="124" spans="1:30" ht="25.5" customHeight="1">
      <c r="A124" s="608" t="s">
        <v>604</v>
      </c>
      <c r="B124" s="605" t="s">
        <v>612</v>
      </c>
      <c r="C124" s="606" t="s">
        <v>196</v>
      </c>
      <c r="D124" s="605" t="s">
        <v>733</v>
      </c>
      <c r="E124" s="606" t="s">
        <v>259</v>
      </c>
      <c r="F124" s="612">
        <v>14600</v>
      </c>
      <c r="G124" s="612" t="s">
        <v>145</v>
      </c>
      <c r="H124" s="612" t="s">
        <v>145</v>
      </c>
      <c r="I124" s="612">
        <v>14600</v>
      </c>
      <c r="K124" s="17">
        <v>110</v>
      </c>
      <c r="L124" s="17" t="s">
        <v>327</v>
      </c>
      <c r="M124" s="868">
        <f t="shared" si="24"/>
        <v>1740</v>
      </c>
      <c r="N124" s="869">
        <f>IFERROR(_xlfn.RANK.EQ(M124,$M$15:$M$193,0)+COUNTIF($M$15:M124,M124)-1,"-")</f>
        <v>136</v>
      </c>
      <c r="O124" s="869"/>
      <c r="P124" s="870">
        <f t="shared" si="25"/>
        <v>110</v>
      </c>
      <c r="Q124" s="870" t="str">
        <f t="shared" si="26"/>
        <v>黒松内町</v>
      </c>
      <c r="R124" s="871">
        <f t="shared" si="27"/>
        <v>3370</v>
      </c>
      <c r="S124" s="879">
        <f t="shared" si="28"/>
        <v>829</v>
      </c>
      <c r="T124" s="876">
        <f>IFERROR(_xlfn.RANK.EQ(S124,$S$15:$S$193,0)+COUNTIF($S$15:S124,S124)-1,"-")</f>
        <v>61</v>
      </c>
      <c r="U124" s="876"/>
      <c r="V124" s="828">
        <f t="shared" si="29"/>
        <v>109</v>
      </c>
      <c r="W124" s="828" t="str">
        <f t="shared" si="30"/>
        <v>寿都町</v>
      </c>
      <c r="X124" s="885">
        <f t="shared" si="31"/>
        <v>15</v>
      </c>
      <c r="Y124" s="879">
        <f t="shared" si="32"/>
        <v>915</v>
      </c>
      <c r="Z124" s="876">
        <f>IFERROR(_xlfn.RANK.EQ(Y124,$Y$15:$Y$193,0)+COUNTIF($Y$15:Y124,Y124)-1,"-")</f>
        <v>128</v>
      </c>
      <c r="AA124" s="876"/>
      <c r="AB124" s="828">
        <f t="shared" si="33"/>
        <v>110</v>
      </c>
      <c r="AC124" s="828" t="str">
        <f t="shared" si="34"/>
        <v>函館市</v>
      </c>
      <c r="AD124" s="885">
        <f t="shared" si="35"/>
        <v>1700</v>
      </c>
    </row>
    <row r="125" spans="1:30" ht="25.5" customHeight="1">
      <c r="A125" s="608" t="s">
        <v>604</v>
      </c>
      <c r="B125" s="605" t="s">
        <v>612</v>
      </c>
      <c r="C125" s="606" t="s">
        <v>196</v>
      </c>
      <c r="D125" s="605" t="s">
        <v>734</v>
      </c>
      <c r="E125" s="606" t="s">
        <v>341</v>
      </c>
      <c r="F125" s="612">
        <v>5630</v>
      </c>
      <c r="G125" s="612" t="s">
        <v>145</v>
      </c>
      <c r="H125" s="612" t="s">
        <v>145</v>
      </c>
      <c r="I125" s="612">
        <v>5630</v>
      </c>
      <c r="K125" s="17">
        <v>111</v>
      </c>
      <c r="L125" s="17" t="s">
        <v>270</v>
      </c>
      <c r="M125" s="868">
        <f t="shared" si="24"/>
        <v>3880</v>
      </c>
      <c r="N125" s="869">
        <f>IFERROR(_xlfn.RANK.EQ(M125,$M$15:$M$193,0)+COUNTIF($M$15:M125,M125)-1,"-")</f>
        <v>100</v>
      </c>
      <c r="O125" s="869"/>
      <c r="P125" s="870">
        <f t="shared" si="25"/>
        <v>111</v>
      </c>
      <c r="Q125" s="870" t="str">
        <f t="shared" si="26"/>
        <v>東神楽町</v>
      </c>
      <c r="R125" s="871">
        <f t="shared" si="27"/>
        <v>3210</v>
      </c>
      <c r="S125" s="879">
        <f t="shared" si="28"/>
        <v>800</v>
      </c>
      <c r="T125" s="876">
        <f>IFERROR(_xlfn.RANK.EQ(S125,$S$15:$S$193,0)+COUNTIF($S$15:S125,S125)-1,"-")</f>
        <v>62</v>
      </c>
      <c r="U125" s="876"/>
      <c r="V125" s="828">
        <f t="shared" si="29"/>
        <v>111</v>
      </c>
      <c r="W125" s="828" t="str">
        <f t="shared" si="30"/>
        <v>真狩村</v>
      </c>
      <c r="X125" s="885">
        <f t="shared" si="31"/>
        <v>14</v>
      </c>
      <c r="Y125" s="879">
        <f t="shared" si="32"/>
        <v>3080</v>
      </c>
      <c r="Z125" s="876">
        <f>IFERROR(_xlfn.RANK.EQ(Y125,$Y$15:$Y$193,0)+COUNTIF($Y$15:Y125,Y125)-1,"-")</f>
        <v>79</v>
      </c>
      <c r="AA125" s="876"/>
      <c r="AB125" s="828">
        <f t="shared" si="33"/>
        <v>111</v>
      </c>
      <c r="AC125" s="828" t="str">
        <f t="shared" si="34"/>
        <v>七飯町</v>
      </c>
      <c r="AD125" s="885">
        <f t="shared" si="35"/>
        <v>1680</v>
      </c>
    </row>
    <row r="126" spans="1:30" ht="25.5" customHeight="1">
      <c r="A126" s="608" t="s">
        <v>604</v>
      </c>
      <c r="B126" s="605" t="s">
        <v>612</v>
      </c>
      <c r="C126" s="606" t="s">
        <v>196</v>
      </c>
      <c r="D126" s="605" t="s">
        <v>735</v>
      </c>
      <c r="E126" s="606" t="s">
        <v>340</v>
      </c>
      <c r="F126" s="612">
        <v>5880</v>
      </c>
      <c r="G126" s="612" t="s">
        <v>145</v>
      </c>
      <c r="H126" s="612" t="s">
        <v>145</v>
      </c>
      <c r="I126" s="612">
        <v>5880</v>
      </c>
      <c r="K126" s="17">
        <v>112</v>
      </c>
      <c r="L126" s="17" t="s">
        <v>305</v>
      </c>
      <c r="M126" s="868">
        <f t="shared" si="24"/>
        <v>9910</v>
      </c>
      <c r="N126" s="869">
        <f>IFERROR(_xlfn.RANK.EQ(M126,$M$15:$M$193,0)+COUNTIF($M$15:M126,M126)-1,"-")</f>
        <v>41</v>
      </c>
      <c r="O126" s="869"/>
      <c r="P126" s="870">
        <f t="shared" si="25"/>
        <v>112</v>
      </c>
      <c r="Q126" s="870" t="str">
        <f t="shared" si="26"/>
        <v>苫前町</v>
      </c>
      <c r="R126" s="871">
        <f t="shared" si="27"/>
        <v>3200</v>
      </c>
      <c r="S126" s="879" t="str">
        <f t="shared" si="28"/>
        <v>-</v>
      </c>
      <c r="T126" s="876" t="str">
        <f>IFERROR(_xlfn.RANK.EQ(S126,$S$15:$S$193,0)+COUNTIF($S$15:S126,S126)-1,"-")</f>
        <v>-</v>
      </c>
      <c r="U126" s="876"/>
      <c r="V126" s="828">
        <f t="shared" si="29"/>
        <v>112</v>
      </c>
      <c r="W126" s="828" t="str">
        <f t="shared" si="30"/>
        <v>室蘭市</v>
      </c>
      <c r="X126" s="885">
        <f t="shared" si="31"/>
        <v>11</v>
      </c>
      <c r="Y126" s="879">
        <f t="shared" si="32"/>
        <v>9910</v>
      </c>
      <c r="Z126" s="876">
        <f>IFERROR(_xlfn.RANK.EQ(Y126,$Y$15:$Y$193,0)+COUNTIF($Y$15:Y126,Y126)-1,"-")</f>
        <v>34</v>
      </c>
      <c r="AA126" s="876"/>
      <c r="AB126" s="828">
        <f t="shared" si="33"/>
        <v>112</v>
      </c>
      <c r="AC126" s="828" t="str">
        <f t="shared" si="34"/>
        <v>西興部村</v>
      </c>
      <c r="AD126" s="885">
        <f t="shared" si="35"/>
        <v>1620</v>
      </c>
    </row>
    <row r="127" spans="1:30" ht="25.5" customHeight="1">
      <c r="A127" s="608" t="s">
        <v>604</v>
      </c>
      <c r="B127" s="605" t="s">
        <v>612</v>
      </c>
      <c r="C127" s="606" t="s">
        <v>196</v>
      </c>
      <c r="D127" s="605" t="s">
        <v>736</v>
      </c>
      <c r="E127" s="606" t="s">
        <v>347</v>
      </c>
      <c r="F127" s="612">
        <v>3680</v>
      </c>
      <c r="G127" s="612" t="s">
        <v>145</v>
      </c>
      <c r="H127" s="612" t="s">
        <v>145</v>
      </c>
      <c r="I127" s="612">
        <v>3680</v>
      </c>
      <c r="K127" s="17">
        <v>113</v>
      </c>
      <c r="L127" s="17" t="s">
        <v>341</v>
      </c>
      <c r="M127" s="868">
        <f t="shared" si="24"/>
        <v>5630</v>
      </c>
      <c r="N127" s="869">
        <f>IFERROR(_xlfn.RANK.EQ(M127,$M$15:$M$193,0)+COUNTIF($M$15:M127,M127)-1,"-")</f>
        <v>74</v>
      </c>
      <c r="O127" s="869"/>
      <c r="P127" s="870">
        <f t="shared" si="25"/>
        <v>113</v>
      </c>
      <c r="Q127" s="870" t="str">
        <f t="shared" si="26"/>
        <v>北竜町</v>
      </c>
      <c r="R127" s="871">
        <f t="shared" si="27"/>
        <v>3190</v>
      </c>
      <c r="S127" s="879" t="str">
        <f t="shared" si="28"/>
        <v>-</v>
      </c>
      <c r="T127" s="876" t="str">
        <f>IFERROR(_xlfn.RANK.EQ(S127,$S$15:$S$193,0)+COUNTIF($S$15:S127,S127)-1,"-")</f>
        <v>-</v>
      </c>
      <c r="U127" s="876"/>
      <c r="V127" s="828">
        <f t="shared" si="29"/>
        <v>113</v>
      </c>
      <c r="W127" s="828" t="str">
        <f t="shared" si="30"/>
        <v>網走市</v>
      </c>
      <c r="X127" s="885">
        <f t="shared" si="31"/>
        <v>6</v>
      </c>
      <c r="Y127" s="879">
        <f t="shared" si="32"/>
        <v>5630</v>
      </c>
      <c r="Z127" s="876">
        <f>IFERROR(_xlfn.RANK.EQ(Y127,$Y$15:$Y$193,0)+COUNTIF($Y$15:Y127,Y127)-1,"-")</f>
        <v>59</v>
      </c>
      <c r="AA127" s="876"/>
      <c r="AB127" s="828">
        <f t="shared" si="33"/>
        <v>113</v>
      </c>
      <c r="AC127" s="828" t="str">
        <f t="shared" si="34"/>
        <v>苫前町</v>
      </c>
      <c r="AD127" s="885">
        <f t="shared" si="35"/>
        <v>1540</v>
      </c>
    </row>
    <row r="128" spans="1:30" ht="25.5" customHeight="1">
      <c r="A128" s="608" t="s">
        <v>604</v>
      </c>
      <c r="B128" s="605" t="s">
        <v>612</v>
      </c>
      <c r="C128" s="606" t="s">
        <v>196</v>
      </c>
      <c r="D128" s="605" t="s">
        <v>737</v>
      </c>
      <c r="E128" s="606" t="s">
        <v>292</v>
      </c>
      <c r="F128" s="612">
        <v>10900</v>
      </c>
      <c r="G128" s="612" t="s">
        <v>145</v>
      </c>
      <c r="H128" s="612" t="s">
        <v>145</v>
      </c>
      <c r="I128" s="612">
        <v>10900</v>
      </c>
      <c r="K128" s="17">
        <v>114</v>
      </c>
      <c r="L128" s="17" t="s">
        <v>340</v>
      </c>
      <c r="M128" s="868">
        <f t="shared" si="24"/>
        <v>5880</v>
      </c>
      <c r="N128" s="869">
        <f>IFERROR(_xlfn.RANK.EQ(M128,$M$15:$M$193,0)+COUNTIF($M$15:M128,M128)-1,"-")</f>
        <v>70</v>
      </c>
      <c r="O128" s="869"/>
      <c r="P128" s="870">
        <f t="shared" si="25"/>
        <v>114</v>
      </c>
      <c r="Q128" s="870" t="str">
        <f t="shared" si="26"/>
        <v>月形町</v>
      </c>
      <c r="R128" s="871">
        <f t="shared" si="27"/>
        <v>3110</v>
      </c>
      <c r="S128" s="879" t="str">
        <f t="shared" si="28"/>
        <v>-</v>
      </c>
      <c r="T128" s="876" t="str">
        <f>IFERROR(_xlfn.RANK.EQ(S128,$S$15:$S$193,0)+COUNTIF($S$15:S128,S128)-1,"-")</f>
        <v>-</v>
      </c>
      <c r="U128" s="876"/>
      <c r="V128" s="828">
        <f t="shared" si="29"/>
        <v>114</v>
      </c>
      <c r="W128" s="828" t="str">
        <f t="shared" si="30"/>
        <v>遠軽町</v>
      </c>
      <c r="X128" s="885">
        <f t="shared" si="31"/>
        <v>2</v>
      </c>
      <c r="Y128" s="879">
        <f t="shared" si="32"/>
        <v>5880</v>
      </c>
      <c r="Z128" s="876">
        <f>IFERROR(_xlfn.RANK.EQ(Y128,$Y$15:$Y$193,0)+COUNTIF($Y$15:Y128,Y128)-1,"-")</f>
        <v>57</v>
      </c>
      <c r="AA128" s="876"/>
      <c r="AB128" s="828">
        <f t="shared" si="33"/>
        <v>114</v>
      </c>
      <c r="AC128" s="828" t="str">
        <f t="shared" si="34"/>
        <v>北広島市</v>
      </c>
      <c r="AD128" s="885">
        <f t="shared" si="35"/>
        <v>1460</v>
      </c>
    </row>
    <row r="129" spans="1:42" ht="25.5" customHeight="1">
      <c r="A129" s="608" t="s">
        <v>604</v>
      </c>
      <c r="B129" s="605" t="s">
        <v>612</v>
      </c>
      <c r="C129" s="606" t="s">
        <v>196</v>
      </c>
      <c r="D129" s="605" t="s">
        <v>738</v>
      </c>
      <c r="E129" s="606" t="s">
        <v>275</v>
      </c>
      <c r="F129" s="612">
        <v>13200</v>
      </c>
      <c r="G129" s="612" t="s">
        <v>145</v>
      </c>
      <c r="H129" s="612" t="s">
        <v>145</v>
      </c>
      <c r="I129" s="612">
        <v>13200</v>
      </c>
      <c r="K129" s="17">
        <v>115</v>
      </c>
      <c r="L129" s="17" t="s">
        <v>347</v>
      </c>
      <c r="M129" s="868">
        <f t="shared" si="24"/>
        <v>3680</v>
      </c>
      <c r="N129" s="869">
        <f>IFERROR(_xlfn.RANK.EQ(M129,$M$15:$M$193,0)+COUNTIF($M$15:M129,M129)-1,"-")</f>
        <v>101</v>
      </c>
      <c r="O129" s="869"/>
      <c r="P129" s="870">
        <f t="shared" si="25"/>
        <v>115</v>
      </c>
      <c r="Q129" s="870" t="str">
        <f t="shared" si="26"/>
        <v>秩父別町</v>
      </c>
      <c r="R129" s="871">
        <f t="shared" si="27"/>
        <v>3090</v>
      </c>
      <c r="S129" s="879" t="str">
        <f t="shared" si="28"/>
        <v>-</v>
      </c>
      <c r="T129" s="876" t="str">
        <f>IFERROR(_xlfn.RANK.EQ(S129,$S$15:$S$193,0)+COUNTIF($S$15:S129,S129)-1,"-")</f>
        <v>-</v>
      </c>
      <c r="U129" s="876"/>
      <c r="V129" s="828">
        <f t="shared" si="29"/>
        <v>115</v>
      </c>
      <c r="W129" s="828" t="str">
        <f t="shared" si="30"/>
        <v>留寿都村</v>
      </c>
      <c r="X129" s="885">
        <f t="shared" si="31"/>
        <v>1</v>
      </c>
      <c r="Y129" s="879">
        <f t="shared" si="32"/>
        <v>3680</v>
      </c>
      <c r="Z129" s="876">
        <f>IFERROR(_xlfn.RANK.EQ(Y129,$Y$15:$Y$193,0)+COUNTIF($Y$15:Y129,Y129)-1,"-")</f>
        <v>68</v>
      </c>
      <c r="AA129" s="876"/>
      <c r="AB129" s="828">
        <f t="shared" si="33"/>
        <v>115</v>
      </c>
      <c r="AC129" s="828" t="str">
        <f t="shared" si="34"/>
        <v>余市町</v>
      </c>
      <c r="AD129" s="885">
        <f t="shared" si="35"/>
        <v>1350</v>
      </c>
      <c r="AG129" s="4"/>
    </row>
    <row r="130" spans="1:42" ht="25.5" customHeight="1">
      <c r="A130" s="608" t="s">
        <v>604</v>
      </c>
      <c r="B130" s="605" t="s">
        <v>612</v>
      </c>
      <c r="C130" s="606" t="s">
        <v>196</v>
      </c>
      <c r="D130" s="605" t="s">
        <v>739</v>
      </c>
      <c r="E130" s="606" t="s">
        <v>371</v>
      </c>
      <c r="F130" s="612">
        <v>6</v>
      </c>
      <c r="G130" s="612" t="s">
        <v>145</v>
      </c>
      <c r="H130" s="612" t="s">
        <v>145</v>
      </c>
      <c r="I130" s="612">
        <v>6</v>
      </c>
      <c r="K130" s="17">
        <v>116</v>
      </c>
      <c r="L130" s="17" t="s">
        <v>292</v>
      </c>
      <c r="M130" s="868">
        <f t="shared" si="24"/>
        <v>10900</v>
      </c>
      <c r="N130" s="869">
        <f>IFERROR(_xlfn.RANK.EQ(M130,$M$15:$M$193,0)+COUNTIF($M$15:M130,M130)-1,"-")</f>
        <v>31</v>
      </c>
      <c r="O130" s="869"/>
      <c r="P130" s="870">
        <f t="shared" si="25"/>
        <v>116</v>
      </c>
      <c r="Q130" s="870" t="str">
        <f t="shared" si="26"/>
        <v>真狩村</v>
      </c>
      <c r="R130" s="871">
        <f t="shared" si="27"/>
        <v>3000</v>
      </c>
      <c r="S130" s="879" t="str">
        <f t="shared" si="28"/>
        <v>-</v>
      </c>
      <c r="T130" s="876" t="str">
        <f>IFERROR(_xlfn.RANK.EQ(S130,$S$15:$S$193,0)+COUNTIF($S$15:S130,S130)-1,"-")</f>
        <v>-</v>
      </c>
      <c r="U130" s="876"/>
      <c r="V130" s="828">
        <f t="shared" si="29"/>
        <v>115</v>
      </c>
      <c r="W130" s="828" t="str">
        <f t="shared" si="30"/>
        <v>喜茂別町</v>
      </c>
      <c r="X130" s="885">
        <f t="shared" si="31"/>
        <v>1</v>
      </c>
      <c r="Y130" s="879">
        <f t="shared" si="32"/>
        <v>10900</v>
      </c>
      <c r="Z130" s="876">
        <f>IFERROR(_xlfn.RANK.EQ(Y130,$Y$15:$Y$193,0)+COUNTIF($Y$15:Y130,Y130)-1,"-")</f>
        <v>25</v>
      </c>
      <c r="AA130" s="876"/>
      <c r="AB130" s="828">
        <f t="shared" si="33"/>
        <v>116</v>
      </c>
      <c r="AC130" s="828" t="str">
        <f t="shared" si="34"/>
        <v>滝川市</v>
      </c>
      <c r="AD130" s="885">
        <f t="shared" si="35"/>
        <v>1320</v>
      </c>
    </row>
    <row r="131" spans="1:42" s="4" customFormat="1" ht="25.5" customHeight="1">
      <c r="A131" s="608" t="s">
        <v>604</v>
      </c>
      <c r="B131" s="605" t="s">
        <v>612</v>
      </c>
      <c r="C131" s="606" t="s">
        <v>196</v>
      </c>
      <c r="D131" s="605" t="s">
        <v>740</v>
      </c>
      <c r="E131" s="606" t="s">
        <v>372</v>
      </c>
      <c r="F131" s="612">
        <v>3</v>
      </c>
      <c r="G131" s="612" t="s">
        <v>145</v>
      </c>
      <c r="H131" s="612" t="s">
        <v>145</v>
      </c>
      <c r="I131" s="612">
        <v>3</v>
      </c>
      <c r="K131" s="17">
        <v>117</v>
      </c>
      <c r="L131" s="17" t="s">
        <v>275</v>
      </c>
      <c r="M131" s="868">
        <f t="shared" si="24"/>
        <v>13200</v>
      </c>
      <c r="N131" s="869">
        <f>IFERROR(_xlfn.RANK.EQ(M131,$M$15:$M$193,0)+COUNTIF($M$15:M131,M131)-1,"-")</f>
        <v>20</v>
      </c>
      <c r="O131" s="869"/>
      <c r="P131" s="870">
        <f t="shared" si="25"/>
        <v>117</v>
      </c>
      <c r="Q131" s="870" t="str">
        <f t="shared" si="26"/>
        <v>七飯町</v>
      </c>
      <c r="R131" s="871">
        <f t="shared" si="27"/>
        <v>2980</v>
      </c>
      <c r="S131" s="879" t="str">
        <f t="shared" si="28"/>
        <v>-</v>
      </c>
      <c r="T131" s="876" t="str">
        <f>IFERROR(_xlfn.RANK.EQ(S131,$S$15:$S$193,0)+COUNTIF($S$15:S131,S131)-1,"-")</f>
        <v>-</v>
      </c>
      <c r="U131" s="876"/>
      <c r="V131" s="828">
        <f t="shared" si="29"/>
        <v>117</v>
      </c>
      <c r="W131" s="828" t="str">
        <f t="shared" si="30"/>
        <v>登別市</v>
      </c>
      <c r="X131" s="885">
        <f t="shared" si="31"/>
        <v>0</v>
      </c>
      <c r="Y131" s="879">
        <f t="shared" si="32"/>
        <v>13200</v>
      </c>
      <c r="Z131" s="876">
        <f>IFERROR(_xlfn.RANK.EQ(Y131,$Y$15:$Y$193,0)+COUNTIF($Y$15:Y131,Y131)-1,"-")</f>
        <v>17</v>
      </c>
      <c r="AA131" s="876"/>
      <c r="AB131" s="828">
        <f t="shared" si="33"/>
        <v>117</v>
      </c>
      <c r="AC131" s="828" t="str">
        <f t="shared" si="34"/>
        <v>苫小牧市</v>
      </c>
      <c r="AD131" s="885">
        <f t="shared" si="35"/>
        <v>1230</v>
      </c>
      <c r="AG131" s="1"/>
      <c r="AJ131" s="889"/>
      <c r="AP131" s="889"/>
    </row>
    <row r="132" spans="1:42" ht="25.5" customHeight="1">
      <c r="A132" s="608" t="s">
        <v>604</v>
      </c>
      <c r="B132" s="605" t="s">
        <v>612</v>
      </c>
      <c r="C132" s="606" t="s">
        <v>196</v>
      </c>
      <c r="D132" s="605" t="s">
        <v>741</v>
      </c>
      <c r="E132" s="606" t="s">
        <v>373</v>
      </c>
      <c r="F132" s="612">
        <v>3</v>
      </c>
      <c r="G132" s="612" t="s">
        <v>145</v>
      </c>
      <c r="H132" s="612" t="s">
        <v>145</v>
      </c>
      <c r="I132" s="612">
        <v>3</v>
      </c>
      <c r="K132" s="17">
        <v>118</v>
      </c>
      <c r="L132" s="17" t="s">
        <v>371</v>
      </c>
      <c r="M132" s="868">
        <f t="shared" si="24"/>
        <v>6</v>
      </c>
      <c r="N132" s="869">
        <f>IFERROR(_xlfn.RANK.EQ(M132,$M$15:$M$193,0)+COUNTIF($M$15:M132,M132)-1,"-")</f>
        <v>174</v>
      </c>
      <c r="O132" s="869"/>
      <c r="P132" s="870">
        <f t="shared" si="25"/>
        <v>118</v>
      </c>
      <c r="Q132" s="870" t="str">
        <f t="shared" si="26"/>
        <v>南富良野町</v>
      </c>
      <c r="R132" s="871">
        <f t="shared" si="27"/>
        <v>2870</v>
      </c>
      <c r="S132" s="879" t="str">
        <f t="shared" si="28"/>
        <v>-</v>
      </c>
      <c r="T132" s="876" t="str">
        <f>IFERROR(_xlfn.RANK.EQ(S132,$S$15:$S$193,0)+COUNTIF($S$15:S132,S132)-1,"-")</f>
        <v>-</v>
      </c>
      <c r="U132" s="876"/>
      <c r="V132" s="828">
        <f t="shared" si="29"/>
        <v>117</v>
      </c>
      <c r="W132" s="828" t="str">
        <f t="shared" si="30"/>
        <v>神恵内村</v>
      </c>
      <c r="X132" s="885">
        <f t="shared" si="31"/>
        <v>0</v>
      </c>
      <c r="Y132" s="879">
        <f t="shared" si="32"/>
        <v>6</v>
      </c>
      <c r="Z132" s="876">
        <f>IFERROR(_xlfn.RANK.EQ(Y132,$Y$15:$Y$193,0)+COUNTIF($Y$15:Y132,Y132)-1,"-")</f>
        <v>174</v>
      </c>
      <c r="AA132" s="876"/>
      <c r="AB132" s="828">
        <f t="shared" si="33"/>
        <v>118</v>
      </c>
      <c r="AC132" s="828" t="str">
        <f t="shared" si="34"/>
        <v>喜茂別町</v>
      </c>
      <c r="AD132" s="885">
        <f t="shared" si="35"/>
        <v>1220</v>
      </c>
    </row>
    <row r="133" spans="1:42" ht="25.5" customHeight="1">
      <c r="A133" s="608" t="s">
        <v>604</v>
      </c>
      <c r="B133" s="605" t="s">
        <v>612</v>
      </c>
      <c r="C133" s="606" t="s">
        <v>196</v>
      </c>
      <c r="D133" s="605" t="s">
        <v>742</v>
      </c>
      <c r="E133" s="606" t="s">
        <v>326</v>
      </c>
      <c r="F133" s="612">
        <v>8110</v>
      </c>
      <c r="G133" s="612" t="s">
        <v>145</v>
      </c>
      <c r="H133" s="612" t="s">
        <v>145</v>
      </c>
      <c r="I133" s="612">
        <v>8110</v>
      </c>
      <c r="K133" s="17">
        <v>119</v>
      </c>
      <c r="L133" s="17" t="s">
        <v>372</v>
      </c>
      <c r="M133" s="868">
        <f t="shared" si="24"/>
        <v>3</v>
      </c>
      <c r="N133" s="869">
        <f>IFERROR(_xlfn.RANK.EQ(M133,$M$15:$M$193,0)+COUNTIF($M$15:M133,M133)-1,"-")</f>
        <v>175</v>
      </c>
      <c r="O133" s="869"/>
      <c r="P133" s="870">
        <f t="shared" si="25"/>
        <v>119</v>
      </c>
      <c r="Q133" s="870" t="str">
        <f t="shared" si="26"/>
        <v>羽幌町</v>
      </c>
      <c r="R133" s="871">
        <f t="shared" si="27"/>
        <v>2800</v>
      </c>
      <c r="S133" s="879" t="str">
        <f t="shared" si="28"/>
        <v>-</v>
      </c>
      <c r="T133" s="876" t="str">
        <f>IFERROR(_xlfn.RANK.EQ(S133,$S$15:$S$193,0)+COUNTIF($S$15:S133,S133)-1,"-")</f>
        <v>-</v>
      </c>
      <c r="U133" s="876"/>
      <c r="V133" s="828">
        <f t="shared" si="29"/>
        <v>117</v>
      </c>
      <c r="W133" s="828" t="str">
        <f t="shared" si="30"/>
        <v>積丹町</v>
      </c>
      <c r="X133" s="885">
        <f t="shared" si="31"/>
        <v>0</v>
      </c>
      <c r="Y133" s="879">
        <f t="shared" si="32"/>
        <v>3</v>
      </c>
      <c r="Z133" s="876">
        <f>IFERROR(_xlfn.RANK.EQ(Y133,$Y$15:$Y$193,0)+COUNTIF($Y$15:Y133,Y133)-1,"-")</f>
        <v>175</v>
      </c>
      <c r="AA133" s="876"/>
      <c r="AB133" s="828">
        <f t="shared" si="33"/>
        <v>118</v>
      </c>
      <c r="AC133" s="828" t="str">
        <f t="shared" si="34"/>
        <v>白老町</v>
      </c>
      <c r="AD133" s="885">
        <f t="shared" si="35"/>
        <v>1220</v>
      </c>
    </row>
    <row r="134" spans="1:42" ht="25.5" customHeight="1">
      <c r="A134" s="608" t="s">
        <v>604</v>
      </c>
      <c r="B134" s="605" t="s">
        <v>614</v>
      </c>
      <c r="C134" s="606" t="s">
        <v>186</v>
      </c>
      <c r="D134" s="605" t="s">
        <v>743</v>
      </c>
      <c r="E134" s="606" t="s">
        <v>214</v>
      </c>
      <c r="F134" s="612">
        <v>23700</v>
      </c>
      <c r="G134" s="612">
        <v>1070</v>
      </c>
      <c r="H134" s="612">
        <v>1020</v>
      </c>
      <c r="I134" s="612">
        <v>22600</v>
      </c>
      <c r="K134" s="17">
        <v>120</v>
      </c>
      <c r="L134" s="17" t="s">
        <v>373</v>
      </c>
      <c r="M134" s="868">
        <f t="shared" si="24"/>
        <v>3</v>
      </c>
      <c r="N134" s="869">
        <f>IFERROR(_xlfn.RANK.EQ(M134,$M$15:$M$193,0)+COUNTIF($M$15:M134,M134)-1,"-")</f>
        <v>176</v>
      </c>
      <c r="O134" s="869"/>
      <c r="P134" s="870">
        <f t="shared" si="25"/>
        <v>120</v>
      </c>
      <c r="Q134" s="870" t="str">
        <f t="shared" si="26"/>
        <v>ニセコ町</v>
      </c>
      <c r="R134" s="871">
        <f t="shared" si="27"/>
        <v>2650</v>
      </c>
      <c r="S134" s="879" t="str">
        <f t="shared" si="28"/>
        <v>-</v>
      </c>
      <c r="T134" s="876" t="str">
        <f>IFERROR(_xlfn.RANK.EQ(S134,$S$15:$S$193,0)+COUNTIF($S$15:S134,S134)-1,"-")</f>
        <v>-</v>
      </c>
      <c r="U134" s="876"/>
      <c r="V134" s="828">
        <f t="shared" si="29"/>
        <v>117</v>
      </c>
      <c r="W134" s="828" t="str">
        <f t="shared" si="30"/>
        <v>新得町</v>
      </c>
      <c r="X134" s="885">
        <f t="shared" si="31"/>
        <v>0</v>
      </c>
      <c r="Y134" s="879">
        <f t="shared" si="32"/>
        <v>3</v>
      </c>
      <c r="Z134" s="876">
        <f>IFERROR(_xlfn.RANK.EQ(Y134,$Y$15:$Y$193,0)+COUNTIF($Y$15:Y134,Y134)-1,"-")</f>
        <v>176</v>
      </c>
      <c r="AA134" s="876"/>
      <c r="AB134" s="828">
        <f t="shared" si="33"/>
        <v>120</v>
      </c>
      <c r="AC134" s="828" t="str">
        <f t="shared" si="34"/>
        <v>壮瞥町</v>
      </c>
      <c r="AD134" s="885">
        <f t="shared" si="35"/>
        <v>1170</v>
      </c>
    </row>
    <row r="135" spans="1:42" ht="25.5" customHeight="1">
      <c r="A135" s="608" t="s">
        <v>604</v>
      </c>
      <c r="B135" s="605" t="s">
        <v>614</v>
      </c>
      <c r="C135" s="606" t="s">
        <v>186</v>
      </c>
      <c r="D135" s="605" t="s">
        <v>744</v>
      </c>
      <c r="E135" s="606" t="s">
        <v>205</v>
      </c>
      <c r="F135" s="612">
        <v>14000</v>
      </c>
      <c r="G135" s="612">
        <v>6</v>
      </c>
      <c r="H135" s="612">
        <v>6</v>
      </c>
      <c r="I135" s="612">
        <v>14000</v>
      </c>
      <c r="K135" s="17">
        <v>121</v>
      </c>
      <c r="L135" s="17" t="s">
        <v>326</v>
      </c>
      <c r="M135" s="868">
        <f t="shared" si="24"/>
        <v>8110</v>
      </c>
      <c r="N135" s="869">
        <f>IFERROR(_xlfn.RANK.EQ(M135,$M$15:$M$193,0)+COUNTIF($M$15:M135,M135)-1,"-")</f>
        <v>52</v>
      </c>
      <c r="O135" s="869"/>
      <c r="P135" s="870">
        <f t="shared" si="25"/>
        <v>121</v>
      </c>
      <c r="Q135" s="870" t="str">
        <f t="shared" si="26"/>
        <v>森町</v>
      </c>
      <c r="R135" s="871">
        <f t="shared" si="27"/>
        <v>2610</v>
      </c>
      <c r="S135" s="879" t="str">
        <f t="shared" si="28"/>
        <v>-</v>
      </c>
      <c r="T135" s="876" t="str">
        <f>IFERROR(_xlfn.RANK.EQ(S135,$S$15:$S$193,0)+COUNTIF($S$15:S135,S135)-1,"-")</f>
        <v>-</v>
      </c>
      <c r="U135" s="876"/>
      <c r="V135" s="828" t="str">
        <f t="shared" si="29"/>
        <v>-</v>
      </c>
      <c r="W135" s="828" t="str">
        <f t="shared" si="30"/>
        <v>-</v>
      </c>
      <c r="X135" s="885" t="str">
        <f t="shared" si="31"/>
        <v>-</v>
      </c>
      <c r="Y135" s="879">
        <f t="shared" si="32"/>
        <v>8110</v>
      </c>
      <c r="Z135" s="876">
        <f>IFERROR(_xlfn.RANK.EQ(Y135,$Y$15:$Y$193,0)+COUNTIF($Y$15:Y135,Y135)-1,"-")</f>
        <v>42</v>
      </c>
      <c r="AA135" s="876"/>
      <c r="AB135" s="828">
        <f t="shared" si="33"/>
        <v>121</v>
      </c>
      <c r="AC135" s="828" t="str">
        <f t="shared" si="34"/>
        <v>芦別市</v>
      </c>
      <c r="AD135" s="885">
        <f t="shared" si="35"/>
        <v>1050</v>
      </c>
    </row>
    <row r="136" spans="1:42" ht="25.5" customHeight="1">
      <c r="A136" s="608" t="s">
        <v>604</v>
      </c>
      <c r="B136" s="605" t="s">
        <v>614</v>
      </c>
      <c r="C136" s="606" t="s">
        <v>186</v>
      </c>
      <c r="D136" s="605" t="s">
        <v>745</v>
      </c>
      <c r="E136" s="606" t="s">
        <v>321</v>
      </c>
      <c r="F136" s="612">
        <v>8420</v>
      </c>
      <c r="G136" s="612" t="s">
        <v>145</v>
      </c>
      <c r="H136" s="612" t="s">
        <v>145</v>
      </c>
      <c r="I136" s="612">
        <v>8420</v>
      </c>
      <c r="K136" s="17">
        <v>122</v>
      </c>
      <c r="L136" s="17" t="s">
        <v>254</v>
      </c>
      <c r="M136" s="868">
        <f t="shared" si="24"/>
        <v>10700</v>
      </c>
      <c r="N136" s="869">
        <f>IFERROR(_xlfn.RANK.EQ(M136,$M$15:$M$193,0)+COUNTIF($M$15:M136,M136)-1,"-")</f>
        <v>32</v>
      </c>
      <c r="O136" s="869"/>
      <c r="P136" s="870">
        <f t="shared" si="25"/>
        <v>122</v>
      </c>
      <c r="Q136" s="870" t="str">
        <f t="shared" si="26"/>
        <v>比布町</v>
      </c>
      <c r="R136" s="871">
        <f t="shared" si="27"/>
        <v>2560</v>
      </c>
      <c r="S136" s="879">
        <f t="shared" si="28"/>
        <v>65</v>
      </c>
      <c r="T136" s="876">
        <f>IFERROR(_xlfn.RANK.EQ(S136,$S$15:$S$193,0)+COUNTIF($S$15:S136,S136)-1,"-")</f>
        <v>100</v>
      </c>
      <c r="U136" s="876"/>
      <c r="V136" s="828" t="str">
        <f t="shared" si="29"/>
        <v>-</v>
      </c>
      <c r="W136" s="828" t="str">
        <f t="shared" si="30"/>
        <v>-</v>
      </c>
      <c r="X136" s="885" t="str">
        <f t="shared" si="31"/>
        <v>-</v>
      </c>
      <c r="Y136" s="879">
        <f t="shared" si="32"/>
        <v>10600</v>
      </c>
      <c r="Z136" s="876">
        <f>IFERROR(_xlfn.RANK.EQ(Y136,$Y$15:$Y$193,0)+COUNTIF($Y$15:Y136,Y136)-1,"-")</f>
        <v>26</v>
      </c>
      <c r="AA136" s="876"/>
      <c r="AB136" s="828">
        <f t="shared" si="33"/>
        <v>122</v>
      </c>
      <c r="AC136" s="828" t="str">
        <f t="shared" si="34"/>
        <v>登別市</v>
      </c>
      <c r="AD136" s="885">
        <f t="shared" si="35"/>
        <v>1030</v>
      </c>
    </row>
    <row r="137" spans="1:42" ht="25.5" customHeight="1">
      <c r="A137" s="608" t="s">
        <v>604</v>
      </c>
      <c r="B137" s="605" t="s">
        <v>614</v>
      </c>
      <c r="C137" s="606" t="s">
        <v>186</v>
      </c>
      <c r="D137" s="605" t="s">
        <v>746</v>
      </c>
      <c r="E137" s="606" t="s">
        <v>254</v>
      </c>
      <c r="F137" s="612">
        <v>10700</v>
      </c>
      <c r="G137" s="612">
        <v>65</v>
      </c>
      <c r="H137" s="612">
        <v>62</v>
      </c>
      <c r="I137" s="612">
        <v>10600</v>
      </c>
      <c r="K137" s="17">
        <v>123</v>
      </c>
      <c r="L137" s="17" t="s">
        <v>287</v>
      </c>
      <c r="M137" s="868">
        <f t="shared" si="24"/>
        <v>5690</v>
      </c>
      <c r="N137" s="869">
        <f>IFERROR(_xlfn.RANK.EQ(M137,$M$15:$M$193,0)+COUNTIF($M$15:M137,M137)-1,"-")</f>
        <v>73</v>
      </c>
      <c r="O137" s="869"/>
      <c r="P137" s="870">
        <f t="shared" si="25"/>
        <v>123</v>
      </c>
      <c r="Q137" s="870" t="str">
        <f t="shared" si="26"/>
        <v>洞爺湖町</v>
      </c>
      <c r="R137" s="871">
        <f t="shared" si="27"/>
        <v>2540</v>
      </c>
      <c r="S137" s="879">
        <f t="shared" si="28"/>
        <v>26</v>
      </c>
      <c r="T137" s="876">
        <f>IFERROR(_xlfn.RANK.EQ(S137,$S$15:$S$193,0)+COUNTIF($S$15:S137,S137)-1,"-")</f>
        <v>106</v>
      </c>
      <c r="U137" s="876"/>
      <c r="V137" s="828" t="str">
        <f t="shared" si="29"/>
        <v>-</v>
      </c>
      <c r="W137" s="828" t="str">
        <f t="shared" si="30"/>
        <v>-</v>
      </c>
      <c r="X137" s="885" t="str">
        <f t="shared" si="31"/>
        <v>-</v>
      </c>
      <c r="Y137" s="879">
        <f t="shared" si="32"/>
        <v>5670</v>
      </c>
      <c r="Z137" s="876">
        <f>IFERROR(_xlfn.RANK.EQ(Y137,$Y$15:$Y$193,0)+COUNTIF($Y$15:Y137,Y137)-1,"-")</f>
        <v>58</v>
      </c>
      <c r="AA137" s="876"/>
      <c r="AB137" s="828">
        <f t="shared" si="33"/>
        <v>123</v>
      </c>
      <c r="AC137" s="828" t="str">
        <f t="shared" si="34"/>
        <v>浦臼町</v>
      </c>
      <c r="AD137" s="885">
        <f t="shared" si="35"/>
        <v>1020</v>
      </c>
    </row>
    <row r="138" spans="1:42" ht="25.5" customHeight="1">
      <c r="A138" s="608" t="s">
        <v>604</v>
      </c>
      <c r="B138" s="605" t="s">
        <v>614</v>
      </c>
      <c r="C138" s="606" t="s">
        <v>186</v>
      </c>
      <c r="D138" s="605" t="s">
        <v>747</v>
      </c>
      <c r="E138" s="606" t="s">
        <v>287</v>
      </c>
      <c r="F138" s="612">
        <v>5690</v>
      </c>
      <c r="G138" s="612">
        <v>26</v>
      </c>
      <c r="H138" s="612">
        <v>25</v>
      </c>
      <c r="I138" s="612">
        <v>5670</v>
      </c>
      <c r="K138" s="17">
        <v>124</v>
      </c>
      <c r="L138" s="17" t="s">
        <v>220</v>
      </c>
      <c r="M138" s="868">
        <f t="shared" si="24"/>
        <v>10600</v>
      </c>
      <c r="N138" s="869">
        <f>IFERROR(_xlfn.RANK.EQ(M138,$M$15:$M$193,0)+COUNTIF($M$15:M138,M138)-1,"-")</f>
        <v>33</v>
      </c>
      <c r="O138" s="869"/>
      <c r="P138" s="870">
        <f t="shared" si="25"/>
        <v>124</v>
      </c>
      <c r="Q138" s="870" t="str">
        <f t="shared" si="26"/>
        <v>札幌市</v>
      </c>
      <c r="R138" s="871">
        <f t="shared" si="27"/>
        <v>2490</v>
      </c>
      <c r="S138" s="879" t="str">
        <f t="shared" si="28"/>
        <v>-</v>
      </c>
      <c r="T138" s="876" t="str">
        <f>IFERROR(_xlfn.RANK.EQ(S138,$S$15:$S$193,0)+COUNTIF($S$15:S138,S138)-1,"-")</f>
        <v>-</v>
      </c>
      <c r="U138" s="876"/>
      <c r="V138" s="828" t="str">
        <f t="shared" si="29"/>
        <v>-</v>
      </c>
      <c r="W138" s="828" t="str">
        <f t="shared" si="30"/>
        <v>-</v>
      </c>
      <c r="X138" s="885" t="str">
        <f t="shared" si="31"/>
        <v>-</v>
      </c>
      <c r="Y138" s="879">
        <f t="shared" si="32"/>
        <v>10600</v>
      </c>
      <c r="Z138" s="876">
        <f>IFERROR(_xlfn.RANK.EQ(Y138,$Y$15:$Y$193,0)+COUNTIF($Y$15:Y138,Y138)-1,"-")</f>
        <v>27</v>
      </c>
      <c r="AA138" s="876"/>
      <c r="AB138" s="828">
        <f t="shared" si="33"/>
        <v>124</v>
      </c>
      <c r="AC138" s="828" t="str">
        <f t="shared" si="34"/>
        <v>蘭越町</v>
      </c>
      <c r="AD138" s="885">
        <f t="shared" si="35"/>
        <v>1010</v>
      </c>
    </row>
    <row r="139" spans="1:42" ht="25.5" customHeight="1">
      <c r="A139" s="608" t="s">
        <v>604</v>
      </c>
      <c r="B139" s="605" t="s">
        <v>614</v>
      </c>
      <c r="C139" s="606" t="s">
        <v>186</v>
      </c>
      <c r="D139" s="605" t="s">
        <v>748</v>
      </c>
      <c r="E139" s="606" t="s">
        <v>220</v>
      </c>
      <c r="F139" s="612">
        <v>10600</v>
      </c>
      <c r="G139" s="612" t="s">
        <v>145</v>
      </c>
      <c r="H139" s="612" t="s">
        <v>145</v>
      </c>
      <c r="I139" s="612">
        <v>10600</v>
      </c>
      <c r="K139" s="17">
        <v>125</v>
      </c>
      <c r="L139" s="17" t="s">
        <v>218</v>
      </c>
      <c r="M139" s="868">
        <f t="shared" si="24"/>
        <v>8980</v>
      </c>
      <c r="N139" s="869">
        <f>IFERROR(_xlfn.RANK.EQ(M139,$M$15:$M$193,0)+COUNTIF($M$15:M139,M139)-1,"-")</f>
        <v>48</v>
      </c>
      <c r="O139" s="869"/>
      <c r="P139" s="870">
        <f t="shared" si="25"/>
        <v>125</v>
      </c>
      <c r="Q139" s="870" t="str">
        <f t="shared" si="26"/>
        <v>京極町</v>
      </c>
      <c r="R139" s="871">
        <f t="shared" si="27"/>
        <v>2480</v>
      </c>
      <c r="S139" s="879" t="str">
        <f t="shared" si="28"/>
        <v>-</v>
      </c>
      <c r="T139" s="876" t="str">
        <f>IFERROR(_xlfn.RANK.EQ(S139,$S$15:$S$193,0)+COUNTIF($S$15:S139,S139)-1,"-")</f>
        <v>-</v>
      </c>
      <c r="U139" s="876"/>
      <c r="V139" s="828" t="str">
        <f t="shared" si="29"/>
        <v>-</v>
      </c>
      <c r="W139" s="828" t="str">
        <f t="shared" si="30"/>
        <v>-</v>
      </c>
      <c r="X139" s="885" t="str">
        <f t="shared" si="31"/>
        <v>-</v>
      </c>
      <c r="Y139" s="879">
        <f t="shared" si="32"/>
        <v>8980</v>
      </c>
      <c r="Z139" s="876">
        <f>IFERROR(_xlfn.RANK.EQ(Y139,$Y$15:$Y$193,0)+COUNTIF($Y$15:Y139,Y139)-1,"-")</f>
        <v>38</v>
      </c>
      <c r="AA139" s="876"/>
      <c r="AB139" s="828">
        <f t="shared" si="33"/>
        <v>125</v>
      </c>
      <c r="AC139" s="828" t="str">
        <f t="shared" si="34"/>
        <v>沼田町</v>
      </c>
      <c r="AD139" s="885">
        <f t="shared" si="35"/>
        <v>991</v>
      </c>
    </row>
    <row r="140" spans="1:42" ht="25.5" customHeight="1">
      <c r="A140" s="608" t="s">
        <v>604</v>
      </c>
      <c r="B140" s="605" t="s">
        <v>614</v>
      </c>
      <c r="C140" s="606" t="s">
        <v>186</v>
      </c>
      <c r="D140" s="605" t="s">
        <v>749</v>
      </c>
      <c r="E140" s="606" t="s">
        <v>218</v>
      </c>
      <c r="F140" s="612">
        <v>8980</v>
      </c>
      <c r="G140" s="612" t="s">
        <v>145</v>
      </c>
      <c r="H140" s="612" t="s">
        <v>145</v>
      </c>
      <c r="I140" s="612">
        <v>8980</v>
      </c>
      <c r="K140" s="17">
        <v>126</v>
      </c>
      <c r="L140" s="17" t="s">
        <v>204</v>
      </c>
      <c r="M140" s="868">
        <f t="shared" si="24"/>
        <v>10400</v>
      </c>
      <c r="N140" s="869">
        <f>IFERROR(_xlfn.RANK.EQ(M140,$M$15:$M$193,0)+COUNTIF($M$15:M140,M140)-1,"-")</f>
        <v>37</v>
      </c>
      <c r="O140" s="869"/>
      <c r="P140" s="870">
        <f t="shared" si="25"/>
        <v>126</v>
      </c>
      <c r="Q140" s="870" t="str">
        <f t="shared" si="26"/>
        <v>留寿都村</v>
      </c>
      <c r="R140" s="871">
        <f t="shared" si="27"/>
        <v>2390</v>
      </c>
      <c r="S140" s="879" t="str">
        <f t="shared" si="28"/>
        <v>-</v>
      </c>
      <c r="T140" s="876" t="str">
        <f>IFERROR(_xlfn.RANK.EQ(S140,$S$15:$S$193,0)+COUNTIF($S$15:S140,S140)-1,"-")</f>
        <v>-</v>
      </c>
      <c r="U140" s="876"/>
      <c r="V140" s="828" t="str">
        <f t="shared" si="29"/>
        <v>-</v>
      </c>
      <c r="W140" s="828" t="str">
        <f t="shared" si="30"/>
        <v>-</v>
      </c>
      <c r="X140" s="885" t="str">
        <f t="shared" si="31"/>
        <v>-</v>
      </c>
      <c r="Y140" s="879">
        <f t="shared" si="32"/>
        <v>10400</v>
      </c>
      <c r="Z140" s="876">
        <f>IFERROR(_xlfn.RANK.EQ(Y140,$Y$15:$Y$193,0)+COUNTIF($Y$15:Y140,Y140)-1,"-")</f>
        <v>30</v>
      </c>
      <c r="AA140" s="876"/>
      <c r="AB140" s="828">
        <f t="shared" si="33"/>
        <v>126</v>
      </c>
      <c r="AC140" s="828" t="str">
        <f t="shared" si="34"/>
        <v>様似町</v>
      </c>
      <c r="AD140" s="885">
        <f t="shared" si="35"/>
        <v>933</v>
      </c>
    </row>
    <row r="141" spans="1:42" ht="25.5" customHeight="1">
      <c r="A141" s="608" t="s">
        <v>604</v>
      </c>
      <c r="B141" s="605" t="s">
        <v>614</v>
      </c>
      <c r="C141" s="606" t="s">
        <v>186</v>
      </c>
      <c r="D141" s="605" t="s">
        <v>750</v>
      </c>
      <c r="E141" s="606" t="s">
        <v>204</v>
      </c>
      <c r="F141" s="612">
        <v>10400</v>
      </c>
      <c r="G141" s="612" t="s">
        <v>145</v>
      </c>
      <c r="H141" s="612" t="s">
        <v>145</v>
      </c>
      <c r="I141" s="612">
        <v>10400</v>
      </c>
      <c r="K141" s="17">
        <v>127</v>
      </c>
      <c r="L141" s="17" t="s">
        <v>221</v>
      </c>
      <c r="M141" s="868">
        <f t="shared" si="24"/>
        <v>7040</v>
      </c>
      <c r="N141" s="869">
        <f>IFERROR(_xlfn.RANK.EQ(M141,$M$15:$M$193,0)+COUNTIF($M$15:M141,M141)-1,"-")</f>
        <v>57</v>
      </c>
      <c r="O141" s="869"/>
      <c r="P141" s="870">
        <f t="shared" si="25"/>
        <v>127</v>
      </c>
      <c r="Q141" s="870" t="str">
        <f t="shared" si="26"/>
        <v>長万部町</v>
      </c>
      <c r="R141" s="871">
        <f t="shared" si="27"/>
        <v>2350</v>
      </c>
      <c r="S141" s="879">
        <f t="shared" si="28"/>
        <v>109</v>
      </c>
      <c r="T141" s="876">
        <f>IFERROR(_xlfn.RANK.EQ(S141,$S$15:$S$193,0)+COUNTIF($S$15:S141,S141)-1,"-")</f>
        <v>95</v>
      </c>
      <c r="U141" s="876"/>
      <c r="V141" s="828" t="str">
        <f t="shared" si="29"/>
        <v>-</v>
      </c>
      <c r="W141" s="828" t="str">
        <f t="shared" si="30"/>
        <v>-</v>
      </c>
      <c r="X141" s="885" t="str">
        <f t="shared" si="31"/>
        <v>-</v>
      </c>
      <c r="Y141" s="879">
        <f t="shared" si="32"/>
        <v>6930</v>
      </c>
      <c r="Z141" s="876">
        <f>IFERROR(_xlfn.RANK.EQ(Y141,$Y$15:$Y$193,0)+COUNTIF($Y$15:Y141,Y141)-1,"-")</f>
        <v>49</v>
      </c>
      <c r="AA141" s="876"/>
      <c r="AB141" s="828">
        <f t="shared" si="33"/>
        <v>127</v>
      </c>
      <c r="AC141" s="828" t="str">
        <f t="shared" si="34"/>
        <v>釧路町</v>
      </c>
      <c r="AD141" s="885">
        <f t="shared" si="35"/>
        <v>923</v>
      </c>
    </row>
    <row r="142" spans="1:42" ht="25.5" customHeight="1">
      <c r="A142" s="608" t="s">
        <v>604</v>
      </c>
      <c r="B142" s="605" t="s">
        <v>614</v>
      </c>
      <c r="C142" s="606" t="s">
        <v>186</v>
      </c>
      <c r="D142" s="605" t="s">
        <v>751</v>
      </c>
      <c r="E142" s="606" t="s">
        <v>221</v>
      </c>
      <c r="F142" s="612">
        <v>7040</v>
      </c>
      <c r="G142" s="612">
        <v>109</v>
      </c>
      <c r="H142" s="612">
        <v>105</v>
      </c>
      <c r="I142" s="612">
        <v>6930</v>
      </c>
      <c r="K142" s="17">
        <v>128</v>
      </c>
      <c r="L142" s="17" t="s">
        <v>230</v>
      </c>
      <c r="M142" s="868">
        <f t="shared" si="24"/>
        <v>4790</v>
      </c>
      <c r="N142" s="869">
        <f>IFERROR(_xlfn.RANK.EQ(M142,$M$15:$M$193,0)+COUNTIF($M$15:M142,M142)-1,"-")</f>
        <v>87</v>
      </c>
      <c r="O142" s="869"/>
      <c r="P142" s="870">
        <f t="shared" si="25"/>
        <v>128</v>
      </c>
      <c r="Q142" s="870" t="str">
        <f t="shared" si="26"/>
        <v>上川町</v>
      </c>
      <c r="R142" s="871">
        <f t="shared" si="27"/>
        <v>2300</v>
      </c>
      <c r="S142" s="879" t="str">
        <f t="shared" si="28"/>
        <v>-</v>
      </c>
      <c r="T142" s="876" t="str">
        <f>IFERROR(_xlfn.RANK.EQ(S142,$S$15:$S$193,0)+COUNTIF($S$15:S142,S142)-1,"-")</f>
        <v>-</v>
      </c>
      <c r="U142" s="876"/>
      <c r="V142" s="828" t="str">
        <f t="shared" si="29"/>
        <v>-</v>
      </c>
      <c r="W142" s="828" t="str">
        <f t="shared" si="30"/>
        <v>-</v>
      </c>
      <c r="X142" s="885" t="str">
        <f t="shared" si="31"/>
        <v>-</v>
      </c>
      <c r="Y142" s="879">
        <f t="shared" si="32"/>
        <v>4790</v>
      </c>
      <c r="Z142" s="876">
        <f>IFERROR(_xlfn.RANK.EQ(Y142,$Y$15:$Y$193,0)+COUNTIF($Y$15:Y142,Y142)-1,"-")</f>
        <v>63</v>
      </c>
      <c r="AA142" s="876"/>
      <c r="AB142" s="828">
        <f t="shared" si="33"/>
        <v>128</v>
      </c>
      <c r="AC142" s="828" t="str">
        <f t="shared" si="34"/>
        <v>初山別村</v>
      </c>
      <c r="AD142" s="885">
        <f t="shared" si="35"/>
        <v>915</v>
      </c>
    </row>
    <row r="143" spans="1:42" ht="25.5" customHeight="1">
      <c r="A143" s="608" t="s">
        <v>604</v>
      </c>
      <c r="B143" s="605" t="s">
        <v>614</v>
      </c>
      <c r="C143" s="606" t="s">
        <v>186</v>
      </c>
      <c r="D143" s="605" t="s">
        <v>752</v>
      </c>
      <c r="E143" s="606" t="s">
        <v>230</v>
      </c>
      <c r="F143" s="612">
        <v>4790</v>
      </c>
      <c r="G143" s="612" t="s">
        <v>145</v>
      </c>
      <c r="H143" s="612" t="s">
        <v>145</v>
      </c>
      <c r="I143" s="612">
        <v>4790</v>
      </c>
      <c r="K143" s="17">
        <v>129</v>
      </c>
      <c r="L143" s="17" t="s">
        <v>297</v>
      </c>
      <c r="M143" s="868">
        <f t="shared" si="24"/>
        <v>7470</v>
      </c>
      <c r="N143" s="869">
        <f>IFERROR(_xlfn.RANK.EQ(M143,$M$15:$M$193,0)+COUNTIF($M$15:M143,M143)-1,"-")</f>
        <v>54</v>
      </c>
      <c r="O143" s="869"/>
      <c r="P143" s="870">
        <f t="shared" si="25"/>
        <v>129</v>
      </c>
      <c r="Q143" s="870" t="str">
        <f t="shared" si="26"/>
        <v>小平町</v>
      </c>
      <c r="R143" s="871">
        <f t="shared" si="27"/>
        <v>2230</v>
      </c>
      <c r="S143" s="879" t="str">
        <f t="shared" si="28"/>
        <v>-</v>
      </c>
      <c r="T143" s="876" t="str">
        <f>IFERROR(_xlfn.RANK.EQ(S143,$S$15:$S$193,0)+COUNTIF($S$15:S143,S143)-1,"-")</f>
        <v>-</v>
      </c>
      <c r="U143" s="876"/>
      <c r="V143" s="828" t="str">
        <f t="shared" si="29"/>
        <v>-</v>
      </c>
      <c r="W143" s="828" t="str">
        <f t="shared" si="30"/>
        <v>-</v>
      </c>
      <c r="X143" s="885" t="str">
        <f t="shared" si="31"/>
        <v>-</v>
      </c>
      <c r="Y143" s="879">
        <f t="shared" si="32"/>
        <v>7470</v>
      </c>
      <c r="Z143" s="876">
        <f>IFERROR(_xlfn.RANK.EQ(Y143,$Y$15:$Y$193,0)+COUNTIF($Y$15:Y143,Y143)-1,"-")</f>
        <v>45</v>
      </c>
      <c r="AA143" s="876"/>
      <c r="AB143" s="828">
        <f t="shared" si="33"/>
        <v>129</v>
      </c>
      <c r="AC143" s="828" t="str">
        <f t="shared" si="34"/>
        <v>羽幌町</v>
      </c>
      <c r="AD143" s="885">
        <f t="shared" si="35"/>
        <v>899</v>
      </c>
    </row>
    <row r="144" spans="1:42" ht="25.5" customHeight="1">
      <c r="A144" s="608" t="s">
        <v>604</v>
      </c>
      <c r="B144" s="605" t="s">
        <v>614</v>
      </c>
      <c r="C144" s="606" t="s">
        <v>186</v>
      </c>
      <c r="D144" s="605" t="s">
        <v>753</v>
      </c>
      <c r="E144" s="606" t="s">
        <v>297</v>
      </c>
      <c r="F144" s="612">
        <v>7470</v>
      </c>
      <c r="G144" s="612" t="s">
        <v>145</v>
      </c>
      <c r="H144" s="612" t="s">
        <v>145</v>
      </c>
      <c r="I144" s="612">
        <v>7470</v>
      </c>
      <c r="K144" s="17">
        <v>130</v>
      </c>
      <c r="L144" s="17" t="s">
        <v>289</v>
      </c>
      <c r="M144" s="868">
        <f t="shared" ref="M144:M192" si="36">IFERROR(_xlfn.XLOOKUP(L144,$E$23:$E$201,$F$23:$F$201),"-")</f>
        <v>7690</v>
      </c>
      <c r="N144" s="869">
        <f>IFERROR(_xlfn.RANK.EQ(M144,$M$15:$M$193,0)+COUNTIF($M$15:M144,M144)-1,"-")</f>
        <v>53</v>
      </c>
      <c r="O144" s="869"/>
      <c r="P144" s="870">
        <f t="shared" ref="P144:P193" si="37">IFERROR(RANK(R144,$R$15:$R$193,0),"-")</f>
        <v>130</v>
      </c>
      <c r="Q144" s="870" t="str">
        <f t="shared" ref="Q144:Q193" si="38">IFERROR(INDEX($L$15:$L$193,MATCH(K144,$N$15:$N$193,0)),"-")</f>
        <v>奈井江町</v>
      </c>
      <c r="R144" s="871">
        <f t="shared" ref="R144:R193" si="39">IFERROR(LARGE($M$15:$M$193,K144),"-")</f>
        <v>2020</v>
      </c>
      <c r="S144" s="879">
        <f t="shared" ref="S144:S192" si="40">IFERROR(_xlfn.XLOOKUP(L144,$E$23:$E$201,$G$23:$G$201),"-")</f>
        <v>2</v>
      </c>
      <c r="T144" s="876">
        <f>IFERROR(_xlfn.RANK.EQ(S144,$S$15:$S$193,0)+COUNTIF($S$15:S144,S144)-1,"-")</f>
        <v>114</v>
      </c>
      <c r="U144" s="876"/>
      <c r="V144" s="828" t="str">
        <f t="shared" ref="V144:V193" si="41">IFERROR(RANK(X144,$X$15:$X$193,0),"-")</f>
        <v>-</v>
      </c>
      <c r="W144" s="828" t="str">
        <f t="shared" ref="W144:W193" si="42">IFERROR(INDEX($L$15:$L$193,MATCH(K144,$T$15:$T$193,0)),"-")</f>
        <v>-</v>
      </c>
      <c r="X144" s="885" t="str">
        <f t="shared" ref="X144:X193" si="43">IFERROR(LARGE($S$15:$S$193,K144),"-")</f>
        <v>-</v>
      </c>
      <c r="Y144" s="879">
        <f t="shared" ref="Y144:Y192" si="44">IFERROR(_xlfn.XLOOKUP(L144,$E$23:$E$201,$I$23:$I$201),"-")</f>
        <v>7690</v>
      </c>
      <c r="Z144" s="876">
        <f>IFERROR(_xlfn.RANK.EQ(Y144,$Y$15:$Y$193,0)+COUNTIF($Y$15:Y144,Y144)-1,"-")</f>
        <v>44</v>
      </c>
      <c r="AA144" s="876"/>
      <c r="AB144" s="828">
        <f t="shared" ref="AB144:AB193" si="45">IFERROR(RANK(AD144,$AD$15:$AD$193,0),"-")</f>
        <v>130</v>
      </c>
      <c r="AC144" s="828" t="str">
        <f t="shared" ref="AC144:AC193" si="46">IFERROR(INDEX($L$15:$L$193,MATCH(K144,$Z$15:$Z$193,0)),"-")</f>
        <v>東神楽町</v>
      </c>
      <c r="AD144" s="885">
        <f t="shared" ref="AD144:AD193" si="47">IFERROR(LARGE($Y$15:$Y$193,K144),"-")</f>
        <v>856</v>
      </c>
    </row>
    <row r="145" spans="1:30" ht="25.5" customHeight="1">
      <c r="A145" s="608" t="s">
        <v>604</v>
      </c>
      <c r="B145" s="605" t="s">
        <v>614</v>
      </c>
      <c r="C145" s="606" t="s">
        <v>186</v>
      </c>
      <c r="D145" s="605" t="s">
        <v>754</v>
      </c>
      <c r="E145" s="606" t="s">
        <v>289</v>
      </c>
      <c r="F145" s="612">
        <v>7690</v>
      </c>
      <c r="G145" s="612">
        <v>2</v>
      </c>
      <c r="H145" s="612">
        <v>2</v>
      </c>
      <c r="I145" s="612">
        <v>7690</v>
      </c>
      <c r="K145" s="17">
        <v>131</v>
      </c>
      <c r="L145" s="17" t="s">
        <v>271</v>
      </c>
      <c r="M145" s="868">
        <f t="shared" si="36"/>
        <v>10600</v>
      </c>
      <c r="N145" s="869">
        <f>IFERROR(_xlfn.RANK.EQ(M145,$M$15:$M$193,0)+COUNTIF($M$15:M145,M145)-1,"-")</f>
        <v>34</v>
      </c>
      <c r="O145" s="869"/>
      <c r="P145" s="870">
        <f t="shared" si="37"/>
        <v>131</v>
      </c>
      <c r="Q145" s="870" t="str">
        <f t="shared" si="38"/>
        <v>函館市</v>
      </c>
      <c r="R145" s="871">
        <f t="shared" si="39"/>
        <v>1930</v>
      </c>
      <c r="S145" s="879" t="str">
        <f t="shared" si="40"/>
        <v>-</v>
      </c>
      <c r="T145" s="876" t="str">
        <f>IFERROR(_xlfn.RANK.EQ(S145,$S$15:$S$193,0)+COUNTIF($S$15:S145,S145)-1,"-")</f>
        <v>-</v>
      </c>
      <c r="U145" s="876"/>
      <c r="V145" s="828" t="str">
        <f t="shared" si="41"/>
        <v>-</v>
      </c>
      <c r="W145" s="828" t="str">
        <f t="shared" si="42"/>
        <v>-</v>
      </c>
      <c r="X145" s="885" t="str">
        <f t="shared" si="43"/>
        <v>-</v>
      </c>
      <c r="Y145" s="879">
        <f t="shared" si="44"/>
        <v>10600</v>
      </c>
      <c r="Z145" s="876">
        <f>IFERROR(_xlfn.RANK.EQ(Y145,$Y$15:$Y$193,0)+COUNTIF($Y$15:Y145,Y145)-1,"-")</f>
        <v>28</v>
      </c>
      <c r="AA145" s="876"/>
      <c r="AB145" s="828">
        <f t="shared" si="45"/>
        <v>131</v>
      </c>
      <c r="AC145" s="828" t="str">
        <f t="shared" si="46"/>
        <v>積丹町</v>
      </c>
      <c r="AD145" s="885">
        <f t="shared" si="47"/>
        <v>814</v>
      </c>
    </row>
    <row r="146" spans="1:30" ht="25.5" customHeight="1">
      <c r="A146" s="608" t="s">
        <v>604</v>
      </c>
      <c r="B146" s="605" t="s">
        <v>614</v>
      </c>
      <c r="C146" s="606" t="s">
        <v>186</v>
      </c>
      <c r="D146" s="605" t="s">
        <v>755</v>
      </c>
      <c r="E146" s="606" t="s">
        <v>271</v>
      </c>
      <c r="F146" s="612">
        <v>10600</v>
      </c>
      <c r="G146" s="612" t="s">
        <v>145</v>
      </c>
      <c r="H146" s="612" t="s">
        <v>145</v>
      </c>
      <c r="I146" s="612">
        <v>10600</v>
      </c>
      <c r="K146" s="17">
        <v>132</v>
      </c>
      <c r="L146" s="17" t="s">
        <v>243</v>
      </c>
      <c r="M146" s="868">
        <f t="shared" si="36"/>
        <v>3640</v>
      </c>
      <c r="N146" s="869">
        <f>IFERROR(_xlfn.RANK.EQ(M146,$M$15:$M$193,0)+COUNTIF($M$15:M146,M146)-1,"-")</f>
        <v>102</v>
      </c>
      <c r="O146" s="869"/>
      <c r="P146" s="870">
        <f t="shared" si="37"/>
        <v>132</v>
      </c>
      <c r="Q146" s="870" t="str">
        <f t="shared" si="38"/>
        <v>豊浦町</v>
      </c>
      <c r="R146" s="871">
        <f t="shared" si="39"/>
        <v>1900</v>
      </c>
      <c r="S146" s="879" t="str">
        <f t="shared" si="40"/>
        <v>-</v>
      </c>
      <c r="T146" s="876" t="str">
        <f>IFERROR(_xlfn.RANK.EQ(S146,$S$15:$S$193,0)+COUNTIF($S$15:S146,S146)-1,"-")</f>
        <v>-</v>
      </c>
      <c r="U146" s="876"/>
      <c r="V146" s="828" t="str">
        <f t="shared" si="41"/>
        <v>-</v>
      </c>
      <c r="W146" s="828" t="str">
        <f t="shared" si="42"/>
        <v>-</v>
      </c>
      <c r="X146" s="885" t="str">
        <f t="shared" si="43"/>
        <v>-</v>
      </c>
      <c r="Y146" s="879">
        <f t="shared" si="44"/>
        <v>3640</v>
      </c>
      <c r="Z146" s="876">
        <f>IFERROR(_xlfn.RANK.EQ(Y146,$Y$15:$Y$193,0)+COUNTIF($Y$15:Y146,Y146)-1,"-")</f>
        <v>69</v>
      </c>
      <c r="AA146" s="876"/>
      <c r="AB146" s="828">
        <f t="shared" si="45"/>
        <v>132</v>
      </c>
      <c r="AC146" s="828" t="str">
        <f t="shared" si="46"/>
        <v>三笠市</v>
      </c>
      <c r="AD146" s="885">
        <f t="shared" si="47"/>
        <v>774</v>
      </c>
    </row>
    <row r="147" spans="1:30" ht="25.5" customHeight="1">
      <c r="A147" s="608" t="s">
        <v>604</v>
      </c>
      <c r="B147" s="605" t="s">
        <v>614</v>
      </c>
      <c r="C147" s="606" t="s">
        <v>186</v>
      </c>
      <c r="D147" s="605" t="s">
        <v>756</v>
      </c>
      <c r="E147" s="606" t="s">
        <v>243</v>
      </c>
      <c r="F147" s="612">
        <v>3640</v>
      </c>
      <c r="G147" s="612" t="s">
        <v>145</v>
      </c>
      <c r="H147" s="612" t="s">
        <v>145</v>
      </c>
      <c r="I147" s="612">
        <v>3640</v>
      </c>
      <c r="K147" s="17">
        <v>133</v>
      </c>
      <c r="L147" s="17" t="s">
        <v>334</v>
      </c>
      <c r="M147" s="868">
        <f t="shared" si="36"/>
        <v>6310</v>
      </c>
      <c r="N147" s="869">
        <f>IFERROR(_xlfn.RANK.EQ(M147,$M$15:$M$193,0)+COUNTIF($M$15:M147,M147)-1,"-")</f>
        <v>65</v>
      </c>
      <c r="O147" s="869"/>
      <c r="P147" s="870">
        <f t="shared" si="37"/>
        <v>133</v>
      </c>
      <c r="Q147" s="870" t="str">
        <f t="shared" si="38"/>
        <v>北広島市</v>
      </c>
      <c r="R147" s="871">
        <f t="shared" si="39"/>
        <v>1890</v>
      </c>
      <c r="S147" s="879" t="str">
        <f t="shared" si="40"/>
        <v>-</v>
      </c>
      <c r="T147" s="876" t="str">
        <f>IFERROR(_xlfn.RANK.EQ(S147,$S$15:$S$193,0)+COUNTIF($S$15:S147,S147)-1,"-")</f>
        <v>-</v>
      </c>
      <c r="U147" s="876"/>
      <c r="V147" s="828" t="str">
        <f t="shared" si="41"/>
        <v>-</v>
      </c>
      <c r="W147" s="828" t="str">
        <f t="shared" si="42"/>
        <v>-</v>
      </c>
      <c r="X147" s="885" t="str">
        <f t="shared" si="43"/>
        <v>-</v>
      </c>
      <c r="Y147" s="879">
        <f t="shared" si="44"/>
        <v>6310</v>
      </c>
      <c r="Z147" s="876">
        <f>IFERROR(_xlfn.RANK.EQ(Y147,$Y$15:$Y$193,0)+COUNTIF($Y$15:Y147,Y147)-1,"-")</f>
        <v>53</v>
      </c>
      <c r="AA147" s="876"/>
      <c r="AB147" s="828">
        <f t="shared" si="45"/>
        <v>133</v>
      </c>
      <c r="AC147" s="828" t="str">
        <f t="shared" si="46"/>
        <v>仁木町</v>
      </c>
      <c r="AD147" s="885">
        <f t="shared" si="47"/>
        <v>761</v>
      </c>
    </row>
    <row r="148" spans="1:30" ht="25.5" customHeight="1">
      <c r="A148" s="608" t="s">
        <v>604</v>
      </c>
      <c r="B148" s="605" t="s">
        <v>614</v>
      </c>
      <c r="C148" s="606" t="s">
        <v>186</v>
      </c>
      <c r="D148" s="605" t="s">
        <v>757</v>
      </c>
      <c r="E148" s="606" t="s">
        <v>334</v>
      </c>
      <c r="F148" s="612">
        <v>6310</v>
      </c>
      <c r="G148" s="612" t="s">
        <v>145</v>
      </c>
      <c r="H148" s="612" t="s">
        <v>145</v>
      </c>
      <c r="I148" s="612">
        <v>6310</v>
      </c>
      <c r="K148" s="17">
        <v>134</v>
      </c>
      <c r="L148" s="17" t="s">
        <v>365</v>
      </c>
      <c r="M148" s="868">
        <f t="shared" si="36"/>
        <v>1620</v>
      </c>
      <c r="N148" s="869">
        <f>IFERROR(_xlfn.RANK.EQ(M148,$M$15:$M$193,0)+COUNTIF($M$15:M148,M148)-1,"-")</f>
        <v>138</v>
      </c>
      <c r="O148" s="869"/>
      <c r="P148" s="870">
        <f t="shared" si="37"/>
        <v>134</v>
      </c>
      <c r="Q148" s="870" t="str">
        <f t="shared" si="38"/>
        <v>愛別町</v>
      </c>
      <c r="R148" s="871">
        <f t="shared" si="39"/>
        <v>1830</v>
      </c>
      <c r="S148" s="879" t="str">
        <f t="shared" si="40"/>
        <v>-</v>
      </c>
      <c r="T148" s="876" t="str">
        <f>IFERROR(_xlfn.RANK.EQ(S148,$S$15:$S$193,0)+COUNTIF($S$15:S148,S148)-1,"-")</f>
        <v>-</v>
      </c>
      <c r="U148" s="876"/>
      <c r="V148" s="828" t="str">
        <f t="shared" si="41"/>
        <v>-</v>
      </c>
      <c r="W148" s="828" t="str">
        <f t="shared" si="42"/>
        <v>-</v>
      </c>
      <c r="X148" s="885" t="str">
        <f t="shared" si="43"/>
        <v>-</v>
      </c>
      <c r="Y148" s="879">
        <f t="shared" si="44"/>
        <v>1620</v>
      </c>
      <c r="Z148" s="876">
        <f>IFERROR(_xlfn.RANK.EQ(Y148,$Y$15:$Y$193,0)+COUNTIF($Y$15:Y148,Y148)-1,"-")</f>
        <v>112</v>
      </c>
      <c r="AA148" s="876"/>
      <c r="AB148" s="828">
        <f t="shared" si="45"/>
        <v>134</v>
      </c>
      <c r="AC148" s="828" t="str">
        <f t="shared" si="46"/>
        <v>新十津川町</v>
      </c>
      <c r="AD148" s="885">
        <f t="shared" si="47"/>
        <v>747</v>
      </c>
    </row>
    <row r="149" spans="1:30" ht="25.5" customHeight="1">
      <c r="A149" s="608" t="s">
        <v>604</v>
      </c>
      <c r="B149" s="605" t="s">
        <v>614</v>
      </c>
      <c r="C149" s="606" t="s">
        <v>186</v>
      </c>
      <c r="D149" s="605" t="s">
        <v>758</v>
      </c>
      <c r="E149" s="606" t="s">
        <v>365</v>
      </c>
      <c r="F149" s="612">
        <v>1620</v>
      </c>
      <c r="G149" s="612" t="s">
        <v>145</v>
      </c>
      <c r="H149" s="612" t="s">
        <v>145</v>
      </c>
      <c r="I149" s="612">
        <v>1620</v>
      </c>
      <c r="K149" s="17">
        <v>135</v>
      </c>
      <c r="L149" s="17" t="s">
        <v>308</v>
      </c>
      <c r="M149" s="868">
        <f t="shared" si="36"/>
        <v>9970</v>
      </c>
      <c r="N149" s="869">
        <f>IFERROR(_xlfn.RANK.EQ(M149,$M$15:$M$193,0)+COUNTIF($M$15:M149,M149)-1,"-")</f>
        <v>40</v>
      </c>
      <c r="O149" s="869"/>
      <c r="P149" s="870">
        <f t="shared" si="37"/>
        <v>134</v>
      </c>
      <c r="Q149" s="870" t="str">
        <f t="shared" si="38"/>
        <v>えりも町</v>
      </c>
      <c r="R149" s="871">
        <f t="shared" si="39"/>
        <v>1830</v>
      </c>
      <c r="S149" s="879" t="str">
        <f t="shared" si="40"/>
        <v>-</v>
      </c>
      <c r="T149" s="876" t="str">
        <f>IFERROR(_xlfn.RANK.EQ(S149,$S$15:$S$193,0)+COUNTIF($S$15:S149,S149)-1,"-")</f>
        <v>-</v>
      </c>
      <c r="U149" s="876"/>
      <c r="V149" s="828" t="str">
        <f t="shared" si="41"/>
        <v>-</v>
      </c>
      <c r="W149" s="828" t="str">
        <f t="shared" si="42"/>
        <v>-</v>
      </c>
      <c r="X149" s="885" t="str">
        <f t="shared" si="43"/>
        <v>-</v>
      </c>
      <c r="Y149" s="879">
        <f t="shared" si="44"/>
        <v>9970</v>
      </c>
      <c r="Z149" s="876">
        <f>IFERROR(_xlfn.RANK.EQ(Y149,$Y$15:$Y$193,0)+COUNTIF($Y$15:Y149,Y149)-1,"-")</f>
        <v>33</v>
      </c>
      <c r="AA149" s="876"/>
      <c r="AB149" s="828">
        <f t="shared" si="45"/>
        <v>135</v>
      </c>
      <c r="AC149" s="828" t="str">
        <f t="shared" si="46"/>
        <v>羅臼町</v>
      </c>
      <c r="AD149" s="885">
        <f t="shared" si="47"/>
        <v>722</v>
      </c>
    </row>
    <row r="150" spans="1:30" ht="25.5" customHeight="1">
      <c r="A150" s="608" t="s">
        <v>604</v>
      </c>
      <c r="B150" s="605" t="s">
        <v>614</v>
      </c>
      <c r="C150" s="606" t="s">
        <v>186</v>
      </c>
      <c r="D150" s="605" t="s">
        <v>759</v>
      </c>
      <c r="E150" s="606" t="s">
        <v>308</v>
      </c>
      <c r="F150" s="612">
        <v>9970</v>
      </c>
      <c r="G150" s="612" t="s">
        <v>145</v>
      </c>
      <c r="H150" s="612" t="s">
        <v>145</v>
      </c>
      <c r="I150" s="612">
        <v>9970</v>
      </c>
      <c r="K150" s="17">
        <v>136</v>
      </c>
      <c r="L150" s="17" t="s">
        <v>233</v>
      </c>
      <c r="M150" s="868">
        <f t="shared" si="36"/>
        <v>13600</v>
      </c>
      <c r="N150" s="869">
        <f>IFERROR(_xlfn.RANK.EQ(M150,$M$15:$M$193,0)+COUNTIF($M$15:M150,M150)-1,"-")</f>
        <v>18</v>
      </c>
      <c r="O150" s="869"/>
      <c r="P150" s="870">
        <f t="shared" si="37"/>
        <v>136</v>
      </c>
      <c r="Q150" s="870" t="str">
        <f t="shared" si="38"/>
        <v>初山別村</v>
      </c>
      <c r="R150" s="871">
        <f t="shared" si="39"/>
        <v>1740</v>
      </c>
      <c r="S150" s="879">
        <f t="shared" si="40"/>
        <v>336</v>
      </c>
      <c r="T150" s="876">
        <f>IFERROR(_xlfn.RANK.EQ(S150,$S$15:$S$193,0)+COUNTIF($S$15:S150,S150)-1,"-")</f>
        <v>82</v>
      </c>
      <c r="U150" s="876"/>
      <c r="V150" s="828" t="str">
        <f t="shared" si="41"/>
        <v>-</v>
      </c>
      <c r="W150" s="828" t="str">
        <f t="shared" si="42"/>
        <v>-</v>
      </c>
      <c r="X150" s="885" t="str">
        <f t="shared" si="43"/>
        <v>-</v>
      </c>
      <c r="Y150" s="879">
        <f t="shared" si="44"/>
        <v>13300</v>
      </c>
      <c r="Z150" s="876">
        <f>IFERROR(_xlfn.RANK.EQ(Y150,$Y$15:$Y$193,0)+COUNTIF($Y$15:Y150,Y150)-1,"-")</f>
        <v>16</v>
      </c>
      <c r="AA150" s="876"/>
      <c r="AB150" s="828">
        <f t="shared" si="45"/>
        <v>136</v>
      </c>
      <c r="AC150" s="828" t="str">
        <f t="shared" si="46"/>
        <v>鷹栖町</v>
      </c>
      <c r="AD150" s="885">
        <f t="shared" si="47"/>
        <v>702</v>
      </c>
    </row>
    <row r="151" spans="1:30" ht="25.5" customHeight="1">
      <c r="A151" s="608" t="s">
        <v>604</v>
      </c>
      <c r="B151" s="605" t="s">
        <v>614</v>
      </c>
      <c r="C151" s="606" t="s">
        <v>186</v>
      </c>
      <c r="D151" s="605" t="s">
        <v>760</v>
      </c>
      <c r="E151" s="606" t="s">
        <v>233</v>
      </c>
      <c r="F151" s="612">
        <v>13600</v>
      </c>
      <c r="G151" s="612">
        <v>336</v>
      </c>
      <c r="H151" s="612">
        <v>323</v>
      </c>
      <c r="I151" s="612">
        <v>13300</v>
      </c>
      <c r="K151" s="17">
        <v>137</v>
      </c>
      <c r="L151" s="17" t="s">
        <v>322</v>
      </c>
      <c r="M151" s="868">
        <f t="shared" si="36"/>
        <v>1900</v>
      </c>
      <c r="N151" s="869">
        <f>IFERROR(_xlfn.RANK.EQ(M151,$M$15:$M$193,0)+COUNTIF($M$15:M151,M151)-1,"-")</f>
        <v>132</v>
      </c>
      <c r="O151" s="869"/>
      <c r="P151" s="870">
        <f t="shared" si="37"/>
        <v>137</v>
      </c>
      <c r="Q151" s="870" t="str">
        <f t="shared" si="38"/>
        <v>音威子府村</v>
      </c>
      <c r="R151" s="871">
        <f t="shared" si="39"/>
        <v>1710</v>
      </c>
      <c r="S151" s="879">
        <f t="shared" si="40"/>
        <v>140</v>
      </c>
      <c r="T151" s="876">
        <f>IFERROR(_xlfn.RANK.EQ(S151,$S$15:$S$193,0)+COUNTIF($S$15:S151,S151)-1,"-")</f>
        <v>93</v>
      </c>
      <c r="U151" s="876"/>
      <c r="V151" s="828" t="str">
        <f t="shared" si="41"/>
        <v>-</v>
      </c>
      <c r="W151" s="828" t="str">
        <f t="shared" si="42"/>
        <v>-</v>
      </c>
      <c r="X151" s="885" t="str">
        <f t="shared" si="43"/>
        <v>-</v>
      </c>
      <c r="Y151" s="879">
        <f t="shared" si="44"/>
        <v>1760</v>
      </c>
      <c r="Z151" s="876">
        <f>IFERROR(_xlfn.RANK.EQ(Y151,$Y$15:$Y$193,0)+COUNTIF($Y$15:Y151,Y151)-1,"-")</f>
        <v>107</v>
      </c>
      <c r="AA151" s="876"/>
      <c r="AB151" s="828">
        <f t="shared" si="45"/>
        <v>137</v>
      </c>
      <c r="AC151" s="828" t="str">
        <f t="shared" si="46"/>
        <v>当麻町</v>
      </c>
      <c r="AD151" s="885">
        <f t="shared" si="47"/>
        <v>673</v>
      </c>
    </row>
    <row r="152" spans="1:30" ht="25.5" customHeight="1">
      <c r="A152" s="608" t="s">
        <v>604</v>
      </c>
      <c r="B152" s="605" t="s">
        <v>616</v>
      </c>
      <c r="C152" s="606" t="s">
        <v>191</v>
      </c>
      <c r="D152" s="605" t="s">
        <v>761</v>
      </c>
      <c r="E152" s="606" t="s">
        <v>359</v>
      </c>
      <c r="F152" s="612">
        <v>227</v>
      </c>
      <c r="G152" s="612">
        <v>11</v>
      </c>
      <c r="H152" s="612">
        <v>10</v>
      </c>
      <c r="I152" s="612">
        <v>216</v>
      </c>
      <c r="K152" s="17">
        <v>138</v>
      </c>
      <c r="L152" s="17" t="s">
        <v>286</v>
      </c>
      <c r="M152" s="868">
        <f t="shared" si="36"/>
        <v>1480</v>
      </c>
      <c r="N152" s="869">
        <f>IFERROR(_xlfn.RANK.EQ(M152,$M$15:$M$193,0)+COUNTIF($M$15:M152,M152)-1,"-")</f>
        <v>141</v>
      </c>
      <c r="O152" s="869"/>
      <c r="P152" s="870">
        <f t="shared" si="37"/>
        <v>138</v>
      </c>
      <c r="Q152" s="870" t="str">
        <f t="shared" si="38"/>
        <v>西興部村</v>
      </c>
      <c r="R152" s="871">
        <f t="shared" si="39"/>
        <v>1620</v>
      </c>
      <c r="S152" s="879">
        <f t="shared" si="40"/>
        <v>308</v>
      </c>
      <c r="T152" s="876">
        <f>IFERROR(_xlfn.RANK.EQ(S152,$S$15:$S$193,0)+COUNTIF($S$15:S152,S152)-1,"-")</f>
        <v>83</v>
      </c>
      <c r="U152" s="876"/>
      <c r="V152" s="828" t="str">
        <f t="shared" si="41"/>
        <v>-</v>
      </c>
      <c r="W152" s="828" t="str">
        <f t="shared" si="42"/>
        <v>-</v>
      </c>
      <c r="X152" s="885" t="str">
        <f t="shared" si="43"/>
        <v>-</v>
      </c>
      <c r="Y152" s="879">
        <f t="shared" si="44"/>
        <v>1170</v>
      </c>
      <c r="Z152" s="876">
        <f>IFERROR(_xlfn.RANK.EQ(Y152,$Y$15:$Y$193,0)+COUNTIF($Y$15:Y152,Y152)-1,"-")</f>
        <v>120</v>
      </c>
      <c r="AA152" s="876"/>
      <c r="AB152" s="828">
        <f t="shared" si="45"/>
        <v>138</v>
      </c>
      <c r="AC152" s="828" t="str">
        <f t="shared" si="46"/>
        <v>美唄市</v>
      </c>
      <c r="AD152" s="885">
        <f t="shared" si="47"/>
        <v>668</v>
      </c>
    </row>
    <row r="153" spans="1:30" ht="25.5" customHeight="1">
      <c r="A153" s="608" t="s">
        <v>604</v>
      </c>
      <c r="B153" s="605" t="s">
        <v>616</v>
      </c>
      <c r="C153" s="606" t="s">
        <v>191</v>
      </c>
      <c r="D153" s="605" t="s">
        <v>762</v>
      </c>
      <c r="E153" s="606" t="s">
        <v>348</v>
      </c>
      <c r="F153" s="612">
        <v>1230</v>
      </c>
      <c r="G153" s="612" t="s">
        <v>145</v>
      </c>
      <c r="H153" s="612" t="s">
        <v>145</v>
      </c>
      <c r="I153" s="612">
        <v>1230</v>
      </c>
      <c r="K153" s="17">
        <v>139</v>
      </c>
      <c r="L153" s="17" t="s">
        <v>366</v>
      </c>
      <c r="M153" s="868">
        <f t="shared" si="36"/>
        <v>1220</v>
      </c>
      <c r="N153" s="869">
        <f>IFERROR(_xlfn.RANK.EQ(M153,$M$15:$M$193,0)+COUNTIF($M$15:M153,M153)-1,"-")</f>
        <v>147</v>
      </c>
      <c r="O153" s="869"/>
      <c r="P153" s="870">
        <f t="shared" si="37"/>
        <v>139</v>
      </c>
      <c r="Q153" s="870" t="str">
        <f t="shared" si="38"/>
        <v>知内町</v>
      </c>
      <c r="R153" s="871">
        <f t="shared" si="39"/>
        <v>1530</v>
      </c>
      <c r="S153" s="879" t="str">
        <f t="shared" si="40"/>
        <v>-</v>
      </c>
      <c r="T153" s="876" t="str">
        <f>IFERROR(_xlfn.RANK.EQ(S153,$S$15:$S$193,0)+COUNTIF($S$15:S153,S153)-1,"-")</f>
        <v>-</v>
      </c>
      <c r="U153" s="876"/>
      <c r="V153" s="828" t="str">
        <f t="shared" si="41"/>
        <v>-</v>
      </c>
      <c r="W153" s="828" t="str">
        <f t="shared" si="42"/>
        <v>-</v>
      </c>
      <c r="X153" s="885" t="str">
        <f t="shared" si="43"/>
        <v>-</v>
      </c>
      <c r="Y153" s="879">
        <f t="shared" si="44"/>
        <v>1220</v>
      </c>
      <c r="Z153" s="876">
        <f>IFERROR(_xlfn.RANK.EQ(Y153,$Y$15:$Y$193,0)+COUNTIF($Y$15:Y153,Y153)-1,"-")</f>
        <v>119</v>
      </c>
      <c r="AA153" s="876"/>
      <c r="AB153" s="828">
        <f t="shared" si="45"/>
        <v>139</v>
      </c>
      <c r="AC153" s="828" t="str">
        <f t="shared" si="46"/>
        <v>東川町</v>
      </c>
      <c r="AD153" s="885">
        <f t="shared" si="47"/>
        <v>653</v>
      </c>
    </row>
    <row r="154" spans="1:30" ht="25.5" customHeight="1">
      <c r="A154" s="608" t="s">
        <v>604</v>
      </c>
      <c r="B154" s="605" t="s">
        <v>616</v>
      </c>
      <c r="C154" s="606" t="s">
        <v>191</v>
      </c>
      <c r="D154" s="605" t="s">
        <v>763</v>
      </c>
      <c r="E154" s="606" t="s">
        <v>361</v>
      </c>
      <c r="F154" s="612">
        <v>1030</v>
      </c>
      <c r="G154" s="612">
        <v>0</v>
      </c>
      <c r="H154" s="612">
        <v>0</v>
      </c>
      <c r="I154" s="612">
        <v>1030</v>
      </c>
      <c r="K154" s="17">
        <v>140</v>
      </c>
      <c r="L154" s="17" t="s">
        <v>280</v>
      </c>
      <c r="M154" s="868">
        <f t="shared" si="36"/>
        <v>5570</v>
      </c>
      <c r="N154" s="869">
        <f>IFERROR(_xlfn.RANK.EQ(M154,$M$15:$M$193,0)+COUNTIF($M$15:M154,M154)-1,"-")</f>
        <v>77</v>
      </c>
      <c r="O154" s="869"/>
      <c r="P154" s="870">
        <f t="shared" si="37"/>
        <v>140</v>
      </c>
      <c r="Q154" s="870" t="str">
        <f t="shared" si="38"/>
        <v>砂川市</v>
      </c>
      <c r="R154" s="871">
        <f t="shared" si="39"/>
        <v>1500</v>
      </c>
      <c r="S154" s="879">
        <f t="shared" si="40"/>
        <v>3170</v>
      </c>
      <c r="T154" s="876">
        <f>IFERROR(_xlfn.RANK.EQ(S154,$S$15:$S$193,0)+COUNTIF($S$15:S154,S154)-1,"-")</f>
        <v>21</v>
      </c>
      <c r="U154" s="876"/>
      <c r="V154" s="828" t="str">
        <f t="shared" si="41"/>
        <v>-</v>
      </c>
      <c r="W154" s="828" t="str">
        <f t="shared" si="42"/>
        <v>-</v>
      </c>
      <c r="X154" s="885" t="str">
        <f t="shared" si="43"/>
        <v>-</v>
      </c>
      <c r="Y154" s="879">
        <f t="shared" si="44"/>
        <v>2410</v>
      </c>
      <c r="Z154" s="876">
        <f>IFERROR(_xlfn.RANK.EQ(Y154,$Y$15:$Y$193,0)+COUNTIF($Y$15:Y154,Y154)-1,"-")</f>
        <v>91</v>
      </c>
      <c r="AA154" s="876"/>
      <c r="AB154" s="828">
        <f t="shared" si="45"/>
        <v>140</v>
      </c>
      <c r="AC154" s="828" t="str">
        <f t="shared" si="46"/>
        <v>占冠村</v>
      </c>
      <c r="AD154" s="885">
        <f t="shared" si="47"/>
        <v>625</v>
      </c>
    </row>
    <row r="155" spans="1:30" ht="25.5" customHeight="1">
      <c r="A155" s="608" t="s">
        <v>604</v>
      </c>
      <c r="B155" s="605" t="s">
        <v>616</v>
      </c>
      <c r="C155" s="606" t="s">
        <v>191</v>
      </c>
      <c r="D155" s="605" t="s">
        <v>764</v>
      </c>
      <c r="E155" s="606" t="s">
        <v>303</v>
      </c>
      <c r="F155" s="612">
        <v>4810</v>
      </c>
      <c r="G155" s="612">
        <v>449</v>
      </c>
      <c r="H155" s="612">
        <v>426</v>
      </c>
      <c r="I155" s="612">
        <v>4360</v>
      </c>
      <c r="K155" s="17">
        <v>141</v>
      </c>
      <c r="L155" s="17" t="s">
        <v>277</v>
      </c>
      <c r="M155" s="868">
        <f t="shared" si="36"/>
        <v>2540</v>
      </c>
      <c r="N155" s="869">
        <f>IFERROR(_xlfn.RANK.EQ(M155,$M$15:$M$193,0)+COUNTIF($M$15:M155,M155)-1,"-")</f>
        <v>123</v>
      </c>
      <c r="O155" s="869"/>
      <c r="P155" s="870">
        <f t="shared" si="37"/>
        <v>141</v>
      </c>
      <c r="Q155" s="870" t="str">
        <f t="shared" si="38"/>
        <v>壮瞥町</v>
      </c>
      <c r="R155" s="871">
        <f t="shared" si="39"/>
        <v>1480</v>
      </c>
      <c r="S155" s="879">
        <f t="shared" si="40"/>
        <v>126</v>
      </c>
      <c r="T155" s="876">
        <f>IFERROR(_xlfn.RANK.EQ(S155,$S$15:$S$193,0)+COUNTIF($S$15:S155,S155)-1,"-")</f>
        <v>94</v>
      </c>
      <c r="U155" s="876"/>
      <c r="V155" s="828" t="str">
        <f t="shared" si="41"/>
        <v>-</v>
      </c>
      <c r="W155" s="828" t="str">
        <f t="shared" si="42"/>
        <v>-</v>
      </c>
      <c r="X155" s="885" t="str">
        <f t="shared" si="43"/>
        <v>-</v>
      </c>
      <c r="Y155" s="879">
        <f t="shared" si="44"/>
        <v>2420</v>
      </c>
      <c r="Z155" s="876">
        <f>IFERROR(_xlfn.RANK.EQ(Y155,$Y$15:$Y$193,0)+COUNTIF($Y$15:Y155,Y155)-1,"-")</f>
        <v>90</v>
      </c>
      <c r="AA155" s="876"/>
      <c r="AB155" s="828">
        <f t="shared" si="45"/>
        <v>141</v>
      </c>
      <c r="AC155" s="828" t="str">
        <f t="shared" si="46"/>
        <v>砂川市</v>
      </c>
      <c r="AD155" s="885">
        <f t="shared" si="47"/>
        <v>622</v>
      </c>
    </row>
    <row r="156" spans="1:30" ht="25.5" customHeight="1">
      <c r="A156" s="608" t="s">
        <v>604</v>
      </c>
      <c r="B156" s="605" t="s">
        <v>616</v>
      </c>
      <c r="C156" s="606" t="s">
        <v>191</v>
      </c>
      <c r="D156" s="605" t="s">
        <v>765</v>
      </c>
      <c r="E156" s="606" t="s">
        <v>322</v>
      </c>
      <c r="F156" s="612">
        <v>1900</v>
      </c>
      <c r="G156" s="612">
        <v>140</v>
      </c>
      <c r="H156" s="612">
        <v>131</v>
      </c>
      <c r="I156" s="612">
        <v>1760</v>
      </c>
      <c r="K156" s="17">
        <v>142</v>
      </c>
      <c r="L156" s="17" t="s">
        <v>257</v>
      </c>
      <c r="M156" s="868">
        <f t="shared" si="36"/>
        <v>7420</v>
      </c>
      <c r="N156" s="869">
        <f>IFERROR(_xlfn.RANK.EQ(M156,$M$15:$M$193,0)+COUNTIF($M$15:M156,M156)-1,"-")</f>
        <v>55</v>
      </c>
      <c r="O156" s="869"/>
      <c r="P156" s="870">
        <f t="shared" si="37"/>
        <v>142</v>
      </c>
      <c r="Q156" s="870" t="str">
        <f t="shared" si="38"/>
        <v>仁木町</v>
      </c>
      <c r="R156" s="871">
        <f t="shared" si="39"/>
        <v>1460</v>
      </c>
      <c r="S156" s="879">
        <f t="shared" si="40"/>
        <v>1080</v>
      </c>
      <c r="T156" s="876">
        <f>IFERROR(_xlfn.RANK.EQ(S156,$S$15:$S$193,0)+COUNTIF($S$15:S156,S156)-1,"-")</f>
        <v>55</v>
      </c>
      <c r="U156" s="876"/>
      <c r="V156" s="828" t="str">
        <f t="shared" si="41"/>
        <v>-</v>
      </c>
      <c r="W156" s="828" t="str">
        <f t="shared" si="42"/>
        <v>-</v>
      </c>
      <c r="X156" s="885" t="str">
        <f t="shared" si="43"/>
        <v>-</v>
      </c>
      <c r="Y156" s="879">
        <f t="shared" si="44"/>
        <v>6340</v>
      </c>
      <c r="Z156" s="876">
        <f>IFERROR(_xlfn.RANK.EQ(Y156,$Y$15:$Y$193,0)+COUNTIF($Y$15:Y156,Y156)-1,"-")</f>
        <v>52</v>
      </c>
      <c r="AA156" s="876"/>
      <c r="AB156" s="828">
        <f t="shared" si="45"/>
        <v>142</v>
      </c>
      <c r="AC156" s="828" t="str">
        <f t="shared" si="46"/>
        <v>夕張市</v>
      </c>
      <c r="AD156" s="885">
        <f t="shared" si="47"/>
        <v>572</v>
      </c>
    </row>
    <row r="157" spans="1:30" ht="25.5" customHeight="1">
      <c r="A157" s="608" t="s">
        <v>604</v>
      </c>
      <c r="B157" s="605" t="s">
        <v>616</v>
      </c>
      <c r="C157" s="606" t="s">
        <v>191</v>
      </c>
      <c r="D157" s="605" t="s">
        <v>766</v>
      </c>
      <c r="E157" s="606" t="s">
        <v>286</v>
      </c>
      <c r="F157" s="612">
        <v>1480</v>
      </c>
      <c r="G157" s="612">
        <v>308</v>
      </c>
      <c r="H157" s="612">
        <v>286</v>
      </c>
      <c r="I157" s="612">
        <v>1170</v>
      </c>
      <c r="K157" s="17">
        <v>143</v>
      </c>
      <c r="L157" s="17" t="s">
        <v>274</v>
      </c>
      <c r="M157" s="868">
        <f t="shared" si="36"/>
        <v>6610</v>
      </c>
      <c r="N157" s="869">
        <f>IFERROR(_xlfn.RANK.EQ(M157,$M$15:$M$193,0)+COUNTIF($M$15:M157,M157)-1,"-")</f>
        <v>60</v>
      </c>
      <c r="O157" s="869"/>
      <c r="P157" s="870">
        <f t="shared" si="37"/>
        <v>143</v>
      </c>
      <c r="Q157" s="870" t="str">
        <f t="shared" si="38"/>
        <v>余市町</v>
      </c>
      <c r="R157" s="871">
        <f t="shared" si="39"/>
        <v>1420</v>
      </c>
      <c r="S157" s="879">
        <f t="shared" si="40"/>
        <v>3520</v>
      </c>
      <c r="T157" s="876">
        <f>IFERROR(_xlfn.RANK.EQ(S157,$S$15:$S$193,0)+COUNTIF($S$15:S157,S157)-1,"-")</f>
        <v>18</v>
      </c>
      <c r="U157" s="876"/>
      <c r="V157" s="828" t="str">
        <f t="shared" si="41"/>
        <v>-</v>
      </c>
      <c r="W157" s="828" t="str">
        <f t="shared" si="42"/>
        <v>-</v>
      </c>
      <c r="X157" s="885" t="str">
        <f t="shared" si="43"/>
        <v>-</v>
      </c>
      <c r="Y157" s="879">
        <f t="shared" si="44"/>
        <v>3080</v>
      </c>
      <c r="Z157" s="876">
        <f>IFERROR(_xlfn.RANK.EQ(Y157,$Y$15:$Y$193,0)+COUNTIF($Y$15:Y157,Y157)-1,"-")</f>
        <v>80</v>
      </c>
      <c r="AA157" s="876"/>
      <c r="AB157" s="828">
        <f t="shared" si="45"/>
        <v>142</v>
      </c>
      <c r="AC157" s="828" t="str">
        <f t="shared" si="46"/>
        <v>赤井川村</v>
      </c>
      <c r="AD157" s="885">
        <f t="shared" si="47"/>
        <v>572</v>
      </c>
    </row>
    <row r="158" spans="1:30" ht="25.5" customHeight="1">
      <c r="A158" s="608" t="s">
        <v>604</v>
      </c>
      <c r="B158" s="605" t="s">
        <v>616</v>
      </c>
      <c r="C158" s="606" t="s">
        <v>191</v>
      </c>
      <c r="D158" s="605" t="s">
        <v>767</v>
      </c>
      <c r="E158" s="606" t="s">
        <v>366</v>
      </c>
      <c r="F158" s="612">
        <v>1220</v>
      </c>
      <c r="G158" s="612" t="s">
        <v>145</v>
      </c>
      <c r="H158" s="612" t="s">
        <v>145</v>
      </c>
      <c r="I158" s="612">
        <v>1220</v>
      </c>
      <c r="K158" s="17">
        <v>144</v>
      </c>
      <c r="L158" s="17" t="s">
        <v>323</v>
      </c>
      <c r="M158" s="868">
        <f t="shared" si="36"/>
        <v>9430</v>
      </c>
      <c r="N158" s="869">
        <f>IFERROR(_xlfn.RANK.EQ(M158,$M$15:$M$193,0)+COUNTIF($M$15:M158,M158)-1,"-")</f>
        <v>43</v>
      </c>
      <c r="O158" s="869"/>
      <c r="P158" s="870">
        <f t="shared" si="37"/>
        <v>144</v>
      </c>
      <c r="Q158" s="870" t="str">
        <f t="shared" si="38"/>
        <v>三笠市</v>
      </c>
      <c r="R158" s="871">
        <f t="shared" si="39"/>
        <v>1300</v>
      </c>
      <c r="S158" s="879">
        <f t="shared" si="40"/>
        <v>1060</v>
      </c>
      <c r="T158" s="876">
        <f>IFERROR(_xlfn.RANK.EQ(S158,$S$15:$S$193,0)+COUNTIF($S$15:S158,S158)-1,"-")</f>
        <v>57</v>
      </c>
      <c r="U158" s="876"/>
      <c r="V158" s="828" t="str">
        <f t="shared" si="41"/>
        <v>-</v>
      </c>
      <c r="W158" s="828" t="str">
        <f t="shared" si="42"/>
        <v>-</v>
      </c>
      <c r="X158" s="885" t="str">
        <f t="shared" si="43"/>
        <v>-</v>
      </c>
      <c r="Y158" s="879">
        <f t="shared" si="44"/>
        <v>8370</v>
      </c>
      <c r="Z158" s="876">
        <f>IFERROR(_xlfn.RANK.EQ(Y158,$Y$15:$Y$193,0)+COUNTIF($Y$15:Y158,Y158)-1,"-")</f>
        <v>41</v>
      </c>
      <c r="AA158" s="876"/>
      <c r="AB158" s="828">
        <f t="shared" si="45"/>
        <v>144</v>
      </c>
      <c r="AC158" s="828" t="str">
        <f t="shared" si="46"/>
        <v>乙部町</v>
      </c>
      <c r="AD158" s="885">
        <f t="shared" si="47"/>
        <v>534</v>
      </c>
    </row>
    <row r="159" spans="1:30" ht="25.5" customHeight="1">
      <c r="A159" s="608" t="s">
        <v>604</v>
      </c>
      <c r="B159" s="605" t="s">
        <v>616</v>
      </c>
      <c r="C159" s="606" t="s">
        <v>191</v>
      </c>
      <c r="D159" s="605" t="s">
        <v>768</v>
      </c>
      <c r="E159" s="606" t="s">
        <v>280</v>
      </c>
      <c r="F159" s="612">
        <v>5570</v>
      </c>
      <c r="G159" s="612">
        <v>3170</v>
      </c>
      <c r="H159" s="612">
        <v>3030</v>
      </c>
      <c r="I159" s="612">
        <v>2410</v>
      </c>
      <c r="K159" s="17">
        <v>145</v>
      </c>
      <c r="L159" s="17" t="s">
        <v>332</v>
      </c>
      <c r="M159" s="868">
        <f t="shared" si="36"/>
        <v>4660</v>
      </c>
      <c r="N159" s="869">
        <f>IFERROR(_xlfn.RANK.EQ(M159,$M$15:$M$193,0)+COUNTIF($M$15:M159,M159)-1,"-")</f>
        <v>89</v>
      </c>
      <c r="O159" s="869"/>
      <c r="P159" s="870">
        <f t="shared" si="37"/>
        <v>145</v>
      </c>
      <c r="Q159" s="870" t="str">
        <f t="shared" si="38"/>
        <v>苫小牧市</v>
      </c>
      <c r="R159" s="871">
        <f t="shared" si="39"/>
        <v>1230</v>
      </c>
      <c r="S159" s="879">
        <f t="shared" si="40"/>
        <v>1540</v>
      </c>
      <c r="T159" s="876">
        <f>IFERROR(_xlfn.RANK.EQ(S159,$S$15:$S$193,0)+COUNTIF($S$15:S159,S159)-1,"-")</f>
        <v>50</v>
      </c>
      <c r="U159" s="876"/>
      <c r="V159" s="828" t="str">
        <f t="shared" si="41"/>
        <v>-</v>
      </c>
      <c r="W159" s="828" t="str">
        <f t="shared" si="42"/>
        <v>-</v>
      </c>
      <c r="X159" s="885" t="str">
        <f t="shared" si="43"/>
        <v>-</v>
      </c>
      <c r="Y159" s="879">
        <f t="shared" si="44"/>
        <v>3120</v>
      </c>
      <c r="Z159" s="876">
        <f>IFERROR(_xlfn.RANK.EQ(Y159,$Y$15:$Y$193,0)+COUNTIF($Y$15:Y159,Y159)-1,"-")</f>
        <v>77</v>
      </c>
      <c r="AA159" s="876"/>
      <c r="AB159" s="828">
        <f t="shared" si="45"/>
        <v>145</v>
      </c>
      <c r="AC159" s="828" t="str">
        <f t="shared" si="46"/>
        <v>月形町</v>
      </c>
      <c r="AD159" s="885">
        <f t="shared" si="47"/>
        <v>497</v>
      </c>
    </row>
    <row r="160" spans="1:30" ht="25.5" customHeight="1">
      <c r="A160" s="608" t="s">
        <v>604</v>
      </c>
      <c r="B160" s="605" t="s">
        <v>616</v>
      </c>
      <c r="C160" s="606" t="s">
        <v>191</v>
      </c>
      <c r="D160" s="605" t="s">
        <v>769</v>
      </c>
      <c r="E160" s="606" t="s">
        <v>277</v>
      </c>
      <c r="F160" s="612">
        <v>2540</v>
      </c>
      <c r="G160" s="612">
        <v>126</v>
      </c>
      <c r="H160" s="612">
        <v>116</v>
      </c>
      <c r="I160" s="612">
        <v>2420</v>
      </c>
      <c r="K160" s="17">
        <v>146</v>
      </c>
      <c r="L160" s="17" t="s">
        <v>333</v>
      </c>
      <c r="M160" s="868">
        <f t="shared" si="36"/>
        <v>6960</v>
      </c>
      <c r="N160" s="869">
        <f>IFERROR(_xlfn.RANK.EQ(M160,$M$15:$M$193,0)+COUNTIF($M$15:M160,M160)-1,"-")</f>
        <v>59</v>
      </c>
      <c r="O160" s="869"/>
      <c r="P160" s="870">
        <f t="shared" si="37"/>
        <v>146</v>
      </c>
      <c r="Q160" s="870" t="str">
        <f t="shared" si="38"/>
        <v>喜茂別町</v>
      </c>
      <c r="R160" s="871">
        <f t="shared" si="39"/>
        <v>1220</v>
      </c>
      <c r="S160" s="879">
        <f t="shared" si="40"/>
        <v>452</v>
      </c>
      <c r="T160" s="876">
        <f>IFERROR(_xlfn.RANK.EQ(S160,$S$15:$S$193,0)+COUNTIF($S$15:S160,S160)-1,"-")</f>
        <v>75</v>
      </c>
      <c r="U160" s="876"/>
      <c r="V160" s="828" t="str">
        <f t="shared" si="41"/>
        <v>-</v>
      </c>
      <c r="W160" s="828" t="str">
        <f t="shared" si="42"/>
        <v>-</v>
      </c>
      <c r="X160" s="885" t="str">
        <f t="shared" si="43"/>
        <v>-</v>
      </c>
      <c r="Y160" s="879">
        <f t="shared" si="44"/>
        <v>6510</v>
      </c>
      <c r="Z160" s="876">
        <f>IFERROR(_xlfn.RANK.EQ(Y160,$Y$15:$Y$193,0)+COUNTIF($Y$15:Y160,Y160)-1,"-")</f>
        <v>51</v>
      </c>
      <c r="AA160" s="876"/>
      <c r="AB160" s="828">
        <f t="shared" si="45"/>
        <v>146</v>
      </c>
      <c r="AC160" s="828" t="str">
        <f t="shared" si="46"/>
        <v>奥尻町</v>
      </c>
      <c r="AD160" s="885">
        <f t="shared" si="47"/>
        <v>451</v>
      </c>
    </row>
    <row r="161" spans="1:30" ht="25.5" customHeight="1">
      <c r="A161" s="608" t="s">
        <v>604</v>
      </c>
      <c r="B161" s="605" t="s">
        <v>616</v>
      </c>
      <c r="C161" s="606" t="s">
        <v>191</v>
      </c>
      <c r="D161" s="605" t="s">
        <v>770</v>
      </c>
      <c r="E161" s="606" t="s">
        <v>257</v>
      </c>
      <c r="F161" s="612">
        <v>7420</v>
      </c>
      <c r="G161" s="612">
        <v>1080</v>
      </c>
      <c r="H161" s="612">
        <v>1040</v>
      </c>
      <c r="I161" s="612">
        <v>6340</v>
      </c>
      <c r="K161" s="17">
        <v>147</v>
      </c>
      <c r="L161" s="17" t="s">
        <v>343</v>
      </c>
      <c r="M161" s="868">
        <f t="shared" si="36"/>
        <v>5420</v>
      </c>
      <c r="N161" s="869">
        <f>IFERROR(_xlfn.RANK.EQ(M161,$M$15:$M$193,0)+COUNTIF($M$15:M161,M161)-1,"-")</f>
        <v>79</v>
      </c>
      <c r="O161" s="869"/>
      <c r="P161" s="870">
        <f t="shared" si="37"/>
        <v>146</v>
      </c>
      <c r="Q161" s="870" t="str">
        <f t="shared" si="38"/>
        <v>白老町</v>
      </c>
      <c r="R161" s="871">
        <f t="shared" si="39"/>
        <v>1220</v>
      </c>
      <c r="S161" s="879">
        <f t="shared" si="40"/>
        <v>243</v>
      </c>
      <c r="T161" s="876">
        <f>IFERROR(_xlfn.RANK.EQ(S161,$S$15:$S$193,0)+COUNTIF($S$15:S161,S161)-1,"-")</f>
        <v>85</v>
      </c>
      <c r="U161" s="876"/>
      <c r="V161" s="828" t="str">
        <f t="shared" si="41"/>
        <v>-</v>
      </c>
      <c r="W161" s="828" t="str">
        <f t="shared" si="42"/>
        <v>-</v>
      </c>
      <c r="X161" s="885" t="str">
        <f t="shared" si="43"/>
        <v>-</v>
      </c>
      <c r="Y161" s="879">
        <f t="shared" si="44"/>
        <v>5180</v>
      </c>
      <c r="Z161" s="876">
        <f>IFERROR(_xlfn.RANK.EQ(Y161,$Y$15:$Y$193,0)+COUNTIF($Y$15:Y161,Y161)-1,"-")</f>
        <v>61</v>
      </c>
      <c r="AA161" s="876"/>
      <c r="AB161" s="828">
        <f t="shared" si="45"/>
        <v>147</v>
      </c>
      <c r="AC161" s="828" t="str">
        <f t="shared" si="46"/>
        <v>知内町</v>
      </c>
      <c r="AD161" s="885">
        <f t="shared" si="47"/>
        <v>444</v>
      </c>
    </row>
    <row r="162" spans="1:30" ht="25.5" customHeight="1">
      <c r="A162" s="608" t="s">
        <v>604</v>
      </c>
      <c r="B162" s="605" t="s">
        <v>616</v>
      </c>
      <c r="C162" s="606" t="s">
        <v>191</v>
      </c>
      <c r="D162" s="605" t="s">
        <v>771</v>
      </c>
      <c r="E162" s="606" t="s">
        <v>274</v>
      </c>
      <c r="F162" s="612">
        <v>6610</v>
      </c>
      <c r="G162" s="612">
        <v>3520</v>
      </c>
      <c r="H162" s="612">
        <v>3350</v>
      </c>
      <c r="I162" s="612">
        <v>3080</v>
      </c>
      <c r="K162" s="17">
        <v>148</v>
      </c>
      <c r="L162" s="17" t="s">
        <v>350</v>
      </c>
      <c r="M162" s="868">
        <f t="shared" si="36"/>
        <v>1030</v>
      </c>
      <c r="N162" s="869">
        <f>IFERROR(_xlfn.RANK.EQ(M162,$M$15:$M$193,0)+COUNTIF($M$15:M162,M162)-1,"-")</f>
        <v>151</v>
      </c>
      <c r="O162" s="869"/>
      <c r="P162" s="870">
        <f t="shared" si="37"/>
        <v>148</v>
      </c>
      <c r="Q162" s="870" t="str">
        <f t="shared" si="38"/>
        <v>江差町</v>
      </c>
      <c r="R162" s="871">
        <f t="shared" si="39"/>
        <v>1080</v>
      </c>
      <c r="S162" s="879">
        <f t="shared" si="40"/>
        <v>97</v>
      </c>
      <c r="T162" s="876">
        <f>IFERROR(_xlfn.RANK.EQ(S162,$S$15:$S$193,0)+COUNTIF($S$15:S162,S162)-1,"-")</f>
        <v>96</v>
      </c>
      <c r="U162" s="876"/>
      <c r="V162" s="828" t="str">
        <f t="shared" si="41"/>
        <v>-</v>
      </c>
      <c r="W162" s="828" t="str">
        <f t="shared" si="42"/>
        <v>-</v>
      </c>
      <c r="X162" s="885" t="str">
        <f t="shared" si="43"/>
        <v>-</v>
      </c>
      <c r="Y162" s="879">
        <f t="shared" si="44"/>
        <v>933</v>
      </c>
      <c r="Z162" s="876">
        <f>IFERROR(_xlfn.RANK.EQ(Y162,$Y$15:$Y$193,0)+COUNTIF($Y$15:Y162,Y162)-1,"-")</f>
        <v>126</v>
      </c>
      <c r="AA162" s="876"/>
      <c r="AB162" s="828">
        <f t="shared" si="45"/>
        <v>148</v>
      </c>
      <c r="AC162" s="828" t="str">
        <f t="shared" si="46"/>
        <v>南幌町</v>
      </c>
      <c r="AD162" s="885">
        <f t="shared" si="47"/>
        <v>426</v>
      </c>
    </row>
    <row r="163" spans="1:30" ht="25.5" customHeight="1">
      <c r="A163" s="608" t="s">
        <v>604</v>
      </c>
      <c r="B163" s="605" t="s">
        <v>618</v>
      </c>
      <c r="C163" s="606" t="s">
        <v>195</v>
      </c>
      <c r="D163" s="605" t="s">
        <v>772</v>
      </c>
      <c r="E163" s="606" t="s">
        <v>323</v>
      </c>
      <c r="F163" s="612">
        <v>9430</v>
      </c>
      <c r="G163" s="612">
        <v>1060</v>
      </c>
      <c r="H163" s="612">
        <v>1010</v>
      </c>
      <c r="I163" s="612">
        <v>8370</v>
      </c>
      <c r="K163" s="17">
        <v>149</v>
      </c>
      <c r="L163" s="17" t="s">
        <v>363</v>
      </c>
      <c r="M163" s="868">
        <f t="shared" si="36"/>
        <v>1830</v>
      </c>
      <c r="N163" s="869">
        <f>IFERROR(_xlfn.RANK.EQ(M163,$M$15:$M$193,0)+COUNTIF($M$15:M163,M163)-1,"-")</f>
        <v>135</v>
      </c>
      <c r="O163" s="869"/>
      <c r="P163" s="870">
        <f t="shared" si="37"/>
        <v>149</v>
      </c>
      <c r="Q163" s="870" t="str">
        <f t="shared" si="38"/>
        <v>留萌市</v>
      </c>
      <c r="R163" s="871">
        <f t="shared" si="39"/>
        <v>1060</v>
      </c>
      <c r="S163" s="879" t="str">
        <f t="shared" si="40"/>
        <v>-</v>
      </c>
      <c r="T163" s="876" t="str">
        <f>IFERROR(_xlfn.RANK.EQ(S163,$S$15:$S$193,0)+COUNTIF($S$15:S163,S163)-1,"-")</f>
        <v>-</v>
      </c>
      <c r="U163" s="876"/>
      <c r="V163" s="828" t="str">
        <f t="shared" si="41"/>
        <v>-</v>
      </c>
      <c r="W163" s="828" t="str">
        <f t="shared" si="42"/>
        <v>-</v>
      </c>
      <c r="X163" s="885" t="str">
        <f t="shared" si="43"/>
        <v>-</v>
      </c>
      <c r="Y163" s="879">
        <f t="shared" si="44"/>
        <v>1830</v>
      </c>
      <c r="Z163" s="876">
        <f>IFERROR(_xlfn.RANK.EQ(Y163,$Y$15:$Y$193,0)+COUNTIF($Y$15:Y163,Y163)-1,"-")</f>
        <v>105</v>
      </c>
      <c r="AA163" s="876"/>
      <c r="AB163" s="828">
        <f t="shared" si="45"/>
        <v>149</v>
      </c>
      <c r="AC163" s="828" t="str">
        <f t="shared" si="46"/>
        <v>北竜町</v>
      </c>
      <c r="AD163" s="885">
        <f t="shared" si="47"/>
        <v>406</v>
      </c>
    </row>
    <row r="164" spans="1:30" ht="25.5" customHeight="1">
      <c r="A164" s="608" t="s">
        <v>604</v>
      </c>
      <c r="B164" s="605" t="s">
        <v>618</v>
      </c>
      <c r="C164" s="606" t="s">
        <v>195</v>
      </c>
      <c r="D164" s="605" t="s">
        <v>773</v>
      </c>
      <c r="E164" s="606" t="s">
        <v>332</v>
      </c>
      <c r="F164" s="612">
        <v>4660</v>
      </c>
      <c r="G164" s="612">
        <v>1540</v>
      </c>
      <c r="H164" s="612">
        <v>1470</v>
      </c>
      <c r="I164" s="612">
        <v>3120</v>
      </c>
      <c r="K164" s="17">
        <v>150</v>
      </c>
      <c r="L164" s="17" t="s">
        <v>328</v>
      </c>
      <c r="M164" s="868">
        <f t="shared" si="36"/>
        <v>9160</v>
      </c>
      <c r="N164" s="869">
        <f>IFERROR(_xlfn.RANK.EQ(M164,$M$15:$M$193,0)+COUNTIF($M$15:M164,M164)-1,"-")</f>
        <v>47</v>
      </c>
      <c r="O164" s="869"/>
      <c r="P164" s="870">
        <f t="shared" si="37"/>
        <v>150</v>
      </c>
      <c r="Q164" s="870" t="str">
        <f t="shared" si="38"/>
        <v>登別市</v>
      </c>
      <c r="R164" s="871">
        <f t="shared" si="39"/>
        <v>1030</v>
      </c>
      <c r="S164" s="879">
        <f t="shared" si="40"/>
        <v>1340</v>
      </c>
      <c r="T164" s="876">
        <f>IFERROR(_xlfn.RANK.EQ(S164,$S$15:$S$193,0)+COUNTIF($S$15:S164,S164)-1,"-")</f>
        <v>52</v>
      </c>
      <c r="U164" s="876"/>
      <c r="V164" s="828" t="str">
        <f t="shared" si="41"/>
        <v>-</v>
      </c>
      <c r="W164" s="828" t="str">
        <f t="shared" si="42"/>
        <v>-</v>
      </c>
      <c r="X164" s="885" t="str">
        <f t="shared" si="43"/>
        <v>-</v>
      </c>
      <c r="Y164" s="879">
        <f t="shared" si="44"/>
        <v>7810</v>
      </c>
      <c r="Z164" s="876">
        <f>IFERROR(_xlfn.RANK.EQ(Y164,$Y$15:$Y$193,0)+COUNTIF($Y$15:Y164,Y164)-1,"-")</f>
        <v>43</v>
      </c>
      <c r="AA164" s="876"/>
      <c r="AB164" s="828">
        <f t="shared" si="45"/>
        <v>150</v>
      </c>
      <c r="AC164" s="828" t="str">
        <f t="shared" si="46"/>
        <v>松前町</v>
      </c>
      <c r="AD164" s="885">
        <f t="shared" si="47"/>
        <v>401</v>
      </c>
    </row>
    <row r="165" spans="1:30" ht="25.5" customHeight="1">
      <c r="A165" s="608" t="s">
        <v>604</v>
      </c>
      <c r="B165" s="605" t="s">
        <v>618</v>
      </c>
      <c r="C165" s="606" t="s">
        <v>195</v>
      </c>
      <c r="D165" s="605" t="s">
        <v>774</v>
      </c>
      <c r="E165" s="606" t="s">
        <v>333</v>
      </c>
      <c r="F165" s="611">
        <v>6960</v>
      </c>
      <c r="G165" s="611">
        <v>452</v>
      </c>
      <c r="H165" s="611">
        <v>431</v>
      </c>
      <c r="I165" s="610">
        <v>6510</v>
      </c>
      <c r="K165" s="17">
        <v>151</v>
      </c>
      <c r="L165" s="17" t="s">
        <v>201</v>
      </c>
      <c r="M165" s="868">
        <f t="shared" si="36"/>
        <v>24300</v>
      </c>
      <c r="N165" s="869">
        <f>IFERROR(_xlfn.RANK.EQ(M165,$M$15:$M$193,0)+COUNTIF($M$15:M165,M165)-1,"-")</f>
        <v>4</v>
      </c>
      <c r="O165" s="869"/>
      <c r="P165" s="870">
        <f t="shared" si="37"/>
        <v>150</v>
      </c>
      <c r="Q165" s="870" t="str">
        <f t="shared" si="38"/>
        <v>様似町</v>
      </c>
      <c r="R165" s="871">
        <f t="shared" si="39"/>
        <v>1030</v>
      </c>
      <c r="S165" s="879">
        <f t="shared" si="40"/>
        <v>373</v>
      </c>
      <c r="T165" s="876">
        <f>IFERROR(_xlfn.RANK.EQ(S165,$S$15:$S$193,0)+COUNTIF($S$15:S165,S165)-1,"-")</f>
        <v>80</v>
      </c>
      <c r="U165" s="876"/>
      <c r="V165" s="828" t="str">
        <f t="shared" si="41"/>
        <v>-</v>
      </c>
      <c r="W165" s="828" t="str">
        <f t="shared" si="42"/>
        <v>-</v>
      </c>
      <c r="X165" s="885" t="str">
        <f t="shared" si="43"/>
        <v>-</v>
      </c>
      <c r="Y165" s="879">
        <f t="shared" si="44"/>
        <v>23900</v>
      </c>
      <c r="Z165" s="876">
        <f>IFERROR(_xlfn.RANK.EQ(Y165,$Y$15:$Y$193,0)+COUNTIF($Y$15:Y165,Y165)-1,"-")</f>
        <v>4</v>
      </c>
      <c r="AA165" s="876"/>
      <c r="AB165" s="828">
        <f t="shared" si="45"/>
        <v>151</v>
      </c>
      <c r="AC165" s="828" t="str">
        <f t="shared" si="46"/>
        <v>木古内町</v>
      </c>
      <c r="AD165" s="885">
        <f t="shared" si="47"/>
        <v>385</v>
      </c>
    </row>
    <row r="166" spans="1:30" ht="25.5" customHeight="1">
      <c r="A166" s="608" t="s">
        <v>604</v>
      </c>
      <c r="B166" s="605" t="s">
        <v>618</v>
      </c>
      <c r="C166" s="606" t="s">
        <v>195</v>
      </c>
      <c r="D166" s="605" t="s">
        <v>775</v>
      </c>
      <c r="E166" s="606" t="s">
        <v>343</v>
      </c>
      <c r="F166" s="611">
        <v>5420</v>
      </c>
      <c r="G166" s="611">
        <v>243</v>
      </c>
      <c r="H166" s="611">
        <v>233</v>
      </c>
      <c r="I166" s="610">
        <v>5180</v>
      </c>
      <c r="K166" s="17">
        <v>152</v>
      </c>
      <c r="L166" s="17" t="s">
        <v>240</v>
      </c>
      <c r="M166" s="868">
        <f t="shared" si="36"/>
        <v>15900</v>
      </c>
      <c r="N166" s="869">
        <f>IFERROR(_xlfn.RANK.EQ(M166,$M$15:$M$193,0)+COUNTIF($M$15:M166,M166)-1,"-")</f>
        <v>11</v>
      </c>
      <c r="O166" s="869"/>
      <c r="P166" s="870">
        <f t="shared" si="37"/>
        <v>152</v>
      </c>
      <c r="Q166" s="870" t="str">
        <f t="shared" si="38"/>
        <v>木古内町</v>
      </c>
      <c r="R166" s="871">
        <f t="shared" si="39"/>
        <v>939</v>
      </c>
      <c r="S166" s="879" t="str">
        <f t="shared" si="40"/>
        <v>-</v>
      </c>
      <c r="T166" s="876" t="str">
        <f>IFERROR(_xlfn.RANK.EQ(S166,$S$15:$S$193,0)+COUNTIF($S$15:S166,S166)-1,"-")</f>
        <v>-</v>
      </c>
      <c r="U166" s="876"/>
      <c r="V166" s="828" t="str">
        <f t="shared" si="41"/>
        <v>-</v>
      </c>
      <c r="W166" s="828" t="str">
        <f t="shared" si="42"/>
        <v>-</v>
      </c>
      <c r="X166" s="885" t="str">
        <f t="shared" si="43"/>
        <v>-</v>
      </c>
      <c r="Y166" s="879">
        <f t="shared" si="44"/>
        <v>15900</v>
      </c>
      <c r="Z166" s="876">
        <f>IFERROR(_xlfn.RANK.EQ(Y166,$Y$15:$Y$193,0)+COUNTIF($Y$15:Y166,Y166)-1,"-")</f>
        <v>9</v>
      </c>
      <c r="AA166" s="876"/>
      <c r="AB166" s="828">
        <f t="shared" si="45"/>
        <v>152</v>
      </c>
      <c r="AC166" s="828" t="str">
        <f t="shared" si="46"/>
        <v>小平町</v>
      </c>
      <c r="AD166" s="885">
        <f t="shared" si="47"/>
        <v>322</v>
      </c>
    </row>
    <row r="167" spans="1:30" ht="25.5" customHeight="1">
      <c r="A167" s="608" t="s">
        <v>604</v>
      </c>
      <c r="B167" s="605" t="s">
        <v>618</v>
      </c>
      <c r="C167" s="606" t="s">
        <v>195</v>
      </c>
      <c r="D167" s="605" t="s">
        <v>776</v>
      </c>
      <c r="E167" s="606" t="s">
        <v>350</v>
      </c>
      <c r="F167" s="611">
        <v>1030</v>
      </c>
      <c r="G167" s="611">
        <v>97</v>
      </c>
      <c r="H167" s="611">
        <v>93</v>
      </c>
      <c r="I167" s="610">
        <v>933</v>
      </c>
      <c r="K167" s="17">
        <v>153</v>
      </c>
      <c r="L167" s="17" t="s">
        <v>225</v>
      </c>
      <c r="M167" s="868">
        <f t="shared" si="36"/>
        <v>11100</v>
      </c>
      <c r="N167" s="869">
        <f>IFERROR(_xlfn.RANK.EQ(M167,$M$15:$M$193,0)+COUNTIF($M$15:M167,M167)-1,"-")</f>
        <v>29</v>
      </c>
      <c r="O167" s="869"/>
      <c r="P167" s="870">
        <f t="shared" si="37"/>
        <v>153</v>
      </c>
      <c r="Q167" s="870" t="str">
        <f t="shared" si="38"/>
        <v>釧路町</v>
      </c>
      <c r="R167" s="871">
        <f t="shared" si="39"/>
        <v>923</v>
      </c>
      <c r="S167" s="879" t="str">
        <f t="shared" si="40"/>
        <v>-</v>
      </c>
      <c r="T167" s="876" t="str">
        <f>IFERROR(_xlfn.RANK.EQ(S167,$S$15:$S$193,0)+COUNTIF($S$15:S167,S167)-1,"-")</f>
        <v>-</v>
      </c>
      <c r="U167" s="876"/>
      <c r="V167" s="828" t="str">
        <f t="shared" si="41"/>
        <v>-</v>
      </c>
      <c r="W167" s="828" t="str">
        <f t="shared" si="42"/>
        <v>-</v>
      </c>
      <c r="X167" s="885" t="str">
        <f t="shared" si="43"/>
        <v>-</v>
      </c>
      <c r="Y167" s="879">
        <f t="shared" si="44"/>
        <v>11100</v>
      </c>
      <c r="Z167" s="876">
        <f>IFERROR(_xlfn.RANK.EQ(Y167,$Y$15:$Y$193,0)+COUNTIF($Y$15:Y167,Y167)-1,"-")</f>
        <v>24</v>
      </c>
      <c r="AA167" s="876"/>
      <c r="AB167" s="828">
        <f t="shared" si="45"/>
        <v>153</v>
      </c>
      <c r="AC167" s="828" t="str">
        <f t="shared" si="46"/>
        <v>雨竜町</v>
      </c>
      <c r="AD167" s="885">
        <f t="shared" si="47"/>
        <v>308</v>
      </c>
    </row>
    <row r="168" spans="1:30" ht="25.5" customHeight="1">
      <c r="A168" s="608" t="s">
        <v>604</v>
      </c>
      <c r="B168" s="605" t="s">
        <v>618</v>
      </c>
      <c r="C168" s="606" t="s">
        <v>195</v>
      </c>
      <c r="D168" s="605" t="s">
        <v>777</v>
      </c>
      <c r="E168" s="606" t="s">
        <v>363</v>
      </c>
      <c r="F168" s="611">
        <v>1830</v>
      </c>
      <c r="G168" s="611" t="s">
        <v>145</v>
      </c>
      <c r="H168" s="611" t="s">
        <v>145</v>
      </c>
      <c r="I168" s="610">
        <v>1830</v>
      </c>
      <c r="K168" s="17">
        <v>154</v>
      </c>
      <c r="L168" s="17" t="s">
        <v>235</v>
      </c>
      <c r="M168" s="868">
        <f t="shared" si="36"/>
        <v>12200</v>
      </c>
      <c r="N168" s="869">
        <f>IFERROR(_xlfn.RANK.EQ(M168,$M$15:$M$193,0)+COUNTIF($M$15:M168,M168)-1,"-")</f>
        <v>22</v>
      </c>
      <c r="O168" s="869"/>
      <c r="P168" s="870">
        <f t="shared" si="37"/>
        <v>154</v>
      </c>
      <c r="Q168" s="870" t="str">
        <f t="shared" si="38"/>
        <v>上ノ国町</v>
      </c>
      <c r="R168" s="871">
        <f t="shared" si="39"/>
        <v>870</v>
      </c>
      <c r="S168" s="879" t="str">
        <f t="shared" si="40"/>
        <v>-</v>
      </c>
      <c r="T168" s="876" t="str">
        <f>IFERROR(_xlfn.RANK.EQ(S168,$S$15:$S$193,0)+COUNTIF($S$15:S168,S168)-1,"-")</f>
        <v>-</v>
      </c>
      <c r="U168" s="876"/>
      <c r="V168" s="828" t="str">
        <f t="shared" si="41"/>
        <v>-</v>
      </c>
      <c r="W168" s="828" t="str">
        <f t="shared" si="42"/>
        <v>-</v>
      </c>
      <c r="X168" s="885" t="str">
        <f t="shared" si="43"/>
        <v>-</v>
      </c>
      <c r="Y168" s="879">
        <f t="shared" si="44"/>
        <v>12200</v>
      </c>
      <c r="Z168" s="876">
        <f>IFERROR(_xlfn.RANK.EQ(Y168,$Y$15:$Y$193,0)+COUNTIF($Y$15:Y168,Y168)-1,"-")</f>
        <v>18</v>
      </c>
      <c r="AA168" s="876"/>
      <c r="AB168" s="828">
        <f t="shared" si="45"/>
        <v>154</v>
      </c>
      <c r="AC168" s="828" t="str">
        <f t="shared" si="46"/>
        <v>秩父別町</v>
      </c>
      <c r="AD168" s="885">
        <f t="shared" si="47"/>
        <v>296</v>
      </c>
    </row>
    <row r="169" spans="1:30" ht="25.5" customHeight="1">
      <c r="A169" s="608" t="s">
        <v>604</v>
      </c>
      <c r="B169" s="605" t="s">
        <v>618</v>
      </c>
      <c r="C169" s="606" t="s">
        <v>195</v>
      </c>
      <c r="D169" s="605" t="s">
        <v>778</v>
      </c>
      <c r="E169" s="606" t="s">
        <v>328</v>
      </c>
      <c r="F169" s="611">
        <v>9160</v>
      </c>
      <c r="G169" s="611">
        <v>1340</v>
      </c>
      <c r="H169" s="611">
        <v>1290</v>
      </c>
      <c r="I169" s="610">
        <v>7810</v>
      </c>
      <c r="K169" s="17">
        <v>155</v>
      </c>
      <c r="L169" s="17" t="s">
        <v>266</v>
      </c>
      <c r="M169" s="868">
        <f t="shared" si="36"/>
        <v>6540</v>
      </c>
      <c r="N169" s="869">
        <f>IFERROR(_xlfn.RANK.EQ(M169,$M$15:$M$193,0)+COUNTIF($M$15:M169,M169)-1,"-")</f>
        <v>61</v>
      </c>
      <c r="O169" s="869"/>
      <c r="P169" s="870">
        <f t="shared" si="37"/>
        <v>155</v>
      </c>
      <c r="Q169" s="870" t="str">
        <f t="shared" si="38"/>
        <v>赤平市</v>
      </c>
      <c r="R169" s="871">
        <f t="shared" si="39"/>
        <v>836</v>
      </c>
      <c r="S169" s="879">
        <f t="shared" si="40"/>
        <v>0</v>
      </c>
      <c r="T169" s="876">
        <f>IFERROR(_xlfn.RANK.EQ(S169,$S$15:$S$193,0)+COUNTIF($S$15:S169,S169)-1,"-")</f>
        <v>120</v>
      </c>
      <c r="U169" s="876"/>
      <c r="V169" s="828" t="str">
        <f t="shared" si="41"/>
        <v>-</v>
      </c>
      <c r="W169" s="828" t="str">
        <f t="shared" si="42"/>
        <v>-</v>
      </c>
      <c r="X169" s="885" t="str">
        <f t="shared" si="43"/>
        <v>-</v>
      </c>
      <c r="Y169" s="879">
        <f t="shared" si="44"/>
        <v>6540</v>
      </c>
      <c r="Z169" s="876">
        <f>IFERROR(_xlfn.RANK.EQ(Y169,$Y$15:$Y$193,0)+COUNTIF($Y$15:Y169,Y169)-1,"-")</f>
        <v>50</v>
      </c>
      <c r="AA169" s="876"/>
      <c r="AB169" s="828">
        <f t="shared" si="45"/>
        <v>155</v>
      </c>
      <c r="AC169" s="828" t="str">
        <f t="shared" si="46"/>
        <v>新篠津村</v>
      </c>
      <c r="AD169" s="885">
        <f t="shared" si="47"/>
        <v>283</v>
      </c>
    </row>
    <row r="170" spans="1:30" ht="25.5" customHeight="1">
      <c r="A170" s="608" t="s">
        <v>604</v>
      </c>
      <c r="B170" s="605" t="s">
        <v>620</v>
      </c>
      <c r="C170" s="606" t="s">
        <v>183</v>
      </c>
      <c r="D170" s="605" t="s">
        <v>779</v>
      </c>
      <c r="E170" s="606" t="s">
        <v>208</v>
      </c>
      <c r="F170" s="612">
        <v>22900</v>
      </c>
      <c r="G170" s="612" t="s">
        <v>145</v>
      </c>
      <c r="H170" s="612" t="s">
        <v>145</v>
      </c>
      <c r="I170" s="612">
        <v>22900</v>
      </c>
      <c r="K170" s="17">
        <v>156</v>
      </c>
      <c r="L170" s="17" t="s">
        <v>226</v>
      </c>
      <c r="M170" s="868">
        <f t="shared" si="36"/>
        <v>14900</v>
      </c>
      <c r="N170" s="869">
        <f>IFERROR(_xlfn.RANK.EQ(M170,$M$15:$M$193,0)+COUNTIF($M$15:M170,M170)-1,"-")</f>
        <v>12</v>
      </c>
      <c r="O170" s="869"/>
      <c r="P170" s="870">
        <f t="shared" si="37"/>
        <v>156</v>
      </c>
      <c r="Q170" s="870" t="str">
        <f t="shared" si="38"/>
        <v>乙部町</v>
      </c>
      <c r="R170" s="871">
        <f t="shared" si="39"/>
        <v>831</v>
      </c>
      <c r="S170" s="879" t="str">
        <f t="shared" si="40"/>
        <v>-</v>
      </c>
      <c r="T170" s="876" t="str">
        <f>IFERROR(_xlfn.RANK.EQ(S170,$S$15:$S$193,0)+COUNTIF($S$15:S170,S170)-1,"-")</f>
        <v>-</v>
      </c>
      <c r="U170" s="876"/>
      <c r="V170" s="828" t="str">
        <f t="shared" si="41"/>
        <v>-</v>
      </c>
      <c r="W170" s="828" t="str">
        <f t="shared" si="42"/>
        <v>-</v>
      </c>
      <c r="X170" s="885" t="str">
        <f t="shared" si="43"/>
        <v>-</v>
      </c>
      <c r="Y170" s="879">
        <f t="shared" si="44"/>
        <v>14900</v>
      </c>
      <c r="Z170" s="876">
        <f>IFERROR(_xlfn.RANK.EQ(Y170,$Y$15:$Y$193,0)+COUNTIF($Y$15:Y170,Y170)-1,"-")</f>
        <v>10</v>
      </c>
      <c r="AA170" s="876"/>
      <c r="AB170" s="828">
        <f t="shared" si="45"/>
        <v>155</v>
      </c>
      <c r="AC170" s="828" t="str">
        <f t="shared" si="46"/>
        <v>増毛町</v>
      </c>
      <c r="AD170" s="885">
        <f t="shared" si="47"/>
        <v>283</v>
      </c>
    </row>
    <row r="171" spans="1:30" ht="25.5" customHeight="1">
      <c r="A171" s="608" t="s">
        <v>604</v>
      </c>
      <c r="B171" s="605" t="s">
        <v>620</v>
      </c>
      <c r="C171" s="606" t="s">
        <v>183</v>
      </c>
      <c r="D171" s="605" t="s">
        <v>780</v>
      </c>
      <c r="E171" s="606" t="s">
        <v>201</v>
      </c>
      <c r="F171" s="612">
        <v>24300</v>
      </c>
      <c r="G171" s="612">
        <v>373</v>
      </c>
      <c r="H171" s="612">
        <v>367</v>
      </c>
      <c r="I171" s="612">
        <v>23900</v>
      </c>
      <c r="K171" s="17">
        <v>157</v>
      </c>
      <c r="L171" s="17" t="s">
        <v>203</v>
      </c>
      <c r="M171" s="868">
        <f t="shared" si="36"/>
        <v>21400</v>
      </c>
      <c r="N171" s="869">
        <f>IFERROR(_xlfn.RANK.EQ(M171,$M$15:$M$193,0)+COUNTIF($M$15:M171,M171)-1,"-")</f>
        <v>8</v>
      </c>
      <c r="O171" s="869"/>
      <c r="P171" s="870">
        <f t="shared" si="37"/>
        <v>157</v>
      </c>
      <c r="Q171" s="870" t="str">
        <f t="shared" si="38"/>
        <v>積丹町</v>
      </c>
      <c r="R171" s="871">
        <f t="shared" si="39"/>
        <v>814</v>
      </c>
      <c r="S171" s="879" t="str">
        <f t="shared" si="40"/>
        <v>-</v>
      </c>
      <c r="T171" s="876" t="str">
        <f>IFERROR(_xlfn.RANK.EQ(S171,$S$15:$S$193,0)+COUNTIF($S$15:S171,S171)-1,"-")</f>
        <v>-</v>
      </c>
      <c r="U171" s="876"/>
      <c r="V171" s="828" t="str">
        <f t="shared" si="41"/>
        <v>-</v>
      </c>
      <c r="W171" s="828" t="str">
        <f t="shared" si="42"/>
        <v>-</v>
      </c>
      <c r="X171" s="885" t="str">
        <f t="shared" si="43"/>
        <v>-</v>
      </c>
      <c r="Y171" s="879">
        <f t="shared" si="44"/>
        <v>21400</v>
      </c>
      <c r="Z171" s="876">
        <f>IFERROR(_xlfn.RANK.EQ(Y171,$Y$15:$Y$193,0)+COUNTIF($Y$15:Y171,Y171)-1,"-")</f>
        <v>8</v>
      </c>
      <c r="AA171" s="876"/>
      <c r="AB171" s="828">
        <f t="shared" si="45"/>
        <v>157</v>
      </c>
      <c r="AC171" s="828" t="str">
        <f t="shared" si="46"/>
        <v>留萌市</v>
      </c>
      <c r="AD171" s="885">
        <f t="shared" si="47"/>
        <v>270</v>
      </c>
    </row>
    <row r="172" spans="1:30" ht="25.5" customHeight="1">
      <c r="A172" s="608" t="s">
        <v>604</v>
      </c>
      <c r="B172" s="605" t="s">
        <v>620</v>
      </c>
      <c r="C172" s="606" t="s">
        <v>183</v>
      </c>
      <c r="D172" s="605" t="s">
        <v>781</v>
      </c>
      <c r="E172" s="606" t="s">
        <v>240</v>
      </c>
      <c r="F172" s="612">
        <v>15900</v>
      </c>
      <c r="G172" s="612" t="s">
        <v>145</v>
      </c>
      <c r="H172" s="612" t="s">
        <v>145</v>
      </c>
      <c r="I172" s="612">
        <v>15900</v>
      </c>
      <c r="K172" s="17">
        <v>158</v>
      </c>
      <c r="L172" s="17" t="s">
        <v>219</v>
      </c>
      <c r="M172" s="868">
        <f t="shared" si="36"/>
        <v>7110</v>
      </c>
      <c r="N172" s="869">
        <f>IFERROR(_xlfn.RANK.EQ(M172,$M$15:$M$193,0)+COUNTIF($M$15:M172,M172)-1,"-")</f>
        <v>56</v>
      </c>
      <c r="O172" s="869"/>
      <c r="P172" s="870">
        <f t="shared" si="37"/>
        <v>158</v>
      </c>
      <c r="Q172" s="870" t="str">
        <f t="shared" si="38"/>
        <v>赤井川村</v>
      </c>
      <c r="R172" s="871">
        <f t="shared" si="39"/>
        <v>779</v>
      </c>
      <c r="S172" s="879" t="str">
        <f t="shared" si="40"/>
        <v>-</v>
      </c>
      <c r="T172" s="876" t="str">
        <f>IFERROR(_xlfn.RANK.EQ(S172,$S$15:$S$193,0)+COUNTIF($S$15:S172,S172)-1,"-")</f>
        <v>-</v>
      </c>
      <c r="U172" s="876"/>
      <c r="V172" s="828" t="str">
        <f t="shared" si="41"/>
        <v>-</v>
      </c>
      <c r="W172" s="828" t="str">
        <f t="shared" si="42"/>
        <v>-</v>
      </c>
      <c r="X172" s="885" t="str">
        <f t="shared" si="43"/>
        <v>-</v>
      </c>
      <c r="Y172" s="879">
        <f t="shared" si="44"/>
        <v>7110</v>
      </c>
      <c r="Z172" s="876">
        <f>IFERROR(_xlfn.RANK.EQ(Y172,$Y$15:$Y$193,0)+COUNTIF($Y$15:Y172,Y172)-1,"-")</f>
        <v>48</v>
      </c>
      <c r="AA172" s="876"/>
      <c r="AB172" s="828">
        <f t="shared" si="45"/>
        <v>157</v>
      </c>
      <c r="AC172" s="828" t="str">
        <f t="shared" si="46"/>
        <v>愛別町</v>
      </c>
      <c r="AD172" s="885">
        <f t="shared" si="47"/>
        <v>270</v>
      </c>
    </row>
    <row r="173" spans="1:30" ht="25.5" customHeight="1">
      <c r="A173" s="608" t="s">
        <v>604</v>
      </c>
      <c r="B173" s="605" t="s">
        <v>620</v>
      </c>
      <c r="C173" s="606" t="s">
        <v>183</v>
      </c>
      <c r="D173" s="605" t="s">
        <v>782</v>
      </c>
      <c r="E173" s="606" t="s">
        <v>225</v>
      </c>
      <c r="F173" s="612">
        <v>11100</v>
      </c>
      <c r="G173" s="612" t="s">
        <v>145</v>
      </c>
      <c r="H173" s="612" t="s">
        <v>145</v>
      </c>
      <c r="I173" s="612">
        <v>11100</v>
      </c>
      <c r="K173" s="17">
        <v>159</v>
      </c>
      <c r="L173" s="17" t="s">
        <v>206</v>
      </c>
      <c r="M173" s="868">
        <f t="shared" si="36"/>
        <v>11500</v>
      </c>
      <c r="N173" s="869">
        <f>IFERROR(_xlfn.RANK.EQ(M173,$M$15:$M$193,0)+COUNTIF($M$15:M173,M173)-1,"-")</f>
        <v>26</v>
      </c>
      <c r="O173" s="869"/>
      <c r="P173" s="870">
        <f t="shared" si="37"/>
        <v>159</v>
      </c>
      <c r="Q173" s="870" t="str">
        <f t="shared" si="38"/>
        <v>増毛町</v>
      </c>
      <c r="R173" s="871">
        <f t="shared" si="39"/>
        <v>764</v>
      </c>
      <c r="S173" s="879" t="str">
        <f t="shared" si="40"/>
        <v>-</v>
      </c>
      <c r="T173" s="876" t="str">
        <f>IFERROR(_xlfn.RANK.EQ(S173,$S$15:$S$193,0)+COUNTIF($S$15:S173,S173)-1,"-")</f>
        <v>-</v>
      </c>
      <c r="U173" s="876"/>
      <c r="V173" s="828" t="str">
        <f t="shared" si="41"/>
        <v>-</v>
      </c>
      <c r="W173" s="828" t="str">
        <f t="shared" si="42"/>
        <v>-</v>
      </c>
      <c r="X173" s="885" t="str">
        <f t="shared" si="43"/>
        <v>-</v>
      </c>
      <c r="Y173" s="879">
        <f t="shared" si="44"/>
        <v>11500</v>
      </c>
      <c r="Z173" s="876">
        <f>IFERROR(_xlfn.RANK.EQ(Y173,$Y$15:$Y$193,0)+COUNTIF($Y$15:Y173,Y173)-1,"-")</f>
        <v>21</v>
      </c>
      <c r="AA173" s="876"/>
      <c r="AB173" s="828">
        <f t="shared" si="45"/>
        <v>159</v>
      </c>
      <c r="AC173" s="828" t="str">
        <f t="shared" si="46"/>
        <v>島牧村</v>
      </c>
      <c r="AD173" s="885">
        <f t="shared" si="47"/>
        <v>254</v>
      </c>
    </row>
    <row r="174" spans="1:30" ht="25.5" customHeight="1">
      <c r="A174" s="608" t="s">
        <v>604</v>
      </c>
      <c r="B174" s="605" t="s">
        <v>620</v>
      </c>
      <c r="C174" s="606" t="s">
        <v>183</v>
      </c>
      <c r="D174" s="605" t="s">
        <v>783</v>
      </c>
      <c r="E174" s="606" t="s">
        <v>235</v>
      </c>
      <c r="F174" s="612">
        <v>12200</v>
      </c>
      <c r="G174" s="612" t="s">
        <v>145</v>
      </c>
      <c r="H174" s="612" t="s">
        <v>145</v>
      </c>
      <c r="I174" s="612">
        <v>12200</v>
      </c>
      <c r="K174" s="17">
        <v>160</v>
      </c>
      <c r="L174" s="17" t="s">
        <v>232</v>
      </c>
      <c r="M174" s="868">
        <f t="shared" si="36"/>
        <v>14200</v>
      </c>
      <c r="N174" s="869">
        <f>IFERROR(_xlfn.RANK.EQ(M174,$M$15:$M$193,0)+COUNTIF($M$15:M174,M174)-1,"-")</f>
        <v>15</v>
      </c>
      <c r="O174" s="869"/>
      <c r="P174" s="870">
        <f t="shared" si="37"/>
        <v>160</v>
      </c>
      <c r="Q174" s="870" t="str">
        <f t="shared" si="38"/>
        <v>羅臼町</v>
      </c>
      <c r="R174" s="871">
        <f t="shared" si="39"/>
        <v>722</v>
      </c>
      <c r="S174" s="879" t="str">
        <f t="shared" si="40"/>
        <v>-</v>
      </c>
      <c r="T174" s="876" t="str">
        <f>IFERROR(_xlfn.RANK.EQ(S174,$S$15:$S$193,0)+COUNTIF($S$15:S174,S174)-1,"-")</f>
        <v>-</v>
      </c>
      <c r="U174" s="876"/>
      <c r="V174" s="828" t="str">
        <f t="shared" si="41"/>
        <v>-</v>
      </c>
      <c r="W174" s="828" t="str">
        <f t="shared" si="42"/>
        <v>-</v>
      </c>
      <c r="X174" s="885" t="str">
        <f t="shared" si="43"/>
        <v>-</v>
      </c>
      <c r="Y174" s="879">
        <f t="shared" si="44"/>
        <v>14200</v>
      </c>
      <c r="Z174" s="876">
        <f>IFERROR(_xlfn.RANK.EQ(Y174,$Y$15:$Y$193,0)+COUNTIF($Y$15:Y174,Y174)-1,"-")</f>
        <v>13</v>
      </c>
      <c r="AA174" s="876"/>
      <c r="AB174" s="828">
        <f t="shared" si="45"/>
        <v>160</v>
      </c>
      <c r="AC174" s="828" t="str">
        <f t="shared" si="46"/>
        <v>寿都町</v>
      </c>
      <c r="AD174" s="885">
        <f t="shared" si="47"/>
        <v>231</v>
      </c>
    </row>
    <row r="175" spans="1:30" ht="25.5" customHeight="1">
      <c r="A175" s="608" t="s">
        <v>604</v>
      </c>
      <c r="B175" s="605" t="s">
        <v>620</v>
      </c>
      <c r="C175" s="606" t="s">
        <v>183</v>
      </c>
      <c r="D175" s="605" t="s">
        <v>784</v>
      </c>
      <c r="E175" s="606" t="s">
        <v>266</v>
      </c>
      <c r="F175" s="612">
        <v>6540</v>
      </c>
      <c r="G175" s="612">
        <v>0</v>
      </c>
      <c r="H175" s="612">
        <v>0</v>
      </c>
      <c r="I175" s="612">
        <v>6540</v>
      </c>
      <c r="K175" s="17">
        <v>161</v>
      </c>
      <c r="L175" s="17" t="s">
        <v>307</v>
      </c>
      <c r="M175" s="868">
        <f t="shared" si="36"/>
        <v>6190</v>
      </c>
      <c r="N175" s="869">
        <f>IFERROR(_xlfn.RANK.EQ(M175,$M$15:$M$193,0)+COUNTIF($M$15:M175,M175)-1,"-")</f>
        <v>66</v>
      </c>
      <c r="O175" s="869"/>
      <c r="P175" s="870">
        <f t="shared" si="37"/>
        <v>161</v>
      </c>
      <c r="Q175" s="870" t="str">
        <f t="shared" si="38"/>
        <v>夕張市</v>
      </c>
      <c r="R175" s="871">
        <f t="shared" si="39"/>
        <v>713</v>
      </c>
      <c r="S175" s="879" t="str">
        <f t="shared" si="40"/>
        <v>-</v>
      </c>
      <c r="T175" s="876" t="str">
        <f>IFERROR(_xlfn.RANK.EQ(S175,$S$15:$S$193,0)+COUNTIF($S$15:S175,S175)-1,"-")</f>
        <v>-</v>
      </c>
      <c r="U175" s="876"/>
      <c r="V175" s="828" t="str">
        <f t="shared" si="41"/>
        <v>-</v>
      </c>
      <c r="W175" s="828" t="str">
        <f t="shared" si="42"/>
        <v>-</v>
      </c>
      <c r="X175" s="885" t="str">
        <f t="shared" si="43"/>
        <v>-</v>
      </c>
      <c r="Y175" s="879">
        <f t="shared" si="44"/>
        <v>6190</v>
      </c>
      <c r="Z175" s="876">
        <f>IFERROR(_xlfn.RANK.EQ(Y175,$Y$15:$Y$193,0)+COUNTIF($Y$15:Y175,Y175)-1,"-")</f>
        <v>54</v>
      </c>
      <c r="AA175" s="876"/>
      <c r="AB175" s="828">
        <f t="shared" si="45"/>
        <v>161</v>
      </c>
      <c r="AC175" s="828" t="str">
        <f t="shared" si="46"/>
        <v>比布町</v>
      </c>
      <c r="AD175" s="885">
        <f t="shared" si="47"/>
        <v>230</v>
      </c>
    </row>
    <row r="176" spans="1:30" ht="25.5" customHeight="1">
      <c r="A176" s="608" t="s">
        <v>604</v>
      </c>
      <c r="B176" s="605" t="s">
        <v>620</v>
      </c>
      <c r="C176" s="606" t="s">
        <v>183</v>
      </c>
      <c r="D176" s="605" t="s">
        <v>785</v>
      </c>
      <c r="E176" s="606" t="s">
        <v>226</v>
      </c>
      <c r="F176" s="612">
        <v>14900</v>
      </c>
      <c r="G176" s="612" t="s">
        <v>145</v>
      </c>
      <c r="H176" s="612" t="s">
        <v>145</v>
      </c>
      <c r="I176" s="612">
        <v>14900</v>
      </c>
      <c r="K176" s="17">
        <v>162</v>
      </c>
      <c r="L176" s="17" t="s">
        <v>202</v>
      </c>
      <c r="M176" s="868">
        <f t="shared" si="36"/>
        <v>22500</v>
      </c>
      <c r="N176" s="869">
        <f>IFERROR(_xlfn.RANK.EQ(M176,$M$15:$M$193,0)+COUNTIF($M$15:M176,M176)-1,"-")</f>
        <v>7</v>
      </c>
      <c r="O176" s="869"/>
      <c r="P176" s="870">
        <f t="shared" si="37"/>
        <v>162</v>
      </c>
      <c r="Q176" s="870" t="str">
        <f t="shared" si="38"/>
        <v>占冠村</v>
      </c>
      <c r="R176" s="871">
        <f t="shared" si="39"/>
        <v>712</v>
      </c>
      <c r="S176" s="879">
        <f t="shared" si="40"/>
        <v>31</v>
      </c>
      <c r="T176" s="876">
        <f>IFERROR(_xlfn.RANK.EQ(S176,$S$15:$S$193,0)+COUNTIF($S$15:S176,S176)-1,"-")</f>
        <v>105</v>
      </c>
      <c r="U176" s="876"/>
      <c r="V176" s="828" t="str">
        <f t="shared" si="41"/>
        <v>-</v>
      </c>
      <c r="W176" s="828" t="str">
        <f t="shared" si="42"/>
        <v>-</v>
      </c>
      <c r="X176" s="885" t="str">
        <f t="shared" si="43"/>
        <v>-</v>
      </c>
      <c r="Y176" s="879">
        <f t="shared" si="44"/>
        <v>22500</v>
      </c>
      <c r="Z176" s="876">
        <f>IFERROR(_xlfn.RANK.EQ(Y176,$Y$15:$Y$193,0)+COUNTIF($Y$15:Y176,Y176)-1,"-")</f>
        <v>7</v>
      </c>
      <c r="AA176" s="876"/>
      <c r="AB176" s="828">
        <f t="shared" si="45"/>
        <v>162</v>
      </c>
      <c r="AC176" s="828" t="str">
        <f t="shared" si="46"/>
        <v>室蘭市</v>
      </c>
      <c r="AD176" s="885">
        <f t="shared" si="47"/>
        <v>216</v>
      </c>
    </row>
    <row r="177" spans="1:30" ht="25.5" customHeight="1">
      <c r="A177" s="608" t="s">
        <v>604</v>
      </c>
      <c r="B177" s="605" t="s">
        <v>620</v>
      </c>
      <c r="C177" s="606" t="s">
        <v>183</v>
      </c>
      <c r="D177" s="605" t="s">
        <v>786</v>
      </c>
      <c r="E177" s="606" t="s">
        <v>203</v>
      </c>
      <c r="F177" s="612">
        <v>21400</v>
      </c>
      <c r="G177" s="612" t="s">
        <v>145</v>
      </c>
      <c r="H177" s="612" t="s">
        <v>145</v>
      </c>
      <c r="I177" s="612">
        <v>21400</v>
      </c>
      <c r="K177" s="17">
        <v>163</v>
      </c>
      <c r="L177" s="17" t="s">
        <v>260</v>
      </c>
      <c r="M177" s="868">
        <f t="shared" si="36"/>
        <v>9510</v>
      </c>
      <c r="N177" s="869">
        <f>IFERROR(_xlfn.RANK.EQ(M177,$M$15:$M$193,0)+COUNTIF($M$15:M177,M177)-1,"-")</f>
        <v>42</v>
      </c>
      <c r="O177" s="869"/>
      <c r="P177" s="870">
        <f t="shared" si="37"/>
        <v>163</v>
      </c>
      <c r="Q177" s="870" t="str">
        <f t="shared" si="38"/>
        <v>奥尻町</v>
      </c>
      <c r="R177" s="871">
        <f t="shared" si="39"/>
        <v>536</v>
      </c>
      <c r="S177" s="879">
        <f t="shared" si="40"/>
        <v>339</v>
      </c>
      <c r="T177" s="876">
        <f>IFERROR(_xlfn.RANK.EQ(S177,$S$15:$S$193,0)+COUNTIF($S$15:S177,S177)-1,"-")</f>
        <v>81</v>
      </c>
      <c r="U177" s="876"/>
      <c r="V177" s="828" t="str">
        <f t="shared" si="41"/>
        <v>-</v>
      </c>
      <c r="W177" s="828" t="str">
        <f t="shared" si="42"/>
        <v>-</v>
      </c>
      <c r="X177" s="885" t="str">
        <f t="shared" si="43"/>
        <v>-</v>
      </c>
      <c r="Y177" s="879">
        <f t="shared" si="44"/>
        <v>9170</v>
      </c>
      <c r="Z177" s="876">
        <f>IFERROR(_xlfn.RANK.EQ(Y177,$Y$15:$Y$193,0)+COUNTIF($Y$15:Y177,Y177)-1,"-")</f>
        <v>37</v>
      </c>
      <c r="AA177" s="876"/>
      <c r="AB177" s="828">
        <f t="shared" si="45"/>
        <v>163</v>
      </c>
      <c r="AC177" s="828" t="str">
        <f t="shared" si="46"/>
        <v>江差町</v>
      </c>
      <c r="AD177" s="885">
        <f t="shared" si="47"/>
        <v>201</v>
      </c>
    </row>
    <row r="178" spans="1:30" ht="25.5" customHeight="1">
      <c r="A178" s="608" t="s">
        <v>604</v>
      </c>
      <c r="B178" s="605" t="s">
        <v>620</v>
      </c>
      <c r="C178" s="606" t="s">
        <v>183</v>
      </c>
      <c r="D178" s="605" t="s">
        <v>787</v>
      </c>
      <c r="E178" s="606" t="s">
        <v>219</v>
      </c>
      <c r="F178" s="612">
        <v>7110</v>
      </c>
      <c r="G178" s="612" t="s">
        <v>145</v>
      </c>
      <c r="H178" s="612" t="s">
        <v>145</v>
      </c>
      <c r="I178" s="612">
        <v>7110</v>
      </c>
      <c r="K178" s="17">
        <v>164</v>
      </c>
      <c r="L178" s="17" t="s">
        <v>245</v>
      </c>
      <c r="M178" s="868">
        <f t="shared" si="36"/>
        <v>11500</v>
      </c>
      <c r="N178" s="869">
        <f>IFERROR(_xlfn.RANK.EQ(M178,$M$15:$M$193,0)+COUNTIF($M$15:M178,M178)-1,"-")</f>
        <v>27</v>
      </c>
      <c r="O178" s="869"/>
      <c r="P178" s="870">
        <f t="shared" si="37"/>
        <v>164</v>
      </c>
      <c r="Q178" s="870" t="str">
        <f t="shared" si="38"/>
        <v>松前町</v>
      </c>
      <c r="R178" s="871">
        <f t="shared" si="39"/>
        <v>416</v>
      </c>
      <c r="S178" s="879" t="str">
        <f t="shared" si="40"/>
        <v>-</v>
      </c>
      <c r="T178" s="876" t="str">
        <f>IFERROR(_xlfn.RANK.EQ(S178,$S$15:$S$193,0)+COUNTIF($S$15:S178,S178)-1,"-")</f>
        <v>-</v>
      </c>
      <c r="U178" s="876"/>
      <c r="V178" s="828" t="str">
        <f t="shared" si="41"/>
        <v>-</v>
      </c>
      <c r="W178" s="828" t="str">
        <f t="shared" si="42"/>
        <v>-</v>
      </c>
      <c r="X178" s="885" t="str">
        <f t="shared" si="43"/>
        <v>-</v>
      </c>
      <c r="Y178" s="879">
        <f t="shared" si="44"/>
        <v>11500</v>
      </c>
      <c r="Z178" s="876">
        <f>IFERROR(_xlfn.RANK.EQ(Y178,$Y$15:$Y$193,0)+COUNTIF($Y$15:Y178,Y178)-1,"-")</f>
        <v>22</v>
      </c>
      <c r="AA178" s="876"/>
      <c r="AB178" s="828">
        <f t="shared" si="45"/>
        <v>163</v>
      </c>
      <c r="AC178" s="828" t="str">
        <f t="shared" si="46"/>
        <v>上ノ国町</v>
      </c>
      <c r="AD178" s="885">
        <f t="shared" si="47"/>
        <v>201</v>
      </c>
    </row>
    <row r="179" spans="1:30" ht="25.5" customHeight="1">
      <c r="A179" s="608" t="s">
        <v>604</v>
      </c>
      <c r="B179" s="605" t="s">
        <v>620</v>
      </c>
      <c r="C179" s="606" t="s">
        <v>183</v>
      </c>
      <c r="D179" s="605" t="s">
        <v>788</v>
      </c>
      <c r="E179" s="606" t="s">
        <v>206</v>
      </c>
      <c r="F179" s="612">
        <v>11500</v>
      </c>
      <c r="G179" s="612" t="s">
        <v>145</v>
      </c>
      <c r="H179" s="612" t="s">
        <v>145</v>
      </c>
      <c r="I179" s="612">
        <v>11500</v>
      </c>
      <c r="K179" s="17">
        <v>165</v>
      </c>
      <c r="L179" s="17" t="s">
        <v>264</v>
      </c>
      <c r="M179" s="868">
        <f t="shared" si="36"/>
        <v>12000</v>
      </c>
      <c r="N179" s="869">
        <f>IFERROR(_xlfn.RANK.EQ(M179,$M$15:$M$193,0)+COUNTIF($M$15:M179,M179)-1,"-")</f>
        <v>24</v>
      </c>
      <c r="O179" s="869"/>
      <c r="P179" s="870">
        <f t="shared" si="37"/>
        <v>165</v>
      </c>
      <c r="Q179" s="870" t="str">
        <f t="shared" si="38"/>
        <v>岩内町</v>
      </c>
      <c r="R179" s="871">
        <f t="shared" si="39"/>
        <v>340</v>
      </c>
      <c r="S179" s="879">
        <f t="shared" si="40"/>
        <v>18</v>
      </c>
      <c r="T179" s="876">
        <f>IFERROR(_xlfn.RANK.EQ(S179,$S$15:$S$193,0)+COUNTIF($S$15:S179,S179)-1,"-")</f>
        <v>107</v>
      </c>
      <c r="U179" s="876"/>
      <c r="V179" s="828" t="str">
        <f t="shared" si="41"/>
        <v>-</v>
      </c>
      <c r="W179" s="828" t="str">
        <f t="shared" si="42"/>
        <v>-</v>
      </c>
      <c r="X179" s="885" t="str">
        <f t="shared" si="43"/>
        <v>-</v>
      </c>
      <c r="Y179" s="879">
        <f t="shared" si="44"/>
        <v>12000</v>
      </c>
      <c r="Z179" s="876">
        <f>IFERROR(_xlfn.RANK.EQ(Y179,$Y$15:$Y$193,0)+COUNTIF($Y$15:Y179,Y179)-1,"-")</f>
        <v>20</v>
      </c>
      <c r="AA179" s="876"/>
      <c r="AB179" s="828">
        <f t="shared" si="45"/>
        <v>165</v>
      </c>
      <c r="AC179" s="828" t="str">
        <f t="shared" si="46"/>
        <v>鹿部町</v>
      </c>
      <c r="AD179" s="885">
        <f t="shared" si="47"/>
        <v>200</v>
      </c>
    </row>
    <row r="180" spans="1:30" ht="25.5" customHeight="1">
      <c r="A180" s="608" t="s">
        <v>604</v>
      </c>
      <c r="B180" s="605" t="s">
        <v>620</v>
      </c>
      <c r="C180" s="606" t="s">
        <v>183</v>
      </c>
      <c r="D180" s="605" t="s">
        <v>789</v>
      </c>
      <c r="E180" s="606" t="s">
        <v>232</v>
      </c>
      <c r="F180" s="612">
        <v>14200</v>
      </c>
      <c r="G180" s="612" t="s">
        <v>145</v>
      </c>
      <c r="H180" s="612" t="s">
        <v>145</v>
      </c>
      <c r="I180" s="612">
        <v>14200</v>
      </c>
      <c r="K180" s="17">
        <v>166</v>
      </c>
      <c r="L180" s="17" t="s">
        <v>268</v>
      </c>
      <c r="M180" s="868">
        <f t="shared" si="36"/>
        <v>13400</v>
      </c>
      <c r="N180" s="869">
        <f>IFERROR(_xlfn.RANK.EQ(M180,$M$15:$M$193,0)+COUNTIF($M$15:M180,M180)-1,"-")</f>
        <v>19</v>
      </c>
      <c r="O180" s="869"/>
      <c r="P180" s="870">
        <f t="shared" si="37"/>
        <v>166</v>
      </c>
      <c r="Q180" s="870" t="str">
        <f t="shared" si="38"/>
        <v>島牧村</v>
      </c>
      <c r="R180" s="871">
        <f t="shared" si="39"/>
        <v>287</v>
      </c>
      <c r="S180" s="879" t="str">
        <f t="shared" si="40"/>
        <v>-</v>
      </c>
      <c r="T180" s="876" t="str">
        <f>IFERROR(_xlfn.RANK.EQ(S180,$S$15:$S$193,0)+COUNTIF($S$15:S180,S180)-1,"-")</f>
        <v>-</v>
      </c>
      <c r="U180" s="876"/>
      <c r="V180" s="828" t="str">
        <f t="shared" si="41"/>
        <v>-</v>
      </c>
      <c r="W180" s="828" t="str">
        <f t="shared" si="42"/>
        <v>-</v>
      </c>
      <c r="X180" s="885" t="str">
        <f t="shared" si="43"/>
        <v>-</v>
      </c>
      <c r="Y180" s="879">
        <f t="shared" si="44"/>
        <v>13400</v>
      </c>
      <c r="Z180" s="876">
        <f>IFERROR(_xlfn.RANK.EQ(Y180,$Y$15:$Y$193,0)+COUNTIF($Y$15:Y180,Y180)-1,"-")</f>
        <v>15</v>
      </c>
      <c r="AA180" s="876"/>
      <c r="AB180" s="828">
        <f t="shared" si="45"/>
        <v>166</v>
      </c>
      <c r="AC180" s="828" t="str">
        <f t="shared" si="46"/>
        <v>妹背牛町</v>
      </c>
      <c r="AD180" s="885">
        <f t="shared" si="47"/>
        <v>185</v>
      </c>
    </row>
    <row r="181" spans="1:30" ht="25.5" customHeight="1">
      <c r="A181" s="608" t="s">
        <v>604</v>
      </c>
      <c r="B181" s="605" t="s">
        <v>620</v>
      </c>
      <c r="C181" s="606" t="s">
        <v>183</v>
      </c>
      <c r="D181" s="605" t="s">
        <v>790</v>
      </c>
      <c r="E181" s="606" t="s">
        <v>307</v>
      </c>
      <c r="F181" s="612">
        <v>6190</v>
      </c>
      <c r="G181" s="612" t="s">
        <v>145</v>
      </c>
      <c r="H181" s="612" t="s">
        <v>145</v>
      </c>
      <c r="I181" s="612">
        <v>6190</v>
      </c>
      <c r="K181" s="17">
        <v>167</v>
      </c>
      <c r="L181" s="17" t="s">
        <v>337</v>
      </c>
      <c r="M181" s="868">
        <f t="shared" si="36"/>
        <v>6060</v>
      </c>
      <c r="N181" s="869">
        <f>IFERROR(_xlfn.RANK.EQ(M181,$M$15:$M$193,0)+COUNTIF($M$15:M181,M181)-1,"-")</f>
        <v>67</v>
      </c>
      <c r="O181" s="869"/>
      <c r="P181" s="870">
        <f t="shared" si="37"/>
        <v>167</v>
      </c>
      <c r="Q181" s="870" t="str">
        <f t="shared" si="38"/>
        <v>寿都町</v>
      </c>
      <c r="R181" s="871">
        <f t="shared" si="39"/>
        <v>246</v>
      </c>
      <c r="S181" s="879" t="str">
        <f t="shared" si="40"/>
        <v>-</v>
      </c>
      <c r="T181" s="876" t="str">
        <f>IFERROR(_xlfn.RANK.EQ(S181,$S$15:$S$193,0)+COUNTIF($S$15:S181,S181)-1,"-")</f>
        <v>-</v>
      </c>
      <c r="U181" s="876"/>
      <c r="V181" s="828" t="str">
        <f t="shared" si="41"/>
        <v>-</v>
      </c>
      <c r="W181" s="828" t="str">
        <f t="shared" si="42"/>
        <v>-</v>
      </c>
      <c r="X181" s="885" t="str">
        <f t="shared" si="43"/>
        <v>-</v>
      </c>
      <c r="Y181" s="879">
        <f t="shared" si="44"/>
        <v>6060</v>
      </c>
      <c r="Z181" s="876">
        <f>IFERROR(_xlfn.RANK.EQ(Y181,$Y$15:$Y$193,0)+COUNTIF($Y$15:Y181,Y181)-1,"-")</f>
        <v>55</v>
      </c>
      <c r="AA181" s="876"/>
      <c r="AB181" s="828">
        <f t="shared" si="45"/>
        <v>167</v>
      </c>
      <c r="AC181" s="828" t="str">
        <f t="shared" si="46"/>
        <v>岩内町</v>
      </c>
      <c r="AD181" s="885">
        <f t="shared" si="47"/>
        <v>182</v>
      </c>
    </row>
    <row r="182" spans="1:30" ht="25.5" customHeight="1">
      <c r="A182" s="608" t="s">
        <v>604</v>
      </c>
      <c r="B182" s="605" t="s">
        <v>620</v>
      </c>
      <c r="C182" s="606" t="s">
        <v>183</v>
      </c>
      <c r="D182" s="605" t="s">
        <v>791</v>
      </c>
      <c r="E182" s="606" t="s">
        <v>202</v>
      </c>
      <c r="F182" s="612">
        <v>22500</v>
      </c>
      <c r="G182" s="612">
        <v>31</v>
      </c>
      <c r="H182" s="612">
        <v>30</v>
      </c>
      <c r="I182" s="612">
        <v>22500</v>
      </c>
      <c r="K182" s="17">
        <v>168</v>
      </c>
      <c r="L182" s="17" t="s">
        <v>249</v>
      </c>
      <c r="M182" s="868">
        <f t="shared" si="36"/>
        <v>11300</v>
      </c>
      <c r="N182" s="869">
        <f>IFERROR(_xlfn.RANK.EQ(M182,$M$15:$M$193,0)+COUNTIF($M$15:M182,M182)-1,"-")</f>
        <v>28</v>
      </c>
      <c r="O182" s="869"/>
      <c r="P182" s="870">
        <f t="shared" si="37"/>
        <v>168</v>
      </c>
      <c r="Q182" s="870" t="str">
        <f t="shared" si="38"/>
        <v>室蘭市</v>
      </c>
      <c r="R182" s="871">
        <f t="shared" si="39"/>
        <v>227</v>
      </c>
      <c r="S182" s="879" t="str">
        <f t="shared" si="40"/>
        <v>-</v>
      </c>
      <c r="T182" s="876" t="str">
        <f>IFERROR(_xlfn.RANK.EQ(S182,$S$15:$S$193,0)+COUNTIF($S$15:S182,S182)-1,"-")</f>
        <v>-</v>
      </c>
      <c r="U182" s="876"/>
      <c r="V182" s="828" t="str">
        <f t="shared" si="41"/>
        <v>-</v>
      </c>
      <c r="W182" s="828" t="str">
        <f t="shared" si="42"/>
        <v>-</v>
      </c>
      <c r="X182" s="885" t="str">
        <f t="shared" si="43"/>
        <v>-</v>
      </c>
      <c r="Y182" s="879">
        <f t="shared" si="44"/>
        <v>11300</v>
      </c>
      <c r="Z182" s="876">
        <f>IFERROR(_xlfn.RANK.EQ(Y182,$Y$15:$Y$193,0)+COUNTIF($Y$15:Y182,Y182)-1,"-")</f>
        <v>23</v>
      </c>
      <c r="AA182" s="876"/>
      <c r="AB182" s="828">
        <f t="shared" si="45"/>
        <v>168</v>
      </c>
      <c r="AC182" s="828" t="str">
        <f t="shared" si="46"/>
        <v>奈井江町</v>
      </c>
      <c r="AD182" s="885">
        <f t="shared" si="47"/>
        <v>176</v>
      </c>
    </row>
    <row r="183" spans="1:30" ht="25.5" customHeight="1">
      <c r="A183" s="608" t="s">
        <v>604</v>
      </c>
      <c r="B183" s="605" t="s">
        <v>620</v>
      </c>
      <c r="C183" s="606" t="s">
        <v>183</v>
      </c>
      <c r="D183" s="605" t="s">
        <v>792</v>
      </c>
      <c r="E183" s="606" t="s">
        <v>260</v>
      </c>
      <c r="F183" s="612">
        <v>9510</v>
      </c>
      <c r="G183" s="612">
        <v>339</v>
      </c>
      <c r="H183" s="612">
        <v>331</v>
      </c>
      <c r="I183" s="612">
        <v>9170</v>
      </c>
      <c r="K183" s="17">
        <v>169</v>
      </c>
      <c r="L183" s="17" t="s">
        <v>367</v>
      </c>
      <c r="M183" s="868">
        <f t="shared" si="36"/>
        <v>923</v>
      </c>
      <c r="N183" s="869">
        <f>IFERROR(_xlfn.RANK.EQ(M183,$M$15:$M$193,0)+COUNTIF($M$15:M183,M183)-1,"-")</f>
        <v>153</v>
      </c>
      <c r="O183" s="869"/>
      <c r="P183" s="870">
        <f t="shared" si="37"/>
        <v>169</v>
      </c>
      <c r="Q183" s="870" t="str">
        <f t="shared" si="38"/>
        <v>鹿部町</v>
      </c>
      <c r="R183" s="871">
        <f t="shared" si="39"/>
        <v>200</v>
      </c>
      <c r="S183" s="879" t="str">
        <f t="shared" si="40"/>
        <v>-</v>
      </c>
      <c r="T183" s="876" t="str">
        <f>IFERROR(_xlfn.RANK.EQ(S183,$S$15:$S$193,0)+COUNTIF($S$15:S183,S183)-1,"-")</f>
        <v>-</v>
      </c>
      <c r="U183" s="876"/>
      <c r="V183" s="828" t="str">
        <f t="shared" si="41"/>
        <v>-</v>
      </c>
      <c r="W183" s="828" t="str">
        <f t="shared" si="42"/>
        <v>-</v>
      </c>
      <c r="X183" s="885" t="str">
        <f t="shared" si="43"/>
        <v>-</v>
      </c>
      <c r="Y183" s="879">
        <f t="shared" si="44"/>
        <v>923</v>
      </c>
      <c r="Z183" s="876">
        <f>IFERROR(_xlfn.RANK.EQ(Y183,$Y$15:$Y$193,0)+COUNTIF($Y$15:Y183,Y183)-1,"-")</f>
        <v>127</v>
      </c>
      <c r="AA183" s="876"/>
      <c r="AB183" s="828">
        <f t="shared" si="45"/>
        <v>169</v>
      </c>
      <c r="AC183" s="828" t="str">
        <f t="shared" si="46"/>
        <v>小樽市</v>
      </c>
      <c r="AD183" s="885">
        <f t="shared" si="47"/>
        <v>155</v>
      </c>
    </row>
    <row r="184" spans="1:30" ht="25.5" customHeight="1">
      <c r="A184" s="608" t="s">
        <v>604</v>
      </c>
      <c r="B184" s="605" t="s">
        <v>620</v>
      </c>
      <c r="C184" s="606" t="s">
        <v>183</v>
      </c>
      <c r="D184" s="605" t="s">
        <v>793</v>
      </c>
      <c r="E184" s="606" t="s">
        <v>245</v>
      </c>
      <c r="F184" s="612">
        <v>11500</v>
      </c>
      <c r="G184" s="612" t="s">
        <v>145</v>
      </c>
      <c r="H184" s="612" t="s">
        <v>145</v>
      </c>
      <c r="I184" s="612">
        <v>11500</v>
      </c>
      <c r="K184" s="17">
        <v>170</v>
      </c>
      <c r="L184" s="17" t="s">
        <v>320</v>
      </c>
      <c r="M184" s="868">
        <f t="shared" si="36"/>
        <v>8980</v>
      </c>
      <c r="N184" s="869">
        <f>IFERROR(_xlfn.RANK.EQ(M184,$M$15:$M$193,0)+COUNTIF($M$15:M184,M184)-1,"-")</f>
        <v>49</v>
      </c>
      <c r="O184" s="869"/>
      <c r="P184" s="870">
        <f t="shared" si="37"/>
        <v>170</v>
      </c>
      <c r="Q184" s="870" t="str">
        <f t="shared" si="38"/>
        <v>小樽市</v>
      </c>
      <c r="R184" s="871">
        <f t="shared" si="39"/>
        <v>171</v>
      </c>
      <c r="S184" s="879" t="str">
        <f t="shared" si="40"/>
        <v>-</v>
      </c>
      <c r="T184" s="876" t="str">
        <f>IFERROR(_xlfn.RANK.EQ(S184,$S$15:$S$193,0)+COUNTIF($S$15:S184,S184)-1,"-")</f>
        <v>-</v>
      </c>
      <c r="U184" s="876"/>
      <c r="V184" s="828" t="str">
        <f t="shared" si="41"/>
        <v>-</v>
      </c>
      <c r="W184" s="828" t="str">
        <f t="shared" si="42"/>
        <v>-</v>
      </c>
      <c r="X184" s="885" t="str">
        <f t="shared" si="43"/>
        <v>-</v>
      </c>
      <c r="Y184" s="879">
        <f t="shared" si="44"/>
        <v>8980</v>
      </c>
      <c r="Z184" s="876">
        <f>IFERROR(_xlfn.RANK.EQ(Y184,$Y$15:$Y$193,0)+COUNTIF($Y$15:Y184,Y184)-1,"-")</f>
        <v>39</v>
      </c>
      <c r="AA184" s="876"/>
      <c r="AB184" s="828">
        <f t="shared" si="45"/>
        <v>170</v>
      </c>
      <c r="AC184" s="828" t="str">
        <f t="shared" si="46"/>
        <v>赤平市</v>
      </c>
      <c r="AD184" s="885">
        <f t="shared" si="47"/>
        <v>135</v>
      </c>
    </row>
    <row r="185" spans="1:30" ht="25.5" customHeight="1">
      <c r="A185" s="608" t="s">
        <v>604</v>
      </c>
      <c r="B185" s="605" t="s">
        <v>620</v>
      </c>
      <c r="C185" s="606" t="s">
        <v>183</v>
      </c>
      <c r="D185" s="605" t="s">
        <v>794</v>
      </c>
      <c r="E185" s="606" t="s">
        <v>264</v>
      </c>
      <c r="F185" s="612">
        <v>12000</v>
      </c>
      <c r="G185" s="612">
        <v>18</v>
      </c>
      <c r="H185" s="612">
        <v>18</v>
      </c>
      <c r="I185" s="612">
        <v>12000</v>
      </c>
      <c r="K185" s="17">
        <v>171</v>
      </c>
      <c r="L185" s="17" t="s">
        <v>262</v>
      </c>
      <c r="M185" s="868">
        <f t="shared" si="36"/>
        <v>14600</v>
      </c>
      <c r="N185" s="869">
        <f>IFERROR(_xlfn.RANK.EQ(M185,$M$15:$M$193,0)+COUNTIF($M$15:M185,M185)-1,"-")</f>
        <v>14</v>
      </c>
      <c r="O185" s="869"/>
      <c r="P185" s="870">
        <f t="shared" si="37"/>
        <v>171</v>
      </c>
      <c r="Q185" s="870" t="str">
        <f t="shared" si="38"/>
        <v>福島町</v>
      </c>
      <c r="R185" s="871">
        <f t="shared" si="39"/>
        <v>106</v>
      </c>
      <c r="S185" s="879" t="str">
        <f t="shared" si="40"/>
        <v>-</v>
      </c>
      <c r="T185" s="876" t="str">
        <f>IFERROR(_xlfn.RANK.EQ(S185,$S$15:$S$193,0)+COUNTIF($S$15:S185,S185)-1,"-")</f>
        <v>-</v>
      </c>
      <c r="U185" s="876"/>
      <c r="V185" s="828" t="str">
        <f t="shared" si="41"/>
        <v>-</v>
      </c>
      <c r="W185" s="828" t="str">
        <f t="shared" si="42"/>
        <v>-</v>
      </c>
      <c r="X185" s="885" t="str">
        <f t="shared" si="43"/>
        <v>-</v>
      </c>
      <c r="Y185" s="879">
        <f t="shared" si="44"/>
        <v>14600</v>
      </c>
      <c r="Z185" s="876">
        <f>IFERROR(_xlfn.RANK.EQ(Y185,$Y$15:$Y$193,0)+COUNTIF($Y$15:Y185,Y185)-1,"-")</f>
        <v>12</v>
      </c>
      <c r="AA185" s="876"/>
      <c r="AB185" s="828">
        <f t="shared" si="45"/>
        <v>171</v>
      </c>
      <c r="AC185" s="828" t="str">
        <f t="shared" si="46"/>
        <v>福島町</v>
      </c>
      <c r="AD185" s="885">
        <f t="shared" si="47"/>
        <v>44</v>
      </c>
    </row>
    <row r="186" spans="1:30" ht="25.5" customHeight="1">
      <c r="A186" s="608" t="s">
        <v>604</v>
      </c>
      <c r="B186" s="605" t="s">
        <v>620</v>
      </c>
      <c r="C186" s="606" t="s">
        <v>183</v>
      </c>
      <c r="D186" s="605" t="s">
        <v>795</v>
      </c>
      <c r="E186" s="606" t="s">
        <v>268</v>
      </c>
      <c r="F186" s="612">
        <v>13400</v>
      </c>
      <c r="G186" s="612" t="s">
        <v>145</v>
      </c>
      <c r="H186" s="612" t="s">
        <v>145</v>
      </c>
      <c r="I186" s="612">
        <v>13400</v>
      </c>
      <c r="K186" s="17">
        <v>172</v>
      </c>
      <c r="L186" s="17" t="s">
        <v>211</v>
      </c>
      <c r="M186" s="868">
        <f t="shared" si="36"/>
        <v>28900</v>
      </c>
      <c r="N186" s="869">
        <f>IFERROR(_xlfn.RANK.EQ(M186,$M$15:$M$193,0)+COUNTIF($M$15:M186,M186)-1,"-")</f>
        <v>2</v>
      </c>
      <c r="O186" s="869"/>
      <c r="P186" s="870">
        <f t="shared" si="37"/>
        <v>172</v>
      </c>
      <c r="Q186" s="870" t="str">
        <f t="shared" si="38"/>
        <v>古平町</v>
      </c>
      <c r="R186" s="871">
        <f t="shared" si="39"/>
        <v>77</v>
      </c>
      <c r="S186" s="879" t="str">
        <f t="shared" si="40"/>
        <v>-</v>
      </c>
      <c r="T186" s="876" t="str">
        <f>IFERROR(_xlfn.RANK.EQ(S186,$S$15:$S$193,0)+COUNTIF($S$15:S186,S186)-1,"-")</f>
        <v>-</v>
      </c>
      <c r="U186" s="876"/>
      <c r="V186" s="828" t="str">
        <f t="shared" si="41"/>
        <v>-</v>
      </c>
      <c r="W186" s="828" t="str">
        <f t="shared" si="42"/>
        <v>-</v>
      </c>
      <c r="X186" s="885" t="str">
        <f t="shared" si="43"/>
        <v>-</v>
      </c>
      <c r="Y186" s="879">
        <f t="shared" si="44"/>
        <v>28900</v>
      </c>
      <c r="Z186" s="876">
        <f>IFERROR(_xlfn.RANK.EQ(Y186,$Y$15:$Y$193,0)+COUNTIF($Y$15:Y186,Y186)-1,"-")</f>
        <v>2</v>
      </c>
      <c r="AA186" s="876"/>
      <c r="AB186" s="828">
        <f t="shared" si="45"/>
        <v>172</v>
      </c>
      <c r="AC186" s="828" t="str">
        <f t="shared" si="46"/>
        <v>古平町</v>
      </c>
      <c r="AD186" s="885">
        <f t="shared" si="47"/>
        <v>32</v>
      </c>
    </row>
    <row r="187" spans="1:30" ht="25.5" customHeight="1">
      <c r="A187" s="608" t="s">
        <v>604</v>
      </c>
      <c r="B187" s="605" t="s">
        <v>620</v>
      </c>
      <c r="C187" s="606" t="s">
        <v>183</v>
      </c>
      <c r="D187" s="605" t="s">
        <v>796</v>
      </c>
      <c r="E187" s="606" t="s">
        <v>337</v>
      </c>
      <c r="F187" s="612">
        <v>6060</v>
      </c>
      <c r="G187" s="612" t="s">
        <v>145</v>
      </c>
      <c r="H187" s="612" t="s">
        <v>145</v>
      </c>
      <c r="I187" s="612">
        <v>6060</v>
      </c>
      <c r="K187" s="17">
        <v>173</v>
      </c>
      <c r="L187" s="17" t="s">
        <v>273</v>
      </c>
      <c r="M187" s="868">
        <f t="shared" si="36"/>
        <v>10200</v>
      </c>
      <c r="N187" s="869">
        <f>IFERROR(_xlfn.RANK.EQ(M187,$M$15:$M$193,0)+COUNTIF($M$15:M187,M187)-1,"-")</f>
        <v>39</v>
      </c>
      <c r="O187" s="869"/>
      <c r="P187" s="870">
        <f t="shared" si="37"/>
        <v>173</v>
      </c>
      <c r="Q187" s="870" t="str">
        <f t="shared" si="38"/>
        <v>歌志内市</v>
      </c>
      <c r="R187" s="871">
        <f t="shared" si="39"/>
        <v>12</v>
      </c>
      <c r="S187" s="879" t="str">
        <f t="shared" si="40"/>
        <v>-</v>
      </c>
      <c r="T187" s="876" t="str">
        <f>IFERROR(_xlfn.RANK.EQ(S187,$S$15:$S$193,0)+COUNTIF($S$15:S187,S187)-1,"-")</f>
        <v>-</v>
      </c>
      <c r="U187" s="876"/>
      <c r="V187" s="828" t="str">
        <f t="shared" si="41"/>
        <v>-</v>
      </c>
      <c r="W187" s="828" t="str">
        <f t="shared" si="42"/>
        <v>-</v>
      </c>
      <c r="X187" s="885" t="str">
        <f t="shared" si="43"/>
        <v>-</v>
      </c>
      <c r="Y187" s="879">
        <f t="shared" si="44"/>
        <v>10200</v>
      </c>
      <c r="Z187" s="876">
        <f>IFERROR(_xlfn.RANK.EQ(Y187,$Y$15:$Y$193,0)+COUNTIF($Y$15:Y187,Y187)-1,"-")</f>
        <v>32</v>
      </c>
      <c r="AA187" s="876"/>
      <c r="AB187" s="828">
        <f t="shared" si="45"/>
        <v>173</v>
      </c>
      <c r="AC187" s="828" t="str">
        <f t="shared" si="46"/>
        <v>歌志内市</v>
      </c>
      <c r="AD187" s="885">
        <f t="shared" si="47"/>
        <v>12</v>
      </c>
    </row>
    <row r="188" spans="1:30" ht="25.5" customHeight="1">
      <c r="A188" s="608" t="s">
        <v>604</v>
      </c>
      <c r="B188" s="605" t="s">
        <v>620</v>
      </c>
      <c r="C188" s="606" t="s">
        <v>183</v>
      </c>
      <c r="D188" s="605" t="s">
        <v>797</v>
      </c>
      <c r="E188" s="606" t="s">
        <v>249</v>
      </c>
      <c r="F188" s="612">
        <v>11300</v>
      </c>
      <c r="G188" s="612" t="s">
        <v>145</v>
      </c>
      <c r="H188" s="612" t="s">
        <v>145</v>
      </c>
      <c r="I188" s="612">
        <v>11300</v>
      </c>
      <c r="K188" s="17">
        <v>174</v>
      </c>
      <c r="L188" s="17" t="s">
        <v>313</v>
      </c>
      <c r="M188" s="868">
        <f t="shared" si="36"/>
        <v>9360</v>
      </c>
      <c r="N188" s="869">
        <f>IFERROR(_xlfn.RANK.EQ(M188,$M$15:$M$193,0)+COUNTIF($M$15:M188,M188)-1,"-")</f>
        <v>45</v>
      </c>
      <c r="O188" s="869"/>
      <c r="P188" s="870">
        <f t="shared" si="37"/>
        <v>174</v>
      </c>
      <c r="Q188" s="870" t="str">
        <f t="shared" si="38"/>
        <v>礼文町</v>
      </c>
      <c r="R188" s="871">
        <f t="shared" si="39"/>
        <v>6</v>
      </c>
      <c r="S188" s="879" t="str">
        <f t="shared" si="40"/>
        <v>-</v>
      </c>
      <c r="T188" s="876" t="str">
        <f>IFERROR(_xlfn.RANK.EQ(S188,$S$15:$S$193,0)+COUNTIF($S$15:S188,S188)-1,"-")</f>
        <v>-</v>
      </c>
      <c r="U188" s="876"/>
      <c r="V188" s="828" t="str">
        <f t="shared" si="41"/>
        <v>-</v>
      </c>
      <c r="W188" s="828" t="str">
        <f t="shared" si="42"/>
        <v>-</v>
      </c>
      <c r="X188" s="885" t="str">
        <f t="shared" si="43"/>
        <v>-</v>
      </c>
      <c r="Y188" s="879">
        <f t="shared" si="44"/>
        <v>9360</v>
      </c>
      <c r="Z188" s="876">
        <f>IFERROR(_xlfn.RANK.EQ(Y188,$Y$15:$Y$193,0)+COUNTIF($Y$15:Y188,Y188)-1,"-")</f>
        <v>36</v>
      </c>
      <c r="AA188" s="876"/>
      <c r="AB188" s="828">
        <f t="shared" si="45"/>
        <v>174</v>
      </c>
      <c r="AC188" s="828" t="str">
        <f t="shared" si="46"/>
        <v>礼文町</v>
      </c>
      <c r="AD188" s="885">
        <f t="shared" si="47"/>
        <v>6</v>
      </c>
    </row>
    <row r="189" spans="1:30" ht="25.5" customHeight="1">
      <c r="A189" s="608" t="s">
        <v>604</v>
      </c>
      <c r="B189" s="605" t="s">
        <v>622</v>
      </c>
      <c r="C189" s="606" t="s">
        <v>189</v>
      </c>
      <c r="D189" s="605" t="s">
        <v>798</v>
      </c>
      <c r="E189" s="606" t="s">
        <v>300</v>
      </c>
      <c r="F189" s="612">
        <v>10400</v>
      </c>
      <c r="G189" s="612" t="s">
        <v>145</v>
      </c>
      <c r="H189" s="612" t="s">
        <v>145</v>
      </c>
      <c r="I189" s="612">
        <v>10400</v>
      </c>
      <c r="K189" s="17">
        <v>175</v>
      </c>
      <c r="L189" s="17" t="s">
        <v>345</v>
      </c>
      <c r="M189" s="868">
        <f t="shared" si="36"/>
        <v>4790</v>
      </c>
      <c r="N189" s="869">
        <f>IFERROR(_xlfn.RANK.EQ(M189,$M$15:$M$193,0)+COUNTIF($M$15:M189,M189)-1,"-")</f>
        <v>88</v>
      </c>
      <c r="O189" s="869"/>
      <c r="P189" s="870">
        <f t="shared" si="37"/>
        <v>175</v>
      </c>
      <c r="Q189" s="870" t="str">
        <f t="shared" si="38"/>
        <v>利尻町</v>
      </c>
      <c r="R189" s="871">
        <f t="shared" si="39"/>
        <v>3</v>
      </c>
      <c r="S189" s="879" t="str">
        <f t="shared" si="40"/>
        <v>-</v>
      </c>
      <c r="T189" s="876" t="str">
        <f>IFERROR(_xlfn.RANK.EQ(S189,$S$15:$S$193,0)+COUNTIF($S$15:S189,S189)-1,"-")</f>
        <v>-</v>
      </c>
      <c r="U189" s="876"/>
      <c r="V189" s="828" t="str">
        <f t="shared" si="41"/>
        <v>-</v>
      </c>
      <c r="W189" s="828" t="str">
        <f t="shared" si="42"/>
        <v>-</v>
      </c>
      <c r="X189" s="885" t="str">
        <f t="shared" si="43"/>
        <v>-</v>
      </c>
      <c r="Y189" s="879">
        <f t="shared" si="44"/>
        <v>4790</v>
      </c>
      <c r="Z189" s="876">
        <f>IFERROR(_xlfn.RANK.EQ(Y189,$Y$15:$Y$193,0)+COUNTIF($Y$15:Y189,Y189)-1,"-")</f>
        <v>64</v>
      </c>
      <c r="AA189" s="876"/>
      <c r="AB189" s="828">
        <f t="shared" si="45"/>
        <v>175</v>
      </c>
      <c r="AC189" s="828" t="str">
        <f t="shared" si="46"/>
        <v>利尻町</v>
      </c>
      <c r="AD189" s="885">
        <f t="shared" si="47"/>
        <v>3</v>
      </c>
    </row>
    <row r="190" spans="1:30" ht="25.5" customHeight="1">
      <c r="A190" s="608" t="s">
        <v>604</v>
      </c>
      <c r="B190" s="605" t="s">
        <v>622</v>
      </c>
      <c r="C190" s="606" t="s">
        <v>189</v>
      </c>
      <c r="D190" s="605" t="s">
        <v>799</v>
      </c>
      <c r="E190" s="606" t="s">
        <v>367</v>
      </c>
      <c r="F190" s="612">
        <v>923</v>
      </c>
      <c r="G190" s="612" t="s">
        <v>145</v>
      </c>
      <c r="H190" s="612" t="s">
        <v>145</v>
      </c>
      <c r="I190" s="612">
        <v>923</v>
      </c>
      <c r="K190" s="17">
        <v>176</v>
      </c>
      <c r="L190" s="17" t="s">
        <v>197</v>
      </c>
      <c r="M190" s="868">
        <f t="shared" si="36"/>
        <v>63200</v>
      </c>
      <c r="N190" s="869">
        <f>IFERROR(_xlfn.RANK.EQ(M190,$M$15:$M$193,0)+COUNTIF($M$15:M190,M190)-1,"-")</f>
        <v>1</v>
      </c>
      <c r="O190" s="869"/>
      <c r="P190" s="870">
        <f t="shared" si="37"/>
        <v>175</v>
      </c>
      <c r="Q190" s="870" t="str">
        <f t="shared" si="38"/>
        <v>利尻富士町</v>
      </c>
      <c r="R190" s="871">
        <f t="shared" si="39"/>
        <v>3</v>
      </c>
      <c r="S190" s="879" t="str">
        <f t="shared" si="40"/>
        <v>-</v>
      </c>
      <c r="T190" s="876" t="str">
        <f>IFERROR(_xlfn.RANK.EQ(S190,$S$15:$S$193,0)+COUNTIF($S$15:S190,S190)-1,"-")</f>
        <v>-</v>
      </c>
      <c r="U190" s="876"/>
      <c r="V190" s="828" t="str">
        <f t="shared" si="41"/>
        <v>-</v>
      </c>
      <c r="W190" s="828" t="str">
        <f t="shared" si="42"/>
        <v>-</v>
      </c>
      <c r="X190" s="885" t="str">
        <f t="shared" si="43"/>
        <v>-</v>
      </c>
      <c r="Y190" s="879">
        <f t="shared" si="44"/>
        <v>63200</v>
      </c>
      <c r="Z190" s="876">
        <f>IFERROR(_xlfn.RANK.EQ(Y190,$Y$15:$Y$193,0)+COUNTIF($Y$15:Y190,Y190)-1,"-")</f>
        <v>1</v>
      </c>
      <c r="AA190" s="876"/>
      <c r="AB190" s="828">
        <f t="shared" si="45"/>
        <v>175</v>
      </c>
      <c r="AC190" s="828" t="str">
        <f t="shared" si="46"/>
        <v>利尻富士町</v>
      </c>
      <c r="AD190" s="885">
        <f t="shared" si="47"/>
        <v>3</v>
      </c>
    </row>
    <row r="191" spans="1:30" ht="25.5" customHeight="1">
      <c r="A191" s="608" t="s">
        <v>604</v>
      </c>
      <c r="B191" s="605" t="s">
        <v>622</v>
      </c>
      <c r="C191" s="606" t="s">
        <v>189</v>
      </c>
      <c r="D191" s="605" t="s">
        <v>800</v>
      </c>
      <c r="E191" s="606" t="s">
        <v>320</v>
      </c>
      <c r="F191" s="612">
        <v>8980</v>
      </c>
      <c r="G191" s="612" t="s">
        <v>145</v>
      </c>
      <c r="H191" s="612" t="s">
        <v>145</v>
      </c>
      <c r="I191" s="612">
        <v>8980</v>
      </c>
      <c r="K191" s="17">
        <v>177</v>
      </c>
      <c r="L191" s="17" t="s">
        <v>223</v>
      </c>
      <c r="M191" s="868">
        <f t="shared" si="36"/>
        <v>24400</v>
      </c>
      <c r="N191" s="869">
        <f>IFERROR(_xlfn.RANK.EQ(M191,$M$15:$M$193,0)+COUNTIF($M$15:M191,M191)-1,"-")</f>
        <v>3</v>
      </c>
      <c r="O191" s="869"/>
      <c r="P191" s="870">
        <f t="shared" si="37"/>
        <v>177</v>
      </c>
      <c r="Q191" s="870" t="str">
        <f t="shared" si="38"/>
        <v>神恵内村</v>
      </c>
      <c r="R191" s="871">
        <f t="shared" si="39"/>
        <v>2</v>
      </c>
      <c r="S191" s="879" t="str">
        <f t="shared" si="40"/>
        <v>-</v>
      </c>
      <c r="T191" s="876" t="str">
        <f>IFERROR(_xlfn.RANK.EQ(S191,$S$15:$S$193,0)+COUNTIF($S$15:S191,S191)-1,"-")</f>
        <v>-</v>
      </c>
      <c r="U191" s="876"/>
      <c r="V191" s="828" t="str">
        <f t="shared" si="41"/>
        <v>-</v>
      </c>
      <c r="W191" s="828" t="str">
        <f t="shared" si="42"/>
        <v>-</v>
      </c>
      <c r="X191" s="885" t="str">
        <f t="shared" si="43"/>
        <v>-</v>
      </c>
      <c r="Y191" s="879">
        <f t="shared" si="44"/>
        <v>24400</v>
      </c>
      <c r="Z191" s="876">
        <f>IFERROR(_xlfn.RANK.EQ(Y191,$Y$15:$Y$193,0)+COUNTIF($Y$15:Y191,Y191)-1,"-")</f>
        <v>3</v>
      </c>
      <c r="AA191" s="876"/>
      <c r="AB191" s="828">
        <f t="shared" si="45"/>
        <v>177</v>
      </c>
      <c r="AC191" s="828" t="str">
        <f t="shared" si="46"/>
        <v>神恵内村</v>
      </c>
      <c r="AD191" s="885">
        <f t="shared" si="47"/>
        <v>2</v>
      </c>
    </row>
    <row r="192" spans="1:30" ht="25.5" customHeight="1">
      <c r="A192" s="608" t="s">
        <v>604</v>
      </c>
      <c r="B192" s="605" t="s">
        <v>622</v>
      </c>
      <c r="C192" s="606" t="s">
        <v>189</v>
      </c>
      <c r="D192" s="605" t="s">
        <v>801</v>
      </c>
      <c r="E192" s="606" t="s">
        <v>262</v>
      </c>
      <c r="F192" s="612">
        <v>14600</v>
      </c>
      <c r="G192" s="612" t="s">
        <v>145</v>
      </c>
      <c r="H192" s="612" t="s">
        <v>145</v>
      </c>
      <c r="I192" s="612">
        <v>14600</v>
      </c>
      <c r="K192" s="17">
        <v>178</v>
      </c>
      <c r="L192" s="17" t="s">
        <v>283</v>
      </c>
      <c r="M192" s="868">
        <f t="shared" si="36"/>
        <v>12100</v>
      </c>
      <c r="N192" s="869">
        <f>IFERROR(_xlfn.RANK.EQ(M192,$M$15:$M$193,0)+COUNTIF($M$15:M192,M192)-1,"-")</f>
        <v>23</v>
      </c>
      <c r="O192" s="869"/>
      <c r="P192" s="870">
        <f t="shared" si="37"/>
        <v>178</v>
      </c>
      <c r="Q192" s="870" t="str">
        <f t="shared" si="38"/>
        <v>上砂川町</v>
      </c>
      <c r="R192" s="871">
        <f t="shared" si="39"/>
        <v>1</v>
      </c>
      <c r="S192" s="879" t="str">
        <f t="shared" si="40"/>
        <v>-</v>
      </c>
      <c r="T192" s="876" t="str">
        <f>IFERROR(_xlfn.RANK.EQ(S192,$S$15:$S$193,0)+COUNTIF($S$15:S192,S192)-1,"-")</f>
        <v>-</v>
      </c>
      <c r="U192" s="876"/>
      <c r="V192" s="828" t="str">
        <f t="shared" si="41"/>
        <v>-</v>
      </c>
      <c r="W192" s="828" t="str">
        <f t="shared" si="42"/>
        <v>-</v>
      </c>
      <c r="X192" s="885" t="str">
        <f t="shared" si="43"/>
        <v>-</v>
      </c>
      <c r="Y192" s="879">
        <f t="shared" si="44"/>
        <v>12100</v>
      </c>
      <c r="Z192" s="876">
        <f>IFERROR(_xlfn.RANK.EQ(Y192,$Y$15:$Y$193,0)+COUNTIF($Y$15:Y192,Y192)-1,"-")</f>
        <v>19</v>
      </c>
      <c r="AA192" s="876"/>
      <c r="AB192" s="828">
        <f t="shared" si="45"/>
        <v>178</v>
      </c>
      <c r="AC192" s="828" t="str">
        <f t="shared" si="46"/>
        <v>上砂川町</v>
      </c>
      <c r="AD192" s="885">
        <f t="shared" si="47"/>
        <v>1</v>
      </c>
    </row>
    <row r="193" spans="1:30" ht="25.5" customHeight="1" thickBot="1">
      <c r="A193" s="608" t="s">
        <v>604</v>
      </c>
      <c r="B193" s="605" t="s">
        <v>622</v>
      </c>
      <c r="C193" s="606" t="s">
        <v>189</v>
      </c>
      <c r="D193" s="605" t="s">
        <v>802</v>
      </c>
      <c r="E193" s="606" t="s">
        <v>211</v>
      </c>
      <c r="F193" s="612">
        <v>28900</v>
      </c>
      <c r="G193" s="612" t="s">
        <v>145</v>
      </c>
      <c r="H193" s="612" t="s">
        <v>145</v>
      </c>
      <c r="I193" s="612">
        <v>28900</v>
      </c>
      <c r="K193" s="17">
        <v>179</v>
      </c>
      <c r="L193" s="17" t="s">
        <v>368</v>
      </c>
      <c r="M193" s="872">
        <f>IFERROR(_xlfn.XLOOKUP(L193,$E$23:$E$201,$F$23:$F$201),"-")</f>
        <v>722</v>
      </c>
      <c r="N193" s="873">
        <f>IFERROR(_xlfn.RANK.EQ(M193,$M$15:$M$193,0)+COUNTIF($M$15:M193,M193)-1,"-")</f>
        <v>160</v>
      </c>
      <c r="O193" s="873"/>
      <c r="P193" s="874">
        <f t="shared" si="37"/>
        <v>179</v>
      </c>
      <c r="Q193" s="874" t="str">
        <f t="shared" si="38"/>
        <v>泊村</v>
      </c>
      <c r="R193" s="875">
        <f t="shared" si="39"/>
        <v>0</v>
      </c>
      <c r="S193" s="881" t="str">
        <f>IFERROR(_xlfn.XLOOKUP(L193,$E$23:$E$201,$G$23:$G$201),"-")</f>
        <v>-</v>
      </c>
      <c r="T193" s="882" t="str">
        <f>IFERROR(_xlfn.RANK.EQ(S193,$S$15:$S$193,0)+COUNTIF($S$15:S193,S193)-1,"-")</f>
        <v>-</v>
      </c>
      <c r="U193" s="882"/>
      <c r="V193" s="828" t="str">
        <f t="shared" si="41"/>
        <v>-</v>
      </c>
      <c r="W193" s="828" t="str">
        <f t="shared" si="42"/>
        <v>-</v>
      </c>
      <c r="X193" s="885" t="str">
        <f t="shared" si="43"/>
        <v>-</v>
      </c>
      <c r="Y193" s="881">
        <f>IFERROR(_xlfn.XLOOKUP(L193,$E$23:$E$201,$I$23:$I$201),"-")</f>
        <v>722</v>
      </c>
      <c r="Z193" s="882">
        <f>IFERROR(_xlfn.RANK.EQ(Y193,$Y$15:$Y$193,0)+COUNTIF($Y$15:Y193,Y193)-1,"-")</f>
        <v>135</v>
      </c>
      <c r="AA193" s="882"/>
      <c r="AB193" s="828">
        <f t="shared" si="45"/>
        <v>179</v>
      </c>
      <c r="AC193" s="828" t="str">
        <f t="shared" si="46"/>
        <v>泊村</v>
      </c>
      <c r="AD193" s="886">
        <f t="shared" si="47"/>
        <v>0</v>
      </c>
    </row>
    <row r="194" spans="1:30" ht="25.5" customHeight="1">
      <c r="A194" s="608" t="s">
        <v>604</v>
      </c>
      <c r="B194" s="605" t="s">
        <v>622</v>
      </c>
      <c r="C194" s="606" t="s">
        <v>189</v>
      </c>
      <c r="D194" s="605" t="s">
        <v>803</v>
      </c>
      <c r="E194" s="606" t="s">
        <v>273</v>
      </c>
      <c r="F194" s="612">
        <v>10200</v>
      </c>
      <c r="G194" s="612" t="s">
        <v>145</v>
      </c>
      <c r="H194" s="612" t="s">
        <v>145</v>
      </c>
      <c r="I194" s="612">
        <v>10200</v>
      </c>
    </row>
    <row r="195" spans="1:30" ht="25.5" customHeight="1">
      <c r="A195" s="608" t="s">
        <v>604</v>
      </c>
      <c r="B195" s="605" t="s">
        <v>622</v>
      </c>
      <c r="C195" s="606" t="s">
        <v>189</v>
      </c>
      <c r="D195" s="605" t="s">
        <v>804</v>
      </c>
      <c r="E195" s="606" t="s">
        <v>313</v>
      </c>
      <c r="F195" s="612">
        <v>9360</v>
      </c>
      <c r="G195" s="612" t="s">
        <v>145</v>
      </c>
      <c r="H195" s="612" t="s">
        <v>145</v>
      </c>
      <c r="I195" s="612">
        <v>9360</v>
      </c>
    </row>
    <row r="196" spans="1:30" ht="25.5" customHeight="1">
      <c r="A196" s="608" t="s">
        <v>604</v>
      </c>
      <c r="B196" s="605" t="s">
        <v>622</v>
      </c>
      <c r="C196" s="606" t="s">
        <v>189</v>
      </c>
      <c r="D196" s="605" t="s">
        <v>805</v>
      </c>
      <c r="E196" s="606" t="s">
        <v>345</v>
      </c>
      <c r="F196" s="612">
        <v>4790</v>
      </c>
      <c r="G196" s="612" t="s">
        <v>145</v>
      </c>
      <c r="H196" s="612" t="s">
        <v>145</v>
      </c>
      <c r="I196" s="612">
        <v>4790</v>
      </c>
    </row>
    <row r="197" spans="1:30" ht="25.5" customHeight="1">
      <c r="A197" s="608" t="s">
        <v>604</v>
      </c>
      <c r="B197" s="605" t="s">
        <v>624</v>
      </c>
      <c r="C197" s="606" t="s">
        <v>187</v>
      </c>
      <c r="D197" s="605" t="s">
        <v>806</v>
      </c>
      <c r="E197" s="606" t="s">
        <v>309</v>
      </c>
      <c r="F197" s="611">
        <v>9370</v>
      </c>
      <c r="G197" s="611" t="s">
        <v>145</v>
      </c>
      <c r="H197" s="611" t="s">
        <v>145</v>
      </c>
      <c r="I197" s="611">
        <v>9370</v>
      </c>
    </row>
    <row r="198" spans="1:30" ht="25.5" customHeight="1">
      <c r="A198" s="608" t="s">
        <v>604</v>
      </c>
      <c r="B198" s="605" t="s">
        <v>624</v>
      </c>
      <c r="C198" s="606" t="s">
        <v>187</v>
      </c>
      <c r="D198" s="605" t="s">
        <v>807</v>
      </c>
      <c r="E198" s="606" t="s">
        <v>197</v>
      </c>
      <c r="F198" s="611">
        <v>63200</v>
      </c>
      <c r="G198" s="611" t="s">
        <v>145</v>
      </c>
      <c r="H198" s="611" t="s">
        <v>145</v>
      </c>
      <c r="I198" s="611">
        <v>63200</v>
      </c>
    </row>
    <row r="199" spans="1:30" ht="25.5" customHeight="1">
      <c r="A199" s="608" t="s">
        <v>604</v>
      </c>
      <c r="B199" s="605" t="s">
        <v>624</v>
      </c>
      <c r="C199" s="606" t="s">
        <v>187</v>
      </c>
      <c r="D199" s="605" t="s">
        <v>808</v>
      </c>
      <c r="E199" s="606" t="s">
        <v>223</v>
      </c>
      <c r="F199" s="611">
        <v>24400</v>
      </c>
      <c r="G199" s="611" t="s">
        <v>145</v>
      </c>
      <c r="H199" s="611" t="s">
        <v>145</v>
      </c>
      <c r="I199" s="611">
        <v>24400</v>
      </c>
    </row>
    <row r="200" spans="1:30" ht="25.5" customHeight="1">
      <c r="A200" s="608" t="s">
        <v>604</v>
      </c>
      <c r="B200" s="605" t="s">
        <v>624</v>
      </c>
      <c r="C200" s="606" t="s">
        <v>187</v>
      </c>
      <c r="D200" s="605" t="s">
        <v>809</v>
      </c>
      <c r="E200" s="606" t="s">
        <v>283</v>
      </c>
      <c r="F200" s="610">
        <v>12100</v>
      </c>
      <c r="G200" s="610" t="s">
        <v>145</v>
      </c>
      <c r="H200" s="610" t="s">
        <v>145</v>
      </c>
      <c r="I200" s="610">
        <v>12100</v>
      </c>
    </row>
    <row r="201" spans="1:30" ht="25.5" customHeight="1">
      <c r="A201" s="736" t="s">
        <v>604</v>
      </c>
      <c r="B201" s="737" t="s">
        <v>624</v>
      </c>
      <c r="C201" s="738" t="s">
        <v>187</v>
      </c>
      <c r="D201" s="737" t="s">
        <v>810</v>
      </c>
      <c r="E201" s="738" t="s">
        <v>368</v>
      </c>
      <c r="F201" s="739">
        <v>722</v>
      </c>
      <c r="G201" s="739" t="s">
        <v>145</v>
      </c>
      <c r="H201" s="739" t="s">
        <v>145</v>
      </c>
      <c r="I201" s="739">
        <v>722</v>
      </c>
    </row>
    <row r="202" spans="1:30" ht="19.5" customHeight="1">
      <c r="A202" s="608"/>
      <c r="B202" s="605"/>
      <c r="C202" s="606"/>
      <c r="D202" s="605"/>
      <c r="E202" s="606"/>
      <c r="F202" s="610"/>
      <c r="G202" s="610"/>
      <c r="H202" s="610"/>
      <c r="I202" s="610"/>
    </row>
    <row r="203" spans="1:30" ht="19.5" customHeight="1">
      <c r="A203" s="613" t="s">
        <v>583</v>
      </c>
      <c r="B203" s="605"/>
      <c r="C203" s="606"/>
      <c r="D203" s="605"/>
      <c r="E203" s="606"/>
      <c r="F203" s="610"/>
      <c r="G203" s="610"/>
      <c r="H203" s="610"/>
      <c r="I203" s="610"/>
    </row>
    <row r="204" spans="1:30" ht="19.5" customHeight="1">
      <c r="A204" s="595" t="s">
        <v>811</v>
      </c>
      <c r="B204" s="595"/>
      <c r="C204" s="595"/>
      <c r="D204" s="595"/>
      <c r="E204" s="614"/>
      <c r="F204" s="615"/>
      <c r="G204" s="610"/>
      <c r="H204" s="610"/>
      <c r="I204" s="615"/>
    </row>
    <row r="205" spans="1:30" ht="19.5" customHeight="1">
      <c r="A205" s="595" t="s">
        <v>812</v>
      </c>
      <c r="B205" s="595"/>
      <c r="C205" s="595"/>
      <c r="D205" s="595"/>
      <c r="E205" s="614"/>
      <c r="F205" s="595"/>
      <c r="G205" s="595"/>
      <c r="H205" s="595"/>
      <c r="I205" s="595"/>
    </row>
    <row r="206" spans="1:30" ht="19.5" customHeight="1">
      <c r="A206" s="595" t="s">
        <v>813</v>
      </c>
      <c r="B206" s="595"/>
      <c r="C206" s="595"/>
      <c r="D206" s="595"/>
      <c r="E206" s="614"/>
      <c r="F206" s="595"/>
      <c r="G206" s="595"/>
      <c r="H206" s="595"/>
      <c r="I206" s="595"/>
    </row>
    <row r="207" spans="1:30" ht="19.5" customHeight="1">
      <c r="A207" s="595" t="s">
        <v>814</v>
      </c>
      <c r="B207" s="595"/>
      <c r="C207" s="595"/>
      <c r="D207" s="595"/>
      <c r="E207" s="614"/>
      <c r="F207" s="595"/>
      <c r="G207" s="595"/>
      <c r="H207" s="595"/>
      <c r="I207" s="595"/>
    </row>
    <row r="208" spans="1:30" ht="19.5" customHeight="1">
      <c r="A208" s="595" t="s">
        <v>815</v>
      </c>
      <c r="B208" s="595"/>
      <c r="C208" s="595"/>
      <c r="D208" s="595"/>
      <c r="E208" s="614"/>
      <c r="F208" s="595"/>
      <c r="G208" s="595"/>
      <c r="H208" s="595"/>
      <c r="I208" s="595"/>
    </row>
    <row r="209" spans="1:9" ht="19.5" customHeight="1">
      <c r="A209" s="595" t="s">
        <v>816</v>
      </c>
      <c r="B209" s="595"/>
      <c r="C209" s="595"/>
      <c r="D209" s="595"/>
      <c r="F209" s="595"/>
      <c r="G209" s="595"/>
      <c r="H209" s="595"/>
      <c r="I209" s="595"/>
    </row>
    <row r="210" spans="1:9" ht="19.5" customHeight="1">
      <c r="A210" s="267" t="s">
        <v>817</v>
      </c>
      <c r="B210" s="595"/>
      <c r="C210" s="595"/>
      <c r="D210" s="595"/>
      <c r="F210" s="595"/>
      <c r="G210" s="595"/>
      <c r="H210" s="595"/>
      <c r="I210" s="595"/>
    </row>
    <row r="211" spans="1:9" ht="19.5" customHeight="1">
      <c r="A211" s="267"/>
      <c r="B211" s="595"/>
      <c r="C211" s="595"/>
      <c r="D211" s="595"/>
      <c r="F211" s="595"/>
      <c r="G211" s="595"/>
      <c r="H211" s="595"/>
      <c r="I211" s="595"/>
    </row>
    <row r="212" spans="1:9" ht="19.5" customHeight="1"/>
    <row r="213" spans="1:9" ht="19.5" customHeight="1"/>
    <row r="214" spans="1:9" ht="19.5" customHeight="1"/>
    <row r="215" spans="1:9" ht="19.5" customHeight="1"/>
    <row r="216" spans="1:9" ht="19.5" customHeight="1"/>
    <row r="217" spans="1:9" ht="19.5" customHeight="1"/>
    <row r="218" spans="1:9" ht="19.5" customHeight="1"/>
    <row r="219" spans="1:9" ht="19.5" customHeight="1"/>
    <row r="220" spans="1:9" ht="19.5" customHeight="1"/>
    <row r="221" spans="1:9" ht="19.5" customHeight="1"/>
    <row r="222" spans="1:9" ht="19.5" customHeight="1"/>
    <row r="223" spans="1:9" ht="19.5" customHeight="1"/>
    <row r="224" spans="1:9" ht="19.5" customHeight="1"/>
    <row r="225" ht="19.5" customHeight="1"/>
    <row r="226" ht="19.5" customHeight="1"/>
    <row r="227" ht="19.5" customHeight="1"/>
    <row r="228" ht="19.5" customHeight="1"/>
    <row r="229" ht="19.5" customHeight="1"/>
    <row r="230" ht="19.5" customHeight="1"/>
    <row r="231" ht="18" customHeight="1"/>
    <row r="232" ht="18" customHeight="1"/>
  </sheetData>
  <mergeCells count="14">
    <mergeCell ref="AT13:AY13"/>
    <mergeCell ref="M13:R13"/>
    <mergeCell ref="S13:X13"/>
    <mergeCell ref="Y13:AD13"/>
    <mergeCell ref="AH13:AM13"/>
    <mergeCell ref="AN13:AS13"/>
    <mergeCell ref="F5:F6"/>
    <mergeCell ref="G5:G6"/>
    <mergeCell ref="I5:I6"/>
    <mergeCell ref="A5:A6"/>
    <mergeCell ref="B5:B6"/>
    <mergeCell ref="C5:C6"/>
    <mergeCell ref="D5:D6"/>
    <mergeCell ref="E5:E6"/>
  </mergeCells>
  <phoneticPr fontId="4"/>
  <printOptions horizontalCentered="1"/>
  <pageMargins left="0.59055118110236227" right="0.61417322834645682" top="0.47244094488188981" bottom="0.27559055118110237" header="0" footer="0.19685039370078741"/>
  <pageSetup paperSize="9" scale="24" fitToWidth="0" fitToHeight="0" orientation="portrait" r:id="rId1"/>
  <headerFooter alignWithMargins="0"/>
  <colBreaks count="1" manualBreakCount="1">
    <brk id="10" max="210"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C0409-81C8-460F-8CE3-E3F9A76380C3}">
  <sheetPr>
    <tabColor theme="5" tint="0.79998168889431442"/>
  </sheetPr>
  <dimension ref="A1:AQ96"/>
  <sheetViews>
    <sheetView zoomScaleNormal="100" zoomScaleSheetLayoutView="100" workbookViewId="0">
      <pane xSplit="3" ySplit="11" topLeftCell="U12" activePane="bottomRight" state="frozen"/>
      <selection activeCell="F284" sqref="F284"/>
      <selection pane="topRight" activeCell="F284" sqref="F284"/>
      <selection pane="bottomLeft" activeCell="F284" sqref="F284"/>
      <selection pane="bottomRight" activeCell="F284" sqref="F284"/>
    </sheetView>
  </sheetViews>
  <sheetFormatPr defaultColWidth="9.125" defaultRowHeight="11.25"/>
  <cols>
    <col min="1" max="1" width="2.5" style="135" customWidth="1"/>
    <col min="2" max="2" width="14.375" style="135" customWidth="1"/>
    <col min="3" max="3" width="5.625" style="135" customWidth="1"/>
    <col min="4" max="5" width="14.625" style="138" customWidth="1"/>
    <col min="6" max="6" width="14.625" style="135" customWidth="1"/>
    <col min="7" max="7" width="14.625" style="138" customWidth="1"/>
    <col min="8" max="20" width="14.625" style="135" customWidth="1"/>
    <col min="21" max="21" width="6" style="135" customWidth="1"/>
    <col min="22" max="22" width="1.5" style="135" customWidth="1"/>
    <col min="23" max="27" width="9.125" style="135"/>
    <col min="28" max="28" width="3.125" style="904" customWidth="1"/>
    <col min="29" max="30" width="9.125" style="135"/>
    <col min="31" max="31" width="9.25" style="135" customWidth="1"/>
    <col min="32" max="33" width="9.125" style="135"/>
    <col min="34" max="34" width="4.5" style="904" customWidth="1"/>
    <col min="35" max="37" width="9.125" style="135"/>
    <col min="38" max="38" width="13.875" style="135" customWidth="1"/>
    <col min="39" max="39" width="11.375" style="135" customWidth="1"/>
    <col min="40" max="40" width="4.375" style="135" customWidth="1"/>
    <col min="41" max="42" width="11.375" style="135" customWidth="1"/>
    <col min="43" max="43" width="15" style="135" customWidth="1"/>
    <col min="44" max="16384" width="9.125" style="135"/>
  </cols>
  <sheetData>
    <row r="1" spans="1:43" s="107" customFormat="1" ht="17.25" customHeight="1">
      <c r="A1" s="471"/>
      <c r="B1" s="471"/>
      <c r="C1" s="471"/>
      <c r="D1" s="472"/>
      <c r="E1" s="472"/>
      <c r="F1" s="473"/>
      <c r="G1" s="472"/>
      <c r="H1" s="473"/>
      <c r="I1" s="473"/>
      <c r="J1" s="473"/>
      <c r="K1" s="473"/>
      <c r="L1" s="473"/>
      <c r="M1" s="473"/>
      <c r="N1" s="474"/>
      <c r="O1" s="473"/>
      <c r="P1" s="474"/>
      <c r="Q1" s="473"/>
      <c r="R1" s="473"/>
      <c r="S1" s="473"/>
      <c r="T1" s="473"/>
      <c r="U1" s="475"/>
      <c r="V1" s="108"/>
      <c r="AB1" s="898"/>
      <c r="AH1" s="898"/>
    </row>
    <row r="2" spans="1:43" s="107" customFormat="1" ht="21" customHeight="1">
      <c r="A2" s="412" t="s">
        <v>818</v>
      </c>
      <c r="B2" s="412"/>
      <c r="C2" s="412"/>
      <c r="D2" s="412"/>
      <c r="E2" s="412"/>
      <c r="F2" s="412"/>
      <c r="G2" s="476"/>
      <c r="H2" s="476"/>
      <c r="I2" s="476"/>
      <c r="J2" s="476"/>
      <c r="K2" s="476"/>
      <c r="L2" s="476"/>
      <c r="M2" s="476"/>
      <c r="N2" s="476"/>
      <c r="O2" s="476"/>
      <c r="P2" s="476"/>
      <c r="Q2" s="476"/>
      <c r="R2" s="476"/>
      <c r="S2" s="476"/>
      <c r="T2" s="476"/>
      <c r="U2" s="477"/>
      <c r="V2" s="109"/>
      <c r="AB2" s="898"/>
      <c r="AH2" s="898"/>
    </row>
    <row r="3" spans="1:43" s="107" customFormat="1" ht="21" customHeight="1">
      <c r="A3" s="618" t="s">
        <v>819</v>
      </c>
      <c r="B3" s="618"/>
      <c r="C3" s="412"/>
      <c r="D3" s="412"/>
      <c r="E3" s="412"/>
      <c r="F3" s="412"/>
      <c r="G3" s="476"/>
      <c r="H3" s="476"/>
      <c r="I3" s="476"/>
      <c r="J3" s="476"/>
      <c r="K3" s="476"/>
      <c r="L3" s="476"/>
      <c r="M3" s="476"/>
      <c r="N3" s="476"/>
      <c r="O3" s="476"/>
      <c r="P3" s="476"/>
      <c r="Q3" s="476"/>
      <c r="R3" s="476"/>
      <c r="S3" s="476"/>
      <c r="T3" s="476"/>
      <c r="U3" s="477"/>
      <c r="V3" s="109"/>
      <c r="AB3" s="898"/>
      <c r="AH3" s="898"/>
    </row>
    <row r="4" spans="1:43" s="107" customFormat="1" ht="21" customHeight="1">
      <c r="A4" s="617" t="s">
        <v>820</v>
      </c>
      <c r="B4" s="617"/>
      <c r="C4" s="617"/>
      <c r="D4" s="617"/>
      <c r="E4" s="617"/>
      <c r="F4" s="617"/>
      <c r="G4" s="478"/>
      <c r="H4" s="478"/>
      <c r="I4" s="478"/>
      <c r="J4" s="478"/>
      <c r="K4" s="478"/>
      <c r="L4" s="478"/>
      <c r="M4" s="478"/>
      <c r="N4" s="478"/>
      <c r="O4" s="478"/>
      <c r="P4" s="478"/>
      <c r="Q4" s="478"/>
      <c r="R4" s="478"/>
      <c r="S4" s="478"/>
      <c r="T4" s="478"/>
      <c r="U4" s="473"/>
      <c r="V4" s="110"/>
      <c r="AB4" s="898"/>
      <c r="AH4" s="898"/>
    </row>
    <row r="5" spans="1:43" s="107" customFormat="1" ht="6" customHeight="1" thickBot="1">
      <c r="A5" s="473"/>
      <c r="B5" s="473"/>
      <c r="C5" s="473"/>
      <c r="D5" s="472"/>
      <c r="E5" s="472"/>
      <c r="F5" s="473"/>
      <c r="G5" s="472"/>
      <c r="H5" s="473"/>
      <c r="I5" s="473"/>
      <c r="J5" s="473"/>
      <c r="K5" s="473"/>
      <c r="L5" s="473"/>
      <c r="M5" s="473"/>
      <c r="N5" s="473"/>
      <c r="O5" s="473"/>
      <c r="P5" s="473"/>
      <c r="Q5" s="473"/>
      <c r="R5" s="473"/>
      <c r="S5" s="473"/>
      <c r="T5" s="473"/>
      <c r="U5" s="473"/>
      <c r="AB5" s="898"/>
      <c r="AH5" s="898"/>
    </row>
    <row r="6" spans="1:43" s="107" customFormat="1" ht="15.75" customHeight="1" thickTop="1">
      <c r="A6" s="1166" t="s">
        <v>821</v>
      </c>
      <c r="B6" s="1166"/>
      <c r="C6" s="1167"/>
      <c r="D6" s="1167" t="s">
        <v>822</v>
      </c>
      <c r="E6" s="1176" t="s">
        <v>823</v>
      </c>
      <c r="F6" s="1176" t="s">
        <v>824</v>
      </c>
      <c r="G6" s="1161" t="s">
        <v>825</v>
      </c>
      <c r="H6" s="1183"/>
      <c r="I6" s="1180" t="s">
        <v>826</v>
      </c>
      <c r="J6" s="1176" t="s">
        <v>827</v>
      </c>
      <c r="K6" s="1187" t="s">
        <v>828</v>
      </c>
      <c r="L6" s="1188"/>
      <c r="M6" s="1188"/>
      <c r="N6" s="1188"/>
      <c r="O6" s="1188"/>
      <c r="P6" s="1189"/>
      <c r="Q6" s="1154" t="s">
        <v>829</v>
      </c>
      <c r="R6" s="1154" t="s">
        <v>830</v>
      </c>
      <c r="S6" s="1161" t="s">
        <v>825</v>
      </c>
      <c r="T6" s="1162"/>
      <c r="U6" s="740"/>
      <c r="V6" s="741"/>
      <c r="AB6" s="898"/>
      <c r="AH6" s="898"/>
    </row>
    <row r="7" spans="1:43" s="107" customFormat="1" ht="15.75" customHeight="1">
      <c r="A7" s="1168"/>
      <c r="B7" s="1168"/>
      <c r="C7" s="1169"/>
      <c r="D7" s="1169"/>
      <c r="E7" s="1177"/>
      <c r="F7" s="1177"/>
      <c r="G7" s="1163"/>
      <c r="H7" s="1184"/>
      <c r="I7" s="1181"/>
      <c r="J7" s="1177"/>
      <c r="K7" s="1159" t="s">
        <v>831</v>
      </c>
      <c r="L7" s="1173"/>
      <c r="M7" s="1150" t="s">
        <v>832</v>
      </c>
      <c r="N7" s="1151"/>
      <c r="O7" s="1150" t="s">
        <v>833</v>
      </c>
      <c r="P7" s="1151"/>
      <c r="Q7" s="1155"/>
      <c r="R7" s="1155"/>
      <c r="S7" s="1163"/>
      <c r="T7" s="1164"/>
      <c r="U7" s="479"/>
      <c r="V7" s="111"/>
      <c r="AB7" s="898"/>
      <c r="AH7" s="898"/>
    </row>
    <row r="8" spans="1:43" s="107" customFormat="1" ht="15.75" customHeight="1">
      <c r="A8" s="1168"/>
      <c r="B8" s="1168"/>
      <c r="C8" s="1169"/>
      <c r="D8" s="1169"/>
      <c r="E8" s="1178"/>
      <c r="F8" s="1178"/>
      <c r="G8" s="1185" t="s">
        <v>834</v>
      </c>
      <c r="H8" s="1157" t="s">
        <v>835</v>
      </c>
      <c r="I8" s="1181"/>
      <c r="J8" s="1177"/>
      <c r="K8" s="1174"/>
      <c r="L8" s="1175"/>
      <c r="M8" s="1152"/>
      <c r="N8" s="1153"/>
      <c r="O8" s="1152"/>
      <c r="P8" s="1153"/>
      <c r="Q8" s="1155"/>
      <c r="R8" s="1155"/>
      <c r="S8" s="1157" t="s">
        <v>829</v>
      </c>
      <c r="T8" s="1159" t="s">
        <v>836</v>
      </c>
      <c r="U8" s="479"/>
      <c r="V8" s="112"/>
      <c r="AB8" s="898"/>
      <c r="AH8" s="898"/>
    </row>
    <row r="9" spans="1:43" s="113" customFormat="1" ht="15.75" customHeight="1" thickBot="1">
      <c r="A9" s="1170"/>
      <c r="B9" s="1170"/>
      <c r="C9" s="1171"/>
      <c r="D9" s="1171"/>
      <c r="E9" s="1179"/>
      <c r="F9" s="1179"/>
      <c r="G9" s="1186"/>
      <c r="H9" s="1158"/>
      <c r="I9" s="1160"/>
      <c r="J9" s="1158"/>
      <c r="K9" s="480" t="s">
        <v>837</v>
      </c>
      <c r="L9" s="742" t="s">
        <v>838</v>
      </c>
      <c r="M9" s="481" t="s">
        <v>839</v>
      </c>
      <c r="N9" s="742" t="s">
        <v>838</v>
      </c>
      <c r="O9" s="481" t="s">
        <v>839</v>
      </c>
      <c r="P9" s="742" t="s">
        <v>838</v>
      </c>
      <c r="Q9" s="1156"/>
      <c r="R9" s="1156"/>
      <c r="S9" s="1158"/>
      <c r="T9" s="1160"/>
      <c r="U9" s="743"/>
      <c r="V9" s="744"/>
      <c r="AB9" s="899"/>
      <c r="AH9" s="899"/>
    </row>
    <row r="10" spans="1:43" s="115" customFormat="1" ht="11.25" customHeight="1">
      <c r="A10" s="482"/>
      <c r="B10" s="482"/>
      <c r="C10" s="483"/>
      <c r="D10" s="484">
        <v>1</v>
      </c>
      <c r="E10" s="484">
        <v>2</v>
      </c>
      <c r="F10" s="484">
        <v>3</v>
      </c>
      <c r="G10" s="484">
        <v>4</v>
      </c>
      <c r="H10" s="484">
        <v>5</v>
      </c>
      <c r="I10" s="484">
        <v>6</v>
      </c>
      <c r="J10" s="484">
        <v>7</v>
      </c>
      <c r="K10" s="484">
        <v>8</v>
      </c>
      <c r="L10" s="484">
        <v>9</v>
      </c>
      <c r="M10" s="484">
        <v>10</v>
      </c>
      <c r="N10" s="484">
        <v>11</v>
      </c>
      <c r="O10" s="484">
        <v>12</v>
      </c>
      <c r="P10" s="484">
        <v>13</v>
      </c>
      <c r="Q10" s="484">
        <v>14</v>
      </c>
      <c r="R10" s="484">
        <v>15</v>
      </c>
      <c r="S10" s="484">
        <v>16</v>
      </c>
      <c r="T10" s="485">
        <v>17</v>
      </c>
      <c r="U10" s="486"/>
      <c r="V10" s="114"/>
      <c r="Z10" s="1144" t="s">
        <v>843</v>
      </c>
      <c r="AA10" s="1145"/>
      <c r="AB10" s="1145"/>
      <c r="AC10" s="1145"/>
      <c r="AD10" s="1145"/>
      <c r="AE10" s="1146"/>
      <c r="AF10" s="1144" t="s">
        <v>844</v>
      </c>
      <c r="AG10" s="1145"/>
      <c r="AH10" s="1145"/>
      <c r="AI10" s="1145"/>
      <c r="AJ10" s="1145"/>
      <c r="AK10" s="1146"/>
      <c r="AL10" s="1147" t="s">
        <v>845</v>
      </c>
      <c r="AM10" s="1148"/>
      <c r="AN10" s="1148"/>
      <c r="AO10" s="1148"/>
      <c r="AP10" s="1148"/>
      <c r="AQ10" s="1149"/>
    </row>
    <row r="11" spans="1:43" s="107" customFormat="1" ht="11.85" customHeight="1">
      <c r="A11" s="487"/>
      <c r="B11" s="487"/>
      <c r="C11" s="488"/>
      <c r="D11" s="489" t="s">
        <v>131</v>
      </c>
      <c r="E11" s="489" t="s">
        <v>840</v>
      </c>
      <c r="F11" s="489" t="s">
        <v>841</v>
      </c>
      <c r="G11" s="489" t="s">
        <v>840</v>
      </c>
      <c r="H11" s="489"/>
      <c r="I11" s="489" t="s">
        <v>131</v>
      </c>
      <c r="J11" s="489" t="s">
        <v>132</v>
      </c>
      <c r="K11" s="489" t="s">
        <v>131</v>
      </c>
      <c r="L11" s="489" t="s">
        <v>842</v>
      </c>
      <c r="M11" s="489" t="s">
        <v>840</v>
      </c>
      <c r="N11" s="489" t="s">
        <v>842</v>
      </c>
      <c r="O11" s="489" t="s">
        <v>841</v>
      </c>
      <c r="P11" s="489" t="s">
        <v>842</v>
      </c>
      <c r="Q11" s="489" t="s">
        <v>840</v>
      </c>
      <c r="R11" s="489" t="s">
        <v>132</v>
      </c>
      <c r="S11" s="489" t="s">
        <v>840</v>
      </c>
      <c r="T11" s="489" t="s">
        <v>132</v>
      </c>
      <c r="U11" s="490"/>
      <c r="V11" s="116"/>
      <c r="X11" s="117"/>
      <c r="Y11" s="117"/>
    </row>
    <row r="12" spans="1:43" s="119" customFormat="1" ht="11.25" customHeight="1">
      <c r="A12" s="1182" t="s">
        <v>846</v>
      </c>
      <c r="B12" s="1182"/>
      <c r="C12" s="496">
        <v>1</v>
      </c>
      <c r="D12" s="499">
        <v>1359000</v>
      </c>
      <c r="E12" s="500">
        <v>540</v>
      </c>
      <c r="F12" s="500">
        <v>7345000</v>
      </c>
      <c r="G12" s="500">
        <v>519</v>
      </c>
      <c r="H12" s="500">
        <v>101</v>
      </c>
      <c r="I12" s="500">
        <v>1259000</v>
      </c>
      <c r="J12" s="500">
        <v>6792000</v>
      </c>
      <c r="K12" s="501">
        <v>15000</v>
      </c>
      <c r="L12" s="501">
        <v>101</v>
      </c>
      <c r="M12" s="501">
        <v>7</v>
      </c>
      <c r="N12" s="501">
        <v>101</v>
      </c>
      <c r="O12" s="501">
        <v>180000</v>
      </c>
      <c r="P12" s="501">
        <v>103</v>
      </c>
      <c r="Q12" s="500">
        <v>537</v>
      </c>
      <c r="R12" s="500">
        <v>7298000</v>
      </c>
      <c r="S12" s="500">
        <v>513</v>
      </c>
      <c r="T12" s="500">
        <v>6972000</v>
      </c>
      <c r="U12" s="492">
        <v>1</v>
      </c>
      <c r="V12" s="118"/>
      <c r="X12" s="117">
        <v>1</v>
      </c>
      <c r="Y12" s="120" t="s">
        <v>383</v>
      </c>
      <c r="Z12" s="915">
        <f>IFERROR(_xlfn.XLOOKUP(Y12,$A$26:$A$82,$D$26:$D$82),"-")</f>
        <v>95000</v>
      </c>
      <c r="AA12" s="916">
        <f>IFERROR(_xlfn.RANK.EQ(Z12,$Z$12:$Z$58,0)+COUNTIF($Z$12:Z12,Z12)-1,"-")</f>
        <v>2</v>
      </c>
      <c r="AB12" s="916"/>
      <c r="AC12" s="917">
        <f>IFERROR(RANK(AE12,$AE$12:$AE$58,0),"-")</f>
        <v>1</v>
      </c>
      <c r="AD12" s="917" t="str">
        <f>IFERROR(INDEX($Y$12:$Y$58,MATCH(X12,$AA$12:$AA$58,0)),"-")</f>
        <v>新潟</v>
      </c>
      <c r="AE12" s="908">
        <f>IFERROR(LARGE($Z$12:$Z$58,X12),"-")</f>
        <v>116200</v>
      </c>
      <c r="AF12" s="915">
        <f>IFERROR(_xlfn.XLOOKUP(Y12,$A$26:$A$82,$F$26:$F$82),"-")</f>
        <v>562400</v>
      </c>
      <c r="AG12" s="916">
        <f>IFERROR(_xlfn.RANK.EQ(AF12,$AF$12:$AF$58,0)+COUNTIF($AF$12:AF12,AF12)-1,"-")</f>
        <v>2</v>
      </c>
      <c r="AH12" s="916"/>
      <c r="AI12" s="917">
        <f>IFERROR(RANK(AK12,$AK$12:$AK$58,0),"-")</f>
        <v>1</v>
      </c>
      <c r="AJ12" s="917" t="str">
        <f>IFERROR(INDEX($Y$12:$Y$58,MATCH(X12,$AG$12:$AG$58,0)),"-")</f>
        <v>新潟</v>
      </c>
      <c r="AK12" s="908">
        <f>IFERROR(LARGE($AF$12:$AF$58,X12),"-")</f>
        <v>622800</v>
      </c>
      <c r="AL12" s="915">
        <f>IFERROR(_xlfn.XLOOKUP(Y12,$A$26:$A$82,$E$26:$E$82),"-")</f>
        <v>592</v>
      </c>
      <c r="AM12" s="916">
        <f>IFERROR(_xlfn.RANK.EQ(AL12,$AL$12:$AL$58,0)+COUNTIF($AL$12:AL12,AL12)-1,"-")</f>
        <v>3</v>
      </c>
      <c r="AN12" s="909"/>
      <c r="AO12" s="917">
        <f>IFERROR(RANK(AQ12,$AQ$12:$AQ$58,0),"-")</f>
        <v>1</v>
      </c>
      <c r="AP12" s="917" t="str">
        <f>IFERROR(INDEX($Y$12:$Y$58,MATCH(X12,$AM$12:$AM$58,0)),"-")</f>
        <v>青森</v>
      </c>
      <c r="AQ12" s="910">
        <f>IFERROR(LARGE($AL$12:$AL$58,X12),"-")</f>
        <v>623</v>
      </c>
    </row>
    <row r="13" spans="1:43" s="107" customFormat="1" ht="11.25" customHeight="1">
      <c r="A13" s="1172" t="s">
        <v>847</v>
      </c>
      <c r="B13" s="1172"/>
      <c r="C13" s="491"/>
      <c r="D13" s="499"/>
      <c r="E13" s="500"/>
      <c r="F13" s="502"/>
      <c r="G13" s="503"/>
      <c r="H13" s="502"/>
      <c r="I13" s="502"/>
      <c r="J13" s="502"/>
      <c r="K13" s="504"/>
      <c r="L13" s="504"/>
      <c r="M13" s="505"/>
      <c r="N13" s="506"/>
      <c r="O13" s="505"/>
      <c r="P13" s="506"/>
      <c r="Q13" s="502"/>
      <c r="R13" s="502"/>
      <c r="S13" s="502"/>
      <c r="T13" s="502"/>
      <c r="U13" s="492"/>
      <c r="V13" s="118"/>
      <c r="X13" s="117">
        <v>2</v>
      </c>
      <c r="Y13" s="120" t="s">
        <v>384</v>
      </c>
      <c r="Z13" s="918">
        <f t="shared" ref="Z13:Z58" si="0">IFERROR(_xlfn.XLOOKUP(Y13,$A$26:$A$82,$D$26:$D$82),"-")</f>
        <v>42400</v>
      </c>
      <c r="AA13" s="919">
        <f>IFERROR(_xlfn.RANK.EQ(Z13,$Z$12:$Z$58,0)+COUNTIF($Z$12:Z13,Z13)-1,"-")</f>
        <v>11</v>
      </c>
      <c r="AB13" s="919"/>
      <c r="AC13" s="920">
        <f t="shared" ref="AC13:AC58" si="1">IFERROR(RANK(AE13,$AE$12:$AE$58,0),"-")</f>
        <v>2</v>
      </c>
      <c r="AD13" s="920" t="str">
        <f t="shared" ref="AD13:AD58" si="2">IFERROR(INDEX($Y$12:$Y$58,MATCH(X13,$AA$12:$AA$58,0)),"-")</f>
        <v>北海道</v>
      </c>
      <c r="AE13" s="860">
        <f t="shared" ref="AE13:AE58" si="3">IFERROR(LARGE($Z$12:$Z$58,X13),"-")</f>
        <v>95000</v>
      </c>
      <c r="AF13" s="918">
        <f t="shared" ref="AF13:AF58" si="4">IFERROR(_xlfn.XLOOKUP(Y13,$A$26:$A$82,$F$26:$F$82),"-")</f>
        <v>264200</v>
      </c>
      <c r="AG13" s="919">
        <f>IFERROR(_xlfn.RANK.EQ(AF13,$AF$12:$AF$58,0)+COUNTIF($AF$12:AF13,AF13)-1,"-")</f>
        <v>10</v>
      </c>
      <c r="AH13" s="919"/>
      <c r="AI13" s="920">
        <f t="shared" ref="AI13:AI58" si="5">IFERROR(RANK(AK13,$AK$12:$AK$58,0),"-")</f>
        <v>2</v>
      </c>
      <c r="AJ13" s="920" t="str">
        <f t="shared" ref="AJ13:AJ58" si="6">IFERROR(INDEX($Y$12:$Y$58,MATCH(X13,$AG$12:$AG$58,0)),"-")</f>
        <v>北海道</v>
      </c>
      <c r="AK13" s="860">
        <f t="shared" ref="AK13:AK58" si="7">IFERROR(LARGE($AF$12:$AF$58,X13),"-")</f>
        <v>562400</v>
      </c>
      <c r="AL13" s="918">
        <f t="shared" ref="AL13:AL58" si="8">IFERROR(_xlfn.XLOOKUP(Y13,$A$26:$A$82,$E$26:$E$82),"-")</f>
        <v>623</v>
      </c>
      <c r="AM13" s="919">
        <f>IFERROR(_xlfn.RANK.EQ(AL13,$AL$12:$AL$58,0)+COUNTIF($AL$12:AL13,AL13)-1,"-")</f>
        <v>1</v>
      </c>
      <c r="AN13" s="909"/>
      <c r="AO13" s="929">
        <f>IFERROR(RANK(AQ13,$AQ$12:$AQ$58,0),"-")</f>
        <v>2</v>
      </c>
      <c r="AP13" s="929" t="str">
        <f t="shared" ref="AP13:AP58" si="9">IFERROR(INDEX($Y$12:$Y$58,MATCH(X13,$AM$12:$AM$58,0)),"-")</f>
        <v>長野</v>
      </c>
      <c r="AQ13" s="921">
        <f t="shared" ref="AQ13:AQ58" si="10">IFERROR(LARGE($AL$12:$AL$58,X13),"-")</f>
        <v>620</v>
      </c>
    </row>
    <row r="14" spans="1:43" s="107" customFormat="1" ht="11.25" customHeight="1">
      <c r="A14" s="1172" t="s">
        <v>134</v>
      </c>
      <c r="B14" s="1172"/>
      <c r="C14" s="491">
        <v>2</v>
      </c>
      <c r="D14" s="507">
        <v>95000</v>
      </c>
      <c r="E14" s="508">
        <v>592</v>
      </c>
      <c r="F14" s="508">
        <v>562400</v>
      </c>
      <c r="G14" s="508">
        <v>562</v>
      </c>
      <c r="H14" s="508">
        <v>103</v>
      </c>
      <c r="I14" s="508">
        <v>83700</v>
      </c>
      <c r="J14" s="508">
        <v>495500</v>
      </c>
      <c r="K14" s="509">
        <v>1700</v>
      </c>
      <c r="L14" s="509">
        <v>102</v>
      </c>
      <c r="M14" s="509">
        <v>13</v>
      </c>
      <c r="N14" s="509">
        <v>102</v>
      </c>
      <c r="O14" s="509">
        <v>22200</v>
      </c>
      <c r="P14" s="509">
        <v>104</v>
      </c>
      <c r="Q14" s="508">
        <v>571</v>
      </c>
      <c r="R14" s="508">
        <v>542500</v>
      </c>
      <c r="S14" s="508">
        <v>544</v>
      </c>
      <c r="T14" s="508">
        <v>516800</v>
      </c>
      <c r="U14" s="493">
        <v>2</v>
      </c>
      <c r="V14" s="123"/>
      <c r="X14" s="117">
        <v>3</v>
      </c>
      <c r="Y14" s="120" t="s">
        <v>385</v>
      </c>
      <c r="Z14" s="918">
        <f t="shared" si="0"/>
        <v>45500</v>
      </c>
      <c r="AA14" s="919">
        <f>IFERROR(_xlfn.RANK.EQ(Z14,$Z$12:$Z$58,0)+COUNTIF($Z$12:Z14,Z14)-1,"-")</f>
        <v>10</v>
      </c>
      <c r="AB14" s="919"/>
      <c r="AC14" s="920">
        <f t="shared" si="1"/>
        <v>3</v>
      </c>
      <c r="AD14" s="920" t="str">
        <f t="shared" si="2"/>
        <v>秋田</v>
      </c>
      <c r="AE14" s="860">
        <f t="shared" si="3"/>
        <v>84200</v>
      </c>
      <c r="AF14" s="918">
        <f t="shared" si="4"/>
        <v>258900</v>
      </c>
      <c r="AG14" s="919">
        <f>IFERROR(_xlfn.RANK.EQ(AF14,$AF$12:$AF$58,0)+COUNTIF($AF$12:AF14,AF14)-1,"-")</f>
        <v>11</v>
      </c>
      <c r="AH14" s="919"/>
      <c r="AI14" s="920">
        <f t="shared" si="5"/>
        <v>3</v>
      </c>
      <c r="AJ14" s="920" t="str">
        <f t="shared" si="6"/>
        <v>秋田</v>
      </c>
      <c r="AK14" s="860">
        <f t="shared" si="7"/>
        <v>490000</v>
      </c>
      <c r="AL14" s="918">
        <f t="shared" si="8"/>
        <v>569</v>
      </c>
      <c r="AM14" s="919">
        <f>IFERROR(_xlfn.RANK.EQ(AL14,$AL$12:$AL$58,0)+COUNTIF($AL$12:AL14,AL14)-1,"-")</f>
        <v>7</v>
      </c>
      <c r="AN14" s="909"/>
      <c r="AO14" s="929">
        <f t="shared" ref="AO14:AO58" si="11">IFERROR(RANK(AQ14,$AQ$12:$AQ$58,0),"-")</f>
        <v>3</v>
      </c>
      <c r="AP14" s="929" t="str">
        <f t="shared" si="9"/>
        <v>北海道</v>
      </c>
      <c r="AQ14" s="921">
        <f t="shared" si="10"/>
        <v>592</v>
      </c>
    </row>
    <row r="15" spans="1:43" s="107" customFormat="1" ht="11.25" customHeight="1">
      <c r="A15" s="1172" t="s">
        <v>848</v>
      </c>
      <c r="B15" s="1172"/>
      <c r="C15" s="491">
        <v>3</v>
      </c>
      <c r="D15" s="507">
        <v>1264000</v>
      </c>
      <c r="E15" s="508">
        <v>537</v>
      </c>
      <c r="F15" s="508">
        <v>6783000</v>
      </c>
      <c r="G15" s="508">
        <v>515</v>
      </c>
      <c r="H15" s="508">
        <v>101</v>
      </c>
      <c r="I15" s="508">
        <v>1176000</v>
      </c>
      <c r="J15" s="508">
        <v>6297000</v>
      </c>
      <c r="K15" s="509">
        <v>13000</v>
      </c>
      <c r="L15" s="509">
        <v>101</v>
      </c>
      <c r="M15" s="509">
        <v>7</v>
      </c>
      <c r="N15" s="509">
        <v>101</v>
      </c>
      <c r="O15" s="509">
        <v>158000</v>
      </c>
      <c r="P15" s="509">
        <v>102</v>
      </c>
      <c r="Q15" s="508">
        <v>535</v>
      </c>
      <c r="R15" s="508">
        <v>6762000</v>
      </c>
      <c r="S15" s="508">
        <v>510</v>
      </c>
      <c r="T15" s="508">
        <v>6446000</v>
      </c>
      <c r="U15" s="493">
        <v>3</v>
      </c>
      <c r="V15" s="123"/>
      <c r="X15" s="117">
        <v>4</v>
      </c>
      <c r="Y15" s="120" t="s">
        <v>386</v>
      </c>
      <c r="Z15" s="918">
        <f t="shared" si="0"/>
        <v>62800</v>
      </c>
      <c r="AA15" s="919">
        <f>IFERROR(_xlfn.RANK.EQ(Z15,$Z$12:$Z$58,0)+COUNTIF($Z$12:Z15,Z15)-1,"-")</f>
        <v>4</v>
      </c>
      <c r="AB15" s="919"/>
      <c r="AC15" s="920">
        <f t="shared" si="1"/>
        <v>4</v>
      </c>
      <c r="AD15" s="920" t="str">
        <f t="shared" si="2"/>
        <v>宮城</v>
      </c>
      <c r="AE15" s="860">
        <f t="shared" si="3"/>
        <v>62800</v>
      </c>
      <c r="AF15" s="918">
        <f t="shared" si="4"/>
        <v>366100</v>
      </c>
      <c r="AG15" s="919">
        <f>IFERROR(_xlfn.RANK.EQ(AF15,$AF$12:$AF$58,0)+COUNTIF($AF$12:AF15,AF15)-1,"-")</f>
        <v>4</v>
      </c>
      <c r="AH15" s="919"/>
      <c r="AI15" s="920">
        <f t="shared" si="5"/>
        <v>4</v>
      </c>
      <c r="AJ15" s="920" t="str">
        <f t="shared" si="6"/>
        <v>宮城</v>
      </c>
      <c r="AK15" s="860">
        <f t="shared" si="7"/>
        <v>366100</v>
      </c>
      <c r="AL15" s="918">
        <f t="shared" si="8"/>
        <v>583</v>
      </c>
      <c r="AM15" s="919">
        <f>IFERROR(_xlfn.RANK.EQ(AL15,$AL$12:$AL$58,0)+COUNTIF($AL$12:AL15,AL15)-1,"-")</f>
        <v>4</v>
      </c>
      <c r="AN15" s="909"/>
      <c r="AO15" s="929">
        <f t="shared" si="11"/>
        <v>4</v>
      </c>
      <c r="AP15" s="929" t="str">
        <f t="shared" si="9"/>
        <v>宮城</v>
      </c>
      <c r="AQ15" s="921">
        <f t="shared" si="10"/>
        <v>583</v>
      </c>
    </row>
    <row r="16" spans="1:43" s="107" customFormat="1" ht="11.25" customHeight="1">
      <c r="A16" s="1172" t="s">
        <v>849</v>
      </c>
      <c r="B16" s="1172"/>
      <c r="C16" s="491">
        <v>4</v>
      </c>
      <c r="D16" s="507">
        <v>358400</v>
      </c>
      <c r="E16" s="508">
        <v>583</v>
      </c>
      <c r="F16" s="508">
        <v>2091000</v>
      </c>
      <c r="G16" s="508">
        <v>556</v>
      </c>
      <c r="H16" s="508">
        <v>103</v>
      </c>
      <c r="I16" s="508">
        <v>319800</v>
      </c>
      <c r="J16" s="508">
        <v>1865000</v>
      </c>
      <c r="K16" s="509">
        <v>9300</v>
      </c>
      <c r="L16" s="509">
        <v>103</v>
      </c>
      <c r="M16" s="509">
        <v>14</v>
      </c>
      <c r="N16" s="509">
        <v>102</v>
      </c>
      <c r="O16" s="509">
        <v>103000</v>
      </c>
      <c r="P16" s="509">
        <v>105</v>
      </c>
      <c r="Q16" s="508">
        <v>571</v>
      </c>
      <c r="R16" s="508">
        <v>2046000</v>
      </c>
      <c r="S16" s="508">
        <v>542</v>
      </c>
      <c r="T16" s="508">
        <v>1943000</v>
      </c>
      <c r="U16" s="493">
        <v>4</v>
      </c>
      <c r="V16" s="123"/>
      <c r="X16" s="117">
        <v>5</v>
      </c>
      <c r="Y16" s="120" t="s">
        <v>387</v>
      </c>
      <c r="Z16" s="918">
        <f t="shared" si="0"/>
        <v>84200</v>
      </c>
      <c r="AA16" s="919">
        <f>IFERROR(_xlfn.RANK.EQ(Z16,$Z$12:$Z$58,0)+COUNTIF($Z$12:Z16,Z16)-1,"-")</f>
        <v>3</v>
      </c>
      <c r="AB16" s="919"/>
      <c r="AC16" s="920">
        <f t="shared" si="1"/>
        <v>5</v>
      </c>
      <c r="AD16" s="920" t="str">
        <f t="shared" si="2"/>
        <v>福島</v>
      </c>
      <c r="AE16" s="860">
        <f t="shared" si="3"/>
        <v>62700</v>
      </c>
      <c r="AF16" s="918">
        <f t="shared" si="4"/>
        <v>490000</v>
      </c>
      <c r="AG16" s="919">
        <f>IFERROR(_xlfn.RANK.EQ(AF16,$AF$12:$AF$58,0)+COUNTIF($AF$12:AF16,AF16)-1,"-")</f>
        <v>3</v>
      </c>
      <c r="AH16" s="919"/>
      <c r="AI16" s="920">
        <f t="shared" si="5"/>
        <v>5</v>
      </c>
      <c r="AJ16" s="920" t="str">
        <f t="shared" si="6"/>
        <v>福島</v>
      </c>
      <c r="AK16" s="860">
        <f t="shared" si="7"/>
        <v>356800</v>
      </c>
      <c r="AL16" s="918">
        <f t="shared" si="8"/>
        <v>582</v>
      </c>
      <c r="AM16" s="919">
        <f>IFERROR(_xlfn.RANK.EQ(AL16,$AL$12:$AL$58,0)+COUNTIF($AL$12:AL16,AL16)-1,"-")</f>
        <v>6</v>
      </c>
      <c r="AN16" s="909"/>
      <c r="AO16" s="929">
        <f t="shared" si="11"/>
        <v>4</v>
      </c>
      <c r="AP16" s="929" t="str">
        <f t="shared" si="9"/>
        <v>山形</v>
      </c>
      <c r="AQ16" s="921">
        <f t="shared" si="10"/>
        <v>583</v>
      </c>
    </row>
    <row r="17" spans="1:43" s="107" customFormat="1" ht="11.25" customHeight="1">
      <c r="A17" s="1172" t="s">
        <v>850</v>
      </c>
      <c r="B17" s="1172"/>
      <c r="C17" s="491">
        <v>5</v>
      </c>
      <c r="D17" s="507">
        <v>197000</v>
      </c>
      <c r="E17" s="508">
        <v>535</v>
      </c>
      <c r="F17" s="508">
        <v>1053000</v>
      </c>
      <c r="G17" s="508">
        <v>510</v>
      </c>
      <c r="H17" s="508">
        <v>99</v>
      </c>
      <c r="I17" s="508">
        <v>175800</v>
      </c>
      <c r="J17" s="508">
        <v>938800</v>
      </c>
      <c r="K17" s="509">
        <v>-700</v>
      </c>
      <c r="L17" s="509">
        <v>100</v>
      </c>
      <c r="M17" s="509">
        <v>22</v>
      </c>
      <c r="N17" s="509">
        <v>104</v>
      </c>
      <c r="O17" s="509">
        <v>38000</v>
      </c>
      <c r="P17" s="509">
        <v>104</v>
      </c>
      <c r="Q17" s="508">
        <v>538</v>
      </c>
      <c r="R17" s="508">
        <v>1060000</v>
      </c>
      <c r="S17" s="508">
        <v>515</v>
      </c>
      <c r="T17" s="508">
        <v>1015000</v>
      </c>
      <c r="U17" s="493">
        <v>5</v>
      </c>
      <c r="V17" s="123"/>
      <c r="X17" s="117">
        <v>6</v>
      </c>
      <c r="Y17" s="120" t="s">
        <v>388</v>
      </c>
      <c r="Z17" s="918">
        <f t="shared" si="0"/>
        <v>60800</v>
      </c>
      <c r="AA17" s="919">
        <f>IFERROR(_xlfn.RANK.EQ(Z17,$Z$12:$Z$58,0)+COUNTIF($Z$12:Z17,Z17)-1,"-")</f>
        <v>7</v>
      </c>
      <c r="AB17" s="919"/>
      <c r="AC17" s="920">
        <f t="shared" si="1"/>
        <v>6</v>
      </c>
      <c r="AD17" s="920" t="str">
        <f t="shared" si="2"/>
        <v>茨城</v>
      </c>
      <c r="AE17" s="860">
        <f t="shared" si="3"/>
        <v>62500</v>
      </c>
      <c r="AF17" s="918">
        <f t="shared" si="4"/>
        <v>354500</v>
      </c>
      <c r="AG17" s="919">
        <f>IFERROR(_xlfn.RANK.EQ(AF17,$AF$12:$AF$58,0)+COUNTIF($AF$12:AF17,AF17)-1,"-")</f>
        <v>6</v>
      </c>
      <c r="AH17" s="919"/>
      <c r="AI17" s="920">
        <f t="shared" si="5"/>
        <v>6</v>
      </c>
      <c r="AJ17" s="920" t="str">
        <f t="shared" si="6"/>
        <v>山形</v>
      </c>
      <c r="AK17" s="860">
        <f t="shared" si="7"/>
        <v>354500</v>
      </c>
      <c r="AL17" s="918">
        <f t="shared" si="8"/>
        <v>583</v>
      </c>
      <c r="AM17" s="919">
        <f>IFERROR(_xlfn.RANK.EQ(AL17,$AL$12:$AL$58,0)+COUNTIF($AL$12:AL17,AL17)-1,"-")</f>
        <v>5</v>
      </c>
      <c r="AN17" s="909"/>
      <c r="AO17" s="929">
        <f t="shared" si="11"/>
        <v>6</v>
      </c>
      <c r="AP17" s="929" t="str">
        <f t="shared" si="9"/>
        <v>秋田</v>
      </c>
      <c r="AQ17" s="921">
        <f t="shared" si="10"/>
        <v>582</v>
      </c>
    </row>
    <row r="18" spans="1:43" s="107" customFormat="1" ht="11.25" customHeight="1">
      <c r="A18" s="1172" t="s">
        <v>851</v>
      </c>
      <c r="B18" s="1172"/>
      <c r="C18" s="491">
        <v>6</v>
      </c>
      <c r="D18" s="507">
        <v>248000</v>
      </c>
      <c r="E18" s="508">
        <v>545</v>
      </c>
      <c r="F18" s="508">
        <v>1352000</v>
      </c>
      <c r="G18" s="508">
        <v>529</v>
      </c>
      <c r="H18" s="508">
        <v>102</v>
      </c>
      <c r="I18" s="508">
        <v>235000</v>
      </c>
      <c r="J18" s="508">
        <v>1282000</v>
      </c>
      <c r="K18" s="509">
        <v>8500</v>
      </c>
      <c r="L18" s="509">
        <v>104</v>
      </c>
      <c r="M18" s="509">
        <v>1</v>
      </c>
      <c r="N18" s="509">
        <v>100</v>
      </c>
      <c r="O18" s="509">
        <v>50000</v>
      </c>
      <c r="P18" s="509">
        <v>104</v>
      </c>
      <c r="Q18" s="508">
        <v>539</v>
      </c>
      <c r="R18" s="508">
        <v>1337000</v>
      </c>
      <c r="S18" s="508">
        <v>520</v>
      </c>
      <c r="T18" s="508">
        <v>1290000</v>
      </c>
      <c r="U18" s="493">
        <v>6</v>
      </c>
      <c r="V18" s="123"/>
      <c r="X18" s="117">
        <v>7</v>
      </c>
      <c r="Y18" s="120" t="s">
        <v>389</v>
      </c>
      <c r="Z18" s="918">
        <f t="shared" si="0"/>
        <v>62700</v>
      </c>
      <c r="AA18" s="919">
        <f>IFERROR(_xlfn.RANK.EQ(Z18,$Z$12:$Z$58,0)+COUNTIF($Z$12:Z18,Z18)-1,"-")</f>
        <v>5</v>
      </c>
      <c r="AB18" s="919"/>
      <c r="AC18" s="920">
        <f t="shared" si="1"/>
        <v>7</v>
      </c>
      <c r="AD18" s="920" t="str">
        <f t="shared" si="2"/>
        <v>山形</v>
      </c>
      <c r="AE18" s="860">
        <f t="shared" si="3"/>
        <v>60800</v>
      </c>
      <c r="AF18" s="918">
        <f t="shared" si="4"/>
        <v>356800</v>
      </c>
      <c r="AG18" s="919">
        <f>IFERROR(_xlfn.RANK.EQ(AF18,$AF$12:$AF$58,0)+COUNTIF($AF$12:AF18,AF18)-1,"-")</f>
        <v>5</v>
      </c>
      <c r="AH18" s="919"/>
      <c r="AI18" s="920">
        <f t="shared" si="5"/>
        <v>7</v>
      </c>
      <c r="AJ18" s="920" t="str">
        <f t="shared" si="6"/>
        <v>茨城</v>
      </c>
      <c r="AK18" s="860">
        <f t="shared" si="7"/>
        <v>338800</v>
      </c>
      <c r="AL18" s="918">
        <f t="shared" si="8"/>
        <v>569</v>
      </c>
      <c r="AM18" s="919">
        <f>IFERROR(_xlfn.RANK.EQ(AL18,$AL$12:$AL$58,0)+COUNTIF($AL$12:AL18,AL18)-1,"-")</f>
        <v>8</v>
      </c>
      <c r="AN18" s="909"/>
      <c r="AO18" s="929">
        <f t="shared" si="11"/>
        <v>7</v>
      </c>
      <c r="AP18" s="929" t="str">
        <f t="shared" si="9"/>
        <v>岩手</v>
      </c>
      <c r="AQ18" s="921">
        <f t="shared" si="10"/>
        <v>569</v>
      </c>
    </row>
    <row r="19" spans="1:43" s="107" customFormat="1" ht="11.25" customHeight="1">
      <c r="A19" s="1172" t="s">
        <v>852</v>
      </c>
      <c r="B19" s="1172"/>
      <c r="C19" s="491">
        <v>7</v>
      </c>
      <c r="D19" s="507">
        <v>86600</v>
      </c>
      <c r="E19" s="508">
        <v>489</v>
      </c>
      <c r="F19" s="508">
        <v>423100</v>
      </c>
      <c r="G19" s="508">
        <v>474</v>
      </c>
      <c r="H19" s="508">
        <v>98</v>
      </c>
      <c r="I19" s="508">
        <v>83400</v>
      </c>
      <c r="J19" s="508">
        <v>407500</v>
      </c>
      <c r="K19" s="509">
        <v>-200</v>
      </c>
      <c r="L19" s="509">
        <v>100</v>
      </c>
      <c r="M19" s="509">
        <v>-5</v>
      </c>
      <c r="N19" s="509">
        <v>99</v>
      </c>
      <c r="O19" s="509">
        <v>-5600</v>
      </c>
      <c r="P19" s="509">
        <v>99</v>
      </c>
      <c r="Q19" s="508">
        <v>500</v>
      </c>
      <c r="R19" s="508">
        <v>433000</v>
      </c>
      <c r="S19" s="508">
        <v>483</v>
      </c>
      <c r="T19" s="508">
        <v>418300</v>
      </c>
      <c r="U19" s="493">
        <v>7</v>
      </c>
      <c r="V19" s="123"/>
      <c r="X19" s="117">
        <v>8</v>
      </c>
      <c r="Y19" s="120" t="s">
        <v>390</v>
      </c>
      <c r="Z19" s="918">
        <f t="shared" si="0"/>
        <v>62500</v>
      </c>
      <c r="AA19" s="919">
        <f>IFERROR(_xlfn.RANK.EQ(Z19,$Z$12:$Z$58,0)+COUNTIF($Z$12:Z19,Z19)-1,"-")</f>
        <v>6</v>
      </c>
      <c r="AB19" s="919"/>
      <c r="AC19" s="920">
        <f t="shared" si="1"/>
        <v>8</v>
      </c>
      <c r="AD19" s="920" t="str">
        <f t="shared" si="2"/>
        <v>栃木</v>
      </c>
      <c r="AE19" s="860">
        <f t="shared" si="3"/>
        <v>53000</v>
      </c>
      <c r="AF19" s="918">
        <f t="shared" si="4"/>
        <v>338800</v>
      </c>
      <c r="AG19" s="919">
        <f>IFERROR(_xlfn.RANK.EQ(AF19,$AF$12:$AF$58,0)+COUNTIF($AF$12:AF19,AF19)-1,"-")</f>
        <v>7</v>
      </c>
      <c r="AH19" s="919"/>
      <c r="AI19" s="920">
        <f t="shared" si="5"/>
        <v>8</v>
      </c>
      <c r="AJ19" s="920" t="str">
        <f t="shared" si="6"/>
        <v>千葉</v>
      </c>
      <c r="AK19" s="860">
        <f t="shared" si="7"/>
        <v>287900</v>
      </c>
      <c r="AL19" s="918">
        <f t="shared" si="8"/>
        <v>542</v>
      </c>
      <c r="AM19" s="919">
        <f>IFERROR(_xlfn.RANK.EQ(AL19,$AL$12:$AL$58,0)+COUNTIF($AL$12:AL19,AL19)-1,"-")</f>
        <v>10</v>
      </c>
      <c r="AN19" s="909"/>
      <c r="AO19" s="929">
        <f t="shared" si="11"/>
        <v>7</v>
      </c>
      <c r="AP19" s="929" t="str">
        <f t="shared" si="9"/>
        <v>福島</v>
      </c>
      <c r="AQ19" s="921">
        <f t="shared" si="10"/>
        <v>569</v>
      </c>
    </row>
    <row r="20" spans="1:43" s="107" customFormat="1" ht="11.25" customHeight="1">
      <c r="A20" s="1172" t="s">
        <v>853</v>
      </c>
      <c r="B20" s="1172"/>
      <c r="C20" s="491">
        <v>8</v>
      </c>
      <c r="D20" s="507">
        <v>94000</v>
      </c>
      <c r="E20" s="508">
        <v>507</v>
      </c>
      <c r="F20" s="508">
        <v>476900</v>
      </c>
      <c r="G20" s="508">
        <v>488</v>
      </c>
      <c r="H20" s="508">
        <v>101</v>
      </c>
      <c r="I20" s="508">
        <v>90600</v>
      </c>
      <c r="J20" s="508">
        <v>459600</v>
      </c>
      <c r="K20" s="509">
        <v>-700</v>
      </c>
      <c r="L20" s="509">
        <v>99</v>
      </c>
      <c r="M20" s="509">
        <v>4</v>
      </c>
      <c r="N20" s="509">
        <v>101</v>
      </c>
      <c r="O20" s="509">
        <v>800</v>
      </c>
      <c r="P20" s="509">
        <v>100</v>
      </c>
      <c r="Q20" s="508">
        <v>509</v>
      </c>
      <c r="R20" s="508">
        <v>478500</v>
      </c>
      <c r="S20" s="508">
        <v>485</v>
      </c>
      <c r="T20" s="508">
        <v>455900</v>
      </c>
      <c r="U20" s="493">
        <v>8</v>
      </c>
      <c r="V20" s="123"/>
      <c r="X20" s="117">
        <v>9</v>
      </c>
      <c r="Y20" s="120" t="s">
        <v>391</v>
      </c>
      <c r="Z20" s="918">
        <f t="shared" si="0"/>
        <v>53000</v>
      </c>
      <c r="AA20" s="919">
        <f>IFERROR(_xlfn.RANK.EQ(Z20,$Z$12:$Z$58,0)+COUNTIF($Z$12:Z20,Z20)-1,"-")</f>
        <v>8</v>
      </c>
      <c r="AB20" s="919"/>
      <c r="AC20" s="920">
        <f t="shared" si="1"/>
        <v>9</v>
      </c>
      <c r="AD20" s="920" t="str">
        <f t="shared" si="2"/>
        <v>千葉</v>
      </c>
      <c r="AE20" s="860">
        <f t="shared" si="3"/>
        <v>50600</v>
      </c>
      <c r="AF20" s="918">
        <f t="shared" si="4"/>
        <v>286200</v>
      </c>
      <c r="AG20" s="919">
        <f>IFERROR(_xlfn.RANK.EQ(AF20,$AF$12:$AF$58,0)+COUNTIF($AF$12:AF20,AF20)-1,"-")</f>
        <v>9</v>
      </c>
      <c r="AH20" s="919"/>
      <c r="AI20" s="920">
        <f t="shared" si="5"/>
        <v>9</v>
      </c>
      <c r="AJ20" s="920" t="str">
        <f t="shared" si="6"/>
        <v>栃木</v>
      </c>
      <c r="AK20" s="860">
        <f t="shared" si="7"/>
        <v>286200</v>
      </c>
      <c r="AL20" s="918">
        <f t="shared" si="8"/>
        <v>540</v>
      </c>
      <c r="AM20" s="919">
        <f>IFERROR(_xlfn.RANK.EQ(AL20,$AL$12:$AL$58,0)+COUNTIF($AL$12:AL20,AL20)-1,"-")</f>
        <v>11</v>
      </c>
      <c r="AN20" s="909"/>
      <c r="AO20" s="929">
        <f t="shared" si="11"/>
        <v>7</v>
      </c>
      <c r="AP20" s="929" t="str">
        <f t="shared" si="9"/>
        <v>千葉</v>
      </c>
      <c r="AQ20" s="921">
        <f t="shared" si="10"/>
        <v>569</v>
      </c>
    </row>
    <row r="21" spans="1:43" s="107" customFormat="1" ht="11.25" customHeight="1">
      <c r="A21" s="1172" t="s">
        <v>854</v>
      </c>
      <c r="B21" s="1172"/>
      <c r="C21" s="491">
        <v>9</v>
      </c>
      <c r="D21" s="507">
        <v>93100</v>
      </c>
      <c r="E21" s="508">
        <v>512</v>
      </c>
      <c r="F21" s="508">
        <v>476900</v>
      </c>
      <c r="G21" s="508">
        <v>498</v>
      </c>
      <c r="H21" s="508">
        <v>101</v>
      </c>
      <c r="I21" s="508">
        <v>90400</v>
      </c>
      <c r="J21" s="508">
        <v>463000</v>
      </c>
      <c r="K21" s="509">
        <v>-900</v>
      </c>
      <c r="L21" s="509">
        <v>99</v>
      </c>
      <c r="M21" s="509">
        <v>-2</v>
      </c>
      <c r="N21" s="509">
        <v>100</v>
      </c>
      <c r="O21" s="509">
        <v>-6200</v>
      </c>
      <c r="P21" s="509">
        <v>99</v>
      </c>
      <c r="Q21" s="508">
        <v>519</v>
      </c>
      <c r="R21" s="508">
        <v>483200</v>
      </c>
      <c r="S21" s="508">
        <v>495</v>
      </c>
      <c r="T21" s="508">
        <v>460800</v>
      </c>
      <c r="U21" s="493">
        <v>9</v>
      </c>
      <c r="V21" s="123"/>
      <c r="X21" s="117">
        <v>10</v>
      </c>
      <c r="Y21" s="120" t="s">
        <v>392</v>
      </c>
      <c r="Z21" s="918">
        <f t="shared" si="0"/>
        <v>14300</v>
      </c>
      <c r="AA21" s="919">
        <f>IFERROR(_xlfn.RANK.EQ(Z21,$Z$12:$Z$58,0)+COUNTIF($Z$12:Z21,Z21)-1,"-")</f>
        <v>33</v>
      </c>
      <c r="AB21" s="919"/>
      <c r="AC21" s="920">
        <f t="shared" si="1"/>
        <v>10</v>
      </c>
      <c r="AD21" s="920" t="str">
        <f t="shared" si="2"/>
        <v>岩手</v>
      </c>
      <c r="AE21" s="860">
        <f t="shared" si="3"/>
        <v>45500</v>
      </c>
      <c r="AF21" s="918">
        <f t="shared" si="4"/>
        <v>71400</v>
      </c>
      <c r="AG21" s="919">
        <f>IFERROR(_xlfn.RANK.EQ(AF21,$AF$12:$AF$58,0)+COUNTIF($AF$12:AF21,AF21)-1,"-")</f>
        <v>32</v>
      </c>
      <c r="AH21" s="919"/>
      <c r="AI21" s="920">
        <f t="shared" si="5"/>
        <v>10</v>
      </c>
      <c r="AJ21" s="920" t="str">
        <f t="shared" si="6"/>
        <v>青森</v>
      </c>
      <c r="AK21" s="860">
        <f t="shared" si="7"/>
        <v>264200</v>
      </c>
      <c r="AL21" s="918">
        <f t="shared" si="8"/>
        <v>499</v>
      </c>
      <c r="AM21" s="919">
        <f>IFERROR(_xlfn.RANK.EQ(AL21,$AL$12:$AL$58,0)+COUNTIF($AL$12:AL21,AL21)-1,"-")</f>
        <v>29</v>
      </c>
      <c r="AN21" s="909"/>
      <c r="AO21" s="929">
        <f t="shared" si="11"/>
        <v>10</v>
      </c>
      <c r="AP21" s="929" t="str">
        <f t="shared" si="9"/>
        <v>茨城</v>
      </c>
      <c r="AQ21" s="921">
        <f t="shared" si="10"/>
        <v>542</v>
      </c>
    </row>
    <row r="22" spans="1:43" s="107" customFormat="1" ht="11.25" customHeight="1">
      <c r="A22" s="1172" t="s">
        <v>855</v>
      </c>
      <c r="B22" s="1172"/>
      <c r="C22" s="491">
        <v>10</v>
      </c>
      <c r="D22" s="507">
        <v>42700</v>
      </c>
      <c r="E22" s="508">
        <v>481</v>
      </c>
      <c r="F22" s="508">
        <v>205200</v>
      </c>
      <c r="G22" s="508">
        <v>471</v>
      </c>
      <c r="H22" s="508">
        <v>101</v>
      </c>
      <c r="I22" s="508">
        <v>42300</v>
      </c>
      <c r="J22" s="508">
        <v>203600</v>
      </c>
      <c r="K22" s="509">
        <v>-400</v>
      </c>
      <c r="L22" s="509">
        <v>99</v>
      </c>
      <c r="M22" s="509">
        <v>-1</v>
      </c>
      <c r="N22" s="509">
        <v>100</v>
      </c>
      <c r="O22" s="509">
        <v>-2500</v>
      </c>
      <c r="P22" s="509">
        <v>99</v>
      </c>
      <c r="Q22" s="508">
        <v>482</v>
      </c>
      <c r="R22" s="508">
        <v>205800</v>
      </c>
      <c r="S22" s="508">
        <v>468</v>
      </c>
      <c r="T22" s="508">
        <v>199800</v>
      </c>
      <c r="U22" s="493">
        <v>10</v>
      </c>
      <c r="V22" s="123"/>
      <c r="X22" s="117">
        <v>11</v>
      </c>
      <c r="Y22" s="120" t="s">
        <v>393</v>
      </c>
      <c r="Z22" s="918">
        <f t="shared" si="0"/>
        <v>29600</v>
      </c>
      <c r="AA22" s="919">
        <f>IFERROR(_xlfn.RANK.EQ(Z22,$Z$12:$Z$58,0)+COUNTIF($Z$12:Z22,Z22)-1,"-")</f>
        <v>17</v>
      </c>
      <c r="AB22" s="919"/>
      <c r="AC22" s="920">
        <f t="shared" si="1"/>
        <v>11</v>
      </c>
      <c r="AD22" s="920" t="str">
        <f t="shared" si="2"/>
        <v>青森</v>
      </c>
      <c r="AE22" s="860">
        <f t="shared" si="3"/>
        <v>42400</v>
      </c>
      <c r="AF22" s="918">
        <f t="shared" si="4"/>
        <v>140900</v>
      </c>
      <c r="AG22" s="919">
        <f>IFERROR(_xlfn.RANK.EQ(AF22,$AF$12:$AF$58,0)+COUNTIF($AF$12:AF22,AF22)-1,"-")</f>
        <v>19</v>
      </c>
      <c r="AH22" s="919"/>
      <c r="AI22" s="920">
        <f t="shared" si="5"/>
        <v>11</v>
      </c>
      <c r="AJ22" s="920" t="str">
        <f t="shared" si="6"/>
        <v>岩手</v>
      </c>
      <c r="AK22" s="860">
        <f t="shared" si="7"/>
        <v>258900</v>
      </c>
      <c r="AL22" s="918">
        <f t="shared" si="8"/>
        <v>476</v>
      </c>
      <c r="AM22" s="919">
        <f>IFERROR(_xlfn.RANK.EQ(AL22,$AL$12:$AL$58,0)+COUNTIF($AL$12:AL22,AL22)-1,"-")</f>
        <v>41</v>
      </c>
      <c r="AN22" s="909"/>
      <c r="AO22" s="929">
        <f t="shared" si="11"/>
        <v>11</v>
      </c>
      <c r="AP22" s="929" t="str">
        <f t="shared" si="9"/>
        <v>栃木</v>
      </c>
      <c r="AQ22" s="921">
        <f t="shared" si="10"/>
        <v>540</v>
      </c>
    </row>
    <row r="23" spans="1:43" s="107" customFormat="1" ht="11.25" customHeight="1">
      <c r="A23" s="1172" t="s">
        <v>856</v>
      </c>
      <c r="B23" s="1172"/>
      <c r="C23" s="491">
        <v>11</v>
      </c>
      <c r="D23" s="507">
        <v>143700</v>
      </c>
      <c r="E23" s="508">
        <v>489</v>
      </c>
      <c r="F23" s="508">
        <v>703000</v>
      </c>
      <c r="G23" s="508">
        <v>466</v>
      </c>
      <c r="H23" s="508">
        <v>99</v>
      </c>
      <c r="I23" s="508">
        <v>138200</v>
      </c>
      <c r="J23" s="508">
        <v>676000</v>
      </c>
      <c r="K23" s="509">
        <v>-1600</v>
      </c>
      <c r="L23" s="509">
        <v>99</v>
      </c>
      <c r="M23" s="509">
        <v>-8</v>
      </c>
      <c r="N23" s="509">
        <v>98</v>
      </c>
      <c r="O23" s="509">
        <v>-19000</v>
      </c>
      <c r="P23" s="509">
        <v>97</v>
      </c>
      <c r="Q23" s="508">
        <v>500</v>
      </c>
      <c r="R23" s="508">
        <v>718500</v>
      </c>
      <c r="S23" s="508">
        <v>469</v>
      </c>
      <c r="T23" s="508">
        <v>674000</v>
      </c>
      <c r="U23" s="493">
        <v>11</v>
      </c>
      <c r="V23" s="123"/>
      <c r="X23" s="117">
        <v>12</v>
      </c>
      <c r="Y23" s="120" t="s">
        <v>394</v>
      </c>
      <c r="Z23" s="918">
        <f t="shared" si="0"/>
        <v>50600</v>
      </c>
      <c r="AA23" s="919">
        <f>IFERROR(_xlfn.RANK.EQ(Z23,$Z$12:$Z$58,0)+COUNTIF($Z$12:Z23,Z23)-1,"-")</f>
        <v>9</v>
      </c>
      <c r="AB23" s="919"/>
      <c r="AC23" s="920">
        <f t="shared" si="1"/>
        <v>12</v>
      </c>
      <c r="AD23" s="920" t="str">
        <f t="shared" si="2"/>
        <v>富山</v>
      </c>
      <c r="AE23" s="860">
        <f t="shared" si="3"/>
        <v>35000</v>
      </c>
      <c r="AF23" s="918">
        <f t="shared" si="4"/>
        <v>287900</v>
      </c>
      <c r="AG23" s="919">
        <f>IFERROR(_xlfn.RANK.EQ(AF23,$AF$12:$AF$58,0)+COUNTIF($AF$12:AF23,AF23)-1,"-")</f>
        <v>8</v>
      </c>
      <c r="AH23" s="919"/>
      <c r="AI23" s="920">
        <f t="shared" si="5"/>
        <v>12</v>
      </c>
      <c r="AJ23" s="920" t="str">
        <f t="shared" si="6"/>
        <v>富山</v>
      </c>
      <c r="AK23" s="860">
        <f t="shared" si="7"/>
        <v>189000</v>
      </c>
      <c r="AL23" s="918">
        <f t="shared" si="8"/>
        <v>569</v>
      </c>
      <c r="AM23" s="919">
        <f>IFERROR(_xlfn.RANK.EQ(AL23,$AL$12:$AL$58,0)+COUNTIF($AL$12:AL23,AL23)-1,"-")</f>
        <v>9</v>
      </c>
      <c r="AN23" s="909"/>
      <c r="AO23" s="929">
        <f t="shared" si="11"/>
        <v>11</v>
      </c>
      <c r="AP23" s="929" t="str">
        <f t="shared" si="9"/>
        <v>富山</v>
      </c>
      <c r="AQ23" s="921">
        <f t="shared" si="10"/>
        <v>540</v>
      </c>
    </row>
    <row r="24" spans="1:43" s="107" customFormat="1" ht="11.25" customHeight="1">
      <c r="A24" s="1172" t="s">
        <v>162</v>
      </c>
      <c r="B24" s="1172"/>
      <c r="C24" s="491">
        <v>12</v>
      </c>
      <c r="D24" s="507">
        <v>599</v>
      </c>
      <c r="E24" s="508">
        <v>326</v>
      </c>
      <c r="F24" s="508">
        <v>1950</v>
      </c>
      <c r="G24" s="508">
        <v>319</v>
      </c>
      <c r="H24" s="508">
        <v>105</v>
      </c>
      <c r="I24" s="508">
        <v>557</v>
      </c>
      <c r="J24" s="508">
        <v>1820</v>
      </c>
      <c r="K24" s="509">
        <v>23</v>
      </c>
      <c r="L24" s="509">
        <v>104</v>
      </c>
      <c r="M24" s="509">
        <v>5</v>
      </c>
      <c r="N24" s="509">
        <v>102</v>
      </c>
      <c r="O24" s="509">
        <v>100</v>
      </c>
      <c r="P24" s="509">
        <v>105</v>
      </c>
      <c r="Q24" s="508">
        <v>312</v>
      </c>
      <c r="R24" s="508">
        <v>1870</v>
      </c>
      <c r="S24" s="508">
        <v>305</v>
      </c>
      <c r="T24" s="508">
        <v>1830</v>
      </c>
      <c r="U24" s="493">
        <v>12</v>
      </c>
      <c r="V24" s="123"/>
      <c r="X24" s="117">
        <v>13</v>
      </c>
      <c r="Y24" s="120" t="s">
        <v>395</v>
      </c>
      <c r="Z24" s="918">
        <f t="shared" si="0"/>
        <v>107</v>
      </c>
      <c r="AA24" s="919">
        <f>IFERROR(_xlfn.RANK.EQ(Z24,$Z$12:$Z$58,0)+COUNTIF($Z$12:Z24,Z24)-1,"-")</f>
        <v>47</v>
      </c>
      <c r="AB24" s="919"/>
      <c r="AC24" s="920">
        <f t="shared" si="1"/>
        <v>13</v>
      </c>
      <c r="AD24" s="920" t="str">
        <f t="shared" si="2"/>
        <v>兵庫</v>
      </c>
      <c r="AE24" s="860">
        <f t="shared" si="3"/>
        <v>34000</v>
      </c>
      <c r="AF24" s="918">
        <f t="shared" si="4"/>
        <v>443</v>
      </c>
      <c r="AG24" s="919">
        <f>IFERROR(_xlfn.RANK.EQ(AF24,$AF$12:$AF$58,0)+COUNTIF($AF$12:AF24,AF24)-1,"-")</f>
        <v>47</v>
      </c>
      <c r="AH24" s="919"/>
      <c r="AI24" s="920">
        <f t="shared" si="5"/>
        <v>13</v>
      </c>
      <c r="AJ24" s="920" t="str">
        <f t="shared" si="6"/>
        <v>長野</v>
      </c>
      <c r="AK24" s="860">
        <f t="shared" si="7"/>
        <v>187900</v>
      </c>
      <c r="AL24" s="918">
        <f t="shared" si="8"/>
        <v>414</v>
      </c>
      <c r="AM24" s="919">
        <f>IFERROR(_xlfn.RANK.EQ(AL24,$AL$12:$AL$58,0)+COUNTIF($AL$12:AL24,AL24)-1,"-")</f>
        <v>46</v>
      </c>
      <c r="AN24" s="909"/>
      <c r="AO24" s="929">
        <f t="shared" si="11"/>
        <v>13</v>
      </c>
      <c r="AP24" s="929" t="str">
        <f t="shared" si="9"/>
        <v>新潟</v>
      </c>
      <c r="AQ24" s="921">
        <f t="shared" si="10"/>
        <v>536</v>
      </c>
    </row>
    <row r="25" spans="1:43" s="107" customFormat="1" ht="11.25" customHeight="1">
      <c r="A25" s="1172" t="s">
        <v>857</v>
      </c>
      <c r="B25" s="1172"/>
      <c r="C25" s="491"/>
      <c r="D25" s="507"/>
      <c r="E25" s="508"/>
      <c r="F25" s="508"/>
      <c r="G25" s="508"/>
      <c r="H25" s="508"/>
      <c r="I25" s="508"/>
      <c r="J25" s="508"/>
      <c r="K25" s="509"/>
      <c r="L25" s="509"/>
      <c r="M25" s="509"/>
      <c r="N25" s="509"/>
      <c r="O25" s="509"/>
      <c r="P25" s="509"/>
      <c r="Q25" s="508"/>
      <c r="R25" s="508"/>
      <c r="S25" s="508"/>
      <c r="T25" s="508"/>
      <c r="U25" s="493"/>
      <c r="V25" s="123"/>
      <c r="X25" s="117">
        <v>14</v>
      </c>
      <c r="Y25" s="120" t="s">
        <v>396</v>
      </c>
      <c r="Z25" s="918">
        <f t="shared" si="0"/>
        <v>2840</v>
      </c>
      <c r="AA25" s="919">
        <f>IFERROR(_xlfn.RANK.EQ(Z25,$Z$12:$Z$58,0)+COUNTIF($Z$12:Z25,Z25)-1,"-")</f>
        <v>45</v>
      </c>
      <c r="AB25" s="919"/>
      <c r="AC25" s="920">
        <f t="shared" si="1"/>
        <v>14</v>
      </c>
      <c r="AD25" s="920" t="str">
        <f t="shared" si="2"/>
        <v>福岡</v>
      </c>
      <c r="AE25" s="860">
        <f t="shared" si="3"/>
        <v>32600</v>
      </c>
      <c r="AF25" s="918">
        <f t="shared" si="4"/>
        <v>13700</v>
      </c>
      <c r="AG25" s="919">
        <f>IFERROR(_xlfn.RANK.EQ(AF25,$AF$12:$AF$58,0)+COUNTIF($AF$12:AF25,AF25)-1,"-")</f>
        <v>45</v>
      </c>
      <c r="AH25" s="919"/>
      <c r="AI25" s="920">
        <f t="shared" si="5"/>
        <v>14</v>
      </c>
      <c r="AJ25" s="920" t="str">
        <f t="shared" si="6"/>
        <v>兵庫</v>
      </c>
      <c r="AK25" s="860">
        <f t="shared" si="7"/>
        <v>166900</v>
      </c>
      <c r="AL25" s="918">
        <f t="shared" si="8"/>
        <v>481</v>
      </c>
      <c r="AM25" s="919">
        <f>IFERROR(_xlfn.RANK.EQ(AL25,$AL$12:$AL$58,0)+COUNTIF($AL$12:AL25,AL25)-1,"-")</f>
        <v>39</v>
      </c>
      <c r="AN25" s="909"/>
      <c r="AO25" s="929">
        <f t="shared" si="11"/>
        <v>14</v>
      </c>
      <c r="AP25" s="929" t="str">
        <f t="shared" si="9"/>
        <v>山梨</v>
      </c>
      <c r="AQ25" s="921">
        <f t="shared" si="10"/>
        <v>534</v>
      </c>
    </row>
    <row r="26" spans="1:43" s="107" customFormat="1" ht="11.25" customHeight="1">
      <c r="A26" s="1172" t="s">
        <v>134</v>
      </c>
      <c r="B26" s="1172"/>
      <c r="C26" s="491">
        <v>13</v>
      </c>
      <c r="D26" s="507">
        <v>95000</v>
      </c>
      <c r="E26" s="508">
        <v>592</v>
      </c>
      <c r="F26" s="508">
        <v>562400</v>
      </c>
      <c r="G26" s="508">
        <v>562</v>
      </c>
      <c r="H26" s="508">
        <v>103</v>
      </c>
      <c r="I26" s="508">
        <v>83700</v>
      </c>
      <c r="J26" s="508">
        <v>495500</v>
      </c>
      <c r="K26" s="509">
        <v>1700</v>
      </c>
      <c r="L26" s="509">
        <v>102</v>
      </c>
      <c r="M26" s="509">
        <v>13</v>
      </c>
      <c r="N26" s="509">
        <v>102</v>
      </c>
      <c r="O26" s="509">
        <v>22200</v>
      </c>
      <c r="P26" s="509">
        <v>104</v>
      </c>
      <c r="Q26" s="508">
        <v>571</v>
      </c>
      <c r="R26" s="508">
        <v>542500</v>
      </c>
      <c r="S26" s="508">
        <v>544</v>
      </c>
      <c r="T26" s="508">
        <v>516800</v>
      </c>
      <c r="U26" s="493">
        <v>13</v>
      </c>
      <c r="V26" s="123"/>
      <c r="X26" s="117">
        <v>15</v>
      </c>
      <c r="Y26" s="120" t="s">
        <v>397</v>
      </c>
      <c r="Z26" s="918">
        <f t="shared" si="0"/>
        <v>116200</v>
      </c>
      <c r="AA26" s="919">
        <f>IFERROR(_xlfn.RANK.EQ(Z26,$Z$12:$Z$58,0)+COUNTIF($Z$12:Z26,Z26)-1,"-")</f>
        <v>1</v>
      </c>
      <c r="AB26" s="919"/>
      <c r="AC26" s="920">
        <f t="shared" si="1"/>
        <v>15</v>
      </c>
      <c r="AD26" s="920" t="str">
        <f t="shared" si="2"/>
        <v>長野</v>
      </c>
      <c r="AE26" s="860">
        <f t="shared" si="3"/>
        <v>30300</v>
      </c>
      <c r="AF26" s="918">
        <f t="shared" si="4"/>
        <v>622800</v>
      </c>
      <c r="AG26" s="919">
        <f>IFERROR(_xlfn.RANK.EQ(AF26,$AF$12:$AF$58,0)+COUNTIF($AF$12:AF26,AF26)-1,"-")</f>
        <v>1</v>
      </c>
      <c r="AH26" s="919"/>
      <c r="AI26" s="920">
        <f t="shared" si="5"/>
        <v>15</v>
      </c>
      <c r="AJ26" s="920" t="str">
        <f t="shared" si="6"/>
        <v>熊本</v>
      </c>
      <c r="AK26" s="860">
        <f t="shared" si="7"/>
        <v>153300</v>
      </c>
      <c r="AL26" s="918">
        <f t="shared" si="8"/>
        <v>536</v>
      </c>
      <c r="AM26" s="919">
        <f>IFERROR(_xlfn.RANK.EQ(AL26,$AL$12:$AL$58,0)+COUNTIF($AL$12:AL26,AL26)-1,"-")</f>
        <v>13</v>
      </c>
      <c r="AN26" s="909"/>
      <c r="AO26" s="929">
        <f t="shared" si="11"/>
        <v>15</v>
      </c>
      <c r="AP26" s="929" t="str">
        <f t="shared" si="9"/>
        <v>福井</v>
      </c>
      <c r="AQ26" s="921">
        <f t="shared" si="10"/>
        <v>531</v>
      </c>
    </row>
    <row r="27" spans="1:43" s="124" customFormat="1" ht="11.25" customHeight="1">
      <c r="A27" s="1165" t="s">
        <v>136</v>
      </c>
      <c r="B27" s="1165"/>
      <c r="C27" s="494">
        <v>14</v>
      </c>
      <c r="D27" s="507">
        <v>42400</v>
      </c>
      <c r="E27" s="508">
        <v>623</v>
      </c>
      <c r="F27" s="508">
        <v>264200</v>
      </c>
      <c r="G27" s="508">
        <v>598</v>
      </c>
      <c r="H27" s="508">
        <v>103</v>
      </c>
      <c r="I27" s="508">
        <v>37200</v>
      </c>
      <c r="J27" s="508">
        <v>231800</v>
      </c>
      <c r="K27" s="509">
        <v>1900</v>
      </c>
      <c r="L27" s="509">
        <v>105</v>
      </c>
      <c r="M27" s="509">
        <v>9</v>
      </c>
      <c r="N27" s="509">
        <v>101</v>
      </c>
      <c r="O27" s="509">
        <v>15500</v>
      </c>
      <c r="P27" s="509">
        <v>106</v>
      </c>
      <c r="Q27" s="508">
        <v>607</v>
      </c>
      <c r="R27" s="508">
        <v>257400</v>
      </c>
      <c r="S27" s="508">
        <v>578</v>
      </c>
      <c r="T27" s="508">
        <v>245100</v>
      </c>
      <c r="U27" s="495">
        <v>14</v>
      </c>
      <c r="V27" s="125"/>
      <c r="X27" s="117">
        <v>16</v>
      </c>
      <c r="Y27" s="120" t="s">
        <v>398</v>
      </c>
      <c r="Z27" s="918">
        <f t="shared" si="0"/>
        <v>35000</v>
      </c>
      <c r="AA27" s="919">
        <f>IFERROR(_xlfn.RANK.EQ(Z27,$Z$12:$Z$58,0)+COUNTIF($Z$12:Z27,Z27)-1,"-")</f>
        <v>12</v>
      </c>
      <c r="AB27" s="919"/>
      <c r="AC27" s="920">
        <f t="shared" si="1"/>
        <v>16</v>
      </c>
      <c r="AD27" s="920" t="str">
        <f t="shared" si="2"/>
        <v>熊本</v>
      </c>
      <c r="AE27" s="860">
        <f t="shared" si="3"/>
        <v>29700</v>
      </c>
      <c r="AF27" s="918">
        <f t="shared" si="4"/>
        <v>189000</v>
      </c>
      <c r="AG27" s="919">
        <f>IFERROR(_xlfn.RANK.EQ(AF27,$AF$12:$AF$58,0)+COUNTIF($AF$12:AF27,AF27)-1,"-")</f>
        <v>12</v>
      </c>
      <c r="AH27" s="919"/>
      <c r="AI27" s="920">
        <f t="shared" si="5"/>
        <v>16</v>
      </c>
      <c r="AJ27" s="920" t="str">
        <f t="shared" si="6"/>
        <v>福岡</v>
      </c>
      <c r="AK27" s="860">
        <f t="shared" si="7"/>
        <v>152200</v>
      </c>
      <c r="AL27" s="918">
        <f t="shared" si="8"/>
        <v>540</v>
      </c>
      <c r="AM27" s="919">
        <f>IFERROR(_xlfn.RANK.EQ(AL27,$AL$12:$AL$58,0)+COUNTIF($AL$12:AL27,AL27)-1,"-")</f>
        <v>12</v>
      </c>
      <c r="AN27" s="922"/>
      <c r="AO27" s="930">
        <f t="shared" si="11"/>
        <v>16</v>
      </c>
      <c r="AP27" s="930" t="str">
        <f t="shared" si="9"/>
        <v>京都</v>
      </c>
      <c r="AQ27" s="923">
        <f t="shared" si="10"/>
        <v>527</v>
      </c>
    </row>
    <row r="28" spans="1:43" s="107" customFormat="1" ht="11.25" customHeight="1">
      <c r="A28" s="1172" t="s">
        <v>156</v>
      </c>
      <c r="B28" s="1172"/>
      <c r="C28" s="491">
        <v>15</v>
      </c>
      <c r="D28" s="507">
        <v>45500</v>
      </c>
      <c r="E28" s="508">
        <v>569</v>
      </c>
      <c r="F28" s="508">
        <v>258900</v>
      </c>
      <c r="G28" s="508">
        <v>546</v>
      </c>
      <c r="H28" s="508">
        <v>106</v>
      </c>
      <c r="I28" s="508">
        <v>43100</v>
      </c>
      <c r="J28" s="508">
        <v>245200</v>
      </c>
      <c r="K28" s="509">
        <v>300</v>
      </c>
      <c r="L28" s="509">
        <v>101</v>
      </c>
      <c r="M28" s="509">
        <v>18</v>
      </c>
      <c r="N28" s="509">
        <v>103</v>
      </c>
      <c r="O28" s="509">
        <v>9800</v>
      </c>
      <c r="P28" s="509">
        <v>104</v>
      </c>
      <c r="Q28" s="508">
        <v>544</v>
      </c>
      <c r="R28" s="508">
        <v>247500</v>
      </c>
      <c r="S28" s="508">
        <v>517</v>
      </c>
      <c r="T28" s="508">
        <v>235200</v>
      </c>
      <c r="U28" s="493">
        <v>15</v>
      </c>
      <c r="V28" s="123"/>
      <c r="X28" s="117">
        <v>17</v>
      </c>
      <c r="Y28" s="120" t="s">
        <v>399</v>
      </c>
      <c r="Z28" s="918">
        <f t="shared" si="0"/>
        <v>22300</v>
      </c>
      <c r="AA28" s="919">
        <f>IFERROR(_xlfn.RANK.EQ(Z28,$Z$12:$Z$58,0)+COUNTIF($Z$12:Z28,Z28)-1,"-")</f>
        <v>24</v>
      </c>
      <c r="AB28" s="919"/>
      <c r="AC28" s="920">
        <f t="shared" si="1"/>
        <v>17</v>
      </c>
      <c r="AD28" s="920" t="str">
        <f t="shared" si="2"/>
        <v>埼玉</v>
      </c>
      <c r="AE28" s="860">
        <f t="shared" si="3"/>
        <v>29600</v>
      </c>
      <c r="AF28" s="918">
        <f t="shared" si="4"/>
        <v>116200</v>
      </c>
      <c r="AG28" s="919">
        <f>IFERROR(_xlfn.RANK.EQ(AF28,$AF$12:$AF$58,0)+COUNTIF($AF$12:AF28,AF28)-1,"-")</f>
        <v>23</v>
      </c>
      <c r="AH28" s="919"/>
      <c r="AI28" s="920">
        <f t="shared" si="5"/>
        <v>17</v>
      </c>
      <c r="AJ28" s="920" t="str">
        <f t="shared" si="6"/>
        <v>滋賀</v>
      </c>
      <c r="AK28" s="860">
        <f t="shared" si="7"/>
        <v>146800</v>
      </c>
      <c r="AL28" s="918">
        <f t="shared" si="8"/>
        <v>521</v>
      </c>
      <c r="AM28" s="919">
        <f>IFERROR(_xlfn.RANK.EQ(AL28,$AL$12:$AL$58,0)+COUNTIF($AL$12:AL28,AL28)-1,"-")</f>
        <v>19</v>
      </c>
      <c r="AN28" s="909"/>
      <c r="AO28" s="929">
        <f t="shared" si="11"/>
        <v>17</v>
      </c>
      <c r="AP28" s="929" t="str">
        <f t="shared" si="9"/>
        <v>奈良</v>
      </c>
      <c r="AQ28" s="921">
        <f t="shared" si="10"/>
        <v>526</v>
      </c>
    </row>
    <row r="29" spans="1:43" s="107" customFormat="1" ht="11.25" customHeight="1">
      <c r="A29" s="1172" t="s">
        <v>143</v>
      </c>
      <c r="B29" s="1172"/>
      <c r="C29" s="491">
        <v>16</v>
      </c>
      <c r="D29" s="507">
        <v>62800</v>
      </c>
      <c r="E29" s="508">
        <v>583</v>
      </c>
      <c r="F29" s="508">
        <v>366100</v>
      </c>
      <c r="G29" s="508">
        <v>550</v>
      </c>
      <c r="H29" s="508">
        <v>107</v>
      </c>
      <c r="I29" s="508">
        <v>58400</v>
      </c>
      <c r="J29" s="508">
        <v>340500</v>
      </c>
      <c r="K29" s="509">
        <v>1900</v>
      </c>
      <c r="L29" s="509">
        <v>103</v>
      </c>
      <c r="M29" s="509">
        <v>17</v>
      </c>
      <c r="N29" s="509">
        <v>103</v>
      </c>
      <c r="O29" s="509">
        <v>21400</v>
      </c>
      <c r="P29" s="509">
        <v>106</v>
      </c>
      <c r="Q29" s="508">
        <v>547</v>
      </c>
      <c r="R29" s="508">
        <v>343500</v>
      </c>
      <c r="S29" s="508">
        <v>516</v>
      </c>
      <c r="T29" s="508">
        <v>324000</v>
      </c>
      <c r="U29" s="493">
        <v>16</v>
      </c>
      <c r="V29" s="123"/>
      <c r="X29" s="117">
        <v>18</v>
      </c>
      <c r="Y29" s="120" t="s">
        <v>400</v>
      </c>
      <c r="Z29" s="918">
        <f t="shared" si="0"/>
        <v>23500</v>
      </c>
      <c r="AA29" s="919">
        <f>IFERROR(_xlfn.RANK.EQ(Z29,$Z$12:$Z$58,0)+COUNTIF($Z$12:Z29,Z29)-1,"-")</f>
        <v>22</v>
      </c>
      <c r="AB29" s="919"/>
      <c r="AC29" s="920">
        <f t="shared" si="1"/>
        <v>18</v>
      </c>
      <c r="AD29" s="920" t="str">
        <f t="shared" si="2"/>
        <v>滋賀</v>
      </c>
      <c r="AE29" s="860">
        <f t="shared" si="3"/>
        <v>28400</v>
      </c>
      <c r="AF29" s="918">
        <f t="shared" si="4"/>
        <v>124800</v>
      </c>
      <c r="AG29" s="919">
        <f>IFERROR(_xlfn.RANK.EQ(AF29,$AF$12:$AF$58,0)+COUNTIF($AF$12:AF29,AF29)-1,"-")</f>
        <v>21</v>
      </c>
      <c r="AH29" s="919"/>
      <c r="AI29" s="920">
        <f t="shared" si="5"/>
        <v>18</v>
      </c>
      <c r="AJ29" s="920" t="str">
        <f t="shared" si="6"/>
        <v>岡山</v>
      </c>
      <c r="AK29" s="860">
        <f t="shared" si="7"/>
        <v>142800</v>
      </c>
      <c r="AL29" s="918">
        <f t="shared" si="8"/>
        <v>531</v>
      </c>
      <c r="AM29" s="919">
        <f>IFERROR(_xlfn.RANK.EQ(AL29,$AL$12:$AL$58,0)+COUNTIF($AL$12:AL29,AL29)-1,"-")</f>
        <v>15</v>
      </c>
      <c r="AN29" s="909"/>
      <c r="AO29" s="929">
        <f t="shared" si="11"/>
        <v>17</v>
      </c>
      <c r="AP29" s="929" t="str">
        <f t="shared" si="9"/>
        <v>広島</v>
      </c>
      <c r="AQ29" s="921">
        <f t="shared" si="10"/>
        <v>526</v>
      </c>
    </row>
    <row r="30" spans="1:43" s="107" customFormat="1" ht="11.25" customHeight="1">
      <c r="A30" s="1172" t="s">
        <v>150</v>
      </c>
      <c r="B30" s="1172"/>
      <c r="C30" s="491">
        <v>17</v>
      </c>
      <c r="D30" s="507">
        <v>84200</v>
      </c>
      <c r="E30" s="508">
        <v>582</v>
      </c>
      <c r="F30" s="508">
        <v>490000</v>
      </c>
      <c r="G30" s="508">
        <v>552</v>
      </c>
      <c r="H30" s="508">
        <v>102</v>
      </c>
      <c r="I30" s="508">
        <v>72200</v>
      </c>
      <c r="J30" s="508">
        <v>420200</v>
      </c>
      <c r="K30" s="509">
        <v>1200</v>
      </c>
      <c r="L30" s="509">
        <v>101</v>
      </c>
      <c r="M30" s="509">
        <v>30</v>
      </c>
      <c r="N30" s="509">
        <v>105</v>
      </c>
      <c r="O30" s="509">
        <v>31800</v>
      </c>
      <c r="P30" s="509">
        <v>107</v>
      </c>
      <c r="Q30" s="508">
        <v>577</v>
      </c>
      <c r="R30" s="508">
        <v>485800</v>
      </c>
      <c r="S30" s="508">
        <v>542</v>
      </c>
      <c r="T30" s="508">
        <v>456400</v>
      </c>
      <c r="U30" s="493">
        <v>17</v>
      </c>
      <c r="V30" s="123"/>
      <c r="X30" s="117">
        <v>19</v>
      </c>
      <c r="Y30" s="120" t="s">
        <v>401</v>
      </c>
      <c r="Z30" s="918">
        <f t="shared" si="0"/>
        <v>4680</v>
      </c>
      <c r="AA30" s="919">
        <f>IFERROR(_xlfn.RANK.EQ(Z30,$Z$12:$Z$58,0)+COUNTIF($Z$12:Z30,Z30)-1,"-")</f>
        <v>43</v>
      </c>
      <c r="AB30" s="919"/>
      <c r="AC30" s="920">
        <f t="shared" si="1"/>
        <v>19</v>
      </c>
      <c r="AD30" s="920" t="str">
        <f t="shared" si="2"/>
        <v>岡山</v>
      </c>
      <c r="AE30" s="860">
        <f t="shared" si="3"/>
        <v>28000</v>
      </c>
      <c r="AF30" s="918">
        <f t="shared" si="4"/>
        <v>25000</v>
      </c>
      <c r="AG30" s="919">
        <f>IFERROR(_xlfn.RANK.EQ(AF30,$AF$12:$AF$58,0)+COUNTIF($AF$12:AF30,AF30)-1,"-")</f>
        <v>43</v>
      </c>
      <c r="AH30" s="919"/>
      <c r="AI30" s="920">
        <f t="shared" si="5"/>
        <v>19</v>
      </c>
      <c r="AJ30" s="920" t="str">
        <f t="shared" si="6"/>
        <v>埼玉</v>
      </c>
      <c r="AK30" s="860">
        <f t="shared" si="7"/>
        <v>140900</v>
      </c>
      <c r="AL30" s="918">
        <f t="shared" si="8"/>
        <v>534</v>
      </c>
      <c r="AM30" s="919">
        <f>IFERROR(_xlfn.RANK.EQ(AL30,$AL$12:$AL$58,0)+COUNTIF($AL$12:AL30,AL30)-1,"-")</f>
        <v>14</v>
      </c>
      <c r="AN30" s="909"/>
      <c r="AO30" s="929">
        <f t="shared" si="11"/>
        <v>19</v>
      </c>
      <c r="AP30" s="929" t="str">
        <f t="shared" si="9"/>
        <v>石川</v>
      </c>
      <c r="AQ30" s="921">
        <f t="shared" si="10"/>
        <v>521</v>
      </c>
    </row>
    <row r="31" spans="1:43" s="107" customFormat="1" ht="11.25" customHeight="1">
      <c r="A31" s="1172" t="s">
        <v>146</v>
      </c>
      <c r="B31" s="1172"/>
      <c r="C31" s="491">
        <v>18</v>
      </c>
      <c r="D31" s="507">
        <v>60800</v>
      </c>
      <c r="E31" s="508">
        <v>583</v>
      </c>
      <c r="F31" s="508">
        <v>354500</v>
      </c>
      <c r="G31" s="508">
        <v>553</v>
      </c>
      <c r="H31" s="508">
        <v>97</v>
      </c>
      <c r="I31" s="508">
        <v>52400</v>
      </c>
      <c r="J31" s="508">
        <v>305500</v>
      </c>
      <c r="K31" s="509">
        <v>-200</v>
      </c>
      <c r="L31" s="509">
        <v>100</v>
      </c>
      <c r="M31" s="509">
        <v>-6</v>
      </c>
      <c r="N31" s="509">
        <v>99</v>
      </c>
      <c r="O31" s="509">
        <v>-4800</v>
      </c>
      <c r="P31" s="509">
        <v>99</v>
      </c>
      <c r="Q31" s="508">
        <v>603</v>
      </c>
      <c r="R31" s="508">
        <v>366600</v>
      </c>
      <c r="S31" s="508">
        <v>570</v>
      </c>
      <c r="T31" s="508">
        <v>346600</v>
      </c>
      <c r="U31" s="493">
        <v>18</v>
      </c>
      <c r="V31" s="123"/>
      <c r="X31" s="117">
        <v>20</v>
      </c>
      <c r="Y31" s="120" t="s">
        <v>402</v>
      </c>
      <c r="Z31" s="918">
        <f t="shared" si="0"/>
        <v>30300</v>
      </c>
      <c r="AA31" s="919">
        <f>IFERROR(_xlfn.RANK.EQ(Z31,$Z$12:$Z$58,0)+COUNTIF($Z$12:Z31,Z31)-1,"-")</f>
        <v>15</v>
      </c>
      <c r="AB31" s="919"/>
      <c r="AC31" s="920">
        <f t="shared" si="1"/>
        <v>20</v>
      </c>
      <c r="AD31" s="920" t="str">
        <f t="shared" si="2"/>
        <v>愛知</v>
      </c>
      <c r="AE31" s="860">
        <f t="shared" si="3"/>
        <v>26200</v>
      </c>
      <c r="AF31" s="918">
        <f t="shared" si="4"/>
        <v>187900</v>
      </c>
      <c r="AG31" s="919">
        <f>IFERROR(_xlfn.RANK.EQ(AF31,$AF$12:$AF$58,0)+COUNTIF($AF$12:AF31,AF31)-1,"-")</f>
        <v>13</v>
      </c>
      <c r="AH31" s="919"/>
      <c r="AI31" s="920">
        <f t="shared" si="5"/>
        <v>20</v>
      </c>
      <c r="AJ31" s="920" t="str">
        <f t="shared" si="6"/>
        <v>愛知</v>
      </c>
      <c r="AK31" s="860">
        <f t="shared" si="7"/>
        <v>130200</v>
      </c>
      <c r="AL31" s="918">
        <f t="shared" si="8"/>
        <v>620</v>
      </c>
      <c r="AM31" s="919">
        <f>IFERROR(_xlfn.RANK.EQ(AL31,$AL$12:$AL$58,0)+COUNTIF($AL$12:AL31,AL31)-1,"-")</f>
        <v>2</v>
      </c>
      <c r="AN31" s="909"/>
      <c r="AO31" s="929">
        <f t="shared" si="11"/>
        <v>20</v>
      </c>
      <c r="AP31" s="929" t="str">
        <f t="shared" si="9"/>
        <v>滋賀</v>
      </c>
      <c r="AQ31" s="921">
        <f t="shared" si="10"/>
        <v>517</v>
      </c>
    </row>
    <row r="32" spans="1:43" s="107" customFormat="1" ht="11.25" customHeight="1">
      <c r="A32" s="1172" t="s">
        <v>149</v>
      </c>
      <c r="B32" s="1172"/>
      <c r="C32" s="491">
        <v>19</v>
      </c>
      <c r="D32" s="507">
        <v>62700</v>
      </c>
      <c r="E32" s="508">
        <v>569</v>
      </c>
      <c r="F32" s="508">
        <v>356800</v>
      </c>
      <c r="G32" s="508">
        <v>546</v>
      </c>
      <c r="H32" s="508">
        <v>102</v>
      </c>
      <c r="I32" s="508">
        <v>56500</v>
      </c>
      <c r="J32" s="508">
        <v>321500</v>
      </c>
      <c r="K32" s="509">
        <v>4300</v>
      </c>
      <c r="L32" s="509">
        <v>107</v>
      </c>
      <c r="M32" s="509">
        <v>8</v>
      </c>
      <c r="N32" s="509">
        <v>101</v>
      </c>
      <c r="O32" s="509">
        <v>29200</v>
      </c>
      <c r="P32" s="509">
        <v>109</v>
      </c>
      <c r="Q32" s="508">
        <v>553</v>
      </c>
      <c r="R32" s="508">
        <v>346700</v>
      </c>
      <c r="S32" s="508">
        <v>534</v>
      </c>
      <c r="T32" s="508">
        <v>334800</v>
      </c>
      <c r="U32" s="493">
        <v>19</v>
      </c>
      <c r="V32" s="123"/>
      <c r="X32" s="117">
        <v>21</v>
      </c>
      <c r="Y32" s="120" t="s">
        <v>403</v>
      </c>
      <c r="Z32" s="918">
        <f t="shared" si="0"/>
        <v>21100</v>
      </c>
      <c r="AA32" s="919">
        <f>IFERROR(_xlfn.RANK.EQ(Z32,$Z$12:$Z$58,0)+COUNTIF($Z$12:Z32,Z32)-1,"-")</f>
        <v>25</v>
      </c>
      <c r="AB32" s="919"/>
      <c r="AC32" s="920">
        <f t="shared" si="1"/>
        <v>21</v>
      </c>
      <c r="AD32" s="920" t="str">
        <f t="shared" si="2"/>
        <v>三重</v>
      </c>
      <c r="AE32" s="860">
        <f t="shared" si="3"/>
        <v>24900</v>
      </c>
      <c r="AF32" s="918">
        <f t="shared" si="4"/>
        <v>101900</v>
      </c>
      <c r="AG32" s="919">
        <f>IFERROR(_xlfn.RANK.EQ(AF32,$AF$12:$AF$58,0)+COUNTIF($AF$12:AF32,AF32)-1,"-")</f>
        <v>26</v>
      </c>
      <c r="AH32" s="919"/>
      <c r="AI32" s="920">
        <f t="shared" si="5"/>
        <v>21</v>
      </c>
      <c r="AJ32" s="920" t="str">
        <f t="shared" si="6"/>
        <v>福井</v>
      </c>
      <c r="AK32" s="860">
        <f t="shared" si="7"/>
        <v>124800</v>
      </c>
      <c r="AL32" s="918">
        <f t="shared" si="8"/>
        <v>483</v>
      </c>
      <c r="AM32" s="919">
        <f>IFERROR(_xlfn.RANK.EQ(AL32,$AL$12:$AL$58,0)+COUNTIF($AL$12:AL32,AL32)-1,"-")</f>
        <v>37</v>
      </c>
      <c r="AN32" s="909"/>
      <c r="AO32" s="929">
        <f t="shared" si="11"/>
        <v>21</v>
      </c>
      <c r="AP32" s="929" t="str">
        <f t="shared" si="9"/>
        <v>熊本</v>
      </c>
      <c r="AQ32" s="921">
        <f t="shared" si="10"/>
        <v>516</v>
      </c>
    </row>
    <row r="33" spans="1:43" s="124" customFormat="1" ht="18.75" customHeight="1">
      <c r="A33" s="1165" t="s">
        <v>147</v>
      </c>
      <c r="B33" s="1165"/>
      <c r="C33" s="494">
        <v>20</v>
      </c>
      <c r="D33" s="510">
        <v>62500</v>
      </c>
      <c r="E33" s="511">
        <v>542</v>
      </c>
      <c r="F33" s="511">
        <v>338800</v>
      </c>
      <c r="G33" s="511">
        <v>523</v>
      </c>
      <c r="H33" s="511">
        <v>103</v>
      </c>
      <c r="I33" s="511">
        <v>59900</v>
      </c>
      <c r="J33" s="511">
        <v>324700</v>
      </c>
      <c r="K33" s="512">
        <v>2800</v>
      </c>
      <c r="L33" s="512">
        <v>105</v>
      </c>
      <c r="M33" s="512">
        <v>12</v>
      </c>
      <c r="N33" s="512">
        <v>102</v>
      </c>
      <c r="O33" s="512">
        <v>22400</v>
      </c>
      <c r="P33" s="512">
        <v>107</v>
      </c>
      <c r="Q33" s="511">
        <v>527</v>
      </c>
      <c r="R33" s="511">
        <v>329400</v>
      </c>
      <c r="S33" s="511">
        <v>506</v>
      </c>
      <c r="T33" s="511">
        <v>316300</v>
      </c>
      <c r="U33" s="495">
        <v>20</v>
      </c>
      <c r="V33" s="125"/>
      <c r="X33" s="117">
        <v>22</v>
      </c>
      <c r="Y33" s="120" t="s">
        <v>404</v>
      </c>
      <c r="Z33" s="918">
        <f t="shared" si="0"/>
        <v>14500</v>
      </c>
      <c r="AA33" s="919">
        <f>IFERROR(_xlfn.RANK.EQ(Z33,$Z$12:$Z$58,0)+COUNTIF($Z$12:Z33,Z33)-1,"-")</f>
        <v>31</v>
      </c>
      <c r="AB33" s="919"/>
      <c r="AC33" s="920">
        <f t="shared" si="1"/>
        <v>22</v>
      </c>
      <c r="AD33" s="920" t="str">
        <f t="shared" si="2"/>
        <v>福井</v>
      </c>
      <c r="AE33" s="860">
        <f t="shared" si="3"/>
        <v>23500</v>
      </c>
      <c r="AF33" s="918">
        <f t="shared" si="4"/>
        <v>70200</v>
      </c>
      <c r="AG33" s="919">
        <f>IFERROR(_xlfn.RANK.EQ(AF33,$AF$12:$AF$58,0)+COUNTIF($AF$12:AF33,AF33)-1,"-")</f>
        <v>33</v>
      </c>
      <c r="AH33" s="919"/>
      <c r="AI33" s="920">
        <f t="shared" si="5"/>
        <v>22</v>
      </c>
      <c r="AJ33" s="920" t="str">
        <f t="shared" si="6"/>
        <v>三重</v>
      </c>
      <c r="AK33" s="860">
        <f t="shared" si="7"/>
        <v>120800</v>
      </c>
      <c r="AL33" s="918">
        <f t="shared" si="8"/>
        <v>484</v>
      </c>
      <c r="AM33" s="919">
        <f>IFERROR(_xlfn.RANK.EQ(AL33,$AL$12:$AL$58,0)+COUNTIF($AL$12:AL33,AL33)-1,"-")</f>
        <v>36</v>
      </c>
      <c r="AN33" s="922"/>
      <c r="AO33" s="930">
        <f t="shared" si="11"/>
        <v>22</v>
      </c>
      <c r="AP33" s="930" t="str">
        <f t="shared" si="9"/>
        <v>山口</v>
      </c>
      <c r="AQ33" s="923">
        <f t="shared" si="10"/>
        <v>513</v>
      </c>
    </row>
    <row r="34" spans="1:43" s="107" customFormat="1" ht="11.25" customHeight="1">
      <c r="A34" s="1172" t="s">
        <v>158</v>
      </c>
      <c r="B34" s="1172"/>
      <c r="C34" s="491">
        <v>21</v>
      </c>
      <c r="D34" s="507">
        <v>53000</v>
      </c>
      <c r="E34" s="508">
        <v>540</v>
      </c>
      <c r="F34" s="508">
        <v>286200</v>
      </c>
      <c r="G34" s="508">
        <v>521</v>
      </c>
      <c r="H34" s="508">
        <v>101</v>
      </c>
      <c r="I34" s="508">
        <v>49000</v>
      </c>
      <c r="J34" s="508">
        <v>264600</v>
      </c>
      <c r="K34" s="509">
        <v>1600</v>
      </c>
      <c r="L34" s="509">
        <v>103</v>
      </c>
      <c r="M34" s="509">
        <v>-13</v>
      </c>
      <c r="N34" s="509">
        <v>98</v>
      </c>
      <c r="O34" s="509">
        <v>2000</v>
      </c>
      <c r="P34" s="509">
        <v>101</v>
      </c>
      <c r="Q34" s="508">
        <v>540</v>
      </c>
      <c r="R34" s="508">
        <v>286200</v>
      </c>
      <c r="S34" s="508">
        <v>515</v>
      </c>
      <c r="T34" s="508">
        <v>273000</v>
      </c>
      <c r="U34" s="493">
        <v>21</v>
      </c>
      <c r="V34" s="123"/>
      <c r="X34" s="117">
        <v>23</v>
      </c>
      <c r="Y34" s="120" t="s">
        <v>405</v>
      </c>
      <c r="Z34" s="918">
        <f t="shared" si="0"/>
        <v>26200</v>
      </c>
      <c r="AA34" s="919">
        <f>IFERROR(_xlfn.RANK.EQ(Z34,$Z$12:$Z$58,0)+COUNTIF($Z$12:Z34,Z34)-1,"-")</f>
        <v>20</v>
      </c>
      <c r="AB34" s="919"/>
      <c r="AC34" s="920">
        <f t="shared" si="1"/>
        <v>23</v>
      </c>
      <c r="AD34" s="920" t="str">
        <f t="shared" si="2"/>
        <v>佐賀</v>
      </c>
      <c r="AE34" s="860">
        <f t="shared" si="3"/>
        <v>22400</v>
      </c>
      <c r="AF34" s="918">
        <f t="shared" si="4"/>
        <v>130200</v>
      </c>
      <c r="AG34" s="919">
        <f>IFERROR(_xlfn.RANK.EQ(AF34,$AF$12:$AF$58,0)+COUNTIF($AF$12:AF34,AF34)-1,"-")</f>
        <v>20</v>
      </c>
      <c r="AH34" s="919"/>
      <c r="AI34" s="920">
        <f t="shared" si="5"/>
        <v>23</v>
      </c>
      <c r="AJ34" s="920" t="str">
        <f t="shared" si="6"/>
        <v>石川</v>
      </c>
      <c r="AK34" s="860">
        <f t="shared" si="7"/>
        <v>116200</v>
      </c>
      <c r="AL34" s="918">
        <f t="shared" si="8"/>
        <v>497</v>
      </c>
      <c r="AM34" s="919">
        <f>IFERROR(_xlfn.RANK.EQ(AL34,$AL$12:$AL$58,0)+COUNTIF($AL$12:AL34,AL34)-1,"-")</f>
        <v>30</v>
      </c>
      <c r="AN34" s="909"/>
      <c r="AO34" s="929">
        <f t="shared" si="11"/>
        <v>23</v>
      </c>
      <c r="AP34" s="929" t="str">
        <f t="shared" si="9"/>
        <v>岡山</v>
      </c>
      <c r="AQ34" s="921">
        <f t="shared" si="10"/>
        <v>510</v>
      </c>
    </row>
    <row r="35" spans="1:43" s="107" customFormat="1" ht="11.25" customHeight="1">
      <c r="A35" s="1172" t="s">
        <v>155</v>
      </c>
      <c r="B35" s="1172"/>
      <c r="C35" s="491">
        <v>22</v>
      </c>
      <c r="D35" s="507">
        <v>14300</v>
      </c>
      <c r="E35" s="508">
        <v>499</v>
      </c>
      <c r="F35" s="508">
        <v>71400</v>
      </c>
      <c r="G35" s="508">
        <v>483</v>
      </c>
      <c r="H35" s="508">
        <v>100</v>
      </c>
      <c r="I35" s="508">
        <v>12800</v>
      </c>
      <c r="J35" s="508">
        <v>63900</v>
      </c>
      <c r="K35" s="509">
        <v>400</v>
      </c>
      <c r="L35" s="509">
        <v>103</v>
      </c>
      <c r="M35" s="509">
        <v>-5</v>
      </c>
      <c r="N35" s="509">
        <v>99</v>
      </c>
      <c r="O35" s="509">
        <v>1300</v>
      </c>
      <c r="P35" s="509">
        <v>102</v>
      </c>
      <c r="Q35" s="508">
        <v>498</v>
      </c>
      <c r="R35" s="508">
        <v>71200</v>
      </c>
      <c r="S35" s="508">
        <v>482</v>
      </c>
      <c r="T35" s="508">
        <v>68900</v>
      </c>
      <c r="U35" s="493">
        <v>22</v>
      </c>
      <c r="V35" s="123"/>
      <c r="X35" s="117">
        <v>24</v>
      </c>
      <c r="Y35" s="120" t="s">
        <v>406</v>
      </c>
      <c r="Z35" s="918">
        <f t="shared" si="0"/>
        <v>24900</v>
      </c>
      <c r="AA35" s="919">
        <f>IFERROR(_xlfn.RANK.EQ(Z35,$Z$12:$Z$58,0)+COUNTIF($Z$12:Z35,Z35)-1,"-")</f>
        <v>21</v>
      </c>
      <c r="AB35" s="919"/>
      <c r="AC35" s="920">
        <f t="shared" si="1"/>
        <v>24</v>
      </c>
      <c r="AD35" s="920" t="str">
        <f t="shared" si="2"/>
        <v>石川</v>
      </c>
      <c r="AE35" s="860">
        <f t="shared" si="3"/>
        <v>22300</v>
      </c>
      <c r="AF35" s="918">
        <f t="shared" si="4"/>
        <v>120800</v>
      </c>
      <c r="AG35" s="919">
        <f>IFERROR(_xlfn.RANK.EQ(AF35,$AF$12:$AF$58,0)+COUNTIF($AF$12:AF35,AF35)-1,"-")</f>
        <v>22</v>
      </c>
      <c r="AH35" s="919"/>
      <c r="AI35" s="920">
        <f t="shared" si="5"/>
        <v>24</v>
      </c>
      <c r="AJ35" s="920" t="str">
        <f t="shared" si="6"/>
        <v>佐賀</v>
      </c>
      <c r="AK35" s="860">
        <f t="shared" si="7"/>
        <v>113100</v>
      </c>
      <c r="AL35" s="918">
        <f t="shared" si="8"/>
        <v>485</v>
      </c>
      <c r="AM35" s="919">
        <f>IFERROR(_xlfn.RANK.EQ(AL35,$AL$12:$AL$58,0)+COUNTIF($AL$12:AL35,AL35)-1,"-")</f>
        <v>35</v>
      </c>
      <c r="AN35" s="909"/>
      <c r="AO35" s="929">
        <f t="shared" si="11"/>
        <v>24</v>
      </c>
      <c r="AP35" s="929" t="str">
        <f t="shared" si="9"/>
        <v>和歌山</v>
      </c>
      <c r="AQ35" s="921">
        <f t="shared" si="10"/>
        <v>506</v>
      </c>
    </row>
    <row r="36" spans="1:43" s="107" customFormat="1" ht="11.25" customHeight="1">
      <c r="A36" s="1172" t="s">
        <v>154</v>
      </c>
      <c r="B36" s="1172"/>
      <c r="C36" s="491">
        <v>23</v>
      </c>
      <c r="D36" s="507">
        <v>29600</v>
      </c>
      <c r="E36" s="508">
        <v>476</v>
      </c>
      <c r="F36" s="508">
        <v>140900</v>
      </c>
      <c r="G36" s="508">
        <v>463</v>
      </c>
      <c r="H36" s="508">
        <v>97</v>
      </c>
      <c r="I36" s="508">
        <v>28400</v>
      </c>
      <c r="J36" s="508">
        <v>135200</v>
      </c>
      <c r="K36" s="509">
        <v>1200</v>
      </c>
      <c r="L36" s="509">
        <v>104</v>
      </c>
      <c r="M36" s="509">
        <v>-8</v>
      </c>
      <c r="N36" s="509">
        <v>98</v>
      </c>
      <c r="O36" s="509">
        <v>3400</v>
      </c>
      <c r="P36" s="509">
        <v>102</v>
      </c>
      <c r="Q36" s="508">
        <v>494</v>
      </c>
      <c r="R36" s="508">
        <v>146200</v>
      </c>
      <c r="S36" s="508">
        <v>479</v>
      </c>
      <c r="T36" s="508">
        <v>141800</v>
      </c>
      <c r="U36" s="493">
        <v>23</v>
      </c>
      <c r="V36" s="123"/>
      <c r="X36" s="117">
        <v>25</v>
      </c>
      <c r="Y36" s="120" t="s">
        <v>407</v>
      </c>
      <c r="Z36" s="918">
        <f t="shared" si="0"/>
        <v>28400</v>
      </c>
      <c r="AA36" s="919">
        <f>IFERROR(_xlfn.RANK.EQ(Z36,$Z$12:$Z$58,0)+COUNTIF($Z$12:Z36,Z36)-1,"-")</f>
        <v>18</v>
      </c>
      <c r="AB36" s="919"/>
      <c r="AC36" s="920">
        <f t="shared" si="1"/>
        <v>25</v>
      </c>
      <c r="AD36" s="920" t="str">
        <f t="shared" si="2"/>
        <v>岐阜</v>
      </c>
      <c r="AE36" s="860">
        <f t="shared" si="3"/>
        <v>21100</v>
      </c>
      <c r="AF36" s="918">
        <f t="shared" si="4"/>
        <v>146800</v>
      </c>
      <c r="AG36" s="919">
        <f>IFERROR(_xlfn.RANK.EQ(AF36,$AF$12:$AF$58,0)+COUNTIF($AF$12:AF36,AF36)-1,"-")</f>
        <v>17</v>
      </c>
      <c r="AH36" s="919"/>
      <c r="AI36" s="920">
        <f t="shared" si="5"/>
        <v>25</v>
      </c>
      <c r="AJ36" s="920" t="str">
        <f t="shared" si="6"/>
        <v>広島</v>
      </c>
      <c r="AK36" s="860">
        <f t="shared" si="7"/>
        <v>108400</v>
      </c>
      <c r="AL36" s="918">
        <f t="shared" si="8"/>
        <v>517</v>
      </c>
      <c r="AM36" s="919">
        <f>IFERROR(_xlfn.RANK.EQ(AL36,$AL$12:$AL$58,0)+COUNTIF($AL$12:AL36,AL36)-1,"-")</f>
        <v>20</v>
      </c>
      <c r="AN36" s="909"/>
      <c r="AO36" s="929">
        <f t="shared" si="11"/>
        <v>25</v>
      </c>
      <c r="AP36" s="929" t="str">
        <f t="shared" si="9"/>
        <v>島根</v>
      </c>
      <c r="AQ36" s="921">
        <f t="shared" si="10"/>
        <v>505</v>
      </c>
    </row>
    <row r="37" spans="1:43" s="107" customFormat="1" ht="11.25" customHeight="1">
      <c r="A37" s="1172" t="s">
        <v>160</v>
      </c>
      <c r="B37" s="1172"/>
      <c r="C37" s="491">
        <v>24</v>
      </c>
      <c r="D37" s="507">
        <v>50600</v>
      </c>
      <c r="E37" s="508">
        <v>569</v>
      </c>
      <c r="F37" s="508">
        <v>287900</v>
      </c>
      <c r="G37" s="508">
        <v>559</v>
      </c>
      <c r="H37" s="508">
        <v>105</v>
      </c>
      <c r="I37" s="508">
        <v>48300</v>
      </c>
      <c r="J37" s="508">
        <v>274800</v>
      </c>
      <c r="K37" s="509">
        <v>2900</v>
      </c>
      <c r="L37" s="509">
        <v>106</v>
      </c>
      <c r="M37" s="509">
        <v>12</v>
      </c>
      <c r="N37" s="509">
        <v>102</v>
      </c>
      <c r="O37" s="509">
        <v>22200</v>
      </c>
      <c r="P37" s="509">
        <v>108</v>
      </c>
      <c r="Q37" s="508">
        <v>544</v>
      </c>
      <c r="R37" s="508">
        <v>275300</v>
      </c>
      <c r="S37" s="508">
        <v>533</v>
      </c>
      <c r="T37" s="508">
        <v>269700</v>
      </c>
      <c r="U37" s="493">
        <v>24</v>
      </c>
      <c r="V37" s="123"/>
      <c r="X37" s="117">
        <v>26</v>
      </c>
      <c r="Y37" s="120" t="s">
        <v>408</v>
      </c>
      <c r="Z37" s="918">
        <f t="shared" si="0"/>
        <v>13600</v>
      </c>
      <c r="AA37" s="919">
        <f>IFERROR(_xlfn.RANK.EQ(Z37,$Z$12:$Z$58,0)+COUNTIF($Z$12:Z37,Z37)-1,"-")</f>
        <v>34</v>
      </c>
      <c r="AB37" s="919"/>
      <c r="AC37" s="920">
        <f t="shared" si="1"/>
        <v>26</v>
      </c>
      <c r="AD37" s="920" t="str">
        <f t="shared" si="2"/>
        <v>広島</v>
      </c>
      <c r="AE37" s="860">
        <f t="shared" si="3"/>
        <v>20600</v>
      </c>
      <c r="AF37" s="918">
        <f t="shared" si="4"/>
        <v>71700</v>
      </c>
      <c r="AG37" s="919">
        <f>IFERROR(_xlfn.RANK.EQ(AF37,$AF$12:$AF$58,0)+COUNTIF($AF$12:AF37,AF37)-1,"-")</f>
        <v>31</v>
      </c>
      <c r="AH37" s="919"/>
      <c r="AI37" s="920">
        <f t="shared" si="5"/>
        <v>26</v>
      </c>
      <c r="AJ37" s="920" t="str">
        <f t="shared" si="6"/>
        <v>岐阜</v>
      </c>
      <c r="AK37" s="860">
        <f t="shared" si="7"/>
        <v>101900</v>
      </c>
      <c r="AL37" s="918">
        <f t="shared" si="8"/>
        <v>527</v>
      </c>
      <c r="AM37" s="919">
        <f>IFERROR(_xlfn.RANK.EQ(AL37,$AL$12:$AL$58,0)+COUNTIF($AL$12:AL37,AL37)-1,"-")</f>
        <v>16</v>
      </c>
      <c r="AN37" s="909"/>
      <c r="AO37" s="929">
        <f t="shared" si="11"/>
        <v>25</v>
      </c>
      <c r="AP37" s="929" t="str">
        <f t="shared" si="9"/>
        <v>佐賀</v>
      </c>
      <c r="AQ37" s="921">
        <f t="shared" si="10"/>
        <v>505</v>
      </c>
    </row>
    <row r="38" spans="1:43" s="107" customFormat="1" ht="11.25" customHeight="1">
      <c r="A38" s="1172" t="s">
        <v>174</v>
      </c>
      <c r="B38" s="1172"/>
      <c r="C38" s="491">
        <v>25</v>
      </c>
      <c r="D38" s="507">
        <v>107</v>
      </c>
      <c r="E38" s="508">
        <v>414</v>
      </c>
      <c r="F38" s="508">
        <v>443</v>
      </c>
      <c r="G38" s="508">
        <v>405</v>
      </c>
      <c r="H38" s="508">
        <v>100</v>
      </c>
      <c r="I38" s="508">
        <v>107</v>
      </c>
      <c r="J38" s="508">
        <v>443</v>
      </c>
      <c r="K38" s="509">
        <v>-4</v>
      </c>
      <c r="L38" s="509">
        <v>96</v>
      </c>
      <c r="M38" s="509">
        <v>-5</v>
      </c>
      <c r="N38" s="509">
        <v>99</v>
      </c>
      <c r="O38" s="509">
        <v>-22</v>
      </c>
      <c r="P38" s="509">
        <v>95</v>
      </c>
      <c r="Q38" s="508">
        <v>414</v>
      </c>
      <c r="R38" s="508">
        <v>443</v>
      </c>
      <c r="S38" s="508">
        <v>404</v>
      </c>
      <c r="T38" s="508">
        <v>432</v>
      </c>
      <c r="U38" s="493">
        <v>25</v>
      </c>
      <c r="V38" s="123"/>
      <c r="X38" s="117">
        <v>27</v>
      </c>
      <c r="Y38" s="120" t="s">
        <v>409</v>
      </c>
      <c r="Z38" s="918">
        <f t="shared" si="0"/>
        <v>4290</v>
      </c>
      <c r="AA38" s="919">
        <f>IFERROR(_xlfn.RANK.EQ(Z38,$Z$12:$Z$58,0)+COUNTIF($Z$12:Z38,Z38)-1,"-")</f>
        <v>44</v>
      </c>
      <c r="AB38" s="919"/>
      <c r="AC38" s="920">
        <f t="shared" si="1"/>
        <v>27</v>
      </c>
      <c r="AD38" s="920" t="str">
        <f t="shared" si="2"/>
        <v>大分</v>
      </c>
      <c r="AE38" s="860">
        <f t="shared" si="3"/>
        <v>18000</v>
      </c>
      <c r="AF38" s="918">
        <f t="shared" si="4"/>
        <v>20700</v>
      </c>
      <c r="AG38" s="919">
        <f>IFERROR(_xlfn.RANK.EQ(AF38,$AF$12:$AF$58,0)+COUNTIF($AF$12:AF38,AF38)-1,"-")</f>
        <v>44</v>
      </c>
      <c r="AH38" s="919"/>
      <c r="AI38" s="920">
        <f t="shared" si="5"/>
        <v>27</v>
      </c>
      <c r="AJ38" s="920" t="str">
        <f t="shared" si="6"/>
        <v>大分</v>
      </c>
      <c r="AK38" s="860">
        <f t="shared" si="7"/>
        <v>88400</v>
      </c>
      <c r="AL38" s="918">
        <f t="shared" si="8"/>
        <v>483</v>
      </c>
      <c r="AM38" s="919">
        <f>IFERROR(_xlfn.RANK.EQ(AL38,$AL$12:$AL$58,0)+COUNTIF($AL$12:AL38,AL38)-1,"-")</f>
        <v>38</v>
      </c>
      <c r="AN38" s="909"/>
      <c r="AO38" s="929">
        <f t="shared" si="11"/>
        <v>27</v>
      </c>
      <c r="AP38" s="929" t="str">
        <f t="shared" si="9"/>
        <v>鳥取</v>
      </c>
      <c r="AQ38" s="921">
        <f t="shared" si="10"/>
        <v>502</v>
      </c>
    </row>
    <row r="39" spans="1:43" s="107" customFormat="1" ht="11.25" customHeight="1">
      <c r="A39" s="1172" t="s">
        <v>178</v>
      </c>
      <c r="B39" s="1172"/>
      <c r="C39" s="491">
        <v>26</v>
      </c>
      <c r="D39" s="507">
        <v>2840</v>
      </c>
      <c r="E39" s="508">
        <v>481</v>
      </c>
      <c r="F39" s="508">
        <v>13700</v>
      </c>
      <c r="G39" s="508">
        <v>463</v>
      </c>
      <c r="H39" s="508">
        <v>97</v>
      </c>
      <c r="I39" s="508">
        <v>2840</v>
      </c>
      <c r="J39" s="508">
        <v>13700</v>
      </c>
      <c r="K39" s="509">
        <v>-10</v>
      </c>
      <c r="L39" s="509">
        <v>100</v>
      </c>
      <c r="M39" s="509">
        <v>-18</v>
      </c>
      <c r="N39" s="509">
        <v>96</v>
      </c>
      <c r="O39" s="509">
        <v>-500</v>
      </c>
      <c r="P39" s="509">
        <v>96</v>
      </c>
      <c r="Q39" s="508">
        <v>494</v>
      </c>
      <c r="R39" s="508">
        <v>14000</v>
      </c>
      <c r="S39" s="508">
        <v>475</v>
      </c>
      <c r="T39" s="508">
        <v>13500</v>
      </c>
      <c r="U39" s="493">
        <v>26</v>
      </c>
      <c r="V39" s="123"/>
      <c r="X39" s="117">
        <v>28</v>
      </c>
      <c r="Y39" s="120" t="s">
        <v>410</v>
      </c>
      <c r="Z39" s="918">
        <f t="shared" si="0"/>
        <v>34000</v>
      </c>
      <c r="AA39" s="919">
        <f>IFERROR(_xlfn.RANK.EQ(Z39,$Z$12:$Z$58,0)+COUNTIF($Z$12:Z39,Z39)-1,"-")</f>
        <v>13</v>
      </c>
      <c r="AB39" s="919"/>
      <c r="AC39" s="920">
        <f t="shared" si="1"/>
        <v>28</v>
      </c>
      <c r="AD39" s="920" t="str">
        <f t="shared" si="2"/>
        <v>鹿児島</v>
      </c>
      <c r="AE39" s="860">
        <f t="shared" si="3"/>
        <v>17100</v>
      </c>
      <c r="AF39" s="918">
        <f t="shared" si="4"/>
        <v>166900</v>
      </c>
      <c r="AG39" s="919">
        <f>IFERROR(_xlfn.RANK.EQ(AF39,$AF$12:$AF$58,0)+COUNTIF($AF$12:AF39,AF39)-1,"-")</f>
        <v>14</v>
      </c>
      <c r="AH39" s="919"/>
      <c r="AI39" s="920">
        <f t="shared" si="5"/>
        <v>28</v>
      </c>
      <c r="AJ39" s="920" t="str">
        <f t="shared" si="6"/>
        <v>山口</v>
      </c>
      <c r="AK39" s="860">
        <f t="shared" si="7"/>
        <v>86200</v>
      </c>
      <c r="AL39" s="918">
        <f t="shared" si="8"/>
        <v>491</v>
      </c>
      <c r="AM39" s="919">
        <f>IFERROR(_xlfn.RANK.EQ(AL39,$AL$12:$AL$58,0)+COUNTIF($AL$12:AL39,AL39)-1,"-")</f>
        <v>31</v>
      </c>
      <c r="AN39" s="909"/>
      <c r="AO39" s="929">
        <f t="shared" si="11"/>
        <v>27</v>
      </c>
      <c r="AP39" s="929" t="str">
        <f t="shared" si="9"/>
        <v>愛媛</v>
      </c>
      <c r="AQ39" s="921">
        <f t="shared" si="10"/>
        <v>502</v>
      </c>
    </row>
    <row r="40" spans="1:43" s="124" customFormat="1" ht="18.75" customHeight="1">
      <c r="A40" s="1165" t="s">
        <v>135</v>
      </c>
      <c r="B40" s="1165"/>
      <c r="C40" s="494">
        <v>27</v>
      </c>
      <c r="D40" s="510">
        <v>116200</v>
      </c>
      <c r="E40" s="511">
        <v>536</v>
      </c>
      <c r="F40" s="511">
        <v>622800</v>
      </c>
      <c r="G40" s="511">
        <v>515</v>
      </c>
      <c r="H40" s="511">
        <v>98</v>
      </c>
      <c r="I40" s="511">
        <v>101400</v>
      </c>
      <c r="J40" s="511">
        <v>543500</v>
      </c>
      <c r="K40" s="512">
        <v>400</v>
      </c>
      <c r="L40" s="512">
        <v>100</v>
      </c>
      <c r="M40" s="512">
        <v>25</v>
      </c>
      <c r="N40" s="512">
        <v>105</v>
      </c>
      <c r="O40" s="512">
        <v>31100</v>
      </c>
      <c r="P40" s="512">
        <v>105</v>
      </c>
      <c r="Q40" s="511">
        <v>542</v>
      </c>
      <c r="R40" s="511">
        <v>629800</v>
      </c>
      <c r="S40" s="511">
        <v>524</v>
      </c>
      <c r="T40" s="511">
        <v>608900</v>
      </c>
      <c r="U40" s="495">
        <v>27</v>
      </c>
      <c r="V40" s="125"/>
      <c r="X40" s="117">
        <v>29</v>
      </c>
      <c r="Y40" s="120" t="s">
        <v>411</v>
      </c>
      <c r="Z40" s="918">
        <f t="shared" si="0"/>
        <v>8000</v>
      </c>
      <c r="AA40" s="919">
        <f>IFERROR(_xlfn.RANK.EQ(Z40,$Z$12:$Z$58,0)+COUNTIF($Z$12:Z40,Z40)-1,"-")</f>
        <v>41</v>
      </c>
      <c r="AB40" s="919"/>
      <c r="AC40" s="920">
        <f t="shared" si="1"/>
        <v>29</v>
      </c>
      <c r="AD40" s="920" t="str">
        <f t="shared" si="2"/>
        <v>山口</v>
      </c>
      <c r="AE40" s="860">
        <f t="shared" si="3"/>
        <v>16800</v>
      </c>
      <c r="AF40" s="918">
        <f t="shared" si="4"/>
        <v>42100</v>
      </c>
      <c r="AG40" s="919">
        <f>IFERROR(_xlfn.RANK.EQ(AF40,$AF$12:$AF$58,0)+COUNTIF($AF$12:AF40,AF40)-1,"-")</f>
        <v>41</v>
      </c>
      <c r="AH40" s="919"/>
      <c r="AI40" s="920">
        <f t="shared" si="5"/>
        <v>29</v>
      </c>
      <c r="AJ40" s="920" t="str">
        <f t="shared" si="6"/>
        <v>鹿児島</v>
      </c>
      <c r="AK40" s="860">
        <f t="shared" si="7"/>
        <v>80400</v>
      </c>
      <c r="AL40" s="918">
        <f t="shared" si="8"/>
        <v>526</v>
      </c>
      <c r="AM40" s="919">
        <f>IFERROR(_xlfn.RANK.EQ(AL40,$AL$12:$AL$58,0)+COUNTIF($AL$12:AL40,AL40)-1,"-")</f>
        <v>17</v>
      </c>
      <c r="AN40" s="922"/>
      <c r="AO40" s="930">
        <f t="shared" si="11"/>
        <v>29</v>
      </c>
      <c r="AP40" s="930" t="str">
        <f t="shared" si="9"/>
        <v>群馬</v>
      </c>
      <c r="AQ40" s="923">
        <f t="shared" si="10"/>
        <v>499</v>
      </c>
    </row>
    <row r="41" spans="1:43" s="107" customFormat="1" ht="11.25" customHeight="1">
      <c r="A41" s="1172" t="s">
        <v>167</v>
      </c>
      <c r="B41" s="1172"/>
      <c r="C41" s="491">
        <v>28</v>
      </c>
      <c r="D41" s="507">
        <v>35000</v>
      </c>
      <c r="E41" s="508">
        <v>540</v>
      </c>
      <c r="F41" s="508">
        <v>189000</v>
      </c>
      <c r="G41" s="508">
        <v>515</v>
      </c>
      <c r="H41" s="508">
        <v>99</v>
      </c>
      <c r="I41" s="508">
        <v>31200</v>
      </c>
      <c r="J41" s="508">
        <v>168500</v>
      </c>
      <c r="K41" s="509">
        <v>-200</v>
      </c>
      <c r="L41" s="509">
        <v>99</v>
      </c>
      <c r="M41" s="509">
        <v>12</v>
      </c>
      <c r="N41" s="509">
        <v>102</v>
      </c>
      <c r="O41" s="509">
        <v>3100</v>
      </c>
      <c r="P41" s="509">
        <v>102</v>
      </c>
      <c r="Q41" s="508">
        <v>547</v>
      </c>
      <c r="R41" s="508">
        <v>191500</v>
      </c>
      <c r="S41" s="508">
        <v>519</v>
      </c>
      <c r="T41" s="508">
        <v>181700</v>
      </c>
      <c r="U41" s="493">
        <v>28</v>
      </c>
      <c r="V41" s="123"/>
      <c r="X41" s="117">
        <v>30</v>
      </c>
      <c r="Y41" s="120" t="s">
        <v>412</v>
      </c>
      <c r="Z41" s="918">
        <f t="shared" si="0"/>
        <v>5680</v>
      </c>
      <c r="AA41" s="919">
        <f>IFERROR(_xlfn.RANK.EQ(Z41,$Z$12:$Z$58,0)+COUNTIF($Z$12:Z41,Z41)-1,"-")</f>
        <v>42</v>
      </c>
      <c r="AB41" s="919"/>
      <c r="AC41" s="920">
        <f t="shared" si="1"/>
        <v>30</v>
      </c>
      <c r="AD41" s="920" t="str">
        <f t="shared" si="2"/>
        <v>島根</v>
      </c>
      <c r="AE41" s="860">
        <f t="shared" si="3"/>
        <v>15900</v>
      </c>
      <c r="AF41" s="918">
        <f t="shared" si="4"/>
        <v>28700</v>
      </c>
      <c r="AG41" s="919">
        <f>IFERROR(_xlfn.RANK.EQ(AF41,$AF$12:$AF$58,0)+COUNTIF($AF$12:AF41,AF41)-1,"-")</f>
        <v>42</v>
      </c>
      <c r="AH41" s="919"/>
      <c r="AI41" s="920">
        <f t="shared" si="5"/>
        <v>30</v>
      </c>
      <c r="AJ41" s="920" t="str">
        <f t="shared" si="6"/>
        <v>島根</v>
      </c>
      <c r="AK41" s="860">
        <f t="shared" si="7"/>
        <v>80300</v>
      </c>
      <c r="AL41" s="918">
        <f t="shared" si="8"/>
        <v>506</v>
      </c>
      <c r="AM41" s="919">
        <f>IFERROR(_xlfn.RANK.EQ(AL41,$AL$12:$AL$58,0)+COUNTIF($AL$12:AL41,AL41)-1,"-")</f>
        <v>24</v>
      </c>
      <c r="AN41" s="909"/>
      <c r="AO41" s="929">
        <f t="shared" si="11"/>
        <v>30</v>
      </c>
      <c r="AP41" s="929" t="str">
        <f t="shared" si="9"/>
        <v>愛知</v>
      </c>
      <c r="AQ41" s="921">
        <f t="shared" si="10"/>
        <v>497</v>
      </c>
    </row>
    <row r="42" spans="1:43" s="107" customFormat="1" ht="11.25" customHeight="1">
      <c r="A42" s="1172" t="s">
        <v>177</v>
      </c>
      <c r="B42" s="1172"/>
      <c r="C42" s="491">
        <v>29</v>
      </c>
      <c r="D42" s="507">
        <v>22300</v>
      </c>
      <c r="E42" s="508">
        <v>521</v>
      </c>
      <c r="F42" s="508">
        <v>116200</v>
      </c>
      <c r="G42" s="508">
        <v>495</v>
      </c>
      <c r="H42" s="508">
        <v>99</v>
      </c>
      <c r="I42" s="508">
        <v>21200</v>
      </c>
      <c r="J42" s="508">
        <v>110500</v>
      </c>
      <c r="K42" s="509">
        <v>-1100</v>
      </c>
      <c r="L42" s="509">
        <v>95</v>
      </c>
      <c r="M42" s="509">
        <v>3</v>
      </c>
      <c r="N42" s="509">
        <v>101</v>
      </c>
      <c r="O42" s="509">
        <v>-5000</v>
      </c>
      <c r="P42" s="509">
        <v>96</v>
      </c>
      <c r="Q42" s="508">
        <v>523</v>
      </c>
      <c r="R42" s="508">
        <v>116600</v>
      </c>
      <c r="S42" s="508">
        <v>498</v>
      </c>
      <c r="T42" s="508">
        <v>111100</v>
      </c>
      <c r="U42" s="493">
        <v>29</v>
      </c>
      <c r="V42" s="123"/>
      <c r="X42" s="117">
        <v>31</v>
      </c>
      <c r="Y42" s="120" t="s">
        <v>413</v>
      </c>
      <c r="Z42" s="918">
        <f t="shared" si="0"/>
        <v>11800</v>
      </c>
      <c r="AA42" s="919">
        <f>IFERROR(_xlfn.RANK.EQ(Z42,$Z$12:$Z$58,0)+COUNTIF($Z$12:Z42,Z42)-1,"-")</f>
        <v>36</v>
      </c>
      <c r="AB42" s="919"/>
      <c r="AC42" s="920">
        <f t="shared" si="1"/>
        <v>31</v>
      </c>
      <c r="AD42" s="920" t="str">
        <f t="shared" si="2"/>
        <v>静岡</v>
      </c>
      <c r="AE42" s="860">
        <f t="shared" si="3"/>
        <v>14500</v>
      </c>
      <c r="AF42" s="918">
        <f t="shared" si="4"/>
        <v>59200</v>
      </c>
      <c r="AG42" s="919">
        <f>IFERROR(_xlfn.RANK.EQ(AF42,$AF$12:$AF$58,0)+COUNTIF($AF$12:AF42,AF42)-1,"-")</f>
        <v>36</v>
      </c>
      <c r="AH42" s="919"/>
      <c r="AI42" s="920">
        <f t="shared" si="5"/>
        <v>31</v>
      </c>
      <c r="AJ42" s="920" t="str">
        <f t="shared" si="6"/>
        <v>京都</v>
      </c>
      <c r="AK42" s="860">
        <f t="shared" si="7"/>
        <v>71700</v>
      </c>
      <c r="AL42" s="918">
        <f t="shared" si="8"/>
        <v>502</v>
      </c>
      <c r="AM42" s="919">
        <f>IFERROR(_xlfn.RANK.EQ(AL42,$AL$12:$AL$58,0)+COUNTIF($AL$12:AL42,AL42)-1,"-")</f>
        <v>27</v>
      </c>
      <c r="AN42" s="909"/>
      <c r="AO42" s="929">
        <f t="shared" si="11"/>
        <v>31</v>
      </c>
      <c r="AP42" s="929" t="str">
        <f t="shared" si="9"/>
        <v>兵庫</v>
      </c>
      <c r="AQ42" s="921">
        <f t="shared" si="10"/>
        <v>491</v>
      </c>
    </row>
    <row r="43" spans="1:43" s="107" customFormat="1" ht="11.25" customHeight="1">
      <c r="A43" s="1172" t="s">
        <v>161</v>
      </c>
      <c r="B43" s="1172"/>
      <c r="C43" s="491">
        <v>30</v>
      </c>
      <c r="D43" s="507">
        <v>23500</v>
      </c>
      <c r="E43" s="508">
        <v>531</v>
      </c>
      <c r="F43" s="508">
        <v>124800</v>
      </c>
      <c r="G43" s="508">
        <v>494</v>
      </c>
      <c r="H43" s="508">
        <v>102</v>
      </c>
      <c r="I43" s="508">
        <v>21900</v>
      </c>
      <c r="J43" s="508">
        <v>116300</v>
      </c>
      <c r="K43" s="509">
        <v>200</v>
      </c>
      <c r="L43" s="509">
        <v>101</v>
      </c>
      <c r="M43" s="509">
        <v>31</v>
      </c>
      <c r="N43" s="509">
        <v>106</v>
      </c>
      <c r="O43" s="509">
        <v>8300</v>
      </c>
      <c r="P43" s="509">
        <v>107</v>
      </c>
      <c r="Q43" s="508">
        <v>519</v>
      </c>
      <c r="R43" s="508">
        <v>122000</v>
      </c>
      <c r="S43" s="508">
        <v>483</v>
      </c>
      <c r="T43" s="508">
        <v>113500</v>
      </c>
      <c r="U43" s="493">
        <v>30</v>
      </c>
      <c r="V43" s="123"/>
      <c r="X43" s="117">
        <v>32</v>
      </c>
      <c r="Y43" s="120" t="s">
        <v>414</v>
      </c>
      <c r="Z43" s="918">
        <f t="shared" si="0"/>
        <v>15900</v>
      </c>
      <c r="AA43" s="919">
        <f>IFERROR(_xlfn.RANK.EQ(Z43,$Z$12:$Z$58,0)+COUNTIF($Z$12:Z43,Z43)-1,"-")</f>
        <v>30</v>
      </c>
      <c r="AB43" s="919"/>
      <c r="AC43" s="920">
        <f t="shared" si="1"/>
        <v>31</v>
      </c>
      <c r="AD43" s="920" t="str">
        <f>IFERROR(INDEX($Y$12:$Y$58,MATCH(X43,$AA$12:$AA$58,0)),"-")</f>
        <v>宮崎</v>
      </c>
      <c r="AE43" s="860">
        <f t="shared" si="3"/>
        <v>14500</v>
      </c>
      <c r="AF43" s="918">
        <f t="shared" si="4"/>
        <v>80300</v>
      </c>
      <c r="AG43" s="919">
        <f>IFERROR(_xlfn.RANK.EQ(AF43,$AF$12:$AF$58,0)+COUNTIF($AF$12:AF43,AF43)-1,"-")</f>
        <v>30</v>
      </c>
      <c r="AH43" s="919"/>
      <c r="AI43" s="920">
        <f t="shared" si="5"/>
        <v>32</v>
      </c>
      <c r="AJ43" s="920" t="str">
        <f t="shared" si="6"/>
        <v>群馬</v>
      </c>
      <c r="AK43" s="860">
        <f t="shared" si="7"/>
        <v>71400</v>
      </c>
      <c r="AL43" s="918">
        <f t="shared" si="8"/>
        <v>505</v>
      </c>
      <c r="AM43" s="919">
        <f>IFERROR(_xlfn.RANK.EQ(AL43,$AL$12:$AL$58,0)+COUNTIF($AL$12:AL43,AL43)-1,"-")</f>
        <v>25</v>
      </c>
      <c r="AN43" s="909"/>
      <c r="AO43" s="929">
        <f t="shared" si="11"/>
        <v>31</v>
      </c>
      <c r="AP43" s="929" t="str">
        <f t="shared" si="9"/>
        <v>香川</v>
      </c>
      <c r="AQ43" s="921">
        <f t="shared" si="10"/>
        <v>491</v>
      </c>
    </row>
    <row r="44" spans="1:43" s="124" customFormat="1" ht="18.75" customHeight="1">
      <c r="A44" s="1165" t="s">
        <v>169</v>
      </c>
      <c r="B44" s="1165"/>
      <c r="C44" s="494">
        <v>31</v>
      </c>
      <c r="D44" s="510">
        <v>4680</v>
      </c>
      <c r="E44" s="511">
        <v>534</v>
      </c>
      <c r="F44" s="511">
        <v>25000</v>
      </c>
      <c r="G44" s="511">
        <v>518</v>
      </c>
      <c r="H44" s="511">
        <v>100</v>
      </c>
      <c r="I44" s="511">
        <v>4590</v>
      </c>
      <c r="J44" s="511">
        <v>24500</v>
      </c>
      <c r="K44" s="512">
        <v>-70</v>
      </c>
      <c r="L44" s="512">
        <v>99</v>
      </c>
      <c r="M44" s="512">
        <v>-8</v>
      </c>
      <c r="N44" s="512">
        <v>99</v>
      </c>
      <c r="O44" s="512">
        <v>-700</v>
      </c>
      <c r="P44" s="512">
        <v>97</v>
      </c>
      <c r="Q44" s="511">
        <v>542</v>
      </c>
      <c r="R44" s="511">
        <v>25400</v>
      </c>
      <c r="S44" s="511">
        <v>516</v>
      </c>
      <c r="T44" s="511">
        <v>24100</v>
      </c>
      <c r="U44" s="495">
        <v>31</v>
      </c>
      <c r="V44" s="125"/>
      <c r="X44" s="117">
        <v>33</v>
      </c>
      <c r="Y44" s="120" t="s">
        <v>415</v>
      </c>
      <c r="Z44" s="918">
        <f t="shared" si="0"/>
        <v>28000</v>
      </c>
      <c r="AA44" s="919">
        <f>IFERROR(_xlfn.RANK.EQ(Z44,$Z$12:$Z$58,0)+COUNTIF($Z$12:Z44,Z44)-1,"-")</f>
        <v>19</v>
      </c>
      <c r="AB44" s="919"/>
      <c r="AC44" s="920">
        <f t="shared" si="1"/>
        <v>33</v>
      </c>
      <c r="AD44" s="920" t="str">
        <f t="shared" si="2"/>
        <v>群馬</v>
      </c>
      <c r="AE44" s="860">
        <f t="shared" si="3"/>
        <v>14300</v>
      </c>
      <c r="AF44" s="918">
        <f t="shared" si="4"/>
        <v>142800</v>
      </c>
      <c r="AG44" s="919">
        <f>IFERROR(_xlfn.RANK.EQ(AF44,$AF$12:$AF$58,0)+COUNTIF($AF$12:AF44,AF44)-1,"-")</f>
        <v>18</v>
      </c>
      <c r="AH44" s="919"/>
      <c r="AI44" s="920">
        <f t="shared" si="5"/>
        <v>33</v>
      </c>
      <c r="AJ44" s="920" t="str">
        <f t="shared" si="6"/>
        <v>静岡</v>
      </c>
      <c r="AK44" s="860">
        <f t="shared" si="7"/>
        <v>70200</v>
      </c>
      <c r="AL44" s="918">
        <f t="shared" si="8"/>
        <v>510</v>
      </c>
      <c r="AM44" s="919">
        <f>IFERROR(_xlfn.RANK.EQ(AL44,$AL$12:$AL$58,0)+COUNTIF($AL$12:AL44,AL44)-1,"-")</f>
        <v>23</v>
      </c>
      <c r="AN44" s="922"/>
      <c r="AO44" s="930">
        <f t="shared" si="11"/>
        <v>31</v>
      </c>
      <c r="AP44" s="930" t="str">
        <f t="shared" si="9"/>
        <v>大分</v>
      </c>
      <c r="AQ44" s="923">
        <f t="shared" si="10"/>
        <v>491</v>
      </c>
    </row>
    <row r="45" spans="1:43" s="107" customFormat="1" ht="11.25" customHeight="1">
      <c r="A45" s="1172" t="s">
        <v>141</v>
      </c>
      <c r="B45" s="1172"/>
      <c r="C45" s="491">
        <v>32</v>
      </c>
      <c r="D45" s="507">
        <v>30300</v>
      </c>
      <c r="E45" s="508">
        <v>620</v>
      </c>
      <c r="F45" s="508">
        <v>187900</v>
      </c>
      <c r="G45" s="508">
        <v>604</v>
      </c>
      <c r="H45" s="508">
        <v>101</v>
      </c>
      <c r="I45" s="508">
        <v>29000</v>
      </c>
      <c r="J45" s="508">
        <v>179800</v>
      </c>
      <c r="K45" s="509">
        <v>-300</v>
      </c>
      <c r="L45" s="509">
        <v>99</v>
      </c>
      <c r="M45" s="509">
        <v>6</v>
      </c>
      <c r="N45" s="509">
        <v>101</v>
      </c>
      <c r="O45" s="509">
        <v>0</v>
      </c>
      <c r="P45" s="509">
        <v>100</v>
      </c>
      <c r="Q45" s="508">
        <v>619</v>
      </c>
      <c r="R45" s="508">
        <v>187600</v>
      </c>
      <c r="S45" s="508">
        <v>599</v>
      </c>
      <c r="T45" s="508">
        <v>181500</v>
      </c>
      <c r="U45" s="493">
        <v>32</v>
      </c>
      <c r="V45" s="123"/>
      <c r="X45" s="117">
        <v>34</v>
      </c>
      <c r="Y45" s="120" t="s">
        <v>416</v>
      </c>
      <c r="Z45" s="918">
        <f t="shared" si="0"/>
        <v>20600</v>
      </c>
      <c r="AA45" s="919">
        <f>IFERROR(_xlfn.RANK.EQ(Z45,$Z$12:$Z$58,0)+COUNTIF($Z$12:Z45,Z45)-1,"-")</f>
        <v>26</v>
      </c>
      <c r="AB45" s="919"/>
      <c r="AC45" s="920">
        <f t="shared" si="1"/>
        <v>34</v>
      </c>
      <c r="AD45" s="920" t="str">
        <f t="shared" si="2"/>
        <v>京都</v>
      </c>
      <c r="AE45" s="860">
        <f t="shared" si="3"/>
        <v>13600</v>
      </c>
      <c r="AF45" s="918">
        <f t="shared" si="4"/>
        <v>108400</v>
      </c>
      <c r="AG45" s="919">
        <f>IFERROR(_xlfn.RANK.EQ(AF45,$AF$12:$AF$58,0)+COUNTIF($AF$12:AF45,AF45)-1,"-")</f>
        <v>25</v>
      </c>
      <c r="AH45" s="919"/>
      <c r="AI45" s="920">
        <f t="shared" si="5"/>
        <v>34</v>
      </c>
      <c r="AJ45" s="920" t="str">
        <f t="shared" si="6"/>
        <v>宮崎</v>
      </c>
      <c r="AK45" s="860">
        <f t="shared" si="7"/>
        <v>69700</v>
      </c>
      <c r="AL45" s="918">
        <f t="shared" si="8"/>
        <v>526</v>
      </c>
      <c r="AM45" s="919">
        <f>IFERROR(_xlfn.RANK.EQ(AL45,$AL$12:$AL$58,0)+COUNTIF($AL$12:AL45,AL45)-1,"-")</f>
        <v>18</v>
      </c>
      <c r="AN45" s="909"/>
      <c r="AO45" s="929">
        <f t="shared" si="11"/>
        <v>34</v>
      </c>
      <c r="AP45" s="929" t="str">
        <f t="shared" si="9"/>
        <v>長崎</v>
      </c>
      <c r="AQ45" s="921">
        <f t="shared" si="10"/>
        <v>487</v>
      </c>
    </row>
    <row r="46" spans="1:43" s="124" customFormat="1" ht="18.75" customHeight="1">
      <c r="A46" s="1165" t="s">
        <v>170</v>
      </c>
      <c r="B46" s="1165"/>
      <c r="C46" s="494">
        <v>33</v>
      </c>
      <c r="D46" s="510">
        <v>21100</v>
      </c>
      <c r="E46" s="511">
        <v>483</v>
      </c>
      <c r="F46" s="511">
        <v>101900</v>
      </c>
      <c r="G46" s="511">
        <v>474</v>
      </c>
      <c r="H46" s="511">
        <v>100</v>
      </c>
      <c r="I46" s="511">
        <v>19600</v>
      </c>
      <c r="J46" s="511">
        <v>94700</v>
      </c>
      <c r="K46" s="512">
        <v>400</v>
      </c>
      <c r="L46" s="512">
        <v>102</v>
      </c>
      <c r="M46" s="512">
        <v>-1</v>
      </c>
      <c r="N46" s="512">
        <v>100</v>
      </c>
      <c r="O46" s="512">
        <v>1700</v>
      </c>
      <c r="P46" s="512">
        <v>102</v>
      </c>
      <c r="Q46" s="511">
        <v>485</v>
      </c>
      <c r="R46" s="511">
        <v>102300</v>
      </c>
      <c r="S46" s="511">
        <v>475</v>
      </c>
      <c r="T46" s="511">
        <v>100200</v>
      </c>
      <c r="U46" s="495">
        <v>33</v>
      </c>
      <c r="V46" s="125"/>
      <c r="X46" s="117">
        <v>35</v>
      </c>
      <c r="Y46" s="120" t="s">
        <v>417</v>
      </c>
      <c r="Z46" s="918">
        <f t="shared" si="0"/>
        <v>16800</v>
      </c>
      <c r="AA46" s="919">
        <f>IFERROR(_xlfn.RANK.EQ(Z46,$Z$12:$Z$58,0)+COUNTIF($Z$12:Z46,Z46)-1,"-")</f>
        <v>29</v>
      </c>
      <c r="AB46" s="919"/>
      <c r="AC46" s="920">
        <f t="shared" si="1"/>
        <v>35</v>
      </c>
      <c r="AD46" s="920" t="str">
        <f t="shared" si="2"/>
        <v>愛媛</v>
      </c>
      <c r="AE46" s="860">
        <f t="shared" si="3"/>
        <v>12700</v>
      </c>
      <c r="AF46" s="918">
        <f t="shared" si="4"/>
        <v>86200</v>
      </c>
      <c r="AG46" s="919">
        <f>IFERROR(_xlfn.RANK.EQ(AF46,$AF$12:$AF$58,0)+COUNTIF($AF$12:AF46,AF46)-1,"-")</f>
        <v>28</v>
      </c>
      <c r="AH46" s="919"/>
      <c r="AI46" s="920">
        <f t="shared" si="5"/>
        <v>35</v>
      </c>
      <c r="AJ46" s="920" t="str">
        <f t="shared" si="6"/>
        <v>愛媛</v>
      </c>
      <c r="AK46" s="860">
        <f t="shared" si="7"/>
        <v>63800</v>
      </c>
      <c r="AL46" s="918">
        <f t="shared" si="8"/>
        <v>513</v>
      </c>
      <c r="AM46" s="919">
        <f>IFERROR(_xlfn.RANK.EQ(AL46,$AL$12:$AL$58,0)+COUNTIF($AL$12:AL46,AL46)-1,"-")</f>
        <v>22</v>
      </c>
      <c r="AN46" s="922"/>
      <c r="AO46" s="930">
        <f t="shared" si="11"/>
        <v>35</v>
      </c>
      <c r="AP46" s="930" t="str">
        <f t="shared" si="9"/>
        <v>三重</v>
      </c>
      <c r="AQ46" s="923">
        <f t="shared" si="10"/>
        <v>485</v>
      </c>
    </row>
    <row r="47" spans="1:43" s="107" customFormat="1" ht="11.25" customHeight="1">
      <c r="A47" s="1172" t="s">
        <v>152</v>
      </c>
      <c r="B47" s="1172"/>
      <c r="C47" s="491">
        <v>34</v>
      </c>
      <c r="D47" s="507">
        <v>14500</v>
      </c>
      <c r="E47" s="508">
        <v>484</v>
      </c>
      <c r="F47" s="508">
        <v>70200</v>
      </c>
      <c r="G47" s="508">
        <v>472</v>
      </c>
      <c r="H47" s="508">
        <v>95</v>
      </c>
      <c r="I47" s="508">
        <v>14400</v>
      </c>
      <c r="J47" s="508">
        <v>69700</v>
      </c>
      <c r="K47" s="509">
        <v>-600</v>
      </c>
      <c r="L47" s="509">
        <v>96</v>
      </c>
      <c r="M47" s="509">
        <v>-35</v>
      </c>
      <c r="N47" s="509">
        <v>93</v>
      </c>
      <c r="O47" s="509">
        <v>-8200</v>
      </c>
      <c r="P47" s="509">
        <v>90</v>
      </c>
      <c r="Q47" s="508">
        <v>518</v>
      </c>
      <c r="R47" s="508">
        <v>75100</v>
      </c>
      <c r="S47" s="508">
        <v>499</v>
      </c>
      <c r="T47" s="508">
        <v>72400</v>
      </c>
      <c r="U47" s="493">
        <v>34</v>
      </c>
      <c r="V47" s="123"/>
      <c r="X47" s="117">
        <v>36</v>
      </c>
      <c r="Y47" s="120" t="s">
        <v>418</v>
      </c>
      <c r="Z47" s="918">
        <f t="shared" si="0"/>
        <v>9890</v>
      </c>
      <c r="AA47" s="919">
        <f>IFERROR(_xlfn.RANK.EQ(Z47,$Z$12:$Z$58,0)+COUNTIF($Z$12:Z47,Z47)-1,"-")</f>
        <v>38</v>
      </c>
      <c r="AB47" s="919"/>
      <c r="AC47" s="920">
        <f t="shared" si="1"/>
        <v>36</v>
      </c>
      <c r="AD47" s="920" t="str">
        <f t="shared" si="2"/>
        <v>鳥取</v>
      </c>
      <c r="AE47" s="860">
        <f t="shared" si="3"/>
        <v>11800</v>
      </c>
      <c r="AF47" s="918">
        <f t="shared" si="4"/>
        <v>46500</v>
      </c>
      <c r="AG47" s="919">
        <f>IFERROR(_xlfn.RANK.EQ(AF47,$AF$12:$AF$58,0)+COUNTIF($AF$12:AF47,AF47)-1,"-")</f>
        <v>39</v>
      </c>
      <c r="AH47" s="919"/>
      <c r="AI47" s="920">
        <f t="shared" si="5"/>
        <v>36</v>
      </c>
      <c r="AJ47" s="920" t="str">
        <f t="shared" si="6"/>
        <v>鳥取</v>
      </c>
      <c r="AK47" s="860">
        <f t="shared" si="7"/>
        <v>59200</v>
      </c>
      <c r="AL47" s="918">
        <f t="shared" si="8"/>
        <v>470</v>
      </c>
      <c r="AM47" s="919">
        <f>IFERROR(_xlfn.RANK.EQ(AL47,$AL$12:$AL$58,0)+COUNTIF($AL$12:AL47,AL47)-1,"-")</f>
        <v>42</v>
      </c>
      <c r="AN47" s="909"/>
      <c r="AO47" s="929">
        <f t="shared" si="11"/>
        <v>36</v>
      </c>
      <c r="AP47" s="929" t="str">
        <f t="shared" si="9"/>
        <v>静岡</v>
      </c>
      <c r="AQ47" s="921">
        <f t="shared" si="10"/>
        <v>484</v>
      </c>
    </row>
    <row r="48" spans="1:43" s="107" customFormat="1" ht="11.25" customHeight="1">
      <c r="A48" s="1172" t="s">
        <v>137</v>
      </c>
      <c r="B48" s="1172"/>
      <c r="C48" s="491">
        <v>35</v>
      </c>
      <c r="D48" s="507">
        <v>26200</v>
      </c>
      <c r="E48" s="508">
        <v>497</v>
      </c>
      <c r="F48" s="508">
        <v>130200</v>
      </c>
      <c r="G48" s="508">
        <v>480</v>
      </c>
      <c r="H48" s="508">
        <v>99</v>
      </c>
      <c r="I48" s="508">
        <v>25000</v>
      </c>
      <c r="J48" s="508">
        <v>124300</v>
      </c>
      <c r="K48" s="509">
        <v>400</v>
      </c>
      <c r="L48" s="509">
        <v>102</v>
      </c>
      <c r="M48" s="509">
        <v>17</v>
      </c>
      <c r="N48" s="509">
        <v>104</v>
      </c>
      <c r="O48" s="509">
        <v>6400</v>
      </c>
      <c r="P48" s="509">
        <v>105</v>
      </c>
      <c r="Q48" s="508">
        <v>502</v>
      </c>
      <c r="R48" s="508">
        <v>131500</v>
      </c>
      <c r="S48" s="508">
        <v>484</v>
      </c>
      <c r="T48" s="508">
        <v>126800</v>
      </c>
      <c r="U48" s="493">
        <v>35</v>
      </c>
      <c r="V48" s="123"/>
      <c r="X48" s="117">
        <v>37</v>
      </c>
      <c r="Y48" s="120" t="s">
        <v>419</v>
      </c>
      <c r="Z48" s="918">
        <f t="shared" si="0"/>
        <v>9820</v>
      </c>
      <c r="AA48" s="919">
        <f>IFERROR(_xlfn.RANK.EQ(Z48,$Z$12:$Z$58,0)+COUNTIF($Z$12:Z48,Z48)-1,"-")</f>
        <v>39</v>
      </c>
      <c r="AB48" s="919"/>
      <c r="AC48" s="920">
        <f t="shared" si="1"/>
        <v>37</v>
      </c>
      <c r="AD48" s="920" t="str">
        <f t="shared" si="2"/>
        <v>高知</v>
      </c>
      <c r="AE48" s="860">
        <f t="shared" si="3"/>
        <v>10300</v>
      </c>
      <c r="AF48" s="918">
        <f t="shared" si="4"/>
        <v>48200</v>
      </c>
      <c r="AG48" s="919">
        <f>IFERROR(_xlfn.RANK.EQ(AF48,$AF$12:$AF$58,0)+COUNTIF($AF$12:AF48,AF48)-1,"-")</f>
        <v>37</v>
      </c>
      <c r="AH48" s="919"/>
      <c r="AI48" s="920">
        <f t="shared" si="5"/>
        <v>37</v>
      </c>
      <c r="AJ48" s="920" t="str">
        <f t="shared" si="6"/>
        <v>香川</v>
      </c>
      <c r="AK48" s="860">
        <f t="shared" si="7"/>
        <v>48200</v>
      </c>
      <c r="AL48" s="918">
        <f t="shared" si="8"/>
        <v>491</v>
      </c>
      <c r="AM48" s="919">
        <f>IFERROR(_xlfn.RANK.EQ(AL48,$AL$12:$AL$58,0)+COUNTIF($AL$12:AL48,AL48)-1,"-")</f>
        <v>32</v>
      </c>
      <c r="AN48" s="909"/>
      <c r="AO48" s="929">
        <f t="shared" si="11"/>
        <v>37</v>
      </c>
      <c r="AP48" s="929" t="str">
        <f t="shared" si="9"/>
        <v>岐阜</v>
      </c>
      <c r="AQ48" s="921">
        <f t="shared" si="10"/>
        <v>483</v>
      </c>
    </row>
    <row r="49" spans="1:43" s="107" customFormat="1" ht="11.25" customHeight="1">
      <c r="A49" s="1172" t="s">
        <v>153</v>
      </c>
      <c r="B49" s="1172"/>
      <c r="C49" s="491">
        <v>36</v>
      </c>
      <c r="D49" s="507">
        <v>24900</v>
      </c>
      <c r="E49" s="508">
        <v>485</v>
      </c>
      <c r="F49" s="508">
        <v>120800</v>
      </c>
      <c r="G49" s="508">
        <v>468</v>
      </c>
      <c r="H49" s="508">
        <v>98</v>
      </c>
      <c r="I49" s="508">
        <v>24500</v>
      </c>
      <c r="J49" s="508">
        <v>118800</v>
      </c>
      <c r="K49" s="509">
        <v>-300</v>
      </c>
      <c r="L49" s="509">
        <v>99</v>
      </c>
      <c r="M49" s="509">
        <v>-16</v>
      </c>
      <c r="N49" s="509">
        <v>97</v>
      </c>
      <c r="O49" s="509">
        <v>-5500</v>
      </c>
      <c r="P49" s="509">
        <v>96</v>
      </c>
      <c r="Q49" s="508">
        <v>500</v>
      </c>
      <c r="R49" s="508">
        <v>124500</v>
      </c>
      <c r="S49" s="508">
        <v>478</v>
      </c>
      <c r="T49" s="508">
        <v>119000</v>
      </c>
      <c r="U49" s="493">
        <v>36</v>
      </c>
      <c r="V49" s="123"/>
      <c r="X49" s="117">
        <v>38</v>
      </c>
      <c r="Y49" s="120" t="s">
        <v>420</v>
      </c>
      <c r="Z49" s="918">
        <f t="shared" si="0"/>
        <v>12700</v>
      </c>
      <c r="AA49" s="919">
        <f>IFERROR(_xlfn.RANK.EQ(Z49,$Z$12:$Z$58,0)+COUNTIF($Z$12:Z49,Z49)-1,"-")</f>
        <v>35</v>
      </c>
      <c r="AB49" s="919"/>
      <c r="AC49" s="920">
        <f t="shared" si="1"/>
        <v>38</v>
      </c>
      <c r="AD49" s="920" t="str">
        <f t="shared" si="2"/>
        <v>徳島</v>
      </c>
      <c r="AE49" s="860">
        <f t="shared" si="3"/>
        <v>9890</v>
      </c>
      <c r="AF49" s="918">
        <f t="shared" si="4"/>
        <v>63800</v>
      </c>
      <c r="AG49" s="919">
        <f>IFERROR(_xlfn.RANK.EQ(AF49,$AF$12:$AF$58,0)+COUNTIF($AF$12:AF49,AF49)-1,"-")</f>
        <v>35</v>
      </c>
      <c r="AH49" s="919"/>
      <c r="AI49" s="920">
        <f t="shared" si="5"/>
        <v>38</v>
      </c>
      <c r="AJ49" s="920" t="str">
        <f t="shared" si="6"/>
        <v>高知</v>
      </c>
      <c r="AK49" s="860">
        <f t="shared" si="7"/>
        <v>46700</v>
      </c>
      <c r="AL49" s="918">
        <f t="shared" si="8"/>
        <v>502</v>
      </c>
      <c r="AM49" s="919">
        <f>IFERROR(_xlfn.RANK.EQ(AL49,$AL$12:$AL$58,0)+COUNTIF($AL$12:AL49,AL49)-1,"-")</f>
        <v>28</v>
      </c>
      <c r="AN49" s="909"/>
      <c r="AO49" s="929">
        <f t="shared" si="11"/>
        <v>37</v>
      </c>
      <c r="AP49" s="929" t="str">
        <f t="shared" si="9"/>
        <v>大阪</v>
      </c>
      <c r="AQ49" s="921">
        <f t="shared" si="10"/>
        <v>483</v>
      </c>
    </row>
    <row r="50" spans="1:43" s="124" customFormat="1" ht="18.75" customHeight="1">
      <c r="A50" s="1165" t="s">
        <v>157</v>
      </c>
      <c r="B50" s="1165"/>
      <c r="C50" s="494">
        <v>37</v>
      </c>
      <c r="D50" s="510">
        <v>28400</v>
      </c>
      <c r="E50" s="511">
        <v>517</v>
      </c>
      <c r="F50" s="511">
        <v>146800</v>
      </c>
      <c r="G50" s="511">
        <v>484</v>
      </c>
      <c r="H50" s="511">
        <v>100</v>
      </c>
      <c r="I50" s="511">
        <v>27400</v>
      </c>
      <c r="J50" s="511">
        <v>141700</v>
      </c>
      <c r="K50" s="512">
        <v>100</v>
      </c>
      <c r="L50" s="512">
        <v>100</v>
      </c>
      <c r="M50" s="512">
        <v>13</v>
      </c>
      <c r="N50" s="512">
        <v>103</v>
      </c>
      <c r="O50" s="512">
        <v>4200</v>
      </c>
      <c r="P50" s="512">
        <v>103</v>
      </c>
      <c r="Q50" s="511">
        <v>518</v>
      </c>
      <c r="R50" s="511">
        <v>147100</v>
      </c>
      <c r="S50" s="511">
        <v>483</v>
      </c>
      <c r="T50" s="511">
        <v>137200</v>
      </c>
      <c r="U50" s="495">
        <v>37</v>
      </c>
      <c r="V50" s="125"/>
      <c r="X50" s="117">
        <v>39</v>
      </c>
      <c r="Y50" s="120" t="s">
        <v>421</v>
      </c>
      <c r="Z50" s="918">
        <f t="shared" si="0"/>
        <v>10300</v>
      </c>
      <c r="AA50" s="919">
        <f>IFERROR(_xlfn.RANK.EQ(Z50,$Z$12:$Z$58,0)+COUNTIF($Z$12:Z50,Z50)-1,"-")</f>
        <v>37</v>
      </c>
      <c r="AB50" s="919"/>
      <c r="AC50" s="920">
        <f t="shared" si="1"/>
        <v>39</v>
      </c>
      <c r="AD50" s="920" t="str">
        <f t="shared" si="2"/>
        <v>香川</v>
      </c>
      <c r="AE50" s="860">
        <f t="shared" si="3"/>
        <v>9820</v>
      </c>
      <c r="AF50" s="918">
        <f t="shared" si="4"/>
        <v>46700</v>
      </c>
      <c r="AG50" s="919">
        <f>IFERROR(_xlfn.RANK.EQ(AF50,$AF$12:$AF$58,0)+COUNTIF($AF$12:AF50,AF50)-1,"-")</f>
        <v>38</v>
      </c>
      <c r="AH50" s="919"/>
      <c r="AI50" s="920">
        <f t="shared" si="5"/>
        <v>39</v>
      </c>
      <c r="AJ50" s="920" t="str">
        <f t="shared" si="6"/>
        <v>徳島</v>
      </c>
      <c r="AK50" s="860">
        <f t="shared" si="7"/>
        <v>46500</v>
      </c>
      <c r="AL50" s="918">
        <f t="shared" si="8"/>
        <v>453</v>
      </c>
      <c r="AM50" s="919">
        <f>IFERROR(_xlfn.RANK.EQ(AL50,$AL$12:$AL$58,0)+COUNTIF($AL$12:AL50,AL50)-1,"-")</f>
        <v>45</v>
      </c>
      <c r="AN50" s="922"/>
      <c r="AO50" s="930">
        <f t="shared" si="11"/>
        <v>39</v>
      </c>
      <c r="AP50" s="930" t="str">
        <f t="shared" si="9"/>
        <v>神奈川</v>
      </c>
      <c r="AQ50" s="923">
        <f t="shared" si="10"/>
        <v>481</v>
      </c>
    </row>
    <row r="51" spans="1:43" s="107" customFormat="1" ht="11.25" customHeight="1">
      <c r="A51" s="1172" t="s">
        <v>181</v>
      </c>
      <c r="B51" s="1172"/>
      <c r="C51" s="491">
        <v>38</v>
      </c>
      <c r="D51" s="507">
        <v>13600</v>
      </c>
      <c r="E51" s="508">
        <v>527</v>
      </c>
      <c r="F51" s="508">
        <v>71700</v>
      </c>
      <c r="G51" s="508">
        <v>512</v>
      </c>
      <c r="H51" s="508">
        <v>104</v>
      </c>
      <c r="I51" s="508">
        <v>13000</v>
      </c>
      <c r="J51" s="508">
        <v>68500</v>
      </c>
      <c r="K51" s="509">
        <v>-200</v>
      </c>
      <c r="L51" s="509">
        <v>99</v>
      </c>
      <c r="M51" s="509">
        <v>25</v>
      </c>
      <c r="N51" s="509">
        <v>105</v>
      </c>
      <c r="O51" s="509">
        <v>2400</v>
      </c>
      <c r="P51" s="509">
        <v>103</v>
      </c>
      <c r="Q51" s="508">
        <v>510</v>
      </c>
      <c r="R51" s="508">
        <v>69400</v>
      </c>
      <c r="S51" s="508">
        <v>492</v>
      </c>
      <c r="T51" s="508">
        <v>66900</v>
      </c>
      <c r="U51" s="493">
        <v>38</v>
      </c>
      <c r="V51" s="123"/>
      <c r="X51" s="117">
        <v>40</v>
      </c>
      <c r="Y51" s="120" t="s">
        <v>422</v>
      </c>
      <c r="Z51" s="918">
        <f t="shared" si="0"/>
        <v>32600</v>
      </c>
      <c r="AA51" s="919">
        <f>IFERROR(_xlfn.RANK.EQ(Z51,$Z$12:$Z$58,0)+COUNTIF($Z$12:Z51,Z51)-1,"-")</f>
        <v>14</v>
      </c>
      <c r="AB51" s="919"/>
      <c r="AC51" s="920">
        <f t="shared" si="1"/>
        <v>40</v>
      </c>
      <c r="AD51" s="920" t="str">
        <f t="shared" si="2"/>
        <v>長崎</v>
      </c>
      <c r="AE51" s="860">
        <f t="shared" si="3"/>
        <v>9420</v>
      </c>
      <c r="AF51" s="918">
        <f t="shared" si="4"/>
        <v>152200</v>
      </c>
      <c r="AG51" s="919">
        <f>IFERROR(_xlfn.RANK.EQ(AF51,$AF$12:$AF$58,0)+COUNTIF($AF$12:AF51,AF51)-1,"-")</f>
        <v>16</v>
      </c>
      <c r="AH51" s="919"/>
      <c r="AI51" s="920">
        <f t="shared" si="5"/>
        <v>40</v>
      </c>
      <c r="AJ51" s="920" t="str">
        <f t="shared" si="6"/>
        <v>長崎</v>
      </c>
      <c r="AK51" s="860">
        <f t="shared" si="7"/>
        <v>45900</v>
      </c>
      <c r="AL51" s="918">
        <f t="shared" si="8"/>
        <v>467</v>
      </c>
      <c r="AM51" s="919">
        <f>IFERROR(_xlfn.RANK.EQ(AL51,$AL$12:$AL$58,0)+COUNTIF($AL$12:AL51,AL51)-1,"-")</f>
        <v>44</v>
      </c>
      <c r="AN51" s="909"/>
      <c r="AO51" s="929">
        <f t="shared" si="11"/>
        <v>39</v>
      </c>
      <c r="AP51" s="929" t="str">
        <f t="shared" si="9"/>
        <v>宮崎</v>
      </c>
      <c r="AQ51" s="921">
        <f t="shared" si="10"/>
        <v>481</v>
      </c>
    </row>
    <row r="52" spans="1:43" s="107" customFormat="1" ht="11.25" customHeight="1">
      <c r="A52" s="1172" t="s">
        <v>168</v>
      </c>
      <c r="B52" s="1172"/>
      <c r="C52" s="491">
        <v>39</v>
      </c>
      <c r="D52" s="507">
        <v>4290</v>
      </c>
      <c r="E52" s="508">
        <v>483</v>
      </c>
      <c r="F52" s="508">
        <v>20700</v>
      </c>
      <c r="G52" s="508">
        <v>472</v>
      </c>
      <c r="H52" s="508">
        <v>99</v>
      </c>
      <c r="I52" s="508">
        <v>4290</v>
      </c>
      <c r="J52" s="508">
        <v>20700</v>
      </c>
      <c r="K52" s="509">
        <v>-150</v>
      </c>
      <c r="L52" s="509">
        <v>97</v>
      </c>
      <c r="M52" s="509">
        <v>-20</v>
      </c>
      <c r="N52" s="509">
        <v>96</v>
      </c>
      <c r="O52" s="509">
        <v>-1600</v>
      </c>
      <c r="P52" s="509">
        <v>93</v>
      </c>
      <c r="Q52" s="508">
        <v>495</v>
      </c>
      <c r="R52" s="508">
        <v>21200</v>
      </c>
      <c r="S52" s="508">
        <v>478</v>
      </c>
      <c r="T52" s="508">
        <v>20500</v>
      </c>
      <c r="U52" s="493">
        <v>39</v>
      </c>
      <c r="V52" s="123"/>
      <c r="X52" s="117">
        <v>41</v>
      </c>
      <c r="Y52" s="120" t="s">
        <v>423</v>
      </c>
      <c r="Z52" s="918">
        <f t="shared" si="0"/>
        <v>22400</v>
      </c>
      <c r="AA52" s="919">
        <f>IFERROR(_xlfn.RANK.EQ(Z52,$Z$12:$Z$58,0)+COUNTIF($Z$12:Z52,Z52)-1,"-")</f>
        <v>23</v>
      </c>
      <c r="AB52" s="919"/>
      <c r="AC52" s="920">
        <f t="shared" si="1"/>
        <v>41</v>
      </c>
      <c r="AD52" s="920" t="str">
        <f t="shared" si="2"/>
        <v>奈良</v>
      </c>
      <c r="AE52" s="860">
        <f t="shared" si="3"/>
        <v>8000</v>
      </c>
      <c r="AF52" s="918">
        <f t="shared" si="4"/>
        <v>113100</v>
      </c>
      <c r="AG52" s="919">
        <f>IFERROR(_xlfn.RANK.EQ(AF52,$AF$12:$AF$58,0)+COUNTIF($AF$12:AF52,AF52)-1,"-")</f>
        <v>24</v>
      </c>
      <c r="AH52" s="919"/>
      <c r="AI52" s="920">
        <f t="shared" si="5"/>
        <v>41</v>
      </c>
      <c r="AJ52" s="920" t="str">
        <f t="shared" si="6"/>
        <v>奈良</v>
      </c>
      <c r="AK52" s="860">
        <f t="shared" si="7"/>
        <v>42100</v>
      </c>
      <c r="AL52" s="918">
        <f t="shared" si="8"/>
        <v>505</v>
      </c>
      <c r="AM52" s="919">
        <f>IFERROR(_xlfn.RANK.EQ(AL52,$AL$12:$AL$58,0)+COUNTIF($AL$12:AL52,AL52)-1,"-")</f>
        <v>26</v>
      </c>
      <c r="AN52" s="909"/>
      <c r="AO52" s="929">
        <f t="shared" si="11"/>
        <v>41</v>
      </c>
      <c r="AP52" s="929" t="str">
        <f t="shared" si="9"/>
        <v>埼玉</v>
      </c>
      <c r="AQ52" s="921">
        <f t="shared" si="10"/>
        <v>476</v>
      </c>
    </row>
    <row r="53" spans="1:43" s="107" customFormat="1" ht="11.25" customHeight="1">
      <c r="A53" s="1172" t="s">
        <v>171</v>
      </c>
      <c r="B53" s="1172"/>
      <c r="C53" s="491">
        <v>40</v>
      </c>
      <c r="D53" s="507">
        <v>34000</v>
      </c>
      <c r="E53" s="508">
        <v>491</v>
      </c>
      <c r="F53" s="508">
        <v>166900</v>
      </c>
      <c r="G53" s="508">
        <v>475</v>
      </c>
      <c r="H53" s="508">
        <v>99</v>
      </c>
      <c r="I53" s="508">
        <v>32200</v>
      </c>
      <c r="J53" s="508">
        <v>158100</v>
      </c>
      <c r="K53" s="509">
        <v>-200</v>
      </c>
      <c r="L53" s="509">
        <v>99</v>
      </c>
      <c r="M53" s="509">
        <v>-6</v>
      </c>
      <c r="N53" s="509">
        <v>99</v>
      </c>
      <c r="O53" s="509">
        <v>-3100</v>
      </c>
      <c r="P53" s="509">
        <v>98</v>
      </c>
      <c r="Q53" s="508">
        <v>501</v>
      </c>
      <c r="R53" s="508">
        <v>170300</v>
      </c>
      <c r="S53" s="508">
        <v>478</v>
      </c>
      <c r="T53" s="508">
        <v>162500</v>
      </c>
      <c r="U53" s="493">
        <v>40</v>
      </c>
      <c r="V53" s="123"/>
      <c r="X53" s="117">
        <v>42</v>
      </c>
      <c r="Y53" s="120" t="s">
        <v>424</v>
      </c>
      <c r="Z53" s="918">
        <f t="shared" si="0"/>
        <v>9420</v>
      </c>
      <c r="AA53" s="919">
        <f>IFERROR(_xlfn.RANK.EQ(Z53,$Z$12:$Z$58,0)+COUNTIF($Z$12:Z53,Z53)-1,"-")</f>
        <v>40</v>
      </c>
      <c r="AB53" s="919"/>
      <c r="AC53" s="920">
        <f t="shared" si="1"/>
        <v>42</v>
      </c>
      <c r="AD53" s="920" t="str">
        <f t="shared" si="2"/>
        <v>和歌山</v>
      </c>
      <c r="AE53" s="860">
        <f t="shared" si="3"/>
        <v>5680</v>
      </c>
      <c r="AF53" s="918">
        <f t="shared" si="4"/>
        <v>45900</v>
      </c>
      <c r="AG53" s="919">
        <f>IFERROR(_xlfn.RANK.EQ(AF53,$AF$12:$AF$58,0)+COUNTIF($AF$12:AF53,AF53)-1,"-")</f>
        <v>40</v>
      </c>
      <c r="AH53" s="919"/>
      <c r="AI53" s="920">
        <f t="shared" si="5"/>
        <v>42</v>
      </c>
      <c r="AJ53" s="920" t="str">
        <f t="shared" si="6"/>
        <v>和歌山</v>
      </c>
      <c r="AK53" s="860">
        <f t="shared" si="7"/>
        <v>28700</v>
      </c>
      <c r="AL53" s="918">
        <f t="shared" si="8"/>
        <v>487</v>
      </c>
      <c r="AM53" s="919">
        <f>IFERROR(_xlfn.RANK.EQ(AL53,$AL$12:$AL$58,0)+COUNTIF($AL$12:AL53,AL53)-1,"-")</f>
        <v>34</v>
      </c>
      <c r="AN53" s="909"/>
      <c r="AO53" s="929">
        <f t="shared" si="11"/>
        <v>42</v>
      </c>
      <c r="AP53" s="929" t="str">
        <f t="shared" si="9"/>
        <v>徳島</v>
      </c>
      <c r="AQ53" s="921">
        <f t="shared" si="10"/>
        <v>470</v>
      </c>
    </row>
    <row r="54" spans="1:43" s="107" customFormat="1" ht="11.25" customHeight="1">
      <c r="A54" s="1172" t="s">
        <v>163</v>
      </c>
      <c r="B54" s="1172"/>
      <c r="C54" s="491">
        <v>41</v>
      </c>
      <c r="D54" s="507">
        <v>8000</v>
      </c>
      <c r="E54" s="508">
        <v>526</v>
      </c>
      <c r="F54" s="508">
        <v>42100</v>
      </c>
      <c r="G54" s="508">
        <v>517</v>
      </c>
      <c r="H54" s="508">
        <v>103</v>
      </c>
      <c r="I54" s="508">
        <v>7960</v>
      </c>
      <c r="J54" s="508">
        <v>41900</v>
      </c>
      <c r="K54" s="509">
        <v>-250</v>
      </c>
      <c r="L54" s="509">
        <v>97</v>
      </c>
      <c r="M54" s="509">
        <v>9</v>
      </c>
      <c r="N54" s="509">
        <v>102</v>
      </c>
      <c r="O54" s="509">
        <v>-600</v>
      </c>
      <c r="P54" s="509">
        <v>99</v>
      </c>
      <c r="Q54" s="508">
        <v>513</v>
      </c>
      <c r="R54" s="508">
        <v>41000</v>
      </c>
      <c r="S54" s="508">
        <v>500</v>
      </c>
      <c r="T54" s="508">
        <v>40000</v>
      </c>
      <c r="U54" s="493">
        <v>41</v>
      </c>
      <c r="V54" s="123"/>
      <c r="X54" s="117">
        <v>43</v>
      </c>
      <c r="Y54" s="120" t="s">
        <v>425</v>
      </c>
      <c r="Z54" s="918">
        <f t="shared" si="0"/>
        <v>29700</v>
      </c>
      <c r="AA54" s="919">
        <f>IFERROR(_xlfn.RANK.EQ(Z54,$Z$12:$Z$58,0)+COUNTIF($Z$12:Z54,Z54)-1,"-")</f>
        <v>16</v>
      </c>
      <c r="AB54" s="919"/>
      <c r="AC54" s="920">
        <f t="shared" si="1"/>
        <v>43</v>
      </c>
      <c r="AD54" s="920" t="str">
        <f t="shared" si="2"/>
        <v>山梨</v>
      </c>
      <c r="AE54" s="860">
        <f t="shared" si="3"/>
        <v>4680</v>
      </c>
      <c r="AF54" s="918">
        <f t="shared" si="4"/>
        <v>153300</v>
      </c>
      <c r="AG54" s="919">
        <f>IFERROR(_xlfn.RANK.EQ(AF54,$AF$12:$AF$58,0)+COUNTIF($AF$12:AF54,AF54)-1,"-")</f>
        <v>15</v>
      </c>
      <c r="AH54" s="919"/>
      <c r="AI54" s="920">
        <f t="shared" si="5"/>
        <v>43</v>
      </c>
      <c r="AJ54" s="920" t="str">
        <f t="shared" si="6"/>
        <v>山梨</v>
      </c>
      <c r="AK54" s="860">
        <f t="shared" si="7"/>
        <v>25000</v>
      </c>
      <c r="AL54" s="918">
        <f t="shared" si="8"/>
        <v>516</v>
      </c>
      <c r="AM54" s="919">
        <f>IFERROR(_xlfn.RANK.EQ(AL54,$AL$12:$AL$58,0)+COUNTIF($AL$12:AL54,AL54)-1,"-")</f>
        <v>21</v>
      </c>
      <c r="AN54" s="909"/>
      <c r="AO54" s="929">
        <f t="shared" si="11"/>
        <v>42</v>
      </c>
      <c r="AP54" s="929" t="str">
        <f t="shared" si="9"/>
        <v>鹿児島</v>
      </c>
      <c r="AQ54" s="921">
        <f t="shared" si="10"/>
        <v>470</v>
      </c>
    </row>
    <row r="55" spans="1:43" s="107" customFormat="1" ht="11.25" customHeight="1">
      <c r="A55" s="1172" t="s">
        <v>180</v>
      </c>
      <c r="B55" s="1172"/>
      <c r="C55" s="491">
        <v>42</v>
      </c>
      <c r="D55" s="507">
        <v>5680</v>
      </c>
      <c r="E55" s="508">
        <v>506</v>
      </c>
      <c r="F55" s="508">
        <v>28700</v>
      </c>
      <c r="G55" s="508">
        <v>500</v>
      </c>
      <c r="H55" s="508">
        <v>102</v>
      </c>
      <c r="I55" s="508">
        <v>5680</v>
      </c>
      <c r="J55" s="508">
        <v>28700</v>
      </c>
      <c r="K55" s="509">
        <v>-100</v>
      </c>
      <c r="L55" s="509">
        <v>98</v>
      </c>
      <c r="M55" s="509">
        <v>0</v>
      </c>
      <c r="N55" s="509">
        <v>100</v>
      </c>
      <c r="O55" s="509">
        <v>-500</v>
      </c>
      <c r="P55" s="509">
        <v>98</v>
      </c>
      <c r="Q55" s="508">
        <v>503</v>
      </c>
      <c r="R55" s="508">
        <v>28600</v>
      </c>
      <c r="S55" s="508">
        <v>491</v>
      </c>
      <c r="T55" s="508">
        <v>27900</v>
      </c>
      <c r="U55" s="493">
        <v>42</v>
      </c>
      <c r="V55" s="123"/>
      <c r="X55" s="117">
        <v>44</v>
      </c>
      <c r="Y55" s="120" t="s">
        <v>426</v>
      </c>
      <c r="Z55" s="918">
        <f t="shared" si="0"/>
        <v>18000</v>
      </c>
      <c r="AA55" s="919">
        <f>IFERROR(_xlfn.RANK.EQ(Z55,$Z$12:$Z$58,0)+COUNTIF($Z$12:Z55,Z55)-1,"-")</f>
        <v>27</v>
      </c>
      <c r="AB55" s="919"/>
      <c r="AC55" s="920">
        <f t="shared" si="1"/>
        <v>44</v>
      </c>
      <c r="AD55" s="920" t="str">
        <f t="shared" si="2"/>
        <v>大阪</v>
      </c>
      <c r="AE55" s="860">
        <f t="shared" si="3"/>
        <v>4290</v>
      </c>
      <c r="AF55" s="918">
        <f t="shared" si="4"/>
        <v>88400</v>
      </c>
      <c r="AG55" s="919">
        <f>IFERROR(_xlfn.RANK.EQ(AF55,$AF$12:$AF$58,0)+COUNTIF($AF$12:AF55,AF55)-1,"-")</f>
        <v>27</v>
      </c>
      <c r="AH55" s="919"/>
      <c r="AI55" s="920">
        <f t="shared" si="5"/>
        <v>44</v>
      </c>
      <c r="AJ55" s="920" t="str">
        <f t="shared" si="6"/>
        <v>大阪</v>
      </c>
      <c r="AK55" s="860">
        <f t="shared" si="7"/>
        <v>20700</v>
      </c>
      <c r="AL55" s="918">
        <f t="shared" si="8"/>
        <v>491</v>
      </c>
      <c r="AM55" s="919">
        <f>IFERROR(_xlfn.RANK.EQ(AL55,$AL$12:$AL$58,0)+COUNTIF($AL$12:AL55,AL55)-1,"-")</f>
        <v>33</v>
      </c>
      <c r="AN55" s="909"/>
      <c r="AO55" s="929">
        <f t="shared" si="11"/>
        <v>44</v>
      </c>
      <c r="AP55" s="929" t="str">
        <f t="shared" si="9"/>
        <v>福岡</v>
      </c>
      <c r="AQ55" s="921">
        <f t="shared" si="10"/>
        <v>467</v>
      </c>
    </row>
    <row r="56" spans="1:43" s="124" customFormat="1" ht="18.75" customHeight="1">
      <c r="A56" s="1165" t="s">
        <v>179</v>
      </c>
      <c r="B56" s="1165"/>
      <c r="C56" s="494">
        <v>43</v>
      </c>
      <c r="D56" s="510">
        <v>11800</v>
      </c>
      <c r="E56" s="511">
        <v>502</v>
      </c>
      <c r="F56" s="511">
        <v>59200</v>
      </c>
      <c r="G56" s="511">
        <v>491</v>
      </c>
      <c r="H56" s="511">
        <v>99</v>
      </c>
      <c r="I56" s="511">
        <v>11600</v>
      </c>
      <c r="J56" s="511">
        <v>58200</v>
      </c>
      <c r="K56" s="512">
        <v>-100</v>
      </c>
      <c r="L56" s="512">
        <v>99</v>
      </c>
      <c r="M56" s="512">
        <v>21</v>
      </c>
      <c r="N56" s="512">
        <v>104</v>
      </c>
      <c r="O56" s="512">
        <v>2000</v>
      </c>
      <c r="P56" s="512">
        <v>103</v>
      </c>
      <c r="Q56" s="511">
        <v>514</v>
      </c>
      <c r="R56" s="511">
        <v>60700</v>
      </c>
      <c r="S56" s="511">
        <v>495</v>
      </c>
      <c r="T56" s="511">
        <v>58400</v>
      </c>
      <c r="U56" s="495">
        <v>43</v>
      </c>
      <c r="V56" s="125"/>
      <c r="X56" s="117">
        <v>45</v>
      </c>
      <c r="Y56" s="120" t="s">
        <v>427</v>
      </c>
      <c r="Z56" s="918">
        <f t="shared" si="0"/>
        <v>14500</v>
      </c>
      <c r="AA56" s="919">
        <f>IFERROR(_xlfn.RANK.EQ(Z56,$Z$12:$Z$58,0)+COUNTIF($Z$12:Z56,Z56)-1,"-")</f>
        <v>32</v>
      </c>
      <c r="AB56" s="919"/>
      <c r="AC56" s="920">
        <f t="shared" si="1"/>
        <v>45</v>
      </c>
      <c r="AD56" s="920" t="str">
        <f t="shared" si="2"/>
        <v>神奈川</v>
      </c>
      <c r="AE56" s="860">
        <f t="shared" si="3"/>
        <v>2840</v>
      </c>
      <c r="AF56" s="918">
        <f t="shared" si="4"/>
        <v>69700</v>
      </c>
      <c r="AG56" s="919">
        <f>IFERROR(_xlfn.RANK.EQ(AF56,$AF$12:$AF$58,0)+COUNTIF($AF$12:AF56,AF56)-1,"-")</f>
        <v>34</v>
      </c>
      <c r="AH56" s="919"/>
      <c r="AI56" s="920">
        <f t="shared" si="5"/>
        <v>45</v>
      </c>
      <c r="AJ56" s="920" t="str">
        <f t="shared" si="6"/>
        <v>神奈川</v>
      </c>
      <c r="AK56" s="860">
        <f t="shared" si="7"/>
        <v>13700</v>
      </c>
      <c r="AL56" s="918">
        <f t="shared" si="8"/>
        <v>481</v>
      </c>
      <c r="AM56" s="919">
        <f>IFERROR(_xlfn.RANK.EQ(AL56,$AL$12:$AL$58,0)+COUNTIF($AL$12:AL56,AL56)-1,"-")</f>
        <v>40</v>
      </c>
      <c r="AN56" s="922"/>
      <c r="AO56" s="930">
        <f t="shared" si="11"/>
        <v>45</v>
      </c>
      <c r="AP56" s="930" t="str">
        <f t="shared" si="9"/>
        <v>高知</v>
      </c>
      <c r="AQ56" s="923">
        <f t="shared" si="10"/>
        <v>453</v>
      </c>
    </row>
    <row r="57" spans="1:43" s="107" customFormat="1" ht="11.25" customHeight="1">
      <c r="A57" s="1172" t="s">
        <v>165</v>
      </c>
      <c r="B57" s="1172"/>
      <c r="C57" s="491">
        <v>44</v>
      </c>
      <c r="D57" s="507">
        <v>15900</v>
      </c>
      <c r="E57" s="508">
        <v>505</v>
      </c>
      <c r="F57" s="508">
        <v>80300</v>
      </c>
      <c r="G57" s="508">
        <v>485</v>
      </c>
      <c r="H57" s="508">
        <v>100</v>
      </c>
      <c r="I57" s="508">
        <v>15700</v>
      </c>
      <c r="J57" s="508">
        <v>79300</v>
      </c>
      <c r="K57" s="509">
        <v>-200</v>
      </c>
      <c r="L57" s="509">
        <v>99</v>
      </c>
      <c r="M57" s="509">
        <v>-10</v>
      </c>
      <c r="N57" s="509">
        <v>98</v>
      </c>
      <c r="O57" s="509">
        <v>-2600</v>
      </c>
      <c r="P57" s="509">
        <v>97</v>
      </c>
      <c r="Q57" s="508">
        <v>514</v>
      </c>
      <c r="R57" s="508">
        <v>81700</v>
      </c>
      <c r="S57" s="508">
        <v>484</v>
      </c>
      <c r="T57" s="508">
        <v>77000</v>
      </c>
      <c r="U57" s="493">
        <v>44</v>
      </c>
      <c r="V57" s="123"/>
      <c r="X57" s="117">
        <v>46</v>
      </c>
      <c r="Y57" s="120" t="s">
        <v>428</v>
      </c>
      <c r="Z57" s="918">
        <f t="shared" si="0"/>
        <v>17100</v>
      </c>
      <c r="AA57" s="919">
        <f>IFERROR(_xlfn.RANK.EQ(Z57,$Z$12:$Z$58,0)+COUNTIF($Z$12:Z57,Z57)-1,"-")</f>
        <v>28</v>
      </c>
      <c r="AB57" s="919"/>
      <c r="AC57" s="920">
        <f t="shared" si="1"/>
        <v>46</v>
      </c>
      <c r="AD57" s="920" t="str">
        <f t="shared" si="2"/>
        <v>沖縄</v>
      </c>
      <c r="AE57" s="860">
        <f t="shared" si="3"/>
        <v>599</v>
      </c>
      <c r="AF57" s="918">
        <f t="shared" si="4"/>
        <v>80400</v>
      </c>
      <c r="AG57" s="919">
        <f>IFERROR(_xlfn.RANK.EQ(AF57,$AF$12:$AF$58,0)+COUNTIF($AF$12:AF57,AF57)-1,"-")</f>
        <v>29</v>
      </c>
      <c r="AH57" s="919"/>
      <c r="AI57" s="920">
        <f t="shared" si="5"/>
        <v>46</v>
      </c>
      <c r="AJ57" s="920" t="str">
        <f t="shared" si="6"/>
        <v>沖縄</v>
      </c>
      <c r="AK57" s="860">
        <f t="shared" si="7"/>
        <v>1950</v>
      </c>
      <c r="AL57" s="918">
        <f t="shared" si="8"/>
        <v>470</v>
      </c>
      <c r="AM57" s="919">
        <f>IFERROR(_xlfn.RANK.EQ(AL57,$AL$12:$AL$58,0)+COUNTIF($AL$12:AL57,AL57)-1,"-")</f>
        <v>43</v>
      </c>
      <c r="AN57" s="909"/>
      <c r="AO57" s="929">
        <f t="shared" si="11"/>
        <v>46</v>
      </c>
      <c r="AP57" s="929" t="str">
        <f t="shared" si="9"/>
        <v>東京</v>
      </c>
      <c r="AQ57" s="921">
        <f t="shared" si="10"/>
        <v>414</v>
      </c>
    </row>
    <row r="58" spans="1:43" s="107" customFormat="1" ht="11.25" customHeight="1" thickBot="1">
      <c r="A58" s="1172" t="s">
        <v>164</v>
      </c>
      <c r="B58" s="1172"/>
      <c r="C58" s="491">
        <v>45</v>
      </c>
      <c r="D58" s="507">
        <v>28000</v>
      </c>
      <c r="E58" s="508">
        <v>510</v>
      </c>
      <c r="F58" s="508">
        <v>142800</v>
      </c>
      <c r="G58" s="508">
        <v>496</v>
      </c>
      <c r="H58" s="508">
        <v>99</v>
      </c>
      <c r="I58" s="508">
        <v>27200</v>
      </c>
      <c r="J58" s="508">
        <v>138700</v>
      </c>
      <c r="K58" s="509">
        <v>200</v>
      </c>
      <c r="L58" s="509">
        <v>101</v>
      </c>
      <c r="M58" s="509">
        <v>-4</v>
      </c>
      <c r="N58" s="509">
        <v>99</v>
      </c>
      <c r="O58" s="509">
        <v>-100</v>
      </c>
      <c r="P58" s="509">
        <v>100</v>
      </c>
      <c r="Q58" s="508">
        <v>526</v>
      </c>
      <c r="R58" s="508">
        <v>147300</v>
      </c>
      <c r="S58" s="508">
        <v>499</v>
      </c>
      <c r="T58" s="508">
        <v>139700</v>
      </c>
      <c r="U58" s="493">
        <v>45</v>
      </c>
      <c r="V58" s="123"/>
      <c r="X58" s="117">
        <v>47</v>
      </c>
      <c r="Y58" s="120" t="s">
        <v>429</v>
      </c>
      <c r="Z58" s="924">
        <f t="shared" si="0"/>
        <v>599</v>
      </c>
      <c r="AA58" s="925">
        <f>IFERROR(_xlfn.RANK.EQ(Z58,$Z$12:$Z$58,0)+COUNTIF($Z$12:Z58,Z58)-1,"-")</f>
        <v>46</v>
      </c>
      <c r="AB58" s="925"/>
      <c r="AC58" s="926">
        <f t="shared" si="1"/>
        <v>47</v>
      </c>
      <c r="AD58" s="926" t="str">
        <f t="shared" si="2"/>
        <v>東京</v>
      </c>
      <c r="AE58" s="861">
        <f t="shared" si="3"/>
        <v>107</v>
      </c>
      <c r="AF58" s="924">
        <f t="shared" si="4"/>
        <v>1950</v>
      </c>
      <c r="AG58" s="925">
        <f>IFERROR(_xlfn.RANK.EQ(AF58,$AF$12:$AF$58,0)+COUNTIF($AF$12:AF58,AF58)-1,"-")</f>
        <v>46</v>
      </c>
      <c r="AH58" s="925"/>
      <c r="AI58" s="926">
        <f t="shared" si="5"/>
        <v>47</v>
      </c>
      <c r="AJ58" s="926" t="str">
        <f t="shared" si="6"/>
        <v>東京</v>
      </c>
      <c r="AK58" s="861">
        <f t="shared" si="7"/>
        <v>443</v>
      </c>
      <c r="AL58" s="924">
        <f t="shared" si="8"/>
        <v>326</v>
      </c>
      <c r="AM58" s="925">
        <f>IFERROR(_xlfn.RANK.EQ(AL58,$AL$12:$AL$58,0)+COUNTIF($AL$12:AL58,AL58)-1,"-")</f>
        <v>47</v>
      </c>
      <c r="AN58" s="927"/>
      <c r="AO58" s="931">
        <f t="shared" si="11"/>
        <v>47</v>
      </c>
      <c r="AP58" s="931" t="str">
        <f t="shared" si="9"/>
        <v>沖縄</v>
      </c>
      <c r="AQ58" s="928">
        <f t="shared" si="10"/>
        <v>326</v>
      </c>
    </row>
    <row r="59" spans="1:43" s="107" customFormat="1" ht="11.25" customHeight="1">
      <c r="A59" s="1172" t="s">
        <v>172</v>
      </c>
      <c r="B59" s="1172"/>
      <c r="C59" s="491">
        <v>46</v>
      </c>
      <c r="D59" s="507">
        <v>20600</v>
      </c>
      <c r="E59" s="508">
        <v>526</v>
      </c>
      <c r="F59" s="508">
        <v>108400</v>
      </c>
      <c r="G59" s="508">
        <v>515</v>
      </c>
      <c r="H59" s="508">
        <v>101</v>
      </c>
      <c r="I59" s="508">
        <v>20100</v>
      </c>
      <c r="J59" s="508">
        <v>105700</v>
      </c>
      <c r="K59" s="509">
        <v>-500</v>
      </c>
      <c r="L59" s="509">
        <v>98</v>
      </c>
      <c r="M59" s="509">
        <v>-9</v>
      </c>
      <c r="N59" s="509">
        <v>98</v>
      </c>
      <c r="O59" s="509">
        <v>-4500</v>
      </c>
      <c r="P59" s="509">
        <v>96</v>
      </c>
      <c r="Q59" s="508">
        <v>528</v>
      </c>
      <c r="R59" s="508">
        <v>108800</v>
      </c>
      <c r="S59" s="508">
        <v>508</v>
      </c>
      <c r="T59" s="508">
        <v>104600</v>
      </c>
      <c r="U59" s="493">
        <v>46</v>
      </c>
      <c r="V59" s="123"/>
      <c r="AB59" s="898"/>
      <c r="AH59" s="898"/>
    </row>
    <row r="60" spans="1:43" s="107" customFormat="1" ht="11.25" customHeight="1">
      <c r="A60" s="1172" t="s">
        <v>176</v>
      </c>
      <c r="B60" s="1172"/>
      <c r="C60" s="491">
        <v>47</v>
      </c>
      <c r="D60" s="507">
        <v>16800</v>
      </c>
      <c r="E60" s="508">
        <v>513</v>
      </c>
      <c r="F60" s="508">
        <v>86200</v>
      </c>
      <c r="G60" s="508">
        <v>497</v>
      </c>
      <c r="H60" s="508">
        <v>103</v>
      </c>
      <c r="I60" s="508">
        <v>15800</v>
      </c>
      <c r="J60" s="508">
        <v>81100</v>
      </c>
      <c r="K60" s="509">
        <v>-300</v>
      </c>
      <c r="L60" s="509">
        <v>98</v>
      </c>
      <c r="M60" s="509">
        <v>3</v>
      </c>
      <c r="N60" s="509">
        <v>101</v>
      </c>
      <c r="O60" s="509">
        <v>-1000</v>
      </c>
      <c r="P60" s="509">
        <v>99</v>
      </c>
      <c r="Q60" s="508">
        <v>504</v>
      </c>
      <c r="R60" s="508">
        <v>84700</v>
      </c>
      <c r="S60" s="508">
        <v>481</v>
      </c>
      <c r="T60" s="508">
        <v>80800</v>
      </c>
      <c r="U60" s="493">
        <v>47</v>
      </c>
      <c r="V60" s="123"/>
      <c r="AB60" s="898"/>
      <c r="AH60" s="898"/>
    </row>
    <row r="61" spans="1:43" s="124" customFormat="1" ht="18.75" customHeight="1">
      <c r="A61" s="1165" t="s">
        <v>175</v>
      </c>
      <c r="B61" s="1165"/>
      <c r="C61" s="494">
        <v>48</v>
      </c>
      <c r="D61" s="510">
        <v>9890</v>
      </c>
      <c r="E61" s="511">
        <v>470</v>
      </c>
      <c r="F61" s="511">
        <v>46500</v>
      </c>
      <c r="G61" s="511">
        <v>462</v>
      </c>
      <c r="H61" s="511">
        <v>100</v>
      </c>
      <c r="I61" s="511">
        <v>9790</v>
      </c>
      <c r="J61" s="511">
        <v>46000</v>
      </c>
      <c r="K61" s="512">
        <v>140</v>
      </c>
      <c r="L61" s="512">
        <v>101</v>
      </c>
      <c r="M61" s="512">
        <v>1</v>
      </c>
      <c r="N61" s="512">
        <v>100</v>
      </c>
      <c r="O61" s="512">
        <v>800</v>
      </c>
      <c r="P61" s="512">
        <v>102</v>
      </c>
      <c r="Q61" s="511">
        <v>474</v>
      </c>
      <c r="R61" s="511">
        <v>46900</v>
      </c>
      <c r="S61" s="511">
        <v>462</v>
      </c>
      <c r="T61" s="511">
        <v>45700</v>
      </c>
      <c r="U61" s="495">
        <v>48</v>
      </c>
      <c r="V61" s="125"/>
      <c r="AB61" s="903"/>
      <c r="AH61" s="903"/>
    </row>
    <row r="62" spans="1:43" s="107" customFormat="1" ht="11.25" customHeight="1">
      <c r="A62" s="473"/>
      <c r="B62" s="487" t="s">
        <v>858</v>
      </c>
      <c r="C62" s="491">
        <v>49</v>
      </c>
      <c r="D62" s="507">
        <v>3810</v>
      </c>
      <c r="E62" s="508">
        <v>454</v>
      </c>
      <c r="F62" s="508">
        <v>17300</v>
      </c>
      <c r="G62" s="508">
        <v>447</v>
      </c>
      <c r="H62" s="508">
        <v>99</v>
      </c>
      <c r="I62" s="511" t="s">
        <v>859</v>
      </c>
      <c r="J62" s="511" t="s">
        <v>859</v>
      </c>
      <c r="K62" s="509">
        <v>60</v>
      </c>
      <c r="L62" s="509">
        <v>102</v>
      </c>
      <c r="M62" s="509">
        <v>4</v>
      </c>
      <c r="N62" s="509">
        <v>101</v>
      </c>
      <c r="O62" s="509">
        <v>400</v>
      </c>
      <c r="P62" s="509">
        <v>102</v>
      </c>
      <c r="Q62" s="508">
        <v>463</v>
      </c>
      <c r="R62" s="508">
        <v>17600</v>
      </c>
      <c r="S62" s="508">
        <v>453</v>
      </c>
      <c r="T62" s="508">
        <v>17300</v>
      </c>
      <c r="U62" s="493">
        <v>49</v>
      </c>
      <c r="V62" s="123"/>
      <c r="AB62" s="898"/>
      <c r="AH62" s="898"/>
    </row>
    <row r="63" spans="1:43" s="107" customFormat="1" ht="11.25" customHeight="1">
      <c r="A63" s="473"/>
      <c r="B63" s="487" t="s">
        <v>860</v>
      </c>
      <c r="C63" s="491">
        <v>50</v>
      </c>
      <c r="D63" s="507">
        <v>6070</v>
      </c>
      <c r="E63" s="508">
        <v>480</v>
      </c>
      <c r="F63" s="508">
        <v>29100</v>
      </c>
      <c r="G63" s="508">
        <v>472</v>
      </c>
      <c r="H63" s="508">
        <v>101</v>
      </c>
      <c r="I63" s="511" t="s">
        <v>859</v>
      </c>
      <c r="J63" s="511" t="s">
        <v>859</v>
      </c>
      <c r="K63" s="509">
        <v>60</v>
      </c>
      <c r="L63" s="509">
        <v>101</v>
      </c>
      <c r="M63" s="509">
        <v>-1</v>
      </c>
      <c r="N63" s="509">
        <v>100</v>
      </c>
      <c r="O63" s="509">
        <v>200</v>
      </c>
      <c r="P63" s="509">
        <v>101</v>
      </c>
      <c r="Q63" s="508">
        <v>481</v>
      </c>
      <c r="R63" s="508">
        <v>29200</v>
      </c>
      <c r="S63" s="508">
        <v>467</v>
      </c>
      <c r="T63" s="508">
        <v>28300</v>
      </c>
      <c r="U63" s="493">
        <v>50</v>
      </c>
      <c r="V63" s="123"/>
      <c r="AB63" s="898"/>
      <c r="AH63" s="898"/>
    </row>
    <row r="64" spans="1:43" s="107" customFormat="1" ht="11.25" customHeight="1">
      <c r="A64" s="1172" t="s">
        <v>173</v>
      </c>
      <c r="B64" s="1172"/>
      <c r="C64" s="491">
        <v>51</v>
      </c>
      <c r="D64" s="507">
        <v>9820</v>
      </c>
      <c r="E64" s="508">
        <v>491</v>
      </c>
      <c r="F64" s="508">
        <v>48200</v>
      </c>
      <c r="G64" s="508">
        <v>481</v>
      </c>
      <c r="H64" s="508">
        <v>100</v>
      </c>
      <c r="I64" s="508">
        <v>9770</v>
      </c>
      <c r="J64" s="508">
        <v>48000</v>
      </c>
      <c r="K64" s="509">
        <v>-380</v>
      </c>
      <c r="L64" s="509">
        <v>96</v>
      </c>
      <c r="M64" s="509">
        <v>-5</v>
      </c>
      <c r="N64" s="509">
        <v>99</v>
      </c>
      <c r="O64" s="509">
        <v>-2400</v>
      </c>
      <c r="P64" s="509">
        <v>95</v>
      </c>
      <c r="Q64" s="508">
        <v>496</v>
      </c>
      <c r="R64" s="508">
        <v>48700</v>
      </c>
      <c r="S64" s="508">
        <v>479</v>
      </c>
      <c r="T64" s="508">
        <v>47000</v>
      </c>
      <c r="U64" s="493">
        <v>51</v>
      </c>
      <c r="V64" s="123"/>
      <c r="AB64" s="898"/>
      <c r="AH64" s="898"/>
    </row>
    <row r="65" spans="1:34" s="107" customFormat="1" ht="11.25" customHeight="1">
      <c r="A65" s="1172" t="s">
        <v>148</v>
      </c>
      <c r="B65" s="1172"/>
      <c r="C65" s="491">
        <v>52</v>
      </c>
      <c r="D65" s="507">
        <v>12700</v>
      </c>
      <c r="E65" s="508">
        <v>502</v>
      </c>
      <c r="F65" s="508">
        <v>63800</v>
      </c>
      <c r="G65" s="508">
        <v>491</v>
      </c>
      <c r="H65" s="508">
        <v>102</v>
      </c>
      <c r="I65" s="508">
        <v>12700</v>
      </c>
      <c r="J65" s="508">
        <v>63800</v>
      </c>
      <c r="K65" s="509">
        <v>-100</v>
      </c>
      <c r="L65" s="509">
        <v>99</v>
      </c>
      <c r="M65" s="509">
        <v>-3</v>
      </c>
      <c r="N65" s="509">
        <v>99</v>
      </c>
      <c r="O65" s="509">
        <v>-800</v>
      </c>
      <c r="P65" s="509">
        <v>99</v>
      </c>
      <c r="Q65" s="508">
        <v>498</v>
      </c>
      <c r="R65" s="508">
        <v>63200</v>
      </c>
      <c r="S65" s="508">
        <v>482</v>
      </c>
      <c r="T65" s="508">
        <v>61200</v>
      </c>
      <c r="U65" s="493">
        <v>52</v>
      </c>
      <c r="V65" s="123"/>
      <c r="AB65" s="898"/>
      <c r="AH65" s="898"/>
    </row>
    <row r="66" spans="1:34" s="107" customFormat="1" ht="11.25" customHeight="1">
      <c r="A66" s="1172" t="s">
        <v>182</v>
      </c>
      <c r="B66" s="1172"/>
      <c r="C66" s="491">
        <v>53</v>
      </c>
      <c r="D66" s="507">
        <v>10300</v>
      </c>
      <c r="E66" s="508">
        <v>453</v>
      </c>
      <c r="F66" s="508">
        <v>46700</v>
      </c>
      <c r="G66" s="508">
        <v>444</v>
      </c>
      <c r="H66" s="508">
        <v>100</v>
      </c>
      <c r="I66" s="508">
        <v>10100</v>
      </c>
      <c r="J66" s="508">
        <v>45800</v>
      </c>
      <c r="K66" s="509">
        <v>0</v>
      </c>
      <c r="L66" s="509">
        <v>100</v>
      </c>
      <c r="M66" s="509">
        <v>-1</v>
      </c>
      <c r="N66" s="509">
        <v>100</v>
      </c>
      <c r="O66" s="509">
        <v>-100</v>
      </c>
      <c r="P66" s="509">
        <v>100</v>
      </c>
      <c r="Q66" s="508">
        <v>456</v>
      </c>
      <c r="R66" s="508">
        <v>47000</v>
      </c>
      <c r="S66" s="508">
        <v>445</v>
      </c>
      <c r="T66" s="508">
        <v>45800</v>
      </c>
      <c r="U66" s="493">
        <v>53</v>
      </c>
      <c r="V66" s="123"/>
      <c r="AB66" s="898"/>
      <c r="AH66" s="898"/>
    </row>
    <row r="67" spans="1:34" s="107" customFormat="1" ht="11.25" customHeight="1">
      <c r="A67" s="473"/>
      <c r="B67" s="487" t="s">
        <v>858</v>
      </c>
      <c r="C67" s="491">
        <v>54</v>
      </c>
      <c r="D67" s="507">
        <v>5790</v>
      </c>
      <c r="E67" s="508">
        <v>487</v>
      </c>
      <c r="F67" s="508">
        <v>28200</v>
      </c>
      <c r="G67" s="508">
        <v>479</v>
      </c>
      <c r="H67" s="508">
        <v>102</v>
      </c>
      <c r="I67" s="511" t="s">
        <v>859</v>
      </c>
      <c r="J67" s="511" t="s">
        <v>859</v>
      </c>
      <c r="K67" s="509">
        <v>20</v>
      </c>
      <c r="L67" s="509">
        <v>100</v>
      </c>
      <c r="M67" s="509">
        <v>2</v>
      </c>
      <c r="N67" s="509">
        <v>100</v>
      </c>
      <c r="O67" s="509">
        <v>200</v>
      </c>
      <c r="P67" s="509">
        <v>101</v>
      </c>
      <c r="Q67" s="508">
        <v>480</v>
      </c>
      <c r="R67" s="508">
        <v>27800</v>
      </c>
      <c r="S67" s="508">
        <v>470</v>
      </c>
      <c r="T67" s="508">
        <v>27200</v>
      </c>
      <c r="U67" s="493">
        <v>54</v>
      </c>
      <c r="V67" s="123"/>
      <c r="AB67" s="898"/>
      <c r="AH67" s="898"/>
    </row>
    <row r="68" spans="1:34" s="107" customFormat="1" ht="11.25" customHeight="1">
      <c r="A68" s="473"/>
      <c r="B68" s="487" t="s">
        <v>860</v>
      </c>
      <c r="C68" s="491">
        <v>55</v>
      </c>
      <c r="D68" s="507">
        <v>4480</v>
      </c>
      <c r="E68" s="508">
        <v>409</v>
      </c>
      <c r="F68" s="508">
        <v>18300</v>
      </c>
      <c r="G68" s="508">
        <v>400</v>
      </c>
      <c r="H68" s="508">
        <v>97</v>
      </c>
      <c r="I68" s="511" t="s">
        <v>859</v>
      </c>
      <c r="J68" s="511" t="s">
        <v>859</v>
      </c>
      <c r="K68" s="509">
        <v>-70</v>
      </c>
      <c r="L68" s="509">
        <v>98</v>
      </c>
      <c r="M68" s="509">
        <v>-6</v>
      </c>
      <c r="N68" s="509">
        <v>99</v>
      </c>
      <c r="O68" s="509">
        <v>-600</v>
      </c>
      <c r="P68" s="509">
        <v>97</v>
      </c>
      <c r="Q68" s="508">
        <v>426</v>
      </c>
      <c r="R68" s="508">
        <v>19100</v>
      </c>
      <c r="S68" s="508">
        <v>413</v>
      </c>
      <c r="T68" s="508">
        <v>18500</v>
      </c>
      <c r="U68" s="493">
        <v>55</v>
      </c>
      <c r="V68" s="123"/>
      <c r="AB68" s="898"/>
      <c r="AH68" s="898"/>
    </row>
    <row r="69" spans="1:34" s="124" customFormat="1" ht="18.75" customHeight="1">
      <c r="A69" s="1165" t="s">
        <v>142</v>
      </c>
      <c r="B69" s="1165"/>
      <c r="C69" s="494">
        <v>56</v>
      </c>
      <c r="D69" s="510">
        <v>32600</v>
      </c>
      <c r="E69" s="511">
        <v>467</v>
      </c>
      <c r="F69" s="511">
        <v>152200</v>
      </c>
      <c r="G69" s="511">
        <v>442</v>
      </c>
      <c r="H69" s="511">
        <v>98</v>
      </c>
      <c r="I69" s="511">
        <v>32200</v>
      </c>
      <c r="J69" s="511">
        <v>150400</v>
      </c>
      <c r="K69" s="512">
        <v>-200</v>
      </c>
      <c r="L69" s="512">
        <v>99</v>
      </c>
      <c r="M69" s="512">
        <v>-13</v>
      </c>
      <c r="N69" s="512">
        <v>97</v>
      </c>
      <c r="O69" s="512">
        <v>-5200</v>
      </c>
      <c r="P69" s="512">
        <v>97</v>
      </c>
      <c r="Q69" s="511">
        <v>491</v>
      </c>
      <c r="R69" s="511">
        <v>160100</v>
      </c>
      <c r="S69" s="511">
        <v>452</v>
      </c>
      <c r="T69" s="511">
        <v>147400</v>
      </c>
      <c r="U69" s="495">
        <v>56</v>
      </c>
      <c r="V69" s="125"/>
      <c r="AB69" s="903"/>
      <c r="AH69" s="903"/>
    </row>
    <row r="70" spans="1:34" s="107" customFormat="1" ht="11.25" customHeight="1">
      <c r="A70" s="1172" t="s">
        <v>144</v>
      </c>
      <c r="B70" s="1172"/>
      <c r="C70" s="491">
        <v>57</v>
      </c>
      <c r="D70" s="507">
        <v>22400</v>
      </c>
      <c r="E70" s="508">
        <v>505</v>
      </c>
      <c r="F70" s="508">
        <v>113100</v>
      </c>
      <c r="G70" s="508">
        <v>482</v>
      </c>
      <c r="H70" s="508">
        <v>99</v>
      </c>
      <c r="I70" s="508">
        <v>22000</v>
      </c>
      <c r="J70" s="508">
        <v>111100</v>
      </c>
      <c r="K70" s="509">
        <v>200</v>
      </c>
      <c r="L70" s="509">
        <v>101</v>
      </c>
      <c r="M70" s="509">
        <v>-16</v>
      </c>
      <c r="N70" s="509">
        <v>97</v>
      </c>
      <c r="O70" s="509">
        <v>-2600</v>
      </c>
      <c r="P70" s="509">
        <v>98</v>
      </c>
      <c r="Q70" s="508">
        <v>519</v>
      </c>
      <c r="R70" s="508">
        <v>116300</v>
      </c>
      <c r="S70" s="508">
        <v>487</v>
      </c>
      <c r="T70" s="508">
        <v>109100</v>
      </c>
      <c r="U70" s="493">
        <v>57</v>
      </c>
      <c r="V70" s="123"/>
      <c r="AB70" s="898"/>
      <c r="AH70" s="898"/>
    </row>
    <row r="71" spans="1:34" s="107" customFormat="1" ht="11.25" customHeight="1">
      <c r="A71" s="1172" t="s">
        <v>139</v>
      </c>
      <c r="B71" s="1172"/>
      <c r="C71" s="491">
        <v>58</v>
      </c>
      <c r="D71" s="507">
        <v>9420</v>
      </c>
      <c r="E71" s="508">
        <v>487</v>
      </c>
      <c r="F71" s="508">
        <v>45900</v>
      </c>
      <c r="G71" s="508">
        <v>472</v>
      </c>
      <c r="H71" s="508">
        <v>102</v>
      </c>
      <c r="I71" s="508">
        <v>9360</v>
      </c>
      <c r="J71" s="508">
        <v>45600</v>
      </c>
      <c r="K71" s="509">
        <v>-580</v>
      </c>
      <c r="L71" s="509">
        <v>94</v>
      </c>
      <c r="M71" s="509">
        <v>-1</v>
      </c>
      <c r="N71" s="509">
        <v>100</v>
      </c>
      <c r="O71" s="509">
        <v>-2900</v>
      </c>
      <c r="P71" s="509">
        <v>94</v>
      </c>
      <c r="Q71" s="508">
        <v>485</v>
      </c>
      <c r="R71" s="508">
        <v>45700</v>
      </c>
      <c r="S71" s="508">
        <v>465</v>
      </c>
      <c r="T71" s="508">
        <v>43800</v>
      </c>
      <c r="U71" s="493">
        <v>58</v>
      </c>
      <c r="V71" s="123"/>
      <c r="AB71" s="898"/>
      <c r="AH71" s="898"/>
    </row>
    <row r="72" spans="1:34" s="107" customFormat="1" ht="11.25" customHeight="1">
      <c r="A72" s="1172" t="s">
        <v>151</v>
      </c>
      <c r="B72" s="1172"/>
      <c r="C72" s="491">
        <v>59</v>
      </c>
      <c r="D72" s="507">
        <v>29700</v>
      </c>
      <c r="E72" s="508">
        <v>516</v>
      </c>
      <c r="F72" s="508">
        <v>153300</v>
      </c>
      <c r="G72" s="508">
        <v>487</v>
      </c>
      <c r="H72" s="508">
        <v>102</v>
      </c>
      <c r="I72" s="508">
        <v>28800</v>
      </c>
      <c r="J72" s="508">
        <v>148600</v>
      </c>
      <c r="K72" s="509">
        <v>-300</v>
      </c>
      <c r="L72" s="509">
        <v>99</v>
      </c>
      <c r="M72" s="509">
        <v>-2</v>
      </c>
      <c r="N72" s="509">
        <v>100</v>
      </c>
      <c r="O72" s="509">
        <v>-2100</v>
      </c>
      <c r="P72" s="509">
        <v>99</v>
      </c>
      <c r="Q72" s="508">
        <v>513</v>
      </c>
      <c r="R72" s="508">
        <v>152400</v>
      </c>
      <c r="S72" s="508">
        <v>479</v>
      </c>
      <c r="T72" s="508">
        <v>142300</v>
      </c>
      <c r="U72" s="493">
        <v>59</v>
      </c>
      <c r="V72" s="123"/>
      <c r="AB72" s="898"/>
      <c r="AH72" s="898"/>
    </row>
    <row r="73" spans="1:34" s="107" customFormat="1" ht="11.25" customHeight="1">
      <c r="A73" s="1172" t="s">
        <v>166</v>
      </c>
      <c r="B73" s="1172"/>
      <c r="C73" s="491">
        <v>60</v>
      </c>
      <c r="D73" s="507">
        <v>18000</v>
      </c>
      <c r="E73" s="508">
        <v>491</v>
      </c>
      <c r="F73" s="508">
        <v>88400</v>
      </c>
      <c r="G73" s="508">
        <v>459</v>
      </c>
      <c r="H73" s="508">
        <v>101</v>
      </c>
      <c r="I73" s="508">
        <v>17800</v>
      </c>
      <c r="J73" s="508">
        <v>87400</v>
      </c>
      <c r="K73" s="509">
        <v>-300</v>
      </c>
      <c r="L73" s="509">
        <v>98</v>
      </c>
      <c r="M73" s="509">
        <v>0</v>
      </c>
      <c r="N73" s="509">
        <v>100</v>
      </c>
      <c r="O73" s="509">
        <v>-1500</v>
      </c>
      <c r="P73" s="509">
        <v>98</v>
      </c>
      <c r="Q73" s="508">
        <v>499</v>
      </c>
      <c r="R73" s="508">
        <v>89800</v>
      </c>
      <c r="S73" s="508">
        <v>454</v>
      </c>
      <c r="T73" s="508">
        <v>81700</v>
      </c>
      <c r="U73" s="493">
        <v>60</v>
      </c>
      <c r="V73" s="123"/>
      <c r="AB73" s="898"/>
      <c r="AH73" s="898"/>
    </row>
    <row r="74" spans="1:34" s="107" customFormat="1" ht="11.25" customHeight="1">
      <c r="A74" s="1172" t="s">
        <v>159</v>
      </c>
      <c r="B74" s="1172"/>
      <c r="C74" s="491">
        <v>61</v>
      </c>
      <c r="D74" s="507">
        <v>14500</v>
      </c>
      <c r="E74" s="508">
        <v>481</v>
      </c>
      <c r="F74" s="508">
        <v>69700</v>
      </c>
      <c r="G74" s="508">
        <v>467</v>
      </c>
      <c r="H74" s="508">
        <v>97</v>
      </c>
      <c r="I74" s="508">
        <v>12400</v>
      </c>
      <c r="J74" s="508">
        <v>59600</v>
      </c>
      <c r="K74" s="509">
        <v>-200</v>
      </c>
      <c r="L74" s="509">
        <v>99</v>
      </c>
      <c r="M74" s="509">
        <v>-5</v>
      </c>
      <c r="N74" s="509">
        <v>99</v>
      </c>
      <c r="O74" s="509">
        <v>-1700</v>
      </c>
      <c r="P74" s="509">
        <v>98</v>
      </c>
      <c r="Q74" s="508">
        <v>496</v>
      </c>
      <c r="R74" s="508">
        <v>71900</v>
      </c>
      <c r="S74" s="508">
        <v>482</v>
      </c>
      <c r="T74" s="508">
        <v>69900</v>
      </c>
      <c r="U74" s="493">
        <v>61</v>
      </c>
      <c r="V74" s="123"/>
      <c r="AB74" s="898"/>
      <c r="AH74" s="898"/>
    </row>
    <row r="75" spans="1:34" s="107" customFormat="1" ht="11.25" customHeight="1">
      <c r="A75" s="473"/>
      <c r="B75" s="487" t="s">
        <v>858</v>
      </c>
      <c r="C75" s="491">
        <v>62</v>
      </c>
      <c r="D75" s="507">
        <v>5410</v>
      </c>
      <c r="E75" s="508">
        <v>470</v>
      </c>
      <c r="F75" s="508">
        <v>25400</v>
      </c>
      <c r="G75" s="508">
        <v>461</v>
      </c>
      <c r="H75" s="508">
        <v>98</v>
      </c>
      <c r="I75" s="511" t="s">
        <v>859</v>
      </c>
      <c r="J75" s="511" t="s">
        <v>859</v>
      </c>
      <c r="K75" s="509">
        <v>-140</v>
      </c>
      <c r="L75" s="509">
        <v>97</v>
      </c>
      <c r="M75" s="509">
        <v>-17</v>
      </c>
      <c r="N75" s="509">
        <v>97</v>
      </c>
      <c r="O75" s="509">
        <v>-1600</v>
      </c>
      <c r="P75" s="509">
        <v>94</v>
      </c>
      <c r="Q75" s="508">
        <v>478</v>
      </c>
      <c r="R75" s="508">
        <v>25900</v>
      </c>
      <c r="S75" s="508">
        <v>471</v>
      </c>
      <c r="T75" s="508">
        <v>25500</v>
      </c>
      <c r="U75" s="493">
        <v>62</v>
      </c>
      <c r="V75" s="123"/>
      <c r="AB75" s="898"/>
      <c r="AH75" s="898"/>
    </row>
    <row r="76" spans="1:34" s="107" customFormat="1" ht="11.25" customHeight="1">
      <c r="A76" s="473"/>
      <c r="B76" s="487" t="s">
        <v>860</v>
      </c>
      <c r="C76" s="491">
        <v>63</v>
      </c>
      <c r="D76" s="507">
        <v>9100</v>
      </c>
      <c r="E76" s="508">
        <v>487</v>
      </c>
      <c r="F76" s="508">
        <v>44300</v>
      </c>
      <c r="G76" s="508">
        <v>470</v>
      </c>
      <c r="H76" s="508">
        <v>96</v>
      </c>
      <c r="I76" s="511" t="s">
        <v>859</v>
      </c>
      <c r="J76" s="511" t="s">
        <v>859</v>
      </c>
      <c r="K76" s="509">
        <v>-70</v>
      </c>
      <c r="L76" s="509">
        <v>99</v>
      </c>
      <c r="M76" s="509">
        <v>2</v>
      </c>
      <c r="N76" s="509">
        <v>100</v>
      </c>
      <c r="O76" s="509">
        <v>-200</v>
      </c>
      <c r="P76" s="509">
        <v>100</v>
      </c>
      <c r="Q76" s="508">
        <v>507</v>
      </c>
      <c r="R76" s="508">
        <v>46100</v>
      </c>
      <c r="S76" s="508">
        <v>489</v>
      </c>
      <c r="T76" s="508">
        <v>44500</v>
      </c>
      <c r="U76" s="493">
        <v>63</v>
      </c>
      <c r="V76" s="123"/>
      <c r="AB76" s="898"/>
      <c r="AH76" s="898"/>
    </row>
    <row r="77" spans="1:34" s="107" customFormat="1" ht="11.25" customHeight="1">
      <c r="A77" s="1172" t="s">
        <v>140</v>
      </c>
      <c r="B77" s="1172"/>
      <c r="C77" s="491">
        <v>64</v>
      </c>
      <c r="D77" s="507">
        <v>17100</v>
      </c>
      <c r="E77" s="508">
        <v>470</v>
      </c>
      <c r="F77" s="508">
        <v>80400</v>
      </c>
      <c r="G77" s="508">
        <v>454</v>
      </c>
      <c r="H77" s="508">
        <v>97</v>
      </c>
      <c r="I77" s="508">
        <v>15600</v>
      </c>
      <c r="J77" s="508">
        <v>73300</v>
      </c>
      <c r="K77" s="509">
        <v>-100</v>
      </c>
      <c r="L77" s="509">
        <v>99</v>
      </c>
      <c r="M77" s="509">
        <v>-15</v>
      </c>
      <c r="N77" s="509">
        <v>97</v>
      </c>
      <c r="O77" s="509">
        <v>-3000</v>
      </c>
      <c r="P77" s="509">
        <v>96</v>
      </c>
      <c r="Q77" s="508">
        <v>485</v>
      </c>
      <c r="R77" s="508">
        <v>82900</v>
      </c>
      <c r="S77" s="508">
        <v>470</v>
      </c>
      <c r="T77" s="508">
        <v>80400</v>
      </c>
      <c r="U77" s="493">
        <v>64</v>
      </c>
      <c r="V77" s="123"/>
      <c r="AB77" s="898"/>
      <c r="AH77" s="898"/>
    </row>
    <row r="78" spans="1:34" s="107" customFormat="1" ht="11.25" customHeight="1">
      <c r="A78" s="473"/>
      <c r="B78" s="487" t="s">
        <v>858</v>
      </c>
      <c r="C78" s="491">
        <v>65</v>
      </c>
      <c r="D78" s="507">
        <v>3860</v>
      </c>
      <c r="E78" s="508">
        <v>446</v>
      </c>
      <c r="F78" s="508">
        <v>17200</v>
      </c>
      <c r="G78" s="508">
        <v>437</v>
      </c>
      <c r="H78" s="508">
        <v>97</v>
      </c>
      <c r="I78" s="511" t="s">
        <v>859</v>
      </c>
      <c r="J78" s="511" t="s">
        <v>859</v>
      </c>
      <c r="K78" s="509">
        <v>-70</v>
      </c>
      <c r="L78" s="509">
        <v>98</v>
      </c>
      <c r="M78" s="509">
        <v>-23</v>
      </c>
      <c r="N78" s="509">
        <v>95</v>
      </c>
      <c r="O78" s="509">
        <v>-1200</v>
      </c>
      <c r="P78" s="509">
        <v>93</v>
      </c>
      <c r="Q78" s="508">
        <v>462</v>
      </c>
      <c r="R78" s="508">
        <v>17800</v>
      </c>
      <c r="S78" s="508">
        <v>452</v>
      </c>
      <c r="T78" s="508">
        <v>17400</v>
      </c>
      <c r="U78" s="493">
        <v>65</v>
      </c>
      <c r="V78" s="123"/>
      <c r="AB78" s="898"/>
      <c r="AH78" s="898"/>
    </row>
    <row r="79" spans="1:34" s="107" customFormat="1" ht="11.25" customHeight="1">
      <c r="A79" s="473"/>
      <c r="B79" s="487" t="s">
        <v>860</v>
      </c>
      <c r="C79" s="491">
        <v>66</v>
      </c>
      <c r="D79" s="507">
        <v>13200</v>
      </c>
      <c r="E79" s="508">
        <v>477</v>
      </c>
      <c r="F79" s="508">
        <v>63000</v>
      </c>
      <c r="G79" s="508">
        <v>458</v>
      </c>
      <c r="H79" s="508">
        <v>96</v>
      </c>
      <c r="I79" s="511" t="s">
        <v>859</v>
      </c>
      <c r="J79" s="511" t="s">
        <v>859</v>
      </c>
      <c r="K79" s="509">
        <v>-100</v>
      </c>
      <c r="L79" s="509">
        <v>99</v>
      </c>
      <c r="M79" s="509">
        <v>-13</v>
      </c>
      <c r="N79" s="509">
        <v>97</v>
      </c>
      <c r="O79" s="509">
        <v>-2200</v>
      </c>
      <c r="P79" s="509">
        <v>97</v>
      </c>
      <c r="Q79" s="508">
        <v>492</v>
      </c>
      <c r="R79" s="508">
        <v>64900</v>
      </c>
      <c r="S79" s="508">
        <v>476</v>
      </c>
      <c r="T79" s="508">
        <v>62800</v>
      </c>
      <c r="U79" s="493">
        <v>66</v>
      </c>
      <c r="V79" s="123"/>
      <c r="AB79" s="898"/>
      <c r="AH79" s="898"/>
    </row>
    <row r="80" spans="1:34" s="107" customFormat="1" ht="11.25" customHeight="1">
      <c r="A80" s="1172" t="s">
        <v>162</v>
      </c>
      <c r="B80" s="1172"/>
      <c r="C80" s="491">
        <v>67</v>
      </c>
      <c r="D80" s="507">
        <v>599</v>
      </c>
      <c r="E80" s="508">
        <v>326</v>
      </c>
      <c r="F80" s="508">
        <v>1950</v>
      </c>
      <c r="G80" s="508">
        <v>319</v>
      </c>
      <c r="H80" s="508">
        <v>105</v>
      </c>
      <c r="I80" s="508">
        <v>557</v>
      </c>
      <c r="J80" s="508">
        <v>1820</v>
      </c>
      <c r="K80" s="509">
        <v>23</v>
      </c>
      <c r="L80" s="509">
        <v>104</v>
      </c>
      <c r="M80" s="509">
        <v>5</v>
      </c>
      <c r="N80" s="509">
        <v>102</v>
      </c>
      <c r="O80" s="509">
        <v>100</v>
      </c>
      <c r="P80" s="509">
        <v>105</v>
      </c>
      <c r="Q80" s="508">
        <v>312</v>
      </c>
      <c r="R80" s="508">
        <v>1870</v>
      </c>
      <c r="S80" s="508">
        <v>305</v>
      </c>
      <c r="T80" s="508">
        <v>1830</v>
      </c>
      <c r="U80" s="493">
        <v>67</v>
      </c>
      <c r="V80" s="123"/>
      <c r="AB80" s="898"/>
      <c r="AH80" s="898"/>
    </row>
    <row r="81" spans="1:34" s="107" customFormat="1" ht="11.25" customHeight="1">
      <c r="A81" s="473"/>
      <c r="B81" s="487" t="s">
        <v>861</v>
      </c>
      <c r="C81" s="491">
        <v>68</v>
      </c>
      <c r="D81" s="507">
        <v>445</v>
      </c>
      <c r="E81" s="508">
        <v>366</v>
      </c>
      <c r="F81" s="508">
        <v>1630</v>
      </c>
      <c r="G81" s="508">
        <v>360</v>
      </c>
      <c r="H81" s="508">
        <v>105</v>
      </c>
      <c r="I81" s="511" t="s">
        <v>859</v>
      </c>
      <c r="J81" s="511" t="s">
        <v>859</v>
      </c>
      <c r="K81" s="509">
        <v>4</v>
      </c>
      <c r="L81" s="509">
        <v>101</v>
      </c>
      <c r="M81" s="509">
        <v>16</v>
      </c>
      <c r="N81" s="509">
        <v>105</v>
      </c>
      <c r="O81" s="509">
        <v>90</v>
      </c>
      <c r="P81" s="509">
        <v>106</v>
      </c>
      <c r="Q81" s="508">
        <v>349</v>
      </c>
      <c r="R81" s="508">
        <v>1550</v>
      </c>
      <c r="S81" s="508">
        <v>343</v>
      </c>
      <c r="T81" s="508">
        <v>1530</v>
      </c>
      <c r="U81" s="493">
        <v>68</v>
      </c>
      <c r="V81" s="123"/>
      <c r="AB81" s="898"/>
      <c r="AH81" s="898"/>
    </row>
    <row r="82" spans="1:34" s="107" customFormat="1" ht="11.25" customHeight="1">
      <c r="A82" s="473"/>
      <c r="B82" s="487" t="s">
        <v>862</v>
      </c>
      <c r="C82" s="491">
        <v>69</v>
      </c>
      <c r="D82" s="507">
        <v>154</v>
      </c>
      <c r="E82" s="508">
        <v>210</v>
      </c>
      <c r="F82" s="508">
        <v>323</v>
      </c>
      <c r="G82" s="508">
        <v>198</v>
      </c>
      <c r="H82" s="508">
        <v>109</v>
      </c>
      <c r="I82" s="511" t="s">
        <v>859</v>
      </c>
      <c r="J82" s="511" t="s">
        <v>859</v>
      </c>
      <c r="K82" s="509">
        <v>19</v>
      </c>
      <c r="L82" s="509">
        <v>114</v>
      </c>
      <c r="M82" s="509">
        <v>-17</v>
      </c>
      <c r="N82" s="509">
        <v>93</v>
      </c>
      <c r="O82" s="509">
        <v>17</v>
      </c>
      <c r="P82" s="509">
        <v>106</v>
      </c>
      <c r="Q82" s="508">
        <v>193</v>
      </c>
      <c r="R82" s="508">
        <v>297</v>
      </c>
      <c r="S82" s="508">
        <v>182</v>
      </c>
      <c r="T82" s="508">
        <v>280</v>
      </c>
      <c r="U82" s="493">
        <v>69</v>
      </c>
      <c r="V82" s="123"/>
      <c r="AB82" s="898"/>
      <c r="AH82" s="898"/>
    </row>
    <row r="83" spans="1:34" s="107" customFormat="1" ht="10.5" customHeight="1">
      <c r="A83" s="487"/>
      <c r="B83" s="487"/>
      <c r="C83" s="491"/>
      <c r="D83" s="507"/>
      <c r="E83" s="508"/>
      <c r="F83" s="508"/>
      <c r="G83" s="508"/>
      <c r="H83" s="508"/>
      <c r="I83" s="508"/>
      <c r="J83" s="508"/>
      <c r="K83" s="509"/>
      <c r="L83" s="509"/>
      <c r="M83" s="509"/>
      <c r="N83" s="509"/>
      <c r="O83" s="509"/>
      <c r="P83" s="509"/>
      <c r="Q83" s="508"/>
      <c r="R83" s="508"/>
      <c r="S83" s="508"/>
      <c r="T83" s="508"/>
      <c r="U83" s="493"/>
      <c r="V83" s="123"/>
      <c r="AB83" s="898"/>
      <c r="AH83" s="898"/>
    </row>
    <row r="84" spans="1:34" s="107" customFormat="1" ht="11.25" customHeight="1">
      <c r="A84" s="1172" t="s">
        <v>863</v>
      </c>
      <c r="B84" s="1172"/>
      <c r="C84" s="491">
        <v>70</v>
      </c>
      <c r="D84" s="507">
        <v>262500</v>
      </c>
      <c r="E84" s="508">
        <v>542</v>
      </c>
      <c r="F84" s="508">
        <v>1422000</v>
      </c>
      <c r="G84" s="508">
        <v>526</v>
      </c>
      <c r="H84" s="508">
        <v>101</v>
      </c>
      <c r="I84" s="508">
        <v>249300</v>
      </c>
      <c r="J84" s="508">
        <v>1351000</v>
      </c>
      <c r="K84" s="509">
        <v>7900</v>
      </c>
      <c r="L84" s="509">
        <v>103</v>
      </c>
      <c r="M84" s="509">
        <v>0</v>
      </c>
      <c r="N84" s="509">
        <v>100</v>
      </c>
      <c r="O84" s="509">
        <v>41000</v>
      </c>
      <c r="P84" s="509">
        <v>103</v>
      </c>
      <c r="Q84" s="508">
        <v>538</v>
      </c>
      <c r="R84" s="508">
        <v>1412000</v>
      </c>
      <c r="S84" s="508">
        <v>519</v>
      </c>
      <c r="T84" s="508">
        <v>1362000</v>
      </c>
      <c r="U84" s="493">
        <v>70</v>
      </c>
      <c r="V84" s="123"/>
      <c r="AB84" s="898"/>
      <c r="AH84" s="898"/>
    </row>
    <row r="85" spans="1:34" s="107" customFormat="1" ht="11.25" customHeight="1">
      <c r="A85" s="1172" t="s">
        <v>864</v>
      </c>
      <c r="B85" s="1172"/>
      <c r="C85" s="491">
        <v>71</v>
      </c>
      <c r="D85" s="507">
        <v>72100</v>
      </c>
      <c r="E85" s="508">
        <v>489</v>
      </c>
      <c r="F85" s="508">
        <v>352900</v>
      </c>
      <c r="G85" s="508">
        <v>475</v>
      </c>
      <c r="H85" s="508">
        <v>99</v>
      </c>
      <c r="I85" s="508">
        <v>69100</v>
      </c>
      <c r="J85" s="508">
        <v>337800</v>
      </c>
      <c r="K85" s="509">
        <v>400</v>
      </c>
      <c r="L85" s="509">
        <v>101</v>
      </c>
      <c r="M85" s="509">
        <v>0</v>
      </c>
      <c r="N85" s="509">
        <v>100</v>
      </c>
      <c r="O85" s="509">
        <v>2600</v>
      </c>
      <c r="P85" s="509">
        <v>101</v>
      </c>
      <c r="Q85" s="508">
        <v>496</v>
      </c>
      <c r="R85" s="508">
        <v>357600</v>
      </c>
      <c r="S85" s="508">
        <v>479</v>
      </c>
      <c r="T85" s="508">
        <v>345400</v>
      </c>
      <c r="U85" s="493">
        <v>71</v>
      </c>
      <c r="V85" s="123"/>
      <c r="AB85" s="898"/>
      <c r="AH85" s="898"/>
    </row>
    <row r="86" spans="1:34" s="107" customFormat="1" ht="11.25" customHeight="1">
      <c r="A86" s="1172" t="s">
        <v>865</v>
      </c>
      <c r="B86" s="1172"/>
      <c r="C86" s="491">
        <v>72</v>
      </c>
      <c r="D86" s="507">
        <v>135800</v>
      </c>
      <c r="E86" s="508">
        <v>502</v>
      </c>
      <c r="F86" s="508">
        <v>682100</v>
      </c>
      <c r="G86" s="508">
        <v>489</v>
      </c>
      <c r="H86" s="508">
        <v>101</v>
      </c>
      <c r="I86" s="508">
        <v>132700</v>
      </c>
      <c r="J86" s="508">
        <v>666600</v>
      </c>
      <c r="K86" s="509">
        <v>-1300</v>
      </c>
      <c r="L86" s="509">
        <v>99</v>
      </c>
      <c r="M86" s="509">
        <v>-2</v>
      </c>
      <c r="N86" s="509">
        <v>100</v>
      </c>
      <c r="O86" s="509">
        <v>-8700</v>
      </c>
      <c r="P86" s="509">
        <v>99</v>
      </c>
      <c r="Q86" s="508">
        <v>507</v>
      </c>
      <c r="R86" s="508">
        <v>688500</v>
      </c>
      <c r="S86" s="508">
        <v>486</v>
      </c>
      <c r="T86" s="508">
        <v>660000</v>
      </c>
      <c r="U86" s="493">
        <v>72</v>
      </c>
      <c r="V86" s="123"/>
      <c r="AB86" s="898"/>
      <c r="AH86" s="898"/>
    </row>
    <row r="87" spans="1:34" s="107" customFormat="1" ht="5.45" customHeight="1">
      <c r="A87" s="747"/>
      <c r="B87" s="747"/>
      <c r="C87" s="748"/>
      <c r="D87" s="749"/>
      <c r="E87" s="750"/>
      <c r="F87" s="751"/>
      <c r="G87" s="750"/>
      <c r="H87" s="751"/>
      <c r="I87" s="751"/>
      <c r="J87" s="751"/>
      <c r="K87" s="752"/>
      <c r="L87" s="753"/>
      <c r="M87" s="753"/>
      <c r="N87" s="754"/>
      <c r="O87" s="753"/>
      <c r="P87" s="754"/>
      <c r="Q87" s="751"/>
      <c r="R87" s="751"/>
      <c r="S87" s="751"/>
      <c r="T87" s="751"/>
      <c r="U87" s="755"/>
      <c r="V87" s="756"/>
      <c r="AB87" s="898"/>
      <c r="AH87" s="898"/>
    </row>
    <row r="88" spans="1:34" s="107" customFormat="1" ht="3" customHeight="1">
      <c r="D88" s="106"/>
      <c r="E88" s="106"/>
      <c r="F88" s="126"/>
      <c r="G88" s="106"/>
      <c r="H88" s="126"/>
      <c r="I88" s="126"/>
      <c r="J88" s="126"/>
      <c r="K88" s="127"/>
      <c r="L88" s="128"/>
      <c r="M88" s="128"/>
      <c r="N88" s="129"/>
      <c r="O88" s="128"/>
      <c r="P88" s="129"/>
      <c r="Q88" s="126"/>
      <c r="R88" s="126"/>
      <c r="S88" s="126"/>
      <c r="T88" s="126"/>
      <c r="U88" s="130"/>
      <c r="V88" s="130"/>
      <c r="AB88" s="898"/>
      <c r="AH88" s="898"/>
    </row>
    <row r="89" spans="1:34" ht="10.5" customHeight="1">
      <c r="A89" s="497" t="s">
        <v>866</v>
      </c>
      <c r="B89" s="132"/>
      <c r="C89" s="132"/>
      <c r="D89" s="132"/>
      <c r="E89" s="132"/>
      <c r="F89" s="132"/>
      <c r="G89" s="132"/>
      <c r="H89" s="132"/>
      <c r="I89" s="132"/>
      <c r="J89" s="132"/>
      <c r="K89" s="132"/>
      <c r="L89" s="132"/>
      <c r="M89" s="132"/>
      <c r="N89" s="132"/>
      <c r="O89" s="132"/>
      <c r="P89" s="133"/>
      <c r="Q89" s="134"/>
      <c r="R89" s="134"/>
      <c r="S89" s="134"/>
      <c r="T89" s="134"/>
    </row>
    <row r="90" spans="1:34">
      <c r="A90" s="497" t="s">
        <v>867</v>
      </c>
      <c r="B90" s="131"/>
      <c r="C90" s="131"/>
      <c r="D90" s="131"/>
      <c r="E90" s="131"/>
      <c r="F90" s="131"/>
      <c r="G90" s="131"/>
      <c r="H90" s="131"/>
      <c r="I90" s="131"/>
      <c r="J90" s="131"/>
      <c r="K90" s="131"/>
      <c r="L90" s="131"/>
      <c r="M90" s="131"/>
      <c r="N90" s="131"/>
      <c r="O90" s="131"/>
      <c r="P90" s="136"/>
      <c r="Q90" s="137"/>
      <c r="R90" s="137"/>
      <c r="S90" s="137"/>
      <c r="T90" s="137"/>
    </row>
    <row r="91" spans="1:34">
      <c r="A91" s="497" t="s">
        <v>868</v>
      </c>
      <c r="B91" s="131"/>
      <c r="C91" s="131"/>
      <c r="D91" s="131"/>
      <c r="E91" s="131"/>
      <c r="F91" s="131"/>
      <c r="G91" s="131"/>
      <c r="H91" s="131"/>
      <c r="I91" s="131"/>
      <c r="J91" s="131"/>
      <c r="K91" s="131"/>
      <c r="L91" s="131"/>
      <c r="M91" s="131"/>
      <c r="N91" s="131"/>
      <c r="O91" s="131"/>
      <c r="P91" s="136"/>
      <c r="Q91" s="137"/>
      <c r="R91" s="137"/>
      <c r="S91" s="137"/>
      <c r="T91" s="137"/>
    </row>
    <row r="92" spans="1:34">
      <c r="A92" s="497" t="s">
        <v>869</v>
      </c>
      <c r="B92" s="131"/>
      <c r="C92" s="131"/>
      <c r="D92" s="131"/>
      <c r="E92" s="131"/>
      <c r="F92" s="131"/>
      <c r="G92" s="131"/>
      <c r="H92" s="131"/>
      <c r="I92" s="131"/>
      <c r="J92" s="131"/>
      <c r="K92" s="131"/>
      <c r="L92" s="131"/>
      <c r="M92" s="131"/>
      <c r="N92" s="131"/>
      <c r="O92" s="131"/>
      <c r="P92" s="133"/>
      <c r="Q92" s="134"/>
      <c r="R92" s="134"/>
      <c r="S92" s="134"/>
      <c r="T92" s="134"/>
    </row>
    <row r="93" spans="1:34">
      <c r="A93" s="497" t="s">
        <v>870</v>
      </c>
      <c r="F93" s="134"/>
      <c r="H93" s="134"/>
      <c r="I93" s="134"/>
      <c r="J93" s="134"/>
      <c r="K93" s="139"/>
      <c r="L93" s="140"/>
      <c r="M93" s="140"/>
      <c r="N93" s="133"/>
      <c r="O93" s="140"/>
      <c r="P93" s="133"/>
      <c r="Q93" s="134"/>
      <c r="R93" s="134"/>
      <c r="S93" s="134"/>
      <c r="T93" s="134"/>
    </row>
    <row r="94" spans="1:34">
      <c r="A94" s="497" t="s">
        <v>871</v>
      </c>
      <c r="F94" s="134"/>
      <c r="H94" s="134"/>
      <c r="I94" s="134"/>
      <c r="J94" s="134"/>
      <c r="K94" s="139"/>
      <c r="L94" s="140"/>
      <c r="M94" s="140"/>
      <c r="N94" s="133"/>
      <c r="O94" s="140"/>
      <c r="P94" s="133"/>
      <c r="Q94" s="134"/>
      <c r="R94" s="134"/>
      <c r="S94" s="134"/>
      <c r="T94" s="134"/>
    </row>
    <row r="95" spans="1:34">
      <c r="A95" s="497" t="s">
        <v>872</v>
      </c>
    </row>
    <row r="96" spans="1:34">
      <c r="A96" s="498"/>
    </row>
  </sheetData>
  <mergeCells count="85">
    <mergeCell ref="K7:L8"/>
    <mergeCell ref="A15:B15"/>
    <mergeCell ref="A16:B16"/>
    <mergeCell ref="F6:F9"/>
    <mergeCell ref="D6:D9"/>
    <mergeCell ref="I6:I9"/>
    <mergeCell ref="A12:B12"/>
    <mergeCell ref="A13:B13"/>
    <mergeCell ref="A14:B14"/>
    <mergeCell ref="E6:E9"/>
    <mergeCell ref="H8:H9"/>
    <mergeCell ref="G6:H7"/>
    <mergeCell ref="G8:G9"/>
    <mergeCell ref="K6:P6"/>
    <mergeCell ref="J6:J9"/>
    <mergeCell ref="A41:B41"/>
    <mergeCell ref="A42:B42"/>
    <mergeCell ref="A43:B43"/>
    <mergeCell ref="A44:B44"/>
    <mergeCell ref="A24:B24"/>
    <mergeCell ref="A25:B25"/>
    <mergeCell ref="A26:B26"/>
    <mergeCell ref="A27:B27"/>
    <mergeCell ref="A33:B33"/>
    <mergeCell ref="A28:B28"/>
    <mergeCell ref="A34:B34"/>
    <mergeCell ref="A35:B35"/>
    <mergeCell ref="A36:B36"/>
    <mergeCell ref="A37:B37"/>
    <mergeCell ref="A38:B38"/>
    <mergeCell ref="A58:B58"/>
    <mergeCell ref="A59:B59"/>
    <mergeCell ref="A45:B45"/>
    <mergeCell ref="A53:B53"/>
    <mergeCell ref="A54:B54"/>
    <mergeCell ref="A73:B73"/>
    <mergeCell ref="A74:B74"/>
    <mergeCell ref="A64:B64"/>
    <mergeCell ref="A65:B65"/>
    <mergeCell ref="A66:B66"/>
    <mergeCell ref="A69:B69"/>
    <mergeCell ref="A70:B70"/>
    <mergeCell ref="A71:B71"/>
    <mergeCell ref="A72:B72"/>
    <mergeCell ref="A20:B20"/>
    <mergeCell ref="A40:B40"/>
    <mergeCell ref="A30:B30"/>
    <mergeCell ref="A31:B31"/>
    <mergeCell ref="A32:B32"/>
    <mergeCell ref="A21:B21"/>
    <mergeCell ref="A22:B22"/>
    <mergeCell ref="A23:B23"/>
    <mergeCell ref="A29:B29"/>
    <mergeCell ref="A39:B39"/>
    <mergeCell ref="A84:B84"/>
    <mergeCell ref="A85:B85"/>
    <mergeCell ref="A86:B86"/>
    <mergeCell ref="A77:B77"/>
    <mergeCell ref="A80:B80"/>
    <mergeCell ref="A61:B61"/>
    <mergeCell ref="A6:C9"/>
    <mergeCell ref="A60:B60"/>
    <mergeCell ref="A50:B50"/>
    <mergeCell ref="A51:B51"/>
    <mergeCell ref="A52:B52"/>
    <mergeCell ref="A46:B46"/>
    <mergeCell ref="A47:B47"/>
    <mergeCell ref="A48:B48"/>
    <mergeCell ref="A49:B49"/>
    <mergeCell ref="A55:B55"/>
    <mergeCell ref="A56:B56"/>
    <mergeCell ref="A57:B57"/>
    <mergeCell ref="A17:B17"/>
    <mergeCell ref="A18:B18"/>
    <mergeCell ref="A19:B19"/>
    <mergeCell ref="Z10:AE10"/>
    <mergeCell ref="AF10:AK10"/>
    <mergeCell ref="AL10:AQ10"/>
    <mergeCell ref="O7:P8"/>
    <mergeCell ref="M7:N8"/>
    <mergeCell ref="Q6:Q9"/>
    <mergeCell ref="R6:R9"/>
    <mergeCell ref="S8:S9"/>
    <mergeCell ref="T8:T9"/>
    <mergeCell ref="S6:T7"/>
  </mergeCells>
  <phoneticPr fontId="4"/>
  <pageMargins left="0.59055118110236227" right="0.39370078740157483" top="0.39370078740157483" bottom="0" header="0.19685039370078741" footer="0"/>
  <pageSetup paperSize="9" scale="60" firstPageNumber="63" fitToWidth="2" orientation="portrait" useFirstPageNumber="1" r:id="rId1"/>
  <headerFooter scaleWithDoc="0" alignWithMargins="0"/>
  <colBreaks count="1" manualBreakCount="1">
    <brk id="12"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0D60B-A416-4395-8C62-1595E3A289CB}">
  <sheetPr>
    <tabColor theme="5" tint="0.79998168889431442"/>
  </sheetPr>
  <dimension ref="A1:L197"/>
  <sheetViews>
    <sheetView zoomScaleNormal="100" workbookViewId="0">
      <pane xSplit="4" ySplit="8" topLeftCell="E9" activePane="bottomRight" state="frozen"/>
      <selection activeCell="F284" sqref="F284"/>
      <selection pane="topRight" activeCell="F284" sqref="F284"/>
      <selection pane="bottomLeft" activeCell="F284" sqref="F284"/>
      <selection pane="bottomRight" activeCell="F284" sqref="F284"/>
    </sheetView>
  </sheetViews>
  <sheetFormatPr defaultColWidth="9.625" defaultRowHeight="12" customHeight="1"/>
  <cols>
    <col min="1" max="1" width="9.625" style="51"/>
    <col min="2" max="3" width="4.625" style="54" customWidth="1"/>
    <col min="4" max="4" width="11.125" style="54" bestFit="1" customWidth="1"/>
    <col min="5" max="19" width="9.625" style="51" customWidth="1"/>
    <col min="20" max="16384" width="9.625" style="51"/>
  </cols>
  <sheetData>
    <row r="1" spans="1:12" s="36" customFormat="1" ht="12" customHeight="1">
      <c r="B1" s="33" t="s">
        <v>873</v>
      </c>
      <c r="F1" s="32"/>
      <c r="G1" s="141"/>
      <c r="L1" s="35"/>
    </row>
    <row r="2" spans="1:12" s="36" customFormat="1" ht="12" customHeight="1">
      <c r="B2" s="593" t="s">
        <v>874</v>
      </c>
      <c r="F2" s="32"/>
      <c r="G2" s="141"/>
    </row>
    <row r="3" spans="1:12" s="36" customFormat="1" ht="12" customHeight="1">
      <c r="B3" s="37" t="s">
        <v>875</v>
      </c>
      <c r="F3" s="32"/>
      <c r="G3" s="141"/>
    </row>
    <row r="4" spans="1:12" s="36" customFormat="1" ht="12" customHeight="1">
      <c r="B4" s="33" t="s">
        <v>134</v>
      </c>
    </row>
    <row r="5" spans="1:12" s="36" customFormat="1" ht="12" customHeight="1">
      <c r="B5" s="39" t="s">
        <v>876</v>
      </c>
      <c r="C5" s="39" t="s">
        <v>877</v>
      </c>
      <c r="D5" s="142" t="s">
        <v>577</v>
      </c>
      <c r="E5" s="142" t="s">
        <v>878</v>
      </c>
      <c r="F5" s="142" t="s">
        <v>879</v>
      </c>
      <c r="G5" s="142" t="s">
        <v>880</v>
      </c>
    </row>
    <row r="6" spans="1:12" s="36" customFormat="1" ht="12" customHeight="1">
      <c r="B6" s="45" t="s">
        <v>881</v>
      </c>
      <c r="C6" s="45" t="s">
        <v>882</v>
      </c>
      <c r="D6" s="143"/>
      <c r="E6" s="143" t="s">
        <v>580</v>
      </c>
      <c r="F6" s="143" t="s">
        <v>883</v>
      </c>
      <c r="G6" s="143"/>
    </row>
    <row r="7" spans="1:12" s="36" customFormat="1" ht="12" customHeight="1">
      <c r="B7" s="48" t="s">
        <v>884</v>
      </c>
      <c r="C7" s="48" t="s">
        <v>884</v>
      </c>
      <c r="D7" s="144"/>
      <c r="E7" s="144"/>
      <c r="F7" s="144"/>
      <c r="G7" s="144"/>
      <c r="I7" s="1126" t="s">
        <v>843</v>
      </c>
      <c r="J7" s="1126" t="s">
        <v>885</v>
      </c>
      <c r="K7" s="1190" t="s">
        <v>886</v>
      </c>
    </row>
    <row r="8" spans="1:12" s="36" customFormat="1" ht="12" customHeight="1">
      <c r="B8" s="145" t="s">
        <v>887</v>
      </c>
      <c r="C8" s="146"/>
      <c r="D8" s="146"/>
      <c r="E8" s="37" t="s">
        <v>131</v>
      </c>
      <c r="F8" s="37" t="s">
        <v>840</v>
      </c>
      <c r="G8" s="37" t="s">
        <v>132</v>
      </c>
      <c r="I8" s="1126"/>
      <c r="J8" s="1126"/>
      <c r="K8" s="1126"/>
    </row>
    <row r="9" spans="1:12" ht="12" customHeight="1">
      <c r="A9" s="51">
        <v>1</v>
      </c>
      <c r="B9" s="147">
        <v>1</v>
      </c>
      <c r="C9" s="147">
        <v>100</v>
      </c>
      <c r="D9" s="147" t="s">
        <v>339</v>
      </c>
      <c r="E9" s="91">
        <v>17</v>
      </c>
      <c r="F9" s="91">
        <v>500</v>
      </c>
      <c r="G9" s="91">
        <v>85</v>
      </c>
      <c r="I9" s="86">
        <f>IFERROR(_xlfn.RANK.EQ(E9,$E$9:$E$187,0)+COUNTIF(E$9:E9,E9)-1,"-")</f>
        <v>95</v>
      </c>
      <c r="J9" s="86">
        <f>IFERROR(_xlfn.RANK.EQ(G9,$G$9:$G$187,0)+COUNTIF(G$9:G9,G9)-1,"-")</f>
        <v>95</v>
      </c>
      <c r="K9" s="86">
        <f>IFERROR(_xlfn.RANK.EQ(F9,$F$9:$F$187,0)+COUNTIF(F$9:F9,F9)-1,"-")</f>
        <v>82</v>
      </c>
    </row>
    <row r="10" spans="1:12" ht="12" customHeight="1">
      <c r="A10" s="51">
        <v>2</v>
      </c>
      <c r="B10" s="147">
        <v>1</v>
      </c>
      <c r="C10" s="147">
        <v>202</v>
      </c>
      <c r="D10" s="147" t="s">
        <v>316</v>
      </c>
      <c r="E10" s="91">
        <v>54</v>
      </c>
      <c r="F10" s="91">
        <v>469</v>
      </c>
      <c r="G10" s="91">
        <v>253</v>
      </c>
      <c r="I10" s="88">
        <f>IFERROR(_xlfn.RANK.EQ(E10,$E$9:$E$187,0)+COUNTIF(E$9:E10,E10)-1,"-")</f>
        <v>87</v>
      </c>
      <c r="J10" s="88">
        <f>IFERROR(_xlfn.RANK.EQ(G10,$G$9:$G$187,0)+COUNTIF(G$9:G10,G10)-1,"-")</f>
        <v>88</v>
      </c>
      <c r="K10" s="88">
        <f>IFERROR(_xlfn.RANK.EQ(F10,$F$9:$F$187,0)+COUNTIF(F$9:F10,F10)-1,"-")</f>
        <v>97</v>
      </c>
    </row>
    <row r="11" spans="1:12" ht="12" customHeight="1">
      <c r="A11" s="51">
        <v>3</v>
      </c>
      <c r="B11" s="147">
        <v>1</v>
      </c>
      <c r="C11" s="147">
        <v>203</v>
      </c>
      <c r="D11" s="147" t="s">
        <v>351</v>
      </c>
      <c r="E11" s="91">
        <v>7</v>
      </c>
      <c r="F11" s="91">
        <v>486</v>
      </c>
      <c r="G11" s="91">
        <v>34</v>
      </c>
      <c r="I11" s="88">
        <f>IFERROR(_xlfn.RANK.EQ(E11,$E$9:$E$187,0)+COUNTIF(E$9:E11,E11)-1,"-")</f>
        <v>100</v>
      </c>
      <c r="J11" s="88">
        <f>IFERROR(_xlfn.RANK.EQ(G11,$G$9:$G$187,0)+COUNTIF(G$9:G11,G11)-1,"-")</f>
        <v>101</v>
      </c>
      <c r="K11" s="88">
        <f>IFERROR(_xlfn.RANK.EQ(F11,$F$9:$F$187,0)+COUNTIF(F$9:F11,F11)-1,"-")</f>
        <v>88</v>
      </c>
    </row>
    <row r="12" spans="1:12" ht="12" customHeight="1">
      <c r="A12" s="51">
        <v>4</v>
      </c>
      <c r="B12" s="147">
        <v>1</v>
      </c>
      <c r="C12" s="147">
        <v>204</v>
      </c>
      <c r="D12" s="147" t="s">
        <v>199</v>
      </c>
      <c r="E12" s="91">
        <v>5990</v>
      </c>
      <c r="F12" s="91">
        <v>626</v>
      </c>
      <c r="G12" s="91">
        <v>37400</v>
      </c>
      <c r="I12" s="88">
        <f>IFERROR(_xlfn.RANK.EQ(E12,$E$9:$E$187,0)+COUNTIF(E$9:E12,E12)-1,"-")</f>
        <v>1</v>
      </c>
      <c r="J12" s="88">
        <f>IFERROR(_xlfn.RANK.EQ(G12,$G$9:$G$187,0)+COUNTIF(G$9:G12,G12)-1,"-")</f>
        <v>1</v>
      </c>
      <c r="K12" s="88">
        <f>IFERROR(_xlfn.RANK.EQ(F12,$F$9:$F$187,0)+COUNTIF(F$9:F12,F12)-1,"-")</f>
        <v>9</v>
      </c>
    </row>
    <row r="13" spans="1:12" ht="12" customHeight="1">
      <c r="A13" s="51">
        <v>5</v>
      </c>
      <c r="B13" s="147">
        <v>1</v>
      </c>
      <c r="C13" s="147">
        <v>205</v>
      </c>
      <c r="D13" s="147" t="s">
        <v>359</v>
      </c>
      <c r="E13" s="91">
        <v>5</v>
      </c>
      <c r="F13" s="91">
        <v>440</v>
      </c>
      <c r="G13" s="91">
        <v>22</v>
      </c>
      <c r="I13" s="88">
        <f>IFERROR(_xlfn.RANK.EQ(E13,$E$9:$E$187,0)+COUNTIF(E$9:E13,E13)-1,"-")</f>
        <v>102</v>
      </c>
      <c r="J13" s="88">
        <f>IFERROR(_xlfn.RANK.EQ(G13,$G$9:$G$187,0)+COUNTIF(G$9:G13,G13)-1,"-")</f>
        <v>102</v>
      </c>
      <c r="K13" s="88">
        <f>IFERROR(_xlfn.RANK.EQ(F13,$F$9:$F$187,0)+COUNTIF(F$9:F13,F13)-1,"-")</f>
        <v>101</v>
      </c>
    </row>
    <row r="14" spans="1:12" ht="12" customHeight="1">
      <c r="A14" s="51">
        <v>6</v>
      </c>
      <c r="B14" s="147">
        <v>1</v>
      </c>
      <c r="C14" s="147">
        <v>206</v>
      </c>
      <c r="D14" s="147" t="s">
        <v>300</v>
      </c>
      <c r="E14" s="91" t="s">
        <v>145</v>
      </c>
      <c r="F14" s="91" t="s">
        <v>145</v>
      </c>
      <c r="G14" s="91" t="s">
        <v>145</v>
      </c>
      <c r="I14" s="88" t="str">
        <f>IFERROR(_xlfn.RANK.EQ(E14,$E$9:$E$187,0)+COUNTIF(E$9:E14,E14)-1,"-")</f>
        <v>-</v>
      </c>
      <c r="J14" s="88" t="str">
        <f>IFERROR(_xlfn.RANK.EQ(G14,$G$9:$G$187,0)+COUNTIF(G$9:G14,G14)-1,"-")</f>
        <v>-</v>
      </c>
      <c r="K14" s="88" t="str">
        <f>IFERROR(_xlfn.RANK.EQ(F14,$F$9:$F$187,0)+COUNTIF(F$9:F14,F14)-1,"-")</f>
        <v>-</v>
      </c>
    </row>
    <row r="15" spans="1:12" ht="12" customHeight="1">
      <c r="A15" s="51">
        <v>7</v>
      </c>
      <c r="B15" s="147">
        <v>1</v>
      </c>
      <c r="C15" s="147">
        <v>207</v>
      </c>
      <c r="D15" s="147" t="s">
        <v>208</v>
      </c>
      <c r="E15" s="91" t="s">
        <v>145</v>
      </c>
      <c r="F15" s="91" t="s">
        <v>145</v>
      </c>
      <c r="G15" s="91" t="s">
        <v>145</v>
      </c>
      <c r="I15" s="88" t="str">
        <f>IFERROR(_xlfn.RANK.EQ(E15,$E$9:$E$187,0)+COUNTIF(E$9:E15,E15)-1,"-")</f>
        <v>-</v>
      </c>
      <c r="J15" s="88" t="str">
        <f>IFERROR(_xlfn.RANK.EQ(G15,$G$9:$G$187,0)+COUNTIF(G$9:G15,G15)-1,"-")</f>
        <v>-</v>
      </c>
      <c r="K15" s="88" t="str">
        <f>IFERROR(_xlfn.RANK.EQ(F15,$F$9:$F$187,0)+COUNTIF(F$9:F15,F15)-1,"-")</f>
        <v>-</v>
      </c>
    </row>
    <row r="16" spans="1:12" ht="12" customHeight="1">
      <c r="A16" s="51">
        <v>8</v>
      </c>
      <c r="B16" s="147">
        <v>1</v>
      </c>
      <c r="C16" s="147">
        <v>208</v>
      </c>
      <c r="D16" s="147" t="s">
        <v>214</v>
      </c>
      <c r="E16" s="91">
        <v>595</v>
      </c>
      <c r="F16" s="91">
        <v>581</v>
      </c>
      <c r="G16" s="91">
        <v>3460</v>
      </c>
      <c r="I16" s="88">
        <f>IFERROR(_xlfn.RANK.EQ(E16,$E$9:$E$187,0)+COUNTIF(E$9:E16,E16)-1,"-")</f>
        <v>47</v>
      </c>
      <c r="J16" s="88">
        <f>IFERROR(_xlfn.RANK.EQ(G16,$G$9:$G$187,0)+COUNTIF(G$9:G16,G16)-1,"-")</f>
        <v>47</v>
      </c>
      <c r="K16" s="88">
        <f>IFERROR(_xlfn.RANK.EQ(F16,$F$9:$F$187,0)+COUNTIF(F$9:F16,F16)-1,"-")</f>
        <v>37</v>
      </c>
    </row>
    <row r="17" spans="1:11" ht="12" customHeight="1">
      <c r="A17" s="51">
        <v>9</v>
      </c>
      <c r="B17" s="147">
        <v>1</v>
      </c>
      <c r="C17" s="147">
        <v>209</v>
      </c>
      <c r="D17" s="147" t="s">
        <v>354</v>
      </c>
      <c r="E17" s="91">
        <v>12</v>
      </c>
      <c r="F17" s="91">
        <v>502</v>
      </c>
      <c r="G17" s="91">
        <v>60</v>
      </c>
      <c r="I17" s="88">
        <f>IFERROR(_xlfn.RANK.EQ(E17,$E$9:$E$187,0)+COUNTIF(E$9:E17,E17)-1,"-")</f>
        <v>98</v>
      </c>
      <c r="J17" s="88">
        <f>IFERROR(_xlfn.RANK.EQ(G17,$G$9:$G$187,0)+COUNTIF(G$9:G17,G17)-1,"-")</f>
        <v>98</v>
      </c>
      <c r="K17" s="88">
        <f>IFERROR(_xlfn.RANK.EQ(F17,$F$9:$F$187,0)+COUNTIF(F$9:F17,F17)-1,"-")</f>
        <v>81</v>
      </c>
    </row>
    <row r="18" spans="1:11" ht="12" customHeight="1">
      <c r="A18" s="51">
        <v>10</v>
      </c>
      <c r="B18" s="147">
        <v>1</v>
      </c>
      <c r="C18" s="147">
        <v>210</v>
      </c>
      <c r="D18" s="147" t="s">
        <v>198</v>
      </c>
      <c r="E18" s="91">
        <v>4880</v>
      </c>
      <c r="F18" s="91">
        <v>584</v>
      </c>
      <c r="G18" s="91">
        <v>28500</v>
      </c>
      <c r="I18" s="88">
        <f>IFERROR(_xlfn.RANK.EQ(E18,$E$9:$E$187,0)+COUNTIF(E$9:E18,E18)-1,"-")</f>
        <v>3</v>
      </c>
      <c r="J18" s="88">
        <f>IFERROR(_xlfn.RANK.EQ(G18,$G$9:$G$187,0)+COUNTIF(G$9:G18,G18)-1,"-")</f>
        <v>3</v>
      </c>
      <c r="K18" s="88">
        <f>IFERROR(_xlfn.RANK.EQ(F18,$F$9:$F$187,0)+COUNTIF(F$9:F18,F18)-1,"-")</f>
        <v>35</v>
      </c>
    </row>
    <row r="19" spans="1:11" ht="12" customHeight="1">
      <c r="A19" s="51">
        <v>11</v>
      </c>
      <c r="B19" s="147">
        <v>1</v>
      </c>
      <c r="C19" s="147">
        <v>211</v>
      </c>
      <c r="D19" s="147" t="s">
        <v>205</v>
      </c>
      <c r="E19" s="91" t="s">
        <v>888</v>
      </c>
      <c r="F19" s="91" t="s">
        <v>888</v>
      </c>
      <c r="G19" s="91" t="s">
        <v>888</v>
      </c>
      <c r="I19" s="88" t="str">
        <f>IFERROR(_xlfn.RANK.EQ(E19,$E$9:$E$187,0)+COUNTIF(E$9:E19,E19)-1,"-")</f>
        <v>-</v>
      </c>
      <c r="J19" s="88" t="str">
        <f>IFERROR(_xlfn.RANK.EQ(G19,$G$9:$G$187,0)+COUNTIF(G$9:G19,G19)-1,"-")</f>
        <v>-</v>
      </c>
      <c r="K19" s="88" t="str">
        <f>IFERROR(_xlfn.RANK.EQ(F19,$F$9:$F$187,0)+COUNTIF(F$9:F19,F19)-1,"-")</f>
        <v>-</v>
      </c>
    </row>
    <row r="20" spans="1:11" ht="12" customHeight="1">
      <c r="A20" s="51">
        <v>12</v>
      </c>
      <c r="B20" s="147">
        <v>1</v>
      </c>
      <c r="C20" s="147">
        <v>212</v>
      </c>
      <c r="D20" s="147" t="s">
        <v>319</v>
      </c>
      <c r="E20" s="91">
        <v>396</v>
      </c>
      <c r="F20" s="91">
        <v>557</v>
      </c>
      <c r="G20" s="91">
        <v>2210</v>
      </c>
      <c r="I20" s="88">
        <f>IFERROR(_xlfn.RANK.EQ(E20,$E$9:$E$187,0)+COUNTIF(E$9:E20,E20)-1,"-")</f>
        <v>57</v>
      </c>
      <c r="J20" s="88">
        <f>IFERROR(_xlfn.RANK.EQ(G20,$G$9:$G$187,0)+COUNTIF(G$9:G20,G20)-1,"-")</f>
        <v>57</v>
      </c>
      <c r="K20" s="88">
        <f>IFERROR(_xlfn.RANK.EQ(F20,$F$9:$F$187,0)+COUNTIF(F$9:F20,F20)-1,"-")</f>
        <v>50</v>
      </c>
    </row>
    <row r="21" spans="1:11" ht="12" customHeight="1">
      <c r="A21" s="51">
        <v>13</v>
      </c>
      <c r="B21" s="147">
        <v>1</v>
      </c>
      <c r="C21" s="147">
        <v>213</v>
      </c>
      <c r="D21" s="147" t="s">
        <v>348</v>
      </c>
      <c r="E21" s="91" t="s">
        <v>145</v>
      </c>
      <c r="F21" s="91" t="s">
        <v>145</v>
      </c>
      <c r="G21" s="91" t="s">
        <v>145</v>
      </c>
      <c r="I21" s="88" t="str">
        <f>IFERROR(_xlfn.RANK.EQ(E21,$E$9:$E$187,0)+COUNTIF(E$9:E21,E21)-1,"-")</f>
        <v>-</v>
      </c>
      <c r="J21" s="88" t="str">
        <f>IFERROR(_xlfn.RANK.EQ(G21,$G$9:$G$187,0)+COUNTIF(G$9:G21,G21)-1,"-")</f>
        <v>-</v>
      </c>
      <c r="K21" s="88" t="str">
        <f>IFERROR(_xlfn.RANK.EQ(F21,$F$9:$F$187,0)+COUNTIF(F$9:F21,F21)-1,"-")</f>
        <v>-</v>
      </c>
    </row>
    <row r="22" spans="1:11" ht="12" customHeight="1">
      <c r="A22" s="51">
        <v>14</v>
      </c>
      <c r="B22" s="147">
        <v>1</v>
      </c>
      <c r="C22" s="147">
        <v>214</v>
      </c>
      <c r="D22" s="147" t="s">
        <v>259</v>
      </c>
      <c r="E22" s="91" t="s">
        <v>145</v>
      </c>
      <c r="F22" s="91" t="s">
        <v>145</v>
      </c>
      <c r="G22" s="91" t="s">
        <v>145</v>
      </c>
      <c r="I22" s="88" t="str">
        <f>IFERROR(_xlfn.RANK.EQ(E22,$E$9:$E$187,0)+COUNTIF(E$9:E22,E22)-1,"-")</f>
        <v>-</v>
      </c>
      <c r="J22" s="88" t="str">
        <f>IFERROR(_xlfn.RANK.EQ(G22,$G$9:$G$187,0)+COUNTIF(G$9:G22,G22)-1,"-")</f>
        <v>-</v>
      </c>
      <c r="K22" s="88" t="str">
        <f>IFERROR(_xlfn.RANK.EQ(F22,$F$9:$F$187,0)+COUNTIF(F$9:F22,F22)-1,"-")</f>
        <v>-</v>
      </c>
    </row>
    <row r="23" spans="1:11" ht="12" customHeight="1">
      <c r="A23" s="51">
        <v>15</v>
      </c>
      <c r="B23" s="147">
        <v>1</v>
      </c>
      <c r="C23" s="147">
        <v>215</v>
      </c>
      <c r="D23" s="147" t="s">
        <v>227</v>
      </c>
      <c r="E23" s="91">
        <v>2690</v>
      </c>
      <c r="F23" s="91">
        <v>612</v>
      </c>
      <c r="G23" s="91">
        <v>16400</v>
      </c>
      <c r="I23" s="88">
        <f>IFERROR(_xlfn.RANK.EQ(E23,$E$9:$E$187,0)+COUNTIF(E$9:E23,E23)-1,"-")</f>
        <v>6</v>
      </c>
      <c r="J23" s="88">
        <f>IFERROR(_xlfn.RANK.EQ(G23,$G$9:$G$187,0)+COUNTIF(G$9:G23,G23)-1,"-")</f>
        <v>6</v>
      </c>
      <c r="K23" s="88">
        <f>IFERROR(_xlfn.RANK.EQ(F23,$F$9:$F$187,0)+COUNTIF(F$9:F23,F23)-1,"-")</f>
        <v>20</v>
      </c>
    </row>
    <row r="24" spans="1:11" ht="12" customHeight="1">
      <c r="A24" s="51">
        <v>16</v>
      </c>
      <c r="B24" s="147">
        <v>1</v>
      </c>
      <c r="C24" s="147">
        <v>216</v>
      </c>
      <c r="D24" s="147" t="s">
        <v>246</v>
      </c>
      <c r="E24" s="91">
        <v>1510</v>
      </c>
      <c r="F24" s="91">
        <v>600</v>
      </c>
      <c r="G24" s="91">
        <v>9050</v>
      </c>
      <c r="I24" s="88">
        <f>IFERROR(_xlfn.RANK.EQ(E24,$E$9:$E$187,0)+COUNTIF(E$9:E24,E24)-1,"-")</f>
        <v>21</v>
      </c>
      <c r="J24" s="88">
        <f>IFERROR(_xlfn.RANK.EQ(G24,$G$9:$G$187,0)+COUNTIF(G$9:G24,G24)-1,"-")</f>
        <v>21</v>
      </c>
      <c r="K24" s="88">
        <f>IFERROR(_xlfn.RANK.EQ(F24,$F$9:$F$187,0)+COUNTIF(F$9:F24,F24)-1,"-")</f>
        <v>30</v>
      </c>
    </row>
    <row r="25" spans="1:11" ht="12" customHeight="1">
      <c r="A25" s="51">
        <v>17</v>
      </c>
      <c r="B25" s="147">
        <v>1</v>
      </c>
      <c r="C25" s="147">
        <v>217</v>
      </c>
      <c r="D25" s="147" t="s">
        <v>215</v>
      </c>
      <c r="E25" s="91">
        <v>880</v>
      </c>
      <c r="F25" s="91">
        <v>532</v>
      </c>
      <c r="G25" s="91">
        <v>4690</v>
      </c>
      <c r="I25" s="88">
        <f>IFERROR(_xlfn.RANK.EQ(E25,$E$9:$E$187,0)+COUNTIF(E$9:E25,E25)-1,"-")</f>
        <v>40</v>
      </c>
      <c r="J25" s="88">
        <f>IFERROR(_xlfn.RANK.EQ(G25,$G$9:$G$187,0)+COUNTIF(G$9:G25,G25)-1,"-")</f>
        <v>42</v>
      </c>
      <c r="K25" s="88">
        <f>IFERROR(_xlfn.RANK.EQ(F25,$F$9:$F$187,0)+COUNTIF(F$9:F25,F25)-1,"-")</f>
        <v>65</v>
      </c>
    </row>
    <row r="26" spans="1:11" ht="12" customHeight="1">
      <c r="A26" s="51">
        <v>18</v>
      </c>
      <c r="B26" s="147">
        <v>1</v>
      </c>
      <c r="C26" s="147">
        <v>218</v>
      </c>
      <c r="D26" s="147" t="s">
        <v>324</v>
      </c>
      <c r="E26" s="91">
        <v>397</v>
      </c>
      <c r="F26" s="91">
        <v>607</v>
      </c>
      <c r="G26" s="91">
        <v>2410</v>
      </c>
      <c r="I26" s="88">
        <f>IFERROR(_xlfn.RANK.EQ(E26,$E$9:$E$187,0)+COUNTIF(E$9:E26,E26)-1,"-")</f>
        <v>56</v>
      </c>
      <c r="J26" s="88">
        <f>IFERROR(_xlfn.RANK.EQ(G26,$G$9:$G$187,0)+COUNTIF(G$9:G26,G26)-1,"-")</f>
        <v>53</v>
      </c>
      <c r="K26" s="88">
        <f>IFERROR(_xlfn.RANK.EQ(F26,$F$9:$F$187,0)+COUNTIF(F$9:F26,F26)-1,"-")</f>
        <v>23</v>
      </c>
    </row>
    <row r="27" spans="1:11" ht="12" customHeight="1">
      <c r="A27" s="51">
        <v>19</v>
      </c>
      <c r="B27" s="147">
        <v>1</v>
      </c>
      <c r="C27" s="147">
        <v>219</v>
      </c>
      <c r="D27" s="147" t="s">
        <v>321</v>
      </c>
      <c r="E27" s="91" t="s">
        <v>145</v>
      </c>
      <c r="F27" s="91" t="s">
        <v>145</v>
      </c>
      <c r="G27" s="91" t="s">
        <v>145</v>
      </c>
      <c r="I27" s="88" t="str">
        <f>IFERROR(_xlfn.RANK.EQ(E27,$E$9:$E$187,0)+COUNTIF(E$9:E27,E27)-1,"-")</f>
        <v>-</v>
      </c>
      <c r="J27" s="88" t="str">
        <f>IFERROR(_xlfn.RANK.EQ(G27,$G$9:$G$187,0)+COUNTIF(G$9:G27,G27)-1,"-")</f>
        <v>-</v>
      </c>
      <c r="K27" s="88" t="str">
        <f>IFERROR(_xlfn.RANK.EQ(F27,$F$9:$F$187,0)+COUNTIF(F$9:F27,F27)-1,"-")</f>
        <v>-</v>
      </c>
    </row>
    <row r="28" spans="1:11" ht="12" customHeight="1">
      <c r="A28" s="51">
        <v>20</v>
      </c>
      <c r="B28" s="147">
        <v>1</v>
      </c>
      <c r="C28" s="147">
        <v>220</v>
      </c>
      <c r="D28" s="147" t="s">
        <v>217</v>
      </c>
      <c r="E28" s="91">
        <v>2160</v>
      </c>
      <c r="F28" s="91">
        <v>579</v>
      </c>
      <c r="G28" s="91">
        <v>12500</v>
      </c>
      <c r="I28" s="88">
        <f>IFERROR(_xlfn.RANK.EQ(E28,$E$9:$E$187,0)+COUNTIF(E$9:E28,E28)-1,"-")</f>
        <v>11</v>
      </c>
      <c r="J28" s="88">
        <f>IFERROR(_xlfn.RANK.EQ(G28,$G$9:$G$187,0)+COUNTIF(G$9:G28,G28)-1,"-")</f>
        <v>15</v>
      </c>
      <c r="K28" s="88">
        <f>IFERROR(_xlfn.RANK.EQ(F28,$F$9:$F$187,0)+COUNTIF(F$9:F28,F28)-1,"-")</f>
        <v>39</v>
      </c>
    </row>
    <row r="29" spans="1:11" ht="12" customHeight="1">
      <c r="A29" s="51">
        <v>21</v>
      </c>
      <c r="B29" s="147">
        <v>1</v>
      </c>
      <c r="C29" s="147">
        <v>221</v>
      </c>
      <c r="D29" s="147" t="s">
        <v>228</v>
      </c>
      <c r="E29" s="91">
        <v>3600</v>
      </c>
      <c r="F29" s="91">
        <v>659</v>
      </c>
      <c r="G29" s="91">
        <v>23700</v>
      </c>
      <c r="I29" s="88">
        <f>IFERROR(_xlfn.RANK.EQ(E29,$E$9:$E$187,0)+COUNTIF(E$9:E29,E29)-1,"-")</f>
        <v>4</v>
      </c>
      <c r="J29" s="88">
        <f>IFERROR(_xlfn.RANK.EQ(G29,$G$9:$G$187,0)+COUNTIF(G$9:G29,G29)-1,"-")</f>
        <v>4</v>
      </c>
      <c r="K29" s="88">
        <f>IFERROR(_xlfn.RANK.EQ(F29,$F$9:$F$187,0)+COUNTIF(F$9:F29,F29)-1,"-")</f>
        <v>1</v>
      </c>
    </row>
    <row r="30" spans="1:11" ht="12" customHeight="1">
      <c r="A30" s="51">
        <v>22</v>
      </c>
      <c r="B30" s="147">
        <v>1</v>
      </c>
      <c r="C30" s="147">
        <v>222</v>
      </c>
      <c r="D30" s="147" t="s">
        <v>306</v>
      </c>
      <c r="E30" s="91">
        <v>199</v>
      </c>
      <c r="F30" s="91">
        <v>560</v>
      </c>
      <c r="G30" s="91">
        <v>1110</v>
      </c>
      <c r="I30" s="88">
        <f>IFERROR(_xlfn.RANK.EQ(E30,$E$9:$E$187,0)+COUNTIF(E$9:E30,E30)-1,"-")</f>
        <v>69</v>
      </c>
      <c r="J30" s="88">
        <f>IFERROR(_xlfn.RANK.EQ(G30,$G$9:$G$187,0)+COUNTIF(G$9:G30,G30)-1,"-")</f>
        <v>70</v>
      </c>
      <c r="K30" s="88">
        <f>IFERROR(_xlfn.RANK.EQ(F30,$F$9:$F$187,0)+COUNTIF(F$9:F30,F30)-1,"-")</f>
        <v>47</v>
      </c>
    </row>
    <row r="31" spans="1:11" ht="12" customHeight="1">
      <c r="A31" s="51">
        <v>23</v>
      </c>
      <c r="B31" s="147">
        <v>1</v>
      </c>
      <c r="C31" s="147">
        <v>223</v>
      </c>
      <c r="D31" s="147" t="s">
        <v>309</v>
      </c>
      <c r="E31" s="91" t="s">
        <v>145</v>
      </c>
      <c r="F31" s="91" t="s">
        <v>145</v>
      </c>
      <c r="G31" s="91" t="s">
        <v>145</v>
      </c>
      <c r="I31" s="88" t="str">
        <f>IFERROR(_xlfn.RANK.EQ(E31,$E$9:$E$187,0)+COUNTIF(E$9:E31,E31)-1,"-")</f>
        <v>-</v>
      </c>
      <c r="J31" s="88" t="str">
        <f>IFERROR(_xlfn.RANK.EQ(G31,$G$9:$G$187,0)+COUNTIF(G$9:G31,G31)-1,"-")</f>
        <v>-</v>
      </c>
      <c r="K31" s="88" t="str">
        <f>IFERROR(_xlfn.RANK.EQ(F31,$F$9:$F$187,0)+COUNTIF(F$9:F31,F31)-1,"-")</f>
        <v>-</v>
      </c>
    </row>
    <row r="32" spans="1:11" ht="12" customHeight="1">
      <c r="A32" s="51">
        <v>24</v>
      </c>
      <c r="B32" s="147">
        <v>1</v>
      </c>
      <c r="C32" s="147">
        <v>224</v>
      </c>
      <c r="D32" s="147" t="s">
        <v>241</v>
      </c>
      <c r="E32" s="91">
        <v>85</v>
      </c>
      <c r="F32" s="91">
        <v>500</v>
      </c>
      <c r="G32" s="91">
        <v>425</v>
      </c>
      <c r="I32" s="88">
        <f>IFERROR(_xlfn.RANK.EQ(E32,$E$9:$E$187,0)+COUNTIF(E$9:E32,E32)-1,"-")</f>
        <v>83</v>
      </c>
      <c r="J32" s="88">
        <f>IFERROR(_xlfn.RANK.EQ(G32,$G$9:$G$187,0)+COUNTIF(G$9:G32,G32)-1,"-")</f>
        <v>83</v>
      </c>
      <c r="K32" s="88">
        <f>IFERROR(_xlfn.RANK.EQ(F32,$F$9:$F$187,0)+COUNTIF(F$9:F32,F32)-1,"-")</f>
        <v>83</v>
      </c>
    </row>
    <row r="33" spans="1:11" ht="12" customHeight="1">
      <c r="A33" s="51">
        <v>25</v>
      </c>
      <c r="B33" s="147">
        <v>1</v>
      </c>
      <c r="C33" s="147">
        <v>225</v>
      </c>
      <c r="D33" s="147" t="s">
        <v>209</v>
      </c>
      <c r="E33" s="91">
        <v>1990</v>
      </c>
      <c r="F33" s="91">
        <v>600</v>
      </c>
      <c r="G33" s="91">
        <v>11900</v>
      </c>
      <c r="I33" s="88">
        <f>IFERROR(_xlfn.RANK.EQ(E33,$E$9:$E$187,0)+COUNTIF(E$9:E33,E33)-1,"-")</f>
        <v>16</v>
      </c>
      <c r="J33" s="88">
        <f>IFERROR(_xlfn.RANK.EQ(G33,$G$9:$G$187,0)+COUNTIF(G$9:G33,G33)-1,"-")</f>
        <v>16</v>
      </c>
      <c r="K33" s="88">
        <f>IFERROR(_xlfn.RANK.EQ(F33,$F$9:$F$187,0)+COUNTIF(F$9:F33,F33)-1,"-")</f>
        <v>31</v>
      </c>
    </row>
    <row r="34" spans="1:11" ht="12" customHeight="1">
      <c r="A34" s="51">
        <v>26</v>
      </c>
      <c r="B34" s="147">
        <v>1</v>
      </c>
      <c r="C34" s="147">
        <v>226</v>
      </c>
      <c r="D34" s="147" t="s">
        <v>315</v>
      </c>
      <c r="E34" s="91">
        <v>450</v>
      </c>
      <c r="F34" s="91">
        <v>593</v>
      </c>
      <c r="G34" s="91">
        <v>2670</v>
      </c>
      <c r="I34" s="88">
        <f>IFERROR(_xlfn.RANK.EQ(E34,$E$9:$E$187,0)+COUNTIF(E$9:E34,E34)-1,"-")</f>
        <v>52</v>
      </c>
      <c r="J34" s="88">
        <f>IFERROR(_xlfn.RANK.EQ(G34,$G$9:$G$187,0)+COUNTIF(G$9:G34,G34)-1,"-")</f>
        <v>50</v>
      </c>
      <c r="K34" s="88">
        <f>IFERROR(_xlfn.RANK.EQ(F34,$F$9:$F$187,0)+COUNTIF(F$9:F34,F34)-1,"-")</f>
        <v>34</v>
      </c>
    </row>
    <row r="35" spans="1:11" ht="12" customHeight="1">
      <c r="A35" s="51">
        <v>27</v>
      </c>
      <c r="B35" s="147">
        <v>1</v>
      </c>
      <c r="C35" s="147">
        <v>227</v>
      </c>
      <c r="D35" s="147" t="s">
        <v>370</v>
      </c>
      <c r="E35" s="91" t="s">
        <v>145</v>
      </c>
      <c r="F35" s="91" t="s">
        <v>145</v>
      </c>
      <c r="G35" s="91" t="s">
        <v>145</v>
      </c>
      <c r="I35" s="88" t="str">
        <f>IFERROR(_xlfn.RANK.EQ(E35,$E$9:$E$187,0)+COUNTIF(E$9:E35,E35)-1,"-")</f>
        <v>-</v>
      </c>
      <c r="J35" s="88" t="str">
        <f>IFERROR(_xlfn.RANK.EQ(G35,$G$9:$G$187,0)+COUNTIF(G$9:G35,G35)-1,"-")</f>
        <v>-</v>
      </c>
      <c r="K35" s="88" t="str">
        <f>IFERROR(_xlfn.RANK.EQ(F35,$F$9:$F$187,0)+COUNTIF(F$9:F35,F35)-1,"-")</f>
        <v>-</v>
      </c>
    </row>
    <row r="36" spans="1:11" ht="12" customHeight="1">
      <c r="A36" s="51">
        <v>28</v>
      </c>
      <c r="B36" s="147">
        <v>1</v>
      </c>
      <c r="C36" s="147">
        <v>228</v>
      </c>
      <c r="D36" s="147" t="s">
        <v>212</v>
      </c>
      <c r="E36" s="91">
        <v>4900</v>
      </c>
      <c r="F36" s="91">
        <v>619</v>
      </c>
      <c r="G36" s="91">
        <v>30300</v>
      </c>
      <c r="I36" s="88">
        <f>IFERROR(_xlfn.RANK.EQ(E36,$E$9:$E$187,0)+COUNTIF(E$9:E36,E36)-1,"-")</f>
        <v>2</v>
      </c>
      <c r="J36" s="88">
        <f>IFERROR(_xlfn.RANK.EQ(G36,$G$9:$G$187,0)+COUNTIF(G$9:G36,G36)-1,"-")</f>
        <v>2</v>
      </c>
      <c r="K36" s="88">
        <f>IFERROR(_xlfn.RANK.EQ(F36,$F$9:$F$187,0)+COUNTIF(F$9:F36,F36)-1,"-")</f>
        <v>16</v>
      </c>
    </row>
    <row r="37" spans="1:11" ht="12" customHeight="1">
      <c r="A37" s="51">
        <v>29</v>
      </c>
      <c r="B37" s="147">
        <v>1</v>
      </c>
      <c r="C37" s="147">
        <v>229</v>
      </c>
      <c r="D37" s="147" t="s">
        <v>250</v>
      </c>
      <c r="E37" s="91">
        <v>575</v>
      </c>
      <c r="F37" s="91">
        <v>581</v>
      </c>
      <c r="G37" s="91">
        <v>3340</v>
      </c>
      <c r="I37" s="88">
        <f>IFERROR(_xlfn.RANK.EQ(E37,$E$9:$E$187,0)+COUNTIF(E$9:E37,E37)-1,"-")</f>
        <v>48</v>
      </c>
      <c r="J37" s="88">
        <f>IFERROR(_xlfn.RANK.EQ(G37,$G$9:$G$187,0)+COUNTIF(G$9:G37,G37)-1,"-")</f>
        <v>48</v>
      </c>
      <c r="K37" s="88">
        <f>IFERROR(_xlfn.RANK.EQ(F37,$F$9:$F$187,0)+COUNTIF(F$9:F37,F37)-1,"-")</f>
        <v>38</v>
      </c>
    </row>
    <row r="38" spans="1:11" ht="12" customHeight="1">
      <c r="A38" s="51">
        <v>30</v>
      </c>
      <c r="B38" s="147">
        <v>1</v>
      </c>
      <c r="C38" s="147">
        <v>230</v>
      </c>
      <c r="D38" s="147" t="s">
        <v>361</v>
      </c>
      <c r="E38" s="91" t="s">
        <v>145</v>
      </c>
      <c r="F38" s="91" t="s">
        <v>145</v>
      </c>
      <c r="G38" s="91" t="s">
        <v>145</v>
      </c>
      <c r="I38" s="88" t="str">
        <f>IFERROR(_xlfn.RANK.EQ(E38,$E$9:$E$187,0)+COUNTIF(E$9:E38,E38)-1,"-")</f>
        <v>-</v>
      </c>
      <c r="J38" s="88" t="str">
        <f>IFERROR(_xlfn.RANK.EQ(G38,$G$9:$G$187,0)+COUNTIF(G$9:G38,G38)-1,"-")</f>
        <v>-</v>
      </c>
      <c r="K38" s="88" t="str">
        <f>IFERROR(_xlfn.RANK.EQ(F38,$F$9:$F$187,0)+COUNTIF(F$9:F38,F38)-1,"-")</f>
        <v>-</v>
      </c>
    </row>
    <row r="39" spans="1:11" ht="12" customHeight="1">
      <c r="A39" s="51">
        <v>31</v>
      </c>
      <c r="B39" s="147">
        <v>1</v>
      </c>
      <c r="C39" s="147">
        <v>231</v>
      </c>
      <c r="D39" s="147" t="s">
        <v>279</v>
      </c>
      <c r="E39" s="91">
        <v>477</v>
      </c>
      <c r="F39" s="91">
        <v>530</v>
      </c>
      <c r="G39" s="91">
        <v>2530</v>
      </c>
      <c r="I39" s="88">
        <f>IFERROR(_xlfn.RANK.EQ(E39,$E$9:$E$187,0)+COUNTIF(E$9:E39,E39)-1,"-")</f>
        <v>50</v>
      </c>
      <c r="J39" s="88">
        <f>IFERROR(_xlfn.RANK.EQ(G39,$G$9:$G$187,0)+COUNTIF(G$9:G39,G39)-1,"-")</f>
        <v>52</v>
      </c>
      <c r="K39" s="88">
        <f>IFERROR(_xlfn.RANK.EQ(F39,$F$9:$F$187,0)+COUNTIF(F$9:F39,F39)-1,"-")</f>
        <v>68</v>
      </c>
    </row>
    <row r="40" spans="1:11" ht="12" customHeight="1">
      <c r="A40" s="51">
        <v>32</v>
      </c>
      <c r="B40" s="147">
        <v>1</v>
      </c>
      <c r="C40" s="147">
        <v>233</v>
      </c>
      <c r="D40" s="147" t="s">
        <v>303</v>
      </c>
      <c r="E40" s="91">
        <v>180</v>
      </c>
      <c r="F40" s="91">
        <v>474</v>
      </c>
      <c r="G40" s="91">
        <v>853</v>
      </c>
      <c r="I40" s="88">
        <f>IFERROR(_xlfn.RANK.EQ(E40,$E$9:$E$187,0)+COUNTIF(E$9:E40,E40)-1,"-")</f>
        <v>74</v>
      </c>
      <c r="J40" s="88">
        <f>IFERROR(_xlfn.RANK.EQ(G40,$G$9:$G$187,0)+COUNTIF(G$9:G40,G40)-1,"-")</f>
        <v>76</v>
      </c>
      <c r="K40" s="88">
        <f>IFERROR(_xlfn.RANK.EQ(F40,$F$9:$F$187,0)+COUNTIF(F$9:F40,F40)-1,"-")</f>
        <v>95</v>
      </c>
    </row>
    <row r="41" spans="1:11" ht="12" customHeight="1">
      <c r="A41" s="51">
        <v>33</v>
      </c>
      <c r="B41" s="147">
        <v>1</v>
      </c>
      <c r="C41" s="147">
        <v>234</v>
      </c>
      <c r="D41" s="147" t="s">
        <v>311</v>
      </c>
      <c r="E41" s="91">
        <v>143</v>
      </c>
      <c r="F41" s="91">
        <v>500</v>
      </c>
      <c r="G41" s="91">
        <v>715</v>
      </c>
      <c r="I41" s="88">
        <f>IFERROR(_xlfn.RANK.EQ(E41,$E$9:$E$187,0)+COUNTIF(E$9:E41,E41)-1,"-")</f>
        <v>78</v>
      </c>
      <c r="J41" s="88">
        <f>IFERROR(_xlfn.RANK.EQ(G41,$G$9:$G$187,0)+COUNTIF(G$9:G41,G41)-1,"-")</f>
        <v>78</v>
      </c>
      <c r="K41" s="88">
        <f>IFERROR(_xlfn.RANK.EQ(F41,$F$9:$F$187,0)+COUNTIF(F$9:F41,F41)-1,"-")</f>
        <v>84</v>
      </c>
    </row>
    <row r="42" spans="1:11" ht="12" customHeight="1">
      <c r="A42" s="51">
        <v>34</v>
      </c>
      <c r="B42" s="147">
        <v>1</v>
      </c>
      <c r="C42" s="147">
        <v>235</v>
      </c>
      <c r="D42" s="147" t="s">
        <v>288</v>
      </c>
      <c r="E42" s="91">
        <v>1290</v>
      </c>
      <c r="F42" s="91">
        <v>548</v>
      </c>
      <c r="G42" s="91">
        <v>7080</v>
      </c>
      <c r="I42" s="88">
        <f>IFERROR(_xlfn.RANK.EQ(E42,$E$9:$E$187,0)+COUNTIF(E$9:E42,E42)-1,"-")</f>
        <v>32</v>
      </c>
      <c r="J42" s="88">
        <f>IFERROR(_xlfn.RANK.EQ(G42,$G$9:$G$187,0)+COUNTIF(G$9:G42,G42)-1,"-")</f>
        <v>32</v>
      </c>
      <c r="K42" s="88">
        <f>IFERROR(_xlfn.RANK.EQ(F42,$F$9:$F$187,0)+COUNTIF(F$9:F42,F42)-1,"-")</f>
        <v>53</v>
      </c>
    </row>
    <row r="43" spans="1:11" ht="12" customHeight="1">
      <c r="A43" s="51">
        <v>35</v>
      </c>
      <c r="B43" s="147">
        <v>1</v>
      </c>
      <c r="C43" s="147">
        <v>236</v>
      </c>
      <c r="D43" s="147" t="s">
        <v>304</v>
      </c>
      <c r="E43" s="91">
        <v>1180</v>
      </c>
      <c r="F43" s="91">
        <v>525</v>
      </c>
      <c r="G43" s="91">
        <v>6210</v>
      </c>
      <c r="I43" s="88">
        <f>IFERROR(_xlfn.RANK.EQ(E43,$E$9:$E$187,0)+COUNTIF(E$9:E43,E43)-1,"-")</f>
        <v>34</v>
      </c>
      <c r="J43" s="88">
        <f>IFERROR(_xlfn.RANK.EQ(G43,$G$9:$G$187,0)+COUNTIF(G$9:G43,G43)-1,"-")</f>
        <v>37</v>
      </c>
      <c r="K43" s="88">
        <f>IFERROR(_xlfn.RANK.EQ(F43,$F$9:$F$187,0)+COUNTIF(F$9:F43,F43)-1,"-")</f>
        <v>71</v>
      </c>
    </row>
    <row r="44" spans="1:11" ht="12" customHeight="1">
      <c r="A44" s="51">
        <v>36</v>
      </c>
      <c r="B44" s="147">
        <v>1</v>
      </c>
      <c r="C44" s="147">
        <v>303</v>
      </c>
      <c r="D44" s="147" t="s">
        <v>222</v>
      </c>
      <c r="E44" s="91">
        <v>1390</v>
      </c>
      <c r="F44" s="91">
        <v>558</v>
      </c>
      <c r="G44" s="91">
        <v>7750</v>
      </c>
      <c r="I44" s="88">
        <f>IFERROR(_xlfn.RANK.EQ(E44,$E$9:$E$187,0)+COUNTIF(E$9:E44,E44)-1,"-")</f>
        <v>26</v>
      </c>
      <c r="J44" s="88">
        <f>IFERROR(_xlfn.RANK.EQ(G44,$G$9:$G$187,0)+COUNTIF(G$9:G44,G44)-1,"-")</f>
        <v>27</v>
      </c>
      <c r="K44" s="88">
        <f>IFERROR(_xlfn.RANK.EQ(F44,$F$9:$F$187,0)+COUNTIF(F$9:F44,F44)-1,"-")</f>
        <v>48</v>
      </c>
    </row>
    <row r="45" spans="1:11" ht="12" customHeight="1">
      <c r="A45" s="51">
        <v>37</v>
      </c>
      <c r="B45" s="147">
        <v>1</v>
      </c>
      <c r="C45" s="147">
        <v>304</v>
      </c>
      <c r="D45" s="147" t="s">
        <v>252</v>
      </c>
      <c r="E45" s="91">
        <v>2380</v>
      </c>
      <c r="F45" s="91">
        <v>607</v>
      </c>
      <c r="G45" s="91">
        <v>14500</v>
      </c>
      <c r="I45" s="88">
        <f>IFERROR(_xlfn.RANK.EQ(E45,$E$9:$E$187,0)+COUNTIF(E$9:E45,E45)-1,"-")</f>
        <v>9</v>
      </c>
      <c r="J45" s="88">
        <f>IFERROR(_xlfn.RANK.EQ(G45,$G$9:$G$187,0)+COUNTIF(G$9:G45,G45)-1,"-")</f>
        <v>9</v>
      </c>
      <c r="K45" s="88">
        <f>IFERROR(_xlfn.RANK.EQ(F45,$F$9:$F$187,0)+COUNTIF(F$9:F45,F45)-1,"-")</f>
        <v>24</v>
      </c>
    </row>
    <row r="46" spans="1:11" ht="12" customHeight="1">
      <c r="A46" s="51">
        <v>38</v>
      </c>
      <c r="B46" s="147">
        <v>1</v>
      </c>
      <c r="C46" s="147">
        <v>331</v>
      </c>
      <c r="D46" s="147" t="s">
        <v>360</v>
      </c>
      <c r="E46" s="91" t="s">
        <v>145</v>
      </c>
      <c r="F46" s="91" t="s">
        <v>145</v>
      </c>
      <c r="G46" s="91" t="s">
        <v>145</v>
      </c>
      <c r="I46" s="88" t="str">
        <f>IFERROR(_xlfn.RANK.EQ(E46,$E$9:$E$187,0)+COUNTIF(E$9:E46,E46)-1,"-")</f>
        <v>-</v>
      </c>
      <c r="J46" s="88" t="str">
        <f>IFERROR(_xlfn.RANK.EQ(G46,$G$9:$G$187,0)+COUNTIF(G$9:G46,G46)-1,"-")</f>
        <v>-</v>
      </c>
      <c r="K46" s="88" t="str">
        <f>IFERROR(_xlfn.RANK.EQ(F46,$F$9:$F$187,0)+COUNTIF(F$9:F46,F46)-1,"-")</f>
        <v>-</v>
      </c>
    </row>
    <row r="47" spans="1:11" ht="12" customHeight="1">
      <c r="A47" s="51">
        <v>39</v>
      </c>
      <c r="B47" s="147">
        <v>1</v>
      </c>
      <c r="C47" s="147">
        <v>332</v>
      </c>
      <c r="D47" s="147" t="s">
        <v>356</v>
      </c>
      <c r="E47" s="91">
        <v>20</v>
      </c>
      <c r="F47" s="91">
        <v>450</v>
      </c>
      <c r="G47" s="91">
        <v>90</v>
      </c>
      <c r="I47" s="88">
        <f>IFERROR(_xlfn.RANK.EQ(E47,$E$9:$E$187,0)+COUNTIF(E$9:E47,E47)-1,"-")</f>
        <v>94</v>
      </c>
      <c r="J47" s="88">
        <f>IFERROR(_xlfn.RANK.EQ(G47,$G$9:$G$187,0)+COUNTIF(G$9:G47,G47)-1,"-")</f>
        <v>94</v>
      </c>
      <c r="K47" s="88">
        <f>IFERROR(_xlfn.RANK.EQ(F47,$F$9:$F$187,0)+COUNTIF(F$9:F47,F47)-1,"-")</f>
        <v>99</v>
      </c>
    </row>
    <row r="48" spans="1:11" ht="12" customHeight="1">
      <c r="A48" s="51">
        <v>40</v>
      </c>
      <c r="B48" s="147">
        <v>1</v>
      </c>
      <c r="C48" s="147">
        <v>333</v>
      </c>
      <c r="D48" s="147" t="s">
        <v>329</v>
      </c>
      <c r="E48" s="91">
        <v>390</v>
      </c>
      <c r="F48" s="91">
        <v>480</v>
      </c>
      <c r="G48" s="91">
        <v>1870</v>
      </c>
      <c r="I48" s="88">
        <f>IFERROR(_xlfn.RANK.EQ(E48,$E$9:$E$187,0)+COUNTIF(E$9:E48,E48)-1,"-")</f>
        <v>58</v>
      </c>
      <c r="J48" s="88">
        <f>IFERROR(_xlfn.RANK.EQ(G48,$G$9:$G$187,0)+COUNTIF(G$9:G48,G48)-1,"-")</f>
        <v>58</v>
      </c>
      <c r="K48" s="88">
        <f>IFERROR(_xlfn.RANK.EQ(F48,$F$9:$F$187,0)+COUNTIF(F$9:F48,F48)-1,"-")</f>
        <v>92</v>
      </c>
    </row>
    <row r="49" spans="1:11" ht="12" customHeight="1">
      <c r="A49" s="51">
        <v>41</v>
      </c>
      <c r="B49" s="147">
        <v>1</v>
      </c>
      <c r="C49" s="147">
        <v>334</v>
      </c>
      <c r="D49" s="147" t="s">
        <v>344</v>
      </c>
      <c r="E49" s="91">
        <v>283</v>
      </c>
      <c r="F49" s="91">
        <v>486</v>
      </c>
      <c r="G49" s="91">
        <v>1380</v>
      </c>
      <c r="I49" s="88">
        <f>IFERROR(_xlfn.RANK.EQ(E49,$E$9:$E$187,0)+COUNTIF(E$9:E49,E49)-1,"-")</f>
        <v>63</v>
      </c>
      <c r="J49" s="88">
        <f>IFERROR(_xlfn.RANK.EQ(G49,$G$9:$G$187,0)+COUNTIF(G$9:G49,G49)-1,"-")</f>
        <v>65</v>
      </c>
      <c r="K49" s="88">
        <f>IFERROR(_xlfn.RANK.EQ(F49,$F$9:$F$187,0)+COUNTIF(F$9:F49,F49)-1,"-")</f>
        <v>89</v>
      </c>
    </row>
    <row r="50" spans="1:11" ht="12" customHeight="1">
      <c r="A50" s="51">
        <v>42</v>
      </c>
      <c r="B50" s="147">
        <v>1</v>
      </c>
      <c r="C50" s="147">
        <v>337</v>
      </c>
      <c r="D50" s="147" t="s">
        <v>335</v>
      </c>
      <c r="E50" s="91">
        <v>458</v>
      </c>
      <c r="F50" s="91">
        <v>503</v>
      </c>
      <c r="G50" s="91">
        <v>2300</v>
      </c>
      <c r="I50" s="88">
        <f>IFERROR(_xlfn.RANK.EQ(E50,$E$9:$E$187,0)+COUNTIF(E$9:E50,E50)-1,"-")</f>
        <v>51</v>
      </c>
      <c r="J50" s="88">
        <f>IFERROR(_xlfn.RANK.EQ(G50,$G$9:$G$187,0)+COUNTIF(G$9:G50,G50)-1,"-")</f>
        <v>55</v>
      </c>
      <c r="K50" s="88">
        <f>IFERROR(_xlfn.RANK.EQ(F50,$F$9:$F$187,0)+COUNTIF(F$9:F50,F50)-1,"-")</f>
        <v>80</v>
      </c>
    </row>
    <row r="51" spans="1:11" ht="12" customHeight="1">
      <c r="A51" s="51">
        <v>43</v>
      </c>
      <c r="B51" s="147">
        <v>1</v>
      </c>
      <c r="C51" s="147">
        <v>343</v>
      </c>
      <c r="D51" s="147" t="s">
        <v>369</v>
      </c>
      <c r="E51" s="91" t="s">
        <v>145</v>
      </c>
      <c r="F51" s="91" t="s">
        <v>145</v>
      </c>
      <c r="G51" s="91" t="s">
        <v>145</v>
      </c>
      <c r="I51" s="88" t="str">
        <f>IFERROR(_xlfn.RANK.EQ(E51,$E$9:$E$187,0)+COUNTIF(E$9:E51,E51)-1,"-")</f>
        <v>-</v>
      </c>
      <c r="J51" s="88" t="str">
        <f>IFERROR(_xlfn.RANK.EQ(G51,$G$9:$G$187,0)+COUNTIF(G$9:G51,G51)-1,"-")</f>
        <v>-</v>
      </c>
      <c r="K51" s="88" t="str">
        <f>IFERROR(_xlfn.RANK.EQ(F51,$F$9:$F$187,0)+COUNTIF(F$9:F51,F51)-1,"-")</f>
        <v>-</v>
      </c>
    </row>
    <row r="52" spans="1:11" ht="12" customHeight="1">
      <c r="A52" s="51">
        <v>44</v>
      </c>
      <c r="B52" s="147">
        <v>1</v>
      </c>
      <c r="C52" s="147">
        <v>345</v>
      </c>
      <c r="D52" s="147" t="s">
        <v>301</v>
      </c>
      <c r="E52" s="91">
        <v>168</v>
      </c>
      <c r="F52" s="91">
        <v>521</v>
      </c>
      <c r="G52" s="91">
        <v>875</v>
      </c>
      <c r="I52" s="88">
        <f>IFERROR(_xlfn.RANK.EQ(E52,$E$9:$E$187,0)+COUNTIF(E$9:E52,E52)-1,"-")</f>
        <v>75</v>
      </c>
      <c r="J52" s="88">
        <f>IFERROR(_xlfn.RANK.EQ(G52,$G$9:$G$187,0)+COUNTIF(G$9:G52,G52)-1,"-")</f>
        <v>75</v>
      </c>
      <c r="K52" s="88">
        <f>IFERROR(_xlfn.RANK.EQ(F52,$F$9:$F$187,0)+COUNTIF(F$9:F52,F52)-1,"-")</f>
        <v>73</v>
      </c>
    </row>
    <row r="53" spans="1:11" ht="12" customHeight="1">
      <c r="A53" s="51">
        <v>45</v>
      </c>
      <c r="B53" s="147">
        <v>1</v>
      </c>
      <c r="C53" s="147">
        <v>346</v>
      </c>
      <c r="D53" s="147" t="s">
        <v>338</v>
      </c>
      <c r="E53" s="91">
        <v>325</v>
      </c>
      <c r="F53" s="91">
        <v>535</v>
      </c>
      <c r="G53" s="91">
        <v>1740</v>
      </c>
      <c r="I53" s="88">
        <f>IFERROR(_xlfn.RANK.EQ(E53,$E$9:$E$187,0)+COUNTIF(E$9:E53,E53)-1,"-")</f>
        <v>59</v>
      </c>
      <c r="J53" s="88">
        <f>IFERROR(_xlfn.RANK.EQ(G53,$G$9:$G$187,0)+COUNTIF(G$9:G53,G53)-1,"-")</f>
        <v>59</v>
      </c>
      <c r="K53" s="88">
        <f>IFERROR(_xlfn.RANK.EQ(F53,$F$9:$F$187,0)+COUNTIF(F$9:F53,F53)-1,"-")</f>
        <v>63</v>
      </c>
    </row>
    <row r="54" spans="1:11" ht="12" customHeight="1">
      <c r="A54" s="51">
        <v>46</v>
      </c>
      <c r="B54" s="147">
        <v>1</v>
      </c>
      <c r="C54" s="147">
        <v>347</v>
      </c>
      <c r="D54" s="147" t="s">
        <v>355</v>
      </c>
      <c r="E54" s="91" t="s">
        <v>145</v>
      </c>
      <c r="F54" s="91" t="s">
        <v>145</v>
      </c>
      <c r="G54" s="91" t="s">
        <v>145</v>
      </c>
      <c r="I54" s="88" t="str">
        <f>IFERROR(_xlfn.RANK.EQ(E54,$E$9:$E$187,0)+COUNTIF(E$9:E54,E54)-1,"-")</f>
        <v>-</v>
      </c>
      <c r="J54" s="88" t="str">
        <f>IFERROR(_xlfn.RANK.EQ(G54,$G$9:$G$187,0)+COUNTIF(G$9:G54,G54)-1,"-")</f>
        <v>-</v>
      </c>
      <c r="K54" s="88" t="str">
        <f>IFERROR(_xlfn.RANK.EQ(F54,$F$9:$F$187,0)+COUNTIF(F$9:F54,F54)-1,"-")</f>
        <v>-</v>
      </c>
    </row>
    <row r="55" spans="1:11" ht="12" customHeight="1">
      <c r="A55" s="51">
        <v>47</v>
      </c>
      <c r="B55" s="147">
        <v>1</v>
      </c>
      <c r="C55" s="147">
        <v>361</v>
      </c>
      <c r="D55" s="147" t="s">
        <v>342</v>
      </c>
      <c r="E55" s="91">
        <v>193</v>
      </c>
      <c r="F55" s="91">
        <v>526</v>
      </c>
      <c r="G55" s="91">
        <v>1020</v>
      </c>
      <c r="I55" s="88">
        <f>IFERROR(_xlfn.RANK.EQ(E55,$E$9:$E$187,0)+COUNTIF(E$9:E55,E55)-1,"-")</f>
        <v>71</v>
      </c>
      <c r="J55" s="88">
        <f>IFERROR(_xlfn.RANK.EQ(G55,$G$9:$G$187,0)+COUNTIF(G$9:G55,G55)-1,"-")</f>
        <v>71</v>
      </c>
      <c r="K55" s="88">
        <f>IFERROR(_xlfn.RANK.EQ(F55,$F$9:$F$187,0)+COUNTIF(F$9:F55,F55)-1,"-")</f>
        <v>69</v>
      </c>
    </row>
    <row r="56" spans="1:11" ht="12" customHeight="1">
      <c r="A56" s="51">
        <v>48</v>
      </c>
      <c r="B56" s="147">
        <v>1</v>
      </c>
      <c r="C56" s="147">
        <v>362</v>
      </c>
      <c r="D56" s="147" t="s">
        <v>302</v>
      </c>
      <c r="E56" s="91">
        <v>196</v>
      </c>
      <c r="F56" s="91">
        <v>493</v>
      </c>
      <c r="G56" s="91">
        <v>966</v>
      </c>
      <c r="I56" s="88">
        <f>IFERROR(_xlfn.RANK.EQ(E56,$E$9:$E$187,0)+COUNTIF(E$9:E56,E56)-1,"-")</f>
        <v>70</v>
      </c>
      <c r="J56" s="88">
        <f>IFERROR(_xlfn.RANK.EQ(G56,$G$9:$G$187,0)+COUNTIF(G$9:G56,G56)-1,"-")</f>
        <v>72</v>
      </c>
      <c r="K56" s="88">
        <f>IFERROR(_xlfn.RANK.EQ(F56,$F$9:$F$187,0)+COUNTIF(F$9:F56,F56)-1,"-")</f>
        <v>85</v>
      </c>
    </row>
    <row r="57" spans="1:11" ht="12" customHeight="1">
      <c r="A57" s="51">
        <v>49</v>
      </c>
      <c r="B57" s="147">
        <v>1</v>
      </c>
      <c r="C57" s="147">
        <v>363</v>
      </c>
      <c r="D57" s="147" t="s">
        <v>293</v>
      </c>
      <c r="E57" s="91">
        <v>489</v>
      </c>
      <c r="F57" s="91">
        <v>531</v>
      </c>
      <c r="G57" s="91">
        <v>2600</v>
      </c>
      <c r="I57" s="88">
        <f>IFERROR(_xlfn.RANK.EQ(E57,$E$9:$E$187,0)+COUNTIF(E$9:E57,E57)-1,"-")</f>
        <v>49</v>
      </c>
      <c r="J57" s="88">
        <f>IFERROR(_xlfn.RANK.EQ(G57,$G$9:$G$187,0)+COUNTIF(G$9:G57,G57)-1,"-")</f>
        <v>51</v>
      </c>
      <c r="K57" s="88">
        <f>IFERROR(_xlfn.RANK.EQ(F57,$F$9:$F$187,0)+COUNTIF(F$9:F57,F57)-1,"-")</f>
        <v>67</v>
      </c>
    </row>
    <row r="58" spans="1:11" ht="12" customHeight="1">
      <c r="A58" s="51">
        <v>50</v>
      </c>
      <c r="B58" s="147">
        <v>1</v>
      </c>
      <c r="C58" s="147">
        <v>364</v>
      </c>
      <c r="D58" s="147" t="s">
        <v>312</v>
      </c>
      <c r="E58" s="91">
        <v>92</v>
      </c>
      <c r="F58" s="91">
        <v>471</v>
      </c>
      <c r="G58" s="91">
        <v>433</v>
      </c>
      <c r="I58" s="88">
        <f>IFERROR(_xlfn.RANK.EQ(E58,$E$9:$E$187,0)+COUNTIF(E$9:E58,E58)-1,"-")</f>
        <v>82</v>
      </c>
      <c r="J58" s="88">
        <f>IFERROR(_xlfn.RANK.EQ(G58,$G$9:$G$187,0)+COUNTIF(G$9:G58,G58)-1,"-")</f>
        <v>82</v>
      </c>
      <c r="K58" s="88">
        <f>IFERROR(_xlfn.RANK.EQ(F58,$F$9:$F$187,0)+COUNTIF(F$9:F58,F58)-1,"-")</f>
        <v>96</v>
      </c>
    </row>
    <row r="59" spans="1:11" ht="12" customHeight="1">
      <c r="A59" s="51">
        <v>51</v>
      </c>
      <c r="B59" s="147">
        <v>1</v>
      </c>
      <c r="C59" s="147">
        <v>367</v>
      </c>
      <c r="D59" s="147" t="s">
        <v>353</v>
      </c>
      <c r="E59" s="91">
        <v>33</v>
      </c>
      <c r="F59" s="91">
        <v>452</v>
      </c>
      <c r="G59" s="91">
        <v>149</v>
      </c>
      <c r="I59" s="88">
        <f>IFERROR(_xlfn.RANK.EQ(E59,$E$9:$E$187,0)+COUNTIF(E$9:E59,E59)-1,"-")</f>
        <v>90</v>
      </c>
      <c r="J59" s="88">
        <f>IFERROR(_xlfn.RANK.EQ(G59,$G$9:$G$187,0)+COUNTIF(G$9:G59,G59)-1,"-")</f>
        <v>90</v>
      </c>
      <c r="K59" s="88">
        <f>IFERROR(_xlfn.RANK.EQ(F59,$F$9:$F$187,0)+COUNTIF(F$9:F59,F59)-1,"-")</f>
        <v>98</v>
      </c>
    </row>
    <row r="60" spans="1:11" ht="12" customHeight="1">
      <c r="A60" s="51">
        <v>52</v>
      </c>
      <c r="B60" s="147">
        <v>1</v>
      </c>
      <c r="C60" s="147">
        <v>370</v>
      </c>
      <c r="D60" s="147" t="s">
        <v>295</v>
      </c>
      <c r="E60" s="91">
        <v>1300</v>
      </c>
      <c r="F60" s="91">
        <v>548</v>
      </c>
      <c r="G60" s="91">
        <v>7120</v>
      </c>
      <c r="I60" s="88">
        <f>IFERROR(_xlfn.RANK.EQ(E60,$E$9:$E$187,0)+COUNTIF(E$9:E60,E60)-1,"-")</f>
        <v>31</v>
      </c>
      <c r="J60" s="88">
        <f>IFERROR(_xlfn.RANK.EQ(G60,$G$9:$G$187,0)+COUNTIF(G$9:G60,G60)-1,"-")</f>
        <v>31</v>
      </c>
      <c r="K60" s="88">
        <f>IFERROR(_xlfn.RANK.EQ(F60,$F$9:$F$187,0)+COUNTIF(F$9:F60,F60)-1,"-")</f>
        <v>54</v>
      </c>
    </row>
    <row r="61" spans="1:11" ht="12" customHeight="1">
      <c r="A61" s="51">
        <v>53</v>
      </c>
      <c r="B61" s="147">
        <v>1</v>
      </c>
      <c r="C61" s="147">
        <v>371</v>
      </c>
      <c r="D61" s="147" t="s">
        <v>278</v>
      </c>
      <c r="E61" s="91">
        <v>1330</v>
      </c>
      <c r="F61" s="91">
        <v>558</v>
      </c>
      <c r="G61" s="91">
        <v>7430</v>
      </c>
      <c r="I61" s="88">
        <f>IFERROR(_xlfn.RANK.EQ(E61,$E$9:$E$187,0)+COUNTIF(E$9:E61,E61)-1,"-")</f>
        <v>28</v>
      </c>
      <c r="J61" s="88">
        <f>IFERROR(_xlfn.RANK.EQ(G61,$G$9:$G$187,0)+COUNTIF(G$9:G61,G61)-1,"-")</f>
        <v>28</v>
      </c>
      <c r="K61" s="88">
        <f>IFERROR(_xlfn.RANK.EQ(F61,$F$9:$F$187,0)+COUNTIF(F$9:F61,F61)-1,"-")</f>
        <v>49</v>
      </c>
    </row>
    <row r="62" spans="1:11" ht="12" customHeight="1">
      <c r="A62" s="51">
        <v>54</v>
      </c>
      <c r="B62" s="147">
        <v>1</v>
      </c>
      <c r="C62" s="147">
        <v>391</v>
      </c>
      <c r="D62" s="147" t="s">
        <v>358</v>
      </c>
      <c r="E62" s="91">
        <v>16</v>
      </c>
      <c r="F62" s="91">
        <v>390</v>
      </c>
      <c r="G62" s="91">
        <v>62</v>
      </c>
      <c r="I62" s="88">
        <f>IFERROR(_xlfn.RANK.EQ(E62,$E$9:$E$187,0)+COUNTIF(E$9:E62,E62)-1,"-")</f>
        <v>96</v>
      </c>
      <c r="J62" s="88">
        <f>IFERROR(_xlfn.RANK.EQ(G62,$G$9:$G$187,0)+COUNTIF(G$9:G62,G62)-1,"-")</f>
        <v>96</v>
      </c>
      <c r="K62" s="88">
        <f>IFERROR(_xlfn.RANK.EQ(F62,$F$9:$F$187,0)+COUNTIF(F$9:F62,F62)-1,"-")</f>
        <v>102</v>
      </c>
    </row>
    <row r="63" spans="1:11" ht="12" customHeight="1">
      <c r="A63" s="51">
        <v>55</v>
      </c>
      <c r="B63" s="147">
        <v>1</v>
      </c>
      <c r="C63" s="147">
        <v>392</v>
      </c>
      <c r="D63" s="147" t="s">
        <v>364</v>
      </c>
      <c r="E63" s="91" t="s">
        <v>888</v>
      </c>
      <c r="F63" s="91" t="s">
        <v>888</v>
      </c>
      <c r="G63" s="91" t="s">
        <v>888</v>
      </c>
      <c r="I63" s="88" t="str">
        <f>IFERROR(_xlfn.RANK.EQ(E63,$E$9:$E$187,0)+COUNTIF(E$9:E63,E63)-1,"-")</f>
        <v>-</v>
      </c>
      <c r="J63" s="88" t="str">
        <f>IFERROR(_xlfn.RANK.EQ(G63,$G$9:$G$187,0)+COUNTIF(G$9:G63,G63)-1,"-")</f>
        <v>-</v>
      </c>
      <c r="K63" s="88" t="str">
        <f>IFERROR(_xlfn.RANK.EQ(F63,$F$9:$F$187,0)+COUNTIF(F$9:F63,F63)-1,"-")</f>
        <v>-</v>
      </c>
    </row>
    <row r="64" spans="1:11" ht="12" customHeight="1">
      <c r="A64" s="51">
        <v>56</v>
      </c>
      <c r="B64" s="147">
        <v>1</v>
      </c>
      <c r="C64" s="147">
        <v>393</v>
      </c>
      <c r="D64" s="147" t="s">
        <v>272</v>
      </c>
      <c r="E64" s="91">
        <v>34</v>
      </c>
      <c r="F64" s="91">
        <v>571</v>
      </c>
      <c r="G64" s="91">
        <v>194</v>
      </c>
      <c r="I64" s="88">
        <f>IFERROR(_xlfn.RANK.EQ(E64,$E$9:$E$187,0)+COUNTIF(E$9:E64,E64)-1,"-")</f>
        <v>89</v>
      </c>
      <c r="J64" s="88">
        <f>IFERROR(_xlfn.RANK.EQ(G64,$G$9:$G$187,0)+COUNTIF(G$9:G64,G64)-1,"-")</f>
        <v>89</v>
      </c>
      <c r="K64" s="88">
        <f>IFERROR(_xlfn.RANK.EQ(F64,$F$9:$F$187,0)+COUNTIF(F$9:F64,F64)-1,"-")</f>
        <v>43</v>
      </c>
    </row>
    <row r="65" spans="1:11" ht="12" customHeight="1">
      <c r="A65" s="51">
        <v>57</v>
      </c>
      <c r="B65" s="147">
        <v>1</v>
      </c>
      <c r="C65" s="147">
        <v>394</v>
      </c>
      <c r="D65" s="147" t="s">
        <v>281</v>
      </c>
      <c r="E65" s="91">
        <v>1670</v>
      </c>
      <c r="F65" s="91">
        <v>539</v>
      </c>
      <c r="G65" s="91">
        <v>9020</v>
      </c>
      <c r="I65" s="88">
        <f>IFERROR(_xlfn.RANK.EQ(E65,$E$9:$E$187,0)+COUNTIF(E$9:E65,E65)-1,"-")</f>
        <v>18</v>
      </c>
      <c r="J65" s="88">
        <f>IFERROR(_xlfn.RANK.EQ(G65,$G$9:$G$187,0)+COUNTIF(G$9:G65,G65)-1,"-")</f>
        <v>22</v>
      </c>
      <c r="K65" s="88">
        <f>IFERROR(_xlfn.RANK.EQ(F65,$F$9:$F$187,0)+COUNTIF(F$9:F65,F65)-1,"-")</f>
        <v>61</v>
      </c>
    </row>
    <row r="66" spans="1:11" ht="12" customHeight="1">
      <c r="A66" s="51">
        <v>58</v>
      </c>
      <c r="B66" s="147">
        <v>1</v>
      </c>
      <c r="C66" s="147">
        <v>395</v>
      </c>
      <c r="D66" s="147" t="s">
        <v>325</v>
      </c>
      <c r="E66" s="91">
        <v>301</v>
      </c>
      <c r="F66" s="91">
        <v>525</v>
      </c>
      <c r="G66" s="91">
        <v>1580</v>
      </c>
      <c r="I66" s="88">
        <f>IFERROR(_xlfn.RANK.EQ(E66,$E$9:$E$187,0)+COUNTIF(E$9:E66,E66)-1,"-")</f>
        <v>61</v>
      </c>
      <c r="J66" s="88">
        <f>IFERROR(_xlfn.RANK.EQ(G66,$G$9:$G$187,0)+COUNTIF(G$9:G66,G66)-1,"-")</f>
        <v>62</v>
      </c>
      <c r="K66" s="88">
        <f>IFERROR(_xlfn.RANK.EQ(F66,$F$9:$F$187,0)+COUNTIF(F$9:F66,F66)-1,"-")</f>
        <v>72</v>
      </c>
    </row>
    <row r="67" spans="1:11" ht="12" customHeight="1">
      <c r="A67" s="51">
        <v>59</v>
      </c>
      <c r="B67" s="147">
        <v>1</v>
      </c>
      <c r="C67" s="147">
        <v>396</v>
      </c>
      <c r="D67" s="147" t="s">
        <v>294</v>
      </c>
      <c r="E67" s="91">
        <v>7</v>
      </c>
      <c r="F67" s="91">
        <v>514</v>
      </c>
      <c r="G67" s="91">
        <v>36</v>
      </c>
      <c r="I67" s="88">
        <f>IFERROR(_xlfn.RANK.EQ(E67,$E$9:$E$187,0)+COUNTIF(E$9:E67,E67)-1,"-")</f>
        <v>101</v>
      </c>
      <c r="J67" s="88">
        <f>IFERROR(_xlfn.RANK.EQ(G67,$G$9:$G$187,0)+COUNTIF(G$9:G67,G67)-1,"-")</f>
        <v>100</v>
      </c>
      <c r="K67" s="88">
        <f>IFERROR(_xlfn.RANK.EQ(F67,$F$9:$F$187,0)+COUNTIF(F$9:F67,F67)-1,"-")</f>
        <v>75</v>
      </c>
    </row>
    <row r="68" spans="1:11" ht="12" customHeight="1">
      <c r="A68" s="51">
        <v>60</v>
      </c>
      <c r="B68" s="147">
        <v>1</v>
      </c>
      <c r="C68" s="147">
        <v>397</v>
      </c>
      <c r="D68" s="147" t="s">
        <v>298</v>
      </c>
      <c r="E68" s="91" t="s">
        <v>888</v>
      </c>
      <c r="F68" s="91" t="s">
        <v>888</v>
      </c>
      <c r="G68" s="91" t="s">
        <v>888</v>
      </c>
      <c r="I68" s="88" t="str">
        <f>IFERROR(_xlfn.RANK.EQ(E68,$E$9:$E$187,0)+COUNTIF(E$9:E68,E68)-1,"-")</f>
        <v>-</v>
      </c>
      <c r="J68" s="88" t="str">
        <f>IFERROR(_xlfn.RANK.EQ(G68,$G$9:$G$187,0)+COUNTIF(G$9:G68,G68)-1,"-")</f>
        <v>-</v>
      </c>
      <c r="K68" s="88" t="str">
        <f>IFERROR(_xlfn.RANK.EQ(F68,$F$9:$F$187,0)+COUNTIF(F$9:F68,F68)-1,"-")</f>
        <v>-</v>
      </c>
    </row>
    <row r="69" spans="1:11" ht="12" customHeight="1">
      <c r="A69" s="51">
        <v>61</v>
      </c>
      <c r="B69" s="147">
        <v>1</v>
      </c>
      <c r="C69" s="147">
        <v>398</v>
      </c>
      <c r="D69" s="147" t="s">
        <v>317</v>
      </c>
      <c r="E69" s="91" t="s">
        <v>888</v>
      </c>
      <c r="F69" s="91" t="s">
        <v>888</v>
      </c>
      <c r="G69" s="91" t="s">
        <v>888</v>
      </c>
      <c r="I69" s="88" t="str">
        <f>IFERROR(_xlfn.RANK.EQ(E69,$E$9:$E$187,0)+COUNTIF(E$9:E69,E69)-1,"-")</f>
        <v>-</v>
      </c>
      <c r="J69" s="88" t="str">
        <f>IFERROR(_xlfn.RANK.EQ(G69,$G$9:$G$187,0)+COUNTIF(G$9:G69,G69)-1,"-")</f>
        <v>-</v>
      </c>
      <c r="K69" s="88" t="str">
        <f>IFERROR(_xlfn.RANK.EQ(F69,$F$9:$F$187,0)+COUNTIF(F$9:F69,F69)-1,"-")</f>
        <v>-</v>
      </c>
    </row>
    <row r="70" spans="1:11" ht="12" customHeight="1">
      <c r="A70" s="51">
        <v>62</v>
      </c>
      <c r="B70" s="147">
        <v>1</v>
      </c>
      <c r="C70" s="147">
        <v>399</v>
      </c>
      <c r="D70" s="147" t="s">
        <v>216</v>
      </c>
      <c r="E70" s="91" t="s">
        <v>888</v>
      </c>
      <c r="F70" s="91" t="s">
        <v>888</v>
      </c>
      <c r="G70" s="91" t="s">
        <v>888</v>
      </c>
      <c r="I70" s="88" t="str">
        <f>IFERROR(_xlfn.RANK.EQ(E70,$E$9:$E$187,0)+COUNTIF(E$9:E70,E70)-1,"-")</f>
        <v>-</v>
      </c>
      <c r="J70" s="88" t="str">
        <f>IFERROR(_xlfn.RANK.EQ(G70,$G$9:$G$187,0)+COUNTIF(G$9:G70,G70)-1,"-")</f>
        <v>-</v>
      </c>
      <c r="K70" s="88" t="str">
        <f>IFERROR(_xlfn.RANK.EQ(F70,$F$9:$F$187,0)+COUNTIF(F$9:F70,F70)-1,"-")</f>
        <v>-</v>
      </c>
    </row>
    <row r="71" spans="1:11" ht="12" customHeight="1">
      <c r="A71" s="51">
        <v>63</v>
      </c>
      <c r="B71" s="147">
        <v>1</v>
      </c>
      <c r="C71" s="147">
        <v>400</v>
      </c>
      <c r="D71" s="147" t="s">
        <v>267</v>
      </c>
      <c r="E71" s="91">
        <v>210</v>
      </c>
      <c r="F71" s="91">
        <v>552</v>
      </c>
      <c r="G71" s="91">
        <v>1160</v>
      </c>
      <c r="I71" s="88">
        <f>IFERROR(_xlfn.RANK.EQ(E71,$E$9:$E$187,0)+COUNTIF(E$9:E71,E71)-1,"-")</f>
        <v>67</v>
      </c>
      <c r="J71" s="88">
        <f>IFERROR(_xlfn.RANK.EQ(G71,$G$9:$G$187,0)+COUNTIF(G$9:G71,G71)-1,"-")</f>
        <v>69</v>
      </c>
      <c r="K71" s="88">
        <f>IFERROR(_xlfn.RANK.EQ(F71,$F$9:$F$187,0)+COUNTIF(F$9:F71,F71)-1,"-")</f>
        <v>52</v>
      </c>
    </row>
    <row r="72" spans="1:11" ht="12" customHeight="1">
      <c r="A72" s="51">
        <v>64</v>
      </c>
      <c r="B72" s="147">
        <v>1</v>
      </c>
      <c r="C72" s="147">
        <v>401</v>
      </c>
      <c r="D72" s="147" t="s">
        <v>258</v>
      </c>
      <c r="E72" s="91">
        <v>1500</v>
      </c>
      <c r="F72" s="91">
        <v>565</v>
      </c>
      <c r="G72" s="91">
        <v>8450</v>
      </c>
      <c r="I72" s="88">
        <f>IFERROR(_xlfn.RANK.EQ(E72,$E$9:$E$187,0)+COUNTIF(E$9:E72,E72)-1,"-")</f>
        <v>23</v>
      </c>
      <c r="J72" s="88">
        <f>IFERROR(_xlfn.RANK.EQ(G72,$G$9:$G$187,0)+COUNTIF(G$9:G72,G72)-1,"-")</f>
        <v>23</v>
      </c>
      <c r="K72" s="88">
        <f>IFERROR(_xlfn.RANK.EQ(F72,$F$9:$F$187,0)+COUNTIF(F$9:F72,F72)-1,"-")</f>
        <v>46</v>
      </c>
    </row>
    <row r="73" spans="1:11" ht="12" customHeight="1">
      <c r="A73" s="51">
        <v>65</v>
      </c>
      <c r="B73" s="147">
        <v>1</v>
      </c>
      <c r="C73" s="147">
        <v>402</v>
      </c>
      <c r="D73" s="147" t="s">
        <v>349</v>
      </c>
      <c r="E73" s="91">
        <v>70</v>
      </c>
      <c r="F73" s="91">
        <v>521</v>
      </c>
      <c r="G73" s="91">
        <v>365</v>
      </c>
      <c r="I73" s="88">
        <f>IFERROR(_xlfn.RANK.EQ(E73,$E$9:$E$187,0)+COUNTIF(E$9:E73,E73)-1,"-")</f>
        <v>84</v>
      </c>
      <c r="J73" s="88">
        <f>IFERROR(_xlfn.RANK.EQ(G73,$G$9:$G$187,0)+COUNTIF(G$9:G73,G73)-1,"-")</f>
        <v>84</v>
      </c>
      <c r="K73" s="88">
        <f>IFERROR(_xlfn.RANK.EQ(F73,$F$9:$F$187,0)+COUNTIF(F$9:F73,F73)-1,"-")</f>
        <v>74</v>
      </c>
    </row>
    <row r="74" spans="1:11" ht="12" customHeight="1">
      <c r="A74" s="51">
        <v>66</v>
      </c>
      <c r="B74" s="147">
        <v>1</v>
      </c>
      <c r="C74" s="147">
        <v>403</v>
      </c>
      <c r="D74" s="147" t="s">
        <v>375</v>
      </c>
      <c r="E74" s="91" t="s">
        <v>145</v>
      </c>
      <c r="F74" s="91" t="s">
        <v>145</v>
      </c>
      <c r="G74" s="91" t="s">
        <v>145</v>
      </c>
      <c r="I74" s="88" t="str">
        <f>IFERROR(_xlfn.RANK.EQ(E74,$E$9:$E$187,0)+COUNTIF(E$9:E74,E74)-1,"-")</f>
        <v>-</v>
      </c>
      <c r="J74" s="88" t="str">
        <f>IFERROR(_xlfn.RANK.EQ(G74,$G$9:$G$187,0)+COUNTIF(G$9:G74,G74)-1,"-")</f>
        <v>-</v>
      </c>
      <c r="K74" s="88" t="str">
        <f>IFERROR(_xlfn.RANK.EQ(F74,$F$9:$F$187,0)+COUNTIF(F$9:F74,F74)-1,"-")</f>
        <v>-</v>
      </c>
    </row>
    <row r="75" spans="1:11" ht="12" customHeight="1">
      <c r="A75" s="51">
        <v>67</v>
      </c>
      <c r="B75" s="147">
        <v>1</v>
      </c>
      <c r="C75" s="147">
        <v>404</v>
      </c>
      <c r="D75" s="147" t="s">
        <v>362</v>
      </c>
      <c r="E75" s="91">
        <v>0</v>
      </c>
      <c r="F75" s="91">
        <v>338</v>
      </c>
      <c r="G75" s="91">
        <v>0</v>
      </c>
      <c r="I75" s="88">
        <f>IFERROR(_xlfn.RANK.EQ(E75,$E$9:$E$187,0)+COUNTIF(E$9:E75,E75)-1,"-")</f>
        <v>103</v>
      </c>
      <c r="J75" s="88">
        <f>IFERROR(_xlfn.RANK.EQ(G75,$G$9:$G$187,0)+COUNTIF(G$9:G75,G75)-1,"-")</f>
        <v>103</v>
      </c>
      <c r="K75" s="88">
        <f>IFERROR(_xlfn.RANK.EQ(F75,$F$9:$F$187,0)+COUNTIF(F$9:F75,F75)-1,"-")</f>
        <v>103</v>
      </c>
    </row>
    <row r="76" spans="1:11" ht="12" customHeight="1">
      <c r="A76" s="51">
        <v>68</v>
      </c>
      <c r="B76" s="147">
        <v>1</v>
      </c>
      <c r="C76" s="147">
        <v>405</v>
      </c>
      <c r="D76" s="147" t="s">
        <v>299</v>
      </c>
      <c r="E76" s="91" t="s">
        <v>145</v>
      </c>
      <c r="F76" s="91" t="s">
        <v>145</v>
      </c>
      <c r="G76" s="91" t="s">
        <v>145</v>
      </c>
      <c r="I76" s="88" t="str">
        <f>IFERROR(_xlfn.RANK.EQ(E76,$E$9:$E$187,0)+COUNTIF(E$9:E76,E76)-1,"-")</f>
        <v>-</v>
      </c>
      <c r="J76" s="88" t="str">
        <f>IFERROR(_xlfn.RANK.EQ(G76,$G$9:$G$187,0)+COUNTIF(G$9:G76,G76)-1,"-")</f>
        <v>-</v>
      </c>
      <c r="K76" s="88" t="str">
        <f>IFERROR(_xlfn.RANK.EQ(F76,$F$9:$F$187,0)+COUNTIF(F$9:F76,F76)-1,"-")</f>
        <v>-</v>
      </c>
    </row>
    <row r="77" spans="1:11" ht="12" customHeight="1">
      <c r="A77" s="51">
        <v>69</v>
      </c>
      <c r="B77" s="147">
        <v>1</v>
      </c>
      <c r="C77" s="147">
        <v>406</v>
      </c>
      <c r="D77" s="147" t="s">
        <v>352</v>
      </c>
      <c r="E77" s="91">
        <v>9</v>
      </c>
      <c r="F77" s="91">
        <v>476</v>
      </c>
      <c r="G77" s="91">
        <v>43</v>
      </c>
      <c r="I77" s="88">
        <f>IFERROR(_xlfn.RANK.EQ(E77,$E$9:$E$187,0)+COUNTIF(E$9:E77,E77)-1,"-")</f>
        <v>99</v>
      </c>
      <c r="J77" s="88">
        <f>IFERROR(_xlfn.RANK.EQ(G77,$G$9:$G$187,0)+COUNTIF(G$9:G77,G77)-1,"-")</f>
        <v>99</v>
      </c>
      <c r="K77" s="88">
        <f>IFERROR(_xlfn.RANK.EQ(F77,$F$9:$F$187,0)+COUNTIF(F$9:F77,F77)-1,"-")</f>
        <v>94</v>
      </c>
    </row>
    <row r="78" spans="1:11" ht="12" customHeight="1">
      <c r="A78" s="51">
        <v>70</v>
      </c>
      <c r="B78" s="147">
        <v>1</v>
      </c>
      <c r="C78" s="147">
        <v>407</v>
      </c>
      <c r="D78" s="147" t="s">
        <v>331</v>
      </c>
      <c r="E78" s="91">
        <v>419</v>
      </c>
      <c r="F78" s="91">
        <v>541</v>
      </c>
      <c r="G78" s="91">
        <v>2270</v>
      </c>
      <c r="I78" s="88">
        <f>IFERROR(_xlfn.RANK.EQ(E78,$E$9:$E$187,0)+COUNTIF(E$9:E78,E78)-1,"-")</f>
        <v>55</v>
      </c>
      <c r="J78" s="88">
        <f>IFERROR(_xlfn.RANK.EQ(G78,$G$9:$G$187,0)+COUNTIF(G$9:G78,G78)-1,"-")</f>
        <v>56</v>
      </c>
      <c r="K78" s="88">
        <f>IFERROR(_xlfn.RANK.EQ(F78,$F$9:$F$187,0)+COUNTIF(F$9:F78,F78)-1,"-")</f>
        <v>59</v>
      </c>
    </row>
    <row r="79" spans="1:11" ht="12" customHeight="1">
      <c r="A79" s="51">
        <v>71</v>
      </c>
      <c r="B79" s="147">
        <v>1</v>
      </c>
      <c r="C79" s="147">
        <v>408</v>
      </c>
      <c r="D79" s="147" t="s">
        <v>346</v>
      </c>
      <c r="E79" s="91">
        <v>25</v>
      </c>
      <c r="F79" s="91">
        <v>532</v>
      </c>
      <c r="G79" s="91">
        <v>133</v>
      </c>
      <c r="I79" s="88">
        <f>IFERROR(_xlfn.RANK.EQ(E79,$E$9:$E$187,0)+COUNTIF(E$9:E79,E79)-1,"-")</f>
        <v>91</v>
      </c>
      <c r="J79" s="88">
        <f>IFERROR(_xlfn.RANK.EQ(G79,$G$9:$G$187,0)+COUNTIF(G$9:G79,G79)-1,"-")</f>
        <v>91</v>
      </c>
      <c r="K79" s="88">
        <f>IFERROR(_xlfn.RANK.EQ(F79,$F$9:$F$187,0)+COUNTIF(F$9:F79,F79)-1,"-")</f>
        <v>66</v>
      </c>
    </row>
    <row r="80" spans="1:11" ht="12" customHeight="1">
      <c r="A80" s="51">
        <v>72</v>
      </c>
      <c r="B80" s="147">
        <v>1</v>
      </c>
      <c r="C80" s="147">
        <v>409</v>
      </c>
      <c r="D80" s="147" t="s">
        <v>336</v>
      </c>
      <c r="E80" s="91">
        <v>130</v>
      </c>
      <c r="F80" s="91">
        <v>542</v>
      </c>
      <c r="G80" s="91">
        <v>705</v>
      </c>
      <c r="I80" s="88">
        <f>IFERROR(_xlfn.RANK.EQ(E80,$E$9:$E$187,0)+COUNTIF(E$9:E80,E80)-1,"-")</f>
        <v>79</v>
      </c>
      <c r="J80" s="88">
        <f>IFERROR(_xlfn.RANK.EQ(G80,$G$9:$G$187,0)+COUNTIF(G$9:G80,G80)-1,"-")</f>
        <v>79</v>
      </c>
      <c r="K80" s="88">
        <f>IFERROR(_xlfn.RANK.EQ(F80,$F$9:$F$187,0)+COUNTIF(F$9:F80,F80)-1,"-")</f>
        <v>57</v>
      </c>
    </row>
    <row r="81" spans="1:11" ht="12" customHeight="1">
      <c r="A81" s="51">
        <v>73</v>
      </c>
      <c r="B81" s="147">
        <v>1</v>
      </c>
      <c r="C81" s="147">
        <v>423</v>
      </c>
      <c r="D81" s="147" t="s">
        <v>210</v>
      </c>
      <c r="E81" s="91">
        <v>1790</v>
      </c>
      <c r="F81" s="91">
        <v>577</v>
      </c>
      <c r="G81" s="91">
        <v>10300</v>
      </c>
      <c r="I81" s="88">
        <f>IFERROR(_xlfn.RANK.EQ(E81,$E$9:$E$187,0)+COUNTIF(E$9:E81,E81)-1,"-")</f>
        <v>17</v>
      </c>
      <c r="J81" s="88">
        <f>IFERROR(_xlfn.RANK.EQ(G81,$G$9:$G$187,0)+COUNTIF(G$9:G81,G81)-1,"-")</f>
        <v>18</v>
      </c>
      <c r="K81" s="88">
        <f>IFERROR(_xlfn.RANK.EQ(F81,$F$9:$F$187,0)+COUNTIF(F$9:F81,F81)-1,"-")</f>
        <v>40</v>
      </c>
    </row>
    <row r="82" spans="1:11" ht="12" customHeight="1">
      <c r="A82" s="51">
        <v>74</v>
      </c>
      <c r="B82" s="147">
        <v>1</v>
      </c>
      <c r="C82" s="147">
        <v>424</v>
      </c>
      <c r="D82" s="147" t="s">
        <v>314</v>
      </c>
      <c r="E82" s="91">
        <v>1080</v>
      </c>
      <c r="F82" s="91">
        <v>599</v>
      </c>
      <c r="G82" s="91">
        <v>6460</v>
      </c>
      <c r="I82" s="88">
        <f>IFERROR(_xlfn.RANK.EQ(E82,$E$9:$E$187,0)+COUNTIF(E$9:E82,E82)-1,"-")</f>
        <v>36</v>
      </c>
      <c r="J82" s="88">
        <f>IFERROR(_xlfn.RANK.EQ(G82,$G$9:$G$187,0)+COUNTIF(G$9:G82,G82)-1,"-")</f>
        <v>35</v>
      </c>
      <c r="K82" s="88">
        <f>IFERROR(_xlfn.RANK.EQ(F82,$F$9:$F$187,0)+COUNTIF(F$9:F82,F82)-1,"-")</f>
        <v>32</v>
      </c>
    </row>
    <row r="83" spans="1:11" ht="12" customHeight="1">
      <c r="A83" s="51">
        <v>75</v>
      </c>
      <c r="B83" s="147">
        <v>1</v>
      </c>
      <c r="C83" s="147">
        <v>425</v>
      </c>
      <c r="D83" s="147" t="s">
        <v>374</v>
      </c>
      <c r="E83" s="91" t="s">
        <v>145</v>
      </c>
      <c r="F83" s="91" t="s">
        <v>145</v>
      </c>
      <c r="G83" s="91" t="s">
        <v>145</v>
      </c>
      <c r="I83" s="88" t="str">
        <f>IFERROR(_xlfn.RANK.EQ(E83,$E$9:$E$187,0)+COUNTIF(E$9:E83,E83)-1,"-")</f>
        <v>-</v>
      </c>
      <c r="J83" s="88" t="str">
        <f>IFERROR(_xlfn.RANK.EQ(G83,$G$9:$G$187,0)+COUNTIF(G$9:G83,G83)-1,"-")</f>
        <v>-</v>
      </c>
      <c r="K83" s="88" t="str">
        <f>IFERROR(_xlfn.RANK.EQ(F83,$F$9:$F$187,0)+COUNTIF(F$9:F83,F83)-1,"-")</f>
        <v>-</v>
      </c>
    </row>
    <row r="84" spans="1:11" ht="12" customHeight="1">
      <c r="A84" s="51">
        <v>76</v>
      </c>
      <c r="B84" s="147">
        <v>1</v>
      </c>
      <c r="C84" s="147">
        <v>427</v>
      </c>
      <c r="D84" s="147" t="s">
        <v>242</v>
      </c>
      <c r="E84" s="91">
        <v>1470</v>
      </c>
      <c r="F84" s="91">
        <v>546</v>
      </c>
      <c r="G84" s="91">
        <v>8000</v>
      </c>
      <c r="I84" s="88">
        <f>IFERROR(_xlfn.RANK.EQ(E84,$E$9:$E$187,0)+COUNTIF(E$9:E84,E84)-1,"-")</f>
        <v>25</v>
      </c>
      <c r="J84" s="88">
        <f>IFERROR(_xlfn.RANK.EQ(G84,$G$9:$G$187,0)+COUNTIF(G$9:G84,G84)-1,"-")</f>
        <v>26</v>
      </c>
      <c r="K84" s="88">
        <f>IFERROR(_xlfn.RANK.EQ(F84,$F$9:$F$187,0)+COUNTIF(F$9:F84,F84)-1,"-")</f>
        <v>56</v>
      </c>
    </row>
    <row r="85" spans="1:11" ht="12" customHeight="1">
      <c r="A85" s="51">
        <v>77</v>
      </c>
      <c r="B85" s="147">
        <v>1</v>
      </c>
      <c r="C85" s="147">
        <v>428</v>
      </c>
      <c r="D85" s="147" t="s">
        <v>231</v>
      </c>
      <c r="E85" s="91">
        <v>1310</v>
      </c>
      <c r="F85" s="91">
        <v>526</v>
      </c>
      <c r="G85" s="91">
        <v>6900</v>
      </c>
      <c r="I85" s="88">
        <f>IFERROR(_xlfn.RANK.EQ(E85,$E$9:$E$187,0)+COUNTIF(E$9:E85,E85)-1,"-")</f>
        <v>30</v>
      </c>
      <c r="J85" s="88">
        <f>IFERROR(_xlfn.RANK.EQ(G85,$G$9:$G$187,0)+COUNTIF(G$9:G85,G85)-1,"-")</f>
        <v>33</v>
      </c>
      <c r="K85" s="88">
        <f>IFERROR(_xlfn.RANK.EQ(F85,$F$9:$F$187,0)+COUNTIF(F$9:F85,F85)-1,"-")</f>
        <v>70</v>
      </c>
    </row>
    <row r="86" spans="1:11" ht="12" customHeight="1">
      <c r="A86" s="51">
        <v>78</v>
      </c>
      <c r="B86" s="147">
        <v>1</v>
      </c>
      <c r="C86" s="147">
        <v>429</v>
      </c>
      <c r="D86" s="147" t="s">
        <v>207</v>
      </c>
      <c r="E86" s="91">
        <v>1340</v>
      </c>
      <c r="F86" s="91">
        <v>547</v>
      </c>
      <c r="G86" s="91">
        <v>7350</v>
      </c>
      <c r="I86" s="88">
        <f>IFERROR(_xlfn.RANK.EQ(E86,$E$9:$E$187,0)+COUNTIF(E$9:E86,E86)-1,"-")</f>
        <v>27</v>
      </c>
      <c r="J86" s="88">
        <f>IFERROR(_xlfn.RANK.EQ(G86,$G$9:$G$187,0)+COUNTIF(G$9:G86,G86)-1,"-")</f>
        <v>29</v>
      </c>
      <c r="K86" s="88">
        <f>IFERROR(_xlfn.RANK.EQ(F86,$F$9:$F$187,0)+COUNTIF(F$9:F86,F86)-1,"-")</f>
        <v>55</v>
      </c>
    </row>
    <row r="87" spans="1:11" ht="12" customHeight="1">
      <c r="A87" s="51">
        <v>79</v>
      </c>
      <c r="B87" s="147">
        <v>1</v>
      </c>
      <c r="C87" s="147">
        <v>430</v>
      </c>
      <c r="D87" s="147" t="s">
        <v>291</v>
      </c>
      <c r="E87" s="91">
        <v>1060</v>
      </c>
      <c r="F87" s="91">
        <v>598</v>
      </c>
      <c r="G87" s="91">
        <v>6330</v>
      </c>
      <c r="I87" s="88">
        <f>IFERROR(_xlfn.RANK.EQ(E87,$E$9:$E$187,0)+COUNTIF(E$9:E87,E87)-1,"-")</f>
        <v>37</v>
      </c>
      <c r="J87" s="88">
        <f>IFERROR(_xlfn.RANK.EQ(G87,$G$9:$G$187,0)+COUNTIF(G$9:G87,G87)-1,"-")</f>
        <v>36</v>
      </c>
      <c r="K87" s="88">
        <f>IFERROR(_xlfn.RANK.EQ(F87,$F$9:$F$187,0)+COUNTIF(F$9:F87,F87)-1,"-")</f>
        <v>33</v>
      </c>
    </row>
    <row r="88" spans="1:11" ht="12" customHeight="1">
      <c r="A88" s="51">
        <v>80</v>
      </c>
      <c r="B88" s="147">
        <v>1</v>
      </c>
      <c r="C88" s="147">
        <v>431</v>
      </c>
      <c r="D88" s="147" t="s">
        <v>284</v>
      </c>
      <c r="E88" s="91">
        <v>1560</v>
      </c>
      <c r="F88" s="91">
        <v>620</v>
      </c>
      <c r="G88" s="91">
        <v>9700</v>
      </c>
      <c r="I88" s="88">
        <f>IFERROR(_xlfn.RANK.EQ(E88,$E$9:$E$187,0)+COUNTIF(E$9:E88,E88)-1,"-")</f>
        <v>20</v>
      </c>
      <c r="J88" s="88">
        <f>IFERROR(_xlfn.RANK.EQ(G88,$G$9:$G$187,0)+COUNTIF(G$9:G88,G88)-1,"-")</f>
        <v>19</v>
      </c>
      <c r="K88" s="88">
        <f>IFERROR(_xlfn.RANK.EQ(F88,$F$9:$F$187,0)+COUNTIF(F$9:F88,F88)-1,"-")</f>
        <v>14</v>
      </c>
    </row>
    <row r="89" spans="1:11" ht="12" customHeight="1">
      <c r="A89" s="51">
        <v>81</v>
      </c>
      <c r="B89" s="147">
        <v>1</v>
      </c>
      <c r="C89" s="147">
        <v>432</v>
      </c>
      <c r="D89" s="147" t="s">
        <v>236</v>
      </c>
      <c r="E89" s="91">
        <v>3430</v>
      </c>
      <c r="F89" s="91">
        <v>611</v>
      </c>
      <c r="G89" s="91">
        <v>20900</v>
      </c>
      <c r="I89" s="88">
        <f>IFERROR(_xlfn.RANK.EQ(E89,$E$9:$E$187,0)+COUNTIF(E$9:E89,E89)-1,"-")</f>
        <v>5</v>
      </c>
      <c r="J89" s="88">
        <f>IFERROR(_xlfn.RANK.EQ(G89,$G$9:$G$187,0)+COUNTIF(G$9:G89,G89)-1,"-")</f>
        <v>5</v>
      </c>
      <c r="K89" s="88">
        <f>IFERROR(_xlfn.RANK.EQ(F89,$F$9:$F$187,0)+COUNTIF(F$9:F89,F89)-1,"-")</f>
        <v>22</v>
      </c>
    </row>
    <row r="90" spans="1:11" ht="12" customHeight="1">
      <c r="A90" s="51">
        <v>82</v>
      </c>
      <c r="B90" s="147">
        <v>1</v>
      </c>
      <c r="C90" s="147">
        <v>433</v>
      </c>
      <c r="D90" s="147" t="s">
        <v>269</v>
      </c>
      <c r="E90" s="91">
        <v>2040</v>
      </c>
      <c r="F90" s="91">
        <v>617</v>
      </c>
      <c r="G90" s="91">
        <v>12600</v>
      </c>
      <c r="I90" s="88">
        <f>IFERROR(_xlfn.RANK.EQ(E90,$E$9:$E$187,0)+COUNTIF(E$9:E90,E90)-1,"-")</f>
        <v>15</v>
      </c>
      <c r="J90" s="88">
        <f>IFERROR(_xlfn.RANK.EQ(G90,$G$9:$G$187,0)+COUNTIF(G$9:G90,G90)-1,"-")</f>
        <v>14</v>
      </c>
      <c r="K90" s="88">
        <f>IFERROR(_xlfn.RANK.EQ(F90,$F$9:$F$187,0)+COUNTIF(F$9:F90,F90)-1,"-")</f>
        <v>18</v>
      </c>
    </row>
    <row r="91" spans="1:11" ht="12" customHeight="1">
      <c r="A91" s="51">
        <v>83</v>
      </c>
      <c r="B91" s="147">
        <v>1</v>
      </c>
      <c r="C91" s="147">
        <v>434</v>
      </c>
      <c r="D91" s="147" t="s">
        <v>237</v>
      </c>
      <c r="E91" s="91">
        <v>2100</v>
      </c>
      <c r="F91" s="91">
        <v>631</v>
      </c>
      <c r="G91" s="91">
        <v>13200</v>
      </c>
      <c r="I91" s="88">
        <f>IFERROR(_xlfn.RANK.EQ(E91,$E$9:$E$187,0)+COUNTIF(E$9:E91,E91)-1,"-")</f>
        <v>14</v>
      </c>
      <c r="J91" s="88">
        <f>IFERROR(_xlfn.RANK.EQ(G91,$G$9:$G$187,0)+COUNTIF(G$9:G91,G91)-1,"-")</f>
        <v>11</v>
      </c>
      <c r="K91" s="88">
        <f>IFERROR(_xlfn.RANK.EQ(F91,$F$9:$F$187,0)+COUNTIF(F$9:F91,F91)-1,"-")</f>
        <v>6</v>
      </c>
    </row>
    <row r="92" spans="1:11" ht="12" customHeight="1">
      <c r="A92" s="51">
        <v>84</v>
      </c>
      <c r="B92" s="147">
        <v>1</v>
      </c>
      <c r="C92" s="147">
        <v>436</v>
      </c>
      <c r="D92" s="147" t="s">
        <v>265</v>
      </c>
      <c r="E92" s="91">
        <v>2140</v>
      </c>
      <c r="F92" s="91">
        <v>616</v>
      </c>
      <c r="G92" s="91">
        <v>13200</v>
      </c>
      <c r="I92" s="88">
        <f>IFERROR(_xlfn.RANK.EQ(E92,$E$9:$E$187,0)+COUNTIF(E$9:E92,E92)-1,"-")</f>
        <v>12</v>
      </c>
      <c r="J92" s="88">
        <f>IFERROR(_xlfn.RANK.EQ(G92,$G$9:$G$187,0)+COUNTIF(G$9:G92,G92)-1,"-")</f>
        <v>12</v>
      </c>
      <c r="K92" s="88">
        <f>IFERROR(_xlfn.RANK.EQ(F92,$F$9:$F$187,0)+COUNTIF(F$9:F92,F92)-1,"-")</f>
        <v>19</v>
      </c>
    </row>
    <row r="93" spans="1:11" ht="12" customHeight="1">
      <c r="A93" s="51">
        <v>85</v>
      </c>
      <c r="B93" s="147">
        <v>1</v>
      </c>
      <c r="C93" s="147">
        <v>437</v>
      </c>
      <c r="D93" s="147" t="s">
        <v>239</v>
      </c>
      <c r="E93" s="91">
        <v>1660</v>
      </c>
      <c r="F93" s="91">
        <v>628</v>
      </c>
      <c r="G93" s="91">
        <v>10400</v>
      </c>
      <c r="I93" s="88">
        <f>IFERROR(_xlfn.RANK.EQ(E93,$E$9:$E$187,0)+COUNTIF(E$9:E93,E93)-1,"-")</f>
        <v>19</v>
      </c>
      <c r="J93" s="88">
        <f>IFERROR(_xlfn.RANK.EQ(G93,$G$9:$G$187,0)+COUNTIF(G$9:G93,G93)-1,"-")</f>
        <v>17</v>
      </c>
      <c r="K93" s="88">
        <f>IFERROR(_xlfn.RANK.EQ(F93,$F$9:$F$187,0)+COUNTIF(F$9:F93,F93)-1,"-")</f>
        <v>8</v>
      </c>
    </row>
    <row r="94" spans="1:11" ht="12" customHeight="1">
      <c r="A94" s="51">
        <v>86</v>
      </c>
      <c r="B94" s="147">
        <v>1</v>
      </c>
      <c r="C94" s="147">
        <v>438</v>
      </c>
      <c r="D94" s="147" t="s">
        <v>213</v>
      </c>
      <c r="E94" s="91">
        <v>2420</v>
      </c>
      <c r="F94" s="91">
        <v>637</v>
      </c>
      <c r="G94" s="91">
        <v>15400</v>
      </c>
      <c r="I94" s="88">
        <f>IFERROR(_xlfn.RANK.EQ(E94,$E$9:$E$187,0)+COUNTIF(E$9:E94,E94)-1,"-")</f>
        <v>8</v>
      </c>
      <c r="J94" s="88">
        <f>IFERROR(_xlfn.RANK.EQ(G94,$G$9:$G$187,0)+COUNTIF(G$9:G94,G94)-1,"-")</f>
        <v>7</v>
      </c>
      <c r="K94" s="88">
        <f>IFERROR(_xlfn.RANK.EQ(F94,$F$9:$F$187,0)+COUNTIF(F$9:F94,F94)-1,"-")</f>
        <v>4</v>
      </c>
    </row>
    <row r="95" spans="1:11" ht="12" customHeight="1">
      <c r="A95" s="51">
        <v>87</v>
      </c>
      <c r="B95" s="147">
        <v>1</v>
      </c>
      <c r="C95" s="147">
        <v>452</v>
      </c>
      <c r="D95" s="147" t="s">
        <v>224</v>
      </c>
      <c r="E95" s="91">
        <v>2270</v>
      </c>
      <c r="F95" s="91">
        <v>632</v>
      </c>
      <c r="G95" s="91">
        <v>14300</v>
      </c>
      <c r="I95" s="88">
        <f>IFERROR(_xlfn.RANK.EQ(E95,$E$9:$E$187,0)+COUNTIF(E$9:E95,E95)-1,"-")</f>
        <v>10</v>
      </c>
      <c r="J95" s="88">
        <f>IFERROR(_xlfn.RANK.EQ(G95,$G$9:$G$187,0)+COUNTIF(G$9:G95,G95)-1,"-")</f>
        <v>10</v>
      </c>
      <c r="K95" s="88">
        <f>IFERROR(_xlfn.RANK.EQ(F95,$F$9:$F$187,0)+COUNTIF(F$9:F95,F95)-1,"-")</f>
        <v>5</v>
      </c>
    </row>
    <row r="96" spans="1:11" ht="12" customHeight="1">
      <c r="A96" s="51">
        <v>88</v>
      </c>
      <c r="B96" s="147">
        <v>1</v>
      </c>
      <c r="C96" s="147">
        <v>453</v>
      </c>
      <c r="D96" s="147" t="s">
        <v>248</v>
      </c>
      <c r="E96" s="91">
        <v>1290</v>
      </c>
      <c r="F96" s="91">
        <v>626</v>
      </c>
      <c r="G96" s="91">
        <v>8070</v>
      </c>
      <c r="I96" s="88">
        <f>IFERROR(_xlfn.RANK.EQ(E96,$E$9:$E$187,0)+COUNTIF(E$9:E96,E96)-1,"-")</f>
        <v>33</v>
      </c>
      <c r="J96" s="88">
        <f>IFERROR(_xlfn.RANK.EQ(G96,$G$9:$G$187,0)+COUNTIF(G$9:G96,G96)-1,"-")</f>
        <v>24</v>
      </c>
      <c r="K96" s="88">
        <f>IFERROR(_xlfn.RANK.EQ(F96,$F$9:$F$187,0)+COUNTIF(F$9:F96,F96)-1,"-")</f>
        <v>10</v>
      </c>
    </row>
    <row r="97" spans="1:11" ht="12" customHeight="1">
      <c r="A97" s="51">
        <v>89</v>
      </c>
      <c r="B97" s="147">
        <v>1</v>
      </c>
      <c r="C97" s="147">
        <v>454</v>
      </c>
      <c r="D97" s="147" t="s">
        <v>244</v>
      </c>
      <c r="E97" s="91">
        <v>2510</v>
      </c>
      <c r="F97" s="91">
        <v>602</v>
      </c>
      <c r="G97" s="91">
        <v>15100</v>
      </c>
      <c r="I97" s="88">
        <f>IFERROR(_xlfn.RANK.EQ(E97,$E$9:$E$187,0)+COUNTIF(E$9:E97,E97)-1,"-")</f>
        <v>7</v>
      </c>
      <c r="J97" s="88">
        <f>IFERROR(_xlfn.RANK.EQ(G97,$G$9:$G$187,0)+COUNTIF(G$9:G97,G97)-1,"-")</f>
        <v>8</v>
      </c>
      <c r="K97" s="88">
        <f>IFERROR(_xlfn.RANK.EQ(F97,$F$9:$F$187,0)+COUNTIF(F$9:F97,F97)-1,"-")</f>
        <v>28</v>
      </c>
    </row>
    <row r="98" spans="1:11" ht="12" customHeight="1">
      <c r="A98" s="51">
        <v>90</v>
      </c>
      <c r="B98" s="147">
        <v>1</v>
      </c>
      <c r="C98" s="147">
        <v>455</v>
      </c>
      <c r="D98" s="147" t="s">
        <v>276</v>
      </c>
      <c r="E98" s="91">
        <v>1510</v>
      </c>
      <c r="F98" s="91">
        <v>605</v>
      </c>
      <c r="G98" s="91">
        <v>9130</v>
      </c>
      <c r="I98" s="88">
        <f>IFERROR(_xlfn.RANK.EQ(E98,$E$9:$E$187,0)+COUNTIF(E$9:E98,E98)-1,"-")</f>
        <v>22</v>
      </c>
      <c r="J98" s="88">
        <f>IFERROR(_xlfn.RANK.EQ(G98,$G$9:$G$187,0)+COUNTIF(G$9:G98,G98)-1,"-")</f>
        <v>20</v>
      </c>
      <c r="K98" s="88">
        <f>IFERROR(_xlfn.RANK.EQ(F98,$F$9:$F$187,0)+COUNTIF(F$9:F98,F98)-1,"-")</f>
        <v>26</v>
      </c>
    </row>
    <row r="99" spans="1:11" ht="12" customHeight="1">
      <c r="A99" s="51">
        <v>91</v>
      </c>
      <c r="B99" s="147">
        <v>1</v>
      </c>
      <c r="C99" s="147">
        <v>456</v>
      </c>
      <c r="D99" s="147" t="s">
        <v>296</v>
      </c>
      <c r="E99" s="91">
        <v>917</v>
      </c>
      <c r="F99" s="91">
        <v>576</v>
      </c>
      <c r="G99" s="91">
        <v>5280</v>
      </c>
      <c r="I99" s="88">
        <f>IFERROR(_xlfn.RANK.EQ(E99,$E$9:$E$187,0)+COUNTIF(E$9:E99,E99)-1,"-")</f>
        <v>38</v>
      </c>
      <c r="J99" s="88">
        <f>IFERROR(_xlfn.RANK.EQ(G99,$G$9:$G$187,0)+COUNTIF(G$9:G99,G99)-1,"-")</f>
        <v>39</v>
      </c>
      <c r="K99" s="88">
        <f>IFERROR(_xlfn.RANK.EQ(F99,$F$9:$F$187,0)+COUNTIF(F$9:F99,F99)-1,"-")</f>
        <v>41</v>
      </c>
    </row>
    <row r="100" spans="1:11" ht="12" customHeight="1">
      <c r="A100" s="51">
        <v>92</v>
      </c>
      <c r="B100" s="147">
        <v>1</v>
      </c>
      <c r="C100" s="147">
        <v>457</v>
      </c>
      <c r="D100" s="147" t="s">
        <v>261</v>
      </c>
      <c r="E100" s="91">
        <v>246</v>
      </c>
      <c r="F100" s="91">
        <v>644</v>
      </c>
      <c r="G100" s="91">
        <v>1590</v>
      </c>
      <c r="I100" s="88">
        <f>IFERROR(_xlfn.RANK.EQ(E100,$E$9:$E$187,0)+COUNTIF(E$9:E100,E100)-1,"-")</f>
        <v>65</v>
      </c>
      <c r="J100" s="88">
        <f>IFERROR(_xlfn.RANK.EQ(G100,$G$9:$G$187,0)+COUNTIF(G$9:G100,G100)-1,"-")</f>
        <v>61</v>
      </c>
      <c r="K100" s="88">
        <f>IFERROR(_xlfn.RANK.EQ(F100,$F$9:$F$187,0)+COUNTIF(F$9:F100,F100)-1,"-")</f>
        <v>3</v>
      </c>
    </row>
    <row r="101" spans="1:11" ht="12" customHeight="1">
      <c r="A101" s="51">
        <v>93</v>
      </c>
      <c r="B101" s="147">
        <v>1</v>
      </c>
      <c r="C101" s="147">
        <v>458</v>
      </c>
      <c r="D101" s="147" t="s">
        <v>253</v>
      </c>
      <c r="E101" s="91">
        <v>2110</v>
      </c>
      <c r="F101" s="91">
        <v>626</v>
      </c>
      <c r="G101" s="91">
        <v>13200</v>
      </c>
      <c r="I101" s="88">
        <f>IFERROR(_xlfn.RANK.EQ(E101,$E$9:$E$187,0)+COUNTIF(E$9:E101,E101)-1,"-")</f>
        <v>13</v>
      </c>
      <c r="J101" s="88">
        <f>IFERROR(_xlfn.RANK.EQ(G101,$G$9:$G$187,0)+COUNTIF(G$9:G101,G101)-1,"-")</f>
        <v>13</v>
      </c>
      <c r="K101" s="88">
        <f>IFERROR(_xlfn.RANK.EQ(F101,$F$9:$F$187,0)+COUNTIF(F$9:F101,F101)-1,"-")</f>
        <v>11</v>
      </c>
    </row>
    <row r="102" spans="1:11" ht="12" customHeight="1">
      <c r="A102" s="51">
        <v>94</v>
      </c>
      <c r="B102" s="147">
        <v>1</v>
      </c>
      <c r="C102" s="147">
        <v>459</v>
      </c>
      <c r="D102" s="147" t="s">
        <v>238</v>
      </c>
      <c r="E102" s="91">
        <v>854</v>
      </c>
      <c r="F102" s="91">
        <v>621</v>
      </c>
      <c r="G102" s="91">
        <v>5300</v>
      </c>
      <c r="I102" s="88">
        <f>IFERROR(_xlfn.RANK.EQ(E102,$E$9:$E$187,0)+COUNTIF(E$9:E102,E102)-1,"-")</f>
        <v>42</v>
      </c>
      <c r="J102" s="88">
        <f>IFERROR(_xlfn.RANK.EQ(G102,$G$9:$G$187,0)+COUNTIF(G$9:G102,G102)-1,"-")</f>
        <v>38</v>
      </c>
      <c r="K102" s="88">
        <f>IFERROR(_xlfn.RANK.EQ(F102,$F$9:$F$187,0)+COUNTIF(F$9:F102,F102)-1,"-")</f>
        <v>13</v>
      </c>
    </row>
    <row r="103" spans="1:11" ht="12" customHeight="1">
      <c r="A103" s="51">
        <v>95</v>
      </c>
      <c r="B103" s="147">
        <v>1</v>
      </c>
      <c r="C103" s="147">
        <v>460</v>
      </c>
      <c r="D103" s="147" t="s">
        <v>263</v>
      </c>
      <c r="E103" s="91">
        <v>753</v>
      </c>
      <c r="F103" s="91">
        <v>601</v>
      </c>
      <c r="G103" s="91">
        <v>4520</v>
      </c>
      <c r="I103" s="88">
        <f>IFERROR(_xlfn.RANK.EQ(E103,$E$9:$E$187,0)+COUNTIF(E$9:E103,E103)-1,"-")</f>
        <v>43</v>
      </c>
      <c r="J103" s="88">
        <f>IFERROR(_xlfn.RANK.EQ(G103,$G$9:$G$187,0)+COUNTIF(G$9:G103,G103)-1,"-")</f>
        <v>44</v>
      </c>
      <c r="K103" s="88">
        <f>IFERROR(_xlfn.RANK.EQ(F103,$F$9:$F$187,0)+COUNTIF(F$9:F103,F103)-1,"-")</f>
        <v>29</v>
      </c>
    </row>
    <row r="104" spans="1:11" ht="12" customHeight="1">
      <c r="A104" s="51">
        <v>96</v>
      </c>
      <c r="B104" s="147">
        <v>1</v>
      </c>
      <c r="C104" s="147">
        <v>461</v>
      </c>
      <c r="D104" s="147" t="s">
        <v>285</v>
      </c>
      <c r="E104" s="91">
        <v>1100</v>
      </c>
      <c r="F104" s="91">
        <v>607</v>
      </c>
      <c r="G104" s="91">
        <v>6690</v>
      </c>
      <c r="I104" s="88">
        <f>IFERROR(_xlfn.RANK.EQ(E104,$E$9:$E$187,0)+COUNTIF(E$9:E104,E104)-1,"-")</f>
        <v>35</v>
      </c>
      <c r="J104" s="88">
        <f>IFERROR(_xlfn.RANK.EQ(G104,$G$9:$G$187,0)+COUNTIF(G$9:G104,G104)-1,"-")</f>
        <v>34</v>
      </c>
      <c r="K104" s="88">
        <f>IFERROR(_xlfn.RANK.EQ(F104,$F$9:$F$187,0)+COUNTIF(F$9:F104,F104)-1,"-")</f>
        <v>25</v>
      </c>
    </row>
    <row r="105" spans="1:11" ht="12" customHeight="1">
      <c r="A105" s="51">
        <v>97</v>
      </c>
      <c r="B105" s="147">
        <v>1</v>
      </c>
      <c r="C105" s="147">
        <v>462</v>
      </c>
      <c r="D105" s="147" t="s">
        <v>229</v>
      </c>
      <c r="E105" s="91">
        <v>97</v>
      </c>
      <c r="F105" s="91">
        <v>631</v>
      </c>
      <c r="G105" s="91">
        <v>612</v>
      </c>
      <c r="I105" s="88">
        <f>IFERROR(_xlfn.RANK.EQ(E105,$E$9:$E$187,0)+COUNTIF(E$9:E105,E105)-1,"-")</f>
        <v>81</v>
      </c>
      <c r="J105" s="88">
        <f>IFERROR(_xlfn.RANK.EQ(G105,$G$9:$G$187,0)+COUNTIF(G$9:G105,G105)-1,"-")</f>
        <v>80</v>
      </c>
      <c r="K105" s="88">
        <f>IFERROR(_xlfn.RANK.EQ(F105,$F$9:$F$187,0)+COUNTIF(F$9:F105,F105)-1,"-")</f>
        <v>7</v>
      </c>
    </row>
    <row r="106" spans="1:11" ht="12" customHeight="1">
      <c r="A106" s="51">
        <v>98</v>
      </c>
      <c r="B106" s="147">
        <v>1</v>
      </c>
      <c r="C106" s="147">
        <v>463</v>
      </c>
      <c r="D106" s="147" t="s">
        <v>357</v>
      </c>
      <c r="E106" s="91" t="s">
        <v>145</v>
      </c>
      <c r="F106" s="91" t="s">
        <v>145</v>
      </c>
      <c r="G106" s="91" t="s">
        <v>145</v>
      </c>
      <c r="I106" s="88" t="str">
        <f>IFERROR(_xlfn.RANK.EQ(E106,$E$9:$E$187,0)+COUNTIF(E$9:E106,E106)-1,"-")</f>
        <v>-</v>
      </c>
      <c r="J106" s="88" t="str">
        <f>IFERROR(_xlfn.RANK.EQ(G106,$G$9:$G$187,0)+COUNTIF(G$9:G106,G106)-1,"-")</f>
        <v>-</v>
      </c>
      <c r="K106" s="88" t="str">
        <f>IFERROR(_xlfn.RANK.EQ(F106,$F$9:$F$187,0)+COUNTIF(F$9:F106,F106)-1,"-")</f>
        <v>-</v>
      </c>
    </row>
    <row r="107" spans="1:11" ht="12" customHeight="1">
      <c r="A107" s="51">
        <v>99</v>
      </c>
      <c r="B107" s="147">
        <v>1</v>
      </c>
      <c r="C107" s="147">
        <v>464</v>
      </c>
      <c r="D107" s="147" t="s">
        <v>251</v>
      </c>
      <c r="E107" s="91">
        <v>733</v>
      </c>
      <c r="F107" s="91">
        <v>620</v>
      </c>
      <c r="G107" s="91">
        <v>4550</v>
      </c>
      <c r="I107" s="88">
        <f>IFERROR(_xlfn.RANK.EQ(E107,$E$9:$E$187,0)+COUNTIF(E$9:E107,E107)-1,"-")</f>
        <v>44</v>
      </c>
      <c r="J107" s="88">
        <f>IFERROR(_xlfn.RANK.EQ(G107,$G$9:$G$187,0)+COUNTIF(G$9:G107,G107)-1,"-")</f>
        <v>43</v>
      </c>
      <c r="K107" s="88">
        <f>IFERROR(_xlfn.RANK.EQ(F107,$F$9:$F$187,0)+COUNTIF(F$9:F107,F107)-1,"-")</f>
        <v>15</v>
      </c>
    </row>
    <row r="108" spans="1:11" ht="12" customHeight="1">
      <c r="A108" s="51">
        <v>100</v>
      </c>
      <c r="B108" s="147">
        <v>1</v>
      </c>
      <c r="C108" s="147">
        <v>465</v>
      </c>
      <c r="D108" s="147" t="s">
        <v>247</v>
      </c>
      <c r="E108" s="91">
        <v>636</v>
      </c>
      <c r="F108" s="91">
        <v>612</v>
      </c>
      <c r="G108" s="91">
        <v>3890</v>
      </c>
      <c r="I108" s="88">
        <f>IFERROR(_xlfn.RANK.EQ(E108,$E$9:$E$187,0)+COUNTIF(E$9:E108,E108)-1,"-")</f>
        <v>46</v>
      </c>
      <c r="J108" s="88">
        <f>IFERROR(_xlfn.RANK.EQ(G108,$G$9:$G$187,0)+COUNTIF(G$9:G108,G108)-1,"-")</f>
        <v>45</v>
      </c>
      <c r="K108" s="88">
        <f>IFERROR(_xlfn.RANK.EQ(F108,$F$9:$F$187,0)+COUNTIF(F$9:F108,F108)-1,"-")</f>
        <v>21</v>
      </c>
    </row>
    <row r="109" spans="1:11" ht="12" customHeight="1">
      <c r="A109" s="51">
        <v>101</v>
      </c>
      <c r="B109" s="147">
        <v>1</v>
      </c>
      <c r="C109" s="147">
        <v>468</v>
      </c>
      <c r="D109" s="147" t="s">
        <v>290</v>
      </c>
      <c r="E109" s="91">
        <v>56</v>
      </c>
      <c r="F109" s="91">
        <v>557</v>
      </c>
      <c r="G109" s="91">
        <v>312</v>
      </c>
      <c r="I109" s="88">
        <f>IFERROR(_xlfn.RANK.EQ(E109,$E$9:$E$187,0)+COUNTIF(E$9:E109,E109)-1,"-")</f>
        <v>86</v>
      </c>
      <c r="J109" s="88">
        <f>IFERROR(_xlfn.RANK.EQ(G109,$G$9:$G$187,0)+COUNTIF(G$9:G109,G109)-1,"-")</f>
        <v>85</v>
      </c>
      <c r="K109" s="88">
        <f>IFERROR(_xlfn.RANK.EQ(F109,$F$9:$F$187,0)+COUNTIF(F$9:F109,F109)-1,"-")</f>
        <v>51</v>
      </c>
    </row>
    <row r="110" spans="1:11" ht="12" customHeight="1">
      <c r="A110" s="51">
        <v>102</v>
      </c>
      <c r="B110" s="147">
        <v>1</v>
      </c>
      <c r="C110" s="147">
        <v>469</v>
      </c>
      <c r="D110" s="147" t="s">
        <v>256</v>
      </c>
      <c r="E110" s="91">
        <v>205</v>
      </c>
      <c r="F110" s="91">
        <v>618</v>
      </c>
      <c r="G110" s="91">
        <v>1270</v>
      </c>
      <c r="I110" s="88">
        <f>IFERROR(_xlfn.RANK.EQ(E110,$E$9:$E$187,0)+COUNTIF(E$9:E110,E110)-1,"-")</f>
        <v>68</v>
      </c>
      <c r="J110" s="88">
        <f>IFERROR(_xlfn.RANK.EQ(G110,$G$9:$G$187,0)+COUNTIF(G$9:G110,G110)-1,"-")</f>
        <v>66</v>
      </c>
      <c r="K110" s="88">
        <f>IFERROR(_xlfn.RANK.EQ(F110,$F$9:$F$187,0)+COUNTIF(F$9:F110,F110)-1,"-")</f>
        <v>17</v>
      </c>
    </row>
    <row r="111" spans="1:11" ht="12" customHeight="1">
      <c r="A111" s="51">
        <v>103</v>
      </c>
      <c r="B111" s="147">
        <v>1</v>
      </c>
      <c r="C111" s="147">
        <v>470</v>
      </c>
      <c r="D111" s="147" t="s">
        <v>234</v>
      </c>
      <c r="E111" s="91" t="s">
        <v>145</v>
      </c>
      <c r="F111" s="91" t="s">
        <v>145</v>
      </c>
      <c r="G111" s="91" t="s">
        <v>145</v>
      </c>
      <c r="I111" s="88" t="str">
        <f>IFERROR(_xlfn.RANK.EQ(E111,$E$9:$E$187,0)+COUNTIF(E$9:E111,E111)-1,"-")</f>
        <v>-</v>
      </c>
      <c r="J111" s="88" t="str">
        <f>IFERROR(_xlfn.RANK.EQ(G111,$G$9:$G$187,0)+COUNTIF(G$9:G111,G111)-1,"-")</f>
        <v>-</v>
      </c>
      <c r="K111" s="88" t="str">
        <f>IFERROR(_xlfn.RANK.EQ(F111,$F$9:$F$187,0)+COUNTIF(F$9:F111,F111)-1,"-")</f>
        <v>-</v>
      </c>
    </row>
    <row r="112" spans="1:11" ht="12" customHeight="1">
      <c r="A112" s="51">
        <v>104</v>
      </c>
      <c r="B112" s="147">
        <v>1</v>
      </c>
      <c r="C112" s="147">
        <v>471</v>
      </c>
      <c r="D112" s="147" t="s">
        <v>255</v>
      </c>
      <c r="E112" s="91" t="s">
        <v>145</v>
      </c>
      <c r="F112" s="91" t="s">
        <v>145</v>
      </c>
      <c r="G112" s="91" t="s">
        <v>145</v>
      </c>
      <c r="I112" s="88" t="str">
        <f>IFERROR(_xlfn.RANK.EQ(E112,$E$9:$E$187,0)+COUNTIF(E$9:E112,E112)-1,"-")</f>
        <v>-</v>
      </c>
      <c r="J112" s="88" t="str">
        <f>IFERROR(_xlfn.RANK.EQ(G112,$G$9:$G$187,0)+COUNTIF(G$9:G112,G112)-1,"-")</f>
        <v>-</v>
      </c>
      <c r="K112" s="88" t="str">
        <f>IFERROR(_xlfn.RANK.EQ(F112,$F$9:$F$187,0)+COUNTIF(F$9:F112,F112)-1,"-")</f>
        <v>-</v>
      </c>
    </row>
    <row r="113" spans="1:11" ht="12" customHeight="1">
      <c r="A113" s="51">
        <v>105</v>
      </c>
      <c r="B113" s="147">
        <v>1</v>
      </c>
      <c r="C113" s="147">
        <v>472</v>
      </c>
      <c r="D113" s="147" t="s">
        <v>200</v>
      </c>
      <c r="E113" s="91">
        <v>192</v>
      </c>
      <c r="F113" s="91">
        <v>658</v>
      </c>
      <c r="G113" s="91">
        <v>1260</v>
      </c>
      <c r="I113" s="88">
        <f>IFERROR(_xlfn.RANK.EQ(E113,$E$9:$E$187,0)+COUNTIF(E$9:E113,E113)-1,"-")</f>
        <v>72</v>
      </c>
      <c r="J113" s="88">
        <f>IFERROR(_xlfn.RANK.EQ(G113,$G$9:$G$187,0)+COUNTIF(G$9:G113,G113)-1,"-")</f>
        <v>67</v>
      </c>
      <c r="K113" s="88">
        <f>IFERROR(_xlfn.RANK.EQ(F113,$F$9:$F$187,0)+COUNTIF(F$9:F113,F113)-1,"-")</f>
        <v>2</v>
      </c>
    </row>
    <row r="114" spans="1:11" ht="12" customHeight="1">
      <c r="A114" s="51">
        <v>106</v>
      </c>
      <c r="B114" s="147">
        <v>1</v>
      </c>
      <c r="C114" s="147">
        <v>481</v>
      </c>
      <c r="D114" s="147" t="s">
        <v>330</v>
      </c>
      <c r="E114" s="91">
        <v>290</v>
      </c>
      <c r="F114" s="91">
        <v>489</v>
      </c>
      <c r="G114" s="91">
        <v>1420</v>
      </c>
      <c r="I114" s="88">
        <f>IFERROR(_xlfn.RANK.EQ(E114,$E$9:$E$187,0)+COUNTIF(E$9:E114,E114)-1,"-")</f>
        <v>62</v>
      </c>
      <c r="J114" s="88">
        <f>IFERROR(_xlfn.RANK.EQ(G114,$G$9:$G$187,0)+COUNTIF(G$9:G114,G114)-1,"-")</f>
        <v>64</v>
      </c>
      <c r="K114" s="88">
        <f>IFERROR(_xlfn.RANK.EQ(F114,$F$9:$F$187,0)+COUNTIF(F$9:F114,F114)-1,"-")</f>
        <v>87</v>
      </c>
    </row>
    <row r="115" spans="1:11" ht="12" customHeight="1">
      <c r="A115" s="51">
        <v>107</v>
      </c>
      <c r="B115" s="147">
        <v>1</v>
      </c>
      <c r="C115" s="147">
        <v>482</v>
      </c>
      <c r="D115" s="147" t="s">
        <v>310</v>
      </c>
      <c r="E115" s="91">
        <v>858</v>
      </c>
      <c r="F115" s="91">
        <v>575</v>
      </c>
      <c r="G115" s="91">
        <v>4930</v>
      </c>
      <c r="I115" s="88">
        <f>IFERROR(_xlfn.RANK.EQ(E115,$E$9:$E$187,0)+COUNTIF(E$9:E115,E115)-1,"-")</f>
        <v>41</v>
      </c>
      <c r="J115" s="88">
        <f>IFERROR(_xlfn.RANK.EQ(G115,$G$9:$G$187,0)+COUNTIF(G$9:G115,G115)-1,"-")</f>
        <v>41</v>
      </c>
      <c r="K115" s="88">
        <f>IFERROR(_xlfn.RANK.EQ(F115,$F$9:$F$187,0)+COUNTIF(F$9:F115,F115)-1,"-")</f>
        <v>42</v>
      </c>
    </row>
    <row r="116" spans="1:11" ht="12" customHeight="1">
      <c r="A116" s="51">
        <v>108</v>
      </c>
      <c r="B116" s="147">
        <v>1</v>
      </c>
      <c r="C116" s="147">
        <v>483</v>
      </c>
      <c r="D116" s="147" t="s">
        <v>282</v>
      </c>
      <c r="E116" s="91">
        <v>677</v>
      </c>
      <c r="F116" s="91">
        <v>570</v>
      </c>
      <c r="G116" s="91">
        <v>3860</v>
      </c>
      <c r="I116" s="88">
        <f>IFERROR(_xlfn.RANK.EQ(E116,$E$9:$E$187,0)+COUNTIF(E$9:E116,E116)-1,"-")</f>
        <v>45</v>
      </c>
      <c r="J116" s="88">
        <f>IFERROR(_xlfn.RANK.EQ(G116,$G$9:$G$187,0)+COUNTIF(G$9:G116,G116)-1,"-")</f>
        <v>46</v>
      </c>
      <c r="K116" s="88">
        <f>IFERROR(_xlfn.RANK.EQ(F116,$F$9:$F$187,0)+COUNTIF(F$9:F116,F116)-1,"-")</f>
        <v>44</v>
      </c>
    </row>
    <row r="117" spans="1:11" ht="12" customHeight="1">
      <c r="A117" s="51">
        <v>109</v>
      </c>
      <c r="B117" s="147">
        <v>1</v>
      </c>
      <c r="C117" s="147">
        <v>484</v>
      </c>
      <c r="D117" s="147" t="s">
        <v>318</v>
      </c>
      <c r="E117" s="91">
        <v>888</v>
      </c>
      <c r="F117" s="91">
        <v>567</v>
      </c>
      <c r="G117" s="91">
        <v>5040</v>
      </c>
      <c r="I117" s="88">
        <f>IFERROR(_xlfn.RANK.EQ(E117,$E$9:$E$187,0)+COUNTIF(E$9:E117,E117)-1,"-")</f>
        <v>39</v>
      </c>
      <c r="J117" s="88">
        <f>IFERROR(_xlfn.RANK.EQ(G117,$G$9:$G$187,0)+COUNTIF(G$9:G117,G117)-1,"-")</f>
        <v>40</v>
      </c>
      <c r="K117" s="88">
        <f>IFERROR(_xlfn.RANK.EQ(F117,$F$9:$F$187,0)+COUNTIF(F$9:F117,F117)-1,"-")</f>
        <v>45</v>
      </c>
    </row>
    <row r="118" spans="1:11" ht="12" customHeight="1">
      <c r="A118" s="51">
        <v>110</v>
      </c>
      <c r="B118" s="147">
        <v>1</v>
      </c>
      <c r="C118" s="147">
        <v>485</v>
      </c>
      <c r="D118" s="147" t="s">
        <v>327</v>
      </c>
      <c r="E118" s="91">
        <v>266</v>
      </c>
      <c r="F118" s="91">
        <v>584</v>
      </c>
      <c r="G118" s="91">
        <v>1550</v>
      </c>
      <c r="I118" s="88">
        <f>IFERROR(_xlfn.RANK.EQ(E118,$E$9:$E$187,0)+COUNTIF(E$9:E118,E118)-1,"-")</f>
        <v>64</v>
      </c>
      <c r="J118" s="88">
        <f>IFERROR(_xlfn.RANK.EQ(G118,$G$9:$G$187,0)+COUNTIF(G$9:G118,G118)-1,"-")</f>
        <v>63</v>
      </c>
      <c r="K118" s="88">
        <f>IFERROR(_xlfn.RANK.EQ(F118,$F$9:$F$187,0)+COUNTIF(F$9:F118,F118)-1,"-")</f>
        <v>36</v>
      </c>
    </row>
    <row r="119" spans="1:11" ht="12" customHeight="1">
      <c r="A119" s="51">
        <v>111</v>
      </c>
      <c r="B119" s="147">
        <v>1</v>
      </c>
      <c r="C119" s="147">
        <v>486</v>
      </c>
      <c r="D119" s="147" t="s">
        <v>270</v>
      </c>
      <c r="E119" s="91">
        <v>438</v>
      </c>
      <c r="F119" s="91">
        <v>626</v>
      </c>
      <c r="G119" s="91">
        <v>2740</v>
      </c>
      <c r="I119" s="88">
        <f>IFERROR(_xlfn.RANK.EQ(E119,$E$9:$E$187,0)+COUNTIF(E$9:E119,E119)-1,"-")</f>
        <v>53</v>
      </c>
      <c r="J119" s="88">
        <f>IFERROR(_xlfn.RANK.EQ(G119,$G$9:$G$187,0)+COUNTIF(G$9:G119,G119)-1,"-")</f>
        <v>49</v>
      </c>
      <c r="K119" s="88">
        <f>IFERROR(_xlfn.RANK.EQ(F119,$F$9:$F$187,0)+COUNTIF(F$9:F119,F119)-1,"-")</f>
        <v>12</v>
      </c>
    </row>
    <row r="120" spans="1:11" ht="12" customHeight="1">
      <c r="A120" s="51">
        <v>112</v>
      </c>
      <c r="B120" s="147">
        <v>1</v>
      </c>
      <c r="C120" s="147">
        <v>487</v>
      </c>
      <c r="D120" s="147" t="s">
        <v>305</v>
      </c>
      <c r="E120" s="91" t="s">
        <v>145</v>
      </c>
      <c r="F120" s="91" t="s">
        <v>145</v>
      </c>
      <c r="G120" s="91" t="s">
        <v>145</v>
      </c>
      <c r="I120" s="88" t="str">
        <f>IFERROR(_xlfn.RANK.EQ(E120,$E$9:$E$187,0)+COUNTIF(E$9:E120,E120)-1,"-")</f>
        <v>-</v>
      </c>
      <c r="J120" s="88" t="str">
        <f>IFERROR(_xlfn.RANK.EQ(G120,$G$9:$G$187,0)+COUNTIF(G$9:G120,G120)-1,"-")</f>
        <v>-</v>
      </c>
      <c r="K120" s="88" t="str">
        <f>IFERROR(_xlfn.RANK.EQ(F120,$F$9:$F$187,0)+COUNTIF(F$9:F120,F120)-1,"-")</f>
        <v>-</v>
      </c>
    </row>
    <row r="121" spans="1:11" ht="12" customHeight="1">
      <c r="A121" s="51">
        <v>113</v>
      </c>
      <c r="B121" s="147">
        <v>1</v>
      </c>
      <c r="C121" s="147">
        <v>511</v>
      </c>
      <c r="D121" s="147" t="s">
        <v>341</v>
      </c>
      <c r="E121" s="91" t="s">
        <v>145</v>
      </c>
      <c r="F121" s="91" t="s">
        <v>145</v>
      </c>
      <c r="G121" s="91" t="s">
        <v>145</v>
      </c>
      <c r="I121" s="88" t="str">
        <f>IFERROR(_xlfn.RANK.EQ(E121,$E$9:$E$187,0)+COUNTIF(E$9:E121,E121)-1,"-")</f>
        <v>-</v>
      </c>
      <c r="J121" s="88" t="str">
        <f>IFERROR(_xlfn.RANK.EQ(G121,$G$9:$G$187,0)+COUNTIF(G$9:G121,G121)-1,"-")</f>
        <v>-</v>
      </c>
      <c r="K121" s="88" t="str">
        <f>IFERROR(_xlfn.RANK.EQ(F121,$F$9:$F$187,0)+COUNTIF(F$9:F121,F121)-1,"-")</f>
        <v>-</v>
      </c>
    </row>
    <row r="122" spans="1:11" ht="12" customHeight="1">
      <c r="A122" s="51">
        <v>114</v>
      </c>
      <c r="B122" s="147">
        <v>1</v>
      </c>
      <c r="C122" s="147">
        <v>512</v>
      </c>
      <c r="D122" s="147" t="s">
        <v>340</v>
      </c>
      <c r="E122" s="91" t="s">
        <v>145</v>
      </c>
      <c r="F122" s="91" t="s">
        <v>145</v>
      </c>
      <c r="G122" s="91" t="s">
        <v>145</v>
      </c>
      <c r="I122" s="88" t="str">
        <f>IFERROR(_xlfn.RANK.EQ(E122,$E$9:$E$187,0)+COUNTIF(E$9:E122,E122)-1,"-")</f>
        <v>-</v>
      </c>
      <c r="J122" s="88" t="str">
        <f>IFERROR(_xlfn.RANK.EQ(G122,$G$9:$G$187,0)+COUNTIF(G$9:G122,G122)-1,"-")</f>
        <v>-</v>
      </c>
      <c r="K122" s="88" t="str">
        <f>IFERROR(_xlfn.RANK.EQ(F122,$F$9:$F$187,0)+COUNTIF(F$9:F122,F122)-1,"-")</f>
        <v>-</v>
      </c>
    </row>
    <row r="123" spans="1:11" ht="12" customHeight="1">
      <c r="A123" s="51">
        <v>115</v>
      </c>
      <c r="B123" s="147">
        <v>1</v>
      </c>
      <c r="C123" s="147">
        <v>513</v>
      </c>
      <c r="D123" s="147" t="s">
        <v>347</v>
      </c>
      <c r="E123" s="91" t="s">
        <v>145</v>
      </c>
      <c r="F123" s="91" t="s">
        <v>145</v>
      </c>
      <c r="G123" s="91" t="s">
        <v>145</v>
      </c>
      <c r="I123" s="88" t="str">
        <f>IFERROR(_xlfn.RANK.EQ(E123,$E$9:$E$187,0)+COUNTIF(E$9:E123,E123)-1,"-")</f>
        <v>-</v>
      </c>
      <c r="J123" s="88" t="str">
        <f>IFERROR(_xlfn.RANK.EQ(G123,$G$9:$G$187,0)+COUNTIF(G$9:G123,G123)-1,"-")</f>
        <v>-</v>
      </c>
      <c r="K123" s="88" t="str">
        <f>IFERROR(_xlfn.RANK.EQ(F123,$F$9:$F$187,0)+COUNTIF(F$9:F123,F123)-1,"-")</f>
        <v>-</v>
      </c>
    </row>
    <row r="124" spans="1:11" ht="12" customHeight="1">
      <c r="A124" s="51">
        <v>116</v>
      </c>
      <c r="B124" s="147">
        <v>1</v>
      </c>
      <c r="C124" s="147">
        <v>514</v>
      </c>
      <c r="D124" s="147" t="s">
        <v>292</v>
      </c>
      <c r="E124" s="91" t="s">
        <v>145</v>
      </c>
      <c r="F124" s="91" t="s">
        <v>145</v>
      </c>
      <c r="G124" s="91" t="s">
        <v>145</v>
      </c>
      <c r="I124" s="88" t="str">
        <f>IFERROR(_xlfn.RANK.EQ(E124,$E$9:$E$187,0)+COUNTIF(E$9:E124,E124)-1,"-")</f>
        <v>-</v>
      </c>
      <c r="J124" s="88" t="str">
        <f>IFERROR(_xlfn.RANK.EQ(G124,$G$9:$G$187,0)+COUNTIF(G$9:G124,G124)-1,"-")</f>
        <v>-</v>
      </c>
      <c r="K124" s="88" t="str">
        <f>IFERROR(_xlfn.RANK.EQ(F124,$F$9:$F$187,0)+COUNTIF(F$9:F124,F124)-1,"-")</f>
        <v>-</v>
      </c>
    </row>
    <row r="125" spans="1:11" ht="12" customHeight="1">
      <c r="A125" s="51">
        <v>117</v>
      </c>
      <c r="B125" s="147">
        <v>1</v>
      </c>
      <c r="C125" s="147">
        <v>516</v>
      </c>
      <c r="D125" s="147" t="s">
        <v>275</v>
      </c>
      <c r="E125" s="91" t="s">
        <v>145</v>
      </c>
      <c r="F125" s="91" t="s">
        <v>145</v>
      </c>
      <c r="G125" s="91" t="s">
        <v>145</v>
      </c>
      <c r="I125" s="88" t="str">
        <f>IFERROR(_xlfn.RANK.EQ(E125,$E$9:$E$187,0)+COUNTIF(E$9:E125,E125)-1,"-")</f>
        <v>-</v>
      </c>
      <c r="J125" s="88" t="str">
        <f>IFERROR(_xlfn.RANK.EQ(G125,$G$9:$G$187,0)+COUNTIF(G$9:G125,G125)-1,"-")</f>
        <v>-</v>
      </c>
      <c r="K125" s="88" t="str">
        <f>IFERROR(_xlfn.RANK.EQ(F125,$F$9:$F$187,0)+COUNTIF(F$9:F125,F125)-1,"-")</f>
        <v>-</v>
      </c>
    </row>
    <row r="126" spans="1:11" ht="12" customHeight="1">
      <c r="A126" s="51">
        <v>118</v>
      </c>
      <c r="B126" s="147">
        <v>1</v>
      </c>
      <c r="C126" s="147">
        <v>517</v>
      </c>
      <c r="D126" s="147" t="s">
        <v>371</v>
      </c>
      <c r="E126" s="91" t="s">
        <v>145</v>
      </c>
      <c r="F126" s="91" t="s">
        <v>145</v>
      </c>
      <c r="G126" s="91" t="s">
        <v>145</v>
      </c>
      <c r="I126" s="88" t="str">
        <f>IFERROR(_xlfn.RANK.EQ(E126,$E$9:$E$187,0)+COUNTIF(E$9:E126,E126)-1,"-")</f>
        <v>-</v>
      </c>
      <c r="J126" s="88" t="str">
        <f>IFERROR(_xlfn.RANK.EQ(G126,$G$9:$G$187,0)+COUNTIF(G$9:G126,G126)-1,"-")</f>
        <v>-</v>
      </c>
      <c r="K126" s="88" t="str">
        <f>IFERROR(_xlfn.RANK.EQ(F126,$F$9:$F$187,0)+COUNTIF(F$9:F126,F126)-1,"-")</f>
        <v>-</v>
      </c>
    </row>
    <row r="127" spans="1:11" ht="12" customHeight="1">
      <c r="A127" s="51">
        <v>119</v>
      </c>
      <c r="B127" s="147">
        <v>1</v>
      </c>
      <c r="C127" s="147">
        <v>518</v>
      </c>
      <c r="D127" s="147" t="s">
        <v>372</v>
      </c>
      <c r="E127" s="91" t="s">
        <v>145</v>
      </c>
      <c r="F127" s="91" t="s">
        <v>145</v>
      </c>
      <c r="G127" s="91" t="s">
        <v>145</v>
      </c>
      <c r="I127" s="88" t="str">
        <f>IFERROR(_xlfn.RANK.EQ(E127,$E$9:$E$187,0)+COUNTIF(E$9:E127,E127)-1,"-")</f>
        <v>-</v>
      </c>
      <c r="J127" s="88" t="str">
        <f>IFERROR(_xlfn.RANK.EQ(G127,$G$9:$G$187,0)+COUNTIF(G$9:G127,G127)-1,"-")</f>
        <v>-</v>
      </c>
      <c r="K127" s="88" t="str">
        <f>IFERROR(_xlfn.RANK.EQ(F127,$F$9:$F$187,0)+COUNTIF(F$9:F127,F127)-1,"-")</f>
        <v>-</v>
      </c>
    </row>
    <row r="128" spans="1:11" ht="12" customHeight="1">
      <c r="A128" s="51">
        <v>120</v>
      </c>
      <c r="B128" s="147">
        <v>1</v>
      </c>
      <c r="C128" s="147">
        <v>519</v>
      </c>
      <c r="D128" s="147" t="s">
        <v>373</v>
      </c>
      <c r="E128" s="91" t="s">
        <v>145</v>
      </c>
      <c r="F128" s="91" t="s">
        <v>145</v>
      </c>
      <c r="G128" s="91" t="s">
        <v>145</v>
      </c>
      <c r="I128" s="88" t="str">
        <f>IFERROR(_xlfn.RANK.EQ(E128,$E$9:$E$187,0)+COUNTIF(E$9:E128,E128)-1,"-")</f>
        <v>-</v>
      </c>
      <c r="J128" s="88" t="str">
        <f>IFERROR(_xlfn.RANK.EQ(G128,$G$9:$G$187,0)+COUNTIF(G$9:G128,G128)-1,"-")</f>
        <v>-</v>
      </c>
      <c r="K128" s="88" t="str">
        <f>IFERROR(_xlfn.RANK.EQ(F128,$F$9:$F$187,0)+COUNTIF(F$9:F128,F128)-1,"-")</f>
        <v>-</v>
      </c>
    </row>
    <row r="129" spans="1:11" ht="12" customHeight="1">
      <c r="A129" s="51">
        <v>121</v>
      </c>
      <c r="B129" s="147">
        <v>1</v>
      </c>
      <c r="C129" s="147">
        <v>520</v>
      </c>
      <c r="D129" s="147" t="s">
        <v>326</v>
      </c>
      <c r="E129" s="91" t="s">
        <v>145</v>
      </c>
      <c r="F129" s="91" t="s">
        <v>145</v>
      </c>
      <c r="G129" s="91" t="s">
        <v>145</v>
      </c>
      <c r="I129" s="88" t="str">
        <f>IFERROR(_xlfn.RANK.EQ(E129,$E$9:$E$187,0)+COUNTIF(E$9:E129,E129)-1,"-")</f>
        <v>-</v>
      </c>
      <c r="J129" s="88" t="str">
        <f>IFERROR(_xlfn.RANK.EQ(G129,$G$9:$G$187,0)+COUNTIF(G$9:G129,G129)-1,"-")</f>
        <v>-</v>
      </c>
      <c r="K129" s="88" t="str">
        <f>IFERROR(_xlfn.RANK.EQ(F129,$F$9:$F$187,0)+COUNTIF(F$9:F129,F129)-1,"-")</f>
        <v>-</v>
      </c>
    </row>
    <row r="130" spans="1:11" ht="12" customHeight="1">
      <c r="A130" s="51">
        <v>122</v>
      </c>
      <c r="B130" s="147">
        <v>1</v>
      </c>
      <c r="C130" s="147">
        <v>543</v>
      </c>
      <c r="D130" s="147" t="s">
        <v>254</v>
      </c>
      <c r="E130" s="91" t="s">
        <v>888</v>
      </c>
      <c r="F130" s="91" t="s">
        <v>888</v>
      </c>
      <c r="G130" s="91" t="s">
        <v>888</v>
      </c>
      <c r="I130" s="88" t="str">
        <f>IFERROR(_xlfn.RANK.EQ(E130,$E$9:$E$187,0)+COUNTIF(E$9:E130,E130)-1,"-")</f>
        <v>-</v>
      </c>
      <c r="J130" s="88" t="str">
        <f>IFERROR(_xlfn.RANK.EQ(G130,$G$9:$G$187,0)+COUNTIF(G$9:G130,G130)-1,"-")</f>
        <v>-</v>
      </c>
      <c r="K130" s="88" t="str">
        <f>IFERROR(_xlfn.RANK.EQ(F130,$F$9:$F$187,0)+COUNTIF(F$9:F130,F130)-1,"-")</f>
        <v>-</v>
      </c>
    </row>
    <row r="131" spans="1:11" ht="12" customHeight="1">
      <c r="A131" s="51">
        <v>123</v>
      </c>
      <c r="B131" s="147">
        <v>1</v>
      </c>
      <c r="C131" s="147">
        <v>544</v>
      </c>
      <c r="D131" s="147" t="s">
        <v>287</v>
      </c>
      <c r="E131" s="91" t="s">
        <v>888</v>
      </c>
      <c r="F131" s="91" t="s">
        <v>888</v>
      </c>
      <c r="G131" s="91" t="s">
        <v>888</v>
      </c>
      <c r="I131" s="88" t="str">
        <f>IFERROR(_xlfn.RANK.EQ(E131,$E$9:$E$187,0)+COUNTIF(E$9:E131,E131)-1,"-")</f>
        <v>-</v>
      </c>
      <c r="J131" s="88" t="str">
        <f>IFERROR(_xlfn.RANK.EQ(G131,$G$9:$G$187,0)+COUNTIF(G$9:G131,G131)-1,"-")</f>
        <v>-</v>
      </c>
      <c r="K131" s="88" t="str">
        <f>IFERROR(_xlfn.RANK.EQ(F131,$F$9:$F$187,0)+COUNTIF(F$9:F131,F131)-1,"-")</f>
        <v>-</v>
      </c>
    </row>
    <row r="132" spans="1:11" ht="12" customHeight="1">
      <c r="A132" s="51">
        <v>124</v>
      </c>
      <c r="B132" s="147">
        <v>1</v>
      </c>
      <c r="C132" s="147">
        <v>545</v>
      </c>
      <c r="D132" s="147" t="s">
        <v>220</v>
      </c>
      <c r="E132" s="91" t="s">
        <v>145</v>
      </c>
      <c r="F132" s="91" t="s">
        <v>145</v>
      </c>
      <c r="G132" s="91" t="s">
        <v>145</v>
      </c>
      <c r="I132" s="88" t="str">
        <f>IFERROR(_xlfn.RANK.EQ(E132,$E$9:$E$187,0)+COUNTIF(E$9:E132,E132)-1,"-")</f>
        <v>-</v>
      </c>
      <c r="J132" s="88" t="str">
        <f>IFERROR(_xlfn.RANK.EQ(G132,$G$9:$G$187,0)+COUNTIF(G$9:G132,G132)-1,"-")</f>
        <v>-</v>
      </c>
      <c r="K132" s="88" t="str">
        <f>IFERROR(_xlfn.RANK.EQ(F132,$F$9:$F$187,0)+COUNTIF(F$9:F132,F132)-1,"-")</f>
        <v>-</v>
      </c>
    </row>
    <row r="133" spans="1:11" ht="12" customHeight="1">
      <c r="A133" s="51">
        <v>125</v>
      </c>
      <c r="B133" s="147">
        <v>1</v>
      </c>
      <c r="C133" s="147">
        <v>546</v>
      </c>
      <c r="D133" s="147" t="s">
        <v>218</v>
      </c>
      <c r="E133" s="91" t="s">
        <v>145</v>
      </c>
      <c r="F133" s="91" t="s">
        <v>145</v>
      </c>
      <c r="G133" s="91" t="s">
        <v>145</v>
      </c>
      <c r="I133" s="88" t="str">
        <f>IFERROR(_xlfn.RANK.EQ(E133,$E$9:$E$187,0)+COUNTIF(E$9:E133,E133)-1,"-")</f>
        <v>-</v>
      </c>
      <c r="J133" s="88" t="str">
        <f>IFERROR(_xlfn.RANK.EQ(G133,$G$9:$G$187,0)+COUNTIF(G$9:G133,G133)-1,"-")</f>
        <v>-</v>
      </c>
      <c r="K133" s="88" t="str">
        <f>IFERROR(_xlfn.RANK.EQ(F133,$F$9:$F$187,0)+COUNTIF(F$9:F133,F133)-1,"-")</f>
        <v>-</v>
      </c>
    </row>
    <row r="134" spans="1:11" ht="12" customHeight="1">
      <c r="A134" s="51">
        <v>126</v>
      </c>
      <c r="B134" s="147">
        <v>1</v>
      </c>
      <c r="C134" s="147">
        <v>547</v>
      </c>
      <c r="D134" s="147" t="s">
        <v>204</v>
      </c>
      <c r="E134" s="91" t="s">
        <v>145</v>
      </c>
      <c r="F134" s="91" t="s">
        <v>145</v>
      </c>
      <c r="G134" s="91" t="s">
        <v>145</v>
      </c>
      <c r="I134" s="88" t="str">
        <f>IFERROR(_xlfn.RANK.EQ(E134,$E$9:$E$187,0)+COUNTIF(E$9:E134,E134)-1,"-")</f>
        <v>-</v>
      </c>
      <c r="J134" s="88" t="str">
        <f>IFERROR(_xlfn.RANK.EQ(G134,$G$9:$G$187,0)+COUNTIF(G$9:G134,G134)-1,"-")</f>
        <v>-</v>
      </c>
      <c r="K134" s="88" t="str">
        <f>IFERROR(_xlfn.RANK.EQ(F134,$F$9:$F$187,0)+COUNTIF(F$9:F134,F134)-1,"-")</f>
        <v>-</v>
      </c>
    </row>
    <row r="135" spans="1:11" ht="12" customHeight="1">
      <c r="A135" s="51">
        <v>127</v>
      </c>
      <c r="B135" s="147">
        <v>1</v>
      </c>
      <c r="C135" s="147">
        <v>549</v>
      </c>
      <c r="D135" s="147" t="s">
        <v>221</v>
      </c>
      <c r="E135" s="91">
        <v>63</v>
      </c>
      <c r="F135" s="91">
        <v>484</v>
      </c>
      <c r="G135" s="91">
        <v>305</v>
      </c>
      <c r="I135" s="88">
        <f>IFERROR(_xlfn.RANK.EQ(E135,$E$9:$E$187,0)+COUNTIF(E$9:E135,E135)-1,"-")</f>
        <v>85</v>
      </c>
      <c r="J135" s="88">
        <f>IFERROR(_xlfn.RANK.EQ(G135,$G$9:$G$187,0)+COUNTIF(G$9:G135,G135)-1,"-")</f>
        <v>86</v>
      </c>
      <c r="K135" s="88">
        <f>IFERROR(_xlfn.RANK.EQ(F135,$F$9:$F$187,0)+COUNTIF(F$9:F135,F135)-1,"-")</f>
        <v>91</v>
      </c>
    </row>
    <row r="136" spans="1:11" ht="12" customHeight="1">
      <c r="A136" s="51">
        <v>128</v>
      </c>
      <c r="B136" s="147">
        <v>1</v>
      </c>
      <c r="C136" s="147">
        <v>550</v>
      </c>
      <c r="D136" s="147" t="s">
        <v>230</v>
      </c>
      <c r="E136" s="91" t="s">
        <v>145</v>
      </c>
      <c r="F136" s="91" t="s">
        <v>145</v>
      </c>
      <c r="G136" s="91" t="s">
        <v>145</v>
      </c>
      <c r="I136" s="88" t="str">
        <f>IFERROR(_xlfn.RANK.EQ(E136,$E$9:$E$187,0)+COUNTIF(E$9:E136,E136)-1,"-")</f>
        <v>-</v>
      </c>
      <c r="J136" s="88" t="str">
        <f>IFERROR(_xlfn.RANK.EQ(G136,$G$9:$G$187,0)+COUNTIF(G$9:G136,G136)-1,"-")</f>
        <v>-</v>
      </c>
      <c r="K136" s="88" t="str">
        <f>IFERROR(_xlfn.RANK.EQ(F136,$F$9:$F$187,0)+COUNTIF(F$9:F136,F136)-1,"-")</f>
        <v>-</v>
      </c>
    </row>
    <row r="137" spans="1:11" ht="12" customHeight="1">
      <c r="A137" s="51">
        <v>129</v>
      </c>
      <c r="B137" s="147">
        <v>1</v>
      </c>
      <c r="C137" s="147">
        <v>552</v>
      </c>
      <c r="D137" s="147" t="s">
        <v>297</v>
      </c>
      <c r="E137" s="91" t="s">
        <v>145</v>
      </c>
      <c r="F137" s="91" t="s">
        <v>145</v>
      </c>
      <c r="G137" s="91" t="s">
        <v>145</v>
      </c>
      <c r="I137" s="88" t="str">
        <f>IFERROR(_xlfn.RANK.EQ(E137,$E$9:$E$187,0)+COUNTIF(E$9:E137,E137)-1,"-")</f>
        <v>-</v>
      </c>
      <c r="J137" s="88" t="str">
        <f>IFERROR(_xlfn.RANK.EQ(G137,$G$9:$G$187,0)+COUNTIF(G$9:G137,G137)-1,"-")</f>
        <v>-</v>
      </c>
      <c r="K137" s="88" t="str">
        <f>IFERROR(_xlfn.RANK.EQ(F137,$F$9:$F$187,0)+COUNTIF(F$9:F137,F137)-1,"-")</f>
        <v>-</v>
      </c>
    </row>
    <row r="138" spans="1:11" ht="12" customHeight="1">
      <c r="A138" s="51">
        <v>130</v>
      </c>
      <c r="B138" s="147">
        <v>1</v>
      </c>
      <c r="C138" s="147">
        <v>555</v>
      </c>
      <c r="D138" s="147" t="s">
        <v>289</v>
      </c>
      <c r="E138" s="91" t="s">
        <v>145</v>
      </c>
      <c r="F138" s="91" t="s">
        <v>145</v>
      </c>
      <c r="G138" s="91" t="s">
        <v>145</v>
      </c>
      <c r="I138" s="88" t="str">
        <f>IFERROR(_xlfn.RANK.EQ(E138,$E$9:$E$187,0)+COUNTIF(E$9:E138,E138)-1,"-")</f>
        <v>-</v>
      </c>
      <c r="J138" s="88" t="str">
        <f>IFERROR(_xlfn.RANK.EQ(G138,$G$9:$G$187,0)+COUNTIF(G$9:G138,G138)-1,"-")</f>
        <v>-</v>
      </c>
      <c r="K138" s="88" t="str">
        <f>IFERROR(_xlfn.RANK.EQ(F138,$F$9:$F$187,0)+COUNTIF(F$9:F138,F138)-1,"-")</f>
        <v>-</v>
      </c>
    </row>
    <row r="139" spans="1:11" ht="12" customHeight="1">
      <c r="A139" s="51">
        <v>131</v>
      </c>
      <c r="B139" s="147">
        <v>1</v>
      </c>
      <c r="C139" s="147">
        <v>559</v>
      </c>
      <c r="D139" s="147" t="s">
        <v>271</v>
      </c>
      <c r="E139" s="91" t="s">
        <v>145</v>
      </c>
      <c r="F139" s="91" t="s">
        <v>145</v>
      </c>
      <c r="G139" s="91" t="s">
        <v>145</v>
      </c>
      <c r="I139" s="88" t="str">
        <f>IFERROR(_xlfn.RANK.EQ(E139,$E$9:$E$187,0)+COUNTIF(E$9:E139,E139)-1,"-")</f>
        <v>-</v>
      </c>
      <c r="J139" s="88" t="str">
        <f>IFERROR(_xlfn.RANK.EQ(G139,$G$9:$G$187,0)+COUNTIF(G$9:G139,G139)-1,"-")</f>
        <v>-</v>
      </c>
      <c r="K139" s="88" t="str">
        <f>IFERROR(_xlfn.RANK.EQ(F139,$F$9:$F$187,0)+COUNTIF(F$9:F139,F139)-1,"-")</f>
        <v>-</v>
      </c>
    </row>
    <row r="140" spans="1:11" ht="12" customHeight="1">
      <c r="A140" s="51">
        <v>132</v>
      </c>
      <c r="B140" s="147">
        <v>1</v>
      </c>
      <c r="C140" s="147">
        <v>560</v>
      </c>
      <c r="D140" s="147" t="s">
        <v>243</v>
      </c>
      <c r="E140" s="91" t="s">
        <v>145</v>
      </c>
      <c r="F140" s="91" t="s">
        <v>145</v>
      </c>
      <c r="G140" s="91" t="s">
        <v>145</v>
      </c>
      <c r="I140" s="88" t="str">
        <f>IFERROR(_xlfn.RANK.EQ(E140,$E$9:$E$187,0)+COUNTIF(E$9:E140,E140)-1,"-")</f>
        <v>-</v>
      </c>
      <c r="J140" s="88" t="str">
        <f>IFERROR(_xlfn.RANK.EQ(G140,$G$9:$G$187,0)+COUNTIF(G$9:G140,G140)-1,"-")</f>
        <v>-</v>
      </c>
      <c r="K140" s="88" t="str">
        <f>IFERROR(_xlfn.RANK.EQ(F140,$F$9:$F$187,0)+COUNTIF(F$9:F140,F140)-1,"-")</f>
        <v>-</v>
      </c>
    </row>
    <row r="141" spans="1:11" ht="12" customHeight="1">
      <c r="A141" s="51">
        <v>133</v>
      </c>
      <c r="B141" s="147">
        <v>1</v>
      </c>
      <c r="C141" s="147">
        <v>561</v>
      </c>
      <c r="D141" s="147" t="s">
        <v>334</v>
      </c>
      <c r="E141" s="91" t="s">
        <v>145</v>
      </c>
      <c r="F141" s="91" t="s">
        <v>145</v>
      </c>
      <c r="G141" s="91" t="s">
        <v>145</v>
      </c>
      <c r="I141" s="88" t="str">
        <f>IFERROR(_xlfn.RANK.EQ(E141,$E$9:$E$187,0)+COUNTIF(E$9:E141,E141)-1,"-")</f>
        <v>-</v>
      </c>
      <c r="J141" s="88" t="str">
        <f>IFERROR(_xlfn.RANK.EQ(G141,$G$9:$G$187,0)+COUNTIF(G$9:G141,G141)-1,"-")</f>
        <v>-</v>
      </c>
      <c r="K141" s="88" t="str">
        <f>IFERROR(_xlfn.RANK.EQ(F141,$F$9:$F$187,0)+COUNTIF(F$9:F141,F141)-1,"-")</f>
        <v>-</v>
      </c>
    </row>
    <row r="142" spans="1:11" ht="12" customHeight="1">
      <c r="A142" s="51">
        <v>134</v>
      </c>
      <c r="B142" s="147">
        <v>1</v>
      </c>
      <c r="C142" s="147">
        <v>562</v>
      </c>
      <c r="D142" s="147" t="s">
        <v>365</v>
      </c>
      <c r="E142" s="91" t="s">
        <v>145</v>
      </c>
      <c r="F142" s="91" t="s">
        <v>145</v>
      </c>
      <c r="G142" s="91" t="s">
        <v>145</v>
      </c>
      <c r="I142" s="88" t="str">
        <f>IFERROR(_xlfn.RANK.EQ(E142,$E$9:$E$187,0)+COUNTIF(E$9:E142,E142)-1,"-")</f>
        <v>-</v>
      </c>
      <c r="J142" s="88" t="str">
        <f>IFERROR(_xlfn.RANK.EQ(G142,$G$9:$G$187,0)+COUNTIF(G$9:G142,G142)-1,"-")</f>
        <v>-</v>
      </c>
      <c r="K142" s="88" t="str">
        <f>IFERROR(_xlfn.RANK.EQ(F142,$F$9:$F$187,0)+COUNTIF(F$9:F142,F142)-1,"-")</f>
        <v>-</v>
      </c>
    </row>
    <row r="143" spans="1:11" ht="12" customHeight="1">
      <c r="A143" s="51">
        <v>135</v>
      </c>
      <c r="B143" s="147">
        <v>1</v>
      </c>
      <c r="C143" s="147">
        <v>563</v>
      </c>
      <c r="D143" s="147" t="s">
        <v>308</v>
      </c>
      <c r="E143" s="91" t="s">
        <v>145</v>
      </c>
      <c r="F143" s="91" t="s">
        <v>145</v>
      </c>
      <c r="G143" s="91" t="s">
        <v>145</v>
      </c>
      <c r="I143" s="88" t="str">
        <f>IFERROR(_xlfn.RANK.EQ(E143,$E$9:$E$187,0)+COUNTIF(E$9:E143,E143)-1,"-")</f>
        <v>-</v>
      </c>
      <c r="J143" s="88" t="str">
        <f>IFERROR(_xlfn.RANK.EQ(G143,$G$9:$G$187,0)+COUNTIF(G$9:G143,G143)-1,"-")</f>
        <v>-</v>
      </c>
      <c r="K143" s="88" t="str">
        <f>IFERROR(_xlfn.RANK.EQ(F143,$F$9:$F$187,0)+COUNTIF(F$9:F143,F143)-1,"-")</f>
        <v>-</v>
      </c>
    </row>
    <row r="144" spans="1:11" ht="12" customHeight="1">
      <c r="A144" s="51">
        <v>136</v>
      </c>
      <c r="B144" s="147">
        <v>1</v>
      </c>
      <c r="C144" s="147">
        <v>564</v>
      </c>
      <c r="D144" s="147" t="s">
        <v>233</v>
      </c>
      <c r="E144" s="91">
        <v>153</v>
      </c>
      <c r="F144" s="91">
        <v>605</v>
      </c>
      <c r="G144" s="91">
        <v>926</v>
      </c>
      <c r="I144" s="88">
        <f>IFERROR(_xlfn.RANK.EQ(E144,$E$9:$E$187,0)+COUNTIF(E$9:E144,E144)-1,"-")</f>
        <v>76</v>
      </c>
      <c r="J144" s="88">
        <f>IFERROR(_xlfn.RANK.EQ(G144,$G$9:$G$187,0)+COUNTIF(G$9:G144,G144)-1,"-")</f>
        <v>74</v>
      </c>
      <c r="K144" s="88">
        <f>IFERROR(_xlfn.RANK.EQ(F144,$F$9:$F$187,0)+COUNTIF(F$9:F144,F144)-1,"-")</f>
        <v>27</v>
      </c>
    </row>
    <row r="145" spans="1:11" ht="12" customHeight="1">
      <c r="A145" s="51">
        <v>137</v>
      </c>
      <c r="B145" s="147">
        <v>1</v>
      </c>
      <c r="C145" s="147">
        <v>571</v>
      </c>
      <c r="D145" s="147" t="s">
        <v>322</v>
      </c>
      <c r="E145" s="91">
        <v>14</v>
      </c>
      <c r="F145" s="91">
        <v>443</v>
      </c>
      <c r="G145" s="91">
        <v>62</v>
      </c>
      <c r="I145" s="88">
        <f>IFERROR(_xlfn.RANK.EQ(E145,$E$9:$E$187,0)+COUNTIF(E$9:E145,E145)-1,"-")</f>
        <v>97</v>
      </c>
      <c r="J145" s="88">
        <f>IFERROR(_xlfn.RANK.EQ(G145,$G$9:$G$187,0)+COUNTIF(G$9:G145,G145)-1,"-")</f>
        <v>97</v>
      </c>
      <c r="K145" s="88">
        <f>IFERROR(_xlfn.RANK.EQ(F145,$F$9:$F$187,0)+COUNTIF(F$9:F145,F145)-1,"-")</f>
        <v>100</v>
      </c>
    </row>
    <row r="146" spans="1:11" ht="12" customHeight="1">
      <c r="A146" s="51">
        <v>138</v>
      </c>
      <c r="B146" s="147">
        <v>1</v>
      </c>
      <c r="C146" s="147">
        <v>575</v>
      </c>
      <c r="D146" s="147" t="s">
        <v>286</v>
      </c>
      <c r="E146" s="91">
        <v>111</v>
      </c>
      <c r="F146" s="91">
        <v>486</v>
      </c>
      <c r="G146" s="91">
        <v>539</v>
      </c>
      <c r="I146" s="88">
        <f>IFERROR(_xlfn.RANK.EQ(E146,$E$9:$E$187,0)+COUNTIF(E$9:E146,E146)-1,"-")</f>
        <v>80</v>
      </c>
      <c r="J146" s="88">
        <f>IFERROR(_xlfn.RANK.EQ(G146,$G$9:$G$187,0)+COUNTIF(G$9:G146,G146)-1,"-")</f>
        <v>81</v>
      </c>
      <c r="K146" s="88">
        <f>IFERROR(_xlfn.RANK.EQ(F146,$F$9:$F$187,0)+COUNTIF(F$9:F146,F146)-1,"-")</f>
        <v>90</v>
      </c>
    </row>
    <row r="147" spans="1:11" ht="12" customHeight="1">
      <c r="A147" s="51">
        <v>139</v>
      </c>
      <c r="B147" s="147">
        <v>1</v>
      </c>
      <c r="C147" s="147">
        <v>578</v>
      </c>
      <c r="D147" s="147" t="s">
        <v>366</v>
      </c>
      <c r="E147" s="91" t="s">
        <v>145</v>
      </c>
      <c r="F147" s="91" t="s">
        <v>145</v>
      </c>
      <c r="G147" s="91" t="s">
        <v>145</v>
      </c>
      <c r="I147" s="88" t="str">
        <f>IFERROR(_xlfn.RANK.EQ(E147,$E$9:$E$187,0)+COUNTIF(E$9:E147,E147)-1,"-")</f>
        <v>-</v>
      </c>
      <c r="J147" s="88" t="str">
        <f>IFERROR(_xlfn.RANK.EQ(G147,$G$9:$G$187,0)+COUNTIF(G$9:G147,G147)-1,"-")</f>
        <v>-</v>
      </c>
      <c r="K147" s="88" t="str">
        <f>IFERROR(_xlfn.RANK.EQ(F147,$F$9:$F$187,0)+COUNTIF(F$9:F147,F147)-1,"-")</f>
        <v>-</v>
      </c>
    </row>
    <row r="148" spans="1:11" ht="12" customHeight="1">
      <c r="A148" s="51">
        <v>140</v>
      </c>
      <c r="B148" s="147">
        <v>1</v>
      </c>
      <c r="C148" s="147">
        <v>581</v>
      </c>
      <c r="D148" s="147" t="s">
        <v>280</v>
      </c>
      <c r="E148" s="91">
        <v>1490</v>
      </c>
      <c r="F148" s="91">
        <v>538</v>
      </c>
      <c r="G148" s="91">
        <v>8010</v>
      </c>
      <c r="I148" s="88">
        <f>IFERROR(_xlfn.RANK.EQ(E148,$E$9:$E$187,0)+COUNTIF(E$9:E148,E148)-1,"-")</f>
        <v>24</v>
      </c>
      <c r="J148" s="88">
        <f>IFERROR(_xlfn.RANK.EQ(G148,$G$9:$G$187,0)+COUNTIF(G$9:G148,G148)-1,"-")</f>
        <v>25</v>
      </c>
      <c r="K148" s="88">
        <f>IFERROR(_xlfn.RANK.EQ(F148,$F$9:$F$187,0)+COUNTIF(F$9:F148,F148)-1,"-")</f>
        <v>62</v>
      </c>
    </row>
    <row r="149" spans="1:11" ht="12" customHeight="1">
      <c r="A149" s="51">
        <v>141</v>
      </c>
      <c r="B149" s="147">
        <v>1</v>
      </c>
      <c r="C149" s="147">
        <v>584</v>
      </c>
      <c r="D149" s="147" t="s">
        <v>277</v>
      </c>
      <c r="E149" s="91">
        <v>54</v>
      </c>
      <c r="F149" s="91">
        <v>480</v>
      </c>
      <c r="G149" s="91">
        <v>259</v>
      </c>
      <c r="I149" s="88">
        <f>IFERROR(_xlfn.RANK.EQ(E149,$E$9:$E$187,0)+COUNTIF(E$9:E149,E149)-1,"-")</f>
        <v>88</v>
      </c>
      <c r="J149" s="88">
        <f>IFERROR(_xlfn.RANK.EQ(G149,$G$9:$G$187,0)+COUNTIF(G$9:G149,G149)-1,"-")</f>
        <v>87</v>
      </c>
      <c r="K149" s="88">
        <f>IFERROR(_xlfn.RANK.EQ(F149,$F$9:$F$187,0)+COUNTIF(F$9:F149,F149)-1,"-")</f>
        <v>93</v>
      </c>
    </row>
    <row r="150" spans="1:11" ht="12" customHeight="1">
      <c r="A150" s="51">
        <v>142</v>
      </c>
      <c r="B150" s="147">
        <v>1</v>
      </c>
      <c r="C150" s="147">
        <v>585</v>
      </c>
      <c r="D150" s="147" t="s">
        <v>257</v>
      </c>
      <c r="E150" s="91">
        <v>232</v>
      </c>
      <c r="F150" s="91">
        <v>534</v>
      </c>
      <c r="G150" s="91">
        <v>1240</v>
      </c>
      <c r="I150" s="88">
        <f>IFERROR(_xlfn.RANK.EQ(E150,$E$9:$E$187,0)+COUNTIF(E$9:E150,E150)-1,"-")</f>
        <v>66</v>
      </c>
      <c r="J150" s="88">
        <f>IFERROR(_xlfn.RANK.EQ(G150,$G$9:$G$187,0)+COUNTIF(G$9:G150,G150)-1,"-")</f>
        <v>68</v>
      </c>
      <c r="K150" s="88">
        <f>IFERROR(_xlfn.RANK.EQ(F150,$F$9:$F$187,0)+COUNTIF(F$9:F150,F150)-1,"-")</f>
        <v>64</v>
      </c>
    </row>
    <row r="151" spans="1:11" ht="12" customHeight="1">
      <c r="A151" s="51">
        <v>143</v>
      </c>
      <c r="B151" s="147">
        <v>1</v>
      </c>
      <c r="C151" s="147">
        <v>586</v>
      </c>
      <c r="D151" s="147" t="s">
        <v>274</v>
      </c>
      <c r="E151" s="91">
        <v>1330</v>
      </c>
      <c r="F151" s="91">
        <v>540</v>
      </c>
      <c r="G151" s="91">
        <v>7180</v>
      </c>
      <c r="I151" s="88">
        <f>IFERROR(_xlfn.RANK.EQ(E151,$E$9:$E$187,0)+COUNTIF(E$9:E151,E151)-1,"-")</f>
        <v>29</v>
      </c>
      <c r="J151" s="88">
        <f>IFERROR(_xlfn.RANK.EQ(G151,$G$9:$G$187,0)+COUNTIF(G$9:G151,G151)-1,"-")</f>
        <v>30</v>
      </c>
      <c r="K151" s="88">
        <f>IFERROR(_xlfn.RANK.EQ(F151,$F$9:$F$187,0)+COUNTIF(F$9:F151,F151)-1,"-")</f>
        <v>60</v>
      </c>
    </row>
    <row r="152" spans="1:11" ht="12" customHeight="1">
      <c r="A152" s="51">
        <v>144</v>
      </c>
      <c r="B152" s="147">
        <v>1</v>
      </c>
      <c r="C152" s="147">
        <v>601</v>
      </c>
      <c r="D152" s="147" t="s">
        <v>323</v>
      </c>
      <c r="E152" s="91">
        <v>315</v>
      </c>
      <c r="F152" s="91">
        <v>508</v>
      </c>
      <c r="G152" s="91">
        <v>1600</v>
      </c>
      <c r="I152" s="88">
        <f>IFERROR(_xlfn.RANK.EQ(E152,$E$9:$E$187,0)+COUNTIF(E$9:E152,E152)-1,"-")</f>
        <v>60</v>
      </c>
      <c r="J152" s="88">
        <f>IFERROR(_xlfn.RANK.EQ(G152,$G$9:$G$187,0)+COUNTIF(G$9:G152,G152)-1,"-")</f>
        <v>60</v>
      </c>
      <c r="K152" s="88">
        <f>IFERROR(_xlfn.RANK.EQ(F152,$F$9:$F$187,0)+COUNTIF(F$9:F152,F152)-1,"-")</f>
        <v>76</v>
      </c>
    </row>
    <row r="153" spans="1:11" ht="12" customHeight="1">
      <c r="A153" s="51">
        <v>145</v>
      </c>
      <c r="B153" s="147">
        <v>1</v>
      </c>
      <c r="C153" s="147">
        <v>602</v>
      </c>
      <c r="D153" s="147" t="s">
        <v>332</v>
      </c>
      <c r="E153" s="91">
        <v>435</v>
      </c>
      <c r="F153" s="91">
        <v>542</v>
      </c>
      <c r="G153" s="91">
        <v>2360</v>
      </c>
      <c r="I153" s="88">
        <f>IFERROR(_xlfn.RANK.EQ(E153,$E$9:$E$187,0)+COUNTIF(E$9:E153,E153)-1,"-")</f>
        <v>54</v>
      </c>
      <c r="J153" s="88">
        <f>IFERROR(_xlfn.RANK.EQ(G153,$G$9:$G$187,0)+COUNTIF(G$9:G153,G153)-1,"-")</f>
        <v>54</v>
      </c>
      <c r="K153" s="88">
        <f>IFERROR(_xlfn.RANK.EQ(F153,$F$9:$F$187,0)+COUNTIF(F$9:F153,F153)-1,"-")</f>
        <v>58</v>
      </c>
    </row>
    <row r="154" spans="1:11" ht="12" customHeight="1">
      <c r="A154" s="51">
        <v>146</v>
      </c>
      <c r="B154" s="147">
        <v>1</v>
      </c>
      <c r="C154" s="147">
        <v>604</v>
      </c>
      <c r="D154" s="147" t="s">
        <v>333</v>
      </c>
      <c r="E154" s="91">
        <v>150</v>
      </c>
      <c r="F154" s="91">
        <v>506</v>
      </c>
      <c r="G154" s="91">
        <v>759</v>
      </c>
      <c r="I154" s="88">
        <f>IFERROR(_xlfn.RANK.EQ(E154,$E$9:$E$187,0)+COUNTIF(E$9:E154,E154)-1,"-")</f>
        <v>77</v>
      </c>
      <c r="J154" s="88">
        <f>IFERROR(_xlfn.RANK.EQ(G154,$G$9:$G$187,0)+COUNTIF(G$9:G154,G154)-1,"-")</f>
        <v>77</v>
      </c>
      <c r="K154" s="88">
        <f>IFERROR(_xlfn.RANK.EQ(F154,$F$9:$F$187,0)+COUNTIF(F$9:F154,F154)-1,"-")</f>
        <v>77</v>
      </c>
    </row>
    <row r="155" spans="1:11" ht="12" customHeight="1">
      <c r="A155" s="51">
        <v>147</v>
      </c>
      <c r="B155" s="147">
        <v>1</v>
      </c>
      <c r="C155" s="147">
        <v>607</v>
      </c>
      <c r="D155" s="147" t="s">
        <v>343</v>
      </c>
      <c r="E155" s="91">
        <v>22</v>
      </c>
      <c r="F155" s="91">
        <v>491</v>
      </c>
      <c r="G155" s="91">
        <v>108</v>
      </c>
      <c r="I155" s="88">
        <f>IFERROR(_xlfn.RANK.EQ(E155,$E$9:$E$187,0)+COUNTIF(E$9:E155,E155)-1,"-")</f>
        <v>93</v>
      </c>
      <c r="J155" s="88">
        <f>IFERROR(_xlfn.RANK.EQ(G155,$G$9:$G$187,0)+COUNTIF(G$9:G155,G155)-1,"-")</f>
        <v>93</v>
      </c>
      <c r="K155" s="88">
        <f>IFERROR(_xlfn.RANK.EQ(F155,$F$9:$F$187,0)+COUNTIF(F$9:F155,F155)-1,"-")</f>
        <v>86</v>
      </c>
    </row>
    <row r="156" spans="1:11" ht="12" customHeight="1">
      <c r="A156" s="51">
        <v>148</v>
      </c>
      <c r="B156" s="147">
        <v>1</v>
      </c>
      <c r="C156" s="147">
        <v>608</v>
      </c>
      <c r="D156" s="147" t="s">
        <v>350</v>
      </c>
      <c r="E156" s="91">
        <v>23</v>
      </c>
      <c r="F156" s="91">
        <v>504</v>
      </c>
      <c r="G156" s="91">
        <v>116</v>
      </c>
      <c r="I156" s="88">
        <f>IFERROR(_xlfn.RANK.EQ(E156,$E$9:$E$187,0)+COUNTIF(E$9:E156,E156)-1,"-")</f>
        <v>92</v>
      </c>
      <c r="J156" s="88">
        <f>IFERROR(_xlfn.RANK.EQ(G156,$G$9:$G$187,0)+COUNTIF(G$9:G156,G156)-1,"-")</f>
        <v>92</v>
      </c>
      <c r="K156" s="88">
        <f>IFERROR(_xlfn.RANK.EQ(F156,$F$9:$F$187,0)+COUNTIF(F$9:F156,F156)-1,"-")</f>
        <v>79</v>
      </c>
    </row>
    <row r="157" spans="1:11" ht="12" customHeight="1">
      <c r="A157" s="51">
        <v>149</v>
      </c>
      <c r="B157" s="147">
        <v>1</v>
      </c>
      <c r="C157" s="147">
        <v>609</v>
      </c>
      <c r="D157" s="147" t="s">
        <v>363</v>
      </c>
      <c r="E157" s="91" t="s">
        <v>145</v>
      </c>
      <c r="F157" s="91" t="s">
        <v>145</v>
      </c>
      <c r="G157" s="91" t="s">
        <v>145</v>
      </c>
      <c r="I157" s="88" t="str">
        <f>IFERROR(_xlfn.RANK.EQ(E157,$E$9:$E$187,0)+COUNTIF(E$9:E157,E157)-1,"-")</f>
        <v>-</v>
      </c>
      <c r="J157" s="88" t="str">
        <f>IFERROR(_xlfn.RANK.EQ(G157,$G$9:$G$187,0)+COUNTIF(G$9:G157,G157)-1,"-")</f>
        <v>-</v>
      </c>
      <c r="K157" s="88" t="str">
        <f>IFERROR(_xlfn.RANK.EQ(F157,$F$9:$F$187,0)+COUNTIF(F$9:F157,F157)-1,"-")</f>
        <v>-</v>
      </c>
    </row>
    <row r="158" spans="1:11" ht="12" customHeight="1">
      <c r="A158" s="51">
        <v>150</v>
      </c>
      <c r="B158" s="147">
        <v>1</v>
      </c>
      <c r="C158" s="147">
        <v>610</v>
      </c>
      <c r="D158" s="147" t="s">
        <v>328</v>
      </c>
      <c r="E158" s="91">
        <v>188</v>
      </c>
      <c r="F158" s="91">
        <v>506</v>
      </c>
      <c r="G158" s="91">
        <v>951</v>
      </c>
      <c r="I158" s="88">
        <f>IFERROR(_xlfn.RANK.EQ(E158,$E$9:$E$187,0)+COUNTIF(E$9:E158,E158)-1,"-")</f>
        <v>73</v>
      </c>
      <c r="J158" s="88">
        <f>IFERROR(_xlfn.RANK.EQ(G158,$G$9:$G$187,0)+COUNTIF(G$9:G158,G158)-1,"-")</f>
        <v>73</v>
      </c>
      <c r="K158" s="88">
        <f>IFERROR(_xlfn.RANK.EQ(F158,$F$9:$F$187,0)+COUNTIF(F$9:F158,F158)-1,"-")</f>
        <v>78</v>
      </c>
    </row>
    <row r="159" spans="1:11" ht="12" customHeight="1">
      <c r="A159" s="51">
        <v>151</v>
      </c>
      <c r="B159" s="147">
        <v>1</v>
      </c>
      <c r="C159" s="147">
        <v>631</v>
      </c>
      <c r="D159" s="147" t="s">
        <v>201</v>
      </c>
      <c r="E159" s="91" t="s">
        <v>888</v>
      </c>
      <c r="F159" s="91" t="s">
        <v>888</v>
      </c>
      <c r="G159" s="91" t="s">
        <v>888</v>
      </c>
      <c r="I159" s="88" t="str">
        <f>IFERROR(_xlfn.RANK.EQ(E159,$E$9:$E$187,0)+COUNTIF(E$9:E159,E159)-1,"-")</f>
        <v>-</v>
      </c>
      <c r="J159" s="88" t="str">
        <f>IFERROR(_xlfn.RANK.EQ(G159,$G$9:$G$187,0)+COUNTIF(G$9:G159,G159)-1,"-")</f>
        <v>-</v>
      </c>
      <c r="K159" s="88" t="str">
        <f>IFERROR(_xlfn.RANK.EQ(F159,$F$9:$F$187,0)+COUNTIF(F$9:F159,F159)-1,"-")</f>
        <v>-</v>
      </c>
    </row>
    <row r="160" spans="1:11" ht="12" customHeight="1">
      <c r="A160" s="51">
        <v>152</v>
      </c>
      <c r="B160" s="147">
        <v>1</v>
      </c>
      <c r="C160" s="147">
        <v>632</v>
      </c>
      <c r="D160" s="147" t="s">
        <v>240</v>
      </c>
      <c r="E160" s="91" t="s">
        <v>145</v>
      </c>
      <c r="F160" s="91" t="s">
        <v>145</v>
      </c>
      <c r="G160" s="91" t="s">
        <v>145</v>
      </c>
      <c r="I160" s="88" t="str">
        <f>IFERROR(_xlfn.RANK.EQ(E160,$E$9:$E$187,0)+COUNTIF(E$9:E160,E160)-1,"-")</f>
        <v>-</v>
      </c>
      <c r="J160" s="88" t="str">
        <f>IFERROR(_xlfn.RANK.EQ(G160,$G$9:$G$187,0)+COUNTIF(G$9:G160,G160)-1,"-")</f>
        <v>-</v>
      </c>
      <c r="K160" s="88" t="str">
        <f>IFERROR(_xlfn.RANK.EQ(F160,$F$9:$F$187,0)+COUNTIF(F$9:F160,F160)-1,"-")</f>
        <v>-</v>
      </c>
    </row>
    <row r="161" spans="1:11" ht="12" customHeight="1">
      <c r="A161" s="51">
        <v>153</v>
      </c>
      <c r="B161" s="147">
        <v>1</v>
      </c>
      <c r="C161" s="147">
        <v>633</v>
      </c>
      <c r="D161" s="147" t="s">
        <v>225</v>
      </c>
      <c r="E161" s="91" t="s">
        <v>145</v>
      </c>
      <c r="F161" s="91" t="s">
        <v>145</v>
      </c>
      <c r="G161" s="91" t="s">
        <v>145</v>
      </c>
      <c r="I161" s="88" t="str">
        <f>IFERROR(_xlfn.RANK.EQ(E161,$E$9:$E$187,0)+COUNTIF(E$9:E161,E161)-1,"-")</f>
        <v>-</v>
      </c>
      <c r="J161" s="88" t="str">
        <f>IFERROR(_xlfn.RANK.EQ(G161,$G$9:$G$187,0)+COUNTIF(G$9:G161,G161)-1,"-")</f>
        <v>-</v>
      </c>
      <c r="K161" s="88" t="str">
        <f>IFERROR(_xlfn.RANK.EQ(F161,$F$9:$F$187,0)+COUNTIF(F$9:F161,F161)-1,"-")</f>
        <v>-</v>
      </c>
    </row>
    <row r="162" spans="1:11" ht="12" customHeight="1">
      <c r="A162" s="51">
        <v>154</v>
      </c>
      <c r="B162" s="147">
        <v>1</v>
      </c>
      <c r="C162" s="147">
        <v>634</v>
      </c>
      <c r="D162" s="147" t="s">
        <v>235</v>
      </c>
      <c r="E162" s="91" t="s">
        <v>145</v>
      </c>
      <c r="F162" s="91" t="s">
        <v>145</v>
      </c>
      <c r="G162" s="91" t="s">
        <v>145</v>
      </c>
      <c r="I162" s="88" t="str">
        <f>IFERROR(_xlfn.RANK.EQ(E162,$E$9:$E$187,0)+COUNTIF(E$9:E162,E162)-1,"-")</f>
        <v>-</v>
      </c>
      <c r="J162" s="88" t="str">
        <f>IFERROR(_xlfn.RANK.EQ(G162,$G$9:$G$187,0)+COUNTIF(G$9:G162,G162)-1,"-")</f>
        <v>-</v>
      </c>
      <c r="K162" s="88" t="str">
        <f>IFERROR(_xlfn.RANK.EQ(F162,$F$9:$F$187,0)+COUNTIF(F$9:F162,F162)-1,"-")</f>
        <v>-</v>
      </c>
    </row>
    <row r="163" spans="1:11" ht="12" customHeight="1">
      <c r="A163" s="51">
        <v>155</v>
      </c>
      <c r="B163" s="147">
        <v>1</v>
      </c>
      <c r="C163" s="147">
        <v>635</v>
      </c>
      <c r="D163" s="147" t="s">
        <v>266</v>
      </c>
      <c r="E163" s="91">
        <v>0</v>
      </c>
      <c r="F163" s="91">
        <v>198</v>
      </c>
      <c r="G163" s="91">
        <v>0</v>
      </c>
      <c r="I163" s="88">
        <f>IFERROR(_xlfn.RANK.EQ(E163,$E$9:$E$187,0)+COUNTIF(E$9:E163,E163)-1,"-")</f>
        <v>104</v>
      </c>
      <c r="J163" s="88">
        <f>IFERROR(_xlfn.RANK.EQ(G163,$G$9:$G$187,0)+COUNTIF(G$9:G163,G163)-1,"-")</f>
        <v>104</v>
      </c>
      <c r="K163" s="88">
        <f>IFERROR(_xlfn.RANK.EQ(F163,$F$9:$F$187,0)+COUNTIF(F$9:F163,F163)-1,"-")</f>
        <v>104</v>
      </c>
    </row>
    <row r="164" spans="1:11" ht="12" customHeight="1">
      <c r="A164" s="51">
        <v>156</v>
      </c>
      <c r="B164" s="147">
        <v>1</v>
      </c>
      <c r="C164" s="147">
        <v>636</v>
      </c>
      <c r="D164" s="147" t="s">
        <v>226</v>
      </c>
      <c r="E164" s="91" t="s">
        <v>145</v>
      </c>
      <c r="F164" s="91" t="s">
        <v>145</v>
      </c>
      <c r="G164" s="91" t="s">
        <v>145</v>
      </c>
      <c r="I164" s="88" t="str">
        <f>IFERROR(_xlfn.RANK.EQ(E164,$E$9:$E$187,0)+COUNTIF(E$9:E164,E164)-1,"-")</f>
        <v>-</v>
      </c>
      <c r="J164" s="88" t="str">
        <f>IFERROR(_xlfn.RANK.EQ(G164,$G$9:$G$187,0)+COUNTIF(G$9:G164,G164)-1,"-")</f>
        <v>-</v>
      </c>
      <c r="K164" s="88" t="str">
        <f>IFERROR(_xlfn.RANK.EQ(F164,$F$9:$F$187,0)+COUNTIF(F$9:F164,F164)-1,"-")</f>
        <v>-</v>
      </c>
    </row>
    <row r="165" spans="1:11" ht="12" customHeight="1">
      <c r="A165" s="51">
        <v>157</v>
      </c>
      <c r="B165" s="147">
        <v>1</v>
      </c>
      <c r="C165" s="147">
        <v>637</v>
      </c>
      <c r="D165" s="147" t="s">
        <v>203</v>
      </c>
      <c r="E165" s="91" t="s">
        <v>145</v>
      </c>
      <c r="F165" s="91" t="s">
        <v>145</v>
      </c>
      <c r="G165" s="91" t="s">
        <v>145</v>
      </c>
      <c r="I165" s="88" t="str">
        <f>IFERROR(_xlfn.RANK.EQ(E165,$E$9:$E$187,0)+COUNTIF(E$9:E165,E165)-1,"-")</f>
        <v>-</v>
      </c>
      <c r="J165" s="88" t="str">
        <f>IFERROR(_xlfn.RANK.EQ(G165,$G$9:$G$187,0)+COUNTIF(G$9:G165,G165)-1,"-")</f>
        <v>-</v>
      </c>
      <c r="K165" s="88" t="str">
        <f>IFERROR(_xlfn.RANK.EQ(F165,$F$9:$F$187,0)+COUNTIF(F$9:F165,F165)-1,"-")</f>
        <v>-</v>
      </c>
    </row>
    <row r="166" spans="1:11" ht="12" customHeight="1">
      <c r="A166" s="51">
        <v>158</v>
      </c>
      <c r="B166" s="147">
        <v>1</v>
      </c>
      <c r="C166" s="147">
        <v>638</v>
      </c>
      <c r="D166" s="147" t="s">
        <v>219</v>
      </c>
      <c r="E166" s="91" t="s">
        <v>145</v>
      </c>
      <c r="F166" s="91" t="s">
        <v>145</v>
      </c>
      <c r="G166" s="91" t="s">
        <v>145</v>
      </c>
      <c r="I166" s="88" t="str">
        <f>IFERROR(_xlfn.RANK.EQ(E166,$E$9:$E$187,0)+COUNTIF(E$9:E166,E166)-1,"-")</f>
        <v>-</v>
      </c>
      <c r="J166" s="88" t="str">
        <f>IFERROR(_xlfn.RANK.EQ(G166,$G$9:$G$187,0)+COUNTIF(G$9:G166,G166)-1,"-")</f>
        <v>-</v>
      </c>
      <c r="K166" s="88" t="str">
        <f>IFERROR(_xlfn.RANK.EQ(F166,$F$9:$F$187,0)+COUNTIF(F$9:F166,F166)-1,"-")</f>
        <v>-</v>
      </c>
    </row>
    <row r="167" spans="1:11" ht="12" customHeight="1">
      <c r="A167" s="51">
        <v>159</v>
      </c>
      <c r="B167" s="147">
        <v>1</v>
      </c>
      <c r="C167" s="147">
        <v>639</v>
      </c>
      <c r="D167" s="147" t="s">
        <v>206</v>
      </c>
      <c r="E167" s="91" t="s">
        <v>145</v>
      </c>
      <c r="F167" s="91" t="s">
        <v>145</v>
      </c>
      <c r="G167" s="91" t="s">
        <v>145</v>
      </c>
      <c r="I167" s="88" t="str">
        <f>IFERROR(_xlfn.RANK.EQ(E167,$E$9:$E$187,0)+COUNTIF(E$9:E167,E167)-1,"-")</f>
        <v>-</v>
      </c>
      <c r="J167" s="88" t="str">
        <f>IFERROR(_xlfn.RANK.EQ(G167,$G$9:$G$187,0)+COUNTIF(G$9:G167,G167)-1,"-")</f>
        <v>-</v>
      </c>
      <c r="K167" s="88" t="str">
        <f>IFERROR(_xlfn.RANK.EQ(F167,$F$9:$F$187,0)+COUNTIF(F$9:F167,F167)-1,"-")</f>
        <v>-</v>
      </c>
    </row>
    <row r="168" spans="1:11" ht="12" customHeight="1">
      <c r="A168" s="51">
        <v>160</v>
      </c>
      <c r="B168" s="147">
        <v>1</v>
      </c>
      <c r="C168" s="147">
        <v>641</v>
      </c>
      <c r="D168" s="147" t="s">
        <v>232</v>
      </c>
      <c r="E168" s="91" t="s">
        <v>145</v>
      </c>
      <c r="F168" s="91" t="s">
        <v>145</v>
      </c>
      <c r="G168" s="91" t="s">
        <v>145</v>
      </c>
      <c r="I168" s="88" t="str">
        <f>IFERROR(_xlfn.RANK.EQ(E168,$E$9:$E$187,0)+COUNTIF(E$9:E168,E168)-1,"-")</f>
        <v>-</v>
      </c>
      <c r="J168" s="88" t="str">
        <f>IFERROR(_xlfn.RANK.EQ(G168,$G$9:$G$187,0)+COUNTIF(G$9:G168,G168)-1,"-")</f>
        <v>-</v>
      </c>
      <c r="K168" s="88" t="str">
        <f>IFERROR(_xlfn.RANK.EQ(F168,$F$9:$F$187,0)+COUNTIF(F$9:F168,F168)-1,"-")</f>
        <v>-</v>
      </c>
    </row>
    <row r="169" spans="1:11" ht="12" customHeight="1">
      <c r="A169" s="51">
        <v>161</v>
      </c>
      <c r="B169" s="147">
        <v>1</v>
      </c>
      <c r="C169" s="147">
        <v>642</v>
      </c>
      <c r="D169" s="147" t="s">
        <v>307</v>
      </c>
      <c r="E169" s="91" t="s">
        <v>145</v>
      </c>
      <c r="F169" s="91" t="s">
        <v>145</v>
      </c>
      <c r="G169" s="91" t="s">
        <v>145</v>
      </c>
      <c r="I169" s="88" t="str">
        <f>IFERROR(_xlfn.RANK.EQ(E169,$E$9:$E$187,0)+COUNTIF(E$9:E169,E169)-1,"-")</f>
        <v>-</v>
      </c>
      <c r="J169" s="88" t="str">
        <f>IFERROR(_xlfn.RANK.EQ(G169,$G$9:$G$187,0)+COUNTIF(G$9:G169,G169)-1,"-")</f>
        <v>-</v>
      </c>
      <c r="K169" s="88" t="str">
        <f>IFERROR(_xlfn.RANK.EQ(F169,$F$9:$F$187,0)+COUNTIF(F$9:F169,F169)-1,"-")</f>
        <v>-</v>
      </c>
    </row>
    <row r="170" spans="1:11" ht="12" customHeight="1">
      <c r="A170" s="51">
        <v>162</v>
      </c>
      <c r="B170" s="147">
        <v>1</v>
      </c>
      <c r="C170" s="147">
        <v>643</v>
      </c>
      <c r="D170" s="147" t="s">
        <v>202</v>
      </c>
      <c r="E170" s="91" t="s">
        <v>888</v>
      </c>
      <c r="F170" s="91" t="s">
        <v>888</v>
      </c>
      <c r="G170" s="91" t="s">
        <v>888</v>
      </c>
      <c r="I170" s="88" t="str">
        <f>IFERROR(_xlfn.RANK.EQ(E170,$E$9:$E$187,0)+COUNTIF(E$9:E170,E170)-1,"-")</f>
        <v>-</v>
      </c>
      <c r="J170" s="88" t="str">
        <f>IFERROR(_xlfn.RANK.EQ(G170,$G$9:$G$187,0)+COUNTIF(G$9:G170,G170)-1,"-")</f>
        <v>-</v>
      </c>
      <c r="K170" s="88" t="str">
        <f>IFERROR(_xlfn.RANK.EQ(F170,$F$9:$F$187,0)+COUNTIF(F$9:F170,F170)-1,"-")</f>
        <v>-</v>
      </c>
    </row>
    <row r="171" spans="1:11" ht="12" customHeight="1">
      <c r="A171" s="51">
        <v>163</v>
      </c>
      <c r="B171" s="147">
        <v>1</v>
      </c>
      <c r="C171" s="147">
        <v>644</v>
      </c>
      <c r="D171" s="147" t="s">
        <v>260</v>
      </c>
      <c r="E171" s="91" t="s">
        <v>888</v>
      </c>
      <c r="F171" s="91" t="s">
        <v>888</v>
      </c>
      <c r="G171" s="91" t="s">
        <v>888</v>
      </c>
      <c r="I171" s="88" t="str">
        <f>IFERROR(_xlfn.RANK.EQ(E171,$E$9:$E$187,0)+COUNTIF(E$9:E171,E171)-1,"-")</f>
        <v>-</v>
      </c>
      <c r="J171" s="88" t="str">
        <f>IFERROR(_xlfn.RANK.EQ(G171,$G$9:$G$187,0)+COUNTIF(G$9:G171,G171)-1,"-")</f>
        <v>-</v>
      </c>
      <c r="K171" s="88" t="str">
        <f>IFERROR(_xlfn.RANK.EQ(F171,$F$9:$F$187,0)+COUNTIF(F$9:F171,F171)-1,"-")</f>
        <v>-</v>
      </c>
    </row>
    <row r="172" spans="1:11" ht="12" customHeight="1">
      <c r="A172" s="51">
        <v>164</v>
      </c>
      <c r="B172" s="147">
        <v>1</v>
      </c>
      <c r="C172" s="147">
        <v>645</v>
      </c>
      <c r="D172" s="147" t="s">
        <v>245</v>
      </c>
      <c r="E172" s="91" t="s">
        <v>145</v>
      </c>
      <c r="F172" s="91" t="s">
        <v>145</v>
      </c>
      <c r="G172" s="91" t="s">
        <v>145</v>
      </c>
      <c r="I172" s="88" t="str">
        <f>IFERROR(_xlfn.RANK.EQ(E172,$E$9:$E$187,0)+COUNTIF(E$9:E172,E172)-1,"-")</f>
        <v>-</v>
      </c>
      <c r="J172" s="88" t="str">
        <f>IFERROR(_xlfn.RANK.EQ(G172,$G$9:$G$187,0)+COUNTIF(G$9:G172,G172)-1,"-")</f>
        <v>-</v>
      </c>
      <c r="K172" s="88" t="str">
        <f>IFERROR(_xlfn.RANK.EQ(F172,$F$9:$F$187,0)+COUNTIF(F$9:F172,F172)-1,"-")</f>
        <v>-</v>
      </c>
    </row>
    <row r="173" spans="1:11" ht="12" customHeight="1">
      <c r="A173" s="51">
        <v>165</v>
      </c>
      <c r="B173" s="147">
        <v>1</v>
      </c>
      <c r="C173" s="147">
        <v>646</v>
      </c>
      <c r="D173" s="147" t="s">
        <v>264</v>
      </c>
      <c r="E173" s="91" t="s">
        <v>145</v>
      </c>
      <c r="F173" s="91" t="s">
        <v>145</v>
      </c>
      <c r="G173" s="91" t="s">
        <v>145</v>
      </c>
      <c r="I173" s="88" t="str">
        <f>IFERROR(_xlfn.RANK.EQ(E173,$E$9:$E$187,0)+COUNTIF(E$9:E173,E173)-1,"-")</f>
        <v>-</v>
      </c>
      <c r="J173" s="88" t="str">
        <f>IFERROR(_xlfn.RANK.EQ(G173,$G$9:$G$187,0)+COUNTIF(G$9:G173,G173)-1,"-")</f>
        <v>-</v>
      </c>
      <c r="K173" s="88" t="str">
        <f>IFERROR(_xlfn.RANK.EQ(F173,$F$9:$F$187,0)+COUNTIF(F$9:F173,F173)-1,"-")</f>
        <v>-</v>
      </c>
    </row>
    <row r="174" spans="1:11" ht="12" customHeight="1">
      <c r="A174" s="51">
        <v>166</v>
      </c>
      <c r="B174" s="147">
        <v>1</v>
      </c>
      <c r="C174" s="147">
        <v>647</v>
      </c>
      <c r="D174" s="147" t="s">
        <v>268</v>
      </c>
      <c r="E174" s="91" t="s">
        <v>145</v>
      </c>
      <c r="F174" s="91" t="s">
        <v>145</v>
      </c>
      <c r="G174" s="91" t="s">
        <v>145</v>
      </c>
      <c r="I174" s="88" t="str">
        <f>IFERROR(_xlfn.RANK.EQ(E174,$E$9:$E$187,0)+COUNTIF(E$9:E174,E174)-1,"-")</f>
        <v>-</v>
      </c>
      <c r="J174" s="88" t="str">
        <f>IFERROR(_xlfn.RANK.EQ(G174,$G$9:$G$187,0)+COUNTIF(G$9:G174,G174)-1,"-")</f>
        <v>-</v>
      </c>
      <c r="K174" s="88" t="str">
        <f>IFERROR(_xlfn.RANK.EQ(F174,$F$9:$F$187,0)+COUNTIF(F$9:F174,F174)-1,"-")</f>
        <v>-</v>
      </c>
    </row>
    <row r="175" spans="1:11" ht="12" customHeight="1">
      <c r="A175" s="51">
        <v>167</v>
      </c>
      <c r="B175" s="147">
        <v>1</v>
      </c>
      <c r="C175" s="147">
        <v>648</v>
      </c>
      <c r="D175" s="147" t="s">
        <v>337</v>
      </c>
      <c r="E175" s="91" t="s">
        <v>145</v>
      </c>
      <c r="F175" s="91" t="s">
        <v>145</v>
      </c>
      <c r="G175" s="91" t="s">
        <v>145</v>
      </c>
      <c r="I175" s="88" t="str">
        <f>IFERROR(_xlfn.RANK.EQ(E175,$E$9:$E$187,0)+COUNTIF(E$9:E175,E175)-1,"-")</f>
        <v>-</v>
      </c>
      <c r="J175" s="88" t="str">
        <f>IFERROR(_xlfn.RANK.EQ(G175,$G$9:$G$187,0)+COUNTIF(G$9:G175,G175)-1,"-")</f>
        <v>-</v>
      </c>
      <c r="K175" s="88" t="str">
        <f>IFERROR(_xlfn.RANK.EQ(F175,$F$9:$F$187,0)+COUNTIF(F$9:F175,F175)-1,"-")</f>
        <v>-</v>
      </c>
    </row>
    <row r="176" spans="1:11" ht="12" customHeight="1">
      <c r="A176" s="51">
        <v>168</v>
      </c>
      <c r="B176" s="147">
        <v>1</v>
      </c>
      <c r="C176" s="147">
        <v>649</v>
      </c>
      <c r="D176" s="147" t="s">
        <v>249</v>
      </c>
      <c r="E176" s="91" t="s">
        <v>145</v>
      </c>
      <c r="F176" s="91" t="s">
        <v>145</v>
      </c>
      <c r="G176" s="91" t="s">
        <v>145</v>
      </c>
      <c r="I176" s="88" t="str">
        <f>IFERROR(_xlfn.RANK.EQ(E176,$E$9:$E$187,0)+COUNTIF(E$9:E176,E176)-1,"-")</f>
        <v>-</v>
      </c>
      <c r="J176" s="88" t="str">
        <f>IFERROR(_xlfn.RANK.EQ(G176,$G$9:$G$187,0)+COUNTIF(G$9:G176,G176)-1,"-")</f>
        <v>-</v>
      </c>
      <c r="K176" s="88" t="str">
        <f>IFERROR(_xlfn.RANK.EQ(F176,$F$9:$F$187,0)+COUNTIF(F$9:F176,F176)-1,"-")</f>
        <v>-</v>
      </c>
    </row>
    <row r="177" spans="1:11" ht="12" customHeight="1">
      <c r="A177" s="51">
        <v>169</v>
      </c>
      <c r="B177" s="147">
        <v>1</v>
      </c>
      <c r="C177" s="147">
        <v>661</v>
      </c>
      <c r="D177" s="147" t="s">
        <v>367</v>
      </c>
      <c r="E177" s="91" t="s">
        <v>145</v>
      </c>
      <c r="F177" s="91" t="s">
        <v>145</v>
      </c>
      <c r="G177" s="91" t="s">
        <v>145</v>
      </c>
      <c r="I177" s="88" t="str">
        <f>IFERROR(_xlfn.RANK.EQ(E177,$E$9:$E$187,0)+COUNTIF(E$9:E177,E177)-1,"-")</f>
        <v>-</v>
      </c>
      <c r="J177" s="88" t="str">
        <f>IFERROR(_xlfn.RANK.EQ(G177,$G$9:$G$187,0)+COUNTIF(G$9:G177,G177)-1,"-")</f>
        <v>-</v>
      </c>
      <c r="K177" s="88" t="str">
        <f>IFERROR(_xlfn.RANK.EQ(F177,$F$9:$F$187,0)+COUNTIF(F$9:F177,F177)-1,"-")</f>
        <v>-</v>
      </c>
    </row>
    <row r="178" spans="1:11" ht="12" customHeight="1">
      <c r="A178" s="51">
        <v>170</v>
      </c>
      <c r="B178" s="147">
        <v>1</v>
      </c>
      <c r="C178" s="147">
        <v>662</v>
      </c>
      <c r="D178" s="147" t="s">
        <v>320</v>
      </c>
      <c r="E178" s="91" t="s">
        <v>145</v>
      </c>
      <c r="F178" s="91" t="s">
        <v>145</v>
      </c>
      <c r="G178" s="91" t="s">
        <v>145</v>
      </c>
      <c r="I178" s="88" t="str">
        <f>IFERROR(_xlfn.RANK.EQ(E178,$E$9:$E$187,0)+COUNTIF(E$9:E178,E178)-1,"-")</f>
        <v>-</v>
      </c>
      <c r="J178" s="88" t="str">
        <f>IFERROR(_xlfn.RANK.EQ(G178,$G$9:$G$187,0)+COUNTIF(G$9:G178,G178)-1,"-")</f>
        <v>-</v>
      </c>
      <c r="K178" s="88" t="str">
        <f>IFERROR(_xlfn.RANK.EQ(F178,$F$9:$F$187,0)+COUNTIF(F$9:F178,F178)-1,"-")</f>
        <v>-</v>
      </c>
    </row>
    <row r="179" spans="1:11" ht="12" customHeight="1">
      <c r="A179" s="51">
        <v>171</v>
      </c>
      <c r="B179" s="147">
        <v>1</v>
      </c>
      <c r="C179" s="147">
        <v>663</v>
      </c>
      <c r="D179" s="147" t="s">
        <v>262</v>
      </c>
      <c r="E179" s="91" t="s">
        <v>145</v>
      </c>
      <c r="F179" s="91" t="s">
        <v>145</v>
      </c>
      <c r="G179" s="91" t="s">
        <v>145</v>
      </c>
      <c r="I179" s="88" t="str">
        <f>IFERROR(_xlfn.RANK.EQ(E179,$E$9:$E$187,0)+COUNTIF(E$9:E179,E179)-1,"-")</f>
        <v>-</v>
      </c>
      <c r="J179" s="88" t="str">
        <f>IFERROR(_xlfn.RANK.EQ(G179,$G$9:$G$187,0)+COUNTIF(G$9:G179,G179)-1,"-")</f>
        <v>-</v>
      </c>
      <c r="K179" s="88" t="str">
        <f>IFERROR(_xlfn.RANK.EQ(F179,$F$9:$F$187,0)+COUNTIF(F$9:F179,F179)-1,"-")</f>
        <v>-</v>
      </c>
    </row>
    <row r="180" spans="1:11" ht="12" customHeight="1">
      <c r="A180" s="51">
        <v>172</v>
      </c>
      <c r="B180" s="147">
        <v>1</v>
      </c>
      <c r="C180" s="147">
        <v>664</v>
      </c>
      <c r="D180" s="147" t="s">
        <v>211</v>
      </c>
      <c r="E180" s="91" t="s">
        <v>145</v>
      </c>
      <c r="F180" s="91" t="s">
        <v>145</v>
      </c>
      <c r="G180" s="91" t="s">
        <v>145</v>
      </c>
      <c r="I180" s="88" t="str">
        <f>IFERROR(_xlfn.RANK.EQ(E180,$E$9:$E$187,0)+COUNTIF(E$9:E180,E180)-1,"-")</f>
        <v>-</v>
      </c>
      <c r="J180" s="88" t="str">
        <f>IFERROR(_xlfn.RANK.EQ(G180,$G$9:$G$187,0)+COUNTIF(G$9:G180,G180)-1,"-")</f>
        <v>-</v>
      </c>
      <c r="K180" s="88" t="str">
        <f>IFERROR(_xlfn.RANK.EQ(F180,$F$9:$F$187,0)+COUNTIF(F$9:F180,F180)-1,"-")</f>
        <v>-</v>
      </c>
    </row>
    <row r="181" spans="1:11" ht="12" customHeight="1">
      <c r="A181" s="51">
        <v>173</v>
      </c>
      <c r="B181" s="147">
        <v>1</v>
      </c>
      <c r="C181" s="147">
        <v>665</v>
      </c>
      <c r="D181" s="147" t="s">
        <v>273</v>
      </c>
      <c r="E181" s="91" t="s">
        <v>145</v>
      </c>
      <c r="F181" s="91" t="s">
        <v>145</v>
      </c>
      <c r="G181" s="91" t="s">
        <v>145</v>
      </c>
      <c r="I181" s="88" t="str">
        <f>IFERROR(_xlfn.RANK.EQ(E181,$E$9:$E$187,0)+COUNTIF(E$9:E181,E181)-1,"-")</f>
        <v>-</v>
      </c>
      <c r="J181" s="88" t="str">
        <f>IFERROR(_xlfn.RANK.EQ(G181,$G$9:$G$187,0)+COUNTIF(G$9:G181,G181)-1,"-")</f>
        <v>-</v>
      </c>
      <c r="K181" s="88" t="str">
        <f>IFERROR(_xlfn.RANK.EQ(F181,$F$9:$F$187,0)+COUNTIF(F$9:F181,F181)-1,"-")</f>
        <v>-</v>
      </c>
    </row>
    <row r="182" spans="1:11" ht="12" customHeight="1">
      <c r="A182" s="51">
        <v>174</v>
      </c>
      <c r="B182" s="147">
        <v>1</v>
      </c>
      <c r="C182" s="147">
        <v>667</v>
      </c>
      <c r="D182" s="147" t="s">
        <v>313</v>
      </c>
      <c r="E182" s="91" t="s">
        <v>145</v>
      </c>
      <c r="F182" s="91" t="s">
        <v>145</v>
      </c>
      <c r="G182" s="91" t="s">
        <v>145</v>
      </c>
      <c r="I182" s="88" t="str">
        <f>IFERROR(_xlfn.RANK.EQ(E182,$E$9:$E$187,0)+COUNTIF(E$9:E182,E182)-1,"-")</f>
        <v>-</v>
      </c>
      <c r="J182" s="88" t="str">
        <f>IFERROR(_xlfn.RANK.EQ(G182,$G$9:$G$187,0)+COUNTIF(G$9:G182,G182)-1,"-")</f>
        <v>-</v>
      </c>
      <c r="K182" s="88" t="str">
        <f>IFERROR(_xlfn.RANK.EQ(F182,$F$9:$F$187,0)+COUNTIF(F$9:F182,F182)-1,"-")</f>
        <v>-</v>
      </c>
    </row>
    <row r="183" spans="1:11" ht="12" customHeight="1">
      <c r="A183" s="51">
        <v>175</v>
      </c>
      <c r="B183" s="147">
        <v>1</v>
      </c>
      <c r="C183" s="147">
        <v>668</v>
      </c>
      <c r="D183" s="147" t="s">
        <v>345</v>
      </c>
      <c r="E183" s="91" t="s">
        <v>145</v>
      </c>
      <c r="F183" s="91" t="s">
        <v>145</v>
      </c>
      <c r="G183" s="91" t="s">
        <v>145</v>
      </c>
      <c r="I183" s="88" t="str">
        <f>IFERROR(_xlfn.RANK.EQ(E183,$E$9:$E$187,0)+COUNTIF(E$9:E183,E183)-1,"-")</f>
        <v>-</v>
      </c>
      <c r="J183" s="88" t="str">
        <f>IFERROR(_xlfn.RANK.EQ(G183,$G$9:$G$187,0)+COUNTIF(G$9:G183,G183)-1,"-")</f>
        <v>-</v>
      </c>
      <c r="K183" s="88" t="str">
        <f>IFERROR(_xlfn.RANK.EQ(F183,$F$9:$F$187,0)+COUNTIF(F$9:F183,F183)-1,"-")</f>
        <v>-</v>
      </c>
    </row>
    <row r="184" spans="1:11" ht="12" customHeight="1">
      <c r="A184" s="51">
        <v>176</v>
      </c>
      <c r="B184" s="147">
        <v>1</v>
      </c>
      <c r="C184" s="147">
        <v>691</v>
      </c>
      <c r="D184" s="147" t="s">
        <v>197</v>
      </c>
      <c r="E184" s="91" t="s">
        <v>145</v>
      </c>
      <c r="F184" s="91" t="s">
        <v>145</v>
      </c>
      <c r="G184" s="91" t="s">
        <v>145</v>
      </c>
      <c r="I184" s="88" t="str">
        <f>IFERROR(_xlfn.RANK.EQ(E184,$E$9:$E$187,0)+COUNTIF(E$9:E184,E184)-1,"-")</f>
        <v>-</v>
      </c>
      <c r="J184" s="88" t="str">
        <f>IFERROR(_xlfn.RANK.EQ(G184,$G$9:$G$187,0)+COUNTIF(G$9:G184,G184)-1,"-")</f>
        <v>-</v>
      </c>
      <c r="K184" s="88" t="str">
        <f>IFERROR(_xlfn.RANK.EQ(F184,$F$9:$F$187,0)+COUNTIF(F$9:F184,F184)-1,"-")</f>
        <v>-</v>
      </c>
    </row>
    <row r="185" spans="1:11" ht="12" customHeight="1">
      <c r="A185" s="51">
        <v>177</v>
      </c>
      <c r="B185" s="147">
        <v>1</v>
      </c>
      <c r="C185" s="147">
        <v>692</v>
      </c>
      <c r="D185" s="147" t="s">
        <v>223</v>
      </c>
      <c r="E185" s="91" t="s">
        <v>145</v>
      </c>
      <c r="F185" s="91" t="s">
        <v>145</v>
      </c>
      <c r="G185" s="91" t="s">
        <v>145</v>
      </c>
      <c r="I185" s="88" t="str">
        <f>IFERROR(_xlfn.RANK.EQ(E185,$E$9:$E$187,0)+COUNTIF(E$9:E185,E185)-1,"-")</f>
        <v>-</v>
      </c>
      <c r="J185" s="88" t="str">
        <f>IFERROR(_xlfn.RANK.EQ(G185,$G$9:$G$187,0)+COUNTIF(G$9:G185,G185)-1,"-")</f>
        <v>-</v>
      </c>
      <c r="K185" s="88" t="str">
        <f>IFERROR(_xlfn.RANK.EQ(F185,$F$9:$F$187,0)+COUNTIF(F$9:F185,F185)-1,"-")</f>
        <v>-</v>
      </c>
    </row>
    <row r="186" spans="1:11" ht="12" customHeight="1">
      <c r="A186" s="51">
        <v>178</v>
      </c>
      <c r="B186" s="147">
        <v>1</v>
      </c>
      <c r="C186" s="147">
        <v>693</v>
      </c>
      <c r="D186" s="147" t="s">
        <v>283</v>
      </c>
      <c r="E186" s="91" t="s">
        <v>145</v>
      </c>
      <c r="F186" s="91" t="s">
        <v>145</v>
      </c>
      <c r="G186" s="91" t="s">
        <v>145</v>
      </c>
      <c r="I186" s="88" t="str">
        <f>IFERROR(_xlfn.RANK.EQ(E186,$E$9:$E$187,0)+COUNTIF(E$9:E186,E186)-1,"-")</f>
        <v>-</v>
      </c>
      <c r="J186" s="88" t="str">
        <f>IFERROR(_xlfn.RANK.EQ(G186,$G$9:$G$187,0)+COUNTIF(G$9:G186,G186)-1,"-")</f>
        <v>-</v>
      </c>
      <c r="K186" s="88" t="str">
        <f>IFERROR(_xlfn.RANK.EQ(F186,$F$9:$F$187,0)+COUNTIF(F$9:F186,F186)-1,"-")</f>
        <v>-</v>
      </c>
    </row>
    <row r="187" spans="1:11" ht="12" customHeight="1">
      <c r="A187" s="51">
        <v>179</v>
      </c>
      <c r="B187" s="147">
        <v>1</v>
      </c>
      <c r="C187" s="147">
        <v>694</v>
      </c>
      <c r="D187" s="147" t="s">
        <v>368</v>
      </c>
      <c r="E187" s="91" t="s">
        <v>145</v>
      </c>
      <c r="F187" s="91" t="s">
        <v>145</v>
      </c>
      <c r="G187" s="91" t="s">
        <v>145</v>
      </c>
      <c r="I187" s="757" t="str">
        <f>IFERROR(_xlfn.RANK.EQ(E187,$E$9:$E$187,0)+COUNTIF(E$9:E187,E187)-1,"-")</f>
        <v>-</v>
      </c>
      <c r="J187" s="757" t="str">
        <f>IFERROR(_xlfn.RANK.EQ(G187,$G$9:$G$187,0)+COUNTIF(G$9:G187,G187)-1,"-")</f>
        <v>-</v>
      </c>
      <c r="K187" s="757" t="str">
        <f>IFERROR(_xlfn.RANK.EQ(F187,$F$9:$F$187,0)+COUNTIF(F$9:F187,F187)-1,"-")</f>
        <v>-</v>
      </c>
    </row>
    <row r="188" spans="1:11" ht="12" customHeight="1">
      <c r="B188" s="147"/>
      <c r="C188" s="147"/>
      <c r="D188" s="147"/>
      <c r="E188" s="91"/>
      <c r="F188" s="91"/>
      <c r="G188" s="91"/>
    </row>
    <row r="189" spans="1:11" ht="12" customHeight="1">
      <c r="B189" s="147"/>
      <c r="C189" s="147"/>
      <c r="D189" s="147" t="s">
        <v>582</v>
      </c>
      <c r="E189" s="91">
        <v>95000</v>
      </c>
      <c r="F189" s="91">
        <v>592</v>
      </c>
      <c r="G189" s="91">
        <v>562400</v>
      </c>
    </row>
    <row r="190" spans="1:11" ht="12" customHeight="1">
      <c r="B190" s="147"/>
      <c r="C190" s="147"/>
      <c r="D190" s="147"/>
    </row>
    <row r="191" spans="1:11" ht="12" customHeight="1">
      <c r="B191" s="148" t="s">
        <v>583</v>
      </c>
    </row>
    <row r="192" spans="1:11" ht="12" customHeight="1">
      <c r="B192" s="148" t="s">
        <v>584</v>
      </c>
    </row>
    <row r="193" spans="2:2" ht="12" customHeight="1">
      <c r="B193" s="53" t="s">
        <v>585</v>
      </c>
    </row>
    <row r="194" spans="2:2" ht="12" customHeight="1">
      <c r="B194" s="53" t="s">
        <v>586</v>
      </c>
    </row>
    <row r="195" spans="2:2" ht="12" customHeight="1">
      <c r="B195" s="53" t="s">
        <v>587</v>
      </c>
    </row>
    <row r="196" spans="2:2" ht="12" customHeight="1">
      <c r="B196" s="53" t="s">
        <v>889</v>
      </c>
    </row>
    <row r="197" spans="2:2" ht="12" customHeight="1">
      <c r="B197" s="148" t="s">
        <v>589</v>
      </c>
    </row>
  </sheetData>
  <autoFilter ref="D7:K187" xr:uid="{DA428413-32EE-4D44-BDAB-7FBA95BD996A}"/>
  <mergeCells count="3">
    <mergeCell ref="I7:I8"/>
    <mergeCell ref="J7:J8"/>
    <mergeCell ref="K7:K8"/>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alignWithMargins="0"/>
  <colBreaks count="1" manualBreakCount="1">
    <brk id="13" max="10485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67C9F-DDE9-4085-9A11-2B1DBEDC73D6}">
  <sheetPr>
    <tabColor theme="5" tint="0.79998168889431442"/>
  </sheetPr>
  <dimension ref="A1:AX241"/>
  <sheetViews>
    <sheetView view="pageBreakPreview" topLeftCell="Q1" zoomScale="85" zoomScaleNormal="90" zoomScaleSheetLayoutView="85" workbookViewId="0">
      <selection activeCell="F284" sqref="F284"/>
    </sheetView>
  </sheetViews>
  <sheetFormatPr defaultColWidth="8.75" defaultRowHeight="18.75"/>
  <cols>
    <col min="1" max="1" width="8.625" style="601" bestFit="1" customWidth="1"/>
    <col min="2" max="2" width="6.75" style="601" bestFit="1" customWidth="1"/>
    <col min="3" max="3" width="10.375" style="601" bestFit="1" customWidth="1"/>
    <col min="4" max="4" width="6.75" style="601" bestFit="1" customWidth="1"/>
    <col min="5" max="5" width="10.375" bestFit="1" customWidth="1"/>
    <col min="6" max="6" width="16.75" style="601" customWidth="1"/>
    <col min="7" max="7" width="9.625" style="601" customWidth="1"/>
    <col min="8" max="8" width="16.75" style="601" customWidth="1"/>
    <col min="9" max="14" width="8.75" style="1"/>
    <col min="15" max="15" width="3.25" style="867" customWidth="1"/>
    <col min="16" max="16" width="8.75" style="1"/>
    <col min="17" max="17" width="10.875" style="1" customWidth="1"/>
    <col min="18" max="20" width="8.75" style="1"/>
    <col min="21" max="21" width="3.75" style="867" customWidth="1"/>
    <col min="22" max="25" width="8.75" style="1"/>
    <col min="26" max="27" width="4.625" style="867" customWidth="1"/>
    <col min="28" max="34" width="8.75" style="1"/>
    <col min="35" max="35" width="3.125" style="1" customWidth="1"/>
    <col min="36" max="38" width="8.75" style="1"/>
    <col min="39" max="39" width="8.25" style="1" customWidth="1"/>
    <col min="40" max="40" width="7.125" style="1" customWidth="1"/>
    <col min="41" max="41" width="3.5" style="1" customWidth="1"/>
    <col min="42" max="46" width="8.75" style="1"/>
    <col min="47" max="47" width="4.25" style="1" customWidth="1"/>
    <col min="48" max="16384" width="8.75" style="1"/>
  </cols>
  <sheetData>
    <row r="1" spans="1:50" ht="18">
      <c r="A1" s="625" t="s">
        <v>890</v>
      </c>
      <c r="B1" s="626"/>
      <c r="C1" s="626"/>
      <c r="D1" s="599"/>
      <c r="E1" s="619"/>
      <c r="F1" s="599"/>
      <c r="G1" s="619"/>
      <c r="H1" s="619"/>
      <c r="Z1" s="1194"/>
      <c r="AA1" s="1194"/>
      <c r="AB1" s="1194"/>
      <c r="AC1" s="1194"/>
    </row>
    <row r="2" spans="1:50">
      <c r="A2" s="599"/>
      <c r="B2" s="596"/>
      <c r="C2" s="596"/>
      <c r="D2" s="597"/>
      <c r="E2" s="598"/>
      <c r="F2" s="599"/>
      <c r="G2" s="599"/>
      <c r="H2" s="599"/>
    </row>
    <row r="3" spans="1:50" ht="13.5">
      <c r="A3" s="599" t="s">
        <v>591</v>
      </c>
      <c r="B3" s="599"/>
      <c r="C3" s="599"/>
      <c r="D3" s="599"/>
      <c r="E3" s="599"/>
      <c r="F3" s="599"/>
      <c r="G3" s="599"/>
      <c r="H3" s="599"/>
      <c r="Z3" s="101"/>
      <c r="AA3" s="101"/>
      <c r="AB3" s="101"/>
      <c r="AC3" s="102"/>
    </row>
    <row r="4" spans="1:50" ht="19.5" thickBot="1">
      <c r="A4" s="600"/>
      <c r="B4" s="600"/>
      <c r="C4" s="600"/>
      <c r="D4" s="600"/>
      <c r="F4" s="600"/>
      <c r="G4" s="600"/>
      <c r="H4" s="600"/>
      <c r="Z4" s="101"/>
      <c r="AA4" s="101"/>
      <c r="AB4" s="101"/>
      <c r="AC4" s="102"/>
    </row>
    <row r="5" spans="1:50" ht="41.25" thickTop="1">
      <c r="A5" s="758" t="s">
        <v>592</v>
      </c>
      <c r="B5" s="717" t="s">
        <v>593</v>
      </c>
      <c r="C5" s="718" t="s">
        <v>594</v>
      </c>
      <c r="D5" s="717" t="s">
        <v>595</v>
      </c>
      <c r="E5" s="718" t="s">
        <v>596</v>
      </c>
      <c r="F5" s="759" t="s">
        <v>878</v>
      </c>
      <c r="G5" s="719" t="s">
        <v>891</v>
      </c>
      <c r="H5" s="759" t="s">
        <v>892</v>
      </c>
      <c r="Z5" s="101"/>
      <c r="AA5" s="101"/>
      <c r="AB5" s="101"/>
      <c r="AC5" s="102"/>
    </row>
    <row r="6" spans="1:50" ht="18.75" customHeight="1">
      <c r="A6" s="604"/>
      <c r="B6" s="604"/>
      <c r="C6" s="605"/>
      <c r="D6" s="604"/>
      <c r="E6" s="606"/>
      <c r="F6" s="620" t="s">
        <v>131</v>
      </c>
      <c r="G6" s="620" t="s">
        <v>893</v>
      </c>
      <c r="H6" s="620" t="s">
        <v>841</v>
      </c>
      <c r="Z6" s="101"/>
      <c r="AA6" s="101"/>
      <c r="AB6" s="101"/>
      <c r="AC6" s="102"/>
    </row>
    <row r="7" spans="1:50" ht="18.75" customHeight="1">
      <c r="A7" s="608" t="s">
        <v>604</v>
      </c>
      <c r="B7" s="608" t="s">
        <v>602</v>
      </c>
      <c r="C7" s="606" t="s">
        <v>120</v>
      </c>
      <c r="D7" s="608" t="s">
        <v>603</v>
      </c>
      <c r="E7" s="606"/>
      <c r="F7" s="621">
        <v>95000</v>
      </c>
      <c r="G7" s="621">
        <v>592</v>
      </c>
      <c r="H7" s="621">
        <v>562400</v>
      </c>
      <c r="Z7" s="101"/>
      <c r="AA7" s="101"/>
      <c r="AB7" s="101"/>
      <c r="AC7" s="102"/>
    </row>
    <row r="8" spans="1:50" ht="18.75" customHeight="1">
      <c r="A8" s="608" t="s">
        <v>604</v>
      </c>
      <c r="B8" s="605" t="s">
        <v>604</v>
      </c>
      <c r="C8" s="606" t="s">
        <v>188</v>
      </c>
      <c r="D8" s="608" t="s">
        <v>603</v>
      </c>
      <c r="E8" s="606"/>
      <c r="F8" s="621">
        <v>6670</v>
      </c>
      <c r="G8" s="621">
        <v>566</v>
      </c>
      <c r="H8" s="621">
        <v>37800</v>
      </c>
      <c r="Z8" s="101"/>
      <c r="AA8" s="101"/>
      <c r="AB8" s="101"/>
      <c r="AC8" s="102"/>
    </row>
    <row r="9" spans="1:50" ht="18.75" customHeight="1">
      <c r="A9" s="608" t="s">
        <v>604</v>
      </c>
      <c r="B9" s="605" t="s">
        <v>605</v>
      </c>
      <c r="C9" s="606" t="s">
        <v>193</v>
      </c>
      <c r="D9" s="608" t="s">
        <v>603</v>
      </c>
      <c r="E9" s="606"/>
      <c r="F9" s="621">
        <v>2880</v>
      </c>
      <c r="G9" s="621">
        <v>511</v>
      </c>
      <c r="H9" s="621">
        <v>14700</v>
      </c>
      <c r="Z9" s="101"/>
      <c r="AA9" s="101"/>
      <c r="AB9" s="101"/>
      <c r="AC9" s="102"/>
    </row>
    <row r="10" spans="1:50" ht="18.75" customHeight="1">
      <c r="A10" s="608" t="s">
        <v>604</v>
      </c>
      <c r="B10" s="605" t="s">
        <v>606</v>
      </c>
      <c r="C10" s="606" t="s">
        <v>194</v>
      </c>
      <c r="D10" s="608" t="s">
        <v>603</v>
      </c>
      <c r="E10" s="606"/>
      <c r="F10" s="621">
        <v>3630</v>
      </c>
      <c r="G10" s="621">
        <v>542</v>
      </c>
      <c r="H10" s="621">
        <v>19700</v>
      </c>
      <c r="Z10" s="101"/>
      <c r="AA10" s="101"/>
      <c r="AB10" s="101"/>
      <c r="AC10" s="102"/>
    </row>
    <row r="11" spans="1:50" ht="18.75" customHeight="1">
      <c r="A11" s="608" t="s">
        <v>604</v>
      </c>
      <c r="B11" s="605" t="s">
        <v>607</v>
      </c>
      <c r="C11" s="606" t="s">
        <v>190</v>
      </c>
      <c r="D11" s="608" t="s">
        <v>603</v>
      </c>
      <c r="E11" s="606"/>
      <c r="F11" s="621">
        <v>4400</v>
      </c>
      <c r="G11" s="621">
        <v>548</v>
      </c>
      <c r="H11" s="621">
        <v>24100</v>
      </c>
      <c r="Z11" s="101"/>
      <c r="AA11" s="101"/>
      <c r="AB11" s="101"/>
      <c r="AC11" s="102"/>
    </row>
    <row r="12" spans="1:50" ht="18.75" customHeight="1" thickBot="1">
      <c r="A12" s="608" t="s">
        <v>604</v>
      </c>
      <c r="B12" s="605" t="s">
        <v>608</v>
      </c>
      <c r="C12" s="606" t="s">
        <v>184</v>
      </c>
      <c r="D12" s="608" t="s">
        <v>603</v>
      </c>
      <c r="E12" s="606"/>
      <c r="F12" s="621">
        <v>40400</v>
      </c>
      <c r="G12" s="621">
        <v>602</v>
      </c>
      <c r="H12" s="621">
        <v>243300</v>
      </c>
      <c r="Z12" s="101"/>
      <c r="AA12" s="101"/>
      <c r="AB12" s="101"/>
      <c r="AC12" s="102"/>
    </row>
    <row r="13" spans="1:50" ht="18.75" customHeight="1">
      <c r="A13" s="608" t="s">
        <v>604</v>
      </c>
      <c r="B13" s="605" t="s">
        <v>609</v>
      </c>
      <c r="C13" s="606" t="s">
        <v>185</v>
      </c>
      <c r="D13" s="608" t="s">
        <v>603</v>
      </c>
      <c r="E13" s="606"/>
      <c r="F13" s="621">
        <v>27800</v>
      </c>
      <c r="G13" s="621">
        <v>619</v>
      </c>
      <c r="H13" s="621">
        <v>172100</v>
      </c>
      <c r="M13" s="1141" t="s">
        <v>843</v>
      </c>
      <c r="N13" s="1142"/>
      <c r="O13" s="1142"/>
      <c r="P13" s="1142"/>
      <c r="Q13" s="1142"/>
      <c r="R13" s="1142"/>
      <c r="S13" s="1141" t="s">
        <v>844</v>
      </c>
      <c r="T13" s="1142"/>
      <c r="U13" s="1142"/>
      <c r="V13" s="1142"/>
      <c r="W13" s="1142"/>
      <c r="X13" s="1143"/>
      <c r="Y13" s="1142" t="s">
        <v>845</v>
      </c>
      <c r="Z13" s="1142"/>
      <c r="AA13" s="1142"/>
      <c r="AB13" s="1142"/>
      <c r="AC13" s="1142"/>
      <c r="AD13" s="1143"/>
      <c r="AG13" s="1191" t="s">
        <v>843</v>
      </c>
      <c r="AH13" s="1192"/>
      <c r="AI13" s="1192"/>
      <c r="AJ13" s="1192"/>
      <c r="AK13" s="1192"/>
      <c r="AL13" s="1193"/>
      <c r="AM13" s="1191" t="s">
        <v>844</v>
      </c>
      <c r="AN13" s="1192"/>
      <c r="AO13" s="1192"/>
      <c r="AP13" s="1192"/>
      <c r="AQ13" s="1192"/>
      <c r="AR13" s="1193"/>
      <c r="AS13" s="1191" t="s">
        <v>845</v>
      </c>
      <c r="AT13" s="1192"/>
      <c r="AU13" s="1192"/>
      <c r="AV13" s="1192"/>
      <c r="AW13" s="1192"/>
      <c r="AX13" s="1193"/>
    </row>
    <row r="14" spans="1:50" ht="18.75" customHeight="1">
      <c r="A14" s="608" t="s">
        <v>604</v>
      </c>
      <c r="B14" s="605" t="s">
        <v>610</v>
      </c>
      <c r="C14" s="606" t="s">
        <v>192</v>
      </c>
      <c r="D14" s="608" t="s">
        <v>603</v>
      </c>
      <c r="E14" s="606"/>
      <c r="F14" s="621">
        <v>3810</v>
      </c>
      <c r="G14" s="621">
        <v>570</v>
      </c>
      <c r="H14" s="621">
        <v>21700</v>
      </c>
      <c r="M14" s="911" t="s">
        <v>1293</v>
      </c>
      <c r="N14" s="912" t="s">
        <v>10</v>
      </c>
      <c r="O14" s="912"/>
      <c r="P14" s="912" t="s">
        <v>10</v>
      </c>
      <c r="Q14" s="912" t="s">
        <v>377</v>
      </c>
      <c r="R14" s="913" t="s">
        <v>1293</v>
      </c>
      <c r="S14" s="911" t="s">
        <v>844</v>
      </c>
      <c r="T14" s="912" t="s">
        <v>10</v>
      </c>
      <c r="U14" s="914"/>
      <c r="V14" s="912" t="s">
        <v>10</v>
      </c>
      <c r="W14" s="912" t="s">
        <v>377</v>
      </c>
      <c r="X14" s="913" t="s">
        <v>7</v>
      </c>
      <c r="Y14" s="911" t="s">
        <v>845</v>
      </c>
      <c r="Z14" s="912" t="s">
        <v>10</v>
      </c>
      <c r="AA14" s="914"/>
      <c r="AB14" s="912" t="s">
        <v>10</v>
      </c>
      <c r="AC14" s="912" t="s">
        <v>377</v>
      </c>
      <c r="AD14" s="913" t="s">
        <v>845</v>
      </c>
      <c r="AG14" s="943" t="s">
        <v>1293</v>
      </c>
      <c r="AH14" s="912" t="s">
        <v>10</v>
      </c>
      <c r="AI14" s="912"/>
      <c r="AJ14" s="912" t="s">
        <v>10</v>
      </c>
      <c r="AK14" s="912" t="s">
        <v>377</v>
      </c>
      <c r="AL14" s="912" t="s">
        <v>1293</v>
      </c>
      <c r="AM14" s="943" t="s">
        <v>844</v>
      </c>
      <c r="AN14" s="912" t="s">
        <v>10</v>
      </c>
      <c r="AO14" s="914"/>
      <c r="AP14" s="912" t="s">
        <v>10</v>
      </c>
      <c r="AQ14" s="912" t="s">
        <v>377</v>
      </c>
      <c r="AR14" s="942" t="s">
        <v>7</v>
      </c>
      <c r="AS14" s="912" t="s">
        <v>845</v>
      </c>
      <c r="AT14" s="912" t="s">
        <v>10</v>
      </c>
      <c r="AU14" s="914"/>
      <c r="AV14" s="912" t="s">
        <v>10</v>
      </c>
      <c r="AW14" s="912" t="s">
        <v>377</v>
      </c>
      <c r="AX14" s="942" t="s">
        <v>845</v>
      </c>
    </row>
    <row r="15" spans="1:50" ht="18.75" customHeight="1">
      <c r="A15" s="608" t="s">
        <v>604</v>
      </c>
      <c r="B15" s="605" t="s">
        <v>612</v>
      </c>
      <c r="C15" s="606" t="s">
        <v>196</v>
      </c>
      <c r="D15" s="608" t="s">
        <v>603</v>
      </c>
      <c r="E15" s="606"/>
      <c r="F15" s="621" t="s">
        <v>145</v>
      </c>
      <c r="G15" s="621" t="s">
        <v>145</v>
      </c>
      <c r="H15" s="621" t="s">
        <v>145</v>
      </c>
      <c r="K15" s="103">
        <v>1</v>
      </c>
      <c r="L15" s="103" t="s">
        <v>339</v>
      </c>
      <c r="M15" s="932">
        <f>IFERROR(_xlfn.XLOOKUP(L15,$E$22:$E$200,$F$22:$F$200),"-")</f>
        <v>17</v>
      </c>
      <c r="N15" s="876">
        <f>IFERROR(_xlfn.RANK.EQ(M15,$M$15:$M$193,0)+COUNTIF($M$15:M15,M15)-1,"-")</f>
        <v>95</v>
      </c>
      <c r="O15" s="876"/>
      <c r="P15" s="828">
        <f>IFERROR(RANK(R15,$R$15:$R$193,0),"-")</f>
        <v>1</v>
      </c>
      <c r="Q15" s="828" t="str">
        <f>IFERROR(INDEX($L$15:$L$193,MATCH(K15,$N$15:$N$193,0)),"-")</f>
        <v>旭川市</v>
      </c>
      <c r="R15" s="941">
        <f>IFERROR(LARGE($M$15:$M$193,K15),"-")</f>
        <v>5990</v>
      </c>
      <c r="S15" s="932">
        <f>IFERROR(_xlfn.XLOOKUP(L15,$E$22:$E$200,$H$22:$H$200),"-")</f>
        <v>85</v>
      </c>
      <c r="T15" s="876">
        <f>IFERROR(_xlfn.RANK.EQ(S15,$S$15:$S$193,0)+COUNTIF($S$15:S15,S15)-1,"-")</f>
        <v>95</v>
      </c>
      <c r="U15" s="876"/>
      <c r="V15" s="828">
        <f>IFERROR(RANK(X15,$X$15:$X$193,0),"-")</f>
        <v>1</v>
      </c>
      <c r="W15" s="828" t="str">
        <f>IFERROR(INDEX($L$15:$L$193,MATCH(K15,$T$15:$T$193,0)),"-")</f>
        <v>旭川市</v>
      </c>
      <c r="X15" s="885">
        <f>IFERROR(LARGE($S$15:$S$193,K15),"-")</f>
        <v>37400</v>
      </c>
      <c r="Y15" s="101">
        <f>IFERROR(_xlfn.XLOOKUP(L15,$E$22:$E$200,$G$22:$G$200),"-")</f>
        <v>500</v>
      </c>
      <c r="Z15" s="876">
        <f>IFERROR(_xlfn.RANK.EQ(Y15,$Y$15:$Y$193,0)+COUNTIF($Y$15:Y15,Y15)-1,"-")</f>
        <v>82</v>
      </c>
      <c r="AA15" s="876"/>
      <c r="AB15" s="828">
        <f>IFERROR(RANK(AD15,$AD$15:$AD$193,0),"-")</f>
        <v>1</v>
      </c>
      <c r="AC15" s="828" t="str">
        <f>IFERROR(INDEX($L$15:$L$193,MATCH(K15,$Z$15:$Z$193,0)),"-")</f>
        <v>名寄市</v>
      </c>
      <c r="AD15" s="936">
        <f>IFERROR(LARGE($Y$15:$Y$193,K15),"-")</f>
        <v>659</v>
      </c>
      <c r="AE15" s="1">
        <v>1</v>
      </c>
      <c r="AF15" s="1" t="s">
        <v>611</v>
      </c>
      <c r="AG15" s="939">
        <f>IFERROR(_xlfn.XLOOKUP(AF15,$C$8:$C$21,$F$8:$F$21),"-")</f>
        <v>6670</v>
      </c>
      <c r="AH15" s="876">
        <f>IFERROR(_xlfn.RANK.EQ(AG15,$AG$15:$AG$28,0)+COUNTIF(AG$15:AG15,AG15)-1,"-")</f>
        <v>3</v>
      </c>
      <c r="AI15" s="876"/>
      <c r="AJ15" s="828">
        <f>IFERROR(RANK(AL15,$AL$15:$AL$28,0),"-")</f>
        <v>1</v>
      </c>
      <c r="AK15" s="828" t="str">
        <f>IFERROR(INDEX($AF$15:$AF$28,MATCH(AE15,$AH$15:$AH$28,0)),"-")</f>
        <v>空知</v>
      </c>
      <c r="AL15" s="828">
        <f>IFERROR(LARGE($AG$15:$AG$28,AE15),"-")</f>
        <v>40400</v>
      </c>
      <c r="AM15" s="939">
        <f>IFERROR(_xlfn.XLOOKUP(AF15,$C$8:$C$21,$H$8:$H$21),"-")</f>
        <v>37800</v>
      </c>
      <c r="AN15" s="876">
        <f>IFERROR(_xlfn.RANK.EQ(AM15,$AM$15:$AM$28,0)+COUNTIF(AM$15:AM15,AM15)-1,"-")</f>
        <v>3</v>
      </c>
      <c r="AO15" s="876"/>
      <c r="AP15" s="828">
        <f>IFERROR(RANK(AR15,$AR$15:$AR$28,0),"-")</f>
        <v>1</v>
      </c>
      <c r="AQ15" s="828" t="str">
        <f>IFERROR(INDEX($AF$15:$AF$28,MATCH(AE15,$AN$15:$AN$28,0)),"-")</f>
        <v>空知</v>
      </c>
      <c r="AR15" s="941">
        <f>IFERROR(LARGE($AM$15:$AM$28,AE15),"-")</f>
        <v>243300</v>
      </c>
      <c r="AS15" s="939">
        <f>IFERROR(_xlfn.XLOOKUP(AF15,$C$8:$C$21,$G$8:$G$21),"-")</f>
        <v>566</v>
      </c>
      <c r="AT15" s="876">
        <f>IFERROR(_xlfn.RANK.EQ(AS15,$AS$15:$AS$28,0)+COUNTIF(AS$15:AS15,AS15)-1,"-")</f>
        <v>5</v>
      </c>
      <c r="AU15" s="876"/>
      <c r="AV15" s="828">
        <f>IFERROR(RANK(AX15,$AX$15:$AX$28,0),"-")</f>
        <v>1</v>
      </c>
      <c r="AW15" s="828" t="str">
        <f>IFERROR(INDEX($AF$15:$AF$28,MATCH(AE15,$AT$15:$AT$28,0)),"-")</f>
        <v>上川</v>
      </c>
      <c r="AX15" s="85">
        <f>IFERROR(LARGE($AS$15:$AS$28,AE15),"-")</f>
        <v>619</v>
      </c>
    </row>
    <row r="16" spans="1:50" ht="18.75" customHeight="1">
      <c r="A16" s="608" t="s">
        <v>604</v>
      </c>
      <c r="B16" s="605" t="s">
        <v>614</v>
      </c>
      <c r="C16" s="606" t="s">
        <v>186</v>
      </c>
      <c r="D16" s="608" t="s">
        <v>603</v>
      </c>
      <c r="E16" s="606"/>
      <c r="F16" s="621">
        <v>849</v>
      </c>
      <c r="G16" s="621">
        <v>575</v>
      </c>
      <c r="H16" s="621">
        <v>4880</v>
      </c>
      <c r="K16" s="103">
        <v>2</v>
      </c>
      <c r="L16" s="103" t="s">
        <v>316</v>
      </c>
      <c r="M16" s="932">
        <f t="shared" ref="M16:M79" si="0">IFERROR(_xlfn.XLOOKUP(L16,$E$22:$E$200,$F$22:$F$200),"-")</f>
        <v>54</v>
      </c>
      <c r="N16" s="876">
        <f>IFERROR(_xlfn.RANK.EQ(M16,$M$15:$M$193,0)+COUNTIF($M$15:M16,M16)-1,"-")</f>
        <v>87</v>
      </c>
      <c r="O16" s="876"/>
      <c r="P16" s="828">
        <f t="shared" ref="P16:P79" si="1">IFERROR(RANK(R16,$R$15:$R$193,0),"-")</f>
        <v>2</v>
      </c>
      <c r="Q16" s="828" t="str">
        <f t="shared" ref="Q16:Q79" si="2">IFERROR(INDEX($L$15:$L$193,MATCH(K16,$N$15:$N$193,0)),"-")</f>
        <v>深川市</v>
      </c>
      <c r="R16" s="941">
        <f t="shared" ref="R16:R79" si="3">IFERROR(LARGE($M$15:$M$193,K16),"-")</f>
        <v>4900</v>
      </c>
      <c r="S16" s="932">
        <f t="shared" ref="S16:S79" si="4">IFERROR(_xlfn.XLOOKUP(L16,$E$22:$E$200,$H$22:$H$200),"-")</f>
        <v>253</v>
      </c>
      <c r="T16" s="876">
        <f>IFERROR(_xlfn.RANK.EQ(S16,$S$15:$S$193,0)+COUNTIF($S$15:S16,S16)-1,"-")</f>
        <v>88</v>
      </c>
      <c r="U16" s="876"/>
      <c r="V16" s="828">
        <f t="shared" ref="V16:V79" si="5">IFERROR(RANK(X16,$X$15:$X$193,0),"-")</f>
        <v>2</v>
      </c>
      <c r="W16" s="828" t="str">
        <f t="shared" ref="W16:W79" si="6">IFERROR(INDEX($L$15:$L$193,MATCH(K16,$T$15:$T$193,0)),"-")</f>
        <v>深川市</v>
      </c>
      <c r="X16" s="885">
        <f t="shared" ref="X16:X79" si="7">IFERROR(LARGE($S$15:$S$193,K16),"-")</f>
        <v>30300</v>
      </c>
      <c r="Y16" s="101">
        <f t="shared" ref="Y16:Y79" si="8">IFERROR(_xlfn.XLOOKUP(L16,$E$22:$E$200,$G$22:$G$200),"-")</f>
        <v>469</v>
      </c>
      <c r="Z16" s="876">
        <f>IFERROR(_xlfn.RANK.EQ(Y16,$Y$15:$Y$193,0)+COUNTIF($Y$15:Y16,Y16)-1,"-")</f>
        <v>97</v>
      </c>
      <c r="AA16" s="876"/>
      <c r="AB16" s="828">
        <f t="shared" ref="AB16:AB79" si="9">IFERROR(RANK(AD16,$AD$15:$AD$193,0),"-")</f>
        <v>2</v>
      </c>
      <c r="AC16" s="828" t="str">
        <f t="shared" ref="AC16:AC79" si="10">IFERROR(INDEX($L$15:$L$193,MATCH(K16,$Z$15:$Z$193,0)),"-")</f>
        <v>幌加内町</v>
      </c>
      <c r="AD16" s="936">
        <f t="shared" ref="AD16:AD79" si="11">IFERROR(LARGE($Y$15:$Y$193,K16),"-")</f>
        <v>658</v>
      </c>
      <c r="AE16" s="1">
        <v>2</v>
      </c>
      <c r="AF16" s="1" t="s">
        <v>613</v>
      </c>
      <c r="AG16" s="939">
        <f t="shared" ref="AG16:AG28" si="12">IFERROR(_xlfn.XLOOKUP(AF16,$C$8:$C$21,$F$8:$F$21),"-")</f>
        <v>2880</v>
      </c>
      <c r="AH16" s="876">
        <f>IFERROR(_xlfn.RANK.EQ(AG16,$AG$15:$AG$28,0)+COUNTIF(AG$15:AG16,AG16)-1,"-")</f>
        <v>8</v>
      </c>
      <c r="AI16" s="876"/>
      <c r="AJ16" s="828">
        <f t="shared" ref="AJ16:AJ28" si="13">IFERROR(RANK(AL16,$AL$15:$AL$28,0),"-")</f>
        <v>2</v>
      </c>
      <c r="AK16" s="828" t="str">
        <f t="shared" ref="AK16:AK28" si="14">IFERROR(INDEX($AF$15:$AF$28,MATCH(AE16,$AH$15:$AH$28,0)),"-")</f>
        <v>上川</v>
      </c>
      <c r="AL16" s="828">
        <f t="shared" ref="AL16:AL28" si="15">IFERROR(LARGE($AG$15:$AG$28,AE16),"-")</f>
        <v>27800</v>
      </c>
      <c r="AM16" s="939">
        <f t="shared" ref="AM16:AM28" si="16">IFERROR(_xlfn.XLOOKUP(AF16,$C$8:$C$21,$H$8:$H$21),"-")</f>
        <v>14700</v>
      </c>
      <c r="AN16" s="876">
        <f>IFERROR(_xlfn.RANK.EQ(AM16,$AM$15:$AM$28,0)+COUNTIF(AM$15:AM16,AM16)-1,"-")</f>
        <v>8</v>
      </c>
      <c r="AO16" s="876"/>
      <c r="AP16" s="828">
        <f t="shared" ref="AP16:AP28" si="17">IFERROR(RANK(AR16,$AR$15:$AR$28,0),"-")</f>
        <v>2</v>
      </c>
      <c r="AQ16" s="828" t="str">
        <f t="shared" ref="AQ16:AQ28" si="18">IFERROR(INDEX($AF$15:$AF$28,MATCH(AE16,$AN$15:$AN$28,0)),"-")</f>
        <v>上川</v>
      </c>
      <c r="AR16" s="828">
        <f t="shared" ref="AR16:AR28" si="19">IFERROR(LARGE($AM$15:$AM$28,AE16),"-")</f>
        <v>172100</v>
      </c>
      <c r="AS16" s="939">
        <f t="shared" ref="AS16:AS28" si="20">IFERROR(_xlfn.XLOOKUP(AF16,$C$8:$C$21,$G$8:$G$21),"-")</f>
        <v>511</v>
      </c>
      <c r="AT16" s="876">
        <f>IFERROR(_xlfn.RANK.EQ(AS16,$AS$15:$AS$28,0)+COUNTIF(AS$15:AS16,AS16)-1,"-")</f>
        <v>10</v>
      </c>
      <c r="AU16" s="876"/>
      <c r="AV16" s="828">
        <f t="shared" ref="AV16:AV28" si="21">IFERROR(RANK(AX16,$AX$15:$AX$28,0),"-")</f>
        <v>2</v>
      </c>
      <c r="AW16" s="828" t="str">
        <f t="shared" ref="AW16:AW28" si="22">IFERROR(INDEX($AF$15:$AF$28,MATCH(AE16,$AT$15:$AT$28,0)),"-")</f>
        <v>空知</v>
      </c>
      <c r="AX16" s="85">
        <f t="shared" ref="AX16:AX28" si="23">IFERROR(LARGE($AS$15:$AS$28,AE16),"-")</f>
        <v>602</v>
      </c>
    </row>
    <row r="17" spans="1:50" ht="18.75" customHeight="1">
      <c r="A17" s="608" t="s">
        <v>604</v>
      </c>
      <c r="B17" s="605" t="s">
        <v>616</v>
      </c>
      <c r="C17" s="606" t="s">
        <v>191</v>
      </c>
      <c r="D17" s="608" t="s">
        <v>603</v>
      </c>
      <c r="E17" s="606"/>
      <c r="F17" s="621">
        <v>3420</v>
      </c>
      <c r="G17" s="621">
        <v>532</v>
      </c>
      <c r="H17" s="621">
        <v>18200</v>
      </c>
      <c r="K17" s="103">
        <v>3</v>
      </c>
      <c r="L17" s="103" t="s">
        <v>351</v>
      </c>
      <c r="M17" s="932">
        <f t="shared" si="0"/>
        <v>7</v>
      </c>
      <c r="N17" s="876">
        <f>IFERROR(_xlfn.RANK.EQ(M17,$M$15:$M$193,0)+COUNTIF($M$15:M17,M17)-1,"-")</f>
        <v>100</v>
      </c>
      <c r="O17" s="876"/>
      <c r="P17" s="828">
        <f t="shared" si="1"/>
        <v>3</v>
      </c>
      <c r="Q17" s="828" t="str">
        <f t="shared" si="2"/>
        <v>岩見沢市</v>
      </c>
      <c r="R17" s="941">
        <f t="shared" si="3"/>
        <v>4880</v>
      </c>
      <c r="S17" s="932">
        <f t="shared" si="4"/>
        <v>34</v>
      </c>
      <c r="T17" s="876">
        <f>IFERROR(_xlfn.RANK.EQ(S17,$S$15:$S$193,0)+COUNTIF($S$15:S17,S17)-1,"-")</f>
        <v>101</v>
      </c>
      <c r="U17" s="876"/>
      <c r="V17" s="828">
        <f t="shared" si="5"/>
        <v>3</v>
      </c>
      <c r="W17" s="828" t="str">
        <f t="shared" si="6"/>
        <v>岩見沢市</v>
      </c>
      <c r="X17" s="885">
        <f t="shared" si="7"/>
        <v>28500</v>
      </c>
      <c r="Y17" s="101">
        <f t="shared" si="8"/>
        <v>486</v>
      </c>
      <c r="Z17" s="876">
        <f>IFERROR(_xlfn.RANK.EQ(Y17,$Y$15:$Y$193,0)+COUNTIF($Y$15:Y17,Y17)-1,"-")</f>
        <v>88</v>
      </c>
      <c r="AA17" s="876"/>
      <c r="AB17" s="828">
        <f t="shared" si="9"/>
        <v>3</v>
      </c>
      <c r="AC17" s="828" t="str">
        <f t="shared" si="10"/>
        <v>上川町</v>
      </c>
      <c r="AD17" s="936">
        <f t="shared" si="11"/>
        <v>644</v>
      </c>
      <c r="AE17" s="1">
        <v>3</v>
      </c>
      <c r="AF17" s="1" t="s">
        <v>615</v>
      </c>
      <c r="AG17" s="939">
        <f t="shared" si="12"/>
        <v>3630</v>
      </c>
      <c r="AH17" s="876">
        <f>IFERROR(_xlfn.RANK.EQ(AG17,$AG$15:$AG$28,0)+COUNTIF(AG$15:AG17,AG17)-1,"-")</f>
        <v>6</v>
      </c>
      <c r="AI17" s="876"/>
      <c r="AJ17" s="828">
        <f t="shared" si="13"/>
        <v>3</v>
      </c>
      <c r="AK17" s="828" t="str">
        <f t="shared" si="14"/>
        <v>石狩</v>
      </c>
      <c r="AL17" s="828">
        <f t="shared" si="15"/>
        <v>6670</v>
      </c>
      <c r="AM17" s="939">
        <f t="shared" si="16"/>
        <v>19700</v>
      </c>
      <c r="AN17" s="876">
        <f>IFERROR(_xlfn.RANK.EQ(AM17,$AM$15:$AM$28,0)+COUNTIF(AM$15:AM17,AM17)-1,"-")</f>
        <v>6</v>
      </c>
      <c r="AO17" s="876"/>
      <c r="AP17" s="828">
        <f t="shared" si="17"/>
        <v>3</v>
      </c>
      <c r="AQ17" s="828" t="str">
        <f t="shared" si="18"/>
        <v>石狩</v>
      </c>
      <c r="AR17" s="828">
        <f t="shared" si="19"/>
        <v>37800</v>
      </c>
      <c r="AS17" s="939">
        <f t="shared" si="20"/>
        <v>542</v>
      </c>
      <c r="AT17" s="876">
        <f>IFERROR(_xlfn.RANK.EQ(AS17,$AS$15:$AS$28,0)+COUNTIF(AS$15:AS17,AS17)-1,"-")</f>
        <v>7</v>
      </c>
      <c r="AU17" s="876"/>
      <c r="AV17" s="828">
        <f t="shared" si="21"/>
        <v>3</v>
      </c>
      <c r="AW17" s="828" t="str">
        <f t="shared" si="22"/>
        <v>オホーツク</v>
      </c>
      <c r="AX17" s="85">
        <f t="shared" si="23"/>
        <v>575</v>
      </c>
    </row>
    <row r="18" spans="1:50" ht="18.75" customHeight="1">
      <c r="A18" s="608" t="s">
        <v>604</v>
      </c>
      <c r="B18" s="605" t="s">
        <v>618</v>
      </c>
      <c r="C18" s="606" t="s">
        <v>195</v>
      </c>
      <c r="D18" s="608" t="s">
        <v>603</v>
      </c>
      <c r="E18" s="606"/>
      <c r="F18" s="621">
        <v>1130</v>
      </c>
      <c r="G18" s="621">
        <v>520</v>
      </c>
      <c r="H18" s="621">
        <v>5890</v>
      </c>
      <c r="K18" s="103">
        <v>4</v>
      </c>
      <c r="L18" s="103" t="s">
        <v>199</v>
      </c>
      <c r="M18" s="932">
        <f t="shared" si="0"/>
        <v>5990</v>
      </c>
      <c r="N18" s="876">
        <f>IFERROR(_xlfn.RANK.EQ(M18,$M$15:$M$193,0)+COUNTIF($M$15:M18,M18)-1,"-")</f>
        <v>1</v>
      </c>
      <c r="O18" s="876"/>
      <c r="P18" s="828">
        <f t="shared" si="1"/>
        <v>4</v>
      </c>
      <c r="Q18" s="828" t="str">
        <f t="shared" si="2"/>
        <v>名寄市</v>
      </c>
      <c r="R18" s="941">
        <f t="shared" si="3"/>
        <v>3600</v>
      </c>
      <c r="S18" s="932">
        <f t="shared" si="4"/>
        <v>37400</v>
      </c>
      <c r="T18" s="876">
        <f>IFERROR(_xlfn.RANK.EQ(S18,$S$15:$S$193,0)+COUNTIF($S$15:S18,S18)-1,"-")</f>
        <v>1</v>
      </c>
      <c r="U18" s="876"/>
      <c r="V18" s="828">
        <f t="shared" si="5"/>
        <v>4</v>
      </c>
      <c r="W18" s="828" t="str">
        <f t="shared" si="6"/>
        <v>名寄市</v>
      </c>
      <c r="X18" s="885">
        <f t="shared" si="7"/>
        <v>23700</v>
      </c>
      <c r="Y18" s="101">
        <f t="shared" si="8"/>
        <v>626</v>
      </c>
      <c r="Z18" s="876">
        <f>IFERROR(_xlfn.RANK.EQ(Y18,$Y$15:$Y$193,0)+COUNTIF($Y$15:Y18,Y18)-1,"-")</f>
        <v>9</v>
      </c>
      <c r="AA18" s="876"/>
      <c r="AB18" s="828">
        <f t="shared" si="9"/>
        <v>4</v>
      </c>
      <c r="AC18" s="828" t="str">
        <f t="shared" si="10"/>
        <v>沼田町</v>
      </c>
      <c r="AD18" s="936">
        <f t="shared" si="11"/>
        <v>637</v>
      </c>
      <c r="AE18" s="1">
        <v>4</v>
      </c>
      <c r="AF18" s="1" t="s">
        <v>617</v>
      </c>
      <c r="AG18" s="939">
        <f t="shared" si="12"/>
        <v>4400</v>
      </c>
      <c r="AH18" s="876">
        <f>IFERROR(_xlfn.RANK.EQ(AG18,$AG$15:$AG$28,0)+COUNTIF(AG$15:AG18,AG18)-1,"-")</f>
        <v>4</v>
      </c>
      <c r="AI18" s="876"/>
      <c r="AJ18" s="828">
        <f t="shared" si="13"/>
        <v>4</v>
      </c>
      <c r="AK18" s="828" t="str">
        <f t="shared" si="14"/>
        <v>後志</v>
      </c>
      <c r="AL18" s="828">
        <f t="shared" si="15"/>
        <v>4400</v>
      </c>
      <c r="AM18" s="939">
        <f t="shared" si="16"/>
        <v>24100</v>
      </c>
      <c r="AN18" s="876">
        <f>IFERROR(_xlfn.RANK.EQ(AM18,$AM$15:$AM$28,0)+COUNTIF(AM$15:AM18,AM18)-1,"-")</f>
        <v>4</v>
      </c>
      <c r="AO18" s="876"/>
      <c r="AP18" s="828">
        <f t="shared" si="17"/>
        <v>4</v>
      </c>
      <c r="AQ18" s="828" t="str">
        <f t="shared" si="18"/>
        <v>後志</v>
      </c>
      <c r="AR18" s="828">
        <f t="shared" si="19"/>
        <v>24100</v>
      </c>
      <c r="AS18" s="939">
        <f t="shared" si="20"/>
        <v>548</v>
      </c>
      <c r="AT18" s="876">
        <f>IFERROR(_xlfn.RANK.EQ(AS18,$AS$15:$AS$28,0)+COUNTIF(AS$15:AS18,AS18)-1,"-")</f>
        <v>6</v>
      </c>
      <c r="AU18" s="876"/>
      <c r="AV18" s="828">
        <f t="shared" si="21"/>
        <v>4</v>
      </c>
      <c r="AW18" s="828" t="str">
        <f t="shared" si="22"/>
        <v>留萌</v>
      </c>
      <c r="AX18" s="85">
        <f t="shared" si="23"/>
        <v>570</v>
      </c>
    </row>
    <row r="19" spans="1:50" ht="18.75" customHeight="1">
      <c r="A19" s="608" t="s">
        <v>604</v>
      </c>
      <c r="B19" s="605" t="s">
        <v>620</v>
      </c>
      <c r="C19" s="606" t="s">
        <v>183</v>
      </c>
      <c r="D19" s="608" t="s">
        <v>603</v>
      </c>
      <c r="E19" s="606"/>
      <c r="F19" s="621">
        <v>9</v>
      </c>
      <c r="G19" s="621">
        <v>389</v>
      </c>
      <c r="H19" s="621">
        <v>35</v>
      </c>
      <c r="K19" s="103">
        <v>5</v>
      </c>
      <c r="L19" s="103" t="s">
        <v>359</v>
      </c>
      <c r="M19" s="932">
        <f t="shared" si="0"/>
        <v>5</v>
      </c>
      <c r="N19" s="876">
        <f>IFERROR(_xlfn.RANK.EQ(M19,$M$15:$M$193,0)+COUNTIF($M$15:M19,M19)-1,"-")</f>
        <v>102</v>
      </c>
      <c r="O19" s="876"/>
      <c r="P19" s="828">
        <f t="shared" si="1"/>
        <v>5</v>
      </c>
      <c r="Q19" s="828" t="str">
        <f t="shared" si="2"/>
        <v>新十津川町</v>
      </c>
      <c r="R19" s="941">
        <f t="shared" si="3"/>
        <v>3430</v>
      </c>
      <c r="S19" s="932">
        <f t="shared" si="4"/>
        <v>22</v>
      </c>
      <c r="T19" s="876">
        <f>IFERROR(_xlfn.RANK.EQ(S19,$S$15:$S$193,0)+COUNTIF($S$15:S19,S19)-1,"-")</f>
        <v>102</v>
      </c>
      <c r="U19" s="876"/>
      <c r="V19" s="828">
        <f t="shared" si="5"/>
        <v>5</v>
      </c>
      <c r="W19" s="828" t="str">
        <f t="shared" si="6"/>
        <v>新十津川町</v>
      </c>
      <c r="X19" s="885">
        <f t="shared" si="7"/>
        <v>20900</v>
      </c>
      <c r="Y19" s="101">
        <f t="shared" si="8"/>
        <v>440</v>
      </c>
      <c r="Z19" s="876">
        <f>IFERROR(_xlfn.RANK.EQ(Y19,$Y$15:$Y$193,0)+COUNTIF($Y$15:Y19,Y19)-1,"-")</f>
        <v>101</v>
      </c>
      <c r="AA19" s="876"/>
      <c r="AB19" s="828">
        <f t="shared" si="9"/>
        <v>5</v>
      </c>
      <c r="AC19" s="828" t="str">
        <f t="shared" si="10"/>
        <v>鷹栖町</v>
      </c>
      <c r="AD19" s="936">
        <f t="shared" si="11"/>
        <v>632</v>
      </c>
      <c r="AE19" s="1">
        <v>5</v>
      </c>
      <c r="AF19" s="1" t="s">
        <v>619</v>
      </c>
      <c r="AG19" s="939">
        <f t="shared" si="12"/>
        <v>40400</v>
      </c>
      <c r="AH19" s="876">
        <f>IFERROR(_xlfn.RANK.EQ(AG19,$AG$15:$AG$28,0)+COUNTIF(AG$15:AG19,AG19)-1,"-")</f>
        <v>1</v>
      </c>
      <c r="AI19" s="876"/>
      <c r="AJ19" s="828">
        <f t="shared" si="13"/>
        <v>5</v>
      </c>
      <c r="AK19" s="828" t="str">
        <f t="shared" si="14"/>
        <v>留萌</v>
      </c>
      <c r="AL19" s="828">
        <f t="shared" si="15"/>
        <v>3810</v>
      </c>
      <c r="AM19" s="939">
        <f t="shared" si="16"/>
        <v>243300</v>
      </c>
      <c r="AN19" s="876">
        <f>IFERROR(_xlfn.RANK.EQ(AM19,$AM$15:$AM$28,0)+COUNTIF(AM$15:AM19,AM19)-1,"-")</f>
        <v>1</v>
      </c>
      <c r="AO19" s="876"/>
      <c r="AP19" s="828">
        <f t="shared" si="17"/>
        <v>5</v>
      </c>
      <c r="AQ19" s="828" t="str">
        <f t="shared" si="18"/>
        <v>留萌</v>
      </c>
      <c r="AR19" s="828">
        <f t="shared" si="19"/>
        <v>21700</v>
      </c>
      <c r="AS19" s="939">
        <f t="shared" si="20"/>
        <v>602</v>
      </c>
      <c r="AT19" s="876">
        <f>IFERROR(_xlfn.RANK.EQ(AS19,$AS$15:$AS$28,0)+COUNTIF(AS$15:AS19,AS19)-1,"-")</f>
        <v>2</v>
      </c>
      <c r="AU19" s="876"/>
      <c r="AV19" s="828">
        <f t="shared" si="21"/>
        <v>5</v>
      </c>
      <c r="AW19" s="828" t="str">
        <f t="shared" si="22"/>
        <v>石狩</v>
      </c>
      <c r="AX19" s="85">
        <f t="shared" si="23"/>
        <v>566</v>
      </c>
    </row>
    <row r="20" spans="1:50" ht="18.75" customHeight="1">
      <c r="A20" s="608" t="s">
        <v>604</v>
      </c>
      <c r="B20" s="605" t="s">
        <v>622</v>
      </c>
      <c r="C20" s="606" t="s">
        <v>189</v>
      </c>
      <c r="D20" s="608" t="s">
        <v>603</v>
      </c>
      <c r="E20" s="606"/>
      <c r="F20" s="621" t="s">
        <v>145</v>
      </c>
      <c r="G20" s="621" t="s">
        <v>145</v>
      </c>
      <c r="H20" s="621" t="s">
        <v>145</v>
      </c>
      <c r="K20" s="103">
        <v>6</v>
      </c>
      <c r="L20" s="103" t="s">
        <v>300</v>
      </c>
      <c r="M20" s="932" t="str">
        <f t="shared" si="0"/>
        <v>-</v>
      </c>
      <c r="N20" s="876" t="str">
        <f>IFERROR(_xlfn.RANK.EQ(M20,$M$15:$M$193,0)+COUNTIF($M$15:M20,M20)-1,"-")</f>
        <v>-</v>
      </c>
      <c r="O20" s="876"/>
      <c r="P20" s="828">
        <f t="shared" si="1"/>
        <v>6</v>
      </c>
      <c r="Q20" s="828" t="str">
        <f t="shared" si="2"/>
        <v>美唄市</v>
      </c>
      <c r="R20" s="941">
        <f t="shared" si="3"/>
        <v>2690</v>
      </c>
      <c r="S20" s="932" t="str">
        <f t="shared" si="4"/>
        <v>-</v>
      </c>
      <c r="T20" s="876" t="str">
        <f>IFERROR(_xlfn.RANK.EQ(S20,$S$15:$S$193,0)+COUNTIF($S$15:S20,S20)-1,"-")</f>
        <v>-</v>
      </c>
      <c r="U20" s="876"/>
      <c r="V20" s="828">
        <f t="shared" si="5"/>
        <v>6</v>
      </c>
      <c r="W20" s="828" t="str">
        <f t="shared" si="6"/>
        <v>美唄市</v>
      </c>
      <c r="X20" s="885">
        <f t="shared" si="7"/>
        <v>16400</v>
      </c>
      <c r="Y20" s="101" t="str">
        <f t="shared" si="8"/>
        <v>-</v>
      </c>
      <c r="Z20" s="876" t="str">
        <f>IFERROR(_xlfn.RANK.EQ(Y20,$Y$15:$Y$193,0)+COUNTIF($Y$15:Y20,Y20)-1,"-")</f>
        <v>-</v>
      </c>
      <c r="AA20" s="876"/>
      <c r="AB20" s="828">
        <f t="shared" si="9"/>
        <v>6</v>
      </c>
      <c r="AC20" s="828" t="str">
        <f t="shared" si="10"/>
        <v>秩父別町</v>
      </c>
      <c r="AD20" s="936">
        <f t="shared" si="11"/>
        <v>631</v>
      </c>
      <c r="AE20" s="1">
        <v>6</v>
      </c>
      <c r="AF20" s="1" t="s">
        <v>621</v>
      </c>
      <c r="AG20" s="939">
        <f t="shared" si="12"/>
        <v>27800</v>
      </c>
      <c r="AH20" s="876">
        <f>IFERROR(_xlfn.RANK.EQ(AG20,$AG$15:$AG$28,0)+COUNTIF(AG$15:AG20,AG20)-1,"-")</f>
        <v>2</v>
      </c>
      <c r="AI20" s="876"/>
      <c r="AJ20" s="828">
        <f t="shared" si="13"/>
        <v>6</v>
      </c>
      <c r="AK20" s="828" t="str">
        <f t="shared" si="14"/>
        <v>檜山</v>
      </c>
      <c r="AL20" s="828">
        <f t="shared" si="15"/>
        <v>3630</v>
      </c>
      <c r="AM20" s="939">
        <f t="shared" si="16"/>
        <v>172100</v>
      </c>
      <c r="AN20" s="876">
        <f>IFERROR(_xlfn.RANK.EQ(AM20,$AM$15:$AM$28,0)+COUNTIF(AM$15:AM20,AM20)-1,"-")</f>
        <v>2</v>
      </c>
      <c r="AO20" s="876"/>
      <c r="AP20" s="828">
        <f t="shared" si="17"/>
        <v>6</v>
      </c>
      <c r="AQ20" s="828" t="str">
        <f t="shared" si="18"/>
        <v>檜山</v>
      </c>
      <c r="AR20" s="828">
        <f t="shared" si="19"/>
        <v>19700</v>
      </c>
      <c r="AS20" s="939">
        <f t="shared" si="20"/>
        <v>619</v>
      </c>
      <c r="AT20" s="876">
        <f>IFERROR(_xlfn.RANK.EQ(AS20,$AS$15:$AS$28,0)+COUNTIF(AS$15:AS20,AS20)-1,"-")</f>
        <v>1</v>
      </c>
      <c r="AU20" s="876"/>
      <c r="AV20" s="828">
        <f t="shared" si="21"/>
        <v>6</v>
      </c>
      <c r="AW20" s="828" t="str">
        <f t="shared" si="22"/>
        <v>後志</v>
      </c>
      <c r="AX20" s="85">
        <f t="shared" si="23"/>
        <v>548</v>
      </c>
    </row>
    <row r="21" spans="1:50" ht="18.75" customHeight="1">
      <c r="A21" s="608" t="s">
        <v>604</v>
      </c>
      <c r="B21" s="605" t="s">
        <v>624</v>
      </c>
      <c r="C21" s="606" t="s">
        <v>187</v>
      </c>
      <c r="D21" s="608" t="s">
        <v>603</v>
      </c>
      <c r="E21" s="606"/>
      <c r="F21" s="621" t="s">
        <v>145</v>
      </c>
      <c r="G21" s="621" t="s">
        <v>145</v>
      </c>
      <c r="H21" s="621" t="s">
        <v>145</v>
      </c>
      <c r="K21" s="103">
        <v>7</v>
      </c>
      <c r="L21" s="103" t="s">
        <v>208</v>
      </c>
      <c r="M21" s="932" t="str">
        <f t="shared" si="0"/>
        <v>-</v>
      </c>
      <c r="N21" s="876" t="str">
        <f>IFERROR(_xlfn.RANK.EQ(M21,$M$15:$M$193,0)+COUNTIF($M$15:M21,M21)-1,"-")</f>
        <v>-</v>
      </c>
      <c r="O21" s="876"/>
      <c r="P21" s="828">
        <f t="shared" si="1"/>
        <v>7</v>
      </c>
      <c r="Q21" s="828" t="str">
        <f t="shared" si="2"/>
        <v>当麻町</v>
      </c>
      <c r="R21" s="941">
        <f t="shared" si="3"/>
        <v>2510</v>
      </c>
      <c r="S21" s="932" t="str">
        <f t="shared" si="4"/>
        <v>-</v>
      </c>
      <c r="T21" s="876" t="str">
        <f>IFERROR(_xlfn.RANK.EQ(S21,$S$15:$S$193,0)+COUNTIF($S$15:S21,S21)-1,"-")</f>
        <v>-</v>
      </c>
      <c r="U21" s="876"/>
      <c r="V21" s="828">
        <f t="shared" si="5"/>
        <v>7</v>
      </c>
      <c r="W21" s="828" t="str">
        <f t="shared" si="6"/>
        <v>沼田町</v>
      </c>
      <c r="X21" s="885">
        <f t="shared" si="7"/>
        <v>15400</v>
      </c>
      <c r="Y21" s="101" t="str">
        <f t="shared" si="8"/>
        <v>-</v>
      </c>
      <c r="Z21" s="876" t="str">
        <f>IFERROR(_xlfn.RANK.EQ(Y21,$Y$15:$Y$193,0)+COUNTIF($Y$15:Y21,Y21)-1,"-")</f>
        <v>-</v>
      </c>
      <c r="AA21" s="876"/>
      <c r="AB21" s="828">
        <f t="shared" si="9"/>
        <v>6</v>
      </c>
      <c r="AC21" s="828" t="str">
        <f t="shared" si="10"/>
        <v>南富良野町</v>
      </c>
      <c r="AD21" s="936">
        <f t="shared" si="11"/>
        <v>631</v>
      </c>
      <c r="AE21" s="1">
        <v>7</v>
      </c>
      <c r="AF21" s="1" t="s">
        <v>623</v>
      </c>
      <c r="AG21" s="939">
        <f t="shared" si="12"/>
        <v>3810</v>
      </c>
      <c r="AH21" s="876">
        <f>IFERROR(_xlfn.RANK.EQ(AG21,$AG$15:$AG$28,0)+COUNTIF(AG$15:AG21,AG21)-1,"-")</f>
        <v>5</v>
      </c>
      <c r="AI21" s="876"/>
      <c r="AJ21" s="828">
        <f t="shared" si="13"/>
        <v>7</v>
      </c>
      <c r="AK21" s="828" t="str">
        <f t="shared" si="14"/>
        <v>胆振</v>
      </c>
      <c r="AL21" s="828">
        <f t="shared" si="15"/>
        <v>3420</v>
      </c>
      <c r="AM21" s="939">
        <f t="shared" si="16"/>
        <v>21700</v>
      </c>
      <c r="AN21" s="876">
        <f>IFERROR(_xlfn.RANK.EQ(AM21,$AM$15:$AM$28,0)+COUNTIF(AM$15:AM21,AM21)-1,"-")</f>
        <v>5</v>
      </c>
      <c r="AO21" s="876"/>
      <c r="AP21" s="828">
        <f t="shared" si="17"/>
        <v>7</v>
      </c>
      <c r="AQ21" s="828" t="str">
        <f t="shared" si="18"/>
        <v>胆振</v>
      </c>
      <c r="AR21" s="828">
        <f t="shared" si="19"/>
        <v>18200</v>
      </c>
      <c r="AS21" s="939">
        <f t="shared" si="20"/>
        <v>570</v>
      </c>
      <c r="AT21" s="876">
        <f>IFERROR(_xlfn.RANK.EQ(AS21,$AS$15:$AS$28,0)+COUNTIF(AS$15:AS21,AS21)-1,"-")</f>
        <v>4</v>
      </c>
      <c r="AU21" s="876"/>
      <c r="AV21" s="828">
        <f t="shared" si="21"/>
        <v>7</v>
      </c>
      <c r="AW21" s="828" t="str">
        <f t="shared" si="22"/>
        <v>檜山</v>
      </c>
      <c r="AX21" s="85">
        <f t="shared" si="23"/>
        <v>542</v>
      </c>
    </row>
    <row r="22" spans="1:50" ht="18.75" customHeight="1">
      <c r="A22" s="608" t="s">
        <v>604</v>
      </c>
      <c r="B22" s="605" t="s">
        <v>604</v>
      </c>
      <c r="C22" s="606" t="s">
        <v>188</v>
      </c>
      <c r="D22" s="605" t="s">
        <v>626</v>
      </c>
      <c r="E22" s="606" t="s">
        <v>339</v>
      </c>
      <c r="F22" s="610">
        <v>17</v>
      </c>
      <c r="G22" s="610">
        <v>500</v>
      </c>
      <c r="H22" s="610">
        <v>85</v>
      </c>
      <c r="K22" s="103">
        <v>8</v>
      </c>
      <c r="L22" s="103" t="s">
        <v>214</v>
      </c>
      <c r="M22" s="932">
        <f t="shared" si="0"/>
        <v>595</v>
      </c>
      <c r="N22" s="876">
        <f>IFERROR(_xlfn.RANK.EQ(M22,$M$15:$M$193,0)+COUNTIF($M$15:M22,M22)-1,"-")</f>
        <v>47</v>
      </c>
      <c r="O22" s="876"/>
      <c r="P22" s="828">
        <f t="shared" si="1"/>
        <v>8</v>
      </c>
      <c r="Q22" s="828" t="str">
        <f t="shared" si="2"/>
        <v>沼田町</v>
      </c>
      <c r="R22" s="941">
        <f t="shared" si="3"/>
        <v>2420</v>
      </c>
      <c r="S22" s="932">
        <f t="shared" si="4"/>
        <v>3460</v>
      </c>
      <c r="T22" s="876">
        <f>IFERROR(_xlfn.RANK.EQ(S22,$S$15:$S$193,0)+COUNTIF($S$15:S22,S22)-1,"-")</f>
        <v>47</v>
      </c>
      <c r="U22" s="876"/>
      <c r="V22" s="828">
        <f t="shared" si="5"/>
        <v>8</v>
      </c>
      <c r="W22" s="828" t="str">
        <f t="shared" si="6"/>
        <v>当麻町</v>
      </c>
      <c r="X22" s="885">
        <f t="shared" si="7"/>
        <v>15100</v>
      </c>
      <c r="Y22" s="101">
        <f t="shared" si="8"/>
        <v>581</v>
      </c>
      <c r="Z22" s="876">
        <f>IFERROR(_xlfn.RANK.EQ(Y22,$Y$15:$Y$193,0)+COUNTIF($Y$15:Y22,Y22)-1,"-")</f>
        <v>37</v>
      </c>
      <c r="AA22" s="876"/>
      <c r="AB22" s="828">
        <f t="shared" si="9"/>
        <v>8</v>
      </c>
      <c r="AC22" s="828" t="str">
        <f t="shared" si="10"/>
        <v>北竜町</v>
      </c>
      <c r="AD22" s="936">
        <f t="shared" si="11"/>
        <v>628</v>
      </c>
      <c r="AE22" s="1">
        <v>8</v>
      </c>
      <c r="AF22" s="1" t="s">
        <v>625</v>
      </c>
      <c r="AG22" s="939" t="str">
        <f t="shared" si="12"/>
        <v>-</v>
      </c>
      <c r="AH22" s="876" t="str">
        <f>IFERROR(_xlfn.RANK.EQ(AG22,$AG$15:$AG$28,0)+COUNTIF(AG$15:AG22,AG22)-1,"-")</f>
        <v>-</v>
      </c>
      <c r="AI22" s="876"/>
      <c r="AJ22" s="828">
        <f t="shared" si="13"/>
        <v>8</v>
      </c>
      <c r="AK22" s="828" t="str">
        <f t="shared" si="14"/>
        <v>渡島</v>
      </c>
      <c r="AL22" s="828">
        <f t="shared" si="15"/>
        <v>2880</v>
      </c>
      <c r="AM22" s="939" t="str">
        <f t="shared" si="16"/>
        <v>-</v>
      </c>
      <c r="AN22" s="876" t="str">
        <f>IFERROR(_xlfn.RANK.EQ(AM22,$AM$15:$AM$28,0)+COUNTIF(AM$15:AM22,AM22)-1,"-")</f>
        <v>-</v>
      </c>
      <c r="AO22" s="876"/>
      <c r="AP22" s="828">
        <f t="shared" si="17"/>
        <v>8</v>
      </c>
      <c r="AQ22" s="828" t="str">
        <f t="shared" si="18"/>
        <v>渡島</v>
      </c>
      <c r="AR22" s="828">
        <f t="shared" si="19"/>
        <v>14700</v>
      </c>
      <c r="AS22" s="939" t="str">
        <f t="shared" si="20"/>
        <v>-</v>
      </c>
      <c r="AT22" s="876" t="str">
        <f>IFERROR(_xlfn.RANK.EQ(AS22,$AS$15:$AS$28,0)+COUNTIF(AS$15:AS22,AS22)-1,"-")</f>
        <v>-</v>
      </c>
      <c r="AU22" s="876"/>
      <c r="AV22" s="828">
        <f t="shared" si="21"/>
        <v>8</v>
      </c>
      <c r="AW22" s="828" t="str">
        <f t="shared" si="22"/>
        <v>胆振</v>
      </c>
      <c r="AX22" s="85">
        <f t="shared" si="23"/>
        <v>532</v>
      </c>
    </row>
    <row r="23" spans="1:50" ht="18.75" customHeight="1">
      <c r="A23" s="608" t="s">
        <v>604</v>
      </c>
      <c r="B23" s="605" t="s">
        <v>604</v>
      </c>
      <c r="C23" s="606" t="s">
        <v>188</v>
      </c>
      <c r="D23" s="605" t="s">
        <v>628</v>
      </c>
      <c r="E23" s="606" t="s">
        <v>215</v>
      </c>
      <c r="F23" s="610">
        <v>880</v>
      </c>
      <c r="G23" s="610">
        <v>532</v>
      </c>
      <c r="H23" s="610">
        <v>4690</v>
      </c>
      <c r="K23" s="103">
        <v>9</v>
      </c>
      <c r="L23" s="103" t="s">
        <v>354</v>
      </c>
      <c r="M23" s="932">
        <f t="shared" si="0"/>
        <v>12</v>
      </c>
      <c r="N23" s="876">
        <f>IFERROR(_xlfn.RANK.EQ(M23,$M$15:$M$193,0)+COUNTIF($M$15:M23,M23)-1,"-")</f>
        <v>98</v>
      </c>
      <c r="O23" s="876"/>
      <c r="P23" s="828">
        <f t="shared" si="1"/>
        <v>9</v>
      </c>
      <c r="Q23" s="828" t="str">
        <f t="shared" si="2"/>
        <v>新篠津村</v>
      </c>
      <c r="R23" s="941">
        <f t="shared" si="3"/>
        <v>2380</v>
      </c>
      <c r="S23" s="932">
        <f t="shared" si="4"/>
        <v>60</v>
      </c>
      <c r="T23" s="876">
        <f>IFERROR(_xlfn.RANK.EQ(S23,$S$15:$S$193,0)+COUNTIF($S$15:S23,S23)-1,"-")</f>
        <v>98</v>
      </c>
      <c r="U23" s="876"/>
      <c r="V23" s="828">
        <f t="shared" si="5"/>
        <v>9</v>
      </c>
      <c r="W23" s="828" t="str">
        <f t="shared" si="6"/>
        <v>新篠津村</v>
      </c>
      <c r="X23" s="885">
        <f t="shared" si="7"/>
        <v>14500</v>
      </c>
      <c r="Y23" s="101">
        <f t="shared" si="8"/>
        <v>502</v>
      </c>
      <c r="Z23" s="876">
        <f>IFERROR(_xlfn.RANK.EQ(Y23,$Y$15:$Y$193,0)+COUNTIF($Y$15:Y23,Y23)-1,"-")</f>
        <v>81</v>
      </c>
      <c r="AA23" s="876"/>
      <c r="AB23" s="828">
        <f t="shared" si="9"/>
        <v>9</v>
      </c>
      <c r="AC23" s="828" t="str">
        <f t="shared" si="10"/>
        <v>旭川市</v>
      </c>
      <c r="AD23" s="936">
        <f t="shared" si="11"/>
        <v>626</v>
      </c>
      <c r="AE23" s="1">
        <v>9</v>
      </c>
      <c r="AF23" s="1" t="s">
        <v>627</v>
      </c>
      <c r="AG23" s="939">
        <f t="shared" si="12"/>
        <v>849</v>
      </c>
      <c r="AH23" s="876">
        <f>IFERROR(_xlfn.RANK.EQ(AG23,$AG$15:$AG$28,0)+COUNTIF(AG$15:AG23,AG23)-1,"-")</f>
        <v>10</v>
      </c>
      <c r="AI23" s="876"/>
      <c r="AJ23" s="828">
        <f t="shared" si="13"/>
        <v>9</v>
      </c>
      <c r="AK23" s="828" t="str">
        <f t="shared" si="14"/>
        <v>日高</v>
      </c>
      <c r="AL23" s="828">
        <f t="shared" si="15"/>
        <v>1130</v>
      </c>
      <c r="AM23" s="939">
        <f t="shared" si="16"/>
        <v>4880</v>
      </c>
      <c r="AN23" s="876">
        <f>IFERROR(_xlfn.RANK.EQ(AM23,$AM$15:$AM$28,0)+COUNTIF(AM$15:AM23,AM23)-1,"-")</f>
        <v>10</v>
      </c>
      <c r="AO23" s="876"/>
      <c r="AP23" s="828">
        <f t="shared" si="17"/>
        <v>9</v>
      </c>
      <c r="AQ23" s="828" t="str">
        <f t="shared" si="18"/>
        <v>日高</v>
      </c>
      <c r="AR23" s="828">
        <f t="shared" si="19"/>
        <v>5890</v>
      </c>
      <c r="AS23" s="939">
        <f t="shared" si="20"/>
        <v>575</v>
      </c>
      <c r="AT23" s="876">
        <f>IFERROR(_xlfn.RANK.EQ(AS23,$AS$15:$AS$28,0)+COUNTIF(AS$15:AS23,AS23)-1,"-")</f>
        <v>3</v>
      </c>
      <c r="AU23" s="876"/>
      <c r="AV23" s="828">
        <f t="shared" si="21"/>
        <v>9</v>
      </c>
      <c r="AW23" s="828" t="str">
        <f t="shared" si="22"/>
        <v>日高</v>
      </c>
      <c r="AX23" s="85">
        <f t="shared" si="23"/>
        <v>520</v>
      </c>
    </row>
    <row r="24" spans="1:50" ht="18.75" customHeight="1">
      <c r="A24" s="608" t="s">
        <v>604</v>
      </c>
      <c r="B24" s="605" t="s">
        <v>604</v>
      </c>
      <c r="C24" s="606" t="s">
        <v>188</v>
      </c>
      <c r="D24" s="605" t="s">
        <v>630</v>
      </c>
      <c r="E24" s="606" t="s">
        <v>241</v>
      </c>
      <c r="F24" s="610">
        <v>85</v>
      </c>
      <c r="G24" s="610">
        <v>500</v>
      </c>
      <c r="H24" s="610">
        <v>425</v>
      </c>
      <c r="K24" s="103">
        <v>10</v>
      </c>
      <c r="L24" s="103" t="s">
        <v>198</v>
      </c>
      <c r="M24" s="932">
        <f t="shared" si="0"/>
        <v>4880</v>
      </c>
      <c r="N24" s="876">
        <f>IFERROR(_xlfn.RANK.EQ(M24,$M$15:$M$193,0)+COUNTIF($M$15:M24,M24)-1,"-")</f>
        <v>3</v>
      </c>
      <c r="O24" s="876"/>
      <c r="P24" s="828">
        <f t="shared" si="1"/>
        <v>10</v>
      </c>
      <c r="Q24" s="828" t="str">
        <f t="shared" si="2"/>
        <v>鷹栖町</v>
      </c>
      <c r="R24" s="941">
        <f t="shared" si="3"/>
        <v>2270</v>
      </c>
      <c r="S24" s="932">
        <f t="shared" si="4"/>
        <v>28500</v>
      </c>
      <c r="T24" s="876">
        <f>IFERROR(_xlfn.RANK.EQ(S24,$S$15:$S$193,0)+COUNTIF($S$15:S24,S24)-1,"-")</f>
        <v>3</v>
      </c>
      <c r="U24" s="876"/>
      <c r="V24" s="828">
        <f t="shared" si="5"/>
        <v>10</v>
      </c>
      <c r="W24" s="828" t="str">
        <f t="shared" si="6"/>
        <v>鷹栖町</v>
      </c>
      <c r="X24" s="885">
        <f t="shared" si="7"/>
        <v>14300</v>
      </c>
      <c r="Y24" s="101">
        <f t="shared" si="8"/>
        <v>584</v>
      </c>
      <c r="Z24" s="876">
        <f>IFERROR(_xlfn.RANK.EQ(Y24,$Y$15:$Y$193,0)+COUNTIF($Y$15:Y24,Y24)-1,"-")</f>
        <v>35</v>
      </c>
      <c r="AA24" s="876"/>
      <c r="AB24" s="828">
        <f t="shared" si="9"/>
        <v>9</v>
      </c>
      <c r="AC24" s="828" t="str">
        <f t="shared" si="10"/>
        <v>東神楽町</v>
      </c>
      <c r="AD24" s="936">
        <f t="shared" si="11"/>
        <v>626</v>
      </c>
      <c r="AE24" s="1">
        <v>10</v>
      </c>
      <c r="AF24" s="1" t="s">
        <v>629</v>
      </c>
      <c r="AG24" s="939">
        <f t="shared" si="12"/>
        <v>3420</v>
      </c>
      <c r="AH24" s="876">
        <f>IFERROR(_xlfn.RANK.EQ(AG24,$AG$15:$AG$28,0)+COUNTIF(AG$15:AG24,AG24)-1,"-")</f>
        <v>7</v>
      </c>
      <c r="AI24" s="876"/>
      <c r="AJ24" s="828">
        <f t="shared" si="13"/>
        <v>10</v>
      </c>
      <c r="AK24" s="828" t="str">
        <f t="shared" si="14"/>
        <v>オホーツク</v>
      </c>
      <c r="AL24" s="828">
        <f t="shared" si="15"/>
        <v>849</v>
      </c>
      <c r="AM24" s="939">
        <f t="shared" si="16"/>
        <v>18200</v>
      </c>
      <c r="AN24" s="876">
        <f>IFERROR(_xlfn.RANK.EQ(AM24,$AM$15:$AM$28,0)+COUNTIF(AM$15:AM24,AM24)-1,"-")</f>
        <v>7</v>
      </c>
      <c r="AO24" s="876"/>
      <c r="AP24" s="828">
        <f t="shared" si="17"/>
        <v>10</v>
      </c>
      <c r="AQ24" s="828" t="str">
        <f t="shared" si="18"/>
        <v>オホーツク</v>
      </c>
      <c r="AR24" s="828">
        <f t="shared" si="19"/>
        <v>4880</v>
      </c>
      <c r="AS24" s="939">
        <f t="shared" si="20"/>
        <v>532</v>
      </c>
      <c r="AT24" s="876">
        <f>IFERROR(_xlfn.RANK.EQ(AS24,$AS$15:$AS$28,0)+COUNTIF(AS$15:AS24,AS24)-1,"-")</f>
        <v>8</v>
      </c>
      <c r="AU24" s="876"/>
      <c r="AV24" s="828">
        <f t="shared" si="21"/>
        <v>10</v>
      </c>
      <c r="AW24" s="828" t="str">
        <f t="shared" si="22"/>
        <v>渡島</v>
      </c>
      <c r="AX24" s="85">
        <f t="shared" si="23"/>
        <v>511</v>
      </c>
    </row>
    <row r="25" spans="1:50" ht="18.75" customHeight="1">
      <c r="A25" s="608" t="s">
        <v>604</v>
      </c>
      <c r="B25" s="605" t="s">
        <v>604</v>
      </c>
      <c r="C25" s="606" t="s">
        <v>188</v>
      </c>
      <c r="D25" s="605" t="s">
        <v>632</v>
      </c>
      <c r="E25" s="606" t="s">
        <v>279</v>
      </c>
      <c r="F25" s="610">
        <v>477</v>
      </c>
      <c r="G25" s="610">
        <v>530</v>
      </c>
      <c r="H25" s="610">
        <v>2530</v>
      </c>
      <c r="K25" s="103">
        <v>11</v>
      </c>
      <c r="L25" s="103" t="s">
        <v>205</v>
      </c>
      <c r="M25" s="932" t="str">
        <f t="shared" si="0"/>
        <v>x</v>
      </c>
      <c r="N25" s="876" t="str">
        <f>IFERROR(_xlfn.RANK.EQ(M25,$M$15:$M$193,0)+COUNTIF($M$15:M25,M25)-1,"-")</f>
        <v>-</v>
      </c>
      <c r="O25" s="876"/>
      <c r="P25" s="828">
        <f t="shared" si="1"/>
        <v>11</v>
      </c>
      <c r="Q25" s="828" t="str">
        <f t="shared" si="2"/>
        <v>士別市</v>
      </c>
      <c r="R25" s="941">
        <f t="shared" si="3"/>
        <v>2160</v>
      </c>
      <c r="S25" s="932" t="str">
        <f t="shared" si="4"/>
        <v>x</v>
      </c>
      <c r="T25" s="876" t="str">
        <f>IFERROR(_xlfn.RANK.EQ(S25,$S$15:$S$193,0)+COUNTIF($S$15:S25,S25)-1,"-")</f>
        <v>-</v>
      </c>
      <c r="U25" s="876"/>
      <c r="V25" s="828">
        <f t="shared" si="5"/>
        <v>11</v>
      </c>
      <c r="W25" s="828" t="str">
        <f t="shared" si="6"/>
        <v>秩父別町</v>
      </c>
      <c r="X25" s="885">
        <f t="shared" si="7"/>
        <v>13200</v>
      </c>
      <c r="Y25" s="101" t="str">
        <f t="shared" si="8"/>
        <v>x</v>
      </c>
      <c r="Z25" s="876" t="str">
        <f>IFERROR(_xlfn.RANK.EQ(Y25,$Y$15:$Y$193,0)+COUNTIF($Y$15:Y25,Y25)-1,"-")</f>
        <v>-</v>
      </c>
      <c r="AA25" s="876"/>
      <c r="AB25" s="828">
        <f t="shared" si="9"/>
        <v>9</v>
      </c>
      <c r="AC25" s="828" t="str">
        <f t="shared" si="10"/>
        <v>東川町</v>
      </c>
      <c r="AD25" s="936">
        <f t="shared" si="11"/>
        <v>626</v>
      </c>
      <c r="AE25" s="1">
        <v>11</v>
      </c>
      <c r="AF25" s="1" t="s">
        <v>631</v>
      </c>
      <c r="AG25" s="939">
        <f t="shared" si="12"/>
        <v>1130</v>
      </c>
      <c r="AH25" s="876">
        <f>IFERROR(_xlfn.RANK.EQ(AG25,$AG$15:$AG$28,0)+COUNTIF(AG$15:AG25,AG25)-1,"-")</f>
        <v>9</v>
      </c>
      <c r="AI25" s="876"/>
      <c r="AJ25" s="828">
        <f t="shared" si="13"/>
        <v>11</v>
      </c>
      <c r="AK25" s="828" t="str">
        <f t="shared" si="14"/>
        <v>十勝</v>
      </c>
      <c r="AL25" s="828">
        <f t="shared" si="15"/>
        <v>9</v>
      </c>
      <c r="AM25" s="939">
        <f t="shared" si="16"/>
        <v>5890</v>
      </c>
      <c r="AN25" s="876">
        <f>IFERROR(_xlfn.RANK.EQ(AM25,$AM$15:$AM$28,0)+COUNTIF(AM$15:AM25,AM25)-1,"-")</f>
        <v>9</v>
      </c>
      <c r="AO25" s="876"/>
      <c r="AP25" s="828">
        <f t="shared" si="17"/>
        <v>11</v>
      </c>
      <c r="AQ25" s="828" t="str">
        <f t="shared" si="18"/>
        <v>十勝</v>
      </c>
      <c r="AR25" s="828">
        <f t="shared" si="19"/>
        <v>35</v>
      </c>
      <c r="AS25" s="939">
        <f t="shared" si="20"/>
        <v>520</v>
      </c>
      <c r="AT25" s="876">
        <f>IFERROR(_xlfn.RANK.EQ(AS25,$AS$15:$AS$28,0)+COUNTIF(AS$15:AS25,AS25)-1,"-")</f>
        <v>9</v>
      </c>
      <c r="AU25" s="876"/>
      <c r="AV25" s="828">
        <f t="shared" si="21"/>
        <v>11</v>
      </c>
      <c r="AW25" s="828" t="str">
        <f t="shared" si="22"/>
        <v>十勝</v>
      </c>
      <c r="AX25" s="85">
        <f t="shared" si="23"/>
        <v>389</v>
      </c>
    </row>
    <row r="26" spans="1:50" ht="18.75" customHeight="1">
      <c r="A26" s="608" t="s">
        <v>604</v>
      </c>
      <c r="B26" s="605" t="s">
        <v>604</v>
      </c>
      <c r="C26" s="606" t="s">
        <v>188</v>
      </c>
      <c r="D26" s="605" t="s">
        <v>634</v>
      </c>
      <c r="E26" s="606" t="s">
        <v>311</v>
      </c>
      <c r="F26" s="610">
        <v>143</v>
      </c>
      <c r="G26" s="610">
        <v>500</v>
      </c>
      <c r="H26" s="610">
        <v>715</v>
      </c>
      <c r="K26" s="103">
        <v>12</v>
      </c>
      <c r="L26" s="103" t="s">
        <v>319</v>
      </c>
      <c r="M26" s="932">
        <f t="shared" si="0"/>
        <v>396</v>
      </c>
      <c r="N26" s="876">
        <f>IFERROR(_xlfn.RANK.EQ(M26,$M$15:$M$193,0)+COUNTIF($M$15:M26,M26)-1,"-")</f>
        <v>57</v>
      </c>
      <c r="O26" s="876"/>
      <c r="P26" s="828">
        <f t="shared" si="1"/>
        <v>12</v>
      </c>
      <c r="Q26" s="828" t="str">
        <f t="shared" si="2"/>
        <v>雨竜町</v>
      </c>
      <c r="R26" s="941">
        <f t="shared" si="3"/>
        <v>2140</v>
      </c>
      <c r="S26" s="932">
        <f t="shared" si="4"/>
        <v>2210</v>
      </c>
      <c r="T26" s="876">
        <f>IFERROR(_xlfn.RANK.EQ(S26,$S$15:$S$193,0)+COUNTIF($S$15:S26,S26)-1,"-")</f>
        <v>57</v>
      </c>
      <c r="U26" s="876"/>
      <c r="V26" s="828">
        <f t="shared" si="5"/>
        <v>11</v>
      </c>
      <c r="W26" s="828" t="str">
        <f t="shared" si="6"/>
        <v>雨竜町</v>
      </c>
      <c r="X26" s="885">
        <f t="shared" si="7"/>
        <v>13200</v>
      </c>
      <c r="Y26" s="101">
        <f t="shared" si="8"/>
        <v>557</v>
      </c>
      <c r="Z26" s="876">
        <f>IFERROR(_xlfn.RANK.EQ(Y26,$Y$15:$Y$193,0)+COUNTIF($Y$15:Y26,Y26)-1,"-")</f>
        <v>50</v>
      </c>
      <c r="AA26" s="876"/>
      <c r="AB26" s="828">
        <f t="shared" si="9"/>
        <v>9</v>
      </c>
      <c r="AC26" s="828" t="str">
        <f t="shared" si="10"/>
        <v>遠別町</v>
      </c>
      <c r="AD26" s="936">
        <f t="shared" si="11"/>
        <v>626</v>
      </c>
      <c r="AE26" s="1">
        <v>12</v>
      </c>
      <c r="AF26" s="1" t="s">
        <v>633</v>
      </c>
      <c r="AG26" s="939">
        <f t="shared" si="12"/>
        <v>9</v>
      </c>
      <c r="AH26" s="876">
        <f>IFERROR(_xlfn.RANK.EQ(AG26,$AG$15:$AG$28,0)+COUNTIF(AG$15:AG26,AG26)-1,"-")</f>
        <v>11</v>
      </c>
      <c r="AI26" s="876"/>
      <c r="AJ26" s="828" t="str">
        <f t="shared" si="13"/>
        <v>-</v>
      </c>
      <c r="AK26" s="828" t="str">
        <f t="shared" si="14"/>
        <v>-</v>
      </c>
      <c r="AL26" s="828" t="str">
        <f t="shared" si="15"/>
        <v>-</v>
      </c>
      <c r="AM26" s="939">
        <f t="shared" si="16"/>
        <v>35</v>
      </c>
      <c r="AN26" s="876">
        <f>IFERROR(_xlfn.RANK.EQ(AM26,$AM$15:$AM$28,0)+COUNTIF(AM$15:AM26,AM26)-1,"-")</f>
        <v>11</v>
      </c>
      <c r="AO26" s="876"/>
      <c r="AP26" s="828" t="str">
        <f t="shared" si="17"/>
        <v>-</v>
      </c>
      <c r="AQ26" s="828" t="str">
        <f t="shared" si="18"/>
        <v>-</v>
      </c>
      <c r="AR26" s="828" t="str">
        <f t="shared" si="19"/>
        <v>-</v>
      </c>
      <c r="AS26" s="939">
        <f t="shared" si="20"/>
        <v>389</v>
      </c>
      <c r="AT26" s="876">
        <f>IFERROR(_xlfn.RANK.EQ(AS26,$AS$15:$AS$28,0)+COUNTIF(AS$15:AS26,AS26)-1,"-")</f>
        <v>11</v>
      </c>
      <c r="AU26" s="876"/>
      <c r="AV26" s="828" t="str">
        <f t="shared" si="21"/>
        <v>-</v>
      </c>
      <c r="AW26" s="828" t="str">
        <f t="shared" si="22"/>
        <v>-</v>
      </c>
      <c r="AX26" s="85" t="str">
        <f t="shared" si="23"/>
        <v>-</v>
      </c>
    </row>
    <row r="27" spans="1:50" ht="18.75" customHeight="1">
      <c r="A27" s="608" t="s">
        <v>604</v>
      </c>
      <c r="B27" s="605" t="s">
        <v>604</v>
      </c>
      <c r="C27" s="606" t="s">
        <v>188</v>
      </c>
      <c r="D27" s="605" t="s">
        <v>636</v>
      </c>
      <c r="E27" s="606" t="s">
        <v>288</v>
      </c>
      <c r="F27" s="610">
        <v>1290</v>
      </c>
      <c r="G27" s="610">
        <v>548</v>
      </c>
      <c r="H27" s="610">
        <v>7080</v>
      </c>
      <c r="K27" s="103">
        <v>13</v>
      </c>
      <c r="L27" s="103" t="s">
        <v>348</v>
      </c>
      <c r="M27" s="932" t="str">
        <f t="shared" si="0"/>
        <v>-</v>
      </c>
      <c r="N27" s="876" t="str">
        <f>IFERROR(_xlfn.RANK.EQ(M27,$M$15:$M$193,0)+COUNTIF($M$15:M27,M27)-1,"-")</f>
        <v>-</v>
      </c>
      <c r="O27" s="876"/>
      <c r="P27" s="828">
        <f t="shared" si="1"/>
        <v>13</v>
      </c>
      <c r="Q27" s="828" t="str">
        <f t="shared" si="2"/>
        <v>東川町</v>
      </c>
      <c r="R27" s="941">
        <f t="shared" si="3"/>
        <v>2110</v>
      </c>
      <c r="S27" s="932" t="str">
        <f t="shared" si="4"/>
        <v>-</v>
      </c>
      <c r="T27" s="876" t="str">
        <f>IFERROR(_xlfn.RANK.EQ(S27,$S$15:$S$193,0)+COUNTIF($S$15:S27,S27)-1,"-")</f>
        <v>-</v>
      </c>
      <c r="U27" s="876"/>
      <c r="V27" s="828">
        <f t="shared" si="5"/>
        <v>11</v>
      </c>
      <c r="W27" s="828" t="str">
        <f t="shared" si="6"/>
        <v>東川町</v>
      </c>
      <c r="X27" s="885">
        <f t="shared" si="7"/>
        <v>13200</v>
      </c>
      <c r="Y27" s="101" t="str">
        <f t="shared" si="8"/>
        <v>-</v>
      </c>
      <c r="Z27" s="876" t="str">
        <f>IFERROR(_xlfn.RANK.EQ(Y27,$Y$15:$Y$193,0)+COUNTIF($Y$15:Y27,Y27)-1,"-")</f>
        <v>-</v>
      </c>
      <c r="AA27" s="876"/>
      <c r="AB27" s="828">
        <f t="shared" si="9"/>
        <v>13</v>
      </c>
      <c r="AC27" s="828" t="str">
        <f t="shared" si="10"/>
        <v>美瑛町</v>
      </c>
      <c r="AD27" s="936">
        <f t="shared" si="11"/>
        <v>621</v>
      </c>
      <c r="AE27" s="1">
        <v>13</v>
      </c>
      <c r="AF27" s="1" t="s">
        <v>635</v>
      </c>
      <c r="AG27" s="939" t="str">
        <f t="shared" si="12"/>
        <v>-</v>
      </c>
      <c r="AH27" s="876" t="str">
        <f>IFERROR(_xlfn.RANK.EQ(AG27,$AG$15:$AG$28,0)+COUNTIF(AG$15:AG27,AG27)-1,"-")</f>
        <v>-</v>
      </c>
      <c r="AI27" s="876"/>
      <c r="AJ27" s="828" t="str">
        <f t="shared" si="13"/>
        <v>-</v>
      </c>
      <c r="AK27" s="828" t="str">
        <f t="shared" si="14"/>
        <v>-</v>
      </c>
      <c r="AL27" s="828" t="str">
        <f t="shared" si="15"/>
        <v>-</v>
      </c>
      <c r="AM27" s="939" t="str">
        <f t="shared" si="16"/>
        <v>-</v>
      </c>
      <c r="AN27" s="876" t="str">
        <f>IFERROR(_xlfn.RANK.EQ(AM27,$AM$15:$AM$28,0)+COUNTIF(AM$15:AM27,AM27)-1,"-")</f>
        <v>-</v>
      </c>
      <c r="AO27" s="876"/>
      <c r="AP27" s="828" t="str">
        <f t="shared" si="17"/>
        <v>-</v>
      </c>
      <c r="AQ27" s="828" t="str">
        <f t="shared" si="18"/>
        <v>-</v>
      </c>
      <c r="AR27" s="828" t="str">
        <f t="shared" si="19"/>
        <v>-</v>
      </c>
      <c r="AS27" s="939" t="str">
        <f t="shared" si="20"/>
        <v>-</v>
      </c>
      <c r="AT27" s="876" t="str">
        <f>IFERROR(_xlfn.RANK.EQ(AS27,$AS$15:$AS$28,0)+COUNTIF(AS$15:AS27,AS27)-1,"-")</f>
        <v>-</v>
      </c>
      <c r="AU27" s="876"/>
      <c r="AV27" s="828" t="str">
        <f t="shared" si="21"/>
        <v>-</v>
      </c>
      <c r="AW27" s="828" t="str">
        <f t="shared" si="22"/>
        <v>-</v>
      </c>
      <c r="AX27" s="85" t="str">
        <f t="shared" si="23"/>
        <v>-</v>
      </c>
    </row>
    <row r="28" spans="1:50" ht="18.75" customHeight="1">
      <c r="A28" s="608" t="s">
        <v>604</v>
      </c>
      <c r="B28" s="605" t="s">
        <v>604</v>
      </c>
      <c r="C28" s="606" t="s">
        <v>188</v>
      </c>
      <c r="D28" s="605" t="s">
        <v>638</v>
      </c>
      <c r="E28" s="606" t="s">
        <v>222</v>
      </c>
      <c r="F28" s="610">
        <v>1390</v>
      </c>
      <c r="G28" s="610">
        <v>558</v>
      </c>
      <c r="H28" s="610">
        <v>7750</v>
      </c>
      <c r="K28" s="103">
        <v>14</v>
      </c>
      <c r="L28" s="103" t="s">
        <v>259</v>
      </c>
      <c r="M28" s="932" t="str">
        <f t="shared" si="0"/>
        <v>-</v>
      </c>
      <c r="N28" s="876" t="str">
        <f>IFERROR(_xlfn.RANK.EQ(M28,$M$15:$M$193,0)+COUNTIF($M$15:M28,M28)-1,"-")</f>
        <v>-</v>
      </c>
      <c r="O28" s="876"/>
      <c r="P28" s="828">
        <f t="shared" si="1"/>
        <v>14</v>
      </c>
      <c r="Q28" s="828" t="str">
        <f t="shared" si="2"/>
        <v>秩父別町</v>
      </c>
      <c r="R28" s="941">
        <f t="shared" si="3"/>
        <v>2100</v>
      </c>
      <c r="S28" s="932" t="str">
        <f t="shared" si="4"/>
        <v>-</v>
      </c>
      <c r="T28" s="876" t="str">
        <f>IFERROR(_xlfn.RANK.EQ(S28,$S$15:$S$193,0)+COUNTIF($S$15:S28,S28)-1,"-")</f>
        <v>-</v>
      </c>
      <c r="U28" s="876"/>
      <c r="V28" s="828">
        <f t="shared" si="5"/>
        <v>14</v>
      </c>
      <c r="W28" s="828" t="str">
        <f t="shared" si="6"/>
        <v>妹背牛町</v>
      </c>
      <c r="X28" s="885">
        <f t="shared" si="7"/>
        <v>12600</v>
      </c>
      <c r="Y28" s="101" t="str">
        <f t="shared" si="8"/>
        <v>-</v>
      </c>
      <c r="Z28" s="876" t="str">
        <f>IFERROR(_xlfn.RANK.EQ(Y28,$Y$15:$Y$193,0)+COUNTIF($Y$15:Y28,Y28)-1,"-")</f>
        <v>-</v>
      </c>
      <c r="AA28" s="876"/>
      <c r="AB28" s="828">
        <f t="shared" si="9"/>
        <v>14</v>
      </c>
      <c r="AC28" s="828" t="str">
        <f t="shared" si="10"/>
        <v>浦臼町</v>
      </c>
      <c r="AD28" s="936">
        <f t="shared" si="11"/>
        <v>620</v>
      </c>
      <c r="AE28" s="1">
        <v>14</v>
      </c>
      <c r="AF28" s="1" t="s">
        <v>637</v>
      </c>
      <c r="AG28" s="940" t="str">
        <f t="shared" si="12"/>
        <v>-</v>
      </c>
      <c r="AH28" s="877" t="str">
        <f>IFERROR(_xlfn.RANK.EQ(AG28,$AG$15:$AG$28,0)+COUNTIF(AG$15:AG28,AG28)-1,"-")</f>
        <v>-</v>
      </c>
      <c r="AI28" s="877"/>
      <c r="AJ28" s="760" t="str">
        <f t="shared" si="13"/>
        <v>-</v>
      </c>
      <c r="AK28" s="760" t="str">
        <f t="shared" si="14"/>
        <v>-</v>
      </c>
      <c r="AL28" s="760" t="str">
        <f t="shared" si="15"/>
        <v>-</v>
      </c>
      <c r="AM28" s="940" t="str">
        <f t="shared" si="16"/>
        <v>-</v>
      </c>
      <c r="AN28" s="877" t="str">
        <f>IFERROR(_xlfn.RANK.EQ(AM28,$AM$15:$AM$28,0)+COUNTIF(AM$15:AM28,AM28)-1,"-")</f>
        <v>-</v>
      </c>
      <c r="AO28" s="877"/>
      <c r="AP28" s="760" t="str">
        <f t="shared" si="17"/>
        <v>-</v>
      </c>
      <c r="AQ28" s="760" t="str">
        <f t="shared" si="18"/>
        <v>-</v>
      </c>
      <c r="AR28" s="760" t="str">
        <f t="shared" si="19"/>
        <v>-</v>
      </c>
      <c r="AS28" s="940" t="str">
        <f t="shared" si="20"/>
        <v>-</v>
      </c>
      <c r="AT28" s="877" t="str">
        <f>IFERROR(_xlfn.RANK.EQ(AS28,$AS$15:$AS$28,0)+COUNTIF(AS$15:AS28,AS28)-1,"-")</f>
        <v>-</v>
      </c>
      <c r="AU28" s="877"/>
      <c r="AV28" s="760" t="str">
        <f t="shared" si="21"/>
        <v>-</v>
      </c>
      <c r="AW28" s="760" t="str">
        <f t="shared" si="22"/>
        <v>-</v>
      </c>
      <c r="AX28" s="735" t="str">
        <f t="shared" si="23"/>
        <v>-</v>
      </c>
    </row>
    <row r="29" spans="1:50" ht="18.75" customHeight="1">
      <c r="A29" s="608" t="s">
        <v>604</v>
      </c>
      <c r="B29" s="605" t="s">
        <v>604</v>
      </c>
      <c r="C29" s="606" t="s">
        <v>188</v>
      </c>
      <c r="D29" s="605" t="s">
        <v>639</v>
      </c>
      <c r="E29" s="606" t="s">
        <v>252</v>
      </c>
      <c r="F29" s="610">
        <v>2380</v>
      </c>
      <c r="G29" s="610">
        <v>607</v>
      </c>
      <c r="H29" s="610">
        <v>14500</v>
      </c>
      <c r="K29" s="103">
        <v>15</v>
      </c>
      <c r="L29" s="103" t="s">
        <v>227</v>
      </c>
      <c r="M29" s="932">
        <f t="shared" si="0"/>
        <v>2690</v>
      </c>
      <c r="N29" s="876">
        <f>IFERROR(_xlfn.RANK.EQ(M29,$M$15:$M$193,0)+COUNTIF($M$15:M29,M29)-1,"-")</f>
        <v>6</v>
      </c>
      <c r="O29" s="876"/>
      <c r="P29" s="828">
        <f t="shared" si="1"/>
        <v>15</v>
      </c>
      <c r="Q29" s="828" t="str">
        <f t="shared" si="2"/>
        <v>妹背牛町</v>
      </c>
      <c r="R29" s="941">
        <f t="shared" si="3"/>
        <v>2040</v>
      </c>
      <c r="S29" s="932">
        <f t="shared" si="4"/>
        <v>16400</v>
      </c>
      <c r="T29" s="876">
        <f>IFERROR(_xlfn.RANK.EQ(S29,$S$15:$S$193,0)+COUNTIF($S$15:S29,S29)-1,"-")</f>
        <v>6</v>
      </c>
      <c r="U29" s="876"/>
      <c r="V29" s="828">
        <f t="shared" si="5"/>
        <v>15</v>
      </c>
      <c r="W29" s="828" t="str">
        <f t="shared" si="6"/>
        <v>士別市</v>
      </c>
      <c r="X29" s="885">
        <f t="shared" si="7"/>
        <v>12500</v>
      </c>
      <c r="Y29" s="101">
        <f t="shared" si="8"/>
        <v>612</v>
      </c>
      <c r="Z29" s="876">
        <f>IFERROR(_xlfn.RANK.EQ(Y29,$Y$15:$Y$193,0)+COUNTIF($Y$15:Y29,Y29)-1,"-")</f>
        <v>20</v>
      </c>
      <c r="AA29" s="876"/>
      <c r="AB29" s="828">
        <f t="shared" si="9"/>
        <v>14</v>
      </c>
      <c r="AC29" s="828" t="str">
        <f t="shared" si="10"/>
        <v>和寒町</v>
      </c>
      <c r="AD29" s="936">
        <f t="shared" si="11"/>
        <v>620</v>
      </c>
    </row>
    <row r="30" spans="1:50" ht="18.75" customHeight="1">
      <c r="A30" s="608" t="s">
        <v>604</v>
      </c>
      <c r="B30" s="605" t="s">
        <v>605</v>
      </c>
      <c r="C30" s="606" t="s">
        <v>193</v>
      </c>
      <c r="D30" s="605" t="s">
        <v>640</v>
      </c>
      <c r="E30" s="606" t="s">
        <v>316</v>
      </c>
      <c r="F30" s="610">
        <v>54</v>
      </c>
      <c r="G30" s="610">
        <v>469</v>
      </c>
      <c r="H30" s="610">
        <v>253</v>
      </c>
      <c r="K30" s="103">
        <v>16</v>
      </c>
      <c r="L30" s="103" t="s">
        <v>246</v>
      </c>
      <c r="M30" s="932">
        <f t="shared" si="0"/>
        <v>1510</v>
      </c>
      <c r="N30" s="876">
        <f>IFERROR(_xlfn.RANK.EQ(M30,$M$15:$M$193,0)+COUNTIF($M$15:M30,M30)-1,"-")</f>
        <v>21</v>
      </c>
      <c r="O30" s="876"/>
      <c r="P30" s="828">
        <f t="shared" si="1"/>
        <v>16</v>
      </c>
      <c r="Q30" s="828" t="str">
        <f t="shared" si="2"/>
        <v>滝川市</v>
      </c>
      <c r="R30" s="941">
        <f t="shared" si="3"/>
        <v>1990</v>
      </c>
      <c r="S30" s="932">
        <f t="shared" si="4"/>
        <v>9050</v>
      </c>
      <c r="T30" s="876">
        <f>IFERROR(_xlfn.RANK.EQ(S30,$S$15:$S$193,0)+COUNTIF($S$15:S30,S30)-1,"-")</f>
        <v>21</v>
      </c>
      <c r="U30" s="876"/>
      <c r="V30" s="828">
        <f t="shared" si="5"/>
        <v>16</v>
      </c>
      <c r="W30" s="828" t="str">
        <f t="shared" si="6"/>
        <v>滝川市</v>
      </c>
      <c r="X30" s="885">
        <f t="shared" si="7"/>
        <v>11900</v>
      </c>
      <c r="Y30" s="101">
        <f t="shared" si="8"/>
        <v>600</v>
      </c>
      <c r="Z30" s="876">
        <f>IFERROR(_xlfn.RANK.EQ(Y30,$Y$15:$Y$193,0)+COUNTIF($Y$15:Y30,Y30)-1,"-")</f>
        <v>30</v>
      </c>
      <c r="AA30" s="876"/>
      <c r="AB30" s="828">
        <f t="shared" si="9"/>
        <v>16</v>
      </c>
      <c r="AC30" s="828" t="str">
        <f t="shared" si="10"/>
        <v>深川市</v>
      </c>
      <c r="AD30" s="936">
        <f t="shared" si="11"/>
        <v>619</v>
      </c>
    </row>
    <row r="31" spans="1:50" ht="18.75" customHeight="1">
      <c r="A31" s="608" t="s">
        <v>604</v>
      </c>
      <c r="B31" s="605" t="s">
        <v>605</v>
      </c>
      <c r="C31" s="606" t="s">
        <v>193</v>
      </c>
      <c r="D31" s="605" t="s">
        <v>641</v>
      </c>
      <c r="E31" s="606" t="s">
        <v>304</v>
      </c>
      <c r="F31" s="610">
        <v>1180</v>
      </c>
      <c r="G31" s="610">
        <v>525</v>
      </c>
      <c r="H31" s="610">
        <v>6210</v>
      </c>
      <c r="K31" s="103">
        <v>17</v>
      </c>
      <c r="L31" s="103" t="s">
        <v>215</v>
      </c>
      <c r="M31" s="932">
        <f t="shared" si="0"/>
        <v>880</v>
      </c>
      <c r="N31" s="876">
        <f>IFERROR(_xlfn.RANK.EQ(M31,$M$15:$M$193,0)+COUNTIF($M$15:M31,M31)-1,"-")</f>
        <v>40</v>
      </c>
      <c r="O31" s="876"/>
      <c r="P31" s="828">
        <f t="shared" si="1"/>
        <v>17</v>
      </c>
      <c r="Q31" s="828" t="str">
        <f t="shared" si="2"/>
        <v>南幌町</v>
      </c>
      <c r="R31" s="941">
        <f t="shared" si="3"/>
        <v>1790</v>
      </c>
      <c r="S31" s="932">
        <f t="shared" si="4"/>
        <v>4690</v>
      </c>
      <c r="T31" s="876">
        <f>IFERROR(_xlfn.RANK.EQ(S31,$S$15:$S$193,0)+COUNTIF($S$15:S31,S31)-1,"-")</f>
        <v>42</v>
      </c>
      <c r="U31" s="876"/>
      <c r="V31" s="828">
        <f t="shared" si="5"/>
        <v>17</v>
      </c>
      <c r="W31" s="828" t="str">
        <f t="shared" si="6"/>
        <v>北竜町</v>
      </c>
      <c r="X31" s="885">
        <f t="shared" si="7"/>
        <v>10400</v>
      </c>
      <c r="Y31" s="101">
        <f t="shared" si="8"/>
        <v>532</v>
      </c>
      <c r="Z31" s="876">
        <f>IFERROR(_xlfn.RANK.EQ(Y31,$Y$15:$Y$193,0)+COUNTIF($Y$15:Y31,Y31)-1,"-")</f>
        <v>65</v>
      </c>
      <c r="AA31" s="876"/>
      <c r="AB31" s="828">
        <f t="shared" si="9"/>
        <v>17</v>
      </c>
      <c r="AC31" s="828" t="str">
        <f t="shared" si="10"/>
        <v>美深町</v>
      </c>
      <c r="AD31" s="936">
        <f t="shared" si="11"/>
        <v>618</v>
      </c>
    </row>
    <row r="32" spans="1:50" ht="18.75" customHeight="1">
      <c r="A32" s="608" t="s">
        <v>604</v>
      </c>
      <c r="B32" s="605" t="s">
        <v>605</v>
      </c>
      <c r="C32" s="606" t="s">
        <v>193</v>
      </c>
      <c r="D32" s="605" t="s">
        <v>642</v>
      </c>
      <c r="E32" s="606" t="s">
        <v>360</v>
      </c>
      <c r="F32" s="610" t="s">
        <v>145</v>
      </c>
      <c r="G32" s="610" t="s">
        <v>145</v>
      </c>
      <c r="H32" s="610" t="s">
        <v>145</v>
      </c>
      <c r="K32" s="103">
        <v>18</v>
      </c>
      <c r="L32" s="103" t="s">
        <v>324</v>
      </c>
      <c r="M32" s="932">
        <f t="shared" si="0"/>
        <v>397</v>
      </c>
      <c r="N32" s="876">
        <f>IFERROR(_xlfn.RANK.EQ(M32,$M$15:$M$193,0)+COUNTIF($M$15:M32,M32)-1,"-")</f>
        <v>56</v>
      </c>
      <c r="O32" s="876"/>
      <c r="P32" s="828">
        <f t="shared" si="1"/>
        <v>18</v>
      </c>
      <c r="Q32" s="828" t="str">
        <f t="shared" si="2"/>
        <v>蘭越町</v>
      </c>
      <c r="R32" s="941">
        <f t="shared" si="3"/>
        <v>1670</v>
      </c>
      <c r="S32" s="932">
        <f t="shared" si="4"/>
        <v>2410</v>
      </c>
      <c r="T32" s="876">
        <f>IFERROR(_xlfn.RANK.EQ(S32,$S$15:$S$193,0)+COUNTIF($S$15:S32,S32)-1,"-")</f>
        <v>53</v>
      </c>
      <c r="U32" s="876"/>
      <c r="V32" s="828">
        <f t="shared" si="5"/>
        <v>18</v>
      </c>
      <c r="W32" s="828" t="str">
        <f t="shared" si="6"/>
        <v>南幌町</v>
      </c>
      <c r="X32" s="885">
        <f t="shared" si="7"/>
        <v>10300</v>
      </c>
      <c r="Y32" s="101">
        <f t="shared" si="8"/>
        <v>607</v>
      </c>
      <c r="Z32" s="876">
        <f>IFERROR(_xlfn.RANK.EQ(Y32,$Y$15:$Y$193,0)+COUNTIF($Y$15:Y32,Y32)-1,"-")</f>
        <v>23</v>
      </c>
      <c r="AA32" s="876"/>
      <c r="AB32" s="828">
        <f t="shared" si="9"/>
        <v>18</v>
      </c>
      <c r="AC32" s="828" t="str">
        <f t="shared" si="10"/>
        <v>妹背牛町</v>
      </c>
      <c r="AD32" s="936">
        <f t="shared" si="11"/>
        <v>617</v>
      </c>
    </row>
    <row r="33" spans="1:30" ht="18.75" customHeight="1">
      <c r="A33" s="608" t="s">
        <v>604</v>
      </c>
      <c r="B33" s="605" t="s">
        <v>605</v>
      </c>
      <c r="C33" s="606" t="s">
        <v>193</v>
      </c>
      <c r="D33" s="605" t="s">
        <v>643</v>
      </c>
      <c r="E33" s="606" t="s">
        <v>356</v>
      </c>
      <c r="F33" s="610">
        <v>20</v>
      </c>
      <c r="G33" s="610">
        <v>450</v>
      </c>
      <c r="H33" s="610">
        <v>90</v>
      </c>
      <c r="K33" s="103">
        <v>19</v>
      </c>
      <c r="L33" s="103" t="s">
        <v>321</v>
      </c>
      <c r="M33" s="932" t="str">
        <f t="shared" si="0"/>
        <v>-</v>
      </c>
      <c r="N33" s="876" t="str">
        <f>IFERROR(_xlfn.RANK.EQ(M33,$M$15:$M$193,0)+COUNTIF($M$15:M33,M33)-1,"-")</f>
        <v>-</v>
      </c>
      <c r="O33" s="876"/>
      <c r="P33" s="828">
        <f t="shared" si="1"/>
        <v>19</v>
      </c>
      <c r="Q33" s="828" t="str">
        <f t="shared" si="2"/>
        <v>北竜町</v>
      </c>
      <c r="R33" s="941">
        <f t="shared" si="3"/>
        <v>1660</v>
      </c>
      <c r="S33" s="932" t="str">
        <f t="shared" si="4"/>
        <v>-</v>
      </c>
      <c r="T33" s="876" t="str">
        <f>IFERROR(_xlfn.RANK.EQ(S33,$S$15:$S$193,0)+COUNTIF($S$15:S33,S33)-1,"-")</f>
        <v>-</v>
      </c>
      <c r="U33" s="876"/>
      <c r="V33" s="828">
        <f t="shared" si="5"/>
        <v>19</v>
      </c>
      <c r="W33" s="828" t="str">
        <f t="shared" si="6"/>
        <v>浦臼町</v>
      </c>
      <c r="X33" s="885">
        <f t="shared" si="7"/>
        <v>9700</v>
      </c>
      <c r="Y33" s="101" t="str">
        <f t="shared" si="8"/>
        <v>-</v>
      </c>
      <c r="Z33" s="876" t="str">
        <f>IFERROR(_xlfn.RANK.EQ(Y33,$Y$15:$Y$193,0)+COUNTIF($Y$15:Y33,Y33)-1,"-")</f>
        <v>-</v>
      </c>
      <c r="AA33" s="876"/>
      <c r="AB33" s="828">
        <f t="shared" si="9"/>
        <v>19</v>
      </c>
      <c r="AC33" s="828" t="str">
        <f t="shared" si="10"/>
        <v>雨竜町</v>
      </c>
      <c r="AD33" s="936">
        <f t="shared" si="11"/>
        <v>616</v>
      </c>
    </row>
    <row r="34" spans="1:30" ht="18.75" customHeight="1">
      <c r="A34" s="608" t="s">
        <v>604</v>
      </c>
      <c r="B34" s="605" t="s">
        <v>605</v>
      </c>
      <c r="C34" s="606" t="s">
        <v>193</v>
      </c>
      <c r="D34" s="605" t="s">
        <v>644</v>
      </c>
      <c r="E34" s="606" t="s">
        <v>329</v>
      </c>
      <c r="F34" s="610">
        <v>390</v>
      </c>
      <c r="G34" s="610">
        <v>480</v>
      </c>
      <c r="H34" s="610">
        <v>1870</v>
      </c>
      <c r="K34" s="103">
        <v>20</v>
      </c>
      <c r="L34" s="103" t="s">
        <v>217</v>
      </c>
      <c r="M34" s="932">
        <f t="shared" si="0"/>
        <v>2160</v>
      </c>
      <c r="N34" s="876">
        <f>IFERROR(_xlfn.RANK.EQ(M34,$M$15:$M$193,0)+COUNTIF($M$15:M34,M34)-1,"-")</f>
        <v>11</v>
      </c>
      <c r="O34" s="876"/>
      <c r="P34" s="828">
        <f t="shared" si="1"/>
        <v>20</v>
      </c>
      <c r="Q34" s="828" t="str">
        <f t="shared" si="2"/>
        <v>浦臼町</v>
      </c>
      <c r="R34" s="941">
        <f t="shared" si="3"/>
        <v>1560</v>
      </c>
      <c r="S34" s="932">
        <f t="shared" si="4"/>
        <v>12500</v>
      </c>
      <c r="T34" s="876">
        <f>IFERROR(_xlfn.RANK.EQ(S34,$S$15:$S$193,0)+COUNTIF($S$15:S34,S34)-1,"-")</f>
        <v>15</v>
      </c>
      <c r="U34" s="876"/>
      <c r="V34" s="828">
        <f t="shared" si="5"/>
        <v>20</v>
      </c>
      <c r="W34" s="828" t="str">
        <f t="shared" si="6"/>
        <v>比布町</v>
      </c>
      <c r="X34" s="885">
        <f t="shared" si="7"/>
        <v>9130</v>
      </c>
      <c r="Y34" s="101">
        <f t="shared" si="8"/>
        <v>579</v>
      </c>
      <c r="Z34" s="876">
        <f>IFERROR(_xlfn.RANK.EQ(Y34,$Y$15:$Y$193,0)+COUNTIF($Y$15:Y34,Y34)-1,"-")</f>
        <v>39</v>
      </c>
      <c r="AA34" s="876"/>
      <c r="AB34" s="828">
        <f t="shared" si="9"/>
        <v>20</v>
      </c>
      <c r="AC34" s="828" t="str">
        <f t="shared" si="10"/>
        <v>美唄市</v>
      </c>
      <c r="AD34" s="936">
        <f t="shared" si="11"/>
        <v>612</v>
      </c>
    </row>
    <row r="35" spans="1:30" ht="18.75" customHeight="1">
      <c r="A35" s="608" t="s">
        <v>604</v>
      </c>
      <c r="B35" s="605" t="s">
        <v>605</v>
      </c>
      <c r="C35" s="606" t="s">
        <v>193</v>
      </c>
      <c r="D35" s="605" t="s">
        <v>645</v>
      </c>
      <c r="E35" s="606" t="s">
        <v>344</v>
      </c>
      <c r="F35" s="610">
        <v>283</v>
      </c>
      <c r="G35" s="610">
        <v>486</v>
      </c>
      <c r="H35" s="610">
        <v>1380</v>
      </c>
      <c r="K35" s="103">
        <v>21</v>
      </c>
      <c r="L35" s="103" t="s">
        <v>228</v>
      </c>
      <c r="M35" s="932">
        <f t="shared" si="0"/>
        <v>3600</v>
      </c>
      <c r="N35" s="876">
        <f>IFERROR(_xlfn.RANK.EQ(M35,$M$15:$M$193,0)+COUNTIF($M$15:M35,M35)-1,"-")</f>
        <v>4</v>
      </c>
      <c r="O35" s="876"/>
      <c r="P35" s="828">
        <f t="shared" si="1"/>
        <v>21</v>
      </c>
      <c r="Q35" s="828" t="str">
        <f t="shared" si="2"/>
        <v>芦別市</v>
      </c>
      <c r="R35" s="941">
        <f t="shared" si="3"/>
        <v>1510</v>
      </c>
      <c r="S35" s="932">
        <f t="shared" si="4"/>
        <v>23700</v>
      </c>
      <c r="T35" s="876">
        <f>IFERROR(_xlfn.RANK.EQ(S35,$S$15:$S$193,0)+COUNTIF($S$15:S35,S35)-1,"-")</f>
        <v>4</v>
      </c>
      <c r="U35" s="876"/>
      <c r="V35" s="828">
        <f t="shared" si="5"/>
        <v>21</v>
      </c>
      <c r="W35" s="828" t="str">
        <f t="shared" si="6"/>
        <v>芦別市</v>
      </c>
      <c r="X35" s="885">
        <f t="shared" si="7"/>
        <v>9050</v>
      </c>
      <c r="Y35" s="101">
        <f t="shared" si="8"/>
        <v>659</v>
      </c>
      <c r="Z35" s="876">
        <f>IFERROR(_xlfn.RANK.EQ(Y35,$Y$15:$Y$193,0)+COUNTIF($Y$15:Y35,Y35)-1,"-")</f>
        <v>1</v>
      </c>
      <c r="AA35" s="876"/>
      <c r="AB35" s="828">
        <f t="shared" si="9"/>
        <v>20</v>
      </c>
      <c r="AC35" s="828" t="str">
        <f t="shared" si="10"/>
        <v>剣淵町</v>
      </c>
      <c r="AD35" s="936">
        <f t="shared" si="11"/>
        <v>612</v>
      </c>
    </row>
    <row r="36" spans="1:30" ht="18.75" customHeight="1">
      <c r="A36" s="608" t="s">
        <v>604</v>
      </c>
      <c r="B36" s="605" t="s">
        <v>605</v>
      </c>
      <c r="C36" s="606" t="s">
        <v>193</v>
      </c>
      <c r="D36" s="605" t="s">
        <v>646</v>
      </c>
      <c r="E36" s="606" t="s">
        <v>335</v>
      </c>
      <c r="F36" s="610">
        <v>458</v>
      </c>
      <c r="G36" s="610">
        <v>503</v>
      </c>
      <c r="H36" s="610">
        <v>2300</v>
      </c>
      <c r="K36" s="103">
        <v>22</v>
      </c>
      <c r="L36" s="103" t="s">
        <v>306</v>
      </c>
      <c r="M36" s="932">
        <f t="shared" si="0"/>
        <v>199</v>
      </c>
      <c r="N36" s="876">
        <f>IFERROR(_xlfn.RANK.EQ(M36,$M$15:$M$193,0)+COUNTIF($M$15:M36,M36)-1,"-")</f>
        <v>69</v>
      </c>
      <c r="O36" s="876"/>
      <c r="P36" s="828">
        <f t="shared" si="1"/>
        <v>21</v>
      </c>
      <c r="Q36" s="828" t="str">
        <f t="shared" si="2"/>
        <v>比布町</v>
      </c>
      <c r="R36" s="941">
        <f t="shared" si="3"/>
        <v>1510</v>
      </c>
      <c r="S36" s="932">
        <f t="shared" si="4"/>
        <v>1110</v>
      </c>
      <c r="T36" s="876">
        <f>IFERROR(_xlfn.RANK.EQ(S36,$S$15:$S$193,0)+COUNTIF($S$15:S36,S36)-1,"-")</f>
        <v>70</v>
      </c>
      <c r="U36" s="876"/>
      <c r="V36" s="828">
        <f t="shared" si="5"/>
        <v>22</v>
      </c>
      <c r="W36" s="828" t="str">
        <f t="shared" si="6"/>
        <v>蘭越町</v>
      </c>
      <c r="X36" s="885">
        <f t="shared" si="7"/>
        <v>9020</v>
      </c>
      <c r="Y36" s="101">
        <f t="shared" si="8"/>
        <v>560</v>
      </c>
      <c r="Z36" s="876">
        <f>IFERROR(_xlfn.RANK.EQ(Y36,$Y$15:$Y$193,0)+COUNTIF($Y$15:Y36,Y36)-1,"-")</f>
        <v>47</v>
      </c>
      <c r="AA36" s="876"/>
      <c r="AB36" s="828">
        <f t="shared" si="9"/>
        <v>22</v>
      </c>
      <c r="AC36" s="828" t="str">
        <f t="shared" si="10"/>
        <v>新十津川町</v>
      </c>
      <c r="AD36" s="936">
        <f t="shared" si="11"/>
        <v>611</v>
      </c>
    </row>
    <row r="37" spans="1:30" ht="18.75" customHeight="1">
      <c r="A37" s="608" t="s">
        <v>604</v>
      </c>
      <c r="B37" s="605" t="s">
        <v>605</v>
      </c>
      <c r="C37" s="606" t="s">
        <v>193</v>
      </c>
      <c r="D37" s="605" t="s">
        <v>647</v>
      </c>
      <c r="E37" s="606" t="s">
        <v>369</v>
      </c>
      <c r="F37" s="610" t="s">
        <v>145</v>
      </c>
      <c r="G37" s="610" t="s">
        <v>145</v>
      </c>
      <c r="H37" s="610" t="s">
        <v>145</v>
      </c>
      <c r="K37" s="103">
        <v>23</v>
      </c>
      <c r="L37" s="103" t="s">
        <v>309</v>
      </c>
      <c r="M37" s="932" t="str">
        <f t="shared" si="0"/>
        <v>-</v>
      </c>
      <c r="N37" s="876" t="str">
        <f>IFERROR(_xlfn.RANK.EQ(M37,$M$15:$M$193,0)+COUNTIF($M$15:M37,M37)-1,"-")</f>
        <v>-</v>
      </c>
      <c r="O37" s="876"/>
      <c r="P37" s="828">
        <f t="shared" si="1"/>
        <v>23</v>
      </c>
      <c r="Q37" s="828" t="str">
        <f t="shared" si="2"/>
        <v>共和町</v>
      </c>
      <c r="R37" s="941">
        <f t="shared" si="3"/>
        <v>1500</v>
      </c>
      <c r="S37" s="932" t="str">
        <f t="shared" si="4"/>
        <v>-</v>
      </c>
      <c r="T37" s="876" t="str">
        <f>IFERROR(_xlfn.RANK.EQ(S37,$S$15:$S$193,0)+COUNTIF($S$15:S37,S37)-1,"-")</f>
        <v>-</v>
      </c>
      <c r="U37" s="876"/>
      <c r="V37" s="828">
        <f t="shared" si="5"/>
        <v>23</v>
      </c>
      <c r="W37" s="828" t="str">
        <f t="shared" si="6"/>
        <v>共和町</v>
      </c>
      <c r="X37" s="885">
        <f t="shared" si="7"/>
        <v>8450</v>
      </c>
      <c r="Y37" s="101" t="str">
        <f t="shared" si="8"/>
        <v>-</v>
      </c>
      <c r="Z37" s="876" t="str">
        <f>IFERROR(_xlfn.RANK.EQ(Y37,$Y$15:$Y$193,0)+COUNTIF($Y$15:Y37,Y37)-1,"-")</f>
        <v>-</v>
      </c>
      <c r="AA37" s="876"/>
      <c r="AB37" s="828">
        <f t="shared" si="9"/>
        <v>23</v>
      </c>
      <c r="AC37" s="828" t="str">
        <f t="shared" si="10"/>
        <v>赤平市</v>
      </c>
      <c r="AD37" s="936">
        <f t="shared" si="11"/>
        <v>607</v>
      </c>
    </row>
    <row r="38" spans="1:30" ht="18.75" customHeight="1">
      <c r="A38" s="608" t="s">
        <v>604</v>
      </c>
      <c r="B38" s="605" t="s">
        <v>605</v>
      </c>
      <c r="C38" s="606" t="s">
        <v>193</v>
      </c>
      <c r="D38" s="605" t="s">
        <v>648</v>
      </c>
      <c r="E38" s="606" t="s">
        <v>301</v>
      </c>
      <c r="F38" s="610">
        <v>168</v>
      </c>
      <c r="G38" s="610">
        <v>521</v>
      </c>
      <c r="H38" s="610">
        <v>875</v>
      </c>
      <c r="K38" s="103">
        <v>24</v>
      </c>
      <c r="L38" s="103" t="s">
        <v>241</v>
      </c>
      <c r="M38" s="932">
        <f t="shared" si="0"/>
        <v>85</v>
      </c>
      <c r="N38" s="876">
        <f>IFERROR(_xlfn.RANK.EQ(M38,$M$15:$M$193,0)+COUNTIF($M$15:M38,M38)-1,"-")</f>
        <v>83</v>
      </c>
      <c r="O38" s="876"/>
      <c r="P38" s="828">
        <f t="shared" si="1"/>
        <v>24</v>
      </c>
      <c r="Q38" s="828" t="str">
        <f t="shared" si="2"/>
        <v>厚真町</v>
      </c>
      <c r="R38" s="941">
        <f t="shared" si="3"/>
        <v>1490</v>
      </c>
      <c r="S38" s="932">
        <f t="shared" si="4"/>
        <v>425</v>
      </c>
      <c r="T38" s="876">
        <f>IFERROR(_xlfn.RANK.EQ(S38,$S$15:$S$193,0)+COUNTIF($S$15:S38,S38)-1,"-")</f>
        <v>83</v>
      </c>
      <c r="U38" s="876"/>
      <c r="V38" s="828">
        <f t="shared" si="5"/>
        <v>24</v>
      </c>
      <c r="W38" s="828" t="str">
        <f t="shared" si="6"/>
        <v>東神楽町</v>
      </c>
      <c r="X38" s="885">
        <f t="shared" si="7"/>
        <v>8070</v>
      </c>
      <c r="Y38" s="101">
        <f t="shared" si="8"/>
        <v>500</v>
      </c>
      <c r="Z38" s="876">
        <f>IFERROR(_xlfn.RANK.EQ(Y38,$Y$15:$Y$193,0)+COUNTIF($Y$15:Y38,Y38)-1,"-")</f>
        <v>83</v>
      </c>
      <c r="AA38" s="876"/>
      <c r="AB38" s="828">
        <f t="shared" si="9"/>
        <v>23</v>
      </c>
      <c r="AC38" s="828" t="str">
        <f t="shared" si="10"/>
        <v>新篠津村</v>
      </c>
      <c r="AD38" s="936">
        <f t="shared" si="11"/>
        <v>607</v>
      </c>
    </row>
    <row r="39" spans="1:30" ht="18.75" customHeight="1">
      <c r="A39" s="608" t="s">
        <v>604</v>
      </c>
      <c r="B39" s="605" t="s">
        <v>605</v>
      </c>
      <c r="C39" s="606" t="s">
        <v>193</v>
      </c>
      <c r="D39" s="605" t="s">
        <v>649</v>
      </c>
      <c r="E39" s="606" t="s">
        <v>338</v>
      </c>
      <c r="F39" s="610">
        <v>325</v>
      </c>
      <c r="G39" s="610">
        <v>535</v>
      </c>
      <c r="H39" s="610">
        <v>1740</v>
      </c>
      <c r="K39" s="103">
        <v>25</v>
      </c>
      <c r="L39" s="103" t="s">
        <v>209</v>
      </c>
      <c r="M39" s="932">
        <f t="shared" si="0"/>
        <v>1990</v>
      </c>
      <c r="N39" s="876">
        <f>IFERROR(_xlfn.RANK.EQ(M39,$M$15:$M$193,0)+COUNTIF($M$15:M39,M39)-1,"-")</f>
        <v>16</v>
      </c>
      <c r="O39" s="876"/>
      <c r="P39" s="828">
        <f t="shared" si="1"/>
        <v>25</v>
      </c>
      <c r="Q39" s="828" t="str">
        <f t="shared" si="2"/>
        <v>由仁町</v>
      </c>
      <c r="R39" s="941">
        <f t="shared" si="3"/>
        <v>1470</v>
      </c>
      <c r="S39" s="932">
        <f t="shared" si="4"/>
        <v>11900</v>
      </c>
      <c r="T39" s="876">
        <f>IFERROR(_xlfn.RANK.EQ(S39,$S$15:$S$193,0)+COUNTIF($S$15:S39,S39)-1,"-")</f>
        <v>16</v>
      </c>
      <c r="U39" s="876"/>
      <c r="V39" s="828">
        <f t="shared" si="5"/>
        <v>25</v>
      </c>
      <c r="W39" s="828" t="str">
        <f t="shared" si="6"/>
        <v>厚真町</v>
      </c>
      <c r="X39" s="885">
        <f t="shared" si="7"/>
        <v>8010</v>
      </c>
      <c r="Y39" s="101">
        <f t="shared" si="8"/>
        <v>600</v>
      </c>
      <c r="Z39" s="876">
        <f>IFERROR(_xlfn.RANK.EQ(Y39,$Y$15:$Y$193,0)+COUNTIF($Y$15:Y39,Y39)-1,"-")</f>
        <v>31</v>
      </c>
      <c r="AA39" s="876"/>
      <c r="AB39" s="828">
        <f t="shared" si="9"/>
        <v>23</v>
      </c>
      <c r="AC39" s="828" t="str">
        <f t="shared" si="10"/>
        <v>中富良野町</v>
      </c>
      <c r="AD39" s="936">
        <f t="shared" si="11"/>
        <v>607</v>
      </c>
    </row>
    <row r="40" spans="1:30" ht="18.75" customHeight="1">
      <c r="A40" s="608" t="s">
        <v>604</v>
      </c>
      <c r="B40" s="605" t="s">
        <v>605</v>
      </c>
      <c r="C40" s="606" t="s">
        <v>193</v>
      </c>
      <c r="D40" s="605" t="s">
        <v>650</v>
      </c>
      <c r="E40" s="606" t="s">
        <v>355</v>
      </c>
      <c r="F40" s="610" t="s">
        <v>145</v>
      </c>
      <c r="G40" s="610" t="s">
        <v>145</v>
      </c>
      <c r="H40" s="610" t="s">
        <v>145</v>
      </c>
      <c r="K40" s="103">
        <v>26</v>
      </c>
      <c r="L40" s="103" t="s">
        <v>315</v>
      </c>
      <c r="M40" s="932">
        <f t="shared" si="0"/>
        <v>450</v>
      </c>
      <c r="N40" s="876">
        <f>IFERROR(_xlfn.RANK.EQ(M40,$M$15:$M$193,0)+COUNTIF($M$15:M40,M40)-1,"-")</f>
        <v>52</v>
      </c>
      <c r="O40" s="876"/>
      <c r="P40" s="828">
        <f t="shared" si="1"/>
        <v>26</v>
      </c>
      <c r="Q40" s="828" t="str">
        <f t="shared" si="2"/>
        <v>当別町</v>
      </c>
      <c r="R40" s="941">
        <f t="shared" si="3"/>
        <v>1390</v>
      </c>
      <c r="S40" s="932">
        <f t="shared" si="4"/>
        <v>2670</v>
      </c>
      <c r="T40" s="876">
        <f>IFERROR(_xlfn.RANK.EQ(S40,$S$15:$S$193,0)+COUNTIF($S$15:S40,S40)-1,"-")</f>
        <v>50</v>
      </c>
      <c r="U40" s="876"/>
      <c r="V40" s="828">
        <f t="shared" si="5"/>
        <v>26</v>
      </c>
      <c r="W40" s="828" t="str">
        <f t="shared" si="6"/>
        <v>由仁町</v>
      </c>
      <c r="X40" s="885">
        <f t="shared" si="7"/>
        <v>8000</v>
      </c>
      <c r="Y40" s="101">
        <f t="shared" si="8"/>
        <v>593</v>
      </c>
      <c r="Z40" s="876">
        <f>IFERROR(_xlfn.RANK.EQ(Y40,$Y$15:$Y$193,0)+COUNTIF($Y$15:Y40,Y40)-1,"-")</f>
        <v>34</v>
      </c>
      <c r="AA40" s="876"/>
      <c r="AB40" s="828">
        <f t="shared" si="9"/>
        <v>26</v>
      </c>
      <c r="AC40" s="828" t="str">
        <f t="shared" si="10"/>
        <v>比布町</v>
      </c>
      <c r="AD40" s="936">
        <f t="shared" si="11"/>
        <v>605</v>
      </c>
    </row>
    <row r="41" spans="1:30" ht="18.75" customHeight="1">
      <c r="A41" s="608" t="s">
        <v>604</v>
      </c>
      <c r="B41" s="605" t="s">
        <v>606</v>
      </c>
      <c r="C41" s="606" t="s">
        <v>194</v>
      </c>
      <c r="D41" s="605" t="s">
        <v>651</v>
      </c>
      <c r="E41" s="606" t="s">
        <v>342</v>
      </c>
      <c r="F41" s="610">
        <v>193</v>
      </c>
      <c r="G41" s="610">
        <v>526</v>
      </c>
      <c r="H41" s="610">
        <v>1020</v>
      </c>
      <c r="K41" s="103">
        <v>27</v>
      </c>
      <c r="L41" s="103" t="s">
        <v>370</v>
      </c>
      <c r="M41" s="932" t="str">
        <f t="shared" si="0"/>
        <v>-</v>
      </c>
      <c r="N41" s="876" t="str">
        <f>IFERROR(_xlfn.RANK.EQ(M41,$M$15:$M$193,0)+COUNTIF($M$15:M41,M41)-1,"-")</f>
        <v>-</v>
      </c>
      <c r="O41" s="876"/>
      <c r="P41" s="828">
        <f t="shared" si="1"/>
        <v>27</v>
      </c>
      <c r="Q41" s="828" t="str">
        <f t="shared" si="2"/>
        <v>栗山町</v>
      </c>
      <c r="R41" s="941">
        <f t="shared" si="3"/>
        <v>1340</v>
      </c>
      <c r="S41" s="932" t="str">
        <f t="shared" si="4"/>
        <v>-</v>
      </c>
      <c r="T41" s="876" t="str">
        <f>IFERROR(_xlfn.RANK.EQ(S41,$S$15:$S$193,0)+COUNTIF($S$15:S41,S41)-1,"-")</f>
        <v>-</v>
      </c>
      <c r="U41" s="876"/>
      <c r="V41" s="828">
        <f t="shared" si="5"/>
        <v>27</v>
      </c>
      <c r="W41" s="828" t="str">
        <f t="shared" si="6"/>
        <v>当別町</v>
      </c>
      <c r="X41" s="885">
        <f t="shared" si="7"/>
        <v>7750</v>
      </c>
      <c r="Y41" s="101" t="str">
        <f t="shared" si="8"/>
        <v>-</v>
      </c>
      <c r="Z41" s="876" t="str">
        <f>IFERROR(_xlfn.RANK.EQ(Y41,$Y$15:$Y$193,0)+COUNTIF($Y$15:Y41,Y41)-1,"-")</f>
        <v>-</v>
      </c>
      <c r="AA41" s="876"/>
      <c r="AB41" s="828">
        <f t="shared" si="9"/>
        <v>26</v>
      </c>
      <c r="AC41" s="828" t="str">
        <f t="shared" si="10"/>
        <v>大空町</v>
      </c>
      <c r="AD41" s="936">
        <f t="shared" si="11"/>
        <v>605</v>
      </c>
    </row>
    <row r="42" spans="1:30" ht="18.75" customHeight="1">
      <c r="A42" s="608" t="s">
        <v>604</v>
      </c>
      <c r="B42" s="605" t="s">
        <v>606</v>
      </c>
      <c r="C42" s="606" t="s">
        <v>194</v>
      </c>
      <c r="D42" s="605" t="s">
        <v>652</v>
      </c>
      <c r="E42" s="606" t="s">
        <v>302</v>
      </c>
      <c r="F42" s="610">
        <v>196</v>
      </c>
      <c r="G42" s="610">
        <v>493</v>
      </c>
      <c r="H42" s="610">
        <v>966</v>
      </c>
      <c r="K42" s="103">
        <v>28</v>
      </c>
      <c r="L42" s="103" t="s">
        <v>212</v>
      </c>
      <c r="M42" s="932">
        <f t="shared" si="0"/>
        <v>4900</v>
      </c>
      <c r="N42" s="876">
        <f>IFERROR(_xlfn.RANK.EQ(M42,$M$15:$M$193,0)+COUNTIF($M$15:M42,M42)-1,"-")</f>
        <v>2</v>
      </c>
      <c r="O42" s="876"/>
      <c r="P42" s="828">
        <f t="shared" si="1"/>
        <v>28</v>
      </c>
      <c r="Q42" s="828" t="str">
        <f t="shared" si="2"/>
        <v>せたな町</v>
      </c>
      <c r="R42" s="941">
        <f t="shared" si="3"/>
        <v>1330</v>
      </c>
      <c r="S42" s="932">
        <f t="shared" si="4"/>
        <v>30300</v>
      </c>
      <c r="T42" s="876">
        <f>IFERROR(_xlfn.RANK.EQ(S42,$S$15:$S$193,0)+COUNTIF($S$15:S42,S42)-1,"-")</f>
        <v>2</v>
      </c>
      <c r="U42" s="876"/>
      <c r="V42" s="828">
        <f t="shared" si="5"/>
        <v>28</v>
      </c>
      <c r="W42" s="828" t="str">
        <f t="shared" si="6"/>
        <v>せたな町</v>
      </c>
      <c r="X42" s="885">
        <f t="shared" si="7"/>
        <v>7430</v>
      </c>
      <c r="Y42" s="101">
        <f t="shared" si="8"/>
        <v>619</v>
      </c>
      <c r="Z42" s="876">
        <f>IFERROR(_xlfn.RANK.EQ(Y42,$Y$15:$Y$193,0)+COUNTIF($Y$15:Y42,Y42)-1,"-")</f>
        <v>16</v>
      </c>
      <c r="AA42" s="876"/>
      <c r="AB42" s="828">
        <f t="shared" si="9"/>
        <v>28</v>
      </c>
      <c r="AC42" s="828" t="str">
        <f t="shared" si="10"/>
        <v>当麻町</v>
      </c>
      <c r="AD42" s="936">
        <f t="shared" si="11"/>
        <v>602</v>
      </c>
    </row>
    <row r="43" spans="1:30" ht="18.75" customHeight="1">
      <c r="A43" s="608" t="s">
        <v>604</v>
      </c>
      <c r="B43" s="605" t="s">
        <v>606</v>
      </c>
      <c r="C43" s="606" t="s">
        <v>194</v>
      </c>
      <c r="D43" s="605" t="s">
        <v>653</v>
      </c>
      <c r="E43" s="606" t="s">
        <v>293</v>
      </c>
      <c r="F43" s="610">
        <v>489</v>
      </c>
      <c r="G43" s="610">
        <v>531</v>
      </c>
      <c r="H43" s="610">
        <v>2600</v>
      </c>
      <c r="K43" s="103">
        <v>29</v>
      </c>
      <c r="L43" s="103" t="s">
        <v>250</v>
      </c>
      <c r="M43" s="932">
        <f t="shared" si="0"/>
        <v>575</v>
      </c>
      <c r="N43" s="876">
        <f>IFERROR(_xlfn.RANK.EQ(M43,$M$15:$M$193,0)+COUNTIF($M$15:M43,M43)-1,"-")</f>
        <v>48</v>
      </c>
      <c r="O43" s="876"/>
      <c r="P43" s="828">
        <f t="shared" si="1"/>
        <v>28</v>
      </c>
      <c r="Q43" s="828" t="str">
        <f t="shared" si="2"/>
        <v>むかわ町</v>
      </c>
      <c r="R43" s="941">
        <f t="shared" si="3"/>
        <v>1330</v>
      </c>
      <c r="S43" s="932">
        <f t="shared" si="4"/>
        <v>3340</v>
      </c>
      <c r="T43" s="876">
        <f>IFERROR(_xlfn.RANK.EQ(S43,$S$15:$S$193,0)+COUNTIF($S$15:S43,S43)-1,"-")</f>
        <v>48</v>
      </c>
      <c r="U43" s="876"/>
      <c r="V43" s="828">
        <f t="shared" si="5"/>
        <v>29</v>
      </c>
      <c r="W43" s="828" t="str">
        <f t="shared" si="6"/>
        <v>栗山町</v>
      </c>
      <c r="X43" s="885">
        <f t="shared" si="7"/>
        <v>7350</v>
      </c>
      <c r="Y43" s="101">
        <f t="shared" si="8"/>
        <v>581</v>
      </c>
      <c r="Z43" s="876">
        <f>IFERROR(_xlfn.RANK.EQ(Y43,$Y$15:$Y$193,0)+COUNTIF($Y$15:Y43,Y43)-1,"-")</f>
        <v>38</v>
      </c>
      <c r="AA43" s="876"/>
      <c r="AB43" s="828">
        <f t="shared" si="9"/>
        <v>29</v>
      </c>
      <c r="AC43" s="828" t="str">
        <f t="shared" si="10"/>
        <v>上富良野町</v>
      </c>
      <c r="AD43" s="936">
        <f t="shared" si="11"/>
        <v>601</v>
      </c>
    </row>
    <row r="44" spans="1:30" ht="18.75" customHeight="1">
      <c r="A44" s="608" t="s">
        <v>604</v>
      </c>
      <c r="B44" s="605" t="s">
        <v>606</v>
      </c>
      <c r="C44" s="606" t="s">
        <v>194</v>
      </c>
      <c r="D44" s="605" t="s">
        <v>654</v>
      </c>
      <c r="E44" s="606" t="s">
        <v>312</v>
      </c>
      <c r="F44" s="610">
        <v>92</v>
      </c>
      <c r="G44" s="610">
        <v>471</v>
      </c>
      <c r="H44" s="610">
        <v>433</v>
      </c>
      <c r="K44" s="103">
        <v>30</v>
      </c>
      <c r="L44" s="103" t="s">
        <v>361</v>
      </c>
      <c r="M44" s="932" t="str">
        <f t="shared" si="0"/>
        <v>-</v>
      </c>
      <c r="N44" s="876" t="str">
        <f>IFERROR(_xlfn.RANK.EQ(M44,$M$15:$M$193,0)+COUNTIF($M$15:M44,M44)-1,"-")</f>
        <v>-</v>
      </c>
      <c r="O44" s="876"/>
      <c r="P44" s="828">
        <f t="shared" si="1"/>
        <v>30</v>
      </c>
      <c r="Q44" s="828" t="str">
        <f t="shared" si="2"/>
        <v>長沼町</v>
      </c>
      <c r="R44" s="941">
        <f t="shared" si="3"/>
        <v>1310</v>
      </c>
      <c r="S44" s="932" t="str">
        <f t="shared" si="4"/>
        <v>-</v>
      </c>
      <c r="T44" s="876" t="str">
        <f>IFERROR(_xlfn.RANK.EQ(S44,$S$15:$S$193,0)+COUNTIF($S$15:S44,S44)-1,"-")</f>
        <v>-</v>
      </c>
      <c r="U44" s="876"/>
      <c r="V44" s="828">
        <f t="shared" si="5"/>
        <v>30</v>
      </c>
      <c r="W44" s="828" t="str">
        <f t="shared" si="6"/>
        <v>むかわ町</v>
      </c>
      <c r="X44" s="885">
        <f t="shared" si="7"/>
        <v>7180</v>
      </c>
      <c r="Y44" s="101" t="str">
        <f t="shared" si="8"/>
        <v>-</v>
      </c>
      <c r="Z44" s="876" t="str">
        <f>IFERROR(_xlfn.RANK.EQ(Y44,$Y$15:$Y$193,0)+COUNTIF($Y$15:Y44,Y44)-1,"-")</f>
        <v>-</v>
      </c>
      <c r="AA44" s="876"/>
      <c r="AB44" s="828">
        <f t="shared" si="9"/>
        <v>30</v>
      </c>
      <c r="AC44" s="828" t="str">
        <f t="shared" si="10"/>
        <v>芦別市</v>
      </c>
      <c r="AD44" s="936">
        <f t="shared" si="11"/>
        <v>600</v>
      </c>
    </row>
    <row r="45" spans="1:30" ht="18.75" customHeight="1">
      <c r="A45" s="608" t="s">
        <v>604</v>
      </c>
      <c r="B45" s="605" t="s">
        <v>606</v>
      </c>
      <c r="C45" s="606" t="s">
        <v>194</v>
      </c>
      <c r="D45" s="605" t="s">
        <v>655</v>
      </c>
      <c r="E45" s="606" t="s">
        <v>353</v>
      </c>
      <c r="F45" s="610">
        <v>33</v>
      </c>
      <c r="G45" s="610">
        <v>452</v>
      </c>
      <c r="H45" s="610">
        <v>149</v>
      </c>
      <c r="K45" s="103">
        <v>31</v>
      </c>
      <c r="L45" s="103" t="s">
        <v>279</v>
      </c>
      <c r="M45" s="932">
        <f t="shared" si="0"/>
        <v>477</v>
      </c>
      <c r="N45" s="876">
        <f>IFERROR(_xlfn.RANK.EQ(M45,$M$15:$M$193,0)+COUNTIF($M$15:M45,M45)-1,"-")</f>
        <v>50</v>
      </c>
      <c r="O45" s="876"/>
      <c r="P45" s="828">
        <f t="shared" si="1"/>
        <v>31</v>
      </c>
      <c r="Q45" s="828" t="str">
        <f t="shared" si="2"/>
        <v>今金町</v>
      </c>
      <c r="R45" s="941">
        <f t="shared" si="3"/>
        <v>1300</v>
      </c>
      <c r="S45" s="932">
        <f t="shared" si="4"/>
        <v>2530</v>
      </c>
      <c r="T45" s="876">
        <f>IFERROR(_xlfn.RANK.EQ(S45,$S$15:$S$193,0)+COUNTIF($S$15:S45,S45)-1,"-")</f>
        <v>52</v>
      </c>
      <c r="U45" s="876"/>
      <c r="V45" s="828">
        <f t="shared" si="5"/>
        <v>31</v>
      </c>
      <c r="W45" s="828" t="str">
        <f t="shared" si="6"/>
        <v>今金町</v>
      </c>
      <c r="X45" s="885">
        <f t="shared" si="7"/>
        <v>7120</v>
      </c>
      <c r="Y45" s="101">
        <f t="shared" si="8"/>
        <v>530</v>
      </c>
      <c r="Z45" s="876">
        <f>IFERROR(_xlfn.RANK.EQ(Y45,$Y$15:$Y$193,0)+COUNTIF($Y$15:Y45,Y45)-1,"-")</f>
        <v>68</v>
      </c>
      <c r="AA45" s="876"/>
      <c r="AB45" s="828">
        <f t="shared" si="9"/>
        <v>30</v>
      </c>
      <c r="AC45" s="828" t="str">
        <f t="shared" si="10"/>
        <v>滝川市</v>
      </c>
      <c r="AD45" s="936">
        <f t="shared" si="11"/>
        <v>600</v>
      </c>
    </row>
    <row r="46" spans="1:30" ht="18.75" customHeight="1">
      <c r="A46" s="608" t="s">
        <v>604</v>
      </c>
      <c r="B46" s="605" t="s">
        <v>606</v>
      </c>
      <c r="C46" s="606" t="s">
        <v>194</v>
      </c>
      <c r="D46" s="605" t="s">
        <v>656</v>
      </c>
      <c r="E46" s="606" t="s">
        <v>295</v>
      </c>
      <c r="F46" s="610">
        <v>1300</v>
      </c>
      <c r="G46" s="610">
        <v>548</v>
      </c>
      <c r="H46" s="610">
        <v>7120</v>
      </c>
      <c r="K46" s="103">
        <v>32</v>
      </c>
      <c r="L46" s="103" t="s">
        <v>303</v>
      </c>
      <c r="M46" s="932">
        <f t="shared" si="0"/>
        <v>180</v>
      </c>
      <c r="N46" s="876">
        <f>IFERROR(_xlfn.RANK.EQ(M46,$M$15:$M$193,0)+COUNTIF($M$15:M46,M46)-1,"-")</f>
        <v>74</v>
      </c>
      <c r="O46" s="876"/>
      <c r="P46" s="828">
        <f t="shared" si="1"/>
        <v>32</v>
      </c>
      <c r="Q46" s="828" t="str">
        <f t="shared" si="2"/>
        <v>石狩市</v>
      </c>
      <c r="R46" s="941">
        <f t="shared" si="3"/>
        <v>1290</v>
      </c>
      <c r="S46" s="932">
        <f t="shared" si="4"/>
        <v>853</v>
      </c>
      <c r="T46" s="876">
        <f>IFERROR(_xlfn.RANK.EQ(S46,$S$15:$S$193,0)+COUNTIF($S$15:S46,S46)-1,"-")</f>
        <v>76</v>
      </c>
      <c r="U46" s="876"/>
      <c r="V46" s="828">
        <f t="shared" si="5"/>
        <v>32</v>
      </c>
      <c r="W46" s="828" t="str">
        <f t="shared" si="6"/>
        <v>石狩市</v>
      </c>
      <c r="X46" s="885">
        <f t="shared" si="7"/>
        <v>7080</v>
      </c>
      <c r="Y46" s="101">
        <f t="shared" si="8"/>
        <v>474</v>
      </c>
      <c r="Z46" s="876">
        <f>IFERROR(_xlfn.RANK.EQ(Y46,$Y$15:$Y$193,0)+COUNTIF($Y$15:Y46,Y46)-1,"-")</f>
        <v>95</v>
      </c>
      <c r="AA46" s="876"/>
      <c r="AB46" s="828">
        <f t="shared" si="9"/>
        <v>32</v>
      </c>
      <c r="AC46" s="828" t="str">
        <f t="shared" si="10"/>
        <v>奈井江町</v>
      </c>
      <c r="AD46" s="936">
        <f t="shared" si="11"/>
        <v>599</v>
      </c>
    </row>
    <row r="47" spans="1:30" ht="18.75" customHeight="1">
      <c r="A47" s="608" t="s">
        <v>604</v>
      </c>
      <c r="B47" s="605" t="s">
        <v>606</v>
      </c>
      <c r="C47" s="606" t="s">
        <v>194</v>
      </c>
      <c r="D47" s="605" t="s">
        <v>657</v>
      </c>
      <c r="E47" s="606" t="s">
        <v>278</v>
      </c>
      <c r="F47" s="610">
        <v>1330</v>
      </c>
      <c r="G47" s="610">
        <v>558</v>
      </c>
      <c r="H47" s="610">
        <v>7430</v>
      </c>
      <c r="K47" s="103">
        <v>33</v>
      </c>
      <c r="L47" s="103" t="s">
        <v>311</v>
      </c>
      <c r="M47" s="932">
        <f t="shared" si="0"/>
        <v>143</v>
      </c>
      <c r="N47" s="876">
        <f>IFERROR(_xlfn.RANK.EQ(M47,$M$15:$M$193,0)+COUNTIF($M$15:M47,M47)-1,"-")</f>
        <v>78</v>
      </c>
      <c r="O47" s="876"/>
      <c r="P47" s="828">
        <f t="shared" si="1"/>
        <v>32</v>
      </c>
      <c r="Q47" s="828" t="str">
        <f t="shared" si="2"/>
        <v>東神楽町</v>
      </c>
      <c r="R47" s="941">
        <f t="shared" si="3"/>
        <v>1290</v>
      </c>
      <c r="S47" s="932">
        <f t="shared" si="4"/>
        <v>715</v>
      </c>
      <c r="T47" s="876">
        <f>IFERROR(_xlfn.RANK.EQ(S47,$S$15:$S$193,0)+COUNTIF($S$15:S47,S47)-1,"-")</f>
        <v>78</v>
      </c>
      <c r="U47" s="876"/>
      <c r="V47" s="828">
        <f t="shared" si="5"/>
        <v>33</v>
      </c>
      <c r="W47" s="828" t="str">
        <f t="shared" si="6"/>
        <v>長沼町</v>
      </c>
      <c r="X47" s="885">
        <f t="shared" si="7"/>
        <v>6900</v>
      </c>
      <c r="Y47" s="101">
        <f t="shared" si="8"/>
        <v>500</v>
      </c>
      <c r="Z47" s="876">
        <f>IFERROR(_xlfn.RANK.EQ(Y47,$Y$15:$Y$193,0)+COUNTIF($Y$15:Y47,Y47)-1,"-")</f>
        <v>84</v>
      </c>
      <c r="AA47" s="876"/>
      <c r="AB47" s="828">
        <f t="shared" si="9"/>
        <v>33</v>
      </c>
      <c r="AC47" s="828" t="str">
        <f t="shared" si="10"/>
        <v>月形町</v>
      </c>
      <c r="AD47" s="936">
        <f t="shared" si="11"/>
        <v>598</v>
      </c>
    </row>
    <row r="48" spans="1:30" ht="18.75" customHeight="1">
      <c r="A48" s="608" t="s">
        <v>604</v>
      </c>
      <c r="B48" s="605" t="s">
        <v>607</v>
      </c>
      <c r="C48" s="606" t="s">
        <v>190</v>
      </c>
      <c r="D48" s="605" t="s">
        <v>658</v>
      </c>
      <c r="E48" s="606" t="s">
        <v>351</v>
      </c>
      <c r="F48" s="610">
        <v>7</v>
      </c>
      <c r="G48" s="610">
        <v>486</v>
      </c>
      <c r="H48" s="610">
        <v>34</v>
      </c>
      <c r="K48" s="103">
        <v>34</v>
      </c>
      <c r="L48" s="103" t="s">
        <v>288</v>
      </c>
      <c r="M48" s="932">
        <f t="shared" si="0"/>
        <v>1290</v>
      </c>
      <c r="N48" s="876">
        <f>IFERROR(_xlfn.RANK.EQ(M48,$M$15:$M$193,0)+COUNTIF($M$15:M48,M48)-1,"-")</f>
        <v>32</v>
      </c>
      <c r="O48" s="876"/>
      <c r="P48" s="828">
        <f t="shared" si="1"/>
        <v>34</v>
      </c>
      <c r="Q48" s="828" t="str">
        <f t="shared" si="2"/>
        <v>北斗市</v>
      </c>
      <c r="R48" s="941">
        <f t="shared" si="3"/>
        <v>1180</v>
      </c>
      <c r="S48" s="932">
        <f t="shared" si="4"/>
        <v>7080</v>
      </c>
      <c r="T48" s="876">
        <f>IFERROR(_xlfn.RANK.EQ(S48,$S$15:$S$193,0)+COUNTIF($S$15:S48,S48)-1,"-")</f>
        <v>32</v>
      </c>
      <c r="U48" s="876"/>
      <c r="V48" s="828">
        <f t="shared" si="5"/>
        <v>34</v>
      </c>
      <c r="W48" s="828" t="str">
        <f t="shared" si="6"/>
        <v>中富良野町</v>
      </c>
      <c r="X48" s="885">
        <f t="shared" si="7"/>
        <v>6690</v>
      </c>
      <c r="Y48" s="101">
        <f t="shared" si="8"/>
        <v>548</v>
      </c>
      <c r="Z48" s="876">
        <f>IFERROR(_xlfn.RANK.EQ(Y48,$Y$15:$Y$193,0)+COUNTIF($Y$15:Y48,Y48)-1,"-")</f>
        <v>53</v>
      </c>
      <c r="AA48" s="876"/>
      <c r="AB48" s="828">
        <f t="shared" si="9"/>
        <v>34</v>
      </c>
      <c r="AC48" s="828" t="str">
        <f t="shared" si="10"/>
        <v>砂川市</v>
      </c>
      <c r="AD48" s="936">
        <f t="shared" si="11"/>
        <v>593</v>
      </c>
    </row>
    <row r="49" spans="1:30" ht="18.75" customHeight="1">
      <c r="A49" s="608" t="s">
        <v>604</v>
      </c>
      <c r="B49" s="605" t="s">
        <v>607</v>
      </c>
      <c r="C49" s="606" t="s">
        <v>190</v>
      </c>
      <c r="D49" s="605" t="s">
        <v>659</v>
      </c>
      <c r="E49" s="606" t="s">
        <v>358</v>
      </c>
      <c r="F49" s="610">
        <v>16</v>
      </c>
      <c r="G49" s="610">
        <v>390</v>
      </c>
      <c r="H49" s="610">
        <v>62</v>
      </c>
      <c r="K49" s="103">
        <v>35</v>
      </c>
      <c r="L49" s="103" t="s">
        <v>304</v>
      </c>
      <c r="M49" s="932">
        <f t="shared" si="0"/>
        <v>1180</v>
      </c>
      <c r="N49" s="876">
        <f>IFERROR(_xlfn.RANK.EQ(M49,$M$15:$M$193,0)+COUNTIF($M$15:M49,M49)-1,"-")</f>
        <v>34</v>
      </c>
      <c r="O49" s="876"/>
      <c r="P49" s="828">
        <f t="shared" si="1"/>
        <v>35</v>
      </c>
      <c r="Q49" s="828" t="str">
        <f t="shared" si="2"/>
        <v>中富良野町</v>
      </c>
      <c r="R49" s="941">
        <f t="shared" si="3"/>
        <v>1100</v>
      </c>
      <c r="S49" s="932">
        <f t="shared" si="4"/>
        <v>6210</v>
      </c>
      <c r="T49" s="876">
        <f>IFERROR(_xlfn.RANK.EQ(S49,$S$15:$S$193,0)+COUNTIF($S$15:S49,S49)-1,"-")</f>
        <v>37</v>
      </c>
      <c r="U49" s="876"/>
      <c r="V49" s="828">
        <f t="shared" si="5"/>
        <v>35</v>
      </c>
      <c r="W49" s="828" t="str">
        <f t="shared" si="6"/>
        <v>奈井江町</v>
      </c>
      <c r="X49" s="885">
        <f t="shared" si="7"/>
        <v>6460</v>
      </c>
      <c r="Y49" s="101">
        <f t="shared" si="8"/>
        <v>525</v>
      </c>
      <c r="Z49" s="876">
        <f>IFERROR(_xlfn.RANK.EQ(Y49,$Y$15:$Y$193,0)+COUNTIF($Y$15:Y49,Y49)-1,"-")</f>
        <v>71</v>
      </c>
      <c r="AA49" s="876"/>
      <c r="AB49" s="828">
        <f t="shared" si="9"/>
        <v>35</v>
      </c>
      <c r="AC49" s="828" t="str">
        <f t="shared" si="10"/>
        <v>岩見沢市</v>
      </c>
      <c r="AD49" s="936">
        <f t="shared" si="11"/>
        <v>584</v>
      </c>
    </row>
    <row r="50" spans="1:30" ht="18.75" customHeight="1">
      <c r="A50" s="608" t="s">
        <v>604</v>
      </c>
      <c r="B50" s="605" t="s">
        <v>607</v>
      </c>
      <c r="C50" s="606" t="s">
        <v>190</v>
      </c>
      <c r="D50" s="605" t="s">
        <v>660</v>
      </c>
      <c r="E50" s="606" t="s">
        <v>364</v>
      </c>
      <c r="F50" s="610" t="s">
        <v>888</v>
      </c>
      <c r="G50" s="610" t="s">
        <v>888</v>
      </c>
      <c r="H50" s="610" t="s">
        <v>888</v>
      </c>
      <c r="K50" s="103">
        <v>36</v>
      </c>
      <c r="L50" s="103" t="s">
        <v>222</v>
      </c>
      <c r="M50" s="932">
        <f t="shared" si="0"/>
        <v>1390</v>
      </c>
      <c r="N50" s="876">
        <f>IFERROR(_xlfn.RANK.EQ(M50,$M$15:$M$193,0)+COUNTIF($M$15:M50,M50)-1,"-")</f>
        <v>26</v>
      </c>
      <c r="O50" s="876"/>
      <c r="P50" s="828">
        <f t="shared" si="1"/>
        <v>36</v>
      </c>
      <c r="Q50" s="828" t="str">
        <f t="shared" si="2"/>
        <v>奈井江町</v>
      </c>
      <c r="R50" s="941">
        <f t="shared" si="3"/>
        <v>1080</v>
      </c>
      <c r="S50" s="932">
        <f t="shared" si="4"/>
        <v>7750</v>
      </c>
      <c r="T50" s="876">
        <f>IFERROR(_xlfn.RANK.EQ(S50,$S$15:$S$193,0)+COUNTIF($S$15:S50,S50)-1,"-")</f>
        <v>27</v>
      </c>
      <c r="U50" s="876"/>
      <c r="V50" s="828">
        <f t="shared" si="5"/>
        <v>36</v>
      </c>
      <c r="W50" s="828" t="str">
        <f t="shared" si="6"/>
        <v>月形町</v>
      </c>
      <c r="X50" s="885">
        <f t="shared" si="7"/>
        <v>6330</v>
      </c>
      <c r="Y50" s="101">
        <f t="shared" si="8"/>
        <v>558</v>
      </c>
      <c r="Z50" s="876">
        <f>IFERROR(_xlfn.RANK.EQ(Y50,$Y$15:$Y$193,0)+COUNTIF($Y$15:Y50,Y50)-1,"-")</f>
        <v>48</v>
      </c>
      <c r="AA50" s="876"/>
      <c r="AB50" s="828">
        <f t="shared" si="9"/>
        <v>35</v>
      </c>
      <c r="AC50" s="828" t="str">
        <f t="shared" si="10"/>
        <v>初山別村</v>
      </c>
      <c r="AD50" s="936">
        <f t="shared" si="11"/>
        <v>584</v>
      </c>
    </row>
    <row r="51" spans="1:30" ht="18.75" customHeight="1">
      <c r="A51" s="608" t="s">
        <v>604</v>
      </c>
      <c r="B51" s="605" t="s">
        <v>607</v>
      </c>
      <c r="C51" s="606" t="s">
        <v>190</v>
      </c>
      <c r="D51" s="605" t="s">
        <v>661</v>
      </c>
      <c r="E51" s="606" t="s">
        <v>272</v>
      </c>
      <c r="F51" s="610">
        <v>34</v>
      </c>
      <c r="G51" s="610">
        <v>571</v>
      </c>
      <c r="H51" s="610">
        <v>194</v>
      </c>
      <c r="K51" s="103">
        <v>37</v>
      </c>
      <c r="L51" s="103" t="s">
        <v>252</v>
      </c>
      <c r="M51" s="932">
        <f t="shared" si="0"/>
        <v>2380</v>
      </c>
      <c r="N51" s="876">
        <f>IFERROR(_xlfn.RANK.EQ(M51,$M$15:$M$193,0)+COUNTIF($M$15:M51,M51)-1,"-")</f>
        <v>9</v>
      </c>
      <c r="O51" s="876"/>
      <c r="P51" s="828">
        <f t="shared" si="1"/>
        <v>37</v>
      </c>
      <c r="Q51" s="828" t="str">
        <f t="shared" si="2"/>
        <v>月形町</v>
      </c>
      <c r="R51" s="941">
        <f t="shared" si="3"/>
        <v>1060</v>
      </c>
      <c r="S51" s="932">
        <f t="shared" si="4"/>
        <v>14500</v>
      </c>
      <c r="T51" s="876">
        <f>IFERROR(_xlfn.RANK.EQ(S51,$S$15:$S$193,0)+COUNTIF($S$15:S51,S51)-1,"-")</f>
        <v>9</v>
      </c>
      <c r="U51" s="876"/>
      <c r="V51" s="828">
        <f t="shared" si="5"/>
        <v>37</v>
      </c>
      <c r="W51" s="828" t="str">
        <f t="shared" si="6"/>
        <v>北斗市</v>
      </c>
      <c r="X51" s="885">
        <f t="shared" si="7"/>
        <v>6210</v>
      </c>
      <c r="Y51" s="101">
        <f t="shared" si="8"/>
        <v>607</v>
      </c>
      <c r="Z51" s="876">
        <f>IFERROR(_xlfn.RANK.EQ(Y51,$Y$15:$Y$193,0)+COUNTIF($Y$15:Y51,Y51)-1,"-")</f>
        <v>24</v>
      </c>
      <c r="AA51" s="876"/>
      <c r="AB51" s="828">
        <f t="shared" si="9"/>
        <v>37</v>
      </c>
      <c r="AC51" s="828" t="str">
        <f t="shared" si="10"/>
        <v>北見市</v>
      </c>
      <c r="AD51" s="936">
        <f t="shared" si="11"/>
        <v>581</v>
      </c>
    </row>
    <row r="52" spans="1:30" ht="18.75" customHeight="1">
      <c r="A52" s="608" t="s">
        <v>604</v>
      </c>
      <c r="B52" s="605" t="s">
        <v>607</v>
      </c>
      <c r="C52" s="606" t="s">
        <v>190</v>
      </c>
      <c r="D52" s="605" t="s">
        <v>662</v>
      </c>
      <c r="E52" s="606" t="s">
        <v>281</v>
      </c>
      <c r="F52" s="610">
        <v>1670</v>
      </c>
      <c r="G52" s="610">
        <v>539</v>
      </c>
      <c r="H52" s="610">
        <v>9020</v>
      </c>
      <c r="K52" s="103">
        <v>38</v>
      </c>
      <c r="L52" s="103" t="s">
        <v>360</v>
      </c>
      <c r="M52" s="932" t="str">
        <f t="shared" si="0"/>
        <v>-</v>
      </c>
      <c r="N52" s="876" t="str">
        <f>IFERROR(_xlfn.RANK.EQ(M52,$M$15:$M$193,0)+COUNTIF($M$15:M52,M52)-1,"-")</f>
        <v>-</v>
      </c>
      <c r="O52" s="876"/>
      <c r="P52" s="828">
        <f t="shared" si="1"/>
        <v>38</v>
      </c>
      <c r="Q52" s="828" t="str">
        <f t="shared" si="2"/>
        <v>愛別町</v>
      </c>
      <c r="R52" s="941">
        <f t="shared" si="3"/>
        <v>917</v>
      </c>
      <c r="S52" s="932" t="str">
        <f t="shared" si="4"/>
        <v>-</v>
      </c>
      <c r="T52" s="876" t="str">
        <f>IFERROR(_xlfn.RANK.EQ(S52,$S$15:$S$193,0)+COUNTIF($S$15:S52,S52)-1,"-")</f>
        <v>-</v>
      </c>
      <c r="U52" s="876"/>
      <c r="V52" s="828">
        <f t="shared" si="5"/>
        <v>38</v>
      </c>
      <c r="W52" s="828" t="str">
        <f t="shared" si="6"/>
        <v>美瑛町</v>
      </c>
      <c r="X52" s="885">
        <f t="shared" si="7"/>
        <v>5300</v>
      </c>
      <c r="Y52" s="101" t="str">
        <f t="shared" si="8"/>
        <v>-</v>
      </c>
      <c r="Z52" s="876" t="str">
        <f>IFERROR(_xlfn.RANK.EQ(Y52,$Y$15:$Y$193,0)+COUNTIF($Y$15:Y52,Y52)-1,"-")</f>
        <v>-</v>
      </c>
      <c r="AA52" s="876"/>
      <c r="AB52" s="828">
        <f t="shared" si="9"/>
        <v>37</v>
      </c>
      <c r="AC52" s="828" t="str">
        <f t="shared" si="10"/>
        <v>富良野市</v>
      </c>
      <c r="AD52" s="936">
        <f t="shared" si="11"/>
        <v>581</v>
      </c>
    </row>
    <row r="53" spans="1:30" ht="18.75" customHeight="1">
      <c r="A53" s="608" t="s">
        <v>604</v>
      </c>
      <c r="B53" s="605" t="s">
        <v>607</v>
      </c>
      <c r="C53" s="606" t="s">
        <v>190</v>
      </c>
      <c r="D53" s="605" t="s">
        <v>663</v>
      </c>
      <c r="E53" s="606" t="s">
        <v>325</v>
      </c>
      <c r="F53" s="610">
        <v>301</v>
      </c>
      <c r="G53" s="610">
        <v>525</v>
      </c>
      <c r="H53" s="610">
        <v>1580</v>
      </c>
      <c r="K53" s="103">
        <v>39</v>
      </c>
      <c r="L53" s="103" t="s">
        <v>356</v>
      </c>
      <c r="M53" s="932">
        <f t="shared" si="0"/>
        <v>20</v>
      </c>
      <c r="N53" s="876">
        <f>IFERROR(_xlfn.RANK.EQ(M53,$M$15:$M$193,0)+COUNTIF($M$15:M53,M53)-1,"-")</f>
        <v>94</v>
      </c>
      <c r="O53" s="876"/>
      <c r="P53" s="828">
        <f t="shared" si="1"/>
        <v>39</v>
      </c>
      <c r="Q53" s="828" t="str">
        <f t="shared" si="2"/>
        <v>羽幌町</v>
      </c>
      <c r="R53" s="941">
        <f t="shared" si="3"/>
        <v>888</v>
      </c>
      <c r="S53" s="932">
        <f t="shared" si="4"/>
        <v>90</v>
      </c>
      <c r="T53" s="876">
        <f>IFERROR(_xlfn.RANK.EQ(S53,$S$15:$S$193,0)+COUNTIF($S$15:S53,S53)-1,"-")</f>
        <v>94</v>
      </c>
      <c r="U53" s="876"/>
      <c r="V53" s="828">
        <f t="shared" si="5"/>
        <v>39</v>
      </c>
      <c r="W53" s="828" t="str">
        <f t="shared" si="6"/>
        <v>愛別町</v>
      </c>
      <c r="X53" s="885">
        <f t="shared" si="7"/>
        <v>5280</v>
      </c>
      <c r="Y53" s="101">
        <f t="shared" si="8"/>
        <v>450</v>
      </c>
      <c r="Z53" s="876">
        <f>IFERROR(_xlfn.RANK.EQ(Y53,$Y$15:$Y$193,0)+COUNTIF($Y$15:Y53,Y53)-1,"-")</f>
        <v>99</v>
      </c>
      <c r="AA53" s="876"/>
      <c r="AB53" s="828">
        <f t="shared" si="9"/>
        <v>39</v>
      </c>
      <c r="AC53" s="828" t="str">
        <f t="shared" si="10"/>
        <v>士別市</v>
      </c>
      <c r="AD53" s="936">
        <f t="shared" si="11"/>
        <v>579</v>
      </c>
    </row>
    <row r="54" spans="1:30" ht="18.75" customHeight="1">
      <c r="A54" s="608" t="s">
        <v>604</v>
      </c>
      <c r="B54" s="605" t="s">
        <v>607</v>
      </c>
      <c r="C54" s="606" t="s">
        <v>190</v>
      </c>
      <c r="D54" s="605" t="s">
        <v>664</v>
      </c>
      <c r="E54" s="606" t="s">
        <v>294</v>
      </c>
      <c r="F54" s="610">
        <v>7</v>
      </c>
      <c r="G54" s="610">
        <v>514</v>
      </c>
      <c r="H54" s="610">
        <v>36</v>
      </c>
      <c r="K54" s="103">
        <v>40</v>
      </c>
      <c r="L54" s="103" t="s">
        <v>329</v>
      </c>
      <c r="M54" s="932">
        <f t="shared" si="0"/>
        <v>390</v>
      </c>
      <c r="N54" s="876">
        <f>IFERROR(_xlfn.RANK.EQ(M54,$M$15:$M$193,0)+COUNTIF($M$15:M54,M54)-1,"-")</f>
        <v>58</v>
      </c>
      <c r="O54" s="876"/>
      <c r="P54" s="828">
        <f t="shared" si="1"/>
        <v>40</v>
      </c>
      <c r="Q54" s="828" t="str">
        <f t="shared" si="2"/>
        <v>江別市</v>
      </c>
      <c r="R54" s="941">
        <f t="shared" si="3"/>
        <v>880</v>
      </c>
      <c r="S54" s="932">
        <f t="shared" si="4"/>
        <v>1870</v>
      </c>
      <c r="T54" s="876">
        <f>IFERROR(_xlfn.RANK.EQ(S54,$S$15:$S$193,0)+COUNTIF($S$15:S54,S54)-1,"-")</f>
        <v>58</v>
      </c>
      <c r="U54" s="876"/>
      <c r="V54" s="828">
        <f t="shared" si="5"/>
        <v>40</v>
      </c>
      <c r="W54" s="828" t="str">
        <f t="shared" si="6"/>
        <v>羽幌町</v>
      </c>
      <c r="X54" s="885">
        <f t="shared" si="7"/>
        <v>5040</v>
      </c>
      <c r="Y54" s="101">
        <f t="shared" si="8"/>
        <v>480</v>
      </c>
      <c r="Z54" s="876">
        <f>IFERROR(_xlfn.RANK.EQ(Y54,$Y$15:$Y$193,0)+COUNTIF($Y$15:Y54,Y54)-1,"-")</f>
        <v>92</v>
      </c>
      <c r="AA54" s="876"/>
      <c r="AB54" s="828">
        <f t="shared" si="9"/>
        <v>40</v>
      </c>
      <c r="AC54" s="828" t="str">
        <f t="shared" si="10"/>
        <v>南幌町</v>
      </c>
      <c r="AD54" s="936">
        <f t="shared" si="11"/>
        <v>577</v>
      </c>
    </row>
    <row r="55" spans="1:30" ht="18.75" customHeight="1">
      <c r="A55" s="608" t="s">
        <v>604</v>
      </c>
      <c r="B55" s="605" t="s">
        <v>607</v>
      </c>
      <c r="C55" s="606" t="s">
        <v>190</v>
      </c>
      <c r="D55" s="605" t="s">
        <v>665</v>
      </c>
      <c r="E55" s="606" t="s">
        <v>298</v>
      </c>
      <c r="F55" s="610" t="s">
        <v>888</v>
      </c>
      <c r="G55" s="610" t="s">
        <v>888</v>
      </c>
      <c r="H55" s="610" t="s">
        <v>888</v>
      </c>
      <c r="K55" s="103">
        <v>41</v>
      </c>
      <c r="L55" s="103" t="s">
        <v>344</v>
      </c>
      <c r="M55" s="932">
        <f t="shared" si="0"/>
        <v>283</v>
      </c>
      <c r="N55" s="876">
        <f>IFERROR(_xlfn.RANK.EQ(M55,$M$15:$M$193,0)+COUNTIF($M$15:M55,M55)-1,"-")</f>
        <v>63</v>
      </c>
      <c r="O55" s="876"/>
      <c r="P55" s="828">
        <f t="shared" si="1"/>
        <v>41</v>
      </c>
      <c r="Q55" s="828" t="str">
        <f t="shared" si="2"/>
        <v>小平町</v>
      </c>
      <c r="R55" s="941">
        <f t="shared" si="3"/>
        <v>858</v>
      </c>
      <c r="S55" s="932">
        <f t="shared" si="4"/>
        <v>1380</v>
      </c>
      <c r="T55" s="876">
        <f>IFERROR(_xlfn.RANK.EQ(S55,$S$15:$S$193,0)+COUNTIF($S$15:S55,S55)-1,"-")</f>
        <v>65</v>
      </c>
      <c r="U55" s="876"/>
      <c r="V55" s="828">
        <f t="shared" si="5"/>
        <v>41</v>
      </c>
      <c r="W55" s="828" t="str">
        <f t="shared" si="6"/>
        <v>小平町</v>
      </c>
      <c r="X55" s="885">
        <f t="shared" si="7"/>
        <v>4930</v>
      </c>
      <c r="Y55" s="101">
        <f t="shared" si="8"/>
        <v>486</v>
      </c>
      <c r="Z55" s="876">
        <f>IFERROR(_xlfn.RANK.EQ(Y55,$Y$15:$Y$193,0)+COUNTIF($Y$15:Y55,Y55)-1,"-")</f>
        <v>89</v>
      </c>
      <c r="AA55" s="876"/>
      <c r="AB55" s="828">
        <f t="shared" si="9"/>
        <v>41</v>
      </c>
      <c r="AC55" s="828" t="str">
        <f t="shared" si="10"/>
        <v>愛別町</v>
      </c>
      <c r="AD55" s="936">
        <f t="shared" si="11"/>
        <v>576</v>
      </c>
    </row>
    <row r="56" spans="1:30" ht="18.75" customHeight="1">
      <c r="A56" s="608" t="s">
        <v>604</v>
      </c>
      <c r="B56" s="605" t="s">
        <v>607</v>
      </c>
      <c r="C56" s="606" t="s">
        <v>190</v>
      </c>
      <c r="D56" s="605" t="s">
        <v>666</v>
      </c>
      <c r="E56" s="606" t="s">
        <v>317</v>
      </c>
      <c r="F56" s="610" t="s">
        <v>888</v>
      </c>
      <c r="G56" s="610" t="s">
        <v>888</v>
      </c>
      <c r="H56" s="610" t="s">
        <v>888</v>
      </c>
      <c r="K56" s="103">
        <v>42</v>
      </c>
      <c r="L56" s="103" t="s">
        <v>335</v>
      </c>
      <c r="M56" s="932">
        <f t="shared" si="0"/>
        <v>458</v>
      </c>
      <c r="N56" s="876">
        <f>IFERROR(_xlfn.RANK.EQ(M56,$M$15:$M$193,0)+COUNTIF($M$15:M56,M56)-1,"-")</f>
        <v>51</v>
      </c>
      <c r="O56" s="876"/>
      <c r="P56" s="828">
        <f t="shared" si="1"/>
        <v>42</v>
      </c>
      <c r="Q56" s="828" t="str">
        <f t="shared" si="2"/>
        <v>美瑛町</v>
      </c>
      <c r="R56" s="941">
        <f t="shared" si="3"/>
        <v>854</v>
      </c>
      <c r="S56" s="932">
        <f t="shared" si="4"/>
        <v>2300</v>
      </c>
      <c r="T56" s="876">
        <f>IFERROR(_xlfn.RANK.EQ(S56,$S$15:$S$193,0)+COUNTIF($S$15:S56,S56)-1,"-")</f>
        <v>55</v>
      </c>
      <c r="U56" s="876"/>
      <c r="V56" s="828">
        <f t="shared" si="5"/>
        <v>42</v>
      </c>
      <c r="W56" s="828" t="str">
        <f t="shared" si="6"/>
        <v>江別市</v>
      </c>
      <c r="X56" s="885">
        <f t="shared" si="7"/>
        <v>4690</v>
      </c>
      <c r="Y56" s="101">
        <f t="shared" si="8"/>
        <v>503</v>
      </c>
      <c r="Z56" s="876">
        <f>IFERROR(_xlfn.RANK.EQ(Y56,$Y$15:$Y$193,0)+COUNTIF($Y$15:Y56,Y56)-1,"-")</f>
        <v>80</v>
      </c>
      <c r="AA56" s="876"/>
      <c r="AB56" s="828">
        <f t="shared" si="9"/>
        <v>42</v>
      </c>
      <c r="AC56" s="828" t="str">
        <f t="shared" si="10"/>
        <v>小平町</v>
      </c>
      <c r="AD56" s="936">
        <f t="shared" si="11"/>
        <v>575</v>
      </c>
    </row>
    <row r="57" spans="1:30" ht="18.75" customHeight="1">
      <c r="A57" s="608" t="s">
        <v>604</v>
      </c>
      <c r="B57" s="605" t="s">
        <v>607</v>
      </c>
      <c r="C57" s="606" t="s">
        <v>190</v>
      </c>
      <c r="D57" s="605" t="s">
        <v>667</v>
      </c>
      <c r="E57" s="606" t="s">
        <v>216</v>
      </c>
      <c r="F57" s="610" t="s">
        <v>888</v>
      </c>
      <c r="G57" s="610" t="s">
        <v>888</v>
      </c>
      <c r="H57" s="610" t="s">
        <v>888</v>
      </c>
      <c r="K57" s="103">
        <v>43</v>
      </c>
      <c r="L57" s="103" t="s">
        <v>369</v>
      </c>
      <c r="M57" s="932" t="str">
        <f t="shared" si="0"/>
        <v>-</v>
      </c>
      <c r="N57" s="876" t="str">
        <f>IFERROR(_xlfn.RANK.EQ(M57,$M$15:$M$193,0)+COUNTIF($M$15:M57,M57)-1,"-")</f>
        <v>-</v>
      </c>
      <c r="O57" s="876"/>
      <c r="P57" s="828">
        <f t="shared" si="1"/>
        <v>43</v>
      </c>
      <c r="Q57" s="828" t="str">
        <f t="shared" si="2"/>
        <v>上富良野町</v>
      </c>
      <c r="R57" s="941">
        <f t="shared" si="3"/>
        <v>753</v>
      </c>
      <c r="S57" s="932" t="str">
        <f t="shared" si="4"/>
        <v>-</v>
      </c>
      <c r="T57" s="876" t="str">
        <f>IFERROR(_xlfn.RANK.EQ(S57,$S$15:$S$193,0)+COUNTIF($S$15:S57,S57)-1,"-")</f>
        <v>-</v>
      </c>
      <c r="U57" s="876"/>
      <c r="V57" s="828">
        <f t="shared" si="5"/>
        <v>43</v>
      </c>
      <c r="W57" s="828" t="str">
        <f t="shared" si="6"/>
        <v>和寒町</v>
      </c>
      <c r="X57" s="885">
        <f t="shared" si="7"/>
        <v>4550</v>
      </c>
      <c r="Y57" s="101" t="str">
        <f t="shared" si="8"/>
        <v>-</v>
      </c>
      <c r="Z57" s="876" t="str">
        <f>IFERROR(_xlfn.RANK.EQ(Y57,$Y$15:$Y$193,0)+COUNTIF($Y$15:Y57,Y57)-1,"-")</f>
        <v>-</v>
      </c>
      <c r="AA57" s="876"/>
      <c r="AB57" s="828">
        <f t="shared" si="9"/>
        <v>43</v>
      </c>
      <c r="AC57" s="828" t="str">
        <f t="shared" si="10"/>
        <v>黒松内町</v>
      </c>
      <c r="AD57" s="936">
        <f t="shared" si="11"/>
        <v>571</v>
      </c>
    </row>
    <row r="58" spans="1:30" ht="18.75" customHeight="1">
      <c r="A58" s="608" t="s">
        <v>604</v>
      </c>
      <c r="B58" s="605" t="s">
        <v>607</v>
      </c>
      <c r="C58" s="606" t="s">
        <v>190</v>
      </c>
      <c r="D58" s="605" t="s">
        <v>668</v>
      </c>
      <c r="E58" s="606" t="s">
        <v>267</v>
      </c>
      <c r="F58" s="610">
        <v>210</v>
      </c>
      <c r="G58" s="610">
        <v>552</v>
      </c>
      <c r="H58" s="610">
        <v>1160</v>
      </c>
      <c r="K58" s="103">
        <v>44</v>
      </c>
      <c r="L58" s="103" t="s">
        <v>301</v>
      </c>
      <c r="M58" s="932">
        <f t="shared" si="0"/>
        <v>168</v>
      </c>
      <c r="N58" s="876">
        <f>IFERROR(_xlfn.RANK.EQ(M58,$M$15:$M$193,0)+COUNTIF($M$15:M58,M58)-1,"-")</f>
        <v>75</v>
      </c>
      <c r="O58" s="876"/>
      <c r="P58" s="828">
        <f t="shared" si="1"/>
        <v>44</v>
      </c>
      <c r="Q58" s="828" t="str">
        <f t="shared" si="2"/>
        <v>和寒町</v>
      </c>
      <c r="R58" s="941">
        <f t="shared" si="3"/>
        <v>733</v>
      </c>
      <c r="S58" s="932">
        <f t="shared" si="4"/>
        <v>875</v>
      </c>
      <c r="T58" s="876">
        <f>IFERROR(_xlfn.RANK.EQ(S58,$S$15:$S$193,0)+COUNTIF($S$15:S58,S58)-1,"-")</f>
        <v>75</v>
      </c>
      <c r="U58" s="876"/>
      <c r="V58" s="828">
        <f t="shared" si="5"/>
        <v>44</v>
      </c>
      <c r="W58" s="828" t="str">
        <f t="shared" si="6"/>
        <v>上富良野町</v>
      </c>
      <c r="X58" s="885">
        <f t="shared" si="7"/>
        <v>4520</v>
      </c>
      <c r="Y58" s="101">
        <f t="shared" si="8"/>
        <v>521</v>
      </c>
      <c r="Z58" s="876">
        <f>IFERROR(_xlfn.RANK.EQ(Y58,$Y$15:$Y$193,0)+COUNTIF($Y$15:Y58,Y58)-1,"-")</f>
        <v>73</v>
      </c>
      <c r="AA58" s="876"/>
      <c r="AB58" s="828">
        <f t="shared" si="9"/>
        <v>44</v>
      </c>
      <c r="AC58" s="828" t="str">
        <f t="shared" si="10"/>
        <v>苫前町</v>
      </c>
      <c r="AD58" s="936">
        <f t="shared" si="11"/>
        <v>570</v>
      </c>
    </row>
    <row r="59" spans="1:30" ht="18.75" customHeight="1">
      <c r="A59" s="608" t="s">
        <v>604</v>
      </c>
      <c r="B59" s="605" t="s">
        <v>607</v>
      </c>
      <c r="C59" s="606" t="s">
        <v>190</v>
      </c>
      <c r="D59" s="605" t="s">
        <v>669</v>
      </c>
      <c r="E59" s="606" t="s">
        <v>258</v>
      </c>
      <c r="F59" s="610">
        <v>1500</v>
      </c>
      <c r="G59" s="610">
        <v>565</v>
      </c>
      <c r="H59" s="610">
        <v>8450</v>
      </c>
      <c r="K59" s="103">
        <v>45</v>
      </c>
      <c r="L59" s="103" t="s">
        <v>338</v>
      </c>
      <c r="M59" s="932">
        <f t="shared" si="0"/>
        <v>325</v>
      </c>
      <c r="N59" s="876">
        <f>IFERROR(_xlfn.RANK.EQ(M59,$M$15:$M$193,0)+COUNTIF($M$15:M59,M59)-1,"-")</f>
        <v>59</v>
      </c>
      <c r="O59" s="876"/>
      <c r="P59" s="828">
        <f t="shared" si="1"/>
        <v>45</v>
      </c>
      <c r="Q59" s="828" t="str">
        <f t="shared" si="2"/>
        <v>苫前町</v>
      </c>
      <c r="R59" s="941">
        <f t="shared" si="3"/>
        <v>677</v>
      </c>
      <c r="S59" s="932">
        <f t="shared" si="4"/>
        <v>1740</v>
      </c>
      <c r="T59" s="876">
        <f>IFERROR(_xlfn.RANK.EQ(S59,$S$15:$S$193,0)+COUNTIF($S$15:S59,S59)-1,"-")</f>
        <v>59</v>
      </c>
      <c r="U59" s="876"/>
      <c r="V59" s="828">
        <f t="shared" si="5"/>
        <v>45</v>
      </c>
      <c r="W59" s="828" t="str">
        <f t="shared" si="6"/>
        <v>剣淵町</v>
      </c>
      <c r="X59" s="885">
        <f t="shared" si="7"/>
        <v>3890</v>
      </c>
      <c r="Y59" s="101">
        <f t="shared" si="8"/>
        <v>535</v>
      </c>
      <c r="Z59" s="876">
        <f>IFERROR(_xlfn.RANK.EQ(Y59,$Y$15:$Y$193,0)+COUNTIF($Y$15:Y59,Y59)-1,"-")</f>
        <v>63</v>
      </c>
      <c r="AA59" s="876"/>
      <c r="AB59" s="828">
        <f t="shared" si="9"/>
        <v>45</v>
      </c>
      <c r="AC59" s="828" t="str">
        <f t="shared" si="10"/>
        <v>羽幌町</v>
      </c>
      <c r="AD59" s="936">
        <f t="shared" si="11"/>
        <v>567</v>
      </c>
    </row>
    <row r="60" spans="1:30" ht="18.75" customHeight="1">
      <c r="A60" s="608" t="s">
        <v>604</v>
      </c>
      <c r="B60" s="605" t="s">
        <v>607</v>
      </c>
      <c r="C60" s="606" t="s">
        <v>190</v>
      </c>
      <c r="D60" s="605" t="s">
        <v>670</v>
      </c>
      <c r="E60" s="606" t="s">
        <v>349</v>
      </c>
      <c r="F60" s="610">
        <v>70</v>
      </c>
      <c r="G60" s="610">
        <v>521</v>
      </c>
      <c r="H60" s="610">
        <v>365</v>
      </c>
      <c r="K60" s="103">
        <v>46</v>
      </c>
      <c r="L60" s="103" t="s">
        <v>355</v>
      </c>
      <c r="M60" s="932" t="str">
        <f t="shared" si="0"/>
        <v>-</v>
      </c>
      <c r="N60" s="876" t="str">
        <f>IFERROR(_xlfn.RANK.EQ(M60,$M$15:$M$193,0)+COUNTIF($M$15:M60,M60)-1,"-")</f>
        <v>-</v>
      </c>
      <c r="O60" s="876"/>
      <c r="P60" s="828">
        <f t="shared" si="1"/>
        <v>46</v>
      </c>
      <c r="Q60" s="828" t="str">
        <f t="shared" si="2"/>
        <v>剣淵町</v>
      </c>
      <c r="R60" s="941">
        <f t="shared" si="3"/>
        <v>636</v>
      </c>
      <c r="S60" s="932" t="str">
        <f t="shared" si="4"/>
        <v>-</v>
      </c>
      <c r="T60" s="876" t="str">
        <f>IFERROR(_xlfn.RANK.EQ(S60,$S$15:$S$193,0)+COUNTIF($S$15:S60,S60)-1,"-")</f>
        <v>-</v>
      </c>
      <c r="U60" s="876"/>
      <c r="V60" s="828">
        <f t="shared" si="5"/>
        <v>46</v>
      </c>
      <c r="W60" s="828" t="str">
        <f t="shared" si="6"/>
        <v>苫前町</v>
      </c>
      <c r="X60" s="885">
        <f t="shared" si="7"/>
        <v>3860</v>
      </c>
      <c r="Y60" s="101" t="str">
        <f t="shared" si="8"/>
        <v>-</v>
      </c>
      <c r="Z60" s="876" t="str">
        <f>IFERROR(_xlfn.RANK.EQ(Y60,$Y$15:$Y$193,0)+COUNTIF($Y$15:Y60,Y60)-1,"-")</f>
        <v>-</v>
      </c>
      <c r="AA60" s="876"/>
      <c r="AB60" s="828">
        <f t="shared" si="9"/>
        <v>46</v>
      </c>
      <c r="AC60" s="828" t="str">
        <f t="shared" si="10"/>
        <v>共和町</v>
      </c>
      <c r="AD60" s="936">
        <f t="shared" si="11"/>
        <v>565</v>
      </c>
    </row>
    <row r="61" spans="1:30" ht="18.75" customHeight="1">
      <c r="A61" s="608" t="s">
        <v>604</v>
      </c>
      <c r="B61" s="605" t="s">
        <v>607</v>
      </c>
      <c r="C61" s="606" t="s">
        <v>190</v>
      </c>
      <c r="D61" s="605" t="s">
        <v>671</v>
      </c>
      <c r="E61" s="606" t="s">
        <v>375</v>
      </c>
      <c r="F61" s="610" t="s">
        <v>145</v>
      </c>
      <c r="G61" s="610" t="s">
        <v>145</v>
      </c>
      <c r="H61" s="610" t="s">
        <v>145</v>
      </c>
      <c r="K61" s="103">
        <v>47</v>
      </c>
      <c r="L61" s="103" t="s">
        <v>342</v>
      </c>
      <c r="M61" s="932">
        <f t="shared" si="0"/>
        <v>193</v>
      </c>
      <c r="N61" s="876">
        <f>IFERROR(_xlfn.RANK.EQ(M61,$M$15:$M$193,0)+COUNTIF($M$15:M61,M61)-1,"-")</f>
        <v>71</v>
      </c>
      <c r="O61" s="876"/>
      <c r="P61" s="828">
        <f t="shared" si="1"/>
        <v>47</v>
      </c>
      <c r="Q61" s="828" t="str">
        <f t="shared" si="2"/>
        <v>北見市</v>
      </c>
      <c r="R61" s="941">
        <f t="shared" si="3"/>
        <v>595</v>
      </c>
      <c r="S61" s="932">
        <f t="shared" si="4"/>
        <v>1020</v>
      </c>
      <c r="T61" s="876">
        <f>IFERROR(_xlfn.RANK.EQ(S61,$S$15:$S$193,0)+COUNTIF($S$15:S61,S61)-1,"-")</f>
        <v>71</v>
      </c>
      <c r="U61" s="876"/>
      <c r="V61" s="828">
        <f t="shared" si="5"/>
        <v>47</v>
      </c>
      <c r="W61" s="828" t="str">
        <f t="shared" si="6"/>
        <v>北見市</v>
      </c>
      <c r="X61" s="885">
        <f t="shared" si="7"/>
        <v>3460</v>
      </c>
      <c r="Y61" s="101">
        <f t="shared" si="8"/>
        <v>526</v>
      </c>
      <c r="Z61" s="876">
        <f>IFERROR(_xlfn.RANK.EQ(Y61,$Y$15:$Y$193,0)+COUNTIF($Y$15:Y61,Y61)-1,"-")</f>
        <v>69</v>
      </c>
      <c r="AA61" s="876"/>
      <c r="AB61" s="828">
        <f t="shared" si="9"/>
        <v>47</v>
      </c>
      <c r="AC61" s="828" t="str">
        <f t="shared" si="10"/>
        <v>三笠市</v>
      </c>
      <c r="AD61" s="936">
        <f t="shared" si="11"/>
        <v>560</v>
      </c>
    </row>
    <row r="62" spans="1:30" ht="18.75" customHeight="1">
      <c r="A62" s="608" t="s">
        <v>604</v>
      </c>
      <c r="B62" s="605" t="s">
        <v>607</v>
      </c>
      <c r="C62" s="606" t="s">
        <v>190</v>
      </c>
      <c r="D62" s="605" t="s">
        <v>672</v>
      </c>
      <c r="E62" s="606" t="s">
        <v>362</v>
      </c>
      <c r="F62" s="610">
        <v>0</v>
      </c>
      <c r="G62" s="610">
        <v>338</v>
      </c>
      <c r="H62" s="610">
        <v>0</v>
      </c>
      <c r="K62" s="103">
        <v>48</v>
      </c>
      <c r="L62" s="103" t="s">
        <v>302</v>
      </c>
      <c r="M62" s="932">
        <f t="shared" si="0"/>
        <v>196</v>
      </c>
      <c r="N62" s="876">
        <f>IFERROR(_xlfn.RANK.EQ(M62,$M$15:$M$193,0)+COUNTIF($M$15:M62,M62)-1,"-")</f>
        <v>70</v>
      </c>
      <c r="O62" s="876"/>
      <c r="P62" s="828">
        <f t="shared" si="1"/>
        <v>48</v>
      </c>
      <c r="Q62" s="828" t="str">
        <f t="shared" si="2"/>
        <v>富良野市</v>
      </c>
      <c r="R62" s="941">
        <f t="shared" si="3"/>
        <v>575</v>
      </c>
      <c r="S62" s="932">
        <f t="shared" si="4"/>
        <v>966</v>
      </c>
      <c r="T62" s="876">
        <f>IFERROR(_xlfn.RANK.EQ(S62,$S$15:$S$193,0)+COUNTIF($S$15:S62,S62)-1,"-")</f>
        <v>72</v>
      </c>
      <c r="U62" s="876"/>
      <c r="V62" s="828">
        <f t="shared" si="5"/>
        <v>48</v>
      </c>
      <c r="W62" s="828" t="str">
        <f t="shared" si="6"/>
        <v>富良野市</v>
      </c>
      <c r="X62" s="885">
        <f t="shared" si="7"/>
        <v>3340</v>
      </c>
      <c r="Y62" s="101">
        <f t="shared" si="8"/>
        <v>493</v>
      </c>
      <c r="Z62" s="876">
        <f>IFERROR(_xlfn.RANK.EQ(Y62,$Y$15:$Y$193,0)+COUNTIF($Y$15:Y62,Y62)-1,"-")</f>
        <v>85</v>
      </c>
      <c r="AA62" s="876"/>
      <c r="AB62" s="828">
        <f t="shared" si="9"/>
        <v>48</v>
      </c>
      <c r="AC62" s="828" t="str">
        <f t="shared" si="10"/>
        <v>当別町</v>
      </c>
      <c r="AD62" s="936">
        <f t="shared" si="11"/>
        <v>558</v>
      </c>
    </row>
    <row r="63" spans="1:30" ht="18.75" customHeight="1">
      <c r="A63" s="608" t="s">
        <v>604</v>
      </c>
      <c r="B63" s="605" t="s">
        <v>607</v>
      </c>
      <c r="C63" s="606" t="s">
        <v>190</v>
      </c>
      <c r="D63" s="605" t="s">
        <v>673</v>
      </c>
      <c r="E63" s="606" t="s">
        <v>299</v>
      </c>
      <c r="F63" s="610" t="s">
        <v>145</v>
      </c>
      <c r="G63" s="610" t="s">
        <v>145</v>
      </c>
      <c r="H63" s="610" t="s">
        <v>145</v>
      </c>
      <c r="K63" s="103">
        <v>49</v>
      </c>
      <c r="L63" s="103" t="s">
        <v>293</v>
      </c>
      <c r="M63" s="932">
        <f t="shared" si="0"/>
        <v>489</v>
      </c>
      <c r="N63" s="876">
        <f>IFERROR(_xlfn.RANK.EQ(M63,$M$15:$M$193,0)+COUNTIF($M$15:M63,M63)-1,"-")</f>
        <v>49</v>
      </c>
      <c r="O63" s="876"/>
      <c r="P63" s="828">
        <f t="shared" si="1"/>
        <v>49</v>
      </c>
      <c r="Q63" s="828" t="str">
        <f t="shared" si="2"/>
        <v>厚沢部町</v>
      </c>
      <c r="R63" s="941">
        <f t="shared" si="3"/>
        <v>489</v>
      </c>
      <c r="S63" s="932">
        <f t="shared" si="4"/>
        <v>2600</v>
      </c>
      <c r="T63" s="876">
        <f>IFERROR(_xlfn.RANK.EQ(S63,$S$15:$S$193,0)+COUNTIF($S$15:S63,S63)-1,"-")</f>
        <v>51</v>
      </c>
      <c r="U63" s="876"/>
      <c r="V63" s="828">
        <f t="shared" si="5"/>
        <v>49</v>
      </c>
      <c r="W63" s="828" t="str">
        <f t="shared" si="6"/>
        <v>遠別町</v>
      </c>
      <c r="X63" s="885">
        <f t="shared" si="7"/>
        <v>2740</v>
      </c>
      <c r="Y63" s="101">
        <f t="shared" si="8"/>
        <v>531</v>
      </c>
      <c r="Z63" s="876">
        <f>IFERROR(_xlfn.RANK.EQ(Y63,$Y$15:$Y$193,0)+COUNTIF($Y$15:Y63,Y63)-1,"-")</f>
        <v>67</v>
      </c>
      <c r="AA63" s="876"/>
      <c r="AB63" s="828">
        <f t="shared" si="9"/>
        <v>48</v>
      </c>
      <c r="AC63" s="828" t="str">
        <f t="shared" si="10"/>
        <v>せたな町</v>
      </c>
      <c r="AD63" s="936">
        <f t="shared" si="11"/>
        <v>558</v>
      </c>
    </row>
    <row r="64" spans="1:30" ht="18.75" customHeight="1">
      <c r="A64" s="608" t="s">
        <v>604</v>
      </c>
      <c r="B64" s="605" t="s">
        <v>607</v>
      </c>
      <c r="C64" s="606" t="s">
        <v>190</v>
      </c>
      <c r="D64" s="605" t="s">
        <v>674</v>
      </c>
      <c r="E64" s="606" t="s">
        <v>352</v>
      </c>
      <c r="F64" s="610">
        <v>9</v>
      </c>
      <c r="G64" s="610">
        <v>476</v>
      </c>
      <c r="H64" s="610">
        <v>43</v>
      </c>
      <c r="K64" s="103">
        <v>50</v>
      </c>
      <c r="L64" s="103" t="s">
        <v>312</v>
      </c>
      <c r="M64" s="932">
        <f t="shared" si="0"/>
        <v>92</v>
      </c>
      <c r="N64" s="876">
        <f>IFERROR(_xlfn.RANK.EQ(M64,$M$15:$M$193,0)+COUNTIF($M$15:M64,M64)-1,"-")</f>
        <v>82</v>
      </c>
      <c r="O64" s="876"/>
      <c r="P64" s="828">
        <f t="shared" si="1"/>
        <v>50</v>
      </c>
      <c r="Q64" s="828" t="str">
        <f t="shared" si="2"/>
        <v>恵庭市</v>
      </c>
      <c r="R64" s="941">
        <f t="shared" si="3"/>
        <v>477</v>
      </c>
      <c r="S64" s="932">
        <f t="shared" si="4"/>
        <v>433</v>
      </c>
      <c r="T64" s="876">
        <f>IFERROR(_xlfn.RANK.EQ(S64,$S$15:$S$193,0)+COUNTIF($S$15:S64,S64)-1,"-")</f>
        <v>82</v>
      </c>
      <c r="U64" s="876"/>
      <c r="V64" s="828">
        <f t="shared" si="5"/>
        <v>50</v>
      </c>
      <c r="W64" s="828" t="str">
        <f t="shared" si="6"/>
        <v>砂川市</v>
      </c>
      <c r="X64" s="885">
        <f t="shared" si="7"/>
        <v>2670</v>
      </c>
      <c r="Y64" s="101">
        <f t="shared" si="8"/>
        <v>471</v>
      </c>
      <c r="Z64" s="876">
        <f>IFERROR(_xlfn.RANK.EQ(Y64,$Y$15:$Y$193,0)+COUNTIF($Y$15:Y64,Y64)-1,"-")</f>
        <v>96</v>
      </c>
      <c r="AA64" s="876"/>
      <c r="AB64" s="828">
        <f t="shared" si="9"/>
        <v>50</v>
      </c>
      <c r="AC64" s="828" t="str">
        <f t="shared" si="10"/>
        <v>留萌市</v>
      </c>
      <c r="AD64" s="936">
        <f t="shared" si="11"/>
        <v>557</v>
      </c>
    </row>
    <row r="65" spans="1:32" ht="18.75" customHeight="1">
      <c r="A65" s="608" t="s">
        <v>604</v>
      </c>
      <c r="B65" s="605" t="s">
        <v>607</v>
      </c>
      <c r="C65" s="606" t="s">
        <v>190</v>
      </c>
      <c r="D65" s="605" t="s">
        <v>675</v>
      </c>
      <c r="E65" s="606" t="s">
        <v>331</v>
      </c>
      <c r="F65" s="610">
        <v>419</v>
      </c>
      <c r="G65" s="610">
        <v>541</v>
      </c>
      <c r="H65" s="610">
        <v>2270</v>
      </c>
      <c r="K65" s="103">
        <v>51</v>
      </c>
      <c r="L65" s="103" t="s">
        <v>353</v>
      </c>
      <c r="M65" s="932">
        <f t="shared" si="0"/>
        <v>33</v>
      </c>
      <c r="N65" s="876">
        <f>IFERROR(_xlfn.RANK.EQ(M65,$M$15:$M$193,0)+COUNTIF($M$15:M65,M65)-1,"-")</f>
        <v>90</v>
      </c>
      <c r="O65" s="876"/>
      <c r="P65" s="828">
        <f t="shared" si="1"/>
        <v>51</v>
      </c>
      <c r="Q65" s="828" t="str">
        <f t="shared" si="2"/>
        <v>七飯町</v>
      </c>
      <c r="R65" s="941">
        <f t="shared" si="3"/>
        <v>458</v>
      </c>
      <c r="S65" s="932">
        <f t="shared" si="4"/>
        <v>149</v>
      </c>
      <c r="T65" s="876">
        <f>IFERROR(_xlfn.RANK.EQ(S65,$S$15:$S$193,0)+COUNTIF($S$15:S65,S65)-1,"-")</f>
        <v>90</v>
      </c>
      <c r="U65" s="876"/>
      <c r="V65" s="828">
        <f t="shared" si="5"/>
        <v>51</v>
      </c>
      <c r="W65" s="828" t="str">
        <f t="shared" si="6"/>
        <v>厚沢部町</v>
      </c>
      <c r="X65" s="885">
        <f t="shared" si="7"/>
        <v>2600</v>
      </c>
      <c r="Y65" s="101">
        <f t="shared" si="8"/>
        <v>452</v>
      </c>
      <c r="Z65" s="876">
        <f>IFERROR(_xlfn.RANK.EQ(Y65,$Y$15:$Y$193,0)+COUNTIF($Y$15:Y65,Y65)-1,"-")</f>
        <v>98</v>
      </c>
      <c r="AA65" s="876"/>
      <c r="AB65" s="828">
        <f t="shared" si="9"/>
        <v>50</v>
      </c>
      <c r="AC65" s="828" t="str">
        <f t="shared" si="10"/>
        <v>下川町</v>
      </c>
      <c r="AD65" s="936">
        <f t="shared" si="11"/>
        <v>557</v>
      </c>
    </row>
    <row r="66" spans="1:32" ht="18.75" customHeight="1">
      <c r="A66" s="608" t="s">
        <v>604</v>
      </c>
      <c r="B66" s="605" t="s">
        <v>607</v>
      </c>
      <c r="C66" s="606" t="s">
        <v>190</v>
      </c>
      <c r="D66" s="605" t="s">
        <v>676</v>
      </c>
      <c r="E66" s="606" t="s">
        <v>346</v>
      </c>
      <c r="F66" s="610">
        <v>25</v>
      </c>
      <c r="G66" s="610">
        <v>532</v>
      </c>
      <c r="H66" s="610">
        <v>133</v>
      </c>
      <c r="K66" s="103">
        <v>52</v>
      </c>
      <c r="L66" s="103" t="s">
        <v>295</v>
      </c>
      <c r="M66" s="932">
        <f t="shared" si="0"/>
        <v>1300</v>
      </c>
      <c r="N66" s="876">
        <f>IFERROR(_xlfn.RANK.EQ(M66,$M$15:$M$193,0)+COUNTIF($M$15:M66,M66)-1,"-")</f>
        <v>31</v>
      </c>
      <c r="O66" s="876"/>
      <c r="P66" s="828">
        <f t="shared" si="1"/>
        <v>52</v>
      </c>
      <c r="Q66" s="828" t="str">
        <f t="shared" si="2"/>
        <v>砂川市</v>
      </c>
      <c r="R66" s="941">
        <f t="shared" si="3"/>
        <v>450</v>
      </c>
      <c r="S66" s="932">
        <f t="shared" si="4"/>
        <v>7120</v>
      </c>
      <c r="T66" s="876">
        <f>IFERROR(_xlfn.RANK.EQ(S66,$S$15:$S$193,0)+COUNTIF($S$15:S66,S66)-1,"-")</f>
        <v>31</v>
      </c>
      <c r="U66" s="876"/>
      <c r="V66" s="828">
        <f t="shared" si="5"/>
        <v>52</v>
      </c>
      <c r="W66" s="828" t="str">
        <f t="shared" si="6"/>
        <v>恵庭市</v>
      </c>
      <c r="X66" s="885">
        <f t="shared" si="7"/>
        <v>2530</v>
      </c>
      <c r="Y66" s="101">
        <f t="shared" si="8"/>
        <v>548</v>
      </c>
      <c r="Z66" s="876">
        <f>IFERROR(_xlfn.RANK.EQ(Y66,$Y$15:$Y$193,0)+COUNTIF($Y$15:Y66,Y66)-1,"-")</f>
        <v>54</v>
      </c>
      <c r="AA66" s="876"/>
      <c r="AB66" s="828">
        <f t="shared" si="9"/>
        <v>52</v>
      </c>
      <c r="AC66" s="828" t="str">
        <f t="shared" si="10"/>
        <v>倶知安町</v>
      </c>
      <c r="AD66" s="936">
        <f t="shared" si="11"/>
        <v>552</v>
      </c>
      <c r="AF66" s="4"/>
    </row>
    <row r="67" spans="1:32" ht="18.75" customHeight="1">
      <c r="A67" s="608" t="s">
        <v>604</v>
      </c>
      <c r="B67" s="605" t="s">
        <v>607</v>
      </c>
      <c r="C67" s="606" t="s">
        <v>190</v>
      </c>
      <c r="D67" s="605" t="s">
        <v>677</v>
      </c>
      <c r="E67" s="606" t="s">
        <v>336</v>
      </c>
      <c r="F67" s="610">
        <v>130</v>
      </c>
      <c r="G67" s="610">
        <v>542</v>
      </c>
      <c r="H67" s="610">
        <v>705</v>
      </c>
      <c r="K67" s="103">
        <v>53</v>
      </c>
      <c r="L67" s="103" t="s">
        <v>278</v>
      </c>
      <c r="M67" s="932">
        <f t="shared" si="0"/>
        <v>1330</v>
      </c>
      <c r="N67" s="876">
        <f>IFERROR(_xlfn.RANK.EQ(M67,$M$15:$M$193,0)+COUNTIF($M$15:M67,M67)-1,"-")</f>
        <v>28</v>
      </c>
      <c r="O67" s="876"/>
      <c r="P67" s="828">
        <f t="shared" si="1"/>
        <v>53</v>
      </c>
      <c r="Q67" s="828" t="str">
        <f t="shared" si="2"/>
        <v>遠別町</v>
      </c>
      <c r="R67" s="941">
        <f t="shared" si="3"/>
        <v>438</v>
      </c>
      <c r="S67" s="932">
        <f t="shared" si="4"/>
        <v>7430</v>
      </c>
      <c r="T67" s="876">
        <f>IFERROR(_xlfn.RANK.EQ(S67,$S$15:$S$193,0)+COUNTIF($S$15:S67,S67)-1,"-")</f>
        <v>28</v>
      </c>
      <c r="U67" s="876"/>
      <c r="V67" s="828">
        <f t="shared" si="5"/>
        <v>53</v>
      </c>
      <c r="W67" s="828" t="str">
        <f t="shared" si="6"/>
        <v>赤平市</v>
      </c>
      <c r="X67" s="885">
        <f t="shared" si="7"/>
        <v>2410</v>
      </c>
      <c r="Y67" s="101">
        <f t="shared" si="8"/>
        <v>558</v>
      </c>
      <c r="Z67" s="876">
        <f>IFERROR(_xlfn.RANK.EQ(Y67,$Y$15:$Y$193,0)+COUNTIF($Y$15:Y67,Y67)-1,"-")</f>
        <v>49</v>
      </c>
      <c r="AA67" s="876"/>
      <c r="AB67" s="828">
        <f t="shared" si="9"/>
        <v>53</v>
      </c>
      <c r="AC67" s="828" t="str">
        <f t="shared" si="10"/>
        <v>石狩市</v>
      </c>
      <c r="AD67" s="936">
        <f t="shared" si="11"/>
        <v>548</v>
      </c>
    </row>
    <row r="68" spans="1:32" s="4" customFormat="1" ht="18.75" customHeight="1">
      <c r="A68" s="608" t="s">
        <v>604</v>
      </c>
      <c r="B68" s="605" t="s">
        <v>608</v>
      </c>
      <c r="C68" s="606" t="s">
        <v>184</v>
      </c>
      <c r="D68" s="605" t="s">
        <v>678</v>
      </c>
      <c r="E68" s="606" t="s">
        <v>354</v>
      </c>
      <c r="F68" s="610">
        <v>12</v>
      </c>
      <c r="G68" s="610">
        <v>502</v>
      </c>
      <c r="H68" s="610">
        <v>60</v>
      </c>
      <c r="K68" s="103">
        <v>54</v>
      </c>
      <c r="L68" s="103" t="s">
        <v>358</v>
      </c>
      <c r="M68" s="932">
        <f t="shared" si="0"/>
        <v>16</v>
      </c>
      <c r="N68" s="876">
        <f>IFERROR(_xlfn.RANK.EQ(M68,$M$15:$M$193,0)+COUNTIF($M$15:M68,M68)-1,"-")</f>
        <v>96</v>
      </c>
      <c r="O68" s="876"/>
      <c r="P68" s="828">
        <f t="shared" si="1"/>
        <v>54</v>
      </c>
      <c r="Q68" s="828" t="str">
        <f t="shared" si="2"/>
        <v>平取町</v>
      </c>
      <c r="R68" s="941">
        <f t="shared" si="3"/>
        <v>435</v>
      </c>
      <c r="S68" s="932">
        <f t="shared" si="4"/>
        <v>62</v>
      </c>
      <c r="T68" s="876">
        <f>IFERROR(_xlfn.RANK.EQ(S68,$S$15:$S$193,0)+COUNTIF($S$15:S68,S68)-1,"-")</f>
        <v>96</v>
      </c>
      <c r="U68" s="876"/>
      <c r="V68" s="828">
        <f t="shared" si="5"/>
        <v>54</v>
      </c>
      <c r="W68" s="828" t="str">
        <f t="shared" si="6"/>
        <v>平取町</v>
      </c>
      <c r="X68" s="885">
        <f t="shared" si="7"/>
        <v>2360</v>
      </c>
      <c r="Y68" s="101">
        <f t="shared" si="8"/>
        <v>390</v>
      </c>
      <c r="Z68" s="876">
        <f>IFERROR(_xlfn.RANK.EQ(Y68,$Y$15:$Y$193,0)+COUNTIF($Y$15:Y68,Y68)-1,"-")</f>
        <v>102</v>
      </c>
      <c r="AA68" s="876"/>
      <c r="AB68" s="828">
        <f t="shared" si="9"/>
        <v>53</v>
      </c>
      <c r="AC68" s="828" t="str">
        <f t="shared" si="10"/>
        <v>今金町</v>
      </c>
      <c r="AD68" s="937">
        <f t="shared" si="11"/>
        <v>548</v>
      </c>
      <c r="AF68" s="1"/>
    </row>
    <row r="69" spans="1:32" ht="18.75" customHeight="1">
      <c r="A69" s="608" t="s">
        <v>604</v>
      </c>
      <c r="B69" s="605" t="s">
        <v>608</v>
      </c>
      <c r="C69" s="606" t="s">
        <v>184</v>
      </c>
      <c r="D69" s="605" t="s">
        <v>679</v>
      </c>
      <c r="E69" s="606" t="s">
        <v>198</v>
      </c>
      <c r="F69" s="610">
        <v>4880</v>
      </c>
      <c r="G69" s="610">
        <v>584</v>
      </c>
      <c r="H69" s="610">
        <v>28500</v>
      </c>
      <c r="K69" s="103">
        <v>55</v>
      </c>
      <c r="L69" s="103" t="s">
        <v>364</v>
      </c>
      <c r="M69" s="932" t="str">
        <f t="shared" si="0"/>
        <v>x</v>
      </c>
      <c r="N69" s="876" t="str">
        <f>IFERROR(_xlfn.RANK.EQ(M69,$M$15:$M$193,0)+COUNTIF($M$15:M69,M69)-1,"-")</f>
        <v>-</v>
      </c>
      <c r="O69" s="876"/>
      <c r="P69" s="828">
        <f t="shared" si="1"/>
        <v>55</v>
      </c>
      <c r="Q69" s="828" t="str">
        <f t="shared" si="2"/>
        <v>仁木町</v>
      </c>
      <c r="R69" s="941">
        <f t="shared" si="3"/>
        <v>419</v>
      </c>
      <c r="S69" s="932" t="str">
        <f t="shared" si="4"/>
        <v>x</v>
      </c>
      <c r="T69" s="876" t="str">
        <f>IFERROR(_xlfn.RANK.EQ(S69,$S$15:$S$193,0)+COUNTIF($S$15:S69,S69)-1,"-")</f>
        <v>-</v>
      </c>
      <c r="U69" s="876"/>
      <c r="V69" s="828">
        <f t="shared" si="5"/>
        <v>55</v>
      </c>
      <c r="W69" s="828" t="str">
        <f t="shared" si="6"/>
        <v>七飯町</v>
      </c>
      <c r="X69" s="885">
        <f t="shared" si="7"/>
        <v>2300</v>
      </c>
      <c r="Y69" s="101" t="str">
        <f t="shared" si="8"/>
        <v>x</v>
      </c>
      <c r="Z69" s="876" t="str">
        <f>IFERROR(_xlfn.RANK.EQ(Y69,$Y$15:$Y$193,0)+COUNTIF($Y$15:Y69,Y69)-1,"-")</f>
        <v>-</v>
      </c>
      <c r="AA69" s="876"/>
      <c r="AB69" s="828">
        <f t="shared" si="9"/>
        <v>55</v>
      </c>
      <c r="AC69" s="828" t="str">
        <f t="shared" si="10"/>
        <v>栗山町</v>
      </c>
      <c r="AD69" s="936">
        <f t="shared" si="11"/>
        <v>547</v>
      </c>
    </row>
    <row r="70" spans="1:32" ht="18.75" customHeight="1">
      <c r="A70" s="608" t="s">
        <v>604</v>
      </c>
      <c r="B70" s="605" t="s">
        <v>608</v>
      </c>
      <c r="C70" s="606" t="s">
        <v>184</v>
      </c>
      <c r="D70" s="605" t="s">
        <v>680</v>
      </c>
      <c r="E70" s="606" t="s">
        <v>227</v>
      </c>
      <c r="F70" s="610">
        <v>2690</v>
      </c>
      <c r="G70" s="610">
        <v>612</v>
      </c>
      <c r="H70" s="610">
        <v>16400</v>
      </c>
      <c r="K70" s="103">
        <v>56</v>
      </c>
      <c r="L70" s="103" t="s">
        <v>272</v>
      </c>
      <c r="M70" s="932">
        <f t="shared" si="0"/>
        <v>34</v>
      </c>
      <c r="N70" s="876">
        <f>IFERROR(_xlfn.RANK.EQ(M70,$M$15:$M$193,0)+COUNTIF($M$15:M70,M70)-1,"-")</f>
        <v>89</v>
      </c>
      <c r="O70" s="876"/>
      <c r="P70" s="828">
        <f t="shared" si="1"/>
        <v>56</v>
      </c>
      <c r="Q70" s="828" t="str">
        <f t="shared" si="2"/>
        <v>赤平市</v>
      </c>
      <c r="R70" s="941">
        <f t="shared" si="3"/>
        <v>397</v>
      </c>
      <c r="S70" s="932">
        <f t="shared" si="4"/>
        <v>194</v>
      </c>
      <c r="T70" s="876">
        <f>IFERROR(_xlfn.RANK.EQ(S70,$S$15:$S$193,0)+COUNTIF($S$15:S70,S70)-1,"-")</f>
        <v>89</v>
      </c>
      <c r="U70" s="876"/>
      <c r="V70" s="828">
        <f t="shared" si="5"/>
        <v>56</v>
      </c>
      <c r="W70" s="828" t="str">
        <f t="shared" si="6"/>
        <v>仁木町</v>
      </c>
      <c r="X70" s="885">
        <f t="shared" si="7"/>
        <v>2270</v>
      </c>
      <c r="Y70" s="101">
        <f t="shared" si="8"/>
        <v>571</v>
      </c>
      <c r="Z70" s="876">
        <f>IFERROR(_xlfn.RANK.EQ(Y70,$Y$15:$Y$193,0)+COUNTIF($Y$15:Y70,Y70)-1,"-")</f>
        <v>43</v>
      </c>
      <c r="AA70" s="876"/>
      <c r="AB70" s="828">
        <f t="shared" si="9"/>
        <v>56</v>
      </c>
      <c r="AC70" s="828" t="str">
        <f t="shared" si="10"/>
        <v>由仁町</v>
      </c>
      <c r="AD70" s="936">
        <f t="shared" si="11"/>
        <v>546</v>
      </c>
    </row>
    <row r="71" spans="1:32" ht="18.75" customHeight="1">
      <c r="A71" s="608" t="s">
        <v>604</v>
      </c>
      <c r="B71" s="605" t="s">
        <v>608</v>
      </c>
      <c r="C71" s="606" t="s">
        <v>184</v>
      </c>
      <c r="D71" s="605" t="s">
        <v>681</v>
      </c>
      <c r="E71" s="606" t="s">
        <v>246</v>
      </c>
      <c r="F71" s="610">
        <v>1510</v>
      </c>
      <c r="G71" s="610">
        <v>600</v>
      </c>
      <c r="H71" s="610">
        <v>9050</v>
      </c>
      <c r="K71" s="103">
        <v>57</v>
      </c>
      <c r="L71" s="103" t="s">
        <v>281</v>
      </c>
      <c r="M71" s="932">
        <f t="shared" si="0"/>
        <v>1670</v>
      </c>
      <c r="N71" s="876">
        <f>IFERROR(_xlfn.RANK.EQ(M71,$M$15:$M$193,0)+COUNTIF($M$15:M71,M71)-1,"-")</f>
        <v>18</v>
      </c>
      <c r="O71" s="876"/>
      <c r="P71" s="828">
        <f t="shared" si="1"/>
        <v>57</v>
      </c>
      <c r="Q71" s="828" t="str">
        <f t="shared" si="2"/>
        <v>留萌市</v>
      </c>
      <c r="R71" s="941">
        <f t="shared" si="3"/>
        <v>396</v>
      </c>
      <c r="S71" s="932">
        <f t="shared" si="4"/>
        <v>9020</v>
      </c>
      <c r="T71" s="876">
        <f>IFERROR(_xlfn.RANK.EQ(S71,$S$15:$S$193,0)+COUNTIF($S$15:S71,S71)-1,"-")</f>
        <v>22</v>
      </c>
      <c r="U71" s="876"/>
      <c r="V71" s="828">
        <f t="shared" si="5"/>
        <v>57</v>
      </c>
      <c r="W71" s="828" t="str">
        <f t="shared" si="6"/>
        <v>留萌市</v>
      </c>
      <c r="X71" s="885">
        <f t="shared" si="7"/>
        <v>2210</v>
      </c>
      <c r="Y71" s="101">
        <f t="shared" si="8"/>
        <v>539</v>
      </c>
      <c r="Z71" s="876">
        <f>IFERROR(_xlfn.RANK.EQ(Y71,$Y$15:$Y$193,0)+COUNTIF($Y$15:Y71,Y71)-1,"-")</f>
        <v>61</v>
      </c>
      <c r="AA71" s="876"/>
      <c r="AB71" s="828">
        <f t="shared" si="9"/>
        <v>57</v>
      </c>
      <c r="AC71" s="828" t="str">
        <f t="shared" si="10"/>
        <v>赤井川村</v>
      </c>
      <c r="AD71" s="936">
        <f t="shared" si="11"/>
        <v>542</v>
      </c>
    </row>
    <row r="72" spans="1:32" ht="18.75" customHeight="1">
      <c r="A72" s="608" t="s">
        <v>604</v>
      </c>
      <c r="B72" s="605" t="s">
        <v>608</v>
      </c>
      <c r="C72" s="606" t="s">
        <v>184</v>
      </c>
      <c r="D72" s="605" t="s">
        <v>682</v>
      </c>
      <c r="E72" s="606" t="s">
        <v>324</v>
      </c>
      <c r="F72" s="610">
        <v>397</v>
      </c>
      <c r="G72" s="610">
        <v>607</v>
      </c>
      <c r="H72" s="610">
        <v>2410</v>
      </c>
      <c r="K72" s="103">
        <v>58</v>
      </c>
      <c r="L72" s="103" t="s">
        <v>325</v>
      </c>
      <c r="M72" s="932">
        <f t="shared" si="0"/>
        <v>301</v>
      </c>
      <c r="N72" s="876">
        <f>IFERROR(_xlfn.RANK.EQ(M72,$M$15:$M$193,0)+COUNTIF($M$15:M72,M72)-1,"-")</f>
        <v>61</v>
      </c>
      <c r="O72" s="876"/>
      <c r="P72" s="828">
        <f t="shared" si="1"/>
        <v>58</v>
      </c>
      <c r="Q72" s="828" t="str">
        <f t="shared" si="2"/>
        <v>知内町</v>
      </c>
      <c r="R72" s="941">
        <f t="shared" si="3"/>
        <v>390</v>
      </c>
      <c r="S72" s="932">
        <f t="shared" si="4"/>
        <v>1580</v>
      </c>
      <c r="T72" s="876">
        <f>IFERROR(_xlfn.RANK.EQ(S72,$S$15:$S$193,0)+COUNTIF($S$15:S72,S72)-1,"-")</f>
        <v>62</v>
      </c>
      <c r="U72" s="876"/>
      <c r="V72" s="828">
        <f t="shared" si="5"/>
        <v>58</v>
      </c>
      <c r="W72" s="828" t="str">
        <f t="shared" si="6"/>
        <v>知内町</v>
      </c>
      <c r="X72" s="885">
        <f t="shared" si="7"/>
        <v>1870</v>
      </c>
      <c r="Y72" s="101">
        <f t="shared" si="8"/>
        <v>525</v>
      </c>
      <c r="Z72" s="876">
        <f>IFERROR(_xlfn.RANK.EQ(Y72,$Y$15:$Y$193,0)+COUNTIF($Y$15:Y72,Y72)-1,"-")</f>
        <v>72</v>
      </c>
      <c r="AA72" s="876"/>
      <c r="AB72" s="828">
        <f t="shared" si="9"/>
        <v>57</v>
      </c>
      <c r="AC72" s="828" t="str">
        <f t="shared" si="10"/>
        <v>平取町</v>
      </c>
      <c r="AD72" s="936">
        <f t="shared" si="11"/>
        <v>542</v>
      </c>
    </row>
    <row r="73" spans="1:32" ht="18.75" customHeight="1">
      <c r="A73" s="608" t="s">
        <v>604</v>
      </c>
      <c r="B73" s="605" t="s">
        <v>608</v>
      </c>
      <c r="C73" s="606" t="s">
        <v>184</v>
      </c>
      <c r="D73" s="605" t="s">
        <v>683</v>
      </c>
      <c r="E73" s="606" t="s">
        <v>306</v>
      </c>
      <c r="F73" s="610">
        <v>199</v>
      </c>
      <c r="G73" s="610">
        <v>560</v>
      </c>
      <c r="H73" s="610">
        <v>1110</v>
      </c>
      <c r="K73" s="103">
        <v>59</v>
      </c>
      <c r="L73" s="103" t="s">
        <v>294</v>
      </c>
      <c r="M73" s="932">
        <f t="shared" si="0"/>
        <v>7</v>
      </c>
      <c r="N73" s="876">
        <f>IFERROR(_xlfn.RANK.EQ(M73,$M$15:$M$193,0)+COUNTIF($M$15:M73,M73)-1,"-")</f>
        <v>101</v>
      </c>
      <c r="O73" s="876"/>
      <c r="P73" s="828">
        <f t="shared" si="1"/>
        <v>59</v>
      </c>
      <c r="Q73" s="828" t="str">
        <f t="shared" si="2"/>
        <v>八雲町</v>
      </c>
      <c r="R73" s="941">
        <f t="shared" si="3"/>
        <v>325</v>
      </c>
      <c r="S73" s="932">
        <f t="shared" si="4"/>
        <v>36</v>
      </c>
      <c r="T73" s="876">
        <f>IFERROR(_xlfn.RANK.EQ(S73,$S$15:$S$193,0)+COUNTIF($S$15:S73,S73)-1,"-")</f>
        <v>100</v>
      </c>
      <c r="U73" s="876"/>
      <c r="V73" s="828">
        <f t="shared" si="5"/>
        <v>59</v>
      </c>
      <c r="W73" s="828" t="str">
        <f t="shared" si="6"/>
        <v>八雲町</v>
      </c>
      <c r="X73" s="885">
        <f t="shared" si="7"/>
        <v>1740</v>
      </c>
      <c r="Y73" s="101">
        <f t="shared" si="8"/>
        <v>514</v>
      </c>
      <c r="Z73" s="876">
        <f>IFERROR(_xlfn.RANK.EQ(Y73,$Y$15:$Y$193,0)+COUNTIF($Y$15:Y73,Y73)-1,"-")</f>
        <v>75</v>
      </c>
      <c r="AA73" s="876"/>
      <c r="AB73" s="828">
        <f t="shared" si="9"/>
        <v>59</v>
      </c>
      <c r="AC73" s="828" t="str">
        <f t="shared" si="10"/>
        <v>仁木町</v>
      </c>
      <c r="AD73" s="936">
        <f t="shared" si="11"/>
        <v>541</v>
      </c>
    </row>
    <row r="74" spans="1:32" ht="18.75" customHeight="1">
      <c r="A74" s="608" t="s">
        <v>604</v>
      </c>
      <c r="B74" s="605" t="s">
        <v>608</v>
      </c>
      <c r="C74" s="606" t="s">
        <v>184</v>
      </c>
      <c r="D74" s="605" t="s">
        <v>684</v>
      </c>
      <c r="E74" s="606" t="s">
        <v>209</v>
      </c>
      <c r="F74" s="610">
        <v>1990</v>
      </c>
      <c r="G74" s="610">
        <v>600</v>
      </c>
      <c r="H74" s="610">
        <v>11900</v>
      </c>
      <c r="K74" s="103">
        <v>60</v>
      </c>
      <c r="L74" s="103" t="s">
        <v>298</v>
      </c>
      <c r="M74" s="932" t="str">
        <f t="shared" si="0"/>
        <v>x</v>
      </c>
      <c r="N74" s="876" t="str">
        <f>IFERROR(_xlfn.RANK.EQ(M74,$M$15:$M$193,0)+COUNTIF($M$15:M74,M74)-1,"-")</f>
        <v>-</v>
      </c>
      <c r="O74" s="876"/>
      <c r="P74" s="828">
        <f t="shared" si="1"/>
        <v>60</v>
      </c>
      <c r="Q74" s="828" t="str">
        <f t="shared" si="2"/>
        <v>日高町</v>
      </c>
      <c r="R74" s="941">
        <f t="shared" si="3"/>
        <v>315</v>
      </c>
      <c r="S74" s="932" t="str">
        <f t="shared" si="4"/>
        <v>x</v>
      </c>
      <c r="T74" s="876" t="str">
        <f>IFERROR(_xlfn.RANK.EQ(S74,$S$15:$S$193,0)+COUNTIF($S$15:S74,S74)-1,"-")</f>
        <v>-</v>
      </c>
      <c r="U74" s="876"/>
      <c r="V74" s="828">
        <f t="shared" si="5"/>
        <v>60</v>
      </c>
      <c r="W74" s="828" t="str">
        <f t="shared" si="6"/>
        <v>日高町</v>
      </c>
      <c r="X74" s="885">
        <f t="shared" si="7"/>
        <v>1600</v>
      </c>
      <c r="Y74" s="101" t="str">
        <f t="shared" si="8"/>
        <v>x</v>
      </c>
      <c r="Z74" s="876" t="str">
        <f>IFERROR(_xlfn.RANK.EQ(Y74,$Y$15:$Y$193,0)+COUNTIF($Y$15:Y74,Y74)-1,"-")</f>
        <v>-</v>
      </c>
      <c r="AA74" s="876"/>
      <c r="AB74" s="828">
        <f t="shared" si="9"/>
        <v>60</v>
      </c>
      <c r="AC74" s="828" t="str">
        <f t="shared" si="10"/>
        <v>むかわ町</v>
      </c>
      <c r="AD74" s="936">
        <f t="shared" si="11"/>
        <v>540</v>
      </c>
    </row>
    <row r="75" spans="1:32" ht="18.75" customHeight="1">
      <c r="A75" s="608" t="s">
        <v>604</v>
      </c>
      <c r="B75" s="605" t="s">
        <v>608</v>
      </c>
      <c r="C75" s="606" t="s">
        <v>184</v>
      </c>
      <c r="D75" s="605" t="s">
        <v>685</v>
      </c>
      <c r="E75" s="606" t="s">
        <v>315</v>
      </c>
      <c r="F75" s="610">
        <v>450</v>
      </c>
      <c r="G75" s="610">
        <v>593</v>
      </c>
      <c r="H75" s="610">
        <v>2670</v>
      </c>
      <c r="K75" s="103">
        <v>61</v>
      </c>
      <c r="L75" s="103" t="s">
        <v>317</v>
      </c>
      <c r="M75" s="932" t="str">
        <f t="shared" si="0"/>
        <v>x</v>
      </c>
      <c r="N75" s="876" t="str">
        <f>IFERROR(_xlfn.RANK.EQ(M75,$M$15:$M$193,0)+COUNTIF($M$15:M75,M75)-1,"-")</f>
        <v>-</v>
      </c>
      <c r="O75" s="876"/>
      <c r="P75" s="828">
        <f t="shared" si="1"/>
        <v>61</v>
      </c>
      <c r="Q75" s="828" t="str">
        <f t="shared" si="2"/>
        <v>ニセコ町</v>
      </c>
      <c r="R75" s="941">
        <f t="shared" si="3"/>
        <v>301</v>
      </c>
      <c r="S75" s="932" t="str">
        <f t="shared" si="4"/>
        <v>x</v>
      </c>
      <c r="T75" s="876" t="str">
        <f>IFERROR(_xlfn.RANK.EQ(S75,$S$15:$S$193,0)+COUNTIF($S$15:S75,S75)-1,"-")</f>
        <v>-</v>
      </c>
      <c r="U75" s="876"/>
      <c r="V75" s="828">
        <f t="shared" si="5"/>
        <v>61</v>
      </c>
      <c r="W75" s="828" t="str">
        <f t="shared" si="6"/>
        <v>上川町</v>
      </c>
      <c r="X75" s="885">
        <f t="shared" si="7"/>
        <v>1590</v>
      </c>
      <c r="Y75" s="101" t="str">
        <f t="shared" si="8"/>
        <v>x</v>
      </c>
      <c r="Z75" s="876" t="str">
        <f>IFERROR(_xlfn.RANK.EQ(Y75,$Y$15:$Y$193,0)+COUNTIF($Y$15:Y75,Y75)-1,"-")</f>
        <v>-</v>
      </c>
      <c r="AA75" s="876"/>
      <c r="AB75" s="828">
        <f t="shared" si="9"/>
        <v>61</v>
      </c>
      <c r="AC75" s="828" t="str">
        <f t="shared" si="10"/>
        <v>蘭越町</v>
      </c>
      <c r="AD75" s="936">
        <f t="shared" si="11"/>
        <v>539</v>
      </c>
    </row>
    <row r="76" spans="1:32" ht="18.75" customHeight="1">
      <c r="A76" s="608" t="s">
        <v>604</v>
      </c>
      <c r="B76" s="605" t="s">
        <v>608</v>
      </c>
      <c r="C76" s="606" t="s">
        <v>184</v>
      </c>
      <c r="D76" s="605" t="s">
        <v>686</v>
      </c>
      <c r="E76" s="606" t="s">
        <v>370</v>
      </c>
      <c r="F76" s="610" t="s">
        <v>145</v>
      </c>
      <c r="G76" s="610" t="s">
        <v>145</v>
      </c>
      <c r="H76" s="610" t="s">
        <v>145</v>
      </c>
      <c r="K76" s="103">
        <v>62</v>
      </c>
      <c r="L76" s="103" t="s">
        <v>216</v>
      </c>
      <c r="M76" s="932" t="str">
        <f t="shared" si="0"/>
        <v>x</v>
      </c>
      <c r="N76" s="876" t="str">
        <f>IFERROR(_xlfn.RANK.EQ(M76,$M$15:$M$193,0)+COUNTIF($M$15:M76,M76)-1,"-")</f>
        <v>-</v>
      </c>
      <c r="O76" s="876"/>
      <c r="P76" s="828">
        <f t="shared" si="1"/>
        <v>62</v>
      </c>
      <c r="Q76" s="828" t="str">
        <f t="shared" si="2"/>
        <v>増毛町</v>
      </c>
      <c r="R76" s="941">
        <f t="shared" si="3"/>
        <v>290</v>
      </c>
      <c r="S76" s="932" t="str">
        <f t="shared" si="4"/>
        <v>x</v>
      </c>
      <c r="T76" s="876" t="str">
        <f>IFERROR(_xlfn.RANK.EQ(S76,$S$15:$S$193,0)+COUNTIF($S$15:S76,S76)-1,"-")</f>
        <v>-</v>
      </c>
      <c r="U76" s="876"/>
      <c r="V76" s="828">
        <f t="shared" si="5"/>
        <v>62</v>
      </c>
      <c r="W76" s="828" t="str">
        <f t="shared" si="6"/>
        <v>ニセコ町</v>
      </c>
      <c r="X76" s="885">
        <f t="shared" si="7"/>
        <v>1580</v>
      </c>
      <c r="Y76" s="101" t="str">
        <f t="shared" si="8"/>
        <v>x</v>
      </c>
      <c r="Z76" s="876" t="str">
        <f>IFERROR(_xlfn.RANK.EQ(Y76,$Y$15:$Y$193,0)+COUNTIF($Y$15:Y76,Y76)-1,"-")</f>
        <v>-</v>
      </c>
      <c r="AA76" s="876"/>
      <c r="AB76" s="828">
        <f t="shared" si="9"/>
        <v>62</v>
      </c>
      <c r="AC76" s="828" t="str">
        <f t="shared" si="10"/>
        <v>厚真町</v>
      </c>
      <c r="AD76" s="936">
        <f t="shared" si="11"/>
        <v>538</v>
      </c>
    </row>
    <row r="77" spans="1:32" ht="18.75" customHeight="1">
      <c r="A77" s="608" t="s">
        <v>604</v>
      </c>
      <c r="B77" s="605" t="s">
        <v>608</v>
      </c>
      <c r="C77" s="606" t="s">
        <v>184</v>
      </c>
      <c r="D77" s="605" t="s">
        <v>687</v>
      </c>
      <c r="E77" s="606" t="s">
        <v>212</v>
      </c>
      <c r="F77" s="610">
        <v>4900</v>
      </c>
      <c r="G77" s="610">
        <v>619</v>
      </c>
      <c r="H77" s="610">
        <v>30300</v>
      </c>
      <c r="K77" s="103">
        <v>63</v>
      </c>
      <c r="L77" s="103" t="s">
        <v>267</v>
      </c>
      <c r="M77" s="932">
        <f t="shared" si="0"/>
        <v>210</v>
      </c>
      <c r="N77" s="876">
        <f>IFERROR(_xlfn.RANK.EQ(M77,$M$15:$M$193,0)+COUNTIF($M$15:M77,M77)-1,"-")</f>
        <v>67</v>
      </c>
      <c r="O77" s="876"/>
      <c r="P77" s="828">
        <f t="shared" si="1"/>
        <v>63</v>
      </c>
      <c r="Q77" s="828" t="str">
        <f t="shared" si="2"/>
        <v>木古内町</v>
      </c>
      <c r="R77" s="941">
        <f t="shared" si="3"/>
        <v>283</v>
      </c>
      <c r="S77" s="932">
        <f t="shared" si="4"/>
        <v>1160</v>
      </c>
      <c r="T77" s="876">
        <f>IFERROR(_xlfn.RANK.EQ(S77,$S$15:$S$193,0)+COUNTIF($S$15:S77,S77)-1,"-")</f>
        <v>69</v>
      </c>
      <c r="U77" s="876"/>
      <c r="V77" s="828">
        <f t="shared" si="5"/>
        <v>63</v>
      </c>
      <c r="W77" s="828" t="str">
        <f t="shared" si="6"/>
        <v>初山別村</v>
      </c>
      <c r="X77" s="885">
        <f t="shared" si="7"/>
        <v>1550</v>
      </c>
      <c r="Y77" s="101">
        <f t="shared" si="8"/>
        <v>552</v>
      </c>
      <c r="Z77" s="876">
        <f>IFERROR(_xlfn.RANK.EQ(Y77,$Y$15:$Y$193,0)+COUNTIF($Y$15:Y77,Y77)-1,"-")</f>
        <v>52</v>
      </c>
      <c r="AA77" s="876"/>
      <c r="AB77" s="828">
        <f t="shared" si="9"/>
        <v>63</v>
      </c>
      <c r="AC77" s="828" t="str">
        <f t="shared" si="10"/>
        <v>八雲町</v>
      </c>
      <c r="AD77" s="936">
        <f t="shared" si="11"/>
        <v>535</v>
      </c>
    </row>
    <row r="78" spans="1:32" ht="18.75" customHeight="1">
      <c r="A78" s="608" t="s">
        <v>604</v>
      </c>
      <c r="B78" s="605" t="s">
        <v>608</v>
      </c>
      <c r="C78" s="606" t="s">
        <v>184</v>
      </c>
      <c r="D78" s="605" t="s">
        <v>688</v>
      </c>
      <c r="E78" s="606" t="s">
        <v>210</v>
      </c>
      <c r="F78" s="610">
        <v>1790</v>
      </c>
      <c r="G78" s="610">
        <v>577</v>
      </c>
      <c r="H78" s="610">
        <v>10300</v>
      </c>
      <c r="K78" s="103">
        <v>64</v>
      </c>
      <c r="L78" s="103" t="s">
        <v>258</v>
      </c>
      <c r="M78" s="932">
        <f t="shared" si="0"/>
        <v>1500</v>
      </c>
      <c r="N78" s="876">
        <f>IFERROR(_xlfn.RANK.EQ(M78,$M$15:$M$193,0)+COUNTIF($M$15:M78,M78)-1,"-")</f>
        <v>23</v>
      </c>
      <c r="O78" s="876"/>
      <c r="P78" s="828">
        <f t="shared" si="1"/>
        <v>64</v>
      </c>
      <c r="Q78" s="828" t="str">
        <f t="shared" si="2"/>
        <v>初山別村</v>
      </c>
      <c r="R78" s="941">
        <f t="shared" si="3"/>
        <v>266</v>
      </c>
      <c r="S78" s="932">
        <f t="shared" si="4"/>
        <v>8450</v>
      </c>
      <c r="T78" s="876">
        <f>IFERROR(_xlfn.RANK.EQ(S78,$S$15:$S$193,0)+COUNTIF($S$15:S78,S78)-1,"-")</f>
        <v>23</v>
      </c>
      <c r="U78" s="876"/>
      <c r="V78" s="828">
        <f t="shared" si="5"/>
        <v>64</v>
      </c>
      <c r="W78" s="828" t="str">
        <f t="shared" si="6"/>
        <v>増毛町</v>
      </c>
      <c r="X78" s="885">
        <f t="shared" si="7"/>
        <v>1420</v>
      </c>
      <c r="Y78" s="101">
        <f t="shared" si="8"/>
        <v>565</v>
      </c>
      <c r="Z78" s="876">
        <f>IFERROR(_xlfn.RANK.EQ(Y78,$Y$15:$Y$193,0)+COUNTIF($Y$15:Y78,Y78)-1,"-")</f>
        <v>46</v>
      </c>
      <c r="AA78" s="876"/>
      <c r="AB78" s="828">
        <f t="shared" si="9"/>
        <v>64</v>
      </c>
      <c r="AC78" s="828" t="str">
        <f t="shared" si="10"/>
        <v>安平町</v>
      </c>
      <c r="AD78" s="936">
        <f t="shared" si="11"/>
        <v>534</v>
      </c>
    </row>
    <row r="79" spans="1:32" ht="18.75" customHeight="1">
      <c r="A79" s="608" t="s">
        <v>604</v>
      </c>
      <c r="B79" s="605" t="s">
        <v>608</v>
      </c>
      <c r="C79" s="606" t="s">
        <v>184</v>
      </c>
      <c r="D79" s="605" t="s">
        <v>689</v>
      </c>
      <c r="E79" s="606" t="s">
        <v>314</v>
      </c>
      <c r="F79" s="610">
        <v>1080</v>
      </c>
      <c r="G79" s="610">
        <v>599</v>
      </c>
      <c r="H79" s="610">
        <v>6460</v>
      </c>
      <c r="K79" s="103">
        <v>65</v>
      </c>
      <c r="L79" s="103" t="s">
        <v>349</v>
      </c>
      <c r="M79" s="932">
        <f t="shared" si="0"/>
        <v>70</v>
      </c>
      <c r="N79" s="876">
        <f>IFERROR(_xlfn.RANK.EQ(M79,$M$15:$M$193,0)+COUNTIF($M$15:M79,M79)-1,"-")</f>
        <v>84</v>
      </c>
      <c r="O79" s="876"/>
      <c r="P79" s="828">
        <f t="shared" si="1"/>
        <v>65</v>
      </c>
      <c r="Q79" s="828" t="str">
        <f t="shared" si="2"/>
        <v>上川町</v>
      </c>
      <c r="R79" s="941">
        <f t="shared" si="3"/>
        <v>246</v>
      </c>
      <c r="S79" s="932">
        <f t="shared" si="4"/>
        <v>365</v>
      </c>
      <c r="T79" s="876">
        <f>IFERROR(_xlfn.RANK.EQ(S79,$S$15:$S$193,0)+COUNTIF($S$15:S79,S79)-1,"-")</f>
        <v>84</v>
      </c>
      <c r="U79" s="876"/>
      <c r="V79" s="828">
        <f t="shared" si="5"/>
        <v>65</v>
      </c>
      <c r="W79" s="828" t="str">
        <f t="shared" si="6"/>
        <v>木古内町</v>
      </c>
      <c r="X79" s="885">
        <f t="shared" si="7"/>
        <v>1380</v>
      </c>
      <c r="Y79" s="101">
        <f t="shared" si="8"/>
        <v>521</v>
      </c>
      <c r="Z79" s="876">
        <f>IFERROR(_xlfn.RANK.EQ(Y79,$Y$15:$Y$193,0)+COUNTIF($Y$15:Y79,Y79)-1,"-")</f>
        <v>74</v>
      </c>
      <c r="AA79" s="876"/>
      <c r="AB79" s="828">
        <f t="shared" si="9"/>
        <v>65</v>
      </c>
      <c r="AC79" s="828" t="str">
        <f t="shared" si="10"/>
        <v>江別市</v>
      </c>
      <c r="AD79" s="936">
        <f t="shared" si="11"/>
        <v>532</v>
      </c>
    </row>
    <row r="80" spans="1:32" ht="18.75" customHeight="1">
      <c r="A80" s="608" t="s">
        <v>604</v>
      </c>
      <c r="B80" s="605" t="s">
        <v>608</v>
      </c>
      <c r="C80" s="606" t="s">
        <v>184</v>
      </c>
      <c r="D80" s="605" t="s">
        <v>690</v>
      </c>
      <c r="E80" s="606" t="s">
        <v>374</v>
      </c>
      <c r="F80" s="610" t="s">
        <v>145</v>
      </c>
      <c r="G80" s="610" t="s">
        <v>145</v>
      </c>
      <c r="H80" s="610" t="s">
        <v>145</v>
      </c>
      <c r="K80" s="103">
        <v>66</v>
      </c>
      <c r="L80" s="103" t="s">
        <v>375</v>
      </c>
      <c r="M80" s="932" t="str">
        <f t="shared" ref="M80:M143" si="24">IFERROR(_xlfn.XLOOKUP(L80,$E$22:$E$200,$F$22:$F$200),"-")</f>
        <v>-</v>
      </c>
      <c r="N80" s="876" t="str">
        <f>IFERROR(_xlfn.RANK.EQ(M80,$M$15:$M$193,0)+COUNTIF($M$15:M80,M80)-1,"-")</f>
        <v>-</v>
      </c>
      <c r="O80" s="876"/>
      <c r="P80" s="828">
        <f t="shared" ref="P80:P143" si="25">IFERROR(RANK(R80,$R$15:$R$193,0),"-")</f>
        <v>66</v>
      </c>
      <c r="Q80" s="828" t="str">
        <f t="shared" ref="Q80:Q143" si="26">IFERROR(INDEX($L$15:$L$193,MATCH(K80,$N$15:$N$193,0)),"-")</f>
        <v>安平町</v>
      </c>
      <c r="R80" s="941">
        <f t="shared" ref="R80:R143" si="27">IFERROR(LARGE($M$15:$M$193,K80),"-")</f>
        <v>232</v>
      </c>
      <c r="S80" s="932" t="str">
        <f t="shared" ref="S80:S143" si="28">IFERROR(_xlfn.XLOOKUP(L80,$E$22:$E$200,$H$22:$H$200),"-")</f>
        <v>-</v>
      </c>
      <c r="T80" s="876" t="str">
        <f>IFERROR(_xlfn.RANK.EQ(S80,$S$15:$S$193,0)+COUNTIF($S$15:S80,S80)-1,"-")</f>
        <v>-</v>
      </c>
      <c r="U80" s="876"/>
      <c r="V80" s="828">
        <f t="shared" ref="V80:V143" si="29">IFERROR(RANK(X80,$X$15:$X$193,0),"-")</f>
        <v>66</v>
      </c>
      <c r="W80" s="828" t="str">
        <f t="shared" ref="W80:W143" si="30">IFERROR(INDEX($L$15:$L$193,MATCH(K80,$T$15:$T$193,0)),"-")</f>
        <v>美深町</v>
      </c>
      <c r="X80" s="885">
        <f t="shared" ref="X80:X143" si="31">IFERROR(LARGE($S$15:$S$193,K80),"-")</f>
        <v>1270</v>
      </c>
      <c r="Y80" s="101" t="str">
        <f t="shared" ref="Y80:Y143" si="32">IFERROR(_xlfn.XLOOKUP(L80,$E$22:$E$200,$G$22:$G$200),"-")</f>
        <v>-</v>
      </c>
      <c r="Z80" s="876" t="str">
        <f>IFERROR(_xlfn.RANK.EQ(Y80,$Y$15:$Y$193,0)+COUNTIF($Y$15:Y80,Y80)-1,"-")</f>
        <v>-</v>
      </c>
      <c r="AA80" s="876"/>
      <c r="AB80" s="828">
        <f t="shared" ref="AB80:AB143" si="33">IFERROR(RANK(AD80,$AD$15:$AD$193,0),"-")</f>
        <v>65</v>
      </c>
      <c r="AC80" s="828" t="str">
        <f t="shared" ref="AC80:AC143" si="34">IFERROR(INDEX($L$15:$L$193,MATCH(K80,$Z$15:$Z$193,0)),"-")</f>
        <v>余市町</v>
      </c>
      <c r="AD80" s="936">
        <f t="shared" ref="AD80:AD143" si="35">IFERROR(LARGE($Y$15:$Y$193,K80),"-")</f>
        <v>532</v>
      </c>
    </row>
    <row r="81" spans="1:30" ht="18.75" customHeight="1">
      <c r="A81" s="608" t="s">
        <v>604</v>
      </c>
      <c r="B81" s="605" t="s">
        <v>608</v>
      </c>
      <c r="C81" s="606" t="s">
        <v>184</v>
      </c>
      <c r="D81" s="605" t="s">
        <v>691</v>
      </c>
      <c r="E81" s="606" t="s">
        <v>242</v>
      </c>
      <c r="F81" s="610">
        <v>1470</v>
      </c>
      <c r="G81" s="610">
        <v>546</v>
      </c>
      <c r="H81" s="610">
        <v>8000</v>
      </c>
      <c r="K81" s="103">
        <v>67</v>
      </c>
      <c r="L81" s="103" t="s">
        <v>362</v>
      </c>
      <c r="M81" s="932">
        <f t="shared" si="24"/>
        <v>0</v>
      </c>
      <c r="N81" s="876">
        <f>IFERROR(_xlfn.RANK.EQ(M81,$M$15:$M$193,0)+COUNTIF($M$15:M81,M81)-1,"-")</f>
        <v>103</v>
      </c>
      <c r="O81" s="876"/>
      <c r="P81" s="828">
        <f t="shared" si="25"/>
        <v>67</v>
      </c>
      <c r="Q81" s="828" t="str">
        <f t="shared" si="26"/>
        <v>倶知安町</v>
      </c>
      <c r="R81" s="941">
        <f t="shared" si="27"/>
        <v>210</v>
      </c>
      <c r="S81" s="932">
        <f t="shared" si="28"/>
        <v>0</v>
      </c>
      <c r="T81" s="876">
        <f>IFERROR(_xlfn.RANK.EQ(S81,$S$15:$S$193,0)+COUNTIF($S$15:S81,S81)-1,"-")</f>
        <v>103</v>
      </c>
      <c r="U81" s="876"/>
      <c r="V81" s="828">
        <f t="shared" si="29"/>
        <v>67</v>
      </c>
      <c r="W81" s="828" t="str">
        <f t="shared" si="30"/>
        <v>幌加内町</v>
      </c>
      <c r="X81" s="885">
        <f t="shared" si="31"/>
        <v>1260</v>
      </c>
      <c r="Y81" s="101">
        <f t="shared" si="32"/>
        <v>338</v>
      </c>
      <c r="Z81" s="876">
        <f>IFERROR(_xlfn.RANK.EQ(Y81,$Y$15:$Y$193,0)+COUNTIF($Y$15:Y81,Y81)-1,"-")</f>
        <v>103</v>
      </c>
      <c r="AA81" s="876"/>
      <c r="AB81" s="828">
        <f t="shared" si="33"/>
        <v>67</v>
      </c>
      <c r="AC81" s="828" t="str">
        <f t="shared" si="34"/>
        <v>厚沢部町</v>
      </c>
      <c r="AD81" s="936">
        <f t="shared" si="35"/>
        <v>531</v>
      </c>
    </row>
    <row r="82" spans="1:30" ht="18.75" customHeight="1">
      <c r="A82" s="608" t="s">
        <v>604</v>
      </c>
      <c r="B82" s="605" t="s">
        <v>608</v>
      </c>
      <c r="C82" s="606" t="s">
        <v>184</v>
      </c>
      <c r="D82" s="605" t="s">
        <v>692</v>
      </c>
      <c r="E82" s="606" t="s">
        <v>231</v>
      </c>
      <c r="F82" s="610">
        <v>1310</v>
      </c>
      <c r="G82" s="610">
        <v>526</v>
      </c>
      <c r="H82" s="610">
        <v>6900</v>
      </c>
      <c r="K82" s="103">
        <v>68</v>
      </c>
      <c r="L82" s="103" t="s">
        <v>299</v>
      </c>
      <c r="M82" s="932" t="str">
        <f t="shared" si="24"/>
        <v>-</v>
      </c>
      <c r="N82" s="876" t="str">
        <f>IFERROR(_xlfn.RANK.EQ(M82,$M$15:$M$193,0)+COUNTIF($M$15:M82,M82)-1,"-")</f>
        <v>-</v>
      </c>
      <c r="O82" s="876"/>
      <c r="P82" s="828">
        <f t="shared" si="25"/>
        <v>68</v>
      </c>
      <c r="Q82" s="828" t="str">
        <f t="shared" si="26"/>
        <v>美深町</v>
      </c>
      <c r="R82" s="941">
        <f t="shared" si="27"/>
        <v>205</v>
      </c>
      <c r="S82" s="932" t="str">
        <f t="shared" si="28"/>
        <v>-</v>
      </c>
      <c r="T82" s="876" t="str">
        <f>IFERROR(_xlfn.RANK.EQ(S82,$S$15:$S$193,0)+COUNTIF($S$15:S82,S82)-1,"-")</f>
        <v>-</v>
      </c>
      <c r="U82" s="876"/>
      <c r="V82" s="828">
        <f t="shared" si="29"/>
        <v>68</v>
      </c>
      <c r="W82" s="828" t="str">
        <f t="shared" si="30"/>
        <v>安平町</v>
      </c>
      <c r="X82" s="885">
        <f t="shared" si="31"/>
        <v>1240</v>
      </c>
      <c r="Y82" s="101" t="str">
        <f t="shared" si="32"/>
        <v>-</v>
      </c>
      <c r="Z82" s="876" t="str">
        <f>IFERROR(_xlfn.RANK.EQ(Y82,$Y$15:$Y$193,0)+COUNTIF($Y$15:Y82,Y82)-1,"-")</f>
        <v>-</v>
      </c>
      <c r="AA82" s="876"/>
      <c r="AB82" s="828">
        <f t="shared" si="33"/>
        <v>68</v>
      </c>
      <c r="AC82" s="828" t="str">
        <f t="shared" si="34"/>
        <v>恵庭市</v>
      </c>
      <c r="AD82" s="936">
        <f t="shared" si="35"/>
        <v>530</v>
      </c>
    </row>
    <row r="83" spans="1:30" ht="18.75" customHeight="1">
      <c r="A83" s="608" t="s">
        <v>604</v>
      </c>
      <c r="B83" s="605" t="s">
        <v>608</v>
      </c>
      <c r="C83" s="606" t="s">
        <v>184</v>
      </c>
      <c r="D83" s="605" t="s">
        <v>693</v>
      </c>
      <c r="E83" s="606" t="s">
        <v>207</v>
      </c>
      <c r="F83" s="610">
        <v>1340</v>
      </c>
      <c r="G83" s="610">
        <v>547</v>
      </c>
      <c r="H83" s="610">
        <v>7350</v>
      </c>
      <c r="K83" s="103">
        <v>69</v>
      </c>
      <c r="L83" s="103" t="s">
        <v>352</v>
      </c>
      <c r="M83" s="932">
        <f t="shared" si="24"/>
        <v>9</v>
      </c>
      <c r="N83" s="876">
        <f>IFERROR(_xlfn.RANK.EQ(M83,$M$15:$M$193,0)+COUNTIF($M$15:M83,M83)-1,"-")</f>
        <v>99</v>
      </c>
      <c r="O83" s="876"/>
      <c r="P83" s="828">
        <f t="shared" si="25"/>
        <v>69</v>
      </c>
      <c r="Q83" s="828" t="str">
        <f t="shared" si="26"/>
        <v>三笠市</v>
      </c>
      <c r="R83" s="941">
        <f t="shared" si="27"/>
        <v>199</v>
      </c>
      <c r="S83" s="932">
        <f t="shared" si="28"/>
        <v>43</v>
      </c>
      <c r="T83" s="876">
        <f>IFERROR(_xlfn.RANK.EQ(S83,$S$15:$S$193,0)+COUNTIF($S$15:S83,S83)-1,"-")</f>
        <v>99</v>
      </c>
      <c r="U83" s="876"/>
      <c r="V83" s="828">
        <f t="shared" si="29"/>
        <v>69</v>
      </c>
      <c r="W83" s="828" t="str">
        <f t="shared" si="30"/>
        <v>倶知安町</v>
      </c>
      <c r="X83" s="885">
        <f t="shared" si="31"/>
        <v>1160</v>
      </c>
      <c r="Y83" s="101">
        <f t="shared" si="32"/>
        <v>476</v>
      </c>
      <c r="Z83" s="876">
        <f>IFERROR(_xlfn.RANK.EQ(Y83,$Y$15:$Y$193,0)+COUNTIF($Y$15:Y83,Y83)-1,"-")</f>
        <v>94</v>
      </c>
      <c r="AA83" s="876"/>
      <c r="AB83" s="828">
        <f t="shared" si="33"/>
        <v>69</v>
      </c>
      <c r="AC83" s="828" t="str">
        <f t="shared" si="34"/>
        <v>江差町</v>
      </c>
      <c r="AD83" s="936">
        <f t="shared" si="35"/>
        <v>526</v>
      </c>
    </row>
    <row r="84" spans="1:30" ht="18.75" customHeight="1">
      <c r="A84" s="608" t="s">
        <v>604</v>
      </c>
      <c r="B84" s="605" t="s">
        <v>608</v>
      </c>
      <c r="C84" s="606" t="s">
        <v>184</v>
      </c>
      <c r="D84" s="605" t="s">
        <v>694</v>
      </c>
      <c r="E84" s="606" t="s">
        <v>291</v>
      </c>
      <c r="F84" s="610">
        <v>1060</v>
      </c>
      <c r="G84" s="610">
        <v>598</v>
      </c>
      <c r="H84" s="610">
        <v>6330</v>
      </c>
      <c r="K84" s="103">
        <v>70</v>
      </c>
      <c r="L84" s="103" t="s">
        <v>331</v>
      </c>
      <c r="M84" s="932">
        <f t="shared" si="24"/>
        <v>419</v>
      </c>
      <c r="N84" s="876">
        <f>IFERROR(_xlfn.RANK.EQ(M84,$M$15:$M$193,0)+COUNTIF($M$15:M84,M84)-1,"-")</f>
        <v>55</v>
      </c>
      <c r="O84" s="876"/>
      <c r="P84" s="828">
        <f t="shared" si="25"/>
        <v>70</v>
      </c>
      <c r="Q84" s="828" t="str">
        <f t="shared" si="26"/>
        <v>上ノ国町</v>
      </c>
      <c r="R84" s="941">
        <f t="shared" si="27"/>
        <v>196</v>
      </c>
      <c r="S84" s="932">
        <f t="shared" si="28"/>
        <v>2270</v>
      </c>
      <c r="T84" s="876">
        <f>IFERROR(_xlfn.RANK.EQ(S84,$S$15:$S$193,0)+COUNTIF($S$15:S84,S84)-1,"-")</f>
        <v>56</v>
      </c>
      <c r="U84" s="876"/>
      <c r="V84" s="828">
        <f t="shared" si="29"/>
        <v>70</v>
      </c>
      <c r="W84" s="828" t="str">
        <f t="shared" si="30"/>
        <v>三笠市</v>
      </c>
      <c r="X84" s="885">
        <f t="shared" si="31"/>
        <v>1110</v>
      </c>
      <c r="Y84" s="101">
        <f t="shared" si="32"/>
        <v>541</v>
      </c>
      <c r="Z84" s="876">
        <f>IFERROR(_xlfn.RANK.EQ(Y84,$Y$15:$Y$193,0)+COUNTIF($Y$15:Y84,Y84)-1,"-")</f>
        <v>59</v>
      </c>
      <c r="AA84" s="876"/>
      <c r="AB84" s="828">
        <f t="shared" si="33"/>
        <v>69</v>
      </c>
      <c r="AC84" s="828" t="str">
        <f t="shared" si="34"/>
        <v>長沼町</v>
      </c>
      <c r="AD84" s="936">
        <f t="shared" si="35"/>
        <v>526</v>
      </c>
    </row>
    <row r="85" spans="1:30" ht="18.75" customHeight="1">
      <c r="A85" s="608" t="s">
        <v>604</v>
      </c>
      <c r="B85" s="605" t="s">
        <v>608</v>
      </c>
      <c r="C85" s="606" t="s">
        <v>184</v>
      </c>
      <c r="D85" s="605" t="s">
        <v>695</v>
      </c>
      <c r="E85" s="606" t="s">
        <v>284</v>
      </c>
      <c r="F85" s="610">
        <v>1560</v>
      </c>
      <c r="G85" s="610">
        <v>620</v>
      </c>
      <c r="H85" s="610">
        <v>9700</v>
      </c>
      <c r="K85" s="103">
        <v>71</v>
      </c>
      <c r="L85" s="103" t="s">
        <v>346</v>
      </c>
      <c r="M85" s="932">
        <f t="shared" si="24"/>
        <v>25</v>
      </c>
      <c r="N85" s="876">
        <f>IFERROR(_xlfn.RANK.EQ(M85,$M$15:$M$193,0)+COUNTIF($M$15:M85,M85)-1,"-")</f>
        <v>91</v>
      </c>
      <c r="O85" s="876"/>
      <c r="P85" s="828">
        <f t="shared" si="25"/>
        <v>71</v>
      </c>
      <c r="Q85" s="828" t="str">
        <f t="shared" si="26"/>
        <v>江差町</v>
      </c>
      <c r="R85" s="941">
        <f t="shared" si="27"/>
        <v>193</v>
      </c>
      <c r="S85" s="932">
        <f t="shared" si="28"/>
        <v>133</v>
      </c>
      <c r="T85" s="876">
        <f>IFERROR(_xlfn.RANK.EQ(S85,$S$15:$S$193,0)+COUNTIF($S$15:S85,S85)-1,"-")</f>
        <v>91</v>
      </c>
      <c r="U85" s="876"/>
      <c r="V85" s="828">
        <f t="shared" si="29"/>
        <v>71</v>
      </c>
      <c r="W85" s="828" t="str">
        <f t="shared" si="30"/>
        <v>江差町</v>
      </c>
      <c r="X85" s="885">
        <f t="shared" si="31"/>
        <v>1020</v>
      </c>
      <c r="Y85" s="101">
        <f t="shared" si="32"/>
        <v>532</v>
      </c>
      <c r="Z85" s="876">
        <f>IFERROR(_xlfn.RANK.EQ(Y85,$Y$15:$Y$193,0)+COUNTIF($Y$15:Y85,Y85)-1,"-")</f>
        <v>66</v>
      </c>
      <c r="AA85" s="876"/>
      <c r="AB85" s="828">
        <f t="shared" si="33"/>
        <v>71</v>
      </c>
      <c r="AC85" s="828" t="str">
        <f t="shared" si="34"/>
        <v>北斗市</v>
      </c>
      <c r="AD85" s="936">
        <f t="shared" si="35"/>
        <v>525</v>
      </c>
    </row>
    <row r="86" spans="1:30" ht="18.75" customHeight="1">
      <c r="A86" s="608" t="s">
        <v>604</v>
      </c>
      <c r="B86" s="605" t="s">
        <v>608</v>
      </c>
      <c r="C86" s="606" t="s">
        <v>184</v>
      </c>
      <c r="D86" s="605" t="s">
        <v>696</v>
      </c>
      <c r="E86" s="606" t="s">
        <v>236</v>
      </c>
      <c r="F86" s="610">
        <v>3430</v>
      </c>
      <c r="G86" s="610">
        <v>611</v>
      </c>
      <c r="H86" s="610">
        <v>20900</v>
      </c>
      <c r="K86" s="103">
        <v>72</v>
      </c>
      <c r="L86" s="103" t="s">
        <v>336</v>
      </c>
      <c r="M86" s="932">
        <f t="shared" si="24"/>
        <v>130</v>
      </c>
      <c r="N86" s="876">
        <f>IFERROR(_xlfn.RANK.EQ(M86,$M$15:$M$193,0)+COUNTIF($M$15:M86,M86)-1,"-")</f>
        <v>79</v>
      </c>
      <c r="O86" s="876"/>
      <c r="P86" s="828">
        <f t="shared" si="25"/>
        <v>72</v>
      </c>
      <c r="Q86" s="828" t="str">
        <f t="shared" si="26"/>
        <v>幌加内町</v>
      </c>
      <c r="R86" s="941">
        <f t="shared" si="27"/>
        <v>192</v>
      </c>
      <c r="S86" s="932">
        <f t="shared" si="28"/>
        <v>705</v>
      </c>
      <c r="T86" s="876">
        <f>IFERROR(_xlfn.RANK.EQ(S86,$S$15:$S$193,0)+COUNTIF($S$15:S86,S86)-1,"-")</f>
        <v>79</v>
      </c>
      <c r="U86" s="876"/>
      <c r="V86" s="828">
        <f t="shared" si="29"/>
        <v>72</v>
      </c>
      <c r="W86" s="828" t="str">
        <f t="shared" si="30"/>
        <v>上ノ国町</v>
      </c>
      <c r="X86" s="885">
        <f t="shared" si="31"/>
        <v>966</v>
      </c>
      <c r="Y86" s="101">
        <f t="shared" si="32"/>
        <v>542</v>
      </c>
      <c r="Z86" s="876">
        <f>IFERROR(_xlfn.RANK.EQ(Y86,$Y$15:$Y$193,0)+COUNTIF($Y$15:Y86,Y86)-1,"-")</f>
        <v>57</v>
      </c>
      <c r="AA86" s="876"/>
      <c r="AB86" s="828">
        <f t="shared" si="33"/>
        <v>71</v>
      </c>
      <c r="AC86" s="828" t="str">
        <f t="shared" si="34"/>
        <v>ニセコ町</v>
      </c>
      <c r="AD86" s="936">
        <f t="shared" si="35"/>
        <v>525</v>
      </c>
    </row>
    <row r="87" spans="1:30" ht="18.75" customHeight="1">
      <c r="A87" s="608" t="s">
        <v>604</v>
      </c>
      <c r="B87" s="605" t="s">
        <v>608</v>
      </c>
      <c r="C87" s="606" t="s">
        <v>184</v>
      </c>
      <c r="D87" s="605" t="s">
        <v>697</v>
      </c>
      <c r="E87" s="606" t="s">
        <v>269</v>
      </c>
      <c r="F87" s="610">
        <v>2040</v>
      </c>
      <c r="G87" s="610">
        <v>617</v>
      </c>
      <c r="H87" s="610">
        <v>12600</v>
      </c>
      <c r="K87" s="103">
        <v>73</v>
      </c>
      <c r="L87" s="103" t="s">
        <v>210</v>
      </c>
      <c r="M87" s="932">
        <f t="shared" si="24"/>
        <v>1790</v>
      </c>
      <c r="N87" s="876">
        <f>IFERROR(_xlfn.RANK.EQ(M87,$M$15:$M$193,0)+COUNTIF($M$15:M87,M87)-1,"-")</f>
        <v>17</v>
      </c>
      <c r="O87" s="876"/>
      <c r="P87" s="828">
        <f t="shared" si="25"/>
        <v>73</v>
      </c>
      <c r="Q87" s="828" t="str">
        <f t="shared" si="26"/>
        <v>新ひだか町</v>
      </c>
      <c r="R87" s="941">
        <f t="shared" si="27"/>
        <v>188</v>
      </c>
      <c r="S87" s="932">
        <f t="shared" si="28"/>
        <v>10300</v>
      </c>
      <c r="T87" s="876">
        <f>IFERROR(_xlfn.RANK.EQ(S87,$S$15:$S$193,0)+COUNTIF($S$15:S87,S87)-1,"-")</f>
        <v>18</v>
      </c>
      <c r="U87" s="876"/>
      <c r="V87" s="828">
        <f t="shared" si="29"/>
        <v>73</v>
      </c>
      <c r="W87" s="828" t="str">
        <f t="shared" si="30"/>
        <v>新ひだか町</v>
      </c>
      <c r="X87" s="885">
        <f t="shared" si="31"/>
        <v>951</v>
      </c>
      <c r="Y87" s="101">
        <f t="shared" si="32"/>
        <v>577</v>
      </c>
      <c r="Z87" s="876">
        <f>IFERROR(_xlfn.RANK.EQ(Y87,$Y$15:$Y$193,0)+COUNTIF($Y$15:Y87,Y87)-1,"-")</f>
        <v>40</v>
      </c>
      <c r="AA87" s="876"/>
      <c r="AB87" s="828">
        <f t="shared" si="33"/>
        <v>73</v>
      </c>
      <c r="AC87" s="828" t="str">
        <f t="shared" si="34"/>
        <v>森町</v>
      </c>
      <c r="AD87" s="936">
        <f t="shared" si="35"/>
        <v>521</v>
      </c>
    </row>
    <row r="88" spans="1:30" ht="18.75" customHeight="1">
      <c r="A88" s="608" t="s">
        <v>604</v>
      </c>
      <c r="B88" s="605" t="s">
        <v>608</v>
      </c>
      <c r="C88" s="606" t="s">
        <v>184</v>
      </c>
      <c r="D88" s="605" t="s">
        <v>698</v>
      </c>
      <c r="E88" s="606" t="s">
        <v>237</v>
      </c>
      <c r="F88" s="610">
        <v>2100</v>
      </c>
      <c r="G88" s="610">
        <v>631</v>
      </c>
      <c r="H88" s="610">
        <v>13200</v>
      </c>
      <c r="K88" s="103">
        <v>74</v>
      </c>
      <c r="L88" s="103" t="s">
        <v>314</v>
      </c>
      <c r="M88" s="932">
        <f t="shared" si="24"/>
        <v>1080</v>
      </c>
      <c r="N88" s="876">
        <f>IFERROR(_xlfn.RANK.EQ(M88,$M$15:$M$193,0)+COUNTIF($M$15:M88,M88)-1,"-")</f>
        <v>36</v>
      </c>
      <c r="O88" s="876"/>
      <c r="P88" s="828">
        <f t="shared" si="25"/>
        <v>74</v>
      </c>
      <c r="Q88" s="828" t="str">
        <f t="shared" si="26"/>
        <v>伊達市</v>
      </c>
      <c r="R88" s="941">
        <f t="shared" si="27"/>
        <v>180</v>
      </c>
      <c r="S88" s="932">
        <f t="shared" si="28"/>
        <v>6460</v>
      </c>
      <c r="T88" s="876">
        <f>IFERROR(_xlfn.RANK.EQ(S88,$S$15:$S$193,0)+COUNTIF($S$15:S88,S88)-1,"-")</f>
        <v>35</v>
      </c>
      <c r="U88" s="876"/>
      <c r="V88" s="828">
        <f t="shared" si="29"/>
        <v>74</v>
      </c>
      <c r="W88" s="828" t="str">
        <f t="shared" si="30"/>
        <v>大空町</v>
      </c>
      <c r="X88" s="885">
        <f t="shared" si="31"/>
        <v>926</v>
      </c>
      <c r="Y88" s="101">
        <f t="shared" si="32"/>
        <v>599</v>
      </c>
      <c r="Z88" s="876">
        <f>IFERROR(_xlfn.RANK.EQ(Y88,$Y$15:$Y$193,0)+COUNTIF($Y$15:Y88,Y88)-1,"-")</f>
        <v>32</v>
      </c>
      <c r="AA88" s="876"/>
      <c r="AB88" s="828">
        <f t="shared" si="33"/>
        <v>73</v>
      </c>
      <c r="AC88" s="828" t="str">
        <f t="shared" si="34"/>
        <v>岩内町</v>
      </c>
      <c r="AD88" s="936">
        <f t="shared" si="35"/>
        <v>521</v>
      </c>
    </row>
    <row r="89" spans="1:30" ht="18.75" customHeight="1">
      <c r="A89" s="608" t="s">
        <v>604</v>
      </c>
      <c r="B89" s="605" t="s">
        <v>608</v>
      </c>
      <c r="C89" s="606" t="s">
        <v>184</v>
      </c>
      <c r="D89" s="605" t="s">
        <v>699</v>
      </c>
      <c r="E89" s="606" t="s">
        <v>265</v>
      </c>
      <c r="F89" s="610">
        <v>2140</v>
      </c>
      <c r="G89" s="610">
        <v>616</v>
      </c>
      <c r="H89" s="610">
        <v>13200</v>
      </c>
      <c r="K89" s="103">
        <v>75</v>
      </c>
      <c r="L89" s="103" t="s">
        <v>374</v>
      </c>
      <c r="M89" s="932" t="str">
        <f t="shared" si="24"/>
        <v>-</v>
      </c>
      <c r="N89" s="876" t="str">
        <f>IFERROR(_xlfn.RANK.EQ(M89,$M$15:$M$193,0)+COUNTIF($M$15:M89,M89)-1,"-")</f>
        <v>-</v>
      </c>
      <c r="O89" s="876"/>
      <c r="P89" s="828">
        <f t="shared" si="25"/>
        <v>75</v>
      </c>
      <c r="Q89" s="828" t="str">
        <f t="shared" si="26"/>
        <v>森町</v>
      </c>
      <c r="R89" s="941">
        <f t="shared" si="27"/>
        <v>168</v>
      </c>
      <c r="S89" s="932" t="str">
        <f t="shared" si="28"/>
        <v>-</v>
      </c>
      <c r="T89" s="876" t="str">
        <f>IFERROR(_xlfn.RANK.EQ(S89,$S$15:$S$193,0)+COUNTIF($S$15:S89,S89)-1,"-")</f>
        <v>-</v>
      </c>
      <c r="U89" s="876"/>
      <c r="V89" s="828">
        <f t="shared" si="29"/>
        <v>75</v>
      </c>
      <c r="W89" s="828" t="str">
        <f t="shared" si="30"/>
        <v>森町</v>
      </c>
      <c r="X89" s="885">
        <f t="shared" si="31"/>
        <v>875</v>
      </c>
      <c r="Y89" s="101" t="str">
        <f t="shared" si="32"/>
        <v>-</v>
      </c>
      <c r="Z89" s="876" t="str">
        <f>IFERROR(_xlfn.RANK.EQ(Y89,$Y$15:$Y$193,0)+COUNTIF($Y$15:Y89,Y89)-1,"-")</f>
        <v>-</v>
      </c>
      <c r="AA89" s="876"/>
      <c r="AB89" s="828">
        <f t="shared" si="33"/>
        <v>75</v>
      </c>
      <c r="AC89" s="828" t="str">
        <f t="shared" si="34"/>
        <v>真狩村</v>
      </c>
      <c r="AD89" s="936">
        <f t="shared" si="35"/>
        <v>514</v>
      </c>
    </row>
    <row r="90" spans="1:30" ht="18.75" customHeight="1">
      <c r="A90" s="608" t="s">
        <v>604</v>
      </c>
      <c r="B90" s="605" t="s">
        <v>608</v>
      </c>
      <c r="C90" s="606" t="s">
        <v>184</v>
      </c>
      <c r="D90" s="605" t="s">
        <v>700</v>
      </c>
      <c r="E90" s="606" t="s">
        <v>239</v>
      </c>
      <c r="F90" s="610">
        <v>1660</v>
      </c>
      <c r="G90" s="610">
        <v>628</v>
      </c>
      <c r="H90" s="610">
        <v>10400</v>
      </c>
      <c r="K90" s="103">
        <v>76</v>
      </c>
      <c r="L90" s="103" t="s">
        <v>242</v>
      </c>
      <c r="M90" s="932">
        <f t="shared" si="24"/>
        <v>1470</v>
      </c>
      <c r="N90" s="876">
        <f>IFERROR(_xlfn.RANK.EQ(M90,$M$15:$M$193,0)+COUNTIF($M$15:M90,M90)-1,"-")</f>
        <v>25</v>
      </c>
      <c r="O90" s="876"/>
      <c r="P90" s="828">
        <f t="shared" si="25"/>
        <v>76</v>
      </c>
      <c r="Q90" s="828" t="str">
        <f t="shared" si="26"/>
        <v>大空町</v>
      </c>
      <c r="R90" s="941">
        <f t="shared" si="27"/>
        <v>153</v>
      </c>
      <c r="S90" s="932">
        <f t="shared" si="28"/>
        <v>8000</v>
      </c>
      <c r="T90" s="876">
        <f>IFERROR(_xlfn.RANK.EQ(S90,$S$15:$S$193,0)+COUNTIF($S$15:S90,S90)-1,"-")</f>
        <v>26</v>
      </c>
      <c r="U90" s="876"/>
      <c r="V90" s="828">
        <f t="shared" si="29"/>
        <v>76</v>
      </c>
      <c r="W90" s="828" t="str">
        <f t="shared" si="30"/>
        <v>伊達市</v>
      </c>
      <c r="X90" s="885">
        <f t="shared" si="31"/>
        <v>853</v>
      </c>
      <c r="Y90" s="101">
        <f t="shared" si="32"/>
        <v>546</v>
      </c>
      <c r="Z90" s="876">
        <f>IFERROR(_xlfn.RANK.EQ(Y90,$Y$15:$Y$193,0)+COUNTIF($Y$15:Y90,Y90)-1,"-")</f>
        <v>56</v>
      </c>
      <c r="AA90" s="876"/>
      <c r="AB90" s="828">
        <f t="shared" si="33"/>
        <v>76</v>
      </c>
      <c r="AC90" s="828" t="str">
        <f t="shared" si="34"/>
        <v>日高町</v>
      </c>
      <c r="AD90" s="936">
        <f t="shared" si="35"/>
        <v>508</v>
      </c>
    </row>
    <row r="91" spans="1:30" ht="18.75" customHeight="1">
      <c r="A91" s="608" t="s">
        <v>604</v>
      </c>
      <c r="B91" s="605" t="s">
        <v>608</v>
      </c>
      <c r="C91" s="606" t="s">
        <v>184</v>
      </c>
      <c r="D91" s="605" t="s">
        <v>701</v>
      </c>
      <c r="E91" s="606" t="s">
        <v>213</v>
      </c>
      <c r="F91" s="610">
        <v>2420</v>
      </c>
      <c r="G91" s="610">
        <v>637</v>
      </c>
      <c r="H91" s="610">
        <v>15400</v>
      </c>
      <c r="K91" s="103">
        <v>77</v>
      </c>
      <c r="L91" s="103" t="s">
        <v>231</v>
      </c>
      <c r="M91" s="932">
        <f t="shared" si="24"/>
        <v>1310</v>
      </c>
      <c r="N91" s="876">
        <f>IFERROR(_xlfn.RANK.EQ(M91,$M$15:$M$193,0)+COUNTIF($M$15:M91,M91)-1,"-")</f>
        <v>30</v>
      </c>
      <c r="O91" s="876"/>
      <c r="P91" s="828">
        <f t="shared" si="25"/>
        <v>77</v>
      </c>
      <c r="Q91" s="828" t="str">
        <f t="shared" si="26"/>
        <v>新冠町</v>
      </c>
      <c r="R91" s="941">
        <f t="shared" si="27"/>
        <v>150</v>
      </c>
      <c r="S91" s="932">
        <f t="shared" si="28"/>
        <v>6900</v>
      </c>
      <c r="T91" s="876">
        <f>IFERROR(_xlfn.RANK.EQ(S91,$S$15:$S$193,0)+COUNTIF($S$15:S91,S91)-1,"-")</f>
        <v>33</v>
      </c>
      <c r="U91" s="876"/>
      <c r="V91" s="828">
        <f t="shared" si="29"/>
        <v>77</v>
      </c>
      <c r="W91" s="828" t="str">
        <f t="shared" si="30"/>
        <v>新冠町</v>
      </c>
      <c r="X91" s="885">
        <f t="shared" si="31"/>
        <v>759</v>
      </c>
      <c r="Y91" s="101">
        <f t="shared" si="32"/>
        <v>526</v>
      </c>
      <c r="Z91" s="876">
        <f>IFERROR(_xlfn.RANK.EQ(Y91,$Y$15:$Y$193,0)+COUNTIF($Y$15:Y91,Y91)-1,"-")</f>
        <v>70</v>
      </c>
      <c r="AA91" s="876"/>
      <c r="AB91" s="828">
        <f t="shared" si="33"/>
        <v>77</v>
      </c>
      <c r="AC91" s="828" t="str">
        <f t="shared" si="34"/>
        <v>新冠町</v>
      </c>
      <c r="AD91" s="936">
        <f t="shared" si="35"/>
        <v>506</v>
      </c>
    </row>
    <row r="92" spans="1:30" ht="18.75" customHeight="1">
      <c r="A92" s="608" t="s">
        <v>604</v>
      </c>
      <c r="B92" s="605" t="s">
        <v>609</v>
      </c>
      <c r="C92" s="606" t="s">
        <v>185</v>
      </c>
      <c r="D92" s="605" t="s">
        <v>702</v>
      </c>
      <c r="E92" s="606" t="s">
        <v>199</v>
      </c>
      <c r="F92" s="610">
        <v>5990</v>
      </c>
      <c r="G92" s="610">
        <v>626</v>
      </c>
      <c r="H92" s="610">
        <v>37400</v>
      </c>
      <c r="K92" s="103">
        <v>78</v>
      </c>
      <c r="L92" s="103" t="s">
        <v>207</v>
      </c>
      <c r="M92" s="932">
        <f t="shared" si="24"/>
        <v>1340</v>
      </c>
      <c r="N92" s="876">
        <f>IFERROR(_xlfn.RANK.EQ(M92,$M$15:$M$193,0)+COUNTIF($M$15:M92,M92)-1,"-")</f>
        <v>27</v>
      </c>
      <c r="O92" s="876"/>
      <c r="P92" s="828">
        <f t="shared" si="25"/>
        <v>78</v>
      </c>
      <c r="Q92" s="828" t="str">
        <f t="shared" si="26"/>
        <v>北広島市</v>
      </c>
      <c r="R92" s="941">
        <f t="shared" si="27"/>
        <v>143</v>
      </c>
      <c r="S92" s="932">
        <f t="shared" si="28"/>
        <v>7350</v>
      </c>
      <c r="T92" s="876">
        <f>IFERROR(_xlfn.RANK.EQ(S92,$S$15:$S$193,0)+COUNTIF($S$15:S92,S92)-1,"-")</f>
        <v>29</v>
      </c>
      <c r="U92" s="876"/>
      <c r="V92" s="828">
        <f t="shared" si="29"/>
        <v>78</v>
      </c>
      <c r="W92" s="828" t="str">
        <f t="shared" si="30"/>
        <v>北広島市</v>
      </c>
      <c r="X92" s="885">
        <f t="shared" si="31"/>
        <v>715</v>
      </c>
      <c r="Y92" s="101">
        <f t="shared" si="32"/>
        <v>547</v>
      </c>
      <c r="Z92" s="876">
        <f>IFERROR(_xlfn.RANK.EQ(Y92,$Y$15:$Y$193,0)+COUNTIF($Y$15:Y92,Y92)-1,"-")</f>
        <v>55</v>
      </c>
      <c r="AA92" s="876"/>
      <c r="AB92" s="828">
        <f t="shared" si="33"/>
        <v>77</v>
      </c>
      <c r="AC92" s="828" t="str">
        <f t="shared" si="34"/>
        <v>新ひだか町</v>
      </c>
      <c r="AD92" s="936">
        <f t="shared" si="35"/>
        <v>506</v>
      </c>
    </row>
    <row r="93" spans="1:30" ht="18.75" customHeight="1">
      <c r="A93" s="608" t="s">
        <v>604</v>
      </c>
      <c r="B93" s="605" t="s">
        <v>609</v>
      </c>
      <c r="C93" s="606" t="s">
        <v>185</v>
      </c>
      <c r="D93" s="605" t="s">
        <v>703</v>
      </c>
      <c r="E93" s="606" t="s">
        <v>217</v>
      </c>
      <c r="F93" s="610">
        <v>2160</v>
      </c>
      <c r="G93" s="610">
        <v>579</v>
      </c>
      <c r="H93" s="610">
        <v>12500</v>
      </c>
      <c r="K93" s="103">
        <v>79</v>
      </c>
      <c r="L93" s="103" t="s">
        <v>291</v>
      </c>
      <c r="M93" s="932">
        <f t="shared" si="24"/>
        <v>1060</v>
      </c>
      <c r="N93" s="876">
        <f>IFERROR(_xlfn.RANK.EQ(M93,$M$15:$M$193,0)+COUNTIF($M$15:M93,M93)-1,"-")</f>
        <v>37</v>
      </c>
      <c r="O93" s="876"/>
      <c r="P93" s="828">
        <f t="shared" si="25"/>
        <v>79</v>
      </c>
      <c r="Q93" s="828" t="str">
        <f t="shared" si="26"/>
        <v>赤井川村</v>
      </c>
      <c r="R93" s="941">
        <f t="shared" si="27"/>
        <v>130</v>
      </c>
      <c r="S93" s="932">
        <f t="shared" si="28"/>
        <v>6330</v>
      </c>
      <c r="T93" s="876">
        <f>IFERROR(_xlfn.RANK.EQ(S93,$S$15:$S$193,0)+COUNTIF($S$15:S93,S93)-1,"-")</f>
        <v>36</v>
      </c>
      <c r="U93" s="876"/>
      <c r="V93" s="828">
        <f t="shared" si="29"/>
        <v>79</v>
      </c>
      <c r="W93" s="828" t="str">
        <f t="shared" si="30"/>
        <v>赤井川村</v>
      </c>
      <c r="X93" s="885">
        <f t="shared" si="31"/>
        <v>705</v>
      </c>
      <c r="Y93" s="101">
        <f t="shared" si="32"/>
        <v>598</v>
      </c>
      <c r="Z93" s="876">
        <f>IFERROR(_xlfn.RANK.EQ(Y93,$Y$15:$Y$193,0)+COUNTIF($Y$15:Y93,Y93)-1,"-")</f>
        <v>33</v>
      </c>
      <c r="AA93" s="876"/>
      <c r="AB93" s="828">
        <f t="shared" si="33"/>
        <v>79</v>
      </c>
      <c r="AC93" s="828" t="str">
        <f t="shared" si="34"/>
        <v>様似町</v>
      </c>
      <c r="AD93" s="936">
        <f t="shared" si="35"/>
        <v>504</v>
      </c>
    </row>
    <row r="94" spans="1:30" ht="18.75" customHeight="1">
      <c r="A94" s="608" t="s">
        <v>604</v>
      </c>
      <c r="B94" s="605" t="s">
        <v>609</v>
      </c>
      <c r="C94" s="606" t="s">
        <v>185</v>
      </c>
      <c r="D94" s="605" t="s">
        <v>704</v>
      </c>
      <c r="E94" s="606" t="s">
        <v>228</v>
      </c>
      <c r="F94" s="610">
        <v>3600</v>
      </c>
      <c r="G94" s="610">
        <v>659</v>
      </c>
      <c r="H94" s="610">
        <v>23700</v>
      </c>
      <c r="K94" s="103">
        <v>80</v>
      </c>
      <c r="L94" s="103" t="s">
        <v>284</v>
      </c>
      <c r="M94" s="932">
        <f t="shared" si="24"/>
        <v>1560</v>
      </c>
      <c r="N94" s="876">
        <f>IFERROR(_xlfn.RANK.EQ(M94,$M$15:$M$193,0)+COUNTIF($M$15:M94,M94)-1,"-")</f>
        <v>20</v>
      </c>
      <c r="O94" s="876"/>
      <c r="P94" s="828">
        <f t="shared" si="25"/>
        <v>80</v>
      </c>
      <c r="Q94" s="828" t="str">
        <f t="shared" si="26"/>
        <v>壮瞥町</v>
      </c>
      <c r="R94" s="941">
        <f t="shared" si="27"/>
        <v>111</v>
      </c>
      <c r="S94" s="932">
        <f t="shared" si="28"/>
        <v>9700</v>
      </c>
      <c r="T94" s="876">
        <f>IFERROR(_xlfn.RANK.EQ(S94,$S$15:$S$193,0)+COUNTIF($S$15:S94,S94)-1,"-")</f>
        <v>19</v>
      </c>
      <c r="U94" s="876"/>
      <c r="V94" s="828">
        <f t="shared" si="29"/>
        <v>80</v>
      </c>
      <c r="W94" s="828" t="str">
        <f t="shared" si="30"/>
        <v>南富良野町</v>
      </c>
      <c r="X94" s="885">
        <f t="shared" si="31"/>
        <v>612</v>
      </c>
      <c r="Y94" s="101">
        <f t="shared" si="32"/>
        <v>620</v>
      </c>
      <c r="Z94" s="876">
        <f>IFERROR(_xlfn.RANK.EQ(Y94,$Y$15:$Y$193,0)+COUNTIF($Y$15:Y94,Y94)-1,"-")</f>
        <v>14</v>
      </c>
      <c r="AA94" s="876"/>
      <c r="AB94" s="828">
        <f t="shared" si="33"/>
        <v>80</v>
      </c>
      <c r="AC94" s="828" t="str">
        <f t="shared" si="34"/>
        <v>七飯町</v>
      </c>
      <c r="AD94" s="936">
        <f t="shared" si="35"/>
        <v>503</v>
      </c>
    </row>
    <row r="95" spans="1:30" ht="18.75" customHeight="1">
      <c r="A95" s="608" t="s">
        <v>604</v>
      </c>
      <c r="B95" s="605" t="s">
        <v>609</v>
      </c>
      <c r="C95" s="606" t="s">
        <v>185</v>
      </c>
      <c r="D95" s="605" t="s">
        <v>705</v>
      </c>
      <c r="E95" s="606" t="s">
        <v>250</v>
      </c>
      <c r="F95" s="610">
        <v>575</v>
      </c>
      <c r="G95" s="610">
        <v>581</v>
      </c>
      <c r="H95" s="610">
        <v>3340</v>
      </c>
      <c r="K95" s="103">
        <v>81</v>
      </c>
      <c r="L95" s="103" t="s">
        <v>236</v>
      </c>
      <c r="M95" s="932">
        <f t="shared" si="24"/>
        <v>3430</v>
      </c>
      <c r="N95" s="876">
        <f>IFERROR(_xlfn.RANK.EQ(M95,$M$15:$M$193,0)+COUNTIF($M$15:M95,M95)-1,"-")</f>
        <v>5</v>
      </c>
      <c r="O95" s="876"/>
      <c r="P95" s="828">
        <f t="shared" si="25"/>
        <v>81</v>
      </c>
      <c r="Q95" s="828" t="str">
        <f t="shared" si="26"/>
        <v>南富良野町</v>
      </c>
      <c r="R95" s="941">
        <f t="shared" si="27"/>
        <v>97</v>
      </c>
      <c r="S95" s="932">
        <f t="shared" si="28"/>
        <v>20900</v>
      </c>
      <c r="T95" s="876">
        <f>IFERROR(_xlfn.RANK.EQ(S95,$S$15:$S$193,0)+COUNTIF($S$15:S95,S95)-1,"-")</f>
        <v>5</v>
      </c>
      <c r="U95" s="876"/>
      <c r="V95" s="828">
        <f t="shared" si="29"/>
        <v>81</v>
      </c>
      <c r="W95" s="828" t="str">
        <f t="shared" si="30"/>
        <v>壮瞥町</v>
      </c>
      <c r="X95" s="885">
        <f t="shared" si="31"/>
        <v>539</v>
      </c>
      <c r="Y95" s="101">
        <f t="shared" si="32"/>
        <v>611</v>
      </c>
      <c r="Z95" s="876">
        <f>IFERROR(_xlfn.RANK.EQ(Y95,$Y$15:$Y$193,0)+COUNTIF($Y$15:Y95,Y95)-1,"-")</f>
        <v>22</v>
      </c>
      <c r="AA95" s="876"/>
      <c r="AB95" s="828">
        <f t="shared" si="33"/>
        <v>81</v>
      </c>
      <c r="AC95" s="828" t="str">
        <f t="shared" si="34"/>
        <v>夕張市</v>
      </c>
      <c r="AD95" s="936">
        <f t="shared" si="35"/>
        <v>502</v>
      </c>
    </row>
    <row r="96" spans="1:30" ht="18.75" customHeight="1">
      <c r="A96" s="608" t="s">
        <v>604</v>
      </c>
      <c r="B96" s="605" t="s">
        <v>609</v>
      </c>
      <c r="C96" s="606" t="s">
        <v>185</v>
      </c>
      <c r="D96" s="605" t="s">
        <v>706</v>
      </c>
      <c r="E96" s="606" t="s">
        <v>224</v>
      </c>
      <c r="F96" s="610">
        <v>2270</v>
      </c>
      <c r="G96" s="610">
        <v>632</v>
      </c>
      <c r="H96" s="610">
        <v>14300</v>
      </c>
      <c r="K96" s="103">
        <v>82</v>
      </c>
      <c r="L96" s="103" t="s">
        <v>269</v>
      </c>
      <c r="M96" s="932">
        <f t="shared" si="24"/>
        <v>2040</v>
      </c>
      <c r="N96" s="876">
        <f>IFERROR(_xlfn.RANK.EQ(M96,$M$15:$M$193,0)+COUNTIF($M$15:M96,M96)-1,"-")</f>
        <v>15</v>
      </c>
      <c r="O96" s="876"/>
      <c r="P96" s="828">
        <f t="shared" si="25"/>
        <v>82</v>
      </c>
      <c r="Q96" s="828" t="str">
        <f t="shared" si="26"/>
        <v>乙部町</v>
      </c>
      <c r="R96" s="941">
        <f t="shared" si="27"/>
        <v>92</v>
      </c>
      <c r="S96" s="932">
        <f t="shared" si="28"/>
        <v>12600</v>
      </c>
      <c r="T96" s="876">
        <f>IFERROR(_xlfn.RANK.EQ(S96,$S$15:$S$193,0)+COUNTIF($S$15:S96,S96)-1,"-")</f>
        <v>14</v>
      </c>
      <c r="U96" s="876"/>
      <c r="V96" s="828">
        <f t="shared" si="29"/>
        <v>82</v>
      </c>
      <c r="W96" s="828" t="str">
        <f t="shared" si="30"/>
        <v>乙部町</v>
      </c>
      <c r="X96" s="885">
        <f t="shared" si="31"/>
        <v>433</v>
      </c>
      <c r="Y96" s="101">
        <f t="shared" si="32"/>
        <v>617</v>
      </c>
      <c r="Z96" s="876">
        <f>IFERROR(_xlfn.RANK.EQ(Y96,$Y$15:$Y$193,0)+COUNTIF($Y$15:Y96,Y96)-1,"-")</f>
        <v>18</v>
      </c>
      <c r="AA96" s="876"/>
      <c r="AB96" s="828">
        <f t="shared" si="33"/>
        <v>82</v>
      </c>
      <c r="AC96" s="828" t="str">
        <f t="shared" si="34"/>
        <v>札幌市</v>
      </c>
      <c r="AD96" s="936">
        <f t="shared" si="35"/>
        <v>500</v>
      </c>
    </row>
    <row r="97" spans="1:30" ht="18.75" customHeight="1">
      <c r="A97" s="608" t="s">
        <v>604</v>
      </c>
      <c r="B97" s="605" t="s">
        <v>609</v>
      </c>
      <c r="C97" s="606" t="s">
        <v>185</v>
      </c>
      <c r="D97" s="605" t="s">
        <v>707</v>
      </c>
      <c r="E97" s="606" t="s">
        <v>248</v>
      </c>
      <c r="F97" s="610">
        <v>1290</v>
      </c>
      <c r="G97" s="610">
        <v>626</v>
      </c>
      <c r="H97" s="610">
        <v>8070</v>
      </c>
      <c r="K97" s="103">
        <v>83</v>
      </c>
      <c r="L97" s="103" t="s">
        <v>237</v>
      </c>
      <c r="M97" s="932">
        <f t="shared" si="24"/>
        <v>2100</v>
      </c>
      <c r="N97" s="876">
        <f>IFERROR(_xlfn.RANK.EQ(M97,$M$15:$M$193,0)+COUNTIF($M$15:M97,M97)-1,"-")</f>
        <v>14</v>
      </c>
      <c r="O97" s="876"/>
      <c r="P97" s="828">
        <f t="shared" si="25"/>
        <v>83</v>
      </c>
      <c r="Q97" s="828" t="str">
        <f t="shared" si="26"/>
        <v>千歳市</v>
      </c>
      <c r="R97" s="941">
        <f t="shared" si="27"/>
        <v>85</v>
      </c>
      <c r="S97" s="932">
        <f t="shared" si="28"/>
        <v>13200</v>
      </c>
      <c r="T97" s="876">
        <f>IFERROR(_xlfn.RANK.EQ(S97,$S$15:$S$193,0)+COUNTIF($S$15:S97,S97)-1,"-")</f>
        <v>11</v>
      </c>
      <c r="U97" s="876"/>
      <c r="V97" s="828">
        <f t="shared" si="29"/>
        <v>83</v>
      </c>
      <c r="W97" s="828" t="str">
        <f t="shared" si="30"/>
        <v>千歳市</v>
      </c>
      <c r="X97" s="885">
        <f t="shared" si="31"/>
        <v>425</v>
      </c>
      <c r="Y97" s="101">
        <f t="shared" si="32"/>
        <v>631</v>
      </c>
      <c r="Z97" s="876">
        <f>IFERROR(_xlfn.RANK.EQ(Y97,$Y$15:$Y$193,0)+COUNTIF($Y$15:Y97,Y97)-1,"-")</f>
        <v>6</v>
      </c>
      <c r="AA97" s="876"/>
      <c r="AB97" s="828">
        <f t="shared" si="33"/>
        <v>82</v>
      </c>
      <c r="AC97" s="828" t="str">
        <f t="shared" si="34"/>
        <v>千歳市</v>
      </c>
      <c r="AD97" s="936">
        <f t="shared" si="35"/>
        <v>500</v>
      </c>
    </row>
    <row r="98" spans="1:30" ht="18.75" customHeight="1">
      <c r="A98" s="608" t="s">
        <v>604</v>
      </c>
      <c r="B98" s="605" t="s">
        <v>609</v>
      </c>
      <c r="C98" s="606" t="s">
        <v>185</v>
      </c>
      <c r="D98" s="605" t="s">
        <v>708</v>
      </c>
      <c r="E98" s="606" t="s">
        <v>244</v>
      </c>
      <c r="F98" s="611">
        <v>2510</v>
      </c>
      <c r="G98" s="611">
        <v>602</v>
      </c>
      <c r="H98" s="611">
        <v>15100</v>
      </c>
      <c r="K98" s="103">
        <v>84</v>
      </c>
      <c r="L98" s="103" t="s">
        <v>265</v>
      </c>
      <c r="M98" s="932">
        <f t="shared" si="24"/>
        <v>2140</v>
      </c>
      <c r="N98" s="876">
        <f>IFERROR(_xlfn.RANK.EQ(M98,$M$15:$M$193,0)+COUNTIF($M$15:M98,M98)-1,"-")</f>
        <v>12</v>
      </c>
      <c r="O98" s="876"/>
      <c r="P98" s="828">
        <f t="shared" si="25"/>
        <v>84</v>
      </c>
      <c r="Q98" s="828" t="str">
        <f t="shared" si="26"/>
        <v>岩内町</v>
      </c>
      <c r="R98" s="941">
        <f t="shared" si="27"/>
        <v>70</v>
      </c>
      <c r="S98" s="932">
        <f t="shared" si="28"/>
        <v>13200</v>
      </c>
      <c r="T98" s="876">
        <f>IFERROR(_xlfn.RANK.EQ(S98,$S$15:$S$193,0)+COUNTIF($S$15:S98,S98)-1,"-")</f>
        <v>12</v>
      </c>
      <c r="U98" s="876"/>
      <c r="V98" s="828">
        <f t="shared" si="29"/>
        <v>84</v>
      </c>
      <c r="W98" s="828" t="str">
        <f t="shared" si="30"/>
        <v>岩内町</v>
      </c>
      <c r="X98" s="885">
        <f t="shared" si="31"/>
        <v>365</v>
      </c>
      <c r="Y98" s="101">
        <f t="shared" si="32"/>
        <v>616</v>
      </c>
      <c r="Z98" s="876">
        <f>IFERROR(_xlfn.RANK.EQ(Y98,$Y$15:$Y$193,0)+COUNTIF($Y$15:Y98,Y98)-1,"-")</f>
        <v>19</v>
      </c>
      <c r="AA98" s="876"/>
      <c r="AB98" s="828">
        <f t="shared" si="33"/>
        <v>82</v>
      </c>
      <c r="AC98" s="828" t="str">
        <f t="shared" si="34"/>
        <v>北広島市</v>
      </c>
      <c r="AD98" s="936">
        <f t="shared" si="35"/>
        <v>500</v>
      </c>
    </row>
    <row r="99" spans="1:30" ht="18.75" customHeight="1">
      <c r="A99" s="608" t="s">
        <v>604</v>
      </c>
      <c r="B99" s="605" t="s">
        <v>609</v>
      </c>
      <c r="C99" s="606" t="s">
        <v>185</v>
      </c>
      <c r="D99" s="605" t="s">
        <v>709</v>
      </c>
      <c r="E99" s="606" t="s">
        <v>276</v>
      </c>
      <c r="F99" s="611">
        <v>1510</v>
      </c>
      <c r="G99" s="611">
        <v>605</v>
      </c>
      <c r="H99" s="611">
        <v>9130</v>
      </c>
      <c r="K99" s="103">
        <v>85</v>
      </c>
      <c r="L99" s="103" t="s">
        <v>239</v>
      </c>
      <c r="M99" s="932">
        <f t="shared" si="24"/>
        <v>1660</v>
      </c>
      <c r="N99" s="876">
        <f>IFERROR(_xlfn.RANK.EQ(M99,$M$15:$M$193,0)+COUNTIF($M$15:M99,M99)-1,"-")</f>
        <v>19</v>
      </c>
      <c r="O99" s="876"/>
      <c r="P99" s="828">
        <f t="shared" si="25"/>
        <v>85</v>
      </c>
      <c r="Q99" s="828" t="str">
        <f t="shared" si="26"/>
        <v>訓子府町</v>
      </c>
      <c r="R99" s="941">
        <f t="shared" si="27"/>
        <v>63</v>
      </c>
      <c r="S99" s="932">
        <f t="shared" si="28"/>
        <v>10400</v>
      </c>
      <c r="T99" s="876">
        <f>IFERROR(_xlfn.RANK.EQ(S99,$S$15:$S$193,0)+COUNTIF($S$15:S99,S99)-1,"-")</f>
        <v>17</v>
      </c>
      <c r="U99" s="876"/>
      <c r="V99" s="828">
        <f t="shared" si="29"/>
        <v>85</v>
      </c>
      <c r="W99" s="828" t="str">
        <f t="shared" si="30"/>
        <v>下川町</v>
      </c>
      <c r="X99" s="885">
        <f t="shared" si="31"/>
        <v>312</v>
      </c>
      <c r="Y99" s="101">
        <f t="shared" si="32"/>
        <v>628</v>
      </c>
      <c r="Z99" s="876">
        <f>IFERROR(_xlfn.RANK.EQ(Y99,$Y$15:$Y$193,0)+COUNTIF($Y$15:Y99,Y99)-1,"-")</f>
        <v>8</v>
      </c>
      <c r="AA99" s="876"/>
      <c r="AB99" s="828">
        <f t="shared" si="33"/>
        <v>85</v>
      </c>
      <c r="AC99" s="828" t="str">
        <f t="shared" si="34"/>
        <v>上ノ国町</v>
      </c>
      <c r="AD99" s="936">
        <f t="shared" si="35"/>
        <v>493</v>
      </c>
    </row>
    <row r="100" spans="1:30" ht="18.75" customHeight="1">
      <c r="A100" s="608" t="s">
        <v>604</v>
      </c>
      <c r="B100" s="605" t="s">
        <v>609</v>
      </c>
      <c r="C100" s="606" t="s">
        <v>185</v>
      </c>
      <c r="D100" s="605" t="s">
        <v>710</v>
      </c>
      <c r="E100" s="606" t="s">
        <v>296</v>
      </c>
      <c r="F100" s="611">
        <v>917</v>
      </c>
      <c r="G100" s="611">
        <v>576</v>
      </c>
      <c r="H100" s="611">
        <v>5280</v>
      </c>
      <c r="K100" s="103">
        <v>86</v>
      </c>
      <c r="L100" s="103" t="s">
        <v>213</v>
      </c>
      <c r="M100" s="932">
        <f t="shared" si="24"/>
        <v>2420</v>
      </c>
      <c r="N100" s="876">
        <f>IFERROR(_xlfn.RANK.EQ(M100,$M$15:$M$193,0)+COUNTIF($M$15:M100,M100)-1,"-")</f>
        <v>8</v>
      </c>
      <c r="O100" s="876"/>
      <c r="P100" s="828">
        <f t="shared" si="25"/>
        <v>86</v>
      </c>
      <c r="Q100" s="828" t="str">
        <f t="shared" si="26"/>
        <v>下川町</v>
      </c>
      <c r="R100" s="941">
        <f t="shared" si="27"/>
        <v>56</v>
      </c>
      <c r="S100" s="932">
        <f t="shared" si="28"/>
        <v>15400</v>
      </c>
      <c r="T100" s="876">
        <f>IFERROR(_xlfn.RANK.EQ(S100,$S$15:$S$193,0)+COUNTIF($S$15:S100,S100)-1,"-")</f>
        <v>7</v>
      </c>
      <c r="U100" s="876"/>
      <c r="V100" s="828">
        <f t="shared" si="29"/>
        <v>86</v>
      </c>
      <c r="W100" s="828" t="str">
        <f t="shared" si="30"/>
        <v>訓子府町</v>
      </c>
      <c r="X100" s="885">
        <f t="shared" si="31"/>
        <v>305</v>
      </c>
      <c r="Y100" s="101">
        <f t="shared" si="32"/>
        <v>637</v>
      </c>
      <c r="Z100" s="876">
        <f>IFERROR(_xlfn.RANK.EQ(Y100,$Y$15:$Y$193,0)+COUNTIF($Y$15:Y100,Y100)-1,"-")</f>
        <v>4</v>
      </c>
      <c r="AA100" s="876"/>
      <c r="AB100" s="828">
        <f t="shared" si="33"/>
        <v>86</v>
      </c>
      <c r="AC100" s="828" t="str">
        <f t="shared" si="34"/>
        <v>浦河町</v>
      </c>
      <c r="AD100" s="936">
        <f t="shared" si="35"/>
        <v>491</v>
      </c>
    </row>
    <row r="101" spans="1:30" ht="18.75" customHeight="1">
      <c r="A101" s="608" t="s">
        <v>604</v>
      </c>
      <c r="B101" s="605" t="s">
        <v>609</v>
      </c>
      <c r="C101" s="606" t="s">
        <v>185</v>
      </c>
      <c r="D101" s="605" t="s">
        <v>711</v>
      </c>
      <c r="E101" s="606" t="s">
        <v>261</v>
      </c>
      <c r="F101" s="610">
        <v>246</v>
      </c>
      <c r="G101" s="610">
        <v>644</v>
      </c>
      <c r="H101" s="610">
        <v>1590</v>
      </c>
      <c r="K101" s="103">
        <v>87</v>
      </c>
      <c r="L101" s="103" t="s">
        <v>224</v>
      </c>
      <c r="M101" s="932">
        <f t="shared" si="24"/>
        <v>2270</v>
      </c>
      <c r="N101" s="876">
        <f>IFERROR(_xlfn.RANK.EQ(M101,$M$15:$M$193,0)+COUNTIF($M$15:M101,M101)-1,"-")</f>
        <v>10</v>
      </c>
      <c r="O101" s="876"/>
      <c r="P101" s="828">
        <f t="shared" si="25"/>
        <v>87</v>
      </c>
      <c r="Q101" s="828" t="str">
        <f t="shared" si="26"/>
        <v>函館市</v>
      </c>
      <c r="R101" s="941">
        <f t="shared" si="27"/>
        <v>54</v>
      </c>
      <c r="S101" s="932">
        <f t="shared" si="28"/>
        <v>14300</v>
      </c>
      <c r="T101" s="876">
        <f>IFERROR(_xlfn.RANK.EQ(S101,$S$15:$S$193,0)+COUNTIF($S$15:S101,S101)-1,"-")</f>
        <v>10</v>
      </c>
      <c r="U101" s="876"/>
      <c r="V101" s="828">
        <f t="shared" si="29"/>
        <v>87</v>
      </c>
      <c r="W101" s="828" t="str">
        <f t="shared" si="30"/>
        <v>洞爺湖町</v>
      </c>
      <c r="X101" s="885">
        <f t="shared" si="31"/>
        <v>259</v>
      </c>
      <c r="Y101" s="101">
        <f t="shared" si="32"/>
        <v>632</v>
      </c>
      <c r="Z101" s="876">
        <f>IFERROR(_xlfn.RANK.EQ(Y101,$Y$15:$Y$193,0)+COUNTIF($Y$15:Y101,Y101)-1,"-")</f>
        <v>5</v>
      </c>
      <c r="AA101" s="876"/>
      <c r="AB101" s="828">
        <f t="shared" si="33"/>
        <v>87</v>
      </c>
      <c r="AC101" s="828" t="str">
        <f t="shared" si="34"/>
        <v>増毛町</v>
      </c>
      <c r="AD101" s="936">
        <f t="shared" si="35"/>
        <v>489</v>
      </c>
    </row>
    <row r="102" spans="1:30" ht="18.75" customHeight="1">
      <c r="A102" s="608" t="s">
        <v>604</v>
      </c>
      <c r="B102" s="605" t="s">
        <v>609</v>
      </c>
      <c r="C102" s="606" t="s">
        <v>185</v>
      </c>
      <c r="D102" s="605" t="s">
        <v>712</v>
      </c>
      <c r="E102" s="606" t="s">
        <v>253</v>
      </c>
      <c r="F102" s="610">
        <v>2110</v>
      </c>
      <c r="G102" s="610">
        <v>626</v>
      </c>
      <c r="H102" s="610">
        <v>13200</v>
      </c>
      <c r="K102" s="103">
        <v>88</v>
      </c>
      <c r="L102" s="103" t="s">
        <v>248</v>
      </c>
      <c r="M102" s="932">
        <f t="shared" si="24"/>
        <v>1290</v>
      </c>
      <c r="N102" s="876">
        <f>IFERROR(_xlfn.RANK.EQ(M102,$M$15:$M$193,0)+COUNTIF($M$15:M102,M102)-1,"-")</f>
        <v>33</v>
      </c>
      <c r="O102" s="876"/>
      <c r="P102" s="828">
        <f t="shared" si="25"/>
        <v>87</v>
      </c>
      <c r="Q102" s="828" t="str">
        <f t="shared" si="26"/>
        <v>洞爺湖町</v>
      </c>
      <c r="R102" s="941">
        <f t="shared" si="27"/>
        <v>54</v>
      </c>
      <c r="S102" s="932">
        <f t="shared" si="28"/>
        <v>8070</v>
      </c>
      <c r="T102" s="876">
        <f>IFERROR(_xlfn.RANK.EQ(S102,$S$15:$S$193,0)+COUNTIF($S$15:S102,S102)-1,"-")</f>
        <v>24</v>
      </c>
      <c r="U102" s="876"/>
      <c r="V102" s="828">
        <f t="shared" si="29"/>
        <v>88</v>
      </c>
      <c r="W102" s="828" t="str">
        <f t="shared" si="30"/>
        <v>函館市</v>
      </c>
      <c r="X102" s="885">
        <f t="shared" si="31"/>
        <v>253</v>
      </c>
      <c r="Y102" s="101">
        <f t="shared" si="32"/>
        <v>626</v>
      </c>
      <c r="Z102" s="876">
        <f>IFERROR(_xlfn.RANK.EQ(Y102,$Y$15:$Y$193,0)+COUNTIF($Y$15:Y102,Y102)-1,"-")</f>
        <v>10</v>
      </c>
      <c r="AA102" s="876"/>
      <c r="AB102" s="828">
        <f t="shared" si="33"/>
        <v>88</v>
      </c>
      <c r="AC102" s="828" t="str">
        <f t="shared" si="34"/>
        <v>小樽市</v>
      </c>
      <c r="AD102" s="936">
        <f t="shared" si="35"/>
        <v>486</v>
      </c>
    </row>
    <row r="103" spans="1:30" ht="18.75" customHeight="1">
      <c r="A103" s="608" t="s">
        <v>604</v>
      </c>
      <c r="B103" s="605" t="s">
        <v>609</v>
      </c>
      <c r="C103" s="606" t="s">
        <v>185</v>
      </c>
      <c r="D103" s="605" t="s">
        <v>713</v>
      </c>
      <c r="E103" s="606" t="s">
        <v>238</v>
      </c>
      <c r="F103" s="610">
        <v>854</v>
      </c>
      <c r="G103" s="610">
        <v>621</v>
      </c>
      <c r="H103" s="610">
        <v>5300</v>
      </c>
      <c r="K103" s="103">
        <v>89</v>
      </c>
      <c r="L103" s="103" t="s">
        <v>244</v>
      </c>
      <c r="M103" s="932">
        <f t="shared" si="24"/>
        <v>2510</v>
      </c>
      <c r="N103" s="876">
        <f>IFERROR(_xlfn.RANK.EQ(M103,$M$15:$M$193,0)+COUNTIF($M$15:M103,M103)-1,"-")</f>
        <v>7</v>
      </c>
      <c r="O103" s="876"/>
      <c r="P103" s="828">
        <f t="shared" si="25"/>
        <v>89</v>
      </c>
      <c r="Q103" s="828" t="str">
        <f t="shared" si="26"/>
        <v>黒松内町</v>
      </c>
      <c r="R103" s="941">
        <f t="shared" si="27"/>
        <v>34</v>
      </c>
      <c r="S103" s="932">
        <f t="shared" si="28"/>
        <v>15100</v>
      </c>
      <c r="T103" s="876">
        <f>IFERROR(_xlfn.RANK.EQ(S103,$S$15:$S$193,0)+COUNTIF($S$15:S103,S103)-1,"-")</f>
        <v>8</v>
      </c>
      <c r="U103" s="876"/>
      <c r="V103" s="828">
        <f t="shared" si="29"/>
        <v>89</v>
      </c>
      <c r="W103" s="828" t="str">
        <f t="shared" si="30"/>
        <v>黒松内町</v>
      </c>
      <c r="X103" s="885">
        <f t="shared" si="31"/>
        <v>194</v>
      </c>
      <c r="Y103" s="101">
        <f t="shared" si="32"/>
        <v>602</v>
      </c>
      <c r="Z103" s="876">
        <f>IFERROR(_xlfn.RANK.EQ(Y103,$Y$15:$Y$193,0)+COUNTIF($Y$15:Y103,Y103)-1,"-")</f>
        <v>28</v>
      </c>
      <c r="AA103" s="876"/>
      <c r="AB103" s="828">
        <f t="shared" si="33"/>
        <v>88</v>
      </c>
      <c r="AC103" s="828" t="str">
        <f t="shared" si="34"/>
        <v>木古内町</v>
      </c>
      <c r="AD103" s="936">
        <f t="shared" si="35"/>
        <v>486</v>
      </c>
    </row>
    <row r="104" spans="1:30" ht="18.75" customHeight="1">
      <c r="A104" s="608" t="s">
        <v>604</v>
      </c>
      <c r="B104" s="605" t="s">
        <v>609</v>
      </c>
      <c r="C104" s="606" t="s">
        <v>185</v>
      </c>
      <c r="D104" s="605" t="s">
        <v>714</v>
      </c>
      <c r="E104" s="606" t="s">
        <v>263</v>
      </c>
      <c r="F104" s="610">
        <v>753</v>
      </c>
      <c r="G104" s="610">
        <v>601</v>
      </c>
      <c r="H104" s="610">
        <v>4520</v>
      </c>
      <c r="K104" s="103">
        <v>90</v>
      </c>
      <c r="L104" s="103" t="s">
        <v>276</v>
      </c>
      <c r="M104" s="932">
        <f t="shared" si="24"/>
        <v>1510</v>
      </c>
      <c r="N104" s="876">
        <f>IFERROR(_xlfn.RANK.EQ(M104,$M$15:$M$193,0)+COUNTIF($M$15:M104,M104)-1,"-")</f>
        <v>22</v>
      </c>
      <c r="O104" s="876"/>
      <c r="P104" s="828">
        <f t="shared" si="25"/>
        <v>90</v>
      </c>
      <c r="Q104" s="828" t="str">
        <f t="shared" si="26"/>
        <v>奥尻町</v>
      </c>
      <c r="R104" s="941">
        <f t="shared" si="27"/>
        <v>33</v>
      </c>
      <c r="S104" s="932">
        <f t="shared" si="28"/>
        <v>9130</v>
      </c>
      <c r="T104" s="876">
        <f>IFERROR(_xlfn.RANK.EQ(S104,$S$15:$S$193,0)+COUNTIF($S$15:S104,S104)-1,"-")</f>
        <v>20</v>
      </c>
      <c r="U104" s="876"/>
      <c r="V104" s="828">
        <f t="shared" si="29"/>
        <v>90</v>
      </c>
      <c r="W104" s="828" t="str">
        <f t="shared" si="30"/>
        <v>奥尻町</v>
      </c>
      <c r="X104" s="885">
        <f t="shared" si="31"/>
        <v>149</v>
      </c>
      <c r="Y104" s="101">
        <f t="shared" si="32"/>
        <v>605</v>
      </c>
      <c r="Z104" s="876">
        <f>IFERROR(_xlfn.RANK.EQ(Y104,$Y$15:$Y$193,0)+COUNTIF($Y$15:Y104,Y104)-1,"-")</f>
        <v>26</v>
      </c>
      <c r="AA104" s="876"/>
      <c r="AB104" s="828">
        <f t="shared" si="33"/>
        <v>88</v>
      </c>
      <c r="AC104" s="828" t="str">
        <f t="shared" si="34"/>
        <v>壮瞥町</v>
      </c>
      <c r="AD104" s="936">
        <f t="shared" si="35"/>
        <v>486</v>
      </c>
    </row>
    <row r="105" spans="1:30" ht="18.75" customHeight="1">
      <c r="A105" s="608" t="s">
        <v>604</v>
      </c>
      <c r="B105" s="605" t="s">
        <v>609</v>
      </c>
      <c r="C105" s="606" t="s">
        <v>185</v>
      </c>
      <c r="D105" s="605" t="s">
        <v>715</v>
      </c>
      <c r="E105" s="606" t="s">
        <v>285</v>
      </c>
      <c r="F105" s="611">
        <v>1100</v>
      </c>
      <c r="G105" s="611">
        <v>607</v>
      </c>
      <c r="H105" s="611">
        <v>6690</v>
      </c>
      <c r="K105" s="103">
        <v>91</v>
      </c>
      <c r="L105" s="103" t="s">
        <v>296</v>
      </c>
      <c r="M105" s="932">
        <f t="shared" si="24"/>
        <v>917</v>
      </c>
      <c r="N105" s="876">
        <f>IFERROR(_xlfn.RANK.EQ(M105,$M$15:$M$193,0)+COUNTIF($M$15:M105,M105)-1,"-")</f>
        <v>38</v>
      </c>
      <c r="O105" s="876"/>
      <c r="P105" s="828">
        <f t="shared" si="25"/>
        <v>91</v>
      </c>
      <c r="Q105" s="828" t="str">
        <f t="shared" si="26"/>
        <v>余市町</v>
      </c>
      <c r="R105" s="941">
        <f t="shared" si="27"/>
        <v>25</v>
      </c>
      <c r="S105" s="932">
        <f t="shared" si="28"/>
        <v>5280</v>
      </c>
      <c r="T105" s="876">
        <f>IFERROR(_xlfn.RANK.EQ(S105,$S$15:$S$193,0)+COUNTIF($S$15:S105,S105)-1,"-")</f>
        <v>39</v>
      </c>
      <c r="U105" s="876"/>
      <c r="V105" s="828">
        <f t="shared" si="29"/>
        <v>91</v>
      </c>
      <c r="W105" s="828" t="str">
        <f t="shared" si="30"/>
        <v>余市町</v>
      </c>
      <c r="X105" s="885">
        <f t="shared" si="31"/>
        <v>133</v>
      </c>
      <c r="Y105" s="101">
        <f t="shared" si="32"/>
        <v>576</v>
      </c>
      <c r="Z105" s="876">
        <f>IFERROR(_xlfn.RANK.EQ(Y105,$Y$15:$Y$193,0)+COUNTIF($Y$15:Y105,Y105)-1,"-")</f>
        <v>41</v>
      </c>
      <c r="AA105" s="876"/>
      <c r="AB105" s="828">
        <f t="shared" si="33"/>
        <v>91</v>
      </c>
      <c r="AC105" s="828" t="str">
        <f t="shared" si="34"/>
        <v>訓子府町</v>
      </c>
      <c r="AD105" s="936">
        <f t="shared" si="35"/>
        <v>484</v>
      </c>
    </row>
    <row r="106" spans="1:30" ht="18.75" customHeight="1">
      <c r="A106" s="608" t="s">
        <v>604</v>
      </c>
      <c r="B106" s="605" t="s">
        <v>609</v>
      </c>
      <c r="C106" s="606" t="s">
        <v>185</v>
      </c>
      <c r="D106" s="605" t="s">
        <v>716</v>
      </c>
      <c r="E106" s="606" t="s">
        <v>229</v>
      </c>
      <c r="F106" s="611">
        <v>97</v>
      </c>
      <c r="G106" s="611">
        <v>631</v>
      </c>
      <c r="H106" s="611">
        <v>612</v>
      </c>
      <c r="K106" s="103">
        <v>92</v>
      </c>
      <c r="L106" s="103" t="s">
        <v>261</v>
      </c>
      <c r="M106" s="932">
        <f t="shared" si="24"/>
        <v>246</v>
      </c>
      <c r="N106" s="876">
        <f>IFERROR(_xlfn.RANK.EQ(M106,$M$15:$M$193,0)+COUNTIF($M$15:M106,M106)-1,"-")</f>
        <v>65</v>
      </c>
      <c r="O106" s="876"/>
      <c r="P106" s="828">
        <f t="shared" si="25"/>
        <v>92</v>
      </c>
      <c r="Q106" s="828" t="str">
        <f t="shared" si="26"/>
        <v>様似町</v>
      </c>
      <c r="R106" s="941">
        <f t="shared" si="27"/>
        <v>23</v>
      </c>
      <c r="S106" s="932">
        <f t="shared" si="28"/>
        <v>1590</v>
      </c>
      <c r="T106" s="876">
        <f>IFERROR(_xlfn.RANK.EQ(S106,$S$15:$S$193,0)+COUNTIF($S$15:S106,S106)-1,"-")</f>
        <v>61</v>
      </c>
      <c r="U106" s="876"/>
      <c r="V106" s="828">
        <f t="shared" si="29"/>
        <v>92</v>
      </c>
      <c r="W106" s="828" t="str">
        <f t="shared" si="30"/>
        <v>様似町</v>
      </c>
      <c r="X106" s="885">
        <f t="shared" si="31"/>
        <v>116</v>
      </c>
      <c r="Y106" s="101">
        <f t="shared" si="32"/>
        <v>644</v>
      </c>
      <c r="Z106" s="876">
        <f>IFERROR(_xlfn.RANK.EQ(Y106,$Y$15:$Y$193,0)+COUNTIF($Y$15:Y106,Y106)-1,"-")</f>
        <v>3</v>
      </c>
      <c r="AA106" s="876"/>
      <c r="AB106" s="828">
        <f t="shared" si="33"/>
        <v>92</v>
      </c>
      <c r="AC106" s="828" t="str">
        <f t="shared" si="34"/>
        <v>知内町</v>
      </c>
      <c r="AD106" s="936">
        <f t="shared" si="35"/>
        <v>480</v>
      </c>
    </row>
    <row r="107" spans="1:30" ht="18.75" customHeight="1">
      <c r="A107" s="608" t="s">
        <v>604</v>
      </c>
      <c r="B107" s="605" t="s">
        <v>609</v>
      </c>
      <c r="C107" s="606" t="s">
        <v>185</v>
      </c>
      <c r="D107" s="605" t="s">
        <v>717</v>
      </c>
      <c r="E107" s="606" t="s">
        <v>357</v>
      </c>
      <c r="F107" s="611" t="s">
        <v>145</v>
      </c>
      <c r="G107" s="611" t="s">
        <v>145</v>
      </c>
      <c r="H107" s="611" t="s">
        <v>145</v>
      </c>
      <c r="K107" s="103">
        <v>93</v>
      </c>
      <c r="L107" s="103" t="s">
        <v>253</v>
      </c>
      <c r="M107" s="932">
        <f t="shared" si="24"/>
        <v>2110</v>
      </c>
      <c r="N107" s="876">
        <f>IFERROR(_xlfn.RANK.EQ(M107,$M$15:$M$193,0)+COUNTIF($M$15:M107,M107)-1,"-")</f>
        <v>13</v>
      </c>
      <c r="O107" s="876"/>
      <c r="P107" s="828">
        <f t="shared" si="25"/>
        <v>93</v>
      </c>
      <c r="Q107" s="828" t="str">
        <f t="shared" si="26"/>
        <v>浦河町</v>
      </c>
      <c r="R107" s="941">
        <f t="shared" si="27"/>
        <v>22</v>
      </c>
      <c r="S107" s="932">
        <f t="shared" si="28"/>
        <v>13200</v>
      </c>
      <c r="T107" s="876">
        <f>IFERROR(_xlfn.RANK.EQ(S107,$S$15:$S$193,0)+COUNTIF($S$15:S107,S107)-1,"-")</f>
        <v>13</v>
      </c>
      <c r="U107" s="876"/>
      <c r="V107" s="828">
        <f t="shared" si="29"/>
        <v>93</v>
      </c>
      <c r="W107" s="828" t="str">
        <f t="shared" si="30"/>
        <v>浦河町</v>
      </c>
      <c r="X107" s="885">
        <f t="shared" si="31"/>
        <v>108</v>
      </c>
      <c r="Y107" s="101">
        <f t="shared" si="32"/>
        <v>626</v>
      </c>
      <c r="Z107" s="876">
        <f>IFERROR(_xlfn.RANK.EQ(Y107,$Y$15:$Y$193,0)+COUNTIF($Y$15:Y107,Y107)-1,"-")</f>
        <v>11</v>
      </c>
      <c r="AA107" s="876"/>
      <c r="AB107" s="828">
        <f t="shared" si="33"/>
        <v>92</v>
      </c>
      <c r="AC107" s="828" t="str">
        <f t="shared" si="34"/>
        <v>洞爺湖町</v>
      </c>
      <c r="AD107" s="936">
        <f t="shared" si="35"/>
        <v>480</v>
      </c>
    </row>
    <row r="108" spans="1:30" ht="18.75" customHeight="1">
      <c r="A108" s="608" t="s">
        <v>604</v>
      </c>
      <c r="B108" s="605" t="s">
        <v>609</v>
      </c>
      <c r="C108" s="606" t="s">
        <v>185</v>
      </c>
      <c r="D108" s="605" t="s">
        <v>718</v>
      </c>
      <c r="E108" s="606" t="s">
        <v>251</v>
      </c>
      <c r="F108" s="622">
        <v>733</v>
      </c>
      <c r="G108" s="622">
        <v>620</v>
      </c>
      <c r="H108" s="610">
        <v>4550</v>
      </c>
      <c r="K108" s="103">
        <v>94</v>
      </c>
      <c r="L108" s="103" t="s">
        <v>238</v>
      </c>
      <c r="M108" s="932">
        <f t="shared" si="24"/>
        <v>854</v>
      </c>
      <c r="N108" s="876">
        <f>IFERROR(_xlfn.RANK.EQ(M108,$M$15:$M$193,0)+COUNTIF($M$15:M108,M108)-1,"-")</f>
        <v>42</v>
      </c>
      <c r="O108" s="876"/>
      <c r="P108" s="828">
        <f t="shared" si="25"/>
        <v>94</v>
      </c>
      <c r="Q108" s="828" t="str">
        <f t="shared" si="26"/>
        <v>福島町</v>
      </c>
      <c r="R108" s="941">
        <f t="shared" si="27"/>
        <v>20</v>
      </c>
      <c r="S108" s="932">
        <f t="shared" si="28"/>
        <v>5300</v>
      </c>
      <c r="T108" s="876">
        <f>IFERROR(_xlfn.RANK.EQ(S108,$S$15:$S$193,0)+COUNTIF($S$15:S108,S108)-1,"-")</f>
        <v>38</v>
      </c>
      <c r="U108" s="876"/>
      <c r="V108" s="828">
        <f t="shared" si="29"/>
        <v>94</v>
      </c>
      <c r="W108" s="828" t="str">
        <f t="shared" si="30"/>
        <v>福島町</v>
      </c>
      <c r="X108" s="885">
        <f t="shared" si="31"/>
        <v>90</v>
      </c>
      <c r="Y108" s="101">
        <f t="shared" si="32"/>
        <v>621</v>
      </c>
      <c r="Z108" s="876">
        <f>IFERROR(_xlfn.RANK.EQ(Y108,$Y$15:$Y$193,0)+COUNTIF($Y$15:Y108,Y108)-1,"-")</f>
        <v>13</v>
      </c>
      <c r="AA108" s="876"/>
      <c r="AB108" s="828">
        <f t="shared" si="33"/>
        <v>94</v>
      </c>
      <c r="AC108" s="828" t="str">
        <f t="shared" si="34"/>
        <v>古平町</v>
      </c>
      <c r="AD108" s="936">
        <f t="shared" si="35"/>
        <v>476</v>
      </c>
    </row>
    <row r="109" spans="1:30" ht="18.75" customHeight="1">
      <c r="A109" s="608" t="s">
        <v>604</v>
      </c>
      <c r="B109" s="605" t="s">
        <v>609</v>
      </c>
      <c r="C109" s="606" t="s">
        <v>185</v>
      </c>
      <c r="D109" s="605" t="s">
        <v>719</v>
      </c>
      <c r="E109" s="606" t="s">
        <v>247</v>
      </c>
      <c r="F109" s="611">
        <v>636</v>
      </c>
      <c r="G109" s="611">
        <v>612</v>
      </c>
      <c r="H109" s="611">
        <v>3890</v>
      </c>
      <c r="K109" s="103">
        <v>95</v>
      </c>
      <c r="L109" s="103" t="s">
        <v>263</v>
      </c>
      <c r="M109" s="932">
        <f t="shared" si="24"/>
        <v>753</v>
      </c>
      <c r="N109" s="876">
        <f>IFERROR(_xlfn.RANK.EQ(M109,$M$15:$M$193,0)+COUNTIF($M$15:M109,M109)-1,"-")</f>
        <v>43</v>
      </c>
      <c r="O109" s="876"/>
      <c r="P109" s="828">
        <f t="shared" si="25"/>
        <v>95</v>
      </c>
      <c r="Q109" s="828" t="str">
        <f t="shared" si="26"/>
        <v>札幌市</v>
      </c>
      <c r="R109" s="941">
        <f t="shared" si="27"/>
        <v>17</v>
      </c>
      <c r="S109" s="932">
        <f t="shared" si="28"/>
        <v>4520</v>
      </c>
      <c r="T109" s="876">
        <f>IFERROR(_xlfn.RANK.EQ(S109,$S$15:$S$193,0)+COUNTIF($S$15:S109,S109)-1,"-")</f>
        <v>44</v>
      </c>
      <c r="U109" s="876"/>
      <c r="V109" s="828">
        <f t="shared" si="29"/>
        <v>95</v>
      </c>
      <c r="W109" s="828" t="str">
        <f t="shared" si="30"/>
        <v>札幌市</v>
      </c>
      <c r="X109" s="885">
        <f t="shared" si="31"/>
        <v>85</v>
      </c>
      <c r="Y109" s="101">
        <f t="shared" si="32"/>
        <v>601</v>
      </c>
      <c r="Z109" s="876">
        <f>IFERROR(_xlfn.RANK.EQ(Y109,$Y$15:$Y$193,0)+COUNTIF($Y$15:Y109,Y109)-1,"-")</f>
        <v>29</v>
      </c>
      <c r="AA109" s="876"/>
      <c r="AB109" s="828">
        <f t="shared" si="33"/>
        <v>95</v>
      </c>
      <c r="AC109" s="828" t="str">
        <f t="shared" si="34"/>
        <v>伊達市</v>
      </c>
      <c r="AD109" s="936">
        <f t="shared" si="35"/>
        <v>474</v>
      </c>
    </row>
    <row r="110" spans="1:30" ht="18.75" customHeight="1">
      <c r="A110" s="608" t="s">
        <v>604</v>
      </c>
      <c r="B110" s="605" t="s">
        <v>609</v>
      </c>
      <c r="C110" s="606" t="s">
        <v>185</v>
      </c>
      <c r="D110" s="605" t="s">
        <v>720</v>
      </c>
      <c r="E110" s="606" t="s">
        <v>290</v>
      </c>
      <c r="F110" s="611">
        <v>56</v>
      </c>
      <c r="G110" s="611">
        <v>557</v>
      </c>
      <c r="H110" s="611">
        <v>312</v>
      </c>
      <c r="K110" s="103">
        <v>96</v>
      </c>
      <c r="L110" s="103" t="s">
        <v>285</v>
      </c>
      <c r="M110" s="932">
        <f t="shared" si="24"/>
        <v>1100</v>
      </c>
      <c r="N110" s="876">
        <f>IFERROR(_xlfn.RANK.EQ(M110,$M$15:$M$193,0)+COUNTIF($M$15:M110,M110)-1,"-")</f>
        <v>35</v>
      </c>
      <c r="O110" s="876"/>
      <c r="P110" s="828">
        <f t="shared" si="25"/>
        <v>96</v>
      </c>
      <c r="Q110" s="828" t="str">
        <f t="shared" si="26"/>
        <v>島牧村</v>
      </c>
      <c r="R110" s="941">
        <f t="shared" si="27"/>
        <v>16</v>
      </c>
      <c r="S110" s="932">
        <f t="shared" si="28"/>
        <v>6690</v>
      </c>
      <c r="T110" s="876">
        <f>IFERROR(_xlfn.RANK.EQ(S110,$S$15:$S$193,0)+COUNTIF($S$15:S110,S110)-1,"-")</f>
        <v>34</v>
      </c>
      <c r="U110" s="876"/>
      <c r="V110" s="828">
        <f t="shared" si="29"/>
        <v>96</v>
      </c>
      <c r="W110" s="828" t="str">
        <f t="shared" si="30"/>
        <v>島牧村</v>
      </c>
      <c r="X110" s="885">
        <f t="shared" si="31"/>
        <v>62</v>
      </c>
      <c r="Y110" s="101">
        <f t="shared" si="32"/>
        <v>607</v>
      </c>
      <c r="Z110" s="876">
        <f>IFERROR(_xlfn.RANK.EQ(Y110,$Y$15:$Y$193,0)+COUNTIF($Y$15:Y110,Y110)-1,"-")</f>
        <v>25</v>
      </c>
      <c r="AA110" s="876"/>
      <c r="AB110" s="828">
        <f t="shared" si="33"/>
        <v>96</v>
      </c>
      <c r="AC110" s="828" t="str">
        <f t="shared" si="34"/>
        <v>乙部町</v>
      </c>
      <c r="AD110" s="936">
        <f t="shared" si="35"/>
        <v>471</v>
      </c>
    </row>
    <row r="111" spans="1:30" ht="18.75" customHeight="1">
      <c r="A111" s="608" t="s">
        <v>604</v>
      </c>
      <c r="B111" s="605" t="s">
        <v>609</v>
      </c>
      <c r="C111" s="606" t="s">
        <v>185</v>
      </c>
      <c r="D111" s="605" t="s">
        <v>721</v>
      </c>
      <c r="E111" s="606" t="s">
        <v>256</v>
      </c>
      <c r="F111" s="611">
        <v>205</v>
      </c>
      <c r="G111" s="611">
        <v>618</v>
      </c>
      <c r="H111" s="611">
        <v>1270</v>
      </c>
      <c r="K111" s="103">
        <v>97</v>
      </c>
      <c r="L111" s="103" t="s">
        <v>229</v>
      </c>
      <c r="M111" s="932">
        <f t="shared" si="24"/>
        <v>97</v>
      </c>
      <c r="N111" s="876">
        <f>IFERROR(_xlfn.RANK.EQ(M111,$M$15:$M$193,0)+COUNTIF($M$15:M111,M111)-1,"-")</f>
        <v>81</v>
      </c>
      <c r="O111" s="876"/>
      <c r="P111" s="828">
        <f t="shared" si="25"/>
        <v>97</v>
      </c>
      <c r="Q111" s="828" t="str">
        <f t="shared" si="26"/>
        <v>豊浦町</v>
      </c>
      <c r="R111" s="941">
        <f t="shared" si="27"/>
        <v>14</v>
      </c>
      <c r="S111" s="932">
        <f t="shared" si="28"/>
        <v>612</v>
      </c>
      <c r="T111" s="876">
        <f>IFERROR(_xlfn.RANK.EQ(S111,$S$15:$S$193,0)+COUNTIF($S$15:S111,S111)-1,"-")</f>
        <v>80</v>
      </c>
      <c r="U111" s="876"/>
      <c r="V111" s="828">
        <f t="shared" si="29"/>
        <v>96</v>
      </c>
      <c r="W111" s="828" t="str">
        <f t="shared" si="30"/>
        <v>豊浦町</v>
      </c>
      <c r="X111" s="885">
        <f t="shared" si="31"/>
        <v>62</v>
      </c>
      <c r="Y111" s="101">
        <f t="shared" si="32"/>
        <v>631</v>
      </c>
      <c r="Z111" s="876">
        <f>IFERROR(_xlfn.RANK.EQ(Y111,$Y$15:$Y$193,0)+COUNTIF($Y$15:Y111,Y111)-1,"-")</f>
        <v>7</v>
      </c>
      <c r="AA111" s="876"/>
      <c r="AB111" s="828">
        <f t="shared" si="33"/>
        <v>97</v>
      </c>
      <c r="AC111" s="828" t="str">
        <f t="shared" si="34"/>
        <v>函館市</v>
      </c>
      <c r="AD111" s="936">
        <f t="shared" si="35"/>
        <v>469</v>
      </c>
    </row>
    <row r="112" spans="1:30" ht="18.75" customHeight="1">
      <c r="A112" s="608" t="s">
        <v>604</v>
      </c>
      <c r="B112" s="605" t="s">
        <v>609</v>
      </c>
      <c r="C112" s="606" t="s">
        <v>185</v>
      </c>
      <c r="D112" s="605" t="s">
        <v>722</v>
      </c>
      <c r="E112" s="606" t="s">
        <v>234</v>
      </c>
      <c r="F112" s="611" t="s">
        <v>145</v>
      </c>
      <c r="G112" s="611" t="s">
        <v>145</v>
      </c>
      <c r="H112" s="611" t="s">
        <v>145</v>
      </c>
      <c r="K112" s="103">
        <v>98</v>
      </c>
      <c r="L112" s="103" t="s">
        <v>357</v>
      </c>
      <c r="M112" s="932" t="str">
        <f t="shared" si="24"/>
        <v>-</v>
      </c>
      <c r="N112" s="876" t="str">
        <f>IFERROR(_xlfn.RANK.EQ(M112,$M$15:$M$193,0)+COUNTIF($M$15:M112,M112)-1,"-")</f>
        <v>-</v>
      </c>
      <c r="O112" s="876"/>
      <c r="P112" s="828">
        <f t="shared" si="25"/>
        <v>98</v>
      </c>
      <c r="Q112" s="828" t="str">
        <f t="shared" si="26"/>
        <v>夕張市</v>
      </c>
      <c r="R112" s="941">
        <f t="shared" si="27"/>
        <v>12</v>
      </c>
      <c r="S112" s="932" t="str">
        <f t="shared" si="28"/>
        <v>-</v>
      </c>
      <c r="T112" s="876" t="str">
        <f>IFERROR(_xlfn.RANK.EQ(S112,$S$15:$S$193,0)+COUNTIF($S$15:S112,S112)-1,"-")</f>
        <v>-</v>
      </c>
      <c r="U112" s="876"/>
      <c r="V112" s="828">
        <f t="shared" si="29"/>
        <v>98</v>
      </c>
      <c r="W112" s="828" t="str">
        <f t="shared" si="30"/>
        <v>夕張市</v>
      </c>
      <c r="X112" s="885">
        <f t="shared" si="31"/>
        <v>60</v>
      </c>
      <c r="Y112" s="101" t="str">
        <f t="shared" si="32"/>
        <v>-</v>
      </c>
      <c r="Z112" s="876" t="str">
        <f>IFERROR(_xlfn.RANK.EQ(Y112,$Y$15:$Y$193,0)+COUNTIF($Y$15:Y112,Y112)-1,"-")</f>
        <v>-</v>
      </c>
      <c r="AA112" s="876"/>
      <c r="AB112" s="828">
        <f t="shared" si="33"/>
        <v>98</v>
      </c>
      <c r="AC112" s="828" t="str">
        <f t="shared" si="34"/>
        <v>奥尻町</v>
      </c>
      <c r="AD112" s="936">
        <f t="shared" si="35"/>
        <v>452</v>
      </c>
    </row>
    <row r="113" spans="1:30" ht="18.75" customHeight="1">
      <c r="A113" s="608" t="s">
        <v>604</v>
      </c>
      <c r="B113" s="605" t="s">
        <v>609</v>
      </c>
      <c r="C113" s="606" t="s">
        <v>185</v>
      </c>
      <c r="D113" s="605" t="s">
        <v>723</v>
      </c>
      <c r="E113" s="606" t="s">
        <v>255</v>
      </c>
      <c r="F113" s="611" t="s">
        <v>145</v>
      </c>
      <c r="G113" s="611" t="s">
        <v>145</v>
      </c>
      <c r="H113" s="611" t="s">
        <v>145</v>
      </c>
      <c r="K113" s="103">
        <v>99</v>
      </c>
      <c r="L113" s="103" t="s">
        <v>251</v>
      </c>
      <c r="M113" s="932">
        <f t="shared" si="24"/>
        <v>733</v>
      </c>
      <c r="N113" s="876">
        <f>IFERROR(_xlfn.RANK.EQ(M113,$M$15:$M$193,0)+COUNTIF($M$15:M113,M113)-1,"-")</f>
        <v>44</v>
      </c>
      <c r="O113" s="876"/>
      <c r="P113" s="828">
        <f t="shared" si="25"/>
        <v>99</v>
      </c>
      <c r="Q113" s="828" t="str">
        <f t="shared" si="26"/>
        <v>古平町</v>
      </c>
      <c r="R113" s="941">
        <f t="shared" si="27"/>
        <v>9</v>
      </c>
      <c r="S113" s="932">
        <f t="shared" si="28"/>
        <v>4550</v>
      </c>
      <c r="T113" s="876">
        <f>IFERROR(_xlfn.RANK.EQ(S113,$S$15:$S$193,0)+COUNTIF($S$15:S113,S113)-1,"-")</f>
        <v>43</v>
      </c>
      <c r="U113" s="876"/>
      <c r="V113" s="828">
        <f t="shared" si="29"/>
        <v>99</v>
      </c>
      <c r="W113" s="828" t="str">
        <f t="shared" si="30"/>
        <v>古平町</v>
      </c>
      <c r="X113" s="885">
        <f t="shared" si="31"/>
        <v>43</v>
      </c>
      <c r="Y113" s="101">
        <f t="shared" si="32"/>
        <v>620</v>
      </c>
      <c r="Z113" s="876">
        <f>IFERROR(_xlfn.RANK.EQ(Y113,$Y$15:$Y$193,0)+COUNTIF($Y$15:Y113,Y113)-1,"-")</f>
        <v>15</v>
      </c>
      <c r="AA113" s="876"/>
      <c r="AB113" s="828">
        <f t="shared" si="33"/>
        <v>99</v>
      </c>
      <c r="AC113" s="828" t="str">
        <f t="shared" si="34"/>
        <v>福島町</v>
      </c>
      <c r="AD113" s="936">
        <f t="shared" si="35"/>
        <v>450</v>
      </c>
    </row>
    <row r="114" spans="1:30" ht="18.75" customHeight="1">
      <c r="A114" s="608" t="s">
        <v>604</v>
      </c>
      <c r="B114" s="605" t="s">
        <v>609</v>
      </c>
      <c r="C114" s="606" t="s">
        <v>185</v>
      </c>
      <c r="D114" s="605" t="s">
        <v>724</v>
      </c>
      <c r="E114" s="606" t="s">
        <v>200</v>
      </c>
      <c r="F114" s="611">
        <v>192</v>
      </c>
      <c r="G114" s="611">
        <v>658</v>
      </c>
      <c r="H114" s="611">
        <v>1260</v>
      </c>
      <c r="K114" s="103">
        <v>100</v>
      </c>
      <c r="L114" s="103" t="s">
        <v>247</v>
      </c>
      <c r="M114" s="932">
        <f t="shared" si="24"/>
        <v>636</v>
      </c>
      <c r="N114" s="876">
        <f>IFERROR(_xlfn.RANK.EQ(M114,$M$15:$M$193,0)+COUNTIF($M$15:M114,M114)-1,"-")</f>
        <v>46</v>
      </c>
      <c r="O114" s="876"/>
      <c r="P114" s="828">
        <f t="shared" si="25"/>
        <v>100</v>
      </c>
      <c r="Q114" s="828" t="str">
        <f t="shared" si="26"/>
        <v>小樽市</v>
      </c>
      <c r="R114" s="941">
        <f t="shared" si="27"/>
        <v>7</v>
      </c>
      <c r="S114" s="932">
        <f t="shared" si="28"/>
        <v>3890</v>
      </c>
      <c r="T114" s="876">
        <f>IFERROR(_xlfn.RANK.EQ(S114,$S$15:$S$193,0)+COUNTIF($S$15:S114,S114)-1,"-")</f>
        <v>45</v>
      </c>
      <c r="U114" s="876"/>
      <c r="V114" s="828">
        <f t="shared" si="29"/>
        <v>100</v>
      </c>
      <c r="W114" s="828" t="str">
        <f t="shared" si="30"/>
        <v>真狩村</v>
      </c>
      <c r="X114" s="885">
        <f t="shared" si="31"/>
        <v>36</v>
      </c>
      <c r="Y114" s="101">
        <f t="shared" si="32"/>
        <v>612</v>
      </c>
      <c r="Z114" s="876">
        <f>IFERROR(_xlfn.RANK.EQ(Y114,$Y$15:$Y$193,0)+COUNTIF($Y$15:Y114,Y114)-1,"-")</f>
        <v>21</v>
      </c>
      <c r="AA114" s="876"/>
      <c r="AB114" s="828">
        <f t="shared" si="33"/>
        <v>100</v>
      </c>
      <c r="AC114" s="828" t="str">
        <f t="shared" si="34"/>
        <v>豊浦町</v>
      </c>
      <c r="AD114" s="936">
        <f t="shared" si="35"/>
        <v>443</v>
      </c>
    </row>
    <row r="115" spans="1:30" ht="18.75" customHeight="1">
      <c r="A115" s="608" t="s">
        <v>604</v>
      </c>
      <c r="B115" s="605" t="s">
        <v>610</v>
      </c>
      <c r="C115" s="606" t="s">
        <v>192</v>
      </c>
      <c r="D115" s="605" t="s">
        <v>725</v>
      </c>
      <c r="E115" s="606" t="s">
        <v>319</v>
      </c>
      <c r="F115" s="611">
        <v>396</v>
      </c>
      <c r="G115" s="611">
        <v>557</v>
      </c>
      <c r="H115" s="611">
        <v>2210</v>
      </c>
      <c r="K115" s="103">
        <v>101</v>
      </c>
      <c r="L115" s="103" t="s">
        <v>290</v>
      </c>
      <c r="M115" s="932">
        <f t="shared" si="24"/>
        <v>56</v>
      </c>
      <c r="N115" s="876">
        <f>IFERROR(_xlfn.RANK.EQ(M115,$M$15:$M$193,0)+COUNTIF($M$15:M115,M115)-1,"-")</f>
        <v>86</v>
      </c>
      <c r="O115" s="876"/>
      <c r="P115" s="828">
        <f t="shared" si="25"/>
        <v>100</v>
      </c>
      <c r="Q115" s="828" t="str">
        <f t="shared" si="26"/>
        <v>真狩村</v>
      </c>
      <c r="R115" s="941">
        <f t="shared" si="27"/>
        <v>7</v>
      </c>
      <c r="S115" s="932">
        <f t="shared" si="28"/>
        <v>312</v>
      </c>
      <c r="T115" s="876">
        <f>IFERROR(_xlfn.RANK.EQ(S115,$S$15:$S$193,0)+COUNTIF($S$15:S115,S115)-1,"-")</f>
        <v>85</v>
      </c>
      <c r="U115" s="876"/>
      <c r="V115" s="828">
        <f t="shared" si="29"/>
        <v>101</v>
      </c>
      <c r="W115" s="828" t="str">
        <f t="shared" si="30"/>
        <v>小樽市</v>
      </c>
      <c r="X115" s="885">
        <f t="shared" si="31"/>
        <v>34</v>
      </c>
      <c r="Y115" s="101">
        <f t="shared" si="32"/>
        <v>557</v>
      </c>
      <c r="Z115" s="876">
        <f>IFERROR(_xlfn.RANK.EQ(Y115,$Y$15:$Y$193,0)+COUNTIF($Y$15:Y115,Y115)-1,"-")</f>
        <v>51</v>
      </c>
      <c r="AA115" s="876"/>
      <c r="AB115" s="828">
        <f t="shared" si="33"/>
        <v>101</v>
      </c>
      <c r="AC115" s="828" t="str">
        <f t="shared" si="34"/>
        <v>室蘭市</v>
      </c>
      <c r="AD115" s="936">
        <f t="shared" si="35"/>
        <v>440</v>
      </c>
    </row>
    <row r="116" spans="1:30" ht="18.75" customHeight="1">
      <c r="A116" s="608" t="s">
        <v>604</v>
      </c>
      <c r="B116" s="605" t="s">
        <v>610</v>
      </c>
      <c r="C116" s="606" t="s">
        <v>192</v>
      </c>
      <c r="D116" s="605" t="s">
        <v>726</v>
      </c>
      <c r="E116" s="606" t="s">
        <v>330</v>
      </c>
      <c r="F116" s="611">
        <v>290</v>
      </c>
      <c r="G116" s="611">
        <v>489</v>
      </c>
      <c r="H116" s="611">
        <v>1420</v>
      </c>
      <c r="K116" s="103">
        <v>102</v>
      </c>
      <c r="L116" s="103" t="s">
        <v>256</v>
      </c>
      <c r="M116" s="932">
        <f t="shared" si="24"/>
        <v>205</v>
      </c>
      <c r="N116" s="876">
        <f>IFERROR(_xlfn.RANK.EQ(M116,$M$15:$M$193,0)+COUNTIF($M$15:M116,M116)-1,"-")</f>
        <v>68</v>
      </c>
      <c r="O116" s="876"/>
      <c r="P116" s="828">
        <f t="shared" si="25"/>
        <v>102</v>
      </c>
      <c r="Q116" s="828" t="str">
        <f t="shared" si="26"/>
        <v>室蘭市</v>
      </c>
      <c r="R116" s="941">
        <f t="shared" si="27"/>
        <v>5</v>
      </c>
      <c r="S116" s="932">
        <f t="shared" si="28"/>
        <v>1270</v>
      </c>
      <c r="T116" s="876">
        <f>IFERROR(_xlfn.RANK.EQ(S116,$S$15:$S$193,0)+COUNTIF($S$15:S116,S116)-1,"-")</f>
        <v>66</v>
      </c>
      <c r="U116" s="876"/>
      <c r="V116" s="828">
        <f t="shared" si="29"/>
        <v>102</v>
      </c>
      <c r="W116" s="828" t="str">
        <f t="shared" si="30"/>
        <v>室蘭市</v>
      </c>
      <c r="X116" s="885">
        <f t="shared" si="31"/>
        <v>22</v>
      </c>
      <c r="Y116" s="101">
        <f t="shared" si="32"/>
        <v>618</v>
      </c>
      <c r="Z116" s="876">
        <f>IFERROR(_xlfn.RANK.EQ(Y116,$Y$15:$Y$193,0)+COUNTIF($Y$15:Y116,Y116)-1,"-")</f>
        <v>17</v>
      </c>
      <c r="AA116" s="876"/>
      <c r="AB116" s="828">
        <f t="shared" si="33"/>
        <v>102</v>
      </c>
      <c r="AC116" s="828" t="str">
        <f t="shared" si="34"/>
        <v>島牧村</v>
      </c>
      <c r="AD116" s="936">
        <f t="shared" si="35"/>
        <v>390</v>
      </c>
    </row>
    <row r="117" spans="1:30" ht="18.75" customHeight="1">
      <c r="A117" s="608" t="s">
        <v>604</v>
      </c>
      <c r="B117" s="605" t="s">
        <v>610</v>
      </c>
      <c r="C117" s="606" t="s">
        <v>192</v>
      </c>
      <c r="D117" s="605" t="s">
        <v>727</v>
      </c>
      <c r="E117" s="606" t="s">
        <v>310</v>
      </c>
      <c r="F117" s="611">
        <v>858</v>
      </c>
      <c r="G117" s="611">
        <v>575</v>
      </c>
      <c r="H117" s="611">
        <v>4930</v>
      </c>
      <c r="K117" s="103">
        <v>103</v>
      </c>
      <c r="L117" s="103" t="s">
        <v>234</v>
      </c>
      <c r="M117" s="932" t="str">
        <f t="shared" si="24"/>
        <v>-</v>
      </c>
      <c r="N117" s="876" t="str">
        <f>IFERROR(_xlfn.RANK.EQ(M117,$M$15:$M$193,0)+COUNTIF($M$15:M117,M117)-1,"-")</f>
        <v>-</v>
      </c>
      <c r="O117" s="876"/>
      <c r="P117" s="828">
        <f t="shared" si="25"/>
        <v>103</v>
      </c>
      <c r="Q117" s="828" t="str">
        <f t="shared" si="26"/>
        <v>神恵内村</v>
      </c>
      <c r="R117" s="941">
        <f t="shared" si="27"/>
        <v>0</v>
      </c>
      <c r="S117" s="932" t="str">
        <f t="shared" si="28"/>
        <v>-</v>
      </c>
      <c r="T117" s="876" t="str">
        <f>IFERROR(_xlfn.RANK.EQ(S117,$S$15:$S$193,0)+COUNTIF($S$15:S117,S117)-1,"-")</f>
        <v>-</v>
      </c>
      <c r="U117" s="876"/>
      <c r="V117" s="828">
        <f t="shared" si="29"/>
        <v>103</v>
      </c>
      <c r="W117" s="828" t="str">
        <f t="shared" si="30"/>
        <v>神恵内村</v>
      </c>
      <c r="X117" s="885">
        <f t="shared" si="31"/>
        <v>0</v>
      </c>
      <c r="Y117" s="101" t="str">
        <f t="shared" si="32"/>
        <v>-</v>
      </c>
      <c r="Z117" s="876" t="str">
        <f>IFERROR(_xlfn.RANK.EQ(Y117,$Y$15:$Y$193,0)+COUNTIF($Y$15:Y117,Y117)-1,"-")</f>
        <v>-</v>
      </c>
      <c r="AA117" s="876"/>
      <c r="AB117" s="828">
        <f t="shared" si="33"/>
        <v>103</v>
      </c>
      <c r="AC117" s="828" t="str">
        <f t="shared" si="34"/>
        <v>神恵内村</v>
      </c>
      <c r="AD117" s="936">
        <f t="shared" si="35"/>
        <v>338</v>
      </c>
    </row>
    <row r="118" spans="1:30" ht="18.75" customHeight="1">
      <c r="A118" s="608" t="s">
        <v>604</v>
      </c>
      <c r="B118" s="605" t="s">
        <v>610</v>
      </c>
      <c r="C118" s="606" t="s">
        <v>192</v>
      </c>
      <c r="D118" s="605" t="s">
        <v>728</v>
      </c>
      <c r="E118" s="606" t="s">
        <v>282</v>
      </c>
      <c r="F118" s="611">
        <v>677</v>
      </c>
      <c r="G118" s="611">
        <v>570</v>
      </c>
      <c r="H118" s="611">
        <v>3860</v>
      </c>
      <c r="K118" s="103">
        <v>104</v>
      </c>
      <c r="L118" s="103" t="s">
        <v>255</v>
      </c>
      <c r="M118" s="932" t="str">
        <f t="shared" si="24"/>
        <v>-</v>
      </c>
      <c r="N118" s="876" t="str">
        <f>IFERROR(_xlfn.RANK.EQ(M118,$M$15:$M$193,0)+COUNTIF($M$15:M118,M118)-1,"-")</f>
        <v>-</v>
      </c>
      <c r="O118" s="876"/>
      <c r="P118" s="828">
        <f t="shared" si="25"/>
        <v>103</v>
      </c>
      <c r="Q118" s="828" t="str">
        <f t="shared" si="26"/>
        <v>新得町</v>
      </c>
      <c r="R118" s="941">
        <f t="shared" si="27"/>
        <v>0</v>
      </c>
      <c r="S118" s="932" t="str">
        <f t="shared" si="28"/>
        <v>-</v>
      </c>
      <c r="T118" s="876" t="str">
        <f>IFERROR(_xlfn.RANK.EQ(S118,$S$15:$S$193,0)+COUNTIF($S$15:S118,S118)-1,"-")</f>
        <v>-</v>
      </c>
      <c r="U118" s="876"/>
      <c r="V118" s="828">
        <f t="shared" si="29"/>
        <v>103</v>
      </c>
      <c r="W118" s="828" t="str">
        <f t="shared" si="30"/>
        <v>新得町</v>
      </c>
      <c r="X118" s="885">
        <f t="shared" si="31"/>
        <v>0</v>
      </c>
      <c r="Y118" s="101" t="str">
        <f t="shared" si="32"/>
        <v>-</v>
      </c>
      <c r="Z118" s="876" t="str">
        <f>IFERROR(_xlfn.RANK.EQ(Y118,$Y$15:$Y$193,0)+COUNTIF($Y$15:Y118,Y118)-1,"-")</f>
        <v>-</v>
      </c>
      <c r="AA118" s="876"/>
      <c r="AB118" s="828">
        <f t="shared" si="33"/>
        <v>104</v>
      </c>
      <c r="AC118" s="828" t="str">
        <f t="shared" si="34"/>
        <v>新得町</v>
      </c>
      <c r="AD118" s="936">
        <f t="shared" si="35"/>
        <v>198</v>
      </c>
    </row>
    <row r="119" spans="1:30" ht="18.75" customHeight="1">
      <c r="A119" s="608" t="s">
        <v>604</v>
      </c>
      <c r="B119" s="605" t="s">
        <v>610</v>
      </c>
      <c r="C119" s="606" t="s">
        <v>192</v>
      </c>
      <c r="D119" s="605" t="s">
        <v>729</v>
      </c>
      <c r="E119" s="606" t="s">
        <v>318</v>
      </c>
      <c r="F119" s="611">
        <v>888</v>
      </c>
      <c r="G119" s="611">
        <v>567</v>
      </c>
      <c r="H119" s="611">
        <v>5040</v>
      </c>
      <c r="K119" s="103">
        <v>105</v>
      </c>
      <c r="L119" s="103" t="s">
        <v>200</v>
      </c>
      <c r="M119" s="932">
        <f t="shared" si="24"/>
        <v>192</v>
      </c>
      <c r="N119" s="876">
        <f>IFERROR(_xlfn.RANK.EQ(M119,$M$15:$M$193,0)+COUNTIF($M$15:M119,M119)-1,"-")</f>
        <v>72</v>
      </c>
      <c r="O119" s="876"/>
      <c r="P119" s="828" t="str">
        <f t="shared" si="25"/>
        <v>-</v>
      </c>
      <c r="Q119" s="828" t="str">
        <f t="shared" si="26"/>
        <v>-</v>
      </c>
      <c r="R119" s="941" t="str">
        <f t="shared" si="27"/>
        <v>-</v>
      </c>
      <c r="S119" s="932">
        <f t="shared" si="28"/>
        <v>1260</v>
      </c>
      <c r="T119" s="876">
        <f>IFERROR(_xlfn.RANK.EQ(S119,$S$15:$S$193,0)+COUNTIF($S$15:S119,S119)-1,"-")</f>
        <v>67</v>
      </c>
      <c r="U119" s="876"/>
      <c r="V119" s="828" t="str">
        <f t="shared" si="29"/>
        <v>-</v>
      </c>
      <c r="W119" s="828" t="str">
        <f t="shared" si="30"/>
        <v>-</v>
      </c>
      <c r="X119" s="885" t="str">
        <f t="shared" si="31"/>
        <v>-</v>
      </c>
      <c r="Y119" s="101">
        <f t="shared" si="32"/>
        <v>658</v>
      </c>
      <c r="Z119" s="876">
        <f>IFERROR(_xlfn.RANK.EQ(Y119,$Y$15:$Y$193,0)+COUNTIF($Y$15:Y119,Y119)-1,"-")</f>
        <v>2</v>
      </c>
      <c r="AA119" s="876"/>
      <c r="AB119" s="828" t="str">
        <f t="shared" si="33"/>
        <v>-</v>
      </c>
      <c r="AC119" s="828" t="str">
        <f t="shared" si="34"/>
        <v>-</v>
      </c>
      <c r="AD119" s="936" t="str">
        <f t="shared" si="35"/>
        <v>-</v>
      </c>
    </row>
    <row r="120" spans="1:30" ht="18.75" customHeight="1">
      <c r="A120" s="608" t="s">
        <v>604</v>
      </c>
      <c r="B120" s="605" t="s">
        <v>610</v>
      </c>
      <c r="C120" s="606" t="s">
        <v>192</v>
      </c>
      <c r="D120" s="605" t="s">
        <v>730</v>
      </c>
      <c r="E120" s="606" t="s">
        <v>327</v>
      </c>
      <c r="F120" s="611">
        <v>266</v>
      </c>
      <c r="G120" s="611">
        <v>584</v>
      </c>
      <c r="H120" s="611">
        <v>1550</v>
      </c>
      <c r="K120" s="103">
        <v>106</v>
      </c>
      <c r="L120" s="103" t="s">
        <v>330</v>
      </c>
      <c r="M120" s="932">
        <f t="shared" si="24"/>
        <v>290</v>
      </c>
      <c r="N120" s="876">
        <f>IFERROR(_xlfn.RANK.EQ(M120,$M$15:$M$193,0)+COUNTIF($M$15:M120,M120)-1,"-")</f>
        <v>62</v>
      </c>
      <c r="O120" s="876"/>
      <c r="P120" s="828" t="str">
        <f t="shared" si="25"/>
        <v>-</v>
      </c>
      <c r="Q120" s="828" t="str">
        <f t="shared" si="26"/>
        <v>-</v>
      </c>
      <c r="R120" s="941" t="str">
        <f t="shared" si="27"/>
        <v>-</v>
      </c>
      <c r="S120" s="932">
        <f t="shared" si="28"/>
        <v>1420</v>
      </c>
      <c r="T120" s="876">
        <f>IFERROR(_xlfn.RANK.EQ(S120,$S$15:$S$193,0)+COUNTIF($S$15:S120,S120)-1,"-")</f>
        <v>64</v>
      </c>
      <c r="U120" s="876"/>
      <c r="V120" s="828" t="str">
        <f t="shared" si="29"/>
        <v>-</v>
      </c>
      <c r="W120" s="828" t="str">
        <f t="shared" si="30"/>
        <v>-</v>
      </c>
      <c r="X120" s="885" t="str">
        <f t="shared" si="31"/>
        <v>-</v>
      </c>
      <c r="Y120" s="101">
        <f t="shared" si="32"/>
        <v>489</v>
      </c>
      <c r="Z120" s="876">
        <f>IFERROR(_xlfn.RANK.EQ(Y120,$Y$15:$Y$193,0)+COUNTIF($Y$15:Y120,Y120)-1,"-")</f>
        <v>87</v>
      </c>
      <c r="AA120" s="876"/>
      <c r="AB120" s="828" t="str">
        <f t="shared" si="33"/>
        <v>-</v>
      </c>
      <c r="AC120" s="828" t="str">
        <f t="shared" si="34"/>
        <v>-</v>
      </c>
      <c r="AD120" s="936" t="str">
        <f t="shared" si="35"/>
        <v>-</v>
      </c>
    </row>
    <row r="121" spans="1:30" ht="18.75" customHeight="1">
      <c r="A121" s="608" t="s">
        <v>604</v>
      </c>
      <c r="B121" s="605" t="s">
        <v>610</v>
      </c>
      <c r="C121" s="606" t="s">
        <v>192</v>
      </c>
      <c r="D121" s="605" t="s">
        <v>731</v>
      </c>
      <c r="E121" s="606" t="s">
        <v>270</v>
      </c>
      <c r="F121" s="611">
        <v>438</v>
      </c>
      <c r="G121" s="611">
        <v>626</v>
      </c>
      <c r="H121" s="611">
        <v>2740</v>
      </c>
      <c r="K121" s="103">
        <v>107</v>
      </c>
      <c r="L121" s="103" t="s">
        <v>310</v>
      </c>
      <c r="M121" s="932">
        <f t="shared" si="24"/>
        <v>858</v>
      </c>
      <c r="N121" s="876">
        <f>IFERROR(_xlfn.RANK.EQ(M121,$M$15:$M$193,0)+COUNTIF($M$15:M121,M121)-1,"-")</f>
        <v>41</v>
      </c>
      <c r="O121" s="876"/>
      <c r="P121" s="828" t="str">
        <f t="shared" si="25"/>
        <v>-</v>
      </c>
      <c r="Q121" s="828" t="str">
        <f t="shared" si="26"/>
        <v>-</v>
      </c>
      <c r="R121" s="941" t="str">
        <f t="shared" si="27"/>
        <v>-</v>
      </c>
      <c r="S121" s="932">
        <f t="shared" si="28"/>
        <v>4930</v>
      </c>
      <c r="T121" s="876">
        <f>IFERROR(_xlfn.RANK.EQ(S121,$S$15:$S$193,0)+COUNTIF($S$15:S121,S121)-1,"-")</f>
        <v>41</v>
      </c>
      <c r="U121" s="876"/>
      <c r="V121" s="828" t="str">
        <f t="shared" si="29"/>
        <v>-</v>
      </c>
      <c r="W121" s="828" t="str">
        <f t="shared" si="30"/>
        <v>-</v>
      </c>
      <c r="X121" s="885" t="str">
        <f t="shared" si="31"/>
        <v>-</v>
      </c>
      <c r="Y121" s="101">
        <f t="shared" si="32"/>
        <v>575</v>
      </c>
      <c r="Z121" s="876">
        <f>IFERROR(_xlfn.RANK.EQ(Y121,$Y$15:$Y$193,0)+COUNTIF($Y$15:Y121,Y121)-1,"-")</f>
        <v>42</v>
      </c>
      <c r="AA121" s="876"/>
      <c r="AB121" s="828" t="str">
        <f t="shared" si="33"/>
        <v>-</v>
      </c>
      <c r="AC121" s="828" t="str">
        <f t="shared" si="34"/>
        <v>-</v>
      </c>
      <c r="AD121" s="936" t="str">
        <f t="shared" si="35"/>
        <v>-</v>
      </c>
    </row>
    <row r="122" spans="1:30" ht="18.75" customHeight="1">
      <c r="A122" s="608" t="s">
        <v>604</v>
      </c>
      <c r="B122" s="605" t="s">
        <v>610</v>
      </c>
      <c r="C122" s="606" t="s">
        <v>192</v>
      </c>
      <c r="D122" s="605" t="s">
        <v>732</v>
      </c>
      <c r="E122" s="606" t="s">
        <v>305</v>
      </c>
      <c r="F122" s="611" t="s">
        <v>145</v>
      </c>
      <c r="G122" s="611" t="s">
        <v>145</v>
      </c>
      <c r="H122" s="611" t="s">
        <v>145</v>
      </c>
      <c r="K122" s="103">
        <v>108</v>
      </c>
      <c r="L122" s="103" t="s">
        <v>282</v>
      </c>
      <c r="M122" s="932">
        <f t="shared" si="24"/>
        <v>677</v>
      </c>
      <c r="N122" s="876">
        <f>IFERROR(_xlfn.RANK.EQ(M122,$M$15:$M$193,0)+COUNTIF($M$15:M122,M122)-1,"-")</f>
        <v>45</v>
      </c>
      <c r="O122" s="876"/>
      <c r="P122" s="828" t="str">
        <f t="shared" si="25"/>
        <v>-</v>
      </c>
      <c r="Q122" s="828" t="str">
        <f t="shared" si="26"/>
        <v>-</v>
      </c>
      <c r="R122" s="941" t="str">
        <f t="shared" si="27"/>
        <v>-</v>
      </c>
      <c r="S122" s="932">
        <f t="shared" si="28"/>
        <v>3860</v>
      </c>
      <c r="T122" s="876">
        <f>IFERROR(_xlfn.RANK.EQ(S122,$S$15:$S$193,0)+COUNTIF($S$15:S122,S122)-1,"-")</f>
        <v>46</v>
      </c>
      <c r="U122" s="876"/>
      <c r="V122" s="828" t="str">
        <f t="shared" si="29"/>
        <v>-</v>
      </c>
      <c r="W122" s="828" t="str">
        <f t="shared" si="30"/>
        <v>-</v>
      </c>
      <c r="X122" s="885" t="str">
        <f t="shared" si="31"/>
        <v>-</v>
      </c>
      <c r="Y122" s="101">
        <f t="shared" si="32"/>
        <v>570</v>
      </c>
      <c r="Z122" s="876">
        <f>IFERROR(_xlfn.RANK.EQ(Y122,$Y$15:$Y$193,0)+COUNTIF($Y$15:Y122,Y122)-1,"-")</f>
        <v>44</v>
      </c>
      <c r="AA122" s="876"/>
      <c r="AB122" s="828" t="str">
        <f t="shared" si="33"/>
        <v>-</v>
      </c>
      <c r="AC122" s="828" t="str">
        <f t="shared" si="34"/>
        <v>-</v>
      </c>
      <c r="AD122" s="936" t="str">
        <f t="shared" si="35"/>
        <v>-</v>
      </c>
    </row>
    <row r="123" spans="1:30" ht="18.75" customHeight="1">
      <c r="A123" s="608" t="s">
        <v>604</v>
      </c>
      <c r="B123" s="605" t="s">
        <v>612</v>
      </c>
      <c r="C123" s="606" t="s">
        <v>196</v>
      </c>
      <c r="D123" s="605" t="s">
        <v>733</v>
      </c>
      <c r="E123" s="606" t="s">
        <v>259</v>
      </c>
      <c r="F123" s="611" t="s">
        <v>145</v>
      </c>
      <c r="G123" s="611" t="s">
        <v>145</v>
      </c>
      <c r="H123" s="611" t="s">
        <v>145</v>
      </c>
      <c r="K123" s="103">
        <v>109</v>
      </c>
      <c r="L123" s="103" t="s">
        <v>318</v>
      </c>
      <c r="M123" s="932">
        <f t="shared" si="24"/>
        <v>888</v>
      </c>
      <c r="N123" s="876">
        <f>IFERROR(_xlfn.RANK.EQ(M123,$M$15:$M$193,0)+COUNTIF($M$15:M123,M123)-1,"-")</f>
        <v>39</v>
      </c>
      <c r="O123" s="876"/>
      <c r="P123" s="828" t="str">
        <f t="shared" si="25"/>
        <v>-</v>
      </c>
      <c r="Q123" s="828" t="str">
        <f t="shared" si="26"/>
        <v>-</v>
      </c>
      <c r="R123" s="941" t="str">
        <f t="shared" si="27"/>
        <v>-</v>
      </c>
      <c r="S123" s="932">
        <f t="shared" si="28"/>
        <v>5040</v>
      </c>
      <c r="T123" s="876">
        <f>IFERROR(_xlfn.RANK.EQ(S123,$S$15:$S$193,0)+COUNTIF($S$15:S123,S123)-1,"-")</f>
        <v>40</v>
      </c>
      <c r="U123" s="876"/>
      <c r="V123" s="828" t="str">
        <f t="shared" si="29"/>
        <v>-</v>
      </c>
      <c r="W123" s="828" t="str">
        <f t="shared" si="30"/>
        <v>-</v>
      </c>
      <c r="X123" s="885" t="str">
        <f t="shared" si="31"/>
        <v>-</v>
      </c>
      <c r="Y123" s="101">
        <f t="shared" si="32"/>
        <v>567</v>
      </c>
      <c r="Z123" s="876">
        <f>IFERROR(_xlfn.RANK.EQ(Y123,$Y$15:$Y$193,0)+COUNTIF($Y$15:Y123,Y123)-1,"-")</f>
        <v>45</v>
      </c>
      <c r="AA123" s="876"/>
      <c r="AB123" s="828" t="str">
        <f t="shared" si="33"/>
        <v>-</v>
      </c>
      <c r="AC123" s="828" t="str">
        <f t="shared" si="34"/>
        <v>-</v>
      </c>
      <c r="AD123" s="936" t="str">
        <f t="shared" si="35"/>
        <v>-</v>
      </c>
    </row>
    <row r="124" spans="1:30" ht="18.75" customHeight="1">
      <c r="A124" s="608" t="s">
        <v>604</v>
      </c>
      <c r="B124" s="605" t="s">
        <v>612</v>
      </c>
      <c r="C124" s="606" t="s">
        <v>196</v>
      </c>
      <c r="D124" s="605" t="s">
        <v>734</v>
      </c>
      <c r="E124" s="606" t="s">
        <v>341</v>
      </c>
      <c r="F124" s="611" t="s">
        <v>145</v>
      </c>
      <c r="G124" s="611" t="s">
        <v>145</v>
      </c>
      <c r="H124" s="611" t="s">
        <v>145</v>
      </c>
      <c r="K124" s="103">
        <v>110</v>
      </c>
      <c r="L124" s="103" t="s">
        <v>327</v>
      </c>
      <c r="M124" s="932">
        <f t="shared" si="24"/>
        <v>266</v>
      </c>
      <c r="N124" s="876">
        <f>IFERROR(_xlfn.RANK.EQ(M124,$M$15:$M$193,0)+COUNTIF($M$15:M124,M124)-1,"-")</f>
        <v>64</v>
      </c>
      <c r="O124" s="876"/>
      <c r="P124" s="828" t="str">
        <f t="shared" si="25"/>
        <v>-</v>
      </c>
      <c r="Q124" s="828" t="str">
        <f t="shared" si="26"/>
        <v>-</v>
      </c>
      <c r="R124" s="941" t="str">
        <f t="shared" si="27"/>
        <v>-</v>
      </c>
      <c r="S124" s="932">
        <f t="shared" si="28"/>
        <v>1550</v>
      </c>
      <c r="T124" s="876">
        <f>IFERROR(_xlfn.RANK.EQ(S124,$S$15:$S$193,0)+COUNTIF($S$15:S124,S124)-1,"-")</f>
        <v>63</v>
      </c>
      <c r="U124" s="876"/>
      <c r="V124" s="828" t="str">
        <f t="shared" si="29"/>
        <v>-</v>
      </c>
      <c r="W124" s="828" t="str">
        <f t="shared" si="30"/>
        <v>-</v>
      </c>
      <c r="X124" s="885" t="str">
        <f t="shared" si="31"/>
        <v>-</v>
      </c>
      <c r="Y124" s="101">
        <f t="shared" si="32"/>
        <v>584</v>
      </c>
      <c r="Z124" s="876">
        <f>IFERROR(_xlfn.RANK.EQ(Y124,$Y$15:$Y$193,0)+COUNTIF($Y$15:Y124,Y124)-1,"-")</f>
        <v>36</v>
      </c>
      <c r="AA124" s="876"/>
      <c r="AB124" s="828" t="str">
        <f t="shared" si="33"/>
        <v>-</v>
      </c>
      <c r="AC124" s="828" t="str">
        <f t="shared" si="34"/>
        <v>-</v>
      </c>
      <c r="AD124" s="936" t="str">
        <f t="shared" si="35"/>
        <v>-</v>
      </c>
    </row>
    <row r="125" spans="1:30" ht="18.75" customHeight="1">
      <c r="A125" s="608" t="s">
        <v>604</v>
      </c>
      <c r="B125" s="605" t="s">
        <v>612</v>
      </c>
      <c r="C125" s="606" t="s">
        <v>196</v>
      </c>
      <c r="D125" s="605" t="s">
        <v>735</v>
      </c>
      <c r="E125" s="606" t="s">
        <v>340</v>
      </c>
      <c r="F125" s="611" t="s">
        <v>145</v>
      </c>
      <c r="G125" s="611" t="s">
        <v>145</v>
      </c>
      <c r="H125" s="611" t="s">
        <v>145</v>
      </c>
      <c r="K125" s="103">
        <v>111</v>
      </c>
      <c r="L125" s="103" t="s">
        <v>270</v>
      </c>
      <c r="M125" s="932">
        <f t="shared" si="24"/>
        <v>438</v>
      </c>
      <c r="N125" s="876">
        <f>IFERROR(_xlfn.RANK.EQ(M125,$M$15:$M$193,0)+COUNTIF($M$15:M125,M125)-1,"-")</f>
        <v>53</v>
      </c>
      <c r="O125" s="876"/>
      <c r="P125" s="828" t="str">
        <f t="shared" si="25"/>
        <v>-</v>
      </c>
      <c r="Q125" s="828" t="str">
        <f t="shared" si="26"/>
        <v>-</v>
      </c>
      <c r="R125" s="941" t="str">
        <f t="shared" si="27"/>
        <v>-</v>
      </c>
      <c r="S125" s="932">
        <f t="shared" si="28"/>
        <v>2740</v>
      </c>
      <c r="T125" s="876">
        <f>IFERROR(_xlfn.RANK.EQ(S125,$S$15:$S$193,0)+COUNTIF($S$15:S125,S125)-1,"-")</f>
        <v>49</v>
      </c>
      <c r="U125" s="876"/>
      <c r="V125" s="828" t="str">
        <f t="shared" si="29"/>
        <v>-</v>
      </c>
      <c r="W125" s="828" t="str">
        <f t="shared" si="30"/>
        <v>-</v>
      </c>
      <c r="X125" s="885" t="str">
        <f t="shared" si="31"/>
        <v>-</v>
      </c>
      <c r="Y125" s="101">
        <f t="shared" si="32"/>
        <v>626</v>
      </c>
      <c r="Z125" s="876">
        <f>IFERROR(_xlfn.RANK.EQ(Y125,$Y$15:$Y$193,0)+COUNTIF($Y$15:Y125,Y125)-1,"-")</f>
        <v>12</v>
      </c>
      <c r="AA125" s="876"/>
      <c r="AB125" s="828" t="str">
        <f t="shared" si="33"/>
        <v>-</v>
      </c>
      <c r="AC125" s="828" t="str">
        <f t="shared" si="34"/>
        <v>-</v>
      </c>
      <c r="AD125" s="936" t="str">
        <f t="shared" si="35"/>
        <v>-</v>
      </c>
    </row>
    <row r="126" spans="1:30" ht="18.75" customHeight="1">
      <c r="A126" s="608" t="s">
        <v>604</v>
      </c>
      <c r="B126" s="605" t="s">
        <v>612</v>
      </c>
      <c r="C126" s="606" t="s">
        <v>196</v>
      </c>
      <c r="D126" s="605" t="s">
        <v>736</v>
      </c>
      <c r="E126" s="606" t="s">
        <v>347</v>
      </c>
      <c r="F126" s="611" t="s">
        <v>145</v>
      </c>
      <c r="G126" s="611" t="s">
        <v>145</v>
      </c>
      <c r="H126" s="611" t="s">
        <v>145</v>
      </c>
      <c r="K126" s="103">
        <v>112</v>
      </c>
      <c r="L126" s="103" t="s">
        <v>305</v>
      </c>
      <c r="M126" s="932" t="str">
        <f t="shared" si="24"/>
        <v>-</v>
      </c>
      <c r="N126" s="876" t="str">
        <f>IFERROR(_xlfn.RANK.EQ(M126,$M$15:$M$193,0)+COUNTIF($M$15:M126,M126)-1,"-")</f>
        <v>-</v>
      </c>
      <c r="O126" s="876"/>
      <c r="P126" s="828" t="str">
        <f t="shared" si="25"/>
        <v>-</v>
      </c>
      <c r="Q126" s="828" t="str">
        <f t="shared" si="26"/>
        <v>-</v>
      </c>
      <c r="R126" s="941" t="str">
        <f t="shared" si="27"/>
        <v>-</v>
      </c>
      <c r="S126" s="932" t="str">
        <f t="shared" si="28"/>
        <v>-</v>
      </c>
      <c r="T126" s="876" t="str">
        <f>IFERROR(_xlfn.RANK.EQ(S126,$S$15:$S$193,0)+COUNTIF($S$15:S126,S126)-1,"-")</f>
        <v>-</v>
      </c>
      <c r="U126" s="876"/>
      <c r="V126" s="828" t="str">
        <f t="shared" si="29"/>
        <v>-</v>
      </c>
      <c r="W126" s="828" t="str">
        <f t="shared" si="30"/>
        <v>-</v>
      </c>
      <c r="X126" s="885" t="str">
        <f t="shared" si="31"/>
        <v>-</v>
      </c>
      <c r="Y126" s="101" t="str">
        <f t="shared" si="32"/>
        <v>-</v>
      </c>
      <c r="Z126" s="876" t="str">
        <f>IFERROR(_xlfn.RANK.EQ(Y126,$Y$15:$Y$193,0)+COUNTIF($Y$15:Y126,Y126)-1,"-")</f>
        <v>-</v>
      </c>
      <c r="AA126" s="876"/>
      <c r="AB126" s="828" t="str">
        <f t="shared" si="33"/>
        <v>-</v>
      </c>
      <c r="AC126" s="828" t="str">
        <f t="shared" si="34"/>
        <v>-</v>
      </c>
      <c r="AD126" s="936" t="str">
        <f t="shared" si="35"/>
        <v>-</v>
      </c>
    </row>
    <row r="127" spans="1:30" ht="18.75" customHeight="1">
      <c r="A127" s="608" t="s">
        <v>604</v>
      </c>
      <c r="B127" s="605" t="s">
        <v>612</v>
      </c>
      <c r="C127" s="606" t="s">
        <v>196</v>
      </c>
      <c r="D127" s="605" t="s">
        <v>737</v>
      </c>
      <c r="E127" s="606" t="s">
        <v>292</v>
      </c>
      <c r="F127" s="611" t="s">
        <v>145</v>
      </c>
      <c r="G127" s="611" t="s">
        <v>145</v>
      </c>
      <c r="H127" s="611" t="s">
        <v>145</v>
      </c>
      <c r="K127" s="103">
        <v>113</v>
      </c>
      <c r="L127" s="103" t="s">
        <v>341</v>
      </c>
      <c r="M127" s="932" t="str">
        <f t="shared" si="24"/>
        <v>-</v>
      </c>
      <c r="N127" s="876" t="str">
        <f>IFERROR(_xlfn.RANK.EQ(M127,$M$15:$M$193,0)+COUNTIF($M$15:M127,M127)-1,"-")</f>
        <v>-</v>
      </c>
      <c r="O127" s="876"/>
      <c r="P127" s="828" t="str">
        <f t="shared" si="25"/>
        <v>-</v>
      </c>
      <c r="Q127" s="828" t="str">
        <f t="shared" si="26"/>
        <v>-</v>
      </c>
      <c r="R127" s="941" t="str">
        <f t="shared" si="27"/>
        <v>-</v>
      </c>
      <c r="S127" s="932" t="str">
        <f t="shared" si="28"/>
        <v>-</v>
      </c>
      <c r="T127" s="876" t="str">
        <f>IFERROR(_xlfn.RANK.EQ(S127,$S$15:$S$193,0)+COUNTIF($S$15:S127,S127)-1,"-")</f>
        <v>-</v>
      </c>
      <c r="U127" s="876"/>
      <c r="V127" s="828" t="str">
        <f t="shared" si="29"/>
        <v>-</v>
      </c>
      <c r="W127" s="828" t="str">
        <f t="shared" si="30"/>
        <v>-</v>
      </c>
      <c r="X127" s="885" t="str">
        <f t="shared" si="31"/>
        <v>-</v>
      </c>
      <c r="Y127" s="101" t="str">
        <f t="shared" si="32"/>
        <v>-</v>
      </c>
      <c r="Z127" s="876" t="str">
        <f>IFERROR(_xlfn.RANK.EQ(Y127,$Y$15:$Y$193,0)+COUNTIF($Y$15:Y127,Y127)-1,"-")</f>
        <v>-</v>
      </c>
      <c r="AA127" s="876"/>
      <c r="AB127" s="828" t="str">
        <f t="shared" si="33"/>
        <v>-</v>
      </c>
      <c r="AC127" s="828" t="str">
        <f t="shared" si="34"/>
        <v>-</v>
      </c>
      <c r="AD127" s="936" t="str">
        <f t="shared" si="35"/>
        <v>-</v>
      </c>
    </row>
    <row r="128" spans="1:30" ht="18.75" customHeight="1">
      <c r="A128" s="608" t="s">
        <v>604</v>
      </c>
      <c r="B128" s="605" t="s">
        <v>612</v>
      </c>
      <c r="C128" s="606" t="s">
        <v>196</v>
      </c>
      <c r="D128" s="605" t="s">
        <v>738</v>
      </c>
      <c r="E128" s="606" t="s">
        <v>275</v>
      </c>
      <c r="F128" s="611" t="s">
        <v>145</v>
      </c>
      <c r="G128" s="611" t="s">
        <v>145</v>
      </c>
      <c r="H128" s="611" t="s">
        <v>145</v>
      </c>
      <c r="K128" s="103">
        <v>114</v>
      </c>
      <c r="L128" s="103" t="s">
        <v>340</v>
      </c>
      <c r="M128" s="932" t="str">
        <f t="shared" si="24"/>
        <v>-</v>
      </c>
      <c r="N128" s="876" t="str">
        <f>IFERROR(_xlfn.RANK.EQ(M128,$M$15:$M$193,0)+COUNTIF($M$15:M128,M128)-1,"-")</f>
        <v>-</v>
      </c>
      <c r="O128" s="876"/>
      <c r="P128" s="828" t="str">
        <f t="shared" si="25"/>
        <v>-</v>
      </c>
      <c r="Q128" s="828" t="str">
        <f t="shared" si="26"/>
        <v>-</v>
      </c>
      <c r="R128" s="941" t="str">
        <f t="shared" si="27"/>
        <v>-</v>
      </c>
      <c r="S128" s="932" t="str">
        <f t="shared" si="28"/>
        <v>-</v>
      </c>
      <c r="T128" s="876" t="str">
        <f>IFERROR(_xlfn.RANK.EQ(S128,$S$15:$S$193,0)+COUNTIF($S$15:S128,S128)-1,"-")</f>
        <v>-</v>
      </c>
      <c r="U128" s="876"/>
      <c r="V128" s="828" t="str">
        <f t="shared" si="29"/>
        <v>-</v>
      </c>
      <c r="W128" s="828" t="str">
        <f t="shared" si="30"/>
        <v>-</v>
      </c>
      <c r="X128" s="885" t="str">
        <f t="shared" si="31"/>
        <v>-</v>
      </c>
      <c r="Y128" s="101" t="str">
        <f t="shared" si="32"/>
        <v>-</v>
      </c>
      <c r="Z128" s="876" t="str">
        <f>IFERROR(_xlfn.RANK.EQ(Y128,$Y$15:$Y$193,0)+COUNTIF($Y$15:Y128,Y128)-1,"-")</f>
        <v>-</v>
      </c>
      <c r="AA128" s="876"/>
      <c r="AB128" s="828" t="str">
        <f t="shared" si="33"/>
        <v>-</v>
      </c>
      <c r="AC128" s="828" t="str">
        <f t="shared" si="34"/>
        <v>-</v>
      </c>
      <c r="AD128" s="936" t="str">
        <f t="shared" si="35"/>
        <v>-</v>
      </c>
    </row>
    <row r="129" spans="1:38" ht="18.75" customHeight="1">
      <c r="A129" s="608" t="s">
        <v>604</v>
      </c>
      <c r="B129" s="605" t="s">
        <v>612</v>
      </c>
      <c r="C129" s="606" t="s">
        <v>196</v>
      </c>
      <c r="D129" s="605" t="s">
        <v>739</v>
      </c>
      <c r="E129" s="606" t="s">
        <v>371</v>
      </c>
      <c r="F129" s="611" t="s">
        <v>145</v>
      </c>
      <c r="G129" s="611" t="s">
        <v>145</v>
      </c>
      <c r="H129" s="611" t="s">
        <v>145</v>
      </c>
      <c r="K129" s="103">
        <v>115</v>
      </c>
      <c r="L129" s="103" t="s">
        <v>347</v>
      </c>
      <c r="M129" s="932" t="str">
        <f t="shared" si="24"/>
        <v>-</v>
      </c>
      <c r="N129" s="876" t="str">
        <f>IFERROR(_xlfn.RANK.EQ(M129,$M$15:$M$193,0)+COUNTIF($M$15:M129,M129)-1,"-")</f>
        <v>-</v>
      </c>
      <c r="O129" s="876"/>
      <c r="P129" s="828" t="str">
        <f t="shared" si="25"/>
        <v>-</v>
      </c>
      <c r="Q129" s="828" t="str">
        <f t="shared" si="26"/>
        <v>-</v>
      </c>
      <c r="R129" s="941" t="str">
        <f t="shared" si="27"/>
        <v>-</v>
      </c>
      <c r="S129" s="932" t="str">
        <f t="shared" si="28"/>
        <v>-</v>
      </c>
      <c r="T129" s="876" t="str">
        <f>IFERROR(_xlfn.RANK.EQ(S129,$S$15:$S$193,0)+COUNTIF($S$15:S129,S129)-1,"-")</f>
        <v>-</v>
      </c>
      <c r="U129" s="876"/>
      <c r="V129" s="828" t="str">
        <f t="shared" si="29"/>
        <v>-</v>
      </c>
      <c r="W129" s="828" t="str">
        <f t="shared" si="30"/>
        <v>-</v>
      </c>
      <c r="X129" s="885" t="str">
        <f t="shared" si="31"/>
        <v>-</v>
      </c>
      <c r="Y129" s="101" t="str">
        <f t="shared" si="32"/>
        <v>-</v>
      </c>
      <c r="Z129" s="876" t="str">
        <f>IFERROR(_xlfn.RANK.EQ(Y129,$Y$15:$Y$193,0)+COUNTIF($Y$15:Y129,Y129)-1,"-")</f>
        <v>-</v>
      </c>
      <c r="AA129" s="876"/>
      <c r="AB129" s="828" t="str">
        <f t="shared" si="33"/>
        <v>-</v>
      </c>
      <c r="AC129" s="828" t="str">
        <f t="shared" si="34"/>
        <v>-</v>
      </c>
      <c r="AD129" s="936" t="str">
        <f t="shared" si="35"/>
        <v>-</v>
      </c>
      <c r="AF129" s="4"/>
    </row>
    <row r="130" spans="1:38" ht="18.75" customHeight="1">
      <c r="A130" s="608" t="s">
        <v>604</v>
      </c>
      <c r="B130" s="605" t="s">
        <v>612</v>
      </c>
      <c r="C130" s="606" t="s">
        <v>196</v>
      </c>
      <c r="D130" s="605" t="s">
        <v>740</v>
      </c>
      <c r="E130" s="606" t="s">
        <v>372</v>
      </c>
      <c r="F130" s="611" t="s">
        <v>145</v>
      </c>
      <c r="G130" s="611" t="s">
        <v>145</v>
      </c>
      <c r="H130" s="611" t="s">
        <v>145</v>
      </c>
      <c r="K130" s="103">
        <v>116</v>
      </c>
      <c r="L130" s="103" t="s">
        <v>292</v>
      </c>
      <c r="M130" s="932" t="str">
        <f t="shared" si="24"/>
        <v>-</v>
      </c>
      <c r="N130" s="876" t="str">
        <f>IFERROR(_xlfn.RANK.EQ(M130,$M$15:$M$193,0)+COUNTIF($M$15:M130,M130)-1,"-")</f>
        <v>-</v>
      </c>
      <c r="O130" s="876"/>
      <c r="P130" s="828" t="str">
        <f t="shared" si="25"/>
        <v>-</v>
      </c>
      <c r="Q130" s="828" t="str">
        <f t="shared" si="26"/>
        <v>-</v>
      </c>
      <c r="R130" s="941" t="str">
        <f t="shared" si="27"/>
        <v>-</v>
      </c>
      <c r="S130" s="932" t="str">
        <f t="shared" si="28"/>
        <v>-</v>
      </c>
      <c r="T130" s="876" t="str">
        <f>IFERROR(_xlfn.RANK.EQ(S130,$S$15:$S$193,0)+COUNTIF($S$15:S130,S130)-1,"-")</f>
        <v>-</v>
      </c>
      <c r="U130" s="876"/>
      <c r="V130" s="828" t="str">
        <f t="shared" si="29"/>
        <v>-</v>
      </c>
      <c r="W130" s="828" t="str">
        <f t="shared" si="30"/>
        <v>-</v>
      </c>
      <c r="X130" s="885" t="str">
        <f t="shared" si="31"/>
        <v>-</v>
      </c>
      <c r="Y130" s="101" t="str">
        <f t="shared" si="32"/>
        <v>-</v>
      </c>
      <c r="Z130" s="876" t="str">
        <f>IFERROR(_xlfn.RANK.EQ(Y130,$Y$15:$Y$193,0)+COUNTIF($Y$15:Y130,Y130)-1,"-")</f>
        <v>-</v>
      </c>
      <c r="AA130" s="876"/>
      <c r="AB130" s="828" t="str">
        <f t="shared" si="33"/>
        <v>-</v>
      </c>
      <c r="AC130" s="828" t="str">
        <f t="shared" si="34"/>
        <v>-</v>
      </c>
      <c r="AD130" s="936" t="str">
        <f t="shared" si="35"/>
        <v>-</v>
      </c>
    </row>
    <row r="131" spans="1:38" ht="18.75" customHeight="1">
      <c r="A131" s="608" t="s">
        <v>604</v>
      </c>
      <c r="B131" s="605" t="s">
        <v>612</v>
      </c>
      <c r="C131" s="606" t="s">
        <v>196</v>
      </c>
      <c r="D131" s="605" t="s">
        <v>741</v>
      </c>
      <c r="E131" s="606" t="s">
        <v>373</v>
      </c>
      <c r="F131" s="611" t="s">
        <v>145</v>
      </c>
      <c r="G131" s="611" t="s">
        <v>145</v>
      </c>
      <c r="H131" s="611" t="s">
        <v>145</v>
      </c>
      <c r="K131" s="103">
        <v>117</v>
      </c>
      <c r="L131" s="103" t="s">
        <v>275</v>
      </c>
      <c r="M131" s="932" t="str">
        <f t="shared" si="24"/>
        <v>-</v>
      </c>
      <c r="N131" s="876" t="str">
        <f>IFERROR(_xlfn.RANK.EQ(M131,$M$15:$M$193,0)+COUNTIF($M$15:M131,M131)-1,"-")</f>
        <v>-</v>
      </c>
      <c r="O131" s="876"/>
      <c r="P131" s="828" t="str">
        <f t="shared" si="25"/>
        <v>-</v>
      </c>
      <c r="Q131" s="828" t="str">
        <f t="shared" si="26"/>
        <v>-</v>
      </c>
      <c r="R131" s="941" t="str">
        <f t="shared" si="27"/>
        <v>-</v>
      </c>
      <c r="S131" s="932" t="str">
        <f t="shared" si="28"/>
        <v>-</v>
      </c>
      <c r="T131" s="876" t="str">
        <f>IFERROR(_xlfn.RANK.EQ(S131,$S$15:$S$193,0)+COUNTIF($S$15:S131,S131)-1,"-")</f>
        <v>-</v>
      </c>
      <c r="U131" s="876"/>
      <c r="V131" s="828" t="str">
        <f t="shared" si="29"/>
        <v>-</v>
      </c>
      <c r="W131" s="828" t="str">
        <f t="shared" si="30"/>
        <v>-</v>
      </c>
      <c r="X131" s="885" t="str">
        <f t="shared" si="31"/>
        <v>-</v>
      </c>
      <c r="Y131" s="101" t="str">
        <f t="shared" si="32"/>
        <v>-</v>
      </c>
      <c r="Z131" s="876" t="str">
        <f>IFERROR(_xlfn.RANK.EQ(Y131,$Y$15:$Y$193,0)+COUNTIF($Y$15:Y131,Y131)-1,"-")</f>
        <v>-</v>
      </c>
      <c r="AA131" s="876"/>
      <c r="AB131" s="828" t="str">
        <f t="shared" si="33"/>
        <v>-</v>
      </c>
      <c r="AC131" s="828" t="str">
        <f t="shared" si="34"/>
        <v>-</v>
      </c>
      <c r="AD131" s="937" t="str">
        <f t="shared" si="35"/>
        <v>-</v>
      </c>
      <c r="AE131" s="4"/>
      <c r="AG131" s="4"/>
      <c r="AH131" s="4"/>
      <c r="AI131" s="4"/>
      <c r="AJ131" s="4"/>
      <c r="AK131" s="4"/>
      <c r="AL131" s="4"/>
    </row>
    <row r="132" spans="1:38" s="4" customFormat="1" ht="18.75" customHeight="1">
      <c r="A132" s="608" t="s">
        <v>604</v>
      </c>
      <c r="B132" s="605" t="s">
        <v>612</v>
      </c>
      <c r="C132" s="606" t="s">
        <v>196</v>
      </c>
      <c r="D132" s="605" t="s">
        <v>742</v>
      </c>
      <c r="E132" s="606" t="s">
        <v>326</v>
      </c>
      <c r="F132" s="611" t="s">
        <v>145</v>
      </c>
      <c r="G132" s="611" t="s">
        <v>145</v>
      </c>
      <c r="H132" s="611" t="s">
        <v>145</v>
      </c>
      <c r="K132" s="103">
        <v>118</v>
      </c>
      <c r="L132" s="103" t="s">
        <v>371</v>
      </c>
      <c r="M132" s="932" t="str">
        <f t="shared" si="24"/>
        <v>-</v>
      </c>
      <c r="N132" s="876" t="str">
        <f>IFERROR(_xlfn.RANK.EQ(M132,$M$15:$M$193,0)+COUNTIF($M$15:M132,M132)-1,"-")</f>
        <v>-</v>
      </c>
      <c r="O132" s="876"/>
      <c r="P132" s="828" t="str">
        <f t="shared" si="25"/>
        <v>-</v>
      </c>
      <c r="Q132" s="828" t="str">
        <f t="shared" si="26"/>
        <v>-</v>
      </c>
      <c r="R132" s="941" t="str">
        <f t="shared" si="27"/>
        <v>-</v>
      </c>
      <c r="S132" s="932" t="str">
        <f t="shared" si="28"/>
        <v>-</v>
      </c>
      <c r="T132" s="876" t="str">
        <f>IFERROR(_xlfn.RANK.EQ(S132,$S$15:$S$193,0)+COUNTIF($S$15:S132,S132)-1,"-")</f>
        <v>-</v>
      </c>
      <c r="U132" s="876"/>
      <c r="V132" s="828" t="str">
        <f t="shared" si="29"/>
        <v>-</v>
      </c>
      <c r="W132" s="828" t="str">
        <f t="shared" si="30"/>
        <v>-</v>
      </c>
      <c r="X132" s="885" t="str">
        <f t="shared" si="31"/>
        <v>-</v>
      </c>
      <c r="Y132" s="101" t="str">
        <f t="shared" si="32"/>
        <v>-</v>
      </c>
      <c r="Z132" s="876" t="str">
        <f>IFERROR(_xlfn.RANK.EQ(Y132,$Y$15:$Y$193,0)+COUNTIF($Y$15:Y132,Y132)-1,"-")</f>
        <v>-</v>
      </c>
      <c r="AA132" s="876"/>
      <c r="AB132" s="828" t="str">
        <f t="shared" si="33"/>
        <v>-</v>
      </c>
      <c r="AC132" s="828" t="str">
        <f t="shared" si="34"/>
        <v>-</v>
      </c>
      <c r="AD132" s="936" t="str">
        <f t="shared" si="35"/>
        <v>-</v>
      </c>
      <c r="AE132" s="1"/>
      <c r="AF132" s="1"/>
      <c r="AG132" s="1"/>
      <c r="AH132" s="1"/>
      <c r="AI132" s="1"/>
      <c r="AJ132" s="1"/>
      <c r="AK132" s="1"/>
      <c r="AL132" s="1"/>
    </row>
    <row r="133" spans="1:38" ht="18.75" customHeight="1">
      <c r="A133" s="608" t="s">
        <v>604</v>
      </c>
      <c r="B133" s="605" t="s">
        <v>614</v>
      </c>
      <c r="C133" s="606" t="s">
        <v>186</v>
      </c>
      <c r="D133" s="605" t="s">
        <v>743</v>
      </c>
      <c r="E133" s="606" t="s">
        <v>214</v>
      </c>
      <c r="F133" s="611">
        <v>595</v>
      </c>
      <c r="G133" s="611">
        <v>581</v>
      </c>
      <c r="H133" s="611">
        <v>3460</v>
      </c>
      <c r="K133" s="103">
        <v>119</v>
      </c>
      <c r="L133" s="103" t="s">
        <v>372</v>
      </c>
      <c r="M133" s="932" t="str">
        <f t="shared" si="24"/>
        <v>-</v>
      </c>
      <c r="N133" s="876" t="str">
        <f>IFERROR(_xlfn.RANK.EQ(M133,$M$15:$M$193,0)+COUNTIF($M$15:M133,M133)-1,"-")</f>
        <v>-</v>
      </c>
      <c r="O133" s="876"/>
      <c r="P133" s="828" t="str">
        <f t="shared" si="25"/>
        <v>-</v>
      </c>
      <c r="Q133" s="828" t="str">
        <f t="shared" si="26"/>
        <v>-</v>
      </c>
      <c r="R133" s="941" t="str">
        <f t="shared" si="27"/>
        <v>-</v>
      </c>
      <c r="S133" s="932" t="str">
        <f t="shared" si="28"/>
        <v>-</v>
      </c>
      <c r="T133" s="876" t="str">
        <f>IFERROR(_xlfn.RANK.EQ(S133,$S$15:$S$193,0)+COUNTIF($S$15:S133,S133)-1,"-")</f>
        <v>-</v>
      </c>
      <c r="U133" s="876"/>
      <c r="V133" s="828" t="str">
        <f t="shared" si="29"/>
        <v>-</v>
      </c>
      <c r="W133" s="828" t="str">
        <f t="shared" si="30"/>
        <v>-</v>
      </c>
      <c r="X133" s="885" t="str">
        <f t="shared" si="31"/>
        <v>-</v>
      </c>
      <c r="Y133" s="101" t="str">
        <f t="shared" si="32"/>
        <v>-</v>
      </c>
      <c r="Z133" s="876" t="str">
        <f>IFERROR(_xlfn.RANK.EQ(Y133,$Y$15:$Y$193,0)+COUNTIF($Y$15:Y133,Y133)-1,"-")</f>
        <v>-</v>
      </c>
      <c r="AA133" s="876"/>
      <c r="AB133" s="828" t="str">
        <f t="shared" si="33"/>
        <v>-</v>
      </c>
      <c r="AC133" s="828" t="str">
        <f t="shared" si="34"/>
        <v>-</v>
      </c>
      <c r="AD133" s="936" t="str">
        <f t="shared" si="35"/>
        <v>-</v>
      </c>
    </row>
    <row r="134" spans="1:38" ht="18.75" customHeight="1">
      <c r="A134" s="608" t="s">
        <v>604</v>
      </c>
      <c r="B134" s="605" t="s">
        <v>614</v>
      </c>
      <c r="C134" s="606" t="s">
        <v>186</v>
      </c>
      <c r="D134" s="605" t="s">
        <v>744</v>
      </c>
      <c r="E134" s="606" t="s">
        <v>205</v>
      </c>
      <c r="F134" s="611" t="s">
        <v>888</v>
      </c>
      <c r="G134" s="611" t="s">
        <v>888</v>
      </c>
      <c r="H134" s="611" t="s">
        <v>888</v>
      </c>
      <c r="K134" s="103">
        <v>120</v>
      </c>
      <c r="L134" s="103" t="s">
        <v>373</v>
      </c>
      <c r="M134" s="932" t="str">
        <f t="shared" si="24"/>
        <v>-</v>
      </c>
      <c r="N134" s="876" t="str">
        <f>IFERROR(_xlfn.RANK.EQ(M134,$M$15:$M$193,0)+COUNTIF($M$15:M134,M134)-1,"-")</f>
        <v>-</v>
      </c>
      <c r="O134" s="876"/>
      <c r="P134" s="828" t="str">
        <f t="shared" si="25"/>
        <v>-</v>
      </c>
      <c r="Q134" s="828" t="str">
        <f t="shared" si="26"/>
        <v>-</v>
      </c>
      <c r="R134" s="941" t="str">
        <f t="shared" si="27"/>
        <v>-</v>
      </c>
      <c r="S134" s="932" t="str">
        <f t="shared" si="28"/>
        <v>-</v>
      </c>
      <c r="T134" s="876" t="str">
        <f>IFERROR(_xlfn.RANK.EQ(S134,$S$15:$S$193,0)+COUNTIF($S$15:S134,S134)-1,"-")</f>
        <v>-</v>
      </c>
      <c r="U134" s="876"/>
      <c r="V134" s="828" t="str">
        <f t="shared" si="29"/>
        <v>-</v>
      </c>
      <c r="W134" s="828" t="str">
        <f t="shared" si="30"/>
        <v>-</v>
      </c>
      <c r="X134" s="885" t="str">
        <f t="shared" si="31"/>
        <v>-</v>
      </c>
      <c r="Y134" s="101" t="str">
        <f t="shared" si="32"/>
        <v>-</v>
      </c>
      <c r="Z134" s="876" t="str">
        <f>IFERROR(_xlfn.RANK.EQ(Y134,$Y$15:$Y$193,0)+COUNTIF($Y$15:Y134,Y134)-1,"-")</f>
        <v>-</v>
      </c>
      <c r="AA134" s="876"/>
      <c r="AB134" s="828" t="str">
        <f t="shared" si="33"/>
        <v>-</v>
      </c>
      <c r="AC134" s="828" t="str">
        <f t="shared" si="34"/>
        <v>-</v>
      </c>
      <c r="AD134" s="936" t="str">
        <f t="shared" si="35"/>
        <v>-</v>
      </c>
    </row>
    <row r="135" spans="1:38" ht="18.75" customHeight="1">
      <c r="A135" s="608" t="s">
        <v>604</v>
      </c>
      <c r="B135" s="605" t="s">
        <v>614</v>
      </c>
      <c r="C135" s="606" t="s">
        <v>186</v>
      </c>
      <c r="D135" s="605" t="s">
        <v>745</v>
      </c>
      <c r="E135" s="606" t="s">
        <v>321</v>
      </c>
      <c r="F135" s="611" t="s">
        <v>145</v>
      </c>
      <c r="G135" s="611" t="s">
        <v>145</v>
      </c>
      <c r="H135" s="611" t="s">
        <v>145</v>
      </c>
      <c r="K135" s="103">
        <v>121</v>
      </c>
      <c r="L135" s="103" t="s">
        <v>326</v>
      </c>
      <c r="M135" s="932" t="str">
        <f t="shared" si="24"/>
        <v>-</v>
      </c>
      <c r="N135" s="876" t="str">
        <f>IFERROR(_xlfn.RANK.EQ(M135,$M$15:$M$193,0)+COUNTIF($M$15:M135,M135)-1,"-")</f>
        <v>-</v>
      </c>
      <c r="O135" s="876"/>
      <c r="P135" s="828" t="str">
        <f t="shared" si="25"/>
        <v>-</v>
      </c>
      <c r="Q135" s="828" t="str">
        <f t="shared" si="26"/>
        <v>-</v>
      </c>
      <c r="R135" s="941" t="str">
        <f t="shared" si="27"/>
        <v>-</v>
      </c>
      <c r="S135" s="932" t="str">
        <f t="shared" si="28"/>
        <v>-</v>
      </c>
      <c r="T135" s="876" t="str">
        <f>IFERROR(_xlfn.RANK.EQ(S135,$S$15:$S$193,0)+COUNTIF($S$15:S135,S135)-1,"-")</f>
        <v>-</v>
      </c>
      <c r="U135" s="876"/>
      <c r="V135" s="828" t="str">
        <f t="shared" si="29"/>
        <v>-</v>
      </c>
      <c r="W135" s="828" t="str">
        <f t="shared" si="30"/>
        <v>-</v>
      </c>
      <c r="X135" s="885" t="str">
        <f t="shared" si="31"/>
        <v>-</v>
      </c>
      <c r="Y135" s="101" t="str">
        <f t="shared" si="32"/>
        <v>-</v>
      </c>
      <c r="Z135" s="876" t="str">
        <f>IFERROR(_xlfn.RANK.EQ(Y135,$Y$15:$Y$193,0)+COUNTIF($Y$15:Y135,Y135)-1,"-")</f>
        <v>-</v>
      </c>
      <c r="AA135" s="876"/>
      <c r="AB135" s="828" t="str">
        <f t="shared" si="33"/>
        <v>-</v>
      </c>
      <c r="AC135" s="828" t="str">
        <f t="shared" si="34"/>
        <v>-</v>
      </c>
      <c r="AD135" s="936" t="str">
        <f t="shared" si="35"/>
        <v>-</v>
      </c>
    </row>
    <row r="136" spans="1:38" ht="18.75" customHeight="1">
      <c r="A136" s="608" t="s">
        <v>604</v>
      </c>
      <c r="B136" s="605" t="s">
        <v>614</v>
      </c>
      <c r="C136" s="606" t="s">
        <v>186</v>
      </c>
      <c r="D136" s="605" t="s">
        <v>746</v>
      </c>
      <c r="E136" s="606" t="s">
        <v>254</v>
      </c>
      <c r="F136" s="611" t="s">
        <v>888</v>
      </c>
      <c r="G136" s="611" t="s">
        <v>888</v>
      </c>
      <c r="H136" s="611" t="s">
        <v>888</v>
      </c>
      <c r="K136" s="103">
        <v>122</v>
      </c>
      <c r="L136" s="103" t="s">
        <v>254</v>
      </c>
      <c r="M136" s="932" t="str">
        <f t="shared" si="24"/>
        <v>x</v>
      </c>
      <c r="N136" s="876" t="str">
        <f>IFERROR(_xlfn.RANK.EQ(M136,$M$15:$M$193,0)+COUNTIF($M$15:M136,M136)-1,"-")</f>
        <v>-</v>
      </c>
      <c r="O136" s="876"/>
      <c r="P136" s="828" t="str">
        <f t="shared" si="25"/>
        <v>-</v>
      </c>
      <c r="Q136" s="828" t="str">
        <f t="shared" si="26"/>
        <v>-</v>
      </c>
      <c r="R136" s="941" t="str">
        <f t="shared" si="27"/>
        <v>-</v>
      </c>
      <c r="S136" s="932" t="str">
        <f t="shared" si="28"/>
        <v>x</v>
      </c>
      <c r="T136" s="876" t="str">
        <f>IFERROR(_xlfn.RANK.EQ(S136,$S$15:$S$193,0)+COUNTIF($S$15:S136,S136)-1,"-")</f>
        <v>-</v>
      </c>
      <c r="U136" s="876"/>
      <c r="V136" s="828" t="str">
        <f t="shared" si="29"/>
        <v>-</v>
      </c>
      <c r="W136" s="828" t="str">
        <f t="shared" si="30"/>
        <v>-</v>
      </c>
      <c r="X136" s="885" t="str">
        <f t="shared" si="31"/>
        <v>-</v>
      </c>
      <c r="Y136" s="101" t="str">
        <f t="shared" si="32"/>
        <v>x</v>
      </c>
      <c r="Z136" s="876" t="str">
        <f>IFERROR(_xlfn.RANK.EQ(Y136,$Y$15:$Y$193,0)+COUNTIF($Y$15:Y136,Y136)-1,"-")</f>
        <v>-</v>
      </c>
      <c r="AA136" s="876"/>
      <c r="AB136" s="828" t="str">
        <f t="shared" si="33"/>
        <v>-</v>
      </c>
      <c r="AC136" s="828" t="str">
        <f t="shared" si="34"/>
        <v>-</v>
      </c>
      <c r="AD136" s="936" t="str">
        <f t="shared" si="35"/>
        <v>-</v>
      </c>
    </row>
    <row r="137" spans="1:38" ht="18.75" customHeight="1">
      <c r="A137" s="608" t="s">
        <v>604</v>
      </c>
      <c r="B137" s="605" t="s">
        <v>614</v>
      </c>
      <c r="C137" s="606" t="s">
        <v>186</v>
      </c>
      <c r="D137" s="605" t="s">
        <v>747</v>
      </c>
      <c r="E137" s="606" t="s">
        <v>287</v>
      </c>
      <c r="F137" s="611" t="s">
        <v>888</v>
      </c>
      <c r="G137" s="611" t="s">
        <v>888</v>
      </c>
      <c r="H137" s="611" t="s">
        <v>888</v>
      </c>
      <c r="K137" s="103">
        <v>123</v>
      </c>
      <c r="L137" s="103" t="s">
        <v>287</v>
      </c>
      <c r="M137" s="932" t="str">
        <f t="shared" si="24"/>
        <v>x</v>
      </c>
      <c r="N137" s="876" t="str">
        <f>IFERROR(_xlfn.RANK.EQ(M137,$M$15:$M$193,0)+COUNTIF($M$15:M137,M137)-1,"-")</f>
        <v>-</v>
      </c>
      <c r="O137" s="876"/>
      <c r="P137" s="828" t="str">
        <f t="shared" si="25"/>
        <v>-</v>
      </c>
      <c r="Q137" s="828" t="str">
        <f t="shared" si="26"/>
        <v>-</v>
      </c>
      <c r="R137" s="941" t="str">
        <f t="shared" si="27"/>
        <v>-</v>
      </c>
      <c r="S137" s="932" t="str">
        <f t="shared" si="28"/>
        <v>x</v>
      </c>
      <c r="T137" s="876" t="str">
        <f>IFERROR(_xlfn.RANK.EQ(S137,$S$15:$S$193,0)+COUNTIF($S$15:S137,S137)-1,"-")</f>
        <v>-</v>
      </c>
      <c r="U137" s="876"/>
      <c r="V137" s="828" t="str">
        <f t="shared" si="29"/>
        <v>-</v>
      </c>
      <c r="W137" s="828" t="str">
        <f t="shared" si="30"/>
        <v>-</v>
      </c>
      <c r="X137" s="885" t="str">
        <f t="shared" si="31"/>
        <v>-</v>
      </c>
      <c r="Y137" s="101" t="str">
        <f t="shared" si="32"/>
        <v>x</v>
      </c>
      <c r="Z137" s="876" t="str">
        <f>IFERROR(_xlfn.RANK.EQ(Y137,$Y$15:$Y$193,0)+COUNTIF($Y$15:Y137,Y137)-1,"-")</f>
        <v>-</v>
      </c>
      <c r="AA137" s="876"/>
      <c r="AB137" s="828" t="str">
        <f t="shared" si="33"/>
        <v>-</v>
      </c>
      <c r="AC137" s="828" t="str">
        <f t="shared" si="34"/>
        <v>-</v>
      </c>
      <c r="AD137" s="936" t="str">
        <f t="shared" si="35"/>
        <v>-</v>
      </c>
    </row>
    <row r="138" spans="1:38" ht="18.75" customHeight="1">
      <c r="A138" s="608" t="s">
        <v>604</v>
      </c>
      <c r="B138" s="605" t="s">
        <v>614</v>
      </c>
      <c r="C138" s="606" t="s">
        <v>186</v>
      </c>
      <c r="D138" s="605" t="s">
        <v>748</v>
      </c>
      <c r="E138" s="606" t="s">
        <v>220</v>
      </c>
      <c r="F138" s="611" t="s">
        <v>145</v>
      </c>
      <c r="G138" s="611" t="s">
        <v>145</v>
      </c>
      <c r="H138" s="611" t="s">
        <v>145</v>
      </c>
      <c r="K138" s="103">
        <v>124</v>
      </c>
      <c r="L138" s="103" t="s">
        <v>220</v>
      </c>
      <c r="M138" s="932" t="str">
        <f t="shared" si="24"/>
        <v>-</v>
      </c>
      <c r="N138" s="876" t="str">
        <f>IFERROR(_xlfn.RANK.EQ(M138,$M$15:$M$193,0)+COUNTIF($M$15:M138,M138)-1,"-")</f>
        <v>-</v>
      </c>
      <c r="O138" s="876"/>
      <c r="P138" s="828" t="str">
        <f t="shared" si="25"/>
        <v>-</v>
      </c>
      <c r="Q138" s="828" t="str">
        <f t="shared" si="26"/>
        <v>-</v>
      </c>
      <c r="R138" s="941" t="str">
        <f t="shared" si="27"/>
        <v>-</v>
      </c>
      <c r="S138" s="932" t="str">
        <f t="shared" si="28"/>
        <v>-</v>
      </c>
      <c r="T138" s="876" t="str">
        <f>IFERROR(_xlfn.RANK.EQ(S138,$S$15:$S$193,0)+COUNTIF($S$15:S138,S138)-1,"-")</f>
        <v>-</v>
      </c>
      <c r="U138" s="876"/>
      <c r="V138" s="828" t="str">
        <f t="shared" si="29"/>
        <v>-</v>
      </c>
      <c r="W138" s="828" t="str">
        <f t="shared" si="30"/>
        <v>-</v>
      </c>
      <c r="X138" s="885" t="str">
        <f t="shared" si="31"/>
        <v>-</v>
      </c>
      <c r="Y138" s="101" t="str">
        <f t="shared" si="32"/>
        <v>-</v>
      </c>
      <c r="Z138" s="876" t="str">
        <f>IFERROR(_xlfn.RANK.EQ(Y138,$Y$15:$Y$193,0)+COUNTIF($Y$15:Y138,Y138)-1,"-")</f>
        <v>-</v>
      </c>
      <c r="AA138" s="876"/>
      <c r="AB138" s="828" t="str">
        <f t="shared" si="33"/>
        <v>-</v>
      </c>
      <c r="AC138" s="828" t="str">
        <f t="shared" si="34"/>
        <v>-</v>
      </c>
      <c r="AD138" s="936" t="str">
        <f t="shared" si="35"/>
        <v>-</v>
      </c>
    </row>
    <row r="139" spans="1:38" ht="18.75" customHeight="1">
      <c r="A139" s="608" t="s">
        <v>604</v>
      </c>
      <c r="B139" s="605" t="s">
        <v>614</v>
      </c>
      <c r="C139" s="606" t="s">
        <v>186</v>
      </c>
      <c r="D139" s="605" t="s">
        <v>749</v>
      </c>
      <c r="E139" s="606" t="s">
        <v>218</v>
      </c>
      <c r="F139" s="611" t="s">
        <v>145</v>
      </c>
      <c r="G139" s="611" t="s">
        <v>145</v>
      </c>
      <c r="H139" s="611" t="s">
        <v>145</v>
      </c>
      <c r="K139" s="103">
        <v>125</v>
      </c>
      <c r="L139" s="103" t="s">
        <v>218</v>
      </c>
      <c r="M139" s="932" t="str">
        <f t="shared" si="24"/>
        <v>-</v>
      </c>
      <c r="N139" s="876" t="str">
        <f>IFERROR(_xlfn.RANK.EQ(M139,$M$15:$M$193,0)+COUNTIF($M$15:M139,M139)-1,"-")</f>
        <v>-</v>
      </c>
      <c r="O139" s="876"/>
      <c r="P139" s="828" t="str">
        <f t="shared" si="25"/>
        <v>-</v>
      </c>
      <c r="Q139" s="828" t="str">
        <f t="shared" si="26"/>
        <v>-</v>
      </c>
      <c r="R139" s="941" t="str">
        <f t="shared" si="27"/>
        <v>-</v>
      </c>
      <c r="S139" s="932" t="str">
        <f t="shared" si="28"/>
        <v>-</v>
      </c>
      <c r="T139" s="876" t="str">
        <f>IFERROR(_xlfn.RANK.EQ(S139,$S$15:$S$193,0)+COUNTIF($S$15:S139,S139)-1,"-")</f>
        <v>-</v>
      </c>
      <c r="U139" s="876"/>
      <c r="V139" s="828" t="str">
        <f t="shared" si="29"/>
        <v>-</v>
      </c>
      <c r="W139" s="828" t="str">
        <f t="shared" si="30"/>
        <v>-</v>
      </c>
      <c r="X139" s="885" t="str">
        <f t="shared" si="31"/>
        <v>-</v>
      </c>
      <c r="Y139" s="101" t="str">
        <f t="shared" si="32"/>
        <v>-</v>
      </c>
      <c r="Z139" s="876" t="str">
        <f>IFERROR(_xlfn.RANK.EQ(Y139,$Y$15:$Y$193,0)+COUNTIF($Y$15:Y139,Y139)-1,"-")</f>
        <v>-</v>
      </c>
      <c r="AA139" s="876"/>
      <c r="AB139" s="828" t="str">
        <f t="shared" si="33"/>
        <v>-</v>
      </c>
      <c r="AC139" s="828" t="str">
        <f t="shared" si="34"/>
        <v>-</v>
      </c>
      <c r="AD139" s="936" t="str">
        <f t="shared" si="35"/>
        <v>-</v>
      </c>
    </row>
    <row r="140" spans="1:38" ht="18.75" customHeight="1">
      <c r="A140" s="608" t="s">
        <v>604</v>
      </c>
      <c r="B140" s="605" t="s">
        <v>614</v>
      </c>
      <c r="C140" s="606" t="s">
        <v>186</v>
      </c>
      <c r="D140" s="605" t="s">
        <v>750</v>
      </c>
      <c r="E140" s="606" t="s">
        <v>204</v>
      </c>
      <c r="F140" s="611" t="s">
        <v>145</v>
      </c>
      <c r="G140" s="611" t="s">
        <v>145</v>
      </c>
      <c r="H140" s="611" t="s">
        <v>145</v>
      </c>
      <c r="K140" s="103">
        <v>126</v>
      </c>
      <c r="L140" s="103" t="s">
        <v>204</v>
      </c>
      <c r="M140" s="932" t="str">
        <f t="shared" si="24"/>
        <v>-</v>
      </c>
      <c r="N140" s="876" t="str">
        <f>IFERROR(_xlfn.RANK.EQ(M140,$M$15:$M$193,0)+COUNTIF($M$15:M140,M140)-1,"-")</f>
        <v>-</v>
      </c>
      <c r="O140" s="876"/>
      <c r="P140" s="828" t="str">
        <f t="shared" si="25"/>
        <v>-</v>
      </c>
      <c r="Q140" s="828" t="str">
        <f t="shared" si="26"/>
        <v>-</v>
      </c>
      <c r="R140" s="941" t="str">
        <f t="shared" si="27"/>
        <v>-</v>
      </c>
      <c r="S140" s="932" t="str">
        <f t="shared" si="28"/>
        <v>-</v>
      </c>
      <c r="T140" s="876" t="str">
        <f>IFERROR(_xlfn.RANK.EQ(S140,$S$15:$S$193,0)+COUNTIF($S$15:S140,S140)-1,"-")</f>
        <v>-</v>
      </c>
      <c r="U140" s="876"/>
      <c r="V140" s="828" t="str">
        <f t="shared" si="29"/>
        <v>-</v>
      </c>
      <c r="W140" s="828" t="str">
        <f t="shared" si="30"/>
        <v>-</v>
      </c>
      <c r="X140" s="885" t="str">
        <f t="shared" si="31"/>
        <v>-</v>
      </c>
      <c r="Y140" s="101" t="str">
        <f t="shared" si="32"/>
        <v>-</v>
      </c>
      <c r="Z140" s="876" t="str">
        <f>IFERROR(_xlfn.RANK.EQ(Y140,$Y$15:$Y$193,0)+COUNTIF($Y$15:Y140,Y140)-1,"-")</f>
        <v>-</v>
      </c>
      <c r="AA140" s="876"/>
      <c r="AB140" s="828" t="str">
        <f t="shared" si="33"/>
        <v>-</v>
      </c>
      <c r="AC140" s="828" t="str">
        <f t="shared" si="34"/>
        <v>-</v>
      </c>
      <c r="AD140" s="936" t="str">
        <f t="shared" si="35"/>
        <v>-</v>
      </c>
    </row>
    <row r="141" spans="1:38" ht="18.75" customHeight="1">
      <c r="A141" s="608" t="s">
        <v>604</v>
      </c>
      <c r="B141" s="605" t="s">
        <v>614</v>
      </c>
      <c r="C141" s="606" t="s">
        <v>186</v>
      </c>
      <c r="D141" s="605" t="s">
        <v>751</v>
      </c>
      <c r="E141" s="606" t="s">
        <v>221</v>
      </c>
      <c r="F141" s="611">
        <v>63</v>
      </c>
      <c r="G141" s="611">
        <v>484</v>
      </c>
      <c r="H141" s="611">
        <v>305</v>
      </c>
      <c r="K141" s="103">
        <v>127</v>
      </c>
      <c r="L141" s="103" t="s">
        <v>221</v>
      </c>
      <c r="M141" s="932">
        <f t="shared" si="24"/>
        <v>63</v>
      </c>
      <c r="N141" s="876">
        <f>IFERROR(_xlfn.RANK.EQ(M141,$M$15:$M$193,0)+COUNTIF($M$15:M141,M141)-1,"-")</f>
        <v>85</v>
      </c>
      <c r="O141" s="876"/>
      <c r="P141" s="828" t="str">
        <f t="shared" si="25"/>
        <v>-</v>
      </c>
      <c r="Q141" s="828" t="str">
        <f t="shared" si="26"/>
        <v>-</v>
      </c>
      <c r="R141" s="941" t="str">
        <f t="shared" si="27"/>
        <v>-</v>
      </c>
      <c r="S141" s="932">
        <f t="shared" si="28"/>
        <v>305</v>
      </c>
      <c r="T141" s="876">
        <f>IFERROR(_xlfn.RANK.EQ(S141,$S$15:$S$193,0)+COUNTIF($S$15:S141,S141)-1,"-")</f>
        <v>86</v>
      </c>
      <c r="U141" s="876"/>
      <c r="V141" s="828" t="str">
        <f t="shared" si="29"/>
        <v>-</v>
      </c>
      <c r="W141" s="828" t="str">
        <f t="shared" si="30"/>
        <v>-</v>
      </c>
      <c r="X141" s="885" t="str">
        <f t="shared" si="31"/>
        <v>-</v>
      </c>
      <c r="Y141" s="101">
        <f t="shared" si="32"/>
        <v>484</v>
      </c>
      <c r="Z141" s="876">
        <f>IFERROR(_xlfn.RANK.EQ(Y141,$Y$15:$Y$193,0)+COUNTIF($Y$15:Y141,Y141)-1,"-")</f>
        <v>91</v>
      </c>
      <c r="AA141" s="876"/>
      <c r="AB141" s="828" t="str">
        <f t="shared" si="33"/>
        <v>-</v>
      </c>
      <c r="AC141" s="828" t="str">
        <f t="shared" si="34"/>
        <v>-</v>
      </c>
      <c r="AD141" s="936" t="str">
        <f t="shared" si="35"/>
        <v>-</v>
      </c>
    </row>
    <row r="142" spans="1:38" ht="18.75" customHeight="1">
      <c r="A142" s="608" t="s">
        <v>604</v>
      </c>
      <c r="B142" s="605" t="s">
        <v>614</v>
      </c>
      <c r="C142" s="606" t="s">
        <v>186</v>
      </c>
      <c r="D142" s="605" t="s">
        <v>752</v>
      </c>
      <c r="E142" s="606" t="s">
        <v>230</v>
      </c>
      <c r="F142" s="611" t="s">
        <v>145</v>
      </c>
      <c r="G142" s="611" t="s">
        <v>145</v>
      </c>
      <c r="H142" s="611" t="s">
        <v>145</v>
      </c>
      <c r="K142" s="103">
        <v>128</v>
      </c>
      <c r="L142" s="103" t="s">
        <v>230</v>
      </c>
      <c r="M142" s="932" t="str">
        <f t="shared" si="24"/>
        <v>-</v>
      </c>
      <c r="N142" s="876" t="str">
        <f>IFERROR(_xlfn.RANK.EQ(M142,$M$15:$M$193,0)+COUNTIF($M$15:M142,M142)-1,"-")</f>
        <v>-</v>
      </c>
      <c r="O142" s="876"/>
      <c r="P142" s="828" t="str">
        <f t="shared" si="25"/>
        <v>-</v>
      </c>
      <c r="Q142" s="828" t="str">
        <f t="shared" si="26"/>
        <v>-</v>
      </c>
      <c r="R142" s="941" t="str">
        <f t="shared" si="27"/>
        <v>-</v>
      </c>
      <c r="S142" s="932" t="str">
        <f t="shared" si="28"/>
        <v>-</v>
      </c>
      <c r="T142" s="876" t="str">
        <f>IFERROR(_xlfn.RANK.EQ(S142,$S$15:$S$193,0)+COUNTIF($S$15:S142,S142)-1,"-")</f>
        <v>-</v>
      </c>
      <c r="U142" s="876"/>
      <c r="V142" s="828" t="str">
        <f t="shared" si="29"/>
        <v>-</v>
      </c>
      <c r="W142" s="828" t="str">
        <f t="shared" si="30"/>
        <v>-</v>
      </c>
      <c r="X142" s="885" t="str">
        <f t="shared" si="31"/>
        <v>-</v>
      </c>
      <c r="Y142" s="101" t="str">
        <f t="shared" si="32"/>
        <v>-</v>
      </c>
      <c r="Z142" s="876" t="str">
        <f>IFERROR(_xlfn.RANK.EQ(Y142,$Y$15:$Y$193,0)+COUNTIF($Y$15:Y142,Y142)-1,"-")</f>
        <v>-</v>
      </c>
      <c r="AA142" s="876"/>
      <c r="AB142" s="828" t="str">
        <f t="shared" si="33"/>
        <v>-</v>
      </c>
      <c r="AC142" s="828" t="str">
        <f t="shared" si="34"/>
        <v>-</v>
      </c>
      <c r="AD142" s="936" t="str">
        <f t="shared" si="35"/>
        <v>-</v>
      </c>
    </row>
    <row r="143" spans="1:38" ht="18.75" customHeight="1">
      <c r="A143" s="608" t="s">
        <v>604</v>
      </c>
      <c r="B143" s="605" t="s">
        <v>614</v>
      </c>
      <c r="C143" s="606" t="s">
        <v>186</v>
      </c>
      <c r="D143" s="605" t="s">
        <v>753</v>
      </c>
      <c r="E143" s="606" t="s">
        <v>297</v>
      </c>
      <c r="F143" s="611" t="s">
        <v>145</v>
      </c>
      <c r="G143" s="611" t="s">
        <v>145</v>
      </c>
      <c r="H143" s="611" t="s">
        <v>145</v>
      </c>
      <c r="K143" s="103">
        <v>129</v>
      </c>
      <c r="L143" s="103" t="s">
        <v>297</v>
      </c>
      <c r="M143" s="932" t="str">
        <f t="shared" si="24"/>
        <v>-</v>
      </c>
      <c r="N143" s="876" t="str">
        <f>IFERROR(_xlfn.RANK.EQ(M143,$M$15:$M$193,0)+COUNTIF($M$15:M143,M143)-1,"-")</f>
        <v>-</v>
      </c>
      <c r="O143" s="876"/>
      <c r="P143" s="828" t="str">
        <f t="shared" si="25"/>
        <v>-</v>
      </c>
      <c r="Q143" s="828" t="str">
        <f t="shared" si="26"/>
        <v>-</v>
      </c>
      <c r="R143" s="941" t="str">
        <f t="shared" si="27"/>
        <v>-</v>
      </c>
      <c r="S143" s="932" t="str">
        <f t="shared" si="28"/>
        <v>-</v>
      </c>
      <c r="T143" s="876" t="str">
        <f>IFERROR(_xlfn.RANK.EQ(S143,$S$15:$S$193,0)+COUNTIF($S$15:S143,S143)-1,"-")</f>
        <v>-</v>
      </c>
      <c r="U143" s="876"/>
      <c r="V143" s="828" t="str">
        <f t="shared" si="29"/>
        <v>-</v>
      </c>
      <c r="W143" s="828" t="str">
        <f t="shared" si="30"/>
        <v>-</v>
      </c>
      <c r="X143" s="885" t="str">
        <f t="shared" si="31"/>
        <v>-</v>
      </c>
      <c r="Y143" s="101" t="str">
        <f t="shared" si="32"/>
        <v>-</v>
      </c>
      <c r="Z143" s="876" t="str">
        <f>IFERROR(_xlfn.RANK.EQ(Y143,$Y$15:$Y$193,0)+COUNTIF($Y$15:Y143,Y143)-1,"-")</f>
        <v>-</v>
      </c>
      <c r="AA143" s="876"/>
      <c r="AB143" s="828" t="str">
        <f t="shared" si="33"/>
        <v>-</v>
      </c>
      <c r="AC143" s="828" t="str">
        <f t="shared" si="34"/>
        <v>-</v>
      </c>
      <c r="AD143" s="936" t="str">
        <f t="shared" si="35"/>
        <v>-</v>
      </c>
    </row>
    <row r="144" spans="1:38" ht="18.75" customHeight="1">
      <c r="A144" s="608" t="s">
        <v>604</v>
      </c>
      <c r="B144" s="605" t="s">
        <v>614</v>
      </c>
      <c r="C144" s="606" t="s">
        <v>186</v>
      </c>
      <c r="D144" s="605" t="s">
        <v>754</v>
      </c>
      <c r="E144" s="606" t="s">
        <v>289</v>
      </c>
      <c r="F144" s="611" t="s">
        <v>145</v>
      </c>
      <c r="G144" s="611" t="s">
        <v>145</v>
      </c>
      <c r="H144" s="611" t="s">
        <v>145</v>
      </c>
      <c r="K144" s="103">
        <v>130</v>
      </c>
      <c r="L144" s="103" t="s">
        <v>289</v>
      </c>
      <c r="M144" s="932" t="str">
        <f t="shared" ref="M144:M193" si="36">IFERROR(_xlfn.XLOOKUP(L144,$E$22:$E$200,$F$22:$F$200),"-")</f>
        <v>-</v>
      </c>
      <c r="N144" s="876" t="str">
        <f>IFERROR(_xlfn.RANK.EQ(M144,$M$15:$M$193,0)+COUNTIF($M$15:M144,M144)-1,"-")</f>
        <v>-</v>
      </c>
      <c r="O144" s="876"/>
      <c r="P144" s="828" t="str">
        <f t="shared" ref="P144:P193" si="37">IFERROR(RANK(R144,$R$15:$R$193,0),"-")</f>
        <v>-</v>
      </c>
      <c r="Q144" s="828" t="str">
        <f t="shared" ref="Q144:Q193" si="38">IFERROR(INDEX($L$15:$L$193,MATCH(K144,$N$15:$N$193,0)),"-")</f>
        <v>-</v>
      </c>
      <c r="R144" s="941" t="str">
        <f t="shared" ref="R144:R193" si="39">IFERROR(LARGE($M$15:$M$193,K144),"-")</f>
        <v>-</v>
      </c>
      <c r="S144" s="932" t="str">
        <f t="shared" ref="S144:S193" si="40">IFERROR(_xlfn.XLOOKUP(L144,$E$22:$E$200,$H$22:$H$200),"-")</f>
        <v>-</v>
      </c>
      <c r="T144" s="876" t="str">
        <f>IFERROR(_xlfn.RANK.EQ(S144,$S$15:$S$193,0)+COUNTIF($S$15:S144,S144)-1,"-")</f>
        <v>-</v>
      </c>
      <c r="U144" s="876"/>
      <c r="V144" s="828" t="str">
        <f t="shared" ref="V144:V193" si="41">IFERROR(RANK(X144,$X$15:$X$193,0),"-")</f>
        <v>-</v>
      </c>
      <c r="W144" s="828" t="str">
        <f t="shared" ref="W144:W193" si="42">IFERROR(INDEX($L$15:$L$193,MATCH(K144,$T$15:$T$193,0)),"-")</f>
        <v>-</v>
      </c>
      <c r="X144" s="885" t="str">
        <f t="shared" ref="X144:X193" si="43">IFERROR(LARGE($S$15:$S$193,K144),"-")</f>
        <v>-</v>
      </c>
      <c r="Y144" s="101" t="str">
        <f t="shared" ref="Y144:Y193" si="44">IFERROR(_xlfn.XLOOKUP(L144,$E$22:$E$200,$G$22:$G$200),"-")</f>
        <v>-</v>
      </c>
      <c r="Z144" s="876" t="str">
        <f>IFERROR(_xlfn.RANK.EQ(Y144,$Y$15:$Y$193,0)+COUNTIF($Y$15:Y144,Y144)-1,"-")</f>
        <v>-</v>
      </c>
      <c r="AA144" s="876"/>
      <c r="AB144" s="828" t="str">
        <f t="shared" ref="AB144:AB193" si="45">IFERROR(RANK(AD144,$AD$15:$AD$193,0),"-")</f>
        <v>-</v>
      </c>
      <c r="AC144" s="828" t="str">
        <f t="shared" ref="AC144:AC193" si="46">IFERROR(INDEX($L$15:$L$193,MATCH(K144,$Z$15:$Z$193,0)),"-")</f>
        <v>-</v>
      </c>
      <c r="AD144" s="936" t="str">
        <f t="shared" ref="AD144:AD193" si="47">IFERROR(LARGE($Y$15:$Y$193,K144),"-")</f>
        <v>-</v>
      </c>
    </row>
    <row r="145" spans="1:30" ht="18.75" customHeight="1">
      <c r="A145" s="608" t="s">
        <v>604</v>
      </c>
      <c r="B145" s="605" t="s">
        <v>614</v>
      </c>
      <c r="C145" s="606" t="s">
        <v>186</v>
      </c>
      <c r="D145" s="605" t="s">
        <v>755</v>
      </c>
      <c r="E145" s="606" t="s">
        <v>271</v>
      </c>
      <c r="F145" s="611" t="s">
        <v>145</v>
      </c>
      <c r="G145" s="611" t="s">
        <v>145</v>
      </c>
      <c r="H145" s="611" t="s">
        <v>145</v>
      </c>
      <c r="K145" s="103">
        <v>131</v>
      </c>
      <c r="L145" s="103" t="s">
        <v>271</v>
      </c>
      <c r="M145" s="932" t="str">
        <f t="shared" si="36"/>
        <v>-</v>
      </c>
      <c r="N145" s="876" t="str">
        <f>IFERROR(_xlfn.RANK.EQ(M145,$M$15:$M$193,0)+COUNTIF($M$15:M145,M145)-1,"-")</f>
        <v>-</v>
      </c>
      <c r="O145" s="876"/>
      <c r="P145" s="828" t="str">
        <f t="shared" si="37"/>
        <v>-</v>
      </c>
      <c r="Q145" s="828" t="str">
        <f t="shared" si="38"/>
        <v>-</v>
      </c>
      <c r="R145" s="941" t="str">
        <f t="shared" si="39"/>
        <v>-</v>
      </c>
      <c r="S145" s="932" t="str">
        <f t="shared" si="40"/>
        <v>-</v>
      </c>
      <c r="T145" s="876" t="str">
        <f>IFERROR(_xlfn.RANK.EQ(S145,$S$15:$S$193,0)+COUNTIF($S$15:S145,S145)-1,"-")</f>
        <v>-</v>
      </c>
      <c r="U145" s="876"/>
      <c r="V145" s="828" t="str">
        <f t="shared" si="41"/>
        <v>-</v>
      </c>
      <c r="W145" s="828" t="str">
        <f t="shared" si="42"/>
        <v>-</v>
      </c>
      <c r="X145" s="885" t="str">
        <f t="shared" si="43"/>
        <v>-</v>
      </c>
      <c r="Y145" s="101" t="str">
        <f t="shared" si="44"/>
        <v>-</v>
      </c>
      <c r="Z145" s="876" t="str">
        <f>IFERROR(_xlfn.RANK.EQ(Y145,$Y$15:$Y$193,0)+COUNTIF($Y$15:Y145,Y145)-1,"-")</f>
        <v>-</v>
      </c>
      <c r="AA145" s="876"/>
      <c r="AB145" s="828" t="str">
        <f t="shared" si="45"/>
        <v>-</v>
      </c>
      <c r="AC145" s="828" t="str">
        <f t="shared" si="46"/>
        <v>-</v>
      </c>
      <c r="AD145" s="936" t="str">
        <f t="shared" si="47"/>
        <v>-</v>
      </c>
    </row>
    <row r="146" spans="1:30" ht="18.75" customHeight="1">
      <c r="A146" s="608" t="s">
        <v>604</v>
      </c>
      <c r="B146" s="605" t="s">
        <v>614</v>
      </c>
      <c r="C146" s="606" t="s">
        <v>186</v>
      </c>
      <c r="D146" s="605" t="s">
        <v>756</v>
      </c>
      <c r="E146" s="606" t="s">
        <v>243</v>
      </c>
      <c r="F146" s="611" t="s">
        <v>145</v>
      </c>
      <c r="G146" s="611" t="s">
        <v>145</v>
      </c>
      <c r="H146" s="611" t="s">
        <v>145</v>
      </c>
      <c r="K146" s="103">
        <v>132</v>
      </c>
      <c r="L146" s="103" t="s">
        <v>243</v>
      </c>
      <c r="M146" s="932" t="str">
        <f t="shared" si="36"/>
        <v>-</v>
      </c>
      <c r="N146" s="876" t="str">
        <f>IFERROR(_xlfn.RANK.EQ(M146,$M$15:$M$193,0)+COUNTIF($M$15:M146,M146)-1,"-")</f>
        <v>-</v>
      </c>
      <c r="O146" s="876"/>
      <c r="P146" s="828" t="str">
        <f t="shared" si="37"/>
        <v>-</v>
      </c>
      <c r="Q146" s="828" t="str">
        <f t="shared" si="38"/>
        <v>-</v>
      </c>
      <c r="R146" s="941" t="str">
        <f t="shared" si="39"/>
        <v>-</v>
      </c>
      <c r="S146" s="932" t="str">
        <f t="shared" si="40"/>
        <v>-</v>
      </c>
      <c r="T146" s="876" t="str">
        <f>IFERROR(_xlfn.RANK.EQ(S146,$S$15:$S$193,0)+COUNTIF($S$15:S146,S146)-1,"-")</f>
        <v>-</v>
      </c>
      <c r="U146" s="876"/>
      <c r="V146" s="828" t="str">
        <f t="shared" si="41"/>
        <v>-</v>
      </c>
      <c r="W146" s="828" t="str">
        <f t="shared" si="42"/>
        <v>-</v>
      </c>
      <c r="X146" s="885" t="str">
        <f t="shared" si="43"/>
        <v>-</v>
      </c>
      <c r="Y146" s="101" t="str">
        <f t="shared" si="44"/>
        <v>-</v>
      </c>
      <c r="Z146" s="876" t="str">
        <f>IFERROR(_xlfn.RANK.EQ(Y146,$Y$15:$Y$193,0)+COUNTIF($Y$15:Y146,Y146)-1,"-")</f>
        <v>-</v>
      </c>
      <c r="AA146" s="876"/>
      <c r="AB146" s="828" t="str">
        <f t="shared" si="45"/>
        <v>-</v>
      </c>
      <c r="AC146" s="828" t="str">
        <f t="shared" si="46"/>
        <v>-</v>
      </c>
      <c r="AD146" s="936" t="str">
        <f t="shared" si="47"/>
        <v>-</v>
      </c>
    </row>
    <row r="147" spans="1:30" ht="18.75" customHeight="1">
      <c r="A147" s="608" t="s">
        <v>604</v>
      </c>
      <c r="B147" s="605" t="s">
        <v>614</v>
      </c>
      <c r="C147" s="606" t="s">
        <v>186</v>
      </c>
      <c r="D147" s="605" t="s">
        <v>757</v>
      </c>
      <c r="E147" s="606" t="s">
        <v>334</v>
      </c>
      <c r="F147" s="611" t="s">
        <v>145</v>
      </c>
      <c r="G147" s="611" t="s">
        <v>145</v>
      </c>
      <c r="H147" s="611" t="s">
        <v>145</v>
      </c>
      <c r="K147" s="103">
        <v>133</v>
      </c>
      <c r="L147" s="103" t="s">
        <v>334</v>
      </c>
      <c r="M147" s="932" t="str">
        <f t="shared" si="36"/>
        <v>-</v>
      </c>
      <c r="N147" s="876" t="str">
        <f>IFERROR(_xlfn.RANK.EQ(M147,$M$15:$M$193,0)+COUNTIF($M$15:M147,M147)-1,"-")</f>
        <v>-</v>
      </c>
      <c r="O147" s="876"/>
      <c r="P147" s="828" t="str">
        <f t="shared" si="37"/>
        <v>-</v>
      </c>
      <c r="Q147" s="828" t="str">
        <f t="shared" si="38"/>
        <v>-</v>
      </c>
      <c r="R147" s="941" t="str">
        <f t="shared" si="39"/>
        <v>-</v>
      </c>
      <c r="S147" s="932" t="str">
        <f t="shared" si="40"/>
        <v>-</v>
      </c>
      <c r="T147" s="876" t="str">
        <f>IFERROR(_xlfn.RANK.EQ(S147,$S$15:$S$193,0)+COUNTIF($S$15:S147,S147)-1,"-")</f>
        <v>-</v>
      </c>
      <c r="U147" s="876"/>
      <c r="V147" s="828" t="str">
        <f t="shared" si="41"/>
        <v>-</v>
      </c>
      <c r="W147" s="828" t="str">
        <f t="shared" si="42"/>
        <v>-</v>
      </c>
      <c r="X147" s="885" t="str">
        <f t="shared" si="43"/>
        <v>-</v>
      </c>
      <c r="Y147" s="101" t="str">
        <f t="shared" si="44"/>
        <v>-</v>
      </c>
      <c r="Z147" s="876" t="str">
        <f>IFERROR(_xlfn.RANK.EQ(Y147,$Y$15:$Y$193,0)+COUNTIF($Y$15:Y147,Y147)-1,"-")</f>
        <v>-</v>
      </c>
      <c r="AA147" s="876"/>
      <c r="AB147" s="828" t="str">
        <f t="shared" si="45"/>
        <v>-</v>
      </c>
      <c r="AC147" s="828" t="str">
        <f t="shared" si="46"/>
        <v>-</v>
      </c>
      <c r="AD147" s="936" t="str">
        <f t="shared" si="47"/>
        <v>-</v>
      </c>
    </row>
    <row r="148" spans="1:30" ht="18.75" customHeight="1">
      <c r="A148" s="608" t="s">
        <v>604</v>
      </c>
      <c r="B148" s="605" t="s">
        <v>614</v>
      </c>
      <c r="C148" s="606" t="s">
        <v>186</v>
      </c>
      <c r="D148" s="605" t="s">
        <v>758</v>
      </c>
      <c r="E148" s="606" t="s">
        <v>365</v>
      </c>
      <c r="F148" s="611" t="s">
        <v>145</v>
      </c>
      <c r="G148" s="611" t="s">
        <v>145</v>
      </c>
      <c r="H148" s="611" t="s">
        <v>145</v>
      </c>
      <c r="K148" s="103">
        <v>134</v>
      </c>
      <c r="L148" s="103" t="s">
        <v>365</v>
      </c>
      <c r="M148" s="932" t="str">
        <f t="shared" si="36"/>
        <v>-</v>
      </c>
      <c r="N148" s="876" t="str">
        <f>IFERROR(_xlfn.RANK.EQ(M148,$M$15:$M$193,0)+COUNTIF($M$15:M148,M148)-1,"-")</f>
        <v>-</v>
      </c>
      <c r="O148" s="876"/>
      <c r="P148" s="828" t="str">
        <f t="shared" si="37"/>
        <v>-</v>
      </c>
      <c r="Q148" s="828" t="str">
        <f t="shared" si="38"/>
        <v>-</v>
      </c>
      <c r="R148" s="941" t="str">
        <f t="shared" si="39"/>
        <v>-</v>
      </c>
      <c r="S148" s="932" t="str">
        <f t="shared" si="40"/>
        <v>-</v>
      </c>
      <c r="T148" s="876" t="str">
        <f>IFERROR(_xlfn.RANK.EQ(S148,$S$15:$S$193,0)+COUNTIF($S$15:S148,S148)-1,"-")</f>
        <v>-</v>
      </c>
      <c r="U148" s="876"/>
      <c r="V148" s="828" t="str">
        <f t="shared" si="41"/>
        <v>-</v>
      </c>
      <c r="W148" s="828" t="str">
        <f t="shared" si="42"/>
        <v>-</v>
      </c>
      <c r="X148" s="885" t="str">
        <f t="shared" si="43"/>
        <v>-</v>
      </c>
      <c r="Y148" s="101" t="str">
        <f t="shared" si="44"/>
        <v>-</v>
      </c>
      <c r="Z148" s="876" t="str">
        <f>IFERROR(_xlfn.RANK.EQ(Y148,$Y$15:$Y$193,0)+COUNTIF($Y$15:Y148,Y148)-1,"-")</f>
        <v>-</v>
      </c>
      <c r="AA148" s="876"/>
      <c r="AB148" s="828" t="str">
        <f t="shared" si="45"/>
        <v>-</v>
      </c>
      <c r="AC148" s="828" t="str">
        <f t="shared" si="46"/>
        <v>-</v>
      </c>
      <c r="AD148" s="936" t="str">
        <f t="shared" si="47"/>
        <v>-</v>
      </c>
    </row>
    <row r="149" spans="1:30" ht="18.75" customHeight="1">
      <c r="A149" s="608" t="s">
        <v>604</v>
      </c>
      <c r="B149" s="605" t="s">
        <v>614</v>
      </c>
      <c r="C149" s="606" t="s">
        <v>186</v>
      </c>
      <c r="D149" s="605" t="s">
        <v>759</v>
      </c>
      <c r="E149" s="606" t="s">
        <v>308</v>
      </c>
      <c r="F149" s="611" t="s">
        <v>145</v>
      </c>
      <c r="G149" s="611" t="s">
        <v>145</v>
      </c>
      <c r="H149" s="611" t="s">
        <v>145</v>
      </c>
      <c r="K149" s="103">
        <v>135</v>
      </c>
      <c r="L149" s="103" t="s">
        <v>308</v>
      </c>
      <c r="M149" s="932" t="str">
        <f t="shared" si="36"/>
        <v>-</v>
      </c>
      <c r="N149" s="876" t="str">
        <f>IFERROR(_xlfn.RANK.EQ(M149,$M$15:$M$193,0)+COUNTIF($M$15:M149,M149)-1,"-")</f>
        <v>-</v>
      </c>
      <c r="O149" s="876"/>
      <c r="P149" s="828" t="str">
        <f t="shared" si="37"/>
        <v>-</v>
      </c>
      <c r="Q149" s="828" t="str">
        <f t="shared" si="38"/>
        <v>-</v>
      </c>
      <c r="R149" s="941" t="str">
        <f t="shared" si="39"/>
        <v>-</v>
      </c>
      <c r="S149" s="932" t="str">
        <f t="shared" si="40"/>
        <v>-</v>
      </c>
      <c r="T149" s="876" t="str">
        <f>IFERROR(_xlfn.RANK.EQ(S149,$S$15:$S$193,0)+COUNTIF($S$15:S149,S149)-1,"-")</f>
        <v>-</v>
      </c>
      <c r="U149" s="876"/>
      <c r="V149" s="828" t="str">
        <f t="shared" si="41"/>
        <v>-</v>
      </c>
      <c r="W149" s="828" t="str">
        <f t="shared" si="42"/>
        <v>-</v>
      </c>
      <c r="X149" s="885" t="str">
        <f t="shared" si="43"/>
        <v>-</v>
      </c>
      <c r="Y149" s="101" t="str">
        <f t="shared" si="44"/>
        <v>-</v>
      </c>
      <c r="Z149" s="876" t="str">
        <f>IFERROR(_xlfn.RANK.EQ(Y149,$Y$15:$Y$193,0)+COUNTIF($Y$15:Y149,Y149)-1,"-")</f>
        <v>-</v>
      </c>
      <c r="AA149" s="876"/>
      <c r="AB149" s="828" t="str">
        <f t="shared" si="45"/>
        <v>-</v>
      </c>
      <c r="AC149" s="828" t="str">
        <f t="shared" si="46"/>
        <v>-</v>
      </c>
      <c r="AD149" s="936" t="str">
        <f t="shared" si="47"/>
        <v>-</v>
      </c>
    </row>
    <row r="150" spans="1:30" ht="18.75" customHeight="1">
      <c r="A150" s="608" t="s">
        <v>604</v>
      </c>
      <c r="B150" s="605" t="s">
        <v>614</v>
      </c>
      <c r="C150" s="606" t="s">
        <v>186</v>
      </c>
      <c r="D150" s="605" t="s">
        <v>760</v>
      </c>
      <c r="E150" s="606" t="s">
        <v>233</v>
      </c>
      <c r="F150" s="611">
        <v>153</v>
      </c>
      <c r="G150" s="611">
        <v>605</v>
      </c>
      <c r="H150" s="611">
        <v>926</v>
      </c>
      <c r="K150" s="103">
        <v>136</v>
      </c>
      <c r="L150" s="103" t="s">
        <v>233</v>
      </c>
      <c r="M150" s="932">
        <f t="shared" si="36"/>
        <v>153</v>
      </c>
      <c r="N150" s="876">
        <f>IFERROR(_xlfn.RANK.EQ(M150,$M$15:$M$193,0)+COUNTIF($M$15:M150,M150)-1,"-")</f>
        <v>76</v>
      </c>
      <c r="O150" s="876"/>
      <c r="P150" s="828" t="str">
        <f t="shared" si="37"/>
        <v>-</v>
      </c>
      <c r="Q150" s="828" t="str">
        <f t="shared" si="38"/>
        <v>-</v>
      </c>
      <c r="R150" s="941" t="str">
        <f t="shared" si="39"/>
        <v>-</v>
      </c>
      <c r="S150" s="932">
        <f t="shared" si="40"/>
        <v>926</v>
      </c>
      <c r="T150" s="876">
        <f>IFERROR(_xlfn.RANK.EQ(S150,$S$15:$S$193,0)+COUNTIF($S$15:S150,S150)-1,"-")</f>
        <v>74</v>
      </c>
      <c r="U150" s="876"/>
      <c r="V150" s="828" t="str">
        <f t="shared" si="41"/>
        <v>-</v>
      </c>
      <c r="W150" s="828" t="str">
        <f t="shared" si="42"/>
        <v>-</v>
      </c>
      <c r="X150" s="885" t="str">
        <f t="shared" si="43"/>
        <v>-</v>
      </c>
      <c r="Y150" s="101">
        <f t="shared" si="44"/>
        <v>605</v>
      </c>
      <c r="Z150" s="876">
        <f>IFERROR(_xlfn.RANK.EQ(Y150,$Y$15:$Y$193,0)+COUNTIF($Y$15:Y150,Y150)-1,"-")</f>
        <v>27</v>
      </c>
      <c r="AA150" s="876"/>
      <c r="AB150" s="828" t="str">
        <f t="shared" si="45"/>
        <v>-</v>
      </c>
      <c r="AC150" s="828" t="str">
        <f t="shared" si="46"/>
        <v>-</v>
      </c>
      <c r="AD150" s="936" t="str">
        <f t="shared" si="47"/>
        <v>-</v>
      </c>
    </row>
    <row r="151" spans="1:30" ht="18.75" customHeight="1">
      <c r="A151" s="608" t="s">
        <v>604</v>
      </c>
      <c r="B151" s="605" t="s">
        <v>616</v>
      </c>
      <c r="C151" s="606" t="s">
        <v>191</v>
      </c>
      <c r="D151" s="605" t="s">
        <v>761</v>
      </c>
      <c r="E151" s="606" t="s">
        <v>359</v>
      </c>
      <c r="F151" s="611">
        <v>5</v>
      </c>
      <c r="G151" s="611">
        <v>440</v>
      </c>
      <c r="H151" s="611">
        <v>22</v>
      </c>
      <c r="K151" s="103">
        <v>137</v>
      </c>
      <c r="L151" s="103" t="s">
        <v>322</v>
      </c>
      <c r="M151" s="932">
        <f t="shared" si="36"/>
        <v>14</v>
      </c>
      <c r="N151" s="876">
        <f>IFERROR(_xlfn.RANK.EQ(M151,$M$15:$M$193,0)+COUNTIF($M$15:M151,M151)-1,"-")</f>
        <v>97</v>
      </c>
      <c r="O151" s="876"/>
      <c r="P151" s="828" t="str">
        <f t="shared" si="37"/>
        <v>-</v>
      </c>
      <c r="Q151" s="828" t="str">
        <f t="shared" si="38"/>
        <v>-</v>
      </c>
      <c r="R151" s="941" t="str">
        <f t="shared" si="39"/>
        <v>-</v>
      </c>
      <c r="S151" s="932">
        <f t="shared" si="40"/>
        <v>62</v>
      </c>
      <c r="T151" s="876">
        <f>IFERROR(_xlfn.RANK.EQ(S151,$S$15:$S$193,0)+COUNTIF($S$15:S151,S151)-1,"-")</f>
        <v>97</v>
      </c>
      <c r="U151" s="876"/>
      <c r="V151" s="828" t="str">
        <f t="shared" si="41"/>
        <v>-</v>
      </c>
      <c r="W151" s="828" t="str">
        <f t="shared" si="42"/>
        <v>-</v>
      </c>
      <c r="X151" s="885" t="str">
        <f t="shared" si="43"/>
        <v>-</v>
      </c>
      <c r="Y151" s="101">
        <f t="shared" si="44"/>
        <v>443</v>
      </c>
      <c r="Z151" s="876">
        <f>IFERROR(_xlfn.RANK.EQ(Y151,$Y$15:$Y$193,0)+COUNTIF($Y$15:Y151,Y151)-1,"-")</f>
        <v>100</v>
      </c>
      <c r="AA151" s="876"/>
      <c r="AB151" s="828" t="str">
        <f t="shared" si="45"/>
        <v>-</v>
      </c>
      <c r="AC151" s="828" t="str">
        <f t="shared" si="46"/>
        <v>-</v>
      </c>
      <c r="AD151" s="936" t="str">
        <f t="shared" si="47"/>
        <v>-</v>
      </c>
    </row>
    <row r="152" spans="1:30" ht="18.75" customHeight="1">
      <c r="A152" s="608" t="s">
        <v>604</v>
      </c>
      <c r="B152" s="605" t="s">
        <v>616</v>
      </c>
      <c r="C152" s="606" t="s">
        <v>191</v>
      </c>
      <c r="D152" s="605" t="s">
        <v>762</v>
      </c>
      <c r="E152" s="606" t="s">
        <v>348</v>
      </c>
      <c r="F152" s="611" t="s">
        <v>145</v>
      </c>
      <c r="G152" s="611" t="s">
        <v>145</v>
      </c>
      <c r="H152" s="611" t="s">
        <v>145</v>
      </c>
      <c r="K152" s="103">
        <v>138</v>
      </c>
      <c r="L152" s="103" t="s">
        <v>286</v>
      </c>
      <c r="M152" s="932">
        <f t="shared" si="36"/>
        <v>111</v>
      </c>
      <c r="N152" s="876">
        <f>IFERROR(_xlfn.RANK.EQ(M152,$M$15:$M$193,0)+COUNTIF($M$15:M152,M152)-1,"-")</f>
        <v>80</v>
      </c>
      <c r="O152" s="876"/>
      <c r="P152" s="828" t="str">
        <f t="shared" si="37"/>
        <v>-</v>
      </c>
      <c r="Q152" s="828" t="str">
        <f t="shared" si="38"/>
        <v>-</v>
      </c>
      <c r="R152" s="941" t="str">
        <f t="shared" si="39"/>
        <v>-</v>
      </c>
      <c r="S152" s="932">
        <f t="shared" si="40"/>
        <v>539</v>
      </c>
      <c r="T152" s="876">
        <f>IFERROR(_xlfn.RANK.EQ(S152,$S$15:$S$193,0)+COUNTIF($S$15:S152,S152)-1,"-")</f>
        <v>81</v>
      </c>
      <c r="U152" s="876"/>
      <c r="V152" s="828" t="str">
        <f t="shared" si="41"/>
        <v>-</v>
      </c>
      <c r="W152" s="828" t="str">
        <f t="shared" si="42"/>
        <v>-</v>
      </c>
      <c r="X152" s="885" t="str">
        <f t="shared" si="43"/>
        <v>-</v>
      </c>
      <c r="Y152" s="101">
        <f t="shared" si="44"/>
        <v>486</v>
      </c>
      <c r="Z152" s="876">
        <f>IFERROR(_xlfn.RANK.EQ(Y152,$Y$15:$Y$193,0)+COUNTIF($Y$15:Y152,Y152)-1,"-")</f>
        <v>90</v>
      </c>
      <c r="AA152" s="876"/>
      <c r="AB152" s="828" t="str">
        <f t="shared" si="45"/>
        <v>-</v>
      </c>
      <c r="AC152" s="828" t="str">
        <f t="shared" si="46"/>
        <v>-</v>
      </c>
      <c r="AD152" s="936" t="str">
        <f t="shared" si="47"/>
        <v>-</v>
      </c>
    </row>
    <row r="153" spans="1:30" ht="18.75" customHeight="1">
      <c r="A153" s="608" t="s">
        <v>604</v>
      </c>
      <c r="B153" s="605" t="s">
        <v>616</v>
      </c>
      <c r="C153" s="606" t="s">
        <v>191</v>
      </c>
      <c r="D153" s="605" t="s">
        <v>763</v>
      </c>
      <c r="E153" s="606" t="s">
        <v>361</v>
      </c>
      <c r="F153" s="611" t="s">
        <v>145</v>
      </c>
      <c r="G153" s="611" t="s">
        <v>145</v>
      </c>
      <c r="H153" s="611" t="s">
        <v>145</v>
      </c>
      <c r="K153" s="103">
        <v>139</v>
      </c>
      <c r="L153" s="103" t="s">
        <v>366</v>
      </c>
      <c r="M153" s="932" t="str">
        <f t="shared" si="36"/>
        <v>-</v>
      </c>
      <c r="N153" s="876" t="str">
        <f>IFERROR(_xlfn.RANK.EQ(M153,$M$15:$M$193,0)+COUNTIF($M$15:M153,M153)-1,"-")</f>
        <v>-</v>
      </c>
      <c r="O153" s="876"/>
      <c r="P153" s="828" t="str">
        <f t="shared" si="37"/>
        <v>-</v>
      </c>
      <c r="Q153" s="828" t="str">
        <f t="shared" si="38"/>
        <v>-</v>
      </c>
      <c r="R153" s="941" t="str">
        <f t="shared" si="39"/>
        <v>-</v>
      </c>
      <c r="S153" s="932" t="str">
        <f t="shared" si="40"/>
        <v>-</v>
      </c>
      <c r="T153" s="876" t="str">
        <f>IFERROR(_xlfn.RANK.EQ(S153,$S$15:$S$193,0)+COUNTIF($S$15:S153,S153)-1,"-")</f>
        <v>-</v>
      </c>
      <c r="U153" s="876"/>
      <c r="V153" s="828" t="str">
        <f t="shared" si="41"/>
        <v>-</v>
      </c>
      <c r="W153" s="828" t="str">
        <f t="shared" si="42"/>
        <v>-</v>
      </c>
      <c r="X153" s="885" t="str">
        <f t="shared" si="43"/>
        <v>-</v>
      </c>
      <c r="Y153" s="101" t="str">
        <f t="shared" si="44"/>
        <v>-</v>
      </c>
      <c r="Z153" s="876" t="str">
        <f>IFERROR(_xlfn.RANK.EQ(Y153,$Y$15:$Y$193,0)+COUNTIF($Y$15:Y153,Y153)-1,"-")</f>
        <v>-</v>
      </c>
      <c r="AA153" s="876"/>
      <c r="AB153" s="828" t="str">
        <f t="shared" si="45"/>
        <v>-</v>
      </c>
      <c r="AC153" s="828" t="str">
        <f t="shared" si="46"/>
        <v>-</v>
      </c>
      <c r="AD153" s="936" t="str">
        <f t="shared" si="47"/>
        <v>-</v>
      </c>
    </row>
    <row r="154" spans="1:30" ht="18.75" customHeight="1">
      <c r="A154" s="608" t="s">
        <v>604</v>
      </c>
      <c r="B154" s="605" t="s">
        <v>616</v>
      </c>
      <c r="C154" s="606" t="s">
        <v>191</v>
      </c>
      <c r="D154" s="605" t="s">
        <v>764</v>
      </c>
      <c r="E154" s="606" t="s">
        <v>303</v>
      </c>
      <c r="F154" s="611">
        <v>180</v>
      </c>
      <c r="G154" s="611">
        <v>474</v>
      </c>
      <c r="H154" s="611">
        <v>853</v>
      </c>
      <c r="K154" s="103">
        <v>140</v>
      </c>
      <c r="L154" s="103" t="s">
        <v>280</v>
      </c>
      <c r="M154" s="932">
        <f t="shared" si="36"/>
        <v>1490</v>
      </c>
      <c r="N154" s="876">
        <f>IFERROR(_xlfn.RANK.EQ(M154,$M$15:$M$193,0)+COUNTIF($M$15:M154,M154)-1,"-")</f>
        <v>24</v>
      </c>
      <c r="O154" s="876"/>
      <c r="P154" s="828" t="str">
        <f t="shared" si="37"/>
        <v>-</v>
      </c>
      <c r="Q154" s="828" t="str">
        <f t="shared" si="38"/>
        <v>-</v>
      </c>
      <c r="R154" s="941" t="str">
        <f t="shared" si="39"/>
        <v>-</v>
      </c>
      <c r="S154" s="932">
        <f t="shared" si="40"/>
        <v>8010</v>
      </c>
      <c r="T154" s="876">
        <f>IFERROR(_xlfn.RANK.EQ(S154,$S$15:$S$193,0)+COUNTIF($S$15:S154,S154)-1,"-")</f>
        <v>25</v>
      </c>
      <c r="U154" s="876"/>
      <c r="V154" s="828" t="str">
        <f t="shared" si="41"/>
        <v>-</v>
      </c>
      <c r="W154" s="828" t="str">
        <f t="shared" si="42"/>
        <v>-</v>
      </c>
      <c r="X154" s="885" t="str">
        <f t="shared" si="43"/>
        <v>-</v>
      </c>
      <c r="Y154" s="101">
        <f t="shared" si="44"/>
        <v>538</v>
      </c>
      <c r="Z154" s="876">
        <f>IFERROR(_xlfn.RANK.EQ(Y154,$Y$15:$Y$193,0)+COUNTIF($Y$15:Y154,Y154)-1,"-")</f>
        <v>62</v>
      </c>
      <c r="AA154" s="876"/>
      <c r="AB154" s="828" t="str">
        <f t="shared" si="45"/>
        <v>-</v>
      </c>
      <c r="AC154" s="828" t="str">
        <f t="shared" si="46"/>
        <v>-</v>
      </c>
      <c r="AD154" s="936" t="str">
        <f t="shared" si="47"/>
        <v>-</v>
      </c>
    </row>
    <row r="155" spans="1:30" ht="18.75" customHeight="1">
      <c r="A155" s="608" t="s">
        <v>604</v>
      </c>
      <c r="B155" s="605" t="s">
        <v>616</v>
      </c>
      <c r="C155" s="606" t="s">
        <v>191</v>
      </c>
      <c r="D155" s="605" t="s">
        <v>765</v>
      </c>
      <c r="E155" s="606" t="s">
        <v>322</v>
      </c>
      <c r="F155" s="611">
        <v>14</v>
      </c>
      <c r="G155" s="611">
        <v>443</v>
      </c>
      <c r="H155" s="611">
        <v>62</v>
      </c>
      <c r="K155" s="103">
        <v>141</v>
      </c>
      <c r="L155" s="103" t="s">
        <v>277</v>
      </c>
      <c r="M155" s="932">
        <f t="shared" si="36"/>
        <v>54</v>
      </c>
      <c r="N155" s="876">
        <f>IFERROR(_xlfn.RANK.EQ(M155,$M$15:$M$193,0)+COUNTIF($M$15:M155,M155)-1,"-")</f>
        <v>88</v>
      </c>
      <c r="O155" s="876"/>
      <c r="P155" s="828" t="str">
        <f t="shared" si="37"/>
        <v>-</v>
      </c>
      <c r="Q155" s="828" t="str">
        <f t="shared" si="38"/>
        <v>-</v>
      </c>
      <c r="R155" s="941" t="str">
        <f t="shared" si="39"/>
        <v>-</v>
      </c>
      <c r="S155" s="932">
        <f t="shared" si="40"/>
        <v>259</v>
      </c>
      <c r="T155" s="876">
        <f>IFERROR(_xlfn.RANK.EQ(S155,$S$15:$S$193,0)+COUNTIF($S$15:S155,S155)-1,"-")</f>
        <v>87</v>
      </c>
      <c r="U155" s="876"/>
      <c r="V155" s="828" t="str">
        <f t="shared" si="41"/>
        <v>-</v>
      </c>
      <c r="W155" s="828" t="str">
        <f t="shared" si="42"/>
        <v>-</v>
      </c>
      <c r="X155" s="885" t="str">
        <f t="shared" si="43"/>
        <v>-</v>
      </c>
      <c r="Y155" s="101">
        <f t="shared" si="44"/>
        <v>480</v>
      </c>
      <c r="Z155" s="876">
        <f>IFERROR(_xlfn.RANK.EQ(Y155,$Y$15:$Y$193,0)+COUNTIF($Y$15:Y155,Y155)-1,"-")</f>
        <v>93</v>
      </c>
      <c r="AA155" s="876"/>
      <c r="AB155" s="828" t="str">
        <f t="shared" si="45"/>
        <v>-</v>
      </c>
      <c r="AC155" s="828" t="str">
        <f t="shared" si="46"/>
        <v>-</v>
      </c>
      <c r="AD155" s="936" t="str">
        <f t="shared" si="47"/>
        <v>-</v>
      </c>
    </row>
    <row r="156" spans="1:30" ht="18.75" customHeight="1">
      <c r="A156" s="608" t="s">
        <v>604</v>
      </c>
      <c r="B156" s="605" t="s">
        <v>616</v>
      </c>
      <c r="C156" s="606" t="s">
        <v>191</v>
      </c>
      <c r="D156" s="605" t="s">
        <v>766</v>
      </c>
      <c r="E156" s="606" t="s">
        <v>286</v>
      </c>
      <c r="F156" s="611">
        <v>111</v>
      </c>
      <c r="G156" s="611">
        <v>486</v>
      </c>
      <c r="H156" s="611">
        <v>539</v>
      </c>
      <c r="K156" s="103">
        <v>142</v>
      </c>
      <c r="L156" s="103" t="s">
        <v>257</v>
      </c>
      <c r="M156" s="932">
        <f t="shared" si="36"/>
        <v>232</v>
      </c>
      <c r="N156" s="876">
        <f>IFERROR(_xlfn.RANK.EQ(M156,$M$15:$M$193,0)+COUNTIF($M$15:M156,M156)-1,"-")</f>
        <v>66</v>
      </c>
      <c r="O156" s="876"/>
      <c r="P156" s="828" t="str">
        <f t="shared" si="37"/>
        <v>-</v>
      </c>
      <c r="Q156" s="828" t="str">
        <f t="shared" si="38"/>
        <v>-</v>
      </c>
      <c r="R156" s="941" t="str">
        <f t="shared" si="39"/>
        <v>-</v>
      </c>
      <c r="S156" s="932">
        <f t="shared" si="40"/>
        <v>1240</v>
      </c>
      <c r="T156" s="876">
        <f>IFERROR(_xlfn.RANK.EQ(S156,$S$15:$S$193,0)+COUNTIF($S$15:S156,S156)-1,"-")</f>
        <v>68</v>
      </c>
      <c r="U156" s="876"/>
      <c r="V156" s="828" t="str">
        <f t="shared" si="41"/>
        <v>-</v>
      </c>
      <c r="W156" s="828" t="str">
        <f t="shared" si="42"/>
        <v>-</v>
      </c>
      <c r="X156" s="885" t="str">
        <f t="shared" si="43"/>
        <v>-</v>
      </c>
      <c r="Y156" s="101">
        <f t="shared" si="44"/>
        <v>534</v>
      </c>
      <c r="Z156" s="876">
        <f>IFERROR(_xlfn.RANK.EQ(Y156,$Y$15:$Y$193,0)+COUNTIF($Y$15:Y156,Y156)-1,"-")</f>
        <v>64</v>
      </c>
      <c r="AA156" s="876"/>
      <c r="AB156" s="828" t="str">
        <f t="shared" si="45"/>
        <v>-</v>
      </c>
      <c r="AC156" s="828" t="str">
        <f t="shared" si="46"/>
        <v>-</v>
      </c>
      <c r="AD156" s="936" t="str">
        <f t="shared" si="47"/>
        <v>-</v>
      </c>
    </row>
    <row r="157" spans="1:30" ht="18.75" customHeight="1">
      <c r="A157" s="608" t="s">
        <v>604</v>
      </c>
      <c r="B157" s="605" t="s">
        <v>616</v>
      </c>
      <c r="C157" s="606" t="s">
        <v>191</v>
      </c>
      <c r="D157" s="605" t="s">
        <v>767</v>
      </c>
      <c r="E157" s="606" t="s">
        <v>366</v>
      </c>
      <c r="F157" s="611" t="s">
        <v>145</v>
      </c>
      <c r="G157" s="611" t="s">
        <v>145</v>
      </c>
      <c r="H157" s="611" t="s">
        <v>145</v>
      </c>
      <c r="K157" s="103">
        <v>143</v>
      </c>
      <c r="L157" s="103" t="s">
        <v>274</v>
      </c>
      <c r="M157" s="932">
        <f t="shared" si="36"/>
        <v>1330</v>
      </c>
      <c r="N157" s="876">
        <f>IFERROR(_xlfn.RANK.EQ(M157,$M$15:$M$193,0)+COUNTIF($M$15:M157,M157)-1,"-")</f>
        <v>29</v>
      </c>
      <c r="O157" s="876"/>
      <c r="P157" s="828" t="str">
        <f t="shared" si="37"/>
        <v>-</v>
      </c>
      <c r="Q157" s="828" t="str">
        <f t="shared" si="38"/>
        <v>-</v>
      </c>
      <c r="R157" s="941" t="str">
        <f t="shared" si="39"/>
        <v>-</v>
      </c>
      <c r="S157" s="932">
        <f t="shared" si="40"/>
        <v>7180</v>
      </c>
      <c r="T157" s="876">
        <f>IFERROR(_xlfn.RANK.EQ(S157,$S$15:$S$193,0)+COUNTIF($S$15:S157,S157)-1,"-")</f>
        <v>30</v>
      </c>
      <c r="U157" s="876"/>
      <c r="V157" s="828" t="str">
        <f t="shared" si="41"/>
        <v>-</v>
      </c>
      <c r="W157" s="828" t="str">
        <f t="shared" si="42"/>
        <v>-</v>
      </c>
      <c r="X157" s="885" t="str">
        <f t="shared" si="43"/>
        <v>-</v>
      </c>
      <c r="Y157" s="101">
        <f t="shared" si="44"/>
        <v>540</v>
      </c>
      <c r="Z157" s="876">
        <f>IFERROR(_xlfn.RANK.EQ(Y157,$Y$15:$Y$193,0)+COUNTIF($Y$15:Y157,Y157)-1,"-")</f>
        <v>60</v>
      </c>
      <c r="AA157" s="876"/>
      <c r="AB157" s="828" t="str">
        <f t="shared" si="45"/>
        <v>-</v>
      </c>
      <c r="AC157" s="828" t="str">
        <f t="shared" si="46"/>
        <v>-</v>
      </c>
      <c r="AD157" s="936" t="str">
        <f t="shared" si="47"/>
        <v>-</v>
      </c>
    </row>
    <row r="158" spans="1:30" ht="18.75" customHeight="1">
      <c r="A158" s="608" t="s">
        <v>604</v>
      </c>
      <c r="B158" s="605" t="s">
        <v>616</v>
      </c>
      <c r="C158" s="606" t="s">
        <v>191</v>
      </c>
      <c r="D158" s="605" t="s">
        <v>768</v>
      </c>
      <c r="E158" s="606" t="s">
        <v>280</v>
      </c>
      <c r="F158" s="611">
        <v>1490</v>
      </c>
      <c r="G158" s="611">
        <v>538</v>
      </c>
      <c r="H158" s="611">
        <v>8010</v>
      </c>
      <c r="K158" s="103">
        <v>144</v>
      </c>
      <c r="L158" s="103" t="s">
        <v>323</v>
      </c>
      <c r="M158" s="932">
        <f t="shared" si="36"/>
        <v>315</v>
      </c>
      <c r="N158" s="876">
        <f>IFERROR(_xlfn.RANK.EQ(M158,$M$15:$M$193,0)+COUNTIF($M$15:M158,M158)-1,"-")</f>
        <v>60</v>
      </c>
      <c r="O158" s="876"/>
      <c r="P158" s="828" t="str">
        <f t="shared" si="37"/>
        <v>-</v>
      </c>
      <c r="Q158" s="828" t="str">
        <f t="shared" si="38"/>
        <v>-</v>
      </c>
      <c r="R158" s="941" t="str">
        <f t="shared" si="39"/>
        <v>-</v>
      </c>
      <c r="S158" s="932">
        <f t="shared" si="40"/>
        <v>1600</v>
      </c>
      <c r="T158" s="876">
        <f>IFERROR(_xlfn.RANK.EQ(S158,$S$15:$S$193,0)+COUNTIF($S$15:S158,S158)-1,"-")</f>
        <v>60</v>
      </c>
      <c r="U158" s="876"/>
      <c r="V158" s="828" t="str">
        <f t="shared" si="41"/>
        <v>-</v>
      </c>
      <c r="W158" s="828" t="str">
        <f t="shared" si="42"/>
        <v>-</v>
      </c>
      <c r="X158" s="885" t="str">
        <f t="shared" si="43"/>
        <v>-</v>
      </c>
      <c r="Y158" s="101">
        <f t="shared" si="44"/>
        <v>508</v>
      </c>
      <c r="Z158" s="876">
        <f>IFERROR(_xlfn.RANK.EQ(Y158,$Y$15:$Y$193,0)+COUNTIF($Y$15:Y158,Y158)-1,"-")</f>
        <v>76</v>
      </c>
      <c r="AA158" s="876"/>
      <c r="AB158" s="828" t="str">
        <f t="shared" si="45"/>
        <v>-</v>
      </c>
      <c r="AC158" s="828" t="str">
        <f t="shared" si="46"/>
        <v>-</v>
      </c>
      <c r="AD158" s="936" t="str">
        <f t="shared" si="47"/>
        <v>-</v>
      </c>
    </row>
    <row r="159" spans="1:30" ht="18.75" customHeight="1">
      <c r="A159" s="608" t="s">
        <v>604</v>
      </c>
      <c r="B159" s="605" t="s">
        <v>616</v>
      </c>
      <c r="C159" s="606" t="s">
        <v>191</v>
      </c>
      <c r="D159" s="605" t="s">
        <v>769</v>
      </c>
      <c r="E159" s="606" t="s">
        <v>277</v>
      </c>
      <c r="F159" s="611">
        <v>54</v>
      </c>
      <c r="G159" s="611">
        <v>480</v>
      </c>
      <c r="H159" s="611">
        <v>259</v>
      </c>
      <c r="K159" s="103">
        <v>145</v>
      </c>
      <c r="L159" s="103" t="s">
        <v>332</v>
      </c>
      <c r="M159" s="932">
        <f t="shared" si="36"/>
        <v>435</v>
      </c>
      <c r="N159" s="876">
        <f>IFERROR(_xlfn.RANK.EQ(M159,$M$15:$M$193,0)+COUNTIF($M$15:M159,M159)-1,"-")</f>
        <v>54</v>
      </c>
      <c r="O159" s="876"/>
      <c r="P159" s="828" t="str">
        <f t="shared" si="37"/>
        <v>-</v>
      </c>
      <c r="Q159" s="828" t="str">
        <f t="shared" si="38"/>
        <v>-</v>
      </c>
      <c r="R159" s="941" t="str">
        <f t="shared" si="39"/>
        <v>-</v>
      </c>
      <c r="S159" s="932">
        <f t="shared" si="40"/>
        <v>2360</v>
      </c>
      <c r="T159" s="876">
        <f>IFERROR(_xlfn.RANK.EQ(S159,$S$15:$S$193,0)+COUNTIF($S$15:S159,S159)-1,"-")</f>
        <v>54</v>
      </c>
      <c r="U159" s="876"/>
      <c r="V159" s="828" t="str">
        <f t="shared" si="41"/>
        <v>-</v>
      </c>
      <c r="W159" s="828" t="str">
        <f t="shared" si="42"/>
        <v>-</v>
      </c>
      <c r="X159" s="885" t="str">
        <f t="shared" si="43"/>
        <v>-</v>
      </c>
      <c r="Y159" s="101">
        <f t="shared" si="44"/>
        <v>542</v>
      </c>
      <c r="Z159" s="876">
        <f>IFERROR(_xlfn.RANK.EQ(Y159,$Y$15:$Y$193,0)+COUNTIF($Y$15:Y159,Y159)-1,"-")</f>
        <v>58</v>
      </c>
      <c r="AA159" s="876"/>
      <c r="AB159" s="828" t="str">
        <f t="shared" si="45"/>
        <v>-</v>
      </c>
      <c r="AC159" s="828" t="str">
        <f t="shared" si="46"/>
        <v>-</v>
      </c>
      <c r="AD159" s="936" t="str">
        <f t="shared" si="47"/>
        <v>-</v>
      </c>
    </row>
    <row r="160" spans="1:30" ht="18.75" customHeight="1">
      <c r="A160" s="608" t="s">
        <v>604</v>
      </c>
      <c r="B160" s="605" t="s">
        <v>616</v>
      </c>
      <c r="C160" s="606" t="s">
        <v>191</v>
      </c>
      <c r="D160" s="605" t="s">
        <v>770</v>
      </c>
      <c r="E160" s="606" t="s">
        <v>257</v>
      </c>
      <c r="F160" s="611">
        <v>232</v>
      </c>
      <c r="G160" s="611">
        <v>534</v>
      </c>
      <c r="H160" s="611">
        <v>1240</v>
      </c>
      <c r="K160" s="103">
        <v>146</v>
      </c>
      <c r="L160" s="103" t="s">
        <v>333</v>
      </c>
      <c r="M160" s="932">
        <f t="shared" si="36"/>
        <v>150</v>
      </c>
      <c r="N160" s="876">
        <f>IFERROR(_xlfn.RANK.EQ(M160,$M$15:$M$193,0)+COUNTIF($M$15:M160,M160)-1,"-")</f>
        <v>77</v>
      </c>
      <c r="O160" s="876"/>
      <c r="P160" s="828" t="str">
        <f t="shared" si="37"/>
        <v>-</v>
      </c>
      <c r="Q160" s="828" t="str">
        <f t="shared" si="38"/>
        <v>-</v>
      </c>
      <c r="R160" s="941" t="str">
        <f t="shared" si="39"/>
        <v>-</v>
      </c>
      <c r="S160" s="932">
        <f t="shared" si="40"/>
        <v>759</v>
      </c>
      <c r="T160" s="876">
        <f>IFERROR(_xlfn.RANK.EQ(S160,$S$15:$S$193,0)+COUNTIF($S$15:S160,S160)-1,"-")</f>
        <v>77</v>
      </c>
      <c r="U160" s="876"/>
      <c r="V160" s="828" t="str">
        <f t="shared" si="41"/>
        <v>-</v>
      </c>
      <c r="W160" s="828" t="str">
        <f t="shared" si="42"/>
        <v>-</v>
      </c>
      <c r="X160" s="885" t="str">
        <f t="shared" si="43"/>
        <v>-</v>
      </c>
      <c r="Y160" s="101">
        <f t="shared" si="44"/>
        <v>506</v>
      </c>
      <c r="Z160" s="876">
        <f>IFERROR(_xlfn.RANK.EQ(Y160,$Y$15:$Y$193,0)+COUNTIF($Y$15:Y160,Y160)-1,"-")</f>
        <v>77</v>
      </c>
      <c r="AA160" s="876"/>
      <c r="AB160" s="828" t="str">
        <f t="shared" si="45"/>
        <v>-</v>
      </c>
      <c r="AC160" s="828" t="str">
        <f t="shared" si="46"/>
        <v>-</v>
      </c>
      <c r="AD160" s="936" t="str">
        <f t="shared" si="47"/>
        <v>-</v>
      </c>
    </row>
    <row r="161" spans="1:30" ht="18.75" customHeight="1">
      <c r="A161" s="608" t="s">
        <v>604</v>
      </c>
      <c r="B161" s="605" t="s">
        <v>616</v>
      </c>
      <c r="C161" s="606" t="s">
        <v>191</v>
      </c>
      <c r="D161" s="605" t="s">
        <v>771</v>
      </c>
      <c r="E161" s="606" t="s">
        <v>274</v>
      </c>
      <c r="F161" s="611">
        <v>1330</v>
      </c>
      <c r="G161" s="611">
        <v>540</v>
      </c>
      <c r="H161" s="611">
        <v>7180</v>
      </c>
      <c r="K161" s="103">
        <v>147</v>
      </c>
      <c r="L161" s="103" t="s">
        <v>343</v>
      </c>
      <c r="M161" s="932">
        <f t="shared" si="36"/>
        <v>22</v>
      </c>
      <c r="N161" s="876">
        <f>IFERROR(_xlfn.RANK.EQ(M161,$M$15:$M$193,0)+COUNTIF($M$15:M161,M161)-1,"-")</f>
        <v>93</v>
      </c>
      <c r="O161" s="876"/>
      <c r="P161" s="828" t="str">
        <f t="shared" si="37"/>
        <v>-</v>
      </c>
      <c r="Q161" s="828" t="str">
        <f t="shared" si="38"/>
        <v>-</v>
      </c>
      <c r="R161" s="941" t="str">
        <f t="shared" si="39"/>
        <v>-</v>
      </c>
      <c r="S161" s="932">
        <f t="shared" si="40"/>
        <v>108</v>
      </c>
      <c r="T161" s="876">
        <f>IFERROR(_xlfn.RANK.EQ(S161,$S$15:$S$193,0)+COUNTIF($S$15:S161,S161)-1,"-")</f>
        <v>93</v>
      </c>
      <c r="U161" s="876"/>
      <c r="V161" s="828" t="str">
        <f t="shared" si="41"/>
        <v>-</v>
      </c>
      <c r="W161" s="828" t="str">
        <f t="shared" si="42"/>
        <v>-</v>
      </c>
      <c r="X161" s="885" t="str">
        <f t="shared" si="43"/>
        <v>-</v>
      </c>
      <c r="Y161" s="101">
        <f t="shared" si="44"/>
        <v>491</v>
      </c>
      <c r="Z161" s="876">
        <f>IFERROR(_xlfn.RANK.EQ(Y161,$Y$15:$Y$193,0)+COUNTIF($Y$15:Y161,Y161)-1,"-")</f>
        <v>86</v>
      </c>
      <c r="AA161" s="876"/>
      <c r="AB161" s="828" t="str">
        <f t="shared" si="45"/>
        <v>-</v>
      </c>
      <c r="AC161" s="828" t="str">
        <f t="shared" si="46"/>
        <v>-</v>
      </c>
      <c r="AD161" s="936" t="str">
        <f t="shared" si="47"/>
        <v>-</v>
      </c>
    </row>
    <row r="162" spans="1:30" ht="18.75" customHeight="1">
      <c r="A162" s="608" t="s">
        <v>604</v>
      </c>
      <c r="B162" s="605" t="s">
        <v>618</v>
      </c>
      <c r="C162" s="606" t="s">
        <v>195</v>
      </c>
      <c r="D162" s="605" t="s">
        <v>772</v>
      </c>
      <c r="E162" s="606" t="s">
        <v>323</v>
      </c>
      <c r="F162" s="611">
        <v>315</v>
      </c>
      <c r="G162" s="611">
        <v>508</v>
      </c>
      <c r="H162" s="611">
        <v>1600</v>
      </c>
      <c r="K162" s="103">
        <v>148</v>
      </c>
      <c r="L162" s="103" t="s">
        <v>350</v>
      </c>
      <c r="M162" s="932">
        <f t="shared" si="36"/>
        <v>23</v>
      </c>
      <c r="N162" s="876">
        <f>IFERROR(_xlfn.RANK.EQ(M162,$M$15:$M$193,0)+COUNTIF($M$15:M162,M162)-1,"-")</f>
        <v>92</v>
      </c>
      <c r="O162" s="876"/>
      <c r="P162" s="828" t="str">
        <f t="shared" si="37"/>
        <v>-</v>
      </c>
      <c r="Q162" s="828" t="str">
        <f t="shared" si="38"/>
        <v>-</v>
      </c>
      <c r="R162" s="941" t="str">
        <f t="shared" si="39"/>
        <v>-</v>
      </c>
      <c r="S162" s="932">
        <f t="shared" si="40"/>
        <v>116</v>
      </c>
      <c r="T162" s="876">
        <f>IFERROR(_xlfn.RANK.EQ(S162,$S$15:$S$193,0)+COUNTIF($S$15:S162,S162)-1,"-")</f>
        <v>92</v>
      </c>
      <c r="U162" s="876"/>
      <c r="V162" s="828" t="str">
        <f t="shared" si="41"/>
        <v>-</v>
      </c>
      <c r="W162" s="828" t="str">
        <f t="shared" si="42"/>
        <v>-</v>
      </c>
      <c r="X162" s="885" t="str">
        <f t="shared" si="43"/>
        <v>-</v>
      </c>
      <c r="Y162" s="101">
        <f t="shared" si="44"/>
        <v>504</v>
      </c>
      <c r="Z162" s="876">
        <f>IFERROR(_xlfn.RANK.EQ(Y162,$Y$15:$Y$193,0)+COUNTIF($Y$15:Y162,Y162)-1,"-")</f>
        <v>79</v>
      </c>
      <c r="AA162" s="876"/>
      <c r="AB162" s="828" t="str">
        <f t="shared" si="45"/>
        <v>-</v>
      </c>
      <c r="AC162" s="828" t="str">
        <f t="shared" si="46"/>
        <v>-</v>
      </c>
      <c r="AD162" s="936" t="str">
        <f t="shared" si="47"/>
        <v>-</v>
      </c>
    </row>
    <row r="163" spans="1:30" ht="18.75" customHeight="1">
      <c r="A163" s="608" t="s">
        <v>604</v>
      </c>
      <c r="B163" s="605" t="s">
        <v>618</v>
      </c>
      <c r="C163" s="606" t="s">
        <v>195</v>
      </c>
      <c r="D163" s="605" t="s">
        <v>773</v>
      </c>
      <c r="E163" s="606" t="s">
        <v>332</v>
      </c>
      <c r="F163" s="611">
        <v>435</v>
      </c>
      <c r="G163" s="611">
        <v>542</v>
      </c>
      <c r="H163" s="611">
        <v>2360</v>
      </c>
      <c r="K163" s="103">
        <v>149</v>
      </c>
      <c r="L163" s="103" t="s">
        <v>363</v>
      </c>
      <c r="M163" s="932" t="str">
        <f t="shared" si="36"/>
        <v>-</v>
      </c>
      <c r="N163" s="876" t="str">
        <f>IFERROR(_xlfn.RANK.EQ(M163,$M$15:$M$193,0)+COUNTIF($M$15:M163,M163)-1,"-")</f>
        <v>-</v>
      </c>
      <c r="O163" s="876"/>
      <c r="P163" s="828" t="str">
        <f t="shared" si="37"/>
        <v>-</v>
      </c>
      <c r="Q163" s="828" t="str">
        <f t="shared" si="38"/>
        <v>-</v>
      </c>
      <c r="R163" s="941" t="str">
        <f t="shared" si="39"/>
        <v>-</v>
      </c>
      <c r="S163" s="932" t="str">
        <f t="shared" si="40"/>
        <v>-</v>
      </c>
      <c r="T163" s="876" t="str">
        <f>IFERROR(_xlfn.RANK.EQ(S163,$S$15:$S$193,0)+COUNTIF($S$15:S163,S163)-1,"-")</f>
        <v>-</v>
      </c>
      <c r="U163" s="876"/>
      <c r="V163" s="828" t="str">
        <f t="shared" si="41"/>
        <v>-</v>
      </c>
      <c r="W163" s="828" t="str">
        <f t="shared" si="42"/>
        <v>-</v>
      </c>
      <c r="X163" s="885" t="str">
        <f t="shared" si="43"/>
        <v>-</v>
      </c>
      <c r="Y163" s="101" t="str">
        <f t="shared" si="44"/>
        <v>-</v>
      </c>
      <c r="Z163" s="876" t="str">
        <f>IFERROR(_xlfn.RANK.EQ(Y163,$Y$15:$Y$193,0)+COUNTIF($Y$15:Y163,Y163)-1,"-")</f>
        <v>-</v>
      </c>
      <c r="AA163" s="876"/>
      <c r="AB163" s="828" t="str">
        <f t="shared" si="45"/>
        <v>-</v>
      </c>
      <c r="AC163" s="828" t="str">
        <f t="shared" si="46"/>
        <v>-</v>
      </c>
      <c r="AD163" s="936" t="str">
        <f t="shared" si="47"/>
        <v>-</v>
      </c>
    </row>
    <row r="164" spans="1:30" ht="18.75" customHeight="1">
      <c r="A164" s="608" t="s">
        <v>604</v>
      </c>
      <c r="B164" s="605" t="s">
        <v>618</v>
      </c>
      <c r="C164" s="606" t="s">
        <v>195</v>
      </c>
      <c r="D164" s="605" t="s">
        <v>774</v>
      </c>
      <c r="E164" s="606" t="s">
        <v>333</v>
      </c>
      <c r="F164" s="611">
        <v>150</v>
      </c>
      <c r="G164" s="611">
        <v>506</v>
      </c>
      <c r="H164" s="611">
        <v>759</v>
      </c>
      <c r="K164" s="103">
        <v>150</v>
      </c>
      <c r="L164" s="103" t="s">
        <v>328</v>
      </c>
      <c r="M164" s="932">
        <f t="shared" si="36"/>
        <v>188</v>
      </c>
      <c r="N164" s="876">
        <f>IFERROR(_xlfn.RANK.EQ(M164,$M$15:$M$193,0)+COUNTIF($M$15:M164,M164)-1,"-")</f>
        <v>73</v>
      </c>
      <c r="O164" s="876"/>
      <c r="P164" s="828" t="str">
        <f t="shared" si="37"/>
        <v>-</v>
      </c>
      <c r="Q164" s="828" t="str">
        <f t="shared" si="38"/>
        <v>-</v>
      </c>
      <c r="R164" s="941" t="str">
        <f t="shared" si="39"/>
        <v>-</v>
      </c>
      <c r="S164" s="932">
        <f t="shared" si="40"/>
        <v>951</v>
      </c>
      <c r="T164" s="876">
        <f>IFERROR(_xlfn.RANK.EQ(S164,$S$15:$S$193,0)+COUNTIF($S$15:S164,S164)-1,"-")</f>
        <v>73</v>
      </c>
      <c r="U164" s="876"/>
      <c r="V164" s="828" t="str">
        <f t="shared" si="41"/>
        <v>-</v>
      </c>
      <c r="W164" s="828" t="str">
        <f t="shared" si="42"/>
        <v>-</v>
      </c>
      <c r="X164" s="885" t="str">
        <f t="shared" si="43"/>
        <v>-</v>
      </c>
      <c r="Y164" s="101">
        <f t="shared" si="44"/>
        <v>506</v>
      </c>
      <c r="Z164" s="876">
        <f>IFERROR(_xlfn.RANK.EQ(Y164,$Y$15:$Y$193,0)+COUNTIF($Y$15:Y164,Y164)-1,"-")</f>
        <v>78</v>
      </c>
      <c r="AA164" s="876"/>
      <c r="AB164" s="828" t="str">
        <f t="shared" si="45"/>
        <v>-</v>
      </c>
      <c r="AC164" s="828" t="str">
        <f t="shared" si="46"/>
        <v>-</v>
      </c>
      <c r="AD164" s="936" t="str">
        <f t="shared" si="47"/>
        <v>-</v>
      </c>
    </row>
    <row r="165" spans="1:30" ht="18.75" customHeight="1">
      <c r="A165" s="608" t="s">
        <v>604</v>
      </c>
      <c r="B165" s="605" t="s">
        <v>618</v>
      </c>
      <c r="C165" s="606" t="s">
        <v>195</v>
      </c>
      <c r="D165" s="605" t="s">
        <v>775</v>
      </c>
      <c r="E165" s="606" t="s">
        <v>343</v>
      </c>
      <c r="F165" s="611">
        <v>22</v>
      </c>
      <c r="G165" s="611">
        <v>491</v>
      </c>
      <c r="H165" s="611">
        <v>108</v>
      </c>
      <c r="K165" s="103">
        <v>151</v>
      </c>
      <c r="L165" s="103" t="s">
        <v>201</v>
      </c>
      <c r="M165" s="932" t="str">
        <f t="shared" si="36"/>
        <v>x</v>
      </c>
      <c r="N165" s="876" t="str">
        <f>IFERROR(_xlfn.RANK.EQ(M165,$M$15:$M$193,0)+COUNTIF($M$15:M165,M165)-1,"-")</f>
        <v>-</v>
      </c>
      <c r="O165" s="876"/>
      <c r="P165" s="828" t="str">
        <f t="shared" si="37"/>
        <v>-</v>
      </c>
      <c r="Q165" s="828" t="str">
        <f t="shared" si="38"/>
        <v>-</v>
      </c>
      <c r="R165" s="941" t="str">
        <f t="shared" si="39"/>
        <v>-</v>
      </c>
      <c r="S165" s="932" t="str">
        <f t="shared" si="40"/>
        <v>x</v>
      </c>
      <c r="T165" s="876" t="str">
        <f>IFERROR(_xlfn.RANK.EQ(S165,$S$15:$S$193,0)+COUNTIF($S$15:S165,S165)-1,"-")</f>
        <v>-</v>
      </c>
      <c r="U165" s="876"/>
      <c r="V165" s="828" t="str">
        <f t="shared" si="41"/>
        <v>-</v>
      </c>
      <c r="W165" s="828" t="str">
        <f t="shared" si="42"/>
        <v>-</v>
      </c>
      <c r="X165" s="885" t="str">
        <f t="shared" si="43"/>
        <v>-</v>
      </c>
      <c r="Y165" s="101" t="str">
        <f t="shared" si="44"/>
        <v>x</v>
      </c>
      <c r="Z165" s="876" t="str">
        <f>IFERROR(_xlfn.RANK.EQ(Y165,$Y$15:$Y$193,0)+COUNTIF($Y$15:Y165,Y165)-1,"-")</f>
        <v>-</v>
      </c>
      <c r="AA165" s="876"/>
      <c r="AB165" s="828" t="str">
        <f t="shared" si="45"/>
        <v>-</v>
      </c>
      <c r="AC165" s="828" t="str">
        <f t="shared" si="46"/>
        <v>-</v>
      </c>
      <c r="AD165" s="936" t="str">
        <f t="shared" si="47"/>
        <v>-</v>
      </c>
    </row>
    <row r="166" spans="1:30" ht="18.75" customHeight="1">
      <c r="A166" s="608" t="s">
        <v>604</v>
      </c>
      <c r="B166" s="605" t="s">
        <v>618</v>
      </c>
      <c r="C166" s="606" t="s">
        <v>195</v>
      </c>
      <c r="D166" s="605" t="s">
        <v>776</v>
      </c>
      <c r="E166" s="606" t="s">
        <v>350</v>
      </c>
      <c r="F166" s="611">
        <v>23</v>
      </c>
      <c r="G166" s="611">
        <v>504</v>
      </c>
      <c r="H166" s="611">
        <v>116</v>
      </c>
      <c r="K166" s="103">
        <v>152</v>
      </c>
      <c r="L166" s="103" t="s">
        <v>240</v>
      </c>
      <c r="M166" s="932" t="str">
        <f t="shared" si="36"/>
        <v>-</v>
      </c>
      <c r="N166" s="876" t="str">
        <f>IFERROR(_xlfn.RANK.EQ(M166,$M$15:$M$193,0)+COUNTIF($M$15:M166,M166)-1,"-")</f>
        <v>-</v>
      </c>
      <c r="O166" s="876"/>
      <c r="P166" s="828" t="str">
        <f t="shared" si="37"/>
        <v>-</v>
      </c>
      <c r="Q166" s="828" t="str">
        <f t="shared" si="38"/>
        <v>-</v>
      </c>
      <c r="R166" s="941" t="str">
        <f t="shared" si="39"/>
        <v>-</v>
      </c>
      <c r="S166" s="932" t="str">
        <f t="shared" si="40"/>
        <v>-</v>
      </c>
      <c r="T166" s="876" t="str">
        <f>IFERROR(_xlfn.RANK.EQ(S166,$S$15:$S$193,0)+COUNTIF($S$15:S166,S166)-1,"-")</f>
        <v>-</v>
      </c>
      <c r="U166" s="876"/>
      <c r="V166" s="828" t="str">
        <f t="shared" si="41"/>
        <v>-</v>
      </c>
      <c r="W166" s="828" t="str">
        <f t="shared" si="42"/>
        <v>-</v>
      </c>
      <c r="X166" s="885" t="str">
        <f t="shared" si="43"/>
        <v>-</v>
      </c>
      <c r="Y166" s="101" t="str">
        <f t="shared" si="44"/>
        <v>-</v>
      </c>
      <c r="Z166" s="876" t="str">
        <f>IFERROR(_xlfn.RANK.EQ(Y166,$Y$15:$Y$193,0)+COUNTIF($Y$15:Y166,Y166)-1,"-")</f>
        <v>-</v>
      </c>
      <c r="AA166" s="876"/>
      <c r="AB166" s="828" t="str">
        <f t="shared" si="45"/>
        <v>-</v>
      </c>
      <c r="AC166" s="828" t="str">
        <f t="shared" si="46"/>
        <v>-</v>
      </c>
      <c r="AD166" s="936" t="str">
        <f t="shared" si="47"/>
        <v>-</v>
      </c>
    </row>
    <row r="167" spans="1:30" ht="18.75" customHeight="1">
      <c r="A167" s="608" t="s">
        <v>604</v>
      </c>
      <c r="B167" s="605" t="s">
        <v>618</v>
      </c>
      <c r="C167" s="606" t="s">
        <v>195</v>
      </c>
      <c r="D167" s="605" t="s">
        <v>777</v>
      </c>
      <c r="E167" s="606" t="s">
        <v>363</v>
      </c>
      <c r="F167" s="611" t="s">
        <v>145</v>
      </c>
      <c r="G167" s="611" t="s">
        <v>145</v>
      </c>
      <c r="H167" s="611" t="s">
        <v>145</v>
      </c>
      <c r="K167" s="103">
        <v>153</v>
      </c>
      <c r="L167" s="103" t="s">
        <v>225</v>
      </c>
      <c r="M167" s="932" t="str">
        <f t="shared" si="36"/>
        <v>-</v>
      </c>
      <c r="N167" s="876" t="str">
        <f>IFERROR(_xlfn.RANK.EQ(M167,$M$15:$M$193,0)+COUNTIF($M$15:M167,M167)-1,"-")</f>
        <v>-</v>
      </c>
      <c r="O167" s="876"/>
      <c r="P167" s="828" t="str">
        <f t="shared" si="37"/>
        <v>-</v>
      </c>
      <c r="Q167" s="828" t="str">
        <f t="shared" si="38"/>
        <v>-</v>
      </c>
      <c r="R167" s="941" t="str">
        <f t="shared" si="39"/>
        <v>-</v>
      </c>
      <c r="S167" s="932" t="str">
        <f t="shared" si="40"/>
        <v>-</v>
      </c>
      <c r="T167" s="876" t="str">
        <f>IFERROR(_xlfn.RANK.EQ(S167,$S$15:$S$193,0)+COUNTIF($S$15:S167,S167)-1,"-")</f>
        <v>-</v>
      </c>
      <c r="U167" s="876"/>
      <c r="V167" s="828" t="str">
        <f t="shared" si="41"/>
        <v>-</v>
      </c>
      <c r="W167" s="828" t="str">
        <f t="shared" si="42"/>
        <v>-</v>
      </c>
      <c r="X167" s="885" t="str">
        <f t="shared" si="43"/>
        <v>-</v>
      </c>
      <c r="Y167" s="101" t="str">
        <f t="shared" si="44"/>
        <v>-</v>
      </c>
      <c r="Z167" s="876" t="str">
        <f>IFERROR(_xlfn.RANK.EQ(Y167,$Y$15:$Y$193,0)+COUNTIF($Y$15:Y167,Y167)-1,"-")</f>
        <v>-</v>
      </c>
      <c r="AA167" s="876"/>
      <c r="AB167" s="828" t="str">
        <f t="shared" si="45"/>
        <v>-</v>
      </c>
      <c r="AC167" s="828" t="str">
        <f t="shared" si="46"/>
        <v>-</v>
      </c>
      <c r="AD167" s="936" t="str">
        <f t="shared" si="47"/>
        <v>-</v>
      </c>
    </row>
    <row r="168" spans="1:30" ht="18.75" customHeight="1">
      <c r="A168" s="608" t="s">
        <v>604</v>
      </c>
      <c r="B168" s="605" t="s">
        <v>618</v>
      </c>
      <c r="C168" s="606" t="s">
        <v>195</v>
      </c>
      <c r="D168" s="605" t="s">
        <v>778</v>
      </c>
      <c r="E168" s="606" t="s">
        <v>328</v>
      </c>
      <c r="F168" s="611">
        <v>188</v>
      </c>
      <c r="G168" s="611">
        <v>506</v>
      </c>
      <c r="H168" s="611">
        <v>951</v>
      </c>
      <c r="K168" s="103">
        <v>154</v>
      </c>
      <c r="L168" s="103" t="s">
        <v>235</v>
      </c>
      <c r="M168" s="932" t="str">
        <f t="shared" si="36"/>
        <v>-</v>
      </c>
      <c r="N168" s="876" t="str">
        <f>IFERROR(_xlfn.RANK.EQ(M168,$M$15:$M$193,0)+COUNTIF($M$15:M168,M168)-1,"-")</f>
        <v>-</v>
      </c>
      <c r="O168" s="876"/>
      <c r="P168" s="828" t="str">
        <f t="shared" si="37"/>
        <v>-</v>
      </c>
      <c r="Q168" s="828" t="str">
        <f t="shared" si="38"/>
        <v>-</v>
      </c>
      <c r="R168" s="941" t="str">
        <f t="shared" si="39"/>
        <v>-</v>
      </c>
      <c r="S168" s="932" t="str">
        <f t="shared" si="40"/>
        <v>-</v>
      </c>
      <c r="T168" s="876" t="str">
        <f>IFERROR(_xlfn.RANK.EQ(S168,$S$15:$S$193,0)+COUNTIF($S$15:S168,S168)-1,"-")</f>
        <v>-</v>
      </c>
      <c r="U168" s="876"/>
      <c r="V168" s="828" t="str">
        <f t="shared" si="41"/>
        <v>-</v>
      </c>
      <c r="W168" s="828" t="str">
        <f t="shared" si="42"/>
        <v>-</v>
      </c>
      <c r="X168" s="885" t="str">
        <f t="shared" si="43"/>
        <v>-</v>
      </c>
      <c r="Y168" s="101" t="str">
        <f t="shared" si="44"/>
        <v>-</v>
      </c>
      <c r="Z168" s="876" t="str">
        <f>IFERROR(_xlfn.RANK.EQ(Y168,$Y$15:$Y$193,0)+COUNTIF($Y$15:Y168,Y168)-1,"-")</f>
        <v>-</v>
      </c>
      <c r="AA168" s="876"/>
      <c r="AB168" s="828" t="str">
        <f t="shared" si="45"/>
        <v>-</v>
      </c>
      <c r="AC168" s="828" t="str">
        <f t="shared" si="46"/>
        <v>-</v>
      </c>
      <c r="AD168" s="936" t="str">
        <f t="shared" si="47"/>
        <v>-</v>
      </c>
    </row>
    <row r="169" spans="1:30" ht="18.75" customHeight="1">
      <c r="A169" s="608" t="s">
        <v>604</v>
      </c>
      <c r="B169" s="605" t="s">
        <v>620</v>
      </c>
      <c r="C169" s="606" t="s">
        <v>183</v>
      </c>
      <c r="D169" s="605" t="s">
        <v>779</v>
      </c>
      <c r="E169" s="606" t="s">
        <v>208</v>
      </c>
      <c r="F169" s="611" t="s">
        <v>145</v>
      </c>
      <c r="G169" s="611" t="s">
        <v>145</v>
      </c>
      <c r="H169" s="611" t="s">
        <v>145</v>
      </c>
      <c r="K169" s="103">
        <v>155</v>
      </c>
      <c r="L169" s="103" t="s">
        <v>266</v>
      </c>
      <c r="M169" s="932">
        <f t="shared" si="36"/>
        <v>0</v>
      </c>
      <c r="N169" s="876">
        <f>IFERROR(_xlfn.RANK.EQ(M169,$M$15:$M$193,0)+COUNTIF($M$15:M169,M169)-1,"-")</f>
        <v>104</v>
      </c>
      <c r="O169" s="876"/>
      <c r="P169" s="828" t="str">
        <f t="shared" si="37"/>
        <v>-</v>
      </c>
      <c r="Q169" s="828" t="str">
        <f t="shared" si="38"/>
        <v>-</v>
      </c>
      <c r="R169" s="941" t="str">
        <f t="shared" si="39"/>
        <v>-</v>
      </c>
      <c r="S169" s="932">
        <f t="shared" si="40"/>
        <v>0</v>
      </c>
      <c r="T169" s="876">
        <f>IFERROR(_xlfn.RANK.EQ(S169,$S$15:$S$193,0)+COUNTIF($S$15:S169,S169)-1,"-")</f>
        <v>104</v>
      </c>
      <c r="U169" s="876"/>
      <c r="V169" s="828" t="str">
        <f t="shared" si="41"/>
        <v>-</v>
      </c>
      <c r="W169" s="828" t="str">
        <f t="shared" si="42"/>
        <v>-</v>
      </c>
      <c r="X169" s="885" t="str">
        <f t="shared" si="43"/>
        <v>-</v>
      </c>
      <c r="Y169" s="101">
        <f t="shared" si="44"/>
        <v>198</v>
      </c>
      <c r="Z169" s="876">
        <f>IFERROR(_xlfn.RANK.EQ(Y169,$Y$15:$Y$193,0)+COUNTIF($Y$15:Y169,Y169)-1,"-")</f>
        <v>104</v>
      </c>
      <c r="AA169" s="876"/>
      <c r="AB169" s="828" t="str">
        <f t="shared" si="45"/>
        <v>-</v>
      </c>
      <c r="AC169" s="828" t="str">
        <f t="shared" si="46"/>
        <v>-</v>
      </c>
      <c r="AD169" s="936" t="str">
        <f t="shared" si="47"/>
        <v>-</v>
      </c>
    </row>
    <row r="170" spans="1:30" ht="18.75" customHeight="1">
      <c r="A170" s="608" t="s">
        <v>604</v>
      </c>
      <c r="B170" s="605" t="s">
        <v>620</v>
      </c>
      <c r="C170" s="606" t="s">
        <v>183</v>
      </c>
      <c r="D170" s="605" t="s">
        <v>780</v>
      </c>
      <c r="E170" s="606" t="s">
        <v>201</v>
      </c>
      <c r="F170" s="611" t="s">
        <v>888</v>
      </c>
      <c r="G170" s="611" t="s">
        <v>888</v>
      </c>
      <c r="H170" s="611" t="s">
        <v>888</v>
      </c>
      <c r="K170" s="103">
        <v>156</v>
      </c>
      <c r="L170" s="103" t="s">
        <v>226</v>
      </c>
      <c r="M170" s="932" t="str">
        <f t="shared" si="36"/>
        <v>-</v>
      </c>
      <c r="N170" s="876" t="str">
        <f>IFERROR(_xlfn.RANK.EQ(M170,$M$15:$M$193,0)+COUNTIF($M$15:M170,M170)-1,"-")</f>
        <v>-</v>
      </c>
      <c r="O170" s="876"/>
      <c r="P170" s="828" t="str">
        <f t="shared" si="37"/>
        <v>-</v>
      </c>
      <c r="Q170" s="828" t="str">
        <f t="shared" si="38"/>
        <v>-</v>
      </c>
      <c r="R170" s="941" t="str">
        <f t="shared" si="39"/>
        <v>-</v>
      </c>
      <c r="S170" s="932" t="str">
        <f t="shared" si="40"/>
        <v>-</v>
      </c>
      <c r="T170" s="876" t="str">
        <f>IFERROR(_xlfn.RANK.EQ(S170,$S$15:$S$193,0)+COUNTIF($S$15:S170,S170)-1,"-")</f>
        <v>-</v>
      </c>
      <c r="U170" s="876"/>
      <c r="V170" s="828" t="str">
        <f t="shared" si="41"/>
        <v>-</v>
      </c>
      <c r="W170" s="828" t="str">
        <f t="shared" si="42"/>
        <v>-</v>
      </c>
      <c r="X170" s="885" t="str">
        <f t="shared" si="43"/>
        <v>-</v>
      </c>
      <c r="Y170" s="101" t="str">
        <f t="shared" si="44"/>
        <v>-</v>
      </c>
      <c r="Z170" s="876" t="str">
        <f>IFERROR(_xlfn.RANK.EQ(Y170,$Y$15:$Y$193,0)+COUNTIF($Y$15:Y170,Y170)-1,"-")</f>
        <v>-</v>
      </c>
      <c r="AA170" s="876"/>
      <c r="AB170" s="828" t="str">
        <f t="shared" si="45"/>
        <v>-</v>
      </c>
      <c r="AC170" s="828" t="str">
        <f t="shared" si="46"/>
        <v>-</v>
      </c>
      <c r="AD170" s="936" t="str">
        <f t="shared" si="47"/>
        <v>-</v>
      </c>
    </row>
    <row r="171" spans="1:30" ht="18.75" customHeight="1">
      <c r="A171" s="608" t="s">
        <v>604</v>
      </c>
      <c r="B171" s="605" t="s">
        <v>620</v>
      </c>
      <c r="C171" s="606" t="s">
        <v>183</v>
      </c>
      <c r="D171" s="605" t="s">
        <v>781</v>
      </c>
      <c r="E171" s="606" t="s">
        <v>240</v>
      </c>
      <c r="F171" s="611" t="s">
        <v>145</v>
      </c>
      <c r="G171" s="611" t="s">
        <v>145</v>
      </c>
      <c r="H171" s="611" t="s">
        <v>145</v>
      </c>
      <c r="K171" s="103">
        <v>157</v>
      </c>
      <c r="L171" s="103" t="s">
        <v>203</v>
      </c>
      <c r="M171" s="932" t="str">
        <f t="shared" si="36"/>
        <v>-</v>
      </c>
      <c r="N171" s="876" t="str">
        <f>IFERROR(_xlfn.RANK.EQ(M171,$M$15:$M$193,0)+COUNTIF($M$15:M171,M171)-1,"-")</f>
        <v>-</v>
      </c>
      <c r="O171" s="876"/>
      <c r="P171" s="828" t="str">
        <f t="shared" si="37"/>
        <v>-</v>
      </c>
      <c r="Q171" s="828" t="str">
        <f t="shared" si="38"/>
        <v>-</v>
      </c>
      <c r="R171" s="941" t="str">
        <f t="shared" si="39"/>
        <v>-</v>
      </c>
      <c r="S171" s="932" t="str">
        <f t="shared" si="40"/>
        <v>-</v>
      </c>
      <c r="T171" s="876" t="str">
        <f>IFERROR(_xlfn.RANK.EQ(S171,$S$15:$S$193,0)+COUNTIF($S$15:S171,S171)-1,"-")</f>
        <v>-</v>
      </c>
      <c r="U171" s="876"/>
      <c r="V171" s="828" t="str">
        <f t="shared" si="41"/>
        <v>-</v>
      </c>
      <c r="W171" s="828" t="str">
        <f t="shared" si="42"/>
        <v>-</v>
      </c>
      <c r="X171" s="885" t="str">
        <f t="shared" si="43"/>
        <v>-</v>
      </c>
      <c r="Y171" s="101" t="str">
        <f t="shared" si="44"/>
        <v>-</v>
      </c>
      <c r="Z171" s="876" t="str">
        <f>IFERROR(_xlfn.RANK.EQ(Y171,$Y$15:$Y$193,0)+COUNTIF($Y$15:Y171,Y171)-1,"-")</f>
        <v>-</v>
      </c>
      <c r="AA171" s="876"/>
      <c r="AB171" s="828" t="str">
        <f t="shared" si="45"/>
        <v>-</v>
      </c>
      <c r="AC171" s="828" t="str">
        <f t="shared" si="46"/>
        <v>-</v>
      </c>
      <c r="AD171" s="936" t="str">
        <f t="shared" si="47"/>
        <v>-</v>
      </c>
    </row>
    <row r="172" spans="1:30" ht="18.75" customHeight="1">
      <c r="A172" s="608" t="s">
        <v>604</v>
      </c>
      <c r="B172" s="605" t="s">
        <v>620</v>
      </c>
      <c r="C172" s="606" t="s">
        <v>183</v>
      </c>
      <c r="D172" s="605" t="s">
        <v>782</v>
      </c>
      <c r="E172" s="606" t="s">
        <v>225</v>
      </c>
      <c r="F172" s="611" t="s">
        <v>145</v>
      </c>
      <c r="G172" s="611" t="s">
        <v>145</v>
      </c>
      <c r="H172" s="611" t="s">
        <v>145</v>
      </c>
      <c r="K172" s="103">
        <v>158</v>
      </c>
      <c r="L172" s="103" t="s">
        <v>219</v>
      </c>
      <c r="M172" s="932" t="str">
        <f t="shared" si="36"/>
        <v>-</v>
      </c>
      <c r="N172" s="876" t="str">
        <f>IFERROR(_xlfn.RANK.EQ(M172,$M$15:$M$193,0)+COUNTIF($M$15:M172,M172)-1,"-")</f>
        <v>-</v>
      </c>
      <c r="O172" s="876"/>
      <c r="P172" s="828" t="str">
        <f t="shared" si="37"/>
        <v>-</v>
      </c>
      <c r="Q172" s="828" t="str">
        <f t="shared" si="38"/>
        <v>-</v>
      </c>
      <c r="R172" s="941" t="str">
        <f t="shared" si="39"/>
        <v>-</v>
      </c>
      <c r="S172" s="932" t="str">
        <f t="shared" si="40"/>
        <v>-</v>
      </c>
      <c r="T172" s="876" t="str">
        <f>IFERROR(_xlfn.RANK.EQ(S172,$S$15:$S$193,0)+COUNTIF($S$15:S172,S172)-1,"-")</f>
        <v>-</v>
      </c>
      <c r="U172" s="876"/>
      <c r="V172" s="828" t="str">
        <f t="shared" si="41"/>
        <v>-</v>
      </c>
      <c r="W172" s="828" t="str">
        <f t="shared" si="42"/>
        <v>-</v>
      </c>
      <c r="X172" s="885" t="str">
        <f t="shared" si="43"/>
        <v>-</v>
      </c>
      <c r="Y172" s="101" t="str">
        <f t="shared" si="44"/>
        <v>-</v>
      </c>
      <c r="Z172" s="876" t="str">
        <f>IFERROR(_xlfn.RANK.EQ(Y172,$Y$15:$Y$193,0)+COUNTIF($Y$15:Y172,Y172)-1,"-")</f>
        <v>-</v>
      </c>
      <c r="AA172" s="876"/>
      <c r="AB172" s="828" t="str">
        <f t="shared" si="45"/>
        <v>-</v>
      </c>
      <c r="AC172" s="828" t="str">
        <f t="shared" si="46"/>
        <v>-</v>
      </c>
      <c r="AD172" s="936" t="str">
        <f t="shared" si="47"/>
        <v>-</v>
      </c>
    </row>
    <row r="173" spans="1:30" ht="18.75" customHeight="1">
      <c r="A173" s="608" t="s">
        <v>604</v>
      </c>
      <c r="B173" s="605" t="s">
        <v>620</v>
      </c>
      <c r="C173" s="606" t="s">
        <v>183</v>
      </c>
      <c r="D173" s="605" t="s">
        <v>783</v>
      </c>
      <c r="E173" s="606" t="s">
        <v>235</v>
      </c>
      <c r="F173" s="611" t="s">
        <v>145</v>
      </c>
      <c r="G173" s="611" t="s">
        <v>145</v>
      </c>
      <c r="H173" s="611" t="s">
        <v>145</v>
      </c>
      <c r="K173" s="103">
        <v>159</v>
      </c>
      <c r="L173" s="103" t="s">
        <v>206</v>
      </c>
      <c r="M173" s="932" t="str">
        <f t="shared" si="36"/>
        <v>-</v>
      </c>
      <c r="N173" s="876" t="str">
        <f>IFERROR(_xlfn.RANK.EQ(M173,$M$15:$M$193,0)+COUNTIF($M$15:M173,M173)-1,"-")</f>
        <v>-</v>
      </c>
      <c r="O173" s="876"/>
      <c r="P173" s="828" t="str">
        <f t="shared" si="37"/>
        <v>-</v>
      </c>
      <c r="Q173" s="828" t="str">
        <f t="shared" si="38"/>
        <v>-</v>
      </c>
      <c r="R173" s="941" t="str">
        <f t="shared" si="39"/>
        <v>-</v>
      </c>
      <c r="S173" s="932" t="str">
        <f t="shared" si="40"/>
        <v>-</v>
      </c>
      <c r="T173" s="876" t="str">
        <f>IFERROR(_xlfn.RANK.EQ(S173,$S$15:$S$193,0)+COUNTIF($S$15:S173,S173)-1,"-")</f>
        <v>-</v>
      </c>
      <c r="U173" s="876"/>
      <c r="V173" s="828" t="str">
        <f t="shared" si="41"/>
        <v>-</v>
      </c>
      <c r="W173" s="828" t="str">
        <f t="shared" si="42"/>
        <v>-</v>
      </c>
      <c r="X173" s="885" t="str">
        <f t="shared" si="43"/>
        <v>-</v>
      </c>
      <c r="Y173" s="101" t="str">
        <f t="shared" si="44"/>
        <v>-</v>
      </c>
      <c r="Z173" s="876" t="str">
        <f>IFERROR(_xlfn.RANK.EQ(Y173,$Y$15:$Y$193,0)+COUNTIF($Y$15:Y173,Y173)-1,"-")</f>
        <v>-</v>
      </c>
      <c r="AA173" s="876"/>
      <c r="AB173" s="828" t="str">
        <f t="shared" si="45"/>
        <v>-</v>
      </c>
      <c r="AC173" s="828" t="str">
        <f t="shared" si="46"/>
        <v>-</v>
      </c>
      <c r="AD173" s="936" t="str">
        <f t="shared" si="47"/>
        <v>-</v>
      </c>
    </row>
    <row r="174" spans="1:30" ht="18.75" customHeight="1">
      <c r="A174" s="608" t="s">
        <v>604</v>
      </c>
      <c r="B174" s="605" t="s">
        <v>620</v>
      </c>
      <c r="C174" s="606" t="s">
        <v>183</v>
      </c>
      <c r="D174" s="605" t="s">
        <v>784</v>
      </c>
      <c r="E174" s="606" t="s">
        <v>266</v>
      </c>
      <c r="F174" s="611">
        <v>0</v>
      </c>
      <c r="G174" s="611">
        <v>198</v>
      </c>
      <c r="H174" s="611">
        <v>0</v>
      </c>
      <c r="K174" s="103">
        <v>160</v>
      </c>
      <c r="L174" s="103" t="s">
        <v>232</v>
      </c>
      <c r="M174" s="932" t="str">
        <f t="shared" si="36"/>
        <v>-</v>
      </c>
      <c r="N174" s="876" t="str">
        <f>IFERROR(_xlfn.RANK.EQ(M174,$M$15:$M$193,0)+COUNTIF($M$15:M174,M174)-1,"-")</f>
        <v>-</v>
      </c>
      <c r="O174" s="876"/>
      <c r="P174" s="828" t="str">
        <f t="shared" si="37"/>
        <v>-</v>
      </c>
      <c r="Q174" s="828" t="str">
        <f t="shared" si="38"/>
        <v>-</v>
      </c>
      <c r="R174" s="941" t="str">
        <f t="shared" si="39"/>
        <v>-</v>
      </c>
      <c r="S174" s="932" t="str">
        <f t="shared" si="40"/>
        <v>-</v>
      </c>
      <c r="T174" s="876" t="str">
        <f>IFERROR(_xlfn.RANK.EQ(S174,$S$15:$S$193,0)+COUNTIF($S$15:S174,S174)-1,"-")</f>
        <v>-</v>
      </c>
      <c r="U174" s="876"/>
      <c r="V174" s="828" t="str">
        <f t="shared" si="41"/>
        <v>-</v>
      </c>
      <c r="W174" s="828" t="str">
        <f t="shared" si="42"/>
        <v>-</v>
      </c>
      <c r="X174" s="885" t="str">
        <f t="shared" si="43"/>
        <v>-</v>
      </c>
      <c r="Y174" s="101" t="str">
        <f t="shared" si="44"/>
        <v>-</v>
      </c>
      <c r="Z174" s="876" t="str">
        <f>IFERROR(_xlfn.RANK.EQ(Y174,$Y$15:$Y$193,0)+COUNTIF($Y$15:Y174,Y174)-1,"-")</f>
        <v>-</v>
      </c>
      <c r="AA174" s="876"/>
      <c r="AB174" s="828" t="str">
        <f t="shared" si="45"/>
        <v>-</v>
      </c>
      <c r="AC174" s="828" t="str">
        <f t="shared" si="46"/>
        <v>-</v>
      </c>
      <c r="AD174" s="936" t="str">
        <f t="shared" si="47"/>
        <v>-</v>
      </c>
    </row>
    <row r="175" spans="1:30" ht="18.75" customHeight="1">
      <c r="A175" s="608" t="s">
        <v>604</v>
      </c>
      <c r="B175" s="605" t="s">
        <v>620</v>
      </c>
      <c r="C175" s="606" t="s">
        <v>183</v>
      </c>
      <c r="D175" s="605" t="s">
        <v>785</v>
      </c>
      <c r="E175" s="606" t="s">
        <v>226</v>
      </c>
      <c r="F175" s="611" t="s">
        <v>145</v>
      </c>
      <c r="G175" s="611" t="s">
        <v>145</v>
      </c>
      <c r="H175" s="611" t="s">
        <v>145</v>
      </c>
      <c r="K175" s="103">
        <v>161</v>
      </c>
      <c r="L175" s="103" t="s">
        <v>307</v>
      </c>
      <c r="M175" s="932" t="str">
        <f t="shared" si="36"/>
        <v>-</v>
      </c>
      <c r="N175" s="876" t="str">
        <f>IFERROR(_xlfn.RANK.EQ(M175,$M$15:$M$193,0)+COUNTIF($M$15:M175,M175)-1,"-")</f>
        <v>-</v>
      </c>
      <c r="O175" s="876"/>
      <c r="P175" s="828" t="str">
        <f t="shared" si="37"/>
        <v>-</v>
      </c>
      <c r="Q175" s="828" t="str">
        <f t="shared" si="38"/>
        <v>-</v>
      </c>
      <c r="R175" s="941" t="str">
        <f t="shared" si="39"/>
        <v>-</v>
      </c>
      <c r="S175" s="932" t="str">
        <f t="shared" si="40"/>
        <v>-</v>
      </c>
      <c r="T175" s="876" t="str">
        <f>IFERROR(_xlfn.RANK.EQ(S175,$S$15:$S$193,0)+COUNTIF($S$15:S175,S175)-1,"-")</f>
        <v>-</v>
      </c>
      <c r="U175" s="876"/>
      <c r="V175" s="828" t="str">
        <f t="shared" si="41"/>
        <v>-</v>
      </c>
      <c r="W175" s="828" t="str">
        <f t="shared" si="42"/>
        <v>-</v>
      </c>
      <c r="X175" s="885" t="str">
        <f t="shared" si="43"/>
        <v>-</v>
      </c>
      <c r="Y175" s="101" t="str">
        <f t="shared" si="44"/>
        <v>-</v>
      </c>
      <c r="Z175" s="876" t="str">
        <f>IFERROR(_xlfn.RANK.EQ(Y175,$Y$15:$Y$193,0)+COUNTIF($Y$15:Y175,Y175)-1,"-")</f>
        <v>-</v>
      </c>
      <c r="AA175" s="876"/>
      <c r="AB175" s="828" t="str">
        <f t="shared" si="45"/>
        <v>-</v>
      </c>
      <c r="AC175" s="828" t="str">
        <f t="shared" si="46"/>
        <v>-</v>
      </c>
      <c r="AD175" s="936" t="str">
        <f t="shared" si="47"/>
        <v>-</v>
      </c>
    </row>
    <row r="176" spans="1:30" ht="18.75" customHeight="1">
      <c r="A176" s="608" t="s">
        <v>604</v>
      </c>
      <c r="B176" s="605" t="s">
        <v>620</v>
      </c>
      <c r="C176" s="606" t="s">
        <v>183</v>
      </c>
      <c r="D176" s="605" t="s">
        <v>786</v>
      </c>
      <c r="E176" s="606" t="s">
        <v>203</v>
      </c>
      <c r="F176" s="611" t="s">
        <v>145</v>
      </c>
      <c r="G176" s="611" t="s">
        <v>145</v>
      </c>
      <c r="H176" s="611" t="s">
        <v>145</v>
      </c>
      <c r="K176" s="103">
        <v>162</v>
      </c>
      <c r="L176" s="103" t="s">
        <v>202</v>
      </c>
      <c r="M176" s="932" t="str">
        <f t="shared" si="36"/>
        <v>x</v>
      </c>
      <c r="N176" s="876" t="str">
        <f>IFERROR(_xlfn.RANK.EQ(M176,$M$15:$M$193,0)+COUNTIF($M$15:M176,M176)-1,"-")</f>
        <v>-</v>
      </c>
      <c r="O176" s="876"/>
      <c r="P176" s="828" t="str">
        <f t="shared" si="37"/>
        <v>-</v>
      </c>
      <c r="Q176" s="828" t="str">
        <f t="shared" si="38"/>
        <v>-</v>
      </c>
      <c r="R176" s="941" t="str">
        <f t="shared" si="39"/>
        <v>-</v>
      </c>
      <c r="S176" s="932" t="str">
        <f t="shared" si="40"/>
        <v>x</v>
      </c>
      <c r="T176" s="876" t="str">
        <f>IFERROR(_xlfn.RANK.EQ(S176,$S$15:$S$193,0)+COUNTIF($S$15:S176,S176)-1,"-")</f>
        <v>-</v>
      </c>
      <c r="U176" s="876"/>
      <c r="V176" s="828" t="str">
        <f t="shared" si="41"/>
        <v>-</v>
      </c>
      <c r="W176" s="828" t="str">
        <f t="shared" si="42"/>
        <v>-</v>
      </c>
      <c r="X176" s="885" t="str">
        <f t="shared" si="43"/>
        <v>-</v>
      </c>
      <c r="Y176" s="101" t="str">
        <f t="shared" si="44"/>
        <v>x</v>
      </c>
      <c r="Z176" s="876" t="str">
        <f>IFERROR(_xlfn.RANK.EQ(Y176,$Y$15:$Y$193,0)+COUNTIF($Y$15:Y176,Y176)-1,"-")</f>
        <v>-</v>
      </c>
      <c r="AA176" s="876"/>
      <c r="AB176" s="828" t="str">
        <f t="shared" si="45"/>
        <v>-</v>
      </c>
      <c r="AC176" s="828" t="str">
        <f t="shared" si="46"/>
        <v>-</v>
      </c>
      <c r="AD176" s="936" t="str">
        <f t="shared" si="47"/>
        <v>-</v>
      </c>
    </row>
    <row r="177" spans="1:30" ht="18.75" customHeight="1">
      <c r="A177" s="608" t="s">
        <v>604</v>
      </c>
      <c r="B177" s="605" t="s">
        <v>620</v>
      </c>
      <c r="C177" s="606" t="s">
        <v>183</v>
      </c>
      <c r="D177" s="605" t="s">
        <v>787</v>
      </c>
      <c r="E177" s="606" t="s">
        <v>219</v>
      </c>
      <c r="F177" s="611" t="s">
        <v>145</v>
      </c>
      <c r="G177" s="611" t="s">
        <v>145</v>
      </c>
      <c r="H177" s="611" t="s">
        <v>145</v>
      </c>
      <c r="K177" s="103">
        <v>163</v>
      </c>
      <c r="L177" s="103" t="s">
        <v>260</v>
      </c>
      <c r="M177" s="932" t="str">
        <f t="shared" si="36"/>
        <v>x</v>
      </c>
      <c r="N177" s="876" t="str">
        <f>IFERROR(_xlfn.RANK.EQ(M177,$M$15:$M$193,0)+COUNTIF($M$15:M177,M177)-1,"-")</f>
        <v>-</v>
      </c>
      <c r="O177" s="876"/>
      <c r="P177" s="828" t="str">
        <f t="shared" si="37"/>
        <v>-</v>
      </c>
      <c r="Q177" s="828" t="str">
        <f t="shared" si="38"/>
        <v>-</v>
      </c>
      <c r="R177" s="941" t="str">
        <f t="shared" si="39"/>
        <v>-</v>
      </c>
      <c r="S177" s="932" t="str">
        <f t="shared" si="40"/>
        <v>x</v>
      </c>
      <c r="T177" s="876" t="str">
        <f>IFERROR(_xlfn.RANK.EQ(S177,$S$15:$S$193,0)+COUNTIF($S$15:S177,S177)-1,"-")</f>
        <v>-</v>
      </c>
      <c r="U177" s="876"/>
      <c r="V177" s="828" t="str">
        <f t="shared" si="41"/>
        <v>-</v>
      </c>
      <c r="W177" s="828" t="str">
        <f t="shared" si="42"/>
        <v>-</v>
      </c>
      <c r="X177" s="885" t="str">
        <f t="shared" si="43"/>
        <v>-</v>
      </c>
      <c r="Y177" s="101" t="str">
        <f t="shared" si="44"/>
        <v>x</v>
      </c>
      <c r="Z177" s="876" t="str">
        <f>IFERROR(_xlfn.RANK.EQ(Y177,$Y$15:$Y$193,0)+COUNTIF($Y$15:Y177,Y177)-1,"-")</f>
        <v>-</v>
      </c>
      <c r="AA177" s="876"/>
      <c r="AB177" s="828" t="str">
        <f t="shared" si="45"/>
        <v>-</v>
      </c>
      <c r="AC177" s="828" t="str">
        <f t="shared" si="46"/>
        <v>-</v>
      </c>
      <c r="AD177" s="936" t="str">
        <f t="shared" si="47"/>
        <v>-</v>
      </c>
    </row>
    <row r="178" spans="1:30" ht="18.75" customHeight="1">
      <c r="A178" s="608" t="s">
        <v>604</v>
      </c>
      <c r="B178" s="605" t="s">
        <v>620</v>
      </c>
      <c r="C178" s="606" t="s">
        <v>183</v>
      </c>
      <c r="D178" s="605" t="s">
        <v>788</v>
      </c>
      <c r="E178" s="606" t="s">
        <v>206</v>
      </c>
      <c r="F178" s="611" t="s">
        <v>145</v>
      </c>
      <c r="G178" s="611" t="s">
        <v>145</v>
      </c>
      <c r="H178" s="611" t="s">
        <v>145</v>
      </c>
      <c r="K178" s="103">
        <v>164</v>
      </c>
      <c r="L178" s="103" t="s">
        <v>245</v>
      </c>
      <c r="M178" s="932" t="str">
        <f t="shared" si="36"/>
        <v>-</v>
      </c>
      <c r="N178" s="876" t="str">
        <f>IFERROR(_xlfn.RANK.EQ(M178,$M$15:$M$193,0)+COUNTIF($M$15:M178,M178)-1,"-")</f>
        <v>-</v>
      </c>
      <c r="O178" s="876"/>
      <c r="P178" s="828" t="str">
        <f t="shared" si="37"/>
        <v>-</v>
      </c>
      <c r="Q178" s="828" t="str">
        <f t="shared" si="38"/>
        <v>-</v>
      </c>
      <c r="R178" s="941" t="str">
        <f t="shared" si="39"/>
        <v>-</v>
      </c>
      <c r="S178" s="932" t="str">
        <f t="shared" si="40"/>
        <v>-</v>
      </c>
      <c r="T178" s="876" t="str">
        <f>IFERROR(_xlfn.RANK.EQ(S178,$S$15:$S$193,0)+COUNTIF($S$15:S178,S178)-1,"-")</f>
        <v>-</v>
      </c>
      <c r="U178" s="876"/>
      <c r="V178" s="828" t="str">
        <f t="shared" si="41"/>
        <v>-</v>
      </c>
      <c r="W178" s="828" t="str">
        <f t="shared" si="42"/>
        <v>-</v>
      </c>
      <c r="X178" s="885" t="str">
        <f t="shared" si="43"/>
        <v>-</v>
      </c>
      <c r="Y178" s="101" t="str">
        <f t="shared" si="44"/>
        <v>-</v>
      </c>
      <c r="Z178" s="876" t="str">
        <f>IFERROR(_xlfn.RANK.EQ(Y178,$Y$15:$Y$193,0)+COUNTIF($Y$15:Y178,Y178)-1,"-")</f>
        <v>-</v>
      </c>
      <c r="AA178" s="876"/>
      <c r="AB178" s="828" t="str">
        <f t="shared" si="45"/>
        <v>-</v>
      </c>
      <c r="AC178" s="828" t="str">
        <f t="shared" si="46"/>
        <v>-</v>
      </c>
      <c r="AD178" s="936" t="str">
        <f t="shared" si="47"/>
        <v>-</v>
      </c>
    </row>
    <row r="179" spans="1:30" ht="18.75" customHeight="1">
      <c r="A179" s="608" t="s">
        <v>604</v>
      </c>
      <c r="B179" s="605" t="s">
        <v>620</v>
      </c>
      <c r="C179" s="606" t="s">
        <v>183</v>
      </c>
      <c r="D179" s="605" t="s">
        <v>789</v>
      </c>
      <c r="E179" s="606" t="s">
        <v>232</v>
      </c>
      <c r="F179" s="611" t="s">
        <v>145</v>
      </c>
      <c r="G179" s="611" t="s">
        <v>145</v>
      </c>
      <c r="H179" s="611" t="s">
        <v>145</v>
      </c>
      <c r="K179" s="103">
        <v>165</v>
      </c>
      <c r="L179" s="103" t="s">
        <v>264</v>
      </c>
      <c r="M179" s="932" t="str">
        <f t="shared" si="36"/>
        <v>-</v>
      </c>
      <c r="N179" s="876" t="str">
        <f>IFERROR(_xlfn.RANK.EQ(M179,$M$15:$M$193,0)+COUNTIF($M$15:M179,M179)-1,"-")</f>
        <v>-</v>
      </c>
      <c r="O179" s="876"/>
      <c r="P179" s="828" t="str">
        <f t="shared" si="37"/>
        <v>-</v>
      </c>
      <c r="Q179" s="828" t="str">
        <f t="shared" si="38"/>
        <v>-</v>
      </c>
      <c r="R179" s="941" t="str">
        <f t="shared" si="39"/>
        <v>-</v>
      </c>
      <c r="S179" s="932" t="str">
        <f t="shared" si="40"/>
        <v>-</v>
      </c>
      <c r="T179" s="876" t="str">
        <f>IFERROR(_xlfn.RANK.EQ(S179,$S$15:$S$193,0)+COUNTIF($S$15:S179,S179)-1,"-")</f>
        <v>-</v>
      </c>
      <c r="U179" s="876"/>
      <c r="V179" s="828" t="str">
        <f t="shared" si="41"/>
        <v>-</v>
      </c>
      <c r="W179" s="828" t="str">
        <f t="shared" si="42"/>
        <v>-</v>
      </c>
      <c r="X179" s="885" t="str">
        <f t="shared" si="43"/>
        <v>-</v>
      </c>
      <c r="Y179" s="101" t="str">
        <f t="shared" si="44"/>
        <v>-</v>
      </c>
      <c r="Z179" s="876" t="str">
        <f>IFERROR(_xlfn.RANK.EQ(Y179,$Y$15:$Y$193,0)+COUNTIF($Y$15:Y179,Y179)-1,"-")</f>
        <v>-</v>
      </c>
      <c r="AA179" s="876"/>
      <c r="AB179" s="828" t="str">
        <f t="shared" si="45"/>
        <v>-</v>
      </c>
      <c r="AC179" s="828" t="str">
        <f t="shared" si="46"/>
        <v>-</v>
      </c>
      <c r="AD179" s="936" t="str">
        <f t="shared" si="47"/>
        <v>-</v>
      </c>
    </row>
    <row r="180" spans="1:30" ht="18.75" customHeight="1">
      <c r="A180" s="608" t="s">
        <v>604</v>
      </c>
      <c r="B180" s="605" t="s">
        <v>620</v>
      </c>
      <c r="C180" s="606" t="s">
        <v>183</v>
      </c>
      <c r="D180" s="605" t="s">
        <v>790</v>
      </c>
      <c r="E180" s="606" t="s">
        <v>307</v>
      </c>
      <c r="F180" s="611" t="s">
        <v>145</v>
      </c>
      <c r="G180" s="611" t="s">
        <v>145</v>
      </c>
      <c r="H180" s="611" t="s">
        <v>145</v>
      </c>
      <c r="K180" s="103">
        <v>166</v>
      </c>
      <c r="L180" s="103" t="s">
        <v>268</v>
      </c>
      <c r="M180" s="932" t="str">
        <f t="shared" si="36"/>
        <v>-</v>
      </c>
      <c r="N180" s="876" t="str">
        <f>IFERROR(_xlfn.RANK.EQ(M180,$M$15:$M$193,0)+COUNTIF($M$15:M180,M180)-1,"-")</f>
        <v>-</v>
      </c>
      <c r="O180" s="876"/>
      <c r="P180" s="828" t="str">
        <f t="shared" si="37"/>
        <v>-</v>
      </c>
      <c r="Q180" s="828" t="str">
        <f t="shared" si="38"/>
        <v>-</v>
      </c>
      <c r="R180" s="941" t="str">
        <f t="shared" si="39"/>
        <v>-</v>
      </c>
      <c r="S180" s="932" t="str">
        <f t="shared" si="40"/>
        <v>-</v>
      </c>
      <c r="T180" s="876" t="str">
        <f>IFERROR(_xlfn.RANK.EQ(S180,$S$15:$S$193,0)+COUNTIF($S$15:S180,S180)-1,"-")</f>
        <v>-</v>
      </c>
      <c r="U180" s="876"/>
      <c r="V180" s="828" t="str">
        <f t="shared" si="41"/>
        <v>-</v>
      </c>
      <c r="W180" s="828" t="str">
        <f t="shared" si="42"/>
        <v>-</v>
      </c>
      <c r="X180" s="885" t="str">
        <f t="shared" si="43"/>
        <v>-</v>
      </c>
      <c r="Y180" s="101" t="str">
        <f t="shared" si="44"/>
        <v>-</v>
      </c>
      <c r="Z180" s="876" t="str">
        <f>IFERROR(_xlfn.RANK.EQ(Y180,$Y$15:$Y$193,0)+COUNTIF($Y$15:Y180,Y180)-1,"-")</f>
        <v>-</v>
      </c>
      <c r="AA180" s="876"/>
      <c r="AB180" s="828" t="str">
        <f t="shared" si="45"/>
        <v>-</v>
      </c>
      <c r="AC180" s="828" t="str">
        <f t="shared" si="46"/>
        <v>-</v>
      </c>
      <c r="AD180" s="936" t="str">
        <f t="shared" si="47"/>
        <v>-</v>
      </c>
    </row>
    <row r="181" spans="1:30" ht="18.75" customHeight="1">
      <c r="A181" s="608" t="s">
        <v>604</v>
      </c>
      <c r="B181" s="605" t="s">
        <v>620</v>
      </c>
      <c r="C181" s="606" t="s">
        <v>183</v>
      </c>
      <c r="D181" s="605" t="s">
        <v>791</v>
      </c>
      <c r="E181" s="606" t="s">
        <v>202</v>
      </c>
      <c r="F181" s="611" t="s">
        <v>888</v>
      </c>
      <c r="G181" s="611" t="s">
        <v>888</v>
      </c>
      <c r="H181" s="611" t="s">
        <v>888</v>
      </c>
      <c r="K181" s="103">
        <v>167</v>
      </c>
      <c r="L181" s="103" t="s">
        <v>337</v>
      </c>
      <c r="M181" s="932" t="str">
        <f t="shared" si="36"/>
        <v>-</v>
      </c>
      <c r="N181" s="876" t="str">
        <f>IFERROR(_xlfn.RANK.EQ(M181,$M$15:$M$193,0)+COUNTIF($M$15:M181,M181)-1,"-")</f>
        <v>-</v>
      </c>
      <c r="O181" s="876"/>
      <c r="P181" s="828" t="str">
        <f t="shared" si="37"/>
        <v>-</v>
      </c>
      <c r="Q181" s="828" t="str">
        <f t="shared" si="38"/>
        <v>-</v>
      </c>
      <c r="R181" s="941" t="str">
        <f t="shared" si="39"/>
        <v>-</v>
      </c>
      <c r="S181" s="932" t="str">
        <f t="shared" si="40"/>
        <v>-</v>
      </c>
      <c r="T181" s="876" t="str">
        <f>IFERROR(_xlfn.RANK.EQ(S181,$S$15:$S$193,0)+COUNTIF($S$15:S181,S181)-1,"-")</f>
        <v>-</v>
      </c>
      <c r="U181" s="876"/>
      <c r="V181" s="828" t="str">
        <f t="shared" si="41"/>
        <v>-</v>
      </c>
      <c r="W181" s="828" t="str">
        <f t="shared" si="42"/>
        <v>-</v>
      </c>
      <c r="X181" s="885" t="str">
        <f t="shared" si="43"/>
        <v>-</v>
      </c>
      <c r="Y181" s="101" t="str">
        <f t="shared" si="44"/>
        <v>-</v>
      </c>
      <c r="Z181" s="876" t="str">
        <f>IFERROR(_xlfn.RANK.EQ(Y181,$Y$15:$Y$193,0)+COUNTIF($Y$15:Y181,Y181)-1,"-")</f>
        <v>-</v>
      </c>
      <c r="AA181" s="876"/>
      <c r="AB181" s="828" t="str">
        <f t="shared" si="45"/>
        <v>-</v>
      </c>
      <c r="AC181" s="828" t="str">
        <f t="shared" si="46"/>
        <v>-</v>
      </c>
      <c r="AD181" s="936" t="str">
        <f t="shared" si="47"/>
        <v>-</v>
      </c>
    </row>
    <row r="182" spans="1:30" ht="18.75" customHeight="1">
      <c r="A182" s="608" t="s">
        <v>604</v>
      </c>
      <c r="B182" s="605" t="s">
        <v>620</v>
      </c>
      <c r="C182" s="606" t="s">
        <v>183</v>
      </c>
      <c r="D182" s="605" t="s">
        <v>792</v>
      </c>
      <c r="E182" s="606" t="s">
        <v>260</v>
      </c>
      <c r="F182" s="611" t="s">
        <v>888</v>
      </c>
      <c r="G182" s="611" t="s">
        <v>888</v>
      </c>
      <c r="H182" s="611" t="s">
        <v>888</v>
      </c>
      <c r="K182" s="103">
        <v>168</v>
      </c>
      <c r="L182" s="103" t="s">
        <v>249</v>
      </c>
      <c r="M182" s="932" t="str">
        <f t="shared" si="36"/>
        <v>-</v>
      </c>
      <c r="N182" s="876" t="str">
        <f>IFERROR(_xlfn.RANK.EQ(M182,$M$15:$M$193,0)+COUNTIF($M$15:M182,M182)-1,"-")</f>
        <v>-</v>
      </c>
      <c r="O182" s="876"/>
      <c r="P182" s="828" t="str">
        <f t="shared" si="37"/>
        <v>-</v>
      </c>
      <c r="Q182" s="828" t="str">
        <f t="shared" si="38"/>
        <v>-</v>
      </c>
      <c r="R182" s="941" t="str">
        <f t="shared" si="39"/>
        <v>-</v>
      </c>
      <c r="S182" s="932" t="str">
        <f t="shared" si="40"/>
        <v>-</v>
      </c>
      <c r="T182" s="876" t="str">
        <f>IFERROR(_xlfn.RANK.EQ(S182,$S$15:$S$193,0)+COUNTIF($S$15:S182,S182)-1,"-")</f>
        <v>-</v>
      </c>
      <c r="U182" s="876"/>
      <c r="V182" s="828" t="str">
        <f t="shared" si="41"/>
        <v>-</v>
      </c>
      <c r="W182" s="828" t="str">
        <f t="shared" si="42"/>
        <v>-</v>
      </c>
      <c r="X182" s="885" t="str">
        <f t="shared" si="43"/>
        <v>-</v>
      </c>
      <c r="Y182" s="101" t="str">
        <f t="shared" si="44"/>
        <v>-</v>
      </c>
      <c r="Z182" s="876" t="str">
        <f>IFERROR(_xlfn.RANK.EQ(Y182,$Y$15:$Y$193,0)+COUNTIF($Y$15:Y182,Y182)-1,"-")</f>
        <v>-</v>
      </c>
      <c r="AA182" s="876"/>
      <c r="AB182" s="828" t="str">
        <f t="shared" si="45"/>
        <v>-</v>
      </c>
      <c r="AC182" s="870" t="str">
        <f t="shared" si="46"/>
        <v>-</v>
      </c>
      <c r="AD182" s="936" t="str">
        <f t="shared" si="47"/>
        <v>-</v>
      </c>
    </row>
    <row r="183" spans="1:30" ht="18.75" customHeight="1">
      <c r="A183" s="608" t="s">
        <v>604</v>
      </c>
      <c r="B183" s="605" t="s">
        <v>620</v>
      </c>
      <c r="C183" s="606" t="s">
        <v>183</v>
      </c>
      <c r="D183" s="605" t="s">
        <v>793</v>
      </c>
      <c r="E183" s="606" t="s">
        <v>245</v>
      </c>
      <c r="F183" s="611" t="s">
        <v>145</v>
      </c>
      <c r="G183" s="611" t="s">
        <v>145</v>
      </c>
      <c r="H183" s="611" t="s">
        <v>145</v>
      </c>
      <c r="K183" s="103">
        <v>169</v>
      </c>
      <c r="L183" s="103" t="s">
        <v>367</v>
      </c>
      <c r="M183" s="932" t="str">
        <f t="shared" si="36"/>
        <v>-</v>
      </c>
      <c r="N183" s="876" t="str">
        <f>IFERROR(_xlfn.RANK.EQ(M183,$M$15:$M$193,0)+COUNTIF($M$15:M183,M183)-1,"-")</f>
        <v>-</v>
      </c>
      <c r="O183" s="876"/>
      <c r="P183" s="828" t="str">
        <f t="shared" si="37"/>
        <v>-</v>
      </c>
      <c r="Q183" s="828" t="str">
        <f t="shared" si="38"/>
        <v>-</v>
      </c>
      <c r="R183" s="941" t="str">
        <f t="shared" si="39"/>
        <v>-</v>
      </c>
      <c r="S183" s="932" t="str">
        <f t="shared" si="40"/>
        <v>-</v>
      </c>
      <c r="T183" s="876" t="str">
        <f>IFERROR(_xlfn.RANK.EQ(S183,$S$15:$S$193,0)+COUNTIF($S$15:S183,S183)-1,"-")</f>
        <v>-</v>
      </c>
      <c r="U183" s="876"/>
      <c r="V183" s="828" t="str">
        <f t="shared" si="41"/>
        <v>-</v>
      </c>
      <c r="W183" s="828" t="str">
        <f t="shared" si="42"/>
        <v>-</v>
      </c>
      <c r="X183" s="885" t="str">
        <f t="shared" si="43"/>
        <v>-</v>
      </c>
      <c r="Y183" s="101" t="str">
        <f t="shared" si="44"/>
        <v>-</v>
      </c>
      <c r="Z183" s="876" t="str">
        <f>IFERROR(_xlfn.RANK.EQ(Y183,$Y$15:$Y$193,0)+COUNTIF($Y$15:Y183,Y183)-1,"-")</f>
        <v>-</v>
      </c>
      <c r="AA183" s="876"/>
      <c r="AB183" s="828" t="str">
        <f t="shared" si="45"/>
        <v>-</v>
      </c>
      <c r="AC183" s="870" t="str">
        <f t="shared" si="46"/>
        <v>-</v>
      </c>
      <c r="AD183" s="936" t="str">
        <f t="shared" si="47"/>
        <v>-</v>
      </c>
    </row>
    <row r="184" spans="1:30" ht="18.75" customHeight="1">
      <c r="A184" s="608" t="s">
        <v>604</v>
      </c>
      <c r="B184" s="605" t="s">
        <v>620</v>
      </c>
      <c r="C184" s="606" t="s">
        <v>183</v>
      </c>
      <c r="D184" s="605" t="s">
        <v>794</v>
      </c>
      <c r="E184" s="606" t="s">
        <v>264</v>
      </c>
      <c r="F184" s="611" t="s">
        <v>145</v>
      </c>
      <c r="G184" s="611" t="s">
        <v>145</v>
      </c>
      <c r="H184" s="611" t="s">
        <v>145</v>
      </c>
      <c r="K184" s="103">
        <v>170</v>
      </c>
      <c r="L184" s="103" t="s">
        <v>320</v>
      </c>
      <c r="M184" s="932" t="str">
        <f t="shared" si="36"/>
        <v>-</v>
      </c>
      <c r="N184" s="876" t="str">
        <f>IFERROR(_xlfn.RANK.EQ(M184,$M$15:$M$193,0)+COUNTIF($M$15:M184,M184)-1,"-")</f>
        <v>-</v>
      </c>
      <c r="O184" s="876"/>
      <c r="P184" s="828" t="str">
        <f t="shared" si="37"/>
        <v>-</v>
      </c>
      <c r="Q184" s="828" t="str">
        <f t="shared" si="38"/>
        <v>-</v>
      </c>
      <c r="R184" s="941" t="str">
        <f t="shared" si="39"/>
        <v>-</v>
      </c>
      <c r="S184" s="932" t="str">
        <f t="shared" si="40"/>
        <v>-</v>
      </c>
      <c r="T184" s="876" t="str">
        <f>IFERROR(_xlfn.RANK.EQ(S184,$S$15:$S$193,0)+COUNTIF($S$15:S184,S184)-1,"-")</f>
        <v>-</v>
      </c>
      <c r="U184" s="876"/>
      <c r="V184" s="828" t="str">
        <f t="shared" si="41"/>
        <v>-</v>
      </c>
      <c r="W184" s="828" t="str">
        <f t="shared" si="42"/>
        <v>-</v>
      </c>
      <c r="X184" s="885" t="str">
        <f t="shared" si="43"/>
        <v>-</v>
      </c>
      <c r="Y184" s="101" t="str">
        <f t="shared" si="44"/>
        <v>-</v>
      </c>
      <c r="Z184" s="876" t="str">
        <f>IFERROR(_xlfn.RANK.EQ(Y184,$Y$15:$Y$193,0)+COUNTIF($Y$15:Y184,Y184)-1,"-")</f>
        <v>-</v>
      </c>
      <c r="AA184" s="876"/>
      <c r="AB184" s="828" t="str">
        <f t="shared" si="45"/>
        <v>-</v>
      </c>
      <c r="AC184" s="870" t="str">
        <f t="shared" si="46"/>
        <v>-</v>
      </c>
      <c r="AD184" s="936" t="str">
        <f t="shared" si="47"/>
        <v>-</v>
      </c>
    </row>
    <row r="185" spans="1:30" ht="18.75" customHeight="1">
      <c r="A185" s="608" t="s">
        <v>604</v>
      </c>
      <c r="B185" s="605" t="s">
        <v>620</v>
      </c>
      <c r="C185" s="606" t="s">
        <v>183</v>
      </c>
      <c r="D185" s="605" t="s">
        <v>795</v>
      </c>
      <c r="E185" s="606" t="s">
        <v>268</v>
      </c>
      <c r="F185" s="611" t="s">
        <v>145</v>
      </c>
      <c r="G185" s="611" t="s">
        <v>145</v>
      </c>
      <c r="H185" s="611" t="s">
        <v>145</v>
      </c>
      <c r="K185" s="103">
        <v>171</v>
      </c>
      <c r="L185" s="103" t="s">
        <v>262</v>
      </c>
      <c r="M185" s="932" t="str">
        <f t="shared" si="36"/>
        <v>-</v>
      </c>
      <c r="N185" s="876" t="str">
        <f>IFERROR(_xlfn.RANK.EQ(M185,$M$15:$M$193,0)+COUNTIF($M$15:M185,M185)-1,"-")</f>
        <v>-</v>
      </c>
      <c r="O185" s="876"/>
      <c r="P185" s="828" t="str">
        <f t="shared" si="37"/>
        <v>-</v>
      </c>
      <c r="Q185" s="828" t="str">
        <f t="shared" si="38"/>
        <v>-</v>
      </c>
      <c r="R185" s="941" t="str">
        <f t="shared" si="39"/>
        <v>-</v>
      </c>
      <c r="S185" s="932" t="str">
        <f t="shared" si="40"/>
        <v>-</v>
      </c>
      <c r="T185" s="876" t="str">
        <f>IFERROR(_xlfn.RANK.EQ(S185,$S$15:$S$193,0)+COUNTIF($S$15:S185,S185)-1,"-")</f>
        <v>-</v>
      </c>
      <c r="U185" s="876"/>
      <c r="V185" s="828" t="str">
        <f t="shared" si="41"/>
        <v>-</v>
      </c>
      <c r="W185" s="828" t="str">
        <f t="shared" si="42"/>
        <v>-</v>
      </c>
      <c r="X185" s="885" t="str">
        <f t="shared" si="43"/>
        <v>-</v>
      </c>
      <c r="Y185" s="101" t="str">
        <f t="shared" si="44"/>
        <v>-</v>
      </c>
      <c r="Z185" s="876" t="str">
        <f>IFERROR(_xlfn.RANK.EQ(Y185,$Y$15:$Y$193,0)+COUNTIF($Y$15:Y185,Y185)-1,"-")</f>
        <v>-</v>
      </c>
      <c r="AA185" s="876"/>
      <c r="AB185" s="828" t="str">
        <f t="shared" si="45"/>
        <v>-</v>
      </c>
      <c r="AC185" s="870" t="str">
        <f t="shared" si="46"/>
        <v>-</v>
      </c>
      <c r="AD185" s="936" t="str">
        <f t="shared" si="47"/>
        <v>-</v>
      </c>
    </row>
    <row r="186" spans="1:30" ht="18.75" customHeight="1">
      <c r="A186" s="608" t="s">
        <v>604</v>
      </c>
      <c r="B186" s="605" t="s">
        <v>620</v>
      </c>
      <c r="C186" s="606" t="s">
        <v>183</v>
      </c>
      <c r="D186" s="605" t="s">
        <v>796</v>
      </c>
      <c r="E186" s="606" t="s">
        <v>337</v>
      </c>
      <c r="F186" s="611" t="s">
        <v>145</v>
      </c>
      <c r="G186" s="611" t="s">
        <v>145</v>
      </c>
      <c r="H186" s="611" t="s">
        <v>145</v>
      </c>
      <c r="K186" s="103">
        <v>172</v>
      </c>
      <c r="L186" s="103" t="s">
        <v>211</v>
      </c>
      <c r="M186" s="932" t="str">
        <f t="shared" si="36"/>
        <v>-</v>
      </c>
      <c r="N186" s="876" t="str">
        <f>IFERROR(_xlfn.RANK.EQ(M186,$M$15:$M$193,0)+COUNTIF($M$15:M186,M186)-1,"-")</f>
        <v>-</v>
      </c>
      <c r="O186" s="876"/>
      <c r="P186" s="828" t="str">
        <f t="shared" si="37"/>
        <v>-</v>
      </c>
      <c r="Q186" s="828" t="str">
        <f t="shared" si="38"/>
        <v>-</v>
      </c>
      <c r="R186" s="941" t="str">
        <f t="shared" si="39"/>
        <v>-</v>
      </c>
      <c r="S186" s="932" t="str">
        <f t="shared" si="40"/>
        <v>-</v>
      </c>
      <c r="T186" s="876" t="str">
        <f>IFERROR(_xlfn.RANK.EQ(S186,$S$15:$S$193,0)+COUNTIF($S$15:S186,S186)-1,"-")</f>
        <v>-</v>
      </c>
      <c r="U186" s="876"/>
      <c r="V186" s="828" t="str">
        <f t="shared" si="41"/>
        <v>-</v>
      </c>
      <c r="W186" s="828" t="str">
        <f t="shared" si="42"/>
        <v>-</v>
      </c>
      <c r="X186" s="885" t="str">
        <f t="shared" si="43"/>
        <v>-</v>
      </c>
      <c r="Y186" s="101" t="str">
        <f t="shared" si="44"/>
        <v>-</v>
      </c>
      <c r="Z186" s="876" t="str">
        <f>IFERROR(_xlfn.RANK.EQ(Y186,$Y$15:$Y$193,0)+COUNTIF($Y$15:Y186,Y186)-1,"-")</f>
        <v>-</v>
      </c>
      <c r="AA186" s="876"/>
      <c r="AB186" s="828" t="str">
        <f t="shared" si="45"/>
        <v>-</v>
      </c>
      <c r="AC186" s="870" t="str">
        <f t="shared" si="46"/>
        <v>-</v>
      </c>
      <c r="AD186" s="936" t="str">
        <f t="shared" si="47"/>
        <v>-</v>
      </c>
    </row>
    <row r="187" spans="1:30" ht="18.75" customHeight="1">
      <c r="A187" s="608" t="s">
        <v>604</v>
      </c>
      <c r="B187" s="605" t="s">
        <v>620</v>
      </c>
      <c r="C187" s="606" t="s">
        <v>183</v>
      </c>
      <c r="D187" s="605" t="s">
        <v>797</v>
      </c>
      <c r="E187" s="606" t="s">
        <v>249</v>
      </c>
      <c r="F187" s="611" t="s">
        <v>145</v>
      </c>
      <c r="G187" s="611" t="s">
        <v>145</v>
      </c>
      <c r="H187" s="611" t="s">
        <v>145</v>
      </c>
      <c r="K187" s="103">
        <v>173</v>
      </c>
      <c r="L187" s="103" t="s">
        <v>273</v>
      </c>
      <c r="M187" s="932" t="str">
        <f t="shared" si="36"/>
        <v>-</v>
      </c>
      <c r="N187" s="876" t="str">
        <f>IFERROR(_xlfn.RANK.EQ(M187,$M$15:$M$193,0)+COUNTIF($M$15:M187,M187)-1,"-")</f>
        <v>-</v>
      </c>
      <c r="O187" s="876"/>
      <c r="P187" s="828" t="str">
        <f t="shared" si="37"/>
        <v>-</v>
      </c>
      <c r="Q187" s="828" t="str">
        <f t="shared" si="38"/>
        <v>-</v>
      </c>
      <c r="R187" s="941" t="str">
        <f t="shared" si="39"/>
        <v>-</v>
      </c>
      <c r="S187" s="932" t="str">
        <f t="shared" si="40"/>
        <v>-</v>
      </c>
      <c r="T187" s="876" t="str">
        <f>IFERROR(_xlfn.RANK.EQ(S187,$S$15:$S$193,0)+COUNTIF($S$15:S187,S187)-1,"-")</f>
        <v>-</v>
      </c>
      <c r="U187" s="876"/>
      <c r="V187" s="828" t="str">
        <f t="shared" si="41"/>
        <v>-</v>
      </c>
      <c r="W187" s="828" t="str">
        <f t="shared" si="42"/>
        <v>-</v>
      </c>
      <c r="X187" s="885" t="str">
        <f t="shared" si="43"/>
        <v>-</v>
      </c>
      <c r="Y187" s="101" t="str">
        <f t="shared" si="44"/>
        <v>-</v>
      </c>
      <c r="Z187" s="876" t="str">
        <f>IFERROR(_xlfn.RANK.EQ(Y187,$Y$15:$Y$193,0)+COUNTIF($Y$15:Y187,Y187)-1,"-")</f>
        <v>-</v>
      </c>
      <c r="AA187" s="876"/>
      <c r="AB187" s="828" t="str">
        <f t="shared" si="45"/>
        <v>-</v>
      </c>
      <c r="AC187" s="870" t="str">
        <f t="shared" si="46"/>
        <v>-</v>
      </c>
      <c r="AD187" s="936" t="str">
        <f t="shared" si="47"/>
        <v>-</v>
      </c>
    </row>
    <row r="188" spans="1:30" ht="18.75" customHeight="1">
      <c r="A188" s="608" t="s">
        <v>604</v>
      </c>
      <c r="B188" s="605" t="s">
        <v>622</v>
      </c>
      <c r="C188" s="606" t="s">
        <v>189</v>
      </c>
      <c r="D188" s="605" t="s">
        <v>798</v>
      </c>
      <c r="E188" s="606" t="s">
        <v>300</v>
      </c>
      <c r="F188" s="611" t="s">
        <v>145</v>
      </c>
      <c r="G188" s="611" t="s">
        <v>145</v>
      </c>
      <c r="H188" s="611" t="s">
        <v>145</v>
      </c>
      <c r="K188" s="103">
        <v>174</v>
      </c>
      <c r="L188" s="103" t="s">
        <v>313</v>
      </c>
      <c r="M188" s="932" t="str">
        <f t="shared" si="36"/>
        <v>-</v>
      </c>
      <c r="N188" s="876" t="str">
        <f>IFERROR(_xlfn.RANK.EQ(M188,$M$15:$M$193,0)+COUNTIF($M$15:M188,M188)-1,"-")</f>
        <v>-</v>
      </c>
      <c r="O188" s="876"/>
      <c r="P188" s="828" t="str">
        <f t="shared" si="37"/>
        <v>-</v>
      </c>
      <c r="Q188" s="828" t="str">
        <f t="shared" si="38"/>
        <v>-</v>
      </c>
      <c r="R188" s="941" t="str">
        <f t="shared" si="39"/>
        <v>-</v>
      </c>
      <c r="S188" s="932" t="str">
        <f t="shared" si="40"/>
        <v>-</v>
      </c>
      <c r="T188" s="876" t="str">
        <f>IFERROR(_xlfn.RANK.EQ(S188,$S$15:$S$193,0)+COUNTIF($S$15:S188,S188)-1,"-")</f>
        <v>-</v>
      </c>
      <c r="U188" s="876"/>
      <c r="V188" s="828" t="str">
        <f t="shared" si="41"/>
        <v>-</v>
      </c>
      <c r="W188" s="828" t="str">
        <f t="shared" si="42"/>
        <v>-</v>
      </c>
      <c r="X188" s="885" t="str">
        <f t="shared" si="43"/>
        <v>-</v>
      </c>
      <c r="Y188" s="101" t="str">
        <f t="shared" si="44"/>
        <v>-</v>
      </c>
      <c r="Z188" s="876" t="str">
        <f>IFERROR(_xlfn.RANK.EQ(Y188,$Y$15:$Y$193,0)+COUNTIF($Y$15:Y188,Y188)-1,"-")</f>
        <v>-</v>
      </c>
      <c r="AA188" s="876"/>
      <c r="AB188" s="828" t="str">
        <f t="shared" si="45"/>
        <v>-</v>
      </c>
      <c r="AC188" s="870" t="str">
        <f t="shared" si="46"/>
        <v>-</v>
      </c>
      <c r="AD188" s="936" t="str">
        <f t="shared" si="47"/>
        <v>-</v>
      </c>
    </row>
    <row r="189" spans="1:30" ht="18.75" customHeight="1">
      <c r="A189" s="608" t="s">
        <v>604</v>
      </c>
      <c r="B189" s="605" t="s">
        <v>622</v>
      </c>
      <c r="C189" s="606" t="s">
        <v>189</v>
      </c>
      <c r="D189" s="605" t="s">
        <v>799</v>
      </c>
      <c r="E189" s="606" t="s">
        <v>367</v>
      </c>
      <c r="F189" s="611" t="s">
        <v>145</v>
      </c>
      <c r="G189" s="611" t="s">
        <v>145</v>
      </c>
      <c r="H189" s="611" t="s">
        <v>145</v>
      </c>
      <c r="K189" s="103">
        <v>175</v>
      </c>
      <c r="L189" s="103" t="s">
        <v>345</v>
      </c>
      <c r="M189" s="932" t="str">
        <f t="shared" si="36"/>
        <v>-</v>
      </c>
      <c r="N189" s="876" t="str">
        <f>IFERROR(_xlfn.RANK.EQ(M189,$M$15:$M$193,0)+COUNTIF($M$15:M189,M189)-1,"-")</f>
        <v>-</v>
      </c>
      <c r="O189" s="876"/>
      <c r="P189" s="828" t="str">
        <f t="shared" si="37"/>
        <v>-</v>
      </c>
      <c r="Q189" s="828" t="str">
        <f t="shared" si="38"/>
        <v>-</v>
      </c>
      <c r="R189" s="941" t="str">
        <f t="shared" si="39"/>
        <v>-</v>
      </c>
      <c r="S189" s="932" t="str">
        <f t="shared" si="40"/>
        <v>-</v>
      </c>
      <c r="T189" s="876" t="str">
        <f>IFERROR(_xlfn.RANK.EQ(S189,$S$15:$S$193,0)+COUNTIF($S$15:S189,S189)-1,"-")</f>
        <v>-</v>
      </c>
      <c r="U189" s="876"/>
      <c r="V189" s="828" t="str">
        <f t="shared" si="41"/>
        <v>-</v>
      </c>
      <c r="W189" s="828" t="str">
        <f t="shared" si="42"/>
        <v>-</v>
      </c>
      <c r="X189" s="885" t="str">
        <f t="shared" si="43"/>
        <v>-</v>
      </c>
      <c r="Y189" s="101" t="str">
        <f t="shared" si="44"/>
        <v>-</v>
      </c>
      <c r="Z189" s="876" t="str">
        <f>IFERROR(_xlfn.RANK.EQ(Y189,$Y$15:$Y$193,0)+COUNTIF($Y$15:Y189,Y189)-1,"-")</f>
        <v>-</v>
      </c>
      <c r="AA189" s="876"/>
      <c r="AB189" s="828" t="str">
        <f t="shared" si="45"/>
        <v>-</v>
      </c>
      <c r="AC189" s="870" t="str">
        <f t="shared" si="46"/>
        <v>-</v>
      </c>
      <c r="AD189" s="936" t="str">
        <f t="shared" si="47"/>
        <v>-</v>
      </c>
    </row>
    <row r="190" spans="1:30" ht="18.75" customHeight="1">
      <c r="A190" s="608" t="s">
        <v>604</v>
      </c>
      <c r="B190" s="605" t="s">
        <v>622</v>
      </c>
      <c r="C190" s="606" t="s">
        <v>189</v>
      </c>
      <c r="D190" s="605" t="s">
        <v>800</v>
      </c>
      <c r="E190" s="606" t="s">
        <v>320</v>
      </c>
      <c r="F190" s="611" t="s">
        <v>145</v>
      </c>
      <c r="G190" s="611" t="s">
        <v>145</v>
      </c>
      <c r="H190" s="611" t="s">
        <v>145</v>
      </c>
      <c r="K190" s="103">
        <v>176</v>
      </c>
      <c r="L190" s="103" t="s">
        <v>197</v>
      </c>
      <c r="M190" s="932" t="str">
        <f t="shared" si="36"/>
        <v>-</v>
      </c>
      <c r="N190" s="876" t="str">
        <f>IFERROR(_xlfn.RANK.EQ(M190,$M$15:$M$193,0)+COUNTIF($M$15:M190,M190)-1,"-")</f>
        <v>-</v>
      </c>
      <c r="O190" s="876"/>
      <c r="P190" s="828" t="str">
        <f t="shared" si="37"/>
        <v>-</v>
      </c>
      <c r="Q190" s="828" t="str">
        <f t="shared" si="38"/>
        <v>-</v>
      </c>
      <c r="R190" s="941" t="str">
        <f t="shared" si="39"/>
        <v>-</v>
      </c>
      <c r="S190" s="932" t="str">
        <f t="shared" si="40"/>
        <v>-</v>
      </c>
      <c r="T190" s="876" t="str">
        <f>IFERROR(_xlfn.RANK.EQ(S190,$S$15:$S$193,0)+COUNTIF($S$15:S190,S190)-1,"-")</f>
        <v>-</v>
      </c>
      <c r="U190" s="876"/>
      <c r="V190" s="828" t="str">
        <f t="shared" si="41"/>
        <v>-</v>
      </c>
      <c r="W190" s="828" t="str">
        <f t="shared" si="42"/>
        <v>-</v>
      </c>
      <c r="X190" s="885" t="str">
        <f t="shared" si="43"/>
        <v>-</v>
      </c>
      <c r="Y190" s="101" t="str">
        <f t="shared" si="44"/>
        <v>-</v>
      </c>
      <c r="Z190" s="876" t="str">
        <f>IFERROR(_xlfn.RANK.EQ(Y190,$Y$15:$Y$193,0)+COUNTIF($Y$15:Y190,Y190)-1,"-")</f>
        <v>-</v>
      </c>
      <c r="AA190" s="876"/>
      <c r="AB190" s="828" t="str">
        <f t="shared" si="45"/>
        <v>-</v>
      </c>
      <c r="AC190" s="870" t="str">
        <f t="shared" si="46"/>
        <v>-</v>
      </c>
      <c r="AD190" s="936" t="str">
        <f t="shared" si="47"/>
        <v>-</v>
      </c>
    </row>
    <row r="191" spans="1:30" ht="18.75" customHeight="1">
      <c r="A191" s="608" t="s">
        <v>604</v>
      </c>
      <c r="B191" s="605" t="s">
        <v>622</v>
      </c>
      <c r="C191" s="606" t="s">
        <v>189</v>
      </c>
      <c r="D191" s="605" t="s">
        <v>801</v>
      </c>
      <c r="E191" s="606" t="s">
        <v>262</v>
      </c>
      <c r="F191" s="611" t="s">
        <v>145</v>
      </c>
      <c r="G191" s="611" t="s">
        <v>145</v>
      </c>
      <c r="H191" s="611" t="s">
        <v>145</v>
      </c>
      <c r="K191" s="103">
        <v>177</v>
      </c>
      <c r="L191" s="103" t="s">
        <v>223</v>
      </c>
      <c r="M191" s="932" t="str">
        <f t="shared" si="36"/>
        <v>-</v>
      </c>
      <c r="N191" s="876" t="str">
        <f>IFERROR(_xlfn.RANK.EQ(M191,$M$15:$M$193,0)+COUNTIF($M$15:M191,M191)-1,"-")</f>
        <v>-</v>
      </c>
      <c r="O191" s="876"/>
      <c r="P191" s="828" t="str">
        <f t="shared" si="37"/>
        <v>-</v>
      </c>
      <c r="Q191" s="828" t="str">
        <f t="shared" si="38"/>
        <v>-</v>
      </c>
      <c r="R191" s="941" t="str">
        <f t="shared" si="39"/>
        <v>-</v>
      </c>
      <c r="S191" s="932" t="str">
        <f t="shared" si="40"/>
        <v>-</v>
      </c>
      <c r="T191" s="876" t="str">
        <f>IFERROR(_xlfn.RANK.EQ(S191,$S$15:$S$193,0)+COUNTIF($S$15:S191,S191)-1,"-")</f>
        <v>-</v>
      </c>
      <c r="U191" s="876"/>
      <c r="V191" s="828" t="str">
        <f t="shared" si="41"/>
        <v>-</v>
      </c>
      <c r="W191" s="828" t="str">
        <f t="shared" si="42"/>
        <v>-</v>
      </c>
      <c r="X191" s="885" t="str">
        <f t="shared" si="43"/>
        <v>-</v>
      </c>
      <c r="Y191" s="101" t="str">
        <f t="shared" si="44"/>
        <v>-</v>
      </c>
      <c r="Z191" s="876" t="str">
        <f>IFERROR(_xlfn.RANK.EQ(Y191,$Y$15:$Y$193,0)+COUNTIF($Y$15:Y191,Y191)-1,"-")</f>
        <v>-</v>
      </c>
      <c r="AA191" s="876"/>
      <c r="AB191" s="828" t="str">
        <f t="shared" si="45"/>
        <v>-</v>
      </c>
      <c r="AC191" s="870" t="str">
        <f t="shared" si="46"/>
        <v>-</v>
      </c>
      <c r="AD191" s="936" t="str">
        <f t="shared" si="47"/>
        <v>-</v>
      </c>
    </row>
    <row r="192" spans="1:30" ht="18.75" customHeight="1">
      <c r="A192" s="608" t="s">
        <v>604</v>
      </c>
      <c r="B192" s="605" t="s">
        <v>622</v>
      </c>
      <c r="C192" s="606" t="s">
        <v>189</v>
      </c>
      <c r="D192" s="605" t="s">
        <v>802</v>
      </c>
      <c r="E192" s="606" t="s">
        <v>211</v>
      </c>
      <c r="F192" s="611" t="s">
        <v>145</v>
      </c>
      <c r="G192" s="611" t="s">
        <v>145</v>
      </c>
      <c r="H192" s="611" t="s">
        <v>145</v>
      </c>
      <c r="K192" s="103">
        <v>178</v>
      </c>
      <c r="L192" s="103" t="s">
        <v>283</v>
      </c>
      <c r="M192" s="932" t="str">
        <f t="shared" si="36"/>
        <v>-</v>
      </c>
      <c r="N192" s="876" t="str">
        <f>IFERROR(_xlfn.RANK.EQ(M192,$M$15:$M$193,0)+COUNTIF($M$15:M192,M192)-1,"-")</f>
        <v>-</v>
      </c>
      <c r="O192" s="876"/>
      <c r="P192" s="828" t="str">
        <f t="shared" si="37"/>
        <v>-</v>
      </c>
      <c r="Q192" s="828" t="str">
        <f t="shared" si="38"/>
        <v>-</v>
      </c>
      <c r="R192" s="941" t="str">
        <f t="shared" si="39"/>
        <v>-</v>
      </c>
      <c r="S192" s="932" t="str">
        <f t="shared" si="40"/>
        <v>-</v>
      </c>
      <c r="T192" s="876" t="str">
        <f>IFERROR(_xlfn.RANK.EQ(S192,$S$15:$S$193,0)+COUNTIF($S$15:S192,S192)-1,"-")</f>
        <v>-</v>
      </c>
      <c r="U192" s="876"/>
      <c r="V192" s="828" t="str">
        <f t="shared" si="41"/>
        <v>-</v>
      </c>
      <c r="W192" s="828" t="str">
        <f t="shared" si="42"/>
        <v>-</v>
      </c>
      <c r="X192" s="885" t="str">
        <f t="shared" si="43"/>
        <v>-</v>
      </c>
      <c r="Y192" s="101" t="str">
        <f t="shared" si="44"/>
        <v>-</v>
      </c>
      <c r="Z192" s="876" t="str">
        <f>IFERROR(_xlfn.RANK.EQ(Y192,$Y$15:$Y$193,0)+COUNTIF($Y$15:Y192,Y192)-1,"-")</f>
        <v>-</v>
      </c>
      <c r="AA192" s="876"/>
      <c r="AB192" s="828" t="str">
        <f t="shared" si="45"/>
        <v>-</v>
      </c>
      <c r="AC192" s="870" t="str">
        <f t="shared" si="46"/>
        <v>-</v>
      </c>
      <c r="AD192" s="936" t="str">
        <f t="shared" si="47"/>
        <v>-</v>
      </c>
    </row>
    <row r="193" spans="1:30" ht="18.75" customHeight="1" thickBot="1">
      <c r="A193" s="608" t="s">
        <v>604</v>
      </c>
      <c r="B193" s="605" t="s">
        <v>622</v>
      </c>
      <c r="C193" s="606" t="s">
        <v>189</v>
      </c>
      <c r="D193" s="605" t="s">
        <v>803</v>
      </c>
      <c r="E193" s="606" t="s">
        <v>273</v>
      </c>
      <c r="F193" s="611" t="s">
        <v>145</v>
      </c>
      <c r="G193" s="611" t="s">
        <v>145</v>
      </c>
      <c r="H193" s="611" t="s">
        <v>145</v>
      </c>
      <c r="K193" s="103">
        <v>179</v>
      </c>
      <c r="L193" s="103" t="s">
        <v>368</v>
      </c>
      <c r="M193" s="933" t="str">
        <f t="shared" si="36"/>
        <v>-</v>
      </c>
      <c r="N193" s="882" t="str">
        <f>IFERROR(_xlfn.RANK.EQ(M193,$M$15:$M$193,0)+COUNTIF($M$15:M193,M193)-1,"-")</f>
        <v>-</v>
      </c>
      <c r="O193" s="882"/>
      <c r="P193" s="883" t="str">
        <f t="shared" si="37"/>
        <v>-</v>
      </c>
      <c r="Q193" s="883" t="str">
        <f t="shared" si="38"/>
        <v>-</v>
      </c>
      <c r="R193" s="956" t="str">
        <f t="shared" si="39"/>
        <v>-</v>
      </c>
      <c r="S193" s="933" t="str">
        <f t="shared" si="40"/>
        <v>-</v>
      </c>
      <c r="T193" s="882" t="str">
        <f>IFERROR(_xlfn.RANK.EQ(S193,$S$15:$S$193,0)+COUNTIF($S$15:S193,S193)-1,"-")</f>
        <v>-</v>
      </c>
      <c r="U193" s="882"/>
      <c r="V193" s="883" t="str">
        <f t="shared" si="41"/>
        <v>-</v>
      </c>
      <c r="W193" s="883" t="str">
        <f t="shared" si="42"/>
        <v>-</v>
      </c>
      <c r="X193" s="886" t="str">
        <f t="shared" si="43"/>
        <v>-</v>
      </c>
      <c r="Y193" s="934" t="str">
        <f t="shared" si="44"/>
        <v>-</v>
      </c>
      <c r="Z193" s="882" t="str">
        <f>IFERROR(_xlfn.RANK.EQ(Y193,$Y$15:$Y$193,0)+COUNTIF($Y$15:Y193,Y193)-1,"-")</f>
        <v>-</v>
      </c>
      <c r="AA193" s="882"/>
      <c r="AB193" s="883" t="str">
        <f t="shared" si="45"/>
        <v>-</v>
      </c>
      <c r="AC193" s="874" t="str">
        <f t="shared" si="46"/>
        <v>-</v>
      </c>
      <c r="AD193" s="938" t="str">
        <f t="shared" si="47"/>
        <v>-</v>
      </c>
    </row>
    <row r="194" spans="1:30" ht="18.75" customHeight="1">
      <c r="A194" s="608" t="s">
        <v>604</v>
      </c>
      <c r="B194" s="605" t="s">
        <v>622</v>
      </c>
      <c r="C194" s="606" t="s">
        <v>189</v>
      </c>
      <c r="D194" s="605" t="s">
        <v>804</v>
      </c>
      <c r="E194" s="606" t="s">
        <v>313</v>
      </c>
      <c r="F194" s="611" t="s">
        <v>145</v>
      </c>
      <c r="G194" s="611" t="s">
        <v>145</v>
      </c>
      <c r="H194" s="611" t="s">
        <v>145</v>
      </c>
    </row>
    <row r="195" spans="1:30" ht="18.75" customHeight="1">
      <c r="A195" s="608" t="s">
        <v>604</v>
      </c>
      <c r="B195" s="605" t="s">
        <v>622</v>
      </c>
      <c r="C195" s="606" t="s">
        <v>189</v>
      </c>
      <c r="D195" s="605" t="s">
        <v>805</v>
      </c>
      <c r="E195" s="606" t="s">
        <v>345</v>
      </c>
      <c r="F195" s="611" t="s">
        <v>145</v>
      </c>
      <c r="G195" s="611" t="s">
        <v>145</v>
      </c>
      <c r="H195" s="611" t="s">
        <v>145</v>
      </c>
    </row>
    <row r="196" spans="1:30" ht="18.75" customHeight="1">
      <c r="A196" s="608" t="s">
        <v>604</v>
      </c>
      <c r="B196" s="605" t="s">
        <v>624</v>
      </c>
      <c r="C196" s="606" t="s">
        <v>187</v>
      </c>
      <c r="D196" s="605" t="s">
        <v>806</v>
      </c>
      <c r="E196" s="606" t="s">
        <v>309</v>
      </c>
      <c r="F196" s="611" t="s">
        <v>145</v>
      </c>
      <c r="G196" s="611" t="s">
        <v>145</v>
      </c>
      <c r="H196" s="611" t="s">
        <v>145</v>
      </c>
    </row>
    <row r="197" spans="1:30" ht="18.75" customHeight="1">
      <c r="A197" s="608" t="s">
        <v>604</v>
      </c>
      <c r="B197" s="605" t="s">
        <v>624</v>
      </c>
      <c r="C197" s="606" t="s">
        <v>187</v>
      </c>
      <c r="D197" s="605" t="s">
        <v>807</v>
      </c>
      <c r="E197" s="606" t="s">
        <v>197</v>
      </c>
      <c r="F197" s="611" t="s">
        <v>145</v>
      </c>
      <c r="G197" s="611" t="s">
        <v>145</v>
      </c>
      <c r="H197" s="611" t="s">
        <v>145</v>
      </c>
    </row>
    <row r="198" spans="1:30" ht="18.75" customHeight="1">
      <c r="A198" s="608" t="s">
        <v>604</v>
      </c>
      <c r="B198" s="605" t="s">
        <v>624</v>
      </c>
      <c r="C198" s="606" t="s">
        <v>187</v>
      </c>
      <c r="D198" s="605" t="s">
        <v>808</v>
      </c>
      <c r="E198" s="606" t="s">
        <v>223</v>
      </c>
      <c r="F198" s="611" t="s">
        <v>145</v>
      </c>
      <c r="G198" s="611" t="s">
        <v>145</v>
      </c>
      <c r="H198" s="611" t="s">
        <v>145</v>
      </c>
    </row>
    <row r="199" spans="1:30" ht="18.75" customHeight="1">
      <c r="A199" s="608" t="s">
        <v>604</v>
      </c>
      <c r="B199" s="605" t="s">
        <v>624</v>
      </c>
      <c r="C199" s="606" t="s">
        <v>187</v>
      </c>
      <c r="D199" s="605" t="s">
        <v>809</v>
      </c>
      <c r="E199" s="606" t="s">
        <v>283</v>
      </c>
      <c r="F199" s="611" t="s">
        <v>145</v>
      </c>
      <c r="G199" s="611" t="s">
        <v>145</v>
      </c>
      <c r="H199" s="611" t="s">
        <v>145</v>
      </c>
    </row>
    <row r="200" spans="1:30" ht="18.75" customHeight="1">
      <c r="A200" s="736" t="s">
        <v>604</v>
      </c>
      <c r="B200" s="737" t="s">
        <v>624</v>
      </c>
      <c r="C200" s="738" t="s">
        <v>187</v>
      </c>
      <c r="D200" s="737" t="s">
        <v>810</v>
      </c>
      <c r="E200" s="738" t="s">
        <v>368</v>
      </c>
      <c r="F200" s="739" t="s">
        <v>145</v>
      </c>
      <c r="G200" s="739" t="s">
        <v>145</v>
      </c>
      <c r="H200" s="739" t="s">
        <v>145</v>
      </c>
    </row>
    <row r="201" spans="1:30" ht="17.100000000000001" customHeight="1"/>
    <row r="202" spans="1:30" ht="17.100000000000001" customHeight="1">
      <c r="A202" s="613" t="s">
        <v>583</v>
      </c>
      <c r="B202" s="605"/>
      <c r="C202" s="606"/>
      <c r="D202" s="605"/>
      <c r="E202" s="606"/>
      <c r="F202" s="610"/>
      <c r="G202" s="610"/>
      <c r="H202" s="610"/>
    </row>
    <row r="203" spans="1:30" ht="17.100000000000001" customHeight="1">
      <c r="A203" s="623" t="s">
        <v>894</v>
      </c>
      <c r="B203" s="595"/>
      <c r="C203" s="595"/>
      <c r="D203" s="595"/>
      <c r="E203" s="614"/>
      <c r="F203" s="595"/>
      <c r="G203" s="595"/>
      <c r="H203" s="595"/>
    </row>
    <row r="204" spans="1:30" ht="17.100000000000001" customHeight="1">
      <c r="A204" s="623" t="s">
        <v>895</v>
      </c>
      <c r="B204" s="595"/>
      <c r="C204" s="595"/>
      <c r="D204" s="595"/>
      <c r="E204" s="614"/>
      <c r="F204" s="595"/>
      <c r="G204" s="595"/>
      <c r="H204" s="595"/>
    </row>
    <row r="205" spans="1:30" ht="17.100000000000001" customHeight="1">
      <c r="A205" s="623" t="s">
        <v>896</v>
      </c>
      <c r="B205" s="595"/>
      <c r="C205" s="595"/>
      <c r="D205" s="595"/>
      <c r="E205" s="614"/>
      <c r="F205" s="595"/>
      <c r="G205" s="595"/>
      <c r="H205" s="595"/>
    </row>
    <row r="206" spans="1:30" ht="17.100000000000001" customHeight="1">
      <c r="A206" s="623" t="s">
        <v>897</v>
      </c>
      <c r="B206" s="595"/>
      <c r="C206" s="595"/>
      <c r="D206" s="595"/>
      <c r="E206" s="614"/>
      <c r="F206" s="595"/>
      <c r="G206" s="595"/>
      <c r="H206" s="595"/>
    </row>
    <row r="207" spans="1:30" ht="17.100000000000001" customHeight="1">
      <c r="A207" s="623" t="s">
        <v>898</v>
      </c>
      <c r="B207" s="595"/>
      <c r="C207" s="595"/>
      <c r="D207" s="595"/>
      <c r="E207" s="614"/>
      <c r="F207" s="595"/>
      <c r="G207" s="595"/>
      <c r="H207" s="595"/>
    </row>
    <row r="208" spans="1:30" ht="17.100000000000001" customHeight="1">
      <c r="A208" s="623" t="s">
        <v>899</v>
      </c>
      <c r="B208" s="595"/>
      <c r="C208" s="595"/>
      <c r="D208" s="595"/>
      <c r="E208" s="614"/>
      <c r="F208" s="595"/>
      <c r="G208" s="595"/>
      <c r="H208" s="595"/>
    </row>
    <row r="209" spans="1:8" ht="17.100000000000001" customHeight="1">
      <c r="A209" s="623" t="s">
        <v>900</v>
      </c>
      <c r="B209" s="595"/>
      <c r="C209" s="595"/>
      <c r="D209" s="595"/>
      <c r="E209" s="614"/>
      <c r="F209" s="595"/>
      <c r="G209" s="595"/>
      <c r="H209" s="595"/>
    </row>
    <row r="210" spans="1:8" ht="17.100000000000001" customHeight="1">
      <c r="A210" s="624" t="s">
        <v>901</v>
      </c>
      <c r="B210" s="595"/>
      <c r="C210" s="595"/>
      <c r="D210" s="595"/>
      <c r="E210" s="614"/>
      <c r="F210" s="595"/>
      <c r="G210" s="595"/>
      <c r="H210" s="595"/>
    </row>
    <row r="211" spans="1:8" ht="17.100000000000001" customHeight="1">
      <c r="A211" s="595" t="s">
        <v>902</v>
      </c>
      <c r="B211" s="595"/>
      <c r="C211" s="595"/>
      <c r="D211" s="595"/>
      <c r="F211" s="595"/>
      <c r="G211" s="595"/>
      <c r="H211" s="595"/>
    </row>
    <row r="212" spans="1:8" ht="17.100000000000001" customHeight="1">
      <c r="A212" s="601" t="s">
        <v>903</v>
      </c>
    </row>
    <row r="213" spans="1:8" ht="17.100000000000001" customHeight="1"/>
    <row r="214" spans="1:8" ht="17.100000000000001" customHeight="1"/>
    <row r="215" spans="1:8" ht="17.100000000000001" customHeight="1"/>
    <row r="216" spans="1:8" ht="17.100000000000001" customHeight="1"/>
    <row r="217" spans="1:8" ht="17.100000000000001" customHeight="1"/>
    <row r="218" spans="1:8" ht="17.100000000000001" customHeight="1"/>
    <row r="219" spans="1:8" ht="17.100000000000001" customHeight="1"/>
    <row r="220" spans="1:8" ht="17.100000000000001" customHeight="1"/>
    <row r="221" spans="1:8" ht="17.100000000000001" customHeight="1"/>
    <row r="222" spans="1:8" ht="17.100000000000001" customHeight="1"/>
    <row r="223" spans="1:8" ht="17.100000000000001" customHeight="1"/>
    <row r="224" spans="1:8" ht="17.100000000000001" customHeight="1"/>
    <row r="225" spans="1:27" ht="17.100000000000001" customHeight="1"/>
    <row r="226" spans="1:27" ht="17.100000000000001" customHeight="1"/>
    <row r="227" spans="1:27" ht="17.100000000000001" customHeight="1"/>
    <row r="228" spans="1:27" ht="20.100000000000001" customHeight="1"/>
    <row r="229" spans="1:27" ht="20.100000000000001" customHeight="1"/>
    <row r="230" spans="1:27" ht="18.75" customHeight="1"/>
    <row r="231" spans="1:27" ht="20.25" customHeight="1"/>
    <row r="232" spans="1:27" ht="18.75" customHeight="1"/>
    <row r="233" spans="1:27" ht="17.100000000000001" customHeight="1"/>
    <row r="234" spans="1:27" ht="17.100000000000001" customHeight="1"/>
    <row r="235" spans="1:27" ht="17.100000000000001" customHeight="1"/>
    <row r="236" spans="1:27" s="3" customFormat="1" ht="17.100000000000001" customHeight="1">
      <c r="A236" s="601"/>
      <c r="B236" s="601"/>
      <c r="C236" s="601"/>
      <c r="D236" s="601"/>
      <c r="E236"/>
      <c r="F236" s="601"/>
      <c r="G236" s="601"/>
      <c r="H236" s="601"/>
      <c r="O236" s="935"/>
      <c r="U236" s="935"/>
      <c r="Z236" s="935"/>
      <c r="AA236" s="935"/>
    </row>
    <row r="237" spans="1:27" s="3" customFormat="1" ht="17.100000000000001" customHeight="1">
      <c r="A237" s="601"/>
      <c r="B237" s="601"/>
      <c r="C237" s="601"/>
      <c r="D237" s="601"/>
      <c r="E237"/>
      <c r="F237" s="601"/>
      <c r="G237" s="601"/>
      <c r="H237" s="601"/>
      <c r="O237" s="935"/>
      <c r="U237" s="935"/>
      <c r="Z237" s="935"/>
      <c r="AA237" s="935"/>
    </row>
    <row r="238" spans="1:27" s="3" customFormat="1" ht="17.100000000000001" customHeight="1">
      <c r="A238" s="601"/>
      <c r="B238" s="601"/>
      <c r="C238" s="601"/>
      <c r="D238" s="601"/>
      <c r="E238"/>
      <c r="F238" s="601"/>
      <c r="G238" s="601"/>
      <c r="H238" s="601"/>
      <c r="O238" s="935"/>
      <c r="U238" s="935"/>
      <c r="Z238" s="935"/>
      <c r="AA238" s="935"/>
    </row>
    <row r="239" spans="1:27" s="3" customFormat="1" ht="17.100000000000001" customHeight="1">
      <c r="A239" s="601"/>
      <c r="B239" s="601"/>
      <c r="C239" s="601"/>
      <c r="D239" s="601"/>
      <c r="E239"/>
      <c r="F239" s="601"/>
      <c r="G239" s="601"/>
      <c r="H239" s="601"/>
      <c r="O239" s="935"/>
      <c r="U239" s="935"/>
      <c r="Z239" s="935"/>
      <c r="AA239" s="935"/>
    </row>
    <row r="240" spans="1:27" s="3" customFormat="1" ht="17.100000000000001" customHeight="1">
      <c r="A240" s="601"/>
      <c r="B240" s="601"/>
      <c r="C240" s="601"/>
      <c r="D240" s="601"/>
      <c r="E240"/>
      <c r="F240" s="601"/>
      <c r="G240" s="601"/>
      <c r="H240" s="601"/>
      <c r="O240" s="935"/>
      <c r="U240" s="935"/>
      <c r="Z240" s="935"/>
      <c r="AA240" s="935"/>
    </row>
    <row r="241" ht="17.100000000000001" customHeight="1"/>
  </sheetData>
  <mergeCells count="7">
    <mergeCell ref="AM13:AR13"/>
    <mergeCell ref="AS13:AX13"/>
    <mergeCell ref="Z1:AC1"/>
    <mergeCell ref="M13:R13"/>
    <mergeCell ref="S13:X13"/>
    <mergeCell ref="Y13:AD13"/>
    <mergeCell ref="AG13:AL13"/>
  </mergeCells>
  <phoneticPr fontId="4"/>
  <printOptions horizontalCentered="1"/>
  <pageMargins left="0.39370078740157483" right="0" top="0.55118110236220474" bottom="0.47244094488188981" header="0.19685039370078741" footer="0.39370078740157483"/>
  <pageSetup paperSize="9" scale="51" orientation="portrait" r:id="rId1"/>
  <headerFooter alignWithMargins="0"/>
  <colBreaks count="3" manualBreakCount="3">
    <brk id="10" max="1048575" man="1"/>
    <brk id="30" max="231" man="1"/>
    <brk id="51"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075AF-9EB0-453C-9ACE-5352CDAA3653}">
  <sheetPr>
    <tabColor theme="5" tint="0.79998168889431442"/>
  </sheetPr>
  <dimension ref="A1:AF87"/>
  <sheetViews>
    <sheetView showGridLines="0" zoomScaleNormal="100" zoomScaleSheetLayoutView="100" workbookViewId="0">
      <pane xSplit="1" ySplit="9" topLeftCell="H10" activePane="bottomRight" state="frozen"/>
      <selection activeCell="F284" sqref="F284"/>
      <selection pane="topRight" activeCell="F284" sqref="F284"/>
      <selection pane="bottomLeft" activeCell="F284" sqref="F284"/>
      <selection pane="bottomRight" activeCell="F284" sqref="F284"/>
    </sheetView>
  </sheetViews>
  <sheetFormatPr defaultColWidth="8.25" defaultRowHeight="12"/>
  <cols>
    <col min="1" max="1" width="14.125" style="153" customWidth="1"/>
    <col min="2" max="4" width="10.5" style="152" customWidth="1"/>
    <col min="5" max="9" width="10.5" style="153" customWidth="1"/>
    <col min="10" max="10" width="10.5" style="152" customWidth="1"/>
    <col min="11" max="11" width="10.5" style="153" customWidth="1"/>
    <col min="12" max="15" width="8.25" style="153"/>
    <col min="16" max="16" width="8.25" style="944"/>
    <col min="17" max="17" width="3.75" style="944" customWidth="1"/>
    <col min="18" max="21" width="8.25" style="153"/>
    <col min="22" max="22" width="8.25" style="944"/>
    <col min="23" max="23" width="4.625" style="944" customWidth="1"/>
    <col min="24" max="27" width="8.25" style="153"/>
    <col min="28" max="28" width="8.25" style="944"/>
    <col min="29" max="29" width="4.25" style="944" customWidth="1"/>
    <col min="30" max="16384" width="8.25" style="153"/>
  </cols>
  <sheetData>
    <row r="1" spans="1:32" ht="21" customHeight="1">
      <c r="A1" s="627" t="s">
        <v>904</v>
      </c>
      <c r="B1" s="628"/>
      <c r="C1" s="628"/>
      <c r="D1" s="628"/>
      <c r="E1" s="629"/>
      <c r="F1" s="629"/>
      <c r="G1" s="629"/>
      <c r="H1" s="629"/>
    </row>
    <row r="2" spans="1:32" s="155" customFormat="1" ht="21" customHeight="1">
      <c r="A2" s="632" t="s">
        <v>905</v>
      </c>
      <c r="B2" s="632"/>
      <c r="C2" s="154"/>
      <c r="D2" s="154"/>
      <c r="E2" s="154"/>
      <c r="F2" s="154"/>
      <c r="G2" s="154"/>
      <c r="H2" s="630"/>
      <c r="P2" s="945"/>
      <c r="Q2" s="945"/>
      <c r="V2" s="945"/>
      <c r="W2" s="945"/>
      <c r="AB2" s="945"/>
      <c r="AC2" s="945"/>
    </row>
    <row r="3" spans="1:32" ht="21" customHeight="1">
      <c r="A3" s="631" t="s">
        <v>906</v>
      </c>
      <c r="B3" s="617"/>
      <c r="C3" s="617"/>
      <c r="D3" s="617"/>
      <c r="E3" s="617"/>
      <c r="F3" s="617"/>
      <c r="G3" s="617"/>
      <c r="H3" s="617"/>
      <c r="I3" s="156"/>
      <c r="J3" s="156"/>
      <c r="K3" s="156"/>
    </row>
    <row r="4" spans="1:32" s="157" customFormat="1" ht="6" customHeight="1" thickBot="1">
      <c r="B4" s="158"/>
      <c r="C4" s="158"/>
      <c r="D4" s="158"/>
      <c r="J4" s="158"/>
      <c r="P4" s="946"/>
      <c r="Q4" s="946"/>
      <c r="V4" s="946"/>
      <c r="W4" s="946"/>
      <c r="AB4" s="946"/>
      <c r="AC4" s="946"/>
    </row>
    <row r="5" spans="1:32" ht="15" customHeight="1" thickTop="1">
      <c r="A5" s="1195" t="s">
        <v>907</v>
      </c>
      <c r="B5" s="1198" t="s">
        <v>908</v>
      </c>
      <c r="C5" s="1198" t="s">
        <v>909</v>
      </c>
      <c r="D5" s="1198" t="s">
        <v>910</v>
      </c>
      <c r="E5" s="1201" t="s">
        <v>911</v>
      </c>
      <c r="F5" s="1202"/>
      <c r="G5" s="1202"/>
      <c r="H5" s="1202"/>
      <c r="I5" s="1202"/>
      <c r="J5" s="1206" t="s">
        <v>912</v>
      </c>
      <c r="K5" s="1207"/>
    </row>
    <row r="6" spans="1:32" ht="24.95" customHeight="1">
      <c r="A6" s="1196"/>
      <c r="B6" s="1199"/>
      <c r="C6" s="1199"/>
      <c r="D6" s="1199"/>
      <c r="E6" s="1208" t="s">
        <v>908</v>
      </c>
      <c r="F6" s="1209"/>
      <c r="G6" s="159" t="s">
        <v>913</v>
      </c>
      <c r="H6" s="1210" t="s">
        <v>910</v>
      </c>
      <c r="I6" s="1211"/>
      <c r="J6" s="1212" t="s">
        <v>914</v>
      </c>
      <c r="K6" s="1214" t="s">
        <v>915</v>
      </c>
    </row>
    <row r="7" spans="1:32" s="162" customFormat="1" ht="24.95" customHeight="1">
      <c r="A7" s="1197"/>
      <c r="B7" s="1200"/>
      <c r="C7" s="1200"/>
      <c r="D7" s="1200"/>
      <c r="E7" s="160" t="s">
        <v>837</v>
      </c>
      <c r="F7" s="761" t="s">
        <v>838</v>
      </c>
      <c r="G7" s="761" t="s">
        <v>838</v>
      </c>
      <c r="H7" s="161" t="s">
        <v>839</v>
      </c>
      <c r="I7" s="762" t="s">
        <v>838</v>
      </c>
      <c r="J7" s="1213"/>
      <c r="K7" s="1215"/>
      <c r="P7" s="947"/>
      <c r="Q7" s="947"/>
      <c r="V7" s="947"/>
      <c r="W7" s="947"/>
      <c r="AB7" s="947"/>
      <c r="AC7" s="947"/>
    </row>
    <row r="8" spans="1:32" s="166" customFormat="1" ht="11.45" customHeight="1">
      <c r="A8" s="163"/>
      <c r="B8" s="164">
        <v>1</v>
      </c>
      <c r="C8" s="165">
        <v>2</v>
      </c>
      <c r="D8" s="165">
        <v>3</v>
      </c>
      <c r="E8" s="165">
        <v>4</v>
      </c>
      <c r="F8" s="165">
        <v>5</v>
      </c>
      <c r="G8" s="165">
        <v>6</v>
      </c>
      <c r="H8" s="165">
        <v>7</v>
      </c>
      <c r="I8" s="165">
        <v>8</v>
      </c>
      <c r="J8" s="165">
        <v>9</v>
      </c>
      <c r="K8" s="165">
        <v>10</v>
      </c>
      <c r="P8" s="948"/>
      <c r="Q8" s="948"/>
      <c r="V8" s="948"/>
      <c r="W8" s="948"/>
      <c r="AB8" s="948"/>
      <c r="AC8" s="948"/>
    </row>
    <row r="9" spans="1:32" ht="11.85" customHeight="1">
      <c r="A9" s="162"/>
      <c r="B9" s="167" t="s">
        <v>916</v>
      </c>
      <c r="C9" s="168" t="s">
        <v>917</v>
      </c>
      <c r="D9" s="168" t="s">
        <v>918</v>
      </c>
      <c r="E9" s="168" t="s">
        <v>916</v>
      </c>
      <c r="F9" s="168" t="s">
        <v>919</v>
      </c>
      <c r="G9" s="168" t="s">
        <v>919</v>
      </c>
      <c r="H9" s="168" t="s">
        <v>918</v>
      </c>
      <c r="I9" s="168" t="s">
        <v>919</v>
      </c>
      <c r="J9" s="168" t="s">
        <v>920</v>
      </c>
      <c r="K9" s="168" t="s">
        <v>917</v>
      </c>
      <c r="M9" s="117"/>
      <c r="N9" s="117"/>
      <c r="O9" s="1191" t="s">
        <v>843</v>
      </c>
      <c r="P9" s="1192"/>
      <c r="Q9" s="1192"/>
      <c r="R9" s="1192"/>
      <c r="S9" s="1192"/>
      <c r="T9" s="1193"/>
      <c r="U9" s="1191" t="s">
        <v>844</v>
      </c>
      <c r="V9" s="1192"/>
      <c r="W9" s="1192"/>
      <c r="X9" s="1192"/>
      <c r="Y9" s="1192"/>
      <c r="Z9" s="1193"/>
      <c r="AA9" s="1203" t="s">
        <v>845</v>
      </c>
      <c r="AB9" s="1204"/>
      <c r="AC9" s="1204"/>
      <c r="AD9" s="1204"/>
      <c r="AE9" s="1204"/>
      <c r="AF9" s="1205"/>
    </row>
    <row r="10" spans="1:32" s="174" customFormat="1" ht="11.85" customHeight="1">
      <c r="A10" s="169" t="s">
        <v>846</v>
      </c>
      <c r="B10" s="170">
        <v>231800</v>
      </c>
      <c r="C10" s="171">
        <v>444</v>
      </c>
      <c r="D10" s="171">
        <v>1029000</v>
      </c>
      <c r="E10" s="172">
        <v>100</v>
      </c>
      <c r="F10" s="171">
        <v>100</v>
      </c>
      <c r="G10" s="171">
        <v>94</v>
      </c>
      <c r="H10" s="173">
        <v>-65000</v>
      </c>
      <c r="I10" s="171">
        <v>94</v>
      </c>
      <c r="J10" s="171">
        <v>98</v>
      </c>
      <c r="K10" s="171">
        <v>455</v>
      </c>
      <c r="M10" s="117">
        <v>1</v>
      </c>
      <c r="N10" s="120" t="s">
        <v>383</v>
      </c>
      <c r="O10" s="121">
        <f>IFERROR(_xlfn.XLOOKUP(N10,$A$24:$A$70,$B$24:$B$70),"-")</f>
        <v>132000</v>
      </c>
      <c r="P10" s="900">
        <f>IFERROR(_xlfn.RANK.EQ(O10,$O$10:$O$56,0)+COUNTIF($O$10:O10,O10)-1,"-")</f>
        <v>1</v>
      </c>
      <c r="Q10" s="900"/>
      <c r="R10" s="150">
        <f>IFERROR(RANK(T10,$T$10:$T$56,0),"-")</f>
        <v>1</v>
      </c>
      <c r="S10" s="150" t="str">
        <f>IFERROR(INDEX($N$10:$N$56,MATCH(M10,$P$10:$P$56,0)),"-")</f>
        <v>北海道</v>
      </c>
      <c r="T10" s="905">
        <f>IFERROR(LARGE($O$10:$O$56,M10),"-")</f>
        <v>132000</v>
      </c>
      <c r="U10" s="121">
        <f>IFERROR(_xlfn.XLOOKUP(N10,$A$24:$A$70,$D$24:$D$70),"-")</f>
        <v>714200</v>
      </c>
      <c r="V10" s="900">
        <f>IFERROR(_xlfn.RANK.EQ(U10,$U$10:$U$56,0)+COUNTIF($U$10:U10,U10)-1,"-")</f>
        <v>1</v>
      </c>
      <c r="W10" s="900"/>
      <c r="X10" s="150">
        <f>IFERROR(RANK(Z10,$Z$10:$Z$56,0),"-")</f>
        <v>1</v>
      </c>
      <c r="Y10" s="150" t="str">
        <f>IFERROR(INDEX($N$10:$N$56,MATCH(M10,$V$10:$V$56,0)),"-")</f>
        <v>北海道</v>
      </c>
      <c r="Z10" s="905">
        <f>IFERROR(LARGE($U$10:$U$56,M10),"-")</f>
        <v>714200</v>
      </c>
      <c r="AA10" s="121">
        <f>IFERROR(_xlfn.XLOOKUP(N10,$A$24:$A$70,$C$24:$C$70),"-")</f>
        <v>541</v>
      </c>
      <c r="AB10" s="900">
        <f>IFERROR(_xlfn.RANK.EQ(AA10,$AA$10:$AA$56,0)+COUNTIF($AA$10:AA10,AA10)-1,"-")</f>
        <v>1</v>
      </c>
      <c r="AC10" s="901"/>
      <c r="AD10" s="949">
        <f>IFERROR(RANK(AF10,$AF$10:$AF$56,0),"-")</f>
        <v>1</v>
      </c>
      <c r="AE10" s="949" t="str">
        <f>IFERROR(INDEX($N$10:$N$56,MATCH(M10,$AB$10:$AB$56,0)),"-")</f>
        <v>北海道</v>
      </c>
      <c r="AF10" s="950">
        <f>IFERROR(LARGE($AA$10:$AA$56,M10),"-")</f>
        <v>541</v>
      </c>
    </row>
    <row r="11" spans="1:32" ht="11.85" customHeight="1">
      <c r="A11" s="175" t="s">
        <v>847</v>
      </c>
      <c r="B11" s="176"/>
      <c r="C11" s="177"/>
      <c r="D11" s="177"/>
      <c r="E11" s="178"/>
      <c r="F11" s="177"/>
      <c r="G11" s="177"/>
      <c r="H11" s="179"/>
      <c r="I11" s="177"/>
      <c r="J11" s="177"/>
      <c r="K11" s="177"/>
      <c r="M11" s="117">
        <v>2</v>
      </c>
      <c r="N11" s="120" t="s">
        <v>384</v>
      </c>
      <c r="O11" s="122">
        <f t="shared" ref="O11:O56" si="0">IFERROR(_xlfn.XLOOKUP(N11,$A$24:$A$70,$B$24:$B$70),"-")</f>
        <v>747</v>
      </c>
      <c r="P11" s="901">
        <f>IFERROR(_xlfn.RANK.EQ(O11,$O$10:$O$56,0)+COUNTIF($O$10:O11,O11)-1,"-")</f>
        <v>22</v>
      </c>
      <c r="Q11" s="901"/>
      <c r="R11" s="897">
        <f t="shared" ref="R11:R56" si="1">IFERROR(RANK(T11,$T$10:$T$56,0),"-")</f>
        <v>2</v>
      </c>
      <c r="S11" s="897" t="str">
        <f t="shared" ref="S11:S56" si="2">IFERROR(INDEX($N$10:$N$56,MATCH(M11,$P$10:$P$56,0)),"-")</f>
        <v>福岡</v>
      </c>
      <c r="T11" s="863">
        <f t="shared" ref="T11:T56" si="3">IFERROR(LARGE($O$10:$O$56,M11),"-")</f>
        <v>16400</v>
      </c>
      <c r="U11" s="122">
        <f t="shared" ref="U11:U56" si="4">IFERROR(_xlfn.XLOOKUP(N11,$A$24:$A$70,$D$24:$D$70),"-")</f>
        <v>2130</v>
      </c>
      <c r="V11" s="907">
        <f>IFERROR(_xlfn.RANK.EQ(U11,$U$10:$U$56,0)+COUNTIF($U$10:U11,U11)-1,"-")</f>
        <v>22</v>
      </c>
      <c r="W11" s="907"/>
      <c r="X11" s="151">
        <f t="shared" ref="X11:X56" si="5">IFERROR(RANK(Z11,$Z$10:$Z$56,0),"-")</f>
        <v>2</v>
      </c>
      <c r="Y11" s="151" t="str">
        <f t="shared" ref="Y11:Y56" si="6">IFERROR(INDEX($N$10:$N$56,MATCH(M11,$V$10:$V$56,0)),"-")</f>
        <v>福岡</v>
      </c>
      <c r="Z11" s="955">
        <f t="shared" ref="Z11:Z56" si="7">IFERROR(LARGE($U$10:$U$56,M11),"-")</f>
        <v>52800</v>
      </c>
      <c r="AA11" s="122">
        <f t="shared" ref="AA11:AA56" si="8">IFERROR(_xlfn.XLOOKUP(N11,$A$24:$A$70,$C$24:$C$70),"-")</f>
        <v>285</v>
      </c>
      <c r="AB11" s="901">
        <f>IFERROR(_xlfn.RANK.EQ(AA11,$AA$10:$AA$56,0)+COUNTIF($AA$10:AA11,AA11)-1,"-")</f>
        <v>21</v>
      </c>
      <c r="AC11" s="901"/>
      <c r="AD11" s="951">
        <f t="shared" ref="AD11:AD56" si="9">IFERROR(RANK(AF11,$AF$10:$AF$56,0),"-")</f>
        <v>2</v>
      </c>
      <c r="AE11" s="951" t="str">
        <f t="shared" ref="AE11:AE56" si="10">IFERROR(INDEX($N$10:$N$56,MATCH(M11,$AB$10:$AB$56,0)),"-")</f>
        <v>愛知</v>
      </c>
      <c r="AF11" s="952">
        <f t="shared" ref="AF11:AF56" si="11">IFERROR(LARGE($AA$10:$AA$56,M11),"-")</f>
        <v>473</v>
      </c>
    </row>
    <row r="12" spans="1:32" ht="11.85" customHeight="1">
      <c r="A12" s="162" t="s">
        <v>134</v>
      </c>
      <c r="B12" s="180">
        <v>132000</v>
      </c>
      <c r="C12" s="181">
        <v>541</v>
      </c>
      <c r="D12" s="181">
        <v>714200</v>
      </c>
      <c r="E12" s="178">
        <v>-300</v>
      </c>
      <c r="F12" s="181">
        <v>100</v>
      </c>
      <c r="G12" s="181">
        <v>100</v>
      </c>
      <c r="H12" s="179">
        <v>-2900</v>
      </c>
      <c r="I12" s="181">
        <v>100</v>
      </c>
      <c r="J12" s="181">
        <v>105</v>
      </c>
      <c r="K12" s="181">
        <v>517</v>
      </c>
      <c r="M12" s="117">
        <v>3</v>
      </c>
      <c r="N12" s="120" t="s">
        <v>385</v>
      </c>
      <c r="O12" s="122">
        <f t="shared" si="0"/>
        <v>3880</v>
      </c>
      <c r="P12" s="901">
        <f>IFERROR(_xlfn.RANK.EQ(O12,$O$10:$O$56,0)+COUNTIF($O$10:O12,O12)-1,"-")</f>
        <v>11</v>
      </c>
      <c r="Q12" s="901"/>
      <c r="R12" s="897">
        <f t="shared" si="1"/>
        <v>3</v>
      </c>
      <c r="S12" s="897" t="str">
        <f t="shared" si="2"/>
        <v>佐賀</v>
      </c>
      <c r="T12" s="863">
        <f t="shared" si="3"/>
        <v>11900</v>
      </c>
      <c r="U12" s="122">
        <f t="shared" si="4"/>
        <v>9660</v>
      </c>
      <c r="V12" s="907">
        <f>IFERROR(_xlfn.RANK.EQ(U12,$U$10:$U$56,0)+COUNTIF($U$10:U12,U12)-1,"-")</f>
        <v>12</v>
      </c>
      <c r="W12" s="907"/>
      <c r="X12" s="151">
        <f t="shared" si="5"/>
        <v>3</v>
      </c>
      <c r="Y12" s="151" t="str">
        <f t="shared" si="6"/>
        <v>佐賀</v>
      </c>
      <c r="Z12" s="955">
        <f t="shared" si="7"/>
        <v>36200</v>
      </c>
      <c r="AA12" s="122">
        <f t="shared" si="8"/>
        <v>249</v>
      </c>
      <c r="AB12" s="901">
        <f>IFERROR(_xlfn.RANK.EQ(AA12,$AA$10:$AA$56,0)+COUNTIF($AA$10:AA12,AA12)-1,"-")</f>
        <v>29</v>
      </c>
      <c r="AC12" s="901"/>
      <c r="AD12" s="951">
        <f t="shared" si="9"/>
        <v>3</v>
      </c>
      <c r="AE12" s="951" t="str">
        <f t="shared" si="10"/>
        <v>宮城</v>
      </c>
      <c r="AF12" s="952">
        <f t="shared" si="11"/>
        <v>443</v>
      </c>
    </row>
    <row r="13" spans="1:32" ht="11.85" customHeight="1">
      <c r="A13" s="162" t="s">
        <v>848</v>
      </c>
      <c r="B13" s="180">
        <v>99800</v>
      </c>
      <c r="C13" s="181">
        <v>315</v>
      </c>
      <c r="D13" s="181">
        <v>314700</v>
      </c>
      <c r="E13" s="182">
        <v>300</v>
      </c>
      <c r="F13" s="181">
        <v>100</v>
      </c>
      <c r="G13" s="181">
        <v>83</v>
      </c>
      <c r="H13" s="183">
        <v>-62200</v>
      </c>
      <c r="I13" s="181">
        <v>83</v>
      </c>
      <c r="J13" s="181">
        <v>85</v>
      </c>
      <c r="K13" s="181">
        <v>369</v>
      </c>
      <c r="M13" s="117">
        <v>4</v>
      </c>
      <c r="N13" s="120" t="s">
        <v>386</v>
      </c>
      <c r="O13" s="122">
        <f t="shared" si="0"/>
        <v>1180</v>
      </c>
      <c r="P13" s="901">
        <f>IFERROR(_xlfn.RANK.EQ(O13,$O$10:$O$56,0)+COUNTIF($O$10:O13,O13)-1,"-")</f>
        <v>19</v>
      </c>
      <c r="Q13" s="901"/>
      <c r="R13" s="897">
        <f t="shared" si="1"/>
        <v>4</v>
      </c>
      <c r="S13" s="897" t="str">
        <f t="shared" si="2"/>
        <v>三重</v>
      </c>
      <c r="T13" s="863">
        <f t="shared" si="3"/>
        <v>7570</v>
      </c>
      <c r="U13" s="122">
        <f t="shared" si="4"/>
        <v>5230</v>
      </c>
      <c r="V13" s="907">
        <f>IFERROR(_xlfn.RANK.EQ(U13,$U$10:$U$56,0)+COUNTIF($U$10:U13,U13)-1,"-")</f>
        <v>17</v>
      </c>
      <c r="W13" s="907"/>
      <c r="X13" s="151">
        <f t="shared" si="5"/>
        <v>4</v>
      </c>
      <c r="Y13" s="151" t="str">
        <f t="shared" si="6"/>
        <v>愛知</v>
      </c>
      <c r="Z13" s="955">
        <f t="shared" si="7"/>
        <v>28900</v>
      </c>
      <c r="AA13" s="122">
        <f t="shared" si="8"/>
        <v>443</v>
      </c>
      <c r="AB13" s="901">
        <f>IFERROR(_xlfn.RANK.EQ(AA13,$AA$10:$AA$56,0)+COUNTIF($AA$10:AA13,AA13)-1,"-")</f>
        <v>3</v>
      </c>
      <c r="AC13" s="901"/>
      <c r="AD13" s="951">
        <f t="shared" si="9"/>
        <v>4</v>
      </c>
      <c r="AE13" s="951" t="str">
        <f t="shared" si="10"/>
        <v>群馬</v>
      </c>
      <c r="AF13" s="952">
        <f t="shared" si="11"/>
        <v>439</v>
      </c>
    </row>
    <row r="14" spans="1:32" ht="11.85" customHeight="1">
      <c r="A14" s="162" t="s">
        <v>849</v>
      </c>
      <c r="B14" s="180">
        <v>6810</v>
      </c>
      <c r="C14" s="181">
        <v>292</v>
      </c>
      <c r="D14" s="181">
        <v>19900</v>
      </c>
      <c r="E14" s="182">
        <v>80</v>
      </c>
      <c r="F14" s="181">
        <v>101</v>
      </c>
      <c r="G14" s="181">
        <v>114</v>
      </c>
      <c r="H14" s="183">
        <v>2600</v>
      </c>
      <c r="I14" s="181">
        <v>115</v>
      </c>
      <c r="J14" s="181">
        <v>115</v>
      </c>
      <c r="K14" s="181">
        <v>254</v>
      </c>
      <c r="M14" s="117">
        <v>5</v>
      </c>
      <c r="N14" s="120" t="s">
        <v>387</v>
      </c>
      <c r="O14" s="122">
        <f t="shared" si="0"/>
        <v>310</v>
      </c>
      <c r="P14" s="901">
        <f>IFERROR(_xlfn.RANK.EQ(O14,$O$10:$O$56,0)+COUNTIF($O$10:O14,O14)-1,"-")</f>
        <v>27</v>
      </c>
      <c r="Q14" s="901"/>
      <c r="R14" s="897">
        <f t="shared" si="1"/>
        <v>5</v>
      </c>
      <c r="S14" s="897" t="str">
        <f t="shared" si="2"/>
        <v>滋賀</v>
      </c>
      <c r="T14" s="863">
        <f t="shared" si="3"/>
        <v>7030</v>
      </c>
      <c r="U14" s="122">
        <f t="shared" si="4"/>
        <v>1050</v>
      </c>
      <c r="V14" s="907">
        <f>IFERROR(_xlfn.RANK.EQ(U14,$U$10:$U$56,0)+COUNTIF($U$10:U14,U14)-1,"-")</f>
        <v>27</v>
      </c>
      <c r="W14" s="907"/>
      <c r="X14" s="151">
        <f t="shared" si="5"/>
        <v>5</v>
      </c>
      <c r="Y14" s="151" t="str">
        <f t="shared" si="6"/>
        <v>群馬</v>
      </c>
      <c r="Z14" s="955">
        <f t="shared" si="7"/>
        <v>23300</v>
      </c>
      <c r="AA14" s="122">
        <f t="shared" si="8"/>
        <v>338</v>
      </c>
      <c r="AB14" s="901">
        <f>IFERROR(_xlfn.RANK.EQ(AA14,$AA$10:$AA$56,0)+COUNTIF($AA$10:AA14,AA14)-1,"-")</f>
        <v>9</v>
      </c>
      <c r="AC14" s="901"/>
      <c r="AD14" s="951">
        <f t="shared" si="9"/>
        <v>5</v>
      </c>
      <c r="AE14" s="951" t="str">
        <f t="shared" si="10"/>
        <v>埼玉</v>
      </c>
      <c r="AF14" s="952">
        <f t="shared" si="11"/>
        <v>395</v>
      </c>
    </row>
    <row r="15" spans="1:32" ht="11.85" customHeight="1">
      <c r="A15" s="162" t="s">
        <v>850</v>
      </c>
      <c r="B15" s="180">
        <v>607</v>
      </c>
      <c r="C15" s="181">
        <v>260</v>
      </c>
      <c r="D15" s="181">
        <v>1580</v>
      </c>
      <c r="E15" s="182">
        <v>77</v>
      </c>
      <c r="F15" s="181">
        <v>115</v>
      </c>
      <c r="G15" s="181">
        <v>104</v>
      </c>
      <c r="H15" s="183">
        <v>260</v>
      </c>
      <c r="I15" s="181">
        <v>120</v>
      </c>
      <c r="J15" s="181">
        <v>123</v>
      </c>
      <c r="K15" s="181">
        <v>211</v>
      </c>
      <c r="M15" s="117">
        <v>6</v>
      </c>
      <c r="N15" s="120" t="s">
        <v>388</v>
      </c>
      <c r="O15" s="122">
        <f t="shared" si="0"/>
        <v>136</v>
      </c>
      <c r="P15" s="901">
        <f>IFERROR(_xlfn.RANK.EQ(O15,$O$10:$O$56,0)+COUNTIF($O$10:O15,O15)-1,"-")</f>
        <v>33</v>
      </c>
      <c r="Q15" s="901"/>
      <c r="R15" s="897">
        <f t="shared" si="1"/>
        <v>6</v>
      </c>
      <c r="S15" s="897" t="str">
        <f t="shared" si="2"/>
        <v>愛知</v>
      </c>
      <c r="T15" s="863">
        <f t="shared" si="3"/>
        <v>6100</v>
      </c>
      <c r="U15" s="122">
        <f t="shared" si="4"/>
        <v>280</v>
      </c>
      <c r="V15" s="907">
        <f>IFERROR(_xlfn.RANK.EQ(U15,$U$10:$U$56,0)+COUNTIF($U$10:U15,U15)-1,"-")</f>
        <v>34</v>
      </c>
      <c r="W15" s="907"/>
      <c r="X15" s="151">
        <f t="shared" si="5"/>
        <v>6</v>
      </c>
      <c r="Y15" s="151" t="str">
        <f t="shared" si="6"/>
        <v>埼玉</v>
      </c>
      <c r="Z15" s="955">
        <f t="shared" si="7"/>
        <v>21900</v>
      </c>
      <c r="AA15" s="122">
        <f t="shared" si="8"/>
        <v>206</v>
      </c>
      <c r="AB15" s="901">
        <f>IFERROR(_xlfn.RANK.EQ(AA15,$AA$10:$AA$56,0)+COUNTIF($AA$10:AA15,AA15)-1,"-")</f>
        <v>35</v>
      </c>
      <c r="AC15" s="901"/>
      <c r="AD15" s="951">
        <f t="shared" si="9"/>
        <v>6</v>
      </c>
      <c r="AE15" s="951" t="str">
        <f t="shared" si="10"/>
        <v>愛媛</v>
      </c>
      <c r="AF15" s="952">
        <f t="shared" si="11"/>
        <v>348</v>
      </c>
    </row>
    <row r="16" spans="1:32" ht="11.85" customHeight="1">
      <c r="A16" s="162" t="s">
        <v>851</v>
      </c>
      <c r="B16" s="180">
        <v>21400</v>
      </c>
      <c r="C16" s="181">
        <v>374</v>
      </c>
      <c r="D16" s="181">
        <v>80100</v>
      </c>
      <c r="E16" s="182">
        <v>0</v>
      </c>
      <c r="F16" s="181">
        <v>100</v>
      </c>
      <c r="G16" s="181">
        <v>103</v>
      </c>
      <c r="H16" s="183">
        <v>2600</v>
      </c>
      <c r="I16" s="181">
        <v>103</v>
      </c>
      <c r="J16" s="181">
        <v>104</v>
      </c>
      <c r="K16" s="181">
        <v>361</v>
      </c>
      <c r="M16" s="117">
        <v>7</v>
      </c>
      <c r="N16" s="120" t="s">
        <v>389</v>
      </c>
      <c r="O16" s="122">
        <f t="shared" si="0"/>
        <v>551</v>
      </c>
      <c r="P16" s="901">
        <f>IFERROR(_xlfn.RANK.EQ(O16,$O$10:$O$56,0)+COUNTIF($O$10:O16,O16)-1,"-")</f>
        <v>25</v>
      </c>
      <c r="Q16" s="901"/>
      <c r="R16" s="897">
        <f t="shared" si="1"/>
        <v>7</v>
      </c>
      <c r="S16" s="897" t="str">
        <f t="shared" si="2"/>
        <v>埼玉</v>
      </c>
      <c r="T16" s="863">
        <f t="shared" si="3"/>
        <v>5550</v>
      </c>
      <c r="U16" s="122">
        <f t="shared" si="4"/>
        <v>1580</v>
      </c>
      <c r="V16" s="907">
        <f>IFERROR(_xlfn.RANK.EQ(U16,$U$10:$U$56,0)+COUNTIF($U$10:U16,U16)-1,"-")</f>
        <v>24</v>
      </c>
      <c r="W16" s="907"/>
      <c r="X16" s="151">
        <f t="shared" si="5"/>
        <v>7</v>
      </c>
      <c r="Y16" s="151" t="str">
        <f t="shared" si="6"/>
        <v>滋賀</v>
      </c>
      <c r="Z16" s="955">
        <f t="shared" si="7"/>
        <v>21800</v>
      </c>
      <c r="AA16" s="122">
        <f t="shared" si="8"/>
        <v>287</v>
      </c>
      <c r="AB16" s="901">
        <f>IFERROR(_xlfn.RANK.EQ(AA16,$AA$10:$AA$56,0)+COUNTIF($AA$10:AA16,AA16)-1,"-")</f>
        <v>19</v>
      </c>
      <c r="AC16" s="901"/>
      <c r="AD16" s="951">
        <f t="shared" si="9"/>
        <v>7</v>
      </c>
      <c r="AE16" s="951" t="str">
        <f t="shared" si="10"/>
        <v>栃木</v>
      </c>
      <c r="AF16" s="952">
        <f t="shared" si="11"/>
        <v>346</v>
      </c>
    </row>
    <row r="17" spans="1:32" ht="11.85" customHeight="1">
      <c r="A17" s="162" t="s">
        <v>852</v>
      </c>
      <c r="B17" s="180">
        <v>18000</v>
      </c>
      <c r="C17" s="181">
        <v>333</v>
      </c>
      <c r="D17" s="181">
        <v>59900</v>
      </c>
      <c r="E17" s="182">
        <v>300</v>
      </c>
      <c r="F17" s="181">
        <v>102</v>
      </c>
      <c r="G17" s="181">
        <v>78</v>
      </c>
      <c r="H17" s="183">
        <v>-15800</v>
      </c>
      <c r="I17" s="181">
        <v>79</v>
      </c>
      <c r="J17" s="181">
        <v>84</v>
      </c>
      <c r="K17" s="181">
        <v>396</v>
      </c>
      <c r="M17" s="117">
        <v>8</v>
      </c>
      <c r="N17" s="120" t="s">
        <v>390</v>
      </c>
      <c r="O17" s="122">
        <f t="shared" si="0"/>
        <v>4770</v>
      </c>
      <c r="P17" s="901">
        <f>IFERROR(_xlfn.RANK.EQ(O17,$O$10:$O$56,0)+COUNTIF($O$10:O17,O17)-1,"-")</f>
        <v>10</v>
      </c>
      <c r="Q17" s="901"/>
      <c r="R17" s="897">
        <f t="shared" si="1"/>
        <v>8</v>
      </c>
      <c r="S17" s="897" t="str">
        <f t="shared" si="2"/>
        <v>熊本</v>
      </c>
      <c r="T17" s="863">
        <f t="shared" si="3"/>
        <v>5440</v>
      </c>
      <c r="U17" s="122">
        <f t="shared" si="4"/>
        <v>15200</v>
      </c>
      <c r="V17" s="907">
        <f>IFERROR(_xlfn.RANK.EQ(U17,$U$10:$U$56,0)+COUNTIF($U$10:U17,U17)-1,"-")</f>
        <v>9</v>
      </c>
      <c r="W17" s="907"/>
      <c r="X17" s="151">
        <f t="shared" si="5"/>
        <v>8</v>
      </c>
      <c r="Y17" s="151" t="str">
        <f t="shared" si="6"/>
        <v>三重</v>
      </c>
      <c r="Z17" s="955">
        <f t="shared" si="7"/>
        <v>18800</v>
      </c>
      <c r="AA17" s="122">
        <f t="shared" si="8"/>
        <v>318</v>
      </c>
      <c r="AB17" s="901">
        <f>IFERROR(_xlfn.RANK.EQ(AA17,$AA$10:$AA$56,0)+COUNTIF($AA$10:AA17,AA17)-1,"-")</f>
        <v>14</v>
      </c>
      <c r="AC17" s="901"/>
      <c r="AD17" s="951">
        <f t="shared" si="9"/>
        <v>8</v>
      </c>
      <c r="AE17" s="951" t="str">
        <f t="shared" si="10"/>
        <v>岡山</v>
      </c>
      <c r="AF17" s="952">
        <f t="shared" si="11"/>
        <v>341</v>
      </c>
    </row>
    <row r="18" spans="1:32" ht="11.85" customHeight="1">
      <c r="A18" s="162" t="s">
        <v>853</v>
      </c>
      <c r="B18" s="180">
        <v>9200</v>
      </c>
      <c r="C18" s="181">
        <v>288</v>
      </c>
      <c r="D18" s="181">
        <v>26500</v>
      </c>
      <c r="E18" s="182">
        <v>280</v>
      </c>
      <c r="F18" s="181">
        <v>103</v>
      </c>
      <c r="G18" s="181">
        <v>85</v>
      </c>
      <c r="H18" s="183">
        <v>-3800</v>
      </c>
      <c r="I18" s="181">
        <v>87</v>
      </c>
      <c r="J18" s="181">
        <v>93</v>
      </c>
      <c r="K18" s="181">
        <v>311</v>
      </c>
      <c r="M18" s="117">
        <v>9</v>
      </c>
      <c r="N18" s="120" t="s">
        <v>391</v>
      </c>
      <c r="O18" s="122">
        <f t="shared" si="0"/>
        <v>2610</v>
      </c>
      <c r="P18" s="901">
        <f>IFERROR(_xlfn.RANK.EQ(O18,$O$10:$O$56,0)+COUNTIF($O$10:O18,O18)-1,"-")</f>
        <v>14</v>
      </c>
      <c r="Q18" s="901"/>
      <c r="R18" s="897">
        <f t="shared" si="1"/>
        <v>9</v>
      </c>
      <c r="S18" s="897" t="str">
        <f t="shared" si="2"/>
        <v>群馬</v>
      </c>
      <c r="T18" s="863">
        <f t="shared" si="3"/>
        <v>5300</v>
      </c>
      <c r="U18" s="122">
        <f t="shared" si="4"/>
        <v>9030</v>
      </c>
      <c r="V18" s="907">
        <f>IFERROR(_xlfn.RANK.EQ(U18,$U$10:$U$56,0)+COUNTIF($U$10:U18,U18)-1,"-")</f>
        <v>13</v>
      </c>
      <c r="W18" s="907"/>
      <c r="X18" s="151">
        <f t="shared" si="5"/>
        <v>9</v>
      </c>
      <c r="Y18" s="151" t="str">
        <f t="shared" si="6"/>
        <v>茨城</v>
      </c>
      <c r="Z18" s="955">
        <f t="shared" si="7"/>
        <v>15200</v>
      </c>
      <c r="AA18" s="122">
        <f t="shared" si="8"/>
        <v>346</v>
      </c>
      <c r="AB18" s="901">
        <f>IFERROR(_xlfn.RANK.EQ(AA18,$AA$10:$AA$56,0)+COUNTIF($AA$10:AA18,AA18)-1,"-")</f>
        <v>7</v>
      </c>
      <c r="AC18" s="901"/>
      <c r="AD18" s="951">
        <f t="shared" si="9"/>
        <v>9</v>
      </c>
      <c r="AE18" s="951" t="str">
        <f t="shared" si="10"/>
        <v>秋田</v>
      </c>
      <c r="AF18" s="952">
        <f t="shared" si="11"/>
        <v>338</v>
      </c>
    </row>
    <row r="19" spans="1:32" ht="11.85" customHeight="1">
      <c r="A19" s="162" t="s">
        <v>854</v>
      </c>
      <c r="B19" s="180">
        <v>3200</v>
      </c>
      <c r="C19" s="181">
        <v>284</v>
      </c>
      <c r="D19" s="181">
        <v>9100</v>
      </c>
      <c r="E19" s="182">
        <v>70</v>
      </c>
      <c r="F19" s="181">
        <v>102</v>
      </c>
      <c r="G19" s="181">
        <v>82</v>
      </c>
      <c r="H19" s="183">
        <v>-1800</v>
      </c>
      <c r="I19" s="181">
        <v>83</v>
      </c>
      <c r="J19" s="181">
        <v>82</v>
      </c>
      <c r="K19" s="181">
        <v>347</v>
      </c>
      <c r="M19" s="117">
        <v>10</v>
      </c>
      <c r="N19" s="120" t="s">
        <v>392</v>
      </c>
      <c r="O19" s="122">
        <f t="shared" si="0"/>
        <v>5300</v>
      </c>
      <c r="P19" s="901">
        <f>IFERROR(_xlfn.RANK.EQ(O19,$O$10:$O$56,0)+COUNTIF($O$10:O19,O19)-1,"-")</f>
        <v>9</v>
      </c>
      <c r="Q19" s="901"/>
      <c r="R19" s="897">
        <f t="shared" si="1"/>
        <v>10</v>
      </c>
      <c r="S19" s="897" t="str">
        <f t="shared" si="2"/>
        <v>茨城</v>
      </c>
      <c r="T19" s="863">
        <f t="shared" si="3"/>
        <v>4770</v>
      </c>
      <c r="U19" s="122">
        <f t="shared" si="4"/>
        <v>23300</v>
      </c>
      <c r="V19" s="907">
        <f>IFERROR(_xlfn.RANK.EQ(U19,$U$10:$U$56,0)+COUNTIF($U$10:U19,U19)-1,"-")</f>
        <v>5</v>
      </c>
      <c r="W19" s="907"/>
      <c r="X19" s="151">
        <f t="shared" si="5"/>
        <v>10</v>
      </c>
      <c r="Y19" s="151" t="str">
        <f t="shared" si="6"/>
        <v>熊本</v>
      </c>
      <c r="Z19" s="955">
        <f t="shared" si="7"/>
        <v>12600</v>
      </c>
      <c r="AA19" s="122">
        <f t="shared" si="8"/>
        <v>439</v>
      </c>
      <c r="AB19" s="901">
        <f>IFERROR(_xlfn.RANK.EQ(AA19,$AA$10:$AA$56,0)+COUNTIF($AA$10:AA19,AA19)-1,"-")</f>
        <v>4</v>
      </c>
      <c r="AC19" s="901"/>
      <c r="AD19" s="951">
        <f t="shared" si="9"/>
        <v>10</v>
      </c>
      <c r="AE19" s="951" t="str">
        <f t="shared" si="10"/>
        <v>長野</v>
      </c>
      <c r="AF19" s="952">
        <f t="shared" si="11"/>
        <v>335</v>
      </c>
    </row>
    <row r="20" spans="1:32" ht="11.85" customHeight="1">
      <c r="A20" s="162" t="s">
        <v>855</v>
      </c>
      <c r="B20" s="180">
        <v>3000</v>
      </c>
      <c r="C20" s="181">
        <v>274</v>
      </c>
      <c r="D20" s="181">
        <v>8210</v>
      </c>
      <c r="E20" s="182">
        <v>-110</v>
      </c>
      <c r="F20" s="181">
        <v>96</v>
      </c>
      <c r="G20" s="181">
        <v>74</v>
      </c>
      <c r="H20" s="183">
        <v>-3290</v>
      </c>
      <c r="I20" s="181">
        <v>71</v>
      </c>
      <c r="J20" s="181">
        <v>72</v>
      </c>
      <c r="K20" s="181">
        <v>380</v>
      </c>
      <c r="M20" s="117">
        <v>11</v>
      </c>
      <c r="N20" s="120" t="s">
        <v>393</v>
      </c>
      <c r="O20" s="122">
        <f t="shared" si="0"/>
        <v>5550</v>
      </c>
      <c r="P20" s="901">
        <f>IFERROR(_xlfn.RANK.EQ(O20,$O$10:$O$56,0)+COUNTIF($O$10:O20,O20)-1,"-")</f>
        <v>7</v>
      </c>
      <c r="Q20" s="901"/>
      <c r="R20" s="897">
        <f t="shared" si="1"/>
        <v>11</v>
      </c>
      <c r="S20" s="897" t="str">
        <f t="shared" si="2"/>
        <v>岩手</v>
      </c>
      <c r="T20" s="863">
        <f t="shared" si="3"/>
        <v>3880</v>
      </c>
      <c r="U20" s="122">
        <f t="shared" si="4"/>
        <v>21900</v>
      </c>
      <c r="V20" s="907">
        <f>IFERROR(_xlfn.RANK.EQ(U20,$U$10:$U$56,0)+COUNTIF($U$10:U20,U20)-1,"-")</f>
        <v>6</v>
      </c>
      <c r="W20" s="907"/>
      <c r="X20" s="151">
        <f t="shared" si="5"/>
        <v>11</v>
      </c>
      <c r="Y20" s="151" t="str">
        <f t="shared" si="6"/>
        <v>岐阜</v>
      </c>
      <c r="Z20" s="955">
        <f t="shared" si="7"/>
        <v>10900</v>
      </c>
      <c r="AA20" s="122">
        <f t="shared" si="8"/>
        <v>395</v>
      </c>
      <c r="AB20" s="901">
        <f>IFERROR(_xlfn.RANK.EQ(AA20,$AA$10:$AA$56,0)+COUNTIF($AA$10:AA20,AA20)-1,"-")</f>
        <v>5</v>
      </c>
      <c r="AC20" s="901"/>
      <c r="AD20" s="951">
        <f t="shared" si="9"/>
        <v>11</v>
      </c>
      <c r="AE20" s="951" t="str">
        <f t="shared" si="10"/>
        <v>千葉</v>
      </c>
      <c r="AF20" s="952">
        <f t="shared" si="11"/>
        <v>329</v>
      </c>
    </row>
    <row r="21" spans="1:32" ht="11.85" customHeight="1">
      <c r="A21" s="162" t="s">
        <v>856</v>
      </c>
      <c r="B21" s="180">
        <v>37600</v>
      </c>
      <c r="C21" s="181">
        <v>291</v>
      </c>
      <c r="D21" s="181">
        <v>109500</v>
      </c>
      <c r="E21" s="182">
        <v>-300</v>
      </c>
      <c r="F21" s="181">
        <v>99</v>
      </c>
      <c r="G21" s="181">
        <v>72</v>
      </c>
      <c r="H21" s="183">
        <v>-42900</v>
      </c>
      <c r="I21" s="181">
        <v>72</v>
      </c>
      <c r="J21" s="181">
        <v>73</v>
      </c>
      <c r="K21" s="181">
        <v>398</v>
      </c>
      <c r="M21" s="117">
        <v>12</v>
      </c>
      <c r="N21" s="120" t="s">
        <v>394</v>
      </c>
      <c r="O21" s="122">
        <f t="shared" si="0"/>
        <v>807</v>
      </c>
      <c r="P21" s="901">
        <f>IFERROR(_xlfn.RANK.EQ(O21,$O$10:$O$56,0)+COUNTIF($O$10:O21,O21)-1,"-")</f>
        <v>21</v>
      </c>
      <c r="Q21" s="901"/>
      <c r="R21" s="897">
        <f t="shared" si="1"/>
        <v>12</v>
      </c>
      <c r="S21" s="897" t="str">
        <f t="shared" si="2"/>
        <v>岐阜</v>
      </c>
      <c r="T21" s="863">
        <f t="shared" si="3"/>
        <v>3680</v>
      </c>
      <c r="U21" s="122">
        <f t="shared" si="4"/>
        <v>2660</v>
      </c>
      <c r="V21" s="907">
        <f>IFERROR(_xlfn.RANK.EQ(U21,$U$10:$U$56,0)+COUNTIF($U$10:U21,U21)-1,"-")</f>
        <v>21</v>
      </c>
      <c r="W21" s="907"/>
      <c r="X21" s="151">
        <f t="shared" si="5"/>
        <v>12</v>
      </c>
      <c r="Y21" s="151" t="str">
        <f t="shared" si="6"/>
        <v>岩手</v>
      </c>
      <c r="Z21" s="955">
        <f t="shared" si="7"/>
        <v>9660</v>
      </c>
      <c r="AA21" s="122">
        <f t="shared" si="8"/>
        <v>329</v>
      </c>
      <c r="AB21" s="901">
        <f>IFERROR(_xlfn.RANK.EQ(AA21,$AA$10:$AA$56,0)+COUNTIF($AA$10:AA21,AA21)-1,"-")</f>
        <v>11</v>
      </c>
      <c r="AC21" s="901"/>
      <c r="AD21" s="951">
        <f t="shared" si="9"/>
        <v>11</v>
      </c>
      <c r="AE21" s="951" t="str">
        <f t="shared" si="10"/>
        <v>新潟</v>
      </c>
      <c r="AF21" s="952">
        <f t="shared" si="11"/>
        <v>329</v>
      </c>
    </row>
    <row r="22" spans="1:32" ht="11.85" customHeight="1">
      <c r="A22" s="162" t="s">
        <v>162</v>
      </c>
      <c r="B22" s="180">
        <v>10</v>
      </c>
      <c r="C22" s="181">
        <v>143</v>
      </c>
      <c r="D22" s="181">
        <v>14</v>
      </c>
      <c r="E22" s="182">
        <v>2</v>
      </c>
      <c r="F22" s="181">
        <v>125</v>
      </c>
      <c r="G22" s="181">
        <v>105</v>
      </c>
      <c r="H22" s="183">
        <v>3</v>
      </c>
      <c r="I22" s="181">
        <v>127</v>
      </c>
      <c r="J22" s="181">
        <v>112</v>
      </c>
      <c r="K22" s="181">
        <v>128</v>
      </c>
      <c r="M22" s="117">
        <v>13</v>
      </c>
      <c r="N22" s="120" t="s">
        <v>395</v>
      </c>
      <c r="O22" s="122">
        <f t="shared" si="0"/>
        <v>10</v>
      </c>
      <c r="P22" s="901">
        <f>IFERROR(_xlfn.RANK.EQ(O22,$O$10:$O$56,0)+COUNTIF($O$10:O22,O22)-1,"-")</f>
        <v>44</v>
      </c>
      <c r="Q22" s="901"/>
      <c r="R22" s="897">
        <f t="shared" si="1"/>
        <v>13</v>
      </c>
      <c r="S22" s="897" t="str">
        <f t="shared" si="2"/>
        <v>大分</v>
      </c>
      <c r="T22" s="863">
        <f t="shared" si="3"/>
        <v>2920</v>
      </c>
      <c r="U22" s="122">
        <f t="shared" si="4"/>
        <v>21</v>
      </c>
      <c r="V22" s="907">
        <f>IFERROR(_xlfn.RANK.EQ(U22,$U$10:$U$56,0)+COUNTIF($U$10:U22,U22)-1,"-")</f>
        <v>44</v>
      </c>
      <c r="W22" s="907"/>
      <c r="X22" s="151">
        <f t="shared" si="5"/>
        <v>13</v>
      </c>
      <c r="Y22" s="151" t="str">
        <f t="shared" si="6"/>
        <v>栃木</v>
      </c>
      <c r="Z22" s="955">
        <f t="shared" si="7"/>
        <v>9030</v>
      </c>
      <c r="AA22" s="122">
        <f t="shared" si="8"/>
        <v>210</v>
      </c>
      <c r="AB22" s="901">
        <f>IFERROR(_xlfn.RANK.EQ(AA22,$AA$10:$AA$56,0)+COUNTIF($AA$10:AA22,AA22)-1,"-")</f>
        <v>34</v>
      </c>
      <c r="AC22" s="901"/>
      <c r="AD22" s="951">
        <f t="shared" si="9"/>
        <v>13</v>
      </c>
      <c r="AE22" s="951" t="str">
        <f t="shared" si="10"/>
        <v>福岡</v>
      </c>
      <c r="AF22" s="952">
        <f t="shared" si="11"/>
        <v>322</v>
      </c>
    </row>
    <row r="23" spans="1:32" ht="11.85" customHeight="1">
      <c r="A23" s="175" t="s">
        <v>857</v>
      </c>
      <c r="B23" s="180"/>
      <c r="C23" s="181"/>
      <c r="D23" s="181"/>
      <c r="E23" s="182"/>
      <c r="F23" s="181"/>
      <c r="G23" s="181"/>
      <c r="H23" s="183"/>
      <c r="I23" s="181"/>
      <c r="J23" s="181"/>
      <c r="K23" s="181"/>
      <c r="M23" s="117">
        <v>14</v>
      </c>
      <c r="N23" s="120" t="s">
        <v>396</v>
      </c>
      <c r="O23" s="122">
        <f t="shared" si="0"/>
        <v>38</v>
      </c>
      <c r="P23" s="901">
        <f>IFERROR(_xlfn.RANK.EQ(O23,$O$10:$O$56,0)+COUNTIF($O$10:O23,O23)-1,"-")</f>
        <v>42</v>
      </c>
      <c r="Q23" s="901"/>
      <c r="R23" s="897">
        <f t="shared" si="1"/>
        <v>14</v>
      </c>
      <c r="S23" s="897" t="str">
        <f t="shared" si="2"/>
        <v>栃木</v>
      </c>
      <c r="T23" s="863">
        <f t="shared" si="3"/>
        <v>2610</v>
      </c>
      <c r="U23" s="122">
        <f t="shared" si="4"/>
        <v>88</v>
      </c>
      <c r="V23" s="907">
        <f>IFERROR(_xlfn.RANK.EQ(U23,$U$10:$U$56,0)+COUNTIF($U$10:U23,U23)-1,"-")</f>
        <v>41</v>
      </c>
      <c r="W23" s="907"/>
      <c r="X23" s="151">
        <f t="shared" si="5"/>
        <v>14</v>
      </c>
      <c r="Y23" s="151" t="str">
        <f t="shared" si="6"/>
        <v>長野</v>
      </c>
      <c r="Z23" s="955">
        <f t="shared" si="7"/>
        <v>7600</v>
      </c>
      <c r="AA23" s="122">
        <f t="shared" si="8"/>
        <v>232</v>
      </c>
      <c r="AB23" s="901">
        <f>IFERROR(_xlfn.RANK.EQ(AA23,$AA$10:$AA$56,0)+COUNTIF($AA$10:AA23,AA23)-1,"-")</f>
        <v>31</v>
      </c>
      <c r="AC23" s="901"/>
      <c r="AD23" s="951">
        <f t="shared" si="9"/>
        <v>14</v>
      </c>
      <c r="AE23" s="951" t="str">
        <f t="shared" si="10"/>
        <v>茨城</v>
      </c>
      <c r="AF23" s="952">
        <f t="shared" si="11"/>
        <v>318</v>
      </c>
    </row>
    <row r="24" spans="1:32" ht="11.85" customHeight="1">
      <c r="A24" s="162" t="s">
        <v>134</v>
      </c>
      <c r="B24" s="180">
        <v>132000</v>
      </c>
      <c r="C24" s="181">
        <v>541</v>
      </c>
      <c r="D24" s="181">
        <v>714200</v>
      </c>
      <c r="E24" s="178">
        <v>-300</v>
      </c>
      <c r="F24" s="181">
        <v>100</v>
      </c>
      <c r="G24" s="181">
        <v>100</v>
      </c>
      <c r="H24" s="179">
        <v>-2900</v>
      </c>
      <c r="I24" s="181">
        <v>100</v>
      </c>
      <c r="J24" s="181">
        <v>105</v>
      </c>
      <c r="K24" s="181">
        <v>517</v>
      </c>
      <c r="M24" s="117">
        <v>15</v>
      </c>
      <c r="N24" s="120" t="s">
        <v>397</v>
      </c>
      <c r="O24" s="122">
        <f t="shared" si="0"/>
        <v>186</v>
      </c>
      <c r="P24" s="901">
        <f>IFERROR(_xlfn.RANK.EQ(O24,$O$10:$O$56,0)+COUNTIF($O$10:O24,O24)-1,"-")</f>
        <v>31</v>
      </c>
      <c r="Q24" s="901"/>
      <c r="R24" s="897">
        <f t="shared" si="1"/>
        <v>15</v>
      </c>
      <c r="S24" s="897" t="str">
        <f t="shared" si="2"/>
        <v>香川</v>
      </c>
      <c r="T24" s="863">
        <f t="shared" si="3"/>
        <v>2550</v>
      </c>
      <c r="U24" s="122">
        <f t="shared" si="4"/>
        <v>612</v>
      </c>
      <c r="V24" s="907">
        <f>IFERROR(_xlfn.RANK.EQ(U24,$U$10:$U$56,0)+COUNTIF($U$10:U24,U24)-1,"-")</f>
        <v>29</v>
      </c>
      <c r="W24" s="907"/>
      <c r="X24" s="151">
        <f t="shared" si="5"/>
        <v>15</v>
      </c>
      <c r="Y24" s="151" t="str">
        <f t="shared" si="6"/>
        <v>香川</v>
      </c>
      <c r="Z24" s="955">
        <f t="shared" si="7"/>
        <v>6680</v>
      </c>
      <c r="AA24" s="122">
        <f t="shared" si="8"/>
        <v>329</v>
      </c>
      <c r="AB24" s="901">
        <f>IFERROR(_xlfn.RANK.EQ(AA24,$AA$10:$AA$56,0)+COUNTIF($AA$10:AA24,AA24)-1,"-")</f>
        <v>12</v>
      </c>
      <c r="AC24" s="901"/>
      <c r="AD24" s="951">
        <f t="shared" si="9"/>
        <v>15</v>
      </c>
      <c r="AE24" s="951" t="str">
        <f t="shared" si="10"/>
        <v>滋賀</v>
      </c>
      <c r="AF24" s="952">
        <f t="shared" si="11"/>
        <v>310</v>
      </c>
    </row>
    <row r="25" spans="1:32" ht="11.85" customHeight="1">
      <c r="A25" s="162" t="s">
        <v>136</v>
      </c>
      <c r="B25" s="180">
        <v>747</v>
      </c>
      <c r="C25" s="181">
        <v>285</v>
      </c>
      <c r="D25" s="181">
        <v>2130</v>
      </c>
      <c r="E25" s="182">
        <v>-54</v>
      </c>
      <c r="F25" s="181">
        <v>93</v>
      </c>
      <c r="G25" s="181">
        <v>116</v>
      </c>
      <c r="H25" s="183">
        <v>160</v>
      </c>
      <c r="I25" s="181">
        <v>108</v>
      </c>
      <c r="J25" s="181">
        <v>119</v>
      </c>
      <c r="K25" s="181">
        <v>239</v>
      </c>
      <c r="M25" s="117">
        <v>16</v>
      </c>
      <c r="N25" s="120" t="s">
        <v>398</v>
      </c>
      <c r="O25" s="122">
        <f t="shared" si="0"/>
        <v>61</v>
      </c>
      <c r="P25" s="901">
        <f>IFERROR(_xlfn.RANK.EQ(O25,$O$10:$O$56,0)+COUNTIF($O$10:O25,O25)-1,"-")</f>
        <v>41</v>
      </c>
      <c r="Q25" s="901"/>
      <c r="R25" s="897">
        <f t="shared" si="1"/>
        <v>16</v>
      </c>
      <c r="S25" s="897" t="str">
        <f t="shared" si="2"/>
        <v>長野</v>
      </c>
      <c r="T25" s="863">
        <f t="shared" si="3"/>
        <v>2270</v>
      </c>
      <c r="U25" s="122">
        <f t="shared" si="4"/>
        <v>124</v>
      </c>
      <c r="V25" s="907">
        <f>IFERROR(_xlfn.RANK.EQ(U25,$U$10:$U$56,0)+COUNTIF($U$10:U25,U25)-1,"-")</f>
        <v>40</v>
      </c>
      <c r="W25" s="907"/>
      <c r="X25" s="151">
        <f t="shared" si="5"/>
        <v>16</v>
      </c>
      <c r="Y25" s="151" t="str">
        <f t="shared" si="6"/>
        <v>大分</v>
      </c>
      <c r="Z25" s="955">
        <f t="shared" si="7"/>
        <v>5930</v>
      </c>
      <c r="AA25" s="122">
        <f t="shared" si="8"/>
        <v>203</v>
      </c>
      <c r="AB25" s="901">
        <f>IFERROR(_xlfn.RANK.EQ(AA25,$AA$10:$AA$56,0)+COUNTIF($AA$10:AA25,AA25)-1,"-")</f>
        <v>36</v>
      </c>
      <c r="AC25" s="901"/>
      <c r="AD25" s="951">
        <f t="shared" si="9"/>
        <v>16</v>
      </c>
      <c r="AE25" s="951" t="str">
        <f t="shared" si="10"/>
        <v>佐賀</v>
      </c>
      <c r="AF25" s="952">
        <f t="shared" si="11"/>
        <v>304</v>
      </c>
    </row>
    <row r="26" spans="1:32" ht="11.85" customHeight="1">
      <c r="A26" s="162" t="s">
        <v>156</v>
      </c>
      <c r="B26" s="180">
        <v>3880</v>
      </c>
      <c r="C26" s="181">
        <v>249</v>
      </c>
      <c r="D26" s="181">
        <v>9660</v>
      </c>
      <c r="E26" s="178">
        <v>20</v>
      </c>
      <c r="F26" s="181">
        <v>101</v>
      </c>
      <c r="G26" s="181">
        <v>122</v>
      </c>
      <c r="H26" s="179">
        <v>1790</v>
      </c>
      <c r="I26" s="181">
        <v>123</v>
      </c>
      <c r="J26" s="181">
        <v>117</v>
      </c>
      <c r="K26" s="181">
        <v>213</v>
      </c>
      <c r="M26" s="117">
        <v>17</v>
      </c>
      <c r="N26" s="120" t="s">
        <v>399</v>
      </c>
      <c r="O26" s="122">
        <f t="shared" si="0"/>
        <v>105</v>
      </c>
      <c r="P26" s="901">
        <f>IFERROR(_xlfn.RANK.EQ(O26,$O$10:$O$56,0)+COUNTIF($O$10:O26,O26)-1,"-")</f>
        <v>36</v>
      </c>
      <c r="Q26" s="901"/>
      <c r="R26" s="897">
        <f t="shared" si="1"/>
        <v>17</v>
      </c>
      <c r="S26" s="897" t="str">
        <f t="shared" si="2"/>
        <v>兵庫</v>
      </c>
      <c r="T26" s="863">
        <f t="shared" si="3"/>
        <v>1790</v>
      </c>
      <c r="U26" s="122">
        <f t="shared" si="4"/>
        <v>167</v>
      </c>
      <c r="V26" s="907">
        <f>IFERROR(_xlfn.RANK.EQ(U26,$U$10:$U$56,0)+COUNTIF($U$10:U26,U26)-1,"-")</f>
        <v>38</v>
      </c>
      <c r="W26" s="907"/>
      <c r="X26" s="151">
        <f t="shared" si="5"/>
        <v>17</v>
      </c>
      <c r="Y26" s="151" t="str">
        <f t="shared" si="6"/>
        <v>宮城</v>
      </c>
      <c r="Z26" s="955">
        <f t="shared" si="7"/>
        <v>5230</v>
      </c>
      <c r="AA26" s="122">
        <f t="shared" si="8"/>
        <v>159</v>
      </c>
      <c r="AB26" s="901">
        <f>IFERROR(_xlfn.RANK.EQ(AA26,$AA$10:$AA$56,0)+COUNTIF($AA$10:AA26,AA26)-1,"-")</f>
        <v>41</v>
      </c>
      <c r="AC26" s="901"/>
      <c r="AD26" s="951">
        <f t="shared" si="9"/>
        <v>17</v>
      </c>
      <c r="AE26" s="951" t="str">
        <f t="shared" si="10"/>
        <v>岐阜</v>
      </c>
      <c r="AF26" s="952">
        <f t="shared" si="11"/>
        <v>296</v>
      </c>
    </row>
    <row r="27" spans="1:32" ht="11.85" customHeight="1">
      <c r="A27" s="162" t="s">
        <v>143</v>
      </c>
      <c r="B27" s="180">
        <v>1180</v>
      </c>
      <c r="C27" s="181">
        <v>443</v>
      </c>
      <c r="D27" s="181">
        <v>5230</v>
      </c>
      <c r="E27" s="182">
        <v>20</v>
      </c>
      <c r="F27" s="181">
        <v>102</v>
      </c>
      <c r="G27" s="181">
        <v>103</v>
      </c>
      <c r="H27" s="183">
        <v>220</v>
      </c>
      <c r="I27" s="181">
        <v>104</v>
      </c>
      <c r="J27" s="181">
        <v>109</v>
      </c>
      <c r="K27" s="181">
        <v>407</v>
      </c>
      <c r="M27" s="117">
        <v>18</v>
      </c>
      <c r="N27" s="120" t="s">
        <v>400</v>
      </c>
      <c r="O27" s="122">
        <f t="shared" si="0"/>
        <v>255</v>
      </c>
      <c r="P27" s="901">
        <f>IFERROR(_xlfn.RANK.EQ(O27,$O$10:$O$56,0)+COUNTIF($O$10:O27,O27)-1,"-")</f>
        <v>28</v>
      </c>
      <c r="Q27" s="901"/>
      <c r="R27" s="897">
        <f t="shared" si="1"/>
        <v>18</v>
      </c>
      <c r="S27" s="897" t="str">
        <f t="shared" si="2"/>
        <v>山口</v>
      </c>
      <c r="T27" s="863">
        <f t="shared" si="3"/>
        <v>1640</v>
      </c>
      <c r="U27" s="122">
        <f t="shared" si="4"/>
        <v>681</v>
      </c>
      <c r="V27" s="907">
        <f>IFERROR(_xlfn.RANK.EQ(U27,$U$10:$U$56,0)+COUNTIF($U$10:U27,U27)-1,"-")</f>
        <v>28</v>
      </c>
      <c r="W27" s="907"/>
      <c r="X27" s="151">
        <f t="shared" si="5"/>
        <v>18</v>
      </c>
      <c r="Y27" s="151" t="str">
        <f t="shared" si="6"/>
        <v>山口</v>
      </c>
      <c r="Z27" s="955">
        <f t="shared" si="7"/>
        <v>4480</v>
      </c>
      <c r="AA27" s="122">
        <f t="shared" si="8"/>
        <v>267</v>
      </c>
      <c r="AB27" s="901">
        <f>IFERROR(_xlfn.RANK.EQ(AA27,$AA$10:$AA$56,0)+COUNTIF($AA$10:AA27,AA27)-1,"-")</f>
        <v>25</v>
      </c>
      <c r="AC27" s="901"/>
      <c r="AD27" s="951">
        <f t="shared" si="9"/>
        <v>18</v>
      </c>
      <c r="AE27" s="951" t="str">
        <f t="shared" si="10"/>
        <v>山梨</v>
      </c>
      <c r="AF27" s="952">
        <f t="shared" si="11"/>
        <v>288</v>
      </c>
    </row>
    <row r="28" spans="1:32" ht="11.85" customHeight="1">
      <c r="A28" s="162" t="s">
        <v>150</v>
      </c>
      <c r="B28" s="180">
        <v>310</v>
      </c>
      <c r="C28" s="181">
        <v>338</v>
      </c>
      <c r="D28" s="181">
        <v>1050</v>
      </c>
      <c r="E28" s="182">
        <v>-28</v>
      </c>
      <c r="F28" s="181">
        <v>92</v>
      </c>
      <c r="G28" s="181">
        <v>119</v>
      </c>
      <c r="H28" s="183">
        <v>90</v>
      </c>
      <c r="I28" s="181">
        <v>109</v>
      </c>
      <c r="J28" s="181">
        <v>128</v>
      </c>
      <c r="K28" s="181">
        <v>265</v>
      </c>
      <c r="M28" s="117">
        <v>19</v>
      </c>
      <c r="N28" s="120" t="s">
        <v>401</v>
      </c>
      <c r="O28" s="122">
        <f t="shared" si="0"/>
        <v>88</v>
      </c>
      <c r="P28" s="901">
        <f>IFERROR(_xlfn.RANK.EQ(O28,$O$10:$O$56,0)+COUNTIF($O$10:O28,O28)-1,"-")</f>
        <v>38</v>
      </c>
      <c r="Q28" s="901"/>
      <c r="R28" s="897">
        <f t="shared" si="1"/>
        <v>19</v>
      </c>
      <c r="S28" s="897" t="str">
        <f t="shared" si="2"/>
        <v>宮城</v>
      </c>
      <c r="T28" s="863">
        <f t="shared" si="3"/>
        <v>1180</v>
      </c>
      <c r="U28" s="122">
        <f t="shared" si="4"/>
        <v>253</v>
      </c>
      <c r="V28" s="907">
        <f>IFERROR(_xlfn.RANK.EQ(U28,$U$10:$U$56,0)+COUNTIF($U$10:U28,U28)-1,"-")</f>
        <v>35</v>
      </c>
      <c r="W28" s="907"/>
      <c r="X28" s="151">
        <f t="shared" si="5"/>
        <v>19</v>
      </c>
      <c r="Y28" s="151" t="str">
        <f t="shared" si="6"/>
        <v>兵庫</v>
      </c>
      <c r="Z28" s="955">
        <f t="shared" si="7"/>
        <v>3990</v>
      </c>
      <c r="AA28" s="122">
        <f t="shared" si="8"/>
        <v>288</v>
      </c>
      <c r="AB28" s="901">
        <f>IFERROR(_xlfn.RANK.EQ(AA28,$AA$10:$AA$56,0)+COUNTIF($AA$10:AA28,AA28)-1,"-")</f>
        <v>18</v>
      </c>
      <c r="AC28" s="901"/>
      <c r="AD28" s="951">
        <f t="shared" si="9"/>
        <v>19</v>
      </c>
      <c r="AE28" s="951" t="str">
        <f t="shared" si="10"/>
        <v>福島</v>
      </c>
      <c r="AF28" s="952">
        <f t="shared" si="11"/>
        <v>287</v>
      </c>
    </row>
    <row r="29" spans="1:32" ht="11.85" customHeight="1">
      <c r="A29" s="162" t="s">
        <v>146</v>
      </c>
      <c r="B29" s="180">
        <v>136</v>
      </c>
      <c r="C29" s="181">
        <v>206</v>
      </c>
      <c r="D29" s="181">
        <v>280</v>
      </c>
      <c r="E29" s="182">
        <v>34</v>
      </c>
      <c r="F29" s="181">
        <v>133</v>
      </c>
      <c r="G29" s="181">
        <v>78</v>
      </c>
      <c r="H29" s="183">
        <v>12</v>
      </c>
      <c r="I29" s="181">
        <v>104</v>
      </c>
      <c r="J29" s="181">
        <v>85</v>
      </c>
      <c r="K29" s="181">
        <v>241</v>
      </c>
      <c r="M29" s="117">
        <v>20</v>
      </c>
      <c r="N29" s="120" t="s">
        <v>402</v>
      </c>
      <c r="O29" s="122">
        <f t="shared" si="0"/>
        <v>2270</v>
      </c>
      <c r="P29" s="901">
        <f>IFERROR(_xlfn.RANK.EQ(O29,$O$10:$O$56,0)+COUNTIF($O$10:O29,O29)-1,"-")</f>
        <v>16</v>
      </c>
      <c r="Q29" s="901"/>
      <c r="R29" s="897">
        <f t="shared" si="1"/>
        <v>20</v>
      </c>
      <c r="S29" s="897" t="str">
        <f t="shared" si="2"/>
        <v>岡山</v>
      </c>
      <c r="T29" s="863">
        <f t="shared" si="3"/>
        <v>1080</v>
      </c>
      <c r="U29" s="122">
        <f t="shared" si="4"/>
        <v>7600</v>
      </c>
      <c r="V29" s="907">
        <f>IFERROR(_xlfn.RANK.EQ(U29,$U$10:$U$56,0)+COUNTIF($U$10:U29,U29)-1,"-")</f>
        <v>14</v>
      </c>
      <c r="W29" s="907"/>
      <c r="X29" s="151">
        <f t="shared" si="5"/>
        <v>20</v>
      </c>
      <c r="Y29" s="151" t="str">
        <f t="shared" si="6"/>
        <v>岡山</v>
      </c>
      <c r="Z29" s="955">
        <f t="shared" si="7"/>
        <v>3680</v>
      </c>
      <c r="AA29" s="122">
        <f t="shared" si="8"/>
        <v>335</v>
      </c>
      <c r="AB29" s="901">
        <f>IFERROR(_xlfn.RANK.EQ(AA29,$AA$10:$AA$56,0)+COUNTIF($AA$10:AA29,AA29)-1,"-")</f>
        <v>10</v>
      </c>
      <c r="AC29" s="901"/>
      <c r="AD29" s="951">
        <f t="shared" si="9"/>
        <v>19</v>
      </c>
      <c r="AE29" s="951" t="str">
        <f t="shared" si="10"/>
        <v>鳥取</v>
      </c>
      <c r="AF29" s="952">
        <f t="shared" si="11"/>
        <v>287</v>
      </c>
    </row>
    <row r="30" spans="1:32" ht="11.85" customHeight="1">
      <c r="A30" s="162" t="s">
        <v>149</v>
      </c>
      <c r="B30" s="180">
        <v>551</v>
      </c>
      <c r="C30" s="181">
        <v>287</v>
      </c>
      <c r="D30" s="181">
        <v>1580</v>
      </c>
      <c r="E30" s="182">
        <v>83</v>
      </c>
      <c r="F30" s="181">
        <v>118</v>
      </c>
      <c r="G30" s="181">
        <v>109</v>
      </c>
      <c r="H30" s="183">
        <v>350</v>
      </c>
      <c r="I30" s="181">
        <v>128</v>
      </c>
      <c r="J30" s="181">
        <v>124</v>
      </c>
      <c r="K30" s="181">
        <v>231</v>
      </c>
      <c r="M30" s="117">
        <v>21</v>
      </c>
      <c r="N30" s="120" t="s">
        <v>403</v>
      </c>
      <c r="O30" s="122">
        <f t="shared" si="0"/>
        <v>3680</v>
      </c>
      <c r="P30" s="901">
        <f>IFERROR(_xlfn.RANK.EQ(O30,$O$10:$O$56,0)+COUNTIF($O$10:O30,O30)-1,"-")</f>
        <v>12</v>
      </c>
      <c r="Q30" s="901"/>
      <c r="R30" s="897">
        <f t="shared" si="1"/>
        <v>21</v>
      </c>
      <c r="S30" s="897" t="str">
        <f t="shared" si="2"/>
        <v>千葉</v>
      </c>
      <c r="T30" s="863">
        <f t="shared" si="3"/>
        <v>807</v>
      </c>
      <c r="U30" s="122">
        <f t="shared" si="4"/>
        <v>10900</v>
      </c>
      <c r="V30" s="907">
        <f>IFERROR(_xlfn.RANK.EQ(U30,$U$10:$U$56,0)+COUNTIF($U$10:U30,U30)-1,"-")</f>
        <v>11</v>
      </c>
      <c r="W30" s="907"/>
      <c r="X30" s="151">
        <f t="shared" si="5"/>
        <v>21</v>
      </c>
      <c r="Y30" s="151" t="str">
        <f t="shared" si="6"/>
        <v>千葉</v>
      </c>
      <c r="Z30" s="955">
        <f t="shared" si="7"/>
        <v>2660</v>
      </c>
      <c r="AA30" s="122">
        <f t="shared" si="8"/>
        <v>296</v>
      </c>
      <c r="AB30" s="901">
        <f>IFERROR(_xlfn.RANK.EQ(AA30,$AA$10:$AA$56,0)+COUNTIF($AA$10:AA30,AA30)-1,"-")</f>
        <v>17</v>
      </c>
      <c r="AC30" s="901"/>
      <c r="AD30" s="951">
        <f t="shared" si="9"/>
        <v>21</v>
      </c>
      <c r="AE30" s="951" t="str">
        <f t="shared" si="10"/>
        <v>青森</v>
      </c>
      <c r="AF30" s="952">
        <f t="shared" si="11"/>
        <v>285</v>
      </c>
    </row>
    <row r="31" spans="1:32" ht="11.85" customHeight="1">
      <c r="A31" s="162" t="s">
        <v>147</v>
      </c>
      <c r="B31" s="176">
        <v>4770</v>
      </c>
      <c r="C31" s="177">
        <v>318</v>
      </c>
      <c r="D31" s="177">
        <v>15200</v>
      </c>
      <c r="E31" s="182">
        <v>-120</v>
      </c>
      <c r="F31" s="177">
        <v>98</v>
      </c>
      <c r="G31" s="177">
        <v>101</v>
      </c>
      <c r="H31" s="183">
        <v>-200</v>
      </c>
      <c r="I31" s="177">
        <v>99</v>
      </c>
      <c r="J31" s="177">
        <v>106</v>
      </c>
      <c r="K31" s="177">
        <v>300</v>
      </c>
      <c r="M31" s="117">
        <v>22</v>
      </c>
      <c r="N31" s="120" t="s">
        <v>404</v>
      </c>
      <c r="O31" s="122">
        <f t="shared" si="0"/>
        <v>624</v>
      </c>
      <c r="P31" s="901">
        <f>IFERROR(_xlfn.RANK.EQ(O31,$O$10:$O$56,0)+COUNTIF($O$10:O31,O31)-1,"-")</f>
        <v>24</v>
      </c>
      <c r="Q31" s="901"/>
      <c r="R31" s="897">
        <f t="shared" si="1"/>
        <v>22</v>
      </c>
      <c r="S31" s="897" t="str">
        <f t="shared" si="2"/>
        <v>青森</v>
      </c>
      <c r="T31" s="863">
        <f t="shared" si="3"/>
        <v>747</v>
      </c>
      <c r="U31" s="122">
        <f t="shared" si="4"/>
        <v>1260</v>
      </c>
      <c r="V31" s="907">
        <f>IFERROR(_xlfn.RANK.EQ(U31,$U$10:$U$56,0)+COUNTIF($U$10:U31,U31)-1,"-")</f>
        <v>26</v>
      </c>
      <c r="W31" s="907"/>
      <c r="X31" s="151">
        <f t="shared" si="5"/>
        <v>22</v>
      </c>
      <c r="Y31" s="151" t="str">
        <f t="shared" si="6"/>
        <v>青森</v>
      </c>
      <c r="Z31" s="955">
        <f t="shared" si="7"/>
        <v>2130</v>
      </c>
      <c r="AA31" s="122">
        <f t="shared" si="8"/>
        <v>202</v>
      </c>
      <c r="AB31" s="901">
        <f>IFERROR(_xlfn.RANK.EQ(AA31,$AA$10:$AA$56,0)+COUNTIF($AA$10:AA31,AA31)-1,"-")</f>
        <v>38</v>
      </c>
      <c r="AC31" s="901"/>
      <c r="AD31" s="951">
        <f t="shared" si="9"/>
        <v>21</v>
      </c>
      <c r="AE31" s="951" t="str">
        <f t="shared" si="10"/>
        <v>和歌山</v>
      </c>
      <c r="AF31" s="952">
        <f t="shared" si="11"/>
        <v>285</v>
      </c>
    </row>
    <row r="32" spans="1:32" ht="11.85" customHeight="1">
      <c r="A32" s="162" t="s">
        <v>158</v>
      </c>
      <c r="B32" s="180">
        <v>2610</v>
      </c>
      <c r="C32" s="181">
        <v>346</v>
      </c>
      <c r="D32" s="181">
        <v>9030</v>
      </c>
      <c r="E32" s="182">
        <v>130</v>
      </c>
      <c r="F32" s="181">
        <v>105</v>
      </c>
      <c r="G32" s="181">
        <v>99</v>
      </c>
      <c r="H32" s="183">
        <v>400</v>
      </c>
      <c r="I32" s="181">
        <v>105</v>
      </c>
      <c r="J32" s="181">
        <v>96</v>
      </c>
      <c r="K32" s="181">
        <v>362</v>
      </c>
      <c r="M32" s="117">
        <v>23</v>
      </c>
      <c r="N32" s="120" t="s">
        <v>405</v>
      </c>
      <c r="O32" s="122">
        <f t="shared" si="0"/>
        <v>6100</v>
      </c>
      <c r="P32" s="901">
        <f>IFERROR(_xlfn.RANK.EQ(O32,$O$10:$O$56,0)+COUNTIF($O$10:O32,O32)-1,"-")</f>
        <v>6</v>
      </c>
      <c r="Q32" s="901"/>
      <c r="R32" s="897">
        <f t="shared" si="1"/>
        <v>23</v>
      </c>
      <c r="S32" s="897" t="str">
        <f t="shared" si="2"/>
        <v>長崎</v>
      </c>
      <c r="T32" s="863">
        <f t="shared" si="3"/>
        <v>679</v>
      </c>
      <c r="U32" s="122">
        <f t="shared" si="4"/>
        <v>28900</v>
      </c>
      <c r="V32" s="907">
        <f>IFERROR(_xlfn.RANK.EQ(U32,$U$10:$U$56,0)+COUNTIF($U$10:U32,U32)-1,"-")</f>
        <v>4</v>
      </c>
      <c r="W32" s="907"/>
      <c r="X32" s="151">
        <f t="shared" si="5"/>
        <v>23</v>
      </c>
      <c r="Y32" s="151" t="str">
        <f t="shared" si="6"/>
        <v>長崎</v>
      </c>
      <c r="Z32" s="955">
        <f t="shared" si="7"/>
        <v>1720</v>
      </c>
      <c r="AA32" s="122">
        <f t="shared" si="8"/>
        <v>473</v>
      </c>
      <c r="AB32" s="901">
        <f>IFERROR(_xlfn.RANK.EQ(AA32,$AA$10:$AA$56,0)+COUNTIF($AA$10:AA32,AA32)-1,"-")</f>
        <v>2</v>
      </c>
      <c r="AC32" s="901"/>
      <c r="AD32" s="951">
        <f t="shared" si="9"/>
        <v>23</v>
      </c>
      <c r="AE32" s="951" t="str">
        <f t="shared" si="10"/>
        <v>徳島</v>
      </c>
      <c r="AF32" s="952">
        <f t="shared" si="11"/>
        <v>278</v>
      </c>
    </row>
    <row r="33" spans="1:32" ht="11.85" customHeight="1">
      <c r="A33" s="162" t="s">
        <v>155</v>
      </c>
      <c r="B33" s="180">
        <v>5300</v>
      </c>
      <c r="C33" s="181">
        <v>439</v>
      </c>
      <c r="D33" s="181">
        <v>23300</v>
      </c>
      <c r="E33" s="182">
        <v>-30</v>
      </c>
      <c r="F33" s="181">
        <v>99</v>
      </c>
      <c r="G33" s="181">
        <v>105</v>
      </c>
      <c r="H33" s="183">
        <v>900</v>
      </c>
      <c r="I33" s="181">
        <v>104</v>
      </c>
      <c r="J33" s="181">
        <v>106</v>
      </c>
      <c r="K33" s="181">
        <v>413</v>
      </c>
      <c r="M33" s="117">
        <v>24</v>
      </c>
      <c r="N33" s="120" t="s">
        <v>406</v>
      </c>
      <c r="O33" s="122">
        <f t="shared" si="0"/>
        <v>7570</v>
      </c>
      <c r="P33" s="901">
        <f>IFERROR(_xlfn.RANK.EQ(O33,$O$10:$O$56,0)+COUNTIF($O$10:O33,O33)-1,"-")</f>
        <v>4</v>
      </c>
      <c r="Q33" s="901"/>
      <c r="R33" s="897">
        <f t="shared" si="1"/>
        <v>24</v>
      </c>
      <c r="S33" s="897" t="str">
        <f t="shared" si="2"/>
        <v>静岡</v>
      </c>
      <c r="T33" s="863">
        <f t="shared" si="3"/>
        <v>624</v>
      </c>
      <c r="U33" s="122">
        <f t="shared" si="4"/>
        <v>18800</v>
      </c>
      <c r="V33" s="907">
        <f>IFERROR(_xlfn.RANK.EQ(U33,$U$10:$U$56,0)+COUNTIF($U$10:U33,U33)-1,"-")</f>
        <v>8</v>
      </c>
      <c r="W33" s="907"/>
      <c r="X33" s="151">
        <f t="shared" si="5"/>
        <v>24</v>
      </c>
      <c r="Y33" s="151" t="str">
        <f t="shared" si="6"/>
        <v>福島</v>
      </c>
      <c r="Z33" s="955">
        <f t="shared" si="7"/>
        <v>1580</v>
      </c>
      <c r="AA33" s="122">
        <f t="shared" si="8"/>
        <v>249</v>
      </c>
      <c r="AB33" s="901">
        <f>IFERROR(_xlfn.RANK.EQ(AA33,$AA$10:$AA$56,0)+COUNTIF($AA$10:AA33,AA33)-1,"-")</f>
        <v>30</v>
      </c>
      <c r="AC33" s="901"/>
      <c r="AD33" s="951">
        <f t="shared" si="9"/>
        <v>24</v>
      </c>
      <c r="AE33" s="951" t="str">
        <f t="shared" si="10"/>
        <v>山口</v>
      </c>
      <c r="AF33" s="952">
        <f t="shared" si="11"/>
        <v>273</v>
      </c>
    </row>
    <row r="34" spans="1:32" ht="11.85" customHeight="1">
      <c r="A34" s="162" t="s">
        <v>154</v>
      </c>
      <c r="B34" s="180">
        <v>5550</v>
      </c>
      <c r="C34" s="181">
        <v>395</v>
      </c>
      <c r="D34" s="181">
        <v>21900</v>
      </c>
      <c r="E34" s="178">
        <v>0</v>
      </c>
      <c r="F34" s="181">
        <v>100</v>
      </c>
      <c r="G34" s="181">
        <v>100</v>
      </c>
      <c r="H34" s="179">
        <v>-100</v>
      </c>
      <c r="I34" s="181">
        <v>100</v>
      </c>
      <c r="J34" s="181">
        <v>102</v>
      </c>
      <c r="K34" s="181">
        <v>387</v>
      </c>
      <c r="M34" s="117">
        <v>25</v>
      </c>
      <c r="N34" s="120" t="s">
        <v>407</v>
      </c>
      <c r="O34" s="122">
        <f t="shared" si="0"/>
        <v>7030</v>
      </c>
      <c r="P34" s="901">
        <f>IFERROR(_xlfn.RANK.EQ(O34,$O$10:$O$56,0)+COUNTIF($O$10:O34,O34)-1,"-")</f>
        <v>5</v>
      </c>
      <c r="Q34" s="901"/>
      <c r="R34" s="897">
        <f t="shared" si="1"/>
        <v>25</v>
      </c>
      <c r="S34" s="897" t="str">
        <f t="shared" si="2"/>
        <v>福島</v>
      </c>
      <c r="T34" s="863">
        <f t="shared" si="3"/>
        <v>551</v>
      </c>
      <c r="U34" s="122">
        <f t="shared" si="4"/>
        <v>21800</v>
      </c>
      <c r="V34" s="907">
        <f>IFERROR(_xlfn.RANK.EQ(U34,$U$10:$U$56,0)+COUNTIF($U$10:U34,U34)-1,"-")</f>
        <v>7</v>
      </c>
      <c r="W34" s="907"/>
      <c r="X34" s="151">
        <f t="shared" si="5"/>
        <v>25</v>
      </c>
      <c r="Y34" s="151" t="str">
        <f t="shared" si="6"/>
        <v>愛媛</v>
      </c>
      <c r="Z34" s="955">
        <f t="shared" si="7"/>
        <v>1300</v>
      </c>
      <c r="AA34" s="122">
        <f t="shared" si="8"/>
        <v>310</v>
      </c>
      <c r="AB34" s="901">
        <f>IFERROR(_xlfn.RANK.EQ(AA34,$AA$10:$AA$56,0)+COUNTIF($AA$10:AA34,AA34)-1,"-")</f>
        <v>15</v>
      </c>
      <c r="AC34" s="901"/>
      <c r="AD34" s="951">
        <f t="shared" si="9"/>
        <v>25</v>
      </c>
      <c r="AE34" s="951" t="str">
        <f t="shared" si="10"/>
        <v>福井</v>
      </c>
      <c r="AF34" s="952">
        <f t="shared" si="11"/>
        <v>267</v>
      </c>
    </row>
    <row r="35" spans="1:32" ht="11.85" customHeight="1">
      <c r="A35" s="162" t="s">
        <v>160</v>
      </c>
      <c r="B35" s="180">
        <v>807</v>
      </c>
      <c r="C35" s="181">
        <v>329</v>
      </c>
      <c r="D35" s="181">
        <v>2660</v>
      </c>
      <c r="E35" s="182">
        <v>50</v>
      </c>
      <c r="F35" s="181">
        <v>107</v>
      </c>
      <c r="G35" s="181">
        <v>95</v>
      </c>
      <c r="H35" s="183">
        <v>40</v>
      </c>
      <c r="I35" s="181">
        <v>102</v>
      </c>
      <c r="J35" s="181">
        <v>105</v>
      </c>
      <c r="K35" s="181">
        <v>312</v>
      </c>
      <c r="M35" s="117">
        <v>26</v>
      </c>
      <c r="N35" s="120" t="s">
        <v>408</v>
      </c>
      <c r="O35" s="122">
        <f t="shared" si="0"/>
        <v>210</v>
      </c>
      <c r="P35" s="901">
        <f>IFERROR(_xlfn.RANK.EQ(O35,$O$10:$O$56,0)+COUNTIF($O$10:O35,O35)-1,"-")</f>
        <v>30</v>
      </c>
      <c r="Q35" s="901"/>
      <c r="R35" s="897">
        <f t="shared" si="1"/>
        <v>26</v>
      </c>
      <c r="S35" s="897" t="str">
        <f t="shared" si="2"/>
        <v>愛媛</v>
      </c>
      <c r="T35" s="863">
        <f t="shared" si="3"/>
        <v>373</v>
      </c>
      <c r="U35" s="122">
        <f t="shared" si="4"/>
        <v>328</v>
      </c>
      <c r="V35" s="907">
        <f>IFERROR(_xlfn.RANK.EQ(U35,$U$10:$U$56,0)+COUNTIF($U$10:U35,U35)-1,"-")</f>
        <v>32</v>
      </c>
      <c r="W35" s="907"/>
      <c r="X35" s="151">
        <f t="shared" si="5"/>
        <v>26</v>
      </c>
      <c r="Y35" s="151" t="str">
        <f t="shared" si="6"/>
        <v>静岡</v>
      </c>
      <c r="Z35" s="955">
        <f t="shared" si="7"/>
        <v>1260</v>
      </c>
      <c r="AA35" s="122">
        <f t="shared" si="8"/>
        <v>156</v>
      </c>
      <c r="AB35" s="901">
        <f>IFERROR(_xlfn.RANK.EQ(AA35,$AA$10:$AA$56,0)+COUNTIF($AA$10:AA35,AA35)-1,"-")</f>
        <v>42</v>
      </c>
      <c r="AC35" s="901"/>
      <c r="AD35" s="951">
        <f t="shared" si="9"/>
        <v>26</v>
      </c>
      <c r="AE35" s="951" t="str">
        <f t="shared" si="10"/>
        <v>香川</v>
      </c>
      <c r="AF35" s="952">
        <f t="shared" si="11"/>
        <v>262</v>
      </c>
    </row>
    <row r="36" spans="1:32" ht="11.85" customHeight="1">
      <c r="A36" s="162" t="s">
        <v>174</v>
      </c>
      <c r="B36" s="180">
        <v>10</v>
      </c>
      <c r="C36" s="181">
        <v>210</v>
      </c>
      <c r="D36" s="181">
        <v>21</v>
      </c>
      <c r="E36" s="182">
        <v>-1</v>
      </c>
      <c r="F36" s="181">
        <v>91</v>
      </c>
      <c r="G36" s="181">
        <v>128</v>
      </c>
      <c r="H36" s="183">
        <v>3</v>
      </c>
      <c r="I36" s="181">
        <v>117</v>
      </c>
      <c r="J36" s="181">
        <v>102</v>
      </c>
      <c r="K36" s="181">
        <v>205</v>
      </c>
      <c r="M36" s="117">
        <v>27</v>
      </c>
      <c r="N36" s="120" t="s">
        <v>409</v>
      </c>
      <c r="O36" s="122">
        <f t="shared" si="0"/>
        <v>1</v>
      </c>
      <c r="P36" s="901">
        <f>IFERROR(_xlfn.RANK.EQ(O36,$O$10:$O$56,0)+COUNTIF($O$10:O36,O36)-1,"-")</f>
        <v>47</v>
      </c>
      <c r="Q36" s="901"/>
      <c r="R36" s="897">
        <f t="shared" si="1"/>
        <v>27</v>
      </c>
      <c r="S36" s="897" t="str">
        <f t="shared" si="2"/>
        <v>秋田</v>
      </c>
      <c r="T36" s="863">
        <f t="shared" si="3"/>
        <v>310</v>
      </c>
      <c r="U36" s="122">
        <f t="shared" si="4"/>
        <v>2</v>
      </c>
      <c r="V36" s="907">
        <f>IFERROR(_xlfn.RANK.EQ(U36,$U$10:$U$56,0)+COUNTIF($U$10:U36,U36)-1,"-")</f>
        <v>47</v>
      </c>
      <c r="W36" s="907"/>
      <c r="X36" s="151">
        <f t="shared" si="5"/>
        <v>27</v>
      </c>
      <c r="Y36" s="151" t="str">
        <f t="shared" si="6"/>
        <v>秋田</v>
      </c>
      <c r="Z36" s="955">
        <f t="shared" si="7"/>
        <v>1050</v>
      </c>
      <c r="AA36" s="122">
        <f t="shared" si="8"/>
        <v>150</v>
      </c>
      <c r="AB36" s="901">
        <f>IFERROR(_xlfn.RANK.EQ(AA36,$AA$10:$AA$56,0)+COUNTIF($AA$10:AA36,AA36)-1,"-")</f>
        <v>43</v>
      </c>
      <c r="AC36" s="901"/>
      <c r="AD36" s="951">
        <f t="shared" si="9"/>
        <v>27</v>
      </c>
      <c r="AE36" s="951" t="str">
        <f t="shared" si="10"/>
        <v>奈良</v>
      </c>
      <c r="AF36" s="952">
        <f t="shared" si="11"/>
        <v>254</v>
      </c>
    </row>
    <row r="37" spans="1:32" ht="11.85" customHeight="1">
      <c r="A37" s="162" t="s">
        <v>178</v>
      </c>
      <c r="B37" s="180">
        <v>38</v>
      </c>
      <c r="C37" s="181">
        <v>232</v>
      </c>
      <c r="D37" s="181">
        <v>88</v>
      </c>
      <c r="E37" s="182">
        <v>-1</v>
      </c>
      <c r="F37" s="181">
        <v>97</v>
      </c>
      <c r="G37" s="181">
        <v>109</v>
      </c>
      <c r="H37" s="183">
        <v>5</v>
      </c>
      <c r="I37" s="181">
        <v>106</v>
      </c>
      <c r="J37" s="181">
        <v>89</v>
      </c>
      <c r="K37" s="181">
        <v>260</v>
      </c>
      <c r="M37" s="117">
        <v>28</v>
      </c>
      <c r="N37" s="120" t="s">
        <v>410</v>
      </c>
      <c r="O37" s="122">
        <f t="shared" si="0"/>
        <v>1790</v>
      </c>
      <c r="P37" s="901">
        <f>IFERROR(_xlfn.RANK.EQ(O37,$O$10:$O$56,0)+COUNTIF($O$10:O37,O37)-1,"-")</f>
        <v>17</v>
      </c>
      <c r="Q37" s="901"/>
      <c r="R37" s="897">
        <f t="shared" si="1"/>
        <v>28</v>
      </c>
      <c r="S37" s="897" t="str">
        <f t="shared" si="2"/>
        <v>福井</v>
      </c>
      <c r="T37" s="863">
        <f t="shared" si="3"/>
        <v>255</v>
      </c>
      <c r="U37" s="122">
        <f t="shared" si="4"/>
        <v>3990</v>
      </c>
      <c r="V37" s="907">
        <f>IFERROR(_xlfn.RANK.EQ(U37,$U$10:$U$56,0)+COUNTIF($U$10:U37,U37)-1,"-")</f>
        <v>19</v>
      </c>
      <c r="W37" s="907"/>
      <c r="X37" s="151">
        <f t="shared" si="5"/>
        <v>28</v>
      </c>
      <c r="Y37" s="151" t="str">
        <f t="shared" si="6"/>
        <v>福井</v>
      </c>
      <c r="Z37" s="955">
        <f t="shared" si="7"/>
        <v>681</v>
      </c>
      <c r="AA37" s="122">
        <f t="shared" si="8"/>
        <v>223</v>
      </c>
      <c r="AB37" s="901">
        <f>IFERROR(_xlfn.RANK.EQ(AA37,$AA$10:$AA$56,0)+COUNTIF($AA$10:AA37,AA37)-1,"-")</f>
        <v>33</v>
      </c>
      <c r="AC37" s="901"/>
      <c r="AD37" s="951">
        <f t="shared" si="9"/>
        <v>28</v>
      </c>
      <c r="AE37" s="951" t="str">
        <f t="shared" si="10"/>
        <v>長崎</v>
      </c>
      <c r="AF37" s="952">
        <f t="shared" si="11"/>
        <v>253</v>
      </c>
    </row>
    <row r="38" spans="1:32" ht="11.85" customHeight="1">
      <c r="A38" s="162" t="s">
        <v>135</v>
      </c>
      <c r="B38" s="180">
        <v>186</v>
      </c>
      <c r="C38" s="181">
        <v>329</v>
      </c>
      <c r="D38" s="181">
        <v>612</v>
      </c>
      <c r="E38" s="182">
        <v>22</v>
      </c>
      <c r="F38" s="181">
        <v>113</v>
      </c>
      <c r="G38" s="181">
        <v>107</v>
      </c>
      <c r="H38" s="183">
        <v>108</v>
      </c>
      <c r="I38" s="181">
        <v>121</v>
      </c>
      <c r="J38" s="181">
        <v>136</v>
      </c>
      <c r="K38" s="181">
        <v>242</v>
      </c>
      <c r="M38" s="117">
        <v>29</v>
      </c>
      <c r="N38" s="120" t="s">
        <v>411</v>
      </c>
      <c r="O38" s="122">
        <f t="shared" si="0"/>
        <v>147</v>
      </c>
      <c r="P38" s="901">
        <f>IFERROR(_xlfn.RANK.EQ(O38,$O$10:$O$56,0)+COUNTIF($O$10:O38,O38)-1,"-")</f>
        <v>32</v>
      </c>
      <c r="Q38" s="901"/>
      <c r="R38" s="897">
        <f t="shared" si="1"/>
        <v>29</v>
      </c>
      <c r="S38" s="897" t="str">
        <f t="shared" si="2"/>
        <v>広島</v>
      </c>
      <c r="T38" s="863">
        <f t="shared" si="3"/>
        <v>248</v>
      </c>
      <c r="U38" s="122">
        <f t="shared" si="4"/>
        <v>373</v>
      </c>
      <c r="V38" s="907">
        <f>IFERROR(_xlfn.RANK.EQ(U38,$U$10:$U$56,0)+COUNTIF($U$10:U38,U38)-1,"-")</f>
        <v>31</v>
      </c>
      <c r="W38" s="907"/>
      <c r="X38" s="151">
        <f t="shared" si="5"/>
        <v>29</v>
      </c>
      <c r="Y38" s="151" t="str">
        <f t="shared" si="6"/>
        <v>新潟</v>
      </c>
      <c r="Z38" s="955">
        <f t="shared" si="7"/>
        <v>612</v>
      </c>
      <c r="AA38" s="122">
        <f t="shared" si="8"/>
        <v>254</v>
      </c>
      <c r="AB38" s="901">
        <f>IFERROR(_xlfn.RANK.EQ(AA38,$AA$10:$AA$56,0)+COUNTIF($AA$10:AA38,AA38)-1,"-")</f>
        <v>27</v>
      </c>
      <c r="AC38" s="901"/>
      <c r="AD38" s="951">
        <f t="shared" si="9"/>
        <v>29</v>
      </c>
      <c r="AE38" s="951" t="str">
        <f t="shared" si="10"/>
        <v>岩手</v>
      </c>
      <c r="AF38" s="952">
        <f t="shared" si="11"/>
        <v>249</v>
      </c>
    </row>
    <row r="39" spans="1:32" ht="11.85" customHeight="1">
      <c r="A39" s="162" t="s">
        <v>167</v>
      </c>
      <c r="B39" s="176">
        <v>61</v>
      </c>
      <c r="C39" s="177">
        <v>203</v>
      </c>
      <c r="D39" s="177">
        <v>124</v>
      </c>
      <c r="E39" s="182">
        <v>11</v>
      </c>
      <c r="F39" s="177">
        <v>122</v>
      </c>
      <c r="G39" s="177">
        <v>130</v>
      </c>
      <c r="H39" s="183">
        <v>46</v>
      </c>
      <c r="I39" s="177">
        <v>159</v>
      </c>
      <c r="J39" s="177">
        <v>112</v>
      </c>
      <c r="K39" s="177">
        <v>181</v>
      </c>
      <c r="M39" s="117">
        <v>30</v>
      </c>
      <c r="N39" s="120" t="s">
        <v>412</v>
      </c>
      <c r="O39" s="122">
        <f t="shared" si="0"/>
        <v>14</v>
      </c>
      <c r="P39" s="901">
        <f>IFERROR(_xlfn.RANK.EQ(O39,$O$10:$O$56,0)+COUNTIF($O$10:O39,O39)-1,"-")</f>
        <v>43</v>
      </c>
      <c r="Q39" s="901"/>
      <c r="R39" s="897">
        <f t="shared" si="1"/>
        <v>30</v>
      </c>
      <c r="S39" s="897" t="str">
        <f t="shared" si="2"/>
        <v>京都</v>
      </c>
      <c r="T39" s="863">
        <f t="shared" si="3"/>
        <v>210</v>
      </c>
      <c r="U39" s="122">
        <f t="shared" si="4"/>
        <v>40</v>
      </c>
      <c r="V39" s="907">
        <f>IFERROR(_xlfn.RANK.EQ(U39,$U$10:$U$56,0)+COUNTIF($U$10:U39,U39)-1,"-")</f>
        <v>43</v>
      </c>
      <c r="W39" s="907"/>
      <c r="X39" s="151">
        <f t="shared" si="5"/>
        <v>30</v>
      </c>
      <c r="Y39" s="151" t="str">
        <f t="shared" si="6"/>
        <v>広島</v>
      </c>
      <c r="Z39" s="955">
        <f t="shared" si="7"/>
        <v>439</v>
      </c>
      <c r="AA39" s="122">
        <f t="shared" si="8"/>
        <v>285</v>
      </c>
      <c r="AB39" s="901">
        <f>IFERROR(_xlfn.RANK.EQ(AA39,$AA$10:$AA$56,0)+COUNTIF($AA$10:AA39,AA39)-1,"-")</f>
        <v>22</v>
      </c>
      <c r="AC39" s="901"/>
      <c r="AD39" s="951">
        <f t="shared" si="9"/>
        <v>29</v>
      </c>
      <c r="AE39" s="951" t="str">
        <f t="shared" si="10"/>
        <v>三重</v>
      </c>
      <c r="AF39" s="952">
        <f t="shared" si="11"/>
        <v>249</v>
      </c>
    </row>
    <row r="40" spans="1:32" ht="11.85" customHeight="1">
      <c r="A40" s="162" t="s">
        <v>177</v>
      </c>
      <c r="B40" s="180">
        <v>105</v>
      </c>
      <c r="C40" s="181">
        <v>159</v>
      </c>
      <c r="D40" s="181">
        <v>167</v>
      </c>
      <c r="E40" s="182">
        <v>-7</v>
      </c>
      <c r="F40" s="181">
        <v>94</v>
      </c>
      <c r="G40" s="181">
        <v>103</v>
      </c>
      <c r="H40" s="183">
        <v>-7</v>
      </c>
      <c r="I40" s="181">
        <v>96</v>
      </c>
      <c r="J40" s="181">
        <v>78</v>
      </c>
      <c r="K40" s="181">
        <v>205</v>
      </c>
      <c r="M40" s="117">
        <v>31</v>
      </c>
      <c r="N40" s="120" t="s">
        <v>413</v>
      </c>
      <c r="O40" s="122">
        <f t="shared" si="0"/>
        <v>99</v>
      </c>
      <c r="P40" s="901">
        <f>IFERROR(_xlfn.RANK.EQ(O40,$O$10:$O$56,0)+COUNTIF($O$10:O40,O40)-1,"-")</f>
        <v>37</v>
      </c>
      <c r="Q40" s="901"/>
      <c r="R40" s="897">
        <f t="shared" si="1"/>
        <v>31</v>
      </c>
      <c r="S40" s="897" t="str">
        <f t="shared" si="2"/>
        <v>新潟</v>
      </c>
      <c r="T40" s="863">
        <f t="shared" si="3"/>
        <v>186</v>
      </c>
      <c r="U40" s="122">
        <f t="shared" si="4"/>
        <v>284</v>
      </c>
      <c r="V40" s="907">
        <f>IFERROR(_xlfn.RANK.EQ(U40,$U$10:$U$56,0)+COUNTIF($U$10:U40,U40)-1,"-")</f>
        <v>33</v>
      </c>
      <c r="W40" s="907"/>
      <c r="X40" s="151">
        <f t="shared" si="5"/>
        <v>31</v>
      </c>
      <c r="Y40" s="151" t="str">
        <f t="shared" si="6"/>
        <v>奈良</v>
      </c>
      <c r="Z40" s="955">
        <f t="shared" si="7"/>
        <v>373</v>
      </c>
      <c r="AA40" s="122">
        <f t="shared" si="8"/>
        <v>287</v>
      </c>
      <c r="AB40" s="901">
        <f>IFERROR(_xlfn.RANK.EQ(AA40,$AA$10:$AA$56,0)+COUNTIF($AA$10:AA40,AA40)-1,"-")</f>
        <v>20</v>
      </c>
      <c r="AC40" s="901"/>
      <c r="AD40" s="951">
        <f t="shared" si="9"/>
        <v>31</v>
      </c>
      <c r="AE40" s="951" t="str">
        <f t="shared" si="10"/>
        <v>神奈川</v>
      </c>
      <c r="AF40" s="952">
        <f t="shared" si="11"/>
        <v>232</v>
      </c>
    </row>
    <row r="41" spans="1:32" ht="11.85" customHeight="1">
      <c r="A41" s="162" t="s">
        <v>161</v>
      </c>
      <c r="B41" s="180">
        <v>255</v>
      </c>
      <c r="C41" s="181">
        <v>267</v>
      </c>
      <c r="D41" s="181">
        <v>681</v>
      </c>
      <c r="E41" s="182">
        <v>51</v>
      </c>
      <c r="F41" s="181">
        <v>125</v>
      </c>
      <c r="G41" s="181">
        <v>96</v>
      </c>
      <c r="H41" s="183">
        <v>114</v>
      </c>
      <c r="I41" s="181">
        <v>120</v>
      </c>
      <c r="J41" s="181">
        <v>136</v>
      </c>
      <c r="K41" s="181">
        <v>197</v>
      </c>
      <c r="M41" s="117">
        <v>32</v>
      </c>
      <c r="N41" s="120" t="s">
        <v>414</v>
      </c>
      <c r="O41" s="122">
        <f t="shared" si="0"/>
        <v>132</v>
      </c>
      <c r="P41" s="901">
        <f>IFERROR(_xlfn.RANK.EQ(O41,$O$10:$O$56,0)+COUNTIF($O$10:O41,O41)-1,"-")</f>
        <v>34</v>
      </c>
      <c r="Q41" s="901"/>
      <c r="R41" s="897">
        <f t="shared" si="1"/>
        <v>32</v>
      </c>
      <c r="S41" s="897" t="str">
        <f t="shared" si="2"/>
        <v>奈良</v>
      </c>
      <c r="T41" s="863">
        <f t="shared" si="3"/>
        <v>147</v>
      </c>
      <c r="U41" s="122">
        <f t="shared" si="4"/>
        <v>219</v>
      </c>
      <c r="V41" s="907">
        <f>IFERROR(_xlfn.RANK.EQ(U41,$U$10:$U$56,0)+COUNTIF($U$10:U41,U41)-1,"-")</f>
        <v>37</v>
      </c>
      <c r="W41" s="907"/>
      <c r="X41" s="151">
        <f t="shared" si="5"/>
        <v>32</v>
      </c>
      <c r="Y41" s="151" t="str">
        <f t="shared" si="6"/>
        <v>京都</v>
      </c>
      <c r="Z41" s="955">
        <f t="shared" si="7"/>
        <v>328</v>
      </c>
      <c r="AA41" s="122">
        <f t="shared" si="8"/>
        <v>166</v>
      </c>
      <c r="AB41" s="901">
        <f>IFERROR(_xlfn.RANK.EQ(AA41,$AA$10:$AA$56,0)+COUNTIF($AA$10:AA41,AA41)-1,"-")</f>
        <v>40</v>
      </c>
      <c r="AC41" s="901"/>
      <c r="AD41" s="951">
        <f t="shared" si="9"/>
        <v>31</v>
      </c>
      <c r="AE41" s="951" t="str">
        <f t="shared" si="10"/>
        <v>熊本</v>
      </c>
      <c r="AF41" s="952">
        <f t="shared" si="11"/>
        <v>232</v>
      </c>
    </row>
    <row r="42" spans="1:32" ht="11.85" customHeight="1">
      <c r="A42" s="162" t="s">
        <v>169</v>
      </c>
      <c r="B42" s="180">
        <v>88</v>
      </c>
      <c r="C42" s="181">
        <v>288</v>
      </c>
      <c r="D42" s="181">
        <v>253</v>
      </c>
      <c r="E42" s="182">
        <v>9</v>
      </c>
      <c r="F42" s="181">
        <v>111</v>
      </c>
      <c r="G42" s="181">
        <v>94</v>
      </c>
      <c r="H42" s="183">
        <v>10</v>
      </c>
      <c r="I42" s="181">
        <v>104</v>
      </c>
      <c r="J42" s="181">
        <v>92</v>
      </c>
      <c r="K42" s="181">
        <v>313</v>
      </c>
      <c r="M42" s="117">
        <v>33</v>
      </c>
      <c r="N42" s="120" t="s">
        <v>415</v>
      </c>
      <c r="O42" s="122">
        <f t="shared" si="0"/>
        <v>1080</v>
      </c>
      <c r="P42" s="901">
        <f>IFERROR(_xlfn.RANK.EQ(O42,$O$10:$O$56,0)+COUNTIF($O$10:O42,O42)-1,"-")</f>
        <v>20</v>
      </c>
      <c r="Q42" s="901"/>
      <c r="R42" s="897">
        <f t="shared" si="1"/>
        <v>33</v>
      </c>
      <c r="S42" s="897" t="str">
        <f t="shared" si="2"/>
        <v>山形</v>
      </c>
      <c r="T42" s="863">
        <f t="shared" si="3"/>
        <v>136</v>
      </c>
      <c r="U42" s="122">
        <f t="shared" si="4"/>
        <v>3680</v>
      </c>
      <c r="V42" s="907">
        <f>IFERROR(_xlfn.RANK.EQ(U42,$U$10:$U$56,0)+COUNTIF($U$10:U42,U42)-1,"-")</f>
        <v>20</v>
      </c>
      <c r="W42" s="907"/>
      <c r="X42" s="151">
        <f t="shared" si="5"/>
        <v>33</v>
      </c>
      <c r="Y42" s="151" t="str">
        <f t="shared" si="6"/>
        <v>鳥取</v>
      </c>
      <c r="Z42" s="955">
        <f t="shared" si="7"/>
        <v>284</v>
      </c>
      <c r="AA42" s="122">
        <f t="shared" si="8"/>
        <v>341</v>
      </c>
      <c r="AB42" s="901">
        <f>IFERROR(_xlfn.RANK.EQ(AA42,$AA$10:$AA$56,0)+COUNTIF($AA$10:AA42,AA42)-1,"-")</f>
        <v>8</v>
      </c>
      <c r="AC42" s="901"/>
      <c r="AD42" s="951">
        <f t="shared" si="9"/>
        <v>33</v>
      </c>
      <c r="AE42" s="951" t="str">
        <f t="shared" si="10"/>
        <v>兵庫</v>
      </c>
      <c r="AF42" s="952">
        <f t="shared" si="11"/>
        <v>223</v>
      </c>
    </row>
    <row r="43" spans="1:32" ht="11.85" customHeight="1">
      <c r="A43" s="162" t="s">
        <v>141</v>
      </c>
      <c r="B43" s="180">
        <v>2270</v>
      </c>
      <c r="C43" s="181">
        <v>335</v>
      </c>
      <c r="D43" s="181">
        <v>7600</v>
      </c>
      <c r="E43" s="178">
        <v>0</v>
      </c>
      <c r="F43" s="181">
        <v>100</v>
      </c>
      <c r="G43" s="181">
        <v>124</v>
      </c>
      <c r="H43" s="179">
        <v>1450</v>
      </c>
      <c r="I43" s="181">
        <v>124</v>
      </c>
      <c r="J43" s="181">
        <v>107</v>
      </c>
      <c r="K43" s="181">
        <v>314</v>
      </c>
      <c r="M43" s="117">
        <v>34</v>
      </c>
      <c r="N43" s="120" t="s">
        <v>416</v>
      </c>
      <c r="O43" s="122">
        <f t="shared" si="0"/>
        <v>248</v>
      </c>
      <c r="P43" s="901">
        <f>IFERROR(_xlfn.RANK.EQ(O43,$O$10:$O$56,0)+COUNTIF($O$10:O43,O43)-1,"-")</f>
        <v>29</v>
      </c>
      <c r="Q43" s="901"/>
      <c r="R43" s="897">
        <f t="shared" si="1"/>
        <v>34</v>
      </c>
      <c r="S43" s="897" t="str">
        <f t="shared" si="2"/>
        <v>島根</v>
      </c>
      <c r="T43" s="863">
        <f t="shared" si="3"/>
        <v>132</v>
      </c>
      <c r="U43" s="122">
        <f t="shared" si="4"/>
        <v>439</v>
      </c>
      <c r="V43" s="907">
        <f>IFERROR(_xlfn.RANK.EQ(U43,$U$10:$U$56,0)+COUNTIF($U$10:U43,U43)-1,"-")</f>
        <v>30</v>
      </c>
      <c r="W43" s="907"/>
      <c r="X43" s="151">
        <f t="shared" si="5"/>
        <v>34</v>
      </c>
      <c r="Y43" s="151" t="str">
        <f t="shared" si="6"/>
        <v>山形</v>
      </c>
      <c r="Z43" s="955">
        <f t="shared" si="7"/>
        <v>280</v>
      </c>
      <c r="AA43" s="122">
        <f t="shared" si="8"/>
        <v>177</v>
      </c>
      <c r="AB43" s="901">
        <f>IFERROR(_xlfn.RANK.EQ(AA43,$AA$10:$AA$56,0)+COUNTIF($AA$10:AA43,AA43)-1,"-")</f>
        <v>39</v>
      </c>
      <c r="AC43" s="901"/>
      <c r="AD43" s="951">
        <f t="shared" si="9"/>
        <v>34</v>
      </c>
      <c r="AE43" s="951" t="str">
        <f t="shared" si="10"/>
        <v>東京</v>
      </c>
      <c r="AF43" s="952">
        <f t="shared" si="11"/>
        <v>210</v>
      </c>
    </row>
    <row r="44" spans="1:32" ht="11.85" customHeight="1">
      <c r="A44" s="162" t="s">
        <v>170</v>
      </c>
      <c r="B44" s="176">
        <v>3680</v>
      </c>
      <c r="C44" s="177">
        <v>296</v>
      </c>
      <c r="D44" s="177">
        <v>10900</v>
      </c>
      <c r="E44" s="182">
        <v>90</v>
      </c>
      <c r="F44" s="177">
        <v>103</v>
      </c>
      <c r="G44" s="177">
        <v>84</v>
      </c>
      <c r="H44" s="183">
        <v>-1800</v>
      </c>
      <c r="I44" s="177">
        <v>86</v>
      </c>
      <c r="J44" s="177">
        <v>88</v>
      </c>
      <c r="K44" s="177">
        <v>336</v>
      </c>
      <c r="M44" s="117">
        <v>35</v>
      </c>
      <c r="N44" s="120" t="s">
        <v>417</v>
      </c>
      <c r="O44" s="122">
        <f t="shared" si="0"/>
        <v>1640</v>
      </c>
      <c r="P44" s="901">
        <f>IFERROR(_xlfn.RANK.EQ(O44,$O$10:$O$56,0)+COUNTIF($O$10:O44,O44)-1,"-")</f>
        <v>18</v>
      </c>
      <c r="Q44" s="901"/>
      <c r="R44" s="897">
        <f t="shared" si="1"/>
        <v>35</v>
      </c>
      <c r="S44" s="897" t="str">
        <f t="shared" si="2"/>
        <v>宮崎</v>
      </c>
      <c r="T44" s="863">
        <f t="shared" si="3"/>
        <v>121</v>
      </c>
      <c r="U44" s="122">
        <f t="shared" si="4"/>
        <v>4480</v>
      </c>
      <c r="V44" s="907">
        <f>IFERROR(_xlfn.RANK.EQ(U44,$U$10:$U$56,0)+COUNTIF($U$10:U44,U44)-1,"-")</f>
        <v>18</v>
      </c>
      <c r="W44" s="907"/>
      <c r="X44" s="151">
        <f t="shared" si="5"/>
        <v>35</v>
      </c>
      <c r="Y44" s="151" t="str">
        <f t="shared" si="6"/>
        <v>山梨</v>
      </c>
      <c r="Z44" s="955">
        <f t="shared" si="7"/>
        <v>253</v>
      </c>
      <c r="AA44" s="122">
        <f t="shared" si="8"/>
        <v>273</v>
      </c>
      <c r="AB44" s="901">
        <f>IFERROR(_xlfn.RANK.EQ(AA44,$AA$10:$AA$56,0)+COUNTIF($AA$10:AA44,AA44)-1,"-")</f>
        <v>24</v>
      </c>
      <c r="AC44" s="901"/>
      <c r="AD44" s="951">
        <f t="shared" si="9"/>
        <v>35</v>
      </c>
      <c r="AE44" s="951" t="str">
        <f t="shared" si="10"/>
        <v>山形</v>
      </c>
      <c r="AF44" s="952">
        <f t="shared" si="11"/>
        <v>206</v>
      </c>
    </row>
    <row r="45" spans="1:32" ht="11.85" customHeight="1">
      <c r="A45" s="162" t="s">
        <v>152</v>
      </c>
      <c r="B45" s="180">
        <v>624</v>
      </c>
      <c r="C45" s="181">
        <v>202</v>
      </c>
      <c r="D45" s="181">
        <v>1260</v>
      </c>
      <c r="E45" s="182">
        <v>-95</v>
      </c>
      <c r="F45" s="181">
        <v>87</v>
      </c>
      <c r="G45" s="181">
        <v>79</v>
      </c>
      <c r="H45" s="183">
        <v>-590</v>
      </c>
      <c r="I45" s="181">
        <v>68</v>
      </c>
      <c r="J45" s="181">
        <v>80</v>
      </c>
      <c r="K45" s="181">
        <v>252</v>
      </c>
      <c r="M45" s="117">
        <v>36</v>
      </c>
      <c r="N45" s="120" t="s">
        <v>418</v>
      </c>
      <c r="O45" s="122">
        <f t="shared" si="0"/>
        <v>79</v>
      </c>
      <c r="P45" s="901">
        <f>IFERROR(_xlfn.RANK.EQ(O45,$O$10:$O$56,0)+COUNTIF($O$10:O45,O45)-1,"-")</f>
        <v>39</v>
      </c>
      <c r="Q45" s="901"/>
      <c r="R45" s="897">
        <f t="shared" si="1"/>
        <v>36</v>
      </c>
      <c r="S45" s="897" t="str">
        <f t="shared" si="2"/>
        <v>石川</v>
      </c>
      <c r="T45" s="863">
        <f t="shared" si="3"/>
        <v>105</v>
      </c>
      <c r="U45" s="122">
        <f t="shared" si="4"/>
        <v>220</v>
      </c>
      <c r="V45" s="907">
        <f>IFERROR(_xlfn.RANK.EQ(U45,$U$10:$U$56,0)+COUNTIF($U$10:U45,U45)-1,"-")</f>
        <v>36</v>
      </c>
      <c r="W45" s="907"/>
      <c r="X45" s="151">
        <f t="shared" si="5"/>
        <v>36</v>
      </c>
      <c r="Y45" s="151" t="str">
        <f t="shared" si="6"/>
        <v>徳島</v>
      </c>
      <c r="Z45" s="955">
        <f t="shared" si="7"/>
        <v>220</v>
      </c>
      <c r="AA45" s="122">
        <f t="shared" si="8"/>
        <v>278</v>
      </c>
      <c r="AB45" s="901">
        <f>IFERROR(_xlfn.RANK.EQ(AA45,$AA$10:$AA$56,0)+COUNTIF($AA$10:AA45,AA45)-1,"-")</f>
        <v>23</v>
      </c>
      <c r="AC45" s="901"/>
      <c r="AD45" s="951">
        <f t="shared" si="9"/>
        <v>36</v>
      </c>
      <c r="AE45" s="951" t="str">
        <f t="shared" si="10"/>
        <v>富山</v>
      </c>
      <c r="AF45" s="952">
        <f t="shared" si="11"/>
        <v>203</v>
      </c>
    </row>
    <row r="46" spans="1:32" ht="11.85" customHeight="1">
      <c r="A46" s="162" t="s">
        <v>137</v>
      </c>
      <c r="B46" s="180">
        <v>6100</v>
      </c>
      <c r="C46" s="181">
        <v>473</v>
      </c>
      <c r="D46" s="181">
        <v>28900</v>
      </c>
      <c r="E46" s="182">
        <v>140</v>
      </c>
      <c r="F46" s="181">
        <v>102</v>
      </c>
      <c r="G46" s="181">
        <v>82</v>
      </c>
      <c r="H46" s="183">
        <v>-5400</v>
      </c>
      <c r="I46" s="181">
        <v>84</v>
      </c>
      <c r="J46" s="181">
        <v>91</v>
      </c>
      <c r="K46" s="181">
        <v>518</v>
      </c>
      <c r="M46" s="117">
        <v>37</v>
      </c>
      <c r="N46" s="120" t="s">
        <v>419</v>
      </c>
      <c r="O46" s="122">
        <f t="shared" si="0"/>
        <v>2550</v>
      </c>
      <c r="P46" s="901">
        <f>IFERROR(_xlfn.RANK.EQ(O46,$O$10:$O$56,0)+COUNTIF($O$10:O46,O46)-1,"-")</f>
        <v>15</v>
      </c>
      <c r="Q46" s="901"/>
      <c r="R46" s="897">
        <f t="shared" si="1"/>
        <v>37</v>
      </c>
      <c r="S46" s="897" t="str">
        <f t="shared" si="2"/>
        <v>鳥取</v>
      </c>
      <c r="T46" s="863">
        <f t="shared" si="3"/>
        <v>99</v>
      </c>
      <c r="U46" s="122">
        <f t="shared" si="4"/>
        <v>6680</v>
      </c>
      <c r="V46" s="907">
        <f>IFERROR(_xlfn.RANK.EQ(U46,$U$10:$U$56,0)+COUNTIF($U$10:U46,U46)-1,"-")</f>
        <v>15</v>
      </c>
      <c r="W46" s="907"/>
      <c r="X46" s="151">
        <f t="shared" si="5"/>
        <v>37</v>
      </c>
      <c r="Y46" s="151" t="str">
        <f t="shared" si="6"/>
        <v>島根</v>
      </c>
      <c r="Z46" s="955">
        <f t="shared" si="7"/>
        <v>219</v>
      </c>
      <c r="AA46" s="122">
        <f t="shared" si="8"/>
        <v>262</v>
      </c>
      <c r="AB46" s="901">
        <f>IFERROR(_xlfn.RANK.EQ(AA46,$AA$10:$AA$56,0)+COUNTIF($AA$10:AA46,AA46)-1,"-")</f>
        <v>26</v>
      </c>
      <c r="AC46" s="901"/>
      <c r="AD46" s="951">
        <f t="shared" si="9"/>
        <v>36</v>
      </c>
      <c r="AE46" s="951" t="str">
        <f t="shared" si="10"/>
        <v>大分</v>
      </c>
      <c r="AF46" s="952">
        <f t="shared" si="11"/>
        <v>203</v>
      </c>
    </row>
    <row r="47" spans="1:32" ht="11.85" customHeight="1">
      <c r="A47" s="162" t="s">
        <v>153</v>
      </c>
      <c r="B47" s="176">
        <v>7570</v>
      </c>
      <c r="C47" s="177">
        <v>249</v>
      </c>
      <c r="D47" s="177">
        <v>18800</v>
      </c>
      <c r="E47" s="182">
        <v>130</v>
      </c>
      <c r="F47" s="177">
        <v>102</v>
      </c>
      <c r="G47" s="177">
        <v>69</v>
      </c>
      <c r="H47" s="183">
        <v>-8000</v>
      </c>
      <c r="I47" s="177">
        <v>70</v>
      </c>
      <c r="J47" s="177">
        <v>74</v>
      </c>
      <c r="K47" s="177">
        <v>338</v>
      </c>
      <c r="M47" s="117">
        <v>38</v>
      </c>
      <c r="N47" s="120" t="s">
        <v>420</v>
      </c>
      <c r="O47" s="122">
        <f t="shared" si="0"/>
        <v>373</v>
      </c>
      <c r="P47" s="901">
        <f>IFERROR(_xlfn.RANK.EQ(O47,$O$10:$O$56,0)+COUNTIF($O$10:O47,O47)-1,"-")</f>
        <v>26</v>
      </c>
      <c r="Q47" s="901"/>
      <c r="R47" s="897">
        <f t="shared" si="1"/>
        <v>38</v>
      </c>
      <c r="S47" s="897" t="str">
        <f t="shared" si="2"/>
        <v>山梨</v>
      </c>
      <c r="T47" s="863">
        <f t="shared" si="3"/>
        <v>88</v>
      </c>
      <c r="U47" s="122">
        <f t="shared" si="4"/>
        <v>1300</v>
      </c>
      <c r="V47" s="907">
        <f>IFERROR(_xlfn.RANK.EQ(U47,$U$10:$U$56,0)+COUNTIF($U$10:U47,U47)-1,"-")</f>
        <v>25</v>
      </c>
      <c r="W47" s="907"/>
      <c r="X47" s="151">
        <f t="shared" si="5"/>
        <v>38</v>
      </c>
      <c r="Y47" s="151" t="str">
        <f t="shared" si="6"/>
        <v>石川</v>
      </c>
      <c r="Z47" s="955">
        <f t="shared" si="7"/>
        <v>167</v>
      </c>
      <c r="AA47" s="122">
        <f t="shared" si="8"/>
        <v>348</v>
      </c>
      <c r="AB47" s="901">
        <f>IFERROR(_xlfn.RANK.EQ(AA47,$AA$10:$AA$56,0)+COUNTIF($AA$10:AA47,AA47)-1,"-")</f>
        <v>6</v>
      </c>
      <c r="AC47" s="901"/>
      <c r="AD47" s="951">
        <f t="shared" si="9"/>
        <v>38</v>
      </c>
      <c r="AE47" s="951" t="str">
        <f t="shared" si="10"/>
        <v>静岡</v>
      </c>
      <c r="AF47" s="952">
        <f t="shared" si="11"/>
        <v>202</v>
      </c>
    </row>
    <row r="48" spans="1:32" ht="11.85" customHeight="1">
      <c r="A48" s="162" t="s">
        <v>157</v>
      </c>
      <c r="B48" s="180">
        <v>7030</v>
      </c>
      <c r="C48" s="181">
        <v>310</v>
      </c>
      <c r="D48" s="181">
        <v>21800</v>
      </c>
      <c r="E48" s="182">
        <v>250</v>
      </c>
      <c r="F48" s="181">
        <v>104</v>
      </c>
      <c r="G48" s="181">
        <v>87</v>
      </c>
      <c r="H48" s="183">
        <v>-2400</v>
      </c>
      <c r="I48" s="181">
        <v>90</v>
      </c>
      <c r="J48" s="181">
        <v>95</v>
      </c>
      <c r="K48" s="181">
        <v>328</v>
      </c>
      <c r="M48" s="117">
        <v>39</v>
      </c>
      <c r="N48" s="120" t="s">
        <v>421</v>
      </c>
      <c r="O48" s="122">
        <f t="shared" si="0"/>
        <v>4</v>
      </c>
      <c r="P48" s="901">
        <f>IFERROR(_xlfn.RANK.EQ(O48,$O$10:$O$56,0)+COUNTIF($O$10:O48,O48)-1,"-")</f>
        <v>46</v>
      </c>
      <c r="Q48" s="901"/>
      <c r="R48" s="897">
        <f t="shared" si="1"/>
        <v>39</v>
      </c>
      <c r="S48" s="897" t="str">
        <f t="shared" si="2"/>
        <v>徳島</v>
      </c>
      <c r="T48" s="863">
        <f t="shared" si="3"/>
        <v>79</v>
      </c>
      <c r="U48" s="122">
        <f t="shared" si="4"/>
        <v>5</v>
      </c>
      <c r="V48" s="907">
        <f>IFERROR(_xlfn.RANK.EQ(U48,$U$10:$U$56,0)+COUNTIF($U$10:U48,U48)-1,"-")</f>
        <v>46</v>
      </c>
      <c r="W48" s="907"/>
      <c r="X48" s="151">
        <f t="shared" si="5"/>
        <v>39</v>
      </c>
      <c r="Y48" s="151" t="str">
        <f t="shared" si="6"/>
        <v>宮崎</v>
      </c>
      <c r="Z48" s="955">
        <f t="shared" si="7"/>
        <v>144</v>
      </c>
      <c r="AA48" s="122">
        <f t="shared" si="8"/>
        <v>113</v>
      </c>
      <c r="AB48" s="901">
        <f>IFERROR(_xlfn.RANK.EQ(AA48,$AA$10:$AA$56,0)+COUNTIF($AA$10:AA48,AA48)-1,"-")</f>
        <v>46</v>
      </c>
      <c r="AC48" s="901"/>
      <c r="AD48" s="951">
        <f t="shared" si="9"/>
        <v>39</v>
      </c>
      <c r="AE48" s="951" t="str">
        <f t="shared" si="10"/>
        <v>広島</v>
      </c>
      <c r="AF48" s="952">
        <f t="shared" si="11"/>
        <v>177</v>
      </c>
    </row>
    <row r="49" spans="1:32" ht="11.85" customHeight="1">
      <c r="A49" s="162" t="s">
        <v>181</v>
      </c>
      <c r="B49" s="180">
        <v>210</v>
      </c>
      <c r="C49" s="181">
        <v>156</v>
      </c>
      <c r="D49" s="181">
        <v>328</v>
      </c>
      <c r="E49" s="182">
        <v>2</v>
      </c>
      <c r="F49" s="181">
        <v>101</v>
      </c>
      <c r="G49" s="181">
        <v>85</v>
      </c>
      <c r="H49" s="183">
        <v>-55</v>
      </c>
      <c r="I49" s="181">
        <v>86</v>
      </c>
      <c r="J49" s="181">
        <v>88</v>
      </c>
      <c r="K49" s="181">
        <v>178</v>
      </c>
      <c r="M49" s="117">
        <v>40</v>
      </c>
      <c r="N49" s="120" t="s">
        <v>422</v>
      </c>
      <c r="O49" s="122">
        <f t="shared" si="0"/>
        <v>16400</v>
      </c>
      <c r="P49" s="901">
        <f>IFERROR(_xlfn.RANK.EQ(O49,$O$10:$O$56,0)+COUNTIF($O$10:O49,O49)-1,"-")</f>
        <v>2</v>
      </c>
      <c r="Q49" s="901"/>
      <c r="R49" s="897">
        <f t="shared" si="1"/>
        <v>40</v>
      </c>
      <c r="S49" s="897" t="str">
        <f t="shared" si="2"/>
        <v>鹿児島</v>
      </c>
      <c r="T49" s="863">
        <f t="shared" si="3"/>
        <v>67</v>
      </c>
      <c r="U49" s="122">
        <f t="shared" si="4"/>
        <v>52800</v>
      </c>
      <c r="V49" s="907">
        <f>IFERROR(_xlfn.RANK.EQ(U49,$U$10:$U$56,0)+COUNTIF($U$10:U49,U49)-1,"-")</f>
        <v>2</v>
      </c>
      <c r="W49" s="907"/>
      <c r="X49" s="151">
        <f t="shared" si="5"/>
        <v>40</v>
      </c>
      <c r="Y49" s="151" t="str">
        <f t="shared" si="6"/>
        <v>富山</v>
      </c>
      <c r="Z49" s="955">
        <f t="shared" si="7"/>
        <v>124</v>
      </c>
      <c r="AA49" s="122">
        <f t="shared" si="8"/>
        <v>322</v>
      </c>
      <c r="AB49" s="901">
        <f>IFERROR(_xlfn.RANK.EQ(AA49,$AA$10:$AA$56,0)+COUNTIF($AA$10:AA49,AA49)-1,"-")</f>
        <v>13</v>
      </c>
      <c r="AC49" s="901"/>
      <c r="AD49" s="951">
        <f t="shared" si="9"/>
        <v>40</v>
      </c>
      <c r="AE49" s="951" t="str">
        <f t="shared" si="10"/>
        <v>島根</v>
      </c>
      <c r="AF49" s="952">
        <f t="shared" si="11"/>
        <v>166</v>
      </c>
    </row>
    <row r="50" spans="1:32" ht="11.85" customHeight="1">
      <c r="A50" s="162" t="s">
        <v>168</v>
      </c>
      <c r="B50" s="180">
        <v>1</v>
      </c>
      <c r="C50" s="181">
        <v>150</v>
      </c>
      <c r="D50" s="181">
        <v>2</v>
      </c>
      <c r="E50" s="178">
        <v>0</v>
      </c>
      <c r="F50" s="181">
        <v>100</v>
      </c>
      <c r="G50" s="181">
        <v>133</v>
      </c>
      <c r="H50" s="179">
        <v>0</v>
      </c>
      <c r="I50" s="181">
        <v>100</v>
      </c>
      <c r="J50" s="181">
        <v>113</v>
      </c>
      <c r="K50" s="181">
        <v>133</v>
      </c>
      <c r="M50" s="117">
        <v>41</v>
      </c>
      <c r="N50" s="120" t="s">
        <v>423</v>
      </c>
      <c r="O50" s="122">
        <f t="shared" si="0"/>
        <v>11900</v>
      </c>
      <c r="P50" s="901">
        <f>IFERROR(_xlfn.RANK.EQ(O50,$O$10:$O$56,0)+COUNTIF($O$10:O50,O50)-1,"-")</f>
        <v>3</v>
      </c>
      <c r="Q50" s="901"/>
      <c r="R50" s="897">
        <f t="shared" si="1"/>
        <v>41</v>
      </c>
      <c r="S50" s="897" t="str">
        <f t="shared" si="2"/>
        <v>富山</v>
      </c>
      <c r="T50" s="863">
        <f t="shared" si="3"/>
        <v>61</v>
      </c>
      <c r="U50" s="122">
        <f t="shared" si="4"/>
        <v>36200</v>
      </c>
      <c r="V50" s="907">
        <f>IFERROR(_xlfn.RANK.EQ(U50,$U$10:$U$56,0)+COUNTIF($U$10:U50,U50)-1,"-")</f>
        <v>3</v>
      </c>
      <c r="W50" s="907"/>
      <c r="X50" s="151">
        <f t="shared" si="5"/>
        <v>41</v>
      </c>
      <c r="Y50" s="151" t="str">
        <f t="shared" si="6"/>
        <v>神奈川</v>
      </c>
      <c r="Z50" s="955">
        <f t="shared" si="7"/>
        <v>88</v>
      </c>
      <c r="AA50" s="122">
        <f t="shared" si="8"/>
        <v>304</v>
      </c>
      <c r="AB50" s="901">
        <f>IFERROR(_xlfn.RANK.EQ(AA50,$AA$10:$AA$56,0)+COUNTIF($AA$10:AA50,AA50)-1,"-")</f>
        <v>16</v>
      </c>
      <c r="AC50" s="901"/>
      <c r="AD50" s="951">
        <f t="shared" si="9"/>
        <v>41</v>
      </c>
      <c r="AE50" s="951" t="str">
        <f t="shared" si="10"/>
        <v>石川</v>
      </c>
      <c r="AF50" s="952">
        <f t="shared" si="11"/>
        <v>159</v>
      </c>
    </row>
    <row r="51" spans="1:32" ht="11.85" customHeight="1">
      <c r="A51" s="162" t="s">
        <v>171</v>
      </c>
      <c r="B51" s="180">
        <v>1790</v>
      </c>
      <c r="C51" s="181">
        <v>223</v>
      </c>
      <c r="D51" s="181">
        <v>3990</v>
      </c>
      <c r="E51" s="182">
        <v>-10</v>
      </c>
      <c r="F51" s="181">
        <v>99</v>
      </c>
      <c r="G51" s="181">
        <v>76</v>
      </c>
      <c r="H51" s="183">
        <v>-1280</v>
      </c>
      <c r="I51" s="181">
        <v>76</v>
      </c>
      <c r="J51" s="181">
        <v>85</v>
      </c>
      <c r="K51" s="181">
        <v>261</v>
      </c>
      <c r="M51" s="117">
        <v>42</v>
      </c>
      <c r="N51" s="120" t="s">
        <v>424</v>
      </c>
      <c r="O51" s="122">
        <f t="shared" si="0"/>
        <v>679</v>
      </c>
      <c r="P51" s="901">
        <f>IFERROR(_xlfn.RANK.EQ(O51,$O$10:$O$56,0)+COUNTIF($O$10:O51,O51)-1,"-")</f>
        <v>23</v>
      </c>
      <c r="Q51" s="901"/>
      <c r="R51" s="897">
        <f t="shared" si="1"/>
        <v>42</v>
      </c>
      <c r="S51" s="897" t="str">
        <f t="shared" si="2"/>
        <v>神奈川</v>
      </c>
      <c r="T51" s="863">
        <f t="shared" si="3"/>
        <v>38</v>
      </c>
      <c r="U51" s="122">
        <f t="shared" si="4"/>
        <v>1720</v>
      </c>
      <c r="V51" s="907">
        <f>IFERROR(_xlfn.RANK.EQ(U51,$U$10:$U$56,0)+COUNTIF($U$10:U51,U51)-1,"-")</f>
        <v>23</v>
      </c>
      <c r="W51" s="907"/>
      <c r="X51" s="151">
        <f t="shared" si="5"/>
        <v>42</v>
      </c>
      <c r="Y51" s="151" t="str">
        <f t="shared" si="6"/>
        <v>鹿児島</v>
      </c>
      <c r="Z51" s="955">
        <f t="shared" si="7"/>
        <v>75</v>
      </c>
      <c r="AA51" s="122">
        <f t="shared" si="8"/>
        <v>253</v>
      </c>
      <c r="AB51" s="901">
        <f>IFERROR(_xlfn.RANK.EQ(AA51,$AA$10:$AA$56,0)+COUNTIF($AA$10:AA51,AA51)-1,"-")</f>
        <v>28</v>
      </c>
      <c r="AC51" s="901"/>
      <c r="AD51" s="951">
        <f t="shared" si="9"/>
        <v>42</v>
      </c>
      <c r="AE51" s="951" t="str">
        <f t="shared" si="10"/>
        <v>京都</v>
      </c>
      <c r="AF51" s="952">
        <f t="shared" si="11"/>
        <v>156</v>
      </c>
    </row>
    <row r="52" spans="1:32" ht="11.85" customHeight="1">
      <c r="A52" s="162" t="s">
        <v>163</v>
      </c>
      <c r="B52" s="176">
        <v>147</v>
      </c>
      <c r="C52" s="177">
        <v>254</v>
      </c>
      <c r="D52" s="177">
        <v>373</v>
      </c>
      <c r="E52" s="182">
        <v>19</v>
      </c>
      <c r="F52" s="177">
        <v>115</v>
      </c>
      <c r="G52" s="177">
        <v>80</v>
      </c>
      <c r="H52" s="183">
        <v>-34</v>
      </c>
      <c r="I52" s="177">
        <v>92</v>
      </c>
      <c r="J52" s="177">
        <v>93</v>
      </c>
      <c r="K52" s="177">
        <v>273</v>
      </c>
      <c r="M52" s="117">
        <v>43</v>
      </c>
      <c r="N52" s="120" t="s">
        <v>425</v>
      </c>
      <c r="O52" s="122">
        <f t="shared" si="0"/>
        <v>5440</v>
      </c>
      <c r="P52" s="901">
        <f>IFERROR(_xlfn.RANK.EQ(O52,$O$10:$O$56,0)+COUNTIF($O$10:O52,O52)-1,"-")</f>
        <v>8</v>
      </c>
      <c r="Q52" s="901"/>
      <c r="R52" s="897">
        <f t="shared" si="1"/>
        <v>43</v>
      </c>
      <c r="S52" s="897" t="str">
        <f t="shared" si="2"/>
        <v>和歌山</v>
      </c>
      <c r="T52" s="863">
        <f t="shared" si="3"/>
        <v>14</v>
      </c>
      <c r="U52" s="122">
        <f t="shared" si="4"/>
        <v>12600</v>
      </c>
      <c r="V52" s="907">
        <f>IFERROR(_xlfn.RANK.EQ(U52,$U$10:$U$56,0)+COUNTIF($U$10:U52,U52)-1,"-")</f>
        <v>10</v>
      </c>
      <c r="W52" s="907"/>
      <c r="X52" s="151">
        <f t="shared" si="5"/>
        <v>43</v>
      </c>
      <c r="Y52" s="151" t="str">
        <f t="shared" si="6"/>
        <v>和歌山</v>
      </c>
      <c r="Z52" s="955">
        <f t="shared" si="7"/>
        <v>40</v>
      </c>
      <c r="AA52" s="122">
        <f t="shared" si="8"/>
        <v>232</v>
      </c>
      <c r="AB52" s="901">
        <f>IFERROR(_xlfn.RANK.EQ(AA52,$AA$10:$AA$56,0)+COUNTIF($AA$10:AA52,AA52)-1,"-")</f>
        <v>32</v>
      </c>
      <c r="AC52" s="901"/>
      <c r="AD52" s="951">
        <f t="shared" si="9"/>
        <v>43</v>
      </c>
      <c r="AE52" s="951" t="str">
        <f t="shared" si="10"/>
        <v>大阪</v>
      </c>
      <c r="AF52" s="952">
        <f t="shared" si="11"/>
        <v>150</v>
      </c>
    </row>
    <row r="53" spans="1:32" ht="11.85" customHeight="1">
      <c r="A53" s="162" t="s">
        <v>180</v>
      </c>
      <c r="B53" s="180">
        <v>14</v>
      </c>
      <c r="C53" s="181">
        <v>285</v>
      </c>
      <c r="D53" s="181">
        <v>40</v>
      </c>
      <c r="E53" s="182">
        <v>10</v>
      </c>
      <c r="F53" s="181">
        <v>350</v>
      </c>
      <c r="G53" s="181">
        <v>170</v>
      </c>
      <c r="H53" s="183">
        <v>33</v>
      </c>
      <c r="I53" s="181">
        <v>571</v>
      </c>
      <c r="J53" s="181">
        <v>202</v>
      </c>
      <c r="K53" s="181">
        <v>141</v>
      </c>
      <c r="M53" s="117">
        <v>44</v>
      </c>
      <c r="N53" s="120" t="s">
        <v>426</v>
      </c>
      <c r="O53" s="122">
        <f t="shared" si="0"/>
        <v>2920</v>
      </c>
      <c r="P53" s="901">
        <f>IFERROR(_xlfn.RANK.EQ(O53,$O$10:$O$56,0)+COUNTIF($O$10:O53,O53)-1,"-")</f>
        <v>13</v>
      </c>
      <c r="Q53" s="901"/>
      <c r="R53" s="897">
        <f t="shared" si="1"/>
        <v>44</v>
      </c>
      <c r="S53" s="897" t="str">
        <f t="shared" si="2"/>
        <v>東京</v>
      </c>
      <c r="T53" s="863">
        <f t="shared" si="3"/>
        <v>10</v>
      </c>
      <c r="U53" s="122">
        <f t="shared" si="4"/>
        <v>5930</v>
      </c>
      <c r="V53" s="907">
        <f>IFERROR(_xlfn.RANK.EQ(U53,$U$10:$U$56,0)+COUNTIF($U$10:U53,U53)-1,"-")</f>
        <v>16</v>
      </c>
      <c r="W53" s="907"/>
      <c r="X53" s="151">
        <f t="shared" si="5"/>
        <v>44</v>
      </c>
      <c r="Y53" s="151" t="str">
        <f t="shared" si="6"/>
        <v>東京</v>
      </c>
      <c r="Z53" s="955">
        <f t="shared" si="7"/>
        <v>21</v>
      </c>
      <c r="AA53" s="122">
        <f t="shared" si="8"/>
        <v>203</v>
      </c>
      <c r="AB53" s="901">
        <f>IFERROR(_xlfn.RANK.EQ(AA53,$AA$10:$AA$56,0)+COUNTIF($AA$10:AA53,AA53)-1,"-")</f>
        <v>37</v>
      </c>
      <c r="AC53" s="901"/>
      <c r="AD53" s="951">
        <f t="shared" si="9"/>
        <v>44</v>
      </c>
      <c r="AE53" s="951" t="str">
        <f t="shared" si="10"/>
        <v>沖縄</v>
      </c>
      <c r="AF53" s="952">
        <f t="shared" si="11"/>
        <v>143</v>
      </c>
    </row>
    <row r="54" spans="1:32" ht="11.85" customHeight="1">
      <c r="A54" s="162" t="s">
        <v>179</v>
      </c>
      <c r="B54" s="180">
        <v>99</v>
      </c>
      <c r="C54" s="181">
        <v>287</v>
      </c>
      <c r="D54" s="181">
        <v>284</v>
      </c>
      <c r="E54" s="178">
        <v>13</v>
      </c>
      <c r="F54" s="181">
        <v>115</v>
      </c>
      <c r="G54" s="181">
        <v>87</v>
      </c>
      <c r="H54" s="179">
        <v>1</v>
      </c>
      <c r="I54" s="181">
        <v>100</v>
      </c>
      <c r="J54" s="181">
        <v>89</v>
      </c>
      <c r="K54" s="181">
        <v>324</v>
      </c>
      <c r="M54" s="117">
        <v>45</v>
      </c>
      <c r="N54" s="120" t="s">
        <v>427</v>
      </c>
      <c r="O54" s="122">
        <f t="shared" si="0"/>
        <v>121</v>
      </c>
      <c r="P54" s="901">
        <f>IFERROR(_xlfn.RANK.EQ(O54,$O$10:$O$56,0)+COUNTIF($O$10:O54,O54)-1,"-")</f>
        <v>35</v>
      </c>
      <c r="Q54" s="901"/>
      <c r="R54" s="897">
        <f t="shared" si="1"/>
        <v>44</v>
      </c>
      <c r="S54" s="897" t="str">
        <f t="shared" si="2"/>
        <v>沖縄</v>
      </c>
      <c r="T54" s="863">
        <f t="shared" si="3"/>
        <v>10</v>
      </c>
      <c r="U54" s="122">
        <f t="shared" si="4"/>
        <v>144</v>
      </c>
      <c r="V54" s="907">
        <f>IFERROR(_xlfn.RANK.EQ(U54,$U$10:$U$56,0)+COUNTIF($U$10:U54,U54)-1,"-")</f>
        <v>39</v>
      </c>
      <c r="W54" s="907"/>
      <c r="X54" s="151">
        <f t="shared" si="5"/>
        <v>45</v>
      </c>
      <c r="Y54" s="151" t="str">
        <f t="shared" si="6"/>
        <v>沖縄</v>
      </c>
      <c r="Z54" s="955">
        <f t="shared" si="7"/>
        <v>14</v>
      </c>
      <c r="AA54" s="122">
        <f t="shared" si="8"/>
        <v>119</v>
      </c>
      <c r="AB54" s="901">
        <f>IFERROR(_xlfn.RANK.EQ(AA54,$AA$10:$AA$56,0)+COUNTIF($AA$10:AA54,AA54)-1,"-")</f>
        <v>45</v>
      </c>
      <c r="AC54" s="901"/>
      <c r="AD54" s="951">
        <f t="shared" si="9"/>
        <v>45</v>
      </c>
      <c r="AE54" s="951" t="str">
        <f t="shared" si="10"/>
        <v>宮崎</v>
      </c>
      <c r="AF54" s="952">
        <f t="shared" si="11"/>
        <v>119</v>
      </c>
    </row>
    <row r="55" spans="1:32" ht="11.85" customHeight="1">
      <c r="A55" s="162" t="s">
        <v>165</v>
      </c>
      <c r="B55" s="180">
        <v>132</v>
      </c>
      <c r="C55" s="181">
        <v>166</v>
      </c>
      <c r="D55" s="181">
        <v>219</v>
      </c>
      <c r="E55" s="182">
        <v>-36</v>
      </c>
      <c r="F55" s="181">
        <v>79</v>
      </c>
      <c r="G55" s="181">
        <v>84</v>
      </c>
      <c r="H55" s="183">
        <v>-114</v>
      </c>
      <c r="I55" s="181">
        <v>66</v>
      </c>
      <c r="J55" s="181">
        <v>89</v>
      </c>
      <c r="K55" s="181">
        <v>187</v>
      </c>
      <c r="M55" s="117">
        <v>46</v>
      </c>
      <c r="N55" s="120" t="s">
        <v>428</v>
      </c>
      <c r="O55" s="122">
        <f t="shared" si="0"/>
        <v>67</v>
      </c>
      <c r="P55" s="901">
        <f>IFERROR(_xlfn.RANK.EQ(O55,$O$10:$O$56,0)+COUNTIF($O$10:O55,O55)-1,"-")</f>
        <v>40</v>
      </c>
      <c r="Q55" s="901"/>
      <c r="R55" s="897">
        <f t="shared" si="1"/>
        <v>46</v>
      </c>
      <c r="S55" s="897" t="str">
        <f t="shared" si="2"/>
        <v>高知</v>
      </c>
      <c r="T55" s="863">
        <f t="shared" si="3"/>
        <v>4</v>
      </c>
      <c r="U55" s="122">
        <f t="shared" si="4"/>
        <v>75</v>
      </c>
      <c r="V55" s="907">
        <f>IFERROR(_xlfn.RANK.EQ(U55,$U$10:$U$56,0)+COUNTIF($U$10:U55,U55)-1,"-")</f>
        <v>42</v>
      </c>
      <c r="W55" s="907"/>
      <c r="X55" s="151">
        <f t="shared" si="5"/>
        <v>46</v>
      </c>
      <c r="Y55" s="151" t="str">
        <f t="shared" si="6"/>
        <v>高知</v>
      </c>
      <c r="Z55" s="955">
        <f t="shared" si="7"/>
        <v>5</v>
      </c>
      <c r="AA55" s="122">
        <f t="shared" si="8"/>
        <v>112</v>
      </c>
      <c r="AB55" s="901">
        <f>IFERROR(_xlfn.RANK.EQ(AA55,$AA$10:$AA$56,0)+COUNTIF($AA$10:AA55,AA55)-1,"-")</f>
        <v>47</v>
      </c>
      <c r="AC55" s="901"/>
      <c r="AD55" s="951">
        <f t="shared" si="9"/>
        <v>46</v>
      </c>
      <c r="AE55" s="951" t="str">
        <f t="shared" si="10"/>
        <v>高知</v>
      </c>
      <c r="AF55" s="952">
        <f t="shared" si="11"/>
        <v>113</v>
      </c>
    </row>
    <row r="56" spans="1:32" ht="11.85" customHeight="1">
      <c r="A56" s="162" t="s">
        <v>164</v>
      </c>
      <c r="B56" s="180">
        <v>1080</v>
      </c>
      <c r="C56" s="181">
        <v>341</v>
      </c>
      <c r="D56" s="181">
        <v>3680</v>
      </c>
      <c r="E56" s="182">
        <v>70</v>
      </c>
      <c r="F56" s="181">
        <v>107</v>
      </c>
      <c r="G56" s="181">
        <v>82</v>
      </c>
      <c r="H56" s="183">
        <v>-520</v>
      </c>
      <c r="I56" s="181">
        <v>88</v>
      </c>
      <c r="J56" s="181">
        <v>82</v>
      </c>
      <c r="K56" s="181">
        <v>417</v>
      </c>
      <c r="M56" s="117">
        <v>47</v>
      </c>
      <c r="N56" s="120" t="s">
        <v>429</v>
      </c>
      <c r="O56" s="745">
        <f t="shared" si="0"/>
        <v>10</v>
      </c>
      <c r="P56" s="902">
        <f>IFERROR(_xlfn.RANK.EQ(O56,$O$10:$O$56,0)+COUNTIF($O$10:O56,O56)-1,"-")</f>
        <v>45</v>
      </c>
      <c r="Q56" s="902"/>
      <c r="R56" s="746">
        <f t="shared" si="1"/>
        <v>47</v>
      </c>
      <c r="S56" s="746" t="str">
        <f t="shared" si="2"/>
        <v>大阪</v>
      </c>
      <c r="T56" s="906">
        <f t="shared" si="3"/>
        <v>1</v>
      </c>
      <c r="U56" s="745">
        <f t="shared" si="4"/>
        <v>14</v>
      </c>
      <c r="V56" s="902">
        <f>IFERROR(_xlfn.RANK.EQ(U56,$U$10:$U$56,0)+COUNTIF($U$10:U56,U56)-1,"-")</f>
        <v>45</v>
      </c>
      <c r="W56" s="902"/>
      <c r="X56" s="746">
        <f t="shared" si="5"/>
        <v>47</v>
      </c>
      <c r="Y56" s="746" t="str">
        <f t="shared" si="6"/>
        <v>大阪</v>
      </c>
      <c r="Z56" s="906">
        <f t="shared" si="7"/>
        <v>2</v>
      </c>
      <c r="AA56" s="745">
        <f t="shared" si="8"/>
        <v>143</v>
      </c>
      <c r="AB56" s="902">
        <f>IFERROR(_xlfn.RANK.EQ(AA56,$AA$10:$AA$56,0)+COUNTIF($AA$10:AA56,AA56)-1,"-")</f>
        <v>44</v>
      </c>
      <c r="AC56" s="902"/>
      <c r="AD56" s="953">
        <f t="shared" si="9"/>
        <v>47</v>
      </c>
      <c r="AE56" s="953" t="str">
        <f t="shared" si="10"/>
        <v>鹿児島</v>
      </c>
      <c r="AF56" s="954">
        <f t="shared" si="11"/>
        <v>112</v>
      </c>
    </row>
    <row r="57" spans="1:32" ht="11.85" customHeight="1">
      <c r="A57" s="162" t="s">
        <v>172</v>
      </c>
      <c r="B57" s="180">
        <v>248</v>
      </c>
      <c r="C57" s="181">
        <v>177</v>
      </c>
      <c r="D57" s="181">
        <v>439</v>
      </c>
      <c r="E57" s="182">
        <v>18</v>
      </c>
      <c r="F57" s="181">
        <v>108</v>
      </c>
      <c r="G57" s="181">
        <v>73</v>
      </c>
      <c r="H57" s="183">
        <v>-122</v>
      </c>
      <c r="I57" s="181">
        <v>78</v>
      </c>
      <c r="J57" s="181">
        <v>87</v>
      </c>
      <c r="K57" s="181">
        <v>203</v>
      </c>
    </row>
    <row r="58" spans="1:32" ht="11.85" customHeight="1">
      <c r="A58" s="162" t="s">
        <v>176</v>
      </c>
      <c r="B58" s="180">
        <v>1640</v>
      </c>
      <c r="C58" s="181">
        <v>273</v>
      </c>
      <c r="D58" s="181">
        <v>4480</v>
      </c>
      <c r="E58" s="182">
        <v>0</v>
      </c>
      <c r="F58" s="181">
        <v>100</v>
      </c>
      <c r="G58" s="181">
        <v>81</v>
      </c>
      <c r="H58" s="183">
        <v>-1060</v>
      </c>
      <c r="I58" s="181">
        <v>81</v>
      </c>
      <c r="J58" s="181">
        <v>81</v>
      </c>
      <c r="K58" s="181">
        <v>338</v>
      </c>
    </row>
    <row r="59" spans="1:32" ht="11.85" customHeight="1">
      <c r="A59" s="162" t="s">
        <v>175</v>
      </c>
      <c r="B59" s="184">
        <v>79</v>
      </c>
      <c r="C59" s="185">
        <v>278</v>
      </c>
      <c r="D59" s="185">
        <v>220</v>
      </c>
      <c r="E59" s="178">
        <v>2</v>
      </c>
      <c r="F59" s="185">
        <v>103</v>
      </c>
      <c r="G59" s="185">
        <v>81</v>
      </c>
      <c r="H59" s="179">
        <v>-43</v>
      </c>
      <c r="I59" s="185">
        <v>84</v>
      </c>
      <c r="J59" s="185">
        <v>89</v>
      </c>
      <c r="K59" s="185">
        <v>314</v>
      </c>
    </row>
    <row r="60" spans="1:32" ht="11.85" customHeight="1">
      <c r="A60" s="162" t="s">
        <v>173</v>
      </c>
      <c r="B60" s="180">
        <v>2550</v>
      </c>
      <c r="C60" s="181">
        <v>262</v>
      </c>
      <c r="D60" s="181">
        <v>6680</v>
      </c>
      <c r="E60" s="178">
        <v>-80</v>
      </c>
      <c r="F60" s="181">
        <v>97</v>
      </c>
      <c r="G60" s="181">
        <v>74</v>
      </c>
      <c r="H60" s="179">
        <v>-2630</v>
      </c>
      <c r="I60" s="181">
        <v>72</v>
      </c>
      <c r="J60" s="181">
        <v>69</v>
      </c>
      <c r="K60" s="181">
        <v>381</v>
      </c>
    </row>
    <row r="61" spans="1:32" ht="11.85" customHeight="1">
      <c r="A61" s="162" t="s">
        <v>148</v>
      </c>
      <c r="B61" s="180">
        <v>373</v>
      </c>
      <c r="C61" s="181">
        <v>348</v>
      </c>
      <c r="D61" s="181">
        <v>1300</v>
      </c>
      <c r="E61" s="182">
        <v>-32</v>
      </c>
      <c r="F61" s="181">
        <v>92</v>
      </c>
      <c r="G61" s="181">
        <v>75</v>
      </c>
      <c r="H61" s="183">
        <v>-580</v>
      </c>
      <c r="I61" s="181">
        <v>69</v>
      </c>
      <c r="J61" s="181">
        <v>92</v>
      </c>
      <c r="K61" s="181">
        <v>378</v>
      </c>
    </row>
    <row r="62" spans="1:32" ht="11.85" customHeight="1">
      <c r="A62" s="162" t="s">
        <v>182</v>
      </c>
      <c r="B62" s="180">
        <v>4</v>
      </c>
      <c r="C62" s="181">
        <v>113</v>
      </c>
      <c r="D62" s="181">
        <v>5</v>
      </c>
      <c r="E62" s="182">
        <v>0</v>
      </c>
      <c r="F62" s="181">
        <v>100</v>
      </c>
      <c r="G62" s="181">
        <v>78</v>
      </c>
      <c r="H62" s="183">
        <v>-1</v>
      </c>
      <c r="I62" s="181">
        <v>83</v>
      </c>
      <c r="J62" s="181">
        <v>75</v>
      </c>
      <c r="K62" s="181">
        <v>151</v>
      </c>
    </row>
    <row r="63" spans="1:32" ht="11.85" customHeight="1">
      <c r="A63" s="162" t="s">
        <v>142</v>
      </c>
      <c r="B63" s="180">
        <v>16400</v>
      </c>
      <c r="C63" s="181">
        <v>322</v>
      </c>
      <c r="D63" s="181">
        <v>52800</v>
      </c>
      <c r="E63" s="182">
        <v>-100</v>
      </c>
      <c r="F63" s="181">
        <v>99</v>
      </c>
      <c r="G63" s="181">
        <v>76</v>
      </c>
      <c r="H63" s="183">
        <v>-17200</v>
      </c>
      <c r="I63" s="181">
        <v>75</v>
      </c>
      <c r="J63" s="181">
        <v>76</v>
      </c>
      <c r="K63" s="181">
        <v>422</v>
      </c>
    </row>
    <row r="64" spans="1:32" ht="11.85" customHeight="1">
      <c r="A64" s="162" t="s">
        <v>144</v>
      </c>
      <c r="B64" s="180">
        <v>11900</v>
      </c>
      <c r="C64" s="181">
        <v>304</v>
      </c>
      <c r="D64" s="181">
        <v>36200</v>
      </c>
      <c r="E64" s="182">
        <v>-300</v>
      </c>
      <c r="F64" s="181">
        <v>98</v>
      </c>
      <c r="G64" s="181">
        <v>73</v>
      </c>
      <c r="H64" s="183">
        <v>-14700</v>
      </c>
      <c r="I64" s="181">
        <v>71</v>
      </c>
      <c r="J64" s="181">
        <v>73</v>
      </c>
      <c r="K64" s="181">
        <v>414</v>
      </c>
    </row>
    <row r="65" spans="1:11" ht="11.85" customHeight="1">
      <c r="A65" s="162" t="s">
        <v>139</v>
      </c>
      <c r="B65" s="176">
        <v>679</v>
      </c>
      <c r="C65" s="177">
        <v>253</v>
      </c>
      <c r="D65" s="177">
        <v>1720</v>
      </c>
      <c r="E65" s="182">
        <v>-21</v>
      </c>
      <c r="F65" s="177">
        <v>97</v>
      </c>
      <c r="G65" s="177">
        <v>82</v>
      </c>
      <c r="H65" s="183">
        <v>-430</v>
      </c>
      <c r="I65" s="177">
        <v>80</v>
      </c>
      <c r="J65" s="177">
        <v>83</v>
      </c>
      <c r="K65" s="177">
        <v>305</v>
      </c>
    </row>
    <row r="66" spans="1:11" ht="11.85" customHeight="1">
      <c r="A66" s="162" t="s">
        <v>151</v>
      </c>
      <c r="B66" s="180">
        <v>5440</v>
      </c>
      <c r="C66" s="181">
        <v>232</v>
      </c>
      <c r="D66" s="181">
        <v>12600</v>
      </c>
      <c r="E66" s="182">
        <v>110</v>
      </c>
      <c r="F66" s="181">
        <v>102</v>
      </c>
      <c r="G66" s="181">
        <v>65</v>
      </c>
      <c r="H66" s="183">
        <v>-6500</v>
      </c>
      <c r="I66" s="181">
        <v>66</v>
      </c>
      <c r="J66" s="181">
        <v>66</v>
      </c>
      <c r="K66" s="181">
        <v>354</v>
      </c>
    </row>
    <row r="67" spans="1:11" ht="11.85" customHeight="1">
      <c r="A67" s="162" t="s">
        <v>166</v>
      </c>
      <c r="B67" s="180">
        <v>2920</v>
      </c>
      <c r="C67" s="181">
        <v>203</v>
      </c>
      <c r="D67" s="181">
        <v>5930</v>
      </c>
      <c r="E67" s="182">
        <v>-30</v>
      </c>
      <c r="F67" s="181">
        <v>99</v>
      </c>
      <c r="G67" s="181">
        <v>61</v>
      </c>
      <c r="H67" s="183">
        <v>-3860</v>
      </c>
      <c r="I67" s="181">
        <v>61</v>
      </c>
      <c r="J67" s="181">
        <v>64</v>
      </c>
      <c r="K67" s="181">
        <v>315</v>
      </c>
    </row>
    <row r="68" spans="1:11" ht="11.85" customHeight="1">
      <c r="A68" s="162" t="s">
        <v>159</v>
      </c>
      <c r="B68" s="180">
        <v>121</v>
      </c>
      <c r="C68" s="181">
        <v>119</v>
      </c>
      <c r="D68" s="181">
        <v>144</v>
      </c>
      <c r="E68" s="178">
        <v>6</v>
      </c>
      <c r="F68" s="181">
        <v>105</v>
      </c>
      <c r="G68" s="181">
        <v>42</v>
      </c>
      <c r="H68" s="179">
        <v>-184</v>
      </c>
      <c r="I68" s="181">
        <v>44</v>
      </c>
      <c r="J68" s="181">
        <v>50</v>
      </c>
      <c r="K68" s="181">
        <v>239</v>
      </c>
    </row>
    <row r="69" spans="1:11" ht="11.85" customHeight="1">
      <c r="A69" s="162" t="s">
        <v>140</v>
      </c>
      <c r="B69" s="180">
        <v>67</v>
      </c>
      <c r="C69" s="181">
        <v>112</v>
      </c>
      <c r="D69" s="181">
        <v>75</v>
      </c>
      <c r="E69" s="182">
        <v>5</v>
      </c>
      <c r="F69" s="181">
        <v>108</v>
      </c>
      <c r="G69" s="181">
        <v>53</v>
      </c>
      <c r="H69" s="183">
        <v>-55</v>
      </c>
      <c r="I69" s="181">
        <v>58</v>
      </c>
      <c r="J69" s="181">
        <v>60</v>
      </c>
      <c r="K69" s="181">
        <v>188</v>
      </c>
    </row>
    <row r="70" spans="1:11" ht="11.85" customHeight="1">
      <c r="A70" s="162" t="s">
        <v>162</v>
      </c>
      <c r="B70" s="176">
        <v>10</v>
      </c>
      <c r="C70" s="177">
        <v>143</v>
      </c>
      <c r="D70" s="177">
        <v>14</v>
      </c>
      <c r="E70" s="182">
        <v>2</v>
      </c>
      <c r="F70" s="177">
        <v>125</v>
      </c>
      <c r="G70" s="177">
        <v>105</v>
      </c>
      <c r="H70" s="183">
        <v>3</v>
      </c>
      <c r="I70" s="177">
        <v>127</v>
      </c>
      <c r="J70" s="177">
        <v>112</v>
      </c>
      <c r="K70" s="177">
        <v>128</v>
      </c>
    </row>
    <row r="71" spans="1:11" ht="18.75" customHeight="1">
      <c r="A71" s="162" t="s">
        <v>863</v>
      </c>
      <c r="B71" s="180">
        <v>22100</v>
      </c>
      <c r="C71" s="181">
        <v>368</v>
      </c>
      <c r="D71" s="181">
        <v>81300</v>
      </c>
      <c r="E71" s="182">
        <v>0</v>
      </c>
      <c r="F71" s="181">
        <v>100</v>
      </c>
      <c r="G71" s="181">
        <v>103</v>
      </c>
      <c r="H71" s="183">
        <v>1900</v>
      </c>
      <c r="I71" s="181">
        <v>102</v>
      </c>
      <c r="J71" s="181">
        <v>103</v>
      </c>
      <c r="K71" s="181">
        <v>357</v>
      </c>
    </row>
    <row r="72" spans="1:11" ht="11.85" customHeight="1">
      <c r="A72" s="162" t="s">
        <v>864</v>
      </c>
      <c r="B72" s="180">
        <v>17400</v>
      </c>
      <c r="C72" s="181">
        <v>337</v>
      </c>
      <c r="D72" s="181">
        <v>58600</v>
      </c>
      <c r="E72" s="182">
        <v>400</v>
      </c>
      <c r="F72" s="181">
        <v>102</v>
      </c>
      <c r="G72" s="181">
        <v>78</v>
      </c>
      <c r="H72" s="183">
        <v>-15200</v>
      </c>
      <c r="I72" s="181">
        <v>79</v>
      </c>
      <c r="J72" s="181">
        <v>84</v>
      </c>
      <c r="K72" s="181">
        <v>400</v>
      </c>
    </row>
    <row r="73" spans="1:11" ht="11.85" customHeight="1">
      <c r="A73" s="162" t="s">
        <v>865</v>
      </c>
      <c r="B73" s="180">
        <v>6200</v>
      </c>
      <c r="C73" s="181">
        <v>279</v>
      </c>
      <c r="D73" s="181">
        <v>17300</v>
      </c>
      <c r="E73" s="182">
        <v>-40</v>
      </c>
      <c r="F73" s="181">
        <v>99</v>
      </c>
      <c r="G73" s="181">
        <v>78</v>
      </c>
      <c r="H73" s="183">
        <v>-5100</v>
      </c>
      <c r="I73" s="181">
        <v>77</v>
      </c>
      <c r="J73" s="181">
        <v>77</v>
      </c>
      <c r="K73" s="181">
        <v>363</v>
      </c>
    </row>
    <row r="74" spans="1:11" ht="11.85" customHeight="1">
      <c r="A74" s="763"/>
      <c r="B74" s="764"/>
      <c r="C74" s="765"/>
      <c r="D74" s="765"/>
      <c r="E74" s="766"/>
      <c r="F74" s="766"/>
      <c r="G74" s="766"/>
      <c r="H74" s="766"/>
      <c r="I74" s="766"/>
      <c r="J74" s="765"/>
      <c r="K74" s="766"/>
    </row>
    <row r="75" spans="1:11" ht="11.85" customHeight="1">
      <c r="E75" s="186"/>
      <c r="F75" s="186"/>
      <c r="G75" s="186"/>
      <c r="H75" s="186"/>
      <c r="I75" s="186"/>
      <c r="K75" s="186"/>
    </row>
    <row r="76" spans="1:11" ht="11.85" customHeight="1">
      <c r="A76" s="576" t="s">
        <v>921</v>
      </c>
      <c r="B76" s="576"/>
      <c r="C76" s="576"/>
      <c r="D76" s="576"/>
      <c r="E76" s="576"/>
      <c r="F76" s="576"/>
      <c r="G76" s="576"/>
      <c r="H76" s="576"/>
      <c r="I76" s="576"/>
      <c r="J76" s="576"/>
      <c r="K76" s="576"/>
    </row>
    <row r="77" spans="1:11" ht="11.85" customHeight="1">
      <c r="A77" s="576"/>
      <c r="B77" s="577"/>
      <c r="C77" s="578"/>
      <c r="D77" s="578"/>
      <c r="E77" s="579"/>
      <c r="F77" s="578"/>
      <c r="G77" s="578"/>
      <c r="H77" s="580"/>
      <c r="I77" s="578"/>
      <c r="J77" s="578"/>
      <c r="K77" s="578"/>
    </row>
    <row r="78" spans="1:11" ht="11.85" customHeight="1">
      <c r="A78" s="576" t="s">
        <v>922</v>
      </c>
      <c r="B78" s="577"/>
      <c r="C78" s="578"/>
      <c r="D78" s="578"/>
      <c r="E78" s="579"/>
      <c r="F78" s="578"/>
      <c r="G78" s="578"/>
      <c r="H78" s="580"/>
      <c r="I78" s="578"/>
      <c r="J78" s="578"/>
      <c r="K78" s="578"/>
    </row>
    <row r="79" spans="1:11" ht="11.85" customHeight="1">
      <c r="A79" s="576"/>
      <c r="B79" s="577"/>
      <c r="C79" s="578"/>
      <c r="D79" s="578"/>
      <c r="E79" s="579"/>
      <c r="F79" s="578"/>
      <c r="G79" s="578"/>
      <c r="H79" s="580"/>
      <c r="I79" s="578"/>
      <c r="J79" s="578"/>
      <c r="K79" s="578"/>
    </row>
    <row r="80" spans="1:11" ht="11.85" customHeight="1">
      <c r="B80" s="577"/>
      <c r="C80" s="578"/>
      <c r="D80" s="578"/>
      <c r="E80" s="579"/>
      <c r="F80" s="578"/>
      <c r="G80" s="578"/>
      <c r="H80" s="580"/>
      <c r="I80" s="578"/>
      <c r="J80" s="578"/>
      <c r="K80" s="578"/>
    </row>
    <row r="81" spans="1:29" ht="11.85" customHeight="1">
      <c r="B81" s="577"/>
      <c r="C81" s="578"/>
      <c r="D81" s="578"/>
      <c r="E81" s="579"/>
      <c r="F81" s="578"/>
      <c r="G81" s="578"/>
      <c r="H81" s="580"/>
      <c r="I81" s="578"/>
      <c r="J81" s="578"/>
      <c r="K81" s="578"/>
    </row>
    <row r="82" spans="1:29" ht="5.25" customHeight="1"/>
    <row r="83" spans="1:29" ht="5.25" customHeight="1"/>
    <row r="84" spans="1:29" s="157" customFormat="1" ht="11.25" customHeight="1">
      <c r="A84" s="153"/>
      <c r="L84" s="187"/>
      <c r="M84" s="187"/>
      <c r="P84" s="946"/>
      <c r="Q84" s="946"/>
      <c r="V84" s="946"/>
      <c r="W84" s="946"/>
      <c r="AB84" s="946"/>
      <c r="AC84" s="946"/>
    </row>
    <row r="85" spans="1:29" s="157" customFormat="1" ht="22.5" customHeight="1">
      <c r="A85" s="153"/>
      <c r="B85" s="576"/>
      <c r="C85" s="576"/>
      <c r="D85" s="576"/>
      <c r="E85" s="576"/>
      <c r="F85" s="576"/>
      <c r="G85" s="576"/>
      <c r="H85" s="576"/>
      <c r="I85" s="576"/>
      <c r="J85" s="576"/>
      <c r="K85" s="576"/>
      <c r="L85" s="187"/>
      <c r="M85" s="187"/>
      <c r="P85" s="946"/>
      <c r="Q85" s="946"/>
      <c r="V85" s="946"/>
      <c r="W85" s="946"/>
      <c r="AB85" s="946"/>
      <c r="AC85" s="946"/>
    </row>
    <row r="86" spans="1:29" ht="11.25" customHeight="1">
      <c r="B86" s="576"/>
      <c r="C86" s="576"/>
      <c r="D86" s="576"/>
      <c r="E86" s="576"/>
      <c r="F86" s="576"/>
      <c r="G86" s="576"/>
      <c r="H86" s="576"/>
      <c r="I86" s="576"/>
      <c r="J86" s="576"/>
      <c r="K86" s="576"/>
      <c r="L86" s="187"/>
      <c r="M86" s="187"/>
    </row>
    <row r="87" spans="1:29">
      <c r="B87" s="576"/>
      <c r="C87" s="576"/>
      <c r="D87" s="576"/>
      <c r="E87" s="576"/>
      <c r="F87" s="576"/>
      <c r="G87" s="576"/>
      <c r="H87" s="576"/>
      <c r="I87" s="576"/>
      <c r="J87" s="576"/>
      <c r="K87" s="576"/>
      <c r="L87" s="187"/>
      <c r="M87" s="187"/>
    </row>
  </sheetData>
  <autoFilter ref="O8:AB56" xr:uid="{0CC499C5-9737-41C7-A873-1C2FD6A706C1}"/>
  <mergeCells count="13">
    <mergeCell ref="O9:T9"/>
    <mergeCell ref="U9:Z9"/>
    <mergeCell ref="AA9:AF9"/>
    <mergeCell ref="J5:K5"/>
    <mergeCell ref="E6:F6"/>
    <mergeCell ref="H6:I6"/>
    <mergeCell ref="J6:J7"/>
    <mergeCell ref="K6:K7"/>
    <mergeCell ref="A5:A7"/>
    <mergeCell ref="B5:B7"/>
    <mergeCell ref="C5:C7"/>
    <mergeCell ref="D5:D7"/>
    <mergeCell ref="E5:I5"/>
  </mergeCells>
  <phoneticPr fontId="4"/>
  <pageMargins left="0.59055118110236227" right="0.39370078740157483" top="0.59055118110236227" bottom="0.39370078740157483" header="0.39370078740157483" footer="0.19685039370078741"/>
  <pageSetup paperSize="9" scale="74"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28266-48E3-46C8-83F1-6E2745A4F66F}">
  <sheetPr>
    <tabColor theme="5" tint="0.79998168889431442"/>
  </sheetPr>
  <dimension ref="A1:AB198"/>
  <sheetViews>
    <sheetView zoomScaleNormal="100" zoomScaleSheetLayoutView="100" workbookViewId="0">
      <pane xSplit="4" ySplit="8" topLeftCell="G9"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1" width="8.75" style="51"/>
    <col min="2" max="3" width="4.25" style="54" customWidth="1"/>
    <col min="4" max="4" width="10" style="54" bestFit="1" customWidth="1"/>
    <col min="5" max="24" width="8.75" style="51" customWidth="1"/>
    <col min="25" max="16384" width="8.75" style="51"/>
  </cols>
  <sheetData>
    <row r="1" spans="1:28" s="36" customFormat="1" ht="12" customHeight="1">
      <c r="B1" s="33" t="s">
        <v>873</v>
      </c>
      <c r="F1" s="32"/>
      <c r="G1" s="32"/>
      <c r="H1" s="32"/>
      <c r="I1" s="141"/>
      <c r="J1" s="32"/>
      <c r="L1" s="32"/>
      <c r="M1" s="32"/>
      <c r="Q1" s="32"/>
      <c r="R1" s="32"/>
      <c r="V1" s="32"/>
      <c r="W1" s="32"/>
    </row>
    <row r="2" spans="1:28" s="36" customFormat="1" ht="12" customHeight="1">
      <c r="B2" s="593" t="s">
        <v>874</v>
      </c>
      <c r="C2" s="593"/>
      <c r="D2" s="593"/>
      <c r="F2" s="32"/>
      <c r="G2" s="32"/>
      <c r="H2" s="32"/>
      <c r="I2" s="141"/>
      <c r="J2" s="32"/>
      <c r="L2" s="32"/>
      <c r="M2" s="32"/>
      <c r="Q2" s="32"/>
      <c r="R2" s="32"/>
      <c r="V2" s="32"/>
      <c r="W2" s="32"/>
    </row>
    <row r="3" spans="1:28" s="36" customFormat="1" ht="12" customHeight="1">
      <c r="B3" s="37" t="s">
        <v>923</v>
      </c>
      <c r="F3" s="32"/>
      <c r="G3" s="32"/>
      <c r="H3" s="32"/>
      <c r="I3" s="141"/>
      <c r="J3" s="32"/>
      <c r="L3" s="32"/>
      <c r="M3" s="32"/>
      <c r="Q3" s="32"/>
      <c r="R3" s="32"/>
      <c r="V3" s="32"/>
      <c r="W3" s="32"/>
    </row>
    <row r="4" spans="1:28" s="36" customFormat="1" ht="12" customHeight="1">
      <c r="B4" s="33" t="s">
        <v>134</v>
      </c>
      <c r="E4" s="36" t="s">
        <v>924</v>
      </c>
      <c r="J4" s="36" t="s">
        <v>925</v>
      </c>
      <c r="O4" s="36" t="s">
        <v>926</v>
      </c>
      <c r="T4" s="36" t="s">
        <v>927</v>
      </c>
    </row>
    <row r="5" spans="1:28" s="36" customFormat="1" ht="12" customHeight="1">
      <c r="B5" s="39" t="s">
        <v>876</v>
      </c>
      <c r="C5" s="39" t="s">
        <v>877</v>
      </c>
      <c r="D5" s="142" t="s">
        <v>577</v>
      </c>
      <c r="E5" s="142" t="s">
        <v>878</v>
      </c>
      <c r="F5" s="188" t="s">
        <v>879</v>
      </c>
      <c r="G5" s="189"/>
      <c r="H5" s="190"/>
      <c r="I5" s="142" t="s">
        <v>880</v>
      </c>
      <c r="J5" s="142" t="s">
        <v>878</v>
      </c>
      <c r="K5" s="188" t="s">
        <v>879</v>
      </c>
      <c r="L5" s="189"/>
      <c r="M5" s="190"/>
      <c r="N5" s="142" t="s">
        <v>880</v>
      </c>
      <c r="O5" s="142" t="s">
        <v>878</v>
      </c>
      <c r="P5" s="188" t="s">
        <v>879</v>
      </c>
      <c r="Q5" s="189"/>
      <c r="R5" s="190"/>
      <c r="S5" s="142" t="s">
        <v>880</v>
      </c>
      <c r="T5" s="142" t="s">
        <v>878</v>
      </c>
      <c r="U5" s="188" t="s">
        <v>879</v>
      </c>
      <c r="V5" s="189"/>
      <c r="W5" s="190"/>
      <c r="X5" s="142" t="s">
        <v>880</v>
      </c>
    </row>
    <row r="6" spans="1:28" s="36" customFormat="1" ht="12" customHeight="1">
      <c r="B6" s="45" t="s">
        <v>881</v>
      </c>
      <c r="C6" s="45" t="s">
        <v>882</v>
      </c>
      <c r="D6" s="143"/>
      <c r="E6" s="143"/>
      <c r="F6" s="191" t="s">
        <v>883</v>
      </c>
      <c r="G6" s="767"/>
      <c r="H6" s="768"/>
      <c r="I6" s="143" t="s">
        <v>580</v>
      </c>
      <c r="J6" s="143" t="s">
        <v>580</v>
      </c>
      <c r="K6" s="191" t="s">
        <v>883</v>
      </c>
      <c r="L6" s="767"/>
      <c r="M6" s="768"/>
      <c r="N6" s="143"/>
      <c r="O6" s="143"/>
      <c r="P6" s="191" t="s">
        <v>883</v>
      </c>
      <c r="Q6" s="767"/>
      <c r="R6" s="768"/>
      <c r="S6" s="143"/>
      <c r="T6" s="143"/>
      <c r="U6" s="191" t="s">
        <v>883</v>
      </c>
      <c r="V6" s="767"/>
      <c r="W6" s="768"/>
      <c r="X6" s="143"/>
    </row>
    <row r="7" spans="1:28" s="36" customFormat="1" ht="12" customHeight="1">
      <c r="B7" s="48" t="s">
        <v>884</v>
      </c>
      <c r="C7" s="48" t="s">
        <v>884</v>
      </c>
      <c r="D7" s="144"/>
      <c r="E7" s="144"/>
      <c r="F7" s="192"/>
      <c r="G7" s="144" t="s">
        <v>928</v>
      </c>
      <c r="H7" s="144" t="s">
        <v>929</v>
      </c>
      <c r="I7" s="144"/>
      <c r="J7" s="144"/>
      <c r="K7" s="192"/>
      <c r="L7" s="144" t="s">
        <v>928</v>
      </c>
      <c r="M7" s="144" t="s">
        <v>929</v>
      </c>
      <c r="N7" s="144"/>
      <c r="O7" s="144"/>
      <c r="P7" s="192"/>
      <c r="Q7" s="144" t="s">
        <v>928</v>
      </c>
      <c r="R7" s="144" t="s">
        <v>929</v>
      </c>
      <c r="S7" s="144"/>
      <c r="T7" s="144"/>
      <c r="U7" s="192"/>
      <c r="V7" s="144" t="s">
        <v>928</v>
      </c>
      <c r="W7" s="144" t="s">
        <v>929</v>
      </c>
      <c r="X7" s="144"/>
      <c r="Z7" s="1126" t="s">
        <v>843</v>
      </c>
      <c r="AA7" s="1126" t="s">
        <v>885</v>
      </c>
      <c r="AB7" s="1190" t="s">
        <v>886</v>
      </c>
    </row>
    <row r="8" spans="1:28" s="36" customFormat="1" ht="12" customHeight="1">
      <c r="B8" s="145" t="s">
        <v>887</v>
      </c>
      <c r="C8" s="146"/>
      <c r="D8" s="146"/>
      <c r="E8" s="193" t="s">
        <v>131</v>
      </c>
      <c r="F8" s="193" t="s">
        <v>840</v>
      </c>
      <c r="G8" s="193" t="s">
        <v>840</v>
      </c>
      <c r="H8" s="193" t="s">
        <v>840</v>
      </c>
      <c r="I8" s="193" t="s">
        <v>132</v>
      </c>
      <c r="J8" s="193" t="s">
        <v>131</v>
      </c>
      <c r="K8" s="193" t="s">
        <v>840</v>
      </c>
      <c r="L8" s="193" t="s">
        <v>840</v>
      </c>
      <c r="M8" s="193" t="s">
        <v>840</v>
      </c>
      <c r="N8" s="193" t="s">
        <v>132</v>
      </c>
      <c r="O8" s="193" t="s">
        <v>131</v>
      </c>
      <c r="P8" s="193" t="s">
        <v>840</v>
      </c>
      <c r="Q8" s="193" t="s">
        <v>840</v>
      </c>
      <c r="R8" s="193" t="s">
        <v>840</v>
      </c>
      <c r="S8" s="193" t="s">
        <v>132</v>
      </c>
      <c r="T8" s="193" t="s">
        <v>131</v>
      </c>
      <c r="U8" s="193" t="s">
        <v>840</v>
      </c>
      <c r="V8" s="193" t="s">
        <v>840</v>
      </c>
      <c r="W8" s="193" t="s">
        <v>840</v>
      </c>
      <c r="X8" s="193" t="s">
        <v>132</v>
      </c>
      <c r="Z8" s="1126"/>
      <c r="AA8" s="1126"/>
      <c r="AB8" s="1126"/>
    </row>
    <row r="9" spans="1:28" ht="12" customHeight="1">
      <c r="A9" s="51">
        <v>1</v>
      </c>
      <c r="B9" s="147">
        <v>1</v>
      </c>
      <c r="C9" s="147">
        <v>100</v>
      </c>
      <c r="D9" s="147" t="s">
        <v>339</v>
      </c>
      <c r="E9" s="91">
        <v>88</v>
      </c>
      <c r="F9" s="91">
        <v>194</v>
      </c>
      <c r="G9" s="91">
        <v>188</v>
      </c>
      <c r="H9" s="91">
        <v>196</v>
      </c>
      <c r="I9" s="91">
        <v>171</v>
      </c>
      <c r="J9" s="194" t="s">
        <v>145</v>
      </c>
      <c r="K9" s="194" t="s">
        <v>145</v>
      </c>
      <c r="L9" s="194" t="s">
        <v>145</v>
      </c>
      <c r="M9" s="194" t="s">
        <v>145</v>
      </c>
      <c r="N9" s="194" t="s">
        <v>145</v>
      </c>
      <c r="O9" s="194" t="s">
        <v>145</v>
      </c>
      <c r="P9" s="194" t="s">
        <v>145</v>
      </c>
      <c r="Q9" s="194" t="s">
        <v>145</v>
      </c>
      <c r="R9" s="194" t="s">
        <v>145</v>
      </c>
      <c r="S9" s="194" t="s">
        <v>145</v>
      </c>
      <c r="T9" s="194" t="s">
        <v>145</v>
      </c>
      <c r="U9" s="194" t="s">
        <v>145</v>
      </c>
      <c r="V9" s="194" t="s">
        <v>145</v>
      </c>
      <c r="W9" s="194" t="s">
        <v>145</v>
      </c>
      <c r="X9" s="194" t="s">
        <v>145</v>
      </c>
      <c r="Z9" s="86">
        <f>IFERROR(_xlfn.RANK.EQ(E9,$E$9:$E$187,0)+COUNTIF(E$9:E9,E9)-1,"-")</f>
        <v>100</v>
      </c>
      <c r="AA9" s="86">
        <f>IFERROR(_xlfn.RANK.EQ(I9,$I$9:$I$187,0)+COUNTIF(I$9:I9,I9)-1,"-")</f>
        <v>107</v>
      </c>
      <c r="AB9" s="86">
        <f>IFERROR(_xlfn.RANK.EQ(F9,$F$9:$F$187,0)+COUNTIF(F$9:F9,F9)-1,"-")</f>
        <v>112</v>
      </c>
    </row>
    <row r="10" spans="1:28" ht="12" customHeight="1">
      <c r="A10" s="51">
        <v>2</v>
      </c>
      <c r="B10" s="147">
        <v>1</v>
      </c>
      <c r="C10" s="147">
        <v>202</v>
      </c>
      <c r="D10" s="147" t="s">
        <v>316</v>
      </c>
      <c r="E10" s="91" t="s">
        <v>888</v>
      </c>
      <c r="F10" s="91" t="s">
        <v>888</v>
      </c>
      <c r="G10" s="91" t="s">
        <v>888</v>
      </c>
      <c r="H10" s="91" t="s">
        <v>888</v>
      </c>
      <c r="I10" s="91" t="s">
        <v>888</v>
      </c>
      <c r="J10" s="194" t="s">
        <v>145</v>
      </c>
      <c r="K10" s="194" t="s">
        <v>145</v>
      </c>
      <c r="L10" s="194" t="s">
        <v>145</v>
      </c>
      <c r="M10" s="194" t="s">
        <v>145</v>
      </c>
      <c r="N10" s="194" t="s">
        <v>145</v>
      </c>
      <c r="O10" s="194" t="s">
        <v>145</v>
      </c>
      <c r="P10" s="194" t="s">
        <v>145</v>
      </c>
      <c r="Q10" s="194" t="s">
        <v>145</v>
      </c>
      <c r="R10" s="194" t="s">
        <v>145</v>
      </c>
      <c r="S10" s="194" t="s">
        <v>145</v>
      </c>
      <c r="T10" s="194" t="s">
        <v>145</v>
      </c>
      <c r="U10" s="194" t="s">
        <v>145</v>
      </c>
      <c r="V10" s="194" t="s">
        <v>145</v>
      </c>
      <c r="W10" s="194" t="s">
        <v>145</v>
      </c>
      <c r="X10" s="194" t="s">
        <v>145</v>
      </c>
      <c r="Z10" s="88" t="str">
        <f>IFERROR(_xlfn.RANK.EQ(E10,$E$9:$E$187,0)+COUNTIF(E$9:E10,E10)-1,"-")</f>
        <v>-</v>
      </c>
      <c r="AA10" s="88" t="str">
        <f>IFERROR(_xlfn.RANK.EQ(I10,$I$9:$I$187,0)+COUNTIF(I$9:I10,I10)-1,"-")</f>
        <v>-</v>
      </c>
      <c r="AB10" s="88" t="str">
        <f>IFERROR(_xlfn.RANK.EQ(F10,$F$9:$F$187,0)+COUNTIF(F$9:F10,F10)-1,"-")</f>
        <v>-</v>
      </c>
    </row>
    <row r="11" spans="1:28" ht="12" customHeight="1">
      <c r="A11" s="51">
        <v>3</v>
      </c>
      <c r="B11" s="147">
        <v>1</v>
      </c>
      <c r="C11" s="147">
        <v>203</v>
      </c>
      <c r="D11" s="147" t="s">
        <v>351</v>
      </c>
      <c r="E11" s="91" t="s">
        <v>145</v>
      </c>
      <c r="F11" s="91" t="s">
        <v>145</v>
      </c>
      <c r="G11" s="91" t="s">
        <v>145</v>
      </c>
      <c r="H11" s="91" t="s">
        <v>145</v>
      </c>
      <c r="I11" s="91" t="s">
        <v>145</v>
      </c>
      <c r="J11" s="194" t="s">
        <v>145</v>
      </c>
      <c r="K11" s="194" t="s">
        <v>145</v>
      </c>
      <c r="L11" s="194" t="s">
        <v>145</v>
      </c>
      <c r="M11" s="194" t="s">
        <v>145</v>
      </c>
      <c r="N11" s="194" t="s">
        <v>145</v>
      </c>
      <c r="O11" s="194" t="s">
        <v>145</v>
      </c>
      <c r="P11" s="194" t="s">
        <v>145</v>
      </c>
      <c r="Q11" s="194" t="s">
        <v>145</v>
      </c>
      <c r="R11" s="194" t="s">
        <v>145</v>
      </c>
      <c r="S11" s="194" t="s">
        <v>145</v>
      </c>
      <c r="T11" s="194" t="s">
        <v>145</v>
      </c>
      <c r="U11" s="194" t="s">
        <v>145</v>
      </c>
      <c r="V11" s="194" t="s">
        <v>145</v>
      </c>
      <c r="W11" s="194" t="s">
        <v>145</v>
      </c>
      <c r="X11" s="194" t="s">
        <v>145</v>
      </c>
      <c r="Z11" s="88" t="str">
        <f>IFERROR(_xlfn.RANK.EQ(E11,$E$9:$E$187,0)+COUNTIF(E$9:E11,E11)-1,"-")</f>
        <v>-</v>
      </c>
      <c r="AA11" s="88" t="str">
        <f>IFERROR(_xlfn.RANK.EQ(I11,$I$9:$I$187,0)+COUNTIF(I$9:I11,I11)-1,"-")</f>
        <v>-</v>
      </c>
      <c r="AB11" s="88" t="str">
        <f>IFERROR(_xlfn.RANK.EQ(F11,$F$9:$F$187,0)+COUNTIF(F$9:F11,F11)-1,"-")</f>
        <v>-</v>
      </c>
    </row>
    <row r="12" spans="1:28" ht="12" customHeight="1">
      <c r="A12" s="51">
        <v>4</v>
      </c>
      <c r="B12" s="147">
        <v>1</v>
      </c>
      <c r="C12" s="147">
        <v>204</v>
      </c>
      <c r="D12" s="147" t="s">
        <v>199</v>
      </c>
      <c r="E12" s="91">
        <v>1070</v>
      </c>
      <c r="F12" s="91">
        <v>319</v>
      </c>
      <c r="G12" s="91">
        <v>308</v>
      </c>
      <c r="H12" s="91">
        <v>344</v>
      </c>
      <c r="I12" s="91">
        <v>3410</v>
      </c>
      <c r="J12" s="194" t="s">
        <v>888</v>
      </c>
      <c r="K12" s="194" t="s">
        <v>888</v>
      </c>
      <c r="L12" s="194" t="s">
        <v>888</v>
      </c>
      <c r="M12" s="194" t="s">
        <v>145</v>
      </c>
      <c r="N12" s="194" t="s">
        <v>888</v>
      </c>
      <c r="O12" s="194" t="s">
        <v>145</v>
      </c>
      <c r="P12" s="194" t="s">
        <v>145</v>
      </c>
      <c r="Q12" s="194" t="s">
        <v>145</v>
      </c>
      <c r="R12" s="194" t="s">
        <v>145</v>
      </c>
      <c r="S12" s="194" t="s">
        <v>145</v>
      </c>
      <c r="T12" s="194" t="s">
        <v>888</v>
      </c>
      <c r="U12" s="194">
        <v>275</v>
      </c>
      <c r="V12" s="194">
        <v>275</v>
      </c>
      <c r="W12" s="194" t="s">
        <v>145</v>
      </c>
      <c r="X12" s="194" t="s">
        <v>888</v>
      </c>
      <c r="Z12" s="88">
        <f>IFERROR(_xlfn.RANK.EQ(E12,$E$9:$E$187,0)+COUNTIF(E$9:E12,E12)-1,"-")</f>
        <v>39</v>
      </c>
      <c r="AA12" s="88">
        <f>IFERROR(_xlfn.RANK.EQ(I12,$I$9:$I$187,0)+COUNTIF(I$9:I12,I12)-1,"-")</f>
        <v>48</v>
      </c>
      <c r="AB12" s="88">
        <f>IFERROR(_xlfn.RANK.EQ(F12,$F$9:$F$187,0)+COUNTIF(F$9:F12,F12)-1,"-")</f>
        <v>101</v>
      </c>
    </row>
    <row r="13" spans="1:28" ht="12" customHeight="1">
      <c r="A13" s="51">
        <v>5</v>
      </c>
      <c r="B13" s="147">
        <v>1</v>
      </c>
      <c r="C13" s="147">
        <v>205</v>
      </c>
      <c r="D13" s="147" t="s">
        <v>359</v>
      </c>
      <c r="E13" s="91" t="s">
        <v>145</v>
      </c>
      <c r="F13" s="91" t="s">
        <v>145</v>
      </c>
      <c r="G13" s="91" t="s">
        <v>145</v>
      </c>
      <c r="H13" s="91" t="s">
        <v>145</v>
      </c>
      <c r="I13" s="91" t="s">
        <v>145</v>
      </c>
      <c r="J13" s="194" t="s">
        <v>145</v>
      </c>
      <c r="K13" s="194" t="s">
        <v>145</v>
      </c>
      <c r="L13" s="194" t="s">
        <v>145</v>
      </c>
      <c r="M13" s="194" t="s">
        <v>145</v>
      </c>
      <c r="N13" s="194" t="s">
        <v>145</v>
      </c>
      <c r="O13" s="194" t="s">
        <v>145</v>
      </c>
      <c r="P13" s="194" t="s">
        <v>145</v>
      </c>
      <c r="Q13" s="194" t="s">
        <v>145</v>
      </c>
      <c r="R13" s="194" t="s">
        <v>145</v>
      </c>
      <c r="S13" s="194" t="s">
        <v>145</v>
      </c>
      <c r="T13" s="194" t="s">
        <v>145</v>
      </c>
      <c r="U13" s="194" t="s">
        <v>145</v>
      </c>
      <c r="V13" s="194" t="s">
        <v>145</v>
      </c>
      <c r="W13" s="194" t="s">
        <v>145</v>
      </c>
      <c r="X13" s="194" t="s">
        <v>145</v>
      </c>
      <c r="Z13" s="88" t="str">
        <f>IFERROR(_xlfn.RANK.EQ(E13,$E$9:$E$187,0)+COUNTIF(E$9:E13,E13)-1,"-")</f>
        <v>-</v>
      </c>
      <c r="AA13" s="88" t="str">
        <f>IFERROR(_xlfn.RANK.EQ(I13,$I$9:$I$187,0)+COUNTIF(I$9:I13,I13)-1,"-")</f>
        <v>-</v>
      </c>
      <c r="AB13" s="88" t="str">
        <f>IFERROR(_xlfn.RANK.EQ(F13,$F$9:$F$187,0)+COUNTIF(F$9:F13,F13)-1,"-")</f>
        <v>-</v>
      </c>
    </row>
    <row r="14" spans="1:28" ht="12" customHeight="1">
      <c r="A14" s="51">
        <v>6</v>
      </c>
      <c r="B14" s="147">
        <v>1</v>
      </c>
      <c r="C14" s="147">
        <v>206</v>
      </c>
      <c r="D14" s="147" t="s">
        <v>300</v>
      </c>
      <c r="E14" s="91" t="s">
        <v>888</v>
      </c>
      <c r="F14" s="91" t="s">
        <v>888</v>
      </c>
      <c r="G14" s="91" t="s">
        <v>145</v>
      </c>
      <c r="H14" s="91" t="s">
        <v>888</v>
      </c>
      <c r="I14" s="91" t="s">
        <v>888</v>
      </c>
      <c r="J14" s="194" t="s">
        <v>145</v>
      </c>
      <c r="K14" s="194" t="s">
        <v>145</v>
      </c>
      <c r="L14" s="194" t="s">
        <v>145</v>
      </c>
      <c r="M14" s="194" t="s">
        <v>145</v>
      </c>
      <c r="N14" s="194" t="s">
        <v>145</v>
      </c>
      <c r="O14" s="194" t="s">
        <v>145</v>
      </c>
      <c r="P14" s="194" t="s">
        <v>145</v>
      </c>
      <c r="Q14" s="194" t="s">
        <v>145</v>
      </c>
      <c r="R14" s="194" t="s">
        <v>145</v>
      </c>
      <c r="S14" s="194" t="s">
        <v>145</v>
      </c>
      <c r="T14" s="194" t="s">
        <v>145</v>
      </c>
      <c r="U14" s="194" t="s">
        <v>145</v>
      </c>
      <c r="V14" s="194" t="s">
        <v>145</v>
      </c>
      <c r="W14" s="194" t="s">
        <v>145</v>
      </c>
      <c r="X14" s="194" t="s">
        <v>145</v>
      </c>
      <c r="Z14" s="88" t="str">
        <f>IFERROR(_xlfn.RANK.EQ(E14,$E$9:$E$187,0)+COUNTIF(E$9:E14,E14)-1,"-")</f>
        <v>-</v>
      </c>
      <c r="AA14" s="88" t="str">
        <f>IFERROR(_xlfn.RANK.EQ(I14,$I$9:$I$187,0)+COUNTIF(I$9:I14,I14)-1,"-")</f>
        <v>-</v>
      </c>
      <c r="AB14" s="88" t="str">
        <f>IFERROR(_xlfn.RANK.EQ(F14,$F$9:$F$187,0)+COUNTIF(F$9:F14,F14)-1,"-")</f>
        <v>-</v>
      </c>
    </row>
    <row r="15" spans="1:28" ht="12" customHeight="1">
      <c r="A15" s="51">
        <v>7</v>
      </c>
      <c r="B15" s="147">
        <v>1</v>
      </c>
      <c r="C15" s="147">
        <v>207</v>
      </c>
      <c r="D15" s="147" t="s">
        <v>208</v>
      </c>
      <c r="E15" s="91">
        <v>6370</v>
      </c>
      <c r="F15" s="91">
        <v>633</v>
      </c>
      <c r="G15" s="91" t="s">
        <v>145</v>
      </c>
      <c r="H15" s="91">
        <v>633</v>
      </c>
      <c r="I15" s="91">
        <v>40300</v>
      </c>
      <c r="J15" s="194" t="s">
        <v>145</v>
      </c>
      <c r="K15" s="194" t="s">
        <v>145</v>
      </c>
      <c r="L15" s="194" t="s">
        <v>145</v>
      </c>
      <c r="M15" s="194" t="s">
        <v>145</v>
      </c>
      <c r="N15" s="194" t="s">
        <v>145</v>
      </c>
      <c r="O15" s="194" t="s">
        <v>145</v>
      </c>
      <c r="P15" s="194" t="s">
        <v>145</v>
      </c>
      <c r="Q15" s="194" t="s">
        <v>145</v>
      </c>
      <c r="R15" s="194" t="s">
        <v>145</v>
      </c>
      <c r="S15" s="194" t="s">
        <v>145</v>
      </c>
      <c r="T15" s="194" t="s">
        <v>145</v>
      </c>
      <c r="U15" s="194" t="s">
        <v>145</v>
      </c>
      <c r="V15" s="194" t="s">
        <v>145</v>
      </c>
      <c r="W15" s="194" t="s">
        <v>145</v>
      </c>
      <c r="X15" s="194" t="s">
        <v>145</v>
      </c>
      <c r="Z15" s="88">
        <f>IFERROR(_xlfn.RANK.EQ(E15,$E$9:$E$187,0)+COUNTIF(E$9:E15,E15)-1,"-")</f>
        <v>3</v>
      </c>
      <c r="AA15" s="88">
        <f>IFERROR(_xlfn.RANK.EQ(I15,$I$9:$I$187,0)+COUNTIF(I$9:I15,I15)-1,"-")</f>
        <v>2</v>
      </c>
      <c r="AB15" s="88">
        <f>IFERROR(_xlfn.RANK.EQ(F15,$F$9:$F$187,0)+COUNTIF(F$9:F15,F15)-1,"-")</f>
        <v>12</v>
      </c>
    </row>
    <row r="16" spans="1:28" ht="12" customHeight="1">
      <c r="A16" s="51">
        <v>8</v>
      </c>
      <c r="B16" s="147">
        <v>1</v>
      </c>
      <c r="C16" s="147">
        <v>208</v>
      </c>
      <c r="D16" s="147" t="s">
        <v>214</v>
      </c>
      <c r="E16" s="91">
        <v>5430</v>
      </c>
      <c r="F16" s="91">
        <v>538</v>
      </c>
      <c r="G16" s="91">
        <v>542</v>
      </c>
      <c r="H16" s="91">
        <v>538</v>
      </c>
      <c r="I16" s="91">
        <v>29200</v>
      </c>
      <c r="J16" s="194" t="s">
        <v>145</v>
      </c>
      <c r="K16" s="194" t="s">
        <v>145</v>
      </c>
      <c r="L16" s="194" t="s">
        <v>145</v>
      </c>
      <c r="M16" s="194" t="s">
        <v>145</v>
      </c>
      <c r="N16" s="194" t="s">
        <v>145</v>
      </c>
      <c r="O16" s="194" t="s">
        <v>145</v>
      </c>
      <c r="P16" s="194" t="s">
        <v>145</v>
      </c>
      <c r="Q16" s="194" t="s">
        <v>145</v>
      </c>
      <c r="R16" s="194" t="s">
        <v>145</v>
      </c>
      <c r="S16" s="194" t="s">
        <v>145</v>
      </c>
      <c r="T16" s="194" t="s">
        <v>145</v>
      </c>
      <c r="U16" s="194" t="s">
        <v>145</v>
      </c>
      <c r="V16" s="194" t="s">
        <v>145</v>
      </c>
      <c r="W16" s="194" t="s">
        <v>145</v>
      </c>
      <c r="X16" s="194" t="s">
        <v>145</v>
      </c>
      <c r="Z16" s="88">
        <f>IFERROR(_xlfn.RANK.EQ(E16,$E$9:$E$187,0)+COUNTIF(E$9:E16,E16)-1,"-")</f>
        <v>5</v>
      </c>
      <c r="AA16" s="88">
        <f>IFERROR(_xlfn.RANK.EQ(I16,$I$9:$I$187,0)+COUNTIF(I$9:I16,I16)-1,"-")</f>
        <v>5</v>
      </c>
      <c r="AB16" s="88">
        <f>IFERROR(_xlfn.RANK.EQ(F16,$F$9:$F$187,0)+COUNTIF(F$9:F16,F16)-1,"-")</f>
        <v>37</v>
      </c>
    </row>
    <row r="17" spans="1:28" ht="12" customHeight="1">
      <c r="A17" s="51">
        <v>9</v>
      </c>
      <c r="B17" s="147">
        <v>1</v>
      </c>
      <c r="C17" s="147">
        <v>209</v>
      </c>
      <c r="D17" s="147" t="s">
        <v>354</v>
      </c>
      <c r="E17" s="91">
        <v>15</v>
      </c>
      <c r="F17" s="91">
        <v>547</v>
      </c>
      <c r="G17" s="91" t="s">
        <v>888</v>
      </c>
      <c r="H17" s="91">
        <v>556</v>
      </c>
      <c r="I17" s="91">
        <v>82</v>
      </c>
      <c r="J17" s="194" t="s">
        <v>145</v>
      </c>
      <c r="K17" s="194" t="s">
        <v>145</v>
      </c>
      <c r="L17" s="194" t="s">
        <v>145</v>
      </c>
      <c r="M17" s="194" t="s">
        <v>145</v>
      </c>
      <c r="N17" s="194" t="s">
        <v>145</v>
      </c>
      <c r="O17" s="194" t="s">
        <v>145</v>
      </c>
      <c r="P17" s="194" t="s">
        <v>145</v>
      </c>
      <c r="Q17" s="194" t="s">
        <v>145</v>
      </c>
      <c r="R17" s="194" t="s">
        <v>145</v>
      </c>
      <c r="S17" s="194" t="s">
        <v>145</v>
      </c>
      <c r="T17" s="194" t="s">
        <v>145</v>
      </c>
      <c r="U17" s="194" t="s">
        <v>145</v>
      </c>
      <c r="V17" s="194" t="s">
        <v>145</v>
      </c>
      <c r="W17" s="194" t="s">
        <v>145</v>
      </c>
      <c r="X17" s="194" t="s">
        <v>145</v>
      </c>
      <c r="Z17" s="88">
        <f>IFERROR(_xlfn.RANK.EQ(E17,$E$9:$E$187,0)+COUNTIF(E$9:E17,E17)-1,"-")</f>
        <v>113</v>
      </c>
      <c r="AA17" s="88">
        <f>IFERROR(_xlfn.RANK.EQ(I17,$I$9:$I$187,0)+COUNTIF(I$9:I17,I17)-1,"-")</f>
        <v>111</v>
      </c>
      <c r="AB17" s="88">
        <f>IFERROR(_xlfn.RANK.EQ(F17,$F$9:$F$187,0)+COUNTIF(F$9:F17,F17)-1,"-")</f>
        <v>33</v>
      </c>
    </row>
    <row r="18" spans="1:28" ht="12" customHeight="1">
      <c r="A18" s="51">
        <v>10</v>
      </c>
      <c r="B18" s="147">
        <v>1</v>
      </c>
      <c r="C18" s="147">
        <v>210</v>
      </c>
      <c r="D18" s="147" t="s">
        <v>198</v>
      </c>
      <c r="E18" s="91">
        <v>5580</v>
      </c>
      <c r="F18" s="91">
        <v>534</v>
      </c>
      <c r="G18" s="91">
        <v>534</v>
      </c>
      <c r="H18" s="91">
        <v>539</v>
      </c>
      <c r="I18" s="91">
        <v>29800</v>
      </c>
      <c r="J18" s="194" t="s">
        <v>888</v>
      </c>
      <c r="K18" s="194" t="s">
        <v>888</v>
      </c>
      <c r="L18" s="194" t="s">
        <v>888</v>
      </c>
      <c r="M18" s="194" t="s">
        <v>145</v>
      </c>
      <c r="N18" s="194" t="s">
        <v>888</v>
      </c>
      <c r="O18" s="194" t="s">
        <v>145</v>
      </c>
      <c r="P18" s="194" t="s">
        <v>145</v>
      </c>
      <c r="Q18" s="194" t="s">
        <v>145</v>
      </c>
      <c r="R18" s="194" t="s">
        <v>145</v>
      </c>
      <c r="S18" s="194" t="s">
        <v>145</v>
      </c>
      <c r="T18" s="194" t="s">
        <v>145</v>
      </c>
      <c r="U18" s="194" t="s">
        <v>145</v>
      </c>
      <c r="V18" s="194" t="s">
        <v>145</v>
      </c>
      <c r="W18" s="194" t="s">
        <v>145</v>
      </c>
      <c r="X18" s="194" t="s">
        <v>145</v>
      </c>
      <c r="Z18" s="88">
        <f>IFERROR(_xlfn.RANK.EQ(E18,$E$9:$E$187,0)+COUNTIF(E$9:E18,E18)-1,"-")</f>
        <v>4</v>
      </c>
      <c r="AA18" s="88">
        <f>IFERROR(_xlfn.RANK.EQ(I18,$I$9:$I$187,0)+COUNTIF(I$9:I18,I18)-1,"-")</f>
        <v>4</v>
      </c>
      <c r="AB18" s="88">
        <f>IFERROR(_xlfn.RANK.EQ(F18,$F$9:$F$187,0)+COUNTIF(F$9:F18,F18)-1,"-")</f>
        <v>38</v>
      </c>
    </row>
    <row r="19" spans="1:28" ht="12" customHeight="1">
      <c r="A19" s="51">
        <v>11</v>
      </c>
      <c r="B19" s="147">
        <v>1</v>
      </c>
      <c r="C19" s="147">
        <v>211</v>
      </c>
      <c r="D19" s="147" t="s">
        <v>205</v>
      </c>
      <c r="E19" s="91">
        <v>3570</v>
      </c>
      <c r="F19" s="91">
        <v>615</v>
      </c>
      <c r="G19" s="91" t="s">
        <v>145</v>
      </c>
      <c r="H19" s="91">
        <v>615</v>
      </c>
      <c r="I19" s="91">
        <v>22000</v>
      </c>
      <c r="J19" s="194">
        <v>1100</v>
      </c>
      <c r="K19" s="194">
        <v>416</v>
      </c>
      <c r="L19" s="194" t="s">
        <v>145</v>
      </c>
      <c r="M19" s="194">
        <v>416</v>
      </c>
      <c r="N19" s="194">
        <v>4570</v>
      </c>
      <c r="O19" s="194" t="s">
        <v>145</v>
      </c>
      <c r="P19" s="194" t="s">
        <v>145</v>
      </c>
      <c r="Q19" s="194" t="s">
        <v>145</v>
      </c>
      <c r="R19" s="194" t="s">
        <v>145</v>
      </c>
      <c r="S19" s="194" t="s">
        <v>145</v>
      </c>
      <c r="T19" s="194" t="s">
        <v>888</v>
      </c>
      <c r="U19" s="194" t="s">
        <v>888</v>
      </c>
      <c r="V19" s="194" t="s">
        <v>145</v>
      </c>
      <c r="W19" s="194" t="s">
        <v>888</v>
      </c>
      <c r="X19" s="194" t="s">
        <v>888</v>
      </c>
      <c r="Z19" s="88">
        <f>IFERROR(_xlfn.RANK.EQ(E19,$E$9:$E$187,0)+COUNTIF(E$9:E19,E19)-1,"-")</f>
        <v>8</v>
      </c>
      <c r="AA19" s="88">
        <f>IFERROR(_xlfn.RANK.EQ(I19,$I$9:$I$187,0)+COUNTIF(I$9:I19,I19)-1,"-")</f>
        <v>7</v>
      </c>
      <c r="AB19" s="88">
        <f>IFERROR(_xlfn.RANK.EQ(F19,$F$9:$F$187,0)+COUNTIF(F$9:F19,F19)-1,"-")</f>
        <v>16</v>
      </c>
    </row>
    <row r="20" spans="1:28" ht="12" customHeight="1">
      <c r="A20" s="51">
        <v>12</v>
      </c>
      <c r="B20" s="147">
        <v>1</v>
      </c>
      <c r="C20" s="147">
        <v>212</v>
      </c>
      <c r="D20" s="147" t="s">
        <v>319</v>
      </c>
      <c r="E20" s="91">
        <v>82</v>
      </c>
      <c r="F20" s="91">
        <v>290</v>
      </c>
      <c r="G20" s="91">
        <v>290</v>
      </c>
      <c r="H20" s="91">
        <v>300</v>
      </c>
      <c r="I20" s="91">
        <v>238</v>
      </c>
      <c r="J20" s="194" t="s">
        <v>145</v>
      </c>
      <c r="K20" s="194" t="s">
        <v>145</v>
      </c>
      <c r="L20" s="194" t="s">
        <v>145</v>
      </c>
      <c r="M20" s="194" t="s">
        <v>145</v>
      </c>
      <c r="N20" s="194" t="s">
        <v>145</v>
      </c>
      <c r="O20" s="194" t="s">
        <v>145</v>
      </c>
      <c r="P20" s="194" t="s">
        <v>145</v>
      </c>
      <c r="Q20" s="194" t="s">
        <v>145</v>
      </c>
      <c r="R20" s="194" t="s">
        <v>145</v>
      </c>
      <c r="S20" s="194" t="s">
        <v>145</v>
      </c>
      <c r="T20" s="194" t="s">
        <v>145</v>
      </c>
      <c r="U20" s="194" t="s">
        <v>145</v>
      </c>
      <c r="V20" s="194" t="s">
        <v>145</v>
      </c>
      <c r="W20" s="194" t="s">
        <v>145</v>
      </c>
      <c r="X20" s="194" t="s">
        <v>145</v>
      </c>
      <c r="Z20" s="88">
        <f>IFERROR(_xlfn.RANK.EQ(E20,$E$9:$E$187,0)+COUNTIF(E$9:E20,E20)-1,"-")</f>
        <v>101</v>
      </c>
      <c r="AA20" s="88">
        <f>IFERROR(_xlfn.RANK.EQ(I20,$I$9:$I$187,0)+COUNTIF(I$9:I20,I20)-1,"-")</f>
        <v>103</v>
      </c>
      <c r="AB20" s="88">
        <f>IFERROR(_xlfn.RANK.EQ(F20,$F$9:$F$187,0)+COUNTIF(F$9:F20,F20)-1,"-")</f>
        <v>104</v>
      </c>
    </row>
    <row r="21" spans="1:28" ht="12" customHeight="1">
      <c r="A21" s="51">
        <v>13</v>
      </c>
      <c r="B21" s="147">
        <v>1</v>
      </c>
      <c r="C21" s="147">
        <v>213</v>
      </c>
      <c r="D21" s="147" t="s">
        <v>348</v>
      </c>
      <c r="E21" s="91">
        <v>40</v>
      </c>
      <c r="F21" s="91">
        <v>540</v>
      </c>
      <c r="G21" s="91" t="s">
        <v>145</v>
      </c>
      <c r="H21" s="91">
        <v>540</v>
      </c>
      <c r="I21" s="91">
        <v>216</v>
      </c>
      <c r="J21" s="194" t="s">
        <v>145</v>
      </c>
      <c r="K21" s="194" t="s">
        <v>145</v>
      </c>
      <c r="L21" s="194" t="s">
        <v>145</v>
      </c>
      <c r="M21" s="194" t="s">
        <v>145</v>
      </c>
      <c r="N21" s="194" t="s">
        <v>145</v>
      </c>
      <c r="O21" s="194" t="s">
        <v>145</v>
      </c>
      <c r="P21" s="194" t="s">
        <v>145</v>
      </c>
      <c r="Q21" s="194" t="s">
        <v>145</v>
      </c>
      <c r="R21" s="194" t="s">
        <v>145</v>
      </c>
      <c r="S21" s="194" t="s">
        <v>145</v>
      </c>
      <c r="T21" s="194" t="s">
        <v>145</v>
      </c>
      <c r="U21" s="194" t="s">
        <v>145</v>
      </c>
      <c r="V21" s="194" t="s">
        <v>145</v>
      </c>
      <c r="W21" s="194" t="s">
        <v>145</v>
      </c>
      <c r="X21" s="194" t="s">
        <v>145</v>
      </c>
      <c r="Z21" s="88">
        <f>IFERROR(_xlfn.RANK.EQ(E21,$E$9:$E$187,0)+COUNTIF(E$9:E21,E21)-1,"-")</f>
        <v>109</v>
      </c>
      <c r="AA21" s="88">
        <f>IFERROR(_xlfn.RANK.EQ(I21,$I$9:$I$187,0)+COUNTIF(I$9:I21,I21)-1,"-")</f>
        <v>104</v>
      </c>
      <c r="AB21" s="88">
        <f>IFERROR(_xlfn.RANK.EQ(F21,$F$9:$F$187,0)+COUNTIF(F$9:F21,F21)-1,"-")</f>
        <v>34</v>
      </c>
    </row>
    <row r="22" spans="1:28" ht="12" customHeight="1">
      <c r="A22" s="51">
        <v>14</v>
      </c>
      <c r="B22" s="147">
        <v>1</v>
      </c>
      <c r="C22" s="147">
        <v>214</v>
      </c>
      <c r="D22" s="147" t="s">
        <v>259</v>
      </c>
      <c r="E22" s="91" t="s">
        <v>145</v>
      </c>
      <c r="F22" s="91" t="s">
        <v>145</v>
      </c>
      <c r="G22" s="91" t="s">
        <v>145</v>
      </c>
      <c r="H22" s="91" t="s">
        <v>145</v>
      </c>
      <c r="I22" s="91" t="s">
        <v>145</v>
      </c>
      <c r="J22" s="194" t="s">
        <v>145</v>
      </c>
      <c r="K22" s="194" t="s">
        <v>145</v>
      </c>
      <c r="L22" s="194" t="s">
        <v>145</v>
      </c>
      <c r="M22" s="194" t="s">
        <v>145</v>
      </c>
      <c r="N22" s="194" t="s">
        <v>145</v>
      </c>
      <c r="O22" s="194" t="s">
        <v>145</v>
      </c>
      <c r="P22" s="194" t="s">
        <v>145</v>
      </c>
      <c r="Q22" s="194" t="s">
        <v>145</v>
      </c>
      <c r="R22" s="194" t="s">
        <v>145</v>
      </c>
      <c r="S22" s="194" t="s">
        <v>145</v>
      </c>
      <c r="T22" s="194" t="s">
        <v>145</v>
      </c>
      <c r="U22" s="194" t="s">
        <v>145</v>
      </c>
      <c r="V22" s="194" t="s">
        <v>145</v>
      </c>
      <c r="W22" s="194" t="s">
        <v>145</v>
      </c>
      <c r="X22" s="194" t="s">
        <v>145</v>
      </c>
      <c r="Z22" s="88" t="str">
        <f>IFERROR(_xlfn.RANK.EQ(E22,$E$9:$E$187,0)+COUNTIF(E$9:E22,E22)-1,"-")</f>
        <v>-</v>
      </c>
      <c r="AA22" s="88" t="str">
        <f>IFERROR(_xlfn.RANK.EQ(I22,$I$9:$I$187,0)+COUNTIF(I$9:I22,I22)-1,"-")</f>
        <v>-</v>
      </c>
      <c r="AB22" s="88" t="str">
        <f>IFERROR(_xlfn.RANK.EQ(F22,$F$9:$F$187,0)+COUNTIF(F$9:F22,F22)-1,"-")</f>
        <v>-</v>
      </c>
    </row>
    <row r="23" spans="1:28" ht="12" customHeight="1">
      <c r="A23" s="51">
        <v>15</v>
      </c>
      <c r="B23" s="147">
        <v>1</v>
      </c>
      <c r="C23" s="147">
        <v>215</v>
      </c>
      <c r="D23" s="147" t="s">
        <v>227</v>
      </c>
      <c r="E23" s="91">
        <v>1770</v>
      </c>
      <c r="F23" s="91">
        <v>461</v>
      </c>
      <c r="G23" s="91">
        <v>460</v>
      </c>
      <c r="H23" s="91">
        <v>466</v>
      </c>
      <c r="I23" s="91">
        <v>8170</v>
      </c>
      <c r="J23" s="194" t="s">
        <v>145</v>
      </c>
      <c r="K23" s="194" t="s">
        <v>145</v>
      </c>
      <c r="L23" s="194" t="s">
        <v>145</v>
      </c>
      <c r="M23" s="194" t="s">
        <v>145</v>
      </c>
      <c r="N23" s="194" t="s">
        <v>145</v>
      </c>
      <c r="O23" s="194" t="s">
        <v>145</v>
      </c>
      <c r="P23" s="194" t="s">
        <v>145</v>
      </c>
      <c r="Q23" s="194" t="s">
        <v>145</v>
      </c>
      <c r="R23" s="194" t="s">
        <v>145</v>
      </c>
      <c r="S23" s="194" t="s">
        <v>145</v>
      </c>
      <c r="T23" s="194" t="s">
        <v>145</v>
      </c>
      <c r="U23" s="194" t="s">
        <v>145</v>
      </c>
      <c r="V23" s="194" t="s">
        <v>145</v>
      </c>
      <c r="W23" s="194" t="s">
        <v>145</v>
      </c>
      <c r="X23" s="194" t="s">
        <v>145</v>
      </c>
      <c r="Z23" s="88">
        <f>IFERROR(_xlfn.RANK.EQ(E23,$E$9:$E$187,0)+COUNTIF(E$9:E23,E23)-1,"-")</f>
        <v>26</v>
      </c>
      <c r="AA23" s="88">
        <f>IFERROR(_xlfn.RANK.EQ(I23,$I$9:$I$187,0)+COUNTIF(I$9:I23,I23)-1,"-")</f>
        <v>30</v>
      </c>
      <c r="AB23" s="88">
        <f>IFERROR(_xlfn.RANK.EQ(F23,$F$9:$F$187,0)+COUNTIF(F$9:F23,F23)-1,"-")</f>
        <v>60</v>
      </c>
    </row>
    <row r="24" spans="1:28" ht="12" customHeight="1">
      <c r="A24" s="51">
        <v>16</v>
      </c>
      <c r="B24" s="147">
        <v>1</v>
      </c>
      <c r="C24" s="147">
        <v>216</v>
      </c>
      <c r="D24" s="147" t="s">
        <v>246</v>
      </c>
      <c r="E24" s="91">
        <v>80</v>
      </c>
      <c r="F24" s="91">
        <v>320</v>
      </c>
      <c r="G24" s="91">
        <v>239</v>
      </c>
      <c r="H24" s="91">
        <v>344</v>
      </c>
      <c r="I24" s="91">
        <v>256</v>
      </c>
      <c r="J24" s="194" t="s">
        <v>145</v>
      </c>
      <c r="K24" s="194" t="s">
        <v>145</v>
      </c>
      <c r="L24" s="194" t="s">
        <v>145</v>
      </c>
      <c r="M24" s="194" t="s">
        <v>145</v>
      </c>
      <c r="N24" s="194" t="s">
        <v>145</v>
      </c>
      <c r="O24" s="194" t="s">
        <v>145</v>
      </c>
      <c r="P24" s="194" t="s">
        <v>145</v>
      </c>
      <c r="Q24" s="194" t="s">
        <v>145</v>
      </c>
      <c r="R24" s="194" t="s">
        <v>145</v>
      </c>
      <c r="S24" s="194" t="s">
        <v>145</v>
      </c>
      <c r="T24" s="194" t="s">
        <v>145</v>
      </c>
      <c r="U24" s="194" t="s">
        <v>145</v>
      </c>
      <c r="V24" s="194" t="s">
        <v>145</v>
      </c>
      <c r="W24" s="194" t="s">
        <v>145</v>
      </c>
      <c r="X24" s="194" t="s">
        <v>145</v>
      </c>
      <c r="Z24" s="88">
        <f>IFERROR(_xlfn.RANK.EQ(E24,$E$9:$E$187,0)+COUNTIF(E$9:E24,E24)-1,"-")</f>
        <v>104</v>
      </c>
      <c r="AA24" s="88">
        <f>IFERROR(_xlfn.RANK.EQ(I24,$I$9:$I$187,0)+COUNTIF(I$9:I24,I24)-1,"-")</f>
        <v>100</v>
      </c>
      <c r="AB24" s="88">
        <f>IFERROR(_xlfn.RANK.EQ(F24,$F$9:$F$187,0)+COUNTIF(F$9:F24,F24)-1,"-")</f>
        <v>100</v>
      </c>
    </row>
    <row r="25" spans="1:28" ht="12" customHeight="1">
      <c r="A25" s="51">
        <v>17</v>
      </c>
      <c r="B25" s="147">
        <v>1</v>
      </c>
      <c r="C25" s="147">
        <v>217</v>
      </c>
      <c r="D25" s="147" t="s">
        <v>215</v>
      </c>
      <c r="E25" s="91">
        <v>1660</v>
      </c>
      <c r="F25" s="91">
        <v>488</v>
      </c>
      <c r="G25" s="91">
        <v>487</v>
      </c>
      <c r="H25" s="91">
        <v>492</v>
      </c>
      <c r="I25" s="91">
        <v>8100</v>
      </c>
      <c r="J25" s="194" t="s">
        <v>888</v>
      </c>
      <c r="K25" s="194" t="s">
        <v>888</v>
      </c>
      <c r="L25" s="194" t="s">
        <v>145</v>
      </c>
      <c r="M25" s="194" t="s">
        <v>888</v>
      </c>
      <c r="N25" s="194" t="s">
        <v>888</v>
      </c>
      <c r="O25" s="194" t="s">
        <v>145</v>
      </c>
      <c r="P25" s="194" t="s">
        <v>145</v>
      </c>
      <c r="Q25" s="194" t="s">
        <v>145</v>
      </c>
      <c r="R25" s="194" t="s">
        <v>145</v>
      </c>
      <c r="S25" s="194" t="s">
        <v>145</v>
      </c>
      <c r="T25" s="194" t="s">
        <v>145</v>
      </c>
      <c r="U25" s="194" t="s">
        <v>145</v>
      </c>
      <c r="V25" s="194" t="s">
        <v>145</v>
      </c>
      <c r="W25" s="194" t="s">
        <v>145</v>
      </c>
      <c r="X25" s="194" t="s">
        <v>145</v>
      </c>
      <c r="Z25" s="88">
        <f>IFERROR(_xlfn.RANK.EQ(E25,$E$9:$E$187,0)+COUNTIF(E$9:E25,E25)-1,"-")</f>
        <v>31</v>
      </c>
      <c r="AA25" s="88">
        <f>IFERROR(_xlfn.RANK.EQ(I25,$I$9:$I$187,0)+COUNTIF(I$9:I25,I25)-1,"-")</f>
        <v>31</v>
      </c>
      <c r="AB25" s="88">
        <f>IFERROR(_xlfn.RANK.EQ(F25,$F$9:$F$187,0)+COUNTIF(F$9:F25,F25)-1,"-")</f>
        <v>52</v>
      </c>
    </row>
    <row r="26" spans="1:28" ht="12" customHeight="1">
      <c r="A26" s="51">
        <v>18</v>
      </c>
      <c r="B26" s="147">
        <v>1</v>
      </c>
      <c r="C26" s="147">
        <v>218</v>
      </c>
      <c r="D26" s="147" t="s">
        <v>324</v>
      </c>
      <c r="E26" s="91">
        <v>58</v>
      </c>
      <c r="F26" s="91">
        <v>203</v>
      </c>
      <c r="G26" s="91">
        <v>197</v>
      </c>
      <c r="H26" s="91">
        <v>215</v>
      </c>
      <c r="I26" s="91">
        <v>118</v>
      </c>
      <c r="J26" s="194" t="s">
        <v>145</v>
      </c>
      <c r="K26" s="194" t="s">
        <v>145</v>
      </c>
      <c r="L26" s="194" t="s">
        <v>145</v>
      </c>
      <c r="M26" s="194" t="s">
        <v>145</v>
      </c>
      <c r="N26" s="194" t="s">
        <v>145</v>
      </c>
      <c r="O26" s="194" t="s">
        <v>145</v>
      </c>
      <c r="P26" s="194" t="s">
        <v>145</v>
      </c>
      <c r="Q26" s="194" t="s">
        <v>145</v>
      </c>
      <c r="R26" s="194" t="s">
        <v>145</v>
      </c>
      <c r="S26" s="194" t="s">
        <v>145</v>
      </c>
      <c r="T26" s="194" t="s">
        <v>145</v>
      </c>
      <c r="U26" s="194" t="s">
        <v>145</v>
      </c>
      <c r="V26" s="194" t="s">
        <v>145</v>
      </c>
      <c r="W26" s="194" t="s">
        <v>145</v>
      </c>
      <c r="X26" s="194" t="s">
        <v>145</v>
      </c>
      <c r="Z26" s="88">
        <f>IFERROR(_xlfn.RANK.EQ(E26,$E$9:$E$187,0)+COUNTIF(E$9:E26,E26)-1,"-")</f>
        <v>106</v>
      </c>
      <c r="AA26" s="88">
        <f>IFERROR(_xlfn.RANK.EQ(I26,$I$9:$I$187,0)+COUNTIF(I$9:I26,I26)-1,"-")</f>
        <v>109</v>
      </c>
      <c r="AB26" s="88">
        <f>IFERROR(_xlfn.RANK.EQ(F26,$F$9:$F$187,0)+COUNTIF(F$9:F26,F26)-1,"-")</f>
        <v>111</v>
      </c>
    </row>
    <row r="27" spans="1:28" ht="12" customHeight="1">
      <c r="A27" s="51">
        <v>19</v>
      </c>
      <c r="B27" s="147">
        <v>1</v>
      </c>
      <c r="C27" s="147">
        <v>219</v>
      </c>
      <c r="D27" s="147" t="s">
        <v>321</v>
      </c>
      <c r="E27" s="91" t="s">
        <v>888</v>
      </c>
      <c r="F27" s="91" t="s">
        <v>888</v>
      </c>
      <c r="G27" s="91" t="s">
        <v>145</v>
      </c>
      <c r="H27" s="91" t="s">
        <v>888</v>
      </c>
      <c r="I27" s="91" t="s">
        <v>888</v>
      </c>
      <c r="J27" s="194" t="s">
        <v>145</v>
      </c>
      <c r="K27" s="194" t="s">
        <v>145</v>
      </c>
      <c r="L27" s="194" t="s">
        <v>145</v>
      </c>
      <c r="M27" s="194" t="s">
        <v>145</v>
      </c>
      <c r="N27" s="194" t="s">
        <v>145</v>
      </c>
      <c r="O27" s="194" t="s">
        <v>145</v>
      </c>
      <c r="P27" s="194" t="s">
        <v>145</v>
      </c>
      <c r="Q27" s="194" t="s">
        <v>145</v>
      </c>
      <c r="R27" s="194" t="s">
        <v>145</v>
      </c>
      <c r="S27" s="194" t="s">
        <v>145</v>
      </c>
      <c r="T27" s="194" t="s">
        <v>145</v>
      </c>
      <c r="U27" s="194" t="s">
        <v>145</v>
      </c>
      <c r="V27" s="194" t="s">
        <v>145</v>
      </c>
      <c r="W27" s="194" t="s">
        <v>145</v>
      </c>
      <c r="X27" s="194" t="s">
        <v>145</v>
      </c>
      <c r="Z27" s="88" t="str">
        <f>IFERROR(_xlfn.RANK.EQ(E27,$E$9:$E$187,0)+COUNTIF(E$9:E27,E27)-1,"-")</f>
        <v>-</v>
      </c>
      <c r="AA27" s="88" t="str">
        <f>IFERROR(_xlfn.RANK.EQ(I27,$I$9:$I$187,0)+COUNTIF(I$9:I27,I27)-1,"-")</f>
        <v>-</v>
      </c>
      <c r="AB27" s="88" t="str">
        <f>IFERROR(_xlfn.RANK.EQ(F27,$F$9:$F$187,0)+COUNTIF(F$9:F27,F27)-1,"-")</f>
        <v>-</v>
      </c>
    </row>
    <row r="28" spans="1:28" ht="12" customHeight="1">
      <c r="A28" s="51">
        <v>20</v>
      </c>
      <c r="B28" s="147">
        <v>1</v>
      </c>
      <c r="C28" s="147">
        <v>220</v>
      </c>
      <c r="D28" s="147" t="s">
        <v>217</v>
      </c>
      <c r="E28" s="91">
        <v>2370</v>
      </c>
      <c r="F28" s="91">
        <v>365</v>
      </c>
      <c r="G28" s="91">
        <v>358</v>
      </c>
      <c r="H28" s="91">
        <v>388</v>
      </c>
      <c r="I28" s="91">
        <v>8660</v>
      </c>
      <c r="J28" s="194" t="s">
        <v>145</v>
      </c>
      <c r="K28" s="194" t="s">
        <v>145</v>
      </c>
      <c r="L28" s="194" t="s">
        <v>145</v>
      </c>
      <c r="M28" s="194" t="s">
        <v>145</v>
      </c>
      <c r="N28" s="194" t="s">
        <v>145</v>
      </c>
      <c r="O28" s="194" t="s">
        <v>145</v>
      </c>
      <c r="P28" s="194" t="s">
        <v>145</v>
      </c>
      <c r="Q28" s="194" t="s">
        <v>145</v>
      </c>
      <c r="R28" s="194" t="s">
        <v>145</v>
      </c>
      <c r="S28" s="194" t="s">
        <v>145</v>
      </c>
      <c r="T28" s="194" t="s">
        <v>145</v>
      </c>
      <c r="U28" s="194" t="s">
        <v>145</v>
      </c>
      <c r="V28" s="194" t="s">
        <v>145</v>
      </c>
      <c r="W28" s="194" t="s">
        <v>145</v>
      </c>
      <c r="X28" s="194" t="s">
        <v>145</v>
      </c>
      <c r="Z28" s="88">
        <f>IFERROR(_xlfn.RANK.EQ(E28,$E$9:$E$187,0)+COUNTIF(E$9:E28,E28)-1,"-")</f>
        <v>18</v>
      </c>
      <c r="AA28" s="88">
        <f>IFERROR(_xlfn.RANK.EQ(I28,$I$9:$I$187,0)+COUNTIF(I$9:I28,I28)-1,"-")</f>
        <v>29</v>
      </c>
      <c r="AB28" s="88">
        <f>IFERROR(_xlfn.RANK.EQ(F28,$F$9:$F$187,0)+COUNTIF(F$9:F28,F28)-1,"-")</f>
        <v>86</v>
      </c>
    </row>
    <row r="29" spans="1:28" ht="12" customHeight="1">
      <c r="A29" s="51">
        <v>21</v>
      </c>
      <c r="B29" s="147">
        <v>1</v>
      </c>
      <c r="C29" s="147">
        <v>221</v>
      </c>
      <c r="D29" s="147" t="s">
        <v>228</v>
      </c>
      <c r="E29" s="91">
        <v>746</v>
      </c>
      <c r="F29" s="91">
        <v>394</v>
      </c>
      <c r="G29" s="91">
        <v>368</v>
      </c>
      <c r="H29" s="91">
        <v>417</v>
      </c>
      <c r="I29" s="91">
        <v>2940</v>
      </c>
      <c r="J29" s="194" t="s">
        <v>145</v>
      </c>
      <c r="K29" s="194" t="s">
        <v>145</v>
      </c>
      <c r="L29" s="194" t="s">
        <v>145</v>
      </c>
      <c r="M29" s="194" t="s">
        <v>145</v>
      </c>
      <c r="N29" s="194" t="s">
        <v>145</v>
      </c>
      <c r="O29" s="194" t="s">
        <v>145</v>
      </c>
      <c r="P29" s="194" t="s">
        <v>145</v>
      </c>
      <c r="Q29" s="194" t="s">
        <v>145</v>
      </c>
      <c r="R29" s="194" t="s">
        <v>145</v>
      </c>
      <c r="S29" s="194" t="s">
        <v>145</v>
      </c>
      <c r="T29" s="194" t="s">
        <v>145</v>
      </c>
      <c r="U29" s="194" t="s">
        <v>145</v>
      </c>
      <c r="V29" s="194" t="s">
        <v>145</v>
      </c>
      <c r="W29" s="194" t="s">
        <v>145</v>
      </c>
      <c r="X29" s="194" t="s">
        <v>145</v>
      </c>
      <c r="Z29" s="88">
        <f>IFERROR(_xlfn.RANK.EQ(E29,$E$9:$E$187,0)+COUNTIF(E$9:E29,E29)-1,"-")</f>
        <v>48</v>
      </c>
      <c r="AA29" s="88">
        <f>IFERROR(_xlfn.RANK.EQ(I29,$I$9:$I$187,0)+COUNTIF(I$9:I29,I29)-1,"-")</f>
        <v>53</v>
      </c>
      <c r="AB29" s="88">
        <f>IFERROR(_xlfn.RANK.EQ(F29,$F$9:$F$187,0)+COUNTIF(F$9:F29,F29)-1,"-")</f>
        <v>80</v>
      </c>
    </row>
    <row r="30" spans="1:28" ht="12" customHeight="1">
      <c r="A30" s="51">
        <v>22</v>
      </c>
      <c r="B30" s="147">
        <v>1</v>
      </c>
      <c r="C30" s="147">
        <v>222</v>
      </c>
      <c r="D30" s="147" t="s">
        <v>306</v>
      </c>
      <c r="E30" s="91">
        <v>187</v>
      </c>
      <c r="F30" s="91">
        <v>523</v>
      </c>
      <c r="G30" s="91">
        <v>511</v>
      </c>
      <c r="H30" s="91">
        <v>530</v>
      </c>
      <c r="I30" s="91">
        <v>978</v>
      </c>
      <c r="J30" s="194" t="s">
        <v>145</v>
      </c>
      <c r="K30" s="194" t="s">
        <v>145</v>
      </c>
      <c r="L30" s="194" t="s">
        <v>145</v>
      </c>
      <c r="M30" s="194" t="s">
        <v>145</v>
      </c>
      <c r="N30" s="194" t="s">
        <v>145</v>
      </c>
      <c r="O30" s="194" t="s">
        <v>145</v>
      </c>
      <c r="P30" s="194" t="s">
        <v>145</v>
      </c>
      <c r="Q30" s="194" t="s">
        <v>145</v>
      </c>
      <c r="R30" s="194" t="s">
        <v>145</v>
      </c>
      <c r="S30" s="194" t="s">
        <v>145</v>
      </c>
      <c r="T30" s="194" t="s">
        <v>145</v>
      </c>
      <c r="U30" s="194" t="s">
        <v>145</v>
      </c>
      <c r="V30" s="194" t="s">
        <v>145</v>
      </c>
      <c r="W30" s="194" t="s">
        <v>145</v>
      </c>
      <c r="X30" s="194" t="s">
        <v>145</v>
      </c>
      <c r="Z30" s="88">
        <f>IFERROR(_xlfn.RANK.EQ(E30,$E$9:$E$187,0)+COUNTIF(E$9:E30,E30)-1,"-")</f>
        <v>83</v>
      </c>
      <c r="AA30" s="88">
        <f>IFERROR(_xlfn.RANK.EQ(I30,$I$9:$I$187,0)+COUNTIF(I$9:I30,I30)-1,"-")</f>
        <v>75</v>
      </c>
      <c r="AB30" s="88">
        <f>IFERROR(_xlfn.RANK.EQ(F30,$F$9:$F$187,0)+COUNTIF(F$9:F30,F30)-1,"-")</f>
        <v>42</v>
      </c>
    </row>
    <row r="31" spans="1:28" ht="12" customHeight="1">
      <c r="A31" s="51">
        <v>23</v>
      </c>
      <c r="B31" s="147">
        <v>1</v>
      </c>
      <c r="C31" s="147">
        <v>223</v>
      </c>
      <c r="D31" s="147" t="s">
        <v>309</v>
      </c>
      <c r="E31" s="91" t="s">
        <v>145</v>
      </c>
      <c r="F31" s="91" t="s">
        <v>145</v>
      </c>
      <c r="G31" s="91" t="s">
        <v>145</v>
      </c>
      <c r="H31" s="91" t="s">
        <v>145</v>
      </c>
      <c r="I31" s="91" t="s">
        <v>145</v>
      </c>
      <c r="J31" s="194" t="s">
        <v>145</v>
      </c>
      <c r="K31" s="194" t="s">
        <v>145</v>
      </c>
      <c r="L31" s="194" t="s">
        <v>145</v>
      </c>
      <c r="M31" s="194" t="s">
        <v>145</v>
      </c>
      <c r="N31" s="194" t="s">
        <v>145</v>
      </c>
      <c r="O31" s="194" t="s">
        <v>145</v>
      </c>
      <c r="P31" s="194" t="s">
        <v>145</v>
      </c>
      <c r="Q31" s="194" t="s">
        <v>145</v>
      </c>
      <c r="R31" s="194" t="s">
        <v>145</v>
      </c>
      <c r="S31" s="194" t="s">
        <v>145</v>
      </c>
      <c r="T31" s="194" t="s">
        <v>145</v>
      </c>
      <c r="U31" s="194" t="s">
        <v>145</v>
      </c>
      <c r="V31" s="194" t="s">
        <v>145</v>
      </c>
      <c r="W31" s="194" t="s">
        <v>145</v>
      </c>
      <c r="X31" s="194" t="s">
        <v>145</v>
      </c>
      <c r="Z31" s="88" t="str">
        <f>IFERROR(_xlfn.RANK.EQ(E31,$E$9:$E$187,0)+COUNTIF(E$9:E31,E31)-1,"-")</f>
        <v>-</v>
      </c>
      <c r="AA31" s="88" t="str">
        <f>IFERROR(_xlfn.RANK.EQ(I31,$I$9:$I$187,0)+COUNTIF(I$9:I31,I31)-1,"-")</f>
        <v>-</v>
      </c>
      <c r="AB31" s="88" t="str">
        <f>IFERROR(_xlfn.RANK.EQ(F31,$F$9:$F$187,0)+COUNTIF(F$9:F31,F31)-1,"-")</f>
        <v>-</v>
      </c>
    </row>
    <row r="32" spans="1:28" ht="12" customHeight="1">
      <c r="A32" s="51">
        <v>24</v>
      </c>
      <c r="B32" s="147">
        <v>1</v>
      </c>
      <c r="C32" s="147">
        <v>224</v>
      </c>
      <c r="D32" s="147" t="s">
        <v>241</v>
      </c>
      <c r="E32" s="91">
        <v>1570</v>
      </c>
      <c r="F32" s="91">
        <v>485</v>
      </c>
      <c r="G32" s="91">
        <v>476</v>
      </c>
      <c r="H32" s="91">
        <v>486</v>
      </c>
      <c r="I32" s="91">
        <v>7590</v>
      </c>
      <c r="J32" s="194" t="s">
        <v>145</v>
      </c>
      <c r="K32" s="194" t="s">
        <v>145</v>
      </c>
      <c r="L32" s="194" t="s">
        <v>145</v>
      </c>
      <c r="M32" s="194" t="s">
        <v>145</v>
      </c>
      <c r="N32" s="194" t="s">
        <v>145</v>
      </c>
      <c r="O32" s="194" t="s">
        <v>145</v>
      </c>
      <c r="P32" s="194" t="s">
        <v>145</v>
      </c>
      <c r="Q32" s="194" t="s">
        <v>145</v>
      </c>
      <c r="R32" s="194" t="s">
        <v>145</v>
      </c>
      <c r="S32" s="194" t="s">
        <v>145</v>
      </c>
      <c r="T32" s="194" t="s">
        <v>145</v>
      </c>
      <c r="U32" s="194" t="s">
        <v>145</v>
      </c>
      <c r="V32" s="194" t="s">
        <v>145</v>
      </c>
      <c r="W32" s="194" t="s">
        <v>145</v>
      </c>
      <c r="X32" s="194" t="s">
        <v>145</v>
      </c>
      <c r="Z32" s="88">
        <f>IFERROR(_xlfn.RANK.EQ(E32,$E$9:$E$187,0)+COUNTIF(E$9:E32,E32)-1,"-")</f>
        <v>32</v>
      </c>
      <c r="AA32" s="88">
        <f>IFERROR(_xlfn.RANK.EQ(I32,$I$9:$I$187,0)+COUNTIF(I$9:I32,I32)-1,"-")</f>
        <v>34</v>
      </c>
      <c r="AB32" s="88">
        <f>IFERROR(_xlfn.RANK.EQ(F32,$F$9:$F$187,0)+COUNTIF(F$9:F32,F32)-1,"-")</f>
        <v>55</v>
      </c>
    </row>
    <row r="33" spans="1:28" ht="12" customHeight="1">
      <c r="A33" s="51">
        <v>25</v>
      </c>
      <c r="B33" s="147">
        <v>1</v>
      </c>
      <c r="C33" s="147">
        <v>225</v>
      </c>
      <c r="D33" s="147" t="s">
        <v>209</v>
      </c>
      <c r="E33" s="91">
        <v>829</v>
      </c>
      <c r="F33" s="91">
        <v>361</v>
      </c>
      <c r="G33" s="91">
        <v>351</v>
      </c>
      <c r="H33" s="91">
        <v>384</v>
      </c>
      <c r="I33" s="91">
        <v>2990</v>
      </c>
      <c r="J33" s="194" t="s">
        <v>888</v>
      </c>
      <c r="K33" s="194" t="s">
        <v>888</v>
      </c>
      <c r="L33" s="194" t="s">
        <v>145</v>
      </c>
      <c r="M33" s="194" t="s">
        <v>888</v>
      </c>
      <c r="N33" s="194" t="s">
        <v>888</v>
      </c>
      <c r="O33" s="194" t="s">
        <v>145</v>
      </c>
      <c r="P33" s="194" t="s">
        <v>145</v>
      </c>
      <c r="Q33" s="194" t="s">
        <v>145</v>
      </c>
      <c r="R33" s="194" t="s">
        <v>145</v>
      </c>
      <c r="S33" s="194" t="s">
        <v>145</v>
      </c>
      <c r="T33" s="194" t="s">
        <v>888</v>
      </c>
      <c r="U33" s="194" t="s">
        <v>888</v>
      </c>
      <c r="V33" s="194" t="s">
        <v>888</v>
      </c>
      <c r="W33" s="194" t="s">
        <v>888</v>
      </c>
      <c r="X33" s="194" t="s">
        <v>888</v>
      </c>
      <c r="Z33" s="88">
        <f>IFERROR(_xlfn.RANK.EQ(E33,$E$9:$E$187,0)+COUNTIF(E$9:E33,E33)-1,"-")</f>
        <v>45</v>
      </c>
      <c r="AA33" s="88">
        <f>IFERROR(_xlfn.RANK.EQ(I33,$I$9:$I$187,0)+COUNTIF(I$9:I33,I33)-1,"-")</f>
        <v>52</v>
      </c>
      <c r="AB33" s="88">
        <f>IFERROR(_xlfn.RANK.EQ(F33,$F$9:$F$187,0)+COUNTIF(F$9:F33,F33)-1,"-")</f>
        <v>87</v>
      </c>
    </row>
    <row r="34" spans="1:28" ht="12" customHeight="1">
      <c r="A34" s="51">
        <v>26</v>
      </c>
      <c r="B34" s="147">
        <v>1</v>
      </c>
      <c r="C34" s="147">
        <v>226</v>
      </c>
      <c r="D34" s="147" t="s">
        <v>315</v>
      </c>
      <c r="E34" s="91" t="s">
        <v>145</v>
      </c>
      <c r="F34" s="91" t="s">
        <v>145</v>
      </c>
      <c r="G34" s="91" t="s">
        <v>145</v>
      </c>
      <c r="H34" s="91" t="s">
        <v>145</v>
      </c>
      <c r="I34" s="91" t="s">
        <v>145</v>
      </c>
      <c r="J34" s="194" t="s">
        <v>145</v>
      </c>
      <c r="K34" s="194" t="s">
        <v>145</v>
      </c>
      <c r="L34" s="194" t="s">
        <v>145</v>
      </c>
      <c r="M34" s="194" t="s">
        <v>145</v>
      </c>
      <c r="N34" s="194" t="s">
        <v>145</v>
      </c>
      <c r="O34" s="194" t="s">
        <v>145</v>
      </c>
      <c r="P34" s="194" t="s">
        <v>145</v>
      </c>
      <c r="Q34" s="194" t="s">
        <v>145</v>
      </c>
      <c r="R34" s="194" t="s">
        <v>145</v>
      </c>
      <c r="S34" s="194" t="s">
        <v>145</v>
      </c>
      <c r="T34" s="194" t="s">
        <v>145</v>
      </c>
      <c r="U34" s="194" t="s">
        <v>145</v>
      </c>
      <c r="V34" s="194" t="s">
        <v>145</v>
      </c>
      <c r="W34" s="194" t="s">
        <v>145</v>
      </c>
      <c r="X34" s="194" t="s">
        <v>145</v>
      </c>
      <c r="Z34" s="88" t="str">
        <f>IFERROR(_xlfn.RANK.EQ(E34,$E$9:$E$187,0)+COUNTIF(E$9:E34,E34)-1,"-")</f>
        <v>-</v>
      </c>
      <c r="AA34" s="88" t="str">
        <f>IFERROR(_xlfn.RANK.EQ(I34,$I$9:$I$187,0)+COUNTIF(I$9:I34,I34)-1,"-")</f>
        <v>-</v>
      </c>
      <c r="AB34" s="88" t="str">
        <f>IFERROR(_xlfn.RANK.EQ(F34,$F$9:$F$187,0)+COUNTIF(F$9:F34,F34)-1,"-")</f>
        <v>-</v>
      </c>
    </row>
    <row r="35" spans="1:28" ht="12" customHeight="1">
      <c r="A35" s="51">
        <v>27</v>
      </c>
      <c r="B35" s="147">
        <v>1</v>
      </c>
      <c r="C35" s="147">
        <v>227</v>
      </c>
      <c r="D35" s="147" t="s">
        <v>370</v>
      </c>
      <c r="E35" s="91" t="s">
        <v>145</v>
      </c>
      <c r="F35" s="91" t="s">
        <v>145</v>
      </c>
      <c r="G35" s="91" t="s">
        <v>145</v>
      </c>
      <c r="H35" s="91" t="s">
        <v>145</v>
      </c>
      <c r="I35" s="91" t="s">
        <v>145</v>
      </c>
      <c r="J35" s="194" t="s">
        <v>145</v>
      </c>
      <c r="K35" s="194" t="s">
        <v>145</v>
      </c>
      <c r="L35" s="194" t="s">
        <v>145</v>
      </c>
      <c r="M35" s="194" t="s">
        <v>145</v>
      </c>
      <c r="N35" s="194" t="s">
        <v>145</v>
      </c>
      <c r="O35" s="194" t="s">
        <v>145</v>
      </c>
      <c r="P35" s="194" t="s">
        <v>145</v>
      </c>
      <c r="Q35" s="194" t="s">
        <v>145</v>
      </c>
      <c r="R35" s="194" t="s">
        <v>145</v>
      </c>
      <c r="S35" s="194" t="s">
        <v>145</v>
      </c>
      <c r="T35" s="194" t="s">
        <v>145</v>
      </c>
      <c r="U35" s="194" t="s">
        <v>145</v>
      </c>
      <c r="V35" s="194" t="s">
        <v>145</v>
      </c>
      <c r="W35" s="194" t="s">
        <v>145</v>
      </c>
      <c r="X35" s="194" t="s">
        <v>145</v>
      </c>
      <c r="Z35" s="88" t="str">
        <f>IFERROR(_xlfn.RANK.EQ(E35,$E$9:$E$187,0)+COUNTIF(E$9:E35,E35)-1,"-")</f>
        <v>-</v>
      </c>
      <c r="AA35" s="88" t="str">
        <f>IFERROR(_xlfn.RANK.EQ(I35,$I$9:$I$187,0)+COUNTIF(I$9:I35,I35)-1,"-")</f>
        <v>-</v>
      </c>
      <c r="AB35" s="88" t="str">
        <f>IFERROR(_xlfn.RANK.EQ(F35,$F$9:$F$187,0)+COUNTIF(F$9:F35,F35)-1,"-")</f>
        <v>-</v>
      </c>
    </row>
    <row r="36" spans="1:28" ht="12" customHeight="1">
      <c r="A36" s="51">
        <v>28</v>
      </c>
      <c r="B36" s="147">
        <v>1</v>
      </c>
      <c r="C36" s="147">
        <v>228</v>
      </c>
      <c r="D36" s="147" t="s">
        <v>212</v>
      </c>
      <c r="E36" s="91">
        <v>1080</v>
      </c>
      <c r="F36" s="91">
        <v>436</v>
      </c>
      <c r="G36" s="91">
        <v>431</v>
      </c>
      <c r="H36" s="91">
        <v>461</v>
      </c>
      <c r="I36" s="91">
        <v>4690</v>
      </c>
      <c r="J36" s="194" t="s">
        <v>145</v>
      </c>
      <c r="K36" s="194" t="s">
        <v>145</v>
      </c>
      <c r="L36" s="194" t="s">
        <v>145</v>
      </c>
      <c r="M36" s="194" t="s">
        <v>145</v>
      </c>
      <c r="N36" s="194" t="s">
        <v>145</v>
      </c>
      <c r="O36" s="194" t="s">
        <v>145</v>
      </c>
      <c r="P36" s="194" t="s">
        <v>145</v>
      </c>
      <c r="Q36" s="194" t="s">
        <v>145</v>
      </c>
      <c r="R36" s="194" t="s">
        <v>145</v>
      </c>
      <c r="S36" s="194" t="s">
        <v>145</v>
      </c>
      <c r="T36" s="194" t="s">
        <v>888</v>
      </c>
      <c r="U36" s="194" t="s">
        <v>888</v>
      </c>
      <c r="V36" s="194" t="s">
        <v>888</v>
      </c>
      <c r="W36" s="194" t="s">
        <v>888</v>
      </c>
      <c r="X36" s="194" t="s">
        <v>888</v>
      </c>
      <c r="Z36" s="88">
        <f>IFERROR(_xlfn.RANK.EQ(E36,$E$9:$E$187,0)+COUNTIF(E$9:E36,E36)-1,"-")</f>
        <v>38</v>
      </c>
      <c r="AA36" s="88">
        <f>IFERROR(_xlfn.RANK.EQ(I36,$I$9:$I$187,0)+COUNTIF(I$9:I36,I36)-1,"-")</f>
        <v>41</v>
      </c>
      <c r="AB36" s="88">
        <f>IFERROR(_xlfn.RANK.EQ(F36,$F$9:$F$187,0)+COUNTIF(F$9:F36,F36)-1,"-")</f>
        <v>70</v>
      </c>
    </row>
    <row r="37" spans="1:28" ht="12" customHeight="1">
      <c r="A37" s="51">
        <v>29</v>
      </c>
      <c r="B37" s="147">
        <v>1</v>
      </c>
      <c r="C37" s="147">
        <v>229</v>
      </c>
      <c r="D37" s="147" t="s">
        <v>250</v>
      </c>
      <c r="E37" s="91">
        <v>2100</v>
      </c>
      <c r="F37" s="91">
        <v>413</v>
      </c>
      <c r="G37" s="91">
        <v>392</v>
      </c>
      <c r="H37" s="91">
        <v>429</v>
      </c>
      <c r="I37" s="91">
        <v>8690</v>
      </c>
      <c r="J37" s="194">
        <v>180</v>
      </c>
      <c r="K37" s="194">
        <v>401</v>
      </c>
      <c r="L37" s="194">
        <v>371</v>
      </c>
      <c r="M37" s="194">
        <v>403</v>
      </c>
      <c r="N37" s="194">
        <v>721</v>
      </c>
      <c r="O37" s="194" t="s">
        <v>145</v>
      </c>
      <c r="P37" s="194" t="s">
        <v>145</v>
      </c>
      <c r="Q37" s="194" t="s">
        <v>145</v>
      </c>
      <c r="R37" s="194" t="s">
        <v>145</v>
      </c>
      <c r="S37" s="194" t="s">
        <v>145</v>
      </c>
      <c r="T37" s="194" t="s">
        <v>145</v>
      </c>
      <c r="U37" s="194" t="s">
        <v>145</v>
      </c>
      <c r="V37" s="194" t="s">
        <v>145</v>
      </c>
      <c r="W37" s="194" t="s">
        <v>145</v>
      </c>
      <c r="X37" s="194" t="s">
        <v>145</v>
      </c>
      <c r="Z37" s="88">
        <f>IFERROR(_xlfn.RANK.EQ(E37,$E$9:$E$187,0)+COUNTIF(E$9:E37,E37)-1,"-")</f>
        <v>21</v>
      </c>
      <c r="AA37" s="88">
        <f>IFERROR(_xlfn.RANK.EQ(I37,$I$9:$I$187,0)+COUNTIF(I$9:I37,I37)-1,"-")</f>
        <v>27</v>
      </c>
      <c r="AB37" s="88">
        <f>IFERROR(_xlfn.RANK.EQ(F37,$F$9:$F$187,0)+COUNTIF(F$9:F37,F37)-1,"-")</f>
        <v>73</v>
      </c>
    </row>
    <row r="38" spans="1:28" ht="12" customHeight="1">
      <c r="A38" s="51">
        <v>30</v>
      </c>
      <c r="B38" s="147">
        <v>1</v>
      </c>
      <c r="C38" s="147">
        <v>230</v>
      </c>
      <c r="D38" s="147" t="s">
        <v>361</v>
      </c>
      <c r="E38" s="91" t="s">
        <v>145</v>
      </c>
      <c r="F38" s="91" t="s">
        <v>145</v>
      </c>
      <c r="G38" s="91" t="s">
        <v>145</v>
      </c>
      <c r="H38" s="91" t="s">
        <v>145</v>
      </c>
      <c r="I38" s="91" t="s">
        <v>145</v>
      </c>
      <c r="J38" s="194" t="s">
        <v>145</v>
      </c>
      <c r="K38" s="194" t="s">
        <v>145</v>
      </c>
      <c r="L38" s="194" t="s">
        <v>145</v>
      </c>
      <c r="M38" s="194" t="s">
        <v>145</v>
      </c>
      <c r="N38" s="194" t="s">
        <v>145</v>
      </c>
      <c r="O38" s="194" t="s">
        <v>145</v>
      </c>
      <c r="P38" s="194" t="s">
        <v>145</v>
      </c>
      <c r="Q38" s="194" t="s">
        <v>145</v>
      </c>
      <c r="R38" s="194" t="s">
        <v>145</v>
      </c>
      <c r="S38" s="194" t="s">
        <v>145</v>
      </c>
      <c r="T38" s="194" t="s">
        <v>145</v>
      </c>
      <c r="U38" s="194" t="s">
        <v>145</v>
      </c>
      <c r="V38" s="194" t="s">
        <v>145</v>
      </c>
      <c r="W38" s="194" t="s">
        <v>145</v>
      </c>
      <c r="X38" s="194" t="s">
        <v>145</v>
      </c>
      <c r="Z38" s="88" t="str">
        <f>IFERROR(_xlfn.RANK.EQ(E38,$E$9:$E$187,0)+COUNTIF(E$9:E38,E38)-1,"-")</f>
        <v>-</v>
      </c>
      <c r="AA38" s="88" t="str">
        <f>IFERROR(_xlfn.RANK.EQ(I38,$I$9:$I$187,0)+COUNTIF(I$9:I38,I38)-1,"-")</f>
        <v>-</v>
      </c>
      <c r="AB38" s="88" t="str">
        <f>IFERROR(_xlfn.RANK.EQ(F38,$F$9:$F$187,0)+COUNTIF(F$9:F38,F38)-1,"-")</f>
        <v>-</v>
      </c>
    </row>
    <row r="39" spans="1:28" ht="12" customHeight="1">
      <c r="A39" s="51">
        <v>31</v>
      </c>
      <c r="B39" s="147">
        <v>1</v>
      </c>
      <c r="C39" s="147">
        <v>231</v>
      </c>
      <c r="D39" s="147" t="s">
        <v>279</v>
      </c>
      <c r="E39" s="91">
        <v>783</v>
      </c>
      <c r="F39" s="91">
        <v>507</v>
      </c>
      <c r="G39" s="91">
        <v>507</v>
      </c>
      <c r="H39" s="91">
        <v>510</v>
      </c>
      <c r="I39" s="91">
        <v>3970</v>
      </c>
      <c r="J39" s="194" t="s">
        <v>145</v>
      </c>
      <c r="K39" s="194" t="s">
        <v>145</v>
      </c>
      <c r="L39" s="194" t="s">
        <v>145</v>
      </c>
      <c r="M39" s="194" t="s">
        <v>145</v>
      </c>
      <c r="N39" s="194" t="s">
        <v>145</v>
      </c>
      <c r="O39" s="194" t="s">
        <v>145</v>
      </c>
      <c r="P39" s="194" t="s">
        <v>145</v>
      </c>
      <c r="Q39" s="194" t="s">
        <v>145</v>
      </c>
      <c r="R39" s="194" t="s">
        <v>145</v>
      </c>
      <c r="S39" s="194" t="s">
        <v>145</v>
      </c>
      <c r="T39" s="194" t="s">
        <v>145</v>
      </c>
      <c r="U39" s="194" t="s">
        <v>145</v>
      </c>
      <c r="V39" s="194" t="s">
        <v>145</v>
      </c>
      <c r="W39" s="194" t="s">
        <v>145</v>
      </c>
      <c r="X39" s="194" t="s">
        <v>145</v>
      </c>
      <c r="Z39" s="88">
        <f>IFERROR(_xlfn.RANK.EQ(E39,$E$9:$E$187,0)+COUNTIF(E$9:E39,E39)-1,"-")</f>
        <v>46</v>
      </c>
      <c r="AA39" s="88">
        <f>IFERROR(_xlfn.RANK.EQ(I39,$I$9:$I$187,0)+COUNTIF(I$9:I39,I39)-1,"-")</f>
        <v>45</v>
      </c>
      <c r="AB39" s="88">
        <f>IFERROR(_xlfn.RANK.EQ(F39,$F$9:$F$187,0)+COUNTIF(F$9:F39,F39)-1,"-")</f>
        <v>46</v>
      </c>
    </row>
    <row r="40" spans="1:28" ht="12" customHeight="1">
      <c r="A40" s="51">
        <v>32</v>
      </c>
      <c r="B40" s="147">
        <v>1</v>
      </c>
      <c r="C40" s="147">
        <v>233</v>
      </c>
      <c r="D40" s="147" t="s">
        <v>303</v>
      </c>
      <c r="E40" s="91">
        <v>153</v>
      </c>
      <c r="F40" s="91">
        <v>566</v>
      </c>
      <c r="G40" s="91" t="s">
        <v>145</v>
      </c>
      <c r="H40" s="91">
        <v>566</v>
      </c>
      <c r="I40" s="91">
        <v>866</v>
      </c>
      <c r="J40" s="194" t="s">
        <v>145</v>
      </c>
      <c r="K40" s="194" t="s">
        <v>145</v>
      </c>
      <c r="L40" s="194" t="s">
        <v>145</v>
      </c>
      <c r="M40" s="194" t="s">
        <v>145</v>
      </c>
      <c r="N40" s="194" t="s">
        <v>145</v>
      </c>
      <c r="O40" s="194" t="s">
        <v>145</v>
      </c>
      <c r="P40" s="194" t="s">
        <v>145</v>
      </c>
      <c r="Q40" s="194" t="s">
        <v>145</v>
      </c>
      <c r="R40" s="194" t="s">
        <v>145</v>
      </c>
      <c r="S40" s="194" t="s">
        <v>145</v>
      </c>
      <c r="T40" s="194" t="s">
        <v>145</v>
      </c>
      <c r="U40" s="194" t="s">
        <v>145</v>
      </c>
      <c r="V40" s="194" t="s">
        <v>145</v>
      </c>
      <c r="W40" s="194" t="s">
        <v>145</v>
      </c>
      <c r="X40" s="194" t="s">
        <v>145</v>
      </c>
      <c r="Z40" s="88">
        <f>IFERROR(_xlfn.RANK.EQ(E40,$E$9:$E$187,0)+COUNTIF(E$9:E40,E40)-1,"-")</f>
        <v>85</v>
      </c>
      <c r="AA40" s="88">
        <f>IFERROR(_xlfn.RANK.EQ(I40,$I$9:$I$187,0)+COUNTIF(I$9:I40,I40)-1,"-")</f>
        <v>78</v>
      </c>
      <c r="AB40" s="88">
        <f>IFERROR(_xlfn.RANK.EQ(F40,$F$9:$F$187,0)+COUNTIF(F$9:F40,F40)-1,"-")</f>
        <v>25</v>
      </c>
    </row>
    <row r="41" spans="1:28" ht="12" customHeight="1">
      <c r="A41" s="51">
        <v>33</v>
      </c>
      <c r="B41" s="147">
        <v>1</v>
      </c>
      <c r="C41" s="147">
        <v>234</v>
      </c>
      <c r="D41" s="147" t="s">
        <v>311</v>
      </c>
      <c r="E41" s="91">
        <v>82</v>
      </c>
      <c r="F41" s="91">
        <v>374</v>
      </c>
      <c r="G41" s="91">
        <v>373</v>
      </c>
      <c r="H41" s="91">
        <v>380</v>
      </c>
      <c r="I41" s="91">
        <v>307</v>
      </c>
      <c r="J41" s="194" t="s">
        <v>145</v>
      </c>
      <c r="K41" s="194" t="s">
        <v>145</v>
      </c>
      <c r="L41" s="194" t="s">
        <v>145</v>
      </c>
      <c r="M41" s="194" t="s">
        <v>145</v>
      </c>
      <c r="N41" s="194" t="s">
        <v>145</v>
      </c>
      <c r="O41" s="194" t="s">
        <v>145</v>
      </c>
      <c r="P41" s="194" t="s">
        <v>145</v>
      </c>
      <c r="Q41" s="194" t="s">
        <v>145</v>
      </c>
      <c r="R41" s="194" t="s">
        <v>145</v>
      </c>
      <c r="S41" s="194" t="s">
        <v>145</v>
      </c>
      <c r="T41" s="194" t="s">
        <v>145</v>
      </c>
      <c r="U41" s="194" t="s">
        <v>145</v>
      </c>
      <c r="V41" s="194" t="s">
        <v>145</v>
      </c>
      <c r="W41" s="194" t="s">
        <v>145</v>
      </c>
      <c r="X41" s="194" t="s">
        <v>145</v>
      </c>
      <c r="Z41" s="88">
        <f>IFERROR(_xlfn.RANK.EQ(E41,$E$9:$E$187,0)+COUNTIF(E$9:E41,E41)-1,"-")</f>
        <v>102</v>
      </c>
      <c r="AA41" s="88">
        <f>IFERROR(_xlfn.RANK.EQ(I41,$I$9:$I$187,0)+COUNTIF(I$9:I41,I41)-1,"-")</f>
        <v>98</v>
      </c>
      <c r="AB41" s="88">
        <f>IFERROR(_xlfn.RANK.EQ(F41,$F$9:$F$187,0)+COUNTIF(F$9:F41,F41)-1,"-")</f>
        <v>81</v>
      </c>
    </row>
    <row r="42" spans="1:28" ht="12" customHeight="1">
      <c r="A42" s="51">
        <v>34</v>
      </c>
      <c r="B42" s="147">
        <v>1</v>
      </c>
      <c r="C42" s="147">
        <v>235</v>
      </c>
      <c r="D42" s="147" t="s">
        <v>288</v>
      </c>
      <c r="E42" s="91">
        <v>1200</v>
      </c>
      <c r="F42" s="91">
        <v>329</v>
      </c>
      <c r="G42" s="91">
        <v>324</v>
      </c>
      <c r="H42" s="91">
        <v>335</v>
      </c>
      <c r="I42" s="91">
        <v>3930</v>
      </c>
      <c r="J42" s="194" t="s">
        <v>145</v>
      </c>
      <c r="K42" s="194" t="s">
        <v>145</v>
      </c>
      <c r="L42" s="194" t="s">
        <v>145</v>
      </c>
      <c r="M42" s="194" t="s">
        <v>145</v>
      </c>
      <c r="N42" s="194" t="s">
        <v>145</v>
      </c>
      <c r="O42" s="194" t="s">
        <v>145</v>
      </c>
      <c r="P42" s="194" t="s">
        <v>145</v>
      </c>
      <c r="Q42" s="194" t="s">
        <v>145</v>
      </c>
      <c r="R42" s="194" t="s">
        <v>145</v>
      </c>
      <c r="S42" s="194" t="s">
        <v>145</v>
      </c>
      <c r="T42" s="194" t="s">
        <v>145</v>
      </c>
      <c r="U42" s="194" t="s">
        <v>145</v>
      </c>
      <c r="V42" s="194" t="s">
        <v>145</v>
      </c>
      <c r="W42" s="194" t="s">
        <v>145</v>
      </c>
      <c r="X42" s="194" t="s">
        <v>145</v>
      </c>
      <c r="Z42" s="88">
        <f>IFERROR(_xlfn.RANK.EQ(E42,$E$9:$E$187,0)+COUNTIF(E$9:E42,E42)-1,"-")</f>
        <v>36</v>
      </c>
      <c r="AA42" s="88">
        <f>IFERROR(_xlfn.RANK.EQ(I42,$I$9:$I$187,0)+COUNTIF(I$9:I42,I42)-1,"-")</f>
        <v>46</v>
      </c>
      <c r="AB42" s="88">
        <f>IFERROR(_xlfn.RANK.EQ(F42,$F$9:$F$187,0)+COUNTIF(F$9:F42,F42)-1,"-")</f>
        <v>94</v>
      </c>
    </row>
    <row r="43" spans="1:28" ht="12" customHeight="1">
      <c r="A43" s="51">
        <v>35</v>
      </c>
      <c r="B43" s="147">
        <v>1</v>
      </c>
      <c r="C43" s="147">
        <v>236</v>
      </c>
      <c r="D43" s="147" t="s">
        <v>304</v>
      </c>
      <c r="E43" s="91">
        <v>150</v>
      </c>
      <c r="F43" s="91">
        <v>440</v>
      </c>
      <c r="G43" s="91">
        <v>431</v>
      </c>
      <c r="H43" s="91">
        <v>468</v>
      </c>
      <c r="I43" s="91">
        <v>660</v>
      </c>
      <c r="J43" s="194" t="s">
        <v>145</v>
      </c>
      <c r="K43" s="194" t="s">
        <v>145</v>
      </c>
      <c r="L43" s="194" t="s">
        <v>145</v>
      </c>
      <c r="M43" s="194" t="s">
        <v>145</v>
      </c>
      <c r="N43" s="194" t="s">
        <v>145</v>
      </c>
      <c r="O43" s="194" t="s">
        <v>145</v>
      </c>
      <c r="P43" s="194" t="s">
        <v>145</v>
      </c>
      <c r="Q43" s="194" t="s">
        <v>145</v>
      </c>
      <c r="R43" s="194" t="s">
        <v>145</v>
      </c>
      <c r="S43" s="194" t="s">
        <v>145</v>
      </c>
      <c r="T43" s="194" t="s">
        <v>145</v>
      </c>
      <c r="U43" s="194" t="s">
        <v>145</v>
      </c>
      <c r="V43" s="194" t="s">
        <v>145</v>
      </c>
      <c r="W43" s="194" t="s">
        <v>145</v>
      </c>
      <c r="X43" s="194" t="s">
        <v>145</v>
      </c>
      <c r="Z43" s="88">
        <f>IFERROR(_xlfn.RANK.EQ(E43,$E$9:$E$187,0)+COUNTIF(E$9:E43,E43)-1,"-")</f>
        <v>87</v>
      </c>
      <c r="AA43" s="88">
        <f>IFERROR(_xlfn.RANK.EQ(I43,$I$9:$I$187,0)+COUNTIF(I$9:I43,I43)-1,"-")</f>
        <v>86</v>
      </c>
      <c r="AB43" s="88">
        <f>IFERROR(_xlfn.RANK.EQ(F43,$F$9:$F$187,0)+COUNTIF(F$9:F43,F43)-1,"-")</f>
        <v>69</v>
      </c>
    </row>
    <row r="44" spans="1:28" ht="12" customHeight="1">
      <c r="A44" s="51">
        <v>36</v>
      </c>
      <c r="B44" s="147">
        <v>1</v>
      </c>
      <c r="C44" s="147">
        <v>303</v>
      </c>
      <c r="D44" s="147" t="s">
        <v>222</v>
      </c>
      <c r="E44" s="91">
        <v>3260</v>
      </c>
      <c r="F44" s="91">
        <v>455</v>
      </c>
      <c r="G44" s="91">
        <v>454</v>
      </c>
      <c r="H44" s="91">
        <v>460</v>
      </c>
      <c r="I44" s="91">
        <v>14800</v>
      </c>
      <c r="J44" s="194" t="s">
        <v>145</v>
      </c>
      <c r="K44" s="194" t="s">
        <v>145</v>
      </c>
      <c r="L44" s="194" t="s">
        <v>145</v>
      </c>
      <c r="M44" s="194" t="s">
        <v>145</v>
      </c>
      <c r="N44" s="194" t="s">
        <v>145</v>
      </c>
      <c r="O44" s="194" t="s">
        <v>145</v>
      </c>
      <c r="P44" s="194" t="s">
        <v>145</v>
      </c>
      <c r="Q44" s="194" t="s">
        <v>145</v>
      </c>
      <c r="R44" s="194" t="s">
        <v>145</v>
      </c>
      <c r="S44" s="194" t="s">
        <v>145</v>
      </c>
      <c r="T44" s="194" t="s">
        <v>145</v>
      </c>
      <c r="U44" s="194" t="s">
        <v>145</v>
      </c>
      <c r="V44" s="194" t="s">
        <v>145</v>
      </c>
      <c r="W44" s="194" t="s">
        <v>145</v>
      </c>
      <c r="X44" s="194" t="s">
        <v>145</v>
      </c>
      <c r="Z44" s="88">
        <f>IFERROR(_xlfn.RANK.EQ(E44,$E$9:$E$187,0)+COUNTIF(E$9:E44,E44)-1,"-")</f>
        <v>11</v>
      </c>
      <c r="AA44" s="88">
        <f>IFERROR(_xlfn.RANK.EQ(I44,$I$9:$I$187,0)+COUNTIF(I$9:I44,I44)-1,"-")</f>
        <v>17</v>
      </c>
      <c r="AB44" s="88">
        <f>IFERROR(_xlfn.RANK.EQ(F44,$F$9:$F$187,0)+COUNTIF(F$9:F44,F44)-1,"-")</f>
        <v>62</v>
      </c>
    </row>
    <row r="45" spans="1:28" ht="12" customHeight="1">
      <c r="A45" s="51">
        <v>37</v>
      </c>
      <c r="B45" s="147">
        <v>1</v>
      </c>
      <c r="C45" s="147">
        <v>304</v>
      </c>
      <c r="D45" s="147" t="s">
        <v>252</v>
      </c>
      <c r="E45" s="91">
        <v>1450</v>
      </c>
      <c r="F45" s="91">
        <v>529</v>
      </c>
      <c r="G45" s="91">
        <v>529</v>
      </c>
      <c r="H45" s="91">
        <v>532</v>
      </c>
      <c r="I45" s="91">
        <v>7650</v>
      </c>
      <c r="J45" s="194" t="s">
        <v>145</v>
      </c>
      <c r="K45" s="194" t="s">
        <v>145</v>
      </c>
      <c r="L45" s="194" t="s">
        <v>145</v>
      </c>
      <c r="M45" s="194" t="s">
        <v>145</v>
      </c>
      <c r="N45" s="194" t="s">
        <v>145</v>
      </c>
      <c r="O45" s="194" t="s">
        <v>145</v>
      </c>
      <c r="P45" s="194" t="s">
        <v>145</v>
      </c>
      <c r="Q45" s="194" t="s">
        <v>145</v>
      </c>
      <c r="R45" s="194" t="s">
        <v>145</v>
      </c>
      <c r="S45" s="194" t="s">
        <v>145</v>
      </c>
      <c r="T45" s="194">
        <v>4</v>
      </c>
      <c r="U45" s="194">
        <v>225</v>
      </c>
      <c r="V45" s="194" t="s">
        <v>888</v>
      </c>
      <c r="W45" s="194">
        <v>233</v>
      </c>
      <c r="X45" s="194">
        <v>9</v>
      </c>
      <c r="Z45" s="88">
        <f>IFERROR(_xlfn.RANK.EQ(E45,$E$9:$E$187,0)+COUNTIF(E$9:E45,E45)-1,"-")</f>
        <v>33</v>
      </c>
      <c r="AA45" s="88">
        <f>IFERROR(_xlfn.RANK.EQ(I45,$I$9:$I$187,0)+COUNTIF(I$9:I45,I45)-1,"-")</f>
        <v>33</v>
      </c>
      <c r="AB45" s="88">
        <f>IFERROR(_xlfn.RANK.EQ(F45,$F$9:$F$187,0)+COUNTIF(F$9:F45,F45)-1,"-")</f>
        <v>39</v>
      </c>
    </row>
    <row r="46" spans="1:28" ht="12" customHeight="1">
      <c r="A46" s="51">
        <v>38</v>
      </c>
      <c r="B46" s="147">
        <v>1</v>
      </c>
      <c r="C46" s="147">
        <v>331</v>
      </c>
      <c r="D46" s="147" t="s">
        <v>360</v>
      </c>
      <c r="E46" s="91" t="s">
        <v>145</v>
      </c>
      <c r="F46" s="91" t="s">
        <v>145</v>
      </c>
      <c r="G46" s="91" t="s">
        <v>145</v>
      </c>
      <c r="H46" s="91" t="s">
        <v>145</v>
      </c>
      <c r="I46" s="91" t="s">
        <v>145</v>
      </c>
      <c r="J46" s="194" t="s">
        <v>145</v>
      </c>
      <c r="K46" s="194" t="s">
        <v>145</v>
      </c>
      <c r="L46" s="194" t="s">
        <v>145</v>
      </c>
      <c r="M46" s="194" t="s">
        <v>145</v>
      </c>
      <c r="N46" s="194" t="s">
        <v>145</v>
      </c>
      <c r="O46" s="194" t="s">
        <v>145</v>
      </c>
      <c r="P46" s="194" t="s">
        <v>145</v>
      </c>
      <c r="Q46" s="194" t="s">
        <v>145</v>
      </c>
      <c r="R46" s="194" t="s">
        <v>145</v>
      </c>
      <c r="S46" s="194" t="s">
        <v>145</v>
      </c>
      <c r="T46" s="194" t="s">
        <v>145</v>
      </c>
      <c r="U46" s="194" t="s">
        <v>145</v>
      </c>
      <c r="V46" s="194" t="s">
        <v>145</v>
      </c>
      <c r="W46" s="194" t="s">
        <v>145</v>
      </c>
      <c r="X46" s="194" t="s">
        <v>145</v>
      </c>
      <c r="Z46" s="88" t="str">
        <f>IFERROR(_xlfn.RANK.EQ(E46,$E$9:$E$187,0)+COUNTIF(E$9:E46,E46)-1,"-")</f>
        <v>-</v>
      </c>
      <c r="AA46" s="88" t="str">
        <f>IFERROR(_xlfn.RANK.EQ(I46,$I$9:$I$187,0)+COUNTIF(I$9:I46,I46)-1,"-")</f>
        <v>-</v>
      </c>
      <c r="AB46" s="88" t="str">
        <f>IFERROR(_xlfn.RANK.EQ(F46,$F$9:$F$187,0)+COUNTIF(F$9:F46,F46)-1,"-")</f>
        <v>-</v>
      </c>
    </row>
    <row r="47" spans="1:28" ht="12" customHeight="1">
      <c r="A47" s="51">
        <v>39</v>
      </c>
      <c r="B47" s="147">
        <v>1</v>
      </c>
      <c r="C47" s="147">
        <v>332</v>
      </c>
      <c r="D47" s="147" t="s">
        <v>356</v>
      </c>
      <c r="E47" s="91" t="s">
        <v>145</v>
      </c>
      <c r="F47" s="91" t="s">
        <v>145</v>
      </c>
      <c r="G47" s="91" t="s">
        <v>145</v>
      </c>
      <c r="H47" s="91" t="s">
        <v>145</v>
      </c>
      <c r="I47" s="91" t="s">
        <v>145</v>
      </c>
      <c r="J47" s="194" t="s">
        <v>145</v>
      </c>
      <c r="K47" s="194" t="s">
        <v>145</v>
      </c>
      <c r="L47" s="194" t="s">
        <v>145</v>
      </c>
      <c r="M47" s="194" t="s">
        <v>145</v>
      </c>
      <c r="N47" s="194" t="s">
        <v>145</v>
      </c>
      <c r="O47" s="194" t="s">
        <v>145</v>
      </c>
      <c r="P47" s="194" t="s">
        <v>145</v>
      </c>
      <c r="Q47" s="194" t="s">
        <v>145</v>
      </c>
      <c r="R47" s="194" t="s">
        <v>145</v>
      </c>
      <c r="S47" s="194" t="s">
        <v>145</v>
      </c>
      <c r="T47" s="194" t="s">
        <v>145</v>
      </c>
      <c r="U47" s="194" t="s">
        <v>145</v>
      </c>
      <c r="V47" s="194" t="s">
        <v>145</v>
      </c>
      <c r="W47" s="194" t="s">
        <v>145</v>
      </c>
      <c r="X47" s="194" t="s">
        <v>145</v>
      </c>
      <c r="Z47" s="88" t="str">
        <f>IFERROR(_xlfn.RANK.EQ(E47,$E$9:$E$187,0)+COUNTIF(E$9:E47,E47)-1,"-")</f>
        <v>-</v>
      </c>
      <c r="AA47" s="88" t="str">
        <f>IFERROR(_xlfn.RANK.EQ(I47,$I$9:$I$187,0)+COUNTIF(I$9:I47,I47)-1,"-")</f>
        <v>-</v>
      </c>
      <c r="AB47" s="88" t="str">
        <f>IFERROR(_xlfn.RANK.EQ(F47,$F$9:$F$187,0)+COUNTIF(F$9:F47,F47)-1,"-")</f>
        <v>-</v>
      </c>
    </row>
    <row r="48" spans="1:28" ht="12" customHeight="1">
      <c r="A48" s="51">
        <v>40</v>
      </c>
      <c r="B48" s="147">
        <v>1</v>
      </c>
      <c r="C48" s="147">
        <v>333</v>
      </c>
      <c r="D48" s="147" t="s">
        <v>329</v>
      </c>
      <c r="E48" s="91">
        <v>39</v>
      </c>
      <c r="F48" s="91">
        <v>397</v>
      </c>
      <c r="G48" s="91" t="s">
        <v>888</v>
      </c>
      <c r="H48" s="91" t="s">
        <v>888</v>
      </c>
      <c r="I48" s="91">
        <v>155</v>
      </c>
      <c r="J48" s="194" t="s">
        <v>145</v>
      </c>
      <c r="K48" s="194" t="s">
        <v>145</v>
      </c>
      <c r="L48" s="194" t="s">
        <v>145</v>
      </c>
      <c r="M48" s="194" t="s">
        <v>145</v>
      </c>
      <c r="N48" s="194" t="s">
        <v>145</v>
      </c>
      <c r="O48" s="194" t="s">
        <v>145</v>
      </c>
      <c r="P48" s="194" t="s">
        <v>145</v>
      </c>
      <c r="Q48" s="194" t="s">
        <v>145</v>
      </c>
      <c r="R48" s="194" t="s">
        <v>145</v>
      </c>
      <c r="S48" s="194" t="s">
        <v>145</v>
      </c>
      <c r="T48" s="194" t="s">
        <v>145</v>
      </c>
      <c r="U48" s="194" t="s">
        <v>145</v>
      </c>
      <c r="V48" s="194" t="s">
        <v>145</v>
      </c>
      <c r="W48" s="194" t="s">
        <v>145</v>
      </c>
      <c r="X48" s="194" t="s">
        <v>145</v>
      </c>
      <c r="Z48" s="88">
        <f>IFERROR(_xlfn.RANK.EQ(E48,$E$9:$E$187,0)+COUNTIF(E$9:E48,E48)-1,"-")</f>
        <v>110</v>
      </c>
      <c r="AA48" s="88">
        <f>IFERROR(_xlfn.RANK.EQ(I48,$I$9:$I$187,0)+COUNTIF(I$9:I48,I48)-1,"-")</f>
        <v>108</v>
      </c>
      <c r="AB48" s="88">
        <f>IFERROR(_xlfn.RANK.EQ(F48,$F$9:$F$187,0)+COUNTIF(F$9:F48,F48)-1,"-")</f>
        <v>79</v>
      </c>
    </row>
    <row r="49" spans="1:28" ht="12" customHeight="1">
      <c r="A49" s="51">
        <v>41</v>
      </c>
      <c r="B49" s="147">
        <v>1</v>
      </c>
      <c r="C49" s="147">
        <v>334</v>
      </c>
      <c r="D49" s="147" t="s">
        <v>344</v>
      </c>
      <c r="E49" s="91" t="s">
        <v>145</v>
      </c>
      <c r="F49" s="91" t="s">
        <v>145</v>
      </c>
      <c r="G49" s="91" t="s">
        <v>145</v>
      </c>
      <c r="H49" s="91" t="s">
        <v>145</v>
      </c>
      <c r="I49" s="91" t="s">
        <v>145</v>
      </c>
      <c r="J49" s="194" t="s">
        <v>145</v>
      </c>
      <c r="K49" s="194" t="s">
        <v>145</v>
      </c>
      <c r="L49" s="194" t="s">
        <v>145</v>
      </c>
      <c r="M49" s="194" t="s">
        <v>145</v>
      </c>
      <c r="N49" s="194" t="s">
        <v>145</v>
      </c>
      <c r="O49" s="194" t="s">
        <v>145</v>
      </c>
      <c r="P49" s="194" t="s">
        <v>145</v>
      </c>
      <c r="Q49" s="194" t="s">
        <v>145</v>
      </c>
      <c r="R49" s="194" t="s">
        <v>145</v>
      </c>
      <c r="S49" s="194" t="s">
        <v>145</v>
      </c>
      <c r="T49" s="194" t="s">
        <v>145</v>
      </c>
      <c r="U49" s="194" t="s">
        <v>145</v>
      </c>
      <c r="V49" s="194" t="s">
        <v>145</v>
      </c>
      <c r="W49" s="194" t="s">
        <v>145</v>
      </c>
      <c r="X49" s="194" t="s">
        <v>145</v>
      </c>
      <c r="Z49" s="88" t="str">
        <f>IFERROR(_xlfn.RANK.EQ(E49,$E$9:$E$187,0)+COUNTIF(E$9:E49,E49)-1,"-")</f>
        <v>-</v>
      </c>
      <c r="AA49" s="88" t="str">
        <f>IFERROR(_xlfn.RANK.EQ(I49,$I$9:$I$187,0)+COUNTIF(I$9:I49,I49)-1,"-")</f>
        <v>-</v>
      </c>
      <c r="AB49" s="88" t="str">
        <f>IFERROR(_xlfn.RANK.EQ(F49,$F$9:$F$187,0)+COUNTIF(F$9:F49,F49)-1,"-")</f>
        <v>-</v>
      </c>
    </row>
    <row r="50" spans="1:28" ht="12" customHeight="1">
      <c r="A50" s="51">
        <v>42</v>
      </c>
      <c r="B50" s="147">
        <v>1</v>
      </c>
      <c r="C50" s="147">
        <v>337</v>
      </c>
      <c r="D50" s="147" t="s">
        <v>335</v>
      </c>
      <c r="E50" s="91" t="s">
        <v>888</v>
      </c>
      <c r="F50" s="91" t="s">
        <v>888</v>
      </c>
      <c r="G50" s="91" t="s">
        <v>888</v>
      </c>
      <c r="H50" s="91" t="s">
        <v>888</v>
      </c>
      <c r="I50" s="91" t="s">
        <v>888</v>
      </c>
      <c r="J50" s="194" t="s">
        <v>145</v>
      </c>
      <c r="K50" s="194" t="s">
        <v>145</v>
      </c>
      <c r="L50" s="194" t="s">
        <v>145</v>
      </c>
      <c r="M50" s="194" t="s">
        <v>145</v>
      </c>
      <c r="N50" s="194" t="s">
        <v>145</v>
      </c>
      <c r="O50" s="194" t="s">
        <v>145</v>
      </c>
      <c r="P50" s="194" t="s">
        <v>145</v>
      </c>
      <c r="Q50" s="194" t="s">
        <v>145</v>
      </c>
      <c r="R50" s="194" t="s">
        <v>145</v>
      </c>
      <c r="S50" s="194" t="s">
        <v>145</v>
      </c>
      <c r="T50" s="194" t="s">
        <v>145</v>
      </c>
      <c r="U50" s="194" t="s">
        <v>145</v>
      </c>
      <c r="V50" s="194" t="s">
        <v>145</v>
      </c>
      <c r="W50" s="194" t="s">
        <v>145</v>
      </c>
      <c r="X50" s="194" t="s">
        <v>145</v>
      </c>
      <c r="Z50" s="88" t="str">
        <f>IFERROR(_xlfn.RANK.EQ(E50,$E$9:$E$187,0)+COUNTIF(E$9:E50,E50)-1,"-")</f>
        <v>-</v>
      </c>
      <c r="AA50" s="88" t="str">
        <f>IFERROR(_xlfn.RANK.EQ(I50,$I$9:$I$187,0)+COUNTIF(I$9:I50,I50)-1,"-")</f>
        <v>-</v>
      </c>
      <c r="AB50" s="88" t="str">
        <f>IFERROR(_xlfn.RANK.EQ(F50,$F$9:$F$187,0)+COUNTIF(F$9:F50,F50)-1,"-")</f>
        <v>-</v>
      </c>
    </row>
    <row r="51" spans="1:28" ht="12" customHeight="1">
      <c r="A51" s="51">
        <v>43</v>
      </c>
      <c r="B51" s="147">
        <v>1</v>
      </c>
      <c r="C51" s="147">
        <v>343</v>
      </c>
      <c r="D51" s="147" t="s">
        <v>369</v>
      </c>
      <c r="E51" s="91" t="s">
        <v>145</v>
      </c>
      <c r="F51" s="91" t="s">
        <v>145</v>
      </c>
      <c r="G51" s="91" t="s">
        <v>145</v>
      </c>
      <c r="H51" s="91" t="s">
        <v>145</v>
      </c>
      <c r="I51" s="91" t="s">
        <v>145</v>
      </c>
      <c r="J51" s="194" t="s">
        <v>145</v>
      </c>
      <c r="K51" s="194" t="s">
        <v>145</v>
      </c>
      <c r="L51" s="194" t="s">
        <v>145</v>
      </c>
      <c r="M51" s="194" t="s">
        <v>145</v>
      </c>
      <c r="N51" s="194" t="s">
        <v>145</v>
      </c>
      <c r="O51" s="194" t="s">
        <v>145</v>
      </c>
      <c r="P51" s="194" t="s">
        <v>145</v>
      </c>
      <c r="Q51" s="194" t="s">
        <v>145</v>
      </c>
      <c r="R51" s="194" t="s">
        <v>145</v>
      </c>
      <c r="S51" s="194" t="s">
        <v>145</v>
      </c>
      <c r="T51" s="194" t="s">
        <v>145</v>
      </c>
      <c r="U51" s="194" t="s">
        <v>145</v>
      </c>
      <c r="V51" s="194" t="s">
        <v>145</v>
      </c>
      <c r="W51" s="194" t="s">
        <v>145</v>
      </c>
      <c r="X51" s="194" t="s">
        <v>145</v>
      </c>
      <c r="Z51" s="88" t="str">
        <f>IFERROR(_xlfn.RANK.EQ(E51,$E$9:$E$187,0)+COUNTIF(E$9:E51,E51)-1,"-")</f>
        <v>-</v>
      </c>
      <c r="AA51" s="88" t="str">
        <f>IFERROR(_xlfn.RANK.EQ(I51,$I$9:$I$187,0)+COUNTIF(I$9:I51,I51)-1,"-")</f>
        <v>-</v>
      </c>
      <c r="AB51" s="88" t="str">
        <f>IFERROR(_xlfn.RANK.EQ(F51,$F$9:$F$187,0)+COUNTIF(F$9:F51,F51)-1,"-")</f>
        <v>-</v>
      </c>
    </row>
    <row r="52" spans="1:28" ht="12" customHeight="1">
      <c r="A52" s="51">
        <v>44</v>
      </c>
      <c r="B52" s="147">
        <v>1</v>
      </c>
      <c r="C52" s="147">
        <v>345</v>
      </c>
      <c r="D52" s="147" t="s">
        <v>301</v>
      </c>
      <c r="E52" s="91">
        <v>141</v>
      </c>
      <c r="F52" s="91">
        <v>488</v>
      </c>
      <c r="G52" s="91" t="s">
        <v>888</v>
      </c>
      <c r="H52" s="91">
        <v>489</v>
      </c>
      <c r="I52" s="91">
        <v>688</v>
      </c>
      <c r="J52" s="194" t="s">
        <v>145</v>
      </c>
      <c r="K52" s="194" t="s">
        <v>145</v>
      </c>
      <c r="L52" s="194" t="s">
        <v>145</v>
      </c>
      <c r="M52" s="194" t="s">
        <v>145</v>
      </c>
      <c r="N52" s="194" t="s">
        <v>145</v>
      </c>
      <c r="O52" s="194" t="s">
        <v>145</v>
      </c>
      <c r="P52" s="194" t="s">
        <v>145</v>
      </c>
      <c r="Q52" s="194" t="s">
        <v>145</v>
      </c>
      <c r="R52" s="194" t="s">
        <v>145</v>
      </c>
      <c r="S52" s="194" t="s">
        <v>145</v>
      </c>
      <c r="T52" s="194" t="s">
        <v>145</v>
      </c>
      <c r="U52" s="194" t="s">
        <v>145</v>
      </c>
      <c r="V52" s="194" t="s">
        <v>145</v>
      </c>
      <c r="W52" s="194" t="s">
        <v>145</v>
      </c>
      <c r="X52" s="194" t="s">
        <v>145</v>
      </c>
      <c r="Z52" s="88">
        <f>IFERROR(_xlfn.RANK.EQ(E52,$E$9:$E$187,0)+COUNTIF(E$9:E52,E52)-1,"-")</f>
        <v>89</v>
      </c>
      <c r="AA52" s="88">
        <f>IFERROR(_xlfn.RANK.EQ(I52,$I$9:$I$187,0)+COUNTIF(I$9:I52,I52)-1,"-")</f>
        <v>84</v>
      </c>
      <c r="AB52" s="88">
        <f>IFERROR(_xlfn.RANK.EQ(F52,$F$9:$F$187,0)+COUNTIF(F$9:F52,F52)-1,"-")</f>
        <v>53</v>
      </c>
    </row>
    <row r="53" spans="1:28" ht="12" customHeight="1">
      <c r="A53" s="51">
        <v>45</v>
      </c>
      <c r="B53" s="147">
        <v>1</v>
      </c>
      <c r="C53" s="147">
        <v>346</v>
      </c>
      <c r="D53" s="147" t="s">
        <v>338</v>
      </c>
      <c r="E53" s="91" t="s">
        <v>888</v>
      </c>
      <c r="F53" s="91" t="s">
        <v>888</v>
      </c>
      <c r="G53" s="91" t="s">
        <v>888</v>
      </c>
      <c r="H53" s="91" t="s">
        <v>888</v>
      </c>
      <c r="I53" s="91" t="s">
        <v>888</v>
      </c>
      <c r="J53" s="194" t="s">
        <v>145</v>
      </c>
      <c r="K53" s="194" t="s">
        <v>145</v>
      </c>
      <c r="L53" s="194" t="s">
        <v>145</v>
      </c>
      <c r="M53" s="194" t="s">
        <v>145</v>
      </c>
      <c r="N53" s="194" t="s">
        <v>145</v>
      </c>
      <c r="O53" s="194" t="s">
        <v>145</v>
      </c>
      <c r="P53" s="194" t="s">
        <v>145</v>
      </c>
      <c r="Q53" s="194" t="s">
        <v>145</v>
      </c>
      <c r="R53" s="194" t="s">
        <v>145</v>
      </c>
      <c r="S53" s="194" t="s">
        <v>145</v>
      </c>
      <c r="T53" s="194" t="s">
        <v>145</v>
      </c>
      <c r="U53" s="194" t="s">
        <v>145</v>
      </c>
      <c r="V53" s="194" t="s">
        <v>145</v>
      </c>
      <c r="W53" s="194" t="s">
        <v>145</v>
      </c>
      <c r="X53" s="194" t="s">
        <v>145</v>
      </c>
      <c r="Z53" s="88" t="str">
        <f>IFERROR(_xlfn.RANK.EQ(E53,$E$9:$E$187,0)+COUNTIF(E$9:E53,E53)-1,"-")</f>
        <v>-</v>
      </c>
      <c r="AA53" s="88" t="str">
        <f>IFERROR(_xlfn.RANK.EQ(I53,$I$9:$I$187,0)+COUNTIF(I$9:I53,I53)-1,"-")</f>
        <v>-</v>
      </c>
      <c r="AB53" s="88" t="str">
        <f>IFERROR(_xlfn.RANK.EQ(F53,$F$9:$F$187,0)+COUNTIF(F$9:F53,F53)-1,"-")</f>
        <v>-</v>
      </c>
    </row>
    <row r="54" spans="1:28" ht="12" customHeight="1">
      <c r="A54" s="51">
        <v>46</v>
      </c>
      <c r="B54" s="147">
        <v>1</v>
      </c>
      <c r="C54" s="147">
        <v>347</v>
      </c>
      <c r="D54" s="147" t="s">
        <v>355</v>
      </c>
      <c r="E54" s="91" t="s">
        <v>145</v>
      </c>
      <c r="F54" s="91" t="s">
        <v>145</v>
      </c>
      <c r="G54" s="91" t="s">
        <v>145</v>
      </c>
      <c r="H54" s="91" t="s">
        <v>145</v>
      </c>
      <c r="I54" s="91" t="s">
        <v>145</v>
      </c>
      <c r="J54" s="194" t="s">
        <v>145</v>
      </c>
      <c r="K54" s="194" t="s">
        <v>145</v>
      </c>
      <c r="L54" s="194" t="s">
        <v>145</v>
      </c>
      <c r="M54" s="194" t="s">
        <v>145</v>
      </c>
      <c r="N54" s="194" t="s">
        <v>145</v>
      </c>
      <c r="O54" s="194" t="s">
        <v>145</v>
      </c>
      <c r="P54" s="194" t="s">
        <v>145</v>
      </c>
      <c r="Q54" s="194" t="s">
        <v>145</v>
      </c>
      <c r="R54" s="194" t="s">
        <v>145</v>
      </c>
      <c r="S54" s="194" t="s">
        <v>145</v>
      </c>
      <c r="T54" s="194" t="s">
        <v>145</v>
      </c>
      <c r="U54" s="194" t="s">
        <v>145</v>
      </c>
      <c r="V54" s="194" t="s">
        <v>145</v>
      </c>
      <c r="W54" s="194" t="s">
        <v>145</v>
      </c>
      <c r="X54" s="194" t="s">
        <v>145</v>
      </c>
      <c r="Z54" s="88" t="str">
        <f>IFERROR(_xlfn.RANK.EQ(E54,$E$9:$E$187,0)+COUNTIF(E$9:E54,E54)-1,"-")</f>
        <v>-</v>
      </c>
      <c r="AA54" s="88" t="str">
        <f>IFERROR(_xlfn.RANK.EQ(I54,$I$9:$I$187,0)+COUNTIF(I$9:I54,I54)-1,"-")</f>
        <v>-</v>
      </c>
      <c r="AB54" s="88" t="str">
        <f>IFERROR(_xlfn.RANK.EQ(F54,$F$9:$F$187,0)+COUNTIF(F$9:F54,F54)-1,"-")</f>
        <v>-</v>
      </c>
    </row>
    <row r="55" spans="1:28" ht="12" customHeight="1">
      <c r="A55" s="51">
        <v>47</v>
      </c>
      <c r="B55" s="147">
        <v>1</v>
      </c>
      <c r="C55" s="147">
        <v>361</v>
      </c>
      <c r="D55" s="147" t="s">
        <v>342</v>
      </c>
      <c r="E55" s="91">
        <v>93</v>
      </c>
      <c r="F55" s="91">
        <v>262</v>
      </c>
      <c r="G55" s="91">
        <v>255</v>
      </c>
      <c r="H55" s="91">
        <v>300</v>
      </c>
      <c r="I55" s="91">
        <v>244</v>
      </c>
      <c r="J55" s="194" t="s">
        <v>145</v>
      </c>
      <c r="K55" s="194" t="s">
        <v>145</v>
      </c>
      <c r="L55" s="194" t="s">
        <v>145</v>
      </c>
      <c r="M55" s="194" t="s">
        <v>145</v>
      </c>
      <c r="N55" s="194" t="s">
        <v>145</v>
      </c>
      <c r="O55" s="194" t="s">
        <v>145</v>
      </c>
      <c r="P55" s="194" t="s">
        <v>145</v>
      </c>
      <c r="Q55" s="194" t="s">
        <v>145</v>
      </c>
      <c r="R55" s="194" t="s">
        <v>145</v>
      </c>
      <c r="S55" s="194" t="s">
        <v>145</v>
      </c>
      <c r="T55" s="194" t="s">
        <v>145</v>
      </c>
      <c r="U55" s="194" t="s">
        <v>145</v>
      </c>
      <c r="V55" s="194" t="s">
        <v>145</v>
      </c>
      <c r="W55" s="194" t="s">
        <v>145</v>
      </c>
      <c r="X55" s="194" t="s">
        <v>145</v>
      </c>
      <c r="Z55" s="88">
        <f>IFERROR(_xlfn.RANK.EQ(E55,$E$9:$E$187,0)+COUNTIF(E$9:E55,E55)-1,"-")</f>
        <v>99</v>
      </c>
      <c r="AA55" s="88">
        <f>IFERROR(_xlfn.RANK.EQ(I55,$I$9:$I$187,0)+COUNTIF(I$9:I55,I55)-1,"-")</f>
        <v>101</v>
      </c>
      <c r="AB55" s="88">
        <f>IFERROR(_xlfn.RANK.EQ(F55,$F$9:$F$187,0)+COUNTIF(F$9:F55,F55)-1,"-")</f>
        <v>108</v>
      </c>
    </row>
    <row r="56" spans="1:28" ht="12" customHeight="1">
      <c r="A56" s="51">
        <v>48</v>
      </c>
      <c r="B56" s="147">
        <v>1</v>
      </c>
      <c r="C56" s="147">
        <v>362</v>
      </c>
      <c r="D56" s="147" t="s">
        <v>302</v>
      </c>
      <c r="E56" s="91">
        <v>151</v>
      </c>
      <c r="F56" s="91">
        <v>325</v>
      </c>
      <c r="G56" s="91">
        <v>308</v>
      </c>
      <c r="H56" s="91">
        <v>333</v>
      </c>
      <c r="I56" s="91">
        <v>490</v>
      </c>
      <c r="J56" s="194" t="s">
        <v>145</v>
      </c>
      <c r="K56" s="194" t="s">
        <v>145</v>
      </c>
      <c r="L56" s="194" t="s">
        <v>145</v>
      </c>
      <c r="M56" s="194" t="s">
        <v>145</v>
      </c>
      <c r="N56" s="194" t="s">
        <v>145</v>
      </c>
      <c r="O56" s="194" t="s">
        <v>145</v>
      </c>
      <c r="P56" s="194" t="s">
        <v>145</v>
      </c>
      <c r="Q56" s="194" t="s">
        <v>145</v>
      </c>
      <c r="R56" s="194" t="s">
        <v>145</v>
      </c>
      <c r="S56" s="194" t="s">
        <v>145</v>
      </c>
      <c r="T56" s="194" t="s">
        <v>145</v>
      </c>
      <c r="U56" s="194" t="s">
        <v>145</v>
      </c>
      <c r="V56" s="194" t="s">
        <v>145</v>
      </c>
      <c r="W56" s="194" t="s">
        <v>145</v>
      </c>
      <c r="X56" s="194" t="s">
        <v>145</v>
      </c>
      <c r="Z56" s="88">
        <f>IFERROR(_xlfn.RANK.EQ(E56,$E$9:$E$187,0)+COUNTIF(E$9:E56,E56)-1,"-")</f>
        <v>86</v>
      </c>
      <c r="AA56" s="88">
        <f>IFERROR(_xlfn.RANK.EQ(I56,$I$9:$I$187,0)+COUNTIF(I$9:I56,I56)-1,"-")</f>
        <v>92</v>
      </c>
      <c r="AB56" s="88">
        <f>IFERROR(_xlfn.RANK.EQ(F56,$F$9:$F$187,0)+COUNTIF(F$9:F56,F56)-1,"-")</f>
        <v>96</v>
      </c>
    </row>
    <row r="57" spans="1:28" ht="12" customHeight="1">
      <c r="A57" s="51">
        <v>49</v>
      </c>
      <c r="B57" s="147">
        <v>1</v>
      </c>
      <c r="C57" s="147">
        <v>363</v>
      </c>
      <c r="D57" s="147" t="s">
        <v>293</v>
      </c>
      <c r="E57" s="91">
        <v>624</v>
      </c>
      <c r="F57" s="91">
        <v>398</v>
      </c>
      <c r="G57" s="91">
        <v>389</v>
      </c>
      <c r="H57" s="91">
        <v>411</v>
      </c>
      <c r="I57" s="91">
        <v>2480</v>
      </c>
      <c r="J57" s="194" t="s">
        <v>888</v>
      </c>
      <c r="K57" s="194" t="s">
        <v>888</v>
      </c>
      <c r="L57" s="194" t="s">
        <v>888</v>
      </c>
      <c r="M57" s="194" t="s">
        <v>888</v>
      </c>
      <c r="N57" s="194" t="s">
        <v>888</v>
      </c>
      <c r="O57" s="194" t="s">
        <v>145</v>
      </c>
      <c r="P57" s="194" t="s">
        <v>145</v>
      </c>
      <c r="Q57" s="194" t="s">
        <v>145</v>
      </c>
      <c r="R57" s="194" t="s">
        <v>145</v>
      </c>
      <c r="S57" s="194" t="s">
        <v>145</v>
      </c>
      <c r="T57" s="194" t="s">
        <v>145</v>
      </c>
      <c r="U57" s="194" t="s">
        <v>145</v>
      </c>
      <c r="V57" s="194" t="s">
        <v>145</v>
      </c>
      <c r="W57" s="194" t="s">
        <v>145</v>
      </c>
      <c r="X57" s="194" t="s">
        <v>145</v>
      </c>
      <c r="Z57" s="88">
        <f>IFERROR(_xlfn.RANK.EQ(E57,$E$9:$E$187,0)+COUNTIF(E$9:E57,E57)-1,"-")</f>
        <v>51</v>
      </c>
      <c r="AA57" s="88">
        <f>IFERROR(_xlfn.RANK.EQ(I57,$I$9:$I$187,0)+COUNTIF(I$9:I57,I57)-1,"-")</f>
        <v>57</v>
      </c>
      <c r="AB57" s="88">
        <f>IFERROR(_xlfn.RANK.EQ(F57,$F$9:$F$187,0)+COUNTIF(F$9:F57,F57)-1,"-")</f>
        <v>77</v>
      </c>
    </row>
    <row r="58" spans="1:28" ht="12" customHeight="1">
      <c r="A58" s="51">
        <v>50</v>
      </c>
      <c r="B58" s="147">
        <v>1</v>
      </c>
      <c r="C58" s="147">
        <v>364</v>
      </c>
      <c r="D58" s="147" t="s">
        <v>312</v>
      </c>
      <c r="E58" s="91">
        <v>69</v>
      </c>
      <c r="F58" s="91">
        <v>36</v>
      </c>
      <c r="G58" s="91">
        <v>30</v>
      </c>
      <c r="H58" s="91">
        <v>42</v>
      </c>
      <c r="I58" s="91">
        <v>25</v>
      </c>
      <c r="J58" s="194" t="s">
        <v>145</v>
      </c>
      <c r="K58" s="194" t="s">
        <v>145</v>
      </c>
      <c r="L58" s="194" t="s">
        <v>145</v>
      </c>
      <c r="M58" s="194" t="s">
        <v>145</v>
      </c>
      <c r="N58" s="194" t="s">
        <v>145</v>
      </c>
      <c r="O58" s="194" t="s">
        <v>145</v>
      </c>
      <c r="P58" s="194" t="s">
        <v>145</v>
      </c>
      <c r="Q58" s="194" t="s">
        <v>145</v>
      </c>
      <c r="R58" s="194" t="s">
        <v>145</v>
      </c>
      <c r="S58" s="194" t="s">
        <v>145</v>
      </c>
      <c r="T58" s="194" t="s">
        <v>145</v>
      </c>
      <c r="U58" s="194" t="s">
        <v>145</v>
      </c>
      <c r="V58" s="194" t="s">
        <v>145</v>
      </c>
      <c r="W58" s="194" t="s">
        <v>145</v>
      </c>
      <c r="X58" s="194" t="s">
        <v>145</v>
      </c>
      <c r="Z58" s="88">
        <f>IFERROR(_xlfn.RANK.EQ(E58,$E$9:$E$187,0)+COUNTIF(E$9:E58,E58)-1,"-")</f>
        <v>105</v>
      </c>
      <c r="AA58" s="88">
        <f>IFERROR(_xlfn.RANK.EQ(I58,$I$9:$I$187,0)+COUNTIF(I$9:I58,I58)-1,"-")</f>
        <v>113</v>
      </c>
      <c r="AB58" s="88">
        <f>IFERROR(_xlfn.RANK.EQ(F58,$F$9:$F$187,0)+COUNTIF(F$9:F58,F58)-1,"-")</f>
        <v>115</v>
      </c>
    </row>
    <row r="59" spans="1:28" ht="12" customHeight="1">
      <c r="A59" s="51">
        <v>51</v>
      </c>
      <c r="B59" s="147">
        <v>1</v>
      </c>
      <c r="C59" s="147">
        <v>367</v>
      </c>
      <c r="D59" s="147" t="s">
        <v>353</v>
      </c>
      <c r="E59" s="91" t="s">
        <v>145</v>
      </c>
      <c r="F59" s="91" t="s">
        <v>145</v>
      </c>
      <c r="G59" s="91" t="s">
        <v>145</v>
      </c>
      <c r="H59" s="91" t="s">
        <v>145</v>
      </c>
      <c r="I59" s="91" t="s">
        <v>145</v>
      </c>
      <c r="J59" s="194" t="s">
        <v>145</v>
      </c>
      <c r="K59" s="194" t="s">
        <v>145</v>
      </c>
      <c r="L59" s="194" t="s">
        <v>145</v>
      </c>
      <c r="M59" s="194" t="s">
        <v>145</v>
      </c>
      <c r="N59" s="194" t="s">
        <v>145</v>
      </c>
      <c r="O59" s="194" t="s">
        <v>145</v>
      </c>
      <c r="P59" s="194" t="s">
        <v>145</v>
      </c>
      <c r="Q59" s="194" t="s">
        <v>145</v>
      </c>
      <c r="R59" s="194" t="s">
        <v>145</v>
      </c>
      <c r="S59" s="194" t="s">
        <v>145</v>
      </c>
      <c r="T59" s="194" t="s">
        <v>145</v>
      </c>
      <c r="U59" s="194" t="s">
        <v>145</v>
      </c>
      <c r="V59" s="194" t="s">
        <v>145</v>
      </c>
      <c r="W59" s="194" t="s">
        <v>145</v>
      </c>
      <c r="X59" s="194" t="s">
        <v>145</v>
      </c>
      <c r="Z59" s="88" t="str">
        <f>IFERROR(_xlfn.RANK.EQ(E59,$E$9:$E$187,0)+COUNTIF(E$9:E59,E59)-1,"-")</f>
        <v>-</v>
      </c>
      <c r="AA59" s="88" t="str">
        <f>IFERROR(_xlfn.RANK.EQ(I59,$I$9:$I$187,0)+COUNTIF(I$9:I59,I59)-1,"-")</f>
        <v>-</v>
      </c>
      <c r="AB59" s="88" t="str">
        <f>IFERROR(_xlfn.RANK.EQ(F59,$F$9:$F$187,0)+COUNTIF(F$9:F59,F59)-1,"-")</f>
        <v>-</v>
      </c>
    </row>
    <row r="60" spans="1:28" ht="12" customHeight="1">
      <c r="A60" s="51">
        <v>52</v>
      </c>
      <c r="B60" s="147">
        <v>1</v>
      </c>
      <c r="C60" s="147">
        <v>370</v>
      </c>
      <c r="D60" s="147" t="s">
        <v>295</v>
      </c>
      <c r="E60" s="91">
        <v>369</v>
      </c>
      <c r="F60" s="91">
        <v>482</v>
      </c>
      <c r="G60" s="91">
        <v>468</v>
      </c>
      <c r="H60" s="91">
        <v>492</v>
      </c>
      <c r="I60" s="91">
        <v>1780</v>
      </c>
      <c r="J60" s="194" t="s">
        <v>888</v>
      </c>
      <c r="K60" s="194" t="s">
        <v>888</v>
      </c>
      <c r="L60" s="194" t="s">
        <v>888</v>
      </c>
      <c r="M60" s="194" t="s">
        <v>888</v>
      </c>
      <c r="N60" s="194" t="s">
        <v>888</v>
      </c>
      <c r="O60" s="194" t="s">
        <v>145</v>
      </c>
      <c r="P60" s="194" t="s">
        <v>145</v>
      </c>
      <c r="Q60" s="194" t="s">
        <v>145</v>
      </c>
      <c r="R60" s="194" t="s">
        <v>145</v>
      </c>
      <c r="S60" s="194" t="s">
        <v>145</v>
      </c>
      <c r="T60" s="194" t="s">
        <v>145</v>
      </c>
      <c r="U60" s="194" t="s">
        <v>145</v>
      </c>
      <c r="V60" s="194" t="s">
        <v>145</v>
      </c>
      <c r="W60" s="194" t="s">
        <v>145</v>
      </c>
      <c r="X60" s="194" t="s">
        <v>145</v>
      </c>
      <c r="Z60" s="88">
        <f>IFERROR(_xlfn.RANK.EQ(E60,$E$9:$E$187,0)+COUNTIF(E$9:E60,E60)-1,"-")</f>
        <v>66</v>
      </c>
      <c r="AA60" s="88">
        <f>IFERROR(_xlfn.RANK.EQ(I60,$I$9:$I$187,0)+COUNTIF(I$9:I60,I60)-1,"-")</f>
        <v>64</v>
      </c>
      <c r="AB60" s="88">
        <f>IFERROR(_xlfn.RANK.EQ(F60,$F$9:$F$187,0)+COUNTIF(F$9:F60,F60)-1,"-")</f>
        <v>56</v>
      </c>
    </row>
    <row r="61" spans="1:28" ht="12" customHeight="1">
      <c r="A61" s="51">
        <v>53</v>
      </c>
      <c r="B61" s="147">
        <v>1</v>
      </c>
      <c r="C61" s="147">
        <v>371</v>
      </c>
      <c r="D61" s="147" t="s">
        <v>278</v>
      </c>
      <c r="E61" s="91">
        <v>96</v>
      </c>
      <c r="F61" s="91">
        <v>370</v>
      </c>
      <c r="G61" s="91">
        <v>354</v>
      </c>
      <c r="H61" s="91">
        <v>381</v>
      </c>
      <c r="I61" s="91">
        <v>355</v>
      </c>
      <c r="J61" s="194" t="s">
        <v>145</v>
      </c>
      <c r="K61" s="194" t="s">
        <v>145</v>
      </c>
      <c r="L61" s="194" t="s">
        <v>145</v>
      </c>
      <c r="M61" s="194" t="s">
        <v>145</v>
      </c>
      <c r="N61" s="194" t="s">
        <v>145</v>
      </c>
      <c r="O61" s="194" t="s">
        <v>145</v>
      </c>
      <c r="P61" s="194" t="s">
        <v>145</v>
      </c>
      <c r="Q61" s="194" t="s">
        <v>145</v>
      </c>
      <c r="R61" s="194" t="s">
        <v>145</v>
      </c>
      <c r="S61" s="194" t="s">
        <v>145</v>
      </c>
      <c r="T61" s="194" t="s">
        <v>145</v>
      </c>
      <c r="U61" s="194" t="s">
        <v>145</v>
      </c>
      <c r="V61" s="194" t="s">
        <v>145</v>
      </c>
      <c r="W61" s="194" t="s">
        <v>145</v>
      </c>
      <c r="X61" s="194" t="s">
        <v>145</v>
      </c>
      <c r="Z61" s="88">
        <f>IFERROR(_xlfn.RANK.EQ(E61,$E$9:$E$187,0)+COUNTIF(E$9:E61,E61)-1,"-")</f>
        <v>98</v>
      </c>
      <c r="AA61" s="88">
        <f>IFERROR(_xlfn.RANK.EQ(I61,$I$9:$I$187,0)+COUNTIF(I$9:I61,I61)-1,"-")</f>
        <v>96</v>
      </c>
      <c r="AB61" s="88">
        <f>IFERROR(_xlfn.RANK.EQ(F61,$F$9:$F$187,0)+COUNTIF(F$9:F61,F61)-1,"-")</f>
        <v>83</v>
      </c>
    </row>
    <row r="62" spans="1:28" ht="12" customHeight="1">
      <c r="A62" s="51">
        <v>54</v>
      </c>
      <c r="B62" s="147">
        <v>1</v>
      </c>
      <c r="C62" s="147">
        <v>391</v>
      </c>
      <c r="D62" s="147" t="s">
        <v>358</v>
      </c>
      <c r="E62" s="91" t="s">
        <v>145</v>
      </c>
      <c r="F62" s="91" t="s">
        <v>145</v>
      </c>
      <c r="G62" s="91" t="s">
        <v>145</v>
      </c>
      <c r="H62" s="91" t="s">
        <v>145</v>
      </c>
      <c r="I62" s="91" t="s">
        <v>145</v>
      </c>
      <c r="J62" s="194" t="s">
        <v>145</v>
      </c>
      <c r="K62" s="194" t="s">
        <v>145</v>
      </c>
      <c r="L62" s="194" t="s">
        <v>145</v>
      </c>
      <c r="M62" s="194" t="s">
        <v>145</v>
      </c>
      <c r="N62" s="194" t="s">
        <v>145</v>
      </c>
      <c r="O62" s="194" t="s">
        <v>145</v>
      </c>
      <c r="P62" s="194" t="s">
        <v>145</v>
      </c>
      <c r="Q62" s="194" t="s">
        <v>145</v>
      </c>
      <c r="R62" s="194" t="s">
        <v>145</v>
      </c>
      <c r="S62" s="194" t="s">
        <v>145</v>
      </c>
      <c r="T62" s="194" t="s">
        <v>145</v>
      </c>
      <c r="U62" s="194" t="s">
        <v>145</v>
      </c>
      <c r="V62" s="194" t="s">
        <v>145</v>
      </c>
      <c r="W62" s="194" t="s">
        <v>145</v>
      </c>
      <c r="X62" s="194" t="s">
        <v>145</v>
      </c>
      <c r="Z62" s="88" t="str">
        <f>IFERROR(_xlfn.RANK.EQ(E62,$E$9:$E$187,0)+COUNTIF(E$9:E62,E62)-1,"-")</f>
        <v>-</v>
      </c>
      <c r="AA62" s="88" t="str">
        <f>IFERROR(_xlfn.RANK.EQ(I62,$I$9:$I$187,0)+COUNTIF(I$9:I62,I62)-1,"-")</f>
        <v>-</v>
      </c>
      <c r="AB62" s="88" t="str">
        <f>IFERROR(_xlfn.RANK.EQ(F62,$F$9:$F$187,0)+COUNTIF(F$9:F62,F62)-1,"-")</f>
        <v>-</v>
      </c>
    </row>
    <row r="63" spans="1:28" ht="12" customHeight="1">
      <c r="A63" s="51">
        <v>55</v>
      </c>
      <c r="B63" s="147">
        <v>1</v>
      </c>
      <c r="C63" s="147">
        <v>392</v>
      </c>
      <c r="D63" s="147" t="s">
        <v>364</v>
      </c>
      <c r="E63" s="91" t="s">
        <v>888</v>
      </c>
      <c r="F63" s="91" t="s">
        <v>888</v>
      </c>
      <c r="G63" s="91" t="s">
        <v>145</v>
      </c>
      <c r="H63" s="91" t="s">
        <v>888</v>
      </c>
      <c r="I63" s="91" t="s">
        <v>888</v>
      </c>
      <c r="J63" s="194" t="s">
        <v>145</v>
      </c>
      <c r="K63" s="194" t="s">
        <v>145</v>
      </c>
      <c r="L63" s="194" t="s">
        <v>145</v>
      </c>
      <c r="M63" s="194" t="s">
        <v>145</v>
      </c>
      <c r="N63" s="194" t="s">
        <v>145</v>
      </c>
      <c r="O63" s="194" t="s">
        <v>145</v>
      </c>
      <c r="P63" s="194" t="s">
        <v>145</v>
      </c>
      <c r="Q63" s="194" t="s">
        <v>145</v>
      </c>
      <c r="R63" s="194" t="s">
        <v>145</v>
      </c>
      <c r="S63" s="194" t="s">
        <v>145</v>
      </c>
      <c r="T63" s="194" t="s">
        <v>145</v>
      </c>
      <c r="U63" s="194" t="s">
        <v>145</v>
      </c>
      <c r="V63" s="194" t="s">
        <v>145</v>
      </c>
      <c r="W63" s="194" t="s">
        <v>145</v>
      </c>
      <c r="X63" s="194" t="s">
        <v>145</v>
      </c>
      <c r="Z63" s="88" t="str">
        <f>IFERROR(_xlfn.RANK.EQ(E63,$E$9:$E$187,0)+COUNTIF(E$9:E63,E63)-1,"-")</f>
        <v>-</v>
      </c>
      <c r="AA63" s="88" t="str">
        <f>IFERROR(_xlfn.RANK.EQ(I63,$I$9:$I$187,0)+COUNTIF(I$9:I63,I63)-1,"-")</f>
        <v>-</v>
      </c>
      <c r="AB63" s="88" t="str">
        <f>IFERROR(_xlfn.RANK.EQ(F63,$F$9:$F$187,0)+COUNTIF(F$9:F63,F63)-1,"-")</f>
        <v>-</v>
      </c>
    </row>
    <row r="64" spans="1:28" ht="12" customHeight="1">
      <c r="A64" s="51">
        <v>56</v>
      </c>
      <c r="B64" s="147">
        <v>1</v>
      </c>
      <c r="C64" s="147">
        <v>393</v>
      </c>
      <c r="D64" s="147" t="s">
        <v>272</v>
      </c>
      <c r="E64" s="91">
        <v>134</v>
      </c>
      <c r="F64" s="91">
        <v>419</v>
      </c>
      <c r="G64" s="91" t="s">
        <v>888</v>
      </c>
      <c r="H64" s="91">
        <v>419</v>
      </c>
      <c r="I64" s="91">
        <v>561</v>
      </c>
      <c r="J64" s="194" t="s">
        <v>145</v>
      </c>
      <c r="K64" s="194" t="s">
        <v>145</v>
      </c>
      <c r="L64" s="194" t="s">
        <v>145</v>
      </c>
      <c r="M64" s="194" t="s">
        <v>145</v>
      </c>
      <c r="N64" s="194" t="s">
        <v>145</v>
      </c>
      <c r="O64" s="194" t="s">
        <v>145</v>
      </c>
      <c r="P64" s="194" t="s">
        <v>145</v>
      </c>
      <c r="Q64" s="194" t="s">
        <v>145</v>
      </c>
      <c r="R64" s="194" t="s">
        <v>145</v>
      </c>
      <c r="S64" s="194" t="s">
        <v>145</v>
      </c>
      <c r="T64" s="194" t="s">
        <v>145</v>
      </c>
      <c r="U64" s="194" t="s">
        <v>145</v>
      </c>
      <c r="V64" s="194" t="s">
        <v>145</v>
      </c>
      <c r="W64" s="194" t="s">
        <v>145</v>
      </c>
      <c r="X64" s="194" t="s">
        <v>145</v>
      </c>
      <c r="Z64" s="88">
        <f>IFERROR(_xlfn.RANK.EQ(E64,$E$9:$E$187,0)+COUNTIF(E$9:E64,E64)-1,"-")</f>
        <v>90</v>
      </c>
      <c r="AA64" s="88">
        <f>IFERROR(_xlfn.RANK.EQ(I64,$I$9:$I$187,0)+COUNTIF(I$9:I64,I64)-1,"-")</f>
        <v>90</v>
      </c>
      <c r="AB64" s="88">
        <f>IFERROR(_xlfn.RANK.EQ(F64,$F$9:$F$187,0)+COUNTIF(F$9:F64,F64)-1,"-")</f>
        <v>72</v>
      </c>
    </row>
    <row r="65" spans="1:28" ht="12" customHeight="1">
      <c r="A65" s="51">
        <v>57</v>
      </c>
      <c r="B65" s="147">
        <v>1</v>
      </c>
      <c r="C65" s="147">
        <v>394</v>
      </c>
      <c r="D65" s="147" t="s">
        <v>281</v>
      </c>
      <c r="E65" s="91">
        <v>107</v>
      </c>
      <c r="F65" s="91">
        <v>323</v>
      </c>
      <c r="G65" s="91">
        <v>317</v>
      </c>
      <c r="H65" s="91">
        <v>332</v>
      </c>
      <c r="I65" s="91">
        <v>346</v>
      </c>
      <c r="J65" s="194" t="s">
        <v>145</v>
      </c>
      <c r="K65" s="194" t="s">
        <v>145</v>
      </c>
      <c r="L65" s="194" t="s">
        <v>145</v>
      </c>
      <c r="M65" s="194" t="s">
        <v>145</v>
      </c>
      <c r="N65" s="194" t="s">
        <v>145</v>
      </c>
      <c r="O65" s="194" t="s">
        <v>145</v>
      </c>
      <c r="P65" s="194" t="s">
        <v>145</v>
      </c>
      <c r="Q65" s="194" t="s">
        <v>145</v>
      </c>
      <c r="R65" s="194" t="s">
        <v>145</v>
      </c>
      <c r="S65" s="194" t="s">
        <v>145</v>
      </c>
      <c r="T65" s="194" t="s">
        <v>145</v>
      </c>
      <c r="U65" s="194" t="s">
        <v>145</v>
      </c>
      <c r="V65" s="194" t="s">
        <v>145</v>
      </c>
      <c r="W65" s="194" t="s">
        <v>145</v>
      </c>
      <c r="X65" s="194" t="s">
        <v>145</v>
      </c>
      <c r="Z65" s="88">
        <f>IFERROR(_xlfn.RANK.EQ(E65,$E$9:$E$187,0)+COUNTIF(E$9:E65,E65)-1,"-")</f>
        <v>94</v>
      </c>
      <c r="AA65" s="88">
        <f>IFERROR(_xlfn.RANK.EQ(I65,$I$9:$I$187,0)+COUNTIF(I$9:I65,I65)-1,"-")</f>
        <v>97</v>
      </c>
      <c r="AB65" s="88">
        <f>IFERROR(_xlfn.RANK.EQ(F65,$F$9:$F$187,0)+COUNTIF(F$9:F65,F65)-1,"-")</f>
        <v>98</v>
      </c>
    </row>
    <row r="66" spans="1:28" ht="12" customHeight="1">
      <c r="A66" s="51">
        <v>58</v>
      </c>
      <c r="B66" s="147">
        <v>1</v>
      </c>
      <c r="C66" s="147">
        <v>395</v>
      </c>
      <c r="D66" s="147" t="s">
        <v>325</v>
      </c>
      <c r="E66" s="91">
        <v>146</v>
      </c>
      <c r="F66" s="91">
        <v>361</v>
      </c>
      <c r="G66" s="91" t="s">
        <v>888</v>
      </c>
      <c r="H66" s="91">
        <v>365</v>
      </c>
      <c r="I66" s="91">
        <v>527</v>
      </c>
      <c r="J66" s="194" t="s">
        <v>145</v>
      </c>
      <c r="K66" s="194" t="s">
        <v>145</v>
      </c>
      <c r="L66" s="194" t="s">
        <v>145</v>
      </c>
      <c r="M66" s="194" t="s">
        <v>145</v>
      </c>
      <c r="N66" s="194" t="s">
        <v>145</v>
      </c>
      <c r="O66" s="194" t="s">
        <v>145</v>
      </c>
      <c r="P66" s="194" t="s">
        <v>145</v>
      </c>
      <c r="Q66" s="194" t="s">
        <v>145</v>
      </c>
      <c r="R66" s="194" t="s">
        <v>145</v>
      </c>
      <c r="S66" s="194" t="s">
        <v>145</v>
      </c>
      <c r="T66" s="194" t="s">
        <v>145</v>
      </c>
      <c r="U66" s="194" t="s">
        <v>145</v>
      </c>
      <c r="V66" s="194" t="s">
        <v>145</v>
      </c>
      <c r="W66" s="194" t="s">
        <v>145</v>
      </c>
      <c r="X66" s="194" t="s">
        <v>145</v>
      </c>
      <c r="Z66" s="88">
        <f>IFERROR(_xlfn.RANK.EQ(E66,$E$9:$E$187,0)+COUNTIF(E$9:E66,E66)-1,"-")</f>
        <v>88</v>
      </c>
      <c r="AA66" s="88">
        <f>IFERROR(_xlfn.RANK.EQ(I66,$I$9:$I$187,0)+COUNTIF(I$9:I66,I66)-1,"-")</f>
        <v>91</v>
      </c>
      <c r="AB66" s="88">
        <f>IFERROR(_xlfn.RANK.EQ(F66,$F$9:$F$187,0)+COUNTIF(F$9:F66,F66)-1,"-")</f>
        <v>88</v>
      </c>
    </row>
    <row r="67" spans="1:28" ht="12" customHeight="1">
      <c r="A67" s="51">
        <v>59</v>
      </c>
      <c r="B67" s="147">
        <v>1</v>
      </c>
      <c r="C67" s="147">
        <v>396</v>
      </c>
      <c r="D67" s="147" t="s">
        <v>294</v>
      </c>
      <c r="E67" s="91">
        <v>171</v>
      </c>
      <c r="F67" s="91">
        <v>565</v>
      </c>
      <c r="G67" s="91" t="s">
        <v>145</v>
      </c>
      <c r="H67" s="91">
        <v>565</v>
      </c>
      <c r="I67" s="91">
        <v>966</v>
      </c>
      <c r="J67" s="194" t="s">
        <v>145</v>
      </c>
      <c r="K67" s="194" t="s">
        <v>145</v>
      </c>
      <c r="L67" s="194" t="s">
        <v>145</v>
      </c>
      <c r="M67" s="194" t="s">
        <v>145</v>
      </c>
      <c r="N67" s="194" t="s">
        <v>145</v>
      </c>
      <c r="O67" s="194" t="s">
        <v>145</v>
      </c>
      <c r="P67" s="194" t="s">
        <v>145</v>
      </c>
      <c r="Q67" s="194" t="s">
        <v>145</v>
      </c>
      <c r="R67" s="194" t="s">
        <v>145</v>
      </c>
      <c r="S67" s="194" t="s">
        <v>145</v>
      </c>
      <c r="T67" s="194" t="s">
        <v>145</v>
      </c>
      <c r="U67" s="194" t="s">
        <v>145</v>
      </c>
      <c r="V67" s="194" t="s">
        <v>145</v>
      </c>
      <c r="W67" s="194" t="s">
        <v>145</v>
      </c>
      <c r="X67" s="194" t="s">
        <v>145</v>
      </c>
      <c r="Z67" s="88">
        <f>IFERROR(_xlfn.RANK.EQ(E67,$E$9:$E$187,0)+COUNTIF(E$9:E67,E67)-1,"-")</f>
        <v>84</v>
      </c>
      <c r="AA67" s="88">
        <f>IFERROR(_xlfn.RANK.EQ(I67,$I$9:$I$187,0)+COUNTIF(I$9:I67,I67)-1,"-")</f>
        <v>76</v>
      </c>
      <c r="AB67" s="88">
        <f>IFERROR(_xlfn.RANK.EQ(F67,$F$9:$F$187,0)+COUNTIF(F$9:F67,F67)-1,"-")</f>
        <v>27</v>
      </c>
    </row>
    <row r="68" spans="1:28" ht="12" customHeight="1">
      <c r="A68" s="51">
        <v>60</v>
      </c>
      <c r="B68" s="147">
        <v>1</v>
      </c>
      <c r="C68" s="147">
        <v>397</v>
      </c>
      <c r="D68" s="147" t="s">
        <v>298</v>
      </c>
      <c r="E68" s="91">
        <v>106</v>
      </c>
      <c r="F68" s="91">
        <v>562</v>
      </c>
      <c r="G68" s="91" t="s">
        <v>145</v>
      </c>
      <c r="H68" s="91">
        <v>562</v>
      </c>
      <c r="I68" s="91">
        <v>596</v>
      </c>
      <c r="J68" s="194" t="s">
        <v>145</v>
      </c>
      <c r="K68" s="194" t="s">
        <v>145</v>
      </c>
      <c r="L68" s="194" t="s">
        <v>145</v>
      </c>
      <c r="M68" s="194" t="s">
        <v>145</v>
      </c>
      <c r="N68" s="194" t="s">
        <v>145</v>
      </c>
      <c r="O68" s="194" t="s">
        <v>145</v>
      </c>
      <c r="P68" s="194" t="s">
        <v>145</v>
      </c>
      <c r="Q68" s="194" t="s">
        <v>145</v>
      </c>
      <c r="R68" s="194" t="s">
        <v>145</v>
      </c>
      <c r="S68" s="194" t="s">
        <v>145</v>
      </c>
      <c r="T68" s="194" t="s">
        <v>145</v>
      </c>
      <c r="U68" s="194" t="s">
        <v>145</v>
      </c>
      <c r="V68" s="194" t="s">
        <v>145</v>
      </c>
      <c r="W68" s="194" t="s">
        <v>145</v>
      </c>
      <c r="X68" s="194" t="s">
        <v>145</v>
      </c>
      <c r="Z68" s="88">
        <f>IFERROR(_xlfn.RANK.EQ(E68,$E$9:$E$187,0)+COUNTIF(E$9:E68,E68)-1,"-")</f>
        <v>95</v>
      </c>
      <c r="AA68" s="88">
        <f>IFERROR(_xlfn.RANK.EQ(I68,$I$9:$I$187,0)+COUNTIF(I$9:I68,I68)-1,"-")</f>
        <v>88</v>
      </c>
      <c r="AB68" s="88">
        <f>IFERROR(_xlfn.RANK.EQ(F68,$F$9:$F$187,0)+COUNTIF(F$9:F68,F68)-1,"-")</f>
        <v>28</v>
      </c>
    </row>
    <row r="69" spans="1:28" ht="12" customHeight="1">
      <c r="A69" s="51">
        <v>61</v>
      </c>
      <c r="B69" s="147">
        <v>1</v>
      </c>
      <c r="C69" s="147">
        <v>398</v>
      </c>
      <c r="D69" s="147" t="s">
        <v>317</v>
      </c>
      <c r="E69" s="91" t="s">
        <v>888</v>
      </c>
      <c r="F69" s="91" t="s">
        <v>888</v>
      </c>
      <c r="G69" s="91" t="s">
        <v>145</v>
      </c>
      <c r="H69" s="91" t="s">
        <v>888</v>
      </c>
      <c r="I69" s="91" t="s">
        <v>888</v>
      </c>
      <c r="J69" s="194" t="s">
        <v>145</v>
      </c>
      <c r="K69" s="194" t="s">
        <v>145</v>
      </c>
      <c r="L69" s="194" t="s">
        <v>145</v>
      </c>
      <c r="M69" s="194" t="s">
        <v>145</v>
      </c>
      <c r="N69" s="194" t="s">
        <v>145</v>
      </c>
      <c r="O69" s="194" t="s">
        <v>145</v>
      </c>
      <c r="P69" s="194" t="s">
        <v>145</v>
      </c>
      <c r="Q69" s="194" t="s">
        <v>145</v>
      </c>
      <c r="R69" s="194" t="s">
        <v>145</v>
      </c>
      <c r="S69" s="194" t="s">
        <v>145</v>
      </c>
      <c r="T69" s="194" t="s">
        <v>145</v>
      </c>
      <c r="U69" s="194" t="s">
        <v>145</v>
      </c>
      <c r="V69" s="194" t="s">
        <v>145</v>
      </c>
      <c r="W69" s="194" t="s">
        <v>145</v>
      </c>
      <c r="X69" s="194" t="s">
        <v>145</v>
      </c>
      <c r="Z69" s="88" t="str">
        <f>IFERROR(_xlfn.RANK.EQ(E69,$E$9:$E$187,0)+COUNTIF(E$9:E69,E69)-1,"-")</f>
        <v>-</v>
      </c>
      <c r="AA69" s="88" t="str">
        <f>IFERROR(_xlfn.RANK.EQ(I69,$I$9:$I$187,0)+COUNTIF(I$9:I69,I69)-1,"-")</f>
        <v>-</v>
      </c>
      <c r="AB69" s="88" t="str">
        <f>IFERROR(_xlfn.RANK.EQ(F69,$F$9:$F$187,0)+COUNTIF(F$9:F69,F69)-1,"-")</f>
        <v>-</v>
      </c>
    </row>
    <row r="70" spans="1:28" ht="12" customHeight="1">
      <c r="A70" s="51">
        <v>62</v>
      </c>
      <c r="B70" s="147">
        <v>1</v>
      </c>
      <c r="C70" s="147">
        <v>399</v>
      </c>
      <c r="D70" s="147" t="s">
        <v>216</v>
      </c>
      <c r="E70" s="91">
        <v>403</v>
      </c>
      <c r="F70" s="91">
        <v>452</v>
      </c>
      <c r="G70" s="91">
        <v>414</v>
      </c>
      <c r="H70" s="91">
        <v>454</v>
      </c>
      <c r="I70" s="91">
        <v>1820</v>
      </c>
      <c r="J70" s="194" t="s">
        <v>145</v>
      </c>
      <c r="K70" s="194" t="s">
        <v>145</v>
      </c>
      <c r="L70" s="194" t="s">
        <v>145</v>
      </c>
      <c r="M70" s="194" t="s">
        <v>145</v>
      </c>
      <c r="N70" s="194" t="s">
        <v>145</v>
      </c>
      <c r="O70" s="194" t="s">
        <v>145</v>
      </c>
      <c r="P70" s="194" t="s">
        <v>145</v>
      </c>
      <c r="Q70" s="194" t="s">
        <v>145</v>
      </c>
      <c r="R70" s="194" t="s">
        <v>145</v>
      </c>
      <c r="S70" s="194" t="s">
        <v>145</v>
      </c>
      <c r="T70" s="194" t="s">
        <v>145</v>
      </c>
      <c r="U70" s="194" t="s">
        <v>145</v>
      </c>
      <c r="V70" s="194" t="s">
        <v>145</v>
      </c>
      <c r="W70" s="194" t="s">
        <v>145</v>
      </c>
      <c r="X70" s="194" t="s">
        <v>145</v>
      </c>
      <c r="Z70" s="88">
        <f>IFERROR(_xlfn.RANK.EQ(E70,$E$9:$E$187,0)+COUNTIF(E$9:E70,E70)-1,"-")</f>
        <v>63</v>
      </c>
      <c r="AA70" s="88">
        <f>IFERROR(_xlfn.RANK.EQ(I70,$I$9:$I$187,0)+COUNTIF(I$9:I70,I70)-1,"-")</f>
        <v>63</v>
      </c>
      <c r="AB70" s="88">
        <f>IFERROR(_xlfn.RANK.EQ(F70,$F$9:$F$187,0)+COUNTIF(F$9:F70,F70)-1,"-")</f>
        <v>64</v>
      </c>
    </row>
    <row r="71" spans="1:28" ht="12" customHeight="1">
      <c r="A71" s="51">
        <v>63</v>
      </c>
      <c r="B71" s="147">
        <v>1</v>
      </c>
      <c r="C71" s="147">
        <v>400</v>
      </c>
      <c r="D71" s="147" t="s">
        <v>267</v>
      </c>
      <c r="E71" s="91">
        <v>575</v>
      </c>
      <c r="F71" s="91">
        <v>435</v>
      </c>
      <c r="G71" s="91">
        <v>414</v>
      </c>
      <c r="H71" s="91">
        <v>446</v>
      </c>
      <c r="I71" s="91">
        <v>2500</v>
      </c>
      <c r="J71" s="194" t="s">
        <v>145</v>
      </c>
      <c r="K71" s="194" t="s">
        <v>145</v>
      </c>
      <c r="L71" s="194" t="s">
        <v>145</v>
      </c>
      <c r="M71" s="194" t="s">
        <v>145</v>
      </c>
      <c r="N71" s="194" t="s">
        <v>145</v>
      </c>
      <c r="O71" s="194" t="s">
        <v>145</v>
      </c>
      <c r="P71" s="194" t="s">
        <v>145</v>
      </c>
      <c r="Q71" s="194" t="s">
        <v>145</v>
      </c>
      <c r="R71" s="194" t="s">
        <v>145</v>
      </c>
      <c r="S71" s="194" t="s">
        <v>145</v>
      </c>
      <c r="T71" s="194" t="s">
        <v>145</v>
      </c>
      <c r="U71" s="194" t="s">
        <v>145</v>
      </c>
      <c r="V71" s="194" t="s">
        <v>145</v>
      </c>
      <c r="W71" s="194" t="s">
        <v>145</v>
      </c>
      <c r="X71" s="194" t="s">
        <v>145</v>
      </c>
      <c r="Z71" s="88">
        <f>IFERROR(_xlfn.RANK.EQ(E71,$E$9:$E$187,0)+COUNTIF(E$9:E71,E71)-1,"-")</f>
        <v>56</v>
      </c>
      <c r="AA71" s="88">
        <f>IFERROR(_xlfn.RANK.EQ(I71,$I$9:$I$187,0)+COUNTIF(I$9:I71,I71)-1,"-")</f>
        <v>56</v>
      </c>
      <c r="AB71" s="88">
        <f>IFERROR(_xlfn.RANK.EQ(F71,$F$9:$F$187,0)+COUNTIF(F$9:F71,F71)-1,"-")</f>
        <v>71</v>
      </c>
    </row>
    <row r="72" spans="1:28" ht="12" customHeight="1">
      <c r="A72" s="51">
        <v>64</v>
      </c>
      <c r="B72" s="147">
        <v>1</v>
      </c>
      <c r="C72" s="147">
        <v>401</v>
      </c>
      <c r="D72" s="147" t="s">
        <v>258</v>
      </c>
      <c r="E72" s="91">
        <v>384</v>
      </c>
      <c r="F72" s="91">
        <v>348</v>
      </c>
      <c r="G72" s="91">
        <v>333</v>
      </c>
      <c r="H72" s="91">
        <v>359</v>
      </c>
      <c r="I72" s="91">
        <v>1340</v>
      </c>
      <c r="J72" s="194" t="s">
        <v>145</v>
      </c>
      <c r="K72" s="194" t="s">
        <v>145</v>
      </c>
      <c r="L72" s="194" t="s">
        <v>145</v>
      </c>
      <c r="M72" s="194" t="s">
        <v>145</v>
      </c>
      <c r="N72" s="194" t="s">
        <v>145</v>
      </c>
      <c r="O72" s="194" t="s">
        <v>145</v>
      </c>
      <c r="P72" s="194" t="s">
        <v>145</v>
      </c>
      <c r="Q72" s="194" t="s">
        <v>145</v>
      </c>
      <c r="R72" s="194" t="s">
        <v>145</v>
      </c>
      <c r="S72" s="194" t="s">
        <v>145</v>
      </c>
      <c r="T72" s="194" t="s">
        <v>145</v>
      </c>
      <c r="U72" s="194" t="s">
        <v>145</v>
      </c>
      <c r="V72" s="194" t="s">
        <v>145</v>
      </c>
      <c r="W72" s="194" t="s">
        <v>145</v>
      </c>
      <c r="X72" s="194" t="s">
        <v>145</v>
      </c>
      <c r="Z72" s="88">
        <f>IFERROR(_xlfn.RANK.EQ(E72,$E$9:$E$187,0)+COUNTIF(E$9:E72,E72)-1,"-")</f>
        <v>65</v>
      </c>
      <c r="AA72" s="88">
        <f>IFERROR(_xlfn.RANK.EQ(I72,$I$9:$I$187,0)+COUNTIF(I$9:I72,I72)-1,"-")</f>
        <v>67</v>
      </c>
      <c r="AB72" s="88">
        <f>IFERROR(_xlfn.RANK.EQ(F72,$F$9:$F$187,0)+COUNTIF(F$9:F72,F72)-1,"-")</f>
        <v>90</v>
      </c>
    </row>
    <row r="73" spans="1:28" ht="12" customHeight="1">
      <c r="A73" s="51">
        <v>65</v>
      </c>
      <c r="B73" s="147">
        <v>1</v>
      </c>
      <c r="C73" s="147">
        <v>402</v>
      </c>
      <c r="D73" s="147" t="s">
        <v>349</v>
      </c>
      <c r="E73" s="91" t="s">
        <v>888</v>
      </c>
      <c r="F73" s="91" t="s">
        <v>888</v>
      </c>
      <c r="G73" s="91" t="s">
        <v>145</v>
      </c>
      <c r="H73" s="91" t="s">
        <v>888</v>
      </c>
      <c r="I73" s="91" t="s">
        <v>888</v>
      </c>
      <c r="J73" s="194" t="s">
        <v>145</v>
      </c>
      <c r="K73" s="194" t="s">
        <v>145</v>
      </c>
      <c r="L73" s="194" t="s">
        <v>145</v>
      </c>
      <c r="M73" s="194" t="s">
        <v>145</v>
      </c>
      <c r="N73" s="194" t="s">
        <v>145</v>
      </c>
      <c r="O73" s="194" t="s">
        <v>145</v>
      </c>
      <c r="P73" s="194" t="s">
        <v>145</v>
      </c>
      <c r="Q73" s="194" t="s">
        <v>145</v>
      </c>
      <c r="R73" s="194" t="s">
        <v>145</v>
      </c>
      <c r="S73" s="194" t="s">
        <v>145</v>
      </c>
      <c r="T73" s="194" t="s">
        <v>145</v>
      </c>
      <c r="U73" s="194" t="s">
        <v>145</v>
      </c>
      <c r="V73" s="194" t="s">
        <v>145</v>
      </c>
      <c r="W73" s="194" t="s">
        <v>145</v>
      </c>
      <c r="X73" s="194" t="s">
        <v>145</v>
      </c>
      <c r="Z73" s="88" t="str">
        <f>IFERROR(_xlfn.RANK.EQ(E73,$E$9:$E$187,0)+COUNTIF(E$9:E73,E73)-1,"-")</f>
        <v>-</v>
      </c>
      <c r="AA73" s="88" t="str">
        <f>IFERROR(_xlfn.RANK.EQ(I73,$I$9:$I$187,0)+COUNTIF(I$9:I73,I73)-1,"-")</f>
        <v>-</v>
      </c>
      <c r="AB73" s="88" t="str">
        <f>IFERROR(_xlfn.RANK.EQ(F73,$F$9:$F$187,0)+COUNTIF(F$9:F73,F73)-1,"-")</f>
        <v>-</v>
      </c>
    </row>
    <row r="74" spans="1:28" ht="12" customHeight="1">
      <c r="A74" s="51">
        <v>66</v>
      </c>
      <c r="B74" s="147">
        <v>1</v>
      </c>
      <c r="C74" s="147">
        <v>403</v>
      </c>
      <c r="D74" s="147" t="s">
        <v>375</v>
      </c>
      <c r="E74" s="91" t="s">
        <v>145</v>
      </c>
      <c r="F74" s="91" t="s">
        <v>145</v>
      </c>
      <c r="G74" s="91" t="s">
        <v>145</v>
      </c>
      <c r="H74" s="91" t="s">
        <v>145</v>
      </c>
      <c r="I74" s="91" t="s">
        <v>145</v>
      </c>
      <c r="J74" s="194" t="s">
        <v>145</v>
      </c>
      <c r="K74" s="194" t="s">
        <v>145</v>
      </c>
      <c r="L74" s="194" t="s">
        <v>145</v>
      </c>
      <c r="M74" s="194" t="s">
        <v>145</v>
      </c>
      <c r="N74" s="194" t="s">
        <v>145</v>
      </c>
      <c r="O74" s="194" t="s">
        <v>145</v>
      </c>
      <c r="P74" s="194" t="s">
        <v>145</v>
      </c>
      <c r="Q74" s="194" t="s">
        <v>145</v>
      </c>
      <c r="R74" s="194" t="s">
        <v>145</v>
      </c>
      <c r="S74" s="194" t="s">
        <v>145</v>
      </c>
      <c r="T74" s="194" t="s">
        <v>145</v>
      </c>
      <c r="U74" s="194" t="s">
        <v>145</v>
      </c>
      <c r="V74" s="194" t="s">
        <v>145</v>
      </c>
      <c r="W74" s="194" t="s">
        <v>145</v>
      </c>
      <c r="X74" s="194" t="s">
        <v>145</v>
      </c>
      <c r="Z74" s="88" t="str">
        <f>IFERROR(_xlfn.RANK.EQ(E74,$E$9:$E$187,0)+COUNTIF(E$9:E74,E74)-1,"-")</f>
        <v>-</v>
      </c>
      <c r="AA74" s="88" t="str">
        <f>IFERROR(_xlfn.RANK.EQ(I74,$I$9:$I$187,0)+COUNTIF(I$9:I74,I74)-1,"-")</f>
        <v>-</v>
      </c>
      <c r="AB74" s="88" t="str">
        <f>IFERROR(_xlfn.RANK.EQ(F74,$F$9:$F$187,0)+COUNTIF(F$9:F74,F74)-1,"-")</f>
        <v>-</v>
      </c>
    </row>
    <row r="75" spans="1:28" ht="12" customHeight="1">
      <c r="A75" s="51">
        <v>67</v>
      </c>
      <c r="B75" s="147">
        <v>1</v>
      </c>
      <c r="C75" s="147">
        <v>404</v>
      </c>
      <c r="D75" s="147" t="s">
        <v>362</v>
      </c>
      <c r="E75" s="91" t="s">
        <v>145</v>
      </c>
      <c r="F75" s="91" t="s">
        <v>145</v>
      </c>
      <c r="G75" s="91" t="s">
        <v>145</v>
      </c>
      <c r="H75" s="91" t="s">
        <v>145</v>
      </c>
      <c r="I75" s="91" t="s">
        <v>145</v>
      </c>
      <c r="J75" s="194" t="s">
        <v>145</v>
      </c>
      <c r="K75" s="194" t="s">
        <v>145</v>
      </c>
      <c r="L75" s="194" t="s">
        <v>145</v>
      </c>
      <c r="M75" s="194" t="s">
        <v>145</v>
      </c>
      <c r="N75" s="194" t="s">
        <v>145</v>
      </c>
      <c r="O75" s="194" t="s">
        <v>145</v>
      </c>
      <c r="P75" s="194" t="s">
        <v>145</v>
      </c>
      <c r="Q75" s="194" t="s">
        <v>145</v>
      </c>
      <c r="R75" s="194" t="s">
        <v>145</v>
      </c>
      <c r="S75" s="194" t="s">
        <v>145</v>
      </c>
      <c r="T75" s="194" t="s">
        <v>145</v>
      </c>
      <c r="U75" s="194" t="s">
        <v>145</v>
      </c>
      <c r="V75" s="194" t="s">
        <v>145</v>
      </c>
      <c r="W75" s="194" t="s">
        <v>145</v>
      </c>
      <c r="X75" s="194" t="s">
        <v>145</v>
      </c>
      <c r="Z75" s="88" t="str">
        <f>IFERROR(_xlfn.RANK.EQ(E75,$E$9:$E$187,0)+COUNTIF(E$9:E75,E75)-1,"-")</f>
        <v>-</v>
      </c>
      <c r="AA75" s="88" t="str">
        <f>IFERROR(_xlfn.RANK.EQ(I75,$I$9:$I$187,0)+COUNTIF(I$9:I75,I75)-1,"-")</f>
        <v>-</v>
      </c>
      <c r="AB75" s="88" t="str">
        <f>IFERROR(_xlfn.RANK.EQ(F75,$F$9:$F$187,0)+COUNTIF(F$9:F75,F75)-1,"-")</f>
        <v>-</v>
      </c>
    </row>
    <row r="76" spans="1:28" ht="12" customHeight="1">
      <c r="A76" s="51">
        <v>68</v>
      </c>
      <c r="B76" s="147">
        <v>1</v>
      </c>
      <c r="C76" s="147">
        <v>405</v>
      </c>
      <c r="D76" s="147" t="s">
        <v>299</v>
      </c>
      <c r="E76" s="91" t="s">
        <v>888</v>
      </c>
      <c r="F76" s="91" t="s">
        <v>888</v>
      </c>
      <c r="G76" s="91" t="s">
        <v>145</v>
      </c>
      <c r="H76" s="91" t="s">
        <v>888</v>
      </c>
      <c r="I76" s="91" t="s">
        <v>888</v>
      </c>
      <c r="J76" s="194" t="s">
        <v>145</v>
      </c>
      <c r="K76" s="194" t="s">
        <v>145</v>
      </c>
      <c r="L76" s="194" t="s">
        <v>145</v>
      </c>
      <c r="M76" s="194" t="s">
        <v>145</v>
      </c>
      <c r="N76" s="194" t="s">
        <v>145</v>
      </c>
      <c r="O76" s="194" t="s">
        <v>145</v>
      </c>
      <c r="P76" s="194" t="s">
        <v>145</v>
      </c>
      <c r="Q76" s="194" t="s">
        <v>145</v>
      </c>
      <c r="R76" s="194" t="s">
        <v>145</v>
      </c>
      <c r="S76" s="194" t="s">
        <v>145</v>
      </c>
      <c r="T76" s="194" t="s">
        <v>145</v>
      </c>
      <c r="U76" s="194" t="s">
        <v>145</v>
      </c>
      <c r="V76" s="194" t="s">
        <v>145</v>
      </c>
      <c r="W76" s="194" t="s">
        <v>145</v>
      </c>
      <c r="X76" s="194" t="s">
        <v>145</v>
      </c>
      <c r="Z76" s="88" t="str">
        <f>IFERROR(_xlfn.RANK.EQ(E76,$E$9:$E$187,0)+COUNTIF(E$9:E76,E76)-1,"-")</f>
        <v>-</v>
      </c>
      <c r="AA76" s="88" t="str">
        <f>IFERROR(_xlfn.RANK.EQ(I76,$I$9:$I$187,0)+COUNTIF(I$9:I76,I76)-1,"-")</f>
        <v>-</v>
      </c>
      <c r="AB76" s="88" t="str">
        <f>IFERROR(_xlfn.RANK.EQ(F76,$F$9:$F$187,0)+COUNTIF(F$9:F76,F76)-1,"-")</f>
        <v>-</v>
      </c>
    </row>
    <row r="77" spans="1:28" ht="12" customHeight="1">
      <c r="A77" s="51">
        <v>69</v>
      </c>
      <c r="B77" s="147">
        <v>1</v>
      </c>
      <c r="C77" s="147">
        <v>406</v>
      </c>
      <c r="D77" s="147" t="s">
        <v>352</v>
      </c>
      <c r="E77" s="91" t="s">
        <v>145</v>
      </c>
      <c r="F77" s="91" t="s">
        <v>145</v>
      </c>
      <c r="G77" s="91" t="s">
        <v>145</v>
      </c>
      <c r="H77" s="91" t="s">
        <v>145</v>
      </c>
      <c r="I77" s="91" t="s">
        <v>145</v>
      </c>
      <c r="J77" s="194" t="s">
        <v>145</v>
      </c>
      <c r="K77" s="194" t="s">
        <v>145</v>
      </c>
      <c r="L77" s="194" t="s">
        <v>145</v>
      </c>
      <c r="M77" s="194" t="s">
        <v>145</v>
      </c>
      <c r="N77" s="194" t="s">
        <v>145</v>
      </c>
      <c r="O77" s="194" t="s">
        <v>145</v>
      </c>
      <c r="P77" s="194" t="s">
        <v>145</v>
      </c>
      <c r="Q77" s="194" t="s">
        <v>145</v>
      </c>
      <c r="R77" s="194" t="s">
        <v>145</v>
      </c>
      <c r="S77" s="194" t="s">
        <v>145</v>
      </c>
      <c r="T77" s="194" t="s">
        <v>145</v>
      </c>
      <c r="U77" s="194" t="s">
        <v>145</v>
      </c>
      <c r="V77" s="194" t="s">
        <v>145</v>
      </c>
      <c r="W77" s="194" t="s">
        <v>145</v>
      </c>
      <c r="X77" s="194" t="s">
        <v>145</v>
      </c>
      <c r="Z77" s="88" t="str">
        <f>IFERROR(_xlfn.RANK.EQ(E77,$E$9:$E$187,0)+COUNTIF(E$9:E77,E77)-1,"-")</f>
        <v>-</v>
      </c>
      <c r="AA77" s="88" t="str">
        <f>IFERROR(_xlfn.RANK.EQ(I77,$I$9:$I$187,0)+COUNTIF(I$9:I77,I77)-1,"-")</f>
        <v>-</v>
      </c>
      <c r="AB77" s="88" t="str">
        <f>IFERROR(_xlfn.RANK.EQ(F77,$F$9:$F$187,0)+COUNTIF(F$9:F77,F77)-1,"-")</f>
        <v>-</v>
      </c>
    </row>
    <row r="78" spans="1:28" ht="12" customHeight="1">
      <c r="A78" s="51">
        <v>70</v>
      </c>
      <c r="B78" s="147">
        <v>1</v>
      </c>
      <c r="C78" s="147">
        <v>407</v>
      </c>
      <c r="D78" s="147" t="s">
        <v>331</v>
      </c>
      <c r="E78" s="91" t="s">
        <v>145</v>
      </c>
      <c r="F78" s="91" t="s">
        <v>145</v>
      </c>
      <c r="G78" s="91" t="s">
        <v>145</v>
      </c>
      <c r="H78" s="91" t="s">
        <v>145</v>
      </c>
      <c r="I78" s="91" t="s">
        <v>145</v>
      </c>
      <c r="J78" s="194" t="s">
        <v>145</v>
      </c>
      <c r="K78" s="194" t="s">
        <v>145</v>
      </c>
      <c r="L78" s="194" t="s">
        <v>145</v>
      </c>
      <c r="M78" s="194" t="s">
        <v>145</v>
      </c>
      <c r="N78" s="194" t="s">
        <v>145</v>
      </c>
      <c r="O78" s="194" t="s">
        <v>145</v>
      </c>
      <c r="P78" s="194" t="s">
        <v>145</v>
      </c>
      <c r="Q78" s="194" t="s">
        <v>145</v>
      </c>
      <c r="R78" s="194" t="s">
        <v>145</v>
      </c>
      <c r="S78" s="194" t="s">
        <v>145</v>
      </c>
      <c r="T78" s="194" t="s">
        <v>145</v>
      </c>
      <c r="U78" s="194" t="s">
        <v>145</v>
      </c>
      <c r="V78" s="194" t="s">
        <v>145</v>
      </c>
      <c r="W78" s="194" t="s">
        <v>145</v>
      </c>
      <c r="X78" s="194" t="s">
        <v>145</v>
      </c>
      <c r="Z78" s="88" t="str">
        <f>IFERROR(_xlfn.RANK.EQ(E78,$E$9:$E$187,0)+COUNTIF(E$9:E78,E78)-1,"-")</f>
        <v>-</v>
      </c>
      <c r="AA78" s="88" t="str">
        <f>IFERROR(_xlfn.RANK.EQ(I78,$I$9:$I$187,0)+COUNTIF(I$9:I78,I78)-1,"-")</f>
        <v>-</v>
      </c>
      <c r="AB78" s="88" t="str">
        <f>IFERROR(_xlfn.RANK.EQ(F78,$F$9:$F$187,0)+COUNTIF(F$9:F78,F78)-1,"-")</f>
        <v>-</v>
      </c>
    </row>
    <row r="79" spans="1:28" ht="12" customHeight="1">
      <c r="A79" s="51">
        <v>71</v>
      </c>
      <c r="B79" s="147">
        <v>1</v>
      </c>
      <c r="C79" s="147">
        <v>408</v>
      </c>
      <c r="D79" s="147" t="s">
        <v>346</v>
      </c>
      <c r="E79" s="91" t="s">
        <v>145</v>
      </c>
      <c r="F79" s="91" t="s">
        <v>145</v>
      </c>
      <c r="G79" s="91" t="s">
        <v>145</v>
      </c>
      <c r="H79" s="91" t="s">
        <v>145</v>
      </c>
      <c r="I79" s="91" t="s">
        <v>145</v>
      </c>
      <c r="J79" s="194" t="s">
        <v>145</v>
      </c>
      <c r="K79" s="194" t="s">
        <v>145</v>
      </c>
      <c r="L79" s="194" t="s">
        <v>145</v>
      </c>
      <c r="M79" s="194" t="s">
        <v>145</v>
      </c>
      <c r="N79" s="194" t="s">
        <v>145</v>
      </c>
      <c r="O79" s="194" t="s">
        <v>145</v>
      </c>
      <c r="P79" s="194" t="s">
        <v>145</v>
      </c>
      <c r="Q79" s="194" t="s">
        <v>145</v>
      </c>
      <c r="R79" s="194" t="s">
        <v>145</v>
      </c>
      <c r="S79" s="194" t="s">
        <v>145</v>
      </c>
      <c r="T79" s="194" t="s">
        <v>145</v>
      </c>
      <c r="U79" s="194" t="s">
        <v>145</v>
      </c>
      <c r="V79" s="194" t="s">
        <v>145</v>
      </c>
      <c r="W79" s="194" t="s">
        <v>145</v>
      </c>
      <c r="X79" s="194" t="s">
        <v>145</v>
      </c>
      <c r="Z79" s="88" t="str">
        <f>IFERROR(_xlfn.RANK.EQ(E79,$E$9:$E$187,0)+COUNTIF(E$9:E79,E79)-1,"-")</f>
        <v>-</v>
      </c>
      <c r="AA79" s="88" t="str">
        <f>IFERROR(_xlfn.RANK.EQ(I79,$I$9:$I$187,0)+COUNTIF(I$9:I79,I79)-1,"-")</f>
        <v>-</v>
      </c>
      <c r="AB79" s="88" t="str">
        <f>IFERROR(_xlfn.RANK.EQ(F79,$F$9:$F$187,0)+COUNTIF(F$9:F79,F79)-1,"-")</f>
        <v>-</v>
      </c>
    </row>
    <row r="80" spans="1:28" ht="12" customHeight="1">
      <c r="A80" s="51">
        <v>72</v>
      </c>
      <c r="B80" s="147">
        <v>1</v>
      </c>
      <c r="C80" s="147">
        <v>409</v>
      </c>
      <c r="D80" s="147" t="s">
        <v>336</v>
      </c>
      <c r="E80" s="91" t="s">
        <v>145</v>
      </c>
      <c r="F80" s="91" t="s">
        <v>145</v>
      </c>
      <c r="G80" s="91" t="s">
        <v>145</v>
      </c>
      <c r="H80" s="91" t="s">
        <v>145</v>
      </c>
      <c r="I80" s="91" t="s">
        <v>145</v>
      </c>
      <c r="J80" s="194" t="s">
        <v>145</v>
      </c>
      <c r="K80" s="194" t="s">
        <v>145</v>
      </c>
      <c r="L80" s="194" t="s">
        <v>145</v>
      </c>
      <c r="M80" s="194" t="s">
        <v>145</v>
      </c>
      <c r="N80" s="194" t="s">
        <v>145</v>
      </c>
      <c r="O80" s="194" t="s">
        <v>145</v>
      </c>
      <c r="P80" s="194" t="s">
        <v>145</v>
      </c>
      <c r="Q80" s="194" t="s">
        <v>145</v>
      </c>
      <c r="R80" s="194" t="s">
        <v>145</v>
      </c>
      <c r="S80" s="194" t="s">
        <v>145</v>
      </c>
      <c r="T80" s="194" t="s">
        <v>145</v>
      </c>
      <c r="U80" s="194" t="s">
        <v>145</v>
      </c>
      <c r="V80" s="194" t="s">
        <v>145</v>
      </c>
      <c r="W80" s="194" t="s">
        <v>145</v>
      </c>
      <c r="X80" s="194" t="s">
        <v>145</v>
      </c>
      <c r="Z80" s="88" t="str">
        <f>IFERROR(_xlfn.RANK.EQ(E80,$E$9:$E$187,0)+COUNTIF(E$9:E80,E80)-1,"-")</f>
        <v>-</v>
      </c>
      <c r="AA80" s="88" t="str">
        <f>IFERROR(_xlfn.RANK.EQ(I80,$I$9:$I$187,0)+COUNTIF(I$9:I80,I80)-1,"-")</f>
        <v>-</v>
      </c>
      <c r="AB80" s="88" t="str">
        <f>IFERROR(_xlfn.RANK.EQ(F80,$F$9:$F$187,0)+COUNTIF(F$9:F80,F80)-1,"-")</f>
        <v>-</v>
      </c>
    </row>
    <row r="81" spans="1:28" ht="12" customHeight="1">
      <c r="A81" s="51">
        <v>73</v>
      </c>
      <c r="B81" s="147">
        <v>1</v>
      </c>
      <c r="C81" s="147">
        <v>423</v>
      </c>
      <c r="D81" s="147" t="s">
        <v>210</v>
      </c>
      <c r="E81" s="91">
        <v>1830</v>
      </c>
      <c r="F81" s="91">
        <v>568</v>
      </c>
      <c r="G81" s="91">
        <v>568</v>
      </c>
      <c r="H81" s="91">
        <v>579</v>
      </c>
      <c r="I81" s="91">
        <v>10400</v>
      </c>
      <c r="J81" s="194" t="s">
        <v>888</v>
      </c>
      <c r="K81" s="194" t="s">
        <v>888</v>
      </c>
      <c r="L81" s="194" t="s">
        <v>888</v>
      </c>
      <c r="M81" s="194" t="s">
        <v>145</v>
      </c>
      <c r="N81" s="194" t="s">
        <v>888</v>
      </c>
      <c r="O81" s="194" t="s">
        <v>145</v>
      </c>
      <c r="P81" s="194" t="s">
        <v>145</v>
      </c>
      <c r="Q81" s="194" t="s">
        <v>145</v>
      </c>
      <c r="R81" s="194" t="s">
        <v>145</v>
      </c>
      <c r="S81" s="194" t="s">
        <v>145</v>
      </c>
      <c r="T81" s="194" t="s">
        <v>145</v>
      </c>
      <c r="U81" s="194" t="s">
        <v>145</v>
      </c>
      <c r="V81" s="194" t="s">
        <v>145</v>
      </c>
      <c r="W81" s="194" t="s">
        <v>145</v>
      </c>
      <c r="X81" s="194" t="s">
        <v>145</v>
      </c>
      <c r="Z81" s="88">
        <f>IFERROR(_xlfn.RANK.EQ(E81,$E$9:$E$187,0)+COUNTIF(E$9:E81,E81)-1,"-")</f>
        <v>25</v>
      </c>
      <c r="AA81" s="88">
        <f>IFERROR(_xlfn.RANK.EQ(I81,$I$9:$I$187,0)+COUNTIF(I$9:I81,I81)-1,"-")</f>
        <v>23</v>
      </c>
      <c r="AB81" s="88">
        <f>IFERROR(_xlfn.RANK.EQ(F81,$F$9:$F$187,0)+COUNTIF(F$9:F81,F81)-1,"-")</f>
        <v>23</v>
      </c>
    </row>
    <row r="82" spans="1:28" ht="12" customHeight="1">
      <c r="A82" s="51">
        <v>74</v>
      </c>
      <c r="B82" s="147">
        <v>1</v>
      </c>
      <c r="C82" s="147">
        <v>424</v>
      </c>
      <c r="D82" s="147" t="s">
        <v>314</v>
      </c>
      <c r="E82" s="91">
        <v>225</v>
      </c>
      <c r="F82" s="91">
        <v>330</v>
      </c>
      <c r="G82" s="91">
        <v>324</v>
      </c>
      <c r="H82" s="91">
        <v>390</v>
      </c>
      <c r="I82" s="91">
        <v>742</v>
      </c>
      <c r="J82" s="194" t="s">
        <v>145</v>
      </c>
      <c r="K82" s="194" t="s">
        <v>145</v>
      </c>
      <c r="L82" s="194" t="s">
        <v>145</v>
      </c>
      <c r="M82" s="194" t="s">
        <v>145</v>
      </c>
      <c r="N82" s="194" t="s">
        <v>145</v>
      </c>
      <c r="O82" s="194" t="s">
        <v>145</v>
      </c>
      <c r="P82" s="194" t="s">
        <v>145</v>
      </c>
      <c r="Q82" s="194" t="s">
        <v>145</v>
      </c>
      <c r="R82" s="194" t="s">
        <v>145</v>
      </c>
      <c r="S82" s="194" t="s">
        <v>145</v>
      </c>
      <c r="T82" s="194" t="s">
        <v>145</v>
      </c>
      <c r="U82" s="194" t="s">
        <v>145</v>
      </c>
      <c r="V82" s="194" t="s">
        <v>145</v>
      </c>
      <c r="W82" s="194" t="s">
        <v>145</v>
      </c>
      <c r="X82" s="194" t="s">
        <v>145</v>
      </c>
      <c r="Z82" s="88">
        <f>IFERROR(_xlfn.RANK.EQ(E82,$E$9:$E$187,0)+COUNTIF(E$9:E82,E82)-1,"-")</f>
        <v>79</v>
      </c>
      <c r="AA82" s="88">
        <f>IFERROR(_xlfn.RANK.EQ(I82,$I$9:$I$187,0)+COUNTIF(I$9:I82,I82)-1,"-")</f>
        <v>80</v>
      </c>
      <c r="AB82" s="88">
        <f>IFERROR(_xlfn.RANK.EQ(F82,$F$9:$F$187,0)+COUNTIF(F$9:F82,F82)-1,"-")</f>
        <v>93</v>
      </c>
    </row>
    <row r="83" spans="1:28" ht="12" customHeight="1">
      <c r="A83" s="51">
        <v>75</v>
      </c>
      <c r="B83" s="147">
        <v>1</v>
      </c>
      <c r="C83" s="147">
        <v>425</v>
      </c>
      <c r="D83" s="147" t="s">
        <v>374</v>
      </c>
      <c r="E83" s="91" t="s">
        <v>145</v>
      </c>
      <c r="F83" s="91" t="s">
        <v>145</v>
      </c>
      <c r="G83" s="91" t="s">
        <v>145</v>
      </c>
      <c r="H83" s="91" t="s">
        <v>145</v>
      </c>
      <c r="I83" s="91" t="s">
        <v>145</v>
      </c>
      <c r="J83" s="194" t="s">
        <v>145</v>
      </c>
      <c r="K83" s="194" t="s">
        <v>145</v>
      </c>
      <c r="L83" s="194" t="s">
        <v>145</v>
      </c>
      <c r="M83" s="194" t="s">
        <v>145</v>
      </c>
      <c r="N83" s="194" t="s">
        <v>145</v>
      </c>
      <c r="O83" s="194" t="s">
        <v>145</v>
      </c>
      <c r="P83" s="194" t="s">
        <v>145</v>
      </c>
      <c r="Q83" s="194" t="s">
        <v>145</v>
      </c>
      <c r="R83" s="194" t="s">
        <v>145</v>
      </c>
      <c r="S83" s="194" t="s">
        <v>145</v>
      </c>
      <c r="T83" s="194" t="s">
        <v>145</v>
      </c>
      <c r="U83" s="194" t="s">
        <v>145</v>
      </c>
      <c r="V83" s="194" t="s">
        <v>145</v>
      </c>
      <c r="W83" s="194" t="s">
        <v>145</v>
      </c>
      <c r="X83" s="194" t="s">
        <v>145</v>
      </c>
      <c r="Z83" s="88" t="str">
        <f>IFERROR(_xlfn.RANK.EQ(E83,$E$9:$E$187,0)+COUNTIF(E$9:E83,E83)-1,"-")</f>
        <v>-</v>
      </c>
      <c r="AA83" s="88" t="str">
        <f>IFERROR(_xlfn.RANK.EQ(I83,$I$9:$I$187,0)+COUNTIF(I$9:I83,I83)-1,"-")</f>
        <v>-</v>
      </c>
      <c r="AB83" s="88" t="str">
        <f>IFERROR(_xlfn.RANK.EQ(F83,$F$9:$F$187,0)+COUNTIF(F$9:F83,F83)-1,"-")</f>
        <v>-</v>
      </c>
    </row>
    <row r="84" spans="1:28" ht="12" customHeight="1">
      <c r="A84" s="51">
        <v>76</v>
      </c>
      <c r="B84" s="147">
        <v>1</v>
      </c>
      <c r="C84" s="147">
        <v>427</v>
      </c>
      <c r="D84" s="147" t="s">
        <v>242</v>
      </c>
      <c r="E84" s="91">
        <v>1740</v>
      </c>
      <c r="F84" s="91">
        <v>557</v>
      </c>
      <c r="G84" s="91">
        <v>552</v>
      </c>
      <c r="H84" s="91">
        <v>567</v>
      </c>
      <c r="I84" s="91">
        <v>9660</v>
      </c>
      <c r="J84" s="194" t="s">
        <v>145</v>
      </c>
      <c r="K84" s="194" t="s">
        <v>145</v>
      </c>
      <c r="L84" s="194" t="s">
        <v>145</v>
      </c>
      <c r="M84" s="194" t="s">
        <v>145</v>
      </c>
      <c r="N84" s="194" t="s">
        <v>145</v>
      </c>
      <c r="O84" s="194" t="s">
        <v>145</v>
      </c>
      <c r="P84" s="194" t="s">
        <v>145</v>
      </c>
      <c r="Q84" s="194" t="s">
        <v>145</v>
      </c>
      <c r="R84" s="194" t="s">
        <v>145</v>
      </c>
      <c r="S84" s="194" t="s">
        <v>145</v>
      </c>
      <c r="T84" s="194" t="s">
        <v>145</v>
      </c>
      <c r="U84" s="194" t="s">
        <v>145</v>
      </c>
      <c r="V84" s="194" t="s">
        <v>145</v>
      </c>
      <c r="W84" s="194" t="s">
        <v>145</v>
      </c>
      <c r="X84" s="194" t="s">
        <v>145</v>
      </c>
      <c r="Z84" s="88">
        <f>IFERROR(_xlfn.RANK.EQ(E84,$E$9:$E$187,0)+COUNTIF(E$9:E84,E84)-1,"-")</f>
        <v>28</v>
      </c>
      <c r="AA84" s="88">
        <f>IFERROR(_xlfn.RANK.EQ(I84,$I$9:$I$187,0)+COUNTIF(I$9:I84,I84)-1,"-")</f>
        <v>25</v>
      </c>
      <c r="AB84" s="88">
        <f>IFERROR(_xlfn.RANK.EQ(F84,$F$9:$F$187,0)+COUNTIF(F$9:F84,F84)-1,"-")</f>
        <v>30</v>
      </c>
    </row>
    <row r="85" spans="1:28" ht="12" customHeight="1">
      <c r="A85" s="51">
        <v>77</v>
      </c>
      <c r="B85" s="147">
        <v>1</v>
      </c>
      <c r="C85" s="147">
        <v>428</v>
      </c>
      <c r="D85" s="147" t="s">
        <v>231</v>
      </c>
      <c r="E85" s="91">
        <v>3430</v>
      </c>
      <c r="F85" s="91">
        <v>566</v>
      </c>
      <c r="G85" s="91">
        <v>564</v>
      </c>
      <c r="H85" s="91">
        <v>576</v>
      </c>
      <c r="I85" s="91">
        <v>19400</v>
      </c>
      <c r="J85" s="194" t="s">
        <v>888</v>
      </c>
      <c r="K85" s="194" t="s">
        <v>888</v>
      </c>
      <c r="L85" s="194" t="s">
        <v>145</v>
      </c>
      <c r="M85" s="194" t="s">
        <v>888</v>
      </c>
      <c r="N85" s="194" t="s">
        <v>888</v>
      </c>
      <c r="O85" s="194" t="s">
        <v>145</v>
      </c>
      <c r="P85" s="194" t="s">
        <v>145</v>
      </c>
      <c r="Q85" s="194" t="s">
        <v>145</v>
      </c>
      <c r="R85" s="194" t="s">
        <v>145</v>
      </c>
      <c r="S85" s="194" t="s">
        <v>145</v>
      </c>
      <c r="T85" s="194" t="s">
        <v>888</v>
      </c>
      <c r="U85" s="194" t="s">
        <v>888</v>
      </c>
      <c r="V85" s="194" t="s">
        <v>888</v>
      </c>
      <c r="W85" s="194" t="s">
        <v>888</v>
      </c>
      <c r="X85" s="194" t="s">
        <v>888</v>
      </c>
      <c r="Z85" s="88">
        <f>IFERROR(_xlfn.RANK.EQ(E85,$E$9:$E$187,0)+COUNTIF(E$9:E85,E85)-1,"-")</f>
        <v>9</v>
      </c>
      <c r="AA85" s="88">
        <f>IFERROR(_xlfn.RANK.EQ(I85,$I$9:$I$187,0)+COUNTIF(I$9:I85,I85)-1,"-")</f>
        <v>9</v>
      </c>
      <c r="AB85" s="88">
        <f>IFERROR(_xlfn.RANK.EQ(F85,$F$9:$F$187,0)+COUNTIF(F$9:F85,F85)-1,"-")</f>
        <v>26</v>
      </c>
    </row>
    <row r="86" spans="1:28" ht="12" customHeight="1">
      <c r="A86" s="51">
        <v>78</v>
      </c>
      <c r="B86" s="147">
        <v>1</v>
      </c>
      <c r="C86" s="147">
        <v>429</v>
      </c>
      <c r="D86" s="147" t="s">
        <v>207</v>
      </c>
      <c r="E86" s="91">
        <v>2090</v>
      </c>
      <c r="F86" s="91">
        <v>487</v>
      </c>
      <c r="G86" s="91">
        <v>484</v>
      </c>
      <c r="H86" s="91">
        <v>497</v>
      </c>
      <c r="I86" s="91">
        <v>10200</v>
      </c>
      <c r="J86" s="194" t="s">
        <v>145</v>
      </c>
      <c r="K86" s="194" t="s">
        <v>145</v>
      </c>
      <c r="L86" s="194" t="s">
        <v>145</v>
      </c>
      <c r="M86" s="194" t="s">
        <v>145</v>
      </c>
      <c r="N86" s="194" t="s">
        <v>145</v>
      </c>
      <c r="O86" s="194" t="s">
        <v>145</v>
      </c>
      <c r="P86" s="194" t="s">
        <v>145</v>
      </c>
      <c r="Q86" s="194" t="s">
        <v>145</v>
      </c>
      <c r="R86" s="194" t="s">
        <v>145</v>
      </c>
      <c r="S86" s="194" t="s">
        <v>145</v>
      </c>
      <c r="T86" s="194" t="s">
        <v>145</v>
      </c>
      <c r="U86" s="194" t="s">
        <v>145</v>
      </c>
      <c r="V86" s="194" t="s">
        <v>145</v>
      </c>
      <c r="W86" s="194" t="s">
        <v>145</v>
      </c>
      <c r="X86" s="194" t="s">
        <v>145</v>
      </c>
      <c r="Z86" s="88">
        <f>IFERROR(_xlfn.RANK.EQ(E86,$E$9:$E$187,0)+COUNTIF(E$9:E86,E86)-1,"-")</f>
        <v>22</v>
      </c>
      <c r="AA86" s="88">
        <f>IFERROR(_xlfn.RANK.EQ(I86,$I$9:$I$187,0)+COUNTIF(I$9:I86,I86)-1,"-")</f>
        <v>24</v>
      </c>
      <c r="AB86" s="88">
        <f>IFERROR(_xlfn.RANK.EQ(F86,$F$9:$F$187,0)+COUNTIF(F$9:F86,F86)-1,"-")</f>
        <v>54</v>
      </c>
    </row>
    <row r="87" spans="1:28" ht="12" customHeight="1">
      <c r="A87" s="51">
        <v>79</v>
      </c>
      <c r="B87" s="147">
        <v>1</v>
      </c>
      <c r="C87" s="147">
        <v>430</v>
      </c>
      <c r="D87" s="147" t="s">
        <v>291</v>
      </c>
      <c r="E87" s="91">
        <v>482</v>
      </c>
      <c r="F87" s="91">
        <v>443</v>
      </c>
      <c r="G87" s="91">
        <v>442</v>
      </c>
      <c r="H87" s="91">
        <v>449</v>
      </c>
      <c r="I87" s="91">
        <v>2130</v>
      </c>
      <c r="J87" s="194" t="s">
        <v>145</v>
      </c>
      <c r="K87" s="194" t="s">
        <v>145</v>
      </c>
      <c r="L87" s="194" t="s">
        <v>145</v>
      </c>
      <c r="M87" s="194" t="s">
        <v>145</v>
      </c>
      <c r="N87" s="194" t="s">
        <v>145</v>
      </c>
      <c r="O87" s="194" t="s">
        <v>145</v>
      </c>
      <c r="P87" s="194" t="s">
        <v>145</v>
      </c>
      <c r="Q87" s="194" t="s">
        <v>145</v>
      </c>
      <c r="R87" s="194" t="s">
        <v>145</v>
      </c>
      <c r="S87" s="194" t="s">
        <v>145</v>
      </c>
      <c r="T87" s="194" t="s">
        <v>145</v>
      </c>
      <c r="U87" s="194" t="s">
        <v>145</v>
      </c>
      <c r="V87" s="194" t="s">
        <v>145</v>
      </c>
      <c r="W87" s="194" t="s">
        <v>145</v>
      </c>
      <c r="X87" s="194" t="s">
        <v>145</v>
      </c>
      <c r="Z87" s="88">
        <f>IFERROR(_xlfn.RANK.EQ(E87,$E$9:$E$187,0)+COUNTIF(E$9:E87,E87)-1,"-")</f>
        <v>61</v>
      </c>
      <c r="AA87" s="88">
        <f>IFERROR(_xlfn.RANK.EQ(I87,$I$9:$I$187,0)+COUNTIF(I$9:I87,I87)-1,"-")</f>
        <v>61</v>
      </c>
      <c r="AB87" s="88">
        <f>IFERROR(_xlfn.RANK.EQ(F87,$F$9:$F$187,0)+COUNTIF(F$9:F87,F87)-1,"-")</f>
        <v>68</v>
      </c>
    </row>
    <row r="88" spans="1:28" ht="12" customHeight="1">
      <c r="A88" s="51">
        <v>80</v>
      </c>
      <c r="B88" s="147">
        <v>1</v>
      </c>
      <c r="C88" s="147">
        <v>431</v>
      </c>
      <c r="D88" s="147" t="s">
        <v>284</v>
      </c>
      <c r="E88" s="91">
        <v>237</v>
      </c>
      <c r="F88" s="91">
        <v>182</v>
      </c>
      <c r="G88" s="91">
        <v>145</v>
      </c>
      <c r="H88" s="91">
        <v>210</v>
      </c>
      <c r="I88" s="91">
        <v>432</v>
      </c>
      <c r="J88" s="194" t="s">
        <v>145</v>
      </c>
      <c r="K88" s="194" t="s">
        <v>145</v>
      </c>
      <c r="L88" s="194" t="s">
        <v>145</v>
      </c>
      <c r="M88" s="194" t="s">
        <v>145</v>
      </c>
      <c r="N88" s="194" t="s">
        <v>145</v>
      </c>
      <c r="O88" s="194" t="s">
        <v>145</v>
      </c>
      <c r="P88" s="194" t="s">
        <v>145</v>
      </c>
      <c r="Q88" s="194" t="s">
        <v>145</v>
      </c>
      <c r="R88" s="194" t="s">
        <v>145</v>
      </c>
      <c r="S88" s="194" t="s">
        <v>145</v>
      </c>
      <c r="T88" s="194" t="s">
        <v>145</v>
      </c>
      <c r="U88" s="194" t="s">
        <v>145</v>
      </c>
      <c r="V88" s="194" t="s">
        <v>145</v>
      </c>
      <c r="W88" s="194" t="s">
        <v>145</v>
      </c>
      <c r="X88" s="194" t="s">
        <v>145</v>
      </c>
      <c r="Z88" s="88">
        <f>IFERROR(_xlfn.RANK.EQ(E88,$E$9:$E$187,0)+COUNTIF(E$9:E88,E88)-1,"-")</f>
        <v>78</v>
      </c>
      <c r="AA88" s="88">
        <f>IFERROR(_xlfn.RANK.EQ(I88,$I$9:$I$187,0)+COUNTIF(I$9:I88,I88)-1,"-")</f>
        <v>94</v>
      </c>
      <c r="AB88" s="88">
        <f>IFERROR(_xlfn.RANK.EQ(F88,$F$9:$F$187,0)+COUNTIF(F$9:F88,F88)-1,"-")</f>
        <v>113</v>
      </c>
    </row>
    <row r="89" spans="1:28" ht="12" customHeight="1">
      <c r="A89" s="51">
        <v>81</v>
      </c>
      <c r="B89" s="147">
        <v>1</v>
      </c>
      <c r="C89" s="147">
        <v>432</v>
      </c>
      <c r="D89" s="147" t="s">
        <v>236</v>
      </c>
      <c r="E89" s="91">
        <v>251</v>
      </c>
      <c r="F89" s="91">
        <v>246</v>
      </c>
      <c r="G89" s="91">
        <v>226</v>
      </c>
      <c r="H89" s="91">
        <v>293</v>
      </c>
      <c r="I89" s="91">
        <v>617</v>
      </c>
      <c r="J89" s="194" t="s">
        <v>145</v>
      </c>
      <c r="K89" s="194" t="s">
        <v>145</v>
      </c>
      <c r="L89" s="194" t="s">
        <v>145</v>
      </c>
      <c r="M89" s="194" t="s">
        <v>145</v>
      </c>
      <c r="N89" s="194" t="s">
        <v>145</v>
      </c>
      <c r="O89" s="194" t="s">
        <v>145</v>
      </c>
      <c r="P89" s="194" t="s">
        <v>145</v>
      </c>
      <c r="Q89" s="194" t="s">
        <v>145</v>
      </c>
      <c r="R89" s="194" t="s">
        <v>145</v>
      </c>
      <c r="S89" s="194" t="s">
        <v>145</v>
      </c>
      <c r="T89" s="194" t="s">
        <v>145</v>
      </c>
      <c r="U89" s="194" t="s">
        <v>145</v>
      </c>
      <c r="V89" s="194" t="s">
        <v>145</v>
      </c>
      <c r="W89" s="194" t="s">
        <v>145</v>
      </c>
      <c r="X89" s="194" t="s">
        <v>145</v>
      </c>
      <c r="Z89" s="88">
        <f>IFERROR(_xlfn.RANK.EQ(E89,$E$9:$E$187,0)+COUNTIF(E$9:E89,E89)-1,"-")</f>
        <v>76</v>
      </c>
      <c r="AA89" s="88">
        <f>IFERROR(_xlfn.RANK.EQ(I89,$I$9:$I$187,0)+COUNTIF(I$9:I89,I89)-1,"-")</f>
        <v>87</v>
      </c>
      <c r="AB89" s="88">
        <f>IFERROR(_xlfn.RANK.EQ(F89,$F$9:$F$187,0)+COUNTIF(F$9:F89,F89)-1,"-")</f>
        <v>110</v>
      </c>
    </row>
    <row r="90" spans="1:28" ht="12" customHeight="1">
      <c r="A90" s="51">
        <v>82</v>
      </c>
      <c r="B90" s="147">
        <v>1</v>
      </c>
      <c r="C90" s="147">
        <v>433</v>
      </c>
      <c r="D90" s="147" t="s">
        <v>269</v>
      </c>
      <c r="E90" s="91">
        <v>620</v>
      </c>
      <c r="F90" s="91">
        <v>406</v>
      </c>
      <c r="G90" s="91">
        <v>404</v>
      </c>
      <c r="H90" s="91">
        <v>438</v>
      </c>
      <c r="I90" s="91">
        <v>2520</v>
      </c>
      <c r="J90" s="194" t="s">
        <v>145</v>
      </c>
      <c r="K90" s="194" t="s">
        <v>145</v>
      </c>
      <c r="L90" s="194" t="s">
        <v>145</v>
      </c>
      <c r="M90" s="194" t="s">
        <v>145</v>
      </c>
      <c r="N90" s="194" t="s">
        <v>145</v>
      </c>
      <c r="O90" s="194" t="s">
        <v>145</v>
      </c>
      <c r="P90" s="194" t="s">
        <v>145</v>
      </c>
      <c r="Q90" s="194" t="s">
        <v>145</v>
      </c>
      <c r="R90" s="194" t="s">
        <v>145</v>
      </c>
      <c r="S90" s="194" t="s">
        <v>145</v>
      </c>
      <c r="T90" s="194" t="s">
        <v>145</v>
      </c>
      <c r="U90" s="194" t="s">
        <v>145</v>
      </c>
      <c r="V90" s="194" t="s">
        <v>145</v>
      </c>
      <c r="W90" s="194" t="s">
        <v>145</v>
      </c>
      <c r="X90" s="194" t="s">
        <v>145</v>
      </c>
      <c r="Z90" s="88">
        <f>IFERROR(_xlfn.RANK.EQ(E90,$E$9:$E$187,0)+COUNTIF(E$9:E90,E90)-1,"-")</f>
        <v>52</v>
      </c>
      <c r="AA90" s="88">
        <f>IFERROR(_xlfn.RANK.EQ(I90,$I$9:$I$187,0)+COUNTIF(I$9:I90,I90)-1,"-")</f>
        <v>55</v>
      </c>
      <c r="AB90" s="88">
        <f>IFERROR(_xlfn.RANK.EQ(F90,$F$9:$F$187,0)+COUNTIF(F$9:F90,F90)-1,"-")</f>
        <v>75</v>
      </c>
    </row>
    <row r="91" spans="1:28" ht="12" customHeight="1">
      <c r="A91" s="51">
        <v>83</v>
      </c>
      <c r="B91" s="147">
        <v>1</v>
      </c>
      <c r="C91" s="147">
        <v>434</v>
      </c>
      <c r="D91" s="147" t="s">
        <v>237</v>
      </c>
      <c r="E91" s="91">
        <v>285</v>
      </c>
      <c r="F91" s="91">
        <v>370</v>
      </c>
      <c r="G91" s="91">
        <v>365</v>
      </c>
      <c r="H91" s="91">
        <v>400</v>
      </c>
      <c r="I91" s="91">
        <v>1050</v>
      </c>
      <c r="J91" s="194" t="s">
        <v>145</v>
      </c>
      <c r="K91" s="194" t="s">
        <v>145</v>
      </c>
      <c r="L91" s="194" t="s">
        <v>145</v>
      </c>
      <c r="M91" s="194" t="s">
        <v>145</v>
      </c>
      <c r="N91" s="194" t="s">
        <v>145</v>
      </c>
      <c r="O91" s="194" t="s">
        <v>145</v>
      </c>
      <c r="P91" s="194" t="s">
        <v>145</v>
      </c>
      <c r="Q91" s="194" t="s">
        <v>145</v>
      </c>
      <c r="R91" s="194" t="s">
        <v>145</v>
      </c>
      <c r="S91" s="194" t="s">
        <v>145</v>
      </c>
      <c r="T91" s="194" t="s">
        <v>145</v>
      </c>
      <c r="U91" s="194" t="s">
        <v>145</v>
      </c>
      <c r="V91" s="194" t="s">
        <v>145</v>
      </c>
      <c r="W91" s="194" t="s">
        <v>145</v>
      </c>
      <c r="X91" s="194" t="s">
        <v>145</v>
      </c>
      <c r="Z91" s="88">
        <f>IFERROR(_xlfn.RANK.EQ(E91,$E$9:$E$187,0)+COUNTIF(E$9:E91,E91)-1,"-")</f>
        <v>72</v>
      </c>
      <c r="AA91" s="88">
        <f>IFERROR(_xlfn.RANK.EQ(I91,$I$9:$I$187,0)+COUNTIF(I$9:I91,I91)-1,"-")</f>
        <v>73</v>
      </c>
      <c r="AB91" s="88">
        <f>IFERROR(_xlfn.RANK.EQ(F91,$F$9:$F$187,0)+COUNTIF(F$9:F91,F91)-1,"-")</f>
        <v>84</v>
      </c>
    </row>
    <row r="92" spans="1:28" ht="12" customHeight="1">
      <c r="A92" s="51">
        <v>84</v>
      </c>
      <c r="B92" s="147">
        <v>1</v>
      </c>
      <c r="C92" s="147">
        <v>436</v>
      </c>
      <c r="D92" s="147" t="s">
        <v>265</v>
      </c>
      <c r="E92" s="91">
        <v>191</v>
      </c>
      <c r="F92" s="91">
        <v>372</v>
      </c>
      <c r="G92" s="91">
        <v>368</v>
      </c>
      <c r="H92" s="91">
        <v>400</v>
      </c>
      <c r="I92" s="91">
        <v>710</v>
      </c>
      <c r="J92" s="194" t="s">
        <v>145</v>
      </c>
      <c r="K92" s="194" t="s">
        <v>145</v>
      </c>
      <c r="L92" s="194" t="s">
        <v>145</v>
      </c>
      <c r="M92" s="194" t="s">
        <v>145</v>
      </c>
      <c r="N92" s="194" t="s">
        <v>145</v>
      </c>
      <c r="O92" s="194" t="s">
        <v>145</v>
      </c>
      <c r="P92" s="194" t="s">
        <v>145</v>
      </c>
      <c r="Q92" s="194" t="s">
        <v>145</v>
      </c>
      <c r="R92" s="194" t="s">
        <v>145</v>
      </c>
      <c r="S92" s="194" t="s">
        <v>145</v>
      </c>
      <c r="T92" s="194" t="s">
        <v>145</v>
      </c>
      <c r="U92" s="194" t="s">
        <v>145</v>
      </c>
      <c r="V92" s="194" t="s">
        <v>145</v>
      </c>
      <c r="W92" s="194" t="s">
        <v>145</v>
      </c>
      <c r="X92" s="194" t="s">
        <v>145</v>
      </c>
      <c r="Z92" s="88">
        <f>IFERROR(_xlfn.RANK.EQ(E92,$E$9:$E$187,0)+COUNTIF(E$9:E92,E92)-1,"-")</f>
        <v>82</v>
      </c>
      <c r="AA92" s="88">
        <f>IFERROR(_xlfn.RANK.EQ(I92,$I$9:$I$187,0)+COUNTIF(I$9:I92,I92)-1,"-")</f>
        <v>82</v>
      </c>
      <c r="AB92" s="88">
        <f>IFERROR(_xlfn.RANK.EQ(F92,$F$9:$F$187,0)+COUNTIF(F$9:F92,F92)-1,"-")</f>
        <v>82</v>
      </c>
    </row>
    <row r="93" spans="1:28" ht="12" customHeight="1">
      <c r="A93" s="51">
        <v>85</v>
      </c>
      <c r="B93" s="147">
        <v>1</v>
      </c>
      <c r="C93" s="147">
        <v>437</v>
      </c>
      <c r="D93" s="147" t="s">
        <v>239</v>
      </c>
      <c r="E93" s="91">
        <v>245</v>
      </c>
      <c r="F93" s="91">
        <v>448</v>
      </c>
      <c r="G93" s="91">
        <v>435</v>
      </c>
      <c r="H93" s="91">
        <v>472</v>
      </c>
      <c r="I93" s="91">
        <v>1100</v>
      </c>
      <c r="J93" s="194" t="s">
        <v>145</v>
      </c>
      <c r="K93" s="194" t="s">
        <v>145</v>
      </c>
      <c r="L93" s="194" t="s">
        <v>145</v>
      </c>
      <c r="M93" s="194" t="s">
        <v>145</v>
      </c>
      <c r="N93" s="194" t="s">
        <v>145</v>
      </c>
      <c r="O93" s="194" t="s">
        <v>145</v>
      </c>
      <c r="P93" s="194" t="s">
        <v>145</v>
      </c>
      <c r="Q93" s="194" t="s">
        <v>145</v>
      </c>
      <c r="R93" s="194" t="s">
        <v>145</v>
      </c>
      <c r="S93" s="194" t="s">
        <v>145</v>
      </c>
      <c r="T93" s="194" t="s">
        <v>145</v>
      </c>
      <c r="U93" s="194" t="s">
        <v>145</v>
      </c>
      <c r="V93" s="194" t="s">
        <v>145</v>
      </c>
      <c r="W93" s="194" t="s">
        <v>145</v>
      </c>
      <c r="X93" s="194" t="s">
        <v>145</v>
      </c>
      <c r="Z93" s="88">
        <f>IFERROR(_xlfn.RANK.EQ(E93,$E$9:$E$187,0)+COUNTIF(E$9:E93,E93)-1,"-")</f>
        <v>77</v>
      </c>
      <c r="AA93" s="88">
        <f>IFERROR(_xlfn.RANK.EQ(I93,$I$9:$I$187,0)+COUNTIF(I$9:I93,I93)-1,"-")</f>
        <v>72</v>
      </c>
      <c r="AB93" s="88">
        <f>IFERROR(_xlfn.RANK.EQ(F93,$F$9:$F$187,0)+COUNTIF(F$9:F93,F93)-1,"-")</f>
        <v>65</v>
      </c>
    </row>
    <row r="94" spans="1:28" ht="12" customHeight="1">
      <c r="A94" s="51">
        <v>86</v>
      </c>
      <c r="B94" s="147">
        <v>1</v>
      </c>
      <c r="C94" s="147">
        <v>438</v>
      </c>
      <c r="D94" s="147" t="s">
        <v>213</v>
      </c>
      <c r="E94" s="91">
        <v>283</v>
      </c>
      <c r="F94" s="91">
        <v>472</v>
      </c>
      <c r="G94" s="91">
        <v>448</v>
      </c>
      <c r="H94" s="91">
        <v>481</v>
      </c>
      <c r="I94" s="91">
        <v>1340</v>
      </c>
      <c r="J94" s="194" t="s">
        <v>145</v>
      </c>
      <c r="K94" s="194" t="s">
        <v>145</v>
      </c>
      <c r="L94" s="194" t="s">
        <v>145</v>
      </c>
      <c r="M94" s="194" t="s">
        <v>145</v>
      </c>
      <c r="N94" s="194" t="s">
        <v>145</v>
      </c>
      <c r="O94" s="194" t="s">
        <v>145</v>
      </c>
      <c r="P94" s="194" t="s">
        <v>145</v>
      </c>
      <c r="Q94" s="194" t="s">
        <v>145</v>
      </c>
      <c r="R94" s="194" t="s">
        <v>145</v>
      </c>
      <c r="S94" s="194" t="s">
        <v>145</v>
      </c>
      <c r="T94" s="194" t="s">
        <v>145</v>
      </c>
      <c r="U94" s="194" t="s">
        <v>145</v>
      </c>
      <c r="V94" s="194" t="s">
        <v>145</v>
      </c>
      <c r="W94" s="194" t="s">
        <v>145</v>
      </c>
      <c r="X94" s="194" t="s">
        <v>145</v>
      </c>
      <c r="Z94" s="88">
        <f>IFERROR(_xlfn.RANK.EQ(E94,$E$9:$E$187,0)+COUNTIF(E$9:E94,E94)-1,"-")</f>
        <v>73</v>
      </c>
      <c r="AA94" s="88">
        <f>IFERROR(_xlfn.RANK.EQ(I94,$I$9:$I$187,0)+COUNTIF(I$9:I94,I94)-1,"-")</f>
        <v>68</v>
      </c>
      <c r="AB94" s="88">
        <f>IFERROR(_xlfn.RANK.EQ(F94,$F$9:$F$187,0)+COUNTIF(F$9:F94,F94)-1,"-")</f>
        <v>57</v>
      </c>
    </row>
    <row r="95" spans="1:28" ht="12" customHeight="1">
      <c r="A95" s="51">
        <v>87</v>
      </c>
      <c r="B95" s="147">
        <v>1</v>
      </c>
      <c r="C95" s="147">
        <v>452</v>
      </c>
      <c r="D95" s="147" t="s">
        <v>224</v>
      </c>
      <c r="E95" s="91">
        <v>114</v>
      </c>
      <c r="F95" s="91">
        <v>175</v>
      </c>
      <c r="G95" s="91">
        <v>173</v>
      </c>
      <c r="H95" s="91" t="s">
        <v>888</v>
      </c>
      <c r="I95" s="91">
        <v>199</v>
      </c>
      <c r="J95" s="194" t="s">
        <v>888</v>
      </c>
      <c r="K95" s="194" t="s">
        <v>888</v>
      </c>
      <c r="L95" s="194" t="s">
        <v>888</v>
      </c>
      <c r="M95" s="194" t="s">
        <v>145</v>
      </c>
      <c r="N95" s="194" t="s">
        <v>888</v>
      </c>
      <c r="O95" s="194" t="s">
        <v>145</v>
      </c>
      <c r="P95" s="194" t="s">
        <v>145</v>
      </c>
      <c r="Q95" s="194" t="s">
        <v>145</v>
      </c>
      <c r="R95" s="194" t="s">
        <v>145</v>
      </c>
      <c r="S95" s="194" t="s">
        <v>145</v>
      </c>
      <c r="T95" s="194" t="s">
        <v>145</v>
      </c>
      <c r="U95" s="194" t="s">
        <v>145</v>
      </c>
      <c r="V95" s="194" t="s">
        <v>145</v>
      </c>
      <c r="W95" s="194" t="s">
        <v>145</v>
      </c>
      <c r="X95" s="194" t="s">
        <v>145</v>
      </c>
      <c r="Z95" s="88">
        <f>IFERROR(_xlfn.RANK.EQ(E95,$E$9:$E$187,0)+COUNTIF(E$9:E95,E95)-1,"-")</f>
        <v>93</v>
      </c>
      <c r="AA95" s="88">
        <f>IFERROR(_xlfn.RANK.EQ(I95,$I$9:$I$187,0)+COUNTIF(I$9:I95,I95)-1,"-")</f>
        <v>105</v>
      </c>
      <c r="AB95" s="88">
        <f>IFERROR(_xlfn.RANK.EQ(F95,$F$9:$F$187,0)+COUNTIF(F$9:F95,F95)-1,"-")</f>
        <v>114</v>
      </c>
    </row>
    <row r="96" spans="1:28" ht="12" customHeight="1">
      <c r="A96" s="51">
        <v>88</v>
      </c>
      <c r="B96" s="147">
        <v>1</v>
      </c>
      <c r="C96" s="147">
        <v>453</v>
      </c>
      <c r="D96" s="147" t="s">
        <v>248</v>
      </c>
      <c r="E96" s="91">
        <v>619</v>
      </c>
      <c r="F96" s="91">
        <v>357</v>
      </c>
      <c r="G96" s="91">
        <v>349</v>
      </c>
      <c r="H96" s="91">
        <v>381</v>
      </c>
      <c r="I96" s="91">
        <v>2210</v>
      </c>
      <c r="J96" s="194" t="s">
        <v>145</v>
      </c>
      <c r="K96" s="194" t="s">
        <v>145</v>
      </c>
      <c r="L96" s="194" t="s">
        <v>145</v>
      </c>
      <c r="M96" s="194" t="s">
        <v>145</v>
      </c>
      <c r="N96" s="194" t="s">
        <v>145</v>
      </c>
      <c r="O96" s="194" t="s">
        <v>145</v>
      </c>
      <c r="P96" s="194" t="s">
        <v>145</v>
      </c>
      <c r="Q96" s="194" t="s">
        <v>145</v>
      </c>
      <c r="R96" s="194" t="s">
        <v>145</v>
      </c>
      <c r="S96" s="194" t="s">
        <v>145</v>
      </c>
      <c r="T96" s="194" t="s">
        <v>145</v>
      </c>
      <c r="U96" s="194" t="s">
        <v>145</v>
      </c>
      <c r="V96" s="194" t="s">
        <v>145</v>
      </c>
      <c r="W96" s="194" t="s">
        <v>145</v>
      </c>
      <c r="X96" s="194" t="s">
        <v>145</v>
      </c>
      <c r="Z96" s="88">
        <f>IFERROR(_xlfn.RANK.EQ(E96,$E$9:$E$187,0)+COUNTIF(E$9:E96,E96)-1,"-")</f>
        <v>53</v>
      </c>
      <c r="AA96" s="88">
        <f>IFERROR(_xlfn.RANK.EQ(I96,$I$9:$I$187,0)+COUNTIF(I$9:I96,I96)-1,"-")</f>
        <v>59</v>
      </c>
      <c r="AB96" s="88">
        <f>IFERROR(_xlfn.RANK.EQ(F96,$F$9:$F$187,0)+COUNTIF(F$9:F96,F96)-1,"-")</f>
        <v>89</v>
      </c>
    </row>
    <row r="97" spans="1:28" ht="12" customHeight="1">
      <c r="A97" s="51">
        <v>89</v>
      </c>
      <c r="B97" s="147">
        <v>1</v>
      </c>
      <c r="C97" s="147">
        <v>454</v>
      </c>
      <c r="D97" s="147" t="s">
        <v>244</v>
      </c>
      <c r="E97" s="91">
        <v>81</v>
      </c>
      <c r="F97" s="91">
        <v>300</v>
      </c>
      <c r="G97" s="91">
        <v>250</v>
      </c>
      <c r="H97" s="91">
        <v>303</v>
      </c>
      <c r="I97" s="91">
        <v>243</v>
      </c>
      <c r="J97" s="194" t="s">
        <v>145</v>
      </c>
      <c r="K97" s="194" t="s">
        <v>145</v>
      </c>
      <c r="L97" s="194" t="s">
        <v>145</v>
      </c>
      <c r="M97" s="194" t="s">
        <v>145</v>
      </c>
      <c r="N97" s="194" t="s">
        <v>145</v>
      </c>
      <c r="O97" s="194" t="s">
        <v>145</v>
      </c>
      <c r="P97" s="194" t="s">
        <v>145</v>
      </c>
      <c r="Q97" s="194" t="s">
        <v>145</v>
      </c>
      <c r="R97" s="194" t="s">
        <v>145</v>
      </c>
      <c r="S97" s="194" t="s">
        <v>145</v>
      </c>
      <c r="T97" s="194" t="s">
        <v>145</v>
      </c>
      <c r="U97" s="194" t="s">
        <v>145</v>
      </c>
      <c r="V97" s="194" t="s">
        <v>145</v>
      </c>
      <c r="W97" s="194" t="s">
        <v>145</v>
      </c>
      <c r="X97" s="194" t="s">
        <v>145</v>
      </c>
      <c r="Z97" s="88">
        <f>IFERROR(_xlfn.RANK.EQ(E97,$E$9:$E$187,0)+COUNTIF(E$9:E97,E97)-1,"-")</f>
        <v>103</v>
      </c>
      <c r="AA97" s="88">
        <f>IFERROR(_xlfn.RANK.EQ(I97,$I$9:$I$187,0)+COUNTIF(I$9:I97,I97)-1,"-")</f>
        <v>102</v>
      </c>
      <c r="AB97" s="88">
        <f>IFERROR(_xlfn.RANK.EQ(F97,$F$9:$F$187,0)+COUNTIF(F$9:F97,F97)-1,"-")</f>
        <v>102</v>
      </c>
    </row>
    <row r="98" spans="1:28" ht="12" customHeight="1">
      <c r="A98" s="51">
        <v>90</v>
      </c>
      <c r="B98" s="147">
        <v>1</v>
      </c>
      <c r="C98" s="147">
        <v>455</v>
      </c>
      <c r="D98" s="147" t="s">
        <v>276</v>
      </c>
      <c r="E98" s="91">
        <v>100</v>
      </c>
      <c r="F98" s="91">
        <v>398</v>
      </c>
      <c r="G98" s="91">
        <v>397</v>
      </c>
      <c r="H98" s="91">
        <v>450</v>
      </c>
      <c r="I98" s="91">
        <v>398</v>
      </c>
      <c r="J98" s="194" t="s">
        <v>888</v>
      </c>
      <c r="K98" s="194" t="s">
        <v>888</v>
      </c>
      <c r="L98" s="194" t="s">
        <v>145</v>
      </c>
      <c r="M98" s="194" t="s">
        <v>888</v>
      </c>
      <c r="N98" s="194" t="s">
        <v>888</v>
      </c>
      <c r="O98" s="194" t="s">
        <v>145</v>
      </c>
      <c r="P98" s="194" t="s">
        <v>145</v>
      </c>
      <c r="Q98" s="194" t="s">
        <v>145</v>
      </c>
      <c r="R98" s="194" t="s">
        <v>145</v>
      </c>
      <c r="S98" s="194" t="s">
        <v>145</v>
      </c>
      <c r="T98" s="194" t="s">
        <v>145</v>
      </c>
      <c r="U98" s="194" t="s">
        <v>145</v>
      </c>
      <c r="V98" s="194" t="s">
        <v>145</v>
      </c>
      <c r="W98" s="194" t="s">
        <v>145</v>
      </c>
      <c r="X98" s="194" t="s">
        <v>145</v>
      </c>
      <c r="Z98" s="88">
        <f>IFERROR(_xlfn.RANK.EQ(E98,$E$9:$E$187,0)+COUNTIF(E$9:E98,E98)-1,"-")</f>
        <v>97</v>
      </c>
      <c r="AA98" s="88">
        <f>IFERROR(_xlfn.RANK.EQ(I98,$I$9:$I$187,0)+COUNTIF(I$9:I98,I98)-1,"-")</f>
        <v>95</v>
      </c>
      <c r="AB98" s="88">
        <f>IFERROR(_xlfn.RANK.EQ(F98,$F$9:$F$187,0)+COUNTIF(F$9:F98,F98)-1,"-")</f>
        <v>78</v>
      </c>
    </row>
    <row r="99" spans="1:28" ht="12" customHeight="1">
      <c r="A99" s="51">
        <v>91</v>
      </c>
      <c r="B99" s="147">
        <v>1</v>
      </c>
      <c r="C99" s="147">
        <v>456</v>
      </c>
      <c r="D99" s="147" t="s">
        <v>296</v>
      </c>
      <c r="E99" s="91">
        <v>18</v>
      </c>
      <c r="F99" s="91">
        <v>322</v>
      </c>
      <c r="G99" s="91">
        <v>313</v>
      </c>
      <c r="H99" s="91" t="s">
        <v>888</v>
      </c>
      <c r="I99" s="91">
        <v>58</v>
      </c>
      <c r="J99" s="194" t="s">
        <v>145</v>
      </c>
      <c r="K99" s="194" t="s">
        <v>145</v>
      </c>
      <c r="L99" s="194" t="s">
        <v>145</v>
      </c>
      <c r="M99" s="194" t="s">
        <v>145</v>
      </c>
      <c r="N99" s="194" t="s">
        <v>145</v>
      </c>
      <c r="O99" s="194" t="s">
        <v>145</v>
      </c>
      <c r="P99" s="194" t="s">
        <v>145</v>
      </c>
      <c r="Q99" s="194" t="s">
        <v>145</v>
      </c>
      <c r="R99" s="194" t="s">
        <v>145</v>
      </c>
      <c r="S99" s="194" t="s">
        <v>145</v>
      </c>
      <c r="T99" s="194" t="s">
        <v>145</v>
      </c>
      <c r="U99" s="194" t="s">
        <v>145</v>
      </c>
      <c r="V99" s="194" t="s">
        <v>145</v>
      </c>
      <c r="W99" s="194" t="s">
        <v>145</v>
      </c>
      <c r="X99" s="194" t="s">
        <v>145</v>
      </c>
      <c r="Z99" s="88">
        <f>IFERROR(_xlfn.RANK.EQ(E99,$E$9:$E$187,0)+COUNTIF(E$9:E99,E99)-1,"-")</f>
        <v>112</v>
      </c>
      <c r="AA99" s="88">
        <f>IFERROR(_xlfn.RANK.EQ(I99,$I$9:$I$187,0)+COUNTIF(I$9:I99,I99)-1,"-")</f>
        <v>112</v>
      </c>
      <c r="AB99" s="88">
        <f>IFERROR(_xlfn.RANK.EQ(F99,$F$9:$F$187,0)+COUNTIF(F$9:F99,F99)-1,"-")</f>
        <v>99</v>
      </c>
    </row>
    <row r="100" spans="1:28" ht="12" customHeight="1">
      <c r="A100" s="51">
        <v>92</v>
      </c>
      <c r="B100" s="147">
        <v>1</v>
      </c>
      <c r="C100" s="147">
        <v>457</v>
      </c>
      <c r="D100" s="147" t="s">
        <v>261</v>
      </c>
      <c r="E100" s="91" t="s">
        <v>145</v>
      </c>
      <c r="F100" s="91" t="s">
        <v>145</v>
      </c>
      <c r="G100" s="91" t="s">
        <v>145</v>
      </c>
      <c r="H100" s="91" t="s">
        <v>145</v>
      </c>
      <c r="I100" s="91" t="s">
        <v>145</v>
      </c>
      <c r="J100" s="194" t="s">
        <v>145</v>
      </c>
      <c r="K100" s="194" t="s">
        <v>145</v>
      </c>
      <c r="L100" s="194" t="s">
        <v>145</v>
      </c>
      <c r="M100" s="194" t="s">
        <v>145</v>
      </c>
      <c r="N100" s="194" t="s">
        <v>145</v>
      </c>
      <c r="O100" s="194" t="s">
        <v>145</v>
      </c>
      <c r="P100" s="194" t="s">
        <v>145</v>
      </c>
      <c r="Q100" s="194" t="s">
        <v>145</v>
      </c>
      <c r="R100" s="194" t="s">
        <v>145</v>
      </c>
      <c r="S100" s="194" t="s">
        <v>145</v>
      </c>
      <c r="T100" s="194" t="s">
        <v>145</v>
      </c>
      <c r="U100" s="194" t="s">
        <v>145</v>
      </c>
      <c r="V100" s="194" t="s">
        <v>145</v>
      </c>
      <c r="W100" s="194" t="s">
        <v>145</v>
      </c>
      <c r="X100" s="194" t="s">
        <v>145</v>
      </c>
      <c r="Z100" s="88" t="str">
        <f>IFERROR(_xlfn.RANK.EQ(E100,$E$9:$E$187,0)+COUNTIF(E$9:E100,E100)-1,"-")</f>
        <v>-</v>
      </c>
      <c r="AA100" s="88" t="str">
        <f>IFERROR(_xlfn.RANK.EQ(I100,$I$9:$I$187,0)+COUNTIF(I$9:I100,I100)-1,"-")</f>
        <v>-</v>
      </c>
      <c r="AB100" s="88" t="str">
        <f>IFERROR(_xlfn.RANK.EQ(F100,$F$9:$F$187,0)+COUNTIF(F$9:F100,F100)-1,"-")</f>
        <v>-</v>
      </c>
    </row>
    <row r="101" spans="1:28" ht="12" customHeight="1">
      <c r="A101" s="51">
        <v>93</v>
      </c>
      <c r="B101" s="147">
        <v>1</v>
      </c>
      <c r="C101" s="147">
        <v>458</v>
      </c>
      <c r="D101" s="147" t="s">
        <v>253</v>
      </c>
      <c r="E101" s="91" t="s">
        <v>888</v>
      </c>
      <c r="F101" s="91" t="s">
        <v>888</v>
      </c>
      <c r="G101" s="91" t="s">
        <v>888</v>
      </c>
      <c r="H101" s="91" t="s">
        <v>145</v>
      </c>
      <c r="I101" s="91" t="s">
        <v>888</v>
      </c>
      <c r="J101" s="194" t="s">
        <v>145</v>
      </c>
      <c r="K101" s="194" t="s">
        <v>145</v>
      </c>
      <c r="L101" s="194" t="s">
        <v>145</v>
      </c>
      <c r="M101" s="194" t="s">
        <v>145</v>
      </c>
      <c r="N101" s="194" t="s">
        <v>145</v>
      </c>
      <c r="O101" s="194" t="s">
        <v>145</v>
      </c>
      <c r="P101" s="194" t="s">
        <v>145</v>
      </c>
      <c r="Q101" s="194" t="s">
        <v>145</v>
      </c>
      <c r="R101" s="194" t="s">
        <v>145</v>
      </c>
      <c r="S101" s="194" t="s">
        <v>145</v>
      </c>
      <c r="T101" s="194" t="s">
        <v>145</v>
      </c>
      <c r="U101" s="194" t="s">
        <v>145</v>
      </c>
      <c r="V101" s="194" t="s">
        <v>145</v>
      </c>
      <c r="W101" s="194" t="s">
        <v>145</v>
      </c>
      <c r="X101" s="194" t="s">
        <v>145</v>
      </c>
      <c r="Z101" s="88" t="str">
        <f>IFERROR(_xlfn.RANK.EQ(E101,$E$9:$E$187,0)+COUNTIF(E$9:E101,E101)-1,"-")</f>
        <v>-</v>
      </c>
      <c r="AA101" s="88" t="str">
        <f>IFERROR(_xlfn.RANK.EQ(I101,$I$9:$I$187,0)+COUNTIF(I$9:I101,I101)-1,"-")</f>
        <v>-</v>
      </c>
      <c r="AB101" s="88" t="str">
        <f>IFERROR(_xlfn.RANK.EQ(F101,$F$9:$F$187,0)+COUNTIF(F$9:F101,F101)-1,"-")</f>
        <v>-</v>
      </c>
    </row>
    <row r="102" spans="1:28" ht="12" customHeight="1">
      <c r="A102" s="51">
        <v>94</v>
      </c>
      <c r="B102" s="147">
        <v>1</v>
      </c>
      <c r="C102" s="147">
        <v>459</v>
      </c>
      <c r="D102" s="147" t="s">
        <v>238</v>
      </c>
      <c r="E102" s="91">
        <v>3340</v>
      </c>
      <c r="F102" s="91">
        <v>526</v>
      </c>
      <c r="G102" s="91">
        <v>487</v>
      </c>
      <c r="H102" s="91">
        <v>530</v>
      </c>
      <c r="I102" s="91">
        <v>17600</v>
      </c>
      <c r="J102" s="194" t="s">
        <v>145</v>
      </c>
      <c r="K102" s="194" t="s">
        <v>145</v>
      </c>
      <c r="L102" s="194" t="s">
        <v>145</v>
      </c>
      <c r="M102" s="194" t="s">
        <v>145</v>
      </c>
      <c r="N102" s="194" t="s">
        <v>145</v>
      </c>
      <c r="O102" s="194" t="s">
        <v>145</v>
      </c>
      <c r="P102" s="194" t="s">
        <v>145</v>
      </c>
      <c r="Q102" s="194" t="s">
        <v>145</v>
      </c>
      <c r="R102" s="194" t="s">
        <v>145</v>
      </c>
      <c r="S102" s="194" t="s">
        <v>145</v>
      </c>
      <c r="T102" s="194" t="s">
        <v>145</v>
      </c>
      <c r="U102" s="194" t="s">
        <v>145</v>
      </c>
      <c r="V102" s="194" t="s">
        <v>145</v>
      </c>
      <c r="W102" s="194" t="s">
        <v>145</v>
      </c>
      <c r="X102" s="194" t="s">
        <v>145</v>
      </c>
      <c r="Z102" s="88">
        <f>IFERROR(_xlfn.RANK.EQ(E102,$E$9:$E$187,0)+COUNTIF(E$9:E102,E102)-1,"-")</f>
        <v>10</v>
      </c>
      <c r="AA102" s="88">
        <f>IFERROR(_xlfn.RANK.EQ(I102,$I$9:$I$187,0)+COUNTIF(I$9:I102,I102)-1,"-")</f>
        <v>12</v>
      </c>
      <c r="AB102" s="88">
        <f>IFERROR(_xlfn.RANK.EQ(F102,$F$9:$F$187,0)+COUNTIF(F$9:F102,F102)-1,"-")</f>
        <v>41</v>
      </c>
    </row>
    <row r="103" spans="1:28" ht="12" customHeight="1">
      <c r="A103" s="51">
        <v>95</v>
      </c>
      <c r="B103" s="147">
        <v>1</v>
      </c>
      <c r="C103" s="147">
        <v>460</v>
      </c>
      <c r="D103" s="147" t="s">
        <v>263</v>
      </c>
      <c r="E103" s="91">
        <v>1860</v>
      </c>
      <c r="F103" s="91">
        <v>412</v>
      </c>
      <c r="G103" s="91">
        <v>390</v>
      </c>
      <c r="H103" s="91">
        <v>415</v>
      </c>
      <c r="I103" s="91">
        <v>7660</v>
      </c>
      <c r="J103" s="194" t="s">
        <v>888</v>
      </c>
      <c r="K103" s="194">
        <v>343</v>
      </c>
      <c r="L103" s="194" t="s">
        <v>145</v>
      </c>
      <c r="M103" s="194">
        <v>343</v>
      </c>
      <c r="N103" s="194" t="s">
        <v>888</v>
      </c>
      <c r="O103" s="194" t="s">
        <v>145</v>
      </c>
      <c r="P103" s="194" t="s">
        <v>145</v>
      </c>
      <c r="Q103" s="194" t="s">
        <v>145</v>
      </c>
      <c r="R103" s="194" t="s">
        <v>145</v>
      </c>
      <c r="S103" s="194" t="s">
        <v>145</v>
      </c>
      <c r="T103" s="194" t="s">
        <v>145</v>
      </c>
      <c r="U103" s="194" t="s">
        <v>145</v>
      </c>
      <c r="V103" s="194" t="s">
        <v>145</v>
      </c>
      <c r="W103" s="194" t="s">
        <v>145</v>
      </c>
      <c r="X103" s="194" t="s">
        <v>145</v>
      </c>
      <c r="Z103" s="88">
        <f>IFERROR(_xlfn.RANK.EQ(E103,$E$9:$E$187,0)+COUNTIF(E$9:E103,E103)-1,"-")</f>
        <v>24</v>
      </c>
      <c r="AA103" s="88">
        <f>IFERROR(_xlfn.RANK.EQ(I103,$I$9:$I$187,0)+COUNTIF(I$9:I103,I103)-1,"-")</f>
        <v>32</v>
      </c>
      <c r="AB103" s="88">
        <f>IFERROR(_xlfn.RANK.EQ(F103,$F$9:$F$187,0)+COUNTIF(F$9:F103,F103)-1,"-")</f>
        <v>74</v>
      </c>
    </row>
    <row r="104" spans="1:28" ht="12" customHeight="1">
      <c r="A104" s="51">
        <v>96</v>
      </c>
      <c r="B104" s="147">
        <v>1</v>
      </c>
      <c r="C104" s="147">
        <v>461</v>
      </c>
      <c r="D104" s="147" t="s">
        <v>285</v>
      </c>
      <c r="E104" s="91">
        <v>880</v>
      </c>
      <c r="F104" s="91">
        <v>459</v>
      </c>
      <c r="G104" s="91">
        <v>441</v>
      </c>
      <c r="H104" s="91">
        <v>477</v>
      </c>
      <c r="I104" s="91">
        <v>4040</v>
      </c>
      <c r="J104" s="194">
        <v>93</v>
      </c>
      <c r="K104" s="194">
        <v>384</v>
      </c>
      <c r="L104" s="194">
        <v>357</v>
      </c>
      <c r="M104" s="194">
        <v>389</v>
      </c>
      <c r="N104" s="194">
        <v>357</v>
      </c>
      <c r="O104" s="194" t="s">
        <v>145</v>
      </c>
      <c r="P104" s="194" t="s">
        <v>145</v>
      </c>
      <c r="Q104" s="194" t="s">
        <v>145</v>
      </c>
      <c r="R104" s="194" t="s">
        <v>145</v>
      </c>
      <c r="S104" s="194" t="s">
        <v>145</v>
      </c>
      <c r="T104" s="194" t="s">
        <v>145</v>
      </c>
      <c r="U104" s="194" t="s">
        <v>145</v>
      </c>
      <c r="V104" s="194" t="s">
        <v>145</v>
      </c>
      <c r="W104" s="194" t="s">
        <v>145</v>
      </c>
      <c r="X104" s="194" t="s">
        <v>145</v>
      </c>
      <c r="Z104" s="88">
        <f>IFERROR(_xlfn.RANK.EQ(E104,$E$9:$E$187,0)+COUNTIF(E$9:E104,E104)-1,"-")</f>
        <v>42</v>
      </c>
      <c r="AA104" s="88">
        <f>IFERROR(_xlfn.RANK.EQ(I104,$I$9:$I$187,0)+COUNTIF(I$9:I104,I104)-1,"-")</f>
        <v>44</v>
      </c>
      <c r="AB104" s="88">
        <f>IFERROR(_xlfn.RANK.EQ(F104,$F$9:$F$187,0)+COUNTIF(F$9:F104,F104)-1,"-")</f>
        <v>61</v>
      </c>
    </row>
    <row r="105" spans="1:28" ht="12" customHeight="1">
      <c r="A105" s="51">
        <v>97</v>
      </c>
      <c r="B105" s="147">
        <v>1</v>
      </c>
      <c r="C105" s="147">
        <v>462</v>
      </c>
      <c r="D105" s="147" t="s">
        <v>229</v>
      </c>
      <c r="E105" s="91">
        <v>367</v>
      </c>
      <c r="F105" s="91">
        <v>508</v>
      </c>
      <c r="G105" s="91">
        <v>470</v>
      </c>
      <c r="H105" s="91">
        <v>510</v>
      </c>
      <c r="I105" s="91">
        <v>1860</v>
      </c>
      <c r="J105" s="194">
        <v>70</v>
      </c>
      <c r="K105" s="194">
        <v>429</v>
      </c>
      <c r="L105" s="194" t="s">
        <v>145</v>
      </c>
      <c r="M105" s="194">
        <v>429</v>
      </c>
      <c r="N105" s="194">
        <v>300</v>
      </c>
      <c r="O105" s="194" t="s">
        <v>145</v>
      </c>
      <c r="P105" s="194" t="s">
        <v>145</v>
      </c>
      <c r="Q105" s="194" t="s">
        <v>145</v>
      </c>
      <c r="R105" s="194" t="s">
        <v>145</v>
      </c>
      <c r="S105" s="194" t="s">
        <v>145</v>
      </c>
      <c r="T105" s="194" t="s">
        <v>145</v>
      </c>
      <c r="U105" s="194" t="s">
        <v>145</v>
      </c>
      <c r="V105" s="194" t="s">
        <v>145</v>
      </c>
      <c r="W105" s="194" t="s">
        <v>145</v>
      </c>
      <c r="X105" s="194" t="s">
        <v>145</v>
      </c>
      <c r="Z105" s="88">
        <f>IFERROR(_xlfn.RANK.EQ(E105,$E$9:$E$187,0)+COUNTIF(E$9:E105,E105)-1,"-")</f>
        <v>67</v>
      </c>
      <c r="AA105" s="88">
        <f>IFERROR(_xlfn.RANK.EQ(I105,$I$9:$I$187,0)+COUNTIF(I$9:I105,I105)-1,"-")</f>
        <v>62</v>
      </c>
      <c r="AB105" s="88">
        <f>IFERROR(_xlfn.RANK.EQ(F105,$F$9:$F$187,0)+COUNTIF(F$9:F105,F105)-1,"-")</f>
        <v>45</v>
      </c>
    </row>
    <row r="106" spans="1:28" ht="12" customHeight="1">
      <c r="A106" s="51">
        <v>98</v>
      </c>
      <c r="B106" s="147">
        <v>1</v>
      </c>
      <c r="C106" s="147">
        <v>463</v>
      </c>
      <c r="D106" s="147" t="s">
        <v>357</v>
      </c>
      <c r="E106" s="91" t="s">
        <v>145</v>
      </c>
      <c r="F106" s="91" t="s">
        <v>145</v>
      </c>
      <c r="G106" s="91" t="s">
        <v>145</v>
      </c>
      <c r="H106" s="91" t="s">
        <v>145</v>
      </c>
      <c r="I106" s="91" t="s">
        <v>145</v>
      </c>
      <c r="J106" s="194" t="s">
        <v>145</v>
      </c>
      <c r="K106" s="194" t="s">
        <v>145</v>
      </c>
      <c r="L106" s="194" t="s">
        <v>145</v>
      </c>
      <c r="M106" s="194" t="s">
        <v>145</v>
      </c>
      <c r="N106" s="194" t="s">
        <v>145</v>
      </c>
      <c r="O106" s="194" t="s">
        <v>145</v>
      </c>
      <c r="P106" s="194" t="s">
        <v>145</v>
      </c>
      <c r="Q106" s="194" t="s">
        <v>145</v>
      </c>
      <c r="R106" s="194" t="s">
        <v>145</v>
      </c>
      <c r="S106" s="194" t="s">
        <v>145</v>
      </c>
      <c r="T106" s="194" t="s">
        <v>145</v>
      </c>
      <c r="U106" s="194" t="s">
        <v>145</v>
      </c>
      <c r="V106" s="194" t="s">
        <v>145</v>
      </c>
      <c r="W106" s="194" t="s">
        <v>145</v>
      </c>
      <c r="X106" s="194" t="s">
        <v>145</v>
      </c>
      <c r="Z106" s="88" t="str">
        <f>IFERROR(_xlfn.RANK.EQ(E106,$E$9:$E$187,0)+COUNTIF(E$9:E106,E106)-1,"-")</f>
        <v>-</v>
      </c>
      <c r="AA106" s="88" t="str">
        <f>IFERROR(_xlfn.RANK.EQ(I106,$I$9:$I$187,0)+COUNTIF(I$9:I106,I106)-1,"-")</f>
        <v>-</v>
      </c>
      <c r="AB106" s="88" t="str">
        <f>IFERROR(_xlfn.RANK.EQ(F106,$F$9:$F$187,0)+COUNTIF(F$9:F106,F106)-1,"-")</f>
        <v>-</v>
      </c>
    </row>
    <row r="107" spans="1:28" ht="12" customHeight="1">
      <c r="A107" s="51">
        <v>99</v>
      </c>
      <c r="B107" s="147">
        <v>1</v>
      </c>
      <c r="C107" s="147">
        <v>464</v>
      </c>
      <c r="D107" s="147" t="s">
        <v>251</v>
      </c>
      <c r="E107" s="91">
        <v>484</v>
      </c>
      <c r="F107" s="91">
        <v>445</v>
      </c>
      <c r="G107" s="91">
        <v>442</v>
      </c>
      <c r="H107" s="91">
        <v>467</v>
      </c>
      <c r="I107" s="91">
        <v>2150</v>
      </c>
      <c r="J107" s="194" t="s">
        <v>145</v>
      </c>
      <c r="K107" s="194" t="s">
        <v>145</v>
      </c>
      <c r="L107" s="194" t="s">
        <v>145</v>
      </c>
      <c r="M107" s="194" t="s">
        <v>145</v>
      </c>
      <c r="N107" s="194" t="s">
        <v>145</v>
      </c>
      <c r="O107" s="194" t="s">
        <v>145</v>
      </c>
      <c r="P107" s="194" t="s">
        <v>145</v>
      </c>
      <c r="Q107" s="194" t="s">
        <v>145</v>
      </c>
      <c r="R107" s="194" t="s">
        <v>145</v>
      </c>
      <c r="S107" s="194" t="s">
        <v>145</v>
      </c>
      <c r="T107" s="194" t="s">
        <v>888</v>
      </c>
      <c r="U107" s="194" t="s">
        <v>888</v>
      </c>
      <c r="V107" s="194" t="s">
        <v>888</v>
      </c>
      <c r="W107" s="194" t="s">
        <v>145</v>
      </c>
      <c r="X107" s="194" t="s">
        <v>888</v>
      </c>
      <c r="Z107" s="88">
        <f>IFERROR(_xlfn.RANK.EQ(E107,$E$9:$E$187,0)+COUNTIF(E$9:E107,E107)-1,"-")</f>
        <v>60</v>
      </c>
      <c r="AA107" s="88">
        <f>IFERROR(_xlfn.RANK.EQ(I107,$I$9:$I$187,0)+COUNTIF(I$9:I107,I107)-1,"-")</f>
        <v>60</v>
      </c>
      <c r="AB107" s="88">
        <f>IFERROR(_xlfn.RANK.EQ(F107,$F$9:$F$187,0)+COUNTIF(F$9:F107,F107)-1,"-")</f>
        <v>67</v>
      </c>
    </row>
    <row r="108" spans="1:28" ht="12" customHeight="1">
      <c r="A108" s="51">
        <v>100</v>
      </c>
      <c r="B108" s="147">
        <v>1</v>
      </c>
      <c r="C108" s="147">
        <v>465</v>
      </c>
      <c r="D108" s="147" t="s">
        <v>247</v>
      </c>
      <c r="E108" s="91">
        <v>1130</v>
      </c>
      <c r="F108" s="91">
        <v>447</v>
      </c>
      <c r="G108" s="91">
        <v>438</v>
      </c>
      <c r="H108" s="91">
        <v>477</v>
      </c>
      <c r="I108" s="91">
        <v>5050</v>
      </c>
      <c r="J108" s="194" t="s">
        <v>145</v>
      </c>
      <c r="K108" s="194" t="s">
        <v>145</v>
      </c>
      <c r="L108" s="194" t="s">
        <v>145</v>
      </c>
      <c r="M108" s="194" t="s">
        <v>145</v>
      </c>
      <c r="N108" s="194" t="s">
        <v>145</v>
      </c>
      <c r="O108" s="194" t="s">
        <v>145</v>
      </c>
      <c r="P108" s="194" t="s">
        <v>145</v>
      </c>
      <c r="Q108" s="194" t="s">
        <v>145</v>
      </c>
      <c r="R108" s="194" t="s">
        <v>145</v>
      </c>
      <c r="S108" s="194" t="s">
        <v>145</v>
      </c>
      <c r="T108" s="194" t="s">
        <v>145</v>
      </c>
      <c r="U108" s="194" t="s">
        <v>145</v>
      </c>
      <c r="V108" s="194" t="s">
        <v>145</v>
      </c>
      <c r="W108" s="194" t="s">
        <v>145</v>
      </c>
      <c r="X108" s="194" t="s">
        <v>145</v>
      </c>
      <c r="Z108" s="88">
        <f>IFERROR(_xlfn.RANK.EQ(E108,$E$9:$E$187,0)+COUNTIF(E$9:E108,E108)-1,"-")</f>
        <v>37</v>
      </c>
      <c r="AA108" s="88">
        <f>IFERROR(_xlfn.RANK.EQ(I108,$I$9:$I$187,0)+COUNTIF(I$9:I108,I108)-1,"-")</f>
        <v>38</v>
      </c>
      <c r="AB108" s="88">
        <f>IFERROR(_xlfn.RANK.EQ(F108,$F$9:$F$187,0)+COUNTIF(F$9:F108,F108)-1,"-")</f>
        <v>66</v>
      </c>
    </row>
    <row r="109" spans="1:28" ht="12" customHeight="1">
      <c r="A109" s="51">
        <v>101</v>
      </c>
      <c r="B109" s="147">
        <v>1</v>
      </c>
      <c r="C109" s="147">
        <v>468</v>
      </c>
      <c r="D109" s="147" t="s">
        <v>290</v>
      </c>
      <c r="E109" s="91">
        <v>202</v>
      </c>
      <c r="F109" s="91">
        <v>329</v>
      </c>
      <c r="G109" s="91">
        <v>322</v>
      </c>
      <c r="H109" s="91">
        <v>356</v>
      </c>
      <c r="I109" s="91">
        <v>665</v>
      </c>
      <c r="J109" s="194" t="s">
        <v>145</v>
      </c>
      <c r="K109" s="194" t="s">
        <v>145</v>
      </c>
      <c r="L109" s="194" t="s">
        <v>145</v>
      </c>
      <c r="M109" s="194" t="s">
        <v>145</v>
      </c>
      <c r="N109" s="194" t="s">
        <v>145</v>
      </c>
      <c r="O109" s="194" t="s">
        <v>145</v>
      </c>
      <c r="P109" s="194" t="s">
        <v>145</v>
      </c>
      <c r="Q109" s="194" t="s">
        <v>145</v>
      </c>
      <c r="R109" s="194" t="s">
        <v>145</v>
      </c>
      <c r="S109" s="194" t="s">
        <v>145</v>
      </c>
      <c r="T109" s="194" t="s">
        <v>145</v>
      </c>
      <c r="U109" s="194" t="s">
        <v>145</v>
      </c>
      <c r="V109" s="194" t="s">
        <v>145</v>
      </c>
      <c r="W109" s="194" t="s">
        <v>145</v>
      </c>
      <c r="X109" s="194" t="s">
        <v>145</v>
      </c>
      <c r="Z109" s="88">
        <f>IFERROR(_xlfn.RANK.EQ(E109,$E$9:$E$187,0)+COUNTIF(E$9:E109,E109)-1,"-")</f>
        <v>80</v>
      </c>
      <c r="AA109" s="88">
        <f>IFERROR(_xlfn.RANK.EQ(I109,$I$9:$I$187,0)+COUNTIF(I$9:I109,I109)-1,"-")</f>
        <v>85</v>
      </c>
      <c r="AB109" s="88">
        <f>IFERROR(_xlfn.RANK.EQ(F109,$F$9:$F$187,0)+COUNTIF(F$9:F109,F109)-1,"-")</f>
        <v>95</v>
      </c>
    </row>
    <row r="110" spans="1:28" ht="12" customHeight="1">
      <c r="A110" s="51">
        <v>102</v>
      </c>
      <c r="B110" s="147">
        <v>1</v>
      </c>
      <c r="C110" s="147">
        <v>469</v>
      </c>
      <c r="D110" s="147" t="s">
        <v>256</v>
      </c>
      <c r="E110" s="91">
        <v>312</v>
      </c>
      <c r="F110" s="91">
        <v>367</v>
      </c>
      <c r="G110" s="91">
        <v>340</v>
      </c>
      <c r="H110" s="91">
        <v>386</v>
      </c>
      <c r="I110" s="91">
        <v>1150</v>
      </c>
      <c r="J110" s="194" t="s">
        <v>145</v>
      </c>
      <c r="K110" s="194" t="s">
        <v>145</v>
      </c>
      <c r="L110" s="194" t="s">
        <v>145</v>
      </c>
      <c r="M110" s="194" t="s">
        <v>145</v>
      </c>
      <c r="N110" s="194" t="s">
        <v>145</v>
      </c>
      <c r="O110" s="194" t="s">
        <v>145</v>
      </c>
      <c r="P110" s="194" t="s">
        <v>145</v>
      </c>
      <c r="Q110" s="194" t="s">
        <v>145</v>
      </c>
      <c r="R110" s="194" t="s">
        <v>145</v>
      </c>
      <c r="S110" s="194" t="s">
        <v>145</v>
      </c>
      <c r="T110" s="194" t="s">
        <v>145</v>
      </c>
      <c r="U110" s="194" t="s">
        <v>145</v>
      </c>
      <c r="V110" s="194" t="s">
        <v>145</v>
      </c>
      <c r="W110" s="194" t="s">
        <v>145</v>
      </c>
      <c r="X110" s="194" t="s">
        <v>145</v>
      </c>
      <c r="Z110" s="88">
        <f>IFERROR(_xlfn.RANK.EQ(E110,$E$9:$E$187,0)+COUNTIF(E$9:E110,E110)-1,"-")</f>
        <v>70</v>
      </c>
      <c r="AA110" s="88">
        <f>IFERROR(_xlfn.RANK.EQ(I110,$I$9:$I$187,0)+COUNTIF(I$9:I110,I110)-1,"-")</f>
        <v>70</v>
      </c>
      <c r="AB110" s="88">
        <f>IFERROR(_xlfn.RANK.EQ(F110,$F$9:$F$187,0)+COUNTIF(F$9:F110,F110)-1,"-")</f>
        <v>85</v>
      </c>
    </row>
    <row r="111" spans="1:28" ht="12" customHeight="1">
      <c r="A111" s="51">
        <v>103</v>
      </c>
      <c r="B111" s="147">
        <v>1</v>
      </c>
      <c r="C111" s="147">
        <v>470</v>
      </c>
      <c r="D111" s="147" t="s">
        <v>234</v>
      </c>
      <c r="E111" s="91" t="s">
        <v>145</v>
      </c>
      <c r="F111" s="91" t="s">
        <v>145</v>
      </c>
      <c r="G111" s="91" t="s">
        <v>145</v>
      </c>
      <c r="H111" s="91" t="s">
        <v>145</v>
      </c>
      <c r="I111" s="91" t="s">
        <v>145</v>
      </c>
      <c r="J111" s="194" t="s">
        <v>145</v>
      </c>
      <c r="K111" s="194" t="s">
        <v>145</v>
      </c>
      <c r="L111" s="194" t="s">
        <v>145</v>
      </c>
      <c r="M111" s="194" t="s">
        <v>145</v>
      </c>
      <c r="N111" s="194" t="s">
        <v>145</v>
      </c>
      <c r="O111" s="194" t="s">
        <v>145</v>
      </c>
      <c r="P111" s="194" t="s">
        <v>145</v>
      </c>
      <c r="Q111" s="194" t="s">
        <v>145</v>
      </c>
      <c r="R111" s="194" t="s">
        <v>145</v>
      </c>
      <c r="S111" s="194" t="s">
        <v>145</v>
      </c>
      <c r="T111" s="194" t="s">
        <v>145</v>
      </c>
      <c r="U111" s="194" t="s">
        <v>145</v>
      </c>
      <c r="V111" s="194" t="s">
        <v>145</v>
      </c>
      <c r="W111" s="194" t="s">
        <v>145</v>
      </c>
      <c r="X111" s="194" t="s">
        <v>145</v>
      </c>
      <c r="Z111" s="88" t="str">
        <f>IFERROR(_xlfn.RANK.EQ(E111,$E$9:$E$187,0)+COUNTIF(E$9:E111,E111)-1,"-")</f>
        <v>-</v>
      </c>
      <c r="AA111" s="88" t="str">
        <f>IFERROR(_xlfn.RANK.EQ(I111,$I$9:$I$187,0)+COUNTIF(I$9:I111,I111)-1,"-")</f>
        <v>-</v>
      </c>
      <c r="AB111" s="88" t="str">
        <f>IFERROR(_xlfn.RANK.EQ(F111,$F$9:$F$187,0)+COUNTIF(F$9:F111,F111)-1,"-")</f>
        <v>-</v>
      </c>
    </row>
    <row r="112" spans="1:28" ht="12" customHeight="1">
      <c r="A112" s="51">
        <v>104</v>
      </c>
      <c r="B112" s="147">
        <v>1</v>
      </c>
      <c r="C112" s="147">
        <v>471</v>
      </c>
      <c r="D112" s="147" t="s">
        <v>255</v>
      </c>
      <c r="E112" s="91" t="s">
        <v>888</v>
      </c>
      <c r="F112" s="91" t="s">
        <v>888</v>
      </c>
      <c r="G112" s="91" t="s">
        <v>145</v>
      </c>
      <c r="H112" s="91" t="s">
        <v>888</v>
      </c>
      <c r="I112" s="91" t="s">
        <v>888</v>
      </c>
      <c r="J112" s="194" t="s">
        <v>145</v>
      </c>
      <c r="K112" s="194" t="s">
        <v>145</v>
      </c>
      <c r="L112" s="194" t="s">
        <v>145</v>
      </c>
      <c r="M112" s="194" t="s">
        <v>145</v>
      </c>
      <c r="N112" s="194" t="s">
        <v>145</v>
      </c>
      <c r="O112" s="194" t="s">
        <v>145</v>
      </c>
      <c r="P112" s="194" t="s">
        <v>145</v>
      </c>
      <c r="Q112" s="194" t="s">
        <v>145</v>
      </c>
      <c r="R112" s="194" t="s">
        <v>145</v>
      </c>
      <c r="S112" s="194" t="s">
        <v>145</v>
      </c>
      <c r="T112" s="194" t="s">
        <v>145</v>
      </c>
      <c r="U112" s="194" t="s">
        <v>145</v>
      </c>
      <c r="V112" s="194" t="s">
        <v>145</v>
      </c>
      <c r="W112" s="194" t="s">
        <v>145</v>
      </c>
      <c r="X112" s="194" t="s">
        <v>145</v>
      </c>
      <c r="Z112" s="88" t="str">
        <f>IFERROR(_xlfn.RANK.EQ(E112,$E$9:$E$187,0)+COUNTIF(E$9:E112,E112)-1,"-")</f>
        <v>-</v>
      </c>
      <c r="AA112" s="88" t="str">
        <f>IFERROR(_xlfn.RANK.EQ(I112,$I$9:$I$187,0)+COUNTIF(I$9:I112,I112)-1,"-")</f>
        <v>-</v>
      </c>
      <c r="AB112" s="88" t="str">
        <f>IFERROR(_xlfn.RANK.EQ(F112,$F$9:$F$187,0)+COUNTIF(F$9:F112,F112)-1,"-")</f>
        <v>-</v>
      </c>
    </row>
    <row r="113" spans="1:28" ht="12" customHeight="1">
      <c r="A113" s="51">
        <v>105</v>
      </c>
      <c r="B113" s="147">
        <v>1</v>
      </c>
      <c r="C113" s="147">
        <v>472</v>
      </c>
      <c r="D113" s="147" t="s">
        <v>200</v>
      </c>
      <c r="E113" s="91">
        <v>275</v>
      </c>
      <c r="F113" s="91">
        <v>282</v>
      </c>
      <c r="G113" s="91">
        <v>275</v>
      </c>
      <c r="H113" s="91">
        <v>282</v>
      </c>
      <c r="I113" s="91">
        <v>775</v>
      </c>
      <c r="J113" s="194" t="s">
        <v>145</v>
      </c>
      <c r="K113" s="194" t="s">
        <v>145</v>
      </c>
      <c r="L113" s="194" t="s">
        <v>145</v>
      </c>
      <c r="M113" s="194" t="s">
        <v>145</v>
      </c>
      <c r="N113" s="194" t="s">
        <v>145</v>
      </c>
      <c r="O113" s="194" t="s">
        <v>145</v>
      </c>
      <c r="P113" s="194" t="s">
        <v>145</v>
      </c>
      <c r="Q113" s="194" t="s">
        <v>145</v>
      </c>
      <c r="R113" s="194" t="s">
        <v>145</v>
      </c>
      <c r="S113" s="194" t="s">
        <v>145</v>
      </c>
      <c r="T113" s="194" t="s">
        <v>145</v>
      </c>
      <c r="U113" s="194" t="s">
        <v>145</v>
      </c>
      <c r="V113" s="194" t="s">
        <v>145</v>
      </c>
      <c r="W113" s="194" t="s">
        <v>145</v>
      </c>
      <c r="X113" s="194" t="s">
        <v>145</v>
      </c>
      <c r="Z113" s="88">
        <f>IFERROR(_xlfn.RANK.EQ(E113,$E$9:$E$187,0)+COUNTIF(E$9:E113,E113)-1,"-")</f>
        <v>74</v>
      </c>
      <c r="AA113" s="88">
        <f>IFERROR(_xlfn.RANK.EQ(I113,$I$9:$I$187,0)+COUNTIF(I$9:I113,I113)-1,"-")</f>
        <v>79</v>
      </c>
      <c r="AB113" s="88">
        <f>IFERROR(_xlfn.RANK.EQ(F113,$F$9:$F$187,0)+COUNTIF(F$9:F113,F113)-1,"-")</f>
        <v>107</v>
      </c>
    </row>
    <row r="114" spans="1:28" ht="12" customHeight="1">
      <c r="A114" s="51">
        <v>106</v>
      </c>
      <c r="B114" s="147">
        <v>1</v>
      </c>
      <c r="C114" s="147">
        <v>481</v>
      </c>
      <c r="D114" s="147" t="s">
        <v>330</v>
      </c>
      <c r="E114" s="91" t="s">
        <v>888</v>
      </c>
      <c r="F114" s="91" t="s">
        <v>888</v>
      </c>
      <c r="G114" s="91" t="s">
        <v>888</v>
      </c>
      <c r="H114" s="91" t="s">
        <v>145</v>
      </c>
      <c r="I114" s="91" t="s">
        <v>888</v>
      </c>
      <c r="J114" s="194" t="s">
        <v>145</v>
      </c>
      <c r="K114" s="194" t="s">
        <v>145</v>
      </c>
      <c r="L114" s="194" t="s">
        <v>145</v>
      </c>
      <c r="M114" s="194" t="s">
        <v>145</v>
      </c>
      <c r="N114" s="194" t="s">
        <v>145</v>
      </c>
      <c r="O114" s="194" t="s">
        <v>145</v>
      </c>
      <c r="P114" s="194" t="s">
        <v>145</v>
      </c>
      <c r="Q114" s="194" t="s">
        <v>145</v>
      </c>
      <c r="R114" s="194" t="s">
        <v>145</v>
      </c>
      <c r="S114" s="194" t="s">
        <v>145</v>
      </c>
      <c r="T114" s="194" t="s">
        <v>145</v>
      </c>
      <c r="U114" s="194" t="s">
        <v>145</v>
      </c>
      <c r="V114" s="194" t="s">
        <v>145</v>
      </c>
      <c r="W114" s="194" t="s">
        <v>145</v>
      </c>
      <c r="X114" s="194" t="s">
        <v>145</v>
      </c>
      <c r="Z114" s="88" t="str">
        <f>IFERROR(_xlfn.RANK.EQ(E114,$E$9:$E$187,0)+COUNTIF(E$9:E114,E114)-1,"-")</f>
        <v>-</v>
      </c>
      <c r="AA114" s="88" t="str">
        <f>IFERROR(_xlfn.RANK.EQ(I114,$I$9:$I$187,0)+COUNTIF(I$9:I114,I114)-1,"-")</f>
        <v>-</v>
      </c>
      <c r="AB114" s="88" t="str">
        <f>IFERROR(_xlfn.RANK.EQ(F114,$F$9:$F$187,0)+COUNTIF(F$9:F114,F114)-1,"-")</f>
        <v>-</v>
      </c>
    </row>
    <row r="115" spans="1:28" ht="12" customHeight="1">
      <c r="A115" s="51">
        <v>107</v>
      </c>
      <c r="B115" s="147">
        <v>1</v>
      </c>
      <c r="C115" s="147">
        <v>482</v>
      </c>
      <c r="D115" s="147" t="s">
        <v>310</v>
      </c>
      <c r="E115" s="91">
        <v>266</v>
      </c>
      <c r="F115" s="91">
        <v>262</v>
      </c>
      <c r="G115" s="91">
        <v>254</v>
      </c>
      <c r="H115" s="91">
        <v>291</v>
      </c>
      <c r="I115" s="91">
        <v>698</v>
      </c>
      <c r="J115" s="194" t="s">
        <v>145</v>
      </c>
      <c r="K115" s="194" t="s">
        <v>145</v>
      </c>
      <c r="L115" s="194" t="s">
        <v>145</v>
      </c>
      <c r="M115" s="194" t="s">
        <v>145</v>
      </c>
      <c r="N115" s="194" t="s">
        <v>145</v>
      </c>
      <c r="O115" s="194" t="s">
        <v>145</v>
      </c>
      <c r="P115" s="194" t="s">
        <v>145</v>
      </c>
      <c r="Q115" s="194" t="s">
        <v>145</v>
      </c>
      <c r="R115" s="194" t="s">
        <v>145</v>
      </c>
      <c r="S115" s="194" t="s">
        <v>145</v>
      </c>
      <c r="T115" s="194" t="s">
        <v>145</v>
      </c>
      <c r="U115" s="194" t="s">
        <v>145</v>
      </c>
      <c r="V115" s="194" t="s">
        <v>145</v>
      </c>
      <c r="W115" s="194" t="s">
        <v>145</v>
      </c>
      <c r="X115" s="194" t="s">
        <v>145</v>
      </c>
      <c r="Z115" s="88">
        <f>IFERROR(_xlfn.RANK.EQ(E115,$E$9:$E$187,0)+COUNTIF(E$9:E115,E115)-1,"-")</f>
        <v>75</v>
      </c>
      <c r="AA115" s="88">
        <f>IFERROR(_xlfn.RANK.EQ(I115,$I$9:$I$187,0)+COUNTIF(I$9:I115,I115)-1,"-")</f>
        <v>83</v>
      </c>
      <c r="AB115" s="88">
        <f>IFERROR(_xlfn.RANK.EQ(F115,$F$9:$F$187,0)+COUNTIF(F$9:F115,F115)-1,"-")</f>
        <v>109</v>
      </c>
    </row>
    <row r="116" spans="1:28" ht="12" customHeight="1">
      <c r="A116" s="51">
        <v>108</v>
      </c>
      <c r="B116" s="147">
        <v>1</v>
      </c>
      <c r="C116" s="147">
        <v>483</v>
      </c>
      <c r="D116" s="147" t="s">
        <v>282</v>
      </c>
      <c r="E116" s="91">
        <v>344</v>
      </c>
      <c r="F116" s="91">
        <v>342</v>
      </c>
      <c r="G116" s="91">
        <v>320</v>
      </c>
      <c r="H116" s="91">
        <v>356</v>
      </c>
      <c r="I116" s="91">
        <v>1180</v>
      </c>
      <c r="J116" s="194" t="s">
        <v>145</v>
      </c>
      <c r="K116" s="194" t="s">
        <v>145</v>
      </c>
      <c r="L116" s="194" t="s">
        <v>145</v>
      </c>
      <c r="M116" s="194" t="s">
        <v>145</v>
      </c>
      <c r="N116" s="194" t="s">
        <v>145</v>
      </c>
      <c r="O116" s="194" t="s">
        <v>145</v>
      </c>
      <c r="P116" s="194" t="s">
        <v>145</v>
      </c>
      <c r="Q116" s="194" t="s">
        <v>145</v>
      </c>
      <c r="R116" s="194" t="s">
        <v>145</v>
      </c>
      <c r="S116" s="194" t="s">
        <v>145</v>
      </c>
      <c r="T116" s="194" t="s">
        <v>145</v>
      </c>
      <c r="U116" s="194" t="s">
        <v>145</v>
      </c>
      <c r="V116" s="194" t="s">
        <v>145</v>
      </c>
      <c r="W116" s="194" t="s">
        <v>145</v>
      </c>
      <c r="X116" s="194" t="s">
        <v>145</v>
      </c>
      <c r="Z116" s="88">
        <f>IFERROR(_xlfn.RANK.EQ(E116,$E$9:$E$187,0)+COUNTIF(E$9:E116,E116)-1,"-")</f>
        <v>69</v>
      </c>
      <c r="AA116" s="88">
        <f>IFERROR(_xlfn.RANK.EQ(I116,$I$9:$I$187,0)+COUNTIF(I$9:I116,I116)-1,"-")</f>
        <v>69</v>
      </c>
      <c r="AB116" s="88">
        <f>IFERROR(_xlfn.RANK.EQ(F116,$F$9:$F$187,0)+COUNTIF(F$9:F116,F116)-1,"-")</f>
        <v>92</v>
      </c>
    </row>
    <row r="117" spans="1:28" ht="12" customHeight="1">
      <c r="A117" s="51">
        <v>109</v>
      </c>
      <c r="B117" s="147">
        <v>1</v>
      </c>
      <c r="C117" s="147">
        <v>484</v>
      </c>
      <c r="D117" s="147" t="s">
        <v>318</v>
      </c>
      <c r="E117" s="91">
        <v>387</v>
      </c>
      <c r="F117" s="91">
        <v>288</v>
      </c>
      <c r="G117" s="91">
        <v>276</v>
      </c>
      <c r="H117" s="91">
        <v>306</v>
      </c>
      <c r="I117" s="91">
        <v>1110</v>
      </c>
      <c r="J117" s="194" t="s">
        <v>145</v>
      </c>
      <c r="K117" s="194" t="s">
        <v>145</v>
      </c>
      <c r="L117" s="194" t="s">
        <v>145</v>
      </c>
      <c r="M117" s="194" t="s">
        <v>145</v>
      </c>
      <c r="N117" s="194" t="s">
        <v>145</v>
      </c>
      <c r="O117" s="194" t="s">
        <v>145</v>
      </c>
      <c r="P117" s="194" t="s">
        <v>145</v>
      </c>
      <c r="Q117" s="194" t="s">
        <v>145</v>
      </c>
      <c r="R117" s="194" t="s">
        <v>145</v>
      </c>
      <c r="S117" s="194" t="s">
        <v>145</v>
      </c>
      <c r="T117" s="194" t="s">
        <v>145</v>
      </c>
      <c r="U117" s="194" t="s">
        <v>145</v>
      </c>
      <c r="V117" s="194" t="s">
        <v>145</v>
      </c>
      <c r="W117" s="194" t="s">
        <v>145</v>
      </c>
      <c r="X117" s="194" t="s">
        <v>145</v>
      </c>
      <c r="Z117" s="88">
        <f>IFERROR(_xlfn.RANK.EQ(E117,$E$9:$E$187,0)+COUNTIF(E$9:E117,E117)-1,"-")</f>
        <v>64</v>
      </c>
      <c r="AA117" s="88">
        <f>IFERROR(_xlfn.RANK.EQ(I117,$I$9:$I$187,0)+COUNTIF(I$9:I117,I117)-1,"-")</f>
        <v>71</v>
      </c>
      <c r="AB117" s="88">
        <f>IFERROR(_xlfn.RANK.EQ(F117,$F$9:$F$187,0)+COUNTIF(F$9:F117,F117)-1,"-")</f>
        <v>106</v>
      </c>
    </row>
    <row r="118" spans="1:28" ht="12" customHeight="1">
      <c r="A118" s="51">
        <v>110</v>
      </c>
      <c r="B118" s="147">
        <v>1</v>
      </c>
      <c r="C118" s="147">
        <v>485</v>
      </c>
      <c r="D118" s="147" t="s">
        <v>327</v>
      </c>
      <c r="E118" s="91">
        <v>356</v>
      </c>
      <c r="F118" s="91">
        <v>289</v>
      </c>
      <c r="G118" s="91">
        <v>273</v>
      </c>
      <c r="H118" s="91">
        <v>313</v>
      </c>
      <c r="I118" s="91">
        <v>1030</v>
      </c>
      <c r="J118" s="194" t="s">
        <v>145</v>
      </c>
      <c r="K118" s="194" t="s">
        <v>145</v>
      </c>
      <c r="L118" s="194" t="s">
        <v>145</v>
      </c>
      <c r="M118" s="194" t="s">
        <v>145</v>
      </c>
      <c r="N118" s="194" t="s">
        <v>145</v>
      </c>
      <c r="O118" s="194" t="s">
        <v>145</v>
      </c>
      <c r="P118" s="194" t="s">
        <v>145</v>
      </c>
      <c r="Q118" s="194" t="s">
        <v>145</v>
      </c>
      <c r="R118" s="194" t="s">
        <v>145</v>
      </c>
      <c r="S118" s="194" t="s">
        <v>145</v>
      </c>
      <c r="T118" s="194" t="s">
        <v>145</v>
      </c>
      <c r="U118" s="194" t="s">
        <v>145</v>
      </c>
      <c r="V118" s="194" t="s">
        <v>145</v>
      </c>
      <c r="W118" s="194" t="s">
        <v>145</v>
      </c>
      <c r="X118" s="194" t="s">
        <v>145</v>
      </c>
      <c r="Z118" s="88">
        <f>IFERROR(_xlfn.RANK.EQ(E118,$E$9:$E$187,0)+COUNTIF(E$9:E118,E118)-1,"-")</f>
        <v>68</v>
      </c>
      <c r="AA118" s="88">
        <f>IFERROR(_xlfn.RANK.EQ(I118,$I$9:$I$187,0)+COUNTIF(I$9:I118,I118)-1,"-")</f>
        <v>74</v>
      </c>
      <c r="AB118" s="88">
        <f>IFERROR(_xlfn.RANK.EQ(F118,$F$9:$F$187,0)+COUNTIF(F$9:F118,F118)-1,"-")</f>
        <v>105</v>
      </c>
    </row>
    <row r="119" spans="1:28" ht="12" customHeight="1">
      <c r="A119" s="51">
        <v>111</v>
      </c>
      <c r="B119" s="147">
        <v>1</v>
      </c>
      <c r="C119" s="147">
        <v>486</v>
      </c>
      <c r="D119" s="147" t="s">
        <v>270</v>
      </c>
      <c r="E119" s="91">
        <v>495</v>
      </c>
      <c r="F119" s="91">
        <v>293</v>
      </c>
      <c r="G119" s="91">
        <v>274</v>
      </c>
      <c r="H119" s="91">
        <v>308</v>
      </c>
      <c r="I119" s="91">
        <v>1450</v>
      </c>
      <c r="J119" s="194" t="s">
        <v>145</v>
      </c>
      <c r="K119" s="194" t="s">
        <v>145</v>
      </c>
      <c r="L119" s="194" t="s">
        <v>145</v>
      </c>
      <c r="M119" s="194" t="s">
        <v>145</v>
      </c>
      <c r="N119" s="194" t="s">
        <v>145</v>
      </c>
      <c r="O119" s="194" t="s">
        <v>145</v>
      </c>
      <c r="P119" s="194" t="s">
        <v>145</v>
      </c>
      <c r="Q119" s="194" t="s">
        <v>145</v>
      </c>
      <c r="R119" s="194" t="s">
        <v>145</v>
      </c>
      <c r="S119" s="194" t="s">
        <v>145</v>
      </c>
      <c r="T119" s="194" t="s">
        <v>145</v>
      </c>
      <c r="U119" s="194" t="s">
        <v>145</v>
      </c>
      <c r="V119" s="194" t="s">
        <v>145</v>
      </c>
      <c r="W119" s="194" t="s">
        <v>145</v>
      </c>
      <c r="X119" s="194" t="s">
        <v>145</v>
      </c>
      <c r="Z119" s="88">
        <f>IFERROR(_xlfn.RANK.EQ(E119,$E$9:$E$187,0)+COUNTIF(E$9:E119,E119)-1,"-")</f>
        <v>59</v>
      </c>
      <c r="AA119" s="88">
        <f>IFERROR(_xlfn.RANK.EQ(I119,$I$9:$I$187,0)+COUNTIF(I$9:I119,I119)-1,"-")</f>
        <v>66</v>
      </c>
      <c r="AB119" s="88">
        <f>IFERROR(_xlfn.RANK.EQ(F119,$F$9:$F$187,0)+COUNTIF(F$9:F119,F119)-1,"-")</f>
        <v>103</v>
      </c>
    </row>
    <row r="120" spans="1:28" ht="12" customHeight="1">
      <c r="A120" s="51">
        <v>112</v>
      </c>
      <c r="B120" s="147">
        <v>1</v>
      </c>
      <c r="C120" s="147">
        <v>487</v>
      </c>
      <c r="D120" s="147" t="s">
        <v>305</v>
      </c>
      <c r="E120" s="91" t="s">
        <v>888</v>
      </c>
      <c r="F120" s="91" t="s">
        <v>888</v>
      </c>
      <c r="G120" s="91" t="s">
        <v>145</v>
      </c>
      <c r="H120" s="91" t="s">
        <v>888</v>
      </c>
      <c r="I120" s="91" t="s">
        <v>888</v>
      </c>
      <c r="J120" s="194" t="s">
        <v>145</v>
      </c>
      <c r="K120" s="194" t="s">
        <v>145</v>
      </c>
      <c r="L120" s="194" t="s">
        <v>145</v>
      </c>
      <c r="M120" s="194" t="s">
        <v>145</v>
      </c>
      <c r="N120" s="194" t="s">
        <v>145</v>
      </c>
      <c r="O120" s="194" t="s">
        <v>145</v>
      </c>
      <c r="P120" s="194" t="s">
        <v>145</v>
      </c>
      <c r="Q120" s="194" t="s">
        <v>145</v>
      </c>
      <c r="R120" s="194" t="s">
        <v>145</v>
      </c>
      <c r="S120" s="194" t="s">
        <v>145</v>
      </c>
      <c r="T120" s="194" t="s">
        <v>145</v>
      </c>
      <c r="U120" s="194" t="s">
        <v>145</v>
      </c>
      <c r="V120" s="194" t="s">
        <v>145</v>
      </c>
      <c r="W120" s="194" t="s">
        <v>145</v>
      </c>
      <c r="X120" s="194" t="s">
        <v>145</v>
      </c>
      <c r="Z120" s="88" t="str">
        <f>IFERROR(_xlfn.RANK.EQ(E120,$E$9:$E$187,0)+COUNTIF(E$9:E120,E120)-1,"-")</f>
        <v>-</v>
      </c>
      <c r="AA120" s="88" t="str">
        <f>IFERROR(_xlfn.RANK.EQ(I120,$I$9:$I$187,0)+COUNTIF(I$9:I120,I120)-1,"-")</f>
        <v>-</v>
      </c>
      <c r="AB120" s="88" t="str">
        <f>IFERROR(_xlfn.RANK.EQ(F120,$F$9:$F$187,0)+COUNTIF(F$9:F120,F120)-1,"-")</f>
        <v>-</v>
      </c>
    </row>
    <row r="121" spans="1:28" ht="12" customHeight="1">
      <c r="A121" s="51">
        <v>113</v>
      </c>
      <c r="B121" s="147">
        <v>1</v>
      </c>
      <c r="C121" s="147">
        <v>511</v>
      </c>
      <c r="D121" s="147" t="s">
        <v>341</v>
      </c>
      <c r="E121" s="91" t="s">
        <v>145</v>
      </c>
      <c r="F121" s="91" t="s">
        <v>145</v>
      </c>
      <c r="G121" s="91" t="s">
        <v>145</v>
      </c>
      <c r="H121" s="91" t="s">
        <v>145</v>
      </c>
      <c r="I121" s="91" t="s">
        <v>145</v>
      </c>
      <c r="J121" s="194" t="s">
        <v>145</v>
      </c>
      <c r="K121" s="194" t="s">
        <v>145</v>
      </c>
      <c r="L121" s="194" t="s">
        <v>145</v>
      </c>
      <c r="M121" s="194" t="s">
        <v>145</v>
      </c>
      <c r="N121" s="194" t="s">
        <v>145</v>
      </c>
      <c r="O121" s="194" t="s">
        <v>145</v>
      </c>
      <c r="P121" s="194" t="s">
        <v>145</v>
      </c>
      <c r="Q121" s="194" t="s">
        <v>145</v>
      </c>
      <c r="R121" s="194" t="s">
        <v>145</v>
      </c>
      <c r="S121" s="194" t="s">
        <v>145</v>
      </c>
      <c r="T121" s="194" t="s">
        <v>145</v>
      </c>
      <c r="U121" s="194" t="s">
        <v>145</v>
      </c>
      <c r="V121" s="194" t="s">
        <v>145</v>
      </c>
      <c r="W121" s="194" t="s">
        <v>145</v>
      </c>
      <c r="X121" s="194" t="s">
        <v>145</v>
      </c>
      <c r="Z121" s="88" t="str">
        <f>IFERROR(_xlfn.RANK.EQ(E121,$E$9:$E$187,0)+COUNTIF(E$9:E121,E121)-1,"-")</f>
        <v>-</v>
      </c>
      <c r="AA121" s="88" t="str">
        <f>IFERROR(_xlfn.RANK.EQ(I121,$I$9:$I$187,0)+COUNTIF(I$9:I121,I121)-1,"-")</f>
        <v>-</v>
      </c>
      <c r="AB121" s="88" t="str">
        <f>IFERROR(_xlfn.RANK.EQ(F121,$F$9:$F$187,0)+COUNTIF(F$9:F121,F121)-1,"-")</f>
        <v>-</v>
      </c>
    </row>
    <row r="122" spans="1:28" ht="12" customHeight="1">
      <c r="A122" s="51">
        <v>114</v>
      </c>
      <c r="B122" s="147">
        <v>1</v>
      </c>
      <c r="C122" s="147">
        <v>512</v>
      </c>
      <c r="D122" s="147" t="s">
        <v>340</v>
      </c>
      <c r="E122" s="91" t="s">
        <v>888</v>
      </c>
      <c r="F122" s="91" t="s">
        <v>888</v>
      </c>
      <c r="G122" s="91" t="s">
        <v>145</v>
      </c>
      <c r="H122" s="91" t="s">
        <v>888</v>
      </c>
      <c r="I122" s="91" t="s">
        <v>888</v>
      </c>
      <c r="J122" s="194" t="s">
        <v>145</v>
      </c>
      <c r="K122" s="194" t="s">
        <v>145</v>
      </c>
      <c r="L122" s="194" t="s">
        <v>145</v>
      </c>
      <c r="M122" s="194" t="s">
        <v>145</v>
      </c>
      <c r="N122" s="194" t="s">
        <v>145</v>
      </c>
      <c r="O122" s="194" t="s">
        <v>145</v>
      </c>
      <c r="P122" s="194" t="s">
        <v>145</v>
      </c>
      <c r="Q122" s="194" t="s">
        <v>145</v>
      </c>
      <c r="R122" s="194" t="s">
        <v>145</v>
      </c>
      <c r="S122" s="194" t="s">
        <v>145</v>
      </c>
      <c r="T122" s="194" t="s">
        <v>145</v>
      </c>
      <c r="U122" s="194" t="s">
        <v>145</v>
      </c>
      <c r="V122" s="194" t="s">
        <v>145</v>
      </c>
      <c r="W122" s="194" t="s">
        <v>145</v>
      </c>
      <c r="X122" s="194" t="s">
        <v>145</v>
      </c>
      <c r="Z122" s="88" t="str">
        <f>IFERROR(_xlfn.RANK.EQ(E122,$E$9:$E$187,0)+COUNTIF(E$9:E122,E122)-1,"-")</f>
        <v>-</v>
      </c>
      <c r="AA122" s="88" t="str">
        <f>IFERROR(_xlfn.RANK.EQ(I122,$I$9:$I$187,0)+COUNTIF(I$9:I122,I122)-1,"-")</f>
        <v>-</v>
      </c>
      <c r="AB122" s="88" t="str">
        <f>IFERROR(_xlfn.RANK.EQ(F122,$F$9:$F$187,0)+COUNTIF(F$9:F122,F122)-1,"-")</f>
        <v>-</v>
      </c>
    </row>
    <row r="123" spans="1:28" ht="12" customHeight="1">
      <c r="A123" s="51">
        <v>115</v>
      </c>
      <c r="B123" s="147">
        <v>1</v>
      </c>
      <c r="C123" s="147">
        <v>513</v>
      </c>
      <c r="D123" s="147" t="s">
        <v>347</v>
      </c>
      <c r="E123" s="91" t="s">
        <v>145</v>
      </c>
      <c r="F123" s="91" t="s">
        <v>145</v>
      </c>
      <c r="G123" s="91" t="s">
        <v>145</v>
      </c>
      <c r="H123" s="91" t="s">
        <v>145</v>
      </c>
      <c r="I123" s="91" t="s">
        <v>145</v>
      </c>
      <c r="J123" s="194" t="s">
        <v>145</v>
      </c>
      <c r="K123" s="194" t="s">
        <v>145</v>
      </c>
      <c r="L123" s="194" t="s">
        <v>145</v>
      </c>
      <c r="M123" s="194" t="s">
        <v>145</v>
      </c>
      <c r="N123" s="194" t="s">
        <v>145</v>
      </c>
      <c r="O123" s="194" t="s">
        <v>145</v>
      </c>
      <c r="P123" s="194" t="s">
        <v>145</v>
      </c>
      <c r="Q123" s="194" t="s">
        <v>145</v>
      </c>
      <c r="R123" s="194" t="s">
        <v>145</v>
      </c>
      <c r="S123" s="194" t="s">
        <v>145</v>
      </c>
      <c r="T123" s="194" t="s">
        <v>145</v>
      </c>
      <c r="U123" s="194" t="s">
        <v>145</v>
      </c>
      <c r="V123" s="194" t="s">
        <v>145</v>
      </c>
      <c r="W123" s="194" t="s">
        <v>145</v>
      </c>
      <c r="X123" s="194" t="s">
        <v>145</v>
      </c>
      <c r="Z123" s="88" t="str">
        <f>IFERROR(_xlfn.RANK.EQ(E123,$E$9:$E$187,0)+COUNTIF(E$9:E123,E123)-1,"-")</f>
        <v>-</v>
      </c>
      <c r="AA123" s="88" t="str">
        <f>IFERROR(_xlfn.RANK.EQ(I123,$I$9:$I$187,0)+COUNTIF(I$9:I123,I123)-1,"-")</f>
        <v>-</v>
      </c>
      <c r="AB123" s="88" t="str">
        <f>IFERROR(_xlfn.RANK.EQ(F123,$F$9:$F$187,0)+COUNTIF(F$9:F123,F123)-1,"-")</f>
        <v>-</v>
      </c>
    </row>
    <row r="124" spans="1:28" ht="12" customHeight="1">
      <c r="A124" s="51">
        <v>116</v>
      </c>
      <c r="B124" s="147">
        <v>1</v>
      </c>
      <c r="C124" s="147">
        <v>514</v>
      </c>
      <c r="D124" s="147" t="s">
        <v>292</v>
      </c>
      <c r="E124" s="91" t="s">
        <v>145</v>
      </c>
      <c r="F124" s="91" t="s">
        <v>145</v>
      </c>
      <c r="G124" s="91" t="s">
        <v>145</v>
      </c>
      <c r="H124" s="91" t="s">
        <v>145</v>
      </c>
      <c r="I124" s="91" t="s">
        <v>145</v>
      </c>
      <c r="J124" s="194" t="s">
        <v>145</v>
      </c>
      <c r="K124" s="194" t="s">
        <v>145</v>
      </c>
      <c r="L124" s="194" t="s">
        <v>145</v>
      </c>
      <c r="M124" s="194" t="s">
        <v>145</v>
      </c>
      <c r="N124" s="194" t="s">
        <v>145</v>
      </c>
      <c r="O124" s="194" t="s">
        <v>145</v>
      </c>
      <c r="P124" s="194" t="s">
        <v>145</v>
      </c>
      <c r="Q124" s="194" t="s">
        <v>145</v>
      </c>
      <c r="R124" s="194" t="s">
        <v>145</v>
      </c>
      <c r="S124" s="194" t="s">
        <v>145</v>
      </c>
      <c r="T124" s="194" t="s">
        <v>145</v>
      </c>
      <c r="U124" s="194" t="s">
        <v>145</v>
      </c>
      <c r="V124" s="194" t="s">
        <v>145</v>
      </c>
      <c r="W124" s="194" t="s">
        <v>145</v>
      </c>
      <c r="X124" s="194" t="s">
        <v>145</v>
      </c>
      <c r="Z124" s="88" t="str">
        <f>IFERROR(_xlfn.RANK.EQ(E124,$E$9:$E$187,0)+COUNTIF(E$9:E124,E124)-1,"-")</f>
        <v>-</v>
      </c>
      <c r="AA124" s="88" t="str">
        <f>IFERROR(_xlfn.RANK.EQ(I124,$I$9:$I$187,0)+COUNTIF(I$9:I124,I124)-1,"-")</f>
        <v>-</v>
      </c>
      <c r="AB124" s="88" t="str">
        <f>IFERROR(_xlfn.RANK.EQ(F124,$F$9:$F$187,0)+COUNTIF(F$9:F124,F124)-1,"-")</f>
        <v>-</v>
      </c>
    </row>
    <row r="125" spans="1:28" ht="12" customHeight="1">
      <c r="A125" s="51">
        <v>117</v>
      </c>
      <c r="B125" s="147">
        <v>1</v>
      </c>
      <c r="C125" s="147">
        <v>516</v>
      </c>
      <c r="D125" s="147" t="s">
        <v>275</v>
      </c>
      <c r="E125" s="91" t="s">
        <v>145</v>
      </c>
      <c r="F125" s="91" t="s">
        <v>145</v>
      </c>
      <c r="G125" s="91" t="s">
        <v>145</v>
      </c>
      <c r="H125" s="91" t="s">
        <v>145</v>
      </c>
      <c r="I125" s="91" t="s">
        <v>145</v>
      </c>
      <c r="J125" s="194" t="s">
        <v>145</v>
      </c>
      <c r="K125" s="194" t="s">
        <v>145</v>
      </c>
      <c r="L125" s="194" t="s">
        <v>145</v>
      </c>
      <c r="M125" s="194" t="s">
        <v>145</v>
      </c>
      <c r="N125" s="194" t="s">
        <v>145</v>
      </c>
      <c r="O125" s="194" t="s">
        <v>145</v>
      </c>
      <c r="P125" s="194" t="s">
        <v>145</v>
      </c>
      <c r="Q125" s="194" t="s">
        <v>145</v>
      </c>
      <c r="R125" s="194" t="s">
        <v>145</v>
      </c>
      <c r="S125" s="194" t="s">
        <v>145</v>
      </c>
      <c r="T125" s="194" t="s">
        <v>145</v>
      </c>
      <c r="U125" s="194" t="s">
        <v>145</v>
      </c>
      <c r="V125" s="194" t="s">
        <v>145</v>
      </c>
      <c r="W125" s="194" t="s">
        <v>145</v>
      </c>
      <c r="X125" s="194" t="s">
        <v>145</v>
      </c>
      <c r="Z125" s="88" t="str">
        <f>IFERROR(_xlfn.RANK.EQ(E125,$E$9:$E$187,0)+COUNTIF(E$9:E125,E125)-1,"-")</f>
        <v>-</v>
      </c>
      <c r="AA125" s="88" t="str">
        <f>IFERROR(_xlfn.RANK.EQ(I125,$I$9:$I$187,0)+COUNTIF(I$9:I125,I125)-1,"-")</f>
        <v>-</v>
      </c>
      <c r="AB125" s="88" t="str">
        <f>IFERROR(_xlfn.RANK.EQ(F125,$F$9:$F$187,0)+COUNTIF(F$9:F125,F125)-1,"-")</f>
        <v>-</v>
      </c>
    </row>
    <row r="126" spans="1:28" ht="12" customHeight="1">
      <c r="A126" s="51">
        <v>118</v>
      </c>
      <c r="B126" s="147">
        <v>1</v>
      </c>
      <c r="C126" s="147">
        <v>517</v>
      </c>
      <c r="D126" s="147" t="s">
        <v>371</v>
      </c>
      <c r="E126" s="91" t="s">
        <v>145</v>
      </c>
      <c r="F126" s="91" t="s">
        <v>145</v>
      </c>
      <c r="G126" s="91" t="s">
        <v>145</v>
      </c>
      <c r="H126" s="91" t="s">
        <v>145</v>
      </c>
      <c r="I126" s="91" t="s">
        <v>145</v>
      </c>
      <c r="J126" s="194" t="s">
        <v>145</v>
      </c>
      <c r="K126" s="194" t="s">
        <v>145</v>
      </c>
      <c r="L126" s="194" t="s">
        <v>145</v>
      </c>
      <c r="M126" s="194" t="s">
        <v>145</v>
      </c>
      <c r="N126" s="194" t="s">
        <v>145</v>
      </c>
      <c r="O126" s="194" t="s">
        <v>145</v>
      </c>
      <c r="P126" s="194" t="s">
        <v>145</v>
      </c>
      <c r="Q126" s="194" t="s">
        <v>145</v>
      </c>
      <c r="R126" s="194" t="s">
        <v>145</v>
      </c>
      <c r="S126" s="194" t="s">
        <v>145</v>
      </c>
      <c r="T126" s="194" t="s">
        <v>145</v>
      </c>
      <c r="U126" s="194" t="s">
        <v>145</v>
      </c>
      <c r="V126" s="194" t="s">
        <v>145</v>
      </c>
      <c r="W126" s="194" t="s">
        <v>145</v>
      </c>
      <c r="X126" s="194" t="s">
        <v>145</v>
      </c>
      <c r="Z126" s="88" t="str">
        <f>IFERROR(_xlfn.RANK.EQ(E126,$E$9:$E$187,0)+COUNTIF(E$9:E126,E126)-1,"-")</f>
        <v>-</v>
      </c>
      <c r="AA126" s="88" t="str">
        <f>IFERROR(_xlfn.RANK.EQ(I126,$I$9:$I$187,0)+COUNTIF(I$9:I126,I126)-1,"-")</f>
        <v>-</v>
      </c>
      <c r="AB126" s="88" t="str">
        <f>IFERROR(_xlfn.RANK.EQ(F126,$F$9:$F$187,0)+COUNTIF(F$9:F126,F126)-1,"-")</f>
        <v>-</v>
      </c>
    </row>
    <row r="127" spans="1:28" ht="12" customHeight="1">
      <c r="A127" s="51">
        <v>119</v>
      </c>
      <c r="B127" s="147">
        <v>1</v>
      </c>
      <c r="C127" s="147">
        <v>518</v>
      </c>
      <c r="D127" s="147" t="s">
        <v>372</v>
      </c>
      <c r="E127" s="91" t="s">
        <v>145</v>
      </c>
      <c r="F127" s="91" t="s">
        <v>145</v>
      </c>
      <c r="G127" s="91" t="s">
        <v>145</v>
      </c>
      <c r="H127" s="91" t="s">
        <v>145</v>
      </c>
      <c r="I127" s="91" t="s">
        <v>145</v>
      </c>
      <c r="J127" s="194" t="s">
        <v>145</v>
      </c>
      <c r="K127" s="194" t="s">
        <v>145</v>
      </c>
      <c r="L127" s="194" t="s">
        <v>145</v>
      </c>
      <c r="M127" s="194" t="s">
        <v>145</v>
      </c>
      <c r="N127" s="194" t="s">
        <v>145</v>
      </c>
      <c r="O127" s="194" t="s">
        <v>145</v>
      </c>
      <c r="P127" s="194" t="s">
        <v>145</v>
      </c>
      <c r="Q127" s="194" t="s">
        <v>145</v>
      </c>
      <c r="R127" s="194" t="s">
        <v>145</v>
      </c>
      <c r="S127" s="194" t="s">
        <v>145</v>
      </c>
      <c r="T127" s="194" t="s">
        <v>145</v>
      </c>
      <c r="U127" s="194" t="s">
        <v>145</v>
      </c>
      <c r="V127" s="194" t="s">
        <v>145</v>
      </c>
      <c r="W127" s="194" t="s">
        <v>145</v>
      </c>
      <c r="X127" s="194" t="s">
        <v>145</v>
      </c>
      <c r="Z127" s="88" t="str">
        <f>IFERROR(_xlfn.RANK.EQ(E127,$E$9:$E$187,0)+COUNTIF(E$9:E127,E127)-1,"-")</f>
        <v>-</v>
      </c>
      <c r="AA127" s="88" t="str">
        <f>IFERROR(_xlfn.RANK.EQ(I127,$I$9:$I$187,0)+COUNTIF(I$9:I127,I127)-1,"-")</f>
        <v>-</v>
      </c>
      <c r="AB127" s="88" t="str">
        <f>IFERROR(_xlfn.RANK.EQ(F127,$F$9:$F$187,0)+COUNTIF(F$9:F127,F127)-1,"-")</f>
        <v>-</v>
      </c>
    </row>
    <row r="128" spans="1:28" ht="12" customHeight="1">
      <c r="A128" s="51">
        <v>120</v>
      </c>
      <c r="B128" s="147">
        <v>1</v>
      </c>
      <c r="C128" s="147">
        <v>519</v>
      </c>
      <c r="D128" s="147" t="s">
        <v>373</v>
      </c>
      <c r="E128" s="91" t="s">
        <v>145</v>
      </c>
      <c r="F128" s="91" t="s">
        <v>145</v>
      </c>
      <c r="G128" s="91" t="s">
        <v>145</v>
      </c>
      <c r="H128" s="91" t="s">
        <v>145</v>
      </c>
      <c r="I128" s="91" t="s">
        <v>145</v>
      </c>
      <c r="J128" s="194" t="s">
        <v>145</v>
      </c>
      <c r="K128" s="194" t="s">
        <v>145</v>
      </c>
      <c r="L128" s="194" t="s">
        <v>145</v>
      </c>
      <c r="M128" s="194" t="s">
        <v>145</v>
      </c>
      <c r="N128" s="194" t="s">
        <v>145</v>
      </c>
      <c r="O128" s="194" t="s">
        <v>145</v>
      </c>
      <c r="P128" s="194" t="s">
        <v>145</v>
      </c>
      <c r="Q128" s="194" t="s">
        <v>145</v>
      </c>
      <c r="R128" s="194" t="s">
        <v>145</v>
      </c>
      <c r="S128" s="194" t="s">
        <v>145</v>
      </c>
      <c r="T128" s="194" t="s">
        <v>145</v>
      </c>
      <c r="U128" s="194" t="s">
        <v>145</v>
      </c>
      <c r="V128" s="194" t="s">
        <v>145</v>
      </c>
      <c r="W128" s="194" t="s">
        <v>145</v>
      </c>
      <c r="X128" s="194" t="s">
        <v>145</v>
      </c>
      <c r="Z128" s="88" t="str">
        <f>IFERROR(_xlfn.RANK.EQ(E128,$E$9:$E$187,0)+COUNTIF(E$9:E128,E128)-1,"-")</f>
        <v>-</v>
      </c>
      <c r="AA128" s="88" t="str">
        <f>IFERROR(_xlfn.RANK.EQ(I128,$I$9:$I$187,0)+COUNTIF(I$9:I128,I128)-1,"-")</f>
        <v>-</v>
      </c>
      <c r="AB128" s="88" t="str">
        <f>IFERROR(_xlfn.RANK.EQ(F128,$F$9:$F$187,0)+COUNTIF(F$9:F128,F128)-1,"-")</f>
        <v>-</v>
      </c>
    </row>
    <row r="129" spans="1:28" ht="12" customHeight="1">
      <c r="A129" s="51">
        <v>121</v>
      </c>
      <c r="B129" s="147">
        <v>1</v>
      </c>
      <c r="C129" s="147">
        <v>520</v>
      </c>
      <c r="D129" s="147" t="s">
        <v>326</v>
      </c>
      <c r="E129" s="91" t="s">
        <v>145</v>
      </c>
      <c r="F129" s="91" t="s">
        <v>145</v>
      </c>
      <c r="G129" s="91" t="s">
        <v>145</v>
      </c>
      <c r="H129" s="91" t="s">
        <v>145</v>
      </c>
      <c r="I129" s="91" t="s">
        <v>145</v>
      </c>
      <c r="J129" s="194" t="s">
        <v>145</v>
      </c>
      <c r="K129" s="194" t="s">
        <v>145</v>
      </c>
      <c r="L129" s="194" t="s">
        <v>145</v>
      </c>
      <c r="M129" s="194" t="s">
        <v>145</v>
      </c>
      <c r="N129" s="194" t="s">
        <v>145</v>
      </c>
      <c r="O129" s="194" t="s">
        <v>145</v>
      </c>
      <c r="P129" s="194" t="s">
        <v>145</v>
      </c>
      <c r="Q129" s="194" t="s">
        <v>145</v>
      </c>
      <c r="R129" s="194" t="s">
        <v>145</v>
      </c>
      <c r="S129" s="194" t="s">
        <v>145</v>
      </c>
      <c r="T129" s="194" t="s">
        <v>145</v>
      </c>
      <c r="U129" s="194" t="s">
        <v>145</v>
      </c>
      <c r="V129" s="194" t="s">
        <v>145</v>
      </c>
      <c r="W129" s="194" t="s">
        <v>145</v>
      </c>
      <c r="X129" s="194" t="s">
        <v>145</v>
      </c>
      <c r="Z129" s="88" t="str">
        <f>IFERROR(_xlfn.RANK.EQ(E129,$E$9:$E$187,0)+COUNTIF(E$9:E129,E129)-1,"-")</f>
        <v>-</v>
      </c>
      <c r="AA129" s="88" t="str">
        <f>IFERROR(_xlfn.RANK.EQ(I129,$I$9:$I$187,0)+COUNTIF(I$9:I129,I129)-1,"-")</f>
        <v>-</v>
      </c>
      <c r="AB129" s="88" t="str">
        <f>IFERROR(_xlfn.RANK.EQ(F129,$F$9:$F$187,0)+COUNTIF(F$9:F129,F129)-1,"-")</f>
        <v>-</v>
      </c>
    </row>
    <row r="130" spans="1:28" ht="12" customHeight="1">
      <c r="A130" s="51">
        <v>122</v>
      </c>
      <c r="B130" s="147">
        <v>1</v>
      </c>
      <c r="C130" s="147">
        <v>543</v>
      </c>
      <c r="D130" s="147" t="s">
        <v>254</v>
      </c>
      <c r="E130" s="91">
        <v>3000</v>
      </c>
      <c r="F130" s="91">
        <v>528</v>
      </c>
      <c r="G130" s="91" t="s">
        <v>888</v>
      </c>
      <c r="H130" s="91">
        <v>528</v>
      </c>
      <c r="I130" s="91">
        <v>15800</v>
      </c>
      <c r="J130" s="194" t="s">
        <v>145</v>
      </c>
      <c r="K130" s="194" t="s">
        <v>145</v>
      </c>
      <c r="L130" s="194" t="s">
        <v>145</v>
      </c>
      <c r="M130" s="194" t="s">
        <v>145</v>
      </c>
      <c r="N130" s="194" t="s">
        <v>145</v>
      </c>
      <c r="O130" s="194" t="s">
        <v>145</v>
      </c>
      <c r="P130" s="194" t="s">
        <v>145</v>
      </c>
      <c r="Q130" s="194" t="s">
        <v>145</v>
      </c>
      <c r="R130" s="194" t="s">
        <v>145</v>
      </c>
      <c r="S130" s="194" t="s">
        <v>145</v>
      </c>
      <c r="T130" s="194" t="s">
        <v>145</v>
      </c>
      <c r="U130" s="194" t="s">
        <v>145</v>
      </c>
      <c r="V130" s="194" t="s">
        <v>145</v>
      </c>
      <c r="W130" s="194" t="s">
        <v>145</v>
      </c>
      <c r="X130" s="194" t="s">
        <v>145</v>
      </c>
      <c r="Z130" s="88">
        <f>IFERROR(_xlfn.RANK.EQ(E130,$E$9:$E$187,0)+COUNTIF(E$9:E130,E130)-1,"-")</f>
        <v>14</v>
      </c>
      <c r="AA130" s="88">
        <f>IFERROR(_xlfn.RANK.EQ(I130,$I$9:$I$187,0)+COUNTIF(I$9:I130,I130)-1,"-")</f>
        <v>15</v>
      </c>
      <c r="AB130" s="88">
        <f>IFERROR(_xlfn.RANK.EQ(F130,$F$9:$F$187,0)+COUNTIF(F$9:F130,F130)-1,"-")</f>
        <v>40</v>
      </c>
    </row>
    <row r="131" spans="1:28" ht="12" customHeight="1">
      <c r="A131" s="51">
        <v>123</v>
      </c>
      <c r="B131" s="147">
        <v>1</v>
      </c>
      <c r="C131" s="147">
        <v>544</v>
      </c>
      <c r="D131" s="147" t="s">
        <v>287</v>
      </c>
      <c r="E131" s="91">
        <v>1720</v>
      </c>
      <c r="F131" s="91">
        <v>504</v>
      </c>
      <c r="G131" s="91" t="s">
        <v>888</v>
      </c>
      <c r="H131" s="91">
        <v>504</v>
      </c>
      <c r="I131" s="91">
        <v>8670</v>
      </c>
      <c r="J131" s="194" t="s">
        <v>145</v>
      </c>
      <c r="K131" s="194" t="s">
        <v>145</v>
      </c>
      <c r="L131" s="194" t="s">
        <v>145</v>
      </c>
      <c r="M131" s="194" t="s">
        <v>145</v>
      </c>
      <c r="N131" s="194" t="s">
        <v>145</v>
      </c>
      <c r="O131" s="194">
        <v>20</v>
      </c>
      <c r="P131" s="194">
        <v>421</v>
      </c>
      <c r="Q131" s="194" t="s">
        <v>145</v>
      </c>
      <c r="R131" s="194">
        <v>421</v>
      </c>
      <c r="S131" s="194">
        <v>84</v>
      </c>
      <c r="T131" s="194" t="s">
        <v>145</v>
      </c>
      <c r="U131" s="194" t="s">
        <v>145</v>
      </c>
      <c r="V131" s="194" t="s">
        <v>145</v>
      </c>
      <c r="W131" s="194" t="s">
        <v>145</v>
      </c>
      <c r="X131" s="194" t="s">
        <v>145</v>
      </c>
      <c r="Z131" s="88">
        <f>IFERROR(_xlfn.RANK.EQ(E131,$E$9:$E$187,0)+COUNTIF(E$9:E131,E131)-1,"-")</f>
        <v>29</v>
      </c>
      <c r="AA131" s="88">
        <f>IFERROR(_xlfn.RANK.EQ(I131,$I$9:$I$187,0)+COUNTIF(I$9:I131,I131)-1,"-")</f>
        <v>28</v>
      </c>
      <c r="AB131" s="88">
        <f>IFERROR(_xlfn.RANK.EQ(F131,$F$9:$F$187,0)+COUNTIF(F$9:F131,F131)-1,"-")</f>
        <v>48</v>
      </c>
    </row>
    <row r="132" spans="1:28" ht="12" customHeight="1">
      <c r="A132" s="51">
        <v>124</v>
      </c>
      <c r="B132" s="147">
        <v>1</v>
      </c>
      <c r="C132" s="147">
        <v>545</v>
      </c>
      <c r="D132" s="147" t="s">
        <v>220</v>
      </c>
      <c r="E132" s="91">
        <v>3070</v>
      </c>
      <c r="F132" s="91">
        <v>594</v>
      </c>
      <c r="G132" s="91" t="s">
        <v>145</v>
      </c>
      <c r="H132" s="91">
        <v>594</v>
      </c>
      <c r="I132" s="91">
        <v>18200</v>
      </c>
      <c r="J132" s="194" t="s">
        <v>145</v>
      </c>
      <c r="K132" s="194" t="s">
        <v>145</v>
      </c>
      <c r="L132" s="194" t="s">
        <v>145</v>
      </c>
      <c r="M132" s="194" t="s">
        <v>145</v>
      </c>
      <c r="N132" s="194" t="s">
        <v>145</v>
      </c>
      <c r="O132" s="194" t="s">
        <v>145</v>
      </c>
      <c r="P132" s="194" t="s">
        <v>145</v>
      </c>
      <c r="Q132" s="194" t="s">
        <v>145</v>
      </c>
      <c r="R132" s="194" t="s">
        <v>145</v>
      </c>
      <c r="S132" s="194" t="s">
        <v>145</v>
      </c>
      <c r="T132" s="194" t="s">
        <v>888</v>
      </c>
      <c r="U132" s="194" t="s">
        <v>888</v>
      </c>
      <c r="V132" s="194" t="s">
        <v>145</v>
      </c>
      <c r="W132" s="194" t="s">
        <v>888</v>
      </c>
      <c r="X132" s="194" t="s">
        <v>888</v>
      </c>
      <c r="Z132" s="88">
        <f>IFERROR(_xlfn.RANK.EQ(E132,$E$9:$E$187,0)+COUNTIF(E$9:E132,E132)-1,"-")</f>
        <v>12</v>
      </c>
      <c r="AA132" s="88">
        <f>IFERROR(_xlfn.RANK.EQ(I132,$I$9:$I$187,0)+COUNTIF(I$9:I132,I132)-1,"-")</f>
        <v>11</v>
      </c>
      <c r="AB132" s="88">
        <f>IFERROR(_xlfn.RANK.EQ(F132,$F$9:$F$187,0)+COUNTIF(F$9:F132,F132)-1,"-")</f>
        <v>21</v>
      </c>
    </row>
    <row r="133" spans="1:28" ht="12" customHeight="1">
      <c r="A133" s="51">
        <v>125</v>
      </c>
      <c r="B133" s="147">
        <v>1</v>
      </c>
      <c r="C133" s="147">
        <v>546</v>
      </c>
      <c r="D133" s="147" t="s">
        <v>218</v>
      </c>
      <c r="E133" s="91">
        <v>2540</v>
      </c>
      <c r="F133" s="91">
        <v>611</v>
      </c>
      <c r="G133" s="91" t="s">
        <v>145</v>
      </c>
      <c r="H133" s="91">
        <v>611</v>
      </c>
      <c r="I133" s="91">
        <v>15500</v>
      </c>
      <c r="J133" s="194" t="s">
        <v>145</v>
      </c>
      <c r="K133" s="194" t="s">
        <v>145</v>
      </c>
      <c r="L133" s="194" t="s">
        <v>145</v>
      </c>
      <c r="M133" s="194" t="s">
        <v>145</v>
      </c>
      <c r="N133" s="194" t="s">
        <v>145</v>
      </c>
      <c r="O133" s="194" t="s">
        <v>145</v>
      </c>
      <c r="P133" s="194" t="s">
        <v>145</v>
      </c>
      <c r="Q133" s="194" t="s">
        <v>145</v>
      </c>
      <c r="R133" s="194" t="s">
        <v>145</v>
      </c>
      <c r="S133" s="194" t="s">
        <v>145</v>
      </c>
      <c r="T133" s="194" t="s">
        <v>145</v>
      </c>
      <c r="U133" s="194" t="s">
        <v>145</v>
      </c>
      <c r="V133" s="194" t="s">
        <v>145</v>
      </c>
      <c r="W133" s="194" t="s">
        <v>145</v>
      </c>
      <c r="X133" s="194" t="s">
        <v>145</v>
      </c>
      <c r="Z133" s="88">
        <f>IFERROR(_xlfn.RANK.EQ(E133,$E$9:$E$187,0)+COUNTIF(E$9:E133,E133)-1,"-")</f>
        <v>17</v>
      </c>
      <c r="AA133" s="88">
        <f>IFERROR(_xlfn.RANK.EQ(I133,$I$9:$I$187,0)+COUNTIF(I$9:I133,I133)-1,"-")</f>
        <v>16</v>
      </c>
      <c r="AB133" s="88">
        <f>IFERROR(_xlfn.RANK.EQ(F133,$F$9:$F$187,0)+COUNTIF(F$9:F133,F133)-1,"-")</f>
        <v>17</v>
      </c>
    </row>
    <row r="134" spans="1:28" ht="12" customHeight="1">
      <c r="A134" s="51">
        <v>126</v>
      </c>
      <c r="B134" s="147">
        <v>1</v>
      </c>
      <c r="C134" s="147">
        <v>547</v>
      </c>
      <c r="D134" s="147" t="s">
        <v>204</v>
      </c>
      <c r="E134" s="91">
        <v>2900</v>
      </c>
      <c r="F134" s="91">
        <v>655</v>
      </c>
      <c r="G134" s="91" t="s">
        <v>145</v>
      </c>
      <c r="H134" s="91">
        <v>655</v>
      </c>
      <c r="I134" s="91">
        <v>19000</v>
      </c>
      <c r="J134" s="194" t="s">
        <v>145</v>
      </c>
      <c r="K134" s="194" t="s">
        <v>145</v>
      </c>
      <c r="L134" s="194" t="s">
        <v>145</v>
      </c>
      <c r="M134" s="194" t="s">
        <v>145</v>
      </c>
      <c r="N134" s="194" t="s">
        <v>145</v>
      </c>
      <c r="O134" s="194" t="s">
        <v>145</v>
      </c>
      <c r="P134" s="194" t="s">
        <v>145</v>
      </c>
      <c r="Q134" s="194" t="s">
        <v>145</v>
      </c>
      <c r="R134" s="194" t="s">
        <v>145</v>
      </c>
      <c r="S134" s="194" t="s">
        <v>145</v>
      </c>
      <c r="T134" s="194" t="s">
        <v>888</v>
      </c>
      <c r="U134" s="194" t="s">
        <v>888</v>
      </c>
      <c r="V134" s="194" t="s">
        <v>145</v>
      </c>
      <c r="W134" s="194" t="s">
        <v>888</v>
      </c>
      <c r="X134" s="194" t="s">
        <v>888</v>
      </c>
      <c r="Z134" s="88">
        <f>IFERROR(_xlfn.RANK.EQ(E134,$E$9:$E$187,0)+COUNTIF(E$9:E134,E134)-1,"-")</f>
        <v>15</v>
      </c>
      <c r="AA134" s="88">
        <f>IFERROR(_xlfn.RANK.EQ(I134,$I$9:$I$187,0)+COUNTIF(I$9:I134,I134)-1,"-")</f>
        <v>10</v>
      </c>
      <c r="AB134" s="88">
        <f>IFERROR(_xlfn.RANK.EQ(F134,$F$9:$F$187,0)+COUNTIF(F$9:F134,F134)-1,"-")</f>
        <v>8</v>
      </c>
    </row>
    <row r="135" spans="1:28" ht="12" customHeight="1">
      <c r="A135" s="51">
        <v>127</v>
      </c>
      <c r="B135" s="147">
        <v>1</v>
      </c>
      <c r="C135" s="147">
        <v>549</v>
      </c>
      <c r="D135" s="147" t="s">
        <v>221</v>
      </c>
      <c r="E135" s="91">
        <v>942</v>
      </c>
      <c r="F135" s="91">
        <v>550</v>
      </c>
      <c r="G135" s="91" t="s">
        <v>888</v>
      </c>
      <c r="H135" s="91">
        <v>550</v>
      </c>
      <c r="I135" s="91">
        <v>5180</v>
      </c>
      <c r="J135" s="194" t="s">
        <v>145</v>
      </c>
      <c r="K135" s="194" t="s">
        <v>145</v>
      </c>
      <c r="L135" s="194" t="s">
        <v>145</v>
      </c>
      <c r="M135" s="194" t="s">
        <v>145</v>
      </c>
      <c r="N135" s="194" t="s">
        <v>145</v>
      </c>
      <c r="O135" s="194" t="s">
        <v>145</v>
      </c>
      <c r="P135" s="194" t="s">
        <v>145</v>
      </c>
      <c r="Q135" s="194" t="s">
        <v>145</v>
      </c>
      <c r="R135" s="194" t="s">
        <v>145</v>
      </c>
      <c r="S135" s="194" t="s">
        <v>145</v>
      </c>
      <c r="T135" s="194" t="s">
        <v>145</v>
      </c>
      <c r="U135" s="194" t="s">
        <v>145</v>
      </c>
      <c r="V135" s="194" t="s">
        <v>145</v>
      </c>
      <c r="W135" s="194" t="s">
        <v>145</v>
      </c>
      <c r="X135" s="194" t="s">
        <v>145</v>
      </c>
      <c r="Z135" s="88">
        <f>IFERROR(_xlfn.RANK.EQ(E135,$E$9:$E$187,0)+COUNTIF(E$9:E135,E135)-1,"-")</f>
        <v>41</v>
      </c>
      <c r="AA135" s="88">
        <f>IFERROR(_xlfn.RANK.EQ(I135,$I$9:$I$187,0)+COUNTIF(I$9:I135,I135)-1,"-")</f>
        <v>37</v>
      </c>
      <c r="AB135" s="88">
        <f>IFERROR(_xlfn.RANK.EQ(F135,$F$9:$F$187,0)+COUNTIF(F$9:F135,F135)-1,"-")</f>
        <v>31</v>
      </c>
    </row>
    <row r="136" spans="1:28" ht="12" customHeight="1">
      <c r="A136" s="51">
        <v>128</v>
      </c>
      <c r="B136" s="147">
        <v>1</v>
      </c>
      <c r="C136" s="147">
        <v>550</v>
      </c>
      <c r="D136" s="147" t="s">
        <v>230</v>
      </c>
      <c r="E136" s="91">
        <v>534</v>
      </c>
      <c r="F136" s="91">
        <v>539</v>
      </c>
      <c r="G136" s="91" t="s">
        <v>145</v>
      </c>
      <c r="H136" s="91">
        <v>539</v>
      </c>
      <c r="I136" s="91">
        <v>2880</v>
      </c>
      <c r="J136" s="194" t="s">
        <v>145</v>
      </c>
      <c r="K136" s="194" t="s">
        <v>145</v>
      </c>
      <c r="L136" s="194" t="s">
        <v>145</v>
      </c>
      <c r="M136" s="194" t="s">
        <v>145</v>
      </c>
      <c r="N136" s="194" t="s">
        <v>145</v>
      </c>
      <c r="O136" s="194" t="s">
        <v>145</v>
      </c>
      <c r="P136" s="194" t="s">
        <v>145</v>
      </c>
      <c r="Q136" s="194" t="s">
        <v>145</v>
      </c>
      <c r="R136" s="194" t="s">
        <v>145</v>
      </c>
      <c r="S136" s="194" t="s">
        <v>145</v>
      </c>
      <c r="T136" s="194" t="s">
        <v>145</v>
      </c>
      <c r="U136" s="194" t="s">
        <v>145</v>
      </c>
      <c r="V136" s="194" t="s">
        <v>145</v>
      </c>
      <c r="W136" s="194" t="s">
        <v>145</v>
      </c>
      <c r="X136" s="194" t="s">
        <v>145</v>
      </c>
      <c r="Z136" s="88">
        <f>IFERROR(_xlfn.RANK.EQ(E136,$E$9:$E$187,0)+COUNTIF(E$9:E136,E136)-1,"-")</f>
        <v>57</v>
      </c>
      <c r="AA136" s="88">
        <f>IFERROR(_xlfn.RANK.EQ(I136,$I$9:$I$187,0)+COUNTIF(I$9:I136,I136)-1,"-")</f>
        <v>54</v>
      </c>
      <c r="AB136" s="88">
        <f>IFERROR(_xlfn.RANK.EQ(F136,$F$9:$F$187,0)+COUNTIF(F$9:F136,F136)-1,"-")</f>
        <v>35</v>
      </c>
    </row>
    <row r="137" spans="1:28" ht="12" customHeight="1">
      <c r="A137" s="51">
        <v>129</v>
      </c>
      <c r="B137" s="147">
        <v>1</v>
      </c>
      <c r="C137" s="147">
        <v>552</v>
      </c>
      <c r="D137" s="147" t="s">
        <v>297</v>
      </c>
      <c r="E137" s="91">
        <v>853</v>
      </c>
      <c r="F137" s="91">
        <v>568</v>
      </c>
      <c r="G137" s="91" t="s">
        <v>145</v>
      </c>
      <c r="H137" s="91">
        <v>568</v>
      </c>
      <c r="I137" s="91">
        <v>4850</v>
      </c>
      <c r="J137" s="194">
        <v>97</v>
      </c>
      <c r="K137" s="194">
        <v>395</v>
      </c>
      <c r="L137" s="194" t="s">
        <v>145</v>
      </c>
      <c r="M137" s="194">
        <v>395</v>
      </c>
      <c r="N137" s="194">
        <v>383</v>
      </c>
      <c r="O137" s="194" t="s">
        <v>145</v>
      </c>
      <c r="P137" s="194" t="s">
        <v>145</v>
      </c>
      <c r="Q137" s="194" t="s">
        <v>145</v>
      </c>
      <c r="R137" s="194" t="s">
        <v>145</v>
      </c>
      <c r="S137" s="194" t="s">
        <v>145</v>
      </c>
      <c r="T137" s="194" t="s">
        <v>888</v>
      </c>
      <c r="U137" s="194" t="s">
        <v>888</v>
      </c>
      <c r="V137" s="194" t="s">
        <v>145</v>
      </c>
      <c r="W137" s="194" t="s">
        <v>888</v>
      </c>
      <c r="X137" s="194" t="s">
        <v>888</v>
      </c>
      <c r="Z137" s="88">
        <f>IFERROR(_xlfn.RANK.EQ(E137,$E$9:$E$187,0)+COUNTIF(E$9:E137,E137)-1,"-")</f>
        <v>43</v>
      </c>
      <c r="AA137" s="88">
        <f>IFERROR(_xlfn.RANK.EQ(I137,$I$9:$I$187,0)+COUNTIF(I$9:I137,I137)-1,"-")</f>
        <v>40</v>
      </c>
      <c r="AB137" s="88">
        <f>IFERROR(_xlfn.RANK.EQ(F137,$F$9:$F$187,0)+COUNTIF(F$9:F137,F137)-1,"-")</f>
        <v>24</v>
      </c>
    </row>
    <row r="138" spans="1:28" ht="12" customHeight="1">
      <c r="A138" s="51">
        <v>130</v>
      </c>
      <c r="B138" s="147">
        <v>1</v>
      </c>
      <c r="C138" s="147">
        <v>555</v>
      </c>
      <c r="D138" s="147" t="s">
        <v>289</v>
      </c>
      <c r="E138" s="91">
        <v>777</v>
      </c>
      <c r="F138" s="91">
        <v>506</v>
      </c>
      <c r="G138" s="91" t="s">
        <v>145</v>
      </c>
      <c r="H138" s="91">
        <v>506</v>
      </c>
      <c r="I138" s="91">
        <v>3930</v>
      </c>
      <c r="J138" s="194" t="s">
        <v>145</v>
      </c>
      <c r="K138" s="194" t="s">
        <v>145</v>
      </c>
      <c r="L138" s="194" t="s">
        <v>145</v>
      </c>
      <c r="M138" s="194" t="s">
        <v>145</v>
      </c>
      <c r="N138" s="194" t="s">
        <v>145</v>
      </c>
      <c r="O138" s="194" t="s">
        <v>145</v>
      </c>
      <c r="P138" s="194" t="s">
        <v>145</v>
      </c>
      <c r="Q138" s="194" t="s">
        <v>145</v>
      </c>
      <c r="R138" s="194" t="s">
        <v>145</v>
      </c>
      <c r="S138" s="194" t="s">
        <v>145</v>
      </c>
      <c r="T138" s="194" t="s">
        <v>145</v>
      </c>
      <c r="U138" s="194" t="s">
        <v>145</v>
      </c>
      <c r="V138" s="194" t="s">
        <v>145</v>
      </c>
      <c r="W138" s="194" t="s">
        <v>145</v>
      </c>
      <c r="X138" s="194" t="s">
        <v>145</v>
      </c>
      <c r="Z138" s="88">
        <f>IFERROR(_xlfn.RANK.EQ(E138,$E$9:$E$187,0)+COUNTIF(E$9:E138,E138)-1,"-")</f>
        <v>47</v>
      </c>
      <c r="AA138" s="88">
        <f>IFERROR(_xlfn.RANK.EQ(I138,$I$9:$I$187,0)+COUNTIF(I$9:I138,I138)-1,"-")</f>
        <v>47</v>
      </c>
      <c r="AB138" s="88">
        <f>IFERROR(_xlfn.RANK.EQ(F138,$F$9:$F$187,0)+COUNTIF(F$9:F138,F138)-1,"-")</f>
        <v>47</v>
      </c>
    </row>
    <row r="139" spans="1:28" ht="12" customHeight="1">
      <c r="A139" s="51">
        <v>131</v>
      </c>
      <c r="B139" s="147">
        <v>1</v>
      </c>
      <c r="C139" s="147">
        <v>559</v>
      </c>
      <c r="D139" s="147" t="s">
        <v>271</v>
      </c>
      <c r="E139" s="91">
        <v>604</v>
      </c>
      <c r="F139" s="91">
        <v>561</v>
      </c>
      <c r="G139" s="91" t="s">
        <v>145</v>
      </c>
      <c r="H139" s="91">
        <v>561</v>
      </c>
      <c r="I139" s="91">
        <v>3390</v>
      </c>
      <c r="J139" s="194" t="s">
        <v>145</v>
      </c>
      <c r="K139" s="194" t="s">
        <v>145</v>
      </c>
      <c r="L139" s="194" t="s">
        <v>145</v>
      </c>
      <c r="M139" s="194" t="s">
        <v>145</v>
      </c>
      <c r="N139" s="194" t="s">
        <v>145</v>
      </c>
      <c r="O139" s="194" t="s">
        <v>145</v>
      </c>
      <c r="P139" s="194" t="s">
        <v>145</v>
      </c>
      <c r="Q139" s="194" t="s">
        <v>145</v>
      </c>
      <c r="R139" s="194" t="s">
        <v>145</v>
      </c>
      <c r="S139" s="194" t="s">
        <v>145</v>
      </c>
      <c r="T139" s="194" t="s">
        <v>145</v>
      </c>
      <c r="U139" s="194" t="s">
        <v>145</v>
      </c>
      <c r="V139" s="194" t="s">
        <v>145</v>
      </c>
      <c r="W139" s="194" t="s">
        <v>145</v>
      </c>
      <c r="X139" s="194" t="s">
        <v>145</v>
      </c>
      <c r="Z139" s="88">
        <f>IFERROR(_xlfn.RANK.EQ(E139,$E$9:$E$187,0)+COUNTIF(E$9:E139,E139)-1,"-")</f>
        <v>55</v>
      </c>
      <c r="AA139" s="88">
        <f>IFERROR(_xlfn.RANK.EQ(I139,$I$9:$I$187,0)+COUNTIF(I$9:I139,I139)-1,"-")</f>
        <v>49</v>
      </c>
      <c r="AB139" s="88">
        <f>IFERROR(_xlfn.RANK.EQ(F139,$F$9:$F$187,0)+COUNTIF(F$9:F139,F139)-1,"-")</f>
        <v>29</v>
      </c>
    </row>
    <row r="140" spans="1:28" ht="12" customHeight="1">
      <c r="A140" s="51">
        <v>132</v>
      </c>
      <c r="B140" s="147">
        <v>1</v>
      </c>
      <c r="C140" s="147">
        <v>560</v>
      </c>
      <c r="D140" s="147" t="s">
        <v>243</v>
      </c>
      <c r="E140" s="91">
        <v>419</v>
      </c>
      <c r="F140" s="91">
        <v>570</v>
      </c>
      <c r="G140" s="91" t="s">
        <v>145</v>
      </c>
      <c r="H140" s="91">
        <v>570</v>
      </c>
      <c r="I140" s="91">
        <v>2390</v>
      </c>
      <c r="J140" s="194" t="s">
        <v>145</v>
      </c>
      <c r="K140" s="194" t="s">
        <v>145</v>
      </c>
      <c r="L140" s="194" t="s">
        <v>145</v>
      </c>
      <c r="M140" s="194" t="s">
        <v>145</v>
      </c>
      <c r="N140" s="194" t="s">
        <v>145</v>
      </c>
      <c r="O140" s="194" t="s">
        <v>145</v>
      </c>
      <c r="P140" s="194" t="s">
        <v>145</v>
      </c>
      <c r="Q140" s="194" t="s">
        <v>145</v>
      </c>
      <c r="R140" s="194" t="s">
        <v>145</v>
      </c>
      <c r="S140" s="194" t="s">
        <v>145</v>
      </c>
      <c r="T140" s="194" t="s">
        <v>145</v>
      </c>
      <c r="U140" s="194" t="s">
        <v>145</v>
      </c>
      <c r="V140" s="194" t="s">
        <v>145</v>
      </c>
      <c r="W140" s="194" t="s">
        <v>145</v>
      </c>
      <c r="X140" s="194" t="s">
        <v>145</v>
      </c>
      <c r="Z140" s="88">
        <f>IFERROR(_xlfn.RANK.EQ(E140,$E$9:$E$187,0)+COUNTIF(E$9:E140,E140)-1,"-")</f>
        <v>62</v>
      </c>
      <c r="AA140" s="88">
        <f>IFERROR(_xlfn.RANK.EQ(I140,$I$9:$I$187,0)+COUNTIF(I$9:I140,I140)-1,"-")</f>
        <v>58</v>
      </c>
      <c r="AB140" s="88">
        <f>IFERROR(_xlfn.RANK.EQ(F140,$F$9:$F$187,0)+COUNTIF(F$9:F140,F140)-1,"-")</f>
        <v>22</v>
      </c>
    </row>
    <row r="141" spans="1:28" ht="12" customHeight="1">
      <c r="A141" s="51">
        <v>133</v>
      </c>
      <c r="B141" s="147">
        <v>1</v>
      </c>
      <c r="C141" s="147">
        <v>561</v>
      </c>
      <c r="D141" s="147" t="s">
        <v>334</v>
      </c>
      <c r="E141" s="91" t="s">
        <v>145</v>
      </c>
      <c r="F141" s="91" t="s">
        <v>145</v>
      </c>
      <c r="G141" s="91" t="s">
        <v>145</v>
      </c>
      <c r="H141" s="91" t="s">
        <v>145</v>
      </c>
      <c r="I141" s="91" t="s">
        <v>145</v>
      </c>
      <c r="J141" s="194" t="s">
        <v>145</v>
      </c>
      <c r="K141" s="194" t="s">
        <v>145</v>
      </c>
      <c r="L141" s="194" t="s">
        <v>145</v>
      </c>
      <c r="M141" s="194" t="s">
        <v>145</v>
      </c>
      <c r="N141" s="194" t="s">
        <v>145</v>
      </c>
      <c r="O141" s="194" t="s">
        <v>145</v>
      </c>
      <c r="P141" s="194" t="s">
        <v>145</v>
      </c>
      <c r="Q141" s="194" t="s">
        <v>145</v>
      </c>
      <c r="R141" s="194" t="s">
        <v>145</v>
      </c>
      <c r="S141" s="194" t="s">
        <v>145</v>
      </c>
      <c r="T141" s="194" t="s">
        <v>145</v>
      </c>
      <c r="U141" s="194" t="s">
        <v>145</v>
      </c>
      <c r="V141" s="194" t="s">
        <v>145</v>
      </c>
      <c r="W141" s="194" t="s">
        <v>145</v>
      </c>
      <c r="X141" s="194" t="s">
        <v>145</v>
      </c>
      <c r="Z141" s="88" t="str">
        <f>IFERROR(_xlfn.RANK.EQ(E141,$E$9:$E$187,0)+COUNTIF(E$9:E141,E141)-1,"-")</f>
        <v>-</v>
      </c>
      <c r="AA141" s="88" t="str">
        <f>IFERROR(_xlfn.RANK.EQ(I141,$I$9:$I$187,0)+COUNTIF(I$9:I141,I141)-1,"-")</f>
        <v>-</v>
      </c>
      <c r="AB141" s="88" t="str">
        <f>IFERROR(_xlfn.RANK.EQ(F141,$F$9:$F$187,0)+COUNTIF(F$9:F141,F141)-1,"-")</f>
        <v>-</v>
      </c>
    </row>
    <row r="142" spans="1:28" ht="12" customHeight="1">
      <c r="A142" s="51">
        <v>134</v>
      </c>
      <c r="B142" s="147">
        <v>1</v>
      </c>
      <c r="C142" s="147">
        <v>562</v>
      </c>
      <c r="D142" s="147" t="s">
        <v>365</v>
      </c>
      <c r="E142" s="91" t="s">
        <v>145</v>
      </c>
      <c r="F142" s="91" t="s">
        <v>145</v>
      </c>
      <c r="G142" s="91" t="s">
        <v>145</v>
      </c>
      <c r="H142" s="91" t="s">
        <v>145</v>
      </c>
      <c r="I142" s="91" t="s">
        <v>145</v>
      </c>
      <c r="J142" s="194" t="s">
        <v>145</v>
      </c>
      <c r="K142" s="194" t="s">
        <v>145</v>
      </c>
      <c r="L142" s="194" t="s">
        <v>145</v>
      </c>
      <c r="M142" s="194" t="s">
        <v>145</v>
      </c>
      <c r="N142" s="194" t="s">
        <v>145</v>
      </c>
      <c r="O142" s="194" t="s">
        <v>145</v>
      </c>
      <c r="P142" s="194" t="s">
        <v>145</v>
      </c>
      <c r="Q142" s="194" t="s">
        <v>145</v>
      </c>
      <c r="R142" s="194" t="s">
        <v>145</v>
      </c>
      <c r="S142" s="194" t="s">
        <v>145</v>
      </c>
      <c r="T142" s="194" t="s">
        <v>145</v>
      </c>
      <c r="U142" s="194" t="s">
        <v>145</v>
      </c>
      <c r="V142" s="194" t="s">
        <v>145</v>
      </c>
      <c r="W142" s="194" t="s">
        <v>145</v>
      </c>
      <c r="X142" s="194" t="s">
        <v>145</v>
      </c>
      <c r="Z142" s="88" t="str">
        <f>IFERROR(_xlfn.RANK.EQ(E142,$E$9:$E$187,0)+COUNTIF(E$9:E142,E142)-1,"-")</f>
        <v>-</v>
      </c>
      <c r="AA142" s="88" t="str">
        <f>IFERROR(_xlfn.RANK.EQ(I142,$I$9:$I$187,0)+COUNTIF(I$9:I142,I142)-1,"-")</f>
        <v>-</v>
      </c>
      <c r="AB142" s="88" t="str">
        <f>IFERROR(_xlfn.RANK.EQ(F142,$F$9:$F$187,0)+COUNTIF(F$9:F142,F142)-1,"-")</f>
        <v>-</v>
      </c>
    </row>
    <row r="143" spans="1:28" ht="12" customHeight="1">
      <c r="A143" s="51">
        <v>135</v>
      </c>
      <c r="B143" s="147">
        <v>1</v>
      </c>
      <c r="C143" s="147">
        <v>563</v>
      </c>
      <c r="D143" s="147" t="s">
        <v>308</v>
      </c>
      <c r="E143" s="91" t="s">
        <v>145</v>
      </c>
      <c r="F143" s="91" t="s">
        <v>145</v>
      </c>
      <c r="G143" s="91" t="s">
        <v>145</v>
      </c>
      <c r="H143" s="91" t="s">
        <v>145</v>
      </c>
      <c r="I143" s="91" t="s">
        <v>145</v>
      </c>
      <c r="J143" s="194" t="s">
        <v>145</v>
      </c>
      <c r="K143" s="194" t="s">
        <v>145</v>
      </c>
      <c r="L143" s="194" t="s">
        <v>145</v>
      </c>
      <c r="M143" s="194" t="s">
        <v>145</v>
      </c>
      <c r="N143" s="194" t="s">
        <v>145</v>
      </c>
      <c r="O143" s="194" t="s">
        <v>145</v>
      </c>
      <c r="P143" s="194" t="s">
        <v>145</v>
      </c>
      <c r="Q143" s="194" t="s">
        <v>145</v>
      </c>
      <c r="R143" s="194" t="s">
        <v>145</v>
      </c>
      <c r="S143" s="194" t="s">
        <v>145</v>
      </c>
      <c r="T143" s="194" t="s">
        <v>145</v>
      </c>
      <c r="U143" s="194" t="s">
        <v>145</v>
      </c>
      <c r="V143" s="194" t="s">
        <v>145</v>
      </c>
      <c r="W143" s="194" t="s">
        <v>145</v>
      </c>
      <c r="X143" s="194" t="s">
        <v>145</v>
      </c>
      <c r="Z143" s="88" t="str">
        <f>IFERROR(_xlfn.RANK.EQ(E143,$E$9:$E$187,0)+COUNTIF(E$9:E143,E143)-1,"-")</f>
        <v>-</v>
      </c>
      <c r="AA143" s="88" t="str">
        <f>IFERROR(_xlfn.RANK.EQ(I143,$I$9:$I$187,0)+COUNTIF(I$9:I143,I143)-1,"-")</f>
        <v>-</v>
      </c>
      <c r="AB143" s="88" t="str">
        <f>IFERROR(_xlfn.RANK.EQ(F143,$F$9:$F$187,0)+COUNTIF(F$9:F143,F143)-1,"-")</f>
        <v>-</v>
      </c>
    </row>
    <row r="144" spans="1:28" ht="12" customHeight="1">
      <c r="A144" s="51">
        <v>136</v>
      </c>
      <c r="B144" s="147">
        <v>1</v>
      </c>
      <c r="C144" s="147">
        <v>564</v>
      </c>
      <c r="D144" s="147" t="s">
        <v>233</v>
      </c>
      <c r="E144" s="91">
        <v>3840</v>
      </c>
      <c r="F144" s="91">
        <v>549</v>
      </c>
      <c r="G144" s="91">
        <v>542</v>
      </c>
      <c r="H144" s="91">
        <v>549</v>
      </c>
      <c r="I144" s="91">
        <v>21100</v>
      </c>
      <c r="J144" s="194" t="s">
        <v>888</v>
      </c>
      <c r="K144" s="194" t="s">
        <v>888</v>
      </c>
      <c r="L144" s="194" t="s">
        <v>145</v>
      </c>
      <c r="M144" s="194" t="s">
        <v>888</v>
      </c>
      <c r="N144" s="194" t="s">
        <v>888</v>
      </c>
      <c r="O144" s="194" t="s">
        <v>145</v>
      </c>
      <c r="P144" s="194" t="s">
        <v>145</v>
      </c>
      <c r="Q144" s="194" t="s">
        <v>145</v>
      </c>
      <c r="R144" s="194" t="s">
        <v>145</v>
      </c>
      <c r="S144" s="194" t="s">
        <v>145</v>
      </c>
      <c r="T144" s="194" t="s">
        <v>145</v>
      </c>
      <c r="U144" s="194" t="s">
        <v>145</v>
      </c>
      <c r="V144" s="194" t="s">
        <v>145</v>
      </c>
      <c r="W144" s="194" t="s">
        <v>145</v>
      </c>
      <c r="X144" s="194" t="s">
        <v>145</v>
      </c>
      <c r="Z144" s="88">
        <f>IFERROR(_xlfn.RANK.EQ(E144,$E$9:$E$187,0)+COUNTIF(E$9:E144,E144)-1,"-")</f>
        <v>7</v>
      </c>
      <c r="AA144" s="88">
        <f>IFERROR(_xlfn.RANK.EQ(I144,$I$9:$I$187,0)+COUNTIF(I$9:I144,I144)-1,"-")</f>
        <v>8</v>
      </c>
      <c r="AB144" s="88">
        <f>IFERROR(_xlfn.RANK.EQ(F144,$F$9:$F$187,0)+COUNTIF(F$9:F144,F144)-1,"-")</f>
        <v>32</v>
      </c>
    </row>
    <row r="145" spans="1:28" ht="12" customHeight="1">
      <c r="A145" s="51">
        <v>137</v>
      </c>
      <c r="B145" s="147">
        <v>1</v>
      </c>
      <c r="C145" s="147">
        <v>571</v>
      </c>
      <c r="D145" s="147" t="s">
        <v>322</v>
      </c>
      <c r="E145" s="91">
        <v>56</v>
      </c>
      <c r="F145" s="91">
        <v>518</v>
      </c>
      <c r="G145" s="91" t="s">
        <v>145</v>
      </c>
      <c r="H145" s="91">
        <v>518</v>
      </c>
      <c r="I145" s="91">
        <v>290</v>
      </c>
      <c r="J145" s="194" t="s">
        <v>145</v>
      </c>
      <c r="K145" s="194" t="s">
        <v>145</v>
      </c>
      <c r="L145" s="194" t="s">
        <v>145</v>
      </c>
      <c r="M145" s="194" t="s">
        <v>145</v>
      </c>
      <c r="N145" s="194" t="s">
        <v>145</v>
      </c>
      <c r="O145" s="194" t="s">
        <v>145</v>
      </c>
      <c r="P145" s="194" t="s">
        <v>145</v>
      </c>
      <c r="Q145" s="194" t="s">
        <v>145</v>
      </c>
      <c r="R145" s="194" t="s">
        <v>145</v>
      </c>
      <c r="S145" s="194" t="s">
        <v>145</v>
      </c>
      <c r="T145" s="194" t="s">
        <v>145</v>
      </c>
      <c r="U145" s="194" t="s">
        <v>145</v>
      </c>
      <c r="V145" s="194" t="s">
        <v>145</v>
      </c>
      <c r="W145" s="194" t="s">
        <v>145</v>
      </c>
      <c r="X145" s="194" t="s">
        <v>145</v>
      </c>
      <c r="Z145" s="88">
        <f>IFERROR(_xlfn.RANK.EQ(E145,$E$9:$E$187,0)+COUNTIF(E$9:E145,E145)-1,"-")</f>
        <v>107</v>
      </c>
      <c r="AA145" s="88">
        <f>IFERROR(_xlfn.RANK.EQ(I145,$I$9:$I$187,0)+COUNTIF(I$9:I145,I145)-1,"-")</f>
        <v>99</v>
      </c>
      <c r="AB145" s="88">
        <f>IFERROR(_xlfn.RANK.EQ(F145,$F$9:$F$187,0)+COUNTIF(F$9:F145,F145)-1,"-")</f>
        <v>43</v>
      </c>
    </row>
    <row r="146" spans="1:28" ht="12" customHeight="1">
      <c r="A146" s="51">
        <v>138</v>
      </c>
      <c r="B146" s="147">
        <v>1</v>
      </c>
      <c r="C146" s="147">
        <v>575</v>
      </c>
      <c r="D146" s="147" t="s">
        <v>286</v>
      </c>
      <c r="E146" s="91">
        <v>118</v>
      </c>
      <c r="F146" s="91">
        <v>405</v>
      </c>
      <c r="G146" s="91">
        <v>388</v>
      </c>
      <c r="H146" s="91">
        <v>410</v>
      </c>
      <c r="I146" s="91">
        <v>478</v>
      </c>
      <c r="J146" s="194" t="s">
        <v>145</v>
      </c>
      <c r="K146" s="194" t="s">
        <v>145</v>
      </c>
      <c r="L146" s="194" t="s">
        <v>145</v>
      </c>
      <c r="M146" s="194" t="s">
        <v>145</v>
      </c>
      <c r="N146" s="194" t="s">
        <v>145</v>
      </c>
      <c r="O146" s="194" t="s">
        <v>145</v>
      </c>
      <c r="P146" s="194" t="s">
        <v>145</v>
      </c>
      <c r="Q146" s="194" t="s">
        <v>145</v>
      </c>
      <c r="R146" s="194" t="s">
        <v>145</v>
      </c>
      <c r="S146" s="194" t="s">
        <v>145</v>
      </c>
      <c r="T146" s="194" t="s">
        <v>145</v>
      </c>
      <c r="U146" s="194" t="s">
        <v>145</v>
      </c>
      <c r="V146" s="194" t="s">
        <v>145</v>
      </c>
      <c r="W146" s="194" t="s">
        <v>145</v>
      </c>
      <c r="X146" s="194" t="s">
        <v>145</v>
      </c>
      <c r="Z146" s="88">
        <f>IFERROR(_xlfn.RANK.EQ(E146,$E$9:$E$187,0)+COUNTIF(E$9:E146,E146)-1,"-")</f>
        <v>91</v>
      </c>
      <c r="AA146" s="88">
        <f>IFERROR(_xlfn.RANK.EQ(I146,$I$9:$I$187,0)+COUNTIF(I$9:I146,I146)-1,"-")</f>
        <v>93</v>
      </c>
      <c r="AB146" s="88">
        <f>IFERROR(_xlfn.RANK.EQ(F146,$F$9:$F$187,0)+COUNTIF(F$9:F146,F146)-1,"-")</f>
        <v>76</v>
      </c>
    </row>
    <row r="147" spans="1:28" ht="12" customHeight="1">
      <c r="A147" s="51">
        <v>139</v>
      </c>
      <c r="B147" s="147">
        <v>1</v>
      </c>
      <c r="C147" s="147">
        <v>578</v>
      </c>
      <c r="D147" s="147" t="s">
        <v>366</v>
      </c>
      <c r="E147" s="91" t="s">
        <v>145</v>
      </c>
      <c r="F147" s="91" t="s">
        <v>145</v>
      </c>
      <c r="G147" s="91" t="s">
        <v>145</v>
      </c>
      <c r="H147" s="91" t="s">
        <v>145</v>
      </c>
      <c r="I147" s="91" t="s">
        <v>145</v>
      </c>
      <c r="J147" s="194" t="s">
        <v>145</v>
      </c>
      <c r="K147" s="194" t="s">
        <v>145</v>
      </c>
      <c r="L147" s="194" t="s">
        <v>145</v>
      </c>
      <c r="M147" s="194" t="s">
        <v>145</v>
      </c>
      <c r="N147" s="194" t="s">
        <v>145</v>
      </c>
      <c r="O147" s="194" t="s">
        <v>145</v>
      </c>
      <c r="P147" s="194" t="s">
        <v>145</v>
      </c>
      <c r="Q147" s="194" t="s">
        <v>145</v>
      </c>
      <c r="R147" s="194" t="s">
        <v>145</v>
      </c>
      <c r="S147" s="194" t="s">
        <v>145</v>
      </c>
      <c r="T147" s="194" t="s">
        <v>145</v>
      </c>
      <c r="U147" s="194" t="s">
        <v>145</v>
      </c>
      <c r="V147" s="194" t="s">
        <v>145</v>
      </c>
      <c r="W147" s="194" t="s">
        <v>145</v>
      </c>
      <c r="X147" s="194" t="s">
        <v>145</v>
      </c>
      <c r="Z147" s="88" t="str">
        <f>IFERROR(_xlfn.RANK.EQ(E147,$E$9:$E$187,0)+COUNTIF(E$9:E147,E147)-1,"-")</f>
        <v>-</v>
      </c>
      <c r="AA147" s="88" t="str">
        <f>IFERROR(_xlfn.RANK.EQ(I147,$I$9:$I$187,0)+COUNTIF(I$9:I147,I147)-1,"-")</f>
        <v>-</v>
      </c>
      <c r="AB147" s="88" t="str">
        <f>IFERROR(_xlfn.RANK.EQ(F147,$F$9:$F$187,0)+COUNTIF(F$9:F147,F147)-1,"-")</f>
        <v>-</v>
      </c>
    </row>
    <row r="148" spans="1:28" ht="12" customHeight="1">
      <c r="A148" s="51">
        <v>140</v>
      </c>
      <c r="B148" s="147">
        <v>1</v>
      </c>
      <c r="C148" s="147">
        <v>581</v>
      </c>
      <c r="D148" s="147" t="s">
        <v>280</v>
      </c>
      <c r="E148" s="91">
        <v>706</v>
      </c>
      <c r="F148" s="91">
        <v>454</v>
      </c>
      <c r="G148" s="91">
        <v>442</v>
      </c>
      <c r="H148" s="91">
        <v>469</v>
      </c>
      <c r="I148" s="91">
        <v>3200</v>
      </c>
      <c r="J148" s="194" t="s">
        <v>145</v>
      </c>
      <c r="K148" s="194" t="s">
        <v>145</v>
      </c>
      <c r="L148" s="194" t="s">
        <v>145</v>
      </c>
      <c r="M148" s="194" t="s">
        <v>145</v>
      </c>
      <c r="N148" s="194" t="s">
        <v>145</v>
      </c>
      <c r="O148" s="194" t="s">
        <v>145</v>
      </c>
      <c r="P148" s="194" t="s">
        <v>145</v>
      </c>
      <c r="Q148" s="194" t="s">
        <v>145</v>
      </c>
      <c r="R148" s="194" t="s">
        <v>145</v>
      </c>
      <c r="S148" s="194" t="s">
        <v>145</v>
      </c>
      <c r="T148" s="194" t="s">
        <v>145</v>
      </c>
      <c r="U148" s="194" t="s">
        <v>145</v>
      </c>
      <c r="V148" s="194" t="s">
        <v>145</v>
      </c>
      <c r="W148" s="194" t="s">
        <v>145</v>
      </c>
      <c r="X148" s="194" t="s">
        <v>145</v>
      </c>
      <c r="Z148" s="88">
        <f>IFERROR(_xlfn.RANK.EQ(E148,$E$9:$E$187,0)+COUNTIF(E$9:E148,E148)-1,"-")</f>
        <v>49</v>
      </c>
      <c r="AA148" s="88">
        <f>IFERROR(_xlfn.RANK.EQ(I148,$I$9:$I$187,0)+COUNTIF(I$9:I148,I148)-1,"-")</f>
        <v>51</v>
      </c>
      <c r="AB148" s="88">
        <f>IFERROR(_xlfn.RANK.EQ(F148,$F$9:$F$187,0)+COUNTIF(F$9:F148,F148)-1,"-")</f>
        <v>63</v>
      </c>
    </row>
    <row r="149" spans="1:28" ht="12" customHeight="1">
      <c r="A149" s="51">
        <v>141</v>
      </c>
      <c r="B149" s="147">
        <v>1</v>
      </c>
      <c r="C149" s="147">
        <v>584</v>
      </c>
      <c r="D149" s="147" t="s">
        <v>277</v>
      </c>
      <c r="E149" s="91">
        <v>102</v>
      </c>
      <c r="F149" s="91">
        <v>717</v>
      </c>
      <c r="G149" s="91" t="s">
        <v>145</v>
      </c>
      <c r="H149" s="91">
        <v>717</v>
      </c>
      <c r="I149" s="91">
        <v>731</v>
      </c>
      <c r="J149" s="194" t="s">
        <v>145</v>
      </c>
      <c r="K149" s="194" t="s">
        <v>145</v>
      </c>
      <c r="L149" s="194" t="s">
        <v>145</v>
      </c>
      <c r="M149" s="194" t="s">
        <v>145</v>
      </c>
      <c r="N149" s="194" t="s">
        <v>145</v>
      </c>
      <c r="O149" s="194" t="s">
        <v>145</v>
      </c>
      <c r="P149" s="194" t="s">
        <v>145</v>
      </c>
      <c r="Q149" s="194" t="s">
        <v>145</v>
      </c>
      <c r="R149" s="194" t="s">
        <v>145</v>
      </c>
      <c r="S149" s="194" t="s">
        <v>145</v>
      </c>
      <c r="T149" s="194" t="s">
        <v>145</v>
      </c>
      <c r="U149" s="194" t="s">
        <v>145</v>
      </c>
      <c r="V149" s="194" t="s">
        <v>145</v>
      </c>
      <c r="W149" s="194" t="s">
        <v>145</v>
      </c>
      <c r="X149" s="194" t="s">
        <v>145</v>
      </c>
      <c r="Z149" s="88">
        <f>IFERROR(_xlfn.RANK.EQ(E149,$E$9:$E$187,0)+COUNTIF(E$9:E149,E149)-1,"-")</f>
        <v>96</v>
      </c>
      <c r="AA149" s="88">
        <f>IFERROR(_xlfn.RANK.EQ(I149,$I$9:$I$187,0)+COUNTIF(I$9:I149,I149)-1,"-")</f>
        <v>81</v>
      </c>
      <c r="AB149" s="88">
        <f>IFERROR(_xlfn.RANK.EQ(F149,$F$9:$F$187,0)+COUNTIF(F$9:F149,F149)-1,"-")</f>
        <v>1</v>
      </c>
    </row>
    <row r="150" spans="1:28" ht="12" customHeight="1">
      <c r="A150" s="51">
        <v>142</v>
      </c>
      <c r="B150" s="147">
        <v>1</v>
      </c>
      <c r="C150" s="147">
        <v>585</v>
      </c>
      <c r="D150" s="147" t="s">
        <v>257</v>
      </c>
      <c r="E150" s="91">
        <v>1420</v>
      </c>
      <c r="F150" s="91">
        <v>463</v>
      </c>
      <c r="G150" s="91">
        <v>437</v>
      </c>
      <c r="H150" s="91">
        <v>470</v>
      </c>
      <c r="I150" s="91">
        <v>6580</v>
      </c>
      <c r="J150" s="194" t="s">
        <v>145</v>
      </c>
      <c r="K150" s="194" t="s">
        <v>145</v>
      </c>
      <c r="L150" s="194" t="s">
        <v>145</v>
      </c>
      <c r="M150" s="194" t="s">
        <v>145</v>
      </c>
      <c r="N150" s="194" t="s">
        <v>145</v>
      </c>
      <c r="O150" s="194" t="s">
        <v>145</v>
      </c>
      <c r="P150" s="194" t="s">
        <v>145</v>
      </c>
      <c r="Q150" s="194" t="s">
        <v>145</v>
      </c>
      <c r="R150" s="194" t="s">
        <v>145</v>
      </c>
      <c r="S150" s="194" t="s">
        <v>145</v>
      </c>
      <c r="T150" s="194" t="s">
        <v>145</v>
      </c>
      <c r="U150" s="194" t="s">
        <v>145</v>
      </c>
      <c r="V150" s="194" t="s">
        <v>145</v>
      </c>
      <c r="W150" s="194" t="s">
        <v>145</v>
      </c>
      <c r="X150" s="194" t="s">
        <v>145</v>
      </c>
      <c r="Z150" s="88">
        <f>IFERROR(_xlfn.RANK.EQ(E150,$E$9:$E$187,0)+COUNTIF(E$9:E150,E150)-1,"-")</f>
        <v>34</v>
      </c>
      <c r="AA150" s="88">
        <f>IFERROR(_xlfn.RANK.EQ(I150,$I$9:$I$187,0)+COUNTIF(I$9:I150,I150)-1,"-")</f>
        <v>35</v>
      </c>
      <c r="AB150" s="88">
        <f>IFERROR(_xlfn.RANK.EQ(F150,$F$9:$F$187,0)+COUNTIF(F$9:F150,F150)-1,"-")</f>
        <v>59</v>
      </c>
    </row>
    <row r="151" spans="1:28" ht="12" customHeight="1">
      <c r="A151" s="51">
        <v>143</v>
      </c>
      <c r="B151" s="147">
        <v>1</v>
      </c>
      <c r="C151" s="147">
        <v>586</v>
      </c>
      <c r="D151" s="147" t="s">
        <v>274</v>
      </c>
      <c r="E151" s="91">
        <v>311</v>
      </c>
      <c r="F151" s="91">
        <v>499</v>
      </c>
      <c r="G151" s="91">
        <v>488</v>
      </c>
      <c r="H151" s="91">
        <v>512</v>
      </c>
      <c r="I151" s="91">
        <v>1550</v>
      </c>
      <c r="J151" s="194" t="s">
        <v>145</v>
      </c>
      <c r="K151" s="194" t="s">
        <v>145</v>
      </c>
      <c r="L151" s="194" t="s">
        <v>145</v>
      </c>
      <c r="M151" s="194" t="s">
        <v>145</v>
      </c>
      <c r="N151" s="194" t="s">
        <v>145</v>
      </c>
      <c r="O151" s="194" t="s">
        <v>145</v>
      </c>
      <c r="P151" s="194" t="s">
        <v>145</v>
      </c>
      <c r="Q151" s="194" t="s">
        <v>145</v>
      </c>
      <c r="R151" s="194" t="s">
        <v>145</v>
      </c>
      <c r="S151" s="194" t="s">
        <v>145</v>
      </c>
      <c r="T151" s="194" t="s">
        <v>145</v>
      </c>
      <c r="U151" s="194" t="s">
        <v>145</v>
      </c>
      <c r="V151" s="194" t="s">
        <v>145</v>
      </c>
      <c r="W151" s="194" t="s">
        <v>145</v>
      </c>
      <c r="X151" s="194" t="s">
        <v>145</v>
      </c>
      <c r="Z151" s="88">
        <f>IFERROR(_xlfn.RANK.EQ(E151,$E$9:$E$187,0)+COUNTIF(E$9:E151,E151)-1,"-")</f>
        <v>71</v>
      </c>
      <c r="AA151" s="88">
        <f>IFERROR(_xlfn.RANK.EQ(I151,$I$9:$I$187,0)+COUNTIF(I$9:I151,I151)-1,"-")</f>
        <v>65</v>
      </c>
      <c r="AB151" s="88">
        <f>IFERROR(_xlfn.RANK.EQ(F151,$F$9:$F$187,0)+COUNTIF(F$9:F151,F151)-1,"-")</f>
        <v>49</v>
      </c>
    </row>
    <row r="152" spans="1:28" ht="12" customHeight="1">
      <c r="A152" s="51">
        <v>144</v>
      </c>
      <c r="B152" s="147">
        <v>1</v>
      </c>
      <c r="C152" s="147">
        <v>601</v>
      </c>
      <c r="D152" s="147" t="s">
        <v>323</v>
      </c>
      <c r="E152" s="91" t="s">
        <v>145</v>
      </c>
      <c r="F152" s="91" t="s">
        <v>145</v>
      </c>
      <c r="G152" s="91" t="s">
        <v>145</v>
      </c>
      <c r="H152" s="91" t="s">
        <v>145</v>
      </c>
      <c r="I152" s="91" t="s">
        <v>145</v>
      </c>
      <c r="J152" s="194" t="s">
        <v>145</v>
      </c>
      <c r="K152" s="194" t="s">
        <v>145</v>
      </c>
      <c r="L152" s="194" t="s">
        <v>145</v>
      </c>
      <c r="M152" s="194" t="s">
        <v>145</v>
      </c>
      <c r="N152" s="194" t="s">
        <v>145</v>
      </c>
      <c r="O152" s="194" t="s">
        <v>145</v>
      </c>
      <c r="P152" s="194" t="s">
        <v>145</v>
      </c>
      <c r="Q152" s="194" t="s">
        <v>145</v>
      </c>
      <c r="R152" s="194" t="s">
        <v>145</v>
      </c>
      <c r="S152" s="194" t="s">
        <v>145</v>
      </c>
      <c r="T152" s="194" t="s">
        <v>145</v>
      </c>
      <c r="U152" s="194" t="s">
        <v>145</v>
      </c>
      <c r="V152" s="194" t="s">
        <v>145</v>
      </c>
      <c r="W152" s="194" t="s">
        <v>145</v>
      </c>
      <c r="X152" s="194" t="s">
        <v>145</v>
      </c>
      <c r="Z152" s="88" t="str">
        <f>IFERROR(_xlfn.RANK.EQ(E152,$E$9:$E$187,0)+COUNTIF(E$9:E152,E152)-1,"-")</f>
        <v>-</v>
      </c>
      <c r="AA152" s="88" t="str">
        <f>IFERROR(_xlfn.RANK.EQ(I152,$I$9:$I$187,0)+COUNTIF(I$9:I152,I152)-1,"-")</f>
        <v>-</v>
      </c>
      <c r="AB152" s="88" t="str">
        <f>IFERROR(_xlfn.RANK.EQ(F152,$F$9:$F$187,0)+COUNTIF(F$9:F152,F152)-1,"-")</f>
        <v>-</v>
      </c>
    </row>
    <row r="153" spans="1:28" ht="12" customHeight="1">
      <c r="A153" s="51">
        <v>145</v>
      </c>
      <c r="B153" s="147">
        <v>1</v>
      </c>
      <c r="C153" s="147">
        <v>602</v>
      </c>
      <c r="D153" s="147" t="s">
        <v>332</v>
      </c>
      <c r="E153" s="91">
        <v>115</v>
      </c>
      <c r="F153" s="91">
        <v>495</v>
      </c>
      <c r="G153" s="91" t="s">
        <v>888</v>
      </c>
      <c r="H153" s="91">
        <v>499</v>
      </c>
      <c r="I153" s="91">
        <v>569</v>
      </c>
      <c r="J153" s="194" t="s">
        <v>145</v>
      </c>
      <c r="K153" s="194" t="s">
        <v>145</v>
      </c>
      <c r="L153" s="194" t="s">
        <v>145</v>
      </c>
      <c r="M153" s="194" t="s">
        <v>145</v>
      </c>
      <c r="N153" s="194" t="s">
        <v>145</v>
      </c>
      <c r="O153" s="194" t="s">
        <v>145</v>
      </c>
      <c r="P153" s="194" t="s">
        <v>145</v>
      </c>
      <c r="Q153" s="194" t="s">
        <v>145</v>
      </c>
      <c r="R153" s="194" t="s">
        <v>145</v>
      </c>
      <c r="S153" s="194" t="s">
        <v>145</v>
      </c>
      <c r="T153" s="194" t="s">
        <v>145</v>
      </c>
      <c r="U153" s="194" t="s">
        <v>145</v>
      </c>
      <c r="V153" s="194" t="s">
        <v>145</v>
      </c>
      <c r="W153" s="194" t="s">
        <v>145</v>
      </c>
      <c r="X153" s="194" t="s">
        <v>145</v>
      </c>
      <c r="Z153" s="88">
        <f>IFERROR(_xlfn.RANK.EQ(E153,$E$9:$E$187,0)+COUNTIF(E$9:E153,E153)-1,"-")</f>
        <v>92</v>
      </c>
      <c r="AA153" s="88">
        <f>IFERROR(_xlfn.RANK.EQ(I153,$I$9:$I$187,0)+COUNTIF(I$9:I153,I153)-1,"-")</f>
        <v>89</v>
      </c>
      <c r="AB153" s="88">
        <f>IFERROR(_xlfn.RANK.EQ(F153,$F$9:$F$187,0)+COUNTIF(F$9:F153,F153)-1,"-")</f>
        <v>51</v>
      </c>
    </row>
    <row r="154" spans="1:28" ht="12" customHeight="1">
      <c r="A154" s="51">
        <v>146</v>
      </c>
      <c r="B154" s="147">
        <v>1</v>
      </c>
      <c r="C154" s="147">
        <v>604</v>
      </c>
      <c r="D154" s="147" t="s">
        <v>333</v>
      </c>
      <c r="E154" s="91">
        <v>28</v>
      </c>
      <c r="F154" s="91">
        <v>325</v>
      </c>
      <c r="G154" s="91" t="s">
        <v>888</v>
      </c>
      <c r="H154" s="91">
        <v>345</v>
      </c>
      <c r="I154" s="91">
        <v>91</v>
      </c>
      <c r="J154" s="194" t="s">
        <v>145</v>
      </c>
      <c r="K154" s="194" t="s">
        <v>145</v>
      </c>
      <c r="L154" s="194" t="s">
        <v>145</v>
      </c>
      <c r="M154" s="194" t="s">
        <v>145</v>
      </c>
      <c r="N154" s="194" t="s">
        <v>145</v>
      </c>
      <c r="O154" s="194" t="s">
        <v>145</v>
      </c>
      <c r="P154" s="194" t="s">
        <v>145</v>
      </c>
      <c r="Q154" s="194" t="s">
        <v>145</v>
      </c>
      <c r="R154" s="194" t="s">
        <v>145</v>
      </c>
      <c r="S154" s="194" t="s">
        <v>145</v>
      </c>
      <c r="T154" s="194" t="s">
        <v>145</v>
      </c>
      <c r="U154" s="194" t="s">
        <v>145</v>
      </c>
      <c r="V154" s="194" t="s">
        <v>145</v>
      </c>
      <c r="W154" s="194" t="s">
        <v>145</v>
      </c>
      <c r="X154" s="194" t="s">
        <v>145</v>
      </c>
      <c r="Z154" s="88">
        <f>IFERROR(_xlfn.RANK.EQ(E154,$E$9:$E$187,0)+COUNTIF(E$9:E154,E154)-1,"-")</f>
        <v>111</v>
      </c>
      <c r="AA154" s="88">
        <f>IFERROR(_xlfn.RANK.EQ(I154,$I$9:$I$187,0)+COUNTIF(I$9:I154,I154)-1,"-")</f>
        <v>110</v>
      </c>
      <c r="AB154" s="88">
        <f>IFERROR(_xlfn.RANK.EQ(F154,$F$9:$F$187,0)+COUNTIF(F$9:F154,F154)-1,"-")</f>
        <v>97</v>
      </c>
    </row>
    <row r="155" spans="1:28" ht="12" customHeight="1">
      <c r="A155" s="51">
        <v>147</v>
      </c>
      <c r="B155" s="147">
        <v>1</v>
      </c>
      <c r="C155" s="147">
        <v>607</v>
      </c>
      <c r="D155" s="147" t="s">
        <v>343</v>
      </c>
      <c r="E155" s="91" t="s">
        <v>145</v>
      </c>
      <c r="F155" s="91" t="s">
        <v>145</v>
      </c>
      <c r="G155" s="91" t="s">
        <v>145</v>
      </c>
      <c r="H155" s="91" t="s">
        <v>145</v>
      </c>
      <c r="I155" s="91" t="s">
        <v>145</v>
      </c>
      <c r="J155" s="194" t="s">
        <v>145</v>
      </c>
      <c r="K155" s="194" t="s">
        <v>145</v>
      </c>
      <c r="L155" s="194" t="s">
        <v>145</v>
      </c>
      <c r="M155" s="194" t="s">
        <v>145</v>
      </c>
      <c r="N155" s="194" t="s">
        <v>145</v>
      </c>
      <c r="O155" s="194" t="s">
        <v>145</v>
      </c>
      <c r="P155" s="194" t="s">
        <v>145</v>
      </c>
      <c r="Q155" s="194" t="s">
        <v>145</v>
      </c>
      <c r="R155" s="194" t="s">
        <v>145</v>
      </c>
      <c r="S155" s="194" t="s">
        <v>145</v>
      </c>
      <c r="T155" s="194" t="s">
        <v>145</v>
      </c>
      <c r="U155" s="194" t="s">
        <v>145</v>
      </c>
      <c r="V155" s="194" t="s">
        <v>145</v>
      </c>
      <c r="W155" s="194" t="s">
        <v>145</v>
      </c>
      <c r="X155" s="194" t="s">
        <v>145</v>
      </c>
      <c r="Z155" s="88" t="str">
        <f>IFERROR(_xlfn.RANK.EQ(E155,$E$9:$E$187,0)+COUNTIF(E$9:E155,E155)-1,"-")</f>
        <v>-</v>
      </c>
      <c r="AA155" s="88" t="str">
        <f>IFERROR(_xlfn.RANK.EQ(I155,$I$9:$I$187,0)+COUNTIF(I$9:I155,I155)-1,"-")</f>
        <v>-</v>
      </c>
      <c r="AB155" s="88" t="str">
        <f>IFERROR(_xlfn.RANK.EQ(F155,$F$9:$F$187,0)+COUNTIF(F$9:F155,F155)-1,"-")</f>
        <v>-</v>
      </c>
    </row>
    <row r="156" spans="1:28" ht="12" customHeight="1">
      <c r="A156" s="51">
        <v>148</v>
      </c>
      <c r="B156" s="147">
        <v>1</v>
      </c>
      <c r="C156" s="147">
        <v>608</v>
      </c>
      <c r="D156" s="147" t="s">
        <v>350</v>
      </c>
      <c r="E156" s="91" t="s">
        <v>888</v>
      </c>
      <c r="F156" s="91" t="s">
        <v>888</v>
      </c>
      <c r="G156" s="91" t="s">
        <v>888</v>
      </c>
      <c r="H156" s="91" t="s">
        <v>145</v>
      </c>
      <c r="I156" s="91" t="s">
        <v>888</v>
      </c>
      <c r="J156" s="194" t="s">
        <v>145</v>
      </c>
      <c r="K156" s="194" t="s">
        <v>145</v>
      </c>
      <c r="L156" s="194" t="s">
        <v>145</v>
      </c>
      <c r="M156" s="194" t="s">
        <v>145</v>
      </c>
      <c r="N156" s="194" t="s">
        <v>145</v>
      </c>
      <c r="O156" s="194" t="s">
        <v>145</v>
      </c>
      <c r="P156" s="194" t="s">
        <v>145</v>
      </c>
      <c r="Q156" s="194" t="s">
        <v>145</v>
      </c>
      <c r="R156" s="194" t="s">
        <v>145</v>
      </c>
      <c r="S156" s="194" t="s">
        <v>145</v>
      </c>
      <c r="T156" s="194" t="s">
        <v>145</v>
      </c>
      <c r="U156" s="194" t="s">
        <v>145</v>
      </c>
      <c r="V156" s="194" t="s">
        <v>145</v>
      </c>
      <c r="W156" s="194" t="s">
        <v>145</v>
      </c>
      <c r="X156" s="194" t="s">
        <v>145</v>
      </c>
      <c r="Z156" s="88" t="str">
        <f>IFERROR(_xlfn.RANK.EQ(E156,$E$9:$E$187,0)+COUNTIF(E$9:E156,E156)-1,"-")</f>
        <v>-</v>
      </c>
      <c r="AA156" s="88" t="str">
        <f>IFERROR(_xlfn.RANK.EQ(I156,$I$9:$I$187,0)+COUNTIF(I$9:I156,I156)-1,"-")</f>
        <v>-</v>
      </c>
      <c r="AB156" s="88" t="str">
        <f>IFERROR(_xlfn.RANK.EQ(F156,$F$9:$F$187,0)+COUNTIF(F$9:F156,F156)-1,"-")</f>
        <v>-</v>
      </c>
    </row>
    <row r="157" spans="1:28" ht="12" customHeight="1">
      <c r="A157" s="51">
        <v>149</v>
      </c>
      <c r="B157" s="147">
        <v>1</v>
      </c>
      <c r="C157" s="147">
        <v>609</v>
      </c>
      <c r="D157" s="147" t="s">
        <v>363</v>
      </c>
      <c r="E157" s="91" t="s">
        <v>145</v>
      </c>
      <c r="F157" s="91" t="s">
        <v>145</v>
      </c>
      <c r="G157" s="91" t="s">
        <v>145</v>
      </c>
      <c r="H157" s="91" t="s">
        <v>145</v>
      </c>
      <c r="I157" s="91" t="s">
        <v>145</v>
      </c>
      <c r="J157" s="194" t="s">
        <v>145</v>
      </c>
      <c r="K157" s="194" t="s">
        <v>145</v>
      </c>
      <c r="L157" s="194" t="s">
        <v>145</v>
      </c>
      <c r="M157" s="194" t="s">
        <v>145</v>
      </c>
      <c r="N157" s="194" t="s">
        <v>145</v>
      </c>
      <c r="O157" s="194" t="s">
        <v>145</v>
      </c>
      <c r="P157" s="194" t="s">
        <v>145</v>
      </c>
      <c r="Q157" s="194" t="s">
        <v>145</v>
      </c>
      <c r="R157" s="194" t="s">
        <v>145</v>
      </c>
      <c r="S157" s="194" t="s">
        <v>145</v>
      </c>
      <c r="T157" s="194" t="s">
        <v>145</v>
      </c>
      <c r="U157" s="194" t="s">
        <v>145</v>
      </c>
      <c r="V157" s="194" t="s">
        <v>145</v>
      </c>
      <c r="W157" s="194" t="s">
        <v>145</v>
      </c>
      <c r="X157" s="194" t="s">
        <v>145</v>
      </c>
      <c r="Z157" s="88" t="str">
        <f>IFERROR(_xlfn.RANK.EQ(E157,$E$9:$E$187,0)+COUNTIF(E$9:E157,E157)-1,"-")</f>
        <v>-</v>
      </c>
      <c r="AA157" s="88" t="str">
        <f>IFERROR(_xlfn.RANK.EQ(I157,$I$9:$I$187,0)+COUNTIF(I$9:I157,I157)-1,"-")</f>
        <v>-</v>
      </c>
      <c r="AB157" s="88" t="str">
        <f>IFERROR(_xlfn.RANK.EQ(F157,$F$9:$F$187,0)+COUNTIF(F$9:F157,F157)-1,"-")</f>
        <v>-</v>
      </c>
    </row>
    <row r="158" spans="1:28" ht="12" customHeight="1">
      <c r="A158" s="51">
        <v>150</v>
      </c>
      <c r="B158" s="147">
        <v>1</v>
      </c>
      <c r="C158" s="147">
        <v>610</v>
      </c>
      <c r="D158" s="147" t="s">
        <v>328</v>
      </c>
      <c r="E158" s="91" t="s">
        <v>888</v>
      </c>
      <c r="F158" s="91" t="s">
        <v>888</v>
      </c>
      <c r="G158" s="91" t="s">
        <v>888</v>
      </c>
      <c r="H158" s="91" t="s">
        <v>888</v>
      </c>
      <c r="I158" s="91" t="s">
        <v>888</v>
      </c>
      <c r="J158" s="194" t="s">
        <v>145</v>
      </c>
      <c r="K158" s="194" t="s">
        <v>145</v>
      </c>
      <c r="L158" s="194" t="s">
        <v>145</v>
      </c>
      <c r="M158" s="194" t="s">
        <v>145</v>
      </c>
      <c r="N158" s="194" t="s">
        <v>145</v>
      </c>
      <c r="O158" s="194" t="s">
        <v>145</v>
      </c>
      <c r="P158" s="194" t="s">
        <v>145</v>
      </c>
      <c r="Q158" s="194" t="s">
        <v>145</v>
      </c>
      <c r="R158" s="194" t="s">
        <v>145</v>
      </c>
      <c r="S158" s="194" t="s">
        <v>145</v>
      </c>
      <c r="T158" s="194" t="s">
        <v>145</v>
      </c>
      <c r="U158" s="194" t="s">
        <v>145</v>
      </c>
      <c r="V158" s="194" t="s">
        <v>145</v>
      </c>
      <c r="W158" s="194" t="s">
        <v>145</v>
      </c>
      <c r="X158" s="194" t="s">
        <v>145</v>
      </c>
      <c r="Z158" s="88" t="str">
        <f>IFERROR(_xlfn.RANK.EQ(E158,$E$9:$E$187,0)+COUNTIF(E$9:E158,E158)-1,"-")</f>
        <v>-</v>
      </c>
      <c r="AA158" s="88" t="str">
        <f>IFERROR(_xlfn.RANK.EQ(I158,$I$9:$I$187,0)+COUNTIF(I$9:I158,I158)-1,"-")</f>
        <v>-</v>
      </c>
      <c r="AB158" s="88" t="str">
        <f>IFERROR(_xlfn.RANK.EQ(F158,$F$9:$F$187,0)+COUNTIF(F$9:F158,F158)-1,"-")</f>
        <v>-</v>
      </c>
    </row>
    <row r="159" spans="1:28" ht="12" customHeight="1">
      <c r="A159" s="51">
        <v>151</v>
      </c>
      <c r="B159" s="147">
        <v>1</v>
      </c>
      <c r="C159" s="147">
        <v>631</v>
      </c>
      <c r="D159" s="147" t="s">
        <v>201</v>
      </c>
      <c r="E159" s="91">
        <v>6650</v>
      </c>
      <c r="F159" s="91">
        <v>631</v>
      </c>
      <c r="G159" s="91">
        <v>601</v>
      </c>
      <c r="H159" s="91">
        <v>632</v>
      </c>
      <c r="I159" s="91">
        <v>42000</v>
      </c>
      <c r="J159" s="194" t="s">
        <v>145</v>
      </c>
      <c r="K159" s="194" t="s">
        <v>145</v>
      </c>
      <c r="L159" s="194" t="s">
        <v>145</v>
      </c>
      <c r="M159" s="194" t="s">
        <v>145</v>
      </c>
      <c r="N159" s="194" t="s">
        <v>145</v>
      </c>
      <c r="O159" s="194" t="s">
        <v>145</v>
      </c>
      <c r="P159" s="194" t="s">
        <v>145</v>
      </c>
      <c r="Q159" s="194" t="s">
        <v>145</v>
      </c>
      <c r="R159" s="194" t="s">
        <v>145</v>
      </c>
      <c r="S159" s="194" t="s">
        <v>145</v>
      </c>
      <c r="T159" s="194" t="s">
        <v>888</v>
      </c>
      <c r="U159" s="194" t="s">
        <v>888</v>
      </c>
      <c r="V159" s="194" t="s">
        <v>145</v>
      </c>
      <c r="W159" s="194" t="s">
        <v>888</v>
      </c>
      <c r="X159" s="194" t="s">
        <v>888</v>
      </c>
      <c r="Z159" s="88">
        <f>IFERROR(_xlfn.RANK.EQ(E159,$E$9:$E$187,0)+COUNTIF(E$9:E159,E159)-1,"-")</f>
        <v>1</v>
      </c>
      <c r="AA159" s="88">
        <f>IFERROR(_xlfn.RANK.EQ(I159,$I$9:$I$187,0)+COUNTIF(I$9:I159,I159)-1,"-")</f>
        <v>1</v>
      </c>
      <c r="AB159" s="88">
        <f>IFERROR(_xlfn.RANK.EQ(F159,$F$9:$F$187,0)+COUNTIF(F$9:F159,F159)-1,"-")</f>
        <v>14</v>
      </c>
    </row>
    <row r="160" spans="1:28" ht="12" customHeight="1">
      <c r="A160" s="51">
        <v>152</v>
      </c>
      <c r="B160" s="147">
        <v>1</v>
      </c>
      <c r="C160" s="147">
        <v>632</v>
      </c>
      <c r="D160" s="147" t="s">
        <v>240</v>
      </c>
      <c r="E160" s="91">
        <v>2290</v>
      </c>
      <c r="F160" s="91">
        <v>636</v>
      </c>
      <c r="G160" s="91" t="s">
        <v>145</v>
      </c>
      <c r="H160" s="91">
        <v>636</v>
      </c>
      <c r="I160" s="91">
        <v>14600</v>
      </c>
      <c r="J160" s="194" t="s">
        <v>888</v>
      </c>
      <c r="K160" s="194" t="s">
        <v>888</v>
      </c>
      <c r="L160" s="194" t="s">
        <v>145</v>
      </c>
      <c r="M160" s="194" t="s">
        <v>888</v>
      </c>
      <c r="N160" s="194" t="s">
        <v>888</v>
      </c>
      <c r="O160" s="194" t="s">
        <v>145</v>
      </c>
      <c r="P160" s="194" t="s">
        <v>145</v>
      </c>
      <c r="Q160" s="194" t="s">
        <v>145</v>
      </c>
      <c r="R160" s="194" t="s">
        <v>145</v>
      </c>
      <c r="S160" s="194" t="s">
        <v>145</v>
      </c>
      <c r="T160" s="194" t="s">
        <v>145</v>
      </c>
      <c r="U160" s="194" t="s">
        <v>145</v>
      </c>
      <c r="V160" s="194" t="s">
        <v>145</v>
      </c>
      <c r="W160" s="194" t="s">
        <v>145</v>
      </c>
      <c r="X160" s="194" t="s">
        <v>145</v>
      </c>
      <c r="Z160" s="88">
        <f>IFERROR(_xlfn.RANK.EQ(E160,$E$9:$E$187,0)+COUNTIF(E$9:E160,E160)-1,"-")</f>
        <v>19</v>
      </c>
      <c r="AA160" s="88">
        <f>IFERROR(_xlfn.RANK.EQ(I160,$I$9:$I$187,0)+COUNTIF(I$9:I160,I160)-1,"-")</f>
        <v>18</v>
      </c>
      <c r="AB160" s="88">
        <f>IFERROR(_xlfn.RANK.EQ(F160,$F$9:$F$187,0)+COUNTIF(F$9:F160,F160)-1,"-")</f>
        <v>11</v>
      </c>
    </row>
    <row r="161" spans="1:28" ht="12" customHeight="1">
      <c r="A161" s="51">
        <v>153</v>
      </c>
      <c r="B161" s="147">
        <v>1</v>
      </c>
      <c r="C161" s="147">
        <v>633</v>
      </c>
      <c r="D161" s="147" t="s">
        <v>225</v>
      </c>
      <c r="E161" s="91">
        <v>630</v>
      </c>
      <c r="F161" s="91">
        <v>690</v>
      </c>
      <c r="G161" s="91" t="s">
        <v>145</v>
      </c>
      <c r="H161" s="91">
        <v>690</v>
      </c>
      <c r="I161" s="91">
        <v>4350</v>
      </c>
      <c r="J161" s="194" t="s">
        <v>145</v>
      </c>
      <c r="K161" s="194" t="s">
        <v>145</v>
      </c>
      <c r="L161" s="194" t="s">
        <v>145</v>
      </c>
      <c r="M161" s="194" t="s">
        <v>145</v>
      </c>
      <c r="N161" s="194" t="s">
        <v>145</v>
      </c>
      <c r="O161" s="194" t="s">
        <v>145</v>
      </c>
      <c r="P161" s="194" t="s">
        <v>145</v>
      </c>
      <c r="Q161" s="194" t="s">
        <v>145</v>
      </c>
      <c r="R161" s="194" t="s">
        <v>145</v>
      </c>
      <c r="S161" s="194" t="s">
        <v>145</v>
      </c>
      <c r="T161" s="194" t="s">
        <v>145</v>
      </c>
      <c r="U161" s="194" t="s">
        <v>145</v>
      </c>
      <c r="V161" s="194" t="s">
        <v>145</v>
      </c>
      <c r="W161" s="194" t="s">
        <v>145</v>
      </c>
      <c r="X161" s="194" t="s">
        <v>145</v>
      </c>
      <c r="Z161" s="88">
        <f>IFERROR(_xlfn.RANK.EQ(E161,$E$9:$E$187,0)+COUNTIF(E$9:E161,E161)-1,"-")</f>
        <v>50</v>
      </c>
      <c r="AA161" s="88">
        <f>IFERROR(_xlfn.RANK.EQ(I161,$I$9:$I$187,0)+COUNTIF(I$9:I161,I161)-1,"-")</f>
        <v>42</v>
      </c>
      <c r="AB161" s="88">
        <f>IFERROR(_xlfn.RANK.EQ(F161,$F$9:$F$187,0)+COUNTIF(F$9:F161,F161)-1,"-")</f>
        <v>2</v>
      </c>
    </row>
    <row r="162" spans="1:28" ht="12" customHeight="1">
      <c r="A162" s="51">
        <v>154</v>
      </c>
      <c r="B162" s="147">
        <v>1</v>
      </c>
      <c r="C162" s="147">
        <v>634</v>
      </c>
      <c r="D162" s="147" t="s">
        <v>235</v>
      </c>
      <c r="E162" s="91">
        <v>1710</v>
      </c>
      <c r="F162" s="91">
        <v>638</v>
      </c>
      <c r="G162" s="91" t="s">
        <v>145</v>
      </c>
      <c r="H162" s="91">
        <v>638</v>
      </c>
      <c r="I162" s="91">
        <v>10900</v>
      </c>
      <c r="J162" s="194" t="s">
        <v>145</v>
      </c>
      <c r="K162" s="194" t="s">
        <v>145</v>
      </c>
      <c r="L162" s="194" t="s">
        <v>145</v>
      </c>
      <c r="M162" s="194" t="s">
        <v>145</v>
      </c>
      <c r="N162" s="194" t="s">
        <v>145</v>
      </c>
      <c r="O162" s="194" t="s">
        <v>145</v>
      </c>
      <c r="P162" s="194" t="s">
        <v>145</v>
      </c>
      <c r="Q162" s="194" t="s">
        <v>145</v>
      </c>
      <c r="R162" s="194" t="s">
        <v>145</v>
      </c>
      <c r="S162" s="194" t="s">
        <v>145</v>
      </c>
      <c r="T162" s="194" t="s">
        <v>145</v>
      </c>
      <c r="U162" s="194" t="s">
        <v>145</v>
      </c>
      <c r="V162" s="194" t="s">
        <v>145</v>
      </c>
      <c r="W162" s="194" t="s">
        <v>145</v>
      </c>
      <c r="X162" s="194" t="s">
        <v>145</v>
      </c>
      <c r="Z162" s="88">
        <f>IFERROR(_xlfn.RANK.EQ(E162,$E$9:$E$187,0)+COUNTIF(E$9:E162,E162)-1,"-")</f>
        <v>30</v>
      </c>
      <c r="AA162" s="88">
        <f>IFERROR(_xlfn.RANK.EQ(I162,$I$9:$I$187,0)+COUNTIF(I$9:I162,I162)-1,"-")</f>
        <v>22</v>
      </c>
      <c r="AB162" s="88">
        <f>IFERROR(_xlfn.RANK.EQ(F162,$F$9:$F$187,0)+COUNTIF(F$9:F162,F162)-1,"-")</f>
        <v>10</v>
      </c>
    </row>
    <row r="163" spans="1:28" ht="12" customHeight="1">
      <c r="A163" s="51">
        <v>155</v>
      </c>
      <c r="B163" s="147">
        <v>1</v>
      </c>
      <c r="C163" s="147">
        <v>635</v>
      </c>
      <c r="D163" s="147" t="s">
        <v>266</v>
      </c>
      <c r="E163" s="91">
        <v>532</v>
      </c>
      <c r="F163" s="91">
        <v>604</v>
      </c>
      <c r="G163" s="91" t="s">
        <v>145</v>
      </c>
      <c r="H163" s="91">
        <v>604</v>
      </c>
      <c r="I163" s="91">
        <v>3210</v>
      </c>
      <c r="J163" s="194" t="s">
        <v>145</v>
      </c>
      <c r="K163" s="194" t="s">
        <v>145</v>
      </c>
      <c r="L163" s="194" t="s">
        <v>145</v>
      </c>
      <c r="M163" s="194" t="s">
        <v>145</v>
      </c>
      <c r="N163" s="194" t="s">
        <v>145</v>
      </c>
      <c r="O163" s="194" t="s">
        <v>145</v>
      </c>
      <c r="P163" s="194" t="s">
        <v>145</v>
      </c>
      <c r="Q163" s="194" t="s">
        <v>145</v>
      </c>
      <c r="R163" s="194" t="s">
        <v>145</v>
      </c>
      <c r="S163" s="194" t="s">
        <v>145</v>
      </c>
      <c r="T163" s="194" t="s">
        <v>145</v>
      </c>
      <c r="U163" s="194" t="s">
        <v>145</v>
      </c>
      <c r="V163" s="194" t="s">
        <v>145</v>
      </c>
      <c r="W163" s="194" t="s">
        <v>145</v>
      </c>
      <c r="X163" s="194" t="s">
        <v>145</v>
      </c>
      <c r="Z163" s="88">
        <f>IFERROR(_xlfn.RANK.EQ(E163,$E$9:$E$187,0)+COUNTIF(E$9:E163,E163)-1,"-")</f>
        <v>58</v>
      </c>
      <c r="AA163" s="88">
        <f>IFERROR(_xlfn.RANK.EQ(I163,$I$9:$I$187,0)+COUNTIF(I$9:I163,I163)-1,"-")</f>
        <v>50</v>
      </c>
      <c r="AB163" s="88">
        <f>IFERROR(_xlfn.RANK.EQ(F163,$F$9:$F$187,0)+COUNTIF(F$9:F163,F163)-1,"-")</f>
        <v>18</v>
      </c>
    </row>
    <row r="164" spans="1:28" ht="12" customHeight="1">
      <c r="A164" s="51">
        <v>156</v>
      </c>
      <c r="B164" s="147">
        <v>1</v>
      </c>
      <c r="C164" s="147">
        <v>636</v>
      </c>
      <c r="D164" s="147" t="s">
        <v>226</v>
      </c>
      <c r="E164" s="91">
        <v>3070</v>
      </c>
      <c r="F164" s="91">
        <v>539</v>
      </c>
      <c r="G164" s="91" t="s">
        <v>145</v>
      </c>
      <c r="H164" s="91">
        <v>539</v>
      </c>
      <c r="I164" s="91">
        <v>16600</v>
      </c>
      <c r="J164" s="194" t="s">
        <v>888</v>
      </c>
      <c r="K164" s="194" t="s">
        <v>888</v>
      </c>
      <c r="L164" s="194" t="s">
        <v>145</v>
      </c>
      <c r="M164" s="194" t="s">
        <v>888</v>
      </c>
      <c r="N164" s="194" t="s">
        <v>888</v>
      </c>
      <c r="O164" s="194" t="s">
        <v>145</v>
      </c>
      <c r="P164" s="194" t="s">
        <v>145</v>
      </c>
      <c r="Q164" s="194" t="s">
        <v>145</v>
      </c>
      <c r="R164" s="194" t="s">
        <v>145</v>
      </c>
      <c r="S164" s="194" t="s">
        <v>145</v>
      </c>
      <c r="T164" s="194" t="s">
        <v>145</v>
      </c>
      <c r="U164" s="194" t="s">
        <v>145</v>
      </c>
      <c r="V164" s="194" t="s">
        <v>145</v>
      </c>
      <c r="W164" s="194" t="s">
        <v>145</v>
      </c>
      <c r="X164" s="194" t="s">
        <v>145</v>
      </c>
      <c r="Z164" s="88">
        <f>IFERROR(_xlfn.RANK.EQ(E164,$E$9:$E$187,0)+COUNTIF(E$9:E164,E164)-1,"-")</f>
        <v>13</v>
      </c>
      <c r="AA164" s="88">
        <f>IFERROR(_xlfn.RANK.EQ(I164,$I$9:$I$187,0)+COUNTIF(I$9:I164,I164)-1,"-")</f>
        <v>13</v>
      </c>
      <c r="AB164" s="88">
        <f>IFERROR(_xlfn.RANK.EQ(F164,$F$9:$F$187,0)+COUNTIF(F$9:F164,F164)-1,"-")</f>
        <v>36</v>
      </c>
    </row>
    <row r="165" spans="1:28" ht="12" customHeight="1">
      <c r="A165" s="51">
        <v>157</v>
      </c>
      <c r="B165" s="147">
        <v>1</v>
      </c>
      <c r="C165" s="147">
        <v>637</v>
      </c>
      <c r="D165" s="147" t="s">
        <v>203</v>
      </c>
      <c r="E165" s="91">
        <v>6510</v>
      </c>
      <c r="F165" s="91">
        <v>617</v>
      </c>
      <c r="G165" s="91" t="s">
        <v>145</v>
      </c>
      <c r="H165" s="91">
        <v>617</v>
      </c>
      <c r="I165" s="91">
        <v>40200</v>
      </c>
      <c r="J165" s="194" t="s">
        <v>145</v>
      </c>
      <c r="K165" s="194" t="s">
        <v>145</v>
      </c>
      <c r="L165" s="194" t="s">
        <v>145</v>
      </c>
      <c r="M165" s="194" t="s">
        <v>145</v>
      </c>
      <c r="N165" s="194" t="s">
        <v>145</v>
      </c>
      <c r="O165" s="194" t="s">
        <v>145</v>
      </c>
      <c r="P165" s="194" t="s">
        <v>145</v>
      </c>
      <c r="Q165" s="194" t="s">
        <v>145</v>
      </c>
      <c r="R165" s="194" t="s">
        <v>145</v>
      </c>
      <c r="S165" s="194" t="s">
        <v>145</v>
      </c>
      <c r="T165" s="194" t="s">
        <v>888</v>
      </c>
      <c r="U165" s="194" t="s">
        <v>888</v>
      </c>
      <c r="V165" s="194" t="s">
        <v>145</v>
      </c>
      <c r="W165" s="194" t="s">
        <v>888</v>
      </c>
      <c r="X165" s="194" t="s">
        <v>888</v>
      </c>
      <c r="Z165" s="88">
        <f>IFERROR(_xlfn.RANK.EQ(E165,$E$9:$E$187,0)+COUNTIF(E$9:E165,E165)-1,"-")</f>
        <v>2</v>
      </c>
      <c r="AA165" s="88">
        <f>IFERROR(_xlfn.RANK.EQ(I165,$I$9:$I$187,0)+COUNTIF(I$9:I165,I165)-1,"-")</f>
        <v>3</v>
      </c>
      <c r="AB165" s="88">
        <f>IFERROR(_xlfn.RANK.EQ(F165,$F$9:$F$187,0)+COUNTIF(F$9:F165,F165)-1,"-")</f>
        <v>15</v>
      </c>
    </row>
    <row r="166" spans="1:28" ht="12" customHeight="1">
      <c r="A166" s="51">
        <v>158</v>
      </c>
      <c r="B166" s="147">
        <v>1</v>
      </c>
      <c r="C166" s="147">
        <v>638</v>
      </c>
      <c r="D166" s="147" t="s">
        <v>219</v>
      </c>
      <c r="E166" s="91">
        <v>976</v>
      </c>
      <c r="F166" s="91">
        <v>633</v>
      </c>
      <c r="G166" s="91" t="s">
        <v>145</v>
      </c>
      <c r="H166" s="91">
        <v>633</v>
      </c>
      <c r="I166" s="91">
        <v>6180</v>
      </c>
      <c r="J166" s="194" t="s">
        <v>145</v>
      </c>
      <c r="K166" s="194" t="s">
        <v>145</v>
      </c>
      <c r="L166" s="194" t="s">
        <v>145</v>
      </c>
      <c r="M166" s="194" t="s">
        <v>145</v>
      </c>
      <c r="N166" s="194" t="s">
        <v>145</v>
      </c>
      <c r="O166" s="194" t="s">
        <v>145</v>
      </c>
      <c r="P166" s="194" t="s">
        <v>145</v>
      </c>
      <c r="Q166" s="194" t="s">
        <v>145</v>
      </c>
      <c r="R166" s="194" t="s">
        <v>145</v>
      </c>
      <c r="S166" s="194" t="s">
        <v>145</v>
      </c>
      <c r="T166" s="194" t="s">
        <v>145</v>
      </c>
      <c r="U166" s="194" t="s">
        <v>145</v>
      </c>
      <c r="V166" s="194" t="s">
        <v>145</v>
      </c>
      <c r="W166" s="194" t="s">
        <v>145</v>
      </c>
      <c r="X166" s="194" t="s">
        <v>145</v>
      </c>
      <c r="Z166" s="88">
        <f>IFERROR(_xlfn.RANK.EQ(E166,$E$9:$E$187,0)+COUNTIF(E$9:E166,E166)-1,"-")</f>
        <v>40</v>
      </c>
      <c r="AA166" s="88">
        <f>IFERROR(_xlfn.RANK.EQ(I166,$I$9:$I$187,0)+COUNTIF(I$9:I166,I166)-1,"-")</f>
        <v>36</v>
      </c>
      <c r="AB166" s="88">
        <f>IFERROR(_xlfn.RANK.EQ(F166,$F$9:$F$187,0)+COUNTIF(F$9:F166,F166)-1,"-")</f>
        <v>13</v>
      </c>
    </row>
    <row r="167" spans="1:28" ht="12" customHeight="1">
      <c r="A167" s="51">
        <v>159</v>
      </c>
      <c r="B167" s="147">
        <v>1</v>
      </c>
      <c r="C167" s="147">
        <v>639</v>
      </c>
      <c r="D167" s="147" t="s">
        <v>206</v>
      </c>
      <c r="E167" s="91">
        <v>2060</v>
      </c>
      <c r="F167" s="91">
        <v>681</v>
      </c>
      <c r="G167" s="91" t="s">
        <v>145</v>
      </c>
      <c r="H167" s="91">
        <v>681</v>
      </c>
      <c r="I167" s="91">
        <v>14000</v>
      </c>
      <c r="J167" s="194" t="s">
        <v>145</v>
      </c>
      <c r="K167" s="194" t="s">
        <v>145</v>
      </c>
      <c r="L167" s="194" t="s">
        <v>145</v>
      </c>
      <c r="M167" s="194" t="s">
        <v>145</v>
      </c>
      <c r="N167" s="194" t="s">
        <v>145</v>
      </c>
      <c r="O167" s="194" t="s">
        <v>145</v>
      </c>
      <c r="P167" s="194" t="s">
        <v>145</v>
      </c>
      <c r="Q167" s="194" t="s">
        <v>145</v>
      </c>
      <c r="R167" s="194" t="s">
        <v>145</v>
      </c>
      <c r="S167" s="194" t="s">
        <v>145</v>
      </c>
      <c r="T167" s="194" t="s">
        <v>145</v>
      </c>
      <c r="U167" s="194" t="s">
        <v>145</v>
      </c>
      <c r="V167" s="194" t="s">
        <v>145</v>
      </c>
      <c r="W167" s="194" t="s">
        <v>145</v>
      </c>
      <c r="X167" s="194" t="s">
        <v>145</v>
      </c>
      <c r="Z167" s="88">
        <f>IFERROR(_xlfn.RANK.EQ(E167,$E$9:$E$187,0)+COUNTIF(E$9:E167,E167)-1,"-")</f>
        <v>23</v>
      </c>
      <c r="AA167" s="88">
        <f>IFERROR(_xlfn.RANK.EQ(I167,$I$9:$I$187,0)+COUNTIF(I$9:I167,I167)-1,"-")</f>
        <v>20</v>
      </c>
      <c r="AB167" s="88">
        <f>IFERROR(_xlfn.RANK.EQ(F167,$F$9:$F$187,0)+COUNTIF(F$9:F167,F167)-1,"-")</f>
        <v>4</v>
      </c>
    </row>
    <row r="168" spans="1:28" ht="12" customHeight="1">
      <c r="A168" s="51">
        <v>160</v>
      </c>
      <c r="B168" s="147">
        <v>1</v>
      </c>
      <c r="C168" s="147">
        <v>641</v>
      </c>
      <c r="D168" s="147" t="s">
        <v>232</v>
      </c>
      <c r="E168" s="91">
        <v>616</v>
      </c>
      <c r="F168" s="91">
        <v>688</v>
      </c>
      <c r="G168" s="91" t="s">
        <v>145</v>
      </c>
      <c r="H168" s="91">
        <v>688</v>
      </c>
      <c r="I168" s="91">
        <v>4240</v>
      </c>
      <c r="J168" s="194" t="s">
        <v>145</v>
      </c>
      <c r="K168" s="194" t="s">
        <v>145</v>
      </c>
      <c r="L168" s="194" t="s">
        <v>145</v>
      </c>
      <c r="M168" s="194" t="s">
        <v>145</v>
      </c>
      <c r="N168" s="194" t="s">
        <v>145</v>
      </c>
      <c r="O168" s="194" t="s">
        <v>145</v>
      </c>
      <c r="P168" s="194" t="s">
        <v>145</v>
      </c>
      <c r="Q168" s="194" t="s">
        <v>145</v>
      </c>
      <c r="R168" s="194" t="s">
        <v>145</v>
      </c>
      <c r="S168" s="194" t="s">
        <v>145</v>
      </c>
      <c r="T168" s="194" t="s">
        <v>145</v>
      </c>
      <c r="U168" s="194" t="s">
        <v>145</v>
      </c>
      <c r="V168" s="194" t="s">
        <v>145</v>
      </c>
      <c r="W168" s="194" t="s">
        <v>145</v>
      </c>
      <c r="X168" s="194" t="s">
        <v>145</v>
      </c>
      <c r="Z168" s="88">
        <f>IFERROR(_xlfn.RANK.EQ(E168,$E$9:$E$187,0)+COUNTIF(E$9:E168,E168)-1,"-")</f>
        <v>54</v>
      </c>
      <c r="AA168" s="88">
        <f>IFERROR(_xlfn.RANK.EQ(I168,$I$9:$I$187,0)+COUNTIF(I$9:I168,I168)-1,"-")</f>
        <v>43</v>
      </c>
      <c r="AB168" s="88">
        <f>IFERROR(_xlfn.RANK.EQ(F168,$F$9:$F$187,0)+COUNTIF(F$9:F168,F168)-1,"-")</f>
        <v>3</v>
      </c>
    </row>
    <row r="169" spans="1:28" ht="12" customHeight="1">
      <c r="A169" s="51">
        <v>161</v>
      </c>
      <c r="B169" s="147">
        <v>1</v>
      </c>
      <c r="C169" s="147">
        <v>642</v>
      </c>
      <c r="D169" s="147" t="s">
        <v>307</v>
      </c>
      <c r="E169" s="91" t="s">
        <v>888</v>
      </c>
      <c r="F169" s="91" t="s">
        <v>888</v>
      </c>
      <c r="G169" s="91" t="s">
        <v>145</v>
      </c>
      <c r="H169" s="91" t="s">
        <v>888</v>
      </c>
      <c r="I169" s="91" t="s">
        <v>888</v>
      </c>
      <c r="J169" s="194" t="s">
        <v>145</v>
      </c>
      <c r="K169" s="194" t="s">
        <v>145</v>
      </c>
      <c r="L169" s="194" t="s">
        <v>145</v>
      </c>
      <c r="M169" s="194" t="s">
        <v>145</v>
      </c>
      <c r="N169" s="194" t="s">
        <v>145</v>
      </c>
      <c r="O169" s="194" t="s">
        <v>145</v>
      </c>
      <c r="P169" s="194" t="s">
        <v>145</v>
      </c>
      <c r="Q169" s="194" t="s">
        <v>145</v>
      </c>
      <c r="R169" s="194" t="s">
        <v>145</v>
      </c>
      <c r="S169" s="194" t="s">
        <v>145</v>
      </c>
      <c r="T169" s="194" t="s">
        <v>145</v>
      </c>
      <c r="U169" s="194" t="s">
        <v>145</v>
      </c>
      <c r="V169" s="194" t="s">
        <v>145</v>
      </c>
      <c r="W169" s="194" t="s">
        <v>145</v>
      </c>
      <c r="X169" s="194" t="s">
        <v>145</v>
      </c>
      <c r="Z169" s="88" t="str">
        <f>IFERROR(_xlfn.RANK.EQ(E169,$E$9:$E$187,0)+COUNTIF(E$9:E169,E169)-1,"-")</f>
        <v>-</v>
      </c>
      <c r="AA169" s="88" t="str">
        <f>IFERROR(_xlfn.RANK.EQ(I169,$I$9:$I$187,0)+COUNTIF(I$9:I169,I169)-1,"-")</f>
        <v>-</v>
      </c>
      <c r="AB169" s="88" t="str">
        <f>IFERROR(_xlfn.RANK.EQ(F169,$F$9:$F$187,0)+COUNTIF(F$9:F169,F169)-1,"-")</f>
        <v>-</v>
      </c>
    </row>
    <row r="170" spans="1:28" ht="12" customHeight="1">
      <c r="A170" s="51">
        <v>162</v>
      </c>
      <c r="B170" s="147">
        <v>1</v>
      </c>
      <c r="C170" s="147">
        <v>643</v>
      </c>
      <c r="D170" s="147" t="s">
        <v>202</v>
      </c>
      <c r="E170" s="91">
        <v>4320</v>
      </c>
      <c r="F170" s="91">
        <v>646</v>
      </c>
      <c r="G170" s="91" t="s">
        <v>888</v>
      </c>
      <c r="H170" s="91">
        <v>646</v>
      </c>
      <c r="I170" s="91">
        <v>27900</v>
      </c>
      <c r="J170" s="194" t="s">
        <v>145</v>
      </c>
      <c r="K170" s="194" t="s">
        <v>145</v>
      </c>
      <c r="L170" s="194" t="s">
        <v>145</v>
      </c>
      <c r="M170" s="194" t="s">
        <v>145</v>
      </c>
      <c r="N170" s="194" t="s">
        <v>145</v>
      </c>
      <c r="O170" s="194" t="s">
        <v>145</v>
      </c>
      <c r="P170" s="194" t="s">
        <v>145</v>
      </c>
      <c r="Q170" s="194" t="s">
        <v>145</v>
      </c>
      <c r="R170" s="194" t="s">
        <v>145</v>
      </c>
      <c r="S170" s="194" t="s">
        <v>145</v>
      </c>
      <c r="T170" s="194" t="s">
        <v>145</v>
      </c>
      <c r="U170" s="194" t="s">
        <v>145</v>
      </c>
      <c r="V170" s="194" t="s">
        <v>145</v>
      </c>
      <c r="W170" s="194" t="s">
        <v>145</v>
      </c>
      <c r="X170" s="194" t="s">
        <v>145</v>
      </c>
      <c r="Z170" s="88">
        <f>IFERROR(_xlfn.RANK.EQ(E170,$E$9:$E$187,0)+COUNTIF(E$9:E170,E170)-1,"-")</f>
        <v>6</v>
      </c>
      <c r="AA170" s="88">
        <f>IFERROR(_xlfn.RANK.EQ(I170,$I$9:$I$187,0)+COUNTIF(I$9:I170,I170)-1,"-")</f>
        <v>6</v>
      </c>
      <c r="AB170" s="88">
        <f>IFERROR(_xlfn.RANK.EQ(F170,$F$9:$F$187,0)+COUNTIF(F$9:F170,F170)-1,"-")</f>
        <v>9</v>
      </c>
    </row>
    <row r="171" spans="1:28" ht="12" customHeight="1">
      <c r="A171" s="51">
        <v>163</v>
      </c>
      <c r="B171" s="147">
        <v>1</v>
      </c>
      <c r="C171" s="147">
        <v>644</v>
      </c>
      <c r="D171" s="147" t="s">
        <v>260</v>
      </c>
      <c r="E171" s="91">
        <v>2150</v>
      </c>
      <c r="F171" s="91">
        <v>664</v>
      </c>
      <c r="G171" s="91">
        <v>631</v>
      </c>
      <c r="H171" s="91">
        <v>666</v>
      </c>
      <c r="I171" s="91">
        <v>14200</v>
      </c>
      <c r="J171" s="194" t="s">
        <v>145</v>
      </c>
      <c r="K171" s="194" t="s">
        <v>145</v>
      </c>
      <c r="L171" s="194" t="s">
        <v>145</v>
      </c>
      <c r="M171" s="194" t="s">
        <v>145</v>
      </c>
      <c r="N171" s="194" t="s">
        <v>145</v>
      </c>
      <c r="O171" s="194" t="s">
        <v>145</v>
      </c>
      <c r="P171" s="194" t="s">
        <v>145</v>
      </c>
      <c r="Q171" s="194" t="s">
        <v>145</v>
      </c>
      <c r="R171" s="194" t="s">
        <v>145</v>
      </c>
      <c r="S171" s="194" t="s">
        <v>145</v>
      </c>
      <c r="T171" s="194" t="s">
        <v>145</v>
      </c>
      <c r="U171" s="194" t="s">
        <v>145</v>
      </c>
      <c r="V171" s="194" t="s">
        <v>145</v>
      </c>
      <c r="W171" s="194" t="s">
        <v>145</v>
      </c>
      <c r="X171" s="194" t="s">
        <v>145</v>
      </c>
      <c r="Z171" s="88">
        <f>IFERROR(_xlfn.RANK.EQ(E171,$E$9:$E$187,0)+COUNTIF(E$9:E171,E171)-1,"-")</f>
        <v>20</v>
      </c>
      <c r="AA171" s="88">
        <f>IFERROR(_xlfn.RANK.EQ(I171,$I$9:$I$187,0)+COUNTIF(I$9:I171,I171)-1,"-")</f>
        <v>19</v>
      </c>
      <c r="AB171" s="88">
        <f>IFERROR(_xlfn.RANK.EQ(F171,$F$9:$F$187,0)+COUNTIF(F$9:F171,F171)-1,"-")</f>
        <v>7</v>
      </c>
    </row>
    <row r="172" spans="1:28" ht="12" customHeight="1">
      <c r="A172" s="51">
        <v>164</v>
      </c>
      <c r="B172" s="147">
        <v>1</v>
      </c>
      <c r="C172" s="147">
        <v>645</v>
      </c>
      <c r="D172" s="147" t="s">
        <v>245</v>
      </c>
      <c r="E172" s="91">
        <v>1330</v>
      </c>
      <c r="F172" s="91">
        <v>670</v>
      </c>
      <c r="G172" s="91" t="s">
        <v>145</v>
      </c>
      <c r="H172" s="91">
        <v>670</v>
      </c>
      <c r="I172" s="91">
        <v>8910</v>
      </c>
      <c r="J172" s="194" t="s">
        <v>888</v>
      </c>
      <c r="K172" s="194" t="s">
        <v>888</v>
      </c>
      <c r="L172" s="194" t="s">
        <v>145</v>
      </c>
      <c r="M172" s="194" t="s">
        <v>888</v>
      </c>
      <c r="N172" s="194" t="s">
        <v>888</v>
      </c>
      <c r="O172" s="194" t="s">
        <v>145</v>
      </c>
      <c r="P172" s="194" t="s">
        <v>145</v>
      </c>
      <c r="Q172" s="194" t="s">
        <v>145</v>
      </c>
      <c r="R172" s="194" t="s">
        <v>145</v>
      </c>
      <c r="S172" s="194" t="s">
        <v>145</v>
      </c>
      <c r="T172" s="194" t="s">
        <v>145</v>
      </c>
      <c r="U172" s="194" t="s">
        <v>145</v>
      </c>
      <c r="V172" s="194" t="s">
        <v>145</v>
      </c>
      <c r="W172" s="194" t="s">
        <v>145</v>
      </c>
      <c r="X172" s="194" t="s">
        <v>145</v>
      </c>
      <c r="Z172" s="88">
        <f>IFERROR(_xlfn.RANK.EQ(E172,$E$9:$E$187,0)+COUNTIF(E$9:E172,E172)-1,"-")</f>
        <v>35</v>
      </c>
      <c r="AA172" s="88">
        <f>IFERROR(_xlfn.RANK.EQ(I172,$I$9:$I$187,0)+COUNTIF(I$9:I172,I172)-1,"-")</f>
        <v>26</v>
      </c>
      <c r="AB172" s="88">
        <f>IFERROR(_xlfn.RANK.EQ(F172,$F$9:$F$187,0)+COUNTIF(F$9:F172,F172)-1,"-")</f>
        <v>5</v>
      </c>
    </row>
    <row r="173" spans="1:28" ht="12" customHeight="1">
      <c r="A173" s="51">
        <v>165</v>
      </c>
      <c r="B173" s="147">
        <v>1</v>
      </c>
      <c r="C173" s="147">
        <v>646</v>
      </c>
      <c r="D173" s="147" t="s">
        <v>264</v>
      </c>
      <c r="E173" s="91">
        <v>2730</v>
      </c>
      <c r="F173" s="91">
        <v>603</v>
      </c>
      <c r="G173" s="91" t="s">
        <v>888</v>
      </c>
      <c r="H173" s="91">
        <v>603</v>
      </c>
      <c r="I173" s="91">
        <v>16500</v>
      </c>
      <c r="J173" s="194" t="s">
        <v>145</v>
      </c>
      <c r="K173" s="194" t="s">
        <v>145</v>
      </c>
      <c r="L173" s="194" t="s">
        <v>145</v>
      </c>
      <c r="M173" s="194" t="s">
        <v>145</v>
      </c>
      <c r="N173" s="194" t="s">
        <v>145</v>
      </c>
      <c r="O173" s="194" t="s">
        <v>145</v>
      </c>
      <c r="P173" s="194" t="s">
        <v>145</v>
      </c>
      <c r="Q173" s="194" t="s">
        <v>145</v>
      </c>
      <c r="R173" s="194" t="s">
        <v>145</v>
      </c>
      <c r="S173" s="194" t="s">
        <v>145</v>
      </c>
      <c r="T173" s="194" t="s">
        <v>888</v>
      </c>
      <c r="U173" s="194" t="s">
        <v>888</v>
      </c>
      <c r="V173" s="194" t="s">
        <v>145</v>
      </c>
      <c r="W173" s="194" t="s">
        <v>888</v>
      </c>
      <c r="X173" s="194" t="s">
        <v>888</v>
      </c>
      <c r="Z173" s="88">
        <f>IFERROR(_xlfn.RANK.EQ(E173,$E$9:$E$187,0)+COUNTIF(E$9:E173,E173)-1,"-")</f>
        <v>16</v>
      </c>
      <c r="AA173" s="88">
        <f>IFERROR(_xlfn.RANK.EQ(I173,$I$9:$I$187,0)+COUNTIF(I$9:I173,I173)-1,"-")</f>
        <v>14</v>
      </c>
      <c r="AB173" s="88">
        <f>IFERROR(_xlfn.RANK.EQ(F173,$F$9:$F$187,0)+COUNTIF(F$9:F173,F173)-1,"-")</f>
        <v>19</v>
      </c>
    </row>
    <row r="174" spans="1:28" ht="12" customHeight="1">
      <c r="A174" s="51">
        <v>166</v>
      </c>
      <c r="B174" s="147">
        <v>1</v>
      </c>
      <c r="C174" s="147">
        <v>647</v>
      </c>
      <c r="D174" s="147" t="s">
        <v>268</v>
      </c>
      <c r="E174" s="91">
        <v>831</v>
      </c>
      <c r="F174" s="91">
        <v>601</v>
      </c>
      <c r="G174" s="91" t="s">
        <v>145</v>
      </c>
      <c r="H174" s="91">
        <v>601</v>
      </c>
      <c r="I174" s="91">
        <v>4990</v>
      </c>
      <c r="J174" s="194" t="s">
        <v>145</v>
      </c>
      <c r="K174" s="194" t="s">
        <v>145</v>
      </c>
      <c r="L174" s="194" t="s">
        <v>145</v>
      </c>
      <c r="M174" s="194" t="s">
        <v>145</v>
      </c>
      <c r="N174" s="194" t="s">
        <v>145</v>
      </c>
      <c r="O174" s="194" t="s">
        <v>145</v>
      </c>
      <c r="P174" s="194" t="s">
        <v>145</v>
      </c>
      <c r="Q174" s="194" t="s">
        <v>145</v>
      </c>
      <c r="R174" s="194" t="s">
        <v>145</v>
      </c>
      <c r="S174" s="194" t="s">
        <v>145</v>
      </c>
      <c r="T174" s="194" t="s">
        <v>145</v>
      </c>
      <c r="U174" s="194" t="s">
        <v>145</v>
      </c>
      <c r="V174" s="194" t="s">
        <v>145</v>
      </c>
      <c r="W174" s="194" t="s">
        <v>145</v>
      </c>
      <c r="X174" s="194" t="s">
        <v>145</v>
      </c>
      <c r="Z174" s="88">
        <f>IFERROR(_xlfn.RANK.EQ(E174,$E$9:$E$187,0)+COUNTIF(E$9:E174,E174)-1,"-")</f>
        <v>44</v>
      </c>
      <c r="AA174" s="88">
        <f>IFERROR(_xlfn.RANK.EQ(I174,$I$9:$I$187,0)+COUNTIF(I$9:I174,I174)-1,"-")</f>
        <v>39</v>
      </c>
      <c r="AB174" s="88">
        <f>IFERROR(_xlfn.RANK.EQ(F174,$F$9:$F$187,0)+COUNTIF(F$9:F174,F174)-1,"-")</f>
        <v>20</v>
      </c>
    </row>
    <row r="175" spans="1:28" ht="12" customHeight="1">
      <c r="A175" s="51">
        <v>167</v>
      </c>
      <c r="B175" s="147">
        <v>1</v>
      </c>
      <c r="C175" s="147">
        <v>648</v>
      </c>
      <c r="D175" s="147" t="s">
        <v>337</v>
      </c>
      <c r="E175" s="91">
        <v>194</v>
      </c>
      <c r="F175" s="91">
        <v>469</v>
      </c>
      <c r="G175" s="91" t="s">
        <v>145</v>
      </c>
      <c r="H175" s="91">
        <v>469</v>
      </c>
      <c r="I175" s="91">
        <v>909</v>
      </c>
      <c r="J175" s="194" t="s">
        <v>145</v>
      </c>
      <c r="K175" s="194" t="s">
        <v>145</v>
      </c>
      <c r="L175" s="194" t="s">
        <v>145</v>
      </c>
      <c r="M175" s="194" t="s">
        <v>145</v>
      </c>
      <c r="N175" s="194" t="s">
        <v>145</v>
      </c>
      <c r="O175" s="194" t="s">
        <v>145</v>
      </c>
      <c r="P175" s="194" t="s">
        <v>145</v>
      </c>
      <c r="Q175" s="194" t="s">
        <v>145</v>
      </c>
      <c r="R175" s="194" t="s">
        <v>145</v>
      </c>
      <c r="S175" s="194" t="s">
        <v>145</v>
      </c>
      <c r="T175" s="194" t="s">
        <v>145</v>
      </c>
      <c r="U175" s="194" t="s">
        <v>145</v>
      </c>
      <c r="V175" s="194" t="s">
        <v>145</v>
      </c>
      <c r="W175" s="194" t="s">
        <v>145</v>
      </c>
      <c r="X175" s="194" t="s">
        <v>145</v>
      </c>
      <c r="Z175" s="88">
        <f>IFERROR(_xlfn.RANK.EQ(E175,$E$9:$E$187,0)+COUNTIF(E$9:E175,E175)-1,"-")</f>
        <v>81</v>
      </c>
      <c r="AA175" s="88">
        <f>IFERROR(_xlfn.RANK.EQ(I175,$I$9:$I$187,0)+COUNTIF(I$9:I175,I175)-1,"-")</f>
        <v>77</v>
      </c>
      <c r="AB175" s="88">
        <f>IFERROR(_xlfn.RANK.EQ(F175,$F$9:$F$187,0)+COUNTIF(F$9:F175,F175)-1,"-")</f>
        <v>58</v>
      </c>
    </row>
    <row r="176" spans="1:28" ht="12" customHeight="1">
      <c r="A176" s="51">
        <v>168</v>
      </c>
      <c r="B176" s="147">
        <v>1</v>
      </c>
      <c r="C176" s="147">
        <v>649</v>
      </c>
      <c r="D176" s="147" t="s">
        <v>249</v>
      </c>
      <c r="E176" s="91">
        <v>1760</v>
      </c>
      <c r="F176" s="91">
        <v>666</v>
      </c>
      <c r="G176" s="91" t="s">
        <v>145</v>
      </c>
      <c r="H176" s="91">
        <v>666</v>
      </c>
      <c r="I176" s="91">
        <v>11800</v>
      </c>
      <c r="J176" s="194" t="s">
        <v>888</v>
      </c>
      <c r="K176" s="194" t="s">
        <v>888</v>
      </c>
      <c r="L176" s="194" t="s">
        <v>145</v>
      </c>
      <c r="M176" s="194" t="s">
        <v>888</v>
      </c>
      <c r="N176" s="194" t="s">
        <v>888</v>
      </c>
      <c r="O176" s="194" t="s">
        <v>145</v>
      </c>
      <c r="P176" s="194" t="s">
        <v>145</v>
      </c>
      <c r="Q176" s="194" t="s">
        <v>145</v>
      </c>
      <c r="R176" s="194" t="s">
        <v>145</v>
      </c>
      <c r="S176" s="194" t="s">
        <v>145</v>
      </c>
      <c r="T176" s="194" t="s">
        <v>145</v>
      </c>
      <c r="U176" s="194" t="s">
        <v>145</v>
      </c>
      <c r="V176" s="194" t="s">
        <v>145</v>
      </c>
      <c r="W176" s="194" t="s">
        <v>145</v>
      </c>
      <c r="X176" s="194" t="s">
        <v>145</v>
      </c>
      <c r="Z176" s="88">
        <f>IFERROR(_xlfn.RANK.EQ(E176,$E$9:$E$187,0)+COUNTIF(E$9:E176,E176)-1,"-")</f>
        <v>27</v>
      </c>
      <c r="AA176" s="88">
        <f>IFERROR(_xlfn.RANK.EQ(I176,$I$9:$I$187,0)+COUNTIF(I$9:I176,I176)-1,"-")</f>
        <v>21</v>
      </c>
      <c r="AB176" s="88">
        <f>IFERROR(_xlfn.RANK.EQ(F176,$F$9:$F$187,0)+COUNTIF(F$9:F176,F176)-1,"-")</f>
        <v>6</v>
      </c>
    </row>
    <row r="177" spans="1:28" ht="12" customHeight="1">
      <c r="A177" s="51">
        <v>169</v>
      </c>
      <c r="B177" s="147">
        <v>1</v>
      </c>
      <c r="C177" s="147">
        <v>661</v>
      </c>
      <c r="D177" s="147" t="s">
        <v>367</v>
      </c>
      <c r="E177" s="91" t="s">
        <v>145</v>
      </c>
      <c r="F177" s="91" t="s">
        <v>145</v>
      </c>
      <c r="G177" s="91" t="s">
        <v>145</v>
      </c>
      <c r="H177" s="91" t="s">
        <v>145</v>
      </c>
      <c r="I177" s="91" t="s">
        <v>145</v>
      </c>
      <c r="J177" s="194" t="s">
        <v>145</v>
      </c>
      <c r="K177" s="194" t="s">
        <v>145</v>
      </c>
      <c r="L177" s="194" t="s">
        <v>145</v>
      </c>
      <c r="M177" s="194" t="s">
        <v>145</v>
      </c>
      <c r="N177" s="194" t="s">
        <v>145</v>
      </c>
      <c r="O177" s="194" t="s">
        <v>145</v>
      </c>
      <c r="P177" s="194" t="s">
        <v>145</v>
      </c>
      <c r="Q177" s="194" t="s">
        <v>145</v>
      </c>
      <c r="R177" s="194" t="s">
        <v>145</v>
      </c>
      <c r="S177" s="194" t="s">
        <v>145</v>
      </c>
      <c r="T177" s="194" t="s">
        <v>145</v>
      </c>
      <c r="U177" s="194" t="s">
        <v>145</v>
      </c>
      <c r="V177" s="194" t="s">
        <v>145</v>
      </c>
      <c r="W177" s="194" t="s">
        <v>145</v>
      </c>
      <c r="X177" s="194" t="s">
        <v>145</v>
      </c>
      <c r="Z177" s="88" t="str">
        <f>IFERROR(_xlfn.RANK.EQ(E177,$E$9:$E$187,0)+COUNTIF(E$9:E177,E177)-1,"-")</f>
        <v>-</v>
      </c>
      <c r="AA177" s="88" t="str">
        <f>IFERROR(_xlfn.RANK.EQ(I177,$I$9:$I$187,0)+COUNTIF(I$9:I177,I177)-1,"-")</f>
        <v>-</v>
      </c>
      <c r="AB177" s="88" t="str">
        <f>IFERROR(_xlfn.RANK.EQ(F177,$F$9:$F$187,0)+COUNTIF(F$9:F177,F177)-1,"-")</f>
        <v>-</v>
      </c>
    </row>
    <row r="178" spans="1:28" ht="12" customHeight="1">
      <c r="A178" s="51">
        <v>170</v>
      </c>
      <c r="B178" s="147">
        <v>1</v>
      </c>
      <c r="C178" s="147">
        <v>662</v>
      </c>
      <c r="D178" s="147" t="s">
        <v>320</v>
      </c>
      <c r="E178" s="91" t="s">
        <v>145</v>
      </c>
      <c r="F178" s="91" t="s">
        <v>145</v>
      </c>
      <c r="G178" s="91" t="s">
        <v>145</v>
      </c>
      <c r="H178" s="91" t="s">
        <v>145</v>
      </c>
      <c r="I178" s="91" t="s">
        <v>145</v>
      </c>
      <c r="J178" s="194" t="s">
        <v>145</v>
      </c>
      <c r="K178" s="194" t="s">
        <v>145</v>
      </c>
      <c r="L178" s="194" t="s">
        <v>145</v>
      </c>
      <c r="M178" s="194" t="s">
        <v>145</v>
      </c>
      <c r="N178" s="194" t="s">
        <v>145</v>
      </c>
      <c r="O178" s="194" t="s">
        <v>145</v>
      </c>
      <c r="P178" s="194" t="s">
        <v>145</v>
      </c>
      <c r="Q178" s="194" t="s">
        <v>145</v>
      </c>
      <c r="R178" s="194" t="s">
        <v>145</v>
      </c>
      <c r="S178" s="194" t="s">
        <v>145</v>
      </c>
      <c r="T178" s="194" t="s">
        <v>145</v>
      </c>
      <c r="U178" s="194" t="s">
        <v>145</v>
      </c>
      <c r="V178" s="194" t="s">
        <v>145</v>
      </c>
      <c r="W178" s="194" t="s">
        <v>145</v>
      </c>
      <c r="X178" s="194" t="s">
        <v>145</v>
      </c>
      <c r="Z178" s="88" t="str">
        <f>IFERROR(_xlfn.RANK.EQ(E178,$E$9:$E$187,0)+COUNTIF(E$9:E178,E178)-1,"-")</f>
        <v>-</v>
      </c>
      <c r="AA178" s="88" t="str">
        <f>IFERROR(_xlfn.RANK.EQ(I178,$I$9:$I$187,0)+COUNTIF(I$9:I178,I178)-1,"-")</f>
        <v>-</v>
      </c>
      <c r="AB178" s="88" t="str">
        <f>IFERROR(_xlfn.RANK.EQ(F178,$F$9:$F$187,0)+COUNTIF(F$9:F178,F178)-1,"-")</f>
        <v>-</v>
      </c>
    </row>
    <row r="179" spans="1:28" ht="12" customHeight="1">
      <c r="A179" s="51">
        <v>171</v>
      </c>
      <c r="B179" s="147">
        <v>1</v>
      </c>
      <c r="C179" s="147">
        <v>663</v>
      </c>
      <c r="D179" s="147" t="s">
        <v>262</v>
      </c>
      <c r="E179" s="91" t="s">
        <v>145</v>
      </c>
      <c r="F179" s="91" t="s">
        <v>145</v>
      </c>
      <c r="G179" s="91" t="s">
        <v>145</v>
      </c>
      <c r="H179" s="91" t="s">
        <v>145</v>
      </c>
      <c r="I179" s="91" t="s">
        <v>145</v>
      </c>
      <c r="J179" s="194" t="s">
        <v>145</v>
      </c>
      <c r="K179" s="194" t="s">
        <v>145</v>
      </c>
      <c r="L179" s="194" t="s">
        <v>145</v>
      </c>
      <c r="M179" s="194" t="s">
        <v>145</v>
      </c>
      <c r="N179" s="194" t="s">
        <v>145</v>
      </c>
      <c r="O179" s="194" t="s">
        <v>145</v>
      </c>
      <c r="P179" s="194" t="s">
        <v>145</v>
      </c>
      <c r="Q179" s="194" t="s">
        <v>145</v>
      </c>
      <c r="R179" s="194" t="s">
        <v>145</v>
      </c>
      <c r="S179" s="194" t="s">
        <v>145</v>
      </c>
      <c r="T179" s="194" t="s">
        <v>145</v>
      </c>
      <c r="U179" s="194" t="s">
        <v>145</v>
      </c>
      <c r="V179" s="194" t="s">
        <v>145</v>
      </c>
      <c r="W179" s="194" t="s">
        <v>145</v>
      </c>
      <c r="X179" s="194" t="s">
        <v>145</v>
      </c>
      <c r="Z179" s="88" t="str">
        <f>IFERROR(_xlfn.RANK.EQ(E179,$E$9:$E$187,0)+COUNTIF(E$9:E179,E179)-1,"-")</f>
        <v>-</v>
      </c>
      <c r="AA179" s="88" t="str">
        <f>IFERROR(_xlfn.RANK.EQ(I179,$I$9:$I$187,0)+COUNTIF(I$9:I179,I179)-1,"-")</f>
        <v>-</v>
      </c>
      <c r="AB179" s="88" t="str">
        <f>IFERROR(_xlfn.RANK.EQ(F179,$F$9:$F$187,0)+COUNTIF(F$9:F179,F179)-1,"-")</f>
        <v>-</v>
      </c>
    </row>
    <row r="180" spans="1:28" ht="12" customHeight="1">
      <c r="A180" s="51">
        <v>172</v>
      </c>
      <c r="B180" s="147">
        <v>1</v>
      </c>
      <c r="C180" s="147">
        <v>664</v>
      </c>
      <c r="D180" s="147" t="s">
        <v>211</v>
      </c>
      <c r="E180" s="91" t="s">
        <v>888</v>
      </c>
      <c r="F180" s="91" t="s">
        <v>888</v>
      </c>
      <c r="G180" s="91" t="s">
        <v>145</v>
      </c>
      <c r="H180" s="91" t="s">
        <v>888</v>
      </c>
      <c r="I180" s="91" t="s">
        <v>888</v>
      </c>
      <c r="J180" s="194" t="s">
        <v>145</v>
      </c>
      <c r="K180" s="194" t="s">
        <v>145</v>
      </c>
      <c r="L180" s="194" t="s">
        <v>145</v>
      </c>
      <c r="M180" s="194" t="s">
        <v>145</v>
      </c>
      <c r="N180" s="194" t="s">
        <v>145</v>
      </c>
      <c r="O180" s="194" t="s">
        <v>145</v>
      </c>
      <c r="P180" s="194" t="s">
        <v>145</v>
      </c>
      <c r="Q180" s="194" t="s">
        <v>145</v>
      </c>
      <c r="R180" s="194" t="s">
        <v>145</v>
      </c>
      <c r="S180" s="194" t="s">
        <v>145</v>
      </c>
      <c r="T180" s="194" t="s">
        <v>145</v>
      </c>
      <c r="U180" s="194" t="s">
        <v>145</v>
      </c>
      <c r="V180" s="194" t="s">
        <v>145</v>
      </c>
      <c r="W180" s="194" t="s">
        <v>145</v>
      </c>
      <c r="X180" s="194" t="s">
        <v>145</v>
      </c>
      <c r="Z180" s="88" t="str">
        <f>IFERROR(_xlfn.RANK.EQ(E180,$E$9:$E$187,0)+COUNTIF(E$9:E180,E180)-1,"-")</f>
        <v>-</v>
      </c>
      <c r="AA180" s="88" t="str">
        <f>IFERROR(_xlfn.RANK.EQ(I180,$I$9:$I$187,0)+COUNTIF(I$9:I180,I180)-1,"-")</f>
        <v>-</v>
      </c>
      <c r="AB180" s="88" t="str">
        <f>IFERROR(_xlfn.RANK.EQ(F180,$F$9:$F$187,0)+COUNTIF(F$9:F180,F180)-1,"-")</f>
        <v>-</v>
      </c>
    </row>
    <row r="181" spans="1:28" ht="12" customHeight="1">
      <c r="A181" s="51">
        <v>173</v>
      </c>
      <c r="B181" s="147">
        <v>1</v>
      </c>
      <c r="C181" s="147">
        <v>665</v>
      </c>
      <c r="D181" s="147" t="s">
        <v>273</v>
      </c>
      <c r="E181" s="91" t="s">
        <v>888</v>
      </c>
      <c r="F181" s="91">
        <v>499</v>
      </c>
      <c r="G181" s="91" t="s">
        <v>145</v>
      </c>
      <c r="H181" s="91">
        <v>499</v>
      </c>
      <c r="I181" s="91" t="s">
        <v>888</v>
      </c>
      <c r="J181" s="194" t="s">
        <v>145</v>
      </c>
      <c r="K181" s="194" t="s">
        <v>145</v>
      </c>
      <c r="L181" s="194" t="s">
        <v>145</v>
      </c>
      <c r="M181" s="194" t="s">
        <v>145</v>
      </c>
      <c r="N181" s="194" t="s">
        <v>145</v>
      </c>
      <c r="O181" s="194" t="s">
        <v>145</v>
      </c>
      <c r="P181" s="194" t="s">
        <v>145</v>
      </c>
      <c r="Q181" s="194" t="s">
        <v>145</v>
      </c>
      <c r="R181" s="194" t="s">
        <v>145</v>
      </c>
      <c r="S181" s="194" t="s">
        <v>145</v>
      </c>
      <c r="T181" s="194" t="s">
        <v>145</v>
      </c>
      <c r="U181" s="194" t="s">
        <v>145</v>
      </c>
      <c r="V181" s="194" t="s">
        <v>145</v>
      </c>
      <c r="W181" s="194" t="s">
        <v>145</v>
      </c>
      <c r="X181" s="194" t="s">
        <v>145</v>
      </c>
      <c r="Z181" s="88" t="str">
        <f>IFERROR(_xlfn.RANK.EQ(E181,$E$9:$E$187,0)+COUNTIF(E$9:E181,E181)-1,"-")</f>
        <v>-</v>
      </c>
      <c r="AA181" s="88" t="str">
        <f>IFERROR(_xlfn.RANK.EQ(I181,$I$9:$I$187,0)+COUNTIF(I$9:I181,I181)-1,"-")</f>
        <v>-</v>
      </c>
      <c r="AB181" s="88">
        <f>IFERROR(_xlfn.RANK.EQ(F181,$F$9:$F$187,0)+COUNTIF(F$9:F181,F181)-1,"-")</f>
        <v>50</v>
      </c>
    </row>
    <row r="182" spans="1:28" ht="12" customHeight="1">
      <c r="A182" s="51">
        <v>174</v>
      </c>
      <c r="B182" s="147">
        <v>1</v>
      </c>
      <c r="C182" s="147">
        <v>667</v>
      </c>
      <c r="D182" s="147" t="s">
        <v>313</v>
      </c>
      <c r="E182" s="91" t="s">
        <v>145</v>
      </c>
      <c r="F182" s="91" t="s">
        <v>145</v>
      </c>
      <c r="G182" s="91" t="s">
        <v>145</v>
      </c>
      <c r="H182" s="91" t="s">
        <v>145</v>
      </c>
      <c r="I182" s="91" t="s">
        <v>145</v>
      </c>
      <c r="J182" s="194" t="s">
        <v>145</v>
      </c>
      <c r="K182" s="194" t="s">
        <v>145</v>
      </c>
      <c r="L182" s="194" t="s">
        <v>145</v>
      </c>
      <c r="M182" s="194" t="s">
        <v>145</v>
      </c>
      <c r="N182" s="194" t="s">
        <v>145</v>
      </c>
      <c r="O182" s="194" t="s">
        <v>145</v>
      </c>
      <c r="P182" s="194" t="s">
        <v>145</v>
      </c>
      <c r="Q182" s="194" t="s">
        <v>145</v>
      </c>
      <c r="R182" s="194" t="s">
        <v>145</v>
      </c>
      <c r="S182" s="194" t="s">
        <v>145</v>
      </c>
      <c r="T182" s="194" t="s">
        <v>145</v>
      </c>
      <c r="U182" s="194" t="s">
        <v>145</v>
      </c>
      <c r="V182" s="194" t="s">
        <v>145</v>
      </c>
      <c r="W182" s="194" t="s">
        <v>145</v>
      </c>
      <c r="X182" s="194" t="s">
        <v>145</v>
      </c>
      <c r="Z182" s="88" t="str">
        <f>IFERROR(_xlfn.RANK.EQ(E182,$E$9:$E$187,0)+COUNTIF(E$9:E182,E182)-1,"-")</f>
        <v>-</v>
      </c>
      <c r="AA182" s="88" t="str">
        <f>IFERROR(_xlfn.RANK.EQ(I182,$I$9:$I$187,0)+COUNTIF(I$9:I182,I182)-1,"-")</f>
        <v>-</v>
      </c>
      <c r="AB182" s="88" t="str">
        <f>IFERROR(_xlfn.RANK.EQ(F182,$F$9:$F$187,0)+COUNTIF(F$9:F182,F182)-1,"-")</f>
        <v>-</v>
      </c>
    </row>
    <row r="183" spans="1:28" ht="12" customHeight="1">
      <c r="A183" s="51">
        <v>175</v>
      </c>
      <c r="B183" s="147">
        <v>1</v>
      </c>
      <c r="C183" s="147">
        <v>668</v>
      </c>
      <c r="D183" s="147" t="s">
        <v>345</v>
      </c>
      <c r="E183" s="91" t="s">
        <v>145</v>
      </c>
      <c r="F183" s="91" t="s">
        <v>145</v>
      </c>
      <c r="G183" s="91" t="s">
        <v>145</v>
      </c>
      <c r="H183" s="91" t="s">
        <v>145</v>
      </c>
      <c r="I183" s="91" t="s">
        <v>145</v>
      </c>
      <c r="J183" s="194" t="s">
        <v>145</v>
      </c>
      <c r="K183" s="194" t="s">
        <v>145</v>
      </c>
      <c r="L183" s="194" t="s">
        <v>145</v>
      </c>
      <c r="M183" s="194" t="s">
        <v>145</v>
      </c>
      <c r="N183" s="194" t="s">
        <v>145</v>
      </c>
      <c r="O183" s="194" t="s">
        <v>145</v>
      </c>
      <c r="P183" s="194" t="s">
        <v>145</v>
      </c>
      <c r="Q183" s="194" t="s">
        <v>145</v>
      </c>
      <c r="R183" s="194" t="s">
        <v>145</v>
      </c>
      <c r="S183" s="194" t="s">
        <v>145</v>
      </c>
      <c r="T183" s="194" t="s">
        <v>145</v>
      </c>
      <c r="U183" s="194" t="s">
        <v>145</v>
      </c>
      <c r="V183" s="194" t="s">
        <v>145</v>
      </c>
      <c r="W183" s="194" t="s">
        <v>145</v>
      </c>
      <c r="X183" s="194" t="s">
        <v>145</v>
      </c>
      <c r="Z183" s="88" t="str">
        <f>IFERROR(_xlfn.RANK.EQ(E183,$E$9:$E$187,0)+COUNTIF(E$9:E183,E183)-1,"-")</f>
        <v>-</v>
      </c>
      <c r="AA183" s="88" t="str">
        <f>IFERROR(_xlfn.RANK.EQ(I183,$I$9:$I$187,0)+COUNTIF(I$9:I183,I183)-1,"-")</f>
        <v>-</v>
      </c>
      <c r="AB183" s="88" t="str">
        <f>IFERROR(_xlfn.RANK.EQ(F183,$F$9:$F$187,0)+COUNTIF(F$9:F183,F183)-1,"-")</f>
        <v>-</v>
      </c>
    </row>
    <row r="184" spans="1:28" ht="12" customHeight="1">
      <c r="A184" s="51">
        <v>176</v>
      </c>
      <c r="B184" s="147">
        <v>1</v>
      </c>
      <c r="C184" s="147">
        <v>691</v>
      </c>
      <c r="D184" s="147" t="s">
        <v>197</v>
      </c>
      <c r="E184" s="91">
        <v>51</v>
      </c>
      <c r="F184" s="91">
        <v>343</v>
      </c>
      <c r="G184" s="91" t="s">
        <v>145</v>
      </c>
      <c r="H184" s="91">
        <v>343</v>
      </c>
      <c r="I184" s="91">
        <v>175</v>
      </c>
      <c r="J184" s="194" t="s">
        <v>145</v>
      </c>
      <c r="K184" s="194" t="s">
        <v>145</v>
      </c>
      <c r="L184" s="194" t="s">
        <v>145</v>
      </c>
      <c r="M184" s="194" t="s">
        <v>145</v>
      </c>
      <c r="N184" s="194" t="s">
        <v>145</v>
      </c>
      <c r="O184" s="194" t="s">
        <v>145</v>
      </c>
      <c r="P184" s="194" t="s">
        <v>145</v>
      </c>
      <c r="Q184" s="194" t="s">
        <v>145</v>
      </c>
      <c r="R184" s="194" t="s">
        <v>145</v>
      </c>
      <c r="S184" s="194" t="s">
        <v>145</v>
      </c>
      <c r="T184" s="194" t="s">
        <v>145</v>
      </c>
      <c r="U184" s="194" t="s">
        <v>145</v>
      </c>
      <c r="V184" s="194" t="s">
        <v>145</v>
      </c>
      <c r="W184" s="194" t="s">
        <v>145</v>
      </c>
      <c r="X184" s="194" t="s">
        <v>145</v>
      </c>
      <c r="Z184" s="88">
        <f>IFERROR(_xlfn.RANK.EQ(E184,$E$9:$E$187,0)+COUNTIF(E$9:E184,E184)-1,"-")</f>
        <v>108</v>
      </c>
      <c r="AA184" s="88">
        <f>IFERROR(_xlfn.RANK.EQ(I184,$I$9:$I$187,0)+COUNTIF(I$9:I184,I184)-1,"-")</f>
        <v>106</v>
      </c>
      <c r="AB184" s="88">
        <f>IFERROR(_xlfn.RANK.EQ(F184,$F$9:$F$187,0)+COUNTIF(F$9:F184,F184)-1,"-")</f>
        <v>91</v>
      </c>
    </row>
    <row r="185" spans="1:28" ht="12" customHeight="1">
      <c r="A185" s="51">
        <v>177</v>
      </c>
      <c r="B185" s="147">
        <v>1</v>
      </c>
      <c r="C185" s="147">
        <v>692</v>
      </c>
      <c r="D185" s="147" t="s">
        <v>223</v>
      </c>
      <c r="E185" s="91" t="s">
        <v>888</v>
      </c>
      <c r="F185" s="91">
        <v>517</v>
      </c>
      <c r="G185" s="91" t="s">
        <v>145</v>
      </c>
      <c r="H185" s="91">
        <v>517</v>
      </c>
      <c r="I185" s="91" t="s">
        <v>888</v>
      </c>
      <c r="J185" s="194">
        <v>46</v>
      </c>
      <c r="K185" s="194">
        <v>194</v>
      </c>
      <c r="L185" s="194" t="s">
        <v>145</v>
      </c>
      <c r="M185" s="194">
        <v>194</v>
      </c>
      <c r="N185" s="194">
        <v>89</v>
      </c>
      <c r="O185" s="194" t="s">
        <v>145</v>
      </c>
      <c r="P185" s="194" t="s">
        <v>145</v>
      </c>
      <c r="Q185" s="194" t="s">
        <v>145</v>
      </c>
      <c r="R185" s="194" t="s">
        <v>145</v>
      </c>
      <c r="S185" s="194" t="s">
        <v>145</v>
      </c>
      <c r="T185" s="194" t="s">
        <v>145</v>
      </c>
      <c r="U185" s="194" t="s">
        <v>145</v>
      </c>
      <c r="V185" s="194" t="s">
        <v>145</v>
      </c>
      <c r="W185" s="194" t="s">
        <v>145</v>
      </c>
      <c r="X185" s="194" t="s">
        <v>145</v>
      </c>
      <c r="Z185" s="88" t="str">
        <f>IFERROR(_xlfn.RANK.EQ(E185,$E$9:$E$187,0)+COUNTIF(E$9:E185,E185)-1,"-")</f>
        <v>-</v>
      </c>
      <c r="AA185" s="88" t="str">
        <f>IFERROR(_xlfn.RANK.EQ(I185,$I$9:$I$187,0)+COUNTIF(I$9:I185,I185)-1,"-")</f>
        <v>-</v>
      </c>
      <c r="AB185" s="88">
        <f>IFERROR(_xlfn.RANK.EQ(F185,$F$9:$F$187,0)+COUNTIF(F$9:F185,F185)-1,"-")</f>
        <v>44</v>
      </c>
    </row>
    <row r="186" spans="1:28" ht="12" customHeight="1">
      <c r="A186" s="51">
        <v>178</v>
      </c>
      <c r="B186" s="147">
        <v>1</v>
      </c>
      <c r="C186" s="147">
        <v>693</v>
      </c>
      <c r="D186" s="147" t="s">
        <v>283</v>
      </c>
      <c r="E186" s="91" t="s">
        <v>888</v>
      </c>
      <c r="F186" s="91" t="s">
        <v>888</v>
      </c>
      <c r="G186" s="91" t="s">
        <v>145</v>
      </c>
      <c r="H186" s="91" t="s">
        <v>888</v>
      </c>
      <c r="I186" s="91" t="s">
        <v>888</v>
      </c>
      <c r="J186" s="194" t="s">
        <v>145</v>
      </c>
      <c r="K186" s="194" t="s">
        <v>145</v>
      </c>
      <c r="L186" s="194" t="s">
        <v>145</v>
      </c>
      <c r="M186" s="194" t="s">
        <v>145</v>
      </c>
      <c r="N186" s="194" t="s">
        <v>145</v>
      </c>
      <c r="O186" s="194" t="s">
        <v>145</v>
      </c>
      <c r="P186" s="194" t="s">
        <v>145</v>
      </c>
      <c r="Q186" s="194" t="s">
        <v>145</v>
      </c>
      <c r="R186" s="194" t="s">
        <v>145</v>
      </c>
      <c r="S186" s="194" t="s">
        <v>145</v>
      </c>
      <c r="T186" s="194" t="s">
        <v>145</v>
      </c>
      <c r="U186" s="194" t="s">
        <v>145</v>
      </c>
      <c r="V186" s="194" t="s">
        <v>145</v>
      </c>
      <c r="W186" s="194" t="s">
        <v>145</v>
      </c>
      <c r="X186" s="194" t="s">
        <v>145</v>
      </c>
      <c r="Z186" s="88" t="str">
        <f>IFERROR(_xlfn.RANK.EQ(E186,$E$9:$E$187,0)+COUNTIF(E$9:E186,E186)-1,"-")</f>
        <v>-</v>
      </c>
      <c r="AA186" s="88" t="str">
        <f>IFERROR(_xlfn.RANK.EQ(I186,$I$9:$I$187,0)+COUNTIF(I$9:I186,I186)-1,"-")</f>
        <v>-</v>
      </c>
      <c r="AB186" s="88" t="str">
        <f>IFERROR(_xlfn.RANK.EQ(F186,$F$9:$F$187,0)+COUNTIF(F$9:F186,F186)-1,"-")</f>
        <v>-</v>
      </c>
    </row>
    <row r="187" spans="1:28" ht="12" customHeight="1">
      <c r="A187" s="51">
        <v>179</v>
      </c>
      <c r="B187" s="147">
        <v>1</v>
      </c>
      <c r="C187" s="147">
        <v>694</v>
      </c>
      <c r="D187" s="147" t="s">
        <v>368</v>
      </c>
      <c r="E187" s="91" t="s">
        <v>145</v>
      </c>
      <c r="F187" s="91" t="s">
        <v>145</v>
      </c>
      <c r="G187" s="91" t="s">
        <v>145</v>
      </c>
      <c r="H187" s="91" t="s">
        <v>145</v>
      </c>
      <c r="I187" s="91" t="s">
        <v>145</v>
      </c>
      <c r="J187" s="194" t="s">
        <v>145</v>
      </c>
      <c r="K187" s="194" t="s">
        <v>145</v>
      </c>
      <c r="L187" s="194" t="s">
        <v>145</v>
      </c>
      <c r="M187" s="194" t="s">
        <v>145</v>
      </c>
      <c r="N187" s="194" t="s">
        <v>145</v>
      </c>
      <c r="O187" s="194" t="s">
        <v>145</v>
      </c>
      <c r="P187" s="194" t="s">
        <v>145</v>
      </c>
      <c r="Q187" s="194" t="s">
        <v>145</v>
      </c>
      <c r="R187" s="194" t="s">
        <v>145</v>
      </c>
      <c r="S187" s="194" t="s">
        <v>145</v>
      </c>
      <c r="T187" s="194" t="s">
        <v>145</v>
      </c>
      <c r="U187" s="194" t="s">
        <v>145</v>
      </c>
      <c r="V187" s="194" t="s">
        <v>145</v>
      </c>
      <c r="W187" s="194" t="s">
        <v>145</v>
      </c>
      <c r="X187" s="194" t="s">
        <v>145</v>
      </c>
      <c r="Z187" s="757" t="str">
        <f>IFERROR(_xlfn.RANK.EQ(E187,$E$9:$E$187,0)+COUNTIF(E$9:E187,E187)-1,"-")</f>
        <v>-</v>
      </c>
      <c r="AA187" s="757" t="str">
        <f>IFERROR(_xlfn.RANK.EQ(I187,$I$9:$I$187,0)+COUNTIF(I$9:I187,I187)-1,"-")</f>
        <v>-</v>
      </c>
      <c r="AB187" s="757" t="str">
        <f>IFERROR(_xlfn.RANK.EQ(F187,$F$9:$F$187,0)+COUNTIF(F$9:F187,F187)-1,"-")</f>
        <v>-</v>
      </c>
    </row>
    <row r="188" spans="1:28" ht="12" customHeight="1">
      <c r="B188" s="147"/>
      <c r="C188" s="147"/>
      <c r="D188" s="147"/>
      <c r="E188" s="91"/>
      <c r="F188" s="91"/>
      <c r="G188" s="91"/>
      <c r="H188" s="91"/>
      <c r="I188" s="91"/>
      <c r="J188" s="194"/>
      <c r="K188" s="194"/>
      <c r="L188" s="194"/>
      <c r="M188" s="194"/>
      <c r="N188" s="194"/>
      <c r="O188" s="194"/>
      <c r="P188" s="194"/>
      <c r="Q188" s="194"/>
      <c r="R188" s="194"/>
      <c r="S188" s="194"/>
      <c r="T188" s="194"/>
      <c r="U188" s="194"/>
      <c r="V188" s="194"/>
      <c r="W188" s="194"/>
      <c r="X188" s="194"/>
    </row>
    <row r="189" spans="1:28" ht="12" customHeight="1">
      <c r="B189" s="147"/>
      <c r="C189" s="147"/>
      <c r="D189" s="147" t="s">
        <v>582</v>
      </c>
      <c r="E189" s="91">
        <v>132000</v>
      </c>
      <c r="F189" s="91">
        <v>541</v>
      </c>
      <c r="G189" s="91">
        <v>459</v>
      </c>
      <c r="H189" s="91">
        <v>572</v>
      </c>
      <c r="I189" s="91">
        <v>714200</v>
      </c>
      <c r="J189" s="194">
        <v>1680</v>
      </c>
      <c r="K189" s="194">
        <v>402</v>
      </c>
      <c r="L189" s="194">
        <v>352</v>
      </c>
      <c r="M189" s="194">
        <v>402</v>
      </c>
      <c r="N189" s="194">
        <v>6750</v>
      </c>
      <c r="O189" s="194">
        <v>20</v>
      </c>
      <c r="P189" s="194">
        <v>421</v>
      </c>
      <c r="Q189" s="194" t="s">
        <v>145</v>
      </c>
      <c r="R189" s="194">
        <v>421</v>
      </c>
      <c r="S189" s="194">
        <v>84</v>
      </c>
      <c r="T189" s="194">
        <v>55</v>
      </c>
      <c r="U189" s="194">
        <v>313</v>
      </c>
      <c r="V189" s="194">
        <v>270</v>
      </c>
      <c r="W189" s="194">
        <v>364</v>
      </c>
      <c r="X189" s="194">
        <v>172</v>
      </c>
    </row>
    <row r="190" spans="1:28" ht="12" customHeight="1">
      <c r="B190" s="147"/>
      <c r="C190" s="147"/>
      <c r="D190" s="147"/>
      <c r="J190" s="141"/>
      <c r="K190" s="141"/>
      <c r="L190" s="141"/>
      <c r="M190" s="141"/>
      <c r="N190" s="141"/>
      <c r="O190" s="141"/>
      <c r="P190" s="141"/>
      <c r="Q190" s="141"/>
      <c r="R190" s="141"/>
      <c r="S190" s="141"/>
      <c r="T190" s="141"/>
      <c r="U190" s="141"/>
      <c r="V190" s="141"/>
      <c r="W190" s="141"/>
      <c r="X190" s="141"/>
    </row>
    <row r="191" spans="1:28" ht="12" customHeight="1">
      <c r="B191" s="54" t="s">
        <v>583</v>
      </c>
    </row>
    <row r="192" spans="1:28" ht="12" customHeight="1">
      <c r="B192" s="148" t="s">
        <v>930</v>
      </c>
      <c r="C192" s="195"/>
      <c r="D192" s="195"/>
    </row>
    <row r="193" spans="2:4" ht="12" customHeight="1">
      <c r="B193" s="148" t="s">
        <v>931</v>
      </c>
      <c r="C193" s="195"/>
      <c r="D193" s="195"/>
    </row>
    <row r="194" spans="2:4" ht="12" customHeight="1">
      <c r="B194" s="148" t="s">
        <v>932</v>
      </c>
      <c r="C194" s="195"/>
      <c r="D194" s="195"/>
    </row>
    <row r="195" spans="2:4" ht="12" customHeight="1">
      <c r="B195" s="148" t="s">
        <v>586</v>
      </c>
      <c r="C195" s="195"/>
      <c r="D195" s="195"/>
    </row>
    <row r="196" spans="2:4" ht="12" customHeight="1">
      <c r="B196" s="53" t="s">
        <v>587</v>
      </c>
    </row>
    <row r="197" spans="2:4" ht="12" customHeight="1">
      <c r="B197" s="53" t="s">
        <v>889</v>
      </c>
    </row>
    <row r="198" spans="2:4" ht="12" customHeight="1">
      <c r="B198" s="148" t="s">
        <v>933</v>
      </c>
      <c r="C198" s="195"/>
      <c r="D198" s="195"/>
    </row>
  </sheetData>
  <autoFilter ref="Z6:AB187" xr:uid="{68BE5365-90F1-4A06-9D2D-8ADE76917FC8}"/>
  <mergeCells count="3">
    <mergeCell ref="Z7:Z8"/>
    <mergeCell ref="AA7:AA8"/>
    <mergeCell ref="AB7:AB8"/>
  </mergeCells>
  <phoneticPr fontId="4"/>
  <pageMargins left="0.59055118110236227" right="0.59055118110236227" top="0.59055118110236227" bottom="0.59055118110236227" header="0.31496062992125984" footer="0.31496062992125984"/>
  <pageSetup paperSize="9" scale="80" orientation="portrait" r:id="rId1"/>
  <headerFooter scaleWithDoc="0" alignWithMargins="0"/>
  <colBreaks count="3" manualBreakCount="3">
    <brk id="9" max="1048575" man="1"/>
    <brk id="14" max="1048575" man="1"/>
    <brk id="19"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2503B1-166F-4773-9403-8BED2D5D8EBA}">
  <sheetPr>
    <tabColor theme="5" tint="0.79998168889431442"/>
  </sheetPr>
  <dimension ref="A1:CJ408"/>
  <sheetViews>
    <sheetView showGridLines="0" topLeftCell="W19" zoomScaleNormal="100" zoomScaleSheetLayoutView="100" workbookViewId="0">
      <selection activeCell="F284" sqref="F284"/>
    </sheetView>
  </sheetViews>
  <sheetFormatPr defaultColWidth="9" defaultRowHeight="13.5"/>
  <cols>
    <col min="1" max="32" width="9" style="3"/>
    <col min="33" max="33" width="9" style="3" customWidth="1"/>
    <col min="34" max="34" width="13.375" style="3" customWidth="1"/>
    <col min="35" max="36" width="9" style="3" customWidth="1"/>
    <col min="37" max="37" width="4.5" style="3" customWidth="1"/>
    <col min="38" max="42" width="9" style="3" customWidth="1"/>
    <col min="43" max="43" width="4.75" style="3" customWidth="1"/>
    <col min="44" max="48" width="9" style="3" customWidth="1"/>
    <col min="49" max="49" width="5.25" style="3" customWidth="1"/>
    <col min="50" max="54" width="9" style="3" customWidth="1"/>
    <col min="55" max="55" width="4.5" style="3" customWidth="1"/>
    <col min="56" max="60" width="9" style="3" customWidth="1"/>
    <col min="61" max="61" width="5.25" style="3" customWidth="1"/>
    <col min="62" max="62" width="9" style="3" customWidth="1"/>
    <col min="63" max="63" width="8.25" style="3" customWidth="1"/>
    <col min="64" max="66" width="9" style="3" customWidth="1"/>
    <col min="67" max="67" width="3.75" style="3" customWidth="1"/>
    <col min="68" max="72" width="9" style="3" customWidth="1"/>
    <col min="73" max="73" width="5" style="3" customWidth="1"/>
    <col min="74" max="78" width="9" style="3" customWidth="1"/>
    <col min="79" max="79" width="5.5" style="3" customWidth="1"/>
    <col min="80" max="84" width="9" style="3" customWidth="1"/>
    <col min="85" max="85" width="4.125" style="3" customWidth="1"/>
    <col min="86" max="16384" width="9" style="3"/>
  </cols>
  <sheetData>
    <row r="1" spans="1:88" ht="18">
      <c r="A1" s="625" t="s">
        <v>943</v>
      </c>
      <c r="B1" s="625"/>
      <c r="C1" s="619"/>
      <c r="D1" s="619"/>
      <c r="E1" s="619"/>
      <c r="F1" s="619"/>
      <c r="G1" s="619"/>
      <c r="H1" s="619"/>
      <c r="I1" s="619"/>
      <c r="J1" s="619"/>
      <c r="K1" s="619"/>
      <c r="L1" s="619"/>
      <c r="M1" s="619"/>
      <c r="N1" s="599"/>
      <c r="O1" s="599"/>
      <c r="P1" s="599"/>
      <c r="Q1" s="619"/>
      <c r="R1" s="619"/>
      <c r="S1" s="619"/>
      <c r="T1" s="619"/>
      <c r="U1" s="619"/>
      <c r="V1" s="599"/>
      <c r="W1" s="599"/>
      <c r="X1" s="619"/>
      <c r="Y1" s="619"/>
      <c r="Z1" s="599"/>
      <c r="AA1" s="599"/>
      <c r="AB1" s="599"/>
      <c r="AC1" s="619"/>
      <c r="AD1" s="619"/>
      <c r="AE1" s="599"/>
    </row>
    <row r="2" spans="1:88">
      <c r="A2" s="633"/>
      <c r="B2" s="634"/>
      <c r="C2" s="599"/>
      <c r="D2" s="633"/>
      <c r="E2" s="599"/>
      <c r="F2" s="599"/>
      <c r="G2" s="599"/>
      <c r="H2" s="599"/>
      <c r="I2" s="599"/>
      <c r="J2" s="633"/>
      <c r="K2" s="599"/>
      <c r="L2" s="599"/>
      <c r="M2" s="599"/>
      <c r="N2" s="599"/>
      <c r="O2" s="599"/>
      <c r="P2" s="599"/>
      <c r="Q2" s="599"/>
      <c r="R2" s="599"/>
      <c r="S2" s="599"/>
      <c r="T2" s="599"/>
      <c r="U2" s="599"/>
      <c r="V2" s="599"/>
      <c r="W2" s="599"/>
      <c r="X2" s="599"/>
      <c r="Y2" s="599"/>
      <c r="Z2" s="599"/>
      <c r="AA2" s="599"/>
      <c r="AB2" s="599"/>
      <c r="AC2" s="599"/>
      <c r="AD2" s="599"/>
      <c r="AE2" s="599"/>
    </row>
    <row r="3" spans="1:88">
      <c r="A3" s="599" t="s">
        <v>591</v>
      </c>
      <c r="B3" s="599"/>
      <c r="C3" s="599"/>
      <c r="D3" s="599"/>
      <c r="E3" s="599"/>
      <c r="F3" s="599"/>
      <c r="G3" s="599"/>
      <c r="H3" s="599"/>
      <c r="I3" s="599"/>
      <c r="J3" s="599"/>
      <c r="K3" s="599"/>
      <c r="L3" s="599"/>
      <c r="M3" s="599"/>
      <c r="N3" s="599"/>
      <c r="O3" s="599"/>
      <c r="P3" s="599"/>
      <c r="Q3" s="599"/>
      <c r="R3" s="599"/>
      <c r="S3" s="599"/>
      <c r="T3" s="599"/>
      <c r="U3" s="599"/>
      <c r="V3" s="599"/>
      <c r="W3" s="599"/>
      <c r="X3" s="599"/>
      <c r="Y3" s="599"/>
      <c r="Z3" s="599"/>
      <c r="AA3" s="599"/>
      <c r="AB3" s="599"/>
      <c r="AC3" s="599"/>
      <c r="AD3" s="599"/>
      <c r="AE3" s="599"/>
    </row>
    <row r="4" spans="1:88" ht="19.5" thickBot="1">
      <c r="A4" s="600"/>
      <c r="B4" s="600"/>
      <c r="C4" s="600"/>
      <c r="D4" s="600"/>
      <c r="E4"/>
      <c r="F4" s="600"/>
      <c r="G4" s="600"/>
      <c r="H4" s="600"/>
      <c r="I4" s="600"/>
      <c r="J4" s="600"/>
      <c r="K4" s="600"/>
      <c r="L4" s="600"/>
      <c r="M4" s="600"/>
      <c r="N4" s="600"/>
      <c r="O4" s="600"/>
      <c r="P4" s="600"/>
      <c r="Q4" s="600"/>
      <c r="R4" s="600"/>
      <c r="S4" s="600"/>
      <c r="T4" s="600"/>
      <c r="U4" s="600"/>
      <c r="V4" s="600"/>
      <c r="W4" s="600"/>
      <c r="X4" s="600"/>
      <c r="Y4" s="600"/>
      <c r="Z4" s="600"/>
      <c r="AA4" s="600"/>
      <c r="AB4" s="600"/>
      <c r="AC4" s="600"/>
      <c r="AD4" s="600"/>
      <c r="AE4" s="600"/>
    </row>
    <row r="5" spans="1:88" ht="14.25" thickTop="1">
      <c r="A5" s="1231" t="s">
        <v>944</v>
      </c>
      <c r="B5" s="1234" t="s">
        <v>945</v>
      </c>
      <c r="C5" s="1237" t="s">
        <v>946</v>
      </c>
      <c r="D5" s="1234" t="s">
        <v>947</v>
      </c>
      <c r="E5" s="1240" t="s">
        <v>948</v>
      </c>
      <c r="F5" s="1243" t="s">
        <v>949</v>
      </c>
      <c r="G5" s="1244"/>
      <c r="H5" s="1244"/>
      <c r="I5" s="1244"/>
      <c r="J5" s="1244"/>
      <c r="K5" s="1248"/>
      <c r="L5" s="1248"/>
      <c r="M5" s="1248"/>
      <c r="N5" s="1248"/>
      <c r="O5" s="1248"/>
      <c r="P5" s="1249"/>
      <c r="Q5" s="1243" t="s">
        <v>950</v>
      </c>
      <c r="R5" s="1244"/>
      <c r="S5" s="1244"/>
      <c r="T5" s="1244"/>
      <c r="U5" s="1250"/>
      <c r="V5" s="1243" t="s">
        <v>951</v>
      </c>
      <c r="W5" s="1244"/>
      <c r="X5" s="1244"/>
      <c r="Y5" s="1244"/>
      <c r="Z5" s="1250"/>
      <c r="AA5" s="1243" t="s">
        <v>952</v>
      </c>
      <c r="AB5" s="1244"/>
      <c r="AC5" s="1244"/>
      <c r="AD5" s="1244"/>
      <c r="AE5" s="1244"/>
    </row>
    <row r="6" spans="1:88">
      <c r="A6" s="1232"/>
      <c r="B6" s="1235"/>
      <c r="C6" s="1238"/>
      <c r="D6" s="1235"/>
      <c r="E6" s="1241"/>
      <c r="F6" s="1245"/>
      <c r="G6" s="1246"/>
      <c r="H6" s="1246"/>
      <c r="I6" s="1246"/>
      <c r="J6" s="1247"/>
      <c r="K6" s="1258" t="s">
        <v>953</v>
      </c>
      <c r="L6" s="1259"/>
      <c r="M6" s="1260"/>
      <c r="N6" s="1258" t="s">
        <v>954</v>
      </c>
      <c r="O6" s="1259"/>
      <c r="P6" s="1260"/>
      <c r="Q6" s="1245"/>
      <c r="R6" s="1246"/>
      <c r="S6" s="1246"/>
      <c r="T6" s="1246"/>
      <c r="U6" s="1247"/>
      <c r="V6" s="1245"/>
      <c r="W6" s="1246"/>
      <c r="X6" s="1246"/>
      <c r="Y6" s="1246"/>
      <c r="Z6" s="1247"/>
      <c r="AA6" s="1245"/>
      <c r="AB6" s="1246"/>
      <c r="AC6" s="1246"/>
      <c r="AD6" s="1246"/>
      <c r="AE6" s="1246"/>
    </row>
    <row r="7" spans="1:88" ht="32.25" customHeight="1">
      <c r="A7" s="1232"/>
      <c r="B7" s="1235"/>
      <c r="C7" s="1238"/>
      <c r="D7" s="1235"/>
      <c r="E7" s="1241"/>
      <c r="F7" s="1251" t="s">
        <v>955</v>
      </c>
      <c r="G7" s="1253" t="s">
        <v>956</v>
      </c>
      <c r="H7" s="769"/>
      <c r="I7" s="769"/>
      <c r="J7" s="1251" t="s">
        <v>880</v>
      </c>
      <c r="K7" s="1251" t="s">
        <v>955</v>
      </c>
      <c r="L7" s="1253" t="s">
        <v>956</v>
      </c>
      <c r="M7" s="1251" t="s">
        <v>880</v>
      </c>
      <c r="N7" s="1251" t="s">
        <v>955</v>
      </c>
      <c r="O7" s="1253" t="s">
        <v>956</v>
      </c>
      <c r="P7" s="1251" t="s">
        <v>880</v>
      </c>
      <c r="Q7" s="1251" t="s">
        <v>955</v>
      </c>
      <c r="R7" s="1255" t="s">
        <v>956</v>
      </c>
      <c r="S7" s="769"/>
      <c r="T7" s="769"/>
      <c r="U7" s="1251" t="s">
        <v>880</v>
      </c>
      <c r="V7" s="1251" t="s">
        <v>955</v>
      </c>
      <c r="W7" s="1255" t="s">
        <v>956</v>
      </c>
      <c r="X7" s="769"/>
      <c r="Y7" s="769"/>
      <c r="Z7" s="1251" t="s">
        <v>880</v>
      </c>
      <c r="AA7" s="1251" t="s">
        <v>955</v>
      </c>
      <c r="AB7" s="1255" t="s">
        <v>956</v>
      </c>
      <c r="AC7" s="769"/>
      <c r="AD7" s="769"/>
      <c r="AE7" s="1257" t="s">
        <v>880</v>
      </c>
    </row>
    <row r="8" spans="1:88" ht="17.25" customHeight="1">
      <c r="A8" s="1233"/>
      <c r="B8" s="1236"/>
      <c r="C8" s="1239"/>
      <c r="D8" s="1236"/>
      <c r="E8" s="1242"/>
      <c r="F8" s="1252"/>
      <c r="G8" s="1254"/>
      <c r="H8" s="770" t="s">
        <v>957</v>
      </c>
      <c r="I8" s="770" t="s">
        <v>958</v>
      </c>
      <c r="J8" s="1252"/>
      <c r="K8" s="1252"/>
      <c r="L8" s="1254"/>
      <c r="M8" s="1252"/>
      <c r="N8" s="1252"/>
      <c r="O8" s="1254"/>
      <c r="P8" s="1252"/>
      <c r="Q8" s="1252"/>
      <c r="R8" s="1256"/>
      <c r="S8" s="770" t="s">
        <v>957</v>
      </c>
      <c r="T8" s="770" t="s">
        <v>958</v>
      </c>
      <c r="U8" s="1252"/>
      <c r="V8" s="1252"/>
      <c r="W8" s="1256"/>
      <c r="X8" s="770" t="s">
        <v>957</v>
      </c>
      <c r="Y8" s="770" t="s">
        <v>958</v>
      </c>
      <c r="Z8" s="1252"/>
      <c r="AA8" s="1252"/>
      <c r="AB8" s="1256"/>
      <c r="AC8" s="770" t="s">
        <v>957</v>
      </c>
      <c r="AD8" s="770" t="s">
        <v>958</v>
      </c>
      <c r="AE8" s="1245"/>
    </row>
    <row r="9" spans="1:88" ht="18" customHeight="1">
      <c r="A9" s="604"/>
      <c r="B9" s="604"/>
      <c r="C9" s="605"/>
      <c r="D9" s="604"/>
      <c r="E9" s="606"/>
      <c r="F9" s="620" t="s">
        <v>131</v>
      </c>
      <c r="G9" s="620" t="s">
        <v>893</v>
      </c>
      <c r="H9" s="620" t="s">
        <v>893</v>
      </c>
      <c r="I9" s="620" t="s">
        <v>893</v>
      </c>
      <c r="J9" s="620" t="s">
        <v>841</v>
      </c>
      <c r="K9" s="620" t="s">
        <v>131</v>
      </c>
      <c r="L9" s="620" t="s">
        <v>893</v>
      </c>
      <c r="M9" s="620" t="s">
        <v>841</v>
      </c>
      <c r="N9" s="620" t="s">
        <v>131</v>
      </c>
      <c r="O9" s="620" t="s">
        <v>893</v>
      </c>
      <c r="P9" s="620" t="s">
        <v>841</v>
      </c>
      <c r="Q9" s="620" t="s">
        <v>131</v>
      </c>
      <c r="R9" s="620" t="s">
        <v>893</v>
      </c>
      <c r="S9" s="620" t="s">
        <v>893</v>
      </c>
      <c r="T9" s="620" t="s">
        <v>893</v>
      </c>
      <c r="U9" s="620" t="s">
        <v>841</v>
      </c>
      <c r="V9" s="620" t="s">
        <v>131</v>
      </c>
      <c r="W9" s="620" t="s">
        <v>893</v>
      </c>
      <c r="X9" s="620" t="s">
        <v>893</v>
      </c>
      <c r="Y9" s="620" t="s">
        <v>893</v>
      </c>
      <c r="Z9" s="620" t="s">
        <v>841</v>
      </c>
      <c r="AA9" s="620" t="s">
        <v>131</v>
      </c>
      <c r="AB9" s="620" t="s">
        <v>893</v>
      </c>
      <c r="AC9" s="620" t="s">
        <v>893</v>
      </c>
      <c r="AD9" s="620" t="s">
        <v>893</v>
      </c>
      <c r="AE9" s="620" t="s">
        <v>841</v>
      </c>
    </row>
    <row r="10" spans="1:88" s="5" customFormat="1" ht="18" customHeight="1">
      <c r="A10" s="608" t="s">
        <v>604</v>
      </c>
      <c r="B10" s="608" t="s">
        <v>959</v>
      </c>
      <c r="C10" s="606" t="s">
        <v>383</v>
      </c>
      <c r="D10" s="608" t="s">
        <v>960</v>
      </c>
      <c r="E10" s="606"/>
      <c r="F10" s="635">
        <v>132000</v>
      </c>
      <c r="G10" s="635">
        <v>541</v>
      </c>
      <c r="H10" s="635">
        <v>459</v>
      </c>
      <c r="I10" s="635">
        <v>572</v>
      </c>
      <c r="J10" s="635">
        <v>714200</v>
      </c>
      <c r="K10" s="635">
        <v>113200</v>
      </c>
      <c r="L10" s="635">
        <v>567</v>
      </c>
      <c r="M10" s="635">
        <v>642000</v>
      </c>
      <c r="N10" s="635">
        <v>18700</v>
      </c>
      <c r="O10" s="635">
        <v>386</v>
      </c>
      <c r="P10" s="635">
        <v>72200</v>
      </c>
      <c r="Q10" s="635">
        <v>1680</v>
      </c>
      <c r="R10" s="635">
        <v>402</v>
      </c>
      <c r="S10" s="635">
        <v>352</v>
      </c>
      <c r="T10" s="635">
        <v>402</v>
      </c>
      <c r="U10" s="635">
        <v>6750</v>
      </c>
      <c r="V10" s="635">
        <v>20</v>
      </c>
      <c r="W10" s="635">
        <v>421</v>
      </c>
      <c r="X10" s="635" t="s">
        <v>145</v>
      </c>
      <c r="Y10" s="635">
        <v>421</v>
      </c>
      <c r="Z10" s="635">
        <v>84</v>
      </c>
      <c r="AA10" s="635">
        <v>55</v>
      </c>
      <c r="AB10" s="635">
        <v>313</v>
      </c>
      <c r="AC10" s="635">
        <v>270</v>
      </c>
      <c r="AD10" s="635">
        <v>364</v>
      </c>
      <c r="AE10" s="635">
        <v>172</v>
      </c>
    </row>
    <row r="11" spans="1:88" s="210" customFormat="1" ht="18" customHeight="1">
      <c r="A11" s="608" t="s">
        <v>604</v>
      </c>
      <c r="B11" s="605" t="s">
        <v>604</v>
      </c>
      <c r="C11" s="606" t="s">
        <v>188</v>
      </c>
      <c r="D11" s="608" t="s">
        <v>960</v>
      </c>
      <c r="E11" s="606"/>
      <c r="F11" s="635">
        <v>10100</v>
      </c>
      <c r="G11" s="635">
        <v>462</v>
      </c>
      <c r="H11" s="635">
        <v>467</v>
      </c>
      <c r="I11" s="635">
        <v>449</v>
      </c>
      <c r="J11" s="635">
        <v>46600</v>
      </c>
      <c r="K11" s="635">
        <v>7230</v>
      </c>
      <c r="L11" s="635">
        <v>489</v>
      </c>
      <c r="M11" s="635">
        <v>35300</v>
      </c>
      <c r="N11" s="635">
        <v>2850</v>
      </c>
      <c r="O11" s="635">
        <v>393</v>
      </c>
      <c r="P11" s="635">
        <v>11200</v>
      </c>
      <c r="Q11" s="635" t="s">
        <v>888</v>
      </c>
      <c r="R11" s="635" t="s">
        <v>888</v>
      </c>
      <c r="S11" s="635" t="s">
        <v>145</v>
      </c>
      <c r="T11" s="635" t="s">
        <v>888</v>
      </c>
      <c r="U11" s="635" t="s">
        <v>888</v>
      </c>
      <c r="V11" s="635" t="s">
        <v>145</v>
      </c>
      <c r="W11" s="635" t="s">
        <v>145</v>
      </c>
      <c r="X11" s="635" t="s">
        <v>145</v>
      </c>
      <c r="Y11" s="635" t="s">
        <v>145</v>
      </c>
      <c r="Z11" s="635" t="s">
        <v>145</v>
      </c>
      <c r="AA11" s="635">
        <v>4</v>
      </c>
      <c r="AB11" s="635">
        <v>225</v>
      </c>
      <c r="AC11" s="635" t="s">
        <v>888</v>
      </c>
      <c r="AD11" s="635">
        <v>233</v>
      </c>
      <c r="AE11" s="635">
        <v>9</v>
      </c>
      <c r="AG11" s="5"/>
    </row>
    <row r="12" spans="1:88" s="210" customFormat="1" ht="18" customHeight="1">
      <c r="A12" s="608" t="s">
        <v>604</v>
      </c>
      <c r="B12" s="605" t="s">
        <v>605</v>
      </c>
      <c r="C12" s="606" t="s">
        <v>193</v>
      </c>
      <c r="D12" s="608" t="s">
        <v>960</v>
      </c>
      <c r="E12" s="606"/>
      <c r="F12" s="635">
        <v>379</v>
      </c>
      <c r="G12" s="635">
        <v>455</v>
      </c>
      <c r="H12" s="635">
        <v>426</v>
      </c>
      <c r="I12" s="635">
        <v>474</v>
      </c>
      <c r="J12" s="635">
        <v>1730</v>
      </c>
      <c r="K12" s="635">
        <v>268</v>
      </c>
      <c r="L12" s="635">
        <v>501</v>
      </c>
      <c r="M12" s="635">
        <v>1340</v>
      </c>
      <c r="N12" s="635">
        <v>111</v>
      </c>
      <c r="O12" s="635">
        <v>343</v>
      </c>
      <c r="P12" s="635">
        <v>381</v>
      </c>
      <c r="Q12" s="635" t="s">
        <v>145</v>
      </c>
      <c r="R12" s="635" t="s">
        <v>145</v>
      </c>
      <c r="S12" s="635" t="s">
        <v>145</v>
      </c>
      <c r="T12" s="635" t="s">
        <v>145</v>
      </c>
      <c r="U12" s="635" t="s">
        <v>145</v>
      </c>
      <c r="V12" s="635" t="s">
        <v>145</v>
      </c>
      <c r="W12" s="635" t="s">
        <v>145</v>
      </c>
      <c r="X12" s="635" t="s">
        <v>145</v>
      </c>
      <c r="Y12" s="635" t="s">
        <v>145</v>
      </c>
      <c r="Z12" s="635" t="s">
        <v>145</v>
      </c>
      <c r="AA12" s="635" t="s">
        <v>145</v>
      </c>
      <c r="AB12" s="635" t="s">
        <v>145</v>
      </c>
      <c r="AC12" s="635" t="s">
        <v>145</v>
      </c>
      <c r="AD12" s="635" t="s">
        <v>145</v>
      </c>
      <c r="AE12" s="635" t="s">
        <v>145</v>
      </c>
    </row>
    <row r="13" spans="1:88" s="210" customFormat="1" ht="18" customHeight="1">
      <c r="A13" s="608" t="s">
        <v>604</v>
      </c>
      <c r="B13" s="605" t="s">
        <v>606</v>
      </c>
      <c r="C13" s="606" t="s">
        <v>194</v>
      </c>
      <c r="D13" s="608" t="s">
        <v>960</v>
      </c>
      <c r="E13" s="606"/>
      <c r="F13" s="635">
        <v>1400</v>
      </c>
      <c r="G13" s="635">
        <v>383</v>
      </c>
      <c r="H13" s="635">
        <v>368</v>
      </c>
      <c r="I13" s="635">
        <v>400</v>
      </c>
      <c r="J13" s="635">
        <v>5370</v>
      </c>
      <c r="K13" s="635">
        <v>910</v>
      </c>
      <c r="L13" s="635">
        <v>457</v>
      </c>
      <c r="M13" s="635">
        <v>4160</v>
      </c>
      <c r="N13" s="635">
        <v>492</v>
      </c>
      <c r="O13" s="635">
        <v>247</v>
      </c>
      <c r="P13" s="635">
        <v>1220</v>
      </c>
      <c r="Q13" s="635" t="s">
        <v>888</v>
      </c>
      <c r="R13" s="635" t="s">
        <v>888</v>
      </c>
      <c r="S13" s="635" t="s">
        <v>888</v>
      </c>
      <c r="T13" s="635" t="s">
        <v>888</v>
      </c>
      <c r="U13" s="635" t="s">
        <v>888</v>
      </c>
      <c r="V13" s="635" t="s">
        <v>145</v>
      </c>
      <c r="W13" s="635" t="s">
        <v>145</v>
      </c>
      <c r="X13" s="635" t="s">
        <v>145</v>
      </c>
      <c r="Y13" s="635" t="s">
        <v>145</v>
      </c>
      <c r="Z13" s="635" t="s">
        <v>145</v>
      </c>
      <c r="AA13" s="635" t="s">
        <v>145</v>
      </c>
      <c r="AB13" s="635" t="s">
        <v>145</v>
      </c>
      <c r="AC13" s="635" t="s">
        <v>145</v>
      </c>
      <c r="AD13" s="635" t="s">
        <v>145</v>
      </c>
      <c r="AE13" s="635" t="s">
        <v>145</v>
      </c>
    </row>
    <row r="14" spans="1:88" s="210" customFormat="1" ht="18" customHeight="1">
      <c r="A14" s="608" t="s">
        <v>604</v>
      </c>
      <c r="B14" s="605" t="s">
        <v>607</v>
      </c>
      <c r="C14" s="606" t="s">
        <v>190</v>
      </c>
      <c r="D14" s="608" t="s">
        <v>960</v>
      </c>
      <c r="E14" s="606"/>
      <c r="F14" s="635">
        <v>2120</v>
      </c>
      <c r="G14" s="635">
        <v>424</v>
      </c>
      <c r="H14" s="635">
        <v>367</v>
      </c>
      <c r="I14" s="635">
        <v>439</v>
      </c>
      <c r="J14" s="635">
        <v>9000</v>
      </c>
      <c r="K14" s="635">
        <v>1640</v>
      </c>
      <c r="L14" s="635">
        <v>452</v>
      </c>
      <c r="M14" s="635">
        <v>7430</v>
      </c>
      <c r="N14" s="635">
        <v>481</v>
      </c>
      <c r="O14" s="635">
        <v>327</v>
      </c>
      <c r="P14" s="635">
        <v>1570</v>
      </c>
      <c r="Q14" s="635" t="s">
        <v>145</v>
      </c>
      <c r="R14" s="635" t="s">
        <v>145</v>
      </c>
      <c r="S14" s="635" t="s">
        <v>145</v>
      </c>
      <c r="T14" s="635" t="s">
        <v>145</v>
      </c>
      <c r="U14" s="635" t="s">
        <v>145</v>
      </c>
      <c r="V14" s="635" t="s">
        <v>145</v>
      </c>
      <c r="W14" s="635" t="s">
        <v>145</v>
      </c>
      <c r="X14" s="635" t="s">
        <v>145</v>
      </c>
      <c r="Y14" s="635" t="s">
        <v>145</v>
      </c>
      <c r="Z14" s="635" t="s">
        <v>145</v>
      </c>
      <c r="AA14" s="635" t="s">
        <v>145</v>
      </c>
      <c r="AB14" s="635" t="s">
        <v>145</v>
      </c>
      <c r="AC14" s="635" t="s">
        <v>145</v>
      </c>
      <c r="AD14" s="635" t="s">
        <v>145</v>
      </c>
      <c r="AE14" s="635" t="s">
        <v>145</v>
      </c>
      <c r="AI14" s="1219" t="s">
        <v>961</v>
      </c>
      <c r="AJ14" s="1220"/>
      <c r="AK14" s="1220"/>
      <c r="AL14" s="1220"/>
      <c r="AM14" s="1220"/>
      <c r="AN14" s="1220"/>
      <c r="AO14" s="1220"/>
      <c r="AP14" s="1220"/>
      <c r="AQ14" s="1220"/>
      <c r="AR14" s="1220"/>
      <c r="AS14" s="1220"/>
      <c r="AT14" s="1220"/>
      <c r="AU14" s="1220"/>
      <c r="AV14" s="1220"/>
      <c r="AW14" s="1220"/>
      <c r="AX14" s="1220"/>
      <c r="AY14" s="1220"/>
      <c r="AZ14" s="1221"/>
      <c r="BA14" s="1219" t="s">
        <v>473</v>
      </c>
      <c r="BB14" s="1220"/>
      <c r="BC14" s="1220"/>
      <c r="BD14" s="1220"/>
      <c r="BE14" s="1220"/>
      <c r="BF14" s="1220"/>
      <c r="BG14" s="1220"/>
      <c r="BH14" s="1220"/>
      <c r="BI14" s="1220"/>
      <c r="BJ14" s="1220"/>
      <c r="BK14" s="1220"/>
      <c r="BL14" s="1220"/>
      <c r="BM14" s="1220"/>
      <c r="BN14" s="1220"/>
      <c r="BO14" s="1220"/>
      <c r="BP14" s="1220"/>
      <c r="BQ14" s="1220"/>
      <c r="BR14" s="1221"/>
      <c r="BS14" s="1219" t="s">
        <v>474</v>
      </c>
      <c r="BT14" s="1220"/>
      <c r="BU14" s="1220"/>
      <c r="BV14" s="1220"/>
      <c r="BW14" s="1220"/>
      <c r="BX14" s="1220"/>
      <c r="BY14" s="1220"/>
      <c r="BZ14" s="1220"/>
      <c r="CA14" s="1220"/>
      <c r="CB14" s="1220"/>
      <c r="CC14" s="1220"/>
      <c r="CD14" s="1220"/>
      <c r="CE14" s="1220"/>
      <c r="CF14" s="1220"/>
      <c r="CG14" s="1220"/>
      <c r="CH14" s="1220"/>
      <c r="CI14" s="1220"/>
      <c r="CJ14" s="1221"/>
    </row>
    <row r="15" spans="1:88" s="210" customFormat="1" ht="18" customHeight="1">
      <c r="A15" s="608" t="s">
        <v>604</v>
      </c>
      <c r="B15" s="605" t="s">
        <v>608</v>
      </c>
      <c r="C15" s="606" t="s">
        <v>184</v>
      </c>
      <c r="D15" s="608" t="s">
        <v>960</v>
      </c>
      <c r="E15" s="606"/>
      <c r="F15" s="635">
        <v>21500</v>
      </c>
      <c r="G15" s="635">
        <v>499</v>
      </c>
      <c r="H15" s="635">
        <v>501</v>
      </c>
      <c r="I15" s="635">
        <v>490</v>
      </c>
      <c r="J15" s="635">
        <v>107400</v>
      </c>
      <c r="K15" s="635">
        <v>18000</v>
      </c>
      <c r="L15" s="635">
        <v>513</v>
      </c>
      <c r="M15" s="635">
        <v>92500</v>
      </c>
      <c r="N15" s="635">
        <v>3470</v>
      </c>
      <c r="O15" s="635">
        <v>429</v>
      </c>
      <c r="P15" s="635">
        <v>14900</v>
      </c>
      <c r="Q15" s="635">
        <v>3</v>
      </c>
      <c r="R15" s="635">
        <v>350</v>
      </c>
      <c r="S15" s="635" t="s">
        <v>888</v>
      </c>
      <c r="T15" s="635" t="s">
        <v>888</v>
      </c>
      <c r="U15" s="635">
        <v>10</v>
      </c>
      <c r="V15" s="635" t="s">
        <v>145</v>
      </c>
      <c r="W15" s="635" t="s">
        <v>145</v>
      </c>
      <c r="X15" s="635" t="s">
        <v>145</v>
      </c>
      <c r="Y15" s="635" t="s">
        <v>145</v>
      </c>
      <c r="Z15" s="635" t="s">
        <v>145</v>
      </c>
      <c r="AA15" s="635">
        <v>16</v>
      </c>
      <c r="AB15" s="635">
        <v>238</v>
      </c>
      <c r="AC15" s="635">
        <v>236</v>
      </c>
      <c r="AD15" s="635">
        <v>240</v>
      </c>
      <c r="AE15" s="635">
        <v>38</v>
      </c>
      <c r="AI15" s="1222"/>
      <c r="AJ15" s="1223"/>
      <c r="AK15" s="1223"/>
      <c r="AL15" s="1223"/>
      <c r="AM15" s="1223"/>
      <c r="AN15" s="1223"/>
      <c r="AO15" s="1223"/>
      <c r="AP15" s="1223"/>
      <c r="AQ15" s="1223"/>
      <c r="AR15" s="1223"/>
      <c r="AS15" s="1223"/>
      <c r="AT15" s="1223"/>
      <c r="AU15" s="1223"/>
      <c r="AV15" s="1223"/>
      <c r="AW15" s="1223"/>
      <c r="AX15" s="1223"/>
      <c r="AY15" s="1223"/>
      <c r="AZ15" s="1224"/>
      <c r="BA15" s="1222"/>
      <c r="BB15" s="1223"/>
      <c r="BC15" s="1223"/>
      <c r="BD15" s="1223"/>
      <c r="BE15" s="1223"/>
      <c r="BF15" s="1223"/>
      <c r="BG15" s="1223"/>
      <c r="BH15" s="1223"/>
      <c r="BI15" s="1223"/>
      <c r="BJ15" s="1223"/>
      <c r="BK15" s="1223"/>
      <c r="BL15" s="1223"/>
      <c r="BM15" s="1223"/>
      <c r="BN15" s="1223"/>
      <c r="BO15" s="1223"/>
      <c r="BP15" s="1223"/>
      <c r="BQ15" s="1223"/>
      <c r="BR15" s="1224"/>
      <c r="BS15" s="1222"/>
      <c r="BT15" s="1223"/>
      <c r="BU15" s="1223"/>
      <c r="BV15" s="1223"/>
      <c r="BW15" s="1223"/>
      <c r="BX15" s="1223"/>
      <c r="BY15" s="1223"/>
      <c r="BZ15" s="1223"/>
      <c r="CA15" s="1223"/>
      <c r="CB15" s="1223"/>
      <c r="CC15" s="1223"/>
      <c r="CD15" s="1223"/>
      <c r="CE15" s="1223"/>
      <c r="CF15" s="1223"/>
      <c r="CG15" s="1223"/>
      <c r="CH15" s="1223"/>
      <c r="CI15" s="1223"/>
      <c r="CJ15" s="1224"/>
    </row>
    <row r="16" spans="1:88" s="210" customFormat="1" ht="18" customHeight="1">
      <c r="A16" s="608" t="s">
        <v>604</v>
      </c>
      <c r="B16" s="605" t="s">
        <v>609</v>
      </c>
      <c r="C16" s="606" t="s">
        <v>185</v>
      </c>
      <c r="D16" s="608" t="s">
        <v>960</v>
      </c>
      <c r="E16" s="606"/>
      <c r="F16" s="635">
        <v>16100</v>
      </c>
      <c r="G16" s="635">
        <v>421</v>
      </c>
      <c r="H16" s="635">
        <v>379</v>
      </c>
      <c r="I16" s="635">
        <v>454</v>
      </c>
      <c r="J16" s="635">
        <v>67800</v>
      </c>
      <c r="K16" s="635">
        <v>12800</v>
      </c>
      <c r="L16" s="635">
        <v>446</v>
      </c>
      <c r="M16" s="635">
        <v>57000</v>
      </c>
      <c r="N16" s="635">
        <v>3330</v>
      </c>
      <c r="O16" s="635">
        <v>327</v>
      </c>
      <c r="P16" s="635">
        <v>10900</v>
      </c>
      <c r="Q16" s="635">
        <v>419</v>
      </c>
      <c r="R16" s="635">
        <v>391</v>
      </c>
      <c r="S16" s="635">
        <v>358</v>
      </c>
      <c r="T16" s="635">
        <v>394</v>
      </c>
      <c r="U16" s="635">
        <v>1640</v>
      </c>
      <c r="V16" s="635" t="s">
        <v>145</v>
      </c>
      <c r="W16" s="635" t="s">
        <v>145</v>
      </c>
      <c r="X16" s="635" t="s">
        <v>145</v>
      </c>
      <c r="Y16" s="635" t="s">
        <v>145</v>
      </c>
      <c r="Z16" s="635" t="s">
        <v>145</v>
      </c>
      <c r="AA16" s="635">
        <v>18</v>
      </c>
      <c r="AB16" s="635">
        <v>294</v>
      </c>
      <c r="AC16" s="635">
        <v>294</v>
      </c>
      <c r="AD16" s="635" t="s">
        <v>145</v>
      </c>
      <c r="AE16" s="635">
        <v>53</v>
      </c>
      <c r="AG16" s="1"/>
      <c r="AH16" s="1"/>
      <c r="AI16" s="1216" t="s">
        <v>843</v>
      </c>
      <c r="AJ16" s="1217"/>
      <c r="AK16" s="1217"/>
      <c r="AL16" s="1217"/>
      <c r="AM16" s="1217"/>
      <c r="AN16" s="1218"/>
      <c r="AO16" s="1216" t="s">
        <v>844</v>
      </c>
      <c r="AP16" s="1217"/>
      <c r="AQ16" s="1217"/>
      <c r="AR16" s="1217"/>
      <c r="AS16" s="1217"/>
      <c r="AT16" s="1218"/>
      <c r="AU16" s="1216" t="s">
        <v>845</v>
      </c>
      <c r="AV16" s="1217"/>
      <c r="AW16" s="1217"/>
      <c r="AX16" s="1217"/>
      <c r="AY16" s="1217"/>
      <c r="AZ16" s="1218"/>
      <c r="BA16" s="1216" t="s">
        <v>843</v>
      </c>
      <c r="BB16" s="1217"/>
      <c r="BC16" s="1217"/>
      <c r="BD16" s="1217"/>
      <c r="BE16" s="1217"/>
      <c r="BF16" s="1218"/>
      <c r="BG16" s="1216" t="s">
        <v>844</v>
      </c>
      <c r="BH16" s="1217"/>
      <c r="BI16" s="1217"/>
      <c r="BJ16" s="1217"/>
      <c r="BK16" s="1217"/>
      <c r="BL16" s="1218"/>
      <c r="BM16" s="1216" t="s">
        <v>845</v>
      </c>
      <c r="BN16" s="1217"/>
      <c r="BO16" s="1217"/>
      <c r="BP16" s="1217"/>
      <c r="BQ16" s="1217"/>
      <c r="BR16" s="1218"/>
      <c r="BS16" s="1228" t="s">
        <v>843</v>
      </c>
      <c r="BT16" s="1229"/>
      <c r="BU16" s="1229"/>
      <c r="BV16" s="1229"/>
      <c r="BW16" s="1229"/>
      <c r="BX16" s="1230"/>
      <c r="BY16" s="1228" t="s">
        <v>844</v>
      </c>
      <c r="BZ16" s="1229"/>
      <c r="CA16" s="1229"/>
      <c r="CB16" s="1229"/>
      <c r="CC16" s="1229"/>
      <c r="CD16" s="1230"/>
      <c r="CE16" s="1216" t="s">
        <v>845</v>
      </c>
      <c r="CF16" s="1217"/>
      <c r="CG16" s="1217"/>
      <c r="CH16" s="1217"/>
      <c r="CI16" s="1217"/>
      <c r="CJ16" s="1218"/>
    </row>
    <row r="17" spans="1:88" s="210" customFormat="1" ht="18" customHeight="1">
      <c r="A17" s="608" t="s">
        <v>604</v>
      </c>
      <c r="B17" s="605" t="s">
        <v>610</v>
      </c>
      <c r="C17" s="606" t="s">
        <v>192</v>
      </c>
      <c r="D17" s="608" t="s">
        <v>960</v>
      </c>
      <c r="E17" s="606"/>
      <c r="F17" s="635">
        <v>1950</v>
      </c>
      <c r="G17" s="635">
        <v>293</v>
      </c>
      <c r="H17" s="635">
        <v>278</v>
      </c>
      <c r="I17" s="635">
        <v>312</v>
      </c>
      <c r="J17" s="635">
        <v>5720</v>
      </c>
      <c r="K17" s="635">
        <v>1220</v>
      </c>
      <c r="L17" s="635">
        <v>312</v>
      </c>
      <c r="M17" s="635">
        <v>3810</v>
      </c>
      <c r="N17" s="635">
        <v>731</v>
      </c>
      <c r="O17" s="635">
        <v>262</v>
      </c>
      <c r="P17" s="635">
        <v>1920</v>
      </c>
      <c r="Q17" s="635" t="s">
        <v>145</v>
      </c>
      <c r="R17" s="635" t="s">
        <v>145</v>
      </c>
      <c r="S17" s="635" t="s">
        <v>145</v>
      </c>
      <c r="T17" s="635" t="s">
        <v>145</v>
      </c>
      <c r="U17" s="635" t="s">
        <v>145</v>
      </c>
      <c r="V17" s="635" t="s">
        <v>145</v>
      </c>
      <c r="W17" s="635" t="s">
        <v>145</v>
      </c>
      <c r="X17" s="635" t="s">
        <v>145</v>
      </c>
      <c r="Y17" s="635" t="s">
        <v>145</v>
      </c>
      <c r="Z17" s="635" t="s">
        <v>145</v>
      </c>
      <c r="AA17" s="635" t="s">
        <v>145</v>
      </c>
      <c r="AB17" s="635" t="s">
        <v>145</v>
      </c>
      <c r="AC17" s="635" t="s">
        <v>145</v>
      </c>
      <c r="AD17" s="635" t="s">
        <v>145</v>
      </c>
      <c r="AE17" s="635" t="s">
        <v>145</v>
      </c>
      <c r="AG17" s="1">
        <v>1</v>
      </c>
      <c r="AH17" s="1" t="s">
        <v>611</v>
      </c>
      <c r="AI17" s="939">
        <f>IFERROR(_xlfn.XLOOKUP($AH17,$C$11:$C$24,$F$11:$F$24),"-")</f>
        <v>10100</v>
      </c>
      <c r="AJ17" s="876">
        <f>IFERROR(_xlfn.RANK.EQ(AI17,$AI$17:$AI$30,0)+COUNTIF($AI$17:AI30,AI17)-1,"-")</f>
        <v>5</v>
      </c>
      <c r="AK17" s="961"/>
      <c r="AL17" s="958">
        <f>IFERROR(RANK(AN17,$AN$17:$AN$30,0),"-")</f>
        <v>1</v>
      </c>
      <c r="AM17" s="958" t="str">
        <f>IFERROR(INDEX($AH$17:$AH$30,MATCH(AG17,$AJ$17:$AJ$30,0)),"-")</f>
        <v>十勝</v>
      </c>
      <c r="AN17" s="214">
        <f>IFERROR(LARGE($AI$17:$AI$30,AG17),"-")</f>
        <v>44800</v>
      </c>
      <c r="AO17" s="939">
        <f>IFERROR(_xlfn.XLOOKUP($AH17,$C$11:$C$24,$J$11:$J$24),"-")</f>
        <v>46600</v>
      </c>
      <c r="AP17" s="876">
        <f>IFERROR(_xlfn.RANK.EQ(AO17,$AO$17:$AO$30,0)+COUNTIF($AO$17:AO17,AO17)-1,"-")</f>
        <v>5</v>
      </c>
      <c r="AQ17" s="961"/>
      <c r="AR17" s="828">
        <f>IFERROR(RANK(AT17,$AT$17:$AT$30,0),"-")</f>
        <v>1</v>
      </c>
      <c r="AS17" s="828" t="str">
        <f>IFERROR(INDEX($AH$17:$AH$30,MATCH(AG17,$AP$17:$AP$30,0)),"-")</f>
        <v>十勝</v>
      </c>
      <c r="AT17" s="941">
        <f>IFERROR(LARGE($AO$17:$AO$30,AG17),"-")</f>
        <v>282000</v>
      </c>
      <c r="AU17" s="939">
        <f>IFERROR(_xlfn.XLOOKUP($AH17,$C$11:$C$24,$G$11:$G$24),"-")</f>
        <v>462</v>
      </c>
      <c r="AV17" s="876">
        <f>IFERROR(_xlfn.RANK.EQ(AU17,$AU$17:$AU$30,0)+COUNTIF($AU$17:AU17,AU17)-1,"-")</f>
        <v>6</v>
      </c>
      <c r="AW17" s="961"/>
      <c r="AX17" s="828">
        <f>IFERROR(RANK(AZ17,$AZ$17:$AZ$30,0),"-")</f>
        <v>1</v>
      </c>
      <c r="AY17" s="828" t="str">
        <f>IFERROR(INDEX($AH$17:$AH$30,MATCH(AG17,$AV$17:$AV$30,0)),"-")</f>
        <v>十勝</v>
      </c>
      <c r="AZ17" s="941">
        <f>IFERROR(LARGE($AU$17:$AU$30,AG17),"-")</f>
        <v>630</v>
      </c>
      <c r="BA17" s="939">
        <f>IFERROR(_xlfn.XLOOKUP($AH17,$C$11:$C$24,$K$11:$K$24),"-")</f>
        <v>7230</v>
      </c>
      <c r="BB17" s="961">
        <f>IFERROR(_xlfn.RANK.EQ(BA17,$BA$17:$BA$30,0)+COUNTIF($BA$17:BA17,BA17)-1,"-")</f>
        <v>5</v>
      </c>
      <c r="BC17" s="961"/>
      <c r="BD17" s="828">
        <f>IFERROR(RANK(BF17,$BF$17:$BF$30,0),"-")</f>
        <v>1</v>
      </c>
      <c r="BE17" s="828" t="str">
        <f>IFERROR(INDEX($AH$17:$AH$30,MATCH(AG17,$BB$17:$BB$30,0)),"-")</f>
        <v>十勝</v>
      </c>
      <c r="BF17" s="941">
        <f>IFERROR(LARGE($BA$17:$BA$30,AG17),"-")</f>
        <v>43700</v>
      </c>
      <c r="BG17" s="939">
        <f>IFERROR(_xlfn.XLOOKUP($AH17,$C$11:$C$24,$M$11:$M$24),"-")</f>
        <v>35300</v>
      </c>
      <c r="BH17" s="961">
        <f>IFERROR(_xlfn.RANK.EQ(BG17,$BG$17:$BG$30,0)+COUNTIF($BG$17:BG17,BG17)-1,"-")</f>
        <v>5</v>
      </c>
      <c r="BI17" s="961"/>
      <c r="BJ17" s="828">
        <f>IFERROR(RANK(BL17,$BL$17:$BL$30,0),"-")</f>
        <v>1</v>
      </c>
      <c r="BK17" s="828" t="str">
        <f>IFERROR(INDEX($AH$17:$AH$30,MATCH(AG17,$BH$17:$BH$30,0)),"-")</f>
        <v>十勝</v>
      </c>
      <c r="BL17" s="941">
        <f>IFERROR(LARGE($BG$17:$BG$30,AG17),"-")</f>
        <v>277700</v>
      </c>
      <c r="BM17" s="939">
        <f>IFERROR(_xlfn.XLOOKUP($AH17,$C$11:$C$24,$L$11:$L$24),"-")</f>
        <v>489</v>
      </c>
      <c r="BN17" s="961">
        <f>IFERROR(_xlfn.RANK.EQ(BM17,$BM$17:$BM$30,0)+COUNTIF($BM$17:BM17,BM17)-1,"-")</f>
        <v>8</v>
      </c>
      <c r="BO17" s="961"/>
      <c r="BP17" s="828">
        <f>IFERROR(RANK(BR17,$BR$17:$BR$30,0),"-")</f>
        <v>1</v>
      </c>
      <c r="BQ17" s="828" t="str">
        <f>IFERROR(INDEX($AH$17:$AH$30,MATCH(AG17,$BN$17:$BN$30,0)),"-")</f>
        <v>十勝</v>
      </c>
      <c r="BR17" s="828">
        <f>IFERROR(LARGE($BM$17:$BM$30,AG17),"-")</f>
        <v>635</v>
      </c>
      <c r="BS17" s="939">
        <f>IFERROR(_xlfn.XLOOKUP($AH17,$C$11:$C$24,$N$11:$N$24),"-")</f>
        <v>2850</v>
      </c>
      <c r="BT17" s="961">
        <f>IFERROR(_xlfn.RANK.EQ(BS17,$BS$17:$BS$30,0)+COUNTIF($BS$17:BS17,BS17)-1,"-")</f>
        <v>4</v>
      </c>
      <c r="BU17" s="876"/>
      <c r="BV17" s="828">
        <f>IFERROR(RANK(BX17,$BX$17:$BX$30,0),"-")</f>
        <v>1</v>
      </c>
      <c r="BW17" s="828" t="str">
        <f>IFERROR(INDEX($AH$17:$AH$30,MATCH(AG17,$BT$17:$BT$30,0)),"-")</f>
        <v>オホーツク</v>
      </c>
      <c r="BX17" s="941">
        <f>IFERROR(LARGE($BS$17:$BS$30,AG17),"-")</f>
        <v>5260</v>
      </c>
      <c r="BY17" s="939">
        <f>IFERROR(_xlfn.XLOOKUP($AH17,$C$11:$C$24,$P$11:$P$24),"-")</f>
        <v>11200</v>
      </c>
      <c r="BZ17" s="961">
        <f>IFERROR(_xlfn.RANK.EQ(BY17,$BY$17:$BY$30,0)+COUNTIF($BY$17:BY17,BY17)-1,"-")</f>
        <v>3</v>
      </c>
      <c r="CA17" s="961"/>
      <c r="CB17" s="828">
        <f>IFERROR(RANK(CD17,$CD$17:$CD$30,0),"-")</f>
        <v>1</v>
      </c>
      <c r="CC17" s="828" t="str">
        <f>IFERROR(INDEX($AH$17:$AH$30,MATCH(AG17,$BZ$17:$BZ$30,0)),"-")</f>
        <v>オホーツク</v>
      </c>
      <c r="CD17" s="941">
        <f>IFERROR(LARGE($BY$17:$BY$30,AG17),"-")</f>
        <v>22200</v>
      </c>
      <c r="CE17" s="983">
        <f>IFERROR(_xlfn.XLOOKUP($AH17,$C$11:$C$24,$O$11:$O$24),"-")</f>
        <v>393</v>
      </c>
      <c r="CF17" s="984">
        <f>IFERROR(_xlfn.RANK.EQ(CE17,$CE$17:$CE$30,0)+COUNTIF($CE$17:CE17,CE17)-1,"-")</f>
        <v>4</v>
      </c>
      <c r="CG17" s="985"/>
      <c r="CH17" s="986">
        <f>IFERROR(RANK(CJ17,$CJ$17:$CJ$30,0),"-")</f>
        <v>1</v>
      </c>
      <c r="CI17" s="986" t="str">
        <f>IFERROR(INDEX($AH$17:$AH$30,MATCH(AG17,$CF$17:$CF$30,0)),"-")</f>
        <v>空知</v>
      </c>
      <c r="CJ17" s="987">
        <f>IFERROR(LARGE($CE$17:$CE$30,AG17),"-")</f>
        <v>429</v>
      </c>
    </row>
    <row r="18" spans="1:88" s="210" customFormat="1" ht="18" customHeight="1">
      <c r="A18" s="608" t="s">
        <v>604</v>
      </c>
      <c r="B18" s="605" t="s">
        <v>612</v>
      </c>
      <c r="C18" s="606" t="s">
        <v>196</v>
      </c>
      <c r="D18" s="608" t="s">
        <v>960</v>
      </c>
      <c r="E18" s="606"/>
      <c r="F18" s="635" t="s">
        <v>888</v>
      </c>
      <c r="G18" s="635" t="s">
        <v>888</v>
      </c>
      <c r="H18" s="635" t="s">
        <v>145</v>
      </c>
      <c r="I18" s="635" t="s">
        <v>888</v>
      </c>
      <c r="J18" s="635" t="s">
        <v>888</v>
      </c>
      <c r="K18" s="635" t="s">
        <v>888</v>
      </c>
      <c r="L18" s="635" t="s">
        <v>888</v>
      </c>
      <c r="M18" s="635" t="s">
        <v>888</v>
      </c>
      <c r="N18" s="635" t="s">
        <v>888</v>
      </c>
      <c r="O18" s="635" t="s">
        <v>888</v>
      </c>
      <c r="P18" s="635" t="s">
        <v>888</v>
      </c>
      <c r="Q18" s="635" t="s">
        <v>145</v>
      </c>
      <c r="R18" s="635" t="s">
        <v>145</v>
      </c>
      <c r="S18" s="635" t="s">
        <v>145</v>
      </c>
      <c r="T18" s="635" t="s">
        <v>145</v>
      </c>
      <c r="U18" s="635" t="s">
        <v>145</v>
      </c>
      <c r="V18" s="635" t="s">
        <v>145</v>
      </c>
      <c r="W18" s="635" t="s">
        <v>145</v>
      </c>
      <c r="X18" s="635" t="s">
        <v>145</v>
      </c>
      <c r="Y18" s="635" t="s">
        <v>145</v>
      </c>
      <c r="Z18" s="635" t="s">
        <v>145</v>
      </c>
      <c r="AA18" s="635" t="s">
        <v>145</v>
      </c>
      <c r="AB18" s="635" t="s">
        <v>145</v>
      </c>
      <c r="AC18" s="635" t="s">
        <v>145</v>
      </c>
      <c r="AD18" s="635" t="s">
        <v>145</v>
      </c>
      <c r="AE18" s="635" t="s">
        <v>145</v>
      </c>
      <c r="AG18" s="1">
        <v>2</v>
      </c>
      <c r="AH18" s="1" t="s">
        <v>613</v>
      </c>
      <c r="AI18" s="939">
        <f t="shared" ref="AI18:AI30" si="0">IFERROR(_xlfn.XLOOKUP($AH18,$C$11:$C$24,$F$11:$F$24),"-")</f>
        <v>379</v>
      </c>
      <c r="AJ18" s="876">
        <f>IFERROR(_xlfn.RANK.EQ(AI18,$AI$17:$AI$30,0)+COUNTIF($AI$17:AI31,AI18)-1,"-")</f>
        <v>10</v>
      </c>
      <c r="AK18" s="876"/>
      <c r="AL18" s="828">
        <f t="shared" ref="AL18:AL30" si="1">IFERROR(RANK(AN18,$AN$17:$AN$30,0),"-")</f>
        <v>2</v>
      </c>
      <c r="AM18" s="828" t="str">
        <f t="shared" ref="AM18:AM30" si="2">IFERROR(INDEX($AH$17:$AH$30,MATCH(AG18,$AJ$17:$AJ$30,0)),"-")</f>
        <v>オホーツク</v>
      </c>
      <c r="AN18" s="959">
        <f t="shared" ref="AN18:AN30" si="3">IFERROR(LARGE($AI$17:$AI$30,AG18),"-")</f>
        <v>30200</v>
      </c>
      <c r="AO18" s="939">
        <f t="shared" ref="AO18:AO30" si="4">IFERROR(_xlfn.XLOOKUP($AH18,$C$11:$C$24,$J$11:$J$24),"-")</f>
        <v>1730</v>
      </c>
      <c r="AP18" s="876">
        <f>IFERROR(_xlfn.RANK.EQ(AO18,$AO$17:$AO$30,0)+COUNTIF($AO$17:AO18,AO18)-1,"-")</f>
        <v>10</v>
      </c>
      <c r="AQ18" s="876"/>
      <c r="AR18" s="828">
        <f t="shared" ref="AR18:AR30" si="5">IFERROR(RANK(AT18,$AT$17:$AT$30,0),"-")</f>
        <v>2</v>
      </c>
      <c r="AS18" s="828" t="str">
        <f t="shared" ref="AS18:AS30" si="6">IFERROR(INDEX($AH$17:$AH$30,MATCH(AG18,$AP$17:$AP$30,0)),"-")</f>
        <v>オホーツク</v>
      </c>
      <c r="AT18" s="941">
        <f t="shared" ref="AT18:AT30" si="7">IFERROR(LARGE($AO$17:$AO$30,AG18),"-")</f>
        <v>172200</v>
      </c>
      <c r="AU18" s="939">
        <f t="shared" ref="AU18:AU30" si="8">IFERROR(_xlfn.XLOOKUP($AH18,$C$11:$C$24,$G$11:$G$24),"-")</f>
        <v>455</v>
      </c>
      <c r="AV18" s="876">
        <f>IFERROR(_xlfn.RANK.EQ(AU18,$AU$17:$AU$30,0)+COUNTIF($AU$17:AU18,AU18)-1,"-")</f>
        <v>7</v>
      </c>
      <c r="AW18" s="876"/>
      <c r="AX18" s="828">
        <f t="shared" ref="AX18:AX30" si="9">IFERROR(RANK(AZ18,$AZ$17:$AZ$30,0),"-")</f>
        <v>2</v>
      </c>
      <c r="AY18" s="828" t="str">
        <f t="shared" ref="AY18:AY30" si="10">IFERROR(INDEX($AH$17:$AH$30,MATCH(AG18,$AV$17:$AV$30,0)),"-")</f>
        <v>オホーツク</v>
      </c>
      <c r="AZ18" s="828">
        <f t="shared" ref="AZ18:AZ30" si="11">IFERROR(LARGE($AU$17:$AU$30,AG18),"-")</f>
        <v>570</v>
      </c>
      <c r="BA18" s="939">
        <f t="shared" ref="BA18:BA30" si="12">IFERROR(_xlfn.XLOOKUP($AH18,$C$11:$C$24,$K$11:$K$24),"-")</f>
        <v>268</v>
      </c>
      <c r="BB18" s="876">
        <f>IFERROR(_xlfn.RANK.EQ(BA18,$BA$17:$BA$30,0)+COUNTIF($BA$17:BA18,BA18)-1,"-")</f>
        <v>10</v>
      </c>
      <c r="BC18" s="876"/>
      <c r="BD18" s="828">
        <f t="shared" ref="BD18:BD30" si="13">IFERROR(RANK(BF18,$BF$17:$BF$30,0),"-")</f>
        <v>2</v>
      </c>
      <c r="BE18" s="828" t="str">
        <f t="shared" ref="BE18:BE30" si="14">IFERROR(INDEX($AH$17:$AH$30,MATCH(AG18,$BB$17:$BB$30,0)),"-")</f>
        <v>オホーツク</v>
      </c>
      <c r="BF18" s="941">
        <f t="shared" ref="BF18:BF30" si="15">IFERROR(LARGE($BA$17:$BA$30,AG18),"-")</f>
        <v>25000</v>
      </c>
      <c r="BG18" s="939">
        <f t="shared" ref="BG18:BG30" si="16">IFERROR(_xlfn.XLOOKUP($AH18,$C$11:$C$24,$M$11:$M$24),"-")</f>
        <v>1340</v>
      </c>
      <c r="BH18" s="876">
        <f>IFERROR(_xlfn.RANK.EQ(BG18,$BG$17:$BG$30,0)+COUNTIF($BG$17:BG18,BG18)-1,"-")</f>
        <v>10</v>
      </c>
      <c r="BI18" s="876"/>
      <c r="BJ18" s="828">
        <f t="shared" ref="BJ18:BJ30" si="17">IFERROR(RANK(BL18,$BL$17:$BL$30,0),"-")</f>
        <v>2</v>
      </c>
      <c r="BK18" s="828" t="str">
        <f>IFERROR(INDEX($AH$17:$AH$30,MATCH(AG18,$BH$17:$BH$30,0)),"-")</f>
        <v>オホーツク</v>
      </c>
      <c r="BL18" s="941">
        <f t="shared" ref="BL18:BL30" si="18">IFERROR(LARGE($BG$17:$BG$30,AG18),"-")</f>
        <v>150000</v>
      </c>
      <c r="BM18" s="939">
        <f t="shared" ref="BM18:BM30" si="19">IFERROR(_xlfn.XLOOKUP($AH18,$C$11:$C$24,$L$11:$L$24),"-")</f>
        <v>501</v>
      </c>
      <c r="BN18" s="876">
        <f>IFERROR(_xlfn.RANK.EQ(BM18,$BM$17:$BM$30,0)+COUNTIF($BM$17:BM18,BM18)-1,"-")</f>
        <v>6</v>
      </c>
      <c r="BO18" s="876"/>
      <c r="BP18" s="828">
        <f t="shared" ref="BP18:BP30" si="20">IFERROR(RANK(BR18,$BR$17:$BR$30,0),"-")</f>
        <v>2</v>
      </c>
      <c r="BQ18" s="828" t="str">
        <f t="shared" ref="BQ18:BQ30" si="21">IFERROR(INDEX($AH$17:$AH$30,MATCH(AG18,$BN$17:$BN$30,0)),"-")</f>
        <v>オホーツク</v>
      </c>
      <c r="BR18" s="828">
        <f t="shared" ref="BR18:BR30" si="22">IFERROR(LARGE($BM$17:$BM$30,AG18),"-")</f>
        <v>601</v>
      </c>
      <c r="BS18" s="939">
        <f t="shared" ref="BS18:BS30" si="23">IFERROR(_xlfn.XLOOKUP($AH18,$C$11:$C$24,$N$11:$N$24),"-")</f>
        <v>111</v>
      </c>
      <c r="BT18" s="876">
        <f>IFERROR(_xlfn.RANK.EQ(BS18,$BS$17:$BS$30,0)+COUNTIF($BS$17:BS18,BS18)-1,"-")</f>
        <v>10</v>
      </c>
      <c r="BU18" s="876"/>
      <c r="BV18" s="828">
        <f t="shared" ref="BV18:BV30" si="24">IFERROR(RANK(BX18,$BX$17:$BX$30,0),"-")</f>
        <v>2</v>
      </c>
      <c r="BW18" s="828" t="str">
        <f t="shared" ref="BW18:BW30" si="25">IFERROR(INDEX($AH$17:$AH$30,MATCH(AG18,$BT$17:$BT$30,0)),"-")</f>
        <v>空知</v>
      </c>
      <c r="BX18" s="941">
        <f t="shared" ref="BX18:BX30" si="26">IFERROR(LARGE($BS$17:$BS$30,AG18),"-")</f>
        <v>3470</v>
      </c>
      <c r="BY18" s="939">
        <f t="shared" ref="BY18:BY30" si="27">IFERROR(_xlfn.XLOOKUP($AH18,$C$11:$C$24,$P$11:$P$24),"-")</f>
        <v>381</v>
      </c>
      <c r="BZ18" s="876">
        <f>IFERROR(_xlfn.RANK.EQ(BY18,$BY$17:$BY$30,0)+COUNTIF($BY$17:BY18,BY18)-1,"-")</f>
        <v>10</v>
      </c>
      <c r="CA18" s="876"/>
      <c r="CB18" s="828">
        <f t="shared" ref="CB18:CB30" si="28">IFERROR(RANK(CD18,$CD$17:$CD$30,0),"-")</f>
        <v>2</v>
      </c>
      <c r="CC18" s="828" t="str">
        <f t="shared" ref="CC18:CC30" si="29">IFERROR(INDEX($AH$17:$AH$30,MATCH(AG18,$BZ$17:$BZ$30,0)),"-")</f>
        <v>空知</v>
      </c>
      <c r="CD18" s="941">
        <f t="shared" ref="CD18:CD30" si="30">IFERROR(LARGE($BY$17:$BY$30,AG18),"-")</f>
        <v>14900</v>
      </c>
      <c r="CE18" s="988">
        <f t="shared" ref="CE18:CE30" si="31">IFERROR(_xlfn.XLOOKUP($AH18,$C$11:$C$24,$O$11:$O$24),"-")</f>
        <v>343</v>
      </c>
      <c r="CF18" s="971">
        <f>IFERROR(_xlfn.RANK.EQ(CE18,$CE$17:$CE$30,0)+COUNTIF($CE$17:CE18,CE18)-1,"-")</f>
        <v>6</v>
      </c>
      <c r="CG18" s="973"/>
      <c r="CH18" s="978">
        <f t="shared" ref="CH18:CH30" si="32">IFERROR(RANK(CJ18,$CJ$17:$CJ$30,0),"-")</f>
        <v>2</v>
      </c>
      <c r="CI18" s="978" t="str">
        <f t="shared" ref="CI18:CI30" si="33">IFERROR(INDEX($AH$17:$AH$30,MATCH(AG18,$CF$17:$CF$30,0)),"-")</f>
        <v>オホーツク</v>
      </c>
      <c r="CJ18" s="980">
        <f t="shared" ref="CJ18:CJ30" si="34">IFERROR(LARGE($CE$17:$CE$30,AG18),"-")</f>
        <v>422</v>
      </c>
    </row>
    <row r="19" spans="1:88" s="210" customFormat="1" ht="18" customHeight="1">
      <c r="A19" s="608" t="s">
        <v>604</v>
      </c>
      <c r="B19" s="605" t="s">
        <v>614</v>
      </c>
      <c r="C19" s="606" t="s">
        <v>186</v>
      </c>
      <c r="D19" s="608" t="s">
        <v>960</v>
      </c>
      <c r="E19" s="606"/>
      <c r="F19" s="635">
        <v>30200</v>
      </c>
      <c r="G19" s="635">
        <v>570</v>
      </c>
      <c r="H19" s="635">
        <v>538</v>
      </c>
      <c r="I19" s="635">
        <v>570</v>
      </c>
      <c r="J19" s="635">
        <v>172200</v>
      </c>
      <c r="K19" s="635">
        <v>25000</v>
      </c>
      <c r="L19" s="635">
        <v>601</v>
      </c>
      <c r="M19" s="635">
        <v>150000</v>
      </c>
      <c r="N19" s="635">
        <v>5260</v>
      </c>
      <c r="O19" s="635">
        <v>422</v>
      </c>
      <c r="P19" s="635">
        <v>22200</v>
      </c>
      <c r="Q19" s="635">
        <v>1200</v>
      </c>
      <c r="R19" s="635">
        <v>414</v>
      </c>
      <c r="S19" s="635" t="s">
        <v>145</v>
      </c>
      <c r="T19" s="635">
        <v>414</v>
      </c>
      <c r="U19" s="635">
        <v>4960</v>
      </c>
      <c r="V19" s="635">
        <v>20</v>
      </c>
      <c r="W19" s="635">
        <v>421</v>
      </c>
      <c r="X19" s="635" t="s">
        <v>145</v>
      </c>
      <c r="Y19" s="635">
        <v>421</v>
      </c>
      <c r="Z19" s="635">
        <v>84</v>
      </c>
      <c r="AA19" s="635">
        <v>8</v>
      </c>
      <c r="AB19" s="635">
        <v>388</v>
      </c>
      <c r="AC19" s="635" t="s">
        <v>145</v>
      </c>
      <c r="AD19" s="635">
        <v>388</v>
      </c>
      <c r="AE19" s="635">
        <v>31</v>
      </c>
      <c r="AG19" s="1">
        <v>3</v>
      </c>
      <c r="AH19" s="1" t="s">
        <v>615</v>
      </c>
      <c r="AI19" s="939">
        <f t="shared" si="0"/>
        <v>1400</v>
      </c>
      <c r="AJ19" s="876">
        <f>IFERROR(_xlfn.RANK.EQ(AI19,$AI$17:$AI$30,0)+COUNTIF($AI$17:AI32,AI19)-1,"-")</f>
        <v>9</v>
      </c>
      <c r="AK19" s="876"/>
      <c r="AL19" s="828">
        <f t="shared" si="1"/>
        <v>3</v>
      </c>
      <c r="AM19" s="828" t="str">
        <f t="shared" si="2"/>
        <v>空知</v>
      </c>
      <c r="AN19" s="959">
        <f t="shared" si="3"/>
        <v>21500</v>
      </c>
      <c r="AO19" s="939">
        <f t="shared" si="4"/>
        <v>5370</v>
      </c>
      <c r="AP19" s="876">
        <f>IFERROR(_xlfn.RANK.EQ(AO19,$AO$17:$AO$30,0)+COUNTIF($AO$17:AO19,AO19)-1,"-")</f>
        <v>9</v>
      </c>
      <c r="AQ19" s="876"/>
      <c r="AR19" s="828">
        <f t="shared" si="5"/>
        <v>3</v>
      </c>
      <c r="AS19" s="828" t="str">
        <f t="shared" si="6"/>
        <v>空知</v>
      </c>
      <c r="AT19" s="941">
        <f t="shared" si="7"/>
        <v>107400</v>
      </c>
      <c r="AU19" s="939">
        <f t="shared" si="8"/>
        <v>383</v>
      </c>
      <c r="AV19" s="876">
        <f>IFERROR(_xlfn.RANK.EQ(AU19,$AU$17:$AU$30,0)+COUNTIF($AU$17:AU19,AU19)-1,"-")</f>
        <v>12</v>
      </c>
      <c r="AW19" s="876"/>
      <c r="AX19" s="828">
        <f t="shared" si="9"/>
        <v>3</v>
      </c>
      <c r="AY19" s="828" t="str">
        <f t="shared" si="10"/>
        <v>空知</v>
      </c>
      <c r="AZ19" s="828">
        <f t="shared" si="11"/>
        <v>499</v>
      </c>
      <c r="BA19" s="939">
        <f t="shared" si="12"/>
        <v>910</v>
      </c>
      <c r="BB19" s="876">
        <f>IFERROR(_xlfn.RANK.EQ(BA19,$BA$17:$BA$30,0)+COUNTIF($BA$17:BA19,BA19)-1,"-")</f>
        <v>9</v>
      </c>
      <c r="BC19" s="876"/>
      <c r="BD19" s="828">
        <f t="shared" si="13"/>
        <v>3</v>
      </c>
      <c r="BE19" s="828" t="str">
        <f t="shared" si="14"/>
        <v>空知</v>
      </c>
      <c r="BF19" s="941">
        <f t="shared" si="15"/>
        <v>18000</v>
      </c>
      <c r="BG19" s="939">
        <f t="shared" si="16"/>
        <v>4160</v>
      </c>
      <c r="BH19" s="876">
        <f>IFERROR(_xlfn.RANK.EQ(BG19,$BG$17:$BG$30,0)+COUNTIF($BG$17:BG19,BG19)-1,"-")</f>
        <v>8</v>
      </c>
      <c r="BI19" s="876"/>
      <c r="BJ19" s="828">
        <f t="shared" si="17"/>
        <v>3</v>
      </c>
      <c r="BK19" s="828" t="str">
        <f t="shared" ref="BK19:BK30" si="35">IFERROR(INDEX($AH$17:$AH$30,MATCH(AG19,$BH$17:$BH$30,0)),"-")</f>
        <v>空知</v>
      </c>
      <c r="BL19" s="941">
        <f t="shared" si="18"/>
        <v>92500</v>
      </c>
      <c r="BM19" s="939">
        <f t="shared" si="19"/>
        <v>457</v>
      </c>
      <c r="BN19" s="876">
        <f>IFERROR(_xlfn.RANK.EQ(BM19,$BM$17:$BM$30,0)+COUNTIF($BM$17:BM19,BM19)-1,"-")</f>
        <v>9</v>
      </c>
      <c r="BO19" s="876"/>
      <c r="BP19" s="828">
        <f t="shared" si="20"/>
        <v>3</v>
      </c>
      <c r="BQ19" s="828" t="str">
        <f t="shared" si="21"/>
        <v>胆振</v>
      </c>
      <c r="BR19" s="828">
        <f t="shared" si="22"/>
        <v>523</v>
      </c>
      <c r="BS19" s="939">
        <f t="shared" si="23"/>
        <v>492</v>
      </c>
      <c r="BT19" s="876">
        <f>IFERROR(_xlfn.RANK.EQ(BS19,$BS$17:$BS$30,0)+COUNTIF($BS$17:BS19,BS19)-1,"-")</f>
        <v>8</v>
      </c>
      <c r="BU19" s="876"/>
      <c r="BV19" s="828">
        <f t="shared" si="24"/>
        <v>3</v>
      </c>
      <c r="BW19" s="828" t="str">
        <f t="shared" si="25"/>
        <v>上川</v>
      </c>
      <c r="BX19" s="941">
        <f t="shared" si="26"/>
        <v>3330</v>
      </c>
      <c r="BY19" s="939">
        <f t="shared" si="27"/>
        <v>1220</v>
      </c>
      <c r="BZ19" s="876">
        <f>IFERROR(_xlfn.RANK.EQ(BY19,$BY$17:$BY$30,0)+COUNTIF($BY$17:BY19,BY19)-1,"-")</f>
        <v>9</v>
      </c>
      <c r="CA19" s="876"/>
      <c r="CB19" s="828">
        <f t="shared" si="28"/>
        <v>3</v>
      </c>
      <c r="CC19" s="828" t="str">
        <f t="shared" si="29"/>
        <v>石狩</v>
      </c>
      <c r="CD19" s="941">
        <f t="shared" si="30"/>
        <v>11200</v>
      </c>
      <c r="CE19" s="988">
        <f t="shared" si="31"/>
        <v>247</v>
      </c>
      <c r="CF19" s="971">
        <f>IFERROR(_xlfn.RANK.EQ(CE19,$CE$17:$CE$30,0)+COUNTIF($CE$17:CE19,CE19)-1,"-")</f>
        <v>10</v>
      </c>
      <c r="CG19" s="973"/>
      <c r="CH19" s="978">
        <f t="shared" si="32"/>
        <v>3</v>
      </c>
      <c r="CI19" s="978" t="str">
        <f t="shared" si="33"/>
        <v>十勝</v>
      </c>
      <c r="CJ19" s="980">
        <f t="shared" si="34"/>
        <v>417</v>
      </c>
    </row>
    <row r="20" spans="1:88" s="210" customFormat="1" ht="18" customHeight="1">
      <c r="A20" s="608" t="s">
        <v>604</v>
      </c>
      <c r="B20" s="605" t="s">
        <v>616</v>
      </c>
      <c r="C20" s="606" t="s">
        <v>191</v>
      </c>
      <c r="D20" s="608" t="s">
        <v>960</v>
      </c>
      <c r="E20" s="606"/>
      <c r="F20" s="635">
        <v>2910</v>
      </c>
      <c r="G20" s="635">
        <v>479</v>
      </c>
      <c r="H20" s="635">
        <v>448</v>
      </c>
      <c r="I20" s="635">
        <v>492</v>
      </c>
      <c r="J20" s="635">
        <v>13900</v>
      </c>
      <c r="K20" s="635">
        <v>1990</v>
      </c>
      <c r="L20" s="635">
        <v>523</v>
      </c>
      <c r="M20" s="635">
        <v>10400</v>
      </c>
      <c r="N20" s="635">
        <v>917</v>
      </c>
      <c r="O20" s="635">
        <v>382</v>
      </c>
      <c r="P20" s="635">
        <v>3500</v>
      </c>
      <c r="Q20" s="635" t="s">
        <v>145</v>
      </c>
      <c r="R20" s="635" t="s">
        <v>145</v>
      </c>
      <c r="S20" s="635" t="s">
        <v>145</v>
      </c>
      <c r="T20" s="635" t="s">
        <v>145</v>
      </c>
      <c r="U20" s="635" t="s">
        <v>145</v>
      </c>
      <c r="V20" s="635" t="s">
        <v>145</v>
      </c>
      <c r="W20" s="635" t="s">
        <v>145</v>
      </c>
      <c r="X20" s="635" t="s">
        <v>145</v>
      </c>
      <c r="Y20" s="635" t="s">
        <v>145</v>
      </c>
      <c r="Z20" s="635" t="s">
        <v>145</v>
      </c>
      <c r="AA20" s="635" t="s">
        <v>145</v>
      </c>
      <c r="AB20" s="635" t="s">
        <v>145</v>
      </c>
      <c r="AC20" s="635" t="s">
        <v>145</v>
      </c>
      <c r="AD20" s="635" t="s">
        <v>145</v>
      </c>
      <c r="AE20" s="635" t="s">
        <v>145</v>
      </c>
      <c r="AG20" s="1">
        <v>4</v>
      </c>
      <c r="AH20" s="1" t="s">
        <v>617</v>
      </c>
      <c r="AI20" s="939">
        <f t="shared" si="0"/>
        <v>2120</v>
      </c>
      <c r="AJ20" s="876">
        <f>IFERROR(_xlfn.RANK.EQ(AI20,$AI$17:$AI$30,0)+COUNTIF($AI$17:AI33,AI20)-1,"-")</f>
        <v>7</v>
      </c>
      <c r="AK20" s="876"/>
      <c r="AL20" s="828">
        <f t="shared" si="1"/>
        <v>4</v>
      </c>
      <c r="AM20" s="828" t="str">
        <f t="shared" si="2"/>
        <v>上川</v>
      </c>
      <c r="AN20" s="959">
        <f t="shared" si="3"/>
        <v>16100</v>
      </c>
      <c r="AO20" s="939">
        <f t="shared" si="4"/>
        <v>9000</v>
      </c>
      <c r="AP20" s="876">
        <f>IFERROR(_xlfn.RANK.EQ(AO20,$AO$17:$AO$30,0)+COUNTIF($AO$17:AO20,AO20)-1,"-")</f>
        <v>7</v>
      </c>
      <c r="AQ20" s="876"/>
      <c r="AR20" s="828">
        <f t="shared" si="5"/>
        <v>4</v>
      </c>
      <c r="AS20" s="828" t="str">
        <f t="shared" si="6"/>
        <v>上川</v>
      </c>
      <c r="AT20" s="941">
        <f t="shared" si="7"/>
        <v>67800</v>
      </c>
      <c r="AU20" s="939">
        <f t="shared" si="8"/>
        <v>424</v>
      </c>
      <c r="AV20" s="876">
        <f>IFERROR(_xlfn.RANK.EQ(AU20,$AU$17:$AU$30,0)+COUNTIF($AU$17:AU20,AU20)-1,"-")</f>
        <v>10</v>
      </c>
      <c r="AW20" s="876"/>
      <c r="AX20" s="828">
        <f t="shared" si="9"/>
        <v>4</v>
      </c>
      <c r="AY20" s="828" t="str">
        <f t="shared" si="10"/>
        <v>胆振</v>
      </c>
      <c r="AZ20" s="828">
        <f t="shared" si="11"/>
        <v>479</v>
      </c>
      <c r="BA20" s="939">
        <f t="shared" si="12"/>
        <v>1640</v>
      </c>
      <c r="BB20" s="876">
        <f>IFERROR(_xlfn.RANK.EQ(BA20,$BA$17:$BA$30,0)+COUNTIF($BA$17:BA20,BA20)-1,"-")</f>
        <v>7</v>
      </c>
      <c r="BC20" s="876"/>
      <c r="BD20" s="828">
        <f t="shared" si="13"/>
        <v>4</v>
      </c>
      <c r="BE20" s="828" t="str">
        <f t="shared" si="14"/>
        <v>上川</v>
      </c>
      <c r="BF20" s="941">
        <f t="shared" si="15"/>
        <v>12800</v>
      </c>
      <c r="BG20" s="939">
        <f t="shared" si="16"/>
        <v>7430</v>
      </c>
      <c r="BH20" s="876">
        <f>IFERROR(_xlfn.RANK.EQ(BG20,$BG$17:$BG$30,0)+COUNTIF($BG$17:BG20,BG20)-1,"-")</f>
        <v>7</v>
      </c>
      <c r="BI20" s="876"/>
      <c r="BJ20" s="828">
        <f t="shared" si="17"/>
        <v>4</v>
      </c>
      <c r="BK20" s="828" t="str">
        <f t="shared" si="35"/>
        <v>上川</v>
      </c>
      <c r="BL20" s="941">
        <f t="shared" si="18"/>
        <v>57000</v>
      </c>
      <c r="BM20" s="939">
        <f t="shared" si="19"/>
        <v>452</v>
      </c>
      <c r="BN20" s="876">
        <f>IFERROR(_xlfn.RANK.EQ(BM20,$BM$17:$BM$30,0)+COUNTIF($BM$17:BM20,BM20)-1,"-")</f>
        <v>10</v>
      </c>
      <c r="BO20" s="876"/>
      <c r="BP20" s="828">
        <f t="shared" si="20"/>
        <v>3</v>
      </c>
      <c r="BQ20" s="828" t="str">
        <f t="shared" si="21"/>
        <v>日高</v>
      </c>
      <c r="BR20" s="828">
        <f t="shared" si="22"/>
        <v>523</v>
      </c>
      <c r="BS20" s="939">
        <f t="shared" si="23"/>
        <v>481</v>
      </c>
      <c r="BT20" s="876">
        <f>IFERROR(_xlfn.RANK.EQ(BS20,$BS$17:$BS$30,0)+COUNTIF($BS$17:BS20,BS20)-1,"-")</f>
        <v>9</v>
      </c>
      <c r="BU20" s="876"/>
      <c r="BV20" s="828">
        <f t="shared" si="24"/>
        <v>4</v>
      </c>
      <c r="BW20" s="828" t="str">
        <f t="shared" si="25"/>
        <v>石狩</v>
      </c>
      <c r="BX20" s="941">
        <f t="shared" si="26"/>
        <v>2850</v>
      </c>
      <c r="BY20" s="939">
        <f t="shared" si="27"/>
        <v>1570</v>
      </c>
      <c r="BZ20" s="876">
        <f>IFERROR(_xlfn.RANK.EQ(BY20,$BY$17:$BY$30,0)+COUNTIF($BY$17:BY20,BY20)-1,"-")</f>
        <v>8</v>
      </c>
      <c r="CA20" s="876"/>
      <c r="CB20" s="828">
        <f t="shared" si="28"/>
        <v>4</v>
      </c>
      <c r="CC20" s="828" t="str">
        <f t="shared" si="29"/>
        <v>上川</v>
      </c>
      <c r="CD20" s="941">
        <f t="shared" si="30"/>
        <v>10900</v>
      </c>
      <c r="CE20" s="988">
        <f t="shared" si="31"/>
        <v>327</v>
      </c>
      <c r="CF20" s="971">
        <f>IFERROR(_xlfn.RANK.EQ(CE20,$CE$17:$CE$30,0)+COUNTIF($CE$17:CE20,CE20)-1,"-")</f>
        <v>7</v>
      </c>
      <c r="CG20" s="973"/>
      <c r="CH20" s="978">
        <f t="shared" si="32"/>
        <v>4</v>
      </c>
      <c r="CI20" s="978" t="str">
        <f t="shared" si="33"/>
        <v>石狩</v>
      </c>
      <c r="CJ20" s="980">
        <f t="shared" si="34"/>
        <v>393</v>
      </c>
    </row>
    <row r="21" spans="1:88" s="211" customFormat="1" ht="18" customHeight="1">
      <c r="A21" s="608" t="s">
        <v>604</v>
      </c>
      <c r="B21" s="605" t="s">
        <v>618</v>
      </c>
      <c r="C21" s="606" t="s">
        <v>195</v>
      </c>
      <c r="D21" s="608" t="s">
        <v>960</v>
      </c>
      <c r="E21" s="606"/>
      <c r="F21" s="635">
        <v>150</v>
      </c>
      <c r="G21" s="635">
        <v>451</v>
      </c>
      <c r="H21" s="635">
        <v>391</v>
      </c>
      <c r="I21" s="635">
        <v>468</v>
      </c>
      <c r="J21" s="635">
        <v>676</v>
      </c>
      <c r="K21" s="635">
        <v>114</v>
      </c>
      <c r="L21" s="635">
        <v>523</v>
      </c>
      <c r="M21" s="635">
        <v>596</v>
      </c>
      <c r="N21" s="635">
        <v>36</v>
      </c>
      <c r="O21" s="635">
        <v>222</v>
      </c>
      <c r="P21" s="635">
        <v>80</v>
      </c>
      <c r="Q21" s="635" t="s">
        <v>145</v>
      </c>
      <c r="R21" s="635" t="s">
        <v>145</v>
      </c>
      <c r="S21" s="635" t="s">
        <v>145</v>
      </c>
      <c r="T21" s="635" t="s">
        <v>145</v>
      </c>
      <c r="U21" s="635" t="s">
        <v>145</v>
      </c>
      <c r="V21" s="635" t="s">
        <v>145</v>
      </c>
      <c r="W21" s="635" t="s">
        <v>145</v>
      </c>
      <c r="X21" s="635" t="s">
        <v>145</v>
      </c>
      <c r="Y21" s="635" t="s">
        <v>145</v>
      </c>
      <c r="Z21" s="635" t="s">
        <v>145</v>
      </c>
      <c r="AA21" s="635" t="s">
        <v>145</v>
      </c>
      <c r="AB21" s="635" t="s">
        <v>145</v>
      </c>
      <c r="AC21" s="635" t="s">
        <v>145</v>
      </c>
      <c r="AD21" s="635" t="s">
        <v>145</v>
      </c>
      <c r="AE21" s="635" t="s">
        <v>145</v>
      </c>
      <c r="AG21" s="1">
        <v>5</v>
      </c>
      <c r="AH21" s="1" t="s">
        <v>619</v>
      </c>
      <c r="AI21" s="939">
        <f t="shared" si="0"/>
        <v>21500</v>
      </c>
      <c r="AJ21" s="876">
        <f>IFERROR(_xlfn.RANK.EQ(AI21,$AI$17:$AI$30,0)+COUNTIF($AI$17:AI34,AI21)-1,"-")</f>
        <v>3</v>
      </c>
      <c r="AK21" s="876"/>
      <c r="AL21" s="828">
        <f t="shared" si="1"/>
        <v>5</v>
      </c>
      <c r="AM21" s="828" t="str">
        <f t="shared" si="2"/>
        <v>石狩</v>
      </c>
      <c r="AN21" s="959">
        <f t="shared" si="3"/>
        <v>10100</v>
      </c>
      <c r="AO21" s="939">
        <f t="shared" si="4"/>
        <v>107400</v>
      </c>
      <c r="AP21" s="876">
        <f>IFERROR(_xlfn.RANK.EQ(AO21,$AO$17:$AO$30,0)+COUNTIF($AO$17:AO21,AO21)-1,"-")</f>
        <v>3</v>
      </c>
      <c r="AQ21" s="876"/>
      <c r="AR21" s="828">
        <f t="shared" si="5"/>
        <v>5</v>
      </c>
      <c r="AS21" s="828" t="str">
        <f t="shared" si="6"/>
        <v>石狩</v>
      </c>
      <c r="AT21" s="941">
        <f t="shared" si="7"/>
        <v>46600</v>
      </c>
      <c r="AU21" s="939">
        <f t="shared" si="8"/>
        <v>499</v>
      </c>
      <c r="AV21" s="876">
        <f>IFERROR(_xlfn.RANK.EQ(AU21,$AU$17:$AU$30,0)+COUNTIF($AU$17:AU21,AU21)-1,"-")</f>
        <v>3</v>
      </c>
      <c r="AW21" s="876"/>
      <c r="AX21" s="828">
        <f t="shared" si="9"/>
        <v>5</v>
      </c>
      <c r="AY21" s="828" t="str">
        <f t="shared" si="10"/>
        <v>釧路</v>
      </c>
      <c r="AZ21" s="828">
        <f t="shared" si="11"/>
        <v>472</v>
      </c>
      <c r="BA21" s="939">
        <f t="shared" si="12"/>
        <v>18000</v>
      </c>
      <c r="BB21" s="876">
        <f>IFERROR(_xlfn.RANK.EQ(BA21,$BA$17:$BA$30,0)+COUNTIF($BA$17:BA21,BA21)-1,"-")</f>
        <v>3</v>
      </c>
      <c r="BC21" s="876"/>
      <c r="BD21" s="828">
        <f t="shared" si="13"/>
        <v>5</v>
      </c>
      <c r="BE21" s="828" t="str">
        <f t="shared" si="14"/>
        <v>石狩</v>
      </c>
      <c r="BF21" s="941">
        <f t="shared" si="15"/>
        <v>7230</v>
      </c>
      <c r="BG21" s="939">
        <f t="shared" si="16"/>
        <v>92500</v>
      </c>
      <c r="BH21" s="876">
        <f>IFERROR(_xlfn.RANK.EQ(BG21,$BG$17:$BG$30,0)+COUNTIF($BG$17:BG21,BG21)-1,"-")</f>
        <v>3</v>
      </c>
      <c r="BI21" s="876"/>
      <c r="BJ21" s="828">
        <f t="shared" si="17"/>
        <v>5</v>
      </c>
      <c r="BK21" s="828" t="str">
        <f t="shared" si="35"/>
        <v>石狩</v>
      </c>
      <c r="BL21" s="941">
        <f t="shared" si="18"/>
        <v>35300</v>
      </c>
      <c r="BM21" s="939">
        <f t="shared" si="19"/>
        <v>513</v>
      </c>
      <c r="BN21" s="876">
        <f>IFERROR(_xlfn.RANK.EQ(BM21,$BM$17:$BM$30,0)+COUNTIF($BM$17:BM21,BM21)-1,"-")</f>
        <v>5</v>
      </c>
      <c r="BO21" s="876"/>
      <c r="BP21" s="828">
        <f t="shared" si="20"/>
        <v>5</v>
      </c>
      <c r="BQ21" s="828" t="str">
        <f t="shared" si="21"/>
        <v>空知</v>
      </c>
      <c r="BR21" s="828">
        <f t="shared" si="22"/>
        <v>513</v>
      </c>
      <c r="BS21" s="939">
        <f t="shared" si="23"/>
        <v>3470</v>
      </c>
      <c r="BT21" s="876">
        <f>IFERROR(_xlfn.RANK.EQ(BS21,$BS$17:$BS$30,0)+COUNTIF($BS$17:BS21,BS21)-1,"-")</f>
        <v>2</v>
      </c>
      <c r="BU21" s="876"/>
      <c r="BV21" s="828">
        <f t="shared" si="24"/>
        <v>5</v>
      </c>
      <c r="BW21" s="828" t="str">
        <f t="shared" si="25"/>
        <v>十勝</v>
      </c>
      <c r="BX21" s="941">
        <f t="shared" si="26"/>
        <v>1030</v>
      </c>
      <c r="BY21" s="939">
        <f t="shared" si="27"/>
        <v>14900</v>
      </c>
      <c r="BZ21" s="876">
        <f>IFERROR(_xlfn.RANK.EQ(BY21,$BY$17:$BY$30,0)+COUNTIF($BY$17:BY21,BY21)-1,"-")</f>
        <v>2</v>
      </c>
      <c r="CA21" s="876"/>
      <c r="CB21" s="828">
        <f t="shared" si="28"/>
        <v>5</v>
      </c>
      <c r="CC21" s="828" t="str">
        <f t="shared" si="29"/>
        <v>十勝</v>
      </c>
      <c r="CD21" s="941">
        <f t="shared" si="30"/>
        <v>4310</v>
      </c>
      <c r="CE21" s="988">
        <f t="shared" si="31"/>
        <v>429</v>
      </c>
      <c r="CF21" s="971">
        <f>IFERROR(_xlfn.RANK.EQ(CE21,$CE$17:$CE$30,0)+COUNTIF($CE$17:CE21,CE21)-1,"-")</f>
        <v>1</v>
      </c>
      <c r="CG21" s="972"/>
      <c r="CH21" s="989">
        <f t="shared" si="32"/>
        <v>5</v>
      </c>
      <c r="CI21" s="989" t="str">
        <f t="shared" si="33"/>
        <v>胆振</v>
      </c>
      <c r="CJ21" s="990">
        <f t="shared" si="34"/>
        <v>382</v>
      </c>
    </row>
    <row r="22" spans="1:88" s="211" customFormat="1" ht="18" customHeight="1">
      <c r="A22" s="608" t="s">
        <v>604</v>
      </c>
      <c r="B22" s="605" t="s">
        <v>620</v>
      </c>
      <c r="C22" s="606" t="s">
        <v>183</v>
      </c>
      <c r="D22" s="608" t="s">
        <v>960</v>
      </c>
      <c r="E22" s="606"/>
      <c r="F22" s="635">
        <v>44800</v>
      </c>
      <c r="G22" s="635">
        <v>630</v>
      </c>
      <c r="H22" s="635">
        <v>613</v>
      </c>
      <c r="I22" s="635">
        <v>630</v>
      </c>
      <c r="J22" s="635">
        <v>282000</v>
      </c>
      <c r="K22" s="635">
        <v>43700</v>
      </c>
      <c r="L22" s="635">
        <v>635</v>
      </c>
      <c r="M22" s="635">
        <v>277700</v>
      </c>
      <c r="N22" s="635">
        <v>1030</v>
      </c>
      <c r="O22" s="635">
        <v>417</v>
      </c>
      <c r="P22" s="635">
        <v>4310</v>
      </c>
      <c r="Q22" s="635">
        <v>5</v>
      </c>
      <c r="R22" s="635">
        <v>420</v>
      </c>
      <c r="S22" s="635" t="s">
        <v>145</v>
      </c>
      <c r="T22" s="635">
        <v>420</v>
      </c>
      <c r="U22" s="635">
        <v>21</v>
      </c>
      <c r="V22" s="635" t="s">
        <v>145</v>
      </c>
      <c r="W22" s="635" t="s">
        <v>145</v>
      </c>
      <c r="X22" s="635" t="s">
        <v>145</v>
      </c>
      <c r="Y22" s="635" t="s">
        <v>145</v>
      </c>
      <c r="Z22" s="635" t="s">
        <v>145</v>
      </c>
      <c r="AA22" s="635">
        <v>9</v>
      </c>
      <c r="AB22" s="635">
        <v>456</v>
      </c>
      <c r="AC22" s="635" t="s">
        <v>145</v>
      </c>
      <c r="AD22" s="635">
        <v>456</v>
      </c>
      <c r="AE22" s="635">
        <v>41</v>
      </c>
      <c r="AG22" s="1">
        <v>6</v>
      </c>
      <c r="AH22" s="1" t="s">
        <v>621</v>
      </c>
      <c r="AI22" s="939">
        <f t="shared" si="0"/>
        <v>16100</v>
      </c>
      <c r="AJ22" s="876">
        <f>IFERROR(_xlfn.RANK.EQ(AI22,$AI$17:$AI$30,0)+COUNTIF($AI$17:AI35,AI22)-1,"-")</f>
        <v>4</v>
      </c>
      <c r="AK22" s="876"/>
      <c r="AL22" s="828">
        <f t="shared" si="1"/>
        <v>6</v>
      </c>
      <c r="AM22" s="828" t="str">
        <f t="shared" si="2"/>
        <v>胆振</v>
      </c>
      <c r="AN22" s="959">
        <f t="shared" si="3"/>
        <v>2910</v>
      </c>
      <c r="AO22" s="939">
        <f t="shared" si="4"/>
        <v>67800</v>
      </c>
      <c r="AP22" s="876">
        <f>IFERROR(_xlfn.RANK.EQ(AO22,$AO$17:$AO$30,0)+COUNTIF($AO$17:AO22,AO22)-1,"-")</f>
        <v>4</v>
      </c>
      <c r="AQ22" s="876"/>
      <c r="AR22" s="828">
        <f t="shared" si="5"/>
        <v>6</v>
      </c>
      <c r="AS22" s="828" t="str">
        <f t="shared" si="6"/>
        <v>胆振</v>
      </c>
      <c r="AT22" s="941">
        <f t="shared" si="7"/>
        <v>13900</v>
      </c>
      <c r="AU22" s="939">
        <f t="shared" si="8"/>
        <v>421</v>
      </c>
      <c r="AV22" s="876">
        <f>IFERROR(_xlfn.RANK.EQ(AU22,$AU$17:$AU$30,0)+COUNTIF($AU$17:AU22,AU22)-1,"-")</f>
        <v>11</v>
      </c>
      <c r="AW22" s="876"/>
      <c r="AX22" s="828">
        <f t="shared" si="9"/>
        <v>6</v>
      </c>
      <c r="AY22" s="828" t="str">
        <f t="shared" si="10"/>
        <v>石狩</v>
      </c>
      <c r="AZ22" s="828">
        <f t="shared" si="11"/>
        <v>462</v>
      </c>
      <c r="BA22" s="939">
        <f t="shared" si="12"/>
        <v>12800</v>
      </c>
      <c r="BB22" s="876">
        <f>IFERROR(_xlfn.RANK.EQ(BA22,$BA$17:$BA$30,0)+COUNTIF($BA$17:BA22,BA22)-1,"-")</f>
        <v>4</v>
      </c>
      <c r="BC22" s="876"/>
      <c r="BD22" s="828">
        <f t="shared" si="13"/>
        <v>6</v>
      </c>
      <c r="BE22" s="828" t="str">
        <f t="shared" si="14"/>
        <v>胆振</v>
      </c>
      <c r="BF22" s="941">
        <f t="shared" si="15"/>
        <v>1990</v>
      </c>
      <c r="BG22" s="939">
        <f t="shared" si="16"/>
        <v>57000</v>
      </c>
      <c r="BH22" s="876">
        <f>IFERROR(_xlfn.RANK.EQ(BG22,$BG$17:$BG$30,0)+COUNTIF($BG$17:BG22,BG22)-1,"-")</f>
        <v>4</v>
      </c>
      <c r="BI22" s="876"/>
      <c r="BJ22" s="828">
        <f t="shared" si="17"/>
        <v>6</v>
      </c>
      <c r="BK22" s="828" t="str">
        <f t="shared" si="35"/>
        <v>胆振</v>
      </c>
      <c r="BL22" s="941">
        <f t="shared" si="18"/>
        <v>10400</v>
      </c>
      <c r="BM22" s="939">
        <f t="shared" si="19"/>
        <v>446</v>
      </c>
      <c r="BN22" s="876">
        <f>IFERROR(_xlfn.RANK.EQ(BM22,$BM$17:$BM$30,0)+COUNTIF($BM$17:BM22,BM22)-1,"-")</f>
        <v>11</v>
      </c>
      <c r="BO22" s="876"/>
      <c r="BP22" s="828">
        <f t="shared" si="20"/>
        <v>6</v>
      </c>
      <c r="BQ22" s="828" t="str">
        <f t="shared" si="21"/>
        <v>渡島</v>
      </c>
      <c r="BR22" s="828">
        <f t="shared" si="22"/>
        <v>501</v>
      </c>
      <c r="BS22" s="939">
        <f t="shared" si="23"/>
        <v>3330</v>
      </c>
      <c r="BT22" s="876">
        <f>IFERROR(_xlfn.RANK.EQ(BS22,$BS$17:$BS$30,0)+COUNTIF($BS$17:BS22,BS22)-1,"-")</f>
        <v>3</v>
      </c>
      <c r="BU22" s="876"/>
      <c r="BV22" s="828">
        <f t="shared" si="24"/>
        <v>6</v>
      </c>
      <c r="BW22" s="828" t="str">
        <f t="shared" si="25"/>
        <v>胆振</v>
      </c>
      <c r="BX22" s="941">
        <f t="shared" si="26"/>
        <v>917</v>
      </c>
      <c r="BY22" s="939">
        <f t="shared" si="27"/>
        <v>10900</v>
      </c>
      <c r="BZ22" s="876">
        <f>IFERROR(_xlfn.RANK.EQ(BY22,$BY$17:$BY$30,0)+COUNTIF($BY$17:BY22,BY22)-1,"-")</f>
        <v>4</v>
      </c>
      <c r="CA22" s="876"/>
      <c r="CB22" s="828">
        <f t="shared" si="28"/>
        <v>6</v>
      </c>
      <c r="CC22" s="828" t="str">
        <f t="shared" si="29"/>
        <v>胆振</v>
      </c>
      <c r="CD22" s="941">
        <f t="shared" si="30"/>
        <v>3500</v>
      </c>
      <c r="CE22" s="988">
        <f t="shared" si="31"/>
        <v>327</v>
      </c>
      <c r="CF22" s="971">
        <f>IFERROR(_xlfn.RANK.EQ(CE22,$CE$17:$CE$30,0)+COUNTIF($CE$17:CE22,CE22)-1,"-")</f>
        <v>8</v>
      </c>
      <c r="CG22" s="972"/>
      <c r="CH22" s="989">
        <f t="shared" si="32"/>
        <v>6</v>
      </c>
      <c r="CI22" s="989" t="str">
        <f t="shared" si="33"/>
        <v>渡島</v>
      </c>
      <c r="CJ22" s="990">
        <f t="shared" si="34"/>
        <v>343</v>
      </c>
    </row>
    <row r="23" spans="1:88" s="211" customFormat="1" ht="18" customHeight="1">
      <c r="A23" s="608" t="s">
        <v>604</v>
      </c>
      <c r="B23" s="605" t="s">
        <v>622</v>
      </c>
      <c r="C23" s="606" t="s">
        <v>189</v>
      </c>
      <c r="D23" s="608" t="s">
        <v>960</v>
      </c>
      <c r="E23" s="606"/>
      <c r="F23" s="635">
        <v>290</v>
      </c>
      <c r="G23" s="635">
        <v>472</v>
      </c>
      <c r="H23" s="635" t="s">
        <v>145</v>
      </c>
      <c r="I23" s="635">
        <v>472</v>
      </c>
      <c r="J23" s="635">
        <v>1370</v>
      </c>
      <c r="K23" s="635" t="s">
        <v>888</v>
      </c>
      <c r="L23" s="635">
        <v>496</v>
      </c>
      <c r="M23" s="635" t="s">
        <v>888</v>
      </c>
      <c r="N23" s="635" t="s">
        <v>888</v>
      </c>
      <c r="O23" s="635" t="s">
        <v>888</v>
      </c>
      <c r="P23" s="635" t="s">
        <v>888</v>
      </c>
      <c r="Q23" s="635" t="s">
        <v>145</v>
      </c>
      <c r="R23" s="635" t="s">
        <v>145</v>
      </c>
      <c r="S23" s="635" t="s">
        <v>145</v>
      </c>
      <c r="T23" s="635" t="s">
        <v>145</v>
      </c>
      <c r="U23" s="635" t="s">
        <v>145</v>
      </c>
      <c r="V23" s="635" t="s">
        <v>145</v>
      </c>
      <c r="W23" s="635" t="s">
        <v>145</v>
      </c>
      <c r="X23" s="635" t="s">
        <v>145</v>
      </c>
      <c r="Y23" s="635" t="s">
        <v>145</v>
      </c>
      <c r="Z23" s="635" t="s">
        <v>145</v>
      </c>
      <c r="AA23" s="635" t="s">
        <v>145</v>
      </c>
      <c r="AB23" s="635" t="s">
        <v>145</v>
      </c>
      <c r="AC23" s="635" t="s">
        <v>145</v>
      </c>
      <c r="AD23" s="635" t="s">
        <v>145</v>
      </c>
      <c r="AE23" s="635" t="s">
        <v>145</v>
      </c>
      <c r="AG23" s="1">
        <v>7</v>
      </c>
      <c r="AH23" s="1" t="s">
        <v>623</v>
      </c>
      <c r="AI23" s="939">
        <f t="shared" si="0"/>
        <v>1950</v>
      </c>
      <c r="AJ23" s="876">
        <f>IFERROR(_xlfn.RANK.EQ(AI23,$AI$17:$AI$30,0)+COUNTIF($AI$17:AI36,AI23)-1,"-")</f>
        <v>8</v>
      </c>
      <c r="AK23" s="876"/>
      <c r="AL23" s="828">
        <f t="shared" si="1"/>
        <v>7</v>
      </c>
      <c r="AM23" s="828" t="str">
        <f t="shared" si="2"/>
        <v>後志</v>
      </c>
      <c r="AN23" s="959">
        <f t="shared" si="3"/>
        <v>2120</v>
      </c>
      <c r="AO23" s="939">
        <f t="shared" si="4"/>
        <v>5720</v>
      </c>
      <c r="AP23" s="876">
        <f>IFERROR(_xlfn.RANK.EQ(AO23,$AO$17:$AO$30,0)+COUNTIF($AO$17:AO23,AO23)-1,"-")</f>
        <v>8</v>
      </c>
      <c r="AQ23" s="876"/>
      <c r="AR23" s="828">
        <f t="shared" si="5"/>
        <v>7</v>
      </c>
      <c r="AS23" s="828" t="str">
        <f t="shared" si="6"/>
        <v>後志</v>
      </c>
      <c r="AT23" s="941">
        <f t="shared" si="7"/>
        <v>9000</v>
      </c>
      <c r="AU23" s="939">
        <f t="shared" si="8"/>
        <v>293</v>
      </c>
      <c r="AV23" s="876">
        <f>IFERROR(_xlfn.RANK.EQ(AU23,$AU$17:$AU$30,0)+COUNTIF($AU$17:AU23,AU23)-1,"-")</f>
        <v>13</v>
      </c>
      <c r="AW23" s="876"/>
      <c r="AX23" s="828">
        <f t="shared" si="9"/>
        <v>7</v>
      </c>
      <c r="AY23" s="828" t="str">
        <f t="shared" si="10"/>
        <v>渡島</v>
      </c>
      <c r="AZ23" s="828">
        <f t="shared" si="11"/>
        <v>455</v>
      </c>
      <c r="BA23" s="939">
        <f t="shared" si="12"/>
        <v>1220</v>
      </c>
      <c r="BB23" s="876">
        <f>IFERROR(_xlfn.RANK.EQ(BA23,$BA$17:$BA$30,0)+COUNTIF($BA$17:BA23,BA23)-1,"-")</f>
        <v>8</v>
      </c>
      <c r="BC23" s="876"/>
      <c r="BD23" s="828">
        <f t="shared" si="13"/>
        <v>7</v>
      </c>
      <c r="BE23" s="828" t="str">
        <f t="shared" si="14"/>
        <v>後志</v>
      </c>
      <c r="BF23" s="941">
        <f t="shared" si="15"/>
        <v>1640</v>
      </c>
      <c r="BG23" s="939">
        <f t="shared" si="16"/>
        <v>3810</v>
      </c>
      <c r="BH23" s="876">
        <f>IFERROR(_xlfn.RANK.EQ(BG23,$BG$17:$BG$30,0)+COUNTIF($BG$17:BG23,BG23)-1,"-")</f>
        <v>9</v>
      </c>
      <c r="BI23" s="876"/>
      <c r="BJ23" s="828">
        <f t="shared" si="17"/>
        <v>7</v>
      </c>
      <c r="BK23" s="828" t="str">
        <f t="shared" si="35"/>
        <v>後志</v>
      </c>
      <c r="BL23" s="941">
        <f t="shared" si="18"/>
        <v>7430</v>
      </c>
      <c r="BM23" s="939">
        <f>IFERROR(_xlfn.XLOOKUP($AH23,$C$11:$C$24,$L$11:$L$24),"-")</f>
        <v>312</v>
      </c>
      <c r="BN23" s="876">
        <f>IFERROR(_xlfn.RANK.EQ(BM23,$BM$17:$BM$30,0)+COUNTIF($BM$17:BM23,BM23)-1,"-")</f>
        <v>13</v>
      </c>
      <c r="BO23" s="876"/>
      <c r="BP23" s="828">
        <f t="shared" si="20"/>
        <v>7</v>
      </c>
      <c r="BQ23" s="828" t="str">
        <f t="shared" si="21"/>
        <v>釧路</v>
      </c>
      <c r="BR23" s="828">
        <f t="shared" si="22"/>
        <v>496</v>
      </c>
      <c r="BS23" s="939">
        <f t="shared" si="23"/>
        <v>731</v>
      </c>
      <c r="BT23" s="876">
        <f>IFERROR(_xlfn.RANK.EQ(BS23,$BS$17:$BS$30,0)+COUNTIF($BS$17:BS23,BS23)-1,"-")</f>
        <v>7</v>
      </c>
      <c r="BU23" s="876"/>
      <c r="BV23" s="828">
        <f t="shared" si="24"/>
        <v>7</v>
      </c>
      <c r="BW23" s="828" t="str">
        <f t="shared" si="25"/>
        <v>留萌</v>
      </c>
      <c r="BX23" s="941">
        <f t="shared" si="26"/>
        <v>731</v>
      </c>
      <c r="BY23" s="939">
        <f t="shared" si="27"/>
        <v>1920</v>
      </c>
      <c r="BZ23" s="876">
        <f>IFERROR(_xlfn.RANK.EQ(BY23,$BY$17:$BY$30,0)+COUNTIF($BY$17:BY23,BY23)-1,"-")</f>
        <v>7</v>
      </c>
      <c r="CA23" s="876"/>
      <c r="CB23" s="828">
        <f t="shared" si="28"/>
        <v>7</v>
      </c>
      <c r="CC23" s="828" t="str">
        <f t="shared" si="29"/>
        <v>留萌</v>
      </c>
      <c r="CD23" s="941">
        <f t="shared" si="30"/>
        <v>1920</v>
      </c>
      <c r="CE23" s="988">
        <f t="shared" si="31"/>
        <v>262</v>
      </c>
      <c r="CF23" s="971">
        <f>IFERROR(_xlfn.RANK.EQ(CE23,$CE$17:$CE$30,0)+COUNTIF($CE$17:CE23,CE23)-1,"-")</f>
        <v>9</v>
      </c>
      <c r="CG23" s="972"/>
      <c r="CH23" s="989">
        <f t="shared" si="32"/>
        <v>7</v>
      </c>
      <c r="CI23" s="989" t="str">
        <f t="shared" si="33"/>
        <v>後志</v>
      </c>
      <c r="CJ23" s="990">
        <f t="shared" si="34"/>
        <v>327</v>
      </c>
    </row>
    <row r="24" spans="1:88" s="211" customFormat="1" ht="18" customHeight="1">
      <c r="A24" s="608" t="s">
        <v>604</v>
      </c>
      <c r="B24" s="605" t="s">
        <v>624</v>
      </c>
      <c r="C24" s="606" t="s">
        <v>187</v>
      </c>
      <c r="D24" s="608" t="s">
        <v>960</v>
      </c>
      <c r="E24" s="606"/>
      <c r="F24" s="635">
        <v>118</v>
      </c>
      <c r="G24" s="635">
        <v>431</v>
      </c>
      <c r="H24" s="635" t="s">
        <v>145</v>
      </c>
      <c r="I24" s="635">
        <v>431</v>
      </c>
      <c r="J24" s="635">
        <v>509</v>
      </c>
      <c r="K24" s="635" t="s">
        <v>888</v>
      </c>
      <c r="L24" s="635">
        <v>435</v>
      </c>
      <c r="M24" s="635" t="s">
        <v>888</v>
      </c>
      <c r="N24" s="635" t="s">
        <v>888</v>
      </c>
      <c r="O24" s="635" t="s">
        <v>888</v>
      </c>
      <c r="P24" s="635" t="s">
        <v>888</v>
      </c>
      <c r="Q24" s="635">
        <v>46</v>
      </c>
      <c r="R24" s="635">
        <v>193</v>
      </c>
      <c r="S24" s="635" t="s">
        <v>145</v>
      </c>
      <c r="T24" s="635">
        <v>193</v>
      </c>
      <c r="U24" s="635">
        <v>89</v>
      </c>
      <c r="V24" s="635" t="s">
        <v>145</v>
      </c>
      <c r="W24" s="635" t="s">
        <v>145</v>
      </c>
      <c r="X24" s="635" t="s">
        <v>145</v>
      </c>
      <c r="Y24" s="635" t="s">
        <v>145</v>
      </c>
      <c r="Z24" s="635" t="s">
        <v>145</v>
      </c>
      <c r="AA24" s="635" t="s">
        <v>145</v>
      </c>
      <c r="AB24" s="635" t="s">
        <v>145</v>
      </c>
      <c r="AC24" s="635" t="s">
        <v>145</v>
      </c>
      <c r="AD24" s="635" t="s">
        <v>145</v>
      </c>
      <c r="AE24" s="635" t="s">
        <v>145</v>
      </c>
      <c r="AG24" s="1">
        <v>8</v>
      </c>
      <c r="AH24" s="1" t="s">
        <v>625</v>
      </c>
      <c r="AI24" s="957" t="str">
        <f t="shared" si="0"/>
        <v>x</v>
      </c>
      <c r="AJ24" s="876" t="str">
        <f>IFERROR(_xlfn.RANK.EQ(AI24,$AI$17:$AI$30,0)+COUNTIF($AI$17:AI37,AI24)-1,"-")</f>
        <v>-</v>
      </c>
      <c r="AK24" s="876"/>
      <c r="AL24" s="828">
        <f t="shared" si="1"/>
        <v>8</v>
      </c>
      <c r="AM24" s="828" t="str">
        <f t="shared" si="2"/>
        <v>留萌</v>
      </c>
      <c r="AN24" s="959">
        <f t="shared" si="3"/>
        <v>1950</v>
      </c>
      <c r="AO24" s="957" t="str">
        <f t="shared" si="4"/>
        <v>x</v>
      </c>
      <c r="AP24" s="876" t="str">
        <f>IFERROR(_xlfn.RANK.EQ(AO24,$AO$17:$AO$30,0)+COUNTIF($AO$17:AO24,AO24)-1,"-")</f>
        <v>-</v>
      </c>
      <c r="AQ24" s="876"/>
      <c r="AR24" s="828">
        <f t="shared" si="5"/>
        <v>8</v>
      </c>
      <c r="AS24" s="828" t="str">
        <f t="shared" si="6"/>
        <v>留萌</v>
      </c>
      <c r="AT24" s="941">
        <f t="shared" si="7"/>
        <v>5720</v>
      </c>
      <c r="AU24" s="957" t="str">
        <f t="shared" si="8"/>
        <v>x</v>
      </c>
      <c r="AV24" s="876" t="str">
        <f>IFERROR(_xlfn.RANK.EQ(AU24,$AU$17:$AU$30,0)+COUNTIF($AU$17:AU24,AU24)-1,"-")</f>
        <v>-</v>
      </c>
      <c r="AW24" s="876"/>
      <c r="AX24" s="828">
        <f t="shared" si="9"/>
        <v>8</v>
      </c>
      <c r="AY24" s="828" t="str">
        <f t="shared" si="10"/>
        <v>日高</v>
      </c>
      <c r="AZ24" s="828">
        <f t="shared" si="11"/>
        <v>451</v>
      </c>
      <c r="BA24" s="957" t="str">
        <f t="shared" si="12"/>
        <v>x</v>
      </c>
      <c r="BB24" s="876" t="str">
        <f>IFERROR(_xlfn.RANK.EQ(BA24,$BA$17:$BA$30,0)+COUNTIF($BA$17:BA24,BA24)-1,"-")</f>
        <v>-</v>
      </c>
      <c r="BC24" s="876"/>
      <c r="BD24" s="828">
        <f t="shared" si="13"/>
        <v>8</v>
      </c>
      <c r="BE24" s="828" t="str">
        <f t="shared" si="14"/>
        <v>留萌</v>
      </c>
      <c r="BF24" s="941">
        <f t="shared" si="15"/>
        <v>1220</v>
      </c>
      <c r="BG24" s="957" t="str">
        <f t="shared" si="16"/>
        <v>x</v>
      </c>
      <c r="BH24" s="876" t="str">
        <f>IFERROR(_xlfn.RANK.EQ(BG24,$BG$17:$BG$30,0)+COUNTIF($BG$17:BG24,BG24)-1,"-")</f>
        <v>-</v>
      </c>
      <c r="BI24" s="876"/>
      <c r="BJ24" s="828">
        <f t="shared" si="17"/>
        <v>8</v>
      </c>
      <c r="BK24" s="828" t="str">
        <f t="shared" si="35"/>
        <v>檜山</v>
      </c>
      <c r="BL24" s="941">
        <f t="shared" si="18"/>
        <v>4160</v>
      </c>
      <c r="BM24" s="957" t="str">
        <f t="shared" si="19"/>
        <v>x</v>
      </c>
      <c r="BN24" s="876" t="str">
        <f>IFERROR(_xlfn.RANK.EQ(BM24,$BM$17:$BM$30,0)+COUNTIF($BM$17:BM24,BM24)-1,"-")</f>
        <v>-</v>
      </c>
      <c r="BO24" s="876"/>
      <c r="BP24" s="828">
        <f t="shared" si="20"/>
        <v>8</v>
      </c>
      <c r="BQ24" s="828" t="str">
        <f t="shared" si="21"/>
        <v>石狩</v>
      </c>
      <c r="BR24" s="828">
        <f t="shared" si="22"/>
        <v>489</v>
      </c>
      <c r="BS24" s="957" t="str">
        <f t="shared" si="23"/>
        <v>x</v>
      </c>
      <c r="BT24" s="876" t="str">
        <f>IFERROR(_xlfn.RANK.EQ(BS24,$BS$17:$BS$30,0)+COUNTIF($BS$17:BS24,BS24)-1,"-")</f>
        <v>-</v>
      </c>
      <c r="BU24" s="876"/>
      <c r="BV24" s="828">
        <f t="shared" si="24"/>
        <v>8</v>
      </c>
      <c r="BW24" s="828" t="str">
        <f t="shared" si="25"/>
        <v>檜山</v>
      </c>
      <c r="BX24" s="941">
        <f t="shared" si="26"/>
        <v>492</v>
      </c>
      <c r="BY24" s="957" t="str">
        <f t="shared" si="27"/>
        <v>x</v>
      </c>
      <c r="BZ24" s="876" t="str">
        <f>IFERROR(_xlfn.RANK.EQ(BY24,$BY$17:$BY$30,0)+COUNTIF($BY$17:BY24,BY24)-1,"-")</f>
        <v>-</v>
      </c>
      <c r="CA24" s="876"/>
      <c r="CB24" s="828">
        <f t="shared" si="28"/>
        <v>8</v>
      </c>
      <c r="CC24" s="828" t="str">
        <f t="shared" si="29"/>
        <v>後志</v>
      </c>
      <c r="CD24" s="941">
        <f t="shared" si="30"/>
        <v>1570</v>
      </c>
      <c r="CE24" s="991" t="str">
        <f t="shared" si="31"/>
        <v>x</v>
      </c>
      <c r="CF24" s="971" t="str">
        <f>IFERROR(_xlfn.RANK.EQ(CE24,$CE$17:$CE$30,0)+COUNTIF($CE$17:CE24,CE24)-1,"-")</f>
        <v>-</v>
      </c>
      <c r="CG24" s="972"/>
      <c r="CH24" s="989">
        <f t="shared" si="32"/>
        <v>7</v>
      </c>
      <c r="CI24" s="989" t="str">
        <f t="shared" si="33"/>
        <v>上川</v>
      </c>
      <c r="CJ24" s="990">
        <f t="shared" si="34"/>
        <v>327</v>
      </c>
    </row>
    <row r="25" spans="1:88" s="211" customFormat="1" ht="18" customHeight="1">
      <c r="A25" s="608" t="s">
        <v>604</v>
      </c>
      <c r="B25" s="605" t="s">
        <v>604</v>
      </c>
      <c r="C25" s="606" t="s">
        <v>188</v>
      </c>
      <c r="D25" s="605" t="s">
        <v>626</v>
      </c>
      <c r="E25" s="606" t="s">
        <v>339</v>
      </c>
      <c r="F25" s="636">
        <v>88</v>
      </c>
      <c r="G25" s="636">
        <v>194</v>
      </c>
      <c r="H25" s="636">
        <v>188</v>
      </c>
      <c r="I25" s="636">
        <v>196</v>
      </c>
      <c r="J25" s="636">
        <v>171</v>
      </c>
      <c r="K25" s="636" t="s">
        <v>888</v>
      </c>
      <c r="L25" s="636">
        <v>195</v>
      </c>
      <c r="M25" s="636" t="s">
        <v>888</v>
      </c>
      <c r="N25" s="636" t="s">
        <v>888</v>
      </c>
      <c r="O25" s="636" t="s">
        <v>888</v>
      </c>
      <c r="P25" s="636" t="s">
        <v>888</v>
      </c>
      <c r="Q25" s="636" t="s">
        <v>145</v>
      </c>
      <c r="R25" s="636" t="s">
        <v>145</v>
      </c>
      <c r="S25" s="636" t="s">
        <v>145</v>
      </c>
      <c r="T25" s="636" t="s">
        <v>145</v>
      </c>
      <c r="U25" s="636" t="s">
        <v>145</v>
      </c>
      <c r="V25" s="636" t="s">
        <v>145</v>
      </c>
      <c r="W25" s="636" t="s">
        <v>145</v>
      </c>
      <c r="X25" s="636" t="s">
        <v>145</v>
      </c>
      <c r="Y25" s="636" t="s">
        <v>145</v>
      </c>
      <c r="Z25" s="636" t="s">
        <v>145</v>
      </c>
      <c r="AA25" s="636" t="s">
        <v>145</v>
      </c>
      <c r="AB25" s="636" t="s">
        <v>145</v>
      </c>
      <c r="AC25" s="636" t="s">
        <v>145</v>
      </c>
      <c r="AD25" s="636" t="s">
        <v>145</v>
      </c>
      <c r="AE25" s="636" t="s">
        <v>145</v>
      </c>
      <c r="AG25" s="1">
        <v>9</v>
      </c>
      <c r="AH25" s="1" t="s">
        <v>627</v>
      </c>
      <c r="AI25" s="939">
        <f t="shared" si="0"/>
        <v>30200</v>
      </c>
      <c r="AJ25" s="876">
        <f>IFERROR(_xlfn.RANK.EQ(AI25,$AI$17:$AI$30,0)+COUNTIF($AI$17:AI38,AI25)-1,"-")</f>
        <v>2</v>
      </c>
      <c r="AK25" s="876"/>
      <c r="AL25" s="828">
        <f t="shared" si="1"/>
        <v>9</v>
      </c>
      <c r="AM25" s="828" t="str">
        <f t="shared" si="2"/>
        <v>檜山</v>
      </c>
      <c r="AN25" s="959">
        <f t="shared" si="3"/>
        <v>1400</v>
      </c>
      <c r="AO25" s="939">
        <f t="shared" si="4"/>
        <v>172200</v>
      </c>
      <c r="AP25" s="876">
        <f>IFERROR(_xlfn.RANK.EQ(AO25,$AO$17:$AO$30,0)+COUNTIF($AO$17:AO25,AO25)-1,"-")</f>
        <v>2</v>
      </c>
      <c r="AQ25" s="876"/>
      <c r="AR25" s="828">
        <f t="shared" si="5"/>
        <v>9</v>
      </c>
      <c r="AS25" s="828" t="str">
        <f t="shared" si="6"/>
        <v>檜山</v>
      </c>
      <c r="AT25" s="941">
        <f t="shared" si="7"/>
        <v>5370</v>
      </c>
      <c r="AU25" s="939">
        <f t="shared" si="8"/>
        <v>570</v>
      </c>
      <c r="AV25" s="876">
        <f>IFERROR(_xlfn.RANK.EQ(AU25,$AU$17:$AU$30,0)+COUNTIF($AU$17:AU25,AU25)-1,"-")</f>
        <v>2</v>
      </c>
      <c r="AW25" s="876"/>
      <c r="AX25" s="828">
        <f t="shared" si="9"/>
        <v>9</v>
      </c>
      <c r="AY25" s="828" t="str">
        <f t="shared" si="10"/>
        <v>根室</v>
      </c>
      <c r="AZ25" s="828">
        <f t="shared" si="11"/>
        <v>431</v>
      </c>
      <c r="BA25" s="939">
        <f t="shared" si="12"/>
        <v>25000</v>
      </c>
      <c r="BB25" s="876">
        <f>IFERROR(_xlfn.RANK.EQ(BA25,$BA$17:$BA$30,0)+COUNTIF($BA$17:BA25,BA25)-1,"-")</f>
        <v>2</v>
      </c>
      <c r="BC25" s="876"/>
      <c r="BD25" s="828">
        <f t="shared" si="13"/>
        <v>9</v>
      </c>
      <c r="BE25" s="828" t="str">
        <f t="shared" si="14"/>
        <v>檜山</v>
      </c>
      <c r="BF25" s="941">
        <f t="shared" si="15"/>
        <v>910</v>
      </c>
      <c r="BG25" s="939">
        <f t="shared" si="16"/>
        <v>150000</v>
      </c>
      <c r="BH25" s="876">
        <f>IFERROR(_xlfn.RANK.EQ(BG25,$BG$17:$BG$30,0)+COUNTIF($BG$17:BG25,BG25)-1,"-")</f>
        <v>2</v>
      </c>
      <c r="BI25" s="876"/>
      <c r="BJ25" s="828">
        <f t="shared" si="17"/>
        <v>9</v>
      </c>
      <c r="BK25" s="828" t="str">
        <f t="shared" si="35"/>
        <v>留萌</v>
      </c>
      <c r="BL25" s="941">
        <f t="shared" si="18"/>
        <v>3810</v>
      </c>
      <c r="BM25" s="939">
        <f t="shared" si="19"/>
        <v>601</v>
      </c>
      <c r="BN25" s="876">
        <f>IFERROR(_xlfn.RANK.EQ(BM25,$BM$17:$BM$30,0)+COUNTIF($BM$17:BM25,BM25)-1,"-")</f>
        <v>2</v>
      </c>
      <c r="BO25" s="876"/>
      <c r="BP25" s="828">
        <f t="shared" si="20"/>
        <v>9</v>
      </c>
      <c r="BQ25" s="828" t="str">
        <f t="shared" si="21"/>
        <v>檜山</v>
      </c>
      <c r="BR25" s="828">
        <f t="shared" si="22"/>
        <v>457</v>
      </c>
      <c r="BS25" s="939">
        <f t="shared" si="23"/>
        <v>5260</v>
      </c>
      <c r="BT25" s="876">
        <f>IFERROR(_xlfn.RANK.EQ(BS25,$BS$17:$BS$30,0)+COUNTIF($BS$17:BS25,BS25)-1,"-")</f>
        <v>1</v>
      </c>
      <c r="BU25" s="876"/>
      <c r="BV25" s="828">
        <f t="shared" si="24"/>
        <v>9</v>
      </c>
      <c r="BW25" s="828" t="str">
        <f t="shared" si="25"/>
        <v>後志</v>
      </c>
      <c r="BX25" s="941">
        <f t="shared" si="26"/>
        <v>481</v>
      </c>
      <c r="BY25" s="939">
        <f t="shared" si="27"/>
        <v>22200</v>
      </c>
      <c r="BZ25" s="876">
        <f>IFERROR(_xlfn.RANK.EQ(BY25,$BY$17:$BY$30,0)+COUNTIF($BY$17:BY25,BY25)-1,"-")</f>
        <v>1</v>
      </c>
      <c r="CA25" s="876"/>
      <c r="CB25" s="828">
        <f t="shared" si="28"/>
        <v>9</v>
      </c>
      <c r="CC25" s="828" t="str">
        <f t="shared" si="29"/>
        <v>檜山</v>
      </c>
      <c r="CD25" s="941">
        <f t="shared" si="30"/>
        <v>1220</v>
      </c>
      <c r="CE25" s="988">
        <f t="shared" si="31"/>
        <v>422</v>
      </c>
      <c r="CF25" s="971">
        <f>IFERROR(_xlfn.RANK.EQ(CE25,$CE$17:$CE$30,0)+COUNTIF($CE$17:CE25,CE25)-1,"-")</f>
        <v>2</v>
      </c>
      <c r="CG25" s="972"/>
      <c r="CH25" s="989">
        <f t="shared" si="32"/>
        <v>9</v>
      </c>
      <c r="CI25" s="989" t="str">
        <f t="shared" si="33"/>
        <v>留萌</v>
      </c>
      <c r="CJ25" s="990">
        <f t="shared" si="34"/>
        <v>262</v>
      </c>
    </row>
    <row r="26" spans="1:88" s="211" customFormat="1" ht="18" customHeight="1">
      <c r="A26" s="608" t="s">
        <v>604</v>
      </c>
      <c r="B26" s="605" t="s">
        <v>604</v>
      </c>
      <c r="C26" s="606" t="s">
        <v>188</v>
      </c>
      <c r="D26" s="605" t="s">
        <v>628</v>
      </c>
      <c r="E26" s="606" t="s">
        <v>215</v>
      </c>
      <c r="F26" s="636">
        <v>1660</v>
      </c>
      <c r="G26" s="636">
        <v>488</v>
      </c>
      <c r="H26" s="636">
        <v>487</v>
      </c>
      <c r="I26" s="636">
        <v>492</v>
      </c>
      <c r="J26" s="636">
        <v>8100</v>
      </c>
      <c r="K26" s="636">
        <v>613</v>
      </c>
      <c r="L26" s="636">
        <v>560</v>
      </c>
      <c r="M26" s="636">
        <v>3430</v>
      </c>
      <c r="N26" s="636">
        <v>1050</v>
      </c>
      <c r="O26" s="636">
        <v>446</v>
      </c>
      <c r="P26" s="636">
        <v>4670</v>
      </c>
      <c r="Q26" s="636" t="s">
        <v>888</v>
      </c>
      <c r="R26" s="636" t="s">
        <v>888</v>
      </c>
      <c r="S26" s="636" t="s">
        <v>145</v>
      </c>
      <c r="T26" s="636" t="s">
        <v>888</v>
      </c>
      <c r="U26" s="636" t="s">
        <v>888</v>
      </c>
      <c r="V26" s="636" t="s">
        <v>145</v>
      </c>
      <c r="W26" s="636" t="s">
        <v>145</v>
      </c>
      <c r="X26" s="636" t="s">
        <v>145</v>
      </c>
      <c r="Y26" s="636" t="s">
        <v>145</v>
      </c>
      <c r="Z26" s="636" t="s">
        <v>145</v>
      </c>
      <c r="AA26" s="636" t="s">
        <v>145</v>
      </c>
      <c r="AB26" s="636" t="s">
        <v>145</v>
      </c>
      <c r="AC26" s="636" t="s">
        <v>145</v>
      </c>
      <c r="AD26" s="636" t="s">
        <v>145</v>
      </c>
      <c r="AE26" s="636" t="s">
        <v>145</v>
      </c>
      <c r="AG26" s="1">
        <v>10</v>
      </c>
      <c r="AH26" s="1" t="s">
        <v>629</v>
      </c>
      <c r="AI26" s="939">
        <f t="shared" si="0"/>
        <v>2910</v>
      </c>
      <c r="AJ26" s="876">
        <f>IFERROR(_xlfn.RANK.EQ(AI26,$AI$17:$AI$30,0)+COUNTIF($AI$17:AI39,AI26)-1,"-")</f>
        <v>6</v>
      </c>
      <c r="AK26" s="876"/>
      <c r="AL26" s="828">
        <f t="shared" si="1"/>
        <v>10</v>
      </c>
      <c r="AM26" s="828" t="str">
        <f t="shared" si="2"/>
        <v>渡島</v>
      </c>
      <c r="AN26" s="959">
        <f t="shared" si="3"/>
        <v>379</v>
      </c>
      <c r="AO26" s="939">
        <f t="shared" si="4"/>
        <v>13900</v>
      </c>
      <c r="AP26" s="876">
        <f>IFERROR(_xlfn.RANK.EQ(AO26,$AO$17:$AO$30,0)+COUNTIF($AO$17:AO26,AO26)-1,"-")</f>
        <v>6</v>
      </c>
      <c r="AQ26" s="876"/>
      <c r="AR26" s="828">
        <f t="shared" si="5"/>
        <v>10</v>
      </c>
      <c r="AS26" s="828" t="str">
        <f t="shared" si="6"/>
        <v>渡島</v>
      </c>
      <c r="AT26" s="941">
        <f t="shared" si="7"/>
        <v>1730</v>
      </c>
      <c r="AU26" s="939">
        <f t="shared" si="8"/>
        <v>479</v>
      </c>
      <c r="AV26" s="876">
        <f>IFERROR(_xlfn.RANK.EQ(AU26,$AU$17:$AU$30,0)+COUNTIF($AU$17:AU26,AU26)-1,"-")</f>
        <v>4</v>
      </c>
      <c r="AW26" s="876"/>
      <c r="AX26" s="828">
        <f t="shared" si="9"/>
        <v>10</v>
      </c>
      <c r="AY26" s="828" t="str">
        <f t="shared" si="10"/>
        <v>後志</v>
      </c>
      <c r="AZ26" s="828">
        <f t="shared" si="11"/>
        <v>424</v>
      </c>
      <c r="BA26" s="939">
        <f t="shared" si="12"/>
        <v>1990</v>
      </c>
      <c r="BB26" s="876">
        <f>IFERROR(_xlfn.RANK.EQ(BA26,$BA$17:$BA$30,0)+COUNTIF($BA$17:BA26,BA26)-1,"-")</f>
        <v>6</v>
      </c>
      <c r="BC26" s="876"/>
      <c r="BD26" s="828">
        <f t="shared" si="13"/>
        <v>10</v>
      </c>
      <c r="BE26" s="828" t="str">
        <f t="shared" si="14"/>
        <v>渡島</v>
      </c>
      <c r="BF26" s="941">
        <f t="shared" si="15"/>
        <v>268</v>
      </c>
      <c r="BG26" s="939">
        <f t="shared" si="16"/>
        <v>10400</v>
      </c>
      <c r="BH26" s="876">
        <f>IFERROR(_xlfn.RANK.EQ(BG26,$BG$17:$BG$30,0)+COUNTIF($BG$17:BG26,BG26)-1,"-")</f>
        <v>6</v>
      </c>
      <c r="BI26" s="876"/>
      <c r="BJ26" s="828">
        <f t="shared" si="17"/>
        <v>10</v>
      </c>
      <c r="BK26" s="828" t="str">
        <f t="shared" si="35"/>
        <v>渡島</v>
      </c>
      <c r="BL26" s="941">
        <f t="shared" si="18"/>
        <v>1340</v>
      </c>
      <c r="BM26" s="939">
        <f t="shared" si="19"/>
        <v>523</v>
      </c>
      <c r="BN26" s="876">
        <f>IFERROR(_xlfn.RANK.EQ(BM26,$BM$17:$BM$30,0)+COUNTIF($BM$17:BM26,BM26)-1,"-")</f>
        <v>3</v>
      </c>
      <c r="BO26" s="876"/>
      <c r="BP26" s="828">
        <f t="shared" si="20"/>
        <v>10</v>
      </c>
      <c r="BQ26" s="828" t="str">
        <f t="shared" si="21"/>
        <v>後志</v>
      </c>
      <c r="BR26" s="828">
        <f t="shared" si="22"/>
        <v>452</v>
      </c>
      <c r="BS26" s="939">
        <f t="shared" si="23"/>
        <v>917</v>
      </c>
      <c r="BT26" s="876">
        <f>IFERROR(_xlfn.RANK.EQ(BS26,$BS$17:$BS$30,0)+COUNTIF($BS$17:BS26,BS26)-1,"-")</f>
        <v>6</v>
      </c>
      <c r="BU26" s="876"/>
      <c r="BV26" s="828">
        <f t="shared" si="24"/>
        <v>10</v>
      </c>
      <c r="BW26" s="828" t="str">
        <f t="shared" si="25"/>
        <v>渡島</v>
      </c>
      <c r="BX26" s="941">
        <f t="shared" si="26"/>
        <v>111</v>
      </c>
      <c r="BY26" s="939">
        <f t="shared" si="27"/>
        <v>3500</v>
      </c>
      <c r="BZ26" s="876">
        <f>IFERROR(_xlfn.RANK.EQ(BY26,$BY$17:$BY$30,0)+COUNTIF($BY$17:BY26,BY26)-1,"-")</f>
        <v>6</v>
      </c>
      <c r="CA26" s="876"/>
      <c r="CB26" s="828">
        <f t="shared" si="28"/>
        <v>10</v>
      </c>
      <c r="CC26" s="828" t="str">
        <f t="shared" si="29"/>
        <v>渡島</v>
      </c>
      <c r="CD26" s="941">
        <f t="shared" si="30"/>
        <v>381</v>
      </c>
      <c r="CE26" s="988">
        <f t="shared" si="31"/>
        <v>382</v>
      </c>
      <c r="CF26" s="971">
        <f>IFERROR(_xlfn.RANK.EQ(CE26,$CE$17:$CE$30,0)+COUNTIF($CE$17:CE26,CE26)-1,"-")</f>
        <v>5</v>
      </c>
      <c r="CG26" s="972"/>
      <c r="CH26" s="989">
        <f t="shared" si="32"/>
        <v>10</v>
      </c>
      <c r="CI26" s="989" t="str">
        <f t="shared" si="33"/>
        <v>檜山</v>
      </c>
      <c r="CJ26" s="990">
        <f t="shared" si="34"/>
        <v>247</v>
      </c>
    </row>
    <row r="27" spans="1:88" s="211" customFormat="1" ht="18" customHeight="1">
      <c r="A27" s="608" t="s">
        <v>604</v>
      </c>
      <c r="B27" s="605" t="s">
        <v>604</v>
      </c>
      <c r="C27" s="606" t="s">
        <v>188</v>
      </c>
      <c r="D27" s="605" t="s">
        <v>630</v>
      </c>
      <c r="E27" s="606" t="s">
        <v>241</v>
      </c>
      <c r="F27" s="636">
        <v>1570</v>
      </c>
      <c r="G27" s="636">
        <v>485</v>
      </c>
      <c r="H27" s="636">
        <v>476</v>
      </c>
      <c r="I27" s="636">
        <v>486</v>
      </c>
      <c r="J27" s="636">
        <v>7590</v>
      </c>
      <c r="K27" s="636">
        <v>985</v>
      </c>
      <c r="L27" s="636">
        <v>551</v>
      </c>
      <c r="M27" s="636">
        <v>5430</v>
      </c>
      <c r="N27" s="636">
        <v>581</v>
      </c>
      <c r="O27" s="636">
        <v>373</v>
      </c>
      <c r="P27" s="636">
        <v>2170</v>
      </c>
      <c r="Q27" s="636" t="s">
        <v>145</v>
      </c>
      <c r="R27" s="636" t="s">
        <v>145</v>
      </c>
      <c r="S27" s="636" t="s">
        <v>145</v>
      </c>
      <c r="T27" s="636" t="s">
        <v>145</v>
      </c>
      <c r="U27" s="636" t="s">
        <v>145</v>
      </c>
      <c r="V27" s="636" t="s">
        <v>145</v>
      </c>
      <c r="W27" s="636" t="s">
        <v>145</v>
      </c>
      <c r="X27" s="636" t="s">
        <v>145</v>
      </c>
      <c r="Y27" s="636" t="s">
        <v>145</v>
      </c>
      <c r="Z27" s="636" t="s">
        <v>145</v>
      </c>
      <c r="AA27" s="636" t="s">
        <v>145</v>
      </c>
      <c r="AB27" s="636" t="s">
        <v>145</v>
      </c>
      <c r="AC27" s="636" t="s">
        <v>145</v>
      </c>
      <c r="AD27" s="636" t="s">
        <v>145</v>
      </c>
      <c r="AE27" s="636" t="s">
        <v>145</v>
      </c>
      <c r="AG27" s="1">
        <v>11</v>
      </c>
      <c r="AH27" s="1" t="s">
        <v>631</v>
      </c>
      <c r="AI27" s="939">
        <f t="shared" si="0"/>
        <v>150</v>
      </c>
      <c r="AJ27" s="876">
        <f>IFERROR(_xlfn.RANK.EQ(AI27,$AI$17:$AI$30,0)+COUNTIF($AI$17:AI40,AI27)-1,"-")</f>
        <v>12</v>
      </c>
      <c r="AK27" s="876"/>
      <c r="AL27" s="828">
        <f t="shared" si="1"/>
        <v>11</v>
      </c>
      <c r="AM27" s="828" t="str">
        <f t="shared" si="2"/>
        <v>釧路</v>
      </c>
      <c r="AN27" s="959">
        <f t="shared" si="3"/>
        <v>290</v>
      </c>
      <c r="AO27" s="939">
        <f t="shared" si="4"/>
        <v>676</v>
      </c>
      <c r="AP27" s="876">
        <f>IFERROR(_xlfn.RANK.EQ(AO27,$AO$17:$AO$30,0)+COUNTIF($AO$17:AO27,AO27)-1,"-")</f>
        <v>12</v>
      </c>
      <c r="AQ27" s="876"/>
      <c r="AR27" s="828">
        <f t="shared" si="5"/>
        <v>11</v>
      </c>
      <c r="AS27" s="828" t="str">
        <f t="shared" si="6"/>
        <v>釧路</v>
      </c>
      <c r="AT27" s="941">
        <f t="shared" si="7"/>
        <v>1370</v>
      </c>
      <c r="AU27" s="939">
        <f t="shared" si="8"/>
        <v>451</v>
      </c>
      <c r="AV27" s="876">
        <f>IFERROR(_xlfn.RANK.EQ(AU27,$AU$17:$AU$30,0)+COUNTIF($AU$17:AU27,AU27)-1,"-")</f>
        <v>8</v>
      </c>
      <c r="AW27" s="876"/>
      <c r="AX27" s="828">
        <f t="shared" si="9"/>
        <v>11</v>
      </c>
      <c r="AY27" s="828" t="str">
        <f t="shared" si="10"/>
        <v>上川</v>
      </c>
      <c r="AZ27" s="828">
        <f t="shared" si="11"/>
        <v>421</v>
      </c>
      <c r="BA27" s="939">
        <f t="shared" si="12"/>
        <v>114</v>
      </c>
      <c r="BB27" s="876">
        <f>IFERROR(_xlfn.RANK.EQ(BA27,$BA$17:$BA$30,0)+COUNTIF($BA$17:BA27,BA27)-1,"-")</f>
        <v>11</v>
      </c>
      <c r="BC27" s="876"/>
      <c r="BD27" s="828">
        <f t="shared" si="13"/>
        <v>11</v>
      </c>
      <c r="BE27" s="828" t="str">
        <f t="shared" si="14"/>
        <v>日高</v>
      </c>
      <c r="BF27" s="941">
        <f t="shared" si="15"/>
        <v>114</v>
      </c>
      <c r="BG27" s="939">
        <f t="shared" si="16"/>
        <v>596</v>
      </c>
      <c r="BH27" s="876">
        <f>IFERROR(_xlfn.RANK.EQ(BG27,$BG$17:$BG$30,0)+COUNTIF($BG$17:BG27,BG27)-1,"-")</f>
        <v>11</v>
      </c>
      <c r="BI27" s="876"/>
      <c r="BJ27" s="828">
        <f t="shared" si="17"/>
        <v>11</v>
      </c>
      <c r="BK27" s="828" t="str">
        <f t="shared" si="35"/>
        <v>日高</v>
      </c>
      <c r="BL27" s="941">
        <f t="shared" si="18"/>
        <v>596</v>
      </c>
      <c r="BM27" s="939">
        <f t="shared" si="19"/>
        <v>523</v>
      </c>
      <c r="BN27" s="876">
        <f>IFERROR(_xlfn.RANK.EQ(BM27,$BM$17:$BM$30,0)+COUNTIF($BM$17:BM27,BM27)-1,"-")</f>
        <v>4</v>
      </c>
      <c r="BO27" s="876"/>
      <c r="BP27" s="828">
        <f t="shared" si="20"/>
        <v>11</v>
      </c>
      <c r="BQ27" s="828" t="str">
        <f t="shared" si="21"/>
        <v>上川</v>
      </c>
      <c r="BR27" s="828">
        <f t="shared" si="22"/>
        <v>446</v>
      </c>
      <c r="BS27" s="939">
        <f t="shared" si="23"/>
        <v>36</v>
      </c>
      <c r="BT27" s="876">
        <f>IFERROR(_xlfn.RANK.EQ(BS27,$BS$17:$BS$30,0)+COUNTIF($BS$17:BS27,BS27)-1,"-")</f>
        <v>11</v>
      </c>
      <c r="BU27" s="876"/>
      <c r="BV27" s="828">
        <f t="shared" si="24"/>
        <v>11</v>
      </c>
      <c r="BW27" s="828" t="str">
        <f t="shared" si="25"/>
        <v>日高</v>
      </c>
      <c r="BX27" s="941">
        <f t="shared" si="26"/>
        <v>36</v>
      </c>
      <c r="BY27" s="939">
        <f t="shared" si="27"/>
        <v>80</v>
      </c>
      <c r="BZ27" s="876">
        <f>IFERROR(_xlfn.RANK.EQ(BY27,$BY$17:$BY$30,0)+COUNTIF($BY$17:BY27,BY27)-1,"-")</f>
        <v>11</v>
      </c>
      <c r="CA27" s="876"/>
      <c r="CB27" s="828">
        <f t="shared" si="28"/>
        <v>11</v>
      </c>
      <c r="CC27" s="828" t="str">
        <f t="shared" si="29"/>
        <v>日高</v>
      </c>
      <c r="CD27" s="941">
        <f t="shared" si="30"/>
        <v>80</v>
      </c>
      <c r="CE27" s="988">
        <f t="shared" si="31"/>
        <v>222</v>
      </c>
      <c r="CF27" s="971">
        <f>IFERROR(_xlfn.RANK.EQ(CE27,$CE$17:$CE$30,0)+COUNTIF($CE$17:CE27,CE27)-1,"-")</f>
        <v>11</v>
      </c>
      <c r="CG27" s="972"/>
      <c r="CH27" s="989">
        <f t="shared" si="32"/>
        <v>11</v>
      </c>
      <c r="CI27" s="989" t="str">
        <f t="shared" si="33"/>
        <v>日高</v>
      </c>
      <c r="CJ27" s="990">
        <f t="shared" si="34"/>
        <v>222</v>
      </c>
    </row>
    <row r="28" spans="1:88" s="211" customFormat="1" ht="18" customHeight="1">
      <c r="A28" s="608" t="s">
        <v>604</v>
      </c>
      <c r="B28" s="605" t="s">
        <v>604</v>
      </c>
      <c r="C28" s="606" t="s">
        <v>188</v>
      </c>
      <c r="D28" s="605" t="s">
        <v>632</v>
      </c>
      <c r="E28" s="606" t="s">
        <v>279</v>
      </c>
      <c r="F28" s="636">
        <v>783</v>
      </c>
      <c r="G28" s="636">
        <v>507</v>
      </c>
      <c r="H28" s="636">
        <v>507</v>
      </c>
      <c r="I28" s="636">
        <v>510</v>
      </c>
      <c r="J28" s="636">
        <v>3970</v>
      </c>
      <c r="K28" s="636">
        <v>430</v>
      </c>
      <c r="L28" s="636">
        <v>598</v>
      </c>
      <c r="M28" s="636">
        <v>2570</v>
      </c>
      <c r="N28" s="636">
        <v>353</v>
      </c>
      <c r="O28" s="636">
        <v>397</v>
      </c>
      <c r="P28" s="636">
        <v>1400</v>
      </c>
      <c r="Q28" s="636" t="s">
        <v>145</v>
      </c>
      <c r="R28" s="636" t="s">
        <v>145</v>
      </c>
      <c r="S28" s="636" t="s">
        <v>145</v>
      </c>
      <c r="T28" s="636" t="s">
        <v>145</v>
      </c>
      <c r="U28" s="636" t="s">
        <v>145</v>
      </c>
      <c r="V28" s="636" t="s">
        <v>145</v>
      </c>
      <c r="W28" s="636" t="s">
        <v>145</v>
      </c>
      <c r="X28" s="636" t="s">
        <v>145</v>
      </c>
      <c r="Y28" s="636" t="s">
        <v>145</v>
      </c>
      <c r="Z28" s="636" t="s">
        <v>145</v>
      </c>
      <c r="AA28" s="636" t="s">
        <v>145</v>
      </c>
      <c r="AB28" s="636" t="s">
        <v>145</v>
      </c>
      <c r="AC28" s="636" t="s">
        <v>145</v>
      </c>
      <c r="AD28" s="636" t="s">
        <v>145</v>
      </c>
      <c r="AE28" s="636" t="s">
        <v>145</v>
      </c>
      <c r="AG28" s="1">
        <v>12</v>
      </c>
      <c r="AH28" s="1" t="s">
        <v>633</v>
      </c>
      <c r="AI28" s="939">
        <f t="shared" si="0"/>
        <v>44800</v>
      </c>
      <c r="AJ28" s="876">
        <f>IFERROR(_xlfn.RANK.EQ(AI28,$AI$17:$AI$30,0)+COUNTIF($AI$17:AI41,AI28)-1,"-")</f>
        <v>1</v>
      </c>
      <c r="AK28" s="876"/>
      <c r="AL28" s="828">
        <f t="shared" si="1"/>
        <v>12</v>
      </c>
      <c r="AM28" s="828" t="str">
        <f t="shared" si="2"/>
        <v>日高</v>
      </c>
      <c r="AN28" s="959">
        <f t="shared" si="3"/>
        <v>150</v>
      </c>
      <c r="AO28" s="939">
        <f t="shared" si="4"/>
        <v>282000</v>
      </c>
      <c r="AP28" s="876">
        <f>IFERROR(_xlfn.RANK.EQ(AO28,$AO$17:$AO$30,0)+COUNTIF($AO$17:AO28,AO28)-1,"-")</f>
        <v>1</v>
      </c>
      <c r="AQ28" s="876"/>
      <c r="AR28" s="828">
        <f t="shared" si="5"/>
        <v>12</v>
      </c>
      <c r="AS28" s="828" t="str">
        <f t="shared" si="6"/>
        <v>日高</v>
      </c>
      <c r="AT28" s="941">
        <f t="shared" si="7"/>
        <v>676</v>
      </c>
      <c r="AU28" s="939">
        <f t="shared" si="8"/>
        <v>630</v>
      </c>
      <c r="AV28" s="876">
        <f>IFERROR(_xlfn.RANK.EQ(AU28,$AU$17:$AU$30,0)+COUNTIF($AU$17:AU28,AU28)-1,"-")</f>
        <v>1</v>
      </c>
      <c r="AW28" s="876"/>
      <c r="AX28" s="828">
        <f t="shared" si="9"/>
        <v>12</v>
      </c>
      <c r="AY28" s="828" t="str">
        <f t="shared" si="10"/>
        <v>檜山</v>
      </c>
      <c r="AZ28" s="828">
        <f t="shared" si="11"/>
        <v>383</v>
      </c>
      <c r="BA28" s="939">
        <f t="shared" si="12"/>
        <v>43700</v>
      </c>
      <c r="BB28" s="876">
        <f>IFERROR(_xlfn.RANK.EQ(BA28,$BA$17:$BA$30,0)+COUNTIF($BA$17:BA28,BA28)-1,"-")</f>
        <v>1</v>
      </c>
      <c r="BC28" s="876"/>
      <c r="BD28" s="828" t="str">
        <f t="shared" si="13"/>
        <v>-</v>
      </c>
      <c r="BE28" s="828" t="str">
        <f t="shared" si="14"/>
        <v>-</v>
      </c>
      <c r="BF28" s="941" t="str">
        <f t="shared" si="15"/>
        <v>-</v>
      </c>
      <c r="BG28" s="939">
        <f t="shared" si="16"/>
        <v>277700</v>
      </c>
      <c r="BH28" s="876">
        <f>IFERROR(_xlfn.RANK.EQ(BG28,$BG$17:$BG$30,0)+COUNTIF($BG$17:BG28,BG28)-1,"-")</f>
        <v>1</v>
      </c>
      <c r="BI28" s="876"/>
      <c r="BJ28" s="828" t="str">
        <f t="shared" si="17"/>
        <v>-</v>
      </c>
      <c r="BK28" s="828" t="str">
        <f t="shared" si="35"/>
        <v>-</v>
      </c>
      <c r="BL28" s="941" t="str">
        <f t="shared" si="18"/>
        <v>-</v>
      </c>
      <c r="BM28" s="939">
        <f t="shared" si="19"/>
        <v>635</v>
      </c>
      <c r="BN28" s="876">
        <f>IFERROR(_xlfn.RANK.EQ(BM28,$BM$17:$BM$30,0)+COUNTIF($BM$17:BM28,BM28)-1,"-")</f>
        <v>1</v>
      </c>
      <c r="BO28" s="876"/>
      <c r="BP28" s="828">
        <f t="shared" si="20"/>
        <v>12</v>
      </c>
      <c r="BQ28" s="828" t="str">
        <f t="shared" si="21"/>
        <v>根室</v>
      </c>
      <c r="BR28" s="828">
        <f t="shared" si="22"/>
        <v>435</v>
      </c>
      <c r="BS28" s="939">
        <f t="shared" si="23"/>
        <v>1030</v>
      </c>
      <c r="BT28" s="876">
        <f>IFERROR(_xlfn.RANK.EQ(BS28,$BS$17:$BS$30,0)+COUNTIF($BS$17:BS28,BS28)-1,"-")</f>
        <v>5</v>
      </c>
      <c r="BU28" s="876"/>
      <c r="BV28" s="828" t="str">
        <f t="shared" si="24"/>
        <v>-</v>
      </c>
      <c r="BW28" s="828" t="str">
        <f t="shared" si="25"/>
        <v>-</v>
      </c>
      <c r="BX28" s="941" t="str">
        <f t="shared" si="26"/>
        <v>-</v>
      </c>
      <c r="BY28" s="939">
        <f t="shared" si="27"/>
        <v>4310</v>
      </c>
      <c r="BZ28" s="876">
        <f>IFERROR(_xlfn.RANK.EQ(BY28,$BY$17:$BY$30,0)+COUNTIF($BY$17:BY28,BY28)-1,"-")</f>
        <v>5</v>
      </c>
      <c r="CA28" s="876"/>
      <c r="CB28" s="828" t="str">
        <f t="shared" si="28"/>
        <v>-</v>
      </c>
      <c r="CC28" s="828" t="str">
        <f t="shared" si="29"/>
        <v>-</v>
      </c>
      <c r="CD28" s="941" t="str">
        <f t="shared" si="30"/>
        <v>-</v>
      </c>
      <c r="CE28" s="988">
        <f t="shared" si="31"/>
        <v>417</v>
      </c>
      <c r="CF28" s="971">
        <f>IFERROR(_xlfn.RANK.EQ(CE28,$CE$17:$CE$30,0)+COUNTIF($CE$17:CE28,CE28)-1,"-")</f>
        <v>3</v>
      </c>
      <c r="CG28" s="972"/>
      <c r="CH28" s="989" t="str">
        <f t="shared" si="32"/>
        <v>-</v>
      </c>
      <c r="CI28" s="989" t="str">
        <f t="shared" si="33"/>
        <v>-</v>
      </c>
      <c r="CJ28" s="990" t="str">
        <f t="shared" si="34"/>
        <v>-</v>
      </c>
    </row>
    <row r="29" spans="1:88" s="211" customFormat="1" ht="18" customHeight="1">
      <c r="A29" s="608" t="s">
        <v>604</v>
      </c>
      <c r="B29" s="605" t="s">
        <v>604</v>
      </c>
      <c r="C29" s="606" t="s">
        <v>188</v>
      </c>
      <c r="D29" s="605" t="s">
        <v>634</v>
      </c>
      <c r="E29" s="606" t="s">
        <v>311</v>
      </c>
      <c r="F29" s="636">
        <v>82</v>
      </c>
      <c r="G29" s="636">
        <v>374</v>
      </c>
      <c r="H29" s="636">
        <v>373</v>
      </c>
      <c r="I29" s="636">
        <v>380</v>
      </c>
      <c r="J29" s="636">
        <v>307</v>
      </c>
      <c r="K29" s="636">
        <v>36</v>
      </c>
      <c r="L29" s="636">
        <v>444</v>
      </c>
      <c r="M29" s="636">
        <v>160</v>
      </c>
      <c r="N29" s="636">
        <v>46</v>
      </c>
      <c r="O29" s="636">
        <v>320</v>
      </c>
      <c r="P29" s="636">
        <v>147</v>
      </c>
      <c r="Q29" s="636" t="s">
        <v>145</v>
      </c>
      <c r="R29" s="636" t="s">
        <v>145</v>
      </c>
      <c r="S29" s="636" t="s">
        <v>145</v>
      </c>
      <c r="T29" s="636" t="s">
        <v>145</v>
      </c>
      <c r="U29" s="636" t="s">
        <v>145</v>
      </c>
      <c r="V29" s="636" t="s">
        <v>145</v>
      </c>
      <c r="W29" s="636" t="s">
        <v>145</v>
      </c>
      <c r="X29" s="636" t="s">
        <v>145</v>
      </c>
      <c r="Y29" s="636" t="s">
        <v>145</v>
      </c>
      <c r="Z29" s="636" t="s">
        <v>145</v>
      </c>
      <c r="AA29" s="636" t="s">
        <v>145</v>
      </c>
      <c r="AB29" s="636" t="s">
        <v>145</v>
      </c>
      <c r="AC29" s="636" t="s">
        <v>145</v>
      </c>
      <c r="AD29" s="636" t="s">
        <v>145</v>
      </c>
      <c r="AE29" s="636" t="s">
        <v>145</v>
      </c>
      <c r="AG29" s="1">
        <v>13</v>
      </c>
      <c r="AH29" s="1" t="s">
        <v>635</v>
      </c>
      <c r="AI29" s="939">
        <f t="shared" si="0"/>
        <v>290</v>
      </c>
      <c r="AJ29" s="876">
        <f>IFERROR(_xlfn.RANK.EQ(AI29,$AI$17:$AI$30,0)+COUNTIF($AI$17:AI42,AI29)-1,"-")</f>
        <v>11</v>
      </c>
      <c r="AK29" s="876"/>
      <c r="AL29" s="828">
        <f t="shared" si="1"/>
        <v>13</v>
      </c>
      <c r="AM29" s="828" t="str">
        <f t="shared" si="2"/>
        <v>根室</v>
      </c>
      <c r="AN29" s="959">
        <f t="shared" si="3"/>
        <v>118</v>
      </c>
      <c r="AO29" s="939">
        <f t="shared" si="4"/>
        <v>1370</v>
      </c>
      <c r="AP29" s="876">
        <f>IFERROR(_xlfn.RANK.EQ(AO29,$AO$17:$AO$30,0)+COUNTIF($AO$17:AO29,AO29)-1,"-")</f>
        <v>11</v>
      </c>
      <c r="AQ29" s="876"/>
      <c r="AR29" s="828">
        <f t="shared" si="5"/>
        <v>13</v>
      </c>
      <c r="AS29" s="828" t="str">
        <f t="shared" si="6"/>
        <v>根室</v>
      </c>
      <c r="AT29" s="941">
        <f t="shared" si="7"/>
        <v>509</v>
      </c>
      <c r="AU29" s="939">
        <f t="shared" si="8"/>
        <v>472</v>
      </c>
      <c r="AV29" s="876">
        <f>IFERROR(_xlfn.RANK.EQ(AU29,$AU$17:$AU$30,0)+COUNTIF($AU$17:AU29,AU29)-1,"-")</f>
        <v>5</v>
      </c>
      <c r="AW29" s="876"/>
      <c r="AX29" s="828">
        <f t="shared" si="9"/>
        <v>13</v>
      </c>
      <c r="AY29" s="828" t="str">
        <f t="shared" si="10"/>
        <v>留萌</v>
      </c>
      <c r="AZ29" s="828">
        <f t="shared" si="11"/>
        <v>293</v>
      </c>
      <c r="BA29" s="957" t="str">
        <f t="shared" si="12"/>
        <v>x</v>
      </c>
      <c r="BB29" s="876" t="str">
        <f>IFERROR(_xlfn.RANK.EQ(BA29,$BA$17:$BA$30,0)+COUNTIF($BA$17:BA29,BA29)-1,"-")</f>
        <v>-</v>
      </c>
      <c r="BC29" s="876"/>
      <c r="BD29" s="828" t="str">
        <f t="shared" si="13"/>
        <v>-</v>
      </c>
      <c r="BE29" s="828" t="str">
        <f t="shared" si="14"/>
        <v>-</v>
      </c>
      <c r="BF29" s="941" t="str">
        <f t="shared" si="15"/>
        <v>-</v>
      </c>
      <c r="BG29" s="957" t="str">
        <f t="shared" si="16"/>
        <v>x</v>
      </c>
      <c r="BH29" s="876" t="str">
        <f>IFERROR(_xlfn.RANK.EQ(BG29,$BG$17:$BG$30,0)+COUNTIF($BG$17:BG29,BG29)-1,"-")</f>
        <v>-</v>
      </c>
      <c r="BI29" s="876"/>
      <c r="BJ29" s="828" t="str">
        <f t="shared" si="17"/>
        <v>-</v>
      </c>
      <c r="BK29" s="828" t="str">
        <f t="shared" si="35"/>
        <v>-</v>
      </c>
      <c r="BL29" s="941" t="str">
        <f t="shared" si="18"/>
        <v>-</v>
      </c>
      <c r="BM29" s="939">
        <f t="shared" si="19"/>
        <v>496</v>
      </c>
      <c r="BN29" s="876">
        <f>IFERROR(_xlfn.RANK.EQ(BM29,$BM$17:$BM$30,0)+COUNTIF($BM$17:BM29,BM29)-1,"-")</f>
        <v>7</v>
      </c>
      <c r="BO29" s="876"/>
      <c r="BP29" s="828">
        <f t="shared" si="20"/>
        <v>13</v>
      </c>
      <c r="BQ29" s="828" t="str">
        <f t="shared" si="21"/>
        <v>留萌</v>
      </c>
      <c r="BR29" s="828">
        <f t="shared" si="22"/>
        <v>312</v>
      </c>
      <c r="BS29" s="957" t="str">
        <f t="shared" si="23"/>
        <v>x</v>
      </c>
      <c r="BT29" s="876" t="str">
        <f>IFERROR(_xlfn.RANK.EQ(BS29,$BS$17:$BS$30,0)+COUNTIF($BS$17:BS29,BS29)-1,"-")</f>
        <v>-</v>
      </c>
      <c r="BU29" s="876"/>
      <c r="BV29" s="828" t="str">
        <f t="shared" si="24"/>
        <v>-</v>
      </c>
      <c r="BW29" s="828" t="str">
        <f t="shared" si="25"/>
        <v>-</v>
      </c>
      <c r="BX29" s="941" t="str">
        <f t="shared" si="26"/>
        <v>-</v>
      </c>
      <c r="BY29" s="957" t="str">
        <f t="shared" si="27"/>
        <v>x</v>
      </c>
      <c r="BZ29" s="876" t="str">
        <f>IFERROR(_xlfn.RANK.EQ(BY29,$BY$17:$BY$30,0)+COUNTIF($BY$17:BY29,BY29)-1,"-")</f>
        <v>-</v>
      </c>
      <c r="CA29" s="876"/>
      <c r="CB29" s="828" t="str">
        <f t="shared" si="28"/>
        <v>-</v>
      </c>
      <c r="CC29" s="828" t="str">
        <f t="shared" si="29"/>
        <v>-</v>
      </c>
      <c r="CD29" s="941" t="str">
        <f t="shared" si="30"/>
        <v>-</v>
      </c>
      <c r="CE29" s="991" t="str">
        <f t="shared" si="31"/>
        <v>x</v>
      </c>
      <c r="CF29" s="971" t="str">
        <f>IFERROR(_xlfn.RANK.EQ(CE29,$CE$17:$CE$30,0)+COUNTIF($CE$17:CE29,CE29)-1,"-")</f>
        <v>-</v>
      </c>
      <c r="CG29" s="972"/>
      <c r="CH29" s="989" t="str">
        <f t="shared" si="32"/>
        <v>-</v>
      </c>
      <c r="CI29" s="989" t="str">
        <f t="shared" si="33"/>
        <v>-</v>
      </c>
      <c r="CJ29" s="990" t="str">
        <f t="shared" si="34"/>
        <v>-</v>
      </c>
    </row>
    <row r="30" spans="1:88" s="211" customFormat="1" ht="18" customHeight="1">
      <c r="A30" s="608" t="s">
        <v>604</v>
      </c>
      <c r="B30" s="605" t="s">
        <v>604</v>
      </c>
      <c r="C30" s="606" t="s">
        <v>188</v>
      </c>
      <c r="D30" s="605" t="s">
        <v>636</v>
      </c>
      <c r="E30" s="606" t="s">
        <v>288</v>
      </c>
      <c r="F30" s="636">
        <v>1200</v>
      </c>
      <c r="G30" s="636">
        <v>329</v>
      </c>
      <c r="H30" s="636">
        <v>324</v>
      </c>
      <c r="I30" s="636">
        <v>335</v>
      </c>
      <c r="J30" s="636">
        <v>3930</v>
      </c>
      <c r="K30" s="636">
        <v>913</v>
      </c>
      <c r="L30" s="636">
        <v>364</v>
      </c>
      <c r="M30" s="636">
        <v>3320</v>
      </c>
      <c r="N30" s="636">
        <v>282</v>
      </c>
      <c r="O30" s="636">
        <v>215</v>
      </c>
      <c r="P30" s="636">
        <v>606</v>
      </c>
      <c r="Q30" s="636" t="s">
        <v>145</v>
      </c>
      <c r="R30" s="636" t="s">
        <v>145</v>
      </c>
      <c r="S30" s="636" t="s">
        <v>145</v>
      </c>
      <c r="T30" s="636" t="s">
        <v>145</v>
      </c>
      <c r="U30" s="636" t="s">
        <v>145</v>
      </c>
      <c r="V30" s="636" t="s">
        <v>145</v>
      </c>
      <c r="W30" s="636" t="s">
        <v>145</v>
      </c>
      <c r="X30" s="636" t="s">
        <v>145</v>
      </c>
      <c r="Y30" s="636" t="s">
        <v>145</v>
      </c>
      <c r="Z30" s="636" t="s">
        <v>145</v>
      </c>
      <c r="AA30" s="636" t="s">
        <v>145</v>
      </c>
      <c r="AB30" s="636" t="s">
        <v>145</v>
      </c>
      <c r="AC30" s="636" t="s">
        <v>145</v>
      </c>
      <c r="AD30" s="636" t="s">
        <v>145</v>
      </c>
      <c r="AE30" s="636" t="s">
        <v>145</v>
      </c>
      <c r="AG30" s="1">
        <v>14</v>
      </c>
      <c r="AH30" s="1" t="s">
        <v>637</v>
      </c>
      <c r="AI30" s="940">
        <f t="shared" si="0"/>
        <v>118</v>
      </c>
      <c r="AJ30" s="877">
        <f>IFERROR(_xlfn.RANK.EQ(AI30,$AI$17:$AI$30,0)+COUNTIF($AI$17:AI43,AI30)-1,"-")</f>
        <v>13</v>
      </c>
      <c r="AK30" s="877"/>
      <c r="AL30" s="760" t="str">
        <f t="shared" si="1"/>
        <v>-</v>
      </c>
      <c r="AM30" s="760" t="str">
        <f t="shared" si="2"/>
        <v>-</v>
      </c>
      <c r="AN30" s="960" t="str">
        <f t="shared" si="3"/>
        <v>-</v>
      </c>
      <c r="AO30" s="940">
        <f t="shared" si="4"/>
        <v>509</v>
      </c>
      <c r="AP30" s="877">
        <f>IFERROR(_xlfn.RANK.EQ(AO30,$AO$17:$AO$30,0)+COUNTIF($AO$17:AO30,AO30)-1,"-")</f>
        <v>13</v>
      </c>
      <c r="AQ30" s="877"/>
      <c r="AR30" s="760" t="str">
        <f t="shared" si="5"/>
        <v>-</v>
      </c>
      <c r="AS30" s="760" t="str">
        <f t="shared" si="6"/>
        <v>-</v>
      </c>
      <c r="AT30" s="962" t="str">
        <f t="shared" si="7"/>
        <v>-</v>
      </c>
      <c r="AU30" s="940">
        <f t="shared" si="8"/>
        <v>431</v>
      </c>
      <c r="AV30" s="877">
        <f>IFERROR(_xlfn.RANK.EQ(AU30,$AU$17:$AU$30,0)+COUNTIF($AU$17:AU30,AU30)-1,"-")</f>
        <v>9</v>
      </c>
      <c r="AW30" s="877"/>
      <c r="AX30" s="760" t="str">
        <f t="shared" si="9"/>
        <v>-</v>
      </c>
      <c r="AY30" s="760" t="str">
        <f t="shared" si="10"/>
        <v>-</v>
      </c>
      <c r="AZ30" s="760" t="str">
        <f t="shared" si="11"/>
        <v>-</v>
      </c>
      <c r="BA30" s="963" t="str">
        <f t="shared" si="12"/>
        <v>x</v>
      </c>
      <c r="BB30" s="877" t="str">
        <f>IFERROR(_xlfn.RANK.EQ(BA30,$BA$17:$BA$30,0)+COUNTIF($BA$17:BA30,BA30)-1,"-")</f>
        <v>-</v>
      </c>
      <c r="BC30" s="877"/>
      <c r="BD30" s="760" t="str">
        <f t="shared" si="13"/>
        <v>-</v>
      </c>
      <c r="BE30" s="760" t="str">
        <f t="shared" si="14"/>
        <v>-</v>
      </c>
      <c r="BF30" s="962" t="str">
        <f t="shared" si="15"/>
        <v>-</v>
      </c>
      <c r="BG30" s="963" t="str">
        <f t="shared" si="16"/>
        <v>x</v>
      </c>
      <c r="BH30" s="877" t="str">
        <f>IFERROR(_xlfn.RANK.EQ(BG30,$BG$17:$BG$30,0)+COUNTIF($BG$17:BG30,BG30)-1,"-")</f>
        <v>-</v>
      </c>
      <c r="BI30" s="877"/>
      <c r="BJ30" s="760" t="str">
        <f t="shared" si="17"/>
        <v>-</v>
      </c>
      <c r="BK30" s="760" t="str">
        <f t="shared" si="35"/>
        <v>-</v>
      </c>
      <c r="BL30" s="962" t="str">
        <f t="shared" si="18"/>
        <v>-</v>
      </c>
      <c r="BM30" s="940">
        <f t="shared" si="19"/>
        <v>435</v>
      </c>
      <c r="BN30" s="877">
        <f>IFERROR(_xlfn.RANK.EQ(BM30,$BM$17:$BM$30,0)+COUNTIF($BM$17:BM30,BM30)-1,"-")</f>
        <v>12</v>
      </c>
      <c r="BO30" s="877"/>
      <c r="BP30" s="760" t="str">
        <f t="shared" si="20"/>
        <v>-</v>
      </c>
      <c r="BQ30" s="760" t="str">
        <f t="shared" si="21"/>
        <v>-</v>
      </c>
      <c r="BR30" s="760" t="str">
        <f t="shared" si="22"/>
        <v>-</v>
      </c>
      <c r="BS30" s="963" t="str">
        <f t="shared" si="23"/>
        <v>x</v>
      </c>
      <c r="BT30" s="877" t="str">
        <f>IFERROR(_xlfn.RANK.EQ(BS30,$BS$17:$BS$30,0)+COUNTIF($BS$17:BS30,BS30)-1,"-")</f>
        <v>-</v>
      </c>
      <c r="BU30" s="877"/>
      <c r="BV30" s="760" t="str">
        <f t="shared" si="24"/>
        <v>-</v>
      </c>
      <c r="BW30" s="760" t="str">
        <f t="shared" si="25"/>
        <v>-</v>
      </c>
      <c r="BX30" s="962" t="str">
        <f t="shared" si="26"/>
        <v>-</v>
      </c>
      <c r="BY30" s="963" t="str">
        <f t="shared" si="27"/>
        <v>x</v>
      </c>
      <c r="BZ30" s="877" t="str">
        <f>IFERROR(_xlfn.RANK.EQ(BY30,$BY$17:$BY$30,0)+COUNTIF($BY$17:BY30,BY30)-1,"-")</f>
        <v>-</v>
      </c>
      <c r="CA30" s="877"/>
      <c r="CB30" s="760" t="str">
        <f t="shared" si="28"/>
        <v>-</v>
      </c>
      <c r="CC30" s="760" t="str">
        <f t="shared" si="29"/>
        <v>-</v>
      </c>
      <c r="CD30" s="962" t="str">
        <f t="shared" si="30"/>
        <v>-</v>
      </c>
      <c r="CE30" s="992" t="str">
        <f t="shared" si="31"/>
        <v>x</v>
      </c>
      <c r="CF30" s="974" t="str">
        <f>IFERROR(_xlfn.RANK.EQ(CE30,$CE$17:$CE$30,0)+COUNTIF($CE$17:CE30,CE30)-1,"-")</f>
        <v>-</v>
      </c>
      <c r="CG30" s="975"/>
      <c r="CH30" s="993" t="str">
        <f t="shared" si="32"/>
        <v>-</v>
      </c>
      <c r="CI30" s="993" t="str">
        <f t="shared" si="33"/>
        <v>-</v>
      </c>
      <c r="CJ30" s="994" t="str">
        <f t="shared" si="34"/>
        <v>-</v>
      </c>
    </row>
    <row r="31" spans="1:88" s="211" customFormat="1" ht="18" customHeight="1">
      <c r="A31" s="608" t="s">
        <v>604</v>
      </c>
      <c r="B31" s="605" t="s">
        <v>604</v>
      </c>
      <c r="C31" s="606" t="s">
        <v>188</v>
      </c>
      <c r="D31" s="605" t="s">
        <v>638</v>
      </c>
      <c r="E31" s="606" t="s">
        <v>222</v>
      </c>
      <c r="F31" s="636">
        <v>3260</v>
      </c>
      <c r="G31" s="636">
        <v>455</v>
      </c>
      <c r="H31" s="636">
        <v>454</v>
      </c>
      <c r="I31" s="636">
        <v>460</v>
      </c>
      <c r="J31" s="636">
        <v>14800</v>
      </c>
      <c r="K31" s="636">
        <v>2750</v>
      </c>
      <c r="L31" s="636">
        <v>463</v>
      </c>
      <c r="M31" s="636">
        <v>12700</v>
      </c>
      <c r="N31" s="636">
        <v>517</v>
      </c>
      <c r="O31" s="636">
        <v>411</v>
      </c>
      <c r="P31" s="636">
        <v>2130</v>
      </c>
      <c r="Q31" s="636" t="s">
        <v>145</v>
      </c>
      <c r="R31" s="636" t="s">
        <v>145</v>
      </c>
      <c r="S31" s="636" t="s">
        <v>145</v>
      </c>
      <c r="T31" s="636" t="s">
        <v>145</v>
      </c>
      <c r="U31" s="636" t="s">
        <v>145</v>
      </c>
      <c r="V31" s="636" t="s">
        <v>145</v>
      </c>
      <c r="W31" s="636" t="s">
        <v>145</v>
      </c>
      <c r="X31" s="636" t="s">
        <v>145</v>
      </c>
      <c r="Y31" s="636" t="s">
        <v>145</v>
      </c>
      <c r="Z31" s="636" t="s">
        <v>145</v>
      </c>
      <c r="AA31" s="636" t="s">
        <v>145</v>
      </c>
      <c r="AB31" s="636" t="s">
        <v>145</v>
      </c>
      <c r="AC31" s="636" t="s">
        <v>145</v>
      </c>
      <c r="AD31" s="636" t="s">
        <v>145</v>
      </c>
      <c r="AE31" s="636" t="s">
        <v>145</v>
      </c>
      <c r="AG31" s="5"/>
      <c r="AH31" s="5"/>
      <c r="AI31" s="5"/>
      <c r="AJ31" s="5"/>
      <c r="AK31" s="5"/>
      <c r="AL31" s="5"/>
      <c r="AM31" s="5"/>
      <c r="AN31" s="5"/>
      <c r="AO31" s="5"/>
      <c r="AP31" s="5"/>
      <c r="AQ31" s="5"/>
      <c r="AR31" s="5"/>
      <c r="AS31" s="5"/>
      <c r="AT31" s="5"/>
      <c r="AU31" s="5"/>
      <c r="AV31" s="5"/>
      <c r="AW31" s="5"/>
      <c r="AX31" s="5"/>
      <c r="AY31" s="5"/>
      <c r="AZ31" s="5"/>
      <c r="BA31" s="5"/>
      <c r="BB31" s="5"/>
      <c r="BC31" s="5"/>
      <c r="BD31" s="5"/>
      <c r="BE31" s="5"/>
      <c r="BF31" s="5"/>
      <c r="BG31" s="5"/>
      <c r="BH31" s="5"/>
      <c r="BI31" s="5"/>
      <c r="BJ31" s="5"/>
      <c r="BK31" s="5"/>
      <c r="BL31" s="5"/>
      <c r="BM31" s="5"/>
      <c r="BN31" s="5"/>
      <c r="BO31" s="5"/>
      <c r="BP31" s="5"/>
      <c r="BQ31" s="5"/>
      <c r="BR31" s="5"/>
      <c r="BS31" s="5"/>
      <c r="BT31" s="5"/>
      <c r="BU31" s="5"/>
      <c r="BV31" s="5"/>
      <c r="BW31" s="5"/>
      <c r="BX31" s="5"/>
      <c r="BY31" s="5"/>
      <c r="BZ31" s="5"/>
      <c r="CA31" s="5"/>
      <c r="CB31" s="5"/>
      <c r="CC31" s="5"/>
      <c r="CD31" s="5"/>
      <c r="CE31" s="5"/>
    </row>
    <row r="32" spans="1:88" s="211" customFormat="1" ht="18" customHeight="1">
      <c r="A32" s="608" t="s">
        <v>604</v>
      </c>
      <c r="B32" s="605" t="s">
        <v>604</v>
      </c>
      <c r="C32" s="606" t="s">
        <v>188</v>
      </c>
      <c r="D32" s="605" t="s">
        <v>639</v>
      </c>
      <c r="E32" s="606" t="s">
        <v>252</v>
      </c>
      <c r="F32" s="636">
        <v>1450</v>
      </c>
      <c r="G32" s="636">
        <v>529</v>
      </c>
      <c r="H32" s="636">
        <v>529</v>
      </c>
      <c r="I32" s="636">
        <v>532</v>
      </c>
      <c r="J32" s="636">
        <v>7650</v>
      </c>
      <c r="K32" s="636">
        <v>1420</v>
      </c>
      <c r="L32" s="636">
        <v>532</v>
      </c>
      <c r="M32" s="636">
        <v>7540</v>
      </c>
      <c r="N32" s="636">
        <v>27</v>
      </c>
      <c r="O32" s="636">
        <v>378</v>
      </c>
      <c r="P32" s="636">
        <v>102</v>
      </c>
      <c r="Q32" s="636" t="s">
        <v>145</v>
      </c>
      <c r="R32" s="636" t="s">
        <v>145</v>
      </c>
      <c r="S32" s="636" t="s">
        <v>145</v>
      </c>
      <c r="T32" s="636" t="s">
        <v>145</v>
      </c>
      <c r="U32" s="636" t="s">
        <v>145</v>
      </c>
      <c r="V32" s="636" t="s">
        <v>145</v>
      </c>
      <c r="W32" s="636" t="s">
        <v>145</v>
      </c>
      <c r="X32" s="636" t="s">
        <v>145</v>
      </c>
      <c r="Y32" s="636" t="s">
        <v>145</v>
      </c>
      <c r="Z32" s="636" t="s">
        <v>145</v>
      </c>
      <c r="AA32" s="636">
        <v>4</v>
      </c>
      <c r="AB32" s="636">
        <v>225</v>
      </c>
      <c r="AC32" s="636" t="s">
        <v>888</v>
      </c>
      <c r="AD32" s="636">
        <v>233</v>
      </c>
      <c r="AE32" s="636">
        <v>9</v>
      </c>
      <c r="AG32" s="210"/>
      <c r="AH32" s="210"/>
      <c r="AI32" s="210"/>
      <c r="AJ32" s="210"/>
      <c r="AK32" s="210"/>
      <c r="AL32" s="210"/>
      <c r="AM32" s="210"/>
      <c r="AN32" s="210"/>
      <c r="AO32" s="210"/>
      <c r="AP32" s="210"/>
      <c r="AQ32" s="210"/>
      <c r="AR32" s="210"/>
      <c r="AS32" s="210"/>
      <c r="AT32" s="210"/>
      <c r="AU32" s="210"/>
      <c r="AV32" s="210"/>
      <c r="AW32" s="210"/>
      <c r="AX32" s="210"/>
      <c r="AY32" s="210"/>
      <c r="AZ32" s="210"/>
      <c r="BA32" s="210"/>
      <c r="BB32" s="210"/>
      <c r="BC32" s="210"/>
      <c r="BD32" s="210"/>
      <c r="BE32" s="210"/>
      <c r="BF32" s="210"/>
      <c r="BG32" s="210"/>
      <c r="BH32" s="210"/>
      <c r="BI32" s="210"/>
      <c r="BJ32" s="210"/>
      <c r="BK32" s="210"/>
      <c r="BL32" s="210"/>
      <c r="BM32" s="210"/>
      <c r="BN32" s="210"/>
      <c r="BO32" s="210"/>
      <c r="BP32" s="210"/>
      <c r="BQ32" s="210"/>
      <c r="BR32" s="210"/>
      <c r="BS32" s="210"/>
      <c r="BT32" s="210"/>
      <c r="BU32" s="210"/>
      <c r="BV32" s="210"/>
      <c r="BW32" s="210"/>
      <c r="BX32" s="210"/>
      <c r="BY32" s="210"/>
      <c r="BZ32" s="210"/>
      <c r="CA32" s="210"/>
      <c r="CB32" s="210"/>
      <c r="CC32" s="210"/>
      <c r="CD32" s="210"/>
      <c r="CE32" s="210"/>
      <c r="CF32" s="210"/>
    </row>
    <row r="33" spans="1:88" s="211" customFormat="1" ht="18" customHeight="1">
      <c r="A33" s="608" t="s">
        <v>604</v>
      </c>
      <c r="B33" s="605" t="s">
        <v>605</v>
      </c>
      <c r="C33" s="606" t="s">
        <v>193</v>
      </c>
      <c r="D33" s="605" t="s">
        <v>640</v>
      </c>
      <c r="E33" s="606" t="s">
        <v>316</v>
      </c>
      <c r="F33" s="636" t="s">
        <v>888</v>
      </c>
      <c r="G33" s="636" t="s">
        <v>888</v>
      </c>
      <c r="H33" s="636" t="s">
        <v>888</v>
      </c>
      <c r="I33" s="636" t="s">
        <v>888</v>
      </c>
      <c r="J33" s="636" t="s">
        <v>888</v>
      </c>
      <c r="K33" s="636" t="s">
        <v>888</v>
      </c>
      <c r="L33" s="636" t="s">
        <v>888</v>
      </c>
      <c r="M33" s="636" t="s">
        <v>888</v>
      </c>
      <c r="N33" s="636" t="s">
        <v>145</v>
      </c>
      <c r="O33" s="636" t="s">
        <v>145</v>
      </c>
      <c r="P33" s="636" t="s">
        <v>145</v>
      </c>
      <c r="Q33" s="636" t="s">
        <v>145</v>
      </c>
      <c r="R33" s="636" t="s">
        <v>145</v>
      </c>
      <c r="S33" s="636" t="s">
        <v>145</v>
      </c>
      <c r="T33" s="636" t="s">
        <v>145</v>
      </c>
      <c r="U33" s="636" t="s">
        <v>145</v>
      </c>
      <c r="V33" s="636" t="s">
        <v>145</v>
      </c>
      <c r="W33" s="636" t="s">
        <v>145</v>
      </c>
      <c r="X33" s="636" t="s">
        <v>145</v>
      </c>
      <c r="Y33" s="636" t="s">
        <v>145</v>
      </c>
      <c r="Z33" s="636" t="s">
        <v>145</v>
      </c>
      <c r="AA33" s="636" t="s">
        <v>145</v>
      </c>
      <c r="AB33" s="636" t="s">
        <v>145</v>
      </c>
      <c r="AC33" s="636" t="s">
        <v>145</v>
      </c>
      <c r="AD33" s="636" t="s">
        <v>145</v>
      </c>
      <c r="AE33" s="636" t="s">
        <v>145</v>
      </c>
      <c r="AG33" s="210"/>
      <c r="AH33" s="210"/>
      <c r="AI33" s="210"/>
      <c r="AJ33" s="210"/>
      <c r="AK33" s="210"/>
      <c r="AL33" s="210"/>
      <c r="AM33" s="210"/>
      <c r="AN33" s="210"/>
      <c r="AO33" s="210"/>
      <c r="AP33" s="210"/>
      <c r="AQ33" s="210"/>
      <c r="AR33" s="210"/>
      <c r="AS33" s="210"/>
      <c r="AT33" s="210"/>
      <c r="AU33" s="210"/>
      <c r="AV33" s="210"/>
      <c r="AW33" s="210"/>
      <c r="AX33" s="210"/>
      <c r="AY33" s="210"/>
      <c r="AZ33" s="210"/>
      <c r="BA33" s="210"/>
      <c r="BB33" s="210"/>
      <c r="BC33" s="210"/>
      <c r="BD33" s="210"/>
      <c r="BE33" s="210"/>
      <c r="BF33" s="210"/>
      <c r="BG33" s="210"/>
      <c r="BH33" s="210"/>
      <c r="BI33" s="210"/>
      <c r="BJ33" s="210"/>
      <c r="BK33" s="210"/>
      <c r="BL33" s="210"/>
      <c r="BM33" s="210"/>
      <c r="BN33" s="210"/>
      <c r="BO33" s="210"/>
      <c r="BP33" s="210"/>
      <c r="BQ33" s="210"/>
      <c r="BR33" s="210"/>
      <c r="BS33" s="210"/>
      <c r="BT33" s="210"/>
      <c r="BU33" s="210"/>
      <c r="BV33" s="210"/>
      <c r="BW33" s="210"/>
      <c r="BX33" s="210"/>
      <c r="BY33" s="210"/>
      <c r="BZ33" s="210"/>
      <c r="CA33" s="210"/>
      <c r="CB33" s="210"/>
      <c r="CC33" s="210"/>
      <c r="CD33" s="210"/>
      <c r="CE33" s="210"/>
      <c r="CF33" s="210"/>
    </row>
    <row r="34" spans="1:88" s="211" customFormat="1" ht="18" customHeight="1">
      <c r="A34" s="608" t="s">
        <v>604</v>
      </c>
      <c r="B34" s="605" t="s">
        <v>605</v>
      </c>
      <c r="C34" s="606" t="s">
        <v>193</v>
      </c>
      <c r="D34" s="605" t="s">
        <v>641</v>
      </c>
      <c r="E34" s="606" t="s">
        <v>304</v>
      </c>
      <c r="F34" s="636">
        <v>150</v>
      </c>
      <c r="G34" s="636">
        <v>440</v>
      </c>
      <c r="H34" s="636">
        <v>431</v>
      </c>
      <c r="I34" s="636">
        <v>468</v>
      </c>
      <c r="J34" s="636">
        <v>660</v>
      </c>
      <c r="K34" s="636">
        <v>90</v>
      </c>
      <c r="L34" s="636">
        <v>529</v>
      </c>
      <c r="M34" s="636">
        <v>476</v>
      </c>
      <c r="N34" s="636">
        <v>60</v>
      </c>
      <c r="O34" s="636">
        <v>307</v>
      </c>
      <c r="P34" s="636">
        <v>184</v>
      </c>
      <c r="Q34" s="636" t="s">
        <v>145</v>
      </c>
      <c r="R34" s="636" t="s">
        <v>145</v>
      </c>
      <c r="S34" s="636" t="s">
        <v>145</v>
      </c>
      <c r="T34" s="636" t="s">
        <v>145</v>
      </c>
      <c r="U34" s="636" t="s">
        <v>145</v>
      </c>
      <c r="V34" s="636" t="s">
        <v>145</v>
      </c>
      <c r="W34" s="636" t="s">
        <v>145</v>
      </c>
      <c r="X34" s="636" t="s">
        <v>145</v>
      </c>
      <c r="Y34" s="636" t="s">
        <v>145</v>
      </c>
      <c r="Z34" s="636" t="s">
        <v>145</v>
      </c>
      <c r="AA34" s="636" t="s">
        <v>145</v>
      </c>
      <c r="AB34" s="636" t="s">
        <v>145</v>
      </c>
      <c r="AC34" s="636" t="s">
        <v>145</v>
      </c>
      <c r="AD34" s="636" t="s">
        <v>145</v>
      </c>
      <c r="AE34" s="636" t="s">
        <v>145</v>
      </c>
      <c r="AG34" s="210"/>
      <c r="AH34" s="210"/>
      <c r="AI34" s="210"/>
      <c r="AJ34" s="210"/>
      <c r="AK34" s="210"/>
      <c r="AL34" s="210"/>
      <c r="AM34" s="210"/>
      <c r="AN34" s="210"/>
      <c r="AO34" s="210"/>
      <c r="AP34" s="210"/>
      <c r="AQ34" s="210"/>
      <c r="AR34" s="210"/>
      <c r="AS34" s="210"/>
      <c r="AT34" s="210"/>
      <c r="AU34" s="210"/>
      <c r="AV34" s="210"/>
      <c r="AW34" s="210"/>
      <c r="AX34" s="210"/>
      <c r="AY34" s="210"/>
      <c r="AZ34" s="210"/>
      <c r="BA34" s="210"/>
      <c r="BB34" s="210"/>
      <c r="BC34" s="210"/>
      <c r="BD34" s="210"/>
      <c r="BE34" s="210"/>
      <c r="BF34" s="210"/>
      <c r="BG34" s="210"/>
      <c r="BH34" s="210"/>
      <c r="BI34" s="210"/>
      <c r="BJ34" s="210"/>
      <c r="BK34" s="210"/>
      <c r="BL34" s="210"/>
      <c r="BM34" s="210"/>
      <c r="BN34" s="210"/>
      <c r="BO34" s="210"/>
      <c r="BP34" s="210"/>
      <c r="BQ34" s="210"/>
      <c r="BR34" s="210"/>
      <c r="BS34" s="210"/>
      <c r="BT34" s="210"/>
      <c r="BU34" s="210"/>
      <c r="BV34" s="210"/>
      <c r="BW34" s="210"/>
      <c r="BX34" s="210"/>
      <c r="BY34" s="210"/>
      <c r="BZ34" s="210"/>
      <c r="CA34" s="210"/>
      <c r="CB34" s="210"/>
      <c r="CC34" s="210"/>
      <c r="CD34" s="210"/>
      <c r="CE34" s="210"/>
      <c r="CF34" s="210"/>
    </row>
    <row r="35" spans="1:88" s="211" customFormat="1" ht="18" customHeight="1">
      <c r="A35" s="608" t="s">
        <v>604</v>
      </c>
      <c r="B35" s="605" t="s">
        <v>605</v>
      </c>
      <c r="C35" s="606" t="s">
        <v>193</v>
      </c>
      <c r="D35" s="605" t="s">
        <v>642</v>
      </c>
      <c r="E35" s="606" t="s">
        <v>360</v>
      </c>
      <c r="F35" s="636" t="s">
        <v>145</v>
      </c>
      <c r="G35" s="636" t="s">
        <v>145</v>
      </c>
      <c r="H35" s="636" t="s">
        <v>145</v>
      </c>
      <c r="I35" s="636" t="s">
        <v>145</v>
      </c>
      <c r="J35" s="636" t="s">
        <v>145</v>
      </c>
      <c r="K35" s="636" t="s">
        <v>145</v>
      </c>
      <c r="L35" s="636" t="s">
        <v>145</v>
      </c>
      <c r="M35" s="636" t="s">
        <v>145</v>
      </c>
      <c r="N35" s="636" t="s">
        <v>145</v>
      </c>
      <c r="O35" s="636" t="s">
        <v>145</v>
      </c>
      <c r="P35" s="636" t="s">
        <v>145</v>
      </c>
      <c r="Q35" s="636" t="s">
        <v>145</v>
      </c>
      <c r="R35" s="636" t="s">
        <v>145</v>
      </c>
      <c r="S35" s="636" t="s">
        <v>145</v>
      </c>
      <c r="T35" s="636" t="s">
        <v>145</v>
      </c>
      <c r="U35" s="636" t="s">
        <v>145</v>
      </c>
      <c r="V35" s="636" t="s">
        <v>145</v>
      </c>
      <c r="W35" s="636" t="s">
        <v>145</v>
      </c>
      <c r="X35" s="636" t="s">
        <v>145</v>
      </c>
      <c r="Y35" s="636" t="s">
        <v>145</v>
      </c>
      <c r="Z35" s="636" t="s">
        <v>145</v>
      </c>
      <c r="AA35" s="636" t="s">
        <v>145</v>
      </c>
      <c r="AB35" s="636" t="s">
        <v>145</v>
      </c>
      <c r="AC35" s="636" t="s">
        <v>145</v>
      </c>
      <c r="AD35" s="636" t="s">
        <v>145</v>
      </c>
      <c r="AE35" s="636" t="s">
        <v>145</v>
      </c>
      <c r="AG35" s="210"/>
      <c r="AH35" s="210"/>
      <c r="AI35" s="1219" t="s">
        <v>961</v>
      </c>
      <c r="AJ35" s="1220"/>
      <c r="AK35" s="1220"/>
      <c r="AL35" s="1220"/>
      <c r="AM35" s="1220"/>
      <c r="AN35" s="1220"/>
      <c r="AO35" s="1220"/>
      <c r="AP35" s="1220"/>
      <c r="AQ35" s="1220"/>
      <c r="AR35" s="1220"/>
      <c r="AS35" s="1220"/>
      <c r="AT35" s="1220"/>
      <c r="AU35" s="1220"/>
      <c r="AV35" s="1220"/>
      <c r="AW35" s="1220"/>
      <c r="AX35" s="1220"/>
      <c r="AY35" s="1220"/>
      <c r="AZ35" s="1221"/>
      <c r="BA35" s="1219" t="s">
        <v>473</v>
      </c>
      <c r="BB35" s="1220"/>
      <c r="BC35" s="1220"/>
      <c r="BD35" s="1220"/>
      <c r="BE35" s="1220"/>
      <c r="BF35" s="1220"/>
      <c r="BG35" s="1220"/>
      <c r="BH35" s="1220"/>
      <c r="BI35" s="1220"/>
      <c r="BJ35" s="1220"/>
      <c r="BK35" s="1220"/>
      <c r="BL35" s="1220"/>
      <c r="BM35" s="1220"/>
      <c r="BN35" s="1220"/>
      <c r="BO35" s="1220"/>
      <c r="BP35" s="1220"/>
      <c r="BQ35" s="1220"/>
      <c r="BR35" s="1221"/>
      <c r="BS35" s="1219" t="s">
        <v>474</v>
      </c>
      <c r="BT35" s="1220"/>
      <c r="BU35" s="1220"/>
      <c r="BV35" s="1220"/>
      <c r="BW35" s="1220"/>
      <c r="BX35" s="1220"/>
      <c r="BY35" s="1220"/>
      <c r="BZ35" s="1220"/>
      <c r="CA35" s="1220"/>
      <c r="CB35" s="1220"/>
      <c r="CC35" s="1220"/>
      <c r="CD35" s="1220"/>
      <c r="CE35" s="1220"/>
      <c r="CF35" s="1220"/>
      <c r="CG35" s="1220"/>
      <c r="CH35" s="1220"/>
      <c r="CI35" s="1220"/>
      <c r="CJ35" s="1221"/>
    </row>
    <row r="36" spans="1:88" s="211" customFormat="1" ht="18" customHeight="1">
      <c r="A36" s="608" t="s">
        <v>604</v>
      </c>
      <c r="B36" s="605" t="s">
        <v>605</v>
      </c>
      <c r="C36" s="606" t="s">
        <v>193</v>
      </c>
      <c r="D36" s="605" t="s">
        <v>643</v>
      </c>
      <c r="E36" s="606" t="s">
        <v>356</v>
      </c>
      <c r="F36" s="636" t="s">
        <v>145</v>
      </c>
      <c r="G36" s="636" t="s">
        <v>145</v>
      </c>
      <c r="H36" s="636" t="s">
        <v>145</v>
      </c>
      <c r="I36" s="636" t="s">
        <v>145</v>
      </c>
      <c r="J36" s="636" t="s">
        <v>145</v>
      </c>
      <c r="K36" s="636" t="s">
        <v>145</v>
      </c>
      <c r="L36" s="636" t="s">
        <v>145</v>
      </c>
      <c r="M36" s="636" t="s">
        <v>145</v>
      </c>
      <c r="N36" s="636" t="s">
        <v>145</v>
      </c>
      <c r="O36" s="636" t="s">
        <v>145</v>
      </c>
      <c r="P36" s="636" t="s">
        <v>145</v>
      </c>
      <c r="Q36" s="636" t="s">
        <v>145</v>
      </c>
      <c r="R36" s="636" t="s">
        <v>145</v>
      </c>
      <c r="S36" s="636" t="s">
        <v>145</v>
      </c>
      <c r="T36" s="636" t="s">
        <v>145</v>
      </c>
      <c r="U36" s="636" t="s">
        <v>145</v>
      </c>
      <c r="V36" s="636" t="s">
        <v>145</v>
      </c>
      <c r="W36" s="636" t="s">
        <v>145</v>
      </c>
      <c r="X36" s="636" t="s">
        <v>145</v>
      </c>
      <c r="Y36" s="636" t="s">
        <v>145</v>
      </c>
      <c r="Z36" s="636" t="s">
        <v>145</v>
      </c>
      <c r="AA36" s="636" t="s">
        <v>145</v>
      </c>
      <c r="AB36" s="636" t="s">
        <v>145</v>
      </c>
      <c r="AC36" s="636" t="s">
        <v>145</v>
      </c>
      <c r="AD36" s="636" t="s">
        <v>145</v>
      </c>
      <c r="AE36" s="636" t="s">
        <v>145</v>
      </c>
      <c r="AG36" s="210"/>
      <c r="AH36" s="210"/>
      <c r="AI36" s="1222"/>
      <c r="AJ36" s="1223"/>
      <c r="AK36" s="1223"/>
      <c r="AL36" s="1223"/>
      <c r="AM36" s="1223"/>
      <c r="AN36" s="1223"/>
      <c r="AO36" s="1223"/>
      <c r="AP36" s="1223"/>
      <c r="AQ36" s="1223"/>
      <c r="AR36" s="1223"/>
      <c r="AS36" s="1223"/>
      <c r="AT36" s="1223"/>
      <c r="AU36" s="1223"/>
      <c r="AV36" s="1223"/>
      <c r="AW36" s="1223"/>
      <c r="AX36" s="1223"/>
      <c r="AY36" s="1223"/>
      <c r="AZ36" s="1224"/>
      <c r="BA36" s="1222"/>
      <c r="BB36" s="1223"/>
      <c r="BC36" s="1223"/>
      <c r="BD36" s="1223"/>
      <c r="BE36" s="1223"/>
      <c r="BF36" s="1223"/>
      <c r="BG36" s="1223"/>
      <c r="BH36" s="1223"/>
      <c r="BI36" s="1223"/>
      <c r="BJ36" s="1223"/>
      <c r="BK36" s="1223"/>
      <c r="BL36" s="1223"/>
      <c r="BM36" s="1223"/>
      <c r="BN36" s="1223"/>
      <c r="BO36" s="1223"/>
      <c r="BP36" s="1223"/>
      <c r="BQ36" s="1223"/>
      <c r="BR36" s="1224"/>
      <c r="BS36" s="1225"/>
      <c r="BT36" s="1226"/>
      <c r="BU36" s="1226"/>
      <c r="BV36" s="1226"/>
      <c r="BW36" s="1226"/>
      <c r="BX36" s="1226"/>
      <c r="BY36" s="1226"/>
      <c r="BZ36" s="1226"/>
      <c r="CA36" s="1226"/>
      <c r="CB36" s="1226"/>
      <c r="CC36" s="1226"/>
      <c r="CD36" s="1226"/>
      <c r="CE36" s="1226"/>
      <c r="CF36" s="1226"/>
      <c r="CG36" s="1226"/>
      <c r="CH36" s="1226"/>
      <c r="CI36" s="1226"/>
      <c r="CJ36" s="1227"/>
    </row>
    <row r="37" spans="1:88" s="211" customFormat="1" ht="18" customHeight="1">
      <c r="A37" s="608" t="s">
        <v>604</v>
      </c>
      <c r="B37" s="605" t="s">
        <v>605</v>
      </c>
      <c r="C37" s="606" t="s">
        <v>193</v>
      </c>
      <c r="D37" s="605" t="s">
        <v>644</v>
      </c>
      <c r="E37" s="606" t="s">
        <v>329</v>
      </c>
      <c r="F37" s="636">
        <v>39</v>
      </c>
      <c r="G37" s="636">
        <v>397</v>
      </c>
      <c r="H37" s="636" t="s">
        <v>888</v>
      </c>
      <c r="I37" s="636" t="s">
        <v>888</v>
      </c>
      <c r="J37" s="636">
        <v>155</v>
      </c>
      <c r="K37" s="636" t="s">
        <v>888</v>
      </c>
      <c r="L37" s="636" t="s">
        <v>888</v>
      </c>
      <c r="M37" s="636" t="s">
        <v>888</v>
      </c>
      <c r="N37" s="636" t="s">
        <v>888</v>
      </c>
      <c r="O37" s="636" t="s">
        <v>888</v>
      </c>
      <c r="P37" s="636" t="s">
        <v>888</v>
      </c>
      <c r="Q37" s="636" t="s">
        <v>145</v>
      </c>
      <c r="R37" s="636" t="s">
        <v>145</v>
      </c>
      <c r="S37" s="636" t="s">
        <v>145</v>
      </c>
      <c r="T37" s="636" t="s">
        <v>145</v>
      </c>
      <c r="U37" s="636" t="s">
        <v>145</v>
      </c>
      <c r="V37" s="636" t="s">
        <v>145</v>
      </c>
      <c r="W37" s="636" t="s">
        <v>145</v>
      </c>
      <c r="X37" s="636" t="s">
        <v>145</v>
      </c>
      <c r="Y37" s="636" t="s">
        <v>145</v>
      </c>
      <c r="Z37" s="636" t="s">
        <v>145</v>
      </c>
      <c r="AA37" s="636" t="s">
        <v>145</v>
      </c>
      <c r="AB37" s="636" t="s">
        <v>145</v>
      </c>
      <c r="AC37" s="636" t="s">
        <v>145</v>
      </c>
      <c r="AD37" s="636" t="s">
        <v>145</v>
      </c>
      <c r="AE37" s="636" t="s">
        <v>145</v>
      </c>
      <c r="AG37" s="210"/>
      <c r="AH37" s="210"/>
      <c r="AI37" s="1216" t="s">
        <v>843</v>
      </c>
      <c r="AJ37" s="1217"/>
      <c r="AK37" s="1217"/>
      <c r="AL37" s="1217"/>
      <c r="AM37" s="1217"/>
      <c r="AN37" s="1218"/>
      <c r="AO37" s="1216" t="s">
        <v>844</v>
      </c>
      <c r="AP37" s="1217"/>
      <c r="AQ37" s="1217"/>
      <c r="AR37" s="1217"/>
      <c r="AS37" s="1217"/>
      <c r="AT37" s="1218"/>
      <c r="AU37" s="1216" t="s">
        <v>845</v>
      </c>
      <c r="AV37" s="1217"/>
      <c r="AW37" s="1217"/>
      <c r="AX37" s="1217"/>
      <c r="AY37" s="1217"/>
      <c r="AZ37" s="1218"/>
      <c r="BA37" s="1216" t="s">
        <v>843</v>
      </c>
      <c r="BB37" s="1217"/>
      <c r="BC37" s="1217"/>
      <c r="BD37" s="1217"/>
      <c r="BE37" s="1217"/>
      <c r="BF37" s="1218"/>
      <c r="BG37" s="1216" t="s">
        <v>844</v>
      </c>
      <c r="BH37" s="1217"/>
      <c r="BI37" s="1217"/>
      <c r="BJ37" s="1217"/>
      <c r="BK37" s="1217"/>
      <c r="BL37" s="1218"/>
      <c r="BM37" s="1216" t="s">
        <v>845</v>
      </c>
      <c r="BN37" s="1217"/>
      <c r="BO37" s="1217"/>
      <c r="BP37" s="1217"/>
      <c r="BQ37" s="1217"/>
      <c r="BR37" s="1218"/>
      <c r="BS37" s="1216" t="s">
        <v>843</v>
      </c>
      <c r="BT37" s="1217"/>
      <c r="BU37" s="1217"/>
      <c r="BV37" s="1217"/>
      <c r="BW37" s="1217"/>
      <c r="BX37" s="1218"/>
      <c r="BY37" s="1216" t="s">
        <v>844</v>
      </c>
      <c r="BZ37" s="1217"/>
      <c r="CA37" s="1217"/>
      <c r="CB37" s="1217"/>
      <c r="CC37" s="1217"/>
      <c r="CD37" s="1218"/>
      <c r="CE37" s="1216" t="s">
        <v>845</v>
      </c>
      <c r="CF37" s="1217"/>
      <c r="CG37" s="1217"/>
      <c r="CH37" s="1217"/>
      <c r="CI37" s="1217"/>
      <c r="CJ37" s="1218"/>
    </row>
    <row r="38" spans="1:88" s="211" customFormat="1" ht="18" customHeight="1">
      <c r="A38" s="608" t="s">
        <v>604</v>
      </c>
      <c r="B38" s="605" t="s">
        <v>605</v>
      </c>
      <c r="C38" s="606" t="s">
        <v>193</v>
      </c>
      <c r="D38" s="605" t="s">
        <v>645</v>
      </c>
      <c r="E38" s="606" t="s">
        <v>344</v>
      </c>
      <c r="F38" s="636" t="s">
        <v>145</v>
      </c>
      <c r="G38" s="636" t="s">
        <v>145</v>
      </c>
      <c r="H38" s="636" t="s">
        <v>145</v>
      </c>
      <c r="I38" s="636" t="s">
        <v>145</v>
      </c>
      <c r="J38" s="636" t="s">
        <v>145</v>
      </c>
      <c r="K38" s="636" t="s">
        <v>145</v>
      </c>
      <c r="L38" s="636" t="s">
        <v>145</v>
      </c>
      <c r="M38" s="636" t="s">
        <v>145</v>
      </c>
      <c r="N38" s="636" t="s">
        <v>145</v>
      </c>
      <c r="O38" s="636" t="s">
        <v>145</v>
      </c>
      <c r="P38" s="636" t="s">
        <v>145</v>
      </c>
      <c r="Q38" s="636" t="s">
        <v>145</v>
      </c>
      <c r="R38" s="636" t="s">
        <v>145</v>
      </c>
      <c r="S38" s="636" t="s">
        <v>145</v>
      </c>
      <c r="T38" s="636" t="s">
        <v>145</v>
      </c>
      <c r="U38" s="636" t="s">
        <v>145</v>
      </c>
      <c r="V38" s="636" t="s">
        <v>145</v>
      </c>
      <c r="W38" s="636" t="s">
        <v>145</v>
      </c>
      <c r="X38" s="636" t="s">
        <v>145</v>
      </c>
      <c r="Y38" s="636" t="s">
        <v>145</v>
      </c>
      <c r="Z38" s="636" t="s">
        <v>145</v>
      </c>
      <c r="AA38" s="636" t="s">
        <v>145</v>
      </c>
      <c r="AB38" s="636" t="s">
        <v>145</v>
      </c>
      <c r="AC38" s="636" t="s">
        <v>145</v>
      </c>
      <c r="AD38" s="636" t="s">
        <v>145</v>
      </c>
      <c r="AE38" s="636" t="s">
        <v>145</v>
      </c>
      <c r="AG38" s="103">
        <v>1</v>
      </c>
      <c r="AH38" s="103" t="s">
        <v>339</v>
      </c>
      <c r="AI38" s="104">
        <f>IFERROR(_xlfn.XLOOKUP(AH38,$E$25:$E$203,$F$25:$F$203),"-")</f>
        <v>88</v>
      </c>
      <c r="AJ38" s="876">
        <f>IFERROR(_xlfn.RANK.EQ(AI38,$AI$38:$AI$216,0)+COUNTIF(AI$38:AI38,AI38)-1,"-")</f>
        <v>100</v>
      </c>
      <c r="AK38" s="876"/>
      <c r="AL38" s="828">
        <f>IFERROR(RANK(AN38,$AN$38:$AN$216,0),"-")</f>
        <v>1</v>
      </c>
      <c r="AM38" s="828" t="str">
        <f>IFERROR(INDEX($AH$38:$AH$216,MATCH(AG38,$AJ$38:$AJ$216,0)),"-")</f>
        <v>音更町</v>
      </c>
      <c r="AN38" s="941">
        <f>IFERROR(LARGE($AI$38:$AI$216,AG38),"-")</f>
        <v>6650</v>
      </c>
      <c r="AO38" s="104">
        <f>IFERROR(_xlfn.XLOOKUP(AH38,$E$25:$E$203,$J$25:$J$203),"-")</f>
        <v>171</v>
      </c>
      <c r="AP38" s="876">
        <f>IFERROR(_xlfn.RANK.EQ(AO38,$AO$38:$AO$216,0)+COUNTIF(AO$38:AO38,AO38)-1,"-")</f>
        <v>107</v>
      </c>
      <c r="AQ38" s="876"/>
      <c r="AR38" s="828">
        <f>IFERROR(RANK(AT38,$AT$38:$AT$216,0),"-")</f>
        <v>1</v>
      </c>
      <c r="AS38" s="828" t="str">
        <f>IFERROR(INDEX($AH$38:$AH$216,MATCH(AG38,$AP$38:$AP$216,0)),"-")</f>
        <v>音更町</v>
      </c>
      <c r="AT38" s="941">
        <f>IFERROR(LARGE($AO$38:$AO$216,AG38),"-")</f>
        <v>42000</v>
      </c>
      <c r="AU38" s="104">
        <f>IFERROR(_xlfn.XLOOKUP(AH38,$E$25:$E$203,$G$25:$G$203),"-")</f>
        <v>194</v>
      </c>
      <c r="AV38" s="876">
        <f>IFERROR(_xlfn.RANK.EQ(AU38,$AU$38:$AU$216,0)+COUNTIF(AU$38:AU38,AU38)-1,"-")</f>
        <v>112</v>
      </c>
      <c r="AW38" s="876"/>
      <c r="AX38" s="828">
        <f>IFERROR(RANK(AZ38,$AZ$38:$AZ$216,0),"-")</f>
        <v>1</v>
      </c>
      <c r="AY38" s="828" t="str">
        <f>IFERROR(INDEX($AH$38:$AH$216,MATCH(AG38,$AV$38:$AV$216,0)),"-")</f>
        <v>洞爺湖町</v>
      </c>
      <c r="AZ38" s="828">
        <f>IFERROR(LARGE($AU$38:$AU$216,AG38),"-")</f>
        <v>717</v>
      </c>
      <c r="BA38" s="104" t="str">
        <f>IFERROR(_xlfn.XLOOKUP(AH38,$E$25:$E$203,$K$25:$K$203),"-")</f>
        <v>x</v>
      </c>
      <c r="BB38" s="876" t="str">
        <f>IFERROR(_xlfn.RANK.EQ(BA38,$BA$38:$BA$216,0)+COUNTIF(BA$38:BA38,BA38)-1,"-")</f>
        <v>-</v>
      </c>
      <c r="BC38" s="876"/>
      <c r="BD38" s="828">
        <f>IFERROR(RANK(BF38,$BF$38:$BF$216,0),"-")</f>
        <v>1</v>
      </c>
      <c r="BE38" s="828" t="str">
        <f>IFERROR(INDEX($AH$38:$AH$216,MATCH(AG38,$BB$38:$BB$216,0)),"-")</f>
        <v>音更町</v>
      </c>
      <c r="BF38" s="941">
        <f>IFERROR(LARGE($BA$38:$BA$216,AG38),"-")</f>
        <v>6560</v>
      </c>
      <c r="BG38" s="104" t="str">
        <f>IFERROR(_xlfn.XLOOKUP(AH38,$E$25:$E$203,$M$25:$M$203),"-")</f>
        <v>x</v>
      </c>
      <c r="BH38" s="876" t="str">
        <f>IFERROR(_xlfn.RANK.EQ(BG38,$BG$38:$BG$216,0)+COUNTIF(BG$38:BG38,BG38)-1,"-")</f>
        <v>-</v>
      </c>
      <c r="BI38" s="876"/>
      <c r="BJ38" s="828">
        <f>IFERROR(RANK(BL38,$BL$38:$BL$216,0),"-")</f>
        <v>1</v>
      </c>
      <c r="BK38" s="828" t="str">
        <f>IFERROR(INDEX($AH$38:$AH$216,MATCH(AG38,$BH$38:$BH$216,0)),"-")</f>
        <v>音更町</v>
      </c>
      <c r="BL38" s="941">
        <f>IFERROR(LARGE($BG$38:$BG$216,AG38),"-")</f>
        <v>41600</v>
      </c>
      <c r="BM38" s="104">
        <f>IFERROR(_xlfn.XLOOKUP(AH38,$E$25:$E$203,$L$25:$L$203),"-")</f>
        <v>195</v>
      </c>
      <c r="BN38" s="876">
        <f>IFERROR(_xlfn.RANK.EQ(BM38,$BM$38:$BM$216,0)+COUNTIF(BM$38:BM38,BM38)-1,"-")</f>
        <v>108</v>
      </c>
      <c r="BO38" s="876"/>
      <c r="BP38" s="828">
        <f>IFERROR(RANK(BR38,$BR$38:$BR$216,0),"-")</f>
        <v>1</v>
      </c>
      <c r="BQ38" s="828" t="str">
        <f>IFERROR(INDEX($AH$38:$AH$216,MATCH(AG38,$BN$38:$BN$216,0)),"-")</f>
        <v>洞爺湖町</v>
      </c>
      <c r="BR38" s="828">
        <f>IFERROR(LARGE($BM$38:$BM$216,AG38),"-")</f>
        <v>717</v>
      </c>
      <c r="BS38" s="104" t="str">
        <f>IFERROR(_xlfn.XLOOKUP(AH38,$E$25:$E$203,$N$25:$N$203),"-")</f>
        <v>x</v>
      </c>
      <c r="BT38" s="876" t="str">
        <f>IFERROR(_xlfn.RANK.EQ(BS38,$BS$38:$BS$216,0)+COUNTIF(BS$38:BS38,BS38)-1,"-")</f>
        <v>-</v>
      </c>
      <c r="BU38" s="876"/>
      <c r="BV38" s="828">
        <f>IFERROR(RANK(BX38,$BX$38:$BX$216,0),"-")</f>
        <v>1</v>
      </c>
      <c r="BW38" s="828" t="str">
        <f>IFERROR(INDEX($AH$38:$AH$216,MATCH(AG38,$BT$38:$BT$216,0)),"-")</f>
        <v>岩見沢市</v>
      </c>
      <c r="BX38" s="941">
        <f>IFERROR(LARGE($BS$38:$BS$216,AG38),"-")</f>
        <v>1470</v>
      </c>
      <c r="BY38" s="104" t="str">
        <f>IFERROR(_xlfn.XLOOKUP(AH38,$E$25:$E$203,$P$25:$P$203),"-")</f>
        <v>x</v>
      </c>
      <c r="BZ38" s="876" t="str">
        <f>IFERROR(_xlfn.RANK.EQ(BY38,$BY$38:$BY$216,0)+COUNTIF(BY$38:BY38,BY38)-1,"-")</f>
        <v>-</v>
      </c>
      <c r="CA38" s="876"/>
      <c r="CB38" s="828">
        <f>IFERROR(RANK(CD38,$CD$38:$CD$216,0),"-")</f>
        <v>1</v>
      </c>
      <c r="CC38" s="828" t="str">
        <f>IFERROR(INDEX($AH$38:$AH$216,MATCH(AG38,$BZ$38:$BZ$216,0)),"-")</f>
        <v>岩見沢市</v>
      </c>
      <c r="CD38" s="941">
        <f>IFERROR(LARGE($BY$38:$BY$216,AG38),"-")</f>
        <v>7100</v>
      </c>
      <c r="CE38" s="104" t="str">
        <f>IFERROR(_xlfn.XLOOKUP(AH38,$E$25:$E$203,$O$25:$O$203),"-")</f>
        <v>x</v>
      </c>
      <c r="CF38" s="971" t="str">
        <f>IFERROR(_xlfn.RANK.EQ(CE38,$CE$38:$CE$216,0)+COUNTIF(CE$38:CE38,CE38)-1,"-")</f>
        <v>-</v>
      </c>
      <c r="CG38" s="972"/>
      <c r="CH38" s="976">
        <f>IFERROR(RANK(CJ38,$CJ$38:$CJ$216,0),"-")</f>
        <v>1</v>
      </c>
      <c r="CI38" s="977" t="str">
        <f>IFERROR(INDEX($AH$38:$AH$216,MATCH(AG38,$CF$38:$CF$216,0)),"-")</f>
        <v>南幌町</v>
      </c>
      <c r="CJ38" s="995">
        <f>IFERROR(LARGE($CE$38:$CE$216,AG38),"-")</f>
        <v>516</v>
      </c>
    </row>
    <row r="39" spans="1:88" s="211" customFormat="1" ht="18" customHeight="1">
      <c r="A39" s="608" t="s">
        <v>604</v>
      </c>
      <c r="B39" s="605" t="s">
        <v>605</v>
      </c>
      <c r="C39" s="606" t="s">
        <v>193</v>
      </c>
      <c r="D39" s="605" t="s">
        <v>646</v>
      </c>
      <c r="E39" s="606" t="s">
        <v>335</v>
      </c>
      <c r="F39" s="636" t="s">
        <v>888</v>
      </c>
      <c r="G39" s="636" t="s">
        <v>888</v>
      </c>
      <c r="H39" s="636" t="s">
        <v>888</v>
      </c>
      <c r="I39" s="636" t="s">
        <v>888</v>
      </c>
      <c r="J39" s="636" t="s">
        <v>888</v>
      </c>
      <c r="K39" s="636" t="s">
        <v>888</v>
      </c>
      <c r="L39" s="636" t="s">
        <v>888</v>
      </c>
      <c r="M39" s="636" t="s">
        <v>888</v>
      </c>
      <c r="N39" s="636" t="s">
        <v>888</v>
      </c>
      <c r="O39" s="636" t="s">
        <v>888</v>
      </c>
      <c r="P39" s="636" t="s">
        <v>888</v>
      </c>
      <c r="Q39" s="636" t="s">
        <v>145</v>
      </c>
      <c r="R39" s="636" t="s">
        <v>145</v>
      </c>
      <c r="S39" s="636" t="s">
        <v>145</v>
      </c>
      <c r="T39" s="636" t="s">
        <v>145</v>
      </c>
      <c r="U39" s="636" t="s">
        <v>145</v>
      </c>
      <c r="V39" s="636" t="s">
        <v>145</v>
      </c>
      <c r="W39" s="636" t="s">
        <v>145</v>
      </c>
      <c r="X39" s="636" t="s">
        <v>145</v>
      </c>
      <c r="Y39" s="636" t="s">
        <v>145</v>
      </c>
      <c r="Z39" s="636" t="s">
        <v>145</v>
      </c>
      <c r="AA39" s="636" t="s">
        <v>145</v>
      </c>
      <c r="AB39" s="636" t="s">
        <v>145</v>
      </c>
      <c r="AC39" s="636" t="s">
        <v>145</v>
      </c>
      <c r="AD39" s="636" t="s">
        <v>145</v>
      </c>
      <c r="AE39" s="636" t="s">
        <v>145</v>
      </c>
      <c r="AG39" s="103">
        <v>2</v>
      </c>
      <c r="AH39" s="103" t="s">
        <v>316</v>
      </c>
      <c r="AI39" s="104" t="str">
        <f t="shared" ref="AI39:AI102" si="36">IFERROR(_xlfn.XLOOKUP(AH39,$E$25:$E$203,$F$25:$F$203),"-")</f>
        <v>x</v>
      </c>
      <c r="AJ39" s="876" t="str">
        <f>IFERROR(_xlfn.RANK.EQ(AI39,$AI$38:$AI$216,0)+COUNTIF(AI$38:AI39,AI39)-1,"-")</f>
        <v>-</v>
      </c>
      <c r="AK39" s="876"/>
      <c r="AL39" s="828">
        <f t="shared" ref="AL39:AL102" si="37">IFERROR(RANK(AN39,$AN$38:$AN$216,0),"-")</f>
        <v>2</v>
      </c>
      <c r="AM39" s="828" t="str">
        <f t="shared" ref="AM39:AM102" si="38">IFERROR(INDEX($AH$38:$AH$216,MATCH(AG39,$AJ$38:$AJ$216,0)),"-")</f>
        <v>芽室町</v>
      </c>
      <c r="AN39" s="941">
        <f t="shared" ref="AN39:AN102" si="39">IFERROR(LARGE($AI$38:$AI$216,AG39),"-")</f>
        <v>6510</v>
      </c>
      <c r="AO39" s="104" t="str">
        <f t="shared" ref="AO39:AO102" si="40">IFERROR(_xlfn.XLOOKUP(AH39,$E$25:$E$203,$J$25:$J$203),"-")</f>
        <v>x</v>
      </c>
      <c r="AP39" s="876" t="str">
        <f>IFERROR(_xlfn.RANK.EQ(AO39,$AO$38:$AO$216,0)+COUNTIF(AO$38:AO39,AO39)-1,"-")</f>
        <v>-</v>
      </c>
      <c r="AQ39" s="876"/>
      <c r="AR39" s="828">
        <f t="shared" ref="AR39:AR102" si="41">IFERROR(RANK(AT39,$AT$38:$AT$216,0),"-")</f>
        <v>2</v>
      </c>
      <c r="AS39" s="828" t="str">
        <f t="shared" ref="AS39:AS102" si="42">IFERROR(INDEX($AH$38:$AH$216,MATCH(AG39,$AP$38:$AP$216,0)),"-")</f>
        <v>帯広市</v>
      </c>
      <c r="AT39" s="941">
        <f t="shared" ref="AT39:AT102" si="43">IFERROR(LARGE($AO$38:$AO$216,AG39),"-")</f>
        <v>40300</v>
      </c>
      <c r="AU39" s="104" t="str">
        <f t="shared" ref="AU39:AU102" si="44">IFERROR(_xlfn.XLOOKUP(AH39,$E$25:$E$203,$G$25:$G$203),"-")</f>
        <v>x</v>
      </c>
      <c r="AV39" s="876" t="str">
        <f>IFERROR(_xlfn.RANK.EQ(AU39,$AU$38:$AU$216,0)+COUNTIF(AU$38:AU39,AU39)-1,"-")</f>
        <v>-</v>
      </c>
      <c r="AW39" s="876"/>
      <c r="AX39" s="828">
        <f t="shared" ref="AX39:AX102" si="45">IFERROR(RANK(AZ39,$AZ$38:$AZ$216,0),"-")</f>
        <v>2</v>
      </c>
      <c r="AY39" s="828" t="str">
        <f t="shared" ref="AY39:AY102" si="46">IFERROR(INDEX($AH$38:$AH$216,MATCH(AG39,$AV$38:$AV$216,0)),"-")</f>
        <v>上士幌町</v>
      </c>
      <c r="AZ39" s="828">
        <f t="shared" ref="AZ39:AZ102" si="47">IFERROR(LARGE($AU$38:$AU$216,AG39),"-")</f>
        <v>690</v>
      </c>
      <c r="BA39" s="104" t="str">
        <f t="shared" ref="BA39:BA102" si="48">IFERROR(_xlfn.XLOOKUP(AH39,$E$25:$E$203,$K$25:$K$203),"-")</f>
        <v>x</v>
      </c>
      <c r="BB39" s="876" t="str">
        <f>IFERROR(_xlfn.RANK.EQ(BA39,$BA$38:$BA$216,0)+COUNTIF(BA$38:BA39,BA39)-1,"-")</f>
        <v>-</v>
      </c>
      <c r="BC39" s="876"/>
      <c r="BD39" s="828">
        <f t="shared" ref="BD39:BD102" si="49">IFERROR(RANK(BF39,$BF$38:$BF$216,0),"-")</f>
        <v>2</v>
      </c>
      <c r="BE39" s="828" t="str">
        <f t="shared" ref="BE39:BE102" si="50">IFERROR(INDEX($AH$38:$AH$216,MATCH(AG39,$BB$38:$BB$216,0)),"-")</f>
        <v>帯広市</v>
      </c>
      <c r="BF39" s="941">
        <f t="shared" ref="BF39:BF102" si="51">IFERROR(LARGE($BA$38:$BA$216,AG39),"-")</f>
        <v>6260</v>
      </c>
      <c r="BG39" s="104" t="str">
        <f t="shared" ref="BG39:BG102" si="52">IFERROR(_xlfn.XLOOKUP(AH39,$E$25:$E$203,$M$25:$M$203),"-")</f>
        <v>x</v>
      </c>
      <c r="BH39" s="876" t="str">
        <f>IFERROR(_xlfn.RANK.EQ(BG39,$BG$38:$BG$216,0)+COUNTIF(BG$38:BG39,BG39)-1,"-")</f>
        <v>-</v>
      </c>
      <c r="BI39" s="876"/>
      <c r="BJ39" s="828">
        <f t="shared" ref="BJ39:BJ102" si="53">IFERROR(RANK(BL39,$BL$38:$BL$216,0),"-")</f>
        <v>2</v>
      </c>
      <c r="BK39" s="828" t="str">
        <f t="shared" ref="BK39:BK102" si="54">IFERROR(INDEX($AH$38:$AH$216,MATCH(AG39,$BH$38:$BH$216,0)),"-")</f>
        <v>帯広市</v>
      </c>
      <c r="BL39" s="941">
        <f t="shared" ref="BL39:BL102" si="55">IFERROR(LARGE($BG$38:$BG$216,AG39),"-")</f>
        <v>40000</v>
      </c>
      <c r="BM39" s="104" t="str">
        <f t="shared" ref="BM39:BM102" si="56">IFERROR(_xlfn.XLOOKUP(AH39,$E$25:$E$203,$L$25:$L$203),"-")</f>
        <v>x</v>
      </c>
      <c r="BN39" s="876" t="str">
        <f>IFERROR(_xlfn.RANK.EQ(BM39,$BM$38:$BM$216,0)+COUNTIF(BM$38:BM39,BM39)-1,"-")</f>
        <v>-</v>
      </c>
      <c r="BO39" s="876"/>
      <c r="BP39" s="828">
        <f t="shared" ref="BP39:BP102" si="57">IFERROR(RANK(BR39,$BR$38:$BR$216,0),"-")</f>
        <v>2</v>
      </c>
      <c r="BQ39" s="828" t="str">
        <f t="shared" ref="BQ39:BQ102" si="58">IFERROR(INDEX($AH$38:$AH$216,MATCH(AG39,$BN$38:$BN$216,0)),"-")</f>
        <v>上士幌町</v>
      </c>
      <c r="BR39" s="828">
        <f t="shared" ref="BR39:BR102" si="59">IFERROR(LARGE($BM$38:$BM$216,AG39),"-")</f>
        <v>690</v>
      </c>
      <c r="BS39" s="104" t="str">
        <f t="shared" ref="BS39:BS102" si="60">IFERROR(_xlfn.XLOOKUP(AH39,$E$25:$E$203,$N$25:$N$203),"-")</f>
        <v>-</v>
      </c>
      <c r="BT39" s="876" t="str">
        <f>IFERROR(_xlfn.RANK.EQ(BS39,$BS$38:$BS$216,0)+COUNTIF(BS$38:BS39,BS39)-1,"-")</f>
        <v>-</v>
      </c>
      <c r="BU39" s="876"/>
      <c r="BV39" s="828">
        <f t="shared" ref="BV39:BV102" si="61">IFERROR(RANK(BX39,$BX$38:$BX$216,0),"-")</f>
        <v>2</v>
      </c>
      <c r="BW39" s="828" t="str">
        <f t="shared" ref="BW39:BW102" si="62">IFERROR(INDEX($AH$38:$AH$216,MATCH(AG39,$BT$38:$BT$216,0)),"-")</f>
        <v>北見市</v>
      </c>
      <c r="BX39" s="941">
        <f t="shared" ref="BX39:BX102" si="63">IFERROR(LARGE($BS$38:$BS$216,AG39),"-")</f>
        <v>1370</v>
      </c>
      <c r="BY39" s="104" t="str">
        <f t="shared" ref="BY39:BY102" si="64">IFERROR(_xlfn.XLOOKUP(AH39,$E$25:$E$203,$P$25:$P$203),"-")</f>
        <v>-</v>
      </c>
      <c r="BZ39" s="876" t="str">
        <f>IFERROR(_xlfn.RANK.EQ(BY39,$BY$38:$BY$216,0)+COUNTIF(BY$38:BY39,BY39)-1,"-")</f>
        <v>-</v>
      </c>
      <c r="CA39" s="876"/>
      <c r="CB39" s="828">
        <f t="shared" ref="CB39:CB102" si="65">IFERROR(RANK(CD39,$CD$38:$CD$216,0),"-")</f>
        <v>2</v>
      </c>
      <c r="CC39" s="828" t="str">
        <f t="shared" ref="CC39:CC102" si="66">IFERROR(INDEX($AH$38:$AH$216,MATCH(AG39,$BZ$38:$BZ$216,0)),"-")</f>
        <v>北見市</v>
      </c>
      <c r="CD39" s="941">
        <f t="shared" ref="CD39:CD102" si="67">IFERROR(LARGE($BY$38:$BY$216,AG39),"-")</f>
        <v>5580</v>
      </c>
      <c r="CE39" s="104" t="str">
        <f t="shared" ref="CE39:CE102" si="68">IFERROR(_xlfn.XLOOKUP(AH39,$E$25:$E$203,$O$25:$O$203),"-")</f>
        <v>-</v>
      </c>
      <c r="CF39" s="971" t="str">
        <f>IFERROR(_xlfn.RANK.EQ(CE39,$CE$38:$CE$216,0)+COUNTIF(CE$38:CE39,CE39)-1,"-")</f>
        <v>-</v>
      </c>
      <c r="CG39" s="972"/>
      <c r="CH39" s="976">
        <f t="shared" ref="CH39:CH102" si="69">IFERROR(RANK(CJ39,$CJ$38:$CJ$216,0),"-")</f>
        <v>2</v>
      </c>
      <c r="CI39" s="977" t="str">
        <f t="shared" ref="CI39:CI102" si="70">IFERROR(INDEX($AH$38:$AH$216,MATCH(AG39,$CF$38:$CF$216,0)),"-")</f>
        <v>小清水町</v>
      </c>
      <c r="CJ39" s="995">
        <f t="shared" ref="CJ39:CJ102" si="71">IFERROR(LARGE($CE$38:$CE$216,AG39),"-")</f>
        <v>490</v>
      </c>
    </row>
    <row r="40" spans="1:88" s="211" customFormat="1" ht="18" customHeight="1">
      <c r="A40" s="608" t="s">
        <v>604</v>
      </c>
      <c r="B40" s="605" t="s">
        <v>605</v>
      </c>
      <c r="C40" s="606" t="s">
        <v>193</v>
      </c>
      <c r="D40" s="605" t="s">
        <v>647</v>
      </c>
      <c r="E40" s="606" t="s">
        <v>369</v>
      </c>
      <c r="F40" s="636" t="s">
        <v>145</v>
      </c>
      <c r="G40" s="636" t="s">
        <v>145</v>
      </c>
      <c r="H40" s="636" t="s">
        <v>145</v>
      </c>
      <c r="I40" s="636" t="s">
        <v>145</v>
      </c>
      <c r="J40" s="636" t="s">
        <v>145</v>
      </c>
      <c r="K40" s="636" t="s">
        <v>145</v>
      </c>
      <c r="L40" s="636" t="s">
        <v>145</v>
      </c>
      <c r="M40" s="636" t="s">
        <v>145</v>
      </c>
      <c r="N40" s="636" t="s">
        <v>145</v>
      </c>
      <c r="O40" s="636" t="s">
        <v>145</v>
      </c>
      <c r="P40" s="636" t="s">
        <v>145</v>
      </c>
      <c r="Q40" s="636" t="s">
        <v>145</v>
      </c>
      <c r="R40" s="636" t="s">
        <v>145</v>
      </c>
      <c r="S40" s="636" t="s">
        <v>145</v>
      </c>
      <c r="T40" s="636" t="s">
        <v>145</v>
      </c>
      <c r="U40" s="636" t="s">
        <v>145</v>
      </c>
      <c r="V40" s="636" t="s">
        <v>145</v>
      </c>
      <c r="W40" s="636" t="s">
        <v>145</v>
      </c>
      <c r="X40" s="636" t="s">
        <v>145</v>
      </c>
      <c r="Y40" s="636" t="s">
        <v>145</v>
      </c>
      <c r="Z40" s="636" t="s">
        <v>145</v>
      </c>
      <c r="AA40" s="636" t="s">
        <v>145</v>
      </c>
      <c r="AB40" s="636" t="s">
        <v>145</v>
      </c>
      <c r="AC40" s="636" t="s">
        <v>145</v>
      </c>
      <c r="AD40" s="636" t="s">
        <v>145</v>
      </c>
      <c r="AE40" s="636" t="s">
        <v>145</v>
      </c>
      <c r="AG40" s="103">
        <v>3</v>
      </c>
      <c r="AH40" s="103" t="s">
        <v>351</v>
      </c>
      <c r="AI40" s="104" t="str">
        <f t="shared" si="36"/>
        <v>-</v>
      </c>
      <c r="AJ40" s="876" t="str">
        <f>IFERROR(_xlfn.RANK.EQ(AI40,$AI$38:$AI$216,0)+COUNTIF(AI$38:AI40,AI40)-1,"-")</f>
        <v>-</v>
      </c>
      <c r="AK40" s="876"/>
      <c r="AL40" s="828">
        <f t="shared" si="37"/>
        <v>3</v>
      </c>
      <c r="AM40" s="828" t="str">
        <f t="shared" si="38"/>
        <v>帯広市</v>
      </c>
      <c r="AN40" s="941">
        <f t="shared" si="39"/>
        <v>6370</v>
      </c>
      <c r="AO40" s="104" t="str">
        <f t="shared" si="40"/>
        <v>-</v>
      </c>
      <c r="AP40" s="876" t="str">
        <f>IFERROR(_xlfn.RANK.EQ(AO40,$AO$38:$AO$216,0)+COUNTIF(AO$38:AO40,AO40)-1,"-")</f>
        <v>-</v>
      </c>
      <c r="AQ40" s="876"/>
      <c r="AR40" s="828">
        <f t="shared" si="41"/>
        <v>3</v>
      </c>
      <c r="AS40" s="828" t="str">
        <f t="shared" si="42"/>
        <v>芽室町</v>
      </c>
      <c r="AT40" s="941">
        <f t="shared" si="43"/>
        <v>40200</v>
      </c>
      <c r="AU40" s="104" t="str">
        <f t="shared" si="44"/>
        <v>-</v>
      </c>
      <c r="AV40" s="876" t="str">
        <f>IFERROR(_xlfn.RANK.EQ(AU40,$AU$38:$AU$216,0)+COUNTIF(AU$38:AU40,AU40)-1,"-")</f>
        <v>-</v>
      </c>
      <c r="AW40" s="876"/>
      <c r="AX40" s="828">
        <f t="shared" si="45"/>
        <v>3</v>
      </c>
      <c r="AY40" s="828" t="str">
        <f t="shared" si="46"/>
        <v>大樹町</v>
      </c>
      <c r="AZ40" s="828">
        <f t="shared" si="47"/>
        <v>688</v>
      </c>
      <c r="BA40" s="104" t="str">
        <f t="shared" si="48"/>
        <v>-</v>
      </c>
      <c r="BB40" s="876" t="str">
        <f>IFERROR(_xlfn.RANK.EQ(BA40,$BA$38:$BA$216,0)+COUNTIF(BA$38:BA40,BA40)-1,"-")</f>
        <v>-</v>
      </c>
      <c r="BC40" s="876"/>
      <c r="BD40" s="828">
        <f t="shared" si="49"/>
        <v>3</v>
      </c>
      <c r="BE40" s="828" t="str">
        <f t="shared" si="50"/>
        <v>芽室町</v>
      </c>
      <c r="BF40" s="941">
        <f t="shared" si="51"/>
        <v>6220</v>
      </c>
      <c r="BG40" s="104" t="str">
        <f t="shared" si="52"/>
        <v>-</v>
      </c>
      <c r="BH40" s="876" t="str">
        <f>IFERROR(_xlfn.RANK.EQ(BG40,$BG$38:$BG$216,0)+COUNTIF(BG$38:BG40,BG40)-1,"-")</f>
        <v>-</v>
      </c>
      <c r="BI40" s="876"/>
      <c r="BJ40" s="828">
        <f t="shared" si="53"/>
        <v>3</v>
      </c>
      <c r="BK40" s="828" t="str">
        <f t="shared" si="54"/>
        <v>芽室町</v>
      </c>
      <c r="BL40" s="941">
        <f t="shared" si="55"/>
        <v>38900</v>
      </c>
      <c r="BM40" s="104" t="str">
        <f t="shared" si="56"/>
        <v>-</v>
      </c>
      <c r="BN40" s="876" t="str">
        <f>IFERROR(_xlfn.RANK.EQ(BM40,$BM$38:$BM$216,0)+COUNTIF(BM$38:BM40,BM40)-1,"-")</f>
        <v>-</v>
      </c>
      <c r="BO40" s="876"/>
      <c r="BP40" s="828">
        <f t="shared" si="57"/>
        <v>3</v>
      </c>
      <c r="BQ40" s="828" t="str">
        <f t="shared" si="58"/>
        <v>大樹町</v>
      </c>
      <c r="BR40" s="828">
        <f t="shared" si="59"/>
        <v>688</v>
      </c>
      <c r="BS40" s="104" t="str">
        <f t="shared" si="60"/>
        <v>-</v>
      </c>
      <c r="BT40" s="876" t="str">
        <f>IFERROR(_xlfn.RANK.EQ(BS40,$BS$38:$BS$216,0)+COUNTIF(BS$38:BS40,BS40)-1,"-")</f>
        <v>-</v>
      </c>
      <c r="BU40" s="876"/>
      <c r="BV40" s="828">
        <f t="shared" si="61"/>
        <v>3</v>
      </c>
      <c r="BW40" s="828" t="str">
        <f t="shared" si="62"/>
        <v>江別市</v>
      </c>
      <c r="BX40" s="941">
        <f t="shared" si="63"/>
        <v>1050</v>
      </c>
      <c r="BY40" s="104" t="str">
        <f t="shared" si="64"/>
        <v>-</v>
      </c>
      <c r="BZ40" s="876" t="str">
        <f>IFERROR(_xlfn.RANK.EQ(BY40,$BY$38:$BY$216,0)+COUNTIF(BY$38:BY40,BY40)-1,"-")</f>
        <v>-</v>
      </c>
      <c r="CA40" s="876"/>
      <c r="CB40" s="828">
        <f t="shared" si="65"/>
        <v>3</v>
      </c>
      <c r="CC40" s="828" t="str">
        <f t="shared" si="66"/>
        <v>江別市</v>
      </c>
      <c r="CD40" s="941">
        <f t="shared" si="67"/>
        <v>4670</v>
      </c>
      <c r="CE40" s="104" t="str">
        <f t="shared" si="68"/>
        <v>-</v>
      </c>
      <c r="CF40" s="971" t="str">
        <f>IFERROR(_xlfn.RANK.EQ(CE40,$CE$38:$CE$216,0)+COUNTIF(CE$38:CE40,CE40)-1,"-")</f>
        <v>-</v>
      </c>
      <c r="CG40" s="972"/>
      <c r="CH40" s="976">
        <f t="shared" si="69"/>
        <v>3</v>
      </c>
      <c r="CI40" s="977" t="str">
        <f t="shared" si="70"/>
        <v>岩見沢市</v>
      </c>
      <c r="CJ40" s="995">
        <f t="shared" si="71"/>
        <v>484</v>
      </c>
    </row>
    <row r="41" spans="1:88" s="211" customFormat="1" ht="18" customHeight="1">
      <c r="A41" s="608" t="s">
        <v>604</v>
      </c>
      <c r="B41" s="605" t="s">
        <v>605</v>
      </c>
      <c r="C41" s="606" t="s">
        <v>193</v>
      </c>
      <c r="D41" s="605" t="s">
        <v>648</v>
      </c>
      <c r="E41" s="606" t="s">
        <v>301</v>
      </c>
      <c r="F41" s="636">
        <v>141</v>
      </c>
      <c r="G41" s="636">
        <v>488</v>
      </c>
      <c r="H41" s="636" t="s">
        <v>888</v>
      </c>
      <c r="I41" s="636">
        <v>489</v>
      </c>
      <c r="J41" s="636">
        <v>688</v>
      </c>
      <c r="K41" s="636" t="s">
        <v>888</v>
      </c>
      <c r="L41" s="636">
        <v>521</v>
      </c>
      <c r="M41" s="636" t="s">
        <v>888</v>
      </c>
      <c r="N41" s="636" t="s">
        <v>888</v>
      </c>
      <c r="O41" s="636" t="s">
        <v>888</v>
      </c>
      <c r="P41" s="636" t="s">
        <v>888</v>
      </c>
      <c r="Q41" s="636" t="s">
        <v>145</v>
      </c>
      <c r="R41" s="636" t="s">
        <v>145</v>
      </c>
      <c r="S41" s="636" t="s">
        <v>145</v>
      </c>
      <c r="T41" s="636" t="s">
        <v>145</v>
      </c>
      <c r="U41" s="636" t="s">
        <v>145</v>
      </c>
      <c r="V41" s="636" t="s">
        <v>145</v>
      </c>
      <c r="W41" s="636" t="s">
        <v>145</v>
      </c>
      <c r="X41" s="636" t="s">
        <v>145</v>
      </c>
      <c r="Y41" s="636" t="s">
        <v>145</v>
      </c>
      <c r="Z41" s="636" t="s">
        <v>145</v>
      </c>
      <c r="AA41" s="636" t="s">
        <v>145</v>
      </c>
      <c r="AB41" s="636" t="s">
        <v>145</v>
      </c>
      <c r="AC41" s="636" t="s">
        <v>145</v>
      </c>
      <c r="AD41" s="636" t="s">
        <v>145</v>
      </c>
      <c r="AE41" s="636" t="s">
        <v>145</v>
      </c>
      <c r="AG41" s="103">
        <v>4</v>
      </c>
      <c r="AH41" s="103" t="s">
        <v>199</v>
      </c>
      <c r="AI41" s="104">
        <f t="shared" si="36"/>
        <v>1070</v>
      </c>
      <c r="AJ41" s="876">
        <f>IFERROR(_xlfn.RANK.EQ(AI41,$AI$38:$AI$216,0)+COUNTIF(AI$38:AI41,AI41)-1,"-")</f>
        <v>39</v>
      </c>
      <c r="AK41" s="876"/>
      <c r="AL41" s="828">
        <f t="shared" si="37"/>
        <v>4</v>
      </c>
      <c r="AM41" s="828" t="str">
        <f t="shared" si="38"/>
        <v>岩見沢市</v>
      </c>
      <c r="AN41" s="941">
        <f t="shared" si="39"/>
        <v>5580</v>
      </c>
      <c r="AO41" s="104">
        <f t="shared" si="40"/>
        <v>3410</v>
      </c>
      <c r="AP41" s="876">
        <f>IFERROR(_xlfn.RANK.EQ(AO41,$AO$38:$AO$216,0)+COUNTIF(AO$38:AO41,AO41)-1,"-")</f>
        <v>48</v>
      </c>
      <c r="AQ41" s="876"/>
      <c r="AR41" s="828">
        <f t="shared" si="41"/>
        <v>4</v>
      </c>
      <c r="AS41" s="828" t="str">
        <f t="shared" si="42"/>
        <v>岩見沢市</v>
      </c>
      <c r="AT41" s="941">
        <f t="shared" si="43"/>
        <v>29800</v>
      </c>
      <c r="AU41" s="104">
        <f t="shared" si="44"/>
        <v>319</v>
      </c>
      <c r="AV41" s="876">
        <f>IFERROR(_xlfn.RANK.EQ(AU41,$AU$38:$AU$216,0)+COUNTIF(AU$38:AU41,AU41)-1,"-")</f>
        <v>101</v>
      </c>
      <c r="AW41" s="876"/>
      <c r="AX41" s="828">
        <f t="shared" si="45"/>
        <v>4</v>
      </c>
      <c r="AY41" s="828" t="str">
        <f t="shared" si="46"/>
        <v>更別村</v>
      </c>
      <c r="AZ41" s="828">
        <f t="shared" si="47"/>
        <v>681</v>
      </c>
      <c r="BA41" s="104">
        <f t="shared" si="48"/>
        <v>875</v>
      </c>
      <c r="BB41" s="876">
        <f>IFERROR(_xlfn.RANK.EQ(BA41,$BA$38:$BA$216,0)+COUNTIF(BA$38:BA41,BA41)-1,"-")</f>
        <v>39</v>
      </c>
      <c r="BC41" s="876"/>
      <c r="BD41" s="828">
        <f t="shared" si="49"/>
        <v>4</v>
      </c>
      <c r="BE41" s="828" t="str">
        <f t="shared" si="50"/>
        <v>幕別町</v>
      </c>
      <c r="BF41" s="941">
        <f t="shared" si="51"/>
        <v>4170</v>
      </c>
      <c r="BG41" s="104">
        <f t="shared" si="52"/>
        <v>3070</v>
      </c>
      <c r="BH41" s="876">
        <f>IFERROR(_xlfn.RANK.EQ(BG41,$BG$38:$BG$216,0)+COUNTIF(BG$38:BG41,BG41)-1,"-")</f>
        <v>49</v>
      </c>
      <c r="BI41" s="876"/>
      <c r="BJ41" s="828">
        <f t="shared" si="53"/>
        <v>4</v>
      </c>
      <c r="BK41" s="828" t="str">
        <f t="shared" si="54"/>
        <v>幕別町</v>
      </c>
      <c r="BL41" s="941">
        <f t="shared" si="55"/>
        <v>27300</v>
      </c>
      <c r="BM41" s="104">
        <f t="shared" si="56"/>
        <v>351</v>
      </c>
      <c r="BN41" s="876">
        <f>IFERROR(_xlfn.RANK.EQ(BM41,$BM$38:$BM$216,0)+COUNTIF(BM$38:BM41,BM41)-1,"-")</f>
        <v>92</v>
      </c>
      <c r="BO41" s="876"/>
      <c r="BP41" s="828">
        <f t="shared" si="57"/>
        <v>4</v>
      </c>
      <c r="BQ41" s="828" t="str">
        <f t="shared" si="58"/>
        <v>更別村</v>
      </c>
      <c r="BR41" s="828">
        <f t="shared" si="59"/>
        <v>683</v>
      </c>
      <c r="BS41" s="104">
        <f t="shared" si="60"/>
        <v>194</v>
      </c>
      <c r="BT41" s="876">
        <f>IFERROR(_xlfn.RANK.EQ(BS41,$BS$38:$BS$216,0)+COUNTIF(BS$38:BS41,BS41)-1,"-")</f>
        <v>32</v>
      </c>
      <c r="BU41" s="876"/>
      <c r="BV41" s="828">
        <f t="shared" si="61"/>
        <v>4</v>
      </c>
      <c r="BW41" s="828" t="str">
        <f t="shared" si="62"/>
        <v>大空町</v>
      </c>
      <c r="BX41" s="941">
        <f t="shared" si="63"/>
        <v>1040</v>
      </c>
      <c r="BY41" s="104">
        <f t="shared" si="64"/>
        <v>331</v>
      </c>
      <c r="BZ41" s="876">
        <f>IFERROR(_xlfn.RANK.EQ(BY41,$BY$38:$BY$216,0)+COUNTIF(BY$38:BY41,BY41)-1,"-")</f>
        <v>45</v>
      </c>
      <c r="CA41" s="876"/>
      <c r="CB41" s="828">
        <f t="shared" si="65"/>
        <v>4</v>
      </c>
      <c r="CC41" s="828" t="str">
        <f t="shared" si="66"/>
        <v>大空町</v>
      </c>
      <c r="CD41" s="941">
        <f t="shared" si="67"/>
        <v>4450</v>
      </c>
      <c r="CE41" s="104">
        <f t="shared" si="68"/>
        <v>171</v>
      </c>
      <c r="CF41" s="971">
        <f>IFERROR(_xlfn.RANK.EQ(CE41,$CE$38:$CE$216,0)+COUNTIF(CE$38:CE41,CE41)-1,"-")</f>
        <v>74</v>
      </c>
      <c r="CG41" s="972"/>
      <c r="CH41" s="976">
        <f t="shared" si="69"/>
        <v>4</v>
      </c>
      <c r="CI41" s="977" t="str">
        <f t="shared" si="70"/>
        <v>由仁町</v>
      </c>
      <c r="CJ41" s="995">
        <f t="shared" si="71"/>
        <v>475</v>
      </c>
    </row>
    <row r="42" spans="1:88" s="211" customFormat="1" ht="18" customHeight="1">
      <c r="A42" s="608" t="s">
        <v>604</v>
      </c>
      <c r="B42" s="605" t="s">
        <v>605</v>
      </c>
      <c r="C42" s="606" t="s">
        <v>193</v>
      </c>
      <c r="D42" s="605" t="s">
        <v>649</v>
      </c>
      <c r="E42" s="606" t="s">
        <v>338</v>
      </c>
      <c r="F42" s="636" t="s">
        <v>888</v>
      </c>
      <c r="G42" s="636" t="s">
        <v>888</v>
      </c>
      <c r="H42" s="636" t="s">
        <v>888</v>
      </c>
      <c r="I42" s="636" t="s">
        <v>888</v>
      </c>
      <c r="J42" s="636" t="s">
        <v>888</v>
      </c>
      <c r="K42" s="636" t="s">
        <v>888</v>
      </c>
      <c r="L42" s="636" t="s">
        <v>888</v>
      </c>
      <c r="M42" s="636" t="s">
        <v>888</v>
      </c>
      <c r="N42" s="636" t="s">
        <v>888</v>
      </c>
      <c r="O42" s="636" t="s">
        <v>888</v>
      </c>
      <c r="P42" s="636" t="s">
        <v>888</v>
      </c>
      <c r="Q42" s="636" t="s">
        <v>145</v>
      </c>
      <c r="R42" s="636" t="s">
        <v>145</v>
      </c>
      <c r="S42" s="636" t="s">
        <v>145</v>
      </c>
      <c r="T42" s="636" t="s">
        <v>145</v>
      </c>
      <c r="U42" s="636" t="s">
        <v>145</v>
      </c>
      <c r="V42" s="636" t="s">
        <v>145</v>
      </c>
      <c r="W42" s="636" t="s">
        <v>145</v>
      </c>
      <c r="X42" s="636" t="s">
        <v>145</v>
      </c>
      <c r="Y42" s="636" t="s">
        <v>145</v>
      </c>
      <c r="Z42" s="636" t="s">
        <v>145</v>
      </c>
      <c r="AA42" s="636" t="s">
        <v>145</v>
      </c>
      <c r="AB42" s="636" t="s">
        <v>145</v>
      </c>
      <c r="AC42" s="636" t="s">
        <v>145</v>
      </c>
      <c r="AD42" s="636" t="s">
        <v>145</v>
      </c>
      <c r="AE42" s="636" t="s">
        <v>145</v>
      </c>
      <c r="AG42" s="103">
        <v>5</v>
      </c>
      <c r="AH42" s="103" t="s">
        <v>359</v>
      </c>
      <c r="AI42" s="104" t="str">
        <f t="shared" si="36"/>
        <v>-</v>
      </c>
      <c r="AJ42" s="876" t="str">
        <f>IFERROR(_xlfn.RANK.EQ(AI42,$AI$38:$AI$216,0)+COUNTIF(AI$38:AI42,AI42)-1,"-")</f>
        <v>-</v>
      </c>
      <c r="AK42" s="876"/>
      <c r="AL42" s="828">
        <f t="shared" si="37"/>
        <v>5</v>
      </c>
      <c r="AM42" s="828" t="str">
        <f t="shared" si="38"/>
        <v>北見市</v>
      </c>
      <c r="AN42" s="941">
        <f t="shared" si="39"/>
        <v>5430</v>
      </c>
      <c r="AO42" s="104" t="str">
        <f t="shared" si="40"/>
        <v>-</v>
      </c>
      <c r="AP42" s="876" t="str">
        <f>IFERROR(_xlfn.RANK.EQ(AO42,$AO$38:$AO$216,0)+COUNTIF(AO$38:AO42,AO42)-1,"-")</f>
        <v>-</v>
      </c>
      <c r="AQ42" s="876"/>
      <c r="AR42" s="828">
        <f t="shared" si="41"/>
        <v>5</v>
      </c>
      <c r="AS42" s="828" t="str">
        <f t="shared" si="42"/>
        <v>北見市</v>
      </c>
      <c r="AT42" s="941">
        <f t="shared" si="43"/>
        <v>29200</v>
      </c>
      <c r="AU42" s="104" t="str">
        <f t="shared" si="44"/>
        <v>-</v>
      </c>
      <c r="AV42" s="876" t="str">
        <f>IFERROR(_xlfn.RANK.EQ(AU42,$AU$38:$AU$216,0)+COUNTIF(AU$38:AU42,AU42)-1,"-")</f>
        <v>-</v>
      </c>
      <c r="AW42" s="876"/>
      <c r="AX42" s="828">
        <f t="shared" si="45"/>
        <v>5</v>
      </c>
      <c r="AY42" s="828" t="str">
        <f t="shared" si="46"/>
        <v>豊頃町</v>
      </c>
      <c r="AZ42" s="828">
        <f t="shared" si="47"/>
        <v>670</v>
      </c>
      <c r="BA42" s="104" t="str">
        <f t="shared" si="48"/>
        <v>-</v>
      </c>
      <c r="BB42" s="876" t="str">
        <f>IFERROR(_xlfn.RANK.EQ(BA42,$BA$38:$BA$216,0)+COUNTIF(BA$38:BA42,BA42)-1,"-")</f>
        <v>-</v>
      </c>
      <c r="BC42" s="876"/>
      <c r="BD42" s="828">
        <f t="shared" si="49"/>
        <v>5</v>
      </c>
      <c r="BE42" s="828" t="str">
        <f t="shared" si="50"/>
        <v>岩見沢市</v>
      </c>
      <c r="BF42" s="941">
        <f t="shared" si="51"/>
        <v>4120</v>
      </c>
      <c r="BG42" s="104" t="str">
        <f t="shared" si="52"/>
        <v>-</v>
      </c>
      <c r="BH42" s="876" t="str">
        <f>IFERROR(_xlfn.RANK.EQ(BG42,$BG$38:$BG$216,0)+COUNTIF(BG$38:BG42,BG42)-1,"-")</f>
        <v>-</v>
      </c>
      <c r="BI42" s="876"/>
      <c r="BJ42" s="828">
        <f t="shared" si="53"/>
        <v>5</v>
      </c>
      <c r="BK42" s="828" t="str">
        <f t="shared" si="54"/>
        <v>北見市</v>
      </c>
      <c r="BL42" s="941">
        <f t="shared" si="55"/>
        <v>23600</v>
      </c>
      <c r="BM42" s="104" t="str">
        <f t="shared" si="56"/>
        <v>-</v>
      </c>
      <c r="BN42" s="876" t="str">
        <f>IFERROR(_xlfn.RANK.EQ(BM42,$BM$38:$BM$216,0)+COUNTIF(BM$38:BM42,BM42)-1,"-")</f>
        <v>-</v>
      </c>
      <c r="BO42" s="876"/>
      <c r="BP42" s="828">
        <f t="shared" si="57"/>
        <v>5</v>
      </c>
      <c r="BQ42" s="828" t="str">
        <f t="shared" si="58"/>
        <v>小清水町</v>
      </c>
      <c r="BR42" s="828">
        <f t="shared" si="59"/>
        <v>679</v>
      </c>
      <c r="BS42" s="104" t="str">
        <f t="shared" si="60"/>
        <v>-</v>
      </c>
      <c r="BT42" s="876" t="str">
        <f>IFERROR(_xlfn.RANK.EQ(BS42,$BS$38:$BS$216,0)+COUNTIF(BS$38:BS42,BS42)-1,"-")</f>
        <v>-</v>
      </c>
      <c r="BU42" s="876"/>
      <c r="BV42" s="828">
        <f t="shared" si="61"/>
        <v>5</v>
      </c>
      <c r="BW42" s="828" t="str">
        <f t="shared" si="62"/>
        <v>美瑛町</v>
      </c>
      <c r="BX42" s="941">
        <f t="shared" si="63"/>
        <v>774</v>
      </c>
      <c r="BY42" s="104" t="str">
        <f t="shared" si="64"/>
        <v>-</v>
      </c>
      <c r="BZ42" s="876" t="str">
        <f>IFERROR(_xlfn.RANK.EQ(BY42,$BY$38:$BY$216,0)+COUNTIF(BY$38:BY42,BY42)-1,"-")</f>
        <v>-</v>
      </c>
      <c r="CA42" s="876"/>
      <c r="CB42" s="828">
        <f t="shared" si="65"/>
        <v>5</v>
      </c>
      <c r="CC42" s="828" t="str">
        <f t="shared" si="66"/>
        <v>美瑛町</v>
      </c>
      <c r="CD42" s="941">
        <f t="shared" si="67"/>
        <v>3160</v>
      </c>
      <c r="CE42" s="104" t="str">
        <f t="shared" si="68"/>
        <v>-</v>
      </c>
      <c r="CF42" s="971" t="str">
        <f>IFERROR(_xlfn.RANK.EQ(CE42,$CE$38:$CE$216,0)+COUNTIF(CE$38:CE42,CE42)-1,"-")</f>
        <v>-</v>
      </c>
      <c r="CG42" s="972"/>
      <c r="CH42" s="976">
        <f t="shared" si="69"/>
        <v>5</v>
      </c>
      <c r="CI42" s="977" t="str">
        <f t="shared" si="70"/>
        <v>訓子府町</v>
      </c>
      <c r="CJ42" s="995">
        <f t="shared" si="71"/>
        <v>463</v>
      </c>
    </row>
    <row r="43" spans="1:88" s="211" customFormat="1" ht="18" customHeight="1">
      <c r="A43" s="608" t="s">
        <v>604</v>
      </c>
      <c r="B43" s="605" t="s">
        <v>605</v>
      </c>
      <c r="C43" s="606" t="s">
        <v>193</v>
      </c>
      <c r="D43" s="605" t="s">
        <v>650</v>
      </c>
      <c r="E43" s="606" t="s">
        <v>355</v>
      </c>
      <c r="F43" s="636" t="s">
        <v>145</v>
      </c>
      <c r="G43" s="636" t="s">
        <v>145</v>
      </c>
      <c r="H43" s="636" t="s">
        <v>145</v>
      </c>
      <c r="I43" s="636" t="s">
        <v>145</v>
      </c>
      <c r="J43" s="636" t="s">
        <v>145</v>
      </c>
      <c r="K43" s="636" t="s">
        <v>145</v>
      </c>
      <c r="L43" s="636" t="s">
        <v>145</v>
      </c>
      <c r="M43" s="636" t="s">
        <v>145</v>
      </c>
      <c r="N43" s="636" t="s">
        <v>145</v>
      </c>
      <c r="O43" s="636" t="s">
        <v>145</v>
      </c>
      <c r="P43" s="636" t="s">
        <v>145</v>
      </c>
      <c r="Q43" s="636" t="s">
        <v>145</v>
      </c>
      <c r="R43" s="636" t="s">
        <v>145</v>
      </c>
      <c r="S43" s="636" t="s">
        <v>145</v>
      </c>
      <c r="T43" s="636" t="s">
        <v>145</v>
      </c>
      <c r="U43" s="636" t="s">
        <v>145</v>
      </c>
      <c r="V43" s="636" t="s">
        <v>145</v>
      </c>
      <c r="W43" s="636" t="s">
        <v>145</v>
      </c>
      <c r="X43" s="636" t="s">
        <v>145</v>
      </c>
      <c r="Y43" s="636" t="s">
        <v>145</v>
      </c>
      <c r="Z43" s="636" t="s">
        <v>145</v>
      </c>
      <c r="AA43" s="636" t="s">
        <v>145</v>
      </c>
      <c r="AB43" s="636" t="s">
        <v>145</v>
      </c>
      <c r="AC43" s="636" t="s">
        <v>145</v>
      </c>
      <c r="AD43" s="636" t="s">
        <v>145</v>
      </c>
      <c r="AE43" s="636" t="s">
        <v>145</v>
      </c>
      <c r="AG43" s="103">
        <v>6</v>
      </c>
      <c r="AH43" s="103" t="s">
        <v>300</v>
      </c>
      <c r="AI43" s="104" t="str">
        <f t="shared" si="36"/>
        <v>x</v>
      </c>
      <c r="AJ43" s="876" t="str">
        <f>IFERROR(_xlfn.RANK.EQ(AI43,$AI$38:$AI$216,0)+COUNTIF(AI$38:AI43,AI43)-1,"-")</f>
        <v>-</v>
      </c>
      <c r="AK43" s="876"/>
      <c r="AL43" s="828">
        <f t="shared" si="37"/>
        <v>6</v>
      </c>
      <c r="AM43" s="828" t="str">
        <f t="shared" si="38"/>
        <v>幕別町</v>
      </c>
      <c r="AN43" s="941">
        <f t="shared" si="39"/>
        <v>4320</v>
      </c>
      <c r="AO43" s="104" t="str">
        <f t="shared" si="40"/>
        <v>x</v>
      </c>
      <c r="AP43" s="876" t="str">
        <f>IFERROR(_xlfn.RANK.EQ(AO43,$AO$38:$AO$216,0)+COUNTIF(AO$38:AO43,AO43)-1,"-")</f>
        <v>-</v>
      </c>
      <c r="AQ43" s="876"/>
      <c r="AR43" s="828">
        <f t="shared" si="41"/>
        <v>6</v>
      </c>
      <c r="AS43" s="828" t="str">
        <f t="shared" si="42"/>
        <v>幕別町</v>
      </c>
      <c r="AT43" s="941">
        <f t="shared" si="43"/>
        <v>27900</v>
      </c>
      <c r="AU43" s="104" t="str">
        <f t="shared" si="44"/>
        <v>x</v>
      </c>
      <c r="AV43" s="876" t="str">
        <f>IFERROR(_xlfn.RANK.EQ(AU43,$AU$38:$AU$216,0)+COUNTIF(AU$38:AU43,AU43)-1,"-")</f>
        <v>-</v>
      </c>
      <c r="AW43" s="876"/>
      <c r="AX43" s="828">
        <f t="shared" si="45"/>
        <v>6</v>
      </c>
      <c r="AY43" s="828" t="str">
        <f t="shared" si="46"/>
        <v>浦幌町</v>
      </c>
      <c r="AZ43" s="828">
        <f t="shared" si="47"/>
        <v>666</v>
      </c>
      <c r="BA43" s="104" t="str">
        <f t="shared" si="48"/>
        <v>-</v>
      </c>
      <c r="BB43" s="876" t="str">
        <f>IFERROR(_xlfn.RANK.EQ(BA43,$BA$38:$BA$216,0)+COUNTIF(BA$38:BA43,BA43)-1,"-")</f>
        <v>-</v>
      </c>
      <c r="BC43" s="876"/>
      <c r="BD43" s="828">
        <f t="shared" si="49"/>
        <v>6</v>
      </c>
      <c r="BE43" s="828" t="str">
        <f t="shared" si="50"/>
        <v>北見市</v>
      </c>
      <c r="BF43" s="941">
        <f t="shared" si="51"/>
        <v>4060</v>
      </c>
      <c r="BG43" s="104" t="str">
        <f t="shared" si="52"/>
        <v>-</v>
      </c>
      <c r="BH43" s="876" t="str">
        <f>IFERROR(_xlfn.RANK.EQ(BG43,$BG$38:$BG$216,0)+COUNTIF(BG$38:BG43,BG43)-1,"-")</f>
        <v>-</v>
      </c>
      <c r="BI43" s="876"/>
      <c r="BJ43" s="828">
        <f t="shared" si="53"/>
        <v>6</v>
      </c>
      <c r="BK43" s="828" t="str">
        <f t="shared" si="54"/>
        <v>岩見沢市</v>
      </c>
      <c r="BL43" s="941">
        <f t="shared" si="55"/>
        <v>22700</v>
      </c>
      <c r="BM43" s="104" t="str">
        <f t="shared" si="56"/>
        <v>-</v>
      </c>
      <c r="BN43" s="876" t="str">
        <f>IFERROR(_xlfn.RANK.EQ(BM43,$BM$38:$BM$216,0)+COUNTIF(BM$38:BM43,BM43)-1,"-")</f>
        <v>-</v>
      </c>
      <c r="BO43" s="876"/>
      <c r="BP43" s="828">
        <f t="shared" si="57"/>
        <v>6</v>
      </c>
      <c r="BQ43" s="828" t="str">
        <f t="shared" si="58"/>
        <v>浦幌町</v>
      </c>
      <c r="BR43" s="828">
        <f t="shared" si="59"/>
        <v>671</v>
      </c>
      <c r="BS43" s="104" t="str">
        <f t="shared" si="60"/>
        <v>x</v>
      </c>
      <c r="BT43" s="876" t="str">
        <f>IFERROR(_xlfn.RANK.EQ(BS43,$BS$38:$BS$216,0)+COUNTIF(BS$38:BS43,BS43)-1,"-")</f>
        <v>-</v>
      </c>
      <c r="BU43" s="876"/>
      <c r="BV43" s="828">
        <f t="shared" si="61"/>
        <v>6</v>
      </c>
      <c r="BW43" s="828" t="str">
        <f t="shared" si="62"/>
        <v>美幌町</v>
      </c>
      <c r="BX43" s="941">
        <f t="shared" si="63"/>
        <v>627</v>
      </c>
      <c r="BY43" s="104" t="str">
        <f t="shared" si="64"/>
        <v>x</v>
      </c>
      <c r="BZ43" s="876" t="str">
        <f>IFERROR(_xlfn.RANK.EQ(BY43,$BY$38:$BY$216,0)+COUNTIF(BY$38:BY43,BY43)-1,"-")</f>
        <v>-</v>
      </c>
      <c r="CA43" s="876"/>
      <c r="CB43" s="828">
        <f t="shared" si="65"/>
        <v>6</v>
      </c>
      <c r="CC43" s="828" t="str">
        <f t="shared" si="66"/>
        <v>美幌町</v>
      </c>
      <c r="CD43" s="941">
        <f t="shared" si="67"/>
        <v>2530</v>
      </c>
      <c r="CE43" s="104" t="str">
        <f t="shared" si="68"/>
        <v>x</v>
      </c>
      <c r="CF43" s="971" t="str">
        <f>IFERROR(_xlfn.RANK.EQ(CE43,$CE$38:$CE$216,0)+COUNTIF(CE$38:CE43,CE43)-1,"-")</f>
        <v>-</v>
      </c>
      <c r="CG43" s="972"/>
      <c r="CH43" s="976">
        <f t="shared" si="69"/>
        <v>6</v>
      </c>
      <c r="CI43" s="977" t="str">
        <f t="shared" si="70"/>
        <v>芽室町</v>
      </c>
      <c r="CJ43" s="995">
        <f t="shared" si="71"/>
        <v>454</v>
      </c>
    </row>
    <row r="44" spans="1:88" s="211" customFormat="1" ht="18" customHeight="1">
      <c r="A44" s="608" t="s">
        <v>604</v>
      </c>
      <c r="B44" s="605" t="s">
        <v>606</v>
      </c>
      <c r="C44" s="606" t="s">
        <v>194</v>
      </c>
      <c r="D44" s="605" t="s">
        <v>651</v>
      </c>
      <c r="E44" s="606" t="s">
        <v>342</v>
      </c>
      <c r="F44" s="636">
        <v>93</v>
      </c>
      <c r="G44" s="636">
        <v>262</v>
      </c>
      <c r="H44" s="636">
        <v>255</v>
      </c>
      <c r="I44" s="636">
        <v>300</v>
      </c>
      <c r="J44" s="636">
        <v>244</v>
      </c>
      <c r="K44" s="636">
        <v>54</v>
      </c>
      <c r="L44" s="636">
        <v>322</v>
      </c>
      <c r="M44" s="636">
        <v>174</v>
      </c>
      <c r="N44" s="636">
        <v>39</v>
      </c>
      <c r="O44" s="636">
        <v>179</v>
      </c>
      <c r="P44" s="636">
        <v>70</v>
      </c>
      <c r="Q44" s="636" t="s">
        <v>145</v>
      </c>
      <c r="R44" s="636" t="s">
        <v>145</v>
      </c>
      <c r="S44" s="636" t="s">
        <v>145</v>
      </c>
      <c r="T44" s="636" t="s">
        <v>145</v>
      </c>
      <c r="U44" s="636" t="s">
        <v>145</v>
      </c>
      <c r="V44" s="636" t="s">
        <v>145</v>
      </c>
      <c r="W44" s="636" t="s">
        <v>145</v>
      </c>
      <c r="X44" s="636" t="s">
        <v>145</v>
      </c>
      <c r="Y44" s="636" t="s">
        <v>145</v>
      </c>
      <c r="Z44" s="636" t="s">
        <v>145</v>
      </c>
      <c r="AA44" s="636" t="s">
        <v>145</v>
      </c>
      <c r="AB44" s="636" t="s">
        <v>145</v>
      </c>
      <c r="AC44" s="636" t="s">
        <v>145</v>
      </c>
      <c r="AD44" s="636" t="s">
        <v>145</v>
      </c>
      <c r="AE44" s="636" t="s">
        <v>145</v>
      </c>
      <c r="AG44" s="103">
        <v>7</v>
      </c>
      <c r="AH44" s="103" t="s">
        <v>208</v>
      </c>
      <c r="AI44" s="104">
        <f t="shared" si="36"/>
        <v>6370</v>
      </c>
      <c r="AJ44" s="876">
        <f>IFERROR(_xlfn.RANK.EQ(AI44,$AI$38:$AI$216,0)+COUNTIF(AI$38:AI44,AI44)-1,"-")</f>
        <v>3</v>
      </c>
      <c r="AK44" s="876"/>
      <c r="AL44" s="828">
        <f t="shared" si="37"/>
        <v>7</v>
      </c>
      <c r="AM44" s="828" t="str">
        <f t="shared" si="38"/>
        <v>大空町</v>
      </c>
      <c r="AN44" s="941">
        <f t="shared" si="39"/>
        <v>3840</v>
      </c>
      <c r="AO44" s="104">
        <f t="shared" si="40"/>
        <v>40300</v>
      </c>
      <c r="AP44" s="876">
        <f>IFERROR(_xlfn.RANK.EQ(AO44,$AO$38:$AO$216,0)+COUNTIF(AO$38:AO44,AO44)-1,"-")</f>
        <v>2</v>
      </c>
      <c r="AQ44" s="876"/>
      <c r="AR44" s="828">
        <f t="shared" si="41"/>
        <v>7</v>
      </c>
      <c r="AS44" s="828" t="str">
        <f t="shared" si="42"/>
        <v>網走市</v>
      </c>
      <c r="AT44" s="941">
        <f t="shared" si="43"/>
        <v>22000</v>
      </c>
      <c r="AU44" s="104">
        <f t="shared" si="44"/>
        <v>633</v>
      </c>
      <c r="AV44" s="876">
        <f>IFERROR(_xlfn.RANK.EQ(AU44,$AU$38:$AU$216,0)+COUNTIF(AU$38:AU44,AU44)-1,"-")</f>
        <v>12</v>
      </c>
      <c r="AW44" s="876"/>
      <c r="AX44" s="828">
        <f t="shared" si="45"/>
        <v>7</v>
      </c>
      <c r="AY44" s="828" t="str">
        <f t="shared" si="46"/>
        <v>池田町</v>
      </c>
      <c r="AZ44" s="828">
        <f t="shared" si="47"/>
        <v>664</v>
      </c>
      <c r="BA44" s="104">
        <f t="shared" si="48"/>
        <v>6260</v>
      </c>
      <c r="BB44" s="876">
        <f>IFERROR(_xlfn.RANK.EQ(BA44,$BA$38:$BA$216,0)+COUNTIF(BA$38:BA44,BA44)-1,"-")</f>
        <v>2</v>
      </c>
      <c r="BC44" s="876"/>
      <c r="BD44" s="828">
        <f t="shared" si="49"/>
        <v>7</v>
      </c>
      <c r="BE44" s="828" t="str">
        <f t="shared" si="50"/>
        <v>網走市</v>
      </c>
      <c r="BF44" s="941">
        <f t="shared" si="51"/>
        <v>3230</v>
      </c>
      <c r="BG44" s="104">
        <f t="shared" si="52"/>
        <v>40000</v>
      </c>
      <c r="BH44" s="876">
        <f>IFERROR(_xlfn.RANK.EQ(BG44,$BG$38:$BG$216,0)+COUNTIF(BG$38:BG44,BG44)-1,"-")</f>
        <v>2</v>
      </c>
      <c r="BI44" s="876"/>
      <c r="BJ44" s="828">
        <f t="shared" si="53"/>
        <v>7</v>
      </c>
      <c r="BK44" s="828" t="str">
        <f t="shared" si="54"/>
        <v>網走市</v>
      </c>
      <c r="BL44" s="941">
        <f t="shared" si="55"/>
        <v>20500</v>
      </c>
      <c r="BM44" s="104">
        <f t="shared" si="56"/>
        <v>639</v>
      </c>
      <c r="BN44" s="876">
        <f>IFERROR(_xlfn.RANK.EQ(BM44,$BM$38:$BM$216,0)+COUNTIF(BM$38:BM44,BM44)-1,"-")</f>
        <v>11</v>
      </c>
      <c r="BO44" s="876"/>
      <c r="BP44" s="828">
        <f t="shared" si="57"/>
        <v>7</v>
      </c>
      <c r="BQ44" s="828" t="str">
        <f t="shared" si="58"/>
        <v>豊頃町</v>
      </c>
      <c r="BR44" s="828">
        <f t="shared" si="59"/>
        <v>670</v>
      </c>
      <c r="BS44" s="104">
        <f t="shared" si="60"/>
        <v>109</v>
      </c>
      <c r="BT44" s="876">
        <f>IFERROR(_xlfn.RANK.EQ(BS44,$BS$38:$BS$216,0)+COUNTIF(BS$38:BS44,BS44)-1,"-")</f>
        <v>46</v>
      </c>
      <c r="BU44" s="876"/>
      <c r="BV44" s="828">
        <f t="shared" si="61"/>
        <v>7</v>
      </c>
      <c r="BW44" s="828" t="str">
        <f t="shared" si="62"/>
        <v>千歳市</v>
      </c>
      <c r="BX44" s="941">
        <f t="shared" si="63"/>
        <v>581</v>
      </c>
      <c r="BY44" s="104">
        <f t="shared" si="64"/>
        <v>350</v>
      </c>
      <c r="BZ44" s="876">
        <f>IFERROR(_xlfn.RANK.EQ(BY44,$BY$38:$BY$216,0)+COUNTIF(BY$38:BY44,BY44)-1,"-")</f>
        <v>42</v>
      </c>
      <c r="CA44" s="876"/>
      <c r="CB44" s="828">
        <f t="shared" si="65"/>
        <v>7</v>
      </c>
      <c r="CC44" s="828" t="str">
        <f t="shared" si="66"/>
        <v>由仁町</v>
      </c>
      <c r="CD44" s="941">
        <f t="shared" si="67"/>
        <v>2390</v>
      </c>
      <c r="CE44" s="104">
        <f t="shared" si="68"/>
        <v>321</v>
      </c>
      <c r="CF44" s="971">
        <f>IFERROR(_xlfn.RANK.EQ(CE44,$CE$38:$CE$216,0)+COUNTIF(CE$38:CE44,CE44)-1,"-")</f>
        <v>45</v>
      </c>
      <c r="CG44" s="972"/>
      <c r="CH44" s="976">
        <f t="shared" si="69"/>
        <v>7</v>
      </c>
      <c r="CI44" s="977" t="str">
        <f t="shared" si="70"/>
        <v>清水町</v>
      </c>
      <c r="CJ44" s="995">
        <f t="shared" si="71"/>
        <v>450</v>
      </c>
    </row>
    <row r="45" spans="1:88" s="211" customFormat="1" ht="18" customHeight="1">
      <c r="A45" s="608" t="s">
        <v>604</v>
      </c>
      <c r="B45" s="605" t="s">
        <v>606</v>
      </c>
      <c r="C45" s="606" t="s">
        <v>194</v>
      </c>
      <c r="D45" s="605" t="s">
        <v>652</v>
      </c>
      <c r="E45" s="606" t="s">
        <v>302</v>
      </c>
      <c r="F45" s="636">
        <v>151</v>
      </c>
      <c r="G45" s="636">
        <v>325</v>
      </c>
      <c r="H45" s="636">
        <v>308</v>
      </c>
      <c r="I45" s="636">
        <v>333</v>
      </c>
      <c r="J45" s="636">
        <v>490</v>
      </c>
      <c r="K45" s="636">
        <v>37</v>
      </c>
      <c r="L45" s="636">
        <v>475</v>
      </c>
      <c r="M45" s="636">
        <v>176</v>
      </c>
      <c r="N45" s="636">
        <v>114</v>
      </c>
      <c r="O45" s="636">
        <v>275</v>
      </c>
      <c r="P45" s="636">
        <v>314</v>
      </c>
      <c r="Q45" s="636" t="s">
        <v>145</v>
      </c>
      <c r="R45" s="636" t="s">
        <v>145</v>
      </c>
      <c r="S45" s="636" t="s">
        <v>145</v>
      </c>
      <c r="T45" s="636" t="s">
        <v>145</v>
      </c>
      <c r="U45" s="636" t="s">
        <v>145</v>
      </c>
      <c r="V45" s="636" t="s">
        <v>145</v>
      </c>
      <c r="W45" s="636" t="s">
        <v>145</v>
      </c>
      <c r="X45" s="636" t="s">
        <v>145</v>
      </c>
      <c r="Y45" s="636" t="s">
        <v>145</v>
      </c>
      <c r="Z45" s="636" t="s">
        <v>145</v>
      </c>
      <c r="AA45" s="636" t="s">
        <v>145</v>
      </c>
      <c r="AB45" s="636" t="s">
        <v>145</v>
      </c>
      <c r="AC45" s="636" t="s">
        <v>145</v>
      </c>
      <c r="AD45" s="636" t="s">
        <v>145</v>
      </c>
      <c r="AE45" s="636" t="s">
        <v>145</v>
      </c>
      <c r="AG45" s="103">
        <v>8</v>
      </c>
      <c r="AH45" s="103" t="s">
        <v>214</v>
      </c>
      <c r="AI45" s="104">
        <f t="shared" si="36"/>
        <v>5430</v>
      </c>
      <c r="AJ45" s="876">
        <f>IFERROR(_xlfn.RANK.EQ(AI45,$AI$38:$AI$216,0)+COUNTIF(AI$38:AI45,AI45)-1,"-")</f>
        <v>5</v>
      </c>
      <c r="AK45" s="876"/>
      <c r="AL45" s="828">
        <f t="shared" si="37"/>
        <v>8</v>
      </c>
      <c r="AM45" s="828" t="str">
        <f t="shared" si="38"/>
        <v>網走市</v>
      </c>
      <c r="AN45" s="941">
        <f t="shared" si="39"/>
        <v>3570</v>
      </c>
      <c r="AO45" s="104">
        <f t="shared" si="40"/>
        <v>29200</v>
      </c>
      <c r="AP45" s="876">
        <f>IFERROR(_xlfn.RANK.EQ(AO45,$AO$38:$AO$216,0)+COUNTIF(AO$38:AO45,AO45)-1,"-")</f>
        <v>5</v>
      </c>
      <c r="AQ45" s="876"/>
      <c r="AR45" s="828">
        <f t="shared" si="41"/>
        <v>8</v>
      </c>
      <c r="AS45" s="828" t="str">
        <f t="shared" si="42"/>
        <v>大空町</v>
      </c>
      <c r="AT45" s="941">
        <f t="shared" si="43"/>
        <v>21100</v>
      </c>
      <c r="AU45" s="104">
        <f t="shared" si="44"/>
        <v>538</v>
      </c>
      <c r="AV45" s="876">
        <f>IFERROR(_xlfn.RANK.EQ(AU45,$AU$38:$AU$216,0)+COUNTIF(AU$38:AU45,AU45)-1,"-")</f>
        <v>37</v>
      </c>
      <c r="AW45" s="876"/>
      <c r="AX45" s="828">
        <f t="shared" si="45"/>
        <v>8</v>
      </c>
      <c r="AY45" s="828" t="str">
        <f t="shared" si="46"/>
        <v>小清水町</v>
      </c>
      <c r="AZ45" s="828">
        <f t="shared" si="47"/>
        <v>655</v>
      </c>
      <c r="BA45" s="104">
        <f t="shared" si="48"/>
        <v>4060</v>
      </c>
      <c r="BB45" s="876">
        <f>IFERROR(_xlfn.RANK.EQ(BA45,$BA$38:$BA$216,0)+COUNTIF(BA$38:BA45,BA45)-1,"-")</f>
        <v>6</v>
      </c>
      <c r="BC45" s="876"/>
      <c r="BD45" s="828">
        <f t="shared" si="49"/>
        <v>8</v>
      </c>
      <c r="BE45" s="828" t="str">
        <f t="shared" si="50"/>
        <v>長沼町</v>
      </c>
      <c r="BF45" s="941">
        <f t="shared" si="51"/>
        <v>3070</v>
      </c>
      <c r="BG45" s="104">
        <f t="shared" si="52"/>
        <v>23600</v>
      </c>
      <c r="BH45" s="876">
        <f>IFERROR(_xlfn.RANK.EQ(BG45,$BG$38:$BG$216,0)+COUNTIF(BG$38:BG45,BG45)-1,"-")</f>
        <v>5</v>
      </c>
      <c r="BI45" s="876"/>
      <c r="BJ45" s="828">
        <f t="shared" si="53"/>
        <v>8</v>
      </c>
      <c r="BK45" s="828" t="str">
        <f t="shared" si="54"/>
        <v>長沼町</v>
      </c>
      <c r="BL45" s="941">
        <f t="shared" si="55"/>
        <v>17800</v>
      </c>
      <c r="BM45" s="104">
        <f t="shared" si="56"/>
        <v>582</v>
      </c>
      <c r="BN45" s="876">
        <f>IFERROR(_xlfn.RANK.EQ(BM45,$BM$38:$BM$216,0)+COUNTIF(BM$38:BM45,BM45)-1,"-")</f>
        <v>29</v>
      </c>
      <c r="BO45" s="876"/>
      <c r="BP45" s="828">
        <f t="shared" si="57"/>
        <v>8</v>
      </c>
      <c r="BQ45" s="828" t="str">
        <f t="shared" si="58"/>
        <v>池田町</v>
      </c>
      <c r="BR45" s="828">
        <f t="shared" si="59"/>
        <v>664</v>
      </c>
      <c r="BS45" s="104">
        <f t="shared" si="60"/>
        <v>1370</v>
      </c>
      <c r="BT45" s="876">
        <f>IFERROR(_xlfn.RANK.EQ(BS45,$BS$38:$BS$216,0)+COUNTIF(BS$38:BS45,BS45)-1,"-")</f>
        <v>2</v>
      </c>
      <c r="BU45" s="876"/>
      <c r="BV45" s="828">
        <f t="shared" si="61"/>
        <v>8</v>
      </c>
      <c r="BW45" s="828" t="str">
        <f t="shared" si="62"/>
        <v>当別町</v>
      </c>
      <c r="BX45" s="941">
        <f t="shared" si="63"/>
        <v>517</v>
      </c>
      <c r="BY45" s="104">
        <f t="shared" si="64"/>
        <v>5580</v>
      </c>
      <c r="BZ45" s="876">
        <f>IFERROR(_xlfn.RANK.EQ(BY45,$BY$38:$BY$216,0)+COUNTIF(BY$38:BY45,BY45)-1,"-")</f>
        <v>2</v>
      </c>
      <c r="CA45" s="876"/>
      <c r="CB45" s="828">
        <f t="shared" si="65"/>
        <v>8</v>
      </c>
      <c r="CC45" s="828" t="str">
        <f t="shared" si="66"/>
        <v>千歳市</v>
      </c>
      <c r="CD45" s="941">
        <f t="shared" si="67"/>
        <v>2170</v>
      </c>
      <c r="CE45" s="104">
        <f t="shared" si="68"/>
        <v>407</v>
      </c>
      <c r="CF45" s="971">
        <f>IFERROR(_xlfn.RANK.EQ(CE45,$CE$38:$CE$216,0)+COUNTIF(CE$38:CE45,CE45)-1,"-")</f>
        <v>22</v>
      </c>
      <c r="CG45" s="972"/>
      <c r="CH45" s="976">
        <f t="shared" si="69"/>
        <v>8</v>
      </c>
      <c r="CI45" s="977" t="str">
        <f t="shared" si="70"/>
        <v>江別市</v>
      </c>
      <c r="CJ45" s="995">
        <f t="shared" si="71"/>
        <v>446</v>
      </c>
    </row>
    <row r="46" spans="1:88" s="211" customFormat="1" ht="18" customHeight="1">
      <c r="A46" s="608" t="s">
        <v>604</v>
      </c>
      <c r="B46" s="605" t="s">
        <v>606</v>
      </c>
      <c r="C46" s="606" t="s">
        <v>194</v>
      </c>
      <c r="D46" s="605" t="s">
        <v>653</v>
      </c>
      <c r="E46" s="606" t="s">
        <v>293</v>
      </c>
      <c r="F46" s="636">
        <v>624</v>
      </c>
      <c r="G46" s="636">
        <v>398</v>
      </c>
      <c r="H46" s="636">
        <v>389</v>
      </c>
      <c r="I46" s="636">
        <v>411</v>
      </c>
      <c r="J46" s="636">
        <v>2480</v>
      </c>
      <c r="K46" s="636">
        <v>385</v>
      </c>
      <c r="L46" s="636">
        <v>475</v>
      </c>
      <c r="M46" s="636">
        <v>1830</v>
      </c>
      <c r="N46" s="636">
        <v>239</v>
      </c>
      <c r="O46" s="636">
        <v>273</v>
      </c>
      <c r="P46" s="636">
        <v>653</v>
      </c>
      <c r="Q46" s="636" t="s">
        <v>888</v>
      </c>
      <c r="R46" s="636" t="s">
        <v>888</v>
      </c>
      <c r="S46" s="636" t="s">
        <v>888</v>
      </c>
      <c r="T46" s="636" t="s">
        <v>888</v>
      </c>
      <c r="U46" s="636" t="s">
        <v>888</v>
      </c>
      <c r="V46" s="636" t="s">
        <v>145</v>
      </c>
      <c r="W46" s="636" t="s">
        <v>145</v>
      </c>
      <c r="X46" s="636" t="s">
        <v>145</v>
      </c>
      <c r="Y46" s="636" t="s">
        <v>145</v>
      </c>
      <c r="Z46" s="636" t="s">
        <v>145</v>
      </c>
      <c r="AA46" s="636" t="s">
        <v>145</v>
      </c>
      <c r="AB46" s="636" t="s">
        <v>145</v>
      </c>
      <c r="AC46" s="636" t="s">
        <v>145</v>
      </c>
      <c r="AD46" s="636" t="s">
        <v>145</v>
      </c>
      <c r="AE46" s="636" t="s">
        <v>145</v>
      </c>
      <c r="AG46" s="103">
        <v>9</v>
      </c>
      <c r="AH46" s="103" t="s">
        <v>354</v>
      </c>
      <c r="AI46" s="104">
        <f t="shared" si="36"/>
        <v>15</v>
      </c>
      <c r="AJ46" s="876">
        <f>IFERROR(_xlfn.RANK.EQ(AI46,$AI$38:$AI$216,0)+COUNTIF(AI$38:AI46,AI46)-1,"-")</f>
        <v>113</v>
      </c>
      <c r="AK46" s="876"/>
      <c r="AL46" s="828">
        <f t="shared" si="37"/>
        <v>9</v>
      </c>
      <c r="AM46" s="828" t="str">
        <f t="shared" si="38"/>
        <v>長沼町</v>
      </c>
      <c r="AN46" s="941">
        <f t="shared" si="39"/>
        <v>3430</v>
      </c>
      <c r="AO46" s="104">
        <f t="shared" si="40"/>
        <v>82</v>
      </c>
      <c r="AP46" s="876">
        <f>IFERROR(_xlfn.RANK.EQ(AO46,$AO$38:$AO$216,0)+COUNTIF(AO$38:AO46,AO46)-1,"-")</f>
        <v>111</v>
      </c>
      <c r="AQ46" s="876"/>
      <c r="AR46" s="828">
        <f t="shared" si="41"/>
        <v>9</v>
      </c>
      <c r="AS46" s="828" t="str">
        <f t="shared" si="42"/>
        <v>長沼町</v>
      </c>
      <c r="AT46" s="941">
        <f t="shared" si="43"/>
        <v>19400</v>
      </c>
      <c r="AU46" s="104">
        <f t="shared" si="44"/>
        <v>547</v>
      </c>
      <c r="AV46" s="876">
        <f>IFERROR(_xlfn.RANK.EQ(AU46,$AU$38:$AU$216,0)+COUNTIF(AU$38:AU46,AU46)-1,"-")</f>
        <v>33</v>
      </c>
      <c r="AW46" s="876"/>
      <c r="AX46" s="828">
        <f t="shared" si="45"/>
        <v>9</v>
      </c>
      <c r="AY46" s="828" t="str">
        <f t="shared" si="46"/>
        <v>幕別町</v>
      </c>
      <c r="AZ46" s="828">
        <f t="shared" si="47"/>
        <v>646</v>
      </c>
      <c r="BA46" s="104">
        <f t="shared" si="48"/>
        <v>15</v>
      </c>
      <c r="BB46" s="876">
        <f>IFERROR(_xlfn.RANK.EQ(BA46,$BA$38:$BA$216,0)+COUNTIF(BA$38:BA46,BA46)-1,"-")</f>
        <v>98</v>
      </c>
      <c r="BC46" s="876"/>
      <c r="BD46" s="828">
        <f t="shared" si="49"/>
        <v>9</v>
      </c>
      <c r="BE46" s="828" t="str">
        <f t="shared" si="50"/>
        <v>清水町</v>
      </c>
      <c r="BF46" s="941">
        <f t="shared" si="51"/>
        <v>3020</v>
      </c>
      <c r="BG46" s="104">
        <f t="shared" si="52"/>
        <v>82</v>
      </c>
      <c r="BH46" s="876">
        <f>IFERROR(_xlfn.RANK.EQ(BG46,$BG$38:$BG$216,0)+COUNTIF(BG$38:BG46,BG46)-1,"-")</f>
        <v>98</v>
      </c>
      <c r="BI46" s="876"/>
      <c r="BJ46" s="828">
        <f t="shared" si="53"/>
        <v>9</v>
      </c>
      <c r="BK46" s="828" t="str">
        <f t="shared" si="54"/>
        <v>小清水町</v>
      </c>
      <c r="BL46" s="941">
        <f t="shared" si="55"/>
        <v>17200</v>
      </c>
      <c r="BM46" s="104">
        <f t="shared" si="56"/>
        <v>547</v>
      </c>
      <c r="BN46" s="876">
        <f>IFERROR(_xlfn.RANK.EQ(BM46,$BM$38:$BM$216,0)+COUNTIF(BM$38:BM46,BM46)-1,"-")</f>
        <v>44</v>
      </c>
      <c r="BO46" s="876"/>
      <c r="BP46" s="828">
        <f t="shared" si="57"/>
        <v>9</v>
      </c>
      <c r="BQ46" s="828" t="str">
        <f t="shared" si="58"/>
        <v>幕別町</v>
      </c>
      <c r="BR46" s="828">
        <f t="shared" si="59"/>
        <v>655</v>
      </c>
      <c r="BS46" s="104" t="str">
        <f t="shared" si="60"/>
        <v>-</v>
      </c>
      <c r="BT46" s="876" t="str">
        <f>IFERROR(_xlfn.RANK.EQ(BS46,$BS$38:$BS$216,0)+COUNTIF(BS$38:BS46,BS46)-1,"-")</f>
        <v>-</v>
      </c>
      <c r="BU46" s="876"/>
      <c r="BV46" s="828">
        <f t="shared" si="61"/>
        <v>9</v>
      </c>
      <c r="BW46" s="828" t="str">
        <f t="shared" si="62"/>
        <v>士別市</v>
      </c>
      <c r="BX46" s="941">
        <f t="shared" si="63"/>
        <v>508</v>
      </c>
      <c r="BY46" s="104" t="str">
        <f t="shared" si="64"/>
        <v>-</v>
      </c>
      <c r="BZ46" s="876" t="str">
        <f>IFERROR(_xlfn.RANK.EQ(BY46,$BY$38:$BY$216,0)+COUNTIF(BY$38:BY46,BY46)-1,"-")</f>
        <v>-</v>
      </c>
      <c r="CA46" s="876"/>
      <c r="CB46" s="828">
        <f t="shared" si="65"/>
        <v>9</v>
      </c>
      <c r="CC46" s="828" t="str">
        <f t="shared" si="66"/>
        <v>当別町</v>
      </c>
      <c r="CD46" s="941">
        <f t="shared" si="67"/>
        <v>2130</v>
      </c>
      <c r="CE46" s="104" t="str">
        <f t="shared" si="68"/>
        <v>-</v>
      </c>
      <c r="CF46" s="971" t="str">
        <f>IFERROR(_xlfn.RANK.EQ(CE46,$CE$38:$CE$216,0)+COUNTIF(CE$38:CE46,CE46)-1,"-")</f>
        <v>-</v>
      </c>
      <c r="CG46" s="972"/>
      <c r="CH46" s="976">
        <f t="shared" si="69"/>
        <v>8</v>
      </c>
      <c r="CI46" s="977" t="str">
        <f t="shared" si="70"/>
        <v>佐呂間町</v>
      </c>
      <c r="CJ46" s="995">
        <f t="shared" si="71"/>
        <v>446</v>
      </c>
    </row>
    <row r="47" spans="1:88" s="211" customFormat="1" ht="18" customHeight="1">
      <c r="A47" s="608" t="s">
        <v>604</v>
      </c>
      <c r="B47" s="605" t="s">
        <v>606</v>
      </c>
      <c r="C47" s="606" t="s">
        <v>194</v>
      </c>
      <c r="D47" s="605" t="s">
        <v>654</v>
      </c>
      <c r="E47" s="606" t="s">
        <v>312</v>
      </c>
      <c r="F47" s="636">
        <v>69</v>
      </c>
      <c r="G47" s="636">
        <v>36</v>
      </c>
      <c r="H47" s="636">
        <v>30</v>
      </c>
      <c r="I47" s="636">
        <v>42</v>
      </c>
      <c r="J47" s="636">
        <v>25</v>
      </c>
      <c r="K47" s="636" t="s">
        <v>888</v>
      </c>
      <c r="L47" s="636">
        <v>30</v>
      </c>
      <c r="M47" s="636" t="s">
        <v>888</v>
      </c>
      <c r="N47" s="636" t="s">
        <v>888</v>
      </c>
      <c r="O47" s="636">
        <v>41</v>
      </c>
      <c r="P47" s="636" t="s">
        <v>888</v>
      </c>
      <c r="Q47" s="636" t="s">
        <v>145</v>
      </c>
      <c r="R47" s="636" t="s">
        <v>145</v>
      </c>
      <c r="S47" s="636" t="s">
        <v>145</v>
      </c>
      <c r="T47" s="636" t="s">
        <v>145</v>
      </c>
      <c r="U47" s="636" t="s">
        <v>145</v>
      </c>
      <c r="V47" s="636" t="s">
        <v>145</v>
      </c>
      <c r="W47" s="636" t="s">
        <v>145</v>
      </c>
      <c r="X47" s="636" t="s">
        <v>145</v>
      </c>
      <c r="Y47" s="636" t="s">
        <v>145</v>
      </c>
      <c r="Z47" s="636" t="s">
        <v>145</v>
      </c>
      <c r="AA47" s="636" t="s">
        <v>145</v>
      </c>
      <c r="AB47" s="636" t="s">
        <v>145</v>
      </c>
      <c r="AC47" s="636" t="s">
        <v>145</v>
      </c>
      <c r="AD47" s="636" t="s">
        <v>145</v>
      </c>
      <c r="AE47" s="636" t="s">
        <v>145</v>
      </c>
      <c r="AG47" s="103">
        <v>10</v>
      </c>
      <c r="AH47" s="103" t="s">
        <v>198</v>
      </c>
      <c r="AI47" s="104">
        <f t="shared" si="36"/>
        <v>5580</v>
      </c>
      <c r="AJ47" s="876">
        <f>IFERROR(_xlfn.RANK.EQ(AI47,$AI$38:$AI$216,0)+COUNTIF(AI$38:AI47,AI47)-1,"-")</f>
        <v>4</v>
      </c>
      <c r="AK47" s="876"/>
      <c r="AL47" s="828">
        <f t="shared" si="37"/>
        <v>10</v>
      </c>
      <c r="AM47" s="828" t="str">
        <f t="shared" si="38"/>
        <v>美瑛町</v>
      </c>
      <c r="AN47" s="941">
        <f t="shared" si="39"/>
        <v>3340</v>
      </c>
      <c r="AO47" s="104">
        <f t="shared" si="40"/>
        <v>29800</v>
      </c>
      <c r="AP47" s="876">
        <f>IFERROR(_xlfn.RANK.EQ(AO47,$AO$38:$AO$216,0)+COUNTIF(AO$38:AO47,AO47)-1,"-")</f>
        <v>4</v>
      </c>
      <c r="AQ47" s="876"/>
      <c r="AR47" s="828">
        <f t="shared" si="41"/>
        <v>10</v>
      </c>
      <c r="AS47" s="828" t="str">
        <f t="shared" si="42"/>
        <v>小清水町</v>
      </c>
      <c r="AT47" s="941">
        <f t="shared" si="43"/>
        <v>19000</v>
      </c>
      <c r="AU47" s="104">
        <f t="shared" si="44"/>
        <v>534</v>
      </c>
      <c r="AV47" s="876">
        <f>IFERROR(_xlfn.RANK.EQ(AU47,$AU$38:$AU$216,0)+COUNTIF(AU$38:AU47,AU47)-1,"-")</f>
        <v>38</v>
      </c>
      <c r="AW47" s="876"/>
      <c r="AX47" s="828">
        <f t="shared" si="45"/>
        <v>10</v>
      </c>
      <c r="AY47" s="828" t="str">
        <f t="shared" si="46"/>
        <v>鹿追町</v>
      </c>
      <c r="AZ47" s="828">
        <f t="shared" si="47"/>
        <v>638</v>
      </c>
      <c r="BA47" s="104">
        <f t="shared" si="48"/>
        <v>4120</v>
      </c>
      <c r="BB47" s="876">
        <f>IFERROR(_xlfn.RANK.EQ(BA47,$BA$38:$BA$216,0)+COUNTIF(BA$38:BA47,BA47)-1,"-")</f>
        <v>5</v>
      </c>
      <c r="BC47" s="876"/>
      <c r="BD47" s="828">
        <f t="shared" si="49"/>
        <v>10</v>
      </c>
      <c r="BE47" s="828" t="str">
        <f t="shared" si="50"/>
        <v>大空町</v>
      </c>
      <c r="BF47" s="941">
        <f t="shared" si="51"/>
        <v>2800</v>
      </c>
      <c r="BG47" s="104">
        <f t="shared" si="52"/>
        <v>22700</v>
      </c>
      <c r="BH47" s="876">
        <f>IFERROR(_xlfn.RANK.EQ(BG47,$BG$38:$BG$216,0)+COUNTIF(BG$38:BG47,BG47)-1,"-")</f>
        <v>6</v>
      </c>
      <c r="BI47" s="876"/>
      <c r="BJ47" s="828">
        <f t="shared" si="53"/>
        <v>10</v>
      </c>
      <c r="BK47" s="828" t="str">
        <f t="shared" si="54"/>
        <v>大空町</v>
      </c>
      <c r="BL47" s="941">
        <f t="shared" si="55"/>
        <v>16600</v>
      </c>
      <c r="BM47" s="104">
        <f t="shared" si="56"/>
        <v>552</v>
      </c>
      <c r="BN47" s="876">
        <f>IFERROR(_xlfn.RANK.EQ(BM47,$BM$38:$BM$216,0)+COUNTIF(BM$38:BM47,BM47)-1,"-")</f>
        <v>42</v>
      </c>
      <c r="BO47" s="876"/>
      <c r="BP47" s="828">
        <f t="shared" si="57"/>
        <v>10</v>
      </c>
      <c r="BQ47" s="828" t="str">
        <f t="shared" si="58"/>
        <v>清里町</v>
      </c>
      <c r="BR47" s="828">
        <f t="shared" si="59"/>
        <v>650</v>
      </c>
      <c r="BS47" s="104">
        <f t="shared" si="60"/>
        <v>1470</v>
      </c>
      <c r="BT47" s="876">
        <f>IFERROR(_xlfn.RANK.EQ(BS47,$BS$38:$BS$216,0)+COUNTIF(BS$38:BS47,BS47)-1,"-")</f>
        <v>1</v>
      </c>
      <c r="BU47" s="876"/>
      <c r="BV47" s="828">
        <f t="shared" si="61"/>
        <v>10</v>
      </c>
      <c r="BW47" s="828" t="str">
        <f t="shared" si="62"/>
        <v>由仁町</v>
      </c>
      <c r="BX47" s="941">
        <f t="shared" si="63"/>
        <v>502</v>
      </c>
      <c r="BY47" s="104">
        <f t="shared" si="64"/>
        <v>7100</v>
      </c>
      <c r="BZ47" s="876">
        <f>IFERROR(_xlfn.RANK.EQ(BY47,$BY$38:$BY$216,0)+COUNTIF(BY$38:BY47,BY47)-1,"-")</f>
        <v>1</v>
      </c>
      <c r="CA47" s="876"/>
      <c r="CB47" s="828">
        <f t="shared" si="65"/>
        <v>10</v>
      </c>
      <c r="CC47" s="828" t="str">
        <f t="shared" si="66"/>
        <v>清里町</v>
      </c>
      <c r="CD47" s="941">
        <f t="shared" si="67"/>
        <v>1900</v>
      </c>
      <c r="CE47" s="104">
        <f t="shared" si="68"/>
        <v>484</v>
      </c>
      <c r="CF47" s="971">
        <f>IFERROR(_xlfn.RANK.EQ(CE47,$CE$38:$CE$216,0)+COUNTIF(CE$38:CE47,CE47)-1,"-")</f>
        <v>3</v>
      </c>
      <c r="CG47" s="972"/>
      <c r="CH47" s="976">
        <f t="shared" si="69"/>
        <v>10</v>
      </c>
      <c r="CI47" s="977" t="str">
        <f t="shared" si="70"/>
        <v>網走市</v>
      </c>
      <c r="CJ47" s="995">
        <f t="shared" si="71"/>
        <v>442</v>
      </c>
    </row>
    <row r="48" spans="1:88" s="211" customFormat="1" ht="18" customHeight="1">
      <c r="A48" s="608" t="s">
        <v>604</v>
      </c>
      <c r="B48" s="605" t="s">
        <v>606</v>
      </c>
      <c r="C48" s="606" t="s">
        <v>194</v>
      </c>
      <c r="D48" s="605" t="s">
        <v>655</v>
      </c>
      <c r="E48" s="606" t="s">
        <v>353</v>
      </c>
      <c r="F48" s="636" t="s">
        <v>145</v>
      </c>
      <c r="G48" s="636" t="s">
        <v>145</v>
      </c>
      <c r="H48" s="636" t="s">
        <v>145</v>
      </c>
      <c r="I48" s="636" t="s">
        <v>145</v>
      </c>
      <c r="J48" s="636" t="s">
        <v>145</v>
      </c>
      <c r="K48" s="636" t="s">
        <v>145</v>
      </c>
      <c r="L48" s="636" t="s">
        <v>145</v>
      </c>
      <c r="M48" s="636" t="s">
        <v>145</v>
      </c>
      <c r="N48" s="636" t="s">
        <v>145</v>
      </c>
      <c r="O48" s="636" t="s">
        <v>145</v>
      </c>
      <c r="P48" s="636" t="s">
        <v>145</v>
      </c>
      <c r="Q48" s="636" t="s">
        <v>145</v>
      </c>
      <c r="R48" s="636" t="s">
        <v>145</v>
      </c>
      <c r="S48" s="636" t="s">
        <v>145</v>
      </c>
      <c r="T48" s="636" t="s">
        <v>145</v>
      </c>
      <c r="U48" s="636" t="s">
        <v>145</v>
      </c>
      <c r="V48" s="636" t="s">
        <v>145</v>
      </c>
      <c r="W48" s="636" t="s">
        <v>145</v>
      </c>
      <c r="X48" s="636" t="s">
        <v>145</v>
      </c>
      <c r="Y48" s="636" t="s">
        <v>145</v>
      </c>
      <c r="Z48" s="636" t="s">
        <v>145</v>
      </c>
      <c r="AA48" s="636" t="s">
        <v>145</v>
      </c>
      <c r="AB48" s="636" t="s">
        <v>145</v>
      </c>
      <c r="AC48" s="636" t="s">
        <v>145</v>
      </c>
      <c r="AD48" s="636" t="s">
        <v>145</v>
      </c>
      <c r="AE48" s="636" t="s">
        <v>145</v>
      </c>
      <c r="AG48" s="103">
        <v>11</v>
      </c>
      <c r="AH48" s="103" t="s">
        <v>205</v>
      </c>
      <c r="AI48" s="104">
        <f t="shared" si="36"/>
        <v>3570</v>
      </c>
      <c r="AJ48" s="876">
        <f>IFERROR(_xlfn.RANK.EQ(AI48,$AI$38:$AI$216,0)+COUNTIF(AI$38:AI48,AI48)-1,"-")</f>
        <v>8</v>
      </c>
      <c r="AK48" s="876"/>
      <c r="AL48" s="828">
        <f t="shared" si="37"/>
        <v>11</v>
      </c>
      <c r="AM48" s="828" t="str">
        <f t="shared" si="38"/>
        <v>当別町</v>
      </c>
      <c r="AN48" s="941">
        <f t="shared" si="39"/>
        <v>3260</v>
      </c>
      <c r="AO48" s="104">
        <f t="shared" si="40"/>
        <v>22000</v>
      </c>
      <c r="AP48" s="876">
        <f>IFERROR(_xlfn.RANK.EQ(AO48,$AO$38:$AO$216,0)+COUNTIF(AO$38:AO48,AO48)-1,"-")</f>
        <v>7</v>
      </c>
      <c r="AQ48" s="876"/>
      <c r="AR48" s="828">
        <f t="shared" si="41"/>
        <v>11</v>
      </c>
      <c r="AS48" s="828" t="str">
        <f t="shared" si="42"/>
        <v>斜里町</v>
      </c>
      <c r="AT48" s="941">
        <f t="shared" si="43"/>
        <v>18200</v>
      </c>
      <c r="AU48" s="104">
        <f t="shared" si="44"/>
        <v>615</v>
      </c>
      <c r="AV48" s="876">
        <f>IFERROR(_xlfn.RANK.EQ(AU48,$AU$38:$AU$216,0)+COUNTIF(AU$38:AU48,AU48)-1,"-")</f>
        <v>16</v>
      </c>
      <c r="AW48" s="876"/>
      <c r="AX48" s="828">
        <f t="shared" si="45"/>
        <v>11</v>
      </c>
      <c r="AY48" s="828" t="str">
        <f t="shared" si="46"/>
        <v>士幌町</v>
      </c>
      <c r="AZ48" s="828">
        <f t="shared" si="47"/>
        <v>636</v>
      </c>
      <c r="BA48" s="104">
        <f t="shared" si="48"/>
        <v>3230</v>
      </c>
      <c r="BB48" s="876">
        <f>IFERROR(_xlfn.RANK.EQ(BA48,$BA$38:$BA$216,0)+COUNTIF(BA$38:BA48,BA48)-1,"-")</f>
        <v>7</v>
      </c>
      <c r="BC48" s="876"/>
      <c r="BD48" s="828">
        <f t="shared" si="49"/>
        <v>11</v>
      </c>
      <c r="BE48" s="828" t="str">
        <f t="shared" si="50"/>
        <v>当別町</v>
      </c>
      <c r="BF48" s="941">
        <f t="shared" si="51"/>
        <v>2750</v>
      </c>
      <c r="BG48" s="104">
        <f t="shared" si="52"/>
        <v>20500</v>
      </c>
      <c r="BH48" s="876">
        <f>IFERROR(_xlfn.RANK.EQ(BG48,$BG$38:$BG$216,0)+COUNTIF(BG$38:BG48,BG48)-1,"-")</f>
        <v>7</v>
      </c>
      <c r="BI48" s="876"/>
      <c r="BJ48" s="828">
        <f t="shared" si="53"/>
        <v>11</v>
      </c>
      <c r="BK48" s="828" t="str">
        <f t="shared" si="54"/>
        <v>斜里町</v>
      </c>
      <c r="BL48" s="941">
        <f t="shared" si="55"/>
        <v>16400</v>
      </c>
      <c r="BM48" s="104">
        <f t="shared" si="56"/>
        <v>633</v>
      </c>
      <c r="BN48" s="876">
        <f>IFERROR(_xlfn.RANK.EQ(BM48,$BM$38:$BM$216,0)+COUNTIF(BM$38:BM48,BM48)-1,"-")</f>
        <v>15</v>
      </c>
      <c r="BO48" s="876"/>
      <c r="BP48" s="828">
        <f t="shared" si="57"/>
        <v>11</v>
      </c>
      <c r="BQ48" s="828" t="str">
        <f t="shared" si="58"/>
        <v>帯広市</v>
      </c>
      <c r="BR48" s="828">
        <f t="shared" si="59"/>
        <v>639</v>
      </c>
      <c r="BS48" s="104">
        <f t="shared" si="60"/>
        <v>340</v>
      </c>
      <c r="BT48" s="876">
        <f>IFERROR(_xlfn.RANK.EQ(BS48,$BS$38:$BS$216,0)+COUNTIF(BS$38:BS48,BS48)-1,"-")</f>
        <v>19</v>
      </c>
      <c r="BU48" s="876"/>
      <c r="BV48" s="828">
        <f t="shared" si="61"/>
        <v>11</v>
      </c>
      <c r="BW48" s="828" t="str">
        <f t="shared" si="62"/>
        <v>清里町</v>
      </c>
      <c r="BX48" s="941">
        <f t="shared" si="63"/>
        <v>444</v>
      </c>
      <c r="BY48" s="104">
        <f t="shared" si="64"/>
        <v>1500</v>
      </c>
      <c r="BZ48" s="876">
        <f>IFERROR(_xlfn.RANK.EQ(BY48,$BY$38:$BY$216,0)+COUNTIF(BY$38:BY48,BY48)-1,"-")</f>
        <v>15</v>
      </c>
      <c r="CA48" s="876"/>
      <c r="CB48" s="828">
        <f t="shared" si="65"/>
        <v>11</v>
      </c>
      <c r="CC48" s="828" t="str">
        <f t="shared" si="66"/>
        <v>斜里町</v>
      </c>
      <c r="CD48" s="941">
        <f t="shared" si="67"/>
        <v>1820</v>
      </c>
      <c r="CE48" s="104">
        <f t="shared" si="68"/>
        <v>442</v>
      </c>
      <c r="CF48" s="971">
        <f>IFERROR(_xlfn.RANK.EQ(CE48,$CE$38:$CE$216,0)+COUNTIF(CE$38:CE48,CE48)-1,"-")</f>
        <v>10</v>
      </c>
      <c r="CG48" s="972"/>
      <c r="CH48" s="976">
        <f t="shared" si="69"/>
        <v>11</v>
      </c>
      <c r="CI48" s="977" t="str">
        <f t="shared" si="70"/>
        <v>栗山町</v>
      </c>
      <c r="CJ48" s="995">
        <f t="shared" si="71"/>
        <v>437</v>
      </c>
    </row>
    <row r="49" spans="1:88" s="211" customFormat="1" ht="18" customHeight="1">
      <c r="A49" s="608" t="s">
        <v>604</v>
      </c>
      <c r="B49" s="605" t="s">
        <v>606</v>
      </c>
      <c r="C49" s="606" t="s">
        <v>194</v>
      </c>
      <c r="D49" s="605" t="s">
        <v>656</v>
      </c>
      <c r="E49" s="606" t="s">
        <v>295</v>
      </c>
      <c r="F49" s="636">
        <v>369</v>
      </c>
      <c r="G49" s="636">
        <v>482</v>
      </c>
      <c r="H49" s="636">
        <v>468</v>
      </c>
      <c r="I49" s="636">
        <v>492</v>
      </c>
      <c r="J49" s="636">
        <v>1780</v>
      </c>
      <c r="K49" s="636">
        <v>312</v>
      </c>
      <c r="L49" s="636">
        <v>517</v>
      </c>
      <c r="M49" s="636">
        <v>1610</v>
      </c>
      <c r="N49" s="636">
        <v>57</v>
      </c>
      <c r="O49" s="636">
        <v>288</v>
      </c>
      <c r="P49" s="636">
        <v>164</v>
      </c>
      <c r="Q49" s="636" t="s">
        <v>888</v>
      </c>
      <c r="R49" s="636" t="s">
        <v>888</v>
      </c>
      <c r="S49" s="636" t="s">
        <v>888</v>
      </c>
      <c r="T49" s="636" t="s">
        <v>888</v>
      </c>
      <c r="U49" s="636" t="s">
        <v>888</v>
      </c>
      <c r="V49" s="636" t="s">
        <v>145</v>
      </c>
      <c r="W49" s="636" t="s">
        <v>145</v>
      </c>
      <c r="X49" s="636" t="s">
        <v>145</v>
      </c>
      <c r="Y49" s="636" t="s">
        <v>145</v>
      </c>
      <c r="Z49" s="636" t="s">
        <v>145</v>
      </c>
      <c r="AA49" s="636" t="s">
        <v>145</v>
      </c>
      <c r="AB49" s="636" t="s">
        <v>145</v>
      </c>
      <c r="AC49" s="636" t="s">
        <v>145</v>
      </c>
      <c r="AD49" s="636" t="s">
        <v>145</v>
      </c>
      <c r="AE49" s="636" t="s">
        <v>145</v>
      </c>
      <c r="AG49" s="103">
        <v>12</v>
      </c>
      <c r="AH49" s="103" t="s">
        <v>319</v>
      </c>
      <c r="AI49" s="104">
        <f t="shared" si="36"/>
        <v>82</v>
      </c>
      <c r="AJ49" s="876">
        <f>IFERROR(_xlfn.RANK.EQ(AI49,$AI$38:$AI$216,0)+COUNTIF(AI$38:AI49,AI49)-1,"-")</f>
        <v>101</v>
      </c>
      <c r="AK49" s="876"/>
      <c r="AL49" s="828">
        <f t="shared" si="37"/>
        <v>12</v>
      </c>
      <c r="AM49" s="828" t="str">
        <f t="shared" si="38"/>
        <v>斜里町</v>
      </c>
      <c r="AN49" s="941">
        <f t="shared" si="39"/>
        <v>3070</v>
      </c>
      <c r="AO49" s="104">
        <f t="shared" si="40"/>
        <v>238</v>
      </c>
      <c r="AP49" s="876">
        <f>IFERROR(_xlfn.RANK.EQ(AO49,$AO$38:$AO$216,0)+COUNTIF(AO$38:AO49,AO49)-1,"-")</f>
        <v>103</v>
      </c>
      <c r="AQ49" s="876"/>
      <c r="AR49" s="828">
        <f t="shared" si="41"/>
        <v>12</v>
      </c>
      <c r="AS49" s="828" t="str">
        <f t="shared" si="42"/>
        <v>美瑛町</v>
      </c>
      <c r="AT49" s="941">
        <f t="shared" si="43"/>
        <v>17600</v>
      </c>
      <c r="AU49" s="104">
        <f t="shared" si="44"/>
        <v>290</v>
      </c>
      <c r="AV49" s="876">
        <f>IFERROR(_xlfn.RANK.EQ(AU49,$AU$38:$AU$216,0)+COUNTIF(AU$38:AU49,AU49)-1,"-")</f>
        <v>104</v>
      </c>
      <c r="AW49" s="876"/>
      <c r="AX49" s="828">
        <f t="shared" si="45"/>
        <v>12</v>
      </c>
      <c r="AY49" s="828" t="str">
        <f t="shared" si="46"/>
        <v>帯広市</v>
      </c>
      <c r="AZ49" s="828">
        <f t="shared" si="47"/>
        <v>633</v>
      </c>
      <c r="BA49" s="104">
        <f t="shared" si="48"/>
        <v>50</v>
      </c>
      <c r="BB49" s="876">
        <f>IFERROR(_xlfn.RANK.EQ(BA49,$BA$38:$BA$216,0)+COUNTIF(BA$38:BA49,BA49)-1,"-")</f>
        <v>94</v>
      </c>
      <c r="BC49" s="876"/>
      <c r="BD49" s="828">
        <f t="shared" si="49"/>
        <v>12</v>
      </c>
      <c r="BE49" s="828" t="str">
        <f t="shared" si="50"/>
        <v>斜里町</v>
      </c>
      <c r="BF49" s="941">
        <f t="shared" si="51"/>
        <v>2630</v>
      </c>
      <c r="BG49" s="104">
        <f t="shared" si="52"/>
        <v>169</v>
      </c>
      <c r="BH49" s="876">
        <f>IFERROR(_xlfn.RANK.EQ(BG49,$BG$38:$BG$216,0)+COUNTIF(BG$38:BG49,BG49)-1,"-")</f>
        <v>94</v>
      </c>
      <c r="BI49" s="876"/>
      <c r="BJ49" s="828">
        <f t="shared" si="53"/>
        <v>12</v>
      </c>
      <c r="BK49" s="828" t="str">
        <f t="shared" si="54"/>
        <v>清水町</v>
      </c>
      <c r="BL49" s="941">
        <f t="shared" si="55"/>
        <v>16300</v>
      </c>
      <c r="BM49" s="104">
        <f t="shared" si="56"/>
        <v>338</v>
      </c>
      <c r="BN49" s="876">
        <f>IFERROR(_xlfn.RANK.EQ(BM49,$BM$38:$BM$216,0)+COUNTIF(BM$38:BM49,BM49)-1,"-")</f>
        <v>97</v>
      </c>
      <c r="BO49" s="876"/>
      <c r="BP49" s="828">
        <f t="shared" si="57"/>
        <v>12</v>
      </c>
      <c r="BQ49" s="828" t="str">
        <f t="shared" si="58"/>
        <v>鹿追町</v>
      </c>
      <c r="BR49" s="828">
        <f t="shared" si="59"/>
        <v>638</v>
      </c>
      <c r="BS49" s="104">
        <f t="shared" si="60"/>
        <v>32</v>
      </c>
      <c r="BT49" s="876">
        <f>IFERROR(_xlfn.RANK.EQ(BS49,$BS$38:$BS$216,0)+COUNTIF(BS$38:BS49,BS49)-1,"-")</f>
        <v>62</v>
      </c>
      <c r="BU49" s="876"/>
      <c r="BV49" s="828">
        <f t="shared" si="61"/>
        <v>12</v>
      </c>
      <c r="BW49" s="828" t="str">
        <f t="shared" si="62"/>
        <v>上富良野町</v>
      </c>
      <c r="BX49" s="941">
        <f t="shared" si="63"/>
        <v>437</v>
      </c>
      <c r="BY49" s="104">
        <f t="shared" si="64"/>
        <v>69</v>
      </c>
      <c r="BZ49" s="876">
        <f>IFERROR(_xlfn.RANK.EQ(BY49,$BY$38:$BY$216,0)+COUNTIF(BY$38:BY49,BY49)-1,"-")</f>
        <v>64</v>
      </c>
      <c r="CA49" s="876"/>
      <c r="CB49" s="828">
        <f t="shared" si="65"/>
        <v>12</v>
      </c>
      <c r="CC49" s="828" t="str">
        <f t="shared" si="66"/>
        <v>小清水町</v>
      </c>
      <c r="CD49" s="941">
        <f t="shared" si="67"/>
        <v>1800</v>
      </c>
      <c r="CE49" s="104">
        <f t="shared" si="68"/>
        <v>216</v>
      </c>
      <c r="CF49" s="971">
        <f>IFERROR(_xlfn.RANK.EQ(CE49,$CE$38:$CE$216,0)+COUNTIF(CE$38:CE49,CE49)-1,"-")</f>
        <v>69</v>
      </c>
      <c r="CG49" s="972"/>
      <c r="CH49" s="976">
        <f t="shared" si="69"/>
        <v>12</v>
      </c>
      <c r="CI49" s="977" t="str">
        <f t="shared" si="70"/>
        <v>長沼町</v>
      </c>
      <c r="CJ49" s="995">
        <f t="shared" si="71"/>
        <v>435</v>
      </c>
    </row>
    <row r="50" spans="1:88" s="211" customFormat="1" ht="18" customHeight="1">
      <c r="A50" s="608" t="s">
        <v>604</v>
      </c>
      <c r="B50" s="605" t="s">
        <v>606</v>
      </c>
      <c r="C50" s="606" t="s">
        <v>194</v>
      </c>
      <c r="D50" s="605" t="s">
        <v>657</v>
      </c>
      <c r="E50" s="606" t="s">
        <v>278</v>
      </c>
      <c r="F50" s="636">
        <v>96</v>
      </c>
      <c r="G50" s="636">
        <v>370</v>
      </c>
      <c r="H50" s="636">
        <v>354</v>
      </c>
      <c r="I50" s="636">
        <v>381</v>
      </c>
      <c r="J50" s="636">
        <v>355</v>
      </c>
      <c r="K50" s="636" t="s">
        <v>888</v>
      </c>
      <c r="L50" s="636">
        <v>382</v>
      </c>
      <c r="M50" s="636" t="s">
        <v>888</v>
      </c>
      <c r="N50" s="636" t="s">
        <v>888</v>
      </c>
      <c r="O50" s="636" t="s">
        <v>888</v>
      </c>
      <c r="P50" s="636" t="s">
        <v>888</v>
      </c>
      <c r="Q50" s="636" t="s">
        <v>145</v>
      </c>
      <c r="R50" s="636" t="s">
        <v>145</v>
      </c>
      <c r="S50" s="636" t="s">
        <v>145</v>
      </c>
      <c r="T50" s="636" t="s">
        <v>145</v>
      </c>
      <c r="U50" s="636" t="s">
        <v>145</v>
      </c>
      <c r="V50" s="636" t="s">
        <v>145</v>
      </c>
      <c r="W50" s="636" t="s">
        <v>145</v>
      </c>
      <c r="X50" s="636" t="s">
        <v>145</v>
      </c>
      <c r="Y50" s="636" t="s">
        <v>145</v>
      </c>
      <c r="Z50" s="636" t="s">
        <v>145</v>
      </c>
      <c r="AA50" s="636" t="s">
        <v>145</v>
      </c>
      <c r="AB50" s="636" t="s">
        <v>145</v>
      </c>
      <c r="AC50" s="636" t="s">
        <v>145</v>
      </c>
      <c r="AD50" s="636" t="s">
        <v>145</v>
      </c>
      <c r="AE50" s="636" t="s">
        <v>145</v>
      </c>
      <c r="AG50" s="103">
        <v>13</v>
      </c>
      <c r="AH50" s="103" t="s">
        <v>348</v>
      </c>
      <c r="AI50" s="104">
        <f t="shared" si="36"/>
        <v>40</v>
      </c>
      <c r="AJ50" s="876">
        <f>IFERROR(_xlfn.RANK.EQ(AI50,$AI$38:$AI$216,0)+COUNTIF(AI$38:AI50,AI50)-1,"-")</f>
        <v>109</v>
      </c>
      <c r="AK50" s="876"/>
      <c r="AL50" s="828">
        <f t="shared" si="37"/>
        <v>12</v>
      </c>
      <c r="AM50" s="828" t="str">
        <f t="shared" si="38"/>
        <v>清水町</v>
      </c>
      <c r="AN50" s="941">
        <f t="shared" si="39"/>
        <v>3070</v>
      </c>
      <c r="AO50" s="104">
        <f t="shared" si="40"/>
        <v>216</v>
      </c>
      <c r="AP50" s="876">
        <f>IFERROR(_xlfn.RANK.EQ(AO50,$AO$38:$AO$216,0)+COUNTIF(AO$38:AO50,AO50)-1,"-")</f>
        <v>104</v>
      </c>
      <c r="AQ50" s="876"/>
      <c r="AR50" s="828">
        <f t="shared" si="41"/>
        <v>13</v>
      </c>
      <c r="AS50" s="828" t="str">
        <f t="shared" si="42"/>
        <v>清水町</v>
      </c>
      <c r="AT50" s="941">
        <f t="shared" si="43"/>
        <v>16600</v>
      </c>
      <c r="AU50" s="104">
        <f t="shared" si="44"/>
        <v>540</v>
      </c>
      <c r="AV50" s="876">
        <f>IFERROR(_xlfn.RANK.EQ(AU50,$AU$38:$AU$216,0)+COUNTIF(AU$38:AU50,AU50)-1,"-")</f>
        <v>34</v>
      </c>
      <c r="AW50" s="876"/>
      <c r="AX50" s="828">
        <f t="shared" si="45"/>
        <v>12</v>
      </c>
      <c r="AY50" s="828" t="str">
        <f t="shared" si="46"/>
        <v>中札内村</v>
      </c>
      <c r="AZ50" s="828">
        <f t="shared" si="47"/>
        <v>633</v>
      </c>
      <c r="BA50" s="104" t="str">
        <f t="shared" si="48"/>
        <v>x</v>
      </c>
      <c r="BB50" s="876" t="str">
        <f>IFERROR(_xlfn.RANK.EQ(BA50,$BA$38:$BA$216,0)+COUNTIF(BA$38:BA50,BA50)-1,"-")</f>
        <v>-</v>
      </c>
      <c r="BC50" s="876"/>
      <c r="BD50" s="828">
        <f t="shared" si="49"/>
        <v>13</v>
      </c>
      <c r="BE50" s="828" t="str">
        <f t="shared" si="50"/>
        <v>美瑛町</v>
      </c>
      <c r="BF50" s="941">
        <f t="shared" si="51"/>
        <v>2570</v>
      </c>
      <c r="BG50" s="104" t="str">
        <f t="shared" si="52"/>
        <v>x</v>
      </c>
      <c r="BH50" s="876" t="str">
        <f>IFERROR(_xlfn.RANK.EQ(BG50,$BG$38:$BG$216,0)+COUNTIF(BG$38:BG50,BG50)-1,"-")</f>
        <v>-</v>
      </c>
      <c r="BI50" s="876"/>
      <c r="BJ50" s="828">
        <f t="shared" si="53"/>
        <v>13</v>
      </c>
      <c r="BK50" s="828" t="str">
        <f t="shared" si="54"/>
        <v>本別町</v>
      </c>
      <c r="BL50" s="941">
        <f t="shared" si="55"/>
        <v>15500</v>
      </c>
      <c r="BM50" s="104" t="str">
        <f t="shared" si="56"/>
        <v>x</v>
      </c>
      <c r="BN50" s="876" t="str">
        <f>IFERROR(_xlfn.RANK.EQ(BM50,$BM$38:$BM$216,0)+COUNTIF(BM$38:BM50,BM50)-1,"-")</f>
        <v>-</v>
      </c>
      <c r="BO50" s="876"/>
      <c r="BP50" s="828">
        <f t="shared" si="57"/>
        <v>13</v>
      </c>
      <c r="BQ50" s="828" t="str">
        <f t="shared" si="58"/>
        <v>士幌町</v>
      </c>
      <c r="BR50" s="828">
        <f t="shared" si="59"/>
        <v>636</v>
      </c>
      <c r="BS50" s="104" t="str">
        <f t="shared" si="60"/>
        <v>x</v>
      </c>
      <c r="BT50" s="876" t="str">
        <f>IFERROR(_xlfn.RANK.EQ(BS50,$BS$38:$BS$216,0)+COUNTIF(BS$38:BS50,BS50)-1,"-")</f>
        <v>-</v>
      </c>
      <c r="BU50" s="876"/>
      <c r="BV50" s="828">
        <f t="shared" si="61"/>
        <v>12</v>
      </c>
      <c r="BW50" s="828" t="str">
        <f t="shared" si="62"/>
        <v>斜里町</v>
      </c>
      <c r="BX50" s="941">
        <f t="shared" si="63"/>
        <v>437</v>
      </c>
      <c r="BY50" s="104" t="str">
        <f t="shared" si="64"/>
        <v>x</v>
      </c>
      <c r="BZ50" s="876" t="str">
        <f>IFERROR(_xlfn.RANK.EQ(BY50,$BY$38:$BY$216,0)+COUNTIF(BY$38:BY50,BY50)-1,"-")</f>
        <v>-</v>
      </c>
      <c r="CA50" s="876"/>
      <c r="CB50" s="828">
        <f t="shared" si="65"/>
        <v>13</v>
      </c>
      <c r="CC50" s="828" t="str">
        <f t="shared" si="66"/>
        <v>安平町</v>
      </c>
      <c r="CD50" s="941">
        <f t="shared" si="67"/>
        <v>1650</v>
      </c>
      <c r="CE50" s="104" t="str">
        <f t="shared" si="68"/>
        <v>x</v>
      </c>
      <c r="CF50" s="971" t="str">
        <f>IFERROR(_xlfn.RANK.EQ(CE50,$CE$38:$CE$216,0)+COUNTIF(CE$38:CE50,CE50)-1,"-")</f>
        <v>-</v>
      </c>
      <c r="CG50" s="972"/>
      <c r="CH50" s="976">
        <f t="shared" si="69"/>
        <v>13</v>
      </c>
      <c r="CI50" s="977" t="str">
        <f t="shared" si="70"/>
        <v>清里町</v>
      </c>
      <c r="CJ50" s="995">
        <f t="shared" si="71"/>
        <v>428</v>
      </c>
    </row>
    <row r="51" spans="1:88" s="211" customFormat="1" ht="18" customHeight="1">
      <c r="A51" s="608" t="s">
        <v>604</v>
      </c>
      <c r="B51" s="605" t="s">
        <v>607</v>
      </c>
      <c r="C51" s="606" t="s">
        <v>190</v>
      </c>
      <c r="D51" s="605" t="s">
        <v>658</v>
      </c>
      <c r="E51" s="606" t="s">
        <v>351</v>
      </c>
      <c r="F51" s="636" t="s">
        <v>145</v>
      </c>
      <c r="G51" s="636" t="s">
        <v>145</v>
      </c>
      <c r="H51" s="636" t="s">
        <v>145</v>
      </c>
      <c r="I51" s="636" t="s">
        <v>145</v>
      </c>
      <c r="J51" s="636" t="s">
        <v>145</v>
      </c>
      <c r="K51" s="636" t="s">
        <v>145</v>
      </c>
      <c r="L51" s="636" t="s">
        <v>145</v>
      </c>
      <c r="M51" s="636" t="s">
        <v>145</v>
      </c>
      <c r="N51" s="636" t="s">
        <v>145</v>
      </c>
      <c r="O51" s="636" t="s">
        <v>145</v>
      </c>
      <c r="P51" s="636" t="s">
        <v>145</v>
      </c>
      <c r="Q51" s="636" t="s">
        <v>145</v>
      </c>
      <c r="R51" s="636" t="s">
        <v>145</v>
      </c>
      <c r="S51" s="636" t="s">
        <v>145</v>
      </c>
      <c r="T51" s="636" t="s">
        <v>145</v>
      </c>
      <c r="U51" s="636" t="s">
        <v>145</v>
      </c>
      <c r="V51" s="636" t="s">
        <v>145</v>
      </c>
      <c r="W51" s="636" t="s">
        <v>145</v>
      </c>
      <c r="X51" s="636" t="s">
        <v>145</v>
      </c>
      <c r="Y51" s="636" t="s">
        <v>145</v>
      </c>
      <c r="Z51" s="636" t="s">
        <v>145</v>
      </c>
      <c r="AA51" s="636" t="s">
        <v>145</v>
      </c>
      <c r="AB51" s="636" t="s">
        <v>145</v>
      </c>
      <c r="AC51" s="636" t="s">
        <v>145</v>
      </c>
      <c r="AD51" s="636" t="s">
        <v>145</v>
      </c>
      <c r="AE51" s="636" t="s">
        <v>145</v>
      </c>
      <c r="AG51" s="103">
        <v>14</v>
      </c>
      <c r="AH51" s="103" t="s">
        <v>259</v>
      </c>
      <c r="AI51" s="104" t="str">
        <f t="shared" si="36"/>
        <v>-</v>
      </c>
      <c r="AJ51" s="876" t="str">
        <f>IFERROR(_xlfn.RANK.EQ(AI51,$AI$38:$AI$216,0)+COUNTIF(AI$38:AI51,AI51)-1,"-")</f>
        <v>-</v>
      </c>
      <c r="AK51" s="876"/>
      <c r="AL51" s="828">
        <f t="shared" si="37"/>
        <v>14</v>
      </c>
      <c r="AM51" s="828" t="str">
        <f t="shared" si="38"/>
        <v>美幌町</v>
      </c>
      <c r="AN51" s="941">
        <f t="shared" si="39"/>
        <v>3000</v>
      </c>
      <c r="AO51" s="104" t="str">
        <f t="shared" si="40"/>
        <v>-</v>
      </c>
      <c r="AP51" s="876" t="str">
        <f>IFERROR(_xlfn.RANK.EQ(AO51,$AO$38:$AO$216,0)+COUNTIF(AO$38:AO51,AO51)-1,"-")</f>
        <v>-</v>
      </c>
      <c r="AQ51" s="876"/>
      <c r="AR51" s="828">
        <f t="shared" si="41"/>
        <v>14</v>
      </c>
      <c r="AS51" s="828" t="str">
        <f t="shared" si="42"/>
        <v>本別町</v>
      </c>
      <c r="AT51" s="941">
        <f t="shared" si="43"/>
        <v>16500</v>
      </c>
      <c r="AU51" s="104" t="str">
        <f t="shared" si="44"/>
        <v>-</v>
      </c>
      <c r="AV51" s="876" t="str">
        <f>IFERROR(_xlfn.RANK.EQ(AU51,$AU$38:$AU$216,0)+COUNTIF(AU$38:AU51,AU51)-1,"-")</f>
        <v>-</v>
      </c>
      <c r="AW51" s="876"/>
      <c r="AX51" s="828">
        <f t="shared" si="45"/>
        <v>14</v>
      </c>
      <c r="AY51" s="828" t="str">
        <f t="shared" si="46"/>
        <v>音更町</v>
      </c>
      <c r="AZ51" s="828">
        <f t="shared" si="47"/>
        <v>631</v>
      </c>
      <c r="BA51" s="104" t="str">
        <f t="shared" si="48"/>
        <v>-</v>
      </c>
      <c r="BB51" s="876" t="str">
        <f>IFERROR(_xlfn.RANK.EQ(BA51,$BA$38:$BA$216,0)+COUNTIF(BA$38:BA51,BA51)-1,"-")</f>
        <v>-</v>
      </c>
      <c r="BC51" s="876"/>
      <c r="BD51" s="828">
        <f t="shared" si="49"/>
        <v>14</v>
      </c>
      <c r="BE51" s="828" t="str">
        <f t="shared" si="50"/>
        <v>小清水町</v>
      </c>
      <c r="BF51" s="941">
        <f t="shared" si="51"/>
        <v>2530</v>
      </c>
      <c r="BG51" s="104" t="str">
        <f t="shared" si="52"/>
        <v>-</v>
      </c>
      <c r="BH51" s="876" t="str">
        <f>IFERROR(_xlfn.RANK.EQ(BG51,$BG$38:$BG$216,0)+COUNTIF(BG$38:BG51,BG51)-1,"-")</f>
        <v>-</v>
      </c>
      <c r="BI51" s="876"/>
      <c r="BJ51" s="828">
        <f t="shared" si="53"/>
        <v>14</v>
      </c>
      <c r="BK51" s="828" t="str">
        <f t="shared" si="54"/>
        <v>士幌町</v>
      </c>
      <c r="BL51" s="941">
        <f t="shared" si="55"/>
        <v>14600</v>
      </c>
      <c r="BM51" s="104" t="str">
        <f t="shared" si="56"/>
        <v>-</v>
      </c>
      <c r="BN51" s="876" t="str">
        <f>IFERROR(_xlfn.RANK.EQ(BM51,$BM$38:$BM$216,0)+COUNTIF(BM$38:BM51,BM51)-1,"-")</f>
        <v>-</v>
      </c>
      <c r="BO51" s="876"/>
      <c r="BP51" s="828">
        <f t="shared" si="57"/>
        <v>14</v>
      </c>
      <c r="BQ51" s="828" t="str">
        <f t="shared" si="58"/>
        <v>音更町</v>
      </c>
      <c r="BR51" s="828">
        <f t="shared" si="59"/>
        <v>634</v>
      </c>
      <c r="BS51" s="104" t="str">
        <f t="shared" si="60"/>
        <v>-</v>
      </c>
      <c r="BT51" s="876" t="str">
        <f>IFERROR(_xlfn.RANK.EQ(BS51,$BS$38:$BS$216,0)+COUNTIF(BS$38:BS51,BS51)-1,"-")</f>
        <v>-</v>
      </c>
      <c r="BU51" s="876"/>
      <c r="BV51" s="828">
        <f t="shared" si="61"/>
        <v>14</v>
      </c>
      <c r="BW51" s="828" t="str">
        <f t="shared" si="62"/>
        <v>安平町</v>
      </c>
      <c r="BX51" s="941">
        <f t="shared" si="63"/>
        <v>406</v>
      </c>
      <c r="BY51" s="104" t="str">
        <f t="shared" si="64"/>
        <v>-</v>
      </c>
      <c r="BZ51" s="876" t="str">
        <f>IFERROR(_xlfn.RANK.EQ(BY51,$BY$38:$BY$216,0)+COUNTIF(BY$38:BY51,BY51)-1,"-")</f>
        <v>-</v>
      </c>
      <c r="CA51" s="876"/>
      <c r="CB51" s="828">
        <f t="shared" si="65"/>
        <v>14</v>
      </c>
      <c r="CC51" s="828" t="str">
        <f t="shared" si="66"/>
        <v>長沼町</v>
      </c>
      <c r="CD51" s="941">
        <f t="shared" si="67"/>
        <v>1580</v>
      </c>
      <c r="CE51" s="104" t="str">
        <f t="shared" si="68"/>
        <v>-</v>
      </c>
      <c r="CF51" s="971" t="str">
        <f>IFERROR(_xlfn.RANK.EQ(CE51,$CE$38:$CE$216,0)+COUNTIF(CE$38:CE51,CE51)-1,"-")</f>
        <v>-</v>
      </c>
      <c r="CG51" s="972"/>
      <c r="CH51" s="976">
        <f t="shared" si="69"/>
        <v>14</v>
      </c>
      <c r="CI51" s="977" t="str">
        <f t="shared" si="70"/>
        <v>大空町</v>
      </c>
      <c r="CJ51" s="995">
        <f t="shared" si="71"/>
        <v>427</v>
      </c>
    </row>
    <row r="52" spans="1:88" s="211" customFormat="1" ht="18" customHeight="1">
      <c r="A52" s="608" t="s">
        <v>604</v>
      </c>
      <c r="B52" s="605" t="s">
        <v>607</v>
      </c>
      <c r="C52" s="606" t="s">
        <v>190</v>
      </c>
      <c r="D52" s="605" t="s">
        <v>659</v>
      </c>
      <c r="E52" s="606" t="s">
        <v>358</v>
      </c>
      <c r="F52" s="636" t="s">
        <v>145</v>
      </c>
      <c r="G52" s="636" t="s">
        <v>145</v>
      </c>
      <c r="H52" s="636" t="s">
        <v>145</v>
      </c>
      <c r="I52" s="636" t="s">
        <v>145</v>
      </c>
      <c r="J52" s="636" t="s">
        <v>145</v>
      </c>
      <c r="K52" s="636" t="s">
        <v>145</v>
      </c>
      <c r="L52" s="636" t="s">
        <v>145</v>
      </c>
      <c r="M52" s="636" t="s">
        <v>145</v>
      </c>
      <c r="N52" s="636" t="s">
        <v>145</v>
      </c>
      <c r="O52" s="636" t="s">
        <v>145</v>
      </c>
      <c r="P52" s="636" t="s">
        <v>145</v>
      </c>
      <c r="Q52" s="636" t="s">
        <v>145</v>
      </c>
      <c r="R52" s="636" t="s">
        <v>145</v>
      </c>
      <c r="S52" s="636" t="s">
        <v>145</v>
      </c>
      <c r="T52" s="636" t="s">
        <v>145</v>
      </c>
      <c r="U52" s="636" t="s">
        <v>145</v>
      </c>
      <c r="V52" s="636" t="s">
        <v>145</v>
      </c>
      <c r="W52" s="636" t="s">
        <v>145</v>
      </c>
      <c r="X52" s="636" t="s">
        <v>145</v>
      </c>
      <c r="Y52" s="636" t="s">
        <v>145</v>
      </c>
      <c r="Z52" s="636" t="s">
        <v>145</v>
      </c>
      <c r="AA52" s="636" t="s">
        <v>145</v>
      </c>
      <c r="AB52" s="636" t="s">
        <v>145</v>
      </c>
      <c r="AC52" s="636" t="s">
        <v>145</v>
      </c>
      <c r="AD52" s="636" t="s">
        <v>145</v>
      </c>
      <c r="AE52" s="636" t="s">
        <v>145</v>
      </c>
      <c r="AG52" s="103">
        <v>15</v>
      </c>
      <c r="AH52" s="103" t="s">
        <v>227</v>
      </c>
      <c r="AI52" s="104">
        <f t="shared" si="36"/>
        <v>1770</v>
      </c>
      <c r="AJ52" s="876">
        <f>IFERROR(_xlfn.RANK.EQ(AI52,$AI$38:$AI$216,0)+COUNTIF(AI$38:AI52,AI52)-1,"-")</f>
        <v>26</v>
      </c>
      <c r="AK52" s="876"/>
      <c r="AL52" s="828">
        <f t="shared" si="37"/>
        <v>15</v>
      </c>
      <c r="AM52" s="828" t="str">
        <f t="shared" si="38"/>
        <v>小清水町</v>
      </c>
      <c r="AN52" s="941">
        <f t="shared" si="39"/>
        <v>2900</v>
      </c>
      <c r="AO52" s="104">
        <f t="shared" si="40"/>
        <v>8170</v>
      </c>
      <c r="AP52" s="876">
        <f>IFERROR(_xlfn.RANK.EQ(AO52,$AO$38:$AO$216,0)+COUNTIF(AO$38:AO52,AO52)-1,"-")</f>
        <v>30</v>
      </c>
      <c r="AQ52" s="876"/>
      <c r="AR52" s="828">
        <f t="shared" si="41"/>
        <v>15</v>
      </c>
      <c r="AS52" s="828" t="str">
        <f t="shared" si="42"/>
        <v>美幌町</v>
      </c>
      <c r="AT52" s="941">
        <f t="shared" si="43"/>
        <v>15800</v>
      </c>
      <c r="AU52" s="104">
        <f t="shared" si="44"/>
        <v>461</v>
      </c>
      <c r="AV52" s="876">
        <f>IFERROR(_xlfn.RANK.EQ(AU52,$AU$38:$AU$216,0)+COUNTIF(AU$38:AU52,AU52)-1,"-")</f>
        <v>60</v>
      </c>
      <c r="AW52" s="876"/>
      <c r="AX52" s="828">
        <f t="shared" si="45"/>
        <v>15</v>
      </c>
      <c r="AY52" s="828" t="str">
        <f t="shared" si="46"/>
        <v>芽室町</v>
      </c>
      <c r="AZ52" s="828">
        <f t="shared" si="47"/>
        <v>617</v>
      </c>
      <c r="BA52" s="104">
        <f t="shared" si="48"/>
        <v>1570</v>
      </c>
      <c r="BB52" s="876">
        <f>IFERROR(_xlfn.RANK.EQ(BA52,$BA$38:$BA$216,0)+COUNTIF(BA$38:BA52,BA52)-1,"-")</f>
        <v>27</v>
      </c>
      <c r="BC52" s="876"/>
      <c r="BD52" s="828">
        <f t="shared" si="49"/>
        <v>15</v>
      </c>
      <c r="BE52" s="828" t="str">
        <f t="shared" si="50"/>
        <v>本別町</v>
      </c>
      <c r="BF52" s="941">
        <f t="shared" si="51"/>
        <v>2490</v>
      </c>
      <c r="BG52" s="104">
        <f t="shared" si="52"/>
        <v>7530</v>
      </c>
      <c r="BH52" s="876">
        <f>IFERROR(_xlfn.RANK.EQ(BG52,$BG$38:$BG$216,0)+COUNTIF(BG$38:BG52,BG52)-1,"-")</f>
        <v>28</v>
      </c>
      <c r="BI52" s="876"/>
      <c r="BJ52" s="828">
        <f t="shared" si="53"/>
        <v>15</v>
      </c>
      <c r="BK52" s="828" t="str">
        <f t="shared" si="54"/>
        <v>美瑛町</v>
      </c>
      <c r="BL52" s="941">
        <f t="shared" si="55"/>
        <v>14400</v>
      </c>
      <c r="BM52" s="104">
        <f t="shared" si="56"/>
        <v>479</v>
      </c>
      <c r="BN52" s="876">
        <f>IFERROR(_xlfn.RANK.EQ(BM52,$BM$38:$BM$216,0)+COUNTIF(BM$38:BM52,BM52)-1,"-")</f>
        <v>62</v>
      </c>
      <c r="BO52" s="876"/>
      <c r="BP52" s="828">
        <f t="shared" si="57"/>
        <v>15</v>
      </c>
      <c r="BQ52" s="828" t="str">
        <f t="shared" si="58"/>
        <v>網走市</v>
      </c>
      <c r="BR52" s="828">
        <f t="shared" si="59"/>
        <v>633</v>
      </c>
      <c r="BS52" s="104">
        <f t="shared" si="60"/>
        <v>202</v>
      </c>
      <c r="BT52" s="876">
        <f>IFERROR(_xlfn.RANK.EQ(BS52,$BS$38:$BS$216,0)+COUNTIF(BS$38:BS52,BS52)-1,"-")</f>
        <v>30</v>
      </c>
      <c r="BU52" s="876"/>
      <c r="BV52" s="828">
        <f t="shared" si="61"/>
        <v>15</v>
      </c>
      <c r="BW52" s="828" t="str">
        <f t="shared" si="62"/>
        <v>富良野市</v>
      </c>
      <c r="BX52" s="941">
        <f t="shared" si="63"/>
        <v>368</v>
      </c>
      <c r="BY52" s="104">
        <f t="shared" si="64"/>
        <v>642</v>
      </c>
      <c r="BZ52" s="876">
        <f>IFERROR(_xlfn.RANK.EQ(BY52,$BY$38:$BY$216,0)+COUNTIF(BY$38:BY52,BY52)-1,"-")</f>
        <v>30</v>
      </c>
      <c r="CA52" s="876"/>
      <c r="CB52" s="828">
        <f t="shared" si="65"/>
        <v>15</v>
      </c>
      <c r="CC52" s="828" t="str">
        <f t="shared" si="66"/>
        <v>網走市</v>
      </c>
      <c r="CD52" s="941">
        <f t="shared" si="67"/>
        <v>1500</v>
      </c>
      <c r="CE52" s="104">
        <f t="shared" si="68"/>
        <v>318</v>
      </c>
      <c r="CF52" s="971">
        <f>IFERROR(_xlfn.RANK.EQ(CE52,$CE$38:$CE$216,0)+COUNTIF(CE$38:CE52,CE52)-1,"-")</f>
        <v>49</v>
      </c>
      <c r="CG52" s="972"/>
      <c r="CH52" s="976">
        <f t="shared" si="69"/>
        <v>15</v>
      </c>
      <c r="CI52" s="977" t="str">
        <f t="shared" si="70"/>
        <v>本別町</v>
      </c>
      <c r="CJ52" s="995">
        <f t="shared" si="71"/>
        <v>419</v>
      </c>
    </row>
    <row r="53" spans="1:88" s="211" customFormat="1" ht="18" customHeight="1">
      <c r="A53" s="608" t="s">
        <v>604</v>
      </c>
      <c r="B53" s="605" t="s">
        <v>607</v>
      </c>
      <c r="C53" s="606" t="s">
        <v>190</v>
      </c>
      <c r="D53" s="605" t="s">
        <v>660</v>
      </c>
      <c r="E53" s="606" t="s">
        <v>364</v>
      </c>
      <c r="F53" s="636" t="s">
        <v>888</v>
      </c>
      <c r="G53" s="636" t="s">
        <v>888</v>
      </c>
      <c r="H53" s="636" t="s">
        <v>145</v>
      </c>
      <c r="I53" s="636" t="s">
        <v>888</v>
      </c>
      <c r="J53" s="636" t="s">
        <v>888</v>
      </c>
      <c r="K53" s="636" t="s">
        <v>888</v>
      </c>
      <c r="L53" s="636" t="s">
        <v>888</v>
      </c>
      <c r="M53" s="636" t="s">
        <v>888</v>
      </c>
      <c r="N53" s="636" t="s">
        <v>888</v>
      </c>
      <c r="O53" s="636" t="s">
        <v>888</v>
      </c>
      <c r="P53" s="636" t="s">
        <v>888</v>
      </c>
      <c r="Q53" s="636" t="s">
        <v>145</v>
      </c>
      <c r="R53" s="636" t="s">
        <v>145</v>
      </c>
      <c r="S53" s="636" t="s">
        <v>145</v>
      </c>
      <c r="T53" s="636" t="s">
        <v>145</v>
      </c>
      <c r="U53" s="636" t="s">
        <v>145</v>
      </c>
      <c r="V53" s="636" t="s">
        <v>145</v>
      </c>
      <c r="W53" s="636" t="s">
        <v>145</v>
      </c>
      <c r="X53" s="636" t="s">
        <v>145</v>
      </c>
      <c r="Y53" s="636" t="s">
        <v>145</v>
      </c>
      <c r="Z53" s="636" t="s">
        <v>145</v>
      </c>
      <c r="AA53" s="636" t="s">
        <v>145</v>
      </c>
      <c r="AB53" s="636" t="s">
        <v>145</v>
      </c>
      <c r="AC53" s="636" t="s">
        <v>145</v>
      </c>
      <c r="AD53" s="636" t="s">
        <v>145</v>
      </c>
      <c r="AE53" s="636" t="s">
        <v>145</v>
      </c>
      <c r="AG53" s="103">
        <v>16</v>
      </c>
      <c r="AH53" s="103" t="s">
        <v>246</v>
      </c>
      <c r="AI53" s="104">
        <f t="shared" si="36"/>
        <v>80</v>
      </c>
      <c r="AJ53" s="876">
        <f>IFERROR(_xlfn.RANK.EQ(AI53,$AI$38:$AI$216,0)+COUNTIF(AI$38:AI53,AI53)-1,"-")</f>
        <v>104</v>
      </c>
      <c r="AK53" s="876"/>
      <c r="AL53" s="828">
        <f t="shared" si="37"/>
        <v>16</v>
      </c>
      <c r="AM53" s="828" t="str">
        <f t="shared" si="38"/>
        <v>本別町</v>
      </c>
      <c r="AN53" s="941">
        <f t="shared" si="39"/>
        <v>2730</v>
      </c>
      <c r="AO53" s="104">
        <f t="shared" si="40"/>
        <v>256</v>
      </c>
      <c r="AP53" s="876">
        <f>IFERROR(_xlfn.RANK.EQ(AO53,$AO$38:$AO$216,0)+COUNTIF(AO$38:AO53,AO53)-1,"-")</f>
        <v>100</v>
      </c>
      <c r="AQ53" s="876"/>
      <c r="AR53" s="828">
        <f t="shared" si="41"/>
        <v>16</v>
      </c>
      <c r="AS53" s="828" t="str">
        <f t="shared" si="42"/>
        <v>清里町</v>
      </c>
      <c r="AT53" s="941">
        <f t="shared" si="43"/>
        <v>15500</v>
      </c>
      <c r="AU53" s="104">
        <f t="shared" si="44"/>
        <v>320</v>
      </c>
      <c r="AV53" s="876">
        <f>IFERROR(_xlfn.RANK.EQ(AU53,$AU$38:$AU$216,0)+COUNTIF(AU$38:AU53,AU53)-1,"-")</f>
        <v>100</v>
      </c>
      <c r="AW53" s="876"/>
      <c r="AX53" s="828">
        <f t="shared" si="45"/>
        <v>16</v>
      </c>
      <c r="AY53" s="828" t="str">
        <f t="shared" si="46"/>
        <v>網走市</v>
      </c>
      <c r="AZ53" s="828">
        <f t="shared" si="47"/>
        <v>615</v>
      </c>
      <c r="BA53" s="104" t="str">
        <f t="shared" si="48"/>
        <v>x</v>
      </c>
      <c r="BB53" s="876" t="str">
        <f>IFERROR(_xlfn.RANK.EQ(BA53,$BA$38:$BA$216,0)+COUNTIF(BA$38:BA53,BA53)-1,"-")</f>
        <v>-</v>
      </c>
      <c r="BC53" s="876"/>
      <c r="BD53" s="828">
        <f t="shared" si="49"/>
        <v>16</v>
      </c>
      <c r="BE53" s="828" t="str">
        <f t="shared" si="50"/>
        <v>美幌町</v>
      </c>
      <c r="BF53" s="941">
        <f t="shared" si="51"/>
        <v>2370</v>
      </c>
      <c r="BG53" s="104" t="str">
        <f t="shared" si="52"/>
        <v>x</v>
      </c>
      <c r="BH53" s="876" t="str">
        <f>IFERROR(_xlfn.RANK.EQ(BG53,$BG$38:$BG$216,0)+COUNTIF(BG$38:BG53,BG53)-1,"-")</f>
        <v>-</v>
      </c>
      <c r="BI53" s="876"/>
      <c r="BJ53" s="828">
        <f t="shared" si="53"/>
        <v>16</v>
      </c>
      <c r="BK53" s="828" t="str">
        <f t="shared" si="54"/>
        <v>池田町</v>
      </c>
      <c r="BL53" s="941">
        <f t="shared" si="55"/>
        <v>14200</v>
      </c>
      <c r="BM53" s="104">
        <f t="shared" si="56"/>
        <v>341</v>
      </c>
      <c r="BN53" s="876">
        <f>IFERROR(_xlfn.RANK.EQ(BM53,$BM$38:$BM$216,0)+COUNTIF(BM$38:BM53,BM53)-1,"-")</f>
        <v>96</v>
      </c>
      <c r="BO53" s="876"/>
      <c r="BP53" s="828">
        <f t="shared" si="57"/>
        <v>15</v>
      </c>
      <c r="BQ53" s="828" t="str">
        <f t="shared" si="58"/>
        <v>中札内村</v>
      </c>
      <c r="BR53" s="828">
        <f t="shared" si="59"/>
        <v>633</v>
      </c>
      <c r="BS53" s="104" t="str">
        <f t="shared" si="60"/>
        <v>x</v>
      </c>
      <c r="BT53" s="876" t="str">
        <f>IFERROR(_xlfn.RANK.EQ(BS53,$BS$38:$BS$216,0)+COUNTIF(BS$38:BS53,BS53)-1,"-")</f>
        <v>-</v>
      </c>
      <c r="BU53" s="876"/>
      <c r="BV53" s="828">
        <f t="shared" si="61"/>
        <v>16</v>
      </c>
      <c r="BW53" s="828" t="str">
        <f t="shared" si="62"/>
        <v>小清水町</v>
      </c>
      <c r="BX53" s="941">
        <f t="shared" si="63"/>
        <v>367</v>
      </c>
      <c r="BY53" s="104" t="str">
        <f t="shared" si="64"/>
        <v>x</v>
      </c>
      <c r="BZ53" s="876" t="str">
        <f>IFERROR(_xlfn.RANK.EQ(BY53,$BY$38:$BY$216,0)+COUNTIF(BY$38:BY53,BY53)-1,"-")</f>
        <v>-</v>
      </c>
      <c r="CA53" s="876"/>
      <c r="CB53" s="828">
        <f t="shared" si="65"/>
        <v>16</v>
      </c>
      <c r="CC53" s="828" t="str">
        <f t="shared" si="66"/>
        <v>恵庭市</v>
      </c>
      <c r="CD53" s="941">
        <f t="shared" si="67"/>
        <v>1400</v>
      </c>
      <c r="CE53" s="104" t="str">
        <f t="shared" si="68"/>
        <v>x</v>
      </c>
      <c r="CF53" s="971" t="str">
        <f>IFERROR(_xlfn.RANK.EQ(CE53,$CE$38:$CE$216,0)+COUNTIF(CE$38:CE53,CE53)-1,"-")</f>
        <v>-</v>
      </c>
      <c r="CG53" s="972"/>
      <c r="CH53" s="976">
        <f t="shared" si="69"/>
        <v>16</v>
      </c>
      <c r="CI53" s="977" t="str">
        <f t="shared" si="70"/>
        <v>真狩村</v>
      </c>
      <c r="CJ53" s="995">
        <f t="shared" si="71"/>
        <v>416</v>
      </c>
    </row>
    <row r="54" spans="1:88" s="211" customFormat="1" ht="18" customHeight="1">
      <c r="A54" s="608" t="s">
        <v>604</v>
      </c>
      <c r="B54" s="605" t="s">
        <v>607</v>
      </c>
      <c r="C54" s="606" t="s">
        <v>190</v>
      </c>
      <c r="D54" s="605" t="s">
        <v>661</v>
      </c>
      <c r="E54" s="606" t="s">
        <v>272</v>
      </c>
      <c r="F54" s="636">
        <v>134</v>
      </c>
      <c r="G54" s="636">
        <v>419</v>
      </c>
      <c r="H54" s="636" t="s">
        <v>888</v>
      </c>
      <c r="I54" s="636">
        <v>419</v>
      </c>
      <c r="J54" s="636">
        <v>561</v>
      </c>
      <c r="K54" s="636">
        <v>76</v>
      </c>
      <c r="L54" s="636">
        <v>471</v>
      </c>
      <c r="M54" s="636">
        <v>358</v>
      </c>
      <c r="N54" s="636">
        <v>58</v>
      </c>
      <c r="O54" s="636">
        <v>350</v>
      </c>
      <c r="P54" s="636">
        <v>203</v>
      </c>
      <c r="Q54" s="636" t="s">
        <v>145</v>
      </c>
      <c r="R54" s="636" t="s">
        <v>145</v>
      </c>
      <c r="S54" s="636" t="s">
        <v>145</v>
      </c>
      <c r="T54" s="636" t="s">
        <v>145</v>
      </c>
      <c r="U54" s="636" t="s">
        <v>145</v>
      </c>
      <c r="V54" s="636" t="s">
        <v>145</v>
      </c>
      <c r="W54" s="636" t="s">
        <v>145</v>
      </c>
      <c r="X54" s="636" t="s">
        <v>145</v>
      </c>
      <c r="Y54" s="636" t="s">
        <v>145</v>
      </c>
      <c r="Z54" s="636" t="s">
        <v>145</v>
      </c>
      <c r="AA54" s="636" t="s">
        <v>145</v>
      </c>
      <c r="AB54" s="636" t="s">
        <v>145</v>
      </c>
      <c r="AC54" s="636" t="s">
        <v>145</v>
      </c>
      <c r="AD54" s="636" t="s">
        <v>145</v>
      </c>
      <c r="AE54" s="636" t="s">
        <v>145</v>
      </c>
      <c r="AG54" s="103">
        <v>17</v>
      </c>
      <c r="AH54" s="103" t="s">
        <v>215</v>
      </c>
      <c r="AI54" s="104">
        <f t="shared" si="36"/>
        <v>1660</v>
      </c>
      <c r="AJ54" s="876">
        <f>IFERROR(_xlfn.RANK.EQ(AI54,$AI$38:$AI$216,0)+COUNTIF(AI$38:AI54,AI54)-1,"-")</f>
        <v>31</v>
      </c>
      <c r="AK54" s="876"/>
      <c r="AL54" s="828">
        <f t="shared" si="37"/>
        <v>17</v>
      </c>
      <c r="AM54" s="828" t="str">
        <f t="shared" si="38"/>
        <v>清里町</v>
      </c>
      <c r="AN54" s="941">
        <f t="shared" si="39"/>
        <v>2540</v>
      </c>
      <c r="AO54" s="104">
        <f t="shared" si="40"/>
        <v>8100</v>
      </c>
      <c r="AP54" s="876">
        <f>IFERROR(_xlfn.RANK.EQ(AO54,$AO$38:$AO$216,0)+COUNTIF(AO$38:AO54,AO54)-1,"-")</f>
        <v>31</v>
      </c>
      <c r="AQ54" s="876"/>
      <c r="AR54" s="828">
        <f t="shared" si="41"/>
        <v>17</v>
      </c>
      <c r="AS54" s="828" t="str">
        <f t="shared" si="42"/>
        <v>当別町</v>
      </c>
      <c r="AT54" s="941">
        <f t="shared" si="43"/>
        <v>14800</v>
      </c>
      <c r="AU54" s="104">
        <f t="shared" si="44"/>
        <v>488</v>
      </c>
      <c r="AV54" s="876">
        <f>IFERROR(_xlfn.RANK.EQ(AU54,$AU$38:$AU$216,0)+COUNTIF(AU$38:AU54,AU54)-1,"-")</f>
        <v>52</v>
      </c>
      <c r="AW54" s="876"/>
      <c r="AX54" s="828">
        <f t="shared" si="45"/>
        <v>17</v>
      </c>
      <c r="AY54" s="828" t="str">
        <f t="shared" si="46"/>
        <v>清里町</v>
      </c>
      <c r="AZ54" s="828">
        <f t="shared" si="47"/>
        <v>611</v>
      </c>
      <c r="BA54" s="104">
        <f t="shared" si="48"/>
        <v>613</v>
      </c>
      <c r="BB54" s="876">
        <f>IFERROR(_xlfn.RANK.EQ(BA54,$BA$38:$BA$216,0)+COUNTIF(BA$38:BA54,BA54)-1,"-")</f>
        <v>48</v>
      </c>
      <c r="BC54" s="876"/>
      <c r="BD54" s="828">
        <f t="shared" si="49"/>
        <v>17</v>
      </c>
      <c r="BE54" s="828" t="str">
        <f t="shared" si="50"/>
        <v>士幌町</v>
      </c>
      <c r="BF54" s="941">
        <f t="shared" si="51"/>
        <v>2290</v>
      </c>
      <c r="BG54" s="104">
        <f t="shared" si="52"/>
        <v>3430</v>
      </c>
      <c r="BH54" s="876">
        <f>IFERROR(_xlfn.RANK.EQ(BG54,$BG$38:$BG$216,0)+COUNTIF(BG$38:BG54,BG54)-1,"-")</f>
        <v>44</v>
      </c>
      <c r="BI54" s="876"/>
      <c r="BJ54" s="828">
        <f t="shared" si="53"/>
        <v>17</v>
      </c>
      <c r="BK54" s="828" t="str">
        <f t="shared" si="54"/>
        <v>更別村</v>
      </c>
      <c r="BL54" s="941">
        <f t="shared" si="55"/>
        <v>13900</v>
      </c>
      <c r="BM54" s="104">
        <f t="shared" si="56"/>
        <v>560</v>
      </c>
      <c r="BN54" s="876">
        <f>IFERROR(_xlfn.RANK.EQ(BM54,$BM$38:$BM$216,0)+COUNTIF(BM$38:BM54,BM54)-1,"-")</f>
        <v>40</v>
      </c>
      <c r="BO54" s="876"/>
      <c r="BP54" s="828">
        <f t="shared" si="57"/>
        <v>17</v>
      </c>
      <c r="BQ54" s="828" t="str">
        <f t="shared" si="58"/>
        <v>伊達市</v>
      </c>
      <c r="BR54" s="828">
        <f t="shared" si="59"/>
        <v>632</v>
      </c>
      <c r="BS54" s="104">
        <f t="shared" si="60"/>
        <v>1050</v>
      </c>
      <c r="BT54" s="876">
        <f>IFERROR(_xlfn.RANK.EQ(BS54,$BS$38:$BS$216,0)+COUNTIF(BS$38:BS54,BS54)-1,"-")</f>
        <v>3</v>
      </c>
      <c r="BU54" s="876"/>
      <c r="BV54" s="828">
        <f t="shared" si="61"/>
        <v>17</v>
      </c>
      <c r="BW54" s="828" t="str">
        <f t="shared" si="62"/>
        <v>長沼町</v>
      </c>
      <c r="BX54" s="941">
        <f t="shared" si="63"/>
        <v>364</v>
      </c>
      <c r="BY54" s="104">
        <f t="shared" si="64"/>
        <v>4670</v>
      </c>
      <c r="BZ54" s="876">
        <f>IFERROR(_xlfn.RANK.EQ(BY54,$BY$38:$BY$216,0)+COUNTIF(BY$38:BY54,BY54)-1,"-")</f>
        <v>3</v>
      </c>
      <c r="CA54" s="876"/>
      <c r="CB54" s="828">
        <f t="shared" si="65"/>
        <v>16</v>
      </c>
      <c r="CC54" s="828" t="str">
        <f t="shared" si="66"/>
        <v>上富良野町</v>
      </c>
      <c r="CD54" s="941">
        <f t="shared" si="67"/>
        <v>1400</v>
      </c>
      <c r="CE54" s="104">
        <f t="shared" si="68"/>
        <v>446</v>
      </c>
      <c r="CF54" s="971">
        <f>IFERROR(_xlfn.RANK.EQ(CE54,$CE$38:$CE$216,0)+COUNTIF(CE$38:CE54,CE54)-1,"-")</f>
        <v>8</v>
      </c>
      <c r="CG54" s="972"/>
      <c r="CH54" s="976">
        <f t="shared" si="69"/>
        <v>16</v>
      </c>
      <c r="CI54" s="977" t="str">
        <f t="shared" si="70"/>
        <v>斜里町</v>
      </c>
      <c r="CJ54" s="995">
        <f t="shared" si="71"/>
        <v>416</v>
      </c>
    </row>
    <row r="55" spans="1:88" s="211" customFormat="1" ht="18" customHeight="1">
      <c r="A55" s="608" t="s">
        <v>604</v>
      </c>
      <c r="B55" s="605" t="s">
        <v>607</v>
      </c>
      <c r="C55" s="606" t="s">
        <v>190</v>
      </c>
      <c r="D55" s="605" t="s">
        <v>662</v>
      </c>
      <c r="E55" s="606" t="s">
        <v>281</v>
      </c>
      <c r="F55" s="636">
        <v>107</v>
      </c>
      <c r="G55" s="636">
        <v>323</v>
      </c>
      <c r="H55" s="636">
        <v>317</v>
      </c>
      <c r="I55" s="636">
        <v>332</v>
      </c>
      <c r="J55" s="636">
        <v>346</v>
      </c>
      <c r="K55" s="636">
        <v>55</v>
      </c>
      <c r="L55" s="636">
        <v>349</v>
      </c>
      <c r="M55" s="636">
        <v>192</v>
      </c>
      <c r="N55" s="636">
        <v>52</v>
      </c>
      <c r="O55" s="636">
        <v>296</v>
      </c>
      <c r="P55" s="636">
        <v>154</v>
      </c>
      <c r="Q55" s="636" t="s">
        <v>145</v>
      </c>
      <c r="R55" s="636" t="s">
        <v>145</v>
      </c>
      <c r="S55" s="636" t="s">
        <v>145</v>
      </c>
      <c r="T55" s="636" t="s">
        <v>145</v>
      </c>
      <c r="U55" s="636" t="s">
        <v>145</v>
      </c>
      <c r="V55" s="636" t="s">
        <v>145</v>
      </c>
      <c r="W55" s="636" t="s">
        <v>145</v>
      </c>
      <c r="X55" s="636" t="s">
        <v>145</v>
      </c>
      <c r="Y55" s="636" t="s">
        <v>145</v>
      </c>
      <c r="Z55" s="636" t="s">
        <v>145</v>
      </c>
      <c r="AA55" s="636" t="s">
        <v>145</v>
      </c>
      <c r="AB55" s="636" t="s">
        <v>145</v>
      </c>
      <c r="AC55" s="636" t="s">
        <v>145</v>
      </c>
      <c r="AD55" s="636" t="s">
        <v>145</v>
      </c>
      <c r="AE55" s="636" t="s">
        <v>145</v>
      </c>
      <c r="AG55" s="103">
        <v>18</v>
      </c>
      <c r="AH55" s="103" t="s">
        <v>324</v>
      </c>
      <c r="AI55" s="104">
        <f t="shared" si="36"/>
        <v>58</v>
      </c>
      <c r="AJ55" s="876">
        <f>IFERROR(_xlfn.RANK.EQ(AI55,$AI$38:$AI$216,0)+COUNTIF(AI$38:AI55,AI55)-1,"-")</f>
        <v>106</v>
      </c>
      <c r="AK55" s="876"/>
      <c r="AL55" s="828">
        <f t="shared" si="37"/>
        <v>18</v>
      </c>
      <c r="AM55" s="828" t="str">
        <f t="shared" si="38"/>
        <v>士別市</v>
      </c>
      <c r="AN55" s="941">
        <f t="shared" si="39"/>
        <v>2370</v>
      </c>
      <c r="AO55" s="104">
        <f t="shared" si="40"/>
        <v>118</v>
      </c>
      <c r="AP55" s="876">
        <f>IFERROR(_xlfn.RANK.EQ(AO55,$AO$38:$AO$216,0)+COUNTIF(AO$38:AO55,AO55)-1,"-")</f>
        <v>109</v>
      </c>
      <c r="AQ55" s="876"/>
      <c r="AR55" s="828">
        <f t="shared" si="41"/>
        <v>18</v>
      </c>
      <c r="AS55" s="828" t="str">
        <f t="shared" si="42"/>
        <v>士幌町</v>
      </c>
      <c r="AT55" s="941">
        <f t="shared" si="43"/>
        <v>14600</v>
      </c>
      <c r="AU55" s="104">
        <f t="shared" si="44"/>
        <v>203</v>
      </c>
      <c r="AV55" s="876">
        <f>IFERROR(_xlfn.RANK.EQ(AU55,$AU$38:$AU$216,0)+COUNTIF(AU$38:AU55,AU55)-1,"-")</f>
        <v>111</v>
      </c>
      <c r="AW55" s="876"/>
      <c r="AX55" s="828">
        <f t="shared" si="45"/>
        <v>18</v>
      </c>
      <c r="AY55" s="828" t="str">
        <f t="shared" si="46"/>
        <v>新得町</v>
      </c>
      <c r="AZ55" s="828">
        <f t="shared" si="47"/>
        <v>604</v>
      </c>
      <c r="BA55" s="104">
        <f t="shared" si="48"/>
        <v>42</v>
      </c>
      <c r="BB55" s="876">
        <f>IFERROR(_xlfn.RANK.EQ(BA55,$BA$38:$BA$216,0)+COUNTIF(BA$38:BA55,BA55)-1,"-")</f>
        <v>95</v>
      </c>
      <c r="BC55" s="876"/>
      <c r="BD55" s="828">
        <f t="shared" si="49"/>
        <v>18</v>
      </c>
      <c r="BE55" s="828" t="str">
        <f t="shared" si="50"/>
        <v>池田町</v>
      </c>
      <c r="BF55" s="941">
        <f t="shared" si="51"/>
        <v>2150</v>
      </c>
      <c r="BG55" s="104">
        <f t="shared" si="52"/>
        <v>94</v>
      </c>
      <c r="BH55" s="876">
        <f>IFERROR(_xlfn.RANK.EQ(BG55,$BG$38:$BG$216,0)+COUNTIF(BG$38:BG55,BG55)-1,"-")</f>
        <v>97</v>
      </c>
      <c r="BI55" s="876"/>
      <c r="BJ55" s="828">
        <f t="shared" si="53"/>
        <v>18</v>
      </c>
      <c r="BK55" s="828" t="str">
        <f t="shared" si="54"/>
        <v>清里町</v>
      </c>
      <c r="BL55" s="941">
        <f t="shared" si="55"/>
        <v>13600</v>
      </c>
      <c r="BM55" s="104">
        <f t="shared" si="56"/>
        <v>224</v>
      </c>
      <c r="BN55" s="876">
        <f>IFERROR(_xlfn.RANK.EQ(BM55,$BM$38:$BM$216,0)+COUNTIF(BM$38:BM55,BM55)-1,"-")</f>
        <v>107</v>
      </c>
      <c r="BO55" s="876"/>
      <c r="BP55" s="828">
        <f t="shared" si="57"/>
        <v>18</v>
      </c>
      <c r="BQ55" s="828" t="str">
        <f t="shared" si="58"/>
        <v>芽室町</v>
      </c>
      <c r="BR55" s="828">
        <f t="shared" si="59"/>
        <v>625</v>
      </c>
      <c r="BS55" s="104">
        <f t="shared" si="60"/>
        <v>16</v>
      </c>
      <c r="BT55" s="876">
        <f>IFERROR(_xlfn.RANK.EQ(BS55,$BS$38:$BS$216,0)+COUNTIF(BS$38:BS55,BS55)-1,"-")</f>
        <v>71</v>
      </c>
      <c r="BU55" s="876"/>
      <c r="BV55" s="828">
        <f t="shared" si="61"/>
        <v>18</v>
      </c>
      <c r="BW55" s="828" t="str">
        <f t="shared" si="62"/>
        <v>恵庭市</v>
      </c>
      <c r="BX55" s="941">
        <f t="shared" si="63"/>
        <v>353</v>
      </c>
      <c r="BY55" s="104">
        <f t="shared" si="64"/>
        <v>24</v>
      </c>
      <c r="BZ55" s="876">
        <f>IFERROR(_xlfn.RANK.EQ(BY55,$BY$38:$BY$216,0)+COUNTIF(BY$38:BY55,BY55)-1,"-")</f>
        <v>74</v>
      </c>
      <c r="CA55" s="876"/>
      <c r="CB55" s="828">
        <f t="shared" si="65"/>
        <v>18</v>
      </c>
      <c r="CC55" s="828" t="str">
        <f t="shared" si="66"/>
        <v>栗山町</v>
      </c>
      <c r="CD55" s="941">
        <f t="shared" si="67"/>
        <v>1340</v>
      </c>
      <c r="CE55" s="104">
        <f t="shared" si="68"/>
        <v>150</v>
      </c>
      <c r="CF55" s="971">
        <f>IFERROR(_xlfn.RANK.EQ(CE55,$CE$38:$CE$216,0)+COUNTIF(CE$38:CE55,CE55)-1,"-")</f>
        <v>75</v>
      </c>
      <c r="CG55" s="972"/>
      <c r="CH55" s="976">
        <f t="shared" si="69"/>
        <v>16</v>
      </c>
      <c r="CI55" s="977" t="str">
        <f t="shared" si="70"/>
        <v>浦幌町</v>
      </c>
      <c r="CJ55" s="995">
        <f t="shared" si="71"/>
        <v>416</v>
      </c>
    </row>
    <row r="56" spans="1:88" s="211" customFormat="1" ht="18" customHeight="1">
      <c r="A56" s="608" t="s">
        <v>604</v>
      </c>
      <c r="B56" s="605" t="s">
        <v>607</v>
      </c>
      <c r="C56" s="606" t="s">
        <v>190</v>
      </c>
      <c r="D56" s="605" t="s">
        <v>663</v>
      </c>
      <c r="E56" s="606" t="s">
        <v>325</v>
      </c>
      <c r="F56" s="636">
        <v>146</v>
      </c>
      <c r="G56" s="636">
        <v>361</v>
      </c>
      <c r="H56" s="636" t="s">
        <v>888</v>
      </c>
      <c r="I56" s="636">
        <v>365</v>
      </c>
      <c r="J56" s="636">
        <v>527</v>
      </c>
      <c r="K56" s="636">
        <v>130</v>
      </c>
      <c r="L56" s="636">
        <v>373</v>
      </c>
      <c r="M56" s="636">
        <v>485</v>
      </c>
      <c r="N56" s="636">
        <v>16</v>
      </c>
      <c r="O56" s="636">
        <v>263</v>
      </c>
      <c r="P56" s="636">
        <v>42</v>
      </c>
      <c r="Q56" s="636" t="s">
        <v>145</v>
      </c>
      <c r="R56" s="636" t="s">
        <v>145</v>
      </c>
      <c r="S56" s="636" t="s">
        <v>145</v>
      </c>
      <c r="T56" s="636" t="s">
        <v>145</v>
      </c>
      <c r="U56" s="636" t="s">
        <v>145</v>
      </c>
      <c r="V56" s="636" t="s">
        <v>145</v>
      </c>
      <c r="W56" s="636" t="s">
        <v>145</v>
      </c>
      <c r="X56" s="636" t="s">
        <v>145</v>
      </c>
      <c r="Y56" s="636" t="s">
        <v>145</v>
      </c>
      <c r="Z56" s="636" t="s">
        <v>145</v>
      </c>
      <c r="AA56" s="636" t="s">
        <v>145</v>
      </c>
      <c r="AB56" s="636" t="s">
        <v>145</v>
      </c>
      <c r="AC56" s="636" t="s">
        <v>145</v>
      </c>
      <c r="AD56" s="636" t="s">
        <v>145</v>
      </c>
      <c r="AE56" s="636" t="s">
        <v>145</v>
      </c>
      <c r="AG56" s="103">
        <v>19</v>
      </c>
      <c r="AH56" s="103" t="s">
        <v>321</v>
      </c>
      <c r="AI56" s="104" t="str">
        <f t="shared" si="36"/>
        <v>x</v>
      </c>
      <c r="AJ56" s="876" t="str">
        <f>IFERROR(_xlfn.RANK.EQ(AI56,$AI$38:$AI$216,0)+COUNTIF(AI$38:AI56,AI56)-1,"-")</f>
        <v>-</v>
      </c>
      <c r="AK56" s="876"/>
      <c r="AL56" s="828">
        <f t="shared" si="37"/>
        <v>19</v>
      </c>
      <c r="AM56" s="828" t="str">
        <f t="shared" si="38"/>
        <v>士幌町</v>
      </c>
      <c r="AN56" s="941">
        <f t="shared" si="39"/>
        <v>2290</v>
      </c>
      <c r="AO56" s="104" t="str">
        <f t="shared" si="40"/>
        <v>x</v>
      </c>
      <c r="AP56" s="876" t="str">
        <f>IFERROR(_xlfn.RANK.EQ(AO56,$AO$38:$AO$216,0)+COUNTIF(AO$38:AO56,AO56)-1,"-")</f>
        <v>-</v>
      </c>
      <c r="AQ56" s="876"/>
      <c r="AR56" s="828">
        <f t="shared" si="41"/>
        <v>19</v>
      </c>
      <c r="AS56" s="828" t="str">
        <f t="shared" si="42"/>
        <v>池田町</v>
      </c>
      <c r="AT56" s="941">
        <f t="shared" si="43"/>
        <v>14200</v>
      </c>
      <c r="AU56" s="104" t="str">
        <f t="shared" si="44"/>
        <v>x</v>
      </c>
      <c r="AV56" s="876" t="str">
        <f>IFERROR(_xlfn.RANK.EQ(AU56,$AU$38:$AU$216,0)+COUNTIF(AU$38:AU56,AU56)-1,"-")</f>
        <v>-</v>
      </c>
      <c r="AW56" s="876"/>
      <c r="AX56" s="828">
        <f t="shared" si="45"/>
        <v>19</v>
      </c>
      <c r="AY56" s="828" t="str">
        <f t="shared" si="46"/>
        <v>本別町</v>
      </c>
      <c r="AZ56" s="828">
        <f t="shared" si="47"/>
        <v>603</v>
      </c>
      <c r="BA56" s="104" t="str">
        <f t="shared" si="48"/>
        <v>x</v>
      </c>
      <c r="BB56" s="876" t="str">
        <f>IFERROR(_xlfn.RANK.EQ(BA56,$BA$38:$BA$216,0)+COUNTIF(BA$38:BA56,BA56)-1,"-")</f>
        <v>-</v>
      </c>
      <c r="BC56" s="876"/>
      <c r="BD56" s="828">
        <f t="shared" si="49"/>
        <v>19</v>
      </c>
      <c r="BE56" s="828" t="str">
        <f t="shared" si="50"/>
        <v>清里町</v>
      </c>
      <c r="BF56" s="941">
        <f t="shared" si="51"/>
        <v>2090</v>
      </c>
      <c r="BG56" s="104" t="str">
        <f t="shared" si="52"/>
        <v>x</v>
      </c>
      <c r="BH56" s="876" t="str">
        <f>IFERROR(_xlfn.RANK.EQ(BG56,$BG$38:$BG$216,0)+COUNTIF(BG$38:BG56,BG56)-1,"-")</f>
        <v>-</v>
      </c>
      <c r="BI56" s="876"/>
      <c r="BJ56" s="828">
        <f t="shared" si="53"/>
        <v>19</v>
      </c>
      <c r="BK56" s="828" t="str">
        <f t="shared" si="54"/>
        <v>美幌町</v>
      </c>
      <c r="BL56" s="941">
        <f t="shared" si="55"/>
        <v>13300</v>
      </c>
      <c r="BM56" s="104" t="str">
        <f t="shared" si="56"/>
        <v>x</v>
      </c>
      <c r="BN56" s="876" t="str">
        <f>IFERROR(_xlfn.RANK.EQ(BM56,$BM$38:$BM$216,0)+COUNTIF(BM$38:BM56,BM56)-1,"-")</f>
        <v>-</v>
      </c>
      <c r="BO56" s="876"/>
      <c r="BP56" s="828">
        <f t="shared" si="57"/>
        <v>19</v>
      </c>
      <c r="BQ56" s="828" t="str">
        <f t="shared" si="58"/>
        <v>斜里町</v>
      </c>
      <c r="BR56" s="828">
        <f t="shared" si="59"/>
        <v>623</v>
      </c>
      <c r="BS56" s="104" t="str">
        <f t="shared" si="60"/>
        <v>-</v>
      </c>
      <c r="BT56" s="876" t="str">
        <f>IFERROR(_xlfn.RANK.EQ(BS56,$BS$38:$BS$216,0)+COUNTIF(BS$38:BS56,BS56)-1,"-")</f>
        <v>-</v>
      </c>
      <c r="BU56" s="876"/>
      <c r="BV56" s="828">
        <f t="shared" si="61"/>
        <v>19</v>
      </c>
      <c r="BW56" s="828" t="str">
        <f t="shared" si="62"/>
        <v>網走市</v>
      </c>
      <c r="BX56" s="941">
        <f t="shared" si="63"/>
        <v>340</v>
      </c>
      <c r="BY56" s="104" t="str">
        <f t="shared" si="64"/>
        <v>-</v>
      </c>
      <c r="BZ56" s="876" t="str">
        <f>IFERROR(_xlfn.RANK.EQ(BY56,$BY$38:$BY$216,0)+COUNTIF(BY$38:BY56,BY56)-1,"-")</f>
        <v>-</v>
      </c>
      <c r="CA56" s="876"/>
      <c r="CB56" s="828">
        <f t="shared" si="65"/>
        <v>19</v>
      </c>
      <c r="CC56" s="828" t="str">
        <f t="shared" si="66"/>
        <v>士別市</v>
      </c>
      <c r="CD56" s="941">
        <f t="shared" si="67"/>
        <v>1320</v>
      </c>
      <c r="CE56" s="104" t="str">
        <f t="shared" si="68"/>
        <v>-</v>
      </c>
      <c r="CF56" s="971" t="str">
        <f>IFERROR(_xlfn.RANK.EQ(CE56,$CE$38:$CE$216,0)+COUNTIF(CE$38:CE56,CE56)-1,"-")</f>
        <v>-</v>
      </c>
      <c r="CG56" s="972"/>
      <c r="CH56" s="976">
        <f t="shared" si="69"/>
        <v>19</v>
      </c>
      <c r="CI56" s="977" t="str">
        <f t="shared" si="70"/>
        <v>音更町</v>
      </c>
      <c r="CJ56" s="995">
        <f t="shared" si="71"/>
        <v>414</v>
      </c>
    </row>
    <row r="57" spans="1:88" s="211" customFormat="1" ht="18" customHeight="1">
      <c r="A57" s="608" t="s">
        <v>604</v>
      </c>
      <c r="B57" s="605" t="s">
        <v>607</v>
      </c>
      <c r="C57" s="606" t="s">
        <v>190</v>
      </c>
      <c r="D57" s="605" t="s">
        <v>664</v>
      </c>
      <c r="E57" s="606" t="s">
        <v>294</v>
      </c>
      <c r="F57" s="636">
        <v>171</v>
      </c>
      <c r="G57" s="636">
        <v>565</v>
      </c>
      <c r="H57" s="636" t="s">
        <v>145</v>
      </c>
      <c r="I57" s="636">
        <v>565</v>
      </c>
      <c r="J57" s="636">
        <v>966</v>
      </c>
      <c r="K57" s="636">
        <v>128</v>
      </c>
      <c r="L57" s="636">
        <v>615</v>
      </c>
      <c r="M57" s="636">
        <v>787</v>
      </c>
      <c r="N57" s="636">
        <v>43</v>
      </c>
      <c r="O57" s="636">
        <v>416</v>
      </c>
      <c r="P57" s="636">
        <v>179</v>
      </c>
      <c r="Q57" s="636" t="s">
        <v>145</v>
      </c>
      <c r="R57" s="636" t="s">
        <v>145</v>
      </c>
      <c r="S57" s="636" t="s">
        <v>145</v>
      </c>
      <c r="T57" s="636" t="s">
        <v>145</v>
      </c>
      <c r="U57" s="636" t="s">
        <v>145</v>
      </c>
      <c r="V57" s="636" t="s">
        <v>145</v>
      </c>
      <c r="W57" s="636" t="s">
        <v>145</v>
      </c>
      <c r="X57" s="636" t="s">
        <v>145</v>
      </c>
      <c r="Y57" s="636" t="s">
        <v>145</v>
      </c>
      <c r="Z57" s="636" t="s">
        <v>145</v>
      </c>
      <c r="AA57" s="636" t="s">
        <v>145</v>
      </c>
      <c r="AB57" s="636" t="s">
        <v>145</v>
      </c>
      <c r="AC57" s="636" t="s">
        <v>145</v>
      </c>
      <c r="AD57" s="636" t="s">
        <v>145</v>
      </c>
      <c r="AE57" s="636" t="s">
        <v>145</v>
      </c>
      <c r="AG57" s="103">
        <v>20</v>
      </c>
      <c r="AH57" s="103" t="s">
        <v>217</v>
      </c>
      <c r="AI57" s="104">
        <f t="shared" si="36"/>
        <v>2370</v>
      </c>
      <c r="AJ57" s="876">
        <f>IFERROR(_xlfn.RANK.EQ(AI57,$AI$38:$AI$216,0)+COUNTIF(AI$38:AI57,AI57)-1,"-")</f>
        <v>18</v>
      </c>
      <c r="AK57" s="876"/>
      <c r="AL57" s="828">
        <f t="shared" si="37"/>
        <v>20</v>
      </c>
      <c r="AM57" s="828" t="str">
        <f t="shared" si="38"/>
        <v>池田町</v>
      </c>
      <c r="AN57" s="941">
        <f t="shared" si="39"/>
        <v>2150</v>
      </c>
      <c r="AO57" s="104">
        <f t="shared" si="40"/>
        <v>8660</v>
      </c>
      <c r="AP57" s="876">
        <f>IFERROR(_xlfn.RANK.EQ(AO57,$AO$38:$AO$216,0)+COUNTIF(AO$38:AO57,AO57)-1,"-")</f>
        <v>29</v>
      </c>
      <c r="AQ57" s="876"/>
      <c r="AR57" s="828">
        <f t="shared" si="41"/>
        <v>20</v>
      </c>
      <c r="AS57" s="828" t="str">
        <f t="shared" si="42"/>
        <v>更別村</v>
      </c>
      <c r="AT57" s="941">
        <f t="shared" si="43"/>
        <v>14000</v>
      </c>
      <c r="AU57" s="104">
        <f t="shared" si="44"/>
        <v>365</v>
      </c>
      <c r="AV57" s="876">
        <f>IFERROR(_xlfn.RANK.EQ(AU57,$AU$38:$AU$216,0)+COUNTIF(AU$38:AU57,AU57)-1,"-")</f>
        <v>86</v>
      </c>
      <c r="AW57" s="876"/>
      <c r="AX57" s="828">
        <f t="shared" si="45"/>
        <v>20</v>
      </c>
      <c r="AY57" s="828" t="str">
        <f t="shared" si="46"/>
        <v>足寄町</v>
      </c>
      <c r="AZ57" s="828">
        <f t="shared" si="47"/>
        <v>601</v>
      </c>
      <c r="BA57" s="104">
        <f t="shared" si="48"/>
        <v>1870</v>
      </c>
      <c r="BB57" s="876">
        <f>IFERROR(_xlfn.RANK.EQ(BA57,$BA$38:$BA$216,0)+COUNTIF(BA$38:BA57,BA57)-1,"-")</f>
        <v>21</v>
      </c>
      <c r="BC57" s="876"/>
      <c r="BD57" s="828">
        <f t="shared" si="49"/>
        <v>20</v>
      </c>
      <c r="BE57" s="828" t="str">
        <f t="shared" si="50"/>
        <v>更別村</v>
      </c>
      <c r="BF57" s="941">
        <f t="shared" si="51"/>
        <v>2030</v>
      </c>
      <c r="BG57" s="104">
        <f t="shared" si="52"/>
        <v>7350</v>
      </c>
      <c r="BH57" s="876">
        <f>IFERROR(_xlfn.RANK.EQ(BG57,$BG$38:$BG$216,0)+COUNTIF(BG$38:BG57,BG57)-1,"-")</f>
        <v>30</v>
      </c>
      <c r="BI57" s="876"/>
      <c r="BJ57" s="828">
        <f t="shared" si="53"/>
        <v>20</v>
      </c>
      <c r="BK57" s="828" t="str">
        <f t="shared" si="54"/>
        <v>当別町</v>
      </c>
      <c r="BL57" s="941">
        <f t="shared" si="55"/>
        <v>12700</v>
      </c>
      <c r="BM57" s="104">
        <f t="shared" si="56"/>
        <v>394</v>
      </c>
      <c r="BN57" s="876">
        <f>IFERROR(_xlfn.RANK.EQ(BM57,$BM$38:$BM$216,0)+COUNTIF(BM$38:BM57,BM57)-1,"-")</f>
        <v>83</v>
      </c>
      <c r="BO57" s="876"/>
      <c r="BP57" s="828">
        <f t="shared" si="57"/>
        <v>20</v>
      </c>
      <c r="BQ57" s="828" t="str">
        <f t="shared" si="58"/>
        <v>本別町</v>
      </c>
      <c r="BR57" s="828">
        <f t="shared" si="59"/>
        <v>621</v>
      </c>
      <c r="BS57" s="104">
        <f t="shared" si="60"/>
        <v>508</v>
      </c>
      <c r="BT57" s="876">
        <f>IFERROR(_xlfn.RANK.EQ(BS57,$BS$38:$BS$216,0)+COUNTIF(BS$38:BS57,BS57)-1,"-")</f>
        <v>9</v>
      </c>
      <c r="BU57" s="876"/>
      <c r="BV57" s="828">
        <f t="shared" si="61"/>
        <v>20</v>
      </c>
      <c r="BW57" s="828" t="str">
        <f t="shared" si="62"/>
        <v>厚真町</v>
      </c>
      <c r="BX57" s="941">
        <f t="shared" si="63"/>
        <v>334</v>
      </c>
      <c r="BY57" s="104">
        <f t="shared" si="64"/>
        <v>1320</v>
      </c>
      <c r="BZ57" s="876">
        <f>IFERROR(_xlfn.RANK.EQ(BY57,$BY$38:$BY$216,0)+COUNTIF(BY$38:BY57,BY57)-1,"-")</f>
        <v>19</v>
      </c>
      <c r="CA57" s="876"/>
      <c r="CB57" s="828">
        <f t="shared" si="65"/>
        <v>20</v>
      </c>
      <c r="CC57" s="828" t="str">
        <f t="shared" si="66"/>
        <v>芽室町</v>
      </c>
      <c r="CD57" s="941">
        <f t="shared" si="67"/>
        <v>1300</v>
      </c>
      <c r="CE57" s="104">
        <f t="shared" si="68"/>
        <v>259</v>
      </c>
      <c r="CF57" s="971">
        <f>IFERROR(_xlfn.RANK.EQ(CE57,$CE$38:$CE$216,0)+COUNTIF(CE$38:CE57,CE57)-1,"-")</f>
        <v>63</v>
      </c>
      <c r="CG57" s="972"/>
      <c r="CH57" s="976">
        <f t="shared" si="69"/>
        <v>20</v>
      </c>
      <c r="CI57" s="977" t="str">
        <f t="shared" si="70"/>
        <v>当別町</v>
      </c>
      <c r="CJ57" s="995">
        <f t="shared" si="71"/>
        <v>411</v>
      </c>
    </row>
    <row r="58" spans="1:88" s="211" customFormat="1" ht="18" customHeight="1">
      <c r="A58" s="608" t="s">
        <v>604</v>
      </c>
      <c r="B58" s="605" t="s">
        <v>607</v>
      </c>
      <c r="C58" s="606" t="s">
        <v>190</v>
      </c>
      <c r="D58" s="605" t="s">
        <v>665</v>
      </c>
      <c r="E58" s="606" t="s">
        <v>298</v>
      </c>
      <c r="F58" s="636">
        <v>106</v>
      </c>
      <c r="G58" s="636">
        <v>562</v>
      </c>
      <c r="H58" s="636" t="s">
        <v>145</v>
      </c>
      <c r="I58" s="636">
        <v>562</v>
      </c>
      <c r="J58" s="636">
        <v>596</v>
      </c>
      <c r="K58" s="636">
        <v>89</v>
      </c>
      <c r="L58" s="636">
        <v>609</v>
      </c>
      <c r="M58" s="636">
        <v>542</v>
      </c>
      <c r="N58" s="636">
        <v>17</v>
      </c>
      <c r="O58" s="636">
        <v>318</v>
      </c>
      <c r="P58" s="636">
        <v>54</v>
      </c>
      <c r="Q58" s="636" t="s">
        <v>145</v>
      </c>
      <c r="R58" s="636" t="s">
        <v>145</v>
      </c>
      <c r="S58" s="636" t="s">
        <v>145</v>
      </c>
      <c r="T58" s="636" t="s">
        <v>145</v>
      </c>
      <c r="U58" s="636" t="s">
        <v>145</v>
      </c>
      <c r="V58" s="636" t="s">
        <v>145</v>
      </c>
      <c r="W58" s="636" t="s">
        <v>145</v>
      </c>
      <c r="X58" s="636" t="s">
        <v>145</v>
      </c>
      <c r="Y58" s="636" t="s">
        <v>145</v>
      </c>
      <c r="Z58" s="636" t="s">
        <v>145</v>
      </c>
      <c r="AA58" s="636" t="s">
        <v>145</v>
      </c>
      <c r="AB58" s="636" t="s">
        <v>145</v>
      </c>
      <c r="AC58" s="636" t="s">
        <v>145</v>
      </c>
      <c r="AD58" s="636" t="s">
        <v>145</v>
      </c>
      <c r="AE58" s="636" t="s">
        <v>145</v>
      </c>
      <c r="AG58" s="103">
        <v>21</v>
      </c>
      <c r="AH58" s="103" t="s">
        <v>228</v>
      </c>
      <c r="AI58" s="104">
        <f t="shared" si="36"/>
        <v>746</v>
      </c>
      <c r="AJ58" s="876">
        <f>IFERROR(_xlfn.RANK.EQ(AI58,$AI$38:$AI$216,0)+COUNTIF(AI$38:AI58,AI58)-1,"-")</f>
        <v>48</v>
      </c>
      <c r="AK58" s="876"/>
      <c r="AL58" s="828">
        <f t="shared" si="37"/>
        <v>21</v>
      </c>
      <c r="AM58" s="828" t="str">
        <f t="shared" si="38"/>
        <v>富良野市</v>
      </c>
      <c r="AN58" s="941">
        <f t="shared" si="39"/>
        <v>2100</v>
      </c>
      <c r="AO58" s="104">
        <f t="shared" si="40"/>
        <v>2940</v>
      </c>
      <c r="AP58" s="876">
        <f>IFERROR(_xlfn.RANK.EQ(AO58,$AO$38:$AO$216,0)+COUNTIF(AO$38:AO58,AO58)-1,"-")</f>
        <v>53</v>
      </c>
      <c r="AQ58" s="876"/>
      <c r="AR58" s="828">
        <f t="shared" si="41"/>
        <v>21</v>
      </c>
      <c r="AS58" s="828" t="str">
        <f t="shared" si="42"/>
        <v>浦幌町</v>
      </c>
      <c r="AT58" s="941">
        <f t="shared" si="43"/>
        <v>11800</v>
      </c>
      <c r="AU58" s="104">
        <f t="shared" si="44"/>
        <v>394</v>
      </c>
      <c r="AV58" s="876">
        <f>IFERROR(_xlfn.RANK.EQ(AU58,$AU$38:$AU$216,0)+COUNTIF(AU$38:AU58,AU58)-1,"-")</f>
        <v>80</v>
      </c>
      <c r="AW58" s="876"/>
      <c r="AX58" s="828">
        <f t="shared" si="45"/>
        <v>21</v>
      </c>
      <c r="AY58" s="828" t="str">
        <f t="shared" si="46"/>
        <v>斜里町</v>
      </c>
      <c r="AZ58" s="828">
        <f t="shared" si="47"/>
        <v>594</v>
      </c>
      <c r="BA58" s="104">
        <f t="shared" si="48"/>
        <v>549</v>
      </c>
      <c r="BB58" s="876">
        <f>IFERROR(_xlfn.RANK.EQ(BA58,$BA$38:$BA$216,0)+COUNTIF(BA$38:BA58,BA58)-1,"-")</f>
        <v>52</v>
      </c>
      <c r="BC58" s="876"/>
      <c r="BD58" s="828">
        <f t="shared" si="49"/>
        <v>21</v>
      </c>
      <c r="BE58" s="828" t="str">
        <f t="shared" si="50"/>
        <v>士別市</v>
      </c>
      <c r="BF58" s="941">
        <f t="shared" si="51"/>
        <v>1870</v>
      </c>
      <c r="BG58" s="104">
        <f t="shared" si="52"/>
        <v>2390</v>
      </c>
      <c r="BH58" s="876">
        <f>IFERROR(_xlfn.RANK.EQ(BG58,$BG$38:$BG$216,0)+COUNTIF(BG$38:BG58,BG58)-1,"-")</f>
        <v>54</v>
      </c>
      <c r="BI58" s="876"/>
      <c r="BJ58" s="828">
        <f t="shared" si="53"/>
        <v>21</v>
      </c>
      <c r="BK58" s="828" t="str">
        <f t="shared" si="54"/>
        <v>浦幌町</v>
      </c>
      <c r="BL58" s="941">
        <f t="shared" si="55"/>
        <v>11600</v>
      </c>
      <c r="BM58" s="104">
        <f t="shared" si="56"/>
        <v>436</v>
      </c>
      <c r="BN58" s="876">
        <f>IFERROR(_xlfn.RANK.EQ(BM58,$BM$38:$BM$216,0)+COUNTIF(BM$38:BM58,BM58)-1,"-")</f>
        <v>76</v>
      </c>
      <c r="BO58" s="876"/>
      <c r="BP58" s="828">
        <f t="shared" si="57"/>
        <v>21</v>
      </c>
      <c r="BQ58" s="828" t="str">
        <f t="shared" si="58"/>
        <v>真狩村</v>
      </c>
      <c r="BR58" s="828">
        <f t="shared" si="59"/>
        <v>615</v>
      </c>
      <c r="BS58" s="104">
        <f t="shared" si="60"/>
        <v>197</v>
      </c>
      <c r="BT58" s="876">
        <f>IFERROR(_xlfn.RANK.EQ(BS58,$BS$38:$BS$216,0)+COUNTIF(BS$38:BS58,BS58)-1,"-")</f>
        <v>31</v>
      </c>
      <c r="BU58" s="876"/>
      <c r="BV58" s="828">
        <f t="shared" si="61"/>
        <v>21</v>
      </c>
      <c r="BW58" s="828" t="str">
        <f t="shared" si="62"/>
        <v>栗山町</v>
      </c>
      <c r="BX58" s="941">
        <f t="shared" si="63"/>
        <v>307</v>
      </c>
      <c r="BY58" s="104">
        <f t="shared" si="64"/>
        <v>543</v>
      </c>
      <c r="BZ58" s="876">
        <f>IFERROR(_xlfn.RANK.EQ(BY58,$BY$38:$BY$216,0)+COUNTIF(BY$38:BY58,BY58)-1,"-")</f>
        <v>35</v>
      </c>
      <c r="CA58" s="876"/>
      <c r="CB58" s="828">
        <f t="shared" si="65"/>
        <v>21</v>
      </c>
      <c r="CC58" s="828" t="str">
        <f t="shared" si="66"/>
        <v>富良野市</v>
      </c>
      <c r="CD58" s="941">
        <f t="shared" si="67"/>
        <v>1180</v>
      </c>
      <c r="CE58" s="104">
        <f t="shared" si="68"/>
        <v>276</v>
      </c>
      <c r="CF58" s="971">
        <f>IFERROR(_xlfn.RANK.EQ(CE58,$CE$38:$CE$216,0)+COUNTIF(CE$38:CE58,CE58)-1,"-")</f>
        <v>57</v>
      </c>
      <c r="CG58" s="972"/>
      <c r="CH58" s="976">
        <f t="shared" si="69"/>
        <v>21</v>
      </c>
      <c r="CI58" s="977" t="str">
        <f t="shared" si="70"/>
        <v>美瑛町</v>
      </c>
      <c r="CJ58" s="995">
        <f t="shared" si="71"/>
        <v>408</v>
      </c>
    </row>
    <row r="59" spans="1:88" s="211" customFormat="1" ht="18" customHeight="1">
      <c r="A59" s="608" t="s">
        <v>604</v>
      </c>
      <c r="B59" s="605" t="s">
        <v>607</v>
      </c>
      <c r="C59" s="606" t="s">
        <v>190</v>
      </c>
      <c r="D59" s="605" t="s">
        <v>666</v>
      </c>
      <c r="E59" s="606" t="s">
        <v>317</v>
      </c>
      <c r="F59" s="636" t="s">
        <v>888</v>
      </c>
      <c r="G59" s="636" t="s">
        <v>888</v>
      </c>
      <c r="H59" s="636" t="s">
        <v>145</v>
      </c>
      <c r="I59" s="636" t="s">
        <v>888</v>
      </c>
      <c r="J59" s="636" t="s">
        <v>888</v>
      </c>
      <c r="K59" s="636" t="s">
        <v>888</v>
      </c>
      <c r="L59" s="636" t="s">
        <v>888</v>
      </c>
      <c r="M59" s="636" t="s">
        <v>888</v>
      </c>
      <c r="N59" s="636" t="s">
        <v>145</v>
      </c>
      <c r="O59" s="636" t="s">
        <v>145</v>
      </c>
      <c r="P59" s="636" t="s">
        <v>145</v>
      </c>
      <c r="Q59" s="636" t="s">
        <v>145</v>
      </c>
      <c r="R59" s="636" t="s">
        <v>145</v>
      </c>
      <c r="S59" s="636" t="s">
        <v>145</v>
      </c>
      <c r="T59" s="636" t="s">
        <v>145</v>
      </c>
      <c r="U59" s="636" t="s">
        <v>145</v>
      </c>
      <c r="V59" s="636" t="s">
        <v>145</v>
      </c>
      <c r="W59" s="636" t="s">
        <v>145</v>
      </c>
      <c r="X59" s="636" t="s">
        <v>145</v>
      </c>
      <c r="Y59" s="636" t="s">
        <v>145</v>
      </c>
      <c r="Z59" s="636" t="s">
        <v>145</v>
      </c>
      <c r="AA59" s="636" t="s">
        <v>145</v>
      </c>
      <c r="AB59" s="636" t="s">
        <v>145</v>
      </c>
      <c r="AC59" s="636" t="s">
        <v>145</v>
      </c>
      <c r="AD59" s="636" t="s">
        <v>145</v>
      </c>
      <c r="AE59" s="636" t="s">
        <v>145</v>
      </c>
      <c r="AG59" s="103">
        <v>22</v>
      </c>
      <c r="AH59" s="103" t="s">
        <v>306</v>
      </c>
      <c r="AI59" s="104">
        <f t="shared" si="36"/>
        <v>187</v>
      </c>
      <c r="AJ59" s="876">
        <f>IFERROR(_xlfn.RANK.EQ(AI59,$AI$38:$AI$216,0)+COUNTIF(AI$38:AI59,AI59)-1,"-")</f>
        <v>83</v>
      </c>
      <c r="AK59" s="876"/>
      <c r="AL59" s="828">
        <f t="shared" si="37"/>
        <v>22</v>
      </c>
      <c r="AM59" s="828" t="str">
        <f t="shared" si="38"/>
        <v>栗山町</v>
      </c>
      <c r="AN59" s="941">
        <f t="shared" si="39"/>
        <v>2090</v>
      </c>
      <c r="AO59" s="104">
        <f t="shared" si="40"/>
        <v>978</v>
      </c>
      <c r="AP59" s="876">
        <f>IFERROR(_xlfn.RANK.EQ(AO59,$AO$38:$AO$216,0)+COUNTIF(AO$38:AO59,AO59)-1,"-")</f>
        <v>75</v>
      </c>
      <c r="AQ59" s="876"/>
      <c r="AR59" s="828">
        <f t="shared" si="41"/>
        <v>22</v>
      </c>
      <c r="AS59" s="828" t="str">
        <f t="shared" si="42"/>
        <v>鹿追町</v>
      </c>
      <c r="AT59" s="941">
        <f t="shared" si="43"/>
        <v>10900</v>
      </c>
      <c r="AU59" s="104">
        <f t="shared" si="44"/>
        <v>523</v>
      </c>
      <c r="AV59" s="876">
        <f>IFERROR(_xlfn.RANK.EQ(AU59,$AU$38:$AU$216,0)+COUNTIF(AU$38:AU59,AU59)-1,"-")</f>
        <v>42</v>
      </c>
      <c r="AW59" s="876"/>
      <c r="AX59" s="828">
        <f t="shared" si="45"/>
        <v>22</v>
      </c>
      <c r="AY59" s="828" t="str">
        <f t="shared" si="46"/>
        <v>滝上町</v>
      </c>
      <c r="AZ59" s="828">
        <f t="shared" si="47"/>
        <v>570</v>
      </c>
      <c r="BA59" s="104">
        <f t="shared" si="48"/>
        <v>179</v>
      </c>
      <c r="BB59" s="876">
        <f>IFERROR(_xlfn.RANK.EQ(BA59,$BA$38:$BA$216,0)+COUNTIF(BA$38:BA59,BA59)-1,"-")</f>
        <v>76</v>
      </c>
      <c r="BC59" s="876"/>
      <c r="BD59" s="828">
        <f t="shared" si="49"/>
        <v>22</v>
      </c>
      <c r="BE59" s="828" t="str">
        <f t="shared" si="50"/>
        <v>栗山町</v>
      </c>
      <c r="BF59" s="941">
        <f t="shared" si="51"/>
        <v>1780</v>
      </c>
      <c r="BG59" s="104">
        <f t="shared" si="52"/>
        <v>947</v>
      </c>
      <c r="BH59" s="876">
        <f>IFERROR(_xlfn.RANK.EQ(BG59,$BG$38:$BG$216,0)+COUNTIF(BG$38:BG59,BG59)-1,"-")</f>
        <v>68</v>
      </c>
      <c r="BI59" s="876"/>
      <c r="BJ59" s="828">
        <f t="shared" si="53"/>
        <v>22</v>
      </c>
      <c r="BK59" s="828" t="str">
        <f t="shared" si="54"/>
        <v>鹿追町</v>
      </c>
      <c r="BL59" s="941">
        <f t="shared" si="55"/>
        <v>10900</v>
      </c>
      <c r="BM59" s="104">
        <f t="shared" si="56"/>
        <v>529</v>
      </c>
      <c r="BN59" s="876">
        <f>IFERROR(_xlfn.RANK.EQ(BM59,$BM$38:$BM$216,0)+COUNTIF(BM$38:BM59,BM59)-1,"-")</f>
        <v>48</v>
      </c>
      <c r="BO59" s="876"/>
      <c r="BP59" s="828">
        <f t="shared" si="57"/>
        <v>22</v>
      </c>
      <c r="BQ59" s="828" t="str">
        <f t="shared" si="58"/>
        <v>留寿都村</v>
      </c>
      <c r="BR59" s="828">
        <f t="shared" si="59"/>
        <v>609</v>
      </c>
      <c r="BS59" s="104">
        <f t="shared" si="60"/>
        <v>8</v>
      </c>
      <c r="BT59" s="876">
        <f>IFERROR(_xlfn.RANK.EQ(BS59,$BS$38:$BS$216,0)+COUNTIF(BS$38:BS59,BS59)-1,"-")</f>
        <v>74</v>
      </c>
      <c r="BU59" s="876"/>
      <c r="BV59" s="828">
        <f t="shared" si="61"/>
        <v>22</v>
      </c>
      <c r="BW59" s="828" t="str">
        <f t="shared" si="62"/>
        <v>芽室町</v>
      </c>
      <c r="BX59" s="941">
        <f t="shared" si="63"/>
        <v>287</v>
      </c>
      <c r="BY59" s="104">
        <f t="shared" si="64"/>
        <v>31</v>
      </c>
      <c r="BZ59" s="876">
        <f>IFERROR(_xlfn.RANK.EQ(BY59,$BY$38:$BY$216,0)+COUNTIF(BY$38:BY59,BY59)-1,"-")</f>
        <v>72</v>
      </c>
      <c r="CA59" s="876"/>
      <c r="CB59" s="828">
        <f t="shared" si="65"/>
        <v>22</v>
      </c>
      <c r="CC59" s="828" t="str">
        <f t="shared" si="66"/>
        <v>厚真町</v>
      </c>
      <c r="CD59" s="941">
        <f t="shared" si="67"/>
        <v>1170</v>
      </c>
      <c r="CE59" s="104">
        <f t="shared" si="68"/>
        <v>388</v>
      </c>
      <c r="CF59" s="971">
        <f>IFERROR(_xlfn.RANK.EQ(CE59,$CE$38:$CE$216,0)+COUNTIF(CE$38:CE59,CE59)-1,"-")</f>
        <v>30</v>
      </c>
      <c r="CG59" s="972"/>
      <c r="CH59" s="976">
        <f t="shared" si="69"/>
        <v>22</v>
      </c>
      <c r="CI59" s="977" t="str">
        <f t="shared" si="70"/>
        <v>北見市</v>
      </c>
      <c r="CJ59" s="995">
        <f t="shared" si="71"/>
        <v>407</v>
      </c>
    </row>
    <row r="60" spans="1:88" s="211" customFormat="1" ht="18" customHeight="1">
      <c r="A60" s="608" t="s">
        <v>604</v>
      </c>
      <c r="B60" s="605" t="s">
        <v>607</v>
      </c>
      <c r="C60" s="606" t="s">
        <v>190</v>
      </c>
      <c r="D60" s="605" t="s">
        <v>667</v>
      </c>
      <c r="E60" s="606" t="s">
        <v>216</v>
      </c>
      <c r="F60" s="636">
        <v>403</v>
      </c>
      <c r="G60" s="636">
        <v>452</v>
      </c>
      <c r="H60" s="636">
        <v>414</v>
      </c>
      <c r="I60" s="636">
        <v>454</v>
      </c>
      <c r="J60" s="636">
        <v>1820</v>
      </c>
      <c r="K60" s="636">
        <v>375</v>
      </c>
      <c r="L60" s="636">
        <v>456</v>
      </c>
      <c r="M60" s="636">
        <v>1710</v>
      </c>
      <c r="N60" s="636">
        <v>28</v>
      </c>
      <c r="O60" s="636">
        <v>404</v>
      </c>
      <c r="P60" s="636">
        <v>113</v>
      </c>
      <c r="Q60" s="636" t="s">
        <v>145</v>
      </c>
      <c r="R60" s="636" t="s">
        <v>145</v>
      </c>
      <c r="S60" s="636" t="s">
        <v>145</v>
      </c>
      <c r="T60" s="636" t="s">
        <v>145</v>
      </c>
      <c r="U60" s="636" t="s">
        <v>145</v>
      </c>
      <c r="V60" s="636" t="s">
        <v>145</v>
      </c>
      <c r="W60" s="636" t="s">
        <v>145</v>
      </c>
      <c r="X60" s="636" t="s">
        <v>145</v>
      </c>
      <c r="Y60" s="636" t="s">
        <v>145</v>
      </c>
      <c r="Z60" s="636" t="s">
        <v>145</v>
      </c>
      <c r="AA60" s="636" t="s">
        <v>145</v>
      </c>
      <c r="AB60" s="636" t="s">
        <v>145</v>
      </c>
      <c r="AC60" s="636" t="s">
        <v>145</v>
      </c>
      <c r="AD60" s="636" t="s">
        <v>145</v>
      </c>
      <c r="AE60" s="636" t="s">
        <v>145</v>
      </c>
      <c r="AG60" s="103">
        <v>23</v>
      </c>
      <c r="AH60" s="103" t="s">
        <v>309</v>
      </c>
      <c r="AI60" s="104" t="str">
        <f t="shared" si="36"/>
        <v>-</v>
      </c>
      <c r="AJ60" s="876" t="str">
        <f>IFERROR(_xlfn.RANK.EQ(AI60,$AI$38:$AI$216,0)+COUNTIF(AI$38:AI60,AI60)-1,"-")</f>
        <v>-</v>
      </c>
      <c r="AK60" s="876"/>
      <c r="AL60" s="828">
        <f t="shared" si="37"/>
        <v>23</v>
      </c>
      <c r="AM60" s="828" t="str">
        <f t="shared" si="38"/>
        <v>更別村</v>
      </c>
      <c r="AN60" s="941">
        <f t="shared" si="39"/>
        <v>2060</v>
      </c>
      <c r="AO60" s="104" t="str">
        <f t="shared" si="40"/>
        <v>-</v>
      </c>
      <c r="AP60" s="876" t="str">
        <f>IFERROR(_xlfn.RANK.EQ(AO60,$AO$38:$AO$216,0)+COUNTIF(AO$38:AO60,AO60)-1,"-")</f>
        <v>-</v>
      </c>
      <c r="AQ60" s="876"/>
      <c r="AR60" s="828">
        <f t="shared" si="41"/>
        <v>23</v>
      </c>
      <c r="AS60" s="828" t="str">
        <f t="shared" si="42"/>
        <v>南幌町</v>
      </c>
      <c r="AT60" s="941">
        <f t="shared" si="43"/>
        <v>10400</v>
      </c>
      <c r="AU60" s="104" t="str">
        <f t="shared" si="44"/>
        <v>-</v>
      </c>
      <c r="AV60" s="876" t="str">
        <f>IFERROR(_xlfn.RANK.EQ(AU60,$AU$38:$AU$216,0)+COUNTIF(AU$38:AU60,AU60)-1,"-")</f>
        <v>-</v>
      </c>
      <c r="AW60" s="876"/>
      <c r="AX60" s="828">
        <f t="shared" si="45"/>
        <v>23</v>
      </c>
      <c r="AY60" s="828" t="str">
        <f t="shared" si="46"/>
        <v>南幌町</v>
      </c>
      <c r="AZ60" s="828">
        <f t="shared" si="47"/>
        <v>568</v>
      </c>
      <c r="BA60" s="104" t="str">
        <f t="shared" si="48"/>
        <v>-</v>
      </c>
      <c r="BB60" s="876" t="str">
        <f>IFERROR(_xlfn.RANK.EQ(BA60,$BA$38:$BA$216,0)+COUNTIF(BA$38:BA60,BA60)-1,"-")</f>
        <v>-</v>
      </c>
      <c r="BC60" s="876"/>
      <c r="BD60" s="828">
        <f t="shared" si="49"/>
        <v>23</v>
      </c>
      <c r="BE60" s="828" t="str">
        <f t="shared" si="50"/>
        <v>富良野市</v>
      </c>
      <c r="BF60" s="941">
        <f t="shared" si="51"/>
        <v>1740</v>
      </c>
      <c r="BG60" s="104" t="str">
        <f t="shared" si="52"/>
        <v>-</v>
      </c>
      <c r="BH60" s="876" t="str">
        <f>IFERROR(_xlfn.RANK.EQ(BG60,$BG$38:$BG$216,0)+COUNTIF(BG$38:BG60,BG60)-1,"-")</f>
        <v>-</v>
      </c>
      <c r="BI60" s="876"/>
      <c r="BJ60" s="828">
        <f t="shared" si="53"/>
        <v>23</v>
      </c>
      <c r="BK60" s="828" t="str">
        <f t="shared" si="54"/>
        <v>南幌町</v>
      </c>
      <c r="BL60" s="941">
        <f t="shared" si="55"/>
        <v>9710</v>
      </c>
      <c r="BM60" s="104" t="str">
        <f t="shared" si="56"/>
        <v>-</v>
      </c>
      <c r="BN60" s="876" t="str">
        <f>IFERROR(_xlfn.RANK.EQ(BM60,$BM$38:$BM$216,0)+COUNTIF(BM$38:BM60,BM60)-1,"-")</f>
        <v>-</v>
      </c>
      <c r="BO60" s="876"/>
      <c r="BP60" s="828">
        <f t="shared" si="57"/>
        <v>23</v>
      </c>
      <c r="BQ60" s="828" t="str">
        <f t="shared" si="58"/>
        <v>新得町</v>
      </c>
      <c r="BR60" s="828">
        <f t="shared" si="59"/>
        <v>604</v>
      </c>
      <c r="BS60" s="104" t="str">
        <f t="shared" si="60"/>
        <v>-</v>
      </c>
      <c r="BT60" s="876" t="str">
        <f>IFERROR(_xlfn.RANK.EQ(BS60,$BS$38:$BS$216,0)+COUNTIF(BS$38:BS60,BS60)-1,"-")</f>
        <v>-</v>
      </c>
      <c r="BU60" s="876"/>
      <c r="BV60" s="828">
        <f t="shared" si="61"/>
        <v>23</v>
      </c>
      <c r="BW60" s="828" t="str">
        <f t="shared" si="62"/>
        <v>石狩市</v>
      </c>
      <c r="BX60" s="941">
        <f t="shared" si="63"/>
        <v>282</v>
      </c>
      <c r="BY60" s="104" t="str">
        <f t="shared" si="64"/>
        <v>-</v>
      </c>
      <c r="BZ60" s="876" t="str">
        <f>IFERROR(_xlfn.RANK.EQ(BY60,$BY$38:$BY$216,0)+COUNTIF(BY$38:BY60,BY60)-1,"-")</f>
        <v>-</v>
      </c>
      <c r="CA60" s="876"/>
      <c r="CB60" s="828">
        <f t="shared" si="65"/>
        <v>23</v>
      </c>
      <c r="CC60" s="828" t="str">
        <f t="shared" si="66"/>
        <v>本別町</v>
      </c>
      <c r="CD60" s="941">
        <f t="shared" si="67"/>
        <v>1000</v>
      </c>
      <c r="CE60" s="104" t="str">
        <f t="shared" si="68"/>
        <v>-</v>
      </c>
      <c r="CF60" s="971" t="str">
        <f>IFERROR(_xlfn.RANK.EQ(CE60,$CE$38:$CE$216,0)+COUNTIF(CE$38:CE60,CE60)-1,"-")</f>
        <v>-</v>
      </c>
      <c r="CG60" s="972"/>
      <c r="CH60" s="976">
        <f t="shared" si="69"/>
        <v>22</v>
      </c>
      <c r="CI60" s="977" t="str">
        <f t="shared" si="70"/>
        <v>安平町</v>
      </c>
      <c r="CJ60" s="995">
        <f t="shared" si="71"/>
        <v>407</v>
      </c>
    </row>
    <row r="61" spans="1:88" s="211" customFormat="1" ht="18" customHeight="1">
      <c r="A61" s="608" t="s">
        <v>604</v>
      </c>
      <c r="B61" s="605" t="s">
        <v>607</v>
      </c>
      <c r="C61" s="606" t="s">
        <v>190</v>
      </c>
      <c r="D61" s="605" t="s">
        <v>668</v>
      </c>
      <c r="E61" s="606" t="s">
        <v>267</v>
      </c>
      <c r="F61" s="636">
        <v>575</v>
      </c>
      <c r="G61" s="636">
        <v>435</v>
      </c>
      <c r="H61" s="636">
        <v>414</v>
      </c>
      <c r="I61" s="636">
        <v>446</v>
      </c>
      <c r="J61" s="636">
        <v>2500</v>
      </c>
      <c r="K61" s="636">
        <v>400</v>
      </c>
      <c r="L61" s="636">
        <v>482</v>
      </c>
      <c r="M61" s="636">
        <v>1930</v>
      </c>
      <c r="N61" s="636">
        <v>175</v>
      </c>
      <c r="O61" s="636">
        <v>329</v>
      </c>
      <c r="P61" s="636">
        <v>576</v>
      </c>
      <c r="Q61" s="636" t="s">
        <v>145</v>
      </c>
      <c r="R61" s="636" t="s">
        <v>145</v>
      </c>
      <c r="S61" s="636" t="s">
        <v>145</v>
      </c>
      <c r="T61" s="636" t="s">
        <v>145</v>
      </c>
      <c r="U61" s="636" t="s">
        <v>145</v>
      </c>
      <c r="V61" s="636" t="s">
        <v>145</v>
      </c>
      <c r="W61" s="636" t="s">
        <v>145</v>
      </c>
      <c r="X61" s="636" t="s">
        <v>145</v>
      </c>
      <c r="Y61" s="636" t="s">
        <v>145</v>
      </c>
      <c r="Z61" s="636" t="s">
        <v>145</v>
      </c>
      <c r="AA61" s="636" t="s">
        <v>145</v>
      </c>
      <c r="AB61" s="636" t="s">
        <v>145</v>
      </c>
      <c r="AC61" s="636" t="s">
        <v>145</v>
      </c>
      <c r="AD61" s="636" t="s">
        <v>145</v>
      </c>
      <c r="AE61" s="636" t="s">
        <v>145</v>
      </c>
      <c r="AG61" s="103">
        <v>24</v>
      </c>
      <c r="AH61" s="103" t="s">
        <v>241</v>
      </c>
      <c r="AI61" s="104">
        <f t="shared" si="36"/>
        <v>1570</v>
      </c>
      <c r="AJ61" s="876">
        <f>IFERROR(_xlfn.RANK.EQ(AI61,$AI$38:$AI$216,0)+COUNTIF(AI$38:AI61,AI61)-1,"-")</f>
        <v>32</v>
      </c>
      <c r="AK61" s="876"/>
      <c r="AL61" s="828">
        <f t="shared" si="37"/>
        <v>24</v>
      </c>
      <c r="AM61" s="828" t="str">
        <f t="shared" si="38"/>
        <v>上富良野町</v>
      </c>
      <c r="AN61" s="941">
        <f t="shared" si="39"/>
        <v>1860</v>
      </c>
      <c r="AO61" s="104">
        <f t="shared" si="40"/>
        <v>7590</v>
      </c>
      <c r="AP61" s="876">
        <f>IFERROR(_xlfn.RANK.EQ(AO61,$AO$38:$AO$216,0)+COUNTIF(AO$38:AO61,AO61)-1,"-")</f>
        <v>34</v>
      </c>
      <c r="AQ61" s="876"/>
      <c r="AR61" s="828">
        <f t="shared" si="41"/>
        <v>24</v>
      </c>
      <c r="AS61" s="828" t="str">
        <f t="shared" si="42"/>
        <v>栗山町</v>
      </c>
      <c r="AT61" s="941">
        <f t="shared" si="43"/>
        <v>10200</v>
      </c>
      <c r="AU61" s="104">
        <f t="shared" si="44"/>
        <v>485</v>
      </c>
      <c r="AV61" s="876">
        <f>IFERROR(_xlfn.RANK.EQ(AU61,$AU$38:$AU$216,0)+COUNTIF(AU$38:AU61,AU61)-1,"-")</f>
        <v>55</v>
      </c>
      <c r="AW61" s="876"/>
      <c r="AX61" s="828">
        <f t="shared" si="45"/>
        <v>23</v>
      </c>
      <c r="AY61" s="828" t="str">
        <f t="shared" si="46"/>
        <v>佐呂間町</v>
      </c>
      <c r="AZ61" s="828">
        <f t="shared" si="47"/>
        <v>568</v>
      </c>
      <c r="BA61" s="104">
        <f t="shared" si="48"/>
        <v>985</v>
      </c>
      <c r="BB61" s="876">
        <f>IFERROR(_xlfn.RANK.EQ(BA61,$BA$38:$BA$216,0)+COUNTIF(BA$38:BA61,BA61)-1,"-")</f>
        <v>35</v>
      </c>
      <c r="BC61" s="876"/>
      <c r="BD61" s="828">
        <f t="shared" si="49"/>
        <v>24</v>
      </c>
      <c r="BE61" s="828" t="str">
        <f t="shared" si="50"/>
        <v>浦幌町</v>
      </c>
      <c r="BF61" s="941">
        <f t="shared" si="51"/>
        <v>1730</v>
      </c>
      <c r="BG61" s="104">
        <f t="shared" si="52"/>
        <v>5430</v>
      </c>
      <c r="BH61" s="876">
        <f>IFERROR(_xlfn.RANK.EQ(BG61,$BG$38:$BG$216,0)+COUNTIF(BG$38:BG61,BG61)-1,"-")</f>
        <v>34</v>
      </c>
      <c r="BI61" s="876"/>
      <c r="BJ61" s="828">
        <f t="shared" si="53"/>
        <v>24</v>
      </c>
      <c r="BK61" s="828" t="str">
        <f t="shared" si="54"/>
        <v>豊頃町</v>
      </c>
      <c r="BL61" s="941">
        <f t="shared" si="55"/>
        <v>8910</v>
      </c>
      <c r="BM61" s="104">
        <f t="shared" si="56"/>
        <v>551</v>
      </c>
      <c r="BN61" s="876">
        <f>IFERROR(_xlfn.RANK.EQ(BM61,$BM$38:$BM$216,0)+COUNTIF(BM$38:BM61,BM61)-1,"-")</f>
        <v>43</v>
      </c>
      <c r="BO61" s="876"/>
      <c r="BP61" s="828">
        <f t="shared" si="57"/>
        <v>24</v>
      </c>
      <c r="BQ61" s="828" t="str">
        <f t="shared" si="58"/>
        <v>足寄町</v>
      </c>
      <c r="BR61" s="828">
        <f t="shared" si="59"/>
        <v>601</v>
      </c>
      <c r="BS61" s="104">
        <f t="shared" si="60"/>
        <v>581</v>
      </c>
      <c r="BT61" s="876">
        <f>IFERROR(_xlfn.RANK.EQ(BS61,$BS$38:$BS$216,0)+COUNTIF(BS$38:BS61,BS61)-1,"-")</f>
        <v>7</v>
      </c>
      <c r="BU61" s="876"/>
      <c r="BV61" s="828">
        <f t="shared" si="61"/>
        <v>24</v>
      </c>
      <c r="BW61" s="828" t="str">
        <f t="shared" si="62"/>
        <v>厚沢部町</v>
      </c>
      <c r="BX61" s="941">
        <f t="shared" si="63"/>
        <v>239</v>
      </c>
      <c r="BY61" s="104">
        <f t="shared" si="64"/>
        <v>2170</v>
      </c>
      <c r="BZ61" s="876">
        <f>IFERROR(_xlfn.RANK.EQ(BY61,$BY$38:$BY$216,0)+COUNTIF(BY$38:BY61,BY61)-1,"-")</f>
        <v>8</v>
      </c>
      <c r="CA61" s="876"/>
      <c r="CB61" s="828">
        <f t="shared" si="65"/>
        <v>24</v>
      </c>
      <c r="CC61" s="828" t="str">
        <f t="shared" si="66"/>
        <v>訓子府町</v>
      </c>
      <c r="CD61" s="941">
        <f t="shared" si="67"/>
        <v>986</v>
      </c>
      <c r="CE61" s="104">
        <f t="shared" si="68"/>
        <v>373</v>
      </c>
      <c r="CF61" s="971">
        <f>IFERROR(_xlfn.RANK.EQ(CE61,$CE$38:$CE$216,0)+COUNTIF(CE$38:CE61,CE61)-1,"-")</f>
        <v>33</v>
      </c>
      <c r="CG61" s="972"/>
      <c r="CH61" s="976">
        <f t="shared" si="69"/>
        <v>24</v>
      </c>
      <c r="CI61" s="977" t="str">
        <f t="shared" si="70"/>
        <v>京極町</v>
      </c>
      <c r="CJ61" s="995">
        <f t="shared" si="71"/>
        <v>404</v>
      </c>
    </row>
    <row r="62" spans="1:88" s="211" customFormat="1" ht="18" customHeight="1">
      <c r="A62" s="608" t="s">
        <v>604</v>
      </c>
      <c r="B62" s="605" t="s">
        <v>607</v>
      </c>
      <c r="C62" s="606" t="s">
        <v>190</v>
      </c>
      <c r="D62" s="605" t="s">
        <v>669</v>
      </c>
      <c r="E62" s="606" t="s">
        <v>258</v>
      </c>
      <c r="F62" s="636">
        <v>384</v>
      </c>
      <c r="G62" s="636">
        <v>348</v>
      </c>
      <c r="H62" s="636">
        <v>333</v>
      </c>
      <c r="I62" s="636">
        <v>359</v>
      </c>
      <c r="J62" s="636">
        <v>1340</v>
      </c>
      <c r="K62" s="636" t="s">
        <v>888</v>
      </c>
      <c r="L62" s="636">
        <v>354</v>
      </c>
      <c r="M62" s="636" t="s">
        <v>888</v>
      </c>
      <c r="N62" s="636" t="s">
        <v>888</v>
      </c>
      <c r="O62" s="636" t="s">
        <v>888</v>
      </c>
      <c r="P62" s="636" t="s">
        <v>888</v>
      </c>
      <c r="Q62" s="636" t="s">
        <v>145</v>
      </c>
      <c r="R62" s="636" t="s">
        <v>145</v>
      </c>
      <c r="S62" s="636" t="s">
        <v>145</v>
      </c>
      <c r="T62" s="636" t="s">
        <v>145</v>
      </c>
      <c r="U62" s="636" t="s">
        <v>145</v>
      </c>
      <c r="V62" s="636" t="s">
        <v>145</v>
      </c>
      <c r="W62" s="636" t="s">
        <v>145</v>
      </c>
      <c r="X62" s="636" t="s">
        <v>145</v>
      </c>
      <c r="Y62" s="636" t="s">
        <v>145</v>
      </c>
      <c r="Z62" s="636" t="s">
        <v>145</v>
      </c>
      <c r="AA62" s="636" t="s">
        <v>145</v>
      </c>
      <c r="AB62" s="636" t="s">
        <v>145</v>
      </c>
      <c r="AC62" s="636" t="s">
        <v>145</v>
      </c>
      <c r="AD62" s="636" t="s">
        <v>145</v>
      </c>
      <c r="AE62" s="636" t="s">
        <v>145</v>
      </c>
      <c r="AG62" s="103">
        <v>25</v>
      </c>
      <c r="AH62" s="103" t="s">
        <v>209</v>
      </c>
      <c r="AI62" s="104">
        <f t="shared" si="36"/>
        <v>829</v>
      </c>
      <c r="AJ62" s="876">
        <f>IFERROR(_xlfn.RANK.EQ(AI62,$AI$38:$AI$216,0)+COUNTIF(AI$38:AI62,AI62)-1,"-")</f>
        <v>45</v>
      </c>
      <c r="AK62" s="876"/>
      <c r="AL62" s="828">
        <f t="shared" si="37"/>
        <v>25</v>
      </c>
      <c r="AM62" s="828" t="str">
        <f t="shared" si="38"/>
        <v>南幌町</v>
      </c>
      <c r="AN62" s="941">
        <f t="shared" si="39"/>
        <v>1830</v>
      </c>
      <c r="AO62" s="104">
        <f t="shared" si="40"/>
        <v>2990</v>
      </c>
      <c r="AP62" s="876">
        <f>IFERROR(_xlfn.RANK.EQ(AO62,$AO$38:$AO$216,0)+COUNTIF(AO$38:AO62,AO62)-1,"-")</f>
        <v>52</v>
      </c>
      <c r="AQ62" s="876"/>
      <c r="AR62" s="828">
        <f t="shared" si="41"/>
        <v>25</v>
      </c>
      <c r="AS62" s="828" t="str">
        <f t="shared" si="42"/>
        <v>由仁町</v>
      </c>
      <c r="AT62" s="941">
        <f t="shared" si="43"/>
        <v>9660</v>
      </c>
      <c r="AU62" s="104">
        <f t="shared" si="44"/>
        <v>361</v>
      </c>
      <c r="AV62" s="876">
        <f>IFERROR(_xlfn.RANK.EQ(AU62,$AU$38:$AU$216,0)+COUNTIF(AU$38:AU62,AU62)-1,"-")</f>
        <v>87</v>
      </c>
      <c r="AW62" s="876"/>
      <c r="AX62" s="828">
        <f t="shared" si="45"/>
        <v>25</v>
      </c>
      <c r="AY62" s="828" t="str">
        <f t="shared" si="46"/>
        <v>伊達市</v>
      </c>
      <c r="AZ62" s="828">
        <f t="shared" si="47"/>
        <v>566</v>
      </c>
      <c r="BA62" s="104">
        <f t="shared" si="48"/>
        <v>609</v>
      </c>
      <c r="BB62" s="876">
        <f>IFERROR(_xlfn.RANK.EQ(BA62,$BA$38:$BA$216,0)+COUNTIF(BA$38:BA62,BA62)-1,"-")</f>
        <v>49</v>
      </c>
      <c r="BC62" s="876"/>
      <c r="BD62" s="828">
        <f t="shared" si="49"/>
        <v>25</v>
      </c>
      <c r="BE62" s="828" t="str">
        <f t="shared" si="50"/>
        <v>鹿追町</v>
      </c>
      <c r="BF62" s="941">
        <f t="shared" si="51"/>
        <v>1710</v>
      </c>
      <c r="BG62" s="104">
        <f t="shared" si="52"/>
        <v>2510</v>
      </c>
      <c r="BH62" s="876">
        <f>IFERROR(_xlfn.RANK.EQ(BG62,$BG$38:$BG$216,0)+COUNTIF(BG$38:BG62,BG62)-1,"-")</f>
        <v>53</v>
      </c>
      <c r="BI62" s="876"/>
      <c r="BJ62" s="828">
        <f t="shared" si="53"/>
        <v>25</v>
      </c>
      <c r="BK62" s="828" t="str">
        <f t="shared" si="54"/>
        <v>栗山町</v>
      </c>
      <c r="BL62" s="941">
        <f t="shared" si="55"/>
        <v>8820</v>
      </c>
      <c r="BM62" s="104">
        <f t="shared" si="56"/>
        <v>412</v>
      </c>
      <c r="BN62" s="876">
        <f>IFERROR(_xlfn.RANK.EQ(BM62,$BM$38:$BM$216,0)+COUNTIF(BM$38:BM62,BM62)-1,"-")</f>
        <v>78</v>
      </c>
      <c r="BO62" s="876"/>
      <c r="BP62" s="828">
        <f t="shared" si="57"/>
        <v>25</v>
      </c>
      <c r="BQ62" s="828" t="str">
        <f t="shared" si="58"/>
        <v>恵庭市</v>
      </c>
      <c r="BR62" s="828">
        <f t="shared" si="59"/>
        <v>598</v>
      </c>
      <c r="BS62" s="104">
        <f t="shared" si="60"/>
        <v>220</v>
      </c>
      <c r="BT62" s="876">
        <f>IFERROR(_xlfn.RANK.EQ(BS62,$BS$38:$BS$216,0)+COUNTIF(BS$38:BS62,BS62)-1,"-")</f>
        <v>27</v>
      </c>
      <c r="BU62" s="876"/>
      <c r="BV62" s="828">
        <f t="shared" si="61"/>
        <v>24</v>
      </c>
      <c r="BW62" s="828" t="str">
        <f t="shared" si="62"/>
        <v>本別町</v>
      </c>
      <c r="BX62" s="941">
        <f t="shared" si="63"/>
        <v>239</v>
      </c>
      <c r="BY62" s="104">
        <f t="shared" si="64"/>
        <v>485</v>
      </c>
      <c r="BZ62" s="876">
        <f>IFERROR(_xlfn.RANK.EQ(BY62,$BY$38:$BY$216,0)+COUNTIF(BY$38:BY62,BY62)-1,"-")</f>
        <v>37</v>
      </c>
      <c r="CA62" s="876"/>
      <c r="CB62" s="828">
        <f t="shared" si="65"/>
        <v>25</v>
      </c>
      <c r="CC62" s="828" t="str">
        <f t="shared" si="66"/>
        <v>中富良野町</v>
      </c>
      <c r="CD62" s="941">
        <f t="shared" si="67"/>
        <v>777</v>
      </c>
      <c r="CE62" s="104">
        <f t="shared" si="68"/>
        <v>220</v>
      </c>
      <c r="CF62" s="971">
        <f>IFERROR(_xlfn.RANK.EQ(CE62,$CE$38:$CE$216,0)+COUNTIF(CE$38:CE62,CE62)-1,"-")</f>
        <v>67</v>
      </c>
      <c r="CG62" s="972"/>
      <c r="CH62" s="976">
        <f t="shared" si="69"/>
        <v>25</v>
      </c>
      <c r="CI62" s="977" t="str">
        <f t="shared" si="70"/>
        <v>美幌町</v>
      </c>
      <c r="CJ62" s="995">
        <f t="shared" si="71"/>
        <v>403</v>
      </c>
    </row>
    <row r="63" spans="1:88" s="211" customFormat="1" ht="18" customHeight="1">
      <c r="A63" s="608" t="s">
        <v>604</v>
      </c>
      <c r="B63" s="605" t="s">
        <v>607</v>
      </c>
      <c r="C63" s="606" t="s">
        <v>190</v>
      </c>
      <c r="D63" s="605" t="s">
        <v>670</v>
      </c>
      <c r="E63" s="606" t="s">
        <v>349</v>
      </c>
      <c r="F63" s="636" t="s">
        <v>888</v>
      </c>
      <c r="G63" s="636" t="s">
        <v>888</v>
      </c>
      <c r="H63" s="636" t="s">
        <v>145</v>
      </c>
      <c r="I63" s="636" t="s">
        <v>888</v>
      </c>
      <c r="J63" s="636" t="s">
        <v>888</v>
      </c>
      <c r="K63" s="636" t="s">
        <v>888</v>
      </c>
      <c r="L63" s="636" t="s">
        <v>888</v>
      </c>
      <c r="M63" s="636" t="s">
        <v>888</v>
      </c>
      <c r="N63" s="636" t="s">
        <v>145</v>
      </c>
      <c r="O63" s="636" t="s">
        <v>145</v>
      </c>
      <c r="P63" s="636" t="s">
        <v>145</v>
      </c>
      <c r="Q63" s="636" t="s">
        <v>145</v>
      </c>
      <c r="R63" s="636" t="s">
        <v>145</v>
      </c>
      <c r="S63" s="636" t="s">
        <v>145</v>
      </c>
      <c r="T63" s="636" t="s">
        <v>145</v>
      </c>
      <c r="U63" s="636" t="s">
        <v>145</v>
      </c>
      <c r="V63" s="636" t="s">
        <v>145</v>
      </c>
      <c r="W63" s="636" t="s">
        <v>145</v>
      </c>
      <c r="X63" s="636" t="s">
        <v>145</v>
      </c>
      <c r="Y63" s="636" t="s">
        <v>145</v>
      </c>
      <c r="Z63" s="636" t="s">
        <v>145</v>
      </c>
      <c r="AA63" s="636" t="s">
        <v>145</v>
      </c>
      <c r="AB63" s="636" t="s">
        <v>145</v>
      </c>
      <c r="AC63" s="636" t="s">
        <v>145</v>
      </c>
      <c r="AD63" s="636" t="s">
        <v>145</v>
      </c>
      <c r="AE63" s="636" t="s">
        <v>145</v>
      </c>
      <c r="AG63" s="103">
        <v>26</v>
      </c>
      <c r="AH63" s="103" t="s">
        <v>315</v>
      </c>
      <c r="AI63" s="104" t="str">
        <f t="shared" si="36"/>
        <v>-</v>
      </c>
      <c r="AJ63" s="876" t="str">
        <f>IFERROR(_xlfn.RANK.EQ(AI63,$AI$38:$AI$216,0)+COUNTIF(AI$38:AI63,AI63)-1,"-")</f>
        <v>-</v>
      </c>
      <c r="AK63" s="876"/>
      <c r="AL63" s="828">
        <f t="shared" si="37"/>
        <v>26</v>
      </c>
      <c r="AM63" s="828" t="str">
        <f t="shared" si="38"/>
        <v>美唄市</v>
      </c>
      <c r="AN63" s="941">
        <f t="shared" si="39"/>
        <v>1770</v>
      </c>
      <c r="AO63" s="104" t="str">
        <f t="shared" si="40"/>
        <v>-</v>
      </c>
      <c r="AP63" s="876" t="str">
        <f>IFERROR(_xlfn.RANK.EQ(AO63,$AO$38:$AO$216,0)+COUNTIF(AO$38:AO63,AO63)-1,"-")</f>
        <v>-</v>
      </c>
      <c r="AQ63" s="876"/>
      <c r="AR63" s="828">
        <f t="shared" si="41"/>
        <v>26</v>
      </c>
      <c r="AS63" s="828" t="str">
        <f t="shared" si="42"/>
        <v>豊頃町</v>
      </c>
      <c r="AT63" s="941">
        <f t="shared" si="43"/>
        <v>8910</v>
      </c>
      <c r="AU63" s="104" t="str">
        <f t="shared" si="44"/>
        <v>-</v>
      </c>
      <c r="AV63" s="876" t="str">
        <f>IFERROR(_xlfn.RANK.EQ(AU63,$AU$38:$AU$216,0)+COUNTIF(AU$38:AU63,AU63)-1,"-")</f>
        <v>-</v>
      </c>
      <c r="AW63" s="876"/>
      <c r="AX63" s="828">
        <f t="shared" si="45"/>
        <v>25</v>
      </c>
      <c r="AY63" s="828" t="str">
        <f t="shared" si="46"/>
        <v>長沼町</v>
      </c>
      <c r="AZ63" s="828">
        <f t="shared" si="47"/>
        <v>566</v>
      </c>
      <c r="BA63" s="104" t="str">
        <f t="shared" si="48"/>
        <v>-</v>
      </c>
      <c r="BB63" s="876" t="str">
        <f>IFERROR(_xlfn.RANK.EQ(BA63,$BA$38:$BA$216,0)+COUNTIF(BA$38:BA63,BA63)-1,"-")</f>
        <v>-</v>
      </c>
      <c r="BC63" s="876"/>
      <c r="BD63" s="828">
        <f t="shared" si="49"/>
        <v>26</v>
      </c>
      <c r="BE63" s="828" t="str">
        <f t="shared" si="50"/>
        <v>南幌町</v>
      </c>
      <c r="BF63" s="941">
        <f t="shared" si="51"/>
        <v>1700</v>
      </c>
      <c r="BG63" s="104" t="str">
        <f t="shared" si="52"/>
        <v>-</v>
      </c>
      <c r="BH63" s="876" t="str">
        <f>IFERROR(_xlfn.RANK.EQ(BG63,$BG$38:$BG$216,0)+COUNTIF(BG$38:BG63,BG63)-1,"-")</f>
        <v>-</v>
      </c>
      <c r="BI63" s="876"/>
      <c r="BJ63" s="828">
        <f t="shared" si="53"/>
        <v>26</v>
      </c>
      <c r="BK63" s="828" t="str">
        <f t="shared" si="54"/>
        <v>津別町</v>
      </c>
      <c r="BL63" s="941">
        <f t="shared" si="55"/>
        <v>8040</v>
      </c>
      <c r="BM63" s="104" t="str">
        <f t="shared" si="56"/>
        <v>-</v>
      </c>
      <c r="BN63" s="876" t="str">
        <f>IFERROR(_xlfn.RANK.EQ(BM63,$BM$38:$BM$216,0)+COUNTIF(BM$38:BM63,BM63)-1,"-")</f>
        <v>-</v>
      </c>
      <c r="BO63" s="876"/>
      <c r="BP63" s="828">
        <f t="shared" si="57"/>
        <v>26</v>
      </c>
      <c r="BQ63" s="828" t="str">
        <f t="shared" si="58"/>
        <v>佐呂間町</v>
      </c>
      <c r="BR63" s="828">
        <f t="shared" si="59"/>
        <v>595</v>
      </c>
      <c r="BS63" s="104" t="str">
        <f t="shared" si="60"/>
        <v>-</v>
      </c>
      <c r="BT63" s="876" t="str">
        <f>IFERROR(_xlfn.RANK.EQ(BS63,$BS$38:$BS$216,0)+COUNTIF(BS$38:BS63,BS63)-1,"-")</f>
        <v>-</v>
      </c>
      <c r="BU63" s="876"/>
      <c r="BV63" s="828">
        <f t="shared" si="61"/>
        <v>26</v>
      </c>
      <c r="BW63" s="828" t="str">
        <f t="shared" si="62"/>
        <v>遠別町</v>
      </c>
      <c r="BX63" s="941">
        <f t="shared" si="63"/>
        <v>234</v>
      </c>
      <c r="BY63" s="104" t="str">
        <f t="shared" si="64"/>
        <v>-</v>
      </c>
      <c r="BZ63" s="876" t="str">
        <f>IFERROR(_xlfn.RANK.EQ(BY63,$BY$38:$BY$216,0)+COUNTIF(BY$38:BY63,BY63)-1,"-")</f>
        <v>-</v>
      </c>
      <c r="CA63" s="876"/>
      <c r="CB63" s="828">
        <f t="shared" si="65"/>
        <v>26</v>
      </c>
      <c r="CC63" s="828" t="str">
        <f t="shared" si="66"/>
        <v>遠別町</v>
      </c>
      <c r="CD63" s="941">
        <f t="shared" si="67"/>
        <v>700</v>
      </c>
      <c r="CE63" s="104" t="str">
        <f t="shared" si="68"/>
        <v>-</v>
      </c>
      <c r="CF63" s="971" t="str">
        <f>IFERROR(_xlfn.RANK.EQ(CE63,$CE$38:$CE$216,0)+COUNTIF(CE$38:CE63,CE63)-1,"-")</f>
        <v>-</v>
      </c>
      <c r="CG63" s="972"/>
      <c r="CH63" s="976">
        <f t="shared" si="69"/>
        <v>26</v>
      </c>
      <c r="CI63" s="977" t="str">
        <f t="shared" si="70"/>
        <v>南富良野町</v>
      </c>
      <c r="CJ63" s="995">
        <f t="shared" si="71"/>
        <v>402</v>
      </c>
    </row>
    <row r="64" spans="1:88" s="211" customFormat="1" ht="18" customHeight="1">
      <c r="A64" s="608" t="s">
        <v>604</v>
      </c>
      <c r="B64" s="605" t="s">
        <v>607</v>
      </c>
      <c r="C64" s="606" t="s">
        <v>190</v>
      </c>
      <c r="D64" s="605" t="s">
        <v>671</v>
      </c>
      <c r="E64" s="606" t="s">
        <v>375</v>
      </c>
      <c r="F64" s="636" t="s">
        <v>145</v>
      </c>
      <c r="G64" s="636" t="s">
        <v>145</v>
      </c>
      <c r="H64" s="636" t="s">
        <v>145</v>
      </c>
      <c r="I64" s="636" t="s">
        <v>145</v>
      </c>
      <c r="J64" s="636" t="s">
        <v>145</v>
      </c>
      <c r="K64" s="636" t="s">
        <v>145</v>
      </c>
      <c r="L64" s="636" t="s">
        <v>145</v>
      </c>
      <c r="M64" s="636" t="s">
        <v>145</v>
      </c>
      <c r="N64" s="636" t="s">
        <v>145</v>
      </c>
      <c r="O64" s="636" t="s">
        <v>145</v>
      </c>
      <c r="P64" s="636" t="s">
        <v>145</v>
      </c>
      <c r="Q64" s="636" t="s">
        <v>145</v>
      </c>
      <c r="R64" s="636" t="s">
        <v>145</v>
      </c>
      <c r="S64" s="636" t="s">
        <v>145</v>
      </c>
      <c r="T64" s="636" t="s">
        <v>145</v>
      </c>
      <c r="U64" s="636" t="s">
        <v>145</v>
      </c>
      <c r="V64" s="636" t="s">
        <v>145</v>
      </c>
      <c r="W64" s="636" t="s">
        <v>145</v>
      </c>
      <c r="X64" s="636" t="s">
        <v>145</v>
      </c>
      <c r="Y64" s="636" t="s">
        <v>145</v>
      </c>
      <c r="Z64" s="636" t="s">
        <v>145</v>
      </c>
      <c r="AA64" s="636" t="s">
        <v>145</v>
      </c>
      <c r="AB64" s="636" t="s">
        <v>145</v>
      </c>
      <c r="AC64" s="636" t="s">
        <v>145</v>
      </c>
      <c r="AD64" s="636" t="s">
        <v>145</v>
      </c>
      <c r="AE64" s="636" t="s">
        <v>145</v>
      </c>
      <c r="AG64" s="103">
        <v>27</v>
      </c>
      <c r="AH64" s="103" t="s">
        <v>370</v>
      </c>
      <c r="AI64" s="104" t="str">
        <f t="shared" si="36"/>
        <v>-</v>
      </c>
      <c r="AJ64" s="876" t="str">
        <f>IFERROR(_xlfn.RANK.EQ(AI64,$AI$38:$AI$216,0)+COUNTIF(AI$38:AI64,AI64)-1,"-")</f>
        <v>-</v>
      </c>
      <c r="AK64" s="876"/>
      <c r="AL64" s="828">
        <f t="shared" si="37"/>
        <v>27</v>
      </c>
      <c r="AM64" s="828" t="str">
        <f t="shared" si="38"/>
        <v>浦幌町</v>
      </c>
      <c r="AN64" s="941">
        <f t="shared" si="39"/>
        <v>1760</v>
      </c>
      <c r="AO64" s="104" t="str">
        <f t="shared" si="40"/>
        <v>-</v>
      </c>
      <c r="AP64" s="876" t="str">
        <f>IFERROR(_xlfn.RANK.EQ(AO64,$AO$38:$AO$216,0)+COUNTIF(AO$38:AO64,AO64)-1,"-")</f>
        <v>-</v>
      </c>
      <c r="AQ64" s="876"/>
      <c r="AR64" s="828">
        <f t="shared" si="41"/>
        <v>27</v>
      </c>
      <c r="AS64" s="828" t="str">
        <f t="shared" si="42"/>
        <v>富良野市</v>
      </c>
      <c r="AT64" s="941">
        <f t="shared" si="43"/>
        <v>8690</v>
      </c>
      <c r="AU64" s="104" t="str">
        <f t="shared" si="44"/>
        <v>-</v>
      </c>
      <c r="AV64" s="876" t="str">
        <f>IFERROR(_xlfn.RANK.EQ(AU64,$AU$38:$AU$216,0)+COUNTIF(AU$38:AU64,AU64)-1,"-")</f>
        <v>-</v>
      </c>
      <c r="AW64" s="876"/>
      <c r="AX64" s="828">
        <f t="shared" si="45"/>
        <v>27</v>
      </c>
      <c r="AY64" s="828" t="str">
        <f t="shared" si="46"/>
        <v>真狩村</v>
      </c>
      <c r="AZ64" s="828">
        <f t="shared" si="47"/>
        <v>565</v>
      </c>
      <c r="BA64" s="104" t="str">
        <f t="shared" si="48"/>
        <v>-</v>
      </c>
      <c r="BB64" s="876" t="str">
        <f>IFERROR(_xlfn.RANK.EQ(BA64,$BA$38:$BA$216,0)+COUNTIF(BA$38:BA64,BA64)-1,"-")</f>
        <v>-</v>
      </c>
      <c r="BC64" s="876"/>
      <c r="BD64" s="828">
        <f t="shared" si="49"/>
        <v>27</v>
      </c>
      <c r="BE64" s="828" t="str">
        <f t="shared" si="50"/>
        <v>美唄市</v>
      </c>
      <c r="BF64" s="941">
        <f t="shared" si="51"/>
        <v>1570</v>
      </c>
      <c r="BG64" s="104" t="str">
        <f t="shared" si="52"/>
        <v>-</v>
      </c>
      <c r="BH64" s="876" t="str">
        <f>IFERROR(_xlfn.RANK.EQ(BG64,$BG$38:$BG$216,0)+COUNTIF(BG$38:BG64,BG64)-1,"-")</f>
        <v>-</v>
      </c>
      <c r="BI64" s="876"/>
      <c r="BJ64" s="828">
        <f t="shared" si="53"/>
        <v>27</v>
      </c>
      <c r="BK64" s="828" t="str">
        <f t="shared" si="54"/>
        <v>新篠津村</v>
      </c>
      <c r="BL64" s="941">
        <f t="shared" si="55"/>
        <v>7540</v>
      </c>
      <c r="BM64" s="104" t="str">
        <f t="shared" si="56"/>
        <v>-</v>
      </c>
      <c r="BN64" s="876" t="str">
        <f>IFERROR(_xlfn.RANK.EQ(BM64,$BM$38:$BM$216,0)+COUNTIF(BM$38:BM64,BM64)-1,"-")</f>
        <v>-</v>
      </c>
      <c r="BO64" s="876"/>
      <c r="BP64" s="828">
        <f t="shared" si="57"/>
        <v>27</v>
      </c>
      <c r="BQ64" s="828" t="str">
        <f t="shared" si="58"/>
        <v>大空町</v>
      </c>
      <c r="BR64" s="828">
        <f t="shared" si="59"/>
        <v>594</v>
      </c>
      <c r="BS64" s="104" t="str">
        <f t="shared" si="60"/>
        <v>-</v>
      </c>
      <c r="BT64" s="876" t="str">
        <f>IFERROR(_xlfn.RANK.EQ(BS64,$BS$38:$BS$216,0)+COUNTIF(BS$38:BS64,BS64)-1,"-")</f>
        <v>-</v>
      </c>
      <c r="BU64" s="876"/>
      <c r="BV64" s="828">
        <f t="shared" si="61"/>
        <v>27</v>
      </c>
      <c r="BW64" s="828" t="str">
        <f t="shared" si="62"/>
        <v>滝川市</v>
      </c>
      <c r="BX64" s="941">
        <f t="shared" si="63"/>
        <v>220</v>
      </c>
      <c r="BY64" s="104" t="str">
        <f t="shared" si="64"/>
        <v>-</v>
      </c>
      <c r="BZ64" s="876" t="str">
        <f>IFERROR(_xlfn.RANK.EQ(BY64,$BY$38:$BY$216,0)+COUNTIF(BY$38:BY64,BY64)-1,"-")</f>
        <v>-</v>
      </c>
      <c r="CA64" s="876"/>
      <c r="CB64" s="828">
        <f t="shared" si="65"/>
        <v>27</v>
      </c>
      <c r="CC64" s="828" t="str">
        <f t="shared" si="66"/>
        <v>南幌町</v>
      </c>
      <c r="CD64" s="941">
        <f t="shared" si="67"/>
        <v>686</v>
      </c>
      <c r="CE64" s="104" t="str">
        <f t="shared" si="68"/>
        <v>-</v>
      </c>
      <c r="CF64" s="971" t="str">
        <f>IFERROR(_xlfn.RANK.EQ(CE64,$CE$38:$CE$216,0)+COUNTIF(CE$38:CE64,CE64)-1,"-")</f>
        <v>-</v>
      </c>
      <c r="CG64" s="972"/>
      <c r="CH64" s="976">
        <f t="shared" si="69"/>
        <v>27</v>
      </c>
      <c r="CI64" s="977" t="str">
        <f t="shared" si="70"/>
        <v>恵庭市</v>
      </c>
      <c r="CJ64" s="995">
        <f t="shared" si="71"/>
        <v>397</v>
      </c>
    </row>
    <row r="65" spans="1:88" s="210" customFormat="1" ht="18" customHeight="1">
      <c r="A65" s="608" t="s">
        <v>604</v>
      </c>
      <c r="B65" s="605" t="s">
        <v>607</v>
      </c>
      <c r="C65" s="606" t="s">
        <v>190</v>
      </c>
      <c r="D65" s="605" t="s">
        <v>672</v>
      </c>
      <c r="E65" s="606" t="s">
        <v>362</v>
      </c>
      <c r="F65" s="636" t="s">
        <v>145</v>
      </c>
      <c r="G65" s="636" t="s">
        <v>145</v>
      </c>
      <c r="H65" s="636" t="s">
        <v>145</v>
      </c>
      <c r="I65" s="636" t="s">
        <v>145</v>
      </c>
      <c r="J65" s="636" t="s">
        <v>145</v>
      </c>
      <c r="K65" s="636" t="s">
        <v>145</v>
      </c>
      <c r="L65" s="636" t="s">
        <v>145</v>
      </c>
      <c r="M65" s="636" t="s">
        <v>145</v>
      </c>
      <c r="N65" s="636" t="s">
        <v>145</v>
      </c>
      <c r="O65" s="636" t="s">
        <v>145</v>
      </c>
      <c r="P65" s="636" t="s">
        <v>145</v>
      </c>
      <c r="Q65" s="636" t="s">
        <v>145</v>
      </c>
      <c r="R65" s="636" t="s">
        <v>145</v>
      </c>
      <c r="S65" s="636" t="s">
        <v>145</v>
      </c>
      <c r="T65" s="636" t="s">
        <v>145</v>
      </c>
      <c r="U65" s="636" t="s">
        <v>145</v>
      </c>
      <c r="V65" s="636" t="s">
        <v>145</v>
      </c>
      <c r="W65" s="636" t="s">
        <v>145</v>
      </c>
      <c r="X65" s="636" t="s">
        <v>145</v>
      </c>
      <c r="Y65" s="636" t="s">
        <v>145</v>
      </c>
      <c r="Z65" s="636" t="s">
        <v>145</v>
      </c>
      <c r="AA65" s="636" t="s">
        <v>145</v>
      </c>
      <c r="AB65" s="636" t="s">
        <v>145</v>
      </c>
      <c r="AC65" s="636" t="s">
        <v>145</v>
      </c>
      <c r="AD65" s="636" t="s">
        <v>145</v>
      </c>
      <c r="AE65" s="636" t="s">
        <v>145</v>
      </c>
      <c r="AG65" s="103">
        <v>28</v>
      </c>
      <c r="AH65" s="103" t="s">
        <v>212</v>
      </c>
      <c r="AI65" s="104">
        <f t="shared" si="36"/>
        <v>1080</v>
      </c>
      <c r="AJ65" s="876">
        <f>IFERROR(_xlfn.RANK.EQ(AI65,$AI$38:$AI$216,0)+COUNTIF(AI$38:AI65,AI65)-1,"-")</f>
        <v>38</v>
      </c>
      <c r="AK65" s="876"/>
      <c r="AL65" s="828">
        <f t="shared" si="37"/>
        <v>28</v>
      </c>
      <c r="AM65" s="828" t="str">
        <f t="shared" si="38"/>
        <v>由仁町</v>
      </c>
      <c r="AN65" s="941">
        <f t="shared" si="39"/>
        <v>1740</v>
      </c>
      <c r="AO65" s="104">
        <f t="shared" si="40"/>
        <v>4690</v>
      </c>
      <c r="AP65" s="876">
        <f>IFERROR(_xlfn.RANK.EQ(AO65,$AO$38:$AO$216,0)+COUNTIF(AO$38:AO65,AO65)-1,"-")</f>
        <v>41</v>
      </c>
      <c r="AQ65" s="876"/>
      <c r="AR65" s="828">
        <f t="shared" si="41"/>
        <v>28</v>
      </c>
      <c r="AS65" s="828" t="str">
        <f t="shared" si="42"/>
        <v>津別町</v>
      </c>
      <c r="AT65" s="941">
        <f t="shared" si="43"/>
        <v>8670</v>
      </c>
      <c r="AU65" s="104">
        <f t="shared" si="44"/>
        <v>436</v>
      </c>
      <c r="AV65" s="876">
        <f>IFERROR(_xlfn.RANK.EQ(AU65,$AU$38:$AU$216,0)+COUNTIF(AU$38:AU65,AU65)-1,"-")</f>
        <v>70</v>
      </c>
      <c r="AW65" s="876"/>
      <c r="AX65" s="828">
        <f t="shared" si="45"/>
        <v>28</v>
      </c>
      <c r="AY65" s="828" t="str">
        <f t="shared" si="46"/>
        <v>留寿都村</v>
      </c>
      <c r="AZ65" s="828">
        <f t="shared" si="47"/>
        <v>562</v>
      </c>
      <c r="BA65" s="104">
        <f t="shared" si="48"/>
        <v>1060</v>
      </c>
      <c r="BB65" s="876">
        <f>IFERROR(_xlfn.RANK.EQ(BA65,$BA$38:$BA$216,0)+COUNTIF(BA$38:BA65,BA65)-1,"-")</f>
        <v>33</v>
      </c>
      <c r="BC65" s="876"/>
      <c r="BD65" s="828">
        <f t="shared" si="49"/>
        <v>28</v>
      </c>
      <c r="BE65" s="828" t="str">
        <f t="shared" si="50"/>
        <v>津別町</v>
      </c>
      <c r="BF65" s="941">
        <f t="shared" si="51"/>
        <v>1540</v>
      </c>
      <c r="BG65" s="104">
        <f t="shared" si="52"/>
        <v>4640</v>
      </c>
      <c r="BH65" s="876">
        <f>IFERROR(_xlfn.RANK.EQ(BG65,$BG$38:$BG$216,0)+COUNTIF(BG$38:BG65,BG65)-1,"-")</f>
        <v>37</v>
      </c>
      <c r="BI65" s="876"/>
      <c r="BJ65" s="828">
        <f t="shared" si="53"/>
        <v>28</v>
      </c>
      <c r="BK65" s="828" t="str">
        <f t="shared" si="54"/>
        <v>美唄市</v>
      </c>
      <c r="BL65" s="941">
        <f t="shared" si="55"/>
        <v>7530</v>
      </c>
      <c r="BM65" s="104">
        <f t="shared" si="56"/>
        <v>437</v>
      </c>
      <c r="BN65" s="876">
        <f>IFERROR(_xlfn.RANK.EQ(BM65,$BM$38:$BM$216,0)+COUNTIF(BM$38:BM65,BM65)-1,"-")</f>
        <v>75</v>
      </c>
      <c r="BO65" s="876"/>
      <c r="BP65" s="828">
        <f t="shared" si="57"/>
        <v>28</v>
      </c>
      <c r="BQ65" s="828" t="str">
        <f t="shared" si="58"/>
        <v>由仁町</v>
      </c>
      <c r="BR65" s="828">
        <f t="shared" si="59"/>
        <v>590</v>
      </c>
      <c r="BS65" s="104">
        <f t="shared" si="60"/>
        <v>14</v>
      </c>
      <c r="BT65" s="876">
        <f>IFERROR(_xlfn.RANK.EQ(BS65,$BS$38:$BS$216,0)+COUNTIF(BS$38:BS65,BS65)-1,"-")</f>
        <v>73</v>
      </c>
      <c r="BU65" s="876"/>
      <c r="BV65" s="828">
        <f t="shared" si="61"/>
        <v>28</v>
      </c>
      <c r="BW65" s="828" t="str">
        <f t="shared" si="62"/>
        <v>訓子府町</v>
      </c>
      <c r="BX65" s="941">
        <f t="shared" si="63"/>
        <v>213</v>
      </c>
      <c r="BY65" s="104">
        <f t="shared" si="64"/>
        <v>52</v>
      </c>
      <c r="BZ65" s="876">
        <f>IFERROR(_xlfn.RANK.EQ(BY65,$BY$38:$BY$216,0)+COUNTIF(BY$38:BY65,BY65)-1,"-")</f>
        <v>67</v>
      </c>
      <c r="CA65" s="876"/>
      <c r="CB65" s="828">
        <f t="shared" si="65"/>
        <v>28</v>
      </c>
      <c r="CC65" s="828" t="str">
        <f t="shared" si="66"/>
        <v>佐呂間町</v>
      </c>
      <c r="CD65" s="941">
        <f t="shared" si="67"/>
        <v>682</v>
      </c>
      <c r="CE65" s="104">
        <f t="shared" si="68"/>
        <v>371</v>
      </c>
      <c r="CF65" s="971">
        <f>IFERROR(_xlfn.RANK.EQ(CE65,$CE$38:$CE$216,0)+COUNTIF(CE$38:CE65,CE65)-1,"-")</f>
        <v>34</v>
      </c>
      <c r="CG65" s="972"/>
      <c r="CH65" s="978">
        <f t="shared" si="69"/>
        <v>27</v>
      </c>
      <c r="CI65" s="979" t="str">
        <f t="shared" si="70"/>
        <v>幕別町</v>
      </c>
      <c r="CJ65" s="996">
        <f t="shared" si="71"/>
        <v>397</v>
      </c>
    </row>
    <row r="66" spans="1:88" s="211" customFormat="1" ht="18" customHeight="1">
      <c r="A66" s="608" t="s">
        <v>604</v>
      </c>
      <c r="B66" s="605" t="s">
        <v>607</v>
      </c>
      <c r="C66" s="606" t="s">
        <v>190</v>
      </c>
      <c r="D66" s="605" t="s">
        <v>673</v>
      </c>
      <c r="E66" s="606" t="s">
        <v>299</v>
      </c>
      <c r="F66" s="636" t="s">
        <v>888</v>
      </c>
      <c r="G66" s="636" t="s">
        <v>888</v>
      </c>
      <c r="H66" s="636" t="s">
        <v>145</v>
      </c>
      <c r="I66" s="636" t="s">
        <v>888</v>
      </c>
      <c r="J66" s="636" t="s">
        <v>888</v>
      </c>
      <c r="K66" s="636" t="s">
        <v>888</v>
      </c>
      <c r="L66" s="636" t="s">
        <v>888</v>
      </c>
      <c r="M66" s="636" t="s">
        <v>888</v>
      </c>
      <c r="N66" s="636" t="s">
        <v>888</v>
      </c>
      <c r="O66" s="636" t="s">
        <v>888</v>
      </c>
      <c r="P66" s="636" t="s">
        <v>888</v>
      </c>
      <c r="Q66" s="636" t="s">
        <v>145</v>
      </c>
      <c r="R66" s="636" t="s">
        <v>145</v>
      </c>
      <c r="S66" s="636" t="s">
        <v>145</v>
      </c>
      <c r="T66" s="636" t="s">
        <v>145</v>
      </c>
      <c r="U66" s="636" t="s">
        <v>145</v>
      </c>
      <c r="V66" s="636" t="s">
        <v>145</v>
      </c>
      <c r="W66" s="636" t="s">
        <v>145</v>
      </c>
      <c r="X66" s="636" t="s">
        <v>145</v>
      </c>
      <c r="Y66" s="636" t="s">
        <v>145</v>
      </c>
      <c r="Z66" s="636" t="s">
        <v>145</v>
      </c>
      <c r="AA66" s="636" t="s">
        <v>145</v>
      </c>
      <c r="AB66" s="636" t="s">
        <v>145</v>
      </c>
      <c r="AC66" s="636" t="s">
        <v>145</v>
      </c>
      <c r="AD66" s="636" t="s">
        <v>145</v>
      </c>
      <c r="AE66" s="636" t="s">
        <v>145</v>
      </c>
      <c r="AG66" s="103">
        <v>29</v>
      </c>
      <c r="AH66" s="103" t="s">
        <v>250</v>
      </c>
      <c r="AI66" s="104">
        <f t="shared" si="36"/>
        <v>2100</v>
      </c>
      <c r="AJ66" s="876">
        <f>IFERROR(_xlfn.RANK.EQ(AI66,$AI$38:$AI$216,0)+COUNTIF(AI$38:AI66,AI66)-1,"-")</f>
        <v>21</v>
      </c>
      <c r="AK66" s="876"/>
      <c r="AL66" s="828">
        <f t="shared" si="37"/>
        <v>29</v>
      </c>
      <c r="AM66" s="828" t="str">
        <f t="shared" si="38"/>
        <v>津別町</v>
      </c>
      <c r="AN66" s="941">
        <f t="shared" si="39"/>
        <v>1720</v>
      </c>
      <c r="AO66" s="104">
        <f t="shared" si="40"/>
        <v>8690</v>
      </c>
      <c r="AP66" s="876">
        <f>IFERROR(_xlfn.RANK.EQ(AO66,$AO$38:$AO$216,0)+COUNTIF(AO$38:AO66,AO66)-1,"-")</f>
        <v>27</v>
      </c>
      <c r="AQ66" s="876"/>
      <c r="AR66" s="828">
        <f t="shared" si="41"/>
        <v>29</v>
      </c>
      <c r="AS66" s="828" t="str">
        <f t="shared" si="42"/>
        <v>士別市</v>
      </c>
      <c r="AT66" s="941">
        <f t="shared" si="43"/>
        <v>8660</v>
      </c>
      <c r="AU66" s="104">
        <f t="shared" si="44"/>
        <v>413</v>
      </c>
      <c r="AV66" s="876">
        <f>IFERROR(_xlfn.RANK.EQ(AU66,$AU$38:$AU$216,0)+COUNTIF(AU$38:AU66,AU66)-1,"-")</f>
        <v>73</v>
      </c>
      <c r="AW66" s="876"/>
      <c r="AX66" s="828">
        <f t="shared" si="45"/>
        <v>29</v>
      </c>
      <c r="AY66" s="828" t="str">
        <f t="shared" si="46"/>
        <v>湧別町</v>
      </c>
      <c r="AZ66" s="828">
        <f t="shared" si="47"/>
        <v>561</v>
      </c>
      <c r="BA66" s="104">
        <f t="shared" si="48"/>
        <v>1740</v>
      </c>
      <c r="BB66" s="876">
        <f>IFERROR(_xlfn.RANK.EQ(BA66,$BA$38:$BA$216,0)+COUNTIF(BA$38:BA66,BA66)-1,"-")</f>
        <v>23</v>
      </c>
      <c r="BC66" s="876"/>
      <c r="BD66" s="828">
        <f t="shared" si="49"/>
        <v>29</v>
      </c>
      <c r="BE66" s="828" t="str">
        <f t="shared" si="50"/>
        <v>新篠津村</v>
      </c>
      <c r="BF66" s="941">
        <f t="shared" si="51"/>
        <v>1420</v>
      </c>
      <c r="BG66" s="104">
        <f t="shared" si="52"/>
        <v>7510</v>
      </c>
      <c r="BH66" s="876">
        <f>IFERROR(_xlfn.RANK.EQ(BG66,$BG$38:$BG$216,0)+COUNTIF(BG$38:BG66,BG66)-1,"-")</f>
        <v>29</v>
      </c>
      <c r="BI66" s="876"/>
      <c r="BJ66" s="828">
        <f t="shared" si="53"/>
        <v>29</v>
      </c>
      <c r="BK66" s="828" t="str">
        <f t="shared" si="54"/>
        <v>富良野市</v>
      </c>
      <c r="BL66" s="941">
        <f t="shared" si="55"/>
        <v>7510</v>
      </c>
      <c r="BM66" s="104">
        <f t="shared" si="56"/>
        <v>433</v>
      </c>
      <c r="BN66" s="876">
        <f>IFERROR(_xlfn.RANK.EQ(BM66,$BM$38:$BM$216,0)+COUNTIF(BM$38:BM66,BM66)-1,"-")</f>
        <v>77</v>
      </c>
      <c r="BO66" s="876"/>
      <c r="BP66" s="828">
        <f t="shared" si="57"/>
        <v>29</v>
      </c>
      <c r="BQ66" s="828" t="str">
        <f t="shared" si="58"/>
        <v>北見市</v>
      </c>
      <c r="BR66" s="828">
        <f t="shared" si="59"/>
        <v>582</v>
      </c>
      <c r="BS66" s="104">
        <f t="shared" si="60"/>
        <v>368</v>
      </c>
      <c r="BT66" s="876">
        <f>IFERROR(_xlfn.RANK.EQ(BS66,$BS$38:$BS$216,0)+COUNTIF(BS$38:BS66,BS66)-1,"-")</f>
        <v>15</v>
      </c>
      <c r="BU66" s="876"/>
      <c r="BV66" s="828">
        <f t="shared" si="61"/>
        <v>29</v>
      </c>
      <c r="BW66" s="828" t="str">
        <f t="shared" si="62"/>
        <v>中富良野町</v>
      </c>
      <c r="BX66" s="941">
        <f t="shared" si="63"/>
        <v>211</v>
      </c>
      <c r="BY66" s="104">
        <f t="shared" si="64"/>
        <v>1180</v>
      </c>
      <c r="BZ66" s="876">
        <f>IFERROR(_xlfn.RANK.EQ(BY66,$BY$38:$BY$216,0)+COUNTIF(BY$38:BY66,BY66)-1,"-")</f>
        <v>21</v>
      </c>
      <c r="CA66" s="876"/>
      <c r="CB66" s="828">
        <f t="shared" si="65"/>
        <v>29</v>
      </c>
      <c r="CC66" s="828" t="str">
        <f t="shared" si="66"/>
        <v>厚沢部町</v>
      </c>
      <c r="CD66" s="941">
        <f t="shared" si="67"/>
        <v>653</v>
      </c>
      <c r="CE66" s="104">
        <f t="shared" si="68"/>
        <v>321</v>
      </c>
      <c r="CF66" s="971">
        <f>IFERROR(_xlfn.RANK.EQ(CE66,$CE$38:$CE$216,0)+COUNTIF(CE$38:CE66,CE66)-1,"-")</f>
        <v>46</v>
      </c>
      <c r="CG66" s="972"/>
      <c r="CH66" s="976">
        <f t="shared" si="69"/>
        <v>29</v>
      </c>
      <c r="CI66" s="977" t="str">
        <f t="shared" si="70"/>
        <v>むかわ町</v>
      </c>
      <c r="CJ66" s="995">
        <f t="shared" si="71"/>
        <v>391</v>
      </c>
    </row>
    <row r="67" spans="1:88" s="211" customFormat="1" ht="18" customHeight="1">
      <c r="A67" s="608" t="s">
        <v>604</v>
      </c>
      <c r="B67" s="605" t="s">
        <v>607</v>
      </c>
      <c r="C67" s="606" t="s">
        <v>190</v>
      </c>
      <c r="D67" s="605" t="s">
        <v>674</v>
      </c>
      <c r="E67" s="606" t="s">
        <v>352</v>
      </c>
      <c r="F67" s="636" t="s">
        <v>145</v>
      </c>
      <c r="G67" s="636" t="s">
        <v>145</v>
      </c>
      <c r="H67" s="636" t="s">
        <v>145</v>
      </c>
      <c r="I67" s="636" t="s">
        <v>145</v>
      </c>
      <c r="J67" s="636" t="s">
        <v>145</v>
      </c>
      <c r="K67" s="636" t="s">
        <v>145</v>
      </c>
      <c r="L67" s="636" t="s">
        <v>145</v>
      </c>
      <c r="M67" s="636" t="s">
        <v>145</v>
      </c>
      <c r="N67" s="636" t="s">
        <v>145</v>
      </c>
      <c r="O67" s="636" t="s">
        <v>145</v>
      </c>
      <c r="P67" s="636" t="s">
        <v>145</v>
      </c>
      <c r="Q67" s="636" t="s">
        <v>145</v>
      </c>
      <c r="R67" s="636" t="s">
        <v>145</v>
      </c>
      <c r="S67" s="636" t="s">
        <v>145</v>
      </c>
      <c r="T67" s="636" t="s">
        <v>145</v>
      </c>
      <c r="U67" s="636" t="s">
        <v>145</v>
      </c>
      <c r="V67" s="636" t="s">
        <v>145</v>
      </c>
      <c r="W67" s="636" t="s">
        <v>145</v>
      </c>
      <c r="X67" s="636" t="s">
        <v>145</v>
      </c>
      <c r="Y67" s="636" t="s">
        <v>145</v>
      </c>
      <c r="Z67" s="636" t="s">
        <v>145</v>
      </c>
      <c r="AA67" s="636" t="s">
        <v>145</v>
      </c>
      <c r="AB67" s="636" t="s">
        <v>145</v>
      </c>
      <c r="AC67" s="636" t="s">
        <v>145</v>
      </c>
      <c r="AD67" s="636" t="s">
        <v>145</v>
      </c>
      <c r="AE67" s="636" t="s">
        <v>145</v>
      </c>
      <c r="AG67" s="103">
        <v>30</v>
      </c>
      <c r="AH67" s="103" t="s">
        <v>361</v>
      </c>
      <c r="AI67" s="104" t="str">
        <f t="shared" si="36"/>
        <v>-</v>
      </c>
      <c r="AJ67" s="876" t="str">
        <f>IFERROR(_xlfn.RANK.EQ(AI67,$AI$38:$AI$216,0)+COUNTIF(AI$38:AI67,AI67)-1,"-")</f>
        <v>-</v>
      </c>
      <c r="AK67" s="876"/>
      <c r="AL67" s="828">
        <f t="shared" si="37"/>
        <v>30</v>
      </c>
      <c r="AM67" s="828" t="str">
        <f t="shared" si="38"/>
        <v>鹿追町</v>
      </c>
      <c r="AN67" s="941">
        <f t="shared" si="39"/>
        <v>1710</v>
      </c>
      <c r="AO67" s="104" t="str">
        <f t="shared" si="40"/>
        <v>-</v>
      </c>
      <c r="AP67" s="876" t="str">
        <f>IFERROR(_xlfn.RANK.EQ(AO67,$AO$38:$AO$216,0)+COUNTIF(AO$38:AO67,AO67)-1,"-")</f>
        <v>-</v>
      </c>
      <c r="AQ67" s="876"/>
      <c r="AR67" s="828">
        <f t="shared" si="41"/>
        <v>30</v>
      </c>
      <c r="AS67" s="828" t="str">
        <f t="shared" si="42"/>
        <v>美唄市</v>
      </c>
      <c r="AT67" s="941">
        <f t="shared" si="43"/>
        <v>8170</v>
      </c>
      <c r="AU67" s="104" t="str">
        <f t="shared" si="44"/>
        <v>-</v>
      </c>
      <c r="AV67" s="876" t="str">
        <f>IFERROR(_xlfn.RANK.EQ(AU67,$AU$38:$AU$216,0)+COUNTIF(AU$38:AU67,AU67)-1,"-")</f>
        <v>-</v>
      </c>
      <c r="AW67" s="876"/>
      <c r="AX67" s="828">
        <f t="shared" si="45"/>
        <v>30</v>
      </c>
      <c r="AY67" s="828" t="str">
        <f t="shared" si="46"/>
        <v>由仁町</v>
      </c>
      <c r="AZ67" s="828">
        <f t="shared" si="47"/>
        <v>557</v>
      </c>
      <c r="BA67" s="104" t="str">
        <f t="shared" si="48"/>
        <v>-</v>
      </c>
      <c r="BB67" s="876" t="str">
        <f>IFERROR(_xlfn.RANK.EQ(BA67,$BA$38:$BA$216,0)+COUNTIF(BA$38:BA67,BA67)-1,"-")</f>
        <v>-</v>
      </c>
      <c r="BC67" s="876"/>
      <c r="BD67" s="828">
        <f t="shared" si="49"/>
        <v>29</v>
      </c>
      <c r="BE67" s="828" t="str">
        <f t="shared" si="50"/>
        <v>上富良野町</v>
      </c>
      <c r="BF67" s="941">
        <f t="shared" si="51"/>
        <v>1420</v>
      </c>
      <c r="BG67" s="104" t="str">
        <f t="shared" si="52"/>
        <v>-</v>
      </c>
      <c r="BH67" s="876" t="str">
        <f>IFERROR(_xlfn.RANK.EQ(BG67,$BG$38:$BG$216,0)+COUNTIF(BG$38:BG67,BG67)-1,"-")</f>
        <v>-</v>
      </c>
      <c r="BI67" s="876"/>
      <c r="BJ67" s="828">
        <f t="shared" si="53"/>
        <v>30</v>
      </c>
      <c r="BK67" s="828" t="str">
        <f t="shared" si="54"/>
        <v>士別市</v>
      </c>
      <c r="BL67" s="941">
        <f t="shared" si="55"/>
        <v>7350</v>
      </c>
      <c r="BM67" s="104" t="str">
        <f t="shared" si="56"/>
        <v>-</v>
      </c>
      <c r="BN67" s="876" t="str">
        <f>IFERROR(_xlfn.RANK.EQ(BM67,$BM$38:$BM$216,0)+COUNTIF(BM$38:BM67,BM67)-1,"-")</f>
        <v>-</v>
      </c>
      <c r="BO67" s="876"/>
      <c r="BP67" s="828">
        <f t="shared" si="57"/>
        <v>30</v>
      </c>
      <c r="BQ67" s="828" t="str">
        <f t="shared" si="58"/>
        <v>長沼町</v>
      </c>
      <c r="BR67" s="828">
        <f t="shared" si="59"/>
        <v>581</v>
      </c>
      <c r="BS67" s="104" t="str">
        <f t="shared" si="60"/>
        <v>-</v>
      </c>
      <c r="BT67" s="876" t="str">
        <f>IFERROR(_xlfn.RANK.EQ(BS67,$BS$38:$BS$216,0)+COUNTIF(BS$38:BS67,BS67)-1,"-")</f>
        <v>-</v>
      </c>
      <c r="BU67" s="876"/>
      <c r="BV67" s="828">
        <f t="shared" si="61"/>
        <v>30</v>
      </c>
      <c r="BW67" s="828" t="str">
        <f t="shared" si="62"/>
        <v>美唄市</v>
      </c>
      <c r="BX67" s="941">
        <f t="shared" si="63"/>
        <v>202</v>
      </c>
      <c r="BY67" s="104" t="str">
        <f t="shared" si="64"/>
        <v>-</v>
      </c>
      <c r="BZ67" s="876" t="str">
        <f>IFERROR(_xlfn.RANK.EQ(BY67,$BY$38:$BY$216,0)+COUNTIF(BY$38:BY67,BY67)-1,"-")</f>
        <v>-</v>
      </c>
      <c r="CA67" s="876"/>
      <c r="CB67" s="828">
        <f t="shared" si="65"/>
        <v>30</v>
      </c>
      <c r="CC67" s="828" t="str">
        <f t="shared" si="66"/>
        <v>美唄市</v>
      </c>
      <c r="CD67" s="941">
        <f t="shared" si="67"/>
        <v>642</v>
      </c>
      <c r="CE67" s="104" t="str">
        <f t="shared" si="68"/>
        <v>-</v>
      </c>
      <c r="CF67" s="971" t="str">
        <f>IFERROR(_xlfn.RANK.EQ(CE67,$CE$38:$CE$216,0)+COUNTIF(CE$38:CE67,CE67)-1,"-")</f>
        <v>-</v>
      </c>
      <c r="CG67" s="972"/>
      <c r="CH67" s="976">
        <f t="shared" si="69"/>
        <v>30</v>
      </c>
      <c r="CI67" s="977" t="str">
        <f t="shared" si="70"/>
        <v>三笠市</v>
      </c>
      <c r="CJ67" s="995">
        <f t="shared" si="71"/>
        <v>388</v>
      </c>
    </row>
    <row r="68" spans="1:88" s="211" customFormat="1" ht="18" customHeight="1">
      <c r="A68" s="608" t="s">
        <v>604</v>
      </c>
      <c r="B68" s="605" t="s">
        <v>607</v>
      </c>
      <c r="C68" s="606" t="s">
        <v>190</v>
      </c>
      <c r="D68" s="605" t="s">
        <v>675</v>
      </c>
      <c r="E68" s="606" t="s">
        <v>331</v>
      </c>
      <c r="F68" s="636" t="s">
        <v>145</v>
      </c>
      <c r="G68" s="636" t="s">
        <v>145</v>
      </c>
      <c r="H68" s="636" t="s">
        <v>145</v>
      </c>
      <c r="I68" s="636" t="s">
        <v>145</v>
      </c>
      <c r="J68" s="636" t="s">
        <v>145</v>
      </c>
      <c r="K68" s="636" t="s">
        <v>145</v>
      </c>
      <c r="L68" s="636" t="s">
        <v>145</v>
      </c>
      <c r="M68" s="636" t="s">
        <v>145</v>
      </c>
      <c r="N68" s="636" t="s">
        <v>145</v>
      </c>
      <c r="O68" s="636" t="s">
        <v>145</v>
      </c>
      <c r="P68" s="636" t="s">
        <v>145</v>
      </c>
      <c r="Q68" s="636" t="s">
        <v>145</v>
      </c>
      <c r="R68" s="636" t="s">
        <v>145</v>
      </c>
      <c r="S68" s="636" t="s">
        <v>145</v>
      </c>
      <c r="T68" s="636" t="s">
        <v>145</v>
      </c>
      <c r="U68" s="636" t="s">
        <v>145</v>
      </c>
      <c r="V68" s="636" t="s">
        <v>145</v>
      </c>
      <c r="W68" s="636" t="s">
        <v>145</v>
      </c>
      <c r="X68" s="636" t="s">
        <v>145</v>
      </c>
      <c r="Y68" s="636" t="s">
        <v>145</v>
      </c>
      <c r="Z68" s="636" t="s">
        <v>145</v>
      </c>
      <c r="AA68" s="636" t="s">
        <v>145</v>
      </c>
      <c r="AB68" s="636" t="s">
        <v>145</v>
      </c>
      <c r="AC68" s="636" t="s">
        <v>145</v>
      </c>
      <c r="AD68" s="636" t="s">
        <v>145</v>
      </c>
      <c r="AE68" s="636" t="s">
        <v>145</v>
      </c>
      <c r="AG68" s="103">
        <v>31</v>
      </c>
      <c r="AH68" s="103" t="s">
        <v>279</v>
      </c>
      <c r="AI68" s="104">
        <f t="shared" si="36"/>
        <v>783</v>
      </c>
      <c r="AJ68" s="876">
        <f>IFERROR(_xlfn.RANK.EQ(AI68,$AI$38:$AI$216,0)+COUNTIF(AI$38:AI68,AI68)-1,"-")</f>
        <v>46</v>
      </c>
      <c r="AK68" s="876"/>
      <c r="AL68" s="828">
        <f t="shared" si="37"/>
        <v>31</v>
      </c>
      <c r="AM68" s="828" t="str">
        <f t="shared" si="38"/>
        <v>江別市</v>
      </c>
      <c r="AN68" s="941">
        <f t="shared" si="39"/>
        <v>1660</v>
      </c>
      <c r="AO68" s="104">
        <f t="shared" si="40"/>
        <v>3970</v>
      </c>
      <c r="AP68" s="876">
        <f>IFERROR(_xlfn.RANK.EQ(AO68,$AO$38:$AO$216,0)+COUNTIF(AO$38:AO68,AO68)-1,"-")</f>
        <v>45</v>
      </c>
      <c r="AQ68" s="876"/>
      <c r="AR68" s="828">
        <f t="shared" si="41"/>
        <v>31</v>
      </c>
      <c r="AS68" s="828" t="str">
        <f t="shared" si="42"/>
        <v>江別市</v>
      </c>
      <c r="AT68" s="941">
        <f t="shared" si="43"/>
        <v>8100</v>
      </c>
      <c r="AU68" s="104">
        <f t="shared" si="44"/>
        <v>507</v>
      </c>
      <c r="AV68" s="876">
        <f>IFERROR(_xlfn.RANK.EQ(AU68,$AU$38:$AU$216,0)+COUNTIF(AU$38:AU68,AU68)-1,"-")</f>
        <v>46</v>
      </c>
      <c r="AW68" s="876"/>
      <c r="AX68" s="828">
        <f t="shared" si="45"/>
        <v>31</v>
      </c>
      <c r="AY68" s="828" t="str">
        <f t="shared" si="46"/>
        <v>訓子府町</v>
      </c>
      <c r="AZ68" s="828">
        <f t="shared" si="47"/>
        <v>550</v>
      </c>
      <c r="BA68" s="104">
        <f t="shared" si="48"/>
        <v>430</v>
      </c>
      <c r="BB68" s="876">
        <f>IFERROR(_xlfn.RANK.EQ(BA68,$BA$38:$BA$216,0)+COUNTIF(BA$38:BA68,BA68)-1,"-")</f>
        <v>57</v>
      </c>
      <c r="BC68" s="876"/>
      <c r="BD68" s="828">
        <f t="shared" si="49"/>
        <v>31</v>
      </c>
      <c r="BE68" s="828" t="str">
        <f t="shared" si="50"/>
        <v>豊頃町</v>
      </c>
      <c r="BF68" s="941">
        <f t="shared" si="51"/>
        <v>1330</v>
      </c>
      <c r="BG68" s="104">
        <f t="shared" si="52"/>
        <v>2570</v>
      </c>
      <c r="BH68" s="876">
        <f>IFERROR(_xlfn.RANK.EQ(BG68,$BG$38:$BG$216,0)+COUNTIF(BG$38:BG68,BG68)-1,"-")</f>
        <v>50</v>
      </c>
      <c r="BI68" s="876"/>
      <c r="BJ68" s="828">
        <f t="shared" si="53"/>
        <v>31</v>
      </c>
      <c r="BK68" s="828" t="str">
        <f t="shared" si="54"/>
        <v>由仁町</v>
      </c>
      <c r="BL68" s="941">
        <f t="shared" si="55"/>
        <v>7280</v>
      </c>
      <c r="BM68" s="104">
        <f t="shared" si="56"/>
        <v>598</v>
      </c>
      <c r="BN68" s="876">
        <f>IFERROR(_xlfn.RANK.EQ(BM68,$BM$38:$BM$216,0)+COUNTIF(BM$38:BM68,BM68)-1,"-")</f>
        <v>25</v>
      </c>
      <c r="BO68" s="876"/>
      <c r="BP68" s="828">
        <f t="shared" si="57"/>
        <v>31</v>
      </c>
      <c r="BQ68" s="828" t="str">
        <f t="shared" si="58"/>
        <v>訓子府町</v>
      </c>
      <c r="BR68" s="828">
        <f t="shared" si="59"/>
        <v>575</v>
      </c>
      <c r="BS68" s="104">
        <f t="shared" si="60"/>
        <v>353</v>
      </c>
      <c r="BT68" s="876">
        <f>IFERROR(_xlfn.RANK.EQ(BS68,$BS$38:$BS$216,0)+COUNTIF(BS$38:BS68,BS68)-1,"-")</f>
        <v>18</v>
      </c>
      <c r="BU68" s="876"/>
      <c r="BV68" s="828">
        <f t="shared" si="61"/>
        <v>31</v>
      </c>
      <c r="BW68" s="828" t="str">
        <f t="shared" si="62"/>
        <v>名寄市</v>
      </c>
      <c r="BX68" s="941">
        <f t="shared" si="63"/>
        <v>197</v>
      </c>
      <c r="BY68" s="104">
        <f t="shared" si="64"/>
        <v>1400</v>
      </c>
      <c r="BZ68" s="876">
        <f>IFERROR(_xlfn.RANK.EQ(BY68,$BY$38:$BY$216,0)+COUNTIF(BY$38:BY68,BY68)-1,"-")</f>
        <v>16</v>
      </c>
      <c r="CA68" s="876"/>
      <c r="CB68" s="828">
        <f t="shared" si="65"/>
        <v>31</v>
      </c>
      <c r="CC68" s="828" t="str">
        <f t="shared" si="66"/>
        <v>津別町</v>
      </c>
      <c r="CD68" s="941">
        <f t="shared" si="67"/>
        <v>623</v>
      </c>
      <c r="CE68" s="104">
        <f t="shared" si="68"/>
        <v>397</v>
      </c>
      <c r="CF68" s="971">
        <f>IFERROR(_xlfn.RANK.EQ(CE68,$CE$38:$CE$216,0)+COUNTIF(CE$38:CE68,CE68)-1,"-")</f>
        <v>27</v>
      </c>
      <c r="CG68" s="972"/>
      <c r="CH68" s="976">
        <f t="shared" si="69"/>
        <v>31</v>
      </c>
      <c r="CI68" s="977" t="str">
        <f t="shared" si="70"/>
        <v>置戸町</v>
      </c>
      <c r="CJ68" s="995">
        <f t="shared" si="71"/>
        <v>380</v>
      </c>
    </row>
    <row r="69" spans="1:88" s="211" customFormat="1" ht="18" customHeight="1">
      <c r="A69" s="608" t="s">
        <v>604</v>
      </c>
      <c r="B69" s="605" t="s">
        <v>607</v>
      </c>
      <c r="C69" s="606" t="s">
        <v>190</v>
      </c>
      <c r="D69" s="605" t="s">
        <v>676</v>
      </c>
      <c r="E69" s="606" t="s">
        <v>346</v>
      </c>
      <c r="F69" s="636" t="s">
        <v>145</v>
      </c>
      <c r="G69" s="636" t="s">
        <v>145</v>
      </c>
      <c r="H69" s="636" t="s">
        <v>145</v>
      </c>
      <c r="I69" s="636" t="s">
        <v>145</v>
      </c>
      <c r="J69" s="636" t="s">
        <v>145</v>
      </c>
      <c r="K69" s="636" t="s">
        <v>145</v>
      </c>
      <c r="L69" s="636" t="s">
        <v>145</v>
      </c>
      <c r="M69" s="636" t="s">
        <v>145</v>
      </c>
      <c r="N69" s="636" t="s">
        <v>145</v>
      </c>
      <c r="O69" s="636" t="s">
        <v>145</v>
      </c>
      <c r="P69" s="636" t="s">
        <v>145</v>
      </c>
      <c r="Q69" s="636" t="s">
        <v>145</v>
      </c>
      <c r="R69" s="636" t="s">
        <v>145</v>
      </c>
      <c r="S69" s="636" t="s">
        <v>145</v>
      </c>
      <c r="T69" s="636" t="s">
        <v>145</v>
      </c>
      <c r="U69" s="636" t="s">
        <v>145</v>
      </c>
      <c r="V69" s="636" t="s">
        <v>145</v>
      </c>
      <c r="W69" s="636" t="s">
        <v>145</v>
      </c>
      <c r="X69" s="636" t="s">
        <v>145</v>
      </c>
      <c r="Y69" s="636" t="s">
        <v>145</v>
      </c>
      <c r="Z69" s="636" t="s">
        <v>145</v>
      </c>
      <c r="AA69" s="636" t="s">
        <v>145</v>
      </c>
      <c r="AB69" s="636" t="s">
        <v>145</v>
      </c>
      <c r="AC69" s="636" t="s">
        <v>145</v>
      </c>
      <c r="AD69" s="636" t="s">
        <v>145</v>
      </c>
      <c r="AE69" s="636" t="s">
        <v>145</v>
      </c>
      <c r="AG69" s="103">
        <v>32</v>
      </c>
      <c r="AH69" s="103" t="s">
        <v>303</v>
      </c>
      <c r="AI69" s="104">
        <f t="shared" si="36"/>
        <v>153</v>
      </c>
      <c r="AJ69" s="876">
        <f>IFERROR(_xlfn.RANK.EQ(AI69,$AI$38:$AI$216,0)+COUNTIF(AI$38:AI69,AI69)-1,"-")</f>
        <v>85</v>
      </c>
      <c r="AK69" s="876"/>
      <c r="AL69" s="828">
        <f t="shared" si="37"/>
        <v>32</v>
      </c>
      <c r="AM69" s="828" t="str">
        <f t="shared" si="38"/>
        <v>千歳市</v>
      </c>
      <c r="AN69" s="941">
        <f t="shared" si="39"/>
        <v>1570</v>
      </c>
      <c r="AO69" s="104">
        <f t="shared" si="40"/>
        <v>866</v>
      </c>
      <c r="AP69" s="876">
        <f>IFERROR(_xlfn.RANK.EQ(AO69,$AO$38:$AO$216,0)+COUNTIF(AO$38:AO69,AO69)-1,"-")</f>
        <v>78</v>
      </c>
      <c r="AQ69" s="876"/>
      <c r="AR69" s="828">
        <f t="shared" si="41"/>
        <v>32</v>
      </c>
      <c r="AS69" s="828" t="str">
        <f t="shared" si="42"/>
        <v>上富良野町</v>
      </c>
      <c r="AT69" s="941">
        <f t="shared" si="43"/>
        <v>7660</v>
      </c>
      <c r="AU69" s="104">
        <f t="shared" si="44"/>
        <v>566</v>
      </c>
      <c r="AV69" s="876">
        <f>IFERROR(_xlfn.RANK.EQ(AU69,$AU$38:$AU$216,0)+COUNTIF(AU$38:AU69,AU69)-1,"-")</f>
        <v>25</v>
      </c>
      <c r="AW69" s="876"/>
      <c r="AX69" s="828">
        <f t="shared" si="45"/>
        <v>32</v>
      </c>
      <c r="AY69" s="828" t="str">
        <f t="shared" si="46"/>
        <v>大空町</v>
      </c>
      <c r="AZ69" s="828">
        <f t="shared" si="47"/>
        <v>549</v>
      </c>
      <c r="BA69" s="104">
        <f t="shared" si="48"/>
        <v>117</v>
      </c>
      <c r="BB69" s="876">
        <f>IFERROR(_xlfn.RANK.EQ(BA69,$BA$38:$BA$216,0)+COUNTIF(BA$38:BA69,BA69)-1,"-")</f>
        <v>81</v>
      </c>
      <c r="BC69" s="876"/>
      <c r="BD69" s="828">
        <f t="shared" si="49"/>
        <v>32</v>
      </c>
      <c r="BE69" s="828" t="str">
        <f t="shared" si="50"/>
        <v>由仁町</v>
      </c>
      <c r="BF69" s="941">
        <f t="shared" si="51"/>
        <v>1230</v>
      </c>
      <c r="BG69" s="104">
        <f t="shared" si="52"/>
        <v>739</v>
      </c>
      <c r="BH69" s="876">
        <f>IFERROR(_xlfn.RANK.EQ(BG69,$BG$38:$BG$216,0)+COUNTIF(BG$38:BG69,BG69)-1,"-")</f>
        <v>74</v>
      </c>
      <c r="BI69" s="876"/>
      <c r="BJ69" s="828">
        <f t="shared" si="53"/>
        <v>32</v>
      </c>
      <c r="BK69" s="828" t="str">
        <f t="shared" si="54"/>
        <v>上富良野町</v>
      </c>
      <c r="BL69" s="941">
        <f t="shared" si="55"/>
        <v>6260</v>
      </c>
      <c r="BM69" s="104">
        <f t="shared" si="56"/>
        <v>632</v>
      </c>
      <c r="BN69" s="876">
        <f>IFERROR(_xlfn.RANK.EQ(BM69,$BM$38:$BM$216,0)+COUNTIF(BM$38:BM69,BM69)-1,"-")</f>
        <v>17</v>
      </c>
      <c r="BO69" s="876"/>
      <c r="BP69" s="828">
        <f t="shared" si="57"/>
        <v>31</v>
      </c>
      <c r="BQ69" s="828" t="str">
        <f t="shared" si="58"/>
        <v>平取町</v>
      </c>
      <c r="BR69" s="828">
        <f t="shared" si="59"/>
        <v>575</v>
      </c>
      <c r="BS69" s="104">
        <f t="shared" si="60"/>
        <v>36</v>
      </c>
      <c r="BT69" s="876">
        <f>IFERROR(_xlfn.RANK.EQ(BS69,$BS$38:$BS$216,0)+COUNTIF(BS$38:BS69,BS69)-1,"-")</f>
        <v>59</v>
      </c>
      <c r="BU69" s="876"/>
      <c r="BV69" s="828">
        <f t="shared" si="61"/>
        <v>32</v>
      </c>
      <c r="BW69" s="828" t="str">
        <f t="shared" si="62"/>
        <v>旭川市</v>
      </c>
      <c r="BX69" s="941">
        <f t="shared" si="63"/>
        <v>194</v>
      </c>
      <c r="BY69" s="104">
        <f t="shared" si="64"/>
        <v>127</v>
      </c>
      <c r="BZ69" s="876">
        <f>IFERROR(_xlfn.RANK.EQ(BY69,$BY$38:$BY$216,0)+COUNTIF(BY$38:BY69,BY69)-1,"-")</f>
        <v>59</v>
      </c>
      <c r="CA69" s="876"/>
      <c r="CB69" s="828">
        <f t="shared" si="65"/>
        <v>32</v>
      </c>
      <c r="CC69" s="828" t="str">
        <f t="shared" si="66"/>
        <v>石狩市</v>
      </c>
      <c r="CD69" s="941">
        <f t="shared" si="67"/>
        <v>606</v>
      </c>
      <c r="CE69" s="104">
        <f t="shared" si="68"/>
        <v>353</v>
      </c>
      <c r="CF69" s="971">
        <f>IFERROR(_xlfn.RANK.EQ(CE69,$CE$38:$CE$216,0)+COUNTIF(CE$38:CE69,CE69)-1,"-")</f>
        <v>39</v>
      </c>
      <c r="CG69" s="973"/>
      <c r="CH69" s="976">
        <f t="shared" si="69"/>
        <v>32</v>
      </c>
      <c r="CI69" s="977" t="str">
        <f t="shared" si="70"/>
        <v>新篠津村</v>
      </c>
      <c r="CJ69" s="995">
        <f t="shared" si="71"/>
        <v>378</v>
      </c>
    </row>
    <row r="70" spans="1:88" s="211" customFormat="1" ht="18" customHeight="1">
      <c r="A70" s="608" t="s">
        <v>604</v>
      </c>
      <c r="B70" s="605" t="s">
        <v>607</v>
      </c>
      <c r="C70" s="606" t="s">
        <v>190</v>
      </c>
      <c r="D70" s="605" t="s">
        <v>677</v>
      </c>
      <c r="E70" s="606" t="s">
        <v>336</v>
      </c>
      <c r="F70" s="636" t="s">
        <v>145</v>
      </c>
      <c r="G70" s="636" t="s">
        <v>145</v>
      </c>
      <c r="H70" s="636" t="s">
        <v>145</v>
      </c>
      <c r="I70" s="636" t="s">
        <v>145</v>
      </c>
      <c r="J70" s="636" t="s">
        <v>145</v>
      </c>
      <c r="K70" s="636" t="s">
        <v>145</v>
      </c>
      <c r="L70" s="636" t="s">
        <v>145</v>
      </c>
      <c r="M70" s="636" t="s">
        <v>145</v>
      </c>
      <c r="N70" s="636" t="s">
        <v>145</v>
      </c>
      <c r="O70" s="636" t="s">
        <v>145</v>
      </c>
      <c r="P70" s="636" t="s">
        <v>145</v>
      </c>
      <c r="Q70" s="636" t="s">
        <v>145</v>
      </c>
      <c r="R70" s="636" t="s">
        <v>145</v>
      </c>
      <c r="S70" s="636" t="s">
        <v>145</v>
      </c>
      <c r="T70" s="636" t="s">
        <v>145</v>
      </c>
      <c r="U70" s="636" t="s">
        <v>145</v>
      </c>
      <c r="V70" s="636" t="s">
        <v>145</v>
      </c>
      <c r="W70" s="636" t="s">
        <v>145</v>
      </c>
      <c r="X70" s="636" t="s">
        <v>145</v>
      </c>
      <c r="Y70" s="636" t="s">
        <v>145</v>
      </c>
      <c r="Z70" s="636" t="s">
        <v>145</v>
      </c>
      <c r="AA70" s="636" t="s">
        <v>145</v>
      </c>
      <c r="AB70" s="636" t="s">
        <v>145</v>
      </c>
      <c r="AC70" s="636" t="s">
        <v>145</v>
      </c>
      <c r="AD70" s="636" t="s">
        <v>145</v>
      </c>
      <c r="AE70" s="636" t="s">
        <v>145</v>
      </c>
      <c r="AG70" s="103">
        <v>33</v>
      </c>
      <c r="AH70" s="103" t="s">
        <v>311</v>
      </c>
      <c r="AI70" s="104">
        <f t="shared" si="36"/>
        <v>82</v>
      </c>
      <c r="AJ70" s="876">
        <f>IFERROR(_xlfn.RANK.EQ(AI70,$AI$38:$AI$216,0)+COUNTIF(AI$38:AI70,AI70)-1,"-")</f>
        <v>102</v>
      </c>
      <c r="AK70" s="876"/>
      <c r="AL70" s="828">
        <f t="shared" si="37"/>
        <v>33</v>
      </c>
      <c r="AM70" s="828" t="str">
        <f t="shared" si="38"/>
        <v>新篠津村</v>
      </c>
      <c r="AN70" s="941">
        <f t="shared" si="39"/>
        <v>1450</v>
      </c>
      <c r="AO70" s="104">
        <f t="shared" si="40"/>
        <v>307</v>
      </c>
      <c r="AP70" s="876">
        <f>IFERROR(_xlfn.RANK.EQ(AO70,$AO$38:$AO$216,0)+COUNTIF(AO$38:AO70,AO70)-1,"-")</f>
        <v>98</v>
      </c>
      <c r="AQ70" s="876"/>
      <c r="AR70" s="828">
        <f t="shared" si="41"/>
        <v>33</v>
      </c>
      <c r="AS70" s="828" t="str">
        <f t="shared" si="42"/>
        <v>新篠津村</v>
      </c>
      <c r="AT70" s="941">
        <f t="shared" si="43"/>
        <v>7650</v>
      </c>
      <c r="AU70" s="104">
        <f t="shared" si="44"/>
        <v>374</v>
      </c>
      <c r="AV70" s="876">
        <f>IFERROR(_xlfn.RANK.EQ(AU70,$AU$38:$AU$216,0)+COUNTIF(AU$38:AU70,AU70)-1,"-")</f>
        <v>81</v>
      </c>
      <c r="AW70" s="876"/>
      <c r="AX70" s="828">
        <f t="shared" si="45"/>
        <v>33</v>
      </c>
      <c r="AY70" s="828" t="str">
        <f t="shared" si="46"/>
        <v>夕張市</v>
      </c>
      <c r="AZ70" s="828">
        <f t="shared" si="47"/>
        <v>547</v>
      </c>
      <c r="BA70" s="104">
        <f t="shared" si="48"/>
        <v>36</v>
      </c>
      <c r="BB70" s="876">
        <f>IFERROR(_xlfn.RANK.EQ(BA70,$BA$38:$BA$216,0)+COUNTIF(BA$38:BA70,BA70)-1,"-")</f>
        <v>97</v>
      </c>
      <c r="BC70" s="876"/>
      <c r="BD70" s="828">
        <f t="shared" si="49"/>
        <v>33</v>
      </c>
      <c r="BE70" s="828" t="str">
        <f t="shared" si="50"/>
        <v>深川市</v>
      </c>
      <c r="BF70" s="941">
        <f t="shared" si="51"/>
        <v>1060</v>
      </c>
      <c r="BG70" s="104">
        <f t="shared" si="52"/>
        <v>160</v>
      </c>
      <c r="BH70" s="876">
        <f>IFERROR(_xlfn.RANK.EQ(BG70,$BG$38:$BG$216,0)+COUNTIF(BG$38:BG70,BG70)-1,"-")</f>
        <v>96</v>
      </c>
      <c r="BI70" s="876"/>
      <c r="BJ70" s="828">
        <f t="shared" si="53"/>
        <v>33</v>
      </c>
      <c r="BK70" s="828" t="str">
        <f t="shared" si="54"/>
        <v>中札内村</v>
      </c>
      <c r="BL70" s="941">
        <f t="shared" si="55"/>
        <v>6180</v>
      </c>
      <c r="BM70" s="104">
        <f t="shared" si="56"/>
        <v>444</v>
      </c>
      <c r="BN70" s="876">
        <f>IFERROR(_xlfn.RANK.EQ(BM70,$BM$38:$BM$216,0)+COUNTIF(BM$38:BM70,BM70)-1,"-")</f>
        <v>73</v>
      </c>
      <c r="BO70" s="876"/>
      <c r="BP70" s="828">
        <f t="shared" si="57"/>
        <v>33</v>
      </c>
      <c r="BQ70" s="828" t="str">
        <f t="shared" si="58"/>
        <v>南幌町</v>
      </c>
      <c r="BR70" s="828">
        <f t="shared" si="59"/>
        <v>572</v>
      </c>
      <c r="BS70" s="104">
        <f t="shared" si="60"/>
        <v>46</v>
      </c>
      <c r="BT70" s="876">
        <f>IFERROR(_xlfn.RANK.EQ(BS70,$BS$38:$BS$216,0)+COUNTIF(BS$38:BS70,BS70)-1,"-")</f>
        <v>56</v>
      </c>
      <c r="BU70" s="876"/>
      <c r="BV70" s="828">
        <f t="shared" si="61"/>
        <v>33</v>
      </c>
      <c r="BW70" s="828" t="str">
        <f t="shared" si="62"/>
        <v>苫前町</v>
      </c>
      <c r="BX70" s="941">
        <f t="shared" si="63"/>
        <v>185</v>
      </c>
      <c r="BY70" s="104">
        <f t="shared" si="64"/>
        <v>147</v>
      </c>
      <c r="BZ70" s="876">
        <f>IFERROR(_xlfn.RANK.EQ(BY70,$BY$38:$BY$216,0)+COUNTIF(BY$38:BY70,BY70)-1,"-")</f>
        <v>56</v>
      </c>
      <c r="CA70" s="876"/>
      <c r="CB70" s="828">
        <f t="shared" si="65"/>
        <v>33</v>
      </c>
      <c r="CC70" s="828" t="str">
        <f t="shared" si="66"/>
        <v>倶知安町</v>
      </c>
      <c r="CD70" s="941">
        <f t="shared" si="67"/>
        <v>576</v>
      </c>
      <c r="CE70" s="104">
        <f t="shared" si="68"/>
        <v>320</v>
      </c>
      <c r="CF70" s="971">
        <f>IFERROR(_xlfn.RANK.EQ(CE70,$CE$38:$CE$216,0)+COUNTIF(CE$38:CE70,CE70)-1,"-")</f>
        <v>48</v>
      </c>
      <c r="CG70" s="972"/>
      <c r="CH70" s="976">
        <f t="shared" si="69"/>
        <v>33</v>
      </c>
      <c r="CI70" s="977" t="str">
        <f t="shared" si="70"/>
        <v>千歳市</v>
      </c>
      <c r="CJ70" s="995">
        <f t="shared" si="71"/>
        <v>373</v>
      </c>
    </row>
    <row r="71" spans="1:88" s="211" customFormat="1" ht="18" customHeight="1">
      <c r="A71" s="608" t="s">
        <v>604</v>
      </c>
      <c r="B71" s="605" t="s">
        <v>608</v>
      </c>
      <c r="C71" s="606" t="s">
        <v>184</v>
      </c>
      <c r="D71" s="605" t="s">
        <v>678</v>
      </c>
      <c r="E71" s="606" t="s">
        <v>354</v>
      </c>
      <c r="F71" s="636">
        <v>15</v>
      </c>
      <c r="G71" s="636">
        <v>547</v>
      </c>
      <c r="H71" s="636" t="s">
        <v>888</v>
      </c>
      <c r="I71" s="636">
        <v>556</v>
      </c>
      <c r="J71" s="636">
        <v>82</v>
      </c>
      <c r="K71" s="636">
        <v>15</v>
      </c>
      <c r="L71" s="636">
        <v>547</v>
      </c>
      <c r="M71" s="636">
        <v>82</v>
      </c>
      <c r="N71" s="636" t="s">
        <v>145</v>
      </c>
      <c r="O71" s="636" t="s">
        <v>145</v>
      </c>
      <c r="P71" s="636" t="s">
        <v>145</v>
      </c>
      <c r="Q71" s="636" t="s">
        <v>145</v>
      </c>
      <c r="R71" s="636" t="s">
        <v>145</v>
      </c>
      <c r="S71" s="636" t="s">
        <v>145</v>
      </c>
      <c r="T71" s="636" t="s">
        <v>145</v>
      </c>
      <c r="U71" s="636" t="s">
        <v>145</v>
      </c>
      <c r="V71" s="636" t="s">
        <v>145</v>
      </c>
      <c r="W71" s="636" t="s">
        <v>145</v>
      </c>
      <c r="X71" s="636" t="s">
        <v>145</v>
      </c>
      <c r="Y71" s="636" t="s">
        <v>145</v>
      </c>
      <c r="Z71" s="636" t="s">
        <v>145</v>
      </c>
      <c r="AA71" s="636" t="s">
        <v>145</v>
      </c>
      <c r="AB71" s="636" t="s">
        <v>145</v>
      </c>
      <c r="AC71" s="636" t="s">
        <v>145</v>
      </c>
      <c r="AD71" s="636" t="s">
        <v>145</v>
      </c>
      <c r="AE71" s="636" t="s">
        <v>145</v>
      </c>
      <c r="AG71" s="103">
        <v>34</v>
      </c>
      <c r="AH71" s="103" t="s">
        <v>288</v>
      </c>
      <c r="AI71" s="104">
        <f t="shared" si="36"/>
        <v>1200</v>
      </c>
      <c r="AJ71" s="876">
        <f>IFERROR(_xlfn.RANK.EQ(AI71,$AI$38:$AI$216,0)+COUNTIF(AI$38:AI71,AI71)-1,"-")</f>
        <v>36</v>
      </c>
      <c r="AK71" s="876"/>
      <c r="AL71" s="828">
        <f t="shared" si="37"/>
        <v>34</v>
      </c>
      <c r="AM71" s="828" t="str">
        <f t="shared" si="38"/>
        <v>安平町</v>
      </c>
      <c r="AN71" s="941">
        <f t="shared" si="39"/>
        <v>1420</v>
      </c>
      <c r="AO71" s="104">
        <f t="shared" si="40"/>
        <v>3930</v>
      </c>
      <c r="AP71" s="876">
        <f>IFERROR(_xlfn.RANK.EQ(AO71,$AO$38:$AO$216,0)+COUNTIF(AO$38:AO71,AO71)-1,"-")</f>
        <v>46</v>
      </c>
      <c r="AQ71" s="876"/>
      <c r="AR71" s="828">
        <f t="shared" si="41"/>
        <v>34</v>
      </c>
      <c r="AS71" s="828" t="str">
        <f t="shared" si="42"/>
        <v>千歳市</v>
      </c>
      <c r="AT71" s="941">
        <f t="shared" si="43"/>
        <v>7590</v>
      </c>
      <c r="AU71" s="104">
        <f t="shared" si="44"/>
        <v>329</v>
      </c>
      <c r="AV71" s="876">
        <f>IFERROR(_xlfn.RANK.EQ(AU71,$AU$38:$AU$216,0)+COUNTIF(AU$38:AU71,AU71)-1,"-")</f>
        <v>94</v>
      </c>
      <c r="AW71" s="876"/>
      <c r="AX71" s="828">
        <f t="shared" si="45"/>
        <v>34</v>
      </c>
      <c r="AY71" s="828" t="str">
        <f t="shared" si="46"/>
        <v>苫小牧市</v>
      </c>
      <c r="AZ71" s="828">
        <f t="shared" si="47"/>
        <v>540</v>
      </c>
      <c r="BA71" s="104">
        <f t="shared" si="48"/>
        <v>913</v>
      </c>
      <c r="BB71" s="876">
        <f>IFERROR(_xlfn.RANK.EQ(BA71,$BA$38:$BA$216,0)+COUNTIF(BA$38:BA71,BA71)-1,"-")</f>
        <v>38</v>
      </c>
      <c r="BC71" s="876"/>
      <c r="BD71" s="828">
        <f t="shared" si="49"/>
        <v>34</v>
      </c>
      <c r="BE71" s="828" t="str">
        <f t="shared" si="50"/>
        <v>安平町</v>
      </c>
      <c r="BF71" s="941">
        <f t="shared" si="51"/>
        <v>1020</v>
      </c>
      <c r="BG71" s="104">
        <f t="shared" si="52"/>
        <v>3320</v>
      </c>
      <c r="BH71" s="876">
        <f>IFERROR(_xlfn.RANK.EQ(BG71,$BG$38:$BG$216,0)+COUNTIF(BG$38:BG71,BG71)-1,"-")</f>
        <v>46</v>
      </c>
      <c r="BI71" s="876"/>
      <c r="BJ71" s="828">
        <f t="shared" si="53"/>
        <v>34</v>
      </c>
      <c r="BK71" s="828" t="str">
        <f t="shared" si="54"/>
        <v>千歳市</v>
      </c>
      <c r="BL71" s="941">
        <f t="shared" si="55"/>
        <v>5430</v>
      </c>
      <c r="BM71" s="104">
        <f t="shared" si="56"/>
        <v>364</v>
      </c>
      <c r="BN71" s="876">
        <f>IFERROR(_xlfn.RANK.EQ(BM71,$BM$38:$BM$216,0)+COUNTIF(BM$38:BM71,BM71)-1,"-")</f>
        <v>89</v>
      </c>
      <c r="BO71" s="876"/>
      <c r="BP71" s="828">
        <f t="shared" si="57"/>
        <v>34</v>
      </c>
      <c r="BQ71" s="828" t="str">
        <f t="shared" si="58"/>
        <v>滝上町</v>
      </c>
      <c r="BR71" s="828">
        <f t="shared" si="59"/>
        <v>570</v>
      </c>
      <c r="BS71" s="104">
        <f t="shared" si="60"/>
        <v>282</v>
      </c>
      <c r="BT71" s="876">
        <f>IFERROR(_xlfn.RANK.EQ(BS71,$BS$38:$BS$216,0)+COUNTIF(BS$38:BS71,BS71)-1,"-")</f>
        <v>23</v>
      </c>
      <c r="BU71" s="876"/>
      <c r="BV71" s="828">
        <f t="shared" si="61"/>
        <v>34</v>
      </c>
      <c r="BW71" s="828" t="str">
        <f t="shared" si="62"/>
        <v>津別町</v>
      </c>
      <c r="BX71" s="941">
        <f t="shared" si="63"/>
        <v>179</v>
      </c>
      <c r="BY71" s="104">
        <f t="shared" si="64"/>
        <v>606</v>
      </c>
      <c r="BZ71" s="876">
        <f>IFERROR(_xlfn.RANK.EQ(BY71,$BY$38:$BY$216,0)+COUNTIF(BY$38:BY71,BY71)-1,"-")</f>
        <v>32</v>
      </c>
      <c r="CA71" s="876"/>
      <c r="CB71" s="828">
        <f t="shared" si="65"/>
        <v>34</v>
      </c>
      <c r="CC71" s="828" t="str">
        <f t="shared" si="66"/>
        <v>幕別町</v>
      </c>
      <c r="CD71" s="941">
        <f t="shared" si="67"/>
        <v>572</v>
      </c>
      <c r="CE71" s="104">
        <f t="shared" si="68"/>
        <v>215</v>
      </c>
      <c r="CF71" s="971">
        <f>IFERROR(_xlfn.RANK.EQ(CE71,$CE$38:$CE$216,0)+COUNTIF(CE$38:CE71,CE71)-1,"-")</f>
        <v>70</v>
      </c>
      <c r="CG71" s="972"/>
      <c r="CH71" s="976">
        <f t="shared" si="69"/>
        <v>34</v>
      </c>
      <c r="CI71" s="977" t="str">
        <f t="shared" si="70"/>
        <v>深川市</v>
      </c>
      <c r="CJ71" s="995">
        <f t="shared" si="71"/>
        <v>371</v>
      </c>
    </row>
    <row r="72" spans="1:88" s="211" customFormat="1" ht="18" customHeight="1">
      <c r="A72" s="608" t="s">
        <v>604</v>
      </c>
      <c r="B72" s="605" t="s">
        <v>608</v>
      </c>
      <c r="C72" s="606" t="s">
        <v>184</v>
      </c>
      <c r="D72" s="605" t="s">
        <v>679</v>
      </c>
      <c r="E72" s="606" t="s">
        <v>198</v>
      </c>
      <c r="F72" s="636">
        <v>5580</v>
      </c>
      <c r="G72" s="636">
        <v>534</v>
      </c>
      <c r="H72" s="636">
        <v>534</v>
      </c>
      <c r="I72" s="636">
        <v>539</v>
      </c>
      <c r="J72" s="636">
        <v>29800</v>
      </c>
      <c r="K72" s="636">
        <v>4120</v>
      </c>
      <c r="L72" s="636">
        <v>552</v>
      </c>
      <c r="M72" s="636">
        <v>22700</v>
      </c>
      <c r="N72" s="636">
        <v>1470</v>
      </c>
      <c r="O72" s="636">
        <v>484</v>
      </c>
      <c r="P72" s="636">
        <v>7100</v>
      </c>
      <c r="Q72" s="636" t="s">
        <v>888</v>
      </c>
      <c r="R72" s="636" t="s">
        <v>888</v>
      </c>
      <c r="S72" s="636" t="s">
        <v>888</v>
      </c>
      <c r="T72" s="636" t="s">
        <v>145</v>
      </c>
      <c r="U72" s="636" t="s">
        <v>888</v>
      </c>
      <c r="V72" s="636" t="s">
        <v>145</v>
      </c>
      <c r="W72" s="636" t="s">
        <v>145</v>
      </c>
      <c r="X72" s="636" t="s">
        <v>145</v>
      </c>
      <c r="Y72" s="636" t="s">
        <v>145</v>
      </c>
      <c r="Z72" s="636" t="s">
        <v>145</v>
      </c>
      <c r="AA72" s="636" t="s">
        <v>145</v>
      </c>
      <c r="AB72" s="636" t="s">
        <v>145</v>
      </c>
      <c r="AC72" s="636" t="s">
        <v>145</v>
      </c>
      <c r="AD72" s="636" t="s">
        <v>145</v>
      </c>
      <c r="AE72" s="636" t="s">
        <v>145</v>
      </c>
      <c r="AG72" s="103">
        <v>35</v>
      </c>
      <c r="AH72" s="103" t="s">
        <v>304</v>
      </c>
      <c r="AI72" s="104">
        <f t="shared" si="36"/>
        <v>150</v>
      </c>
      <c r="AJ72" s="876">
        <f>IFERROR(_xlfn.RANK.EQ(AI72,$AI$38:$AI$216,0)+COUNTIF(AI$38:AI72,AI72)-1,"-")</f>
        <v>87</v>
      </c>
      <c r="AK72" s="876"/>
      <c r="AL72" s="828">
        <f t="shared" si="37"/>
        <v>35</v>
      </c>
      <c r="AM72" s="828" t="str">
        <f t="shared" si="38"/>
        <v>豊頃町</v>
      </c>
      <c r="AN72" s="941">
        <f t="shared" si="39"/>
        <v>1330</v>
      </c>
      <c r="AO72" s="104">
        <f t="shared" si="40"/>
        <v>660</v>
      </c>
      <c r="AP72" s="876">
        <f>IFERROR(_xlfn.RANK.EQ(AO72,$AO$38:$AO$216,0)+COUNTIF(AO$38:AO72,AO72)-1,"-")</f>
        <v>86</v>
      </c>
      <c r="AQ72" s="876"/>
      <c r="AR72" s="828">
        <f t="shared" si="41"/>
        <v>35</v>
      </c>
      <c r="AS72" s="828" t="str">
        <f t="shared" si="42"/>
        <v>安平町</v>
      </c>
      <c r="AT72" s="941">
        <f t="shared" si="43"/>
        <v>6580</v>
      </c>
      <c r="AU72" s="104">
        <f t="shared" si="44"/>
        <v>440</v>
      </c>
      <c r="AV72" s="876">
        <f>IFERROR(_xlfn.RANK.EQ(AU72,$AU$38:$AU$216,0)+COUNTIF(AU$38:AU72,AU72)-1,"-")</f>
        <v>69</v>
      </c>
      <c r="AW72" s="876"/>
      <c r="AX72" s="828">
        <f t="shared" si="45"/>
        <v>35</v>
      </c>
      <c r="AY72" s="828" t="str">
        <f t="shared" si="46"/>
        <v>置戸町</v>
      </c>
      <c r="AZ72" s="828">
        <f t="shared" si="47"/>
        <v>539</v>
      </c>
      <c r="BA72" s="104">
        <f t="shared" si="48"/>
        <v>90</v>
      </c>
      <c r="BB72" s="876">
        <f>IFERROR(_xlfn.RANK.EQ(BA72,$BA$38:$BA$216,0)+COUNTIF(BA$38:BA72,BA72)-1,"-")</f>
        <v>84</v>
      </c>
      <c r="BC72" s="876"/>
      <c r="BD72" s="828">
        <f t="shared" si="49"/>
        <v>35</v>
      </c>
      <c r="BE72" s="828" t="str">
        <f t="shared" si="50"/>
        <v>千歳市</v>
      </c>
      <c r="BF72" s="941">
        <f t="shared" si="51"/>
        <v>985</v>
      </c>
      <c r="BG72" s="104">
        <f t="shared" si="52"/>
        <v>476</v>
      </c>
      <c r="BH72" s="876">
        <f>IFERROR(_xlfn.RANK.EQ(BG72,$BG$38:$BG$216,0)+COUNTIF(BG$38:BG72,BG72)-1,"-")</f>
        <v>84</v>
      </c>
      <c r="BI72" s="876"/>
      <c r="BJ72" s="828">
        <f t="shared" si="53"/>
        <v>35</v>
      </c>
      <c r="BK72" s="828" t="str">
        <f t="shared" si="54"/>
        <v>足寄町</v>
      </c>
      <c r="BL72" s="941">
        <f t="shared" si="55"/>
        <v>4990</v>
      </c>
      <c r="BM72" s="104">
        <f t="shared" si="56"/>
        <v>529</v>
      </c>
      <c r="BN72" s="876">
        <f>IFERROR(_xlfn.RANK.EQ(BM72,$BM$38:$BM$216,0)+COUNTIF(BM$38:BM72,BM72)-1,"-")</f>
        <v>49</v>
      </c>
      <c r="BO72" s="876"/>
      <c r="BP72" s="828">
        <f t="shared" si="57"/>
        <v>35</v>
      </c>
      <c r="BQ72" s="828" t="str">
        <f t="shared" si="58"/>
        <v>置戸町</v>
      </c>
      <c r="BR72" s="828">
        <f t="shared" si="59"/>
        <v>568</v>
      </c>
      <c r="BS72" s="104">
        <f t="shared" si="60"/>
        <v>60</v>
      </c>
      <c r="BT72" s="876">
        <f>IFERROR(_xlfn.RANK.EQ(BS72,$BS$38:$BS$216,0)+COUNTIF(BS$38:BS72,BS72)-1,"-")</f>
        <v>50</v>
      </c>
      <c r="BU72" s="876"/>
      <c r="BV72" s="828">
        <f t="shared" si="61"/>
        <v>35</v>
      </c>
      <c r="BW72" s="828" t="str">
        <f t="shared" si="62"/>
        <v>倶知安町</v>
      </c>
      <c r="BX72" s="941">
        <f t="shared" si="63"/>
        <v>175</v>
      </c>
      <c r="BY72" s="104">
        <f t="shared" si="64"/>
        <v>184</v>
      </c>
      <c r="BZ72" s="876">
        <f>IFERROR(_xlfn.RANK.EQ(BY72,$BY$38:$BY$216,0)+COUNTIF(BY$38:BY72,BY72)-1,"-")</f>
        <v>52</v>
      </c>
      <c r="CA72" s="876"/>
      <c r="CB72" s="828">
        <f t="shared" si="65"/>
        <v>35</v>
      </c>
      <c r="CC72" s="828" t="str">
        <f t="shared" si="66"/>
        <v>名寄市</v>
      </c>
      <c r="CD72" s="941">
        <f t="shared" si="67"/>
        <v>543</v>
      </c>
      <c r="CE72" s="104">
        <f t="shared" si="68"/>
        <v>307</v>
      </c>
      <c r="CF72" s="971">
        <f>IFERROR(_xlfn.RANK.EQ(CE72,$CE$38:$CE$216,0)+COUNTIF(CE$38:CE72,CE72)-1,"-")</f>
        <v>51</v>
      </c>
      <c r="CG72" s="972"/>
      <c r="CH72" s="976">
        <f t="shared" si="69"/>
        <v>35</v>
      </c>
      <c r="CI72" s="977" t="str">
        <f t="shared" si="70"/>
        <v>中富良野町</v>
      </c>
      <c r="CJ72" s="995">
        <f t="shared" si="71"/>
        <v>368</v>
      </c>
    </row>
    <row r="73" spans="1:88" s="211" customFormat="1" ht="18" customHeight="1">
      <c r="A73" s="608" t="s">
        <v>604</v>
      </c>
      <c r="B73" s="605" t="s">
        <v>608</v>
      </c>
      <c r="C73" s="606" t="s">
        <v>184</v>
      </c>
      <c r="D73" s="605" t="s">
        <v>680</v>
      </c>
      <c r="E73" s="606" t="s">
        <v>227</v>
      </c>
      <c r="F73" s="636">
        <v>1770</v>
      </c>
      <c r="G73" s="636">
        <v>461</v>
      </c>
      <c r="H73" s="636">
        <v>460</v>
      </c>
      <c r="I73" s="636">
        <v>466</v>
      </c>
      <c r="J73" s="636">
        <v>8170</v>
      </c>
      <c r="K73" s="636">
        <v>1570</v>
      </c>
      <c r="L73" s="636">
        <v>479</v>
      </c>
      <c r="M73" s="636">
        <v>7530</v>
      </c>
      <c r="N73" s="636">
        <v>202</v>
      </c>
      <c r="O73" s="636">
        <v>318</v>
      </c>
      <c r="P73" s="636">
        <v>642</v>
      </c>
      <c r="Q73" s="636" t="s">
        <v>145</v>
      </c>
      <c r="R73" s="636" t="s">
        <v>145</v>
      </c>
      <c r="S73" s="636" t="s">
        <v>145</v>
      </c>
      <c r="T73" s="636" t="s">
        <v>145</v>
      </c>
      <c r="U73" s="636" t="s">
        <v>145</v>
      </c>
      <c r="V73" s="636" t="s">
        <v>145</v>
      </c>
      <c r="W73" s="636" t="s">
        <v>145</v>
      </c>
      <c r="X73" s="636" t="s">
        <v>145</v>
      </c>
      <c r="Y73" s="636" t="s">
        <v>145</v>
      </c>
      <c r="Z73" s="636" t="s">
        <v>145</v>
      </c>
      <c r="AA73" s="636" t="s">
        <v>145</v>
      </c>
      <c r="AB73" s="636" t="s">
        <v>145</v>
      </c>
      <c r="AC73" s="636" t="s">
        <v>145</v>
      </c>
      <c r="AD73" s="636" t="s">
        <v>145</v>
      </c>
      <c r="AE73" s="636" t="s">
        <v>145</v>
      </c>
      <c r="AG73" s="103">
        <v>36</v>
      </c>
      <c r="AH73" s="103" t="s">
        <v>222</v>
      </c>
      <c r="AI73" s="104">
        <f t="shared" si="36"/>
        <v>3260</v>
      </c>
      <c r="AJ73" s="876">
        <f>IFERROR(_xlfn.RANK.EQ(AI73,$AI$38:$AI$216,0)+COUNTIF(AI$38:AI73,AI73)-1,"-")</f>
        <v>11</v>
      </c>
      <c r="AK73" s="876"/>
      <c r="AL73" s="828">
        <f t="shared" si="37"/>
        <v>36</v>
      </c>
      <c r="AM73" s="828" t="str">
        <f t="shared" si="38"/>
        <v>石狩市</v>
      </c>
      <c r="AN73" s="941">
        <f t="shared" si="39"/>
        <v>1200</v>
      </c>
      <c r="AO73" s="104">
        <f t="shared" si="40"/>
        <v>14800</v>
      </c>
      <c r="AP73" s="876">
        <f>IFERROR(_xlfn.RANK.EQ(AO73,$AO$38:$AO$216,0)+COUNTIF(AO$38:AO73,AO73)-1,"-")</f>
        <v>17</v>
      </c>
      <c r="AQ73" s="876"/>
      <c r="AR73" s="828">
        <f t="shared" si="41"/>
        <v>36</v>
      </c>
      <c r="AS73" s="828" t="str">
        <f t="shared" si="42"/>
        <v>中札内村</v>
      </c>
      <c r="AT73" s="941">
        <f t="shared" si="43"/>
        <v>6180</v>
      </c>
      <c r="AU73" s="104">
        <f t="shared" si="44"/>
        <v>455</v>
      </c>
      <c r="AV73" s="876">
        <f>IFERROR(_xlfn.RANK.EQ(AU73,$AU$38:$AU$216,0)+COUNTIF(AU$38:AU73,AU73)-1,"-")</f>
        <v>62</v>
      </c>
      <c r="AW73" s="876"/>
      <c r="AX73" s="828">
        <f t="shared" si="45"/>
        <v>35</v>
      </c>
      <c r="AY73" s="828" t="str">
        <f t="shared" si="46"/>
        <v>清水町</v>
      </c>
      <c r="AZ73" s="828">
        <f t="shared" si="47"/>
        <v>539</v>
      </c>
      <c r="BA73" s="104">
        <f t="shared" si="48"/>
        <v>2750</v>
      </c>
      <c r="BB73" s="876">
        <f>IFERROR(_xlfn.RANK.EQ(BA73,$BA$38:$BA$216,0)+COUNTIF(BA$38:BA73,BA73)-1,"-")</f>
        <v>11</v>
      </c>
      <c r="BC73" s="876"/>
      <c r="BD73" s="828">
        <f t="shared" si="49"/>
        <v>36</v>
      </c>
      <c r="BE73" s="828" t="str">
        <f t="shared" si="50"/>
        <v>剣淵町</v>
      </c>
      <c r="BF73" s="941">
        <f t="shared" si="51"/>
        <v>983</v>
      </c>
      <c r="BG73" s="104">
        <f t="shared" si="52"/>
        <v>12700</v>
      </c>
      <c r="BH73" s="876">
        <f>IFERROR(_xlfn.RANK.EQ(BG73,$BG$38:$BG$216,0)+COUNTIF(BG$38:BG73,BG73)-1,"-")</f>
        <v>20</v>
      </c>
      <c r="BI73" s="876"/>
      <c r="BJ73" s="828">
        <f t="shared" si="53"/>
        <v>36</v>
      </c>
      <c r="BK73" s="828" t="str">
        <f t="shared" si="54"/>
        <v>安平町</v>
      </c>
      <c r="BL73" s="941">
        <f t="shared" si="55"/>
        <v>4930</v>
      </c>
      <c r="BM73" s="104">
        <f t="shared" si="56"/>
        <v>463</v>
      </c>
      <c r="BN73" s="876">
        <f>IFERROR(_xlfn.RANK.EQ(BM73,$BM$38:$BM$216,0)+COUNTIF(BM$38:BM73,BM73)-1,"-")</f>
        <v>68</v>
      </c>
      <c r="BO73" s="876"/>
      <c r="BP73" s="828">
        <f t="shared" si="57"/>
        <v>35</v>
      </c>
      <c r="BQ73" s="828" t="str">
        <f t="shared" si="58"/>
        <v>むかわ町</v>
      </c>
      <c r="BR73" s="828">
        <f t="shared" si="59"/>
        <v>568</v>
      </c>
      <c r="BS73" s="104">
        <f t="shared" si="60"/>
        <v>517</v>
      </c>
      <c r="BT73" s="876">
        <f>IFERROR(_xlfn.RANK.EQ(BS73,$BS$38:$BS$216,0)+COUNTIF(BS$38:BS73,BS73)-1,"-")</f>
        <v>8</v>
      </c>
      <c r="BU73" s="876"/>
      <c r="BV73" s="828">
        <f t="shared" si="61"/>
        <v>36</v>
      </c>
      <c r="BW73" s="828" t="str">
        <f t="shared" si="62"/>
        <v>佐呂間町</v>
      </c>
      <c r="BX73" s="941">
        <f t="shared" si="63"/>
        <v>153</v>
      </c>
      <c r="BY73" s="104">
        <f t="shared" si="64"/>
        <v>2130</v>
      </c>
      <c r="BZ73" s="876">
        <f>IFERROR(_xlfn.RANK.EQ(BY73,$BY$38:$BY$216,0)+COUNTIF(BY$38:BY73,BY73)-1,"-")</f>
        <v>9</v>
      </c>
      <c r="CA73" s="876"/>
      <c r="CB73" s="828">
        <f t="shared" si="65"/>
        <v>36</v>
      </c>
      <c r="CC73" s="828" t="str">
        <f t="shared" si="66"/>
        <v>苫前町</v>
      </c>
      <c r="CD73" s="941">
        <f t="shared" si="67"/>
        <v>533</v>
      </c>
      <c r="CE73" s="104">
        <f t="shared" si="68"/>
        <v>411</v>
      </c>
      <c r="CF73" s="971">
        <f>IFERROR(_xlfn.RANK.EQ(CE73,$CE$38:$CE$216,0)+COUNTIF(CE$38:CE73,CE73)-1,"-")</f>
        <v>20</v>
      </c>
      <c r="CG73" s="972"/>
      <c r="CH73" s="976">
        <f t="shared" si="69"/>
        <v>36</v>
      </c>
      <c r="CI73" s="977" t="str">
        <f t="shared" si="70"/>
        <v>美深町</v>
      </c>
      <c r="CJ73" s="995">
        <f t="shared" si="71"/>
        <v>361</v>
      </c>
    </row>
    <row r="74" spans="1:88" s="211" customFormat="1" ht="18" customHeight="1">
      <c r="A74" s="608" t="s">
        <v>604</v>
      </c>
      <c r="B74" s="605" t="s">
        <v>608</v>
      </c>
      <c r="C74" s="606" t="s">
        <v>184</v>
      </c>
      <c r="D74" s="605" t="s">
        <v>681</v>
      </c>
      <c r="E74" s="606" t="s">
        <v>246</v>
      </c>
      <c r="F74" s="636">
        <v>80</v>
      </c>
      <c r="G74" s="636">
        <v>320</v>
      </c>
      <c r="H74" s="636">
        <v>239</v>
      </c>
      <c r="I74" s="636">
        <v>344</v>
      </c>
      <c r="J74" s="636">
        <v>256</v>
      </c>
      <c r="K74" s="636" t="s">
        <v>888</v>
      </c>
      <c r="L74" s="636">
        <v>341</v>
      </c>
      <c r="M74" s="636" t="s">
        <v>888</v>
      </c>
      <c r="N74" s="636" t="s">
        <v>888</v>
      </c>
      <c r="O74" s="636" t="s">
        <v>888</v>
      </c>
      <c r="P74" s="636" t="s">
        <v>888</v>
      </c>
      <c r="Q74" s="636" t="s">
        <v>145</v>
      </c>
      <c r="R74" s="636" t="s">
        <v>145</v>
      </c>
      <c r="S74" s="636" t="s">
        <v>145</v>
      </c>
      <c r="T74" s="636" t="s">
        <v>145</v>
      </c>
      <c r="U74" s="636" t="s">
        <v>145</v>
      </c>
      <c r="V74" s="636" t="s">
        <v>145</v>
      </c>
      <c r="W74" s="636" t="s">
        <v>145</v>
      </c>
      <c r="X74" s="636" t="s">
        <v>145</v>
      </c>
      <c r="Y74" s="636" t="s">
        <v>145</v>
      </c>
      <c r="Z74" s="636" t="s">
        <v>145</v>
      </c>
      <c r="AA74" s="636" t="s">
        <v>145</v>
      </c>
      <c r="AB74" s="636" t="s">
        <v>145</v>
      </c>
      <c r="AC74" s="636" t="s">
        <v>145</v>
      </c>
      <c r="AD74" s="636" t="s">
        <v>145</v>
      </c>
      <c r="AE74" s="636" t="s">
        <v>145</v>
      </c>
      <c r="AG74" s="103">
        <v>37</v>
      </c>
      <c r="AH74" s="103" t="s">
        <v>252</v>
      </c>
      <c r="AI74" s="104">
        <f t="shared" si="36"/>
        <v>1450</v>
      </c>
      <c r="AJ74" s="876">
        <f>IFERROR(_xlfn.RANK.EQ(AI74,$AI$38:$AI$216,0)+COUNTIF(AI$38:AI74,AI74)-1,"-")</f>
        <v>33</v>
      </c>
      <c r="AK74" s="876"/>
      <c r="AL74" s="828">
        <f t="shared" si="37"/>
        <v>37</v>
      </c>
      <c r="AM74" s="828" t="str">
        <f t="shared" si="38"/>
        <v>剣淵町</v>
      </c>
      <c r="AN74" s="941">
        <f t="shared" si="39"/>
        <v>1130</v>
      </c>
      <c r="AO74" s="104">
        <f t="shared" si="40"/>
        <v>7650</v>
      </c>
      <c r="AP74" s="876">
        <f>IFERROR(_xlfn.RANK.EQ(AO74,$AO$38:$AO$216,0)+COUNTIF(AO$38:AO74,AO74)-1,"-")</f>
        <v>33</v>
      </c>
      <c r="AQ74" s="876"/>
      <c r="AR74" s="828">
        <f t="shared" si="41"/>
        <v>37</v>
      </c>
      <c r="AS74" s="828" t="str">
        <f t="shared" si="42"/>
        <v>訓子府町</v>
      </c>
      <c r="AT74" s="941">
        <f t="shared" si="43"/>
        <v>5180</v>
      </c>
      <c r="AU74" s="104">
        <f t="shared" si="44"/>
        <v>529</v>
      </c>
      <c r="AV74" s="876">
        <f>IFERROR(_xlfn.RANK.EQ(AU74,$AU$38:$AU$216,0)+COUNTIF(AU$38:AU74,AU74)-1,"-")</f>
        <v>39</v>
      </c>
      <c r="AW74" s="876"/>
      <c r="AX74" s="828">
        <f t="shared" si="45"/>
        <v>37</v>
      </c>
      <c r="AY74" s="828" t="str">
        <f t="shared" si="46"/>
        <v>北見市</v>
      </c>
      <c r="AZ74" s="828">
        <f t="shared" si="47"/>
        <v>538</v>
      </c>
      <c r="BA74" s="104">
        <f t="shared" si="48"/>
        <v>1420</v>
      </c>
      <c r="BB74" s="876">
        <f>IFERROR(_xlfn.RANK.EQ(BA74,$BA$38:$BA$216,0)+COUNTIF(BA$38:BA74,BA74)-1,"-")</f>
        <v>29</v>
      </c>
      <c r="BC74" s="876"/>
      <c r="BD74" s="828">
        <f t="shared" si="49"/>
        <v>37</v>
      </c>
      <c r="BE74" s="828" t="str">
        <f t="shared" si="50"/>
        <v>中札内村</v>
      </c>
      <c r="BF74" s="941">
        <f t="shared" si="51"/>
        <v>976</v>
      </c>
      <c r="BG74" s="104">
        <f t="shared" si="52"/>
        <v>7540</v>
      </c>
      <c r="BH74" s="876">
        <f>IFERROR(_xlfn.RANK.EQ(BG74,$BG$38:$BG$216,0)+COUNTIF(BG$38:BG74,BG74)-1,"-")</f>
        <v>27</v>
      </c>
      <c r="BI74" s="876"/>
      <c r="BJ74" s="828">
        <f t="shared" si="53"/>
        <v>37</v>
      </c>
      <c r="BK74" s="828" t="str">
        <f t="shared" si="54"/>
        <v>深川市</v>
      </c>
      <c r="BL74" s="941">
        <f t="shared" si="55"/>
        <v>4640</v>
      </c>
      <c r="BM74" s="104">
        <f t="shared" si="56"/>
        <v>532</v>
      </c>
      <c r="BN74" s="876">
        <f>IFERROR(_xlfn.RANK.EQ(BM74,$BM$38:$BM$216,0)+COUNTIF(BM$38:BM74,BM74)-1,"-")</f>
        <v>47</v>
      </c>
      <c r="BO74" s="876"/>
      <c r="BP74" s="828">
        <f t="shared" si="57"/>
        <v>37</v>
      </c>
      <c r="BQ74" s="828" t="str">
        <f t="shared" si="58"/>
        <v>美瑛町</v>
      </c>
      <c r="BR74" s="828">
        <f t="shared" si="59"/>
        <v>562</v>
      </c>
      <c r="BS74" s="104">
        <f t="shared" si="60"/>
        <v>27</v>
      </c>
      <c r="BT74" s="876">
        <f>IFERROR(_xlfn.RANK.EQ(BS74,$BS$38:$BS$216,0)+COUNTIF(BS$38:BS74,BS74)-1,"-")</f>
        <v>66</v>
      </c>
      <c r="BU74" s="876"/>
      <c r="BV74" s="828">
        <f t="shared" si="61"/>
        <v>37</v>
      </c>
      <c r="BW74" s="828" t="str">
        <f t="shared" si="62"/>
        <v>剣淵町</v>
      </c>
      <c r="BX74" s="941">
        <f t="shared" si="63"/>
        <v>146</v>
      </c>
      <c r="BY74" s="104">
        <f t="shared" si="64"/>
        <v>102</v>
      </c>
      <c r="BZ74" s="876">
        <f>IFERROR(_xlfn.RANK.EQ(BY74,$BY$38:$BY$216,0)+COUNTIF(BY$38:BY74,BY74)-1,"-")</f>
        <v>61</v>
      </c>
      <c r="CA74" s="876"/>
      <c r="CB74" s="828">
        <f t="shared" si="65"/>
        <v>37</v>
      </c>
      <c r="CC74" s="828" t="str">
        <f t="shared" si="66"/>
        <v>滝川市</v>
      </c>
      <c r="CD74" s="941">
        <f t="shared" si="67"/>
        <v>485</v>
      </c>
      <c r="CE74" s="104">
        <f t="shared" si="68"/>
        <v>378</v>
      </c>
      <c r="CF74" s="971">
        <f>IFERROR(_xlfn.RANK.EQ(CE74,$CE$38:$CE$216,0)+COUNTIF(CE$38:CE74,CE74)-1,"-")</f>
        <v>32</v>
      </c>
      <c r="CG74" s="972"/>
      <c r="CH74" s="976">
        <f t="shared" si="69"/>
        <v>37</v>
      </c>
      <c r="CI74" s="977" t="str">
        <f t="shared" si="70"/>
        <v>壮瞥町</v>
      </c>
      <c r="CJ74" s="995">
        <f t="shared" si="71"/>
        <v>357</v>
      </c>
    </row>
    <row r="75" spans="1:88" s="211" customFormat="1" ht="18" customHeight="1">
      <c r="A75" s="608" t="s">
        <v>604</v>
      </c>
      <c r="B75" s="605" t="s">
        <v>608</v>
      </c>
      <c r="C75" s="606" t="s">
        <v>184</v>
      </c>
      <c r="D75" s="605" t="s">
        <v>682</v>
      </c>
      <c r="E75" s="606" t="s">
        <v>324</v>
      </c>
      <c r="F75" s="636">
        <v>58</v>
      </c>
      <c r="G75" s="636">
        <v>203</v>
      </c>
      <c r="H75" s="636">
        <v>197</v>
      </c>
      <c r="I75" s="636">
        <v>215</v>
      </c>
      <c r="J75" s="636">
        <v>118</v>
      </c>
      <c r="K75" s="636">
        <v>42</v>
      </c>
      <c r="L75" s="636">
        <v>224</v>
      </c>
      <c r="M75" s="636">
        <v>94</v>
      </c>
      <c r="N75" s="636">
        <v>16</v>
      </c>
      <c r="O75" s="636">
        <v>150</v>
      </c>
      <c r="P75" s="636">
        <v>24</v>
      </c>
      <c r="Q75" s="636" t="s">
        <v>145</v>
      </c>
      <c r="R75" s="636" t="s">
        <v>145</v>
      </c>
      <c r="S75" s="636" t="s">
        <v>145</v>
      </c>
      <c r="T75" s="636" t="s">
        <v>145</v>
      </c>
      <c r="U75" s="636" t="s">
        <v>145</v>
      </c>
      <c r="V75" s="636" t="s">
        <v>145</v>
      </c>
      <c r="W75" s="636" t="s">
        <v>145</v>
      </c>
      <c r="X75" s="636" t="s">
        <v>145</v>
      </c>
      <c r="Y75" s="636" t="s">
        <v>145</v>
      </c>
      <c r="Z75" s="636" t="s">
        <v>145</v>
      </c>
      <c r="AA75" s="636" t="s">
        <v>145</v>
      </c>
      <c r="AB75" s="636" t="s">
        <v>145</v>
      </c>
      <c r="AC75" s="636" t="s">
        <v>145</v>
      </c>
      <c r="AD75" s="636" t="s">
        <v>145</v>
      </c>
      <c r="AE75" s="636" t="s">
        <v>145</v>
      </c>
      <c r="AG75" s="103">
        <v>38</v>
      </c>
      <c r="AH75" s="103" t="s">
        <v>360</v>
      </c>
      <c r="AI75" s="104" t="str">
        <f t="shared" si="36"/>
        <v>-</v>
      </c>
      <c r="AJ75" s="876" t="str">
        <f>IFERROR(_xlfn.RANK.EQ(AI75,$AI$38:$AI$216,0)+COUNTIF(AI$38:AI75,AI75)-1,"-")</f>
        <v>-</v>
      </c>
      <c r="AK75" s="876"/>
      <c r="AL75" s="828">
        <f t="shared" si="37"/>
        <v>38</v>
      </c>
      <c r="AM75" s="828" t="str">
        <f t="shared" si="38"/>
        <v>深川市</v>
      </c>
      <c r="AN75" s="941">
        <f t="shared" si="39"/>
        <v>1080</v>
      </c>
      <c r="AO75" s="104" t="str">
        <f t="shared" si="40"/>
        <v>-</v>
      </c>
      <c r="AP75" s="876" t="str">
        <f>IFERROR(_xlfn.RANK.EQ(AO75,$AO$38:$AO$216,0)+COUNTIF(AO$38:AO75,AO75)-1,"-")</f>
        <v>-</v>
      </c>
      <c r="AQ75" s="876"/>
      <c r="AR75" s="828">
        <f t="shared" si="41"/>
        <v>38</v>
      </c>
      <c r="AS75" s="828" t="str">
        <f t="shared" si="42"/>
        <v>剣淵町</v>
      </c>
      <c r="AT75" s="941">
        <f t="shared" si="43"/>
        <v>5050</v>
      </c>
      <c r="AU75" s="104" t="str">
        <f t="shared" si="44"/>
        <v>-</v>
      </c>
      <c r="AV75" s="876" t="str">
        <f>IFERROR(_xlfn.RANK.EQ(AU75,$AU$38:$AU$216,0)+COUNTIF(AU$38:AU75,AU75)-1,"-")</f>
        <v>-</v>
      </c>
      <c r="AW75" s="876"/>
      <c r="AX75" s="828">
        <f t="shared" si="45"/>
        <v>38</v>
      </c>
      <c r="AY75" s="828" t="str">
        <f t="shared" si="46"/>
        <v>岩見沢市</v>
      </c>
      <c r="AZ75" s="828">
        <f t="shared" si="47"/>
        <v>534</v>
      </c>
      <c r="BA75" s="104" t="str">
        <f t="shared" si="48"/>
        <v>-</v>
      </c>
      <c r="BB75" s="876" t="str">
        <f>IFERROR(_xlfn.RANK.EQ(BA75,$BA$38:$BA$216,0)+COUNTIF(BA$38:BA75,BA75)-1,"-")</f>
        <v>-</v>
      </c>
      <c r="BC75" s="876"/>
      <c r="BD75" s="828">
        <f t="shared" si="49"/>
        <v>38</v>
      </c>
      <c r="BE75" s="828" t="str">
        <f t="shared" si="50"/>
        <v>石狩市</v>
      </c>
      <c r="BF75" s="941">
        <f t="shared" si="51"/>
        <v>913</v>
      </c>
      <c r="BG75" s="104" t="str">
        <f t="shared" si="52"/>
        <v>-</v>
      </c>
      <c r="BH75" s="876" t="str">
        <f>IFERROR(_xlfn.RANK.EQ(BG75,$BG$38:$BG$216,0)+COUNTIF(BG$38:BG75,BG75)-1,"-")</f>
        <v>-</v>
      </c>
      <c r="BI75" s="876"/>
      <c r="BJ75" s="828">
        <f t="shared" si="53"/>
        <v>38</v>
      </c>
      <c r="BK75" s="828" t="str">
        <f t="shared" si="54"/>
        <v>剣淵町</v>
      </c>
      <c r="BL75" s="941">
        <f t="shared" si="55"/>
        <v>4570</v>
      </c>
      <c r="BM75" s="104" t="str">
        <f t="shared" si="56"/>
        <v>-</v>
      </c>
      <c r="BN75" s="876" t="str">
        <f>IFERROR(_xlfn.RANK.EQ(BM75,$BM$38:$BM$216,0)+COUNTIF(BM$38:BM75,BM75)-1,"-")</f>
        <v>-</v>
      </c>
      <c r="BO75" s="876"/>
      <c r="BP75" s="828">
        <f t="shared" si="57"/>
        <v>38</v>
      </c>
      <c r="BQ75" s="828" t="str">
        <f t="shared" si="58"/>
        <v>美幌町</v>
      </c>
      <c r="BR75" s="828">
        <f t="shared" si="59"/>
        <v>561</v>
      </c>
      <c r="BS75" s="104" t="str">
        <f t="shared" si="60"/>
        <v>-</v>
      </c>
      <c r="BT75" s="876" t="str">
        <f>IFERROR(_xlfn.RANK.EQ(BS75,$BS$38:$BS$216,0)+COUNTIF(BS$38:BS75,BS75)-1,"-")</f>
        <v>-</v>
      </c>
      <c r="BU75" s="876"/>
      <c r="BV75" s="828">
        <f t="shared" si="61"/>
        <v>38</v>
      </c>
      <c r="BW75" s="828" t="str">
        <f t="shared" si="62"/>
        <v>幕別町</v>
      </c>
      <c r="BX75" s="941">
        <f t="shared" si="63"/>
        <v>144</v>
      </c>
      <c r="BY75" s="104" t="str">
        <f t="shared" si="64"/>
        <v>-</v>
      </c>
      <c r="BZ75" s="876" t="str">
        <f>IFERROR(_xlfn.RANK.EQ(BY75,$BY$38:$BY$216,0)+COUNTIF(BY$38:BY75,BY75)-1,"-")</f>
        <v>-</v>
      </c>
      <c r="CA75" s="876"/>
      <c r="CB75" s="828">
        <f t="shared" si="65"/>
        <v>38</v>
      </c>
      <c r="CC75" s="828" t="str">
        <f t="shared" si="66"/>
        <v>南富良野町</v>
      </c>
      <c r="CD75" s="941">
        <f t="shared" si="67"/>
        <v>478</v>
      </c>
      <c r="CE75" s="104" t="str">
        <f t="shared" si="68"/>
        <v>-</v>
      </c>
      <c r="CF75" s="971" t="str">
        <f>IFERROR(_xlfn.RANK.EQ(CE75,$CE$38:$CE$216,0)+COUNTIF(CE$38:CE75,CE75)-1,"-")</f>
        <v>-</v>
      </c>
      <c r="CG75" s="972"/>
      <c r="CH75" s="976">
        <f t="shared" si="69"/>
        <v>38</v>
      </c>
      <c r="CI75" s="977" t="str">
        <f t="shared" si="70"/>
        <v>下川町</v>
      </c>
      <c r="CJ75" s="995">
        <f t="shared" si="71"/>
        <v>354</v>
      </c>
    </row>
    <row r="76" spans="1:88" s="211" customFormat="1" ht="18" customHeight="1">
      <c r="A76" s="608" t="s">
        <v>604</v>
      </c>
      <c r="B76" s="605" t="s">
        <v>608</v>
      </c>
      <c r="C76" s="606" t="s">
        <v>184</v>
      </c>
      <c r="D76" s="605" t="s">
        <v>683</v>
      </c>
      <c r="E76" s="606" t="s">
        <v>306</v>
      </c>
      <c r="F76" s="636">
        <v>187</v>
      </c>
      <c r="G76" s="636">
        <v>523</v>
      </c>
      <c r="H76" s="636">
        <v>511</v>
      </c>
      <c r="I76" s="636">
        <v>530</v>
      </c>
      <c r="J76" s="636">
        <v>978</v>
      </c>
      <c r="K76" s="636">
        <v>179</v>
      </c>
      <c r="L76" s="636">
        <v>529</v>
      </c>
      <c r="M76" s="636">
        <v>947</v>
      </c>
      <c r="N76" s="636">
        <v>8</v>
      </c>
      <c r="O76" s="636">
        <v>388</v>
      </c>
      <c r="P76" s="636">
        <v>31</v>
      </c>
      <c r="Q76" s="636" t="s">
        <v>145</v>
      </c>
      <c r="R76" s="636" t="s">
        <v>145</v>
      </c>
      <c r="S76" s="636" t="s">
        <v>145</v>
      </c>
      <c r="T76" s="636" t="s">
        <v>145</v>
      </c>
      <c r="U76" s="636" t="s">
        <v>145</v>
      </c>
      <c r="V76" s="636" t="s">
        <v>145</v>
      </c>
      <c r="W76" s="636" t="s">
        <v>145</v>
      </c>
      <c r="X76" s="636" t="s">
        <v>145</v>
      </c>
      <c r="Y76" s="636" t="s">
        <v>145</v>
      </c>
      <c r="Z76" s="636" t="s">
        <v>145</v>
      </c>
      <c r="AA76" s="636" t="s">
        <v>145</v>
      </c>
      <c r="AB76" s="636" t="s">
        <v>145</v>
      </c>
      <c r="AC76" s="636" t="s">
        <v>145</v>
      </c>
      <c r="AD76" s="636" t="s">
        <v>145</v>
      </c>
      <c r="AE76" s="636" t="s">
        <v>145</v>
      </c>
      <c r="AG76" s="103">
        <v>39</v>
      </c>
      <c r="AH76" s="103" t="s">
        <v>356</v>
      </c>
      <c r="AI76" s="104" t="str">
        <f t="shared" si="36"/>
        <v>-</v>
      </c>
      <c r="AJ76" s="876" t="str">
        <f>IFERROR(_xlfn.RANK.EQ(AI76,$AI$38:$AI$216,0)+COUNTIF(AI$38:AI76,AI76)-1,"-")</f>
        <v>-</v>
      </c>
      <c r="AK76" s="876"/>
      <c r="AL76" s="828">
        <f t="shared" si="37"/>
        <v>39</v>
      </c>
      <c r="AM76" s="828" t="str">
        <f t="shared" si="38"/>
        <v>旭川市</v>
      </c>
      <c r="AN76" s="941">
        <f t="shared" si="39"/>
        <v>1070</v>
      </c>
      <c r="AO76" s="104" t="str">
        <f t="shared" si="40"/>
        <v>-</v>
      </c>
      <c r="AP76" s="876" t="str">
        <f>IFERROR(_xlfn.RANK.EQ(AO76,$AO$38:$AO$216,0)+COUNTIF(AO$38:AO76,AO76)-1,"-")</f>
        <v>-</v>
      </c>
      <c r="AQ76" s="876"/>
      <c r="AR76" s="828">
        <f t="shared" si="41"/>
        <v>39</v>
      </c>
      <c r="AS76" s="828" t="str">
        <f t="shared" si="42"/>
        <v>足寄町</v>
      </c>
      <c r="AT76" s="941">
        <f t="shared" si="43"/>
        <v>4990</v>
      </c>
      <c r="AU76" s="104" t="str">
        <f t="shared" si="44"/>
        <v>-</v>
      </c>
      <c r="AV76" s="876" t="str">
        <f>IFERROR(_xlfn.RANK.EQ(AU76,$AU$38:$AU$216,0)+COUNTIF(AU$38:AU76,AU76)-1,"-")</f>
        <v>-</v>
      </c>
      <c r="AW76" s="876"/>
      <c r="AX76" s="828">
        <f t="shared" si="45"/>
        <v>39</v>
      </c>
      <c r="AY76" s="828" t="str">
        <f t="shared" si="46"/>
        <v>新篠津村</v>
      </c>
      <c r="AZ76" s="828">
        <f t="shared" si="47"/>
        <v>529</v>
      </c>
      <c r="BA76" s="104" t="str">
        <f t="shared" si="48"/>
        <v>-</v>
      </c>
      <c r="BB76" s="876" t="str">
        <f>IFERROR(_xlfn.RANK.EQ(BA76,$BA$38:$BA$216,0)+COUNTIF(BA$38:BA76,BA76)-1,"-")</f>
        <v>-</v>
      </c>
      <c r="BC76" s="876"/>
      <c r="BD76" s="828">
        <f t="shared" si="49"/>
        <v>39</v>
      </c>
      <c r="BE76" s="828" t="str">
        <f t="shared" si="50"/>
        <v>旭川市</v>
      </c>
      <c r="BF76" s="941">
        <f t="shared" si="51"/>
        <v>875</v>
      </c>
      <c r="BG76" s="104" t="str">
        <f t="shared" si="52"/>
        <v>-</v>
      </c>
      <c r="BH76" s="876" t="str">
        <f>IFERROR(_xlfn.RANK.EQ(BG76,$BG$38:$BG$216,0)+COUNTIF(BG$38:BG76,BG76)-1,"-")</f>
        <v>-</v>
      </c>
      <c r="BI76" s="876"/>
      <c r="BJ76" s="828">
        <f t="shared" si="53"/>
        <v>39</v>
      </c>
      <c r="BK76" s="828" t="str">
        <f t="shared" si="54"/>
        <v>上士幌町</v>
      </c>
      <c r="BL76" s="941">
        <f t="shared" si="55"/>
        <v>4350</v>
      </c>
      <c r="BM76" s="104" t="str">
        <f t="shared" si="56"/>
        <v>-</v>
      </c>
      <c r="BN76" s="876" t="str">
        <f>IFERROR(_xlfn.RANK.EQ(BM76,$BM$38:$BM$216,0)+COUNTIF(BM$38:BM76,BM76)-1,"-")</f>
        <v>-</v>
      </c>
      <c r="BO76" s="876"/>
      <c r="BP76" s="828">
        <f t="shared" si="57"/>
        <v>38</v>
      </c>
      <c r="BQ76" s="828" t="str">
        <f t="shared" si="58"/>
        <v>湧別町</v>
      </c>
      <c r="BR76" s="828">
        <f t="shared" si="59"/>
        <v>561</v>
      </c>
      <c r="BS76" s="104" t="str">
        <f t="shared" si="60"/>
        <v>-</v>
      </c>
      <c r="BT76" s="876" t="str">
        <f>IFERROR(_xlfn.RANK.EQ(BS76,$BS$38:$BS$216,0)+COUNTIF(BS$38:BS76,BS76)-1,"-")</f>
        <v>-</v>
      </c>
      <c r="BU76" s="876"/>
      <c r="BV76" s="828">
        <f t="shared" si="61"/>
        <v>39</v>
      </c>
      <c r="BW76" s="828" t="str">
        <f t="shared" si="62"/>
        <v>新十津川町</v>
      </c>
      <c r="BX76" s="941">
        <f t="shared" si="63"/>
        <v>142</v>
      </c>
      <c r="BY76" s="104" t="str">
        <f t="shared" si="64"/>
        <v>-</v>
      </c>
      <c r="BZ76" s="876" t="str">
        <f>IFERROR(_xlfn.RANK.EQ(BY76,$BY$38:$BY$216,0)+COUNTIF(BY$38:BY76,BY76)-1,"-")</f>
        <v>-</v>
      </c>
      <c r="CA76" s="876"/>
      <c r="CB76" s="828">
        <f t="shared" si="65"/>
        <v>39</v>
      </c>
      <c r="CC76" s="828" t="str">
        <f t="shared" si="66"/>
        <v>むかわ町</v>
      </c>
      <c r="CD76" s="941">
        <f t="shared" si="67"/>
        <v>473</v>
      </c>
      <c r="CE76" s="104" t="str">
        <f t="shared" si="68"/>
        <v>-</v>
      </c>
      <c r="CF76" s="971" t="str">
        <f>IFERROR(_xlfn.RANK.EQ(CE76,$CE$38:$CE$216,0)+COUNTIF(CE$38:CE76,CE76)-1,"-")</f>
        <v>-</v>
      </c>
      <c r="CG76" s="972"/>
      <c r="CH76" s="976">
        <f t="shared" si="69"/>
        <v>39</v>
      </c>
      <c r="CI76" s="977" t="str">
        <f t="shared" si="70"/>
        <v>伊達市</v>
      </c>
      <c r="CJ76" s="995">
        <f t="shared" si="71"/>
        <v>353</v>
      </c>
    </row>
    <row r="77" spans="1:88" s="211" customFormat="1" ht="18" customHeight="1">
      <c r="A77" s="608" t="s">
        <v>604</v>
      </c>
      <c r="B77" s="605" t="s">
        <v>608</v>
      </c>
      <c r="C77" s="606" t="s">
        <v>184</v>
      </c>
      <c r="D77" s="605" t="s">
        <v>684</v>
      </c>
      <c r="E77" s="606" t="s">
        <v>209</v>
      </c>
      <c r="F77" s="636">
        <v>829</v>
      </c>
      <c r="G77" s="636">
        <v>361</v>
      </c>
      <c r="H77" s="636">
        <v>351</v>
      </c>
      <c r="I77" s="636">
        <v>384</v>
      </c>
      <c r="J77" s="636">
        <v>2990</v>
      </c>
      <c r="K77" s="636">
        <v>609</v>
      </c>
      <c r="L77" s="636">
        <v>412</v>
      </c>
      <c r="M77" s="636">
        <v>2510</v>
      </c>
      <c r="N77" s="636">
        <v>220</v>
      </c>
      <c r="O77" s="636">
        <v>220</v>
      </c>
      <c r="P77" s="636">
        <v>485</v>
      </c>
      <c r="Q77" s="636" t="s">
        <v>888</v>
      </c>
      <c r="R77" s="636" t="s">
        <v>888</v>
      </c>
      <c r="S77" s="636" t="s">
        <v>145</v>
      </c>
      <c r="T77" s="636" t="s">
        <v>888</v>
      </c>
      <c r="U77" s="636" t="s">
        <v>888</v>
      </c>
      <c r="V77" s="636" t="s">
        <v>145</v>
      </c>
      <c r="W77" s="636" t="s">
        <v>145</v>
      </c>
      <c r="X77" s="636" t="s">
        <v>145</v>
      </c>
      <c r="Y77" s="636" t="s">
        <v>145</v>
      </c>
      <c r="Z77" s="636" t="s">
        <v>145</v>
      </c>
      <c r="AA77" s="636" t="s">
        <v>888</v>
      </c>
      <c r="AB77" s="636" t="s">
        <v>888</v>
      </c>
      <c r="AC77" s="636" t="s">
        <v>888</v>
      </c>
      <c r="AD77" s="636" t="s">
        <v>888</v>
      </c>
      <c r="AE77" s="636" t="s">
        <v>888</v>
      </c>
      <c r="AG77" s="103">
        <v>40</v>
      </c>
      <c r="AH77" s="103" t="s">
        <v>329</v>
      </c>
      <c r="AI77" s="104">
        <f t="shared" si="36"/>
        <v>39</v>
      </c>
      <c r="AJ77" s="876">
        <f>IFERROR(_xlfn.RANK.EQ(AI77,$AI$38:$AI$216,0)+COUNTIF(AI$38:AI77,AI77)-1,"-")</f>
        <v>110</v>
      </c>
      <c r="AK77" s="876"/>
      <c r="AL77" s="828">
        <f t="shared" si="37"/>
        <v>40</v>
      </c>
      <c r="AM77" s="828" t="str">
        <f t="shared" si="38"/>
        <v>中札内村</v>
      </c>
      <c r="AN77" s="941">
        <f t="shared" si="39"/>
        <v>976</v>
      </c>
      <c r="AO77" s="104">
        <f t="shared" si="40"/>
        <v>155</v>
      </c>
      <c r="AP77" s="876">
        <f>IFERROR(_xlfn.RANK.EQ(AO77,$AO$38:$AO$216,0)+COUNTIF(AO$38:AO77,AO77)-1,"-")</f>
        <v>108</v>
      </c>
      <c r="AQ77" s="876"/>
      <c r="AR77" s="828">
        <f t="shared" si="41"/>
        <v>40</v>
      </c>
      <c r="AS77" s="828" t="str">
        <f t="shared" si="42"/>
        <v>佐呂間町</v>
      </c>
      <c r="AT77" s="941">
        <f t="shared" si="43"/>
        <v>4850</v>
      </c>
      <c r="AU77" s="104">
        <f t="shared" si="44"/>
        <v>397</v>
      </c>
      <c r="AV77" s="876">
        <f>IFERROR(_xlfn.RANK.EQ(AU77,$AU$38:$AU$216,0)+COUNTIF(AU$38:AU77,AU77)-1,"-")</f>
        <v>79</v>
      </c>
      <c r="AW77" s="876"/>
      <c r="AX77" s="828">
        <f t="shared" si="45"/>
        <v>40</v>
      </c>
      <c r="AY77" s="828" t="str">
        <f t="shared" si="46"/>
        <v>美幌町</v>
      </c>
      <c r="AZ77" s="828">
        <f t="shared" si="47"/>
        <v>528</v>
      </c>
      <c r="BA77" s="104" t="str">
        <f t="shared" si="48"/>
        <v>x</v>
      </c>
      <c r="BB77" s="876" t="str">
        <f>IFERROR(_xlfn.RANK.EQ(BA77,$BA$38:$BA$216,0)+COUNTIF(BA$38:BA77,BA77)-1,"-")</f>
        <v>-</v>
      </c>
      <c r="BC77" s="876"/>
      <c r="BD77" s="828">
        <f t="shared" si="49"/>
        <v>40</v>
      </c>
      <c r="BE77" s="828" t="str">
        <f t="shared" si="50"/>
        <v>足寄町</v>
      </c>
      <c r="BF77" s="941">
        <f t="shared" si="51"/>
        <v>831</v>
      </c>
      <c r="BG77" s="104" t="str">
        <f t="shared" si="52"/>
        <v>x</v>
      </c>
      <c r="BH77" s="876" t="str">
        <f>IFERROR(_xlfn.RANK.EQ(BG77,$BG$38:$BG$216,0)+COUNTIF(BG$38:BG77,BG77)-1,"-")</f>
        <v>-</v>
      </c>
      <c r="BI77" s="876"/>
      <c r="BJ77" s="828">
        <f t="shared" si="53"/>
        <v>40</v>
      </c>
      <c r="BK77" s="828" t="str">
        <f t="shared" si="54"/>
        <v>大樹町</v>
      </c>
      <c r="BL77" s="941">
        <f t="shared" si="55"/>
        <v>4240</v>
      </c>
      <c r="BM77" s="104" t="str">
        <f t="shared" si="56"/>
        <v>x</v>
      </c>
      <c r="BN77" s="876" t="str">
        <f>IFERROR(_xlfn.RANK.EQ(BM77,$BM$38:$BM$216,0)+COUNTIF(BM$38:BM77,BM77)-1,"-")</f>
        <v>-</v>
      </c>
      <c r="BO77" s="876"/>
      <c r="BP77" s="828">
        <f t="shared" si="57"/>
        <v>40</v>
      </c>
      <c r="BQ77" s="828" t="str">
        <f t="shared" si="58"/>
        <v>江別市</v>
      </c>
      <c r="BR77" s="828">
        <f t="shared" si="59"/>
        <v>560</v>
      </c>
      <c r="BS77" s="104" t="str">
        <f t="shared" si="60"/>
        <v>x</v>
      </c>
      <c r="BT77" s="876" t="str">
        <f>IFERROR(_xlfn.RANK.EQ(BS77,$BS$38:$BS$216,0)+COUNTIF(BS$38:BS77,BS77)-1,"-")</f>
        <v>-</v>
      </c>
      <c r="BU77" s="876"/>
      <c r="BV77" s="828">
        <f t="shared" si="61"/>
        <v>40</v>
      </c>
      <c r="BW77" s="828" t="str">
        <f t="shared" si="62"/>
        <v>南幌町</v>
      </c>
      <c r="BX77" s="941">
        <f t="shared" si="63"/>
        <v>133</v>
      </c>
      <c r="BY77" s="104" t="str">
        <f t="shared" si="64"/>
        <v>x</v>
      </c>
      <c r="BZ77" s="876" t="str">
        <f>IFERROR(_xlfn.RANK.EQ(BY77,$BY$38:$BY$216,0)+COUNTIF(BY$38:BY77,BY77)-1,"-")</f>
        <v>-</v>
      </c>
      <c r="CA77" s="876"/>
      <c r="CB77" s="828">
        <f t="shared" si="65"/>
        <v>40</v>
      </c>
      <c r="CC77" s="828" t="str">
        <f t="shared" si="66"/>
        <v>剣淵町</v>
      </c>
      <c r="CD77" s="941">
        <f t="shared" si="67"/>
        <v>472</v>
      </c>
      <c r="CE77" s="104" t="str">
        <f t="shared" si="68"/>
        <v>x</v>
      </c>
      <c r="CF77" s="971" t="str">
        <f>IFERROR(_xlfn.RANK.EQ(CE77,$CE$38:$CE$216,0)+COUNTIF(CE$38:CE77,CE77)-1,"-")</f>
        <v>-</v>
      </c>
      <c r="CG77" s="972"/>
      <c r="CH77" s="976">
        <f t="shared" si="69"/>
        <v>40</v>
      </c>
      <c r="CI77" s="977" t="str">
        <f t="shared" si="70"/>
        <v>厚真町</v>
      </c>
      <c r="CJ77" s="995">
        <f t="shared" si="71"/>
        <v>351</v>
      </c>
    </row>
    <row r="78" spans="1:88" ht="18" customHeight="1">
      <c r="A78" s="608" t="s">
        <v>604</v>
      </c>
      <c r="B78" s="605" t="s">
        <v>608</v>
      </c>
      <c r="C78" s="606" t="s">
        <v>184</v>
      </c>
      <c r="D78" s="605" t="s">
        <v>685</v>
      </c>
      <c r="E78" s="606" t="s">
        <v>315</v>
      </c>
      <c r="F78" s="636" t="s">
        <v>145</v>
      </c>
      <c r="G78" s="636" t="s">
        <v>145</v>
      </c>
      <c r="H78" s="636" t="s">
        <v>145</v>
      </c>
      <c r="I78" s="636" t="s">
        <v>145</v>
      </c>
      <c r="J78" s="636" t="s">
        <v>145</v>
      </c>
      <c r="K78" s="636" t="s">
        <v>145</v>
      </c>
      <c r="L78" s="636" t="s">
        <v>145</v>
      </c>
      <c r="M78" s="636" t="s">
        <v>145</v>
      </c>
      <c r="N78" s="636" t="s">
        <v>145</v>
      </c>
      <c r="O78" s="636" t="s">
        <v>145</v>
      </c>
      <c r="P78" s="636" t="s">
        <v>145</v>
      </c>
      <c r="Q78" s="636" t="s">
        <v>145</v>
      </c>
      <c r="R78" s="636" t="s">
        <v>145</v>
      </c>
      <c r="S78" s="636" t="s">
        <v>145</v>
      </c>
      <c r="T78" s="636" t="s">
        <v>145</v>
      </c>
      <c r="U78" s="636" t="s">
        <v>145</v>
      </c>
      <c r="V78" s="636" t="s">
        <v>145</v>
      </c>
      <c r="W78" s="636" t="s">
        <v>145</v>
      </c>
      <c r="X78" s="636" t="s">
        <v>145</v>
      </c>
      <c r="Y78" s="636" t="s">
        <v>145</v>
      </c>
      <c r="Z78" s="636" t="s">
        <v>145</v>
      </c>
      <c r="AA78" s="636" t="s">
        <v>145</v>
      </c>
      <c r="AB78" s="636" t="s">
        <v>145</v>
      </c>
      <c r="AC78" s="636" t="s">
        <v>145</v>
      </c>
      <c r="AD78" s="636" t="s">
        <v>145</v>
      </c>
      <c r="AE78" s="636" t="s">
        <v>145</v>
      </c>
      <c r="AG78" s="103">
        <v>41</v>
      </c>
      <c r="AH78" s="103" t="s">
        <v>344</v>
      </c>
      <c r="AI78" s="104" t="str">
        <f t="shared" si="36"/>
        <v>-</v>
      </c>
      <c r="AJ78" s="876" t="str">
        <f>IFERROR(_xlfn.RANK.EQ(AI78,$AI$38:$AI$216,0)+COUNTIF(AI$38:AI78,AI78)-1,"-")</f>
        <v>-</v>
      </c>
      <c r="AK78" s="876"/>
      <c r="AL78" s="828">
        <f t="shared" si="37"/>
        <v>41</v>
      </c>
      <c r="AM78" s="828" t="str">
        <f t="shared" si="38"/>
        <v>訓子府町</v>
      </c>
      <c r="AN78" s="941">
        <f t="shared" si="39"/>
        <v>942</v>
      </c>
      <c r="AO78" s="104" t="str">
        <f t="shared" si="40"/>
        <v>-</v>
      </c>
      <c r="AP78" s="876" t="str">
        <f>IFERROR(_xlfn.RANK.EQ(AO78,$AO$38:$AO$216,0)+COUNTIF(AO$38:AO78,AO78)-1,"-")</f>
        <v>-</v>
      </c>
      <c r="AQ78" s="876"/>
      <c r="AR78" s="828">
        <f t="shared" si="41"/>
        <v>41</v>
      </c>
      <c r="AS78" s="828" t="str">
        <f t="shared" si="42"/>
        <v>深川市</v>
      </c>
      <c r="AT78" s="941">
        <f t="shared" si="43"/>
        <v>4690</v>
      </c>
      <c r="AU78" s="104" t="str">
        <f t="shared" si="44"/>
        <v>-</v>
      </c>
      <c r="AV78" s="876" t="str">
        <f>IFERROR(_xlfn.RANK.EQ(AU78,$AU$38:$AU$216,0)+COUNTIF(AU$38:AU78,AU78)-1,"-")</f>
        <v>-</v>
      </c>
      <c r="AW78" s="876"/>
      <c r="AX78" s="828">
        <f t="shared" si="45"/>
        <v>41</v>
      </c>
      <c r="AY78" s="828" t="str">
        <f t="shared" si="46"/>
        <v>美瑛町</v>
      </c>
      <c r="AZ78" s="828">
        <f t="shared" si="47"/>
        <v>526</v>
      </c>
      <c r="BA78" s="104" t="str">
        <f t="shared" si="48"/>
        <v>-</v>
      </c>
      <c r="BB78" s="876" t="str">
        <f>IFERROR(_xlfn.RANK.EQ(BA78,$BA$38:$BA$216,0)+COUNTIF(BA$38:BA78,BA78)-1,"-")</f>
        <v>-</v>
      </c>
      <c r="BC78" s="876"/>
      <c r="BD78" s="828">
        <f t="shared" si="49"/>
        <v>41</v>
      </c>
      <c r="BE78" s="828" t="str">
        <f t="shared" si="50"/>
        <v>遠軽町</v>
      </c>
      <c r="BF78" s="941">
        <f t="shared" si="51"/>
        <v>777</v>
      </c>
      <c r="BG78" s="104" t="str">
        <f t="shared" si="52"/>
        <v>-</v>
      </c>
      <c r="BH78" s="876" t="str">
        <f>IFERROR(_xlfn.RANK.EQ(BG78,$BG$38:$BG$216,0)+COUNTIF(BG$38:BG78,BG78)-1,"-")</f>
        <v>-</v>
      </c>
      <c r="BI78" s="876"/>
      <c r="BJ78" s="828">
        <f t="shared" si="53"/>
        <v>41</v>
      </c>
      <c r="BK78" s="828" t="str">
        <f t="shared" si="54"/>
        <v>訓子府町</v>
      </c>
      <c r="BL78" s="941">
        <f t="shared" si="55"/>
        <v>4190</v>
      </c>
      <c r="BM78" s="104" t="str">
        <f t="shared" si="56"/>
        <v>-</v>
      </c>
      <c r="BN78" s="876" t="str">
        <f>IFERROR(_xlfn.RANK.EQ(BM78,$BM$38:$BM$216,0)+COUNTIF(BM$38:BM78,BM78)-1,"-")</f>
        <v>-</v>
      </c>
      <c r="BO78" s="876"/>
      <c r="BP78" s="828">
        <f t="shared" si="57"/>
        <v>41</v>
      </c>
      <c r="BQ78" s="828" t="str">
        <f t="shared" si="58"/>
        <v>南富良野町</v>
      </c>
      <c r="BR78" s="828">
        <f t="shared" si="59"/>
        <v>559</v>
      </c>
      <c r="BS78" s="104" t="str">
        <f t="shared" si="60"/>
        <v>-</v>
      </c>
      <c r="BT78" s="876" t="str">
        <f>IFERROR(_xlfn.RANK.EQ(BS78,$BS$38:$BS$216,0)+COUNTIF(BS$38:BS78,BS78)-1,"-")</f>
        <v>-</v>
      </c>
      <c r="BU78" s="876"/>
      <c r="BV78" s="828">
        <f t="shared" si="61"/>
        <v>41</v>
      </c>
      <c r="BW78" s="828" t="str">
        <f t="shared" si="62"/>
        <v>羽幌町</v>
      </c>
      <c r="BX78" s="941">
        <f t="shared" si="63"/>
        <v>124</v>
      </c>
      <c r="BY78" s="104" t="str">
        <f t="shared" si="64"/>
        <v>-</v>
      </c>
      <c r="BZ78" s="876" t="str">
        <f>IFERROR(_xlfn.RANK.EQ(BY78,$BY$38:$BY$216,0)+COUNTIF(BY$38:BY78,BY78)-1,"-")</f>
        <v>-</v>
      </c>
      <c r="CA78" s="876"/>
      <c r="CB78" s="828">
        <f t="shared" si="65"/>
        <v>41</v>
      </c>
      <c r="CC78" s="828" t="str">
        <f t="shared" si="66"/>
        <v>美深町</v>
      </c>
      <c r="CD78" s="941">
        <f t="shared" si="67"/>
        <v>386</v>
      </c>
      <c r="CE78" s="104" t="str">
        <f t="shared" si="68"/>
        <v>-</v>
      </c>
      <c r="CF78" s="971" t="str">
        <f>IFERROR(_xlfn.RANK.EQ(CE78,$CE$38:$CE$216,0)+COUNTIF(CE$38:CE78,CE78)-1,"-")</f>
        <v>-</v>
      </c>
      <c r="CG78" s="972"/>
      <c r="CH78" s="976">
        <f t="shared" si="69"/>
        <v>41</v>
      </c>
      <c r="CI78" s="977" t="str">
        <f t="shared" si="70"/>
        <v>黒松内町</v>
      </c>
      <c r="CJ78" s="995">
        <f t="shared" si="71"/>
        <v>350</v>
      </c>
    </row>
    <row r="79" spans="1:88" ht="18" customHeight="1">
      <c r="A79" s="608" t="s">
        <v>604</v>
      </c>
      <c r="B79" s="605" t="s">
        <v>608</v>
      </c>
      <c r="C79" s="606" t="s">
        <v>184</v>
      </c>
      <c r="D79" s="605" t="s">
        <v>686</v>
      </c>
      <c r="E79" s="606" t="s">
        <v>370</v>
      </c>
      <c r="F79" s="636" t="s">
        <v>145</v>
      </c>
      <c r="G79" s="636" t="s">
        <v>145</v>
      </c>
      <c r="H79" s="636" t="s">
        <v>145</v>
      </c>
      <c r="I79" s="636" t="s">
        <v>145</v>
      </c>
      <c r="J79" s="636" t="s">
        <v>145</v>
      </c>
      <c r="K79" s="636" t="s">
        <v>145</v>
      </c>
      <c r="L79" s="636" t="s">
        <v>145</v>
      </c>
      <c r="M79" s="636" t="s">
        <v>145</v>
      </c>
      <c r="N79" s="636" t="s">
        <v>145</v>
      </c>
      <c r="O79" s="636" t="s">
        <v>145</v>
      </c>
      <c r="P79" s="636" t="s">
        <v>145</v>
      </c>
      <c r="Q79" s="636" t="s">
        <v>145</v>
      </c>
      <c r="R79" s="636" t="s">
        <v>145</v>
      </c>
      <c r="S79" s="636" t="s">
        <v>145</v>
      </c>
      <c r="T79" s="636" t="s">
        <v>145</v>
      </c>
      <c r="U79" s="636" t="s">
        <v>145</v>
      </c>
      <c r="V79" s="636" t="s">
        <v>145</v>
      </c>
      <c r="W79" s="636" t="s">
        <v>145</v>
      </c>
      <c r="X79" s="636" t="s">
        <v>145</v>
      </c>
      <c r="Y79" s="636" t="s">
        <v>145</v>
      </c>
      <c r="Z79" s="636" t="s">
        <v>145</v>
      </c>
      <c r="AA79" s="636" t="s">
        <v>145</v>
      </c>
      <c r="AB79" s="636" t="s">
        <v>145</v>
      </c>
      <c r="AC79" s="636" t="s">
        <v>145</v>
      </c>
      <c r="AD79" s="636" t="s">
        <v>145</v>
      </c>
      <c r="AE79" s="636" t="s">
        <v>145</v>
      </c>
      <c r="AG79" s="103">
        <v>42</v>
      </c>
      <c r="AH79" s="103" t="s">
        <v>335</v>
      </c>
      <c r="AI79" s="104" t="str">
        <f t="shared" si="36"/>
        <v>x</v>
      </c>
      <c r="AJ79" s="876" t="str">
        <f>IFERROR(_xlfn.RANK.EQ(AI79,$AI$38:$AI$216,0)+COUNTIF(AI$38:AI79,AI79)-1,"-")</f>
        <v>-</v>
      </c>
      <c r="AK79" s="876"/>
      <c r="AL79" s="828">
        <f t="shared" si="37"/>
        <v>42</v>
      </c>
      <c r="AM79" s="828" t="str">
        <f t="shared" si="38"/>
        <v>中富良野町</v>
      </c>
      <c r="AN79" s="941">
        <f t="shared" si="39"/>
        <v>880</v>
      </c>
      <c r="AO79" s="104" t="str">
        <f t="shared" si="40"/>
        <v>x</v>
      </c>
      <c r="AP79" s="876" t="str">
        <f>IFERROR(_xlfn.RANK.EQ(AO79,$AO$38:$AO$216,0)+COUNTIF(AO$38:AO79,AO79)-1,"-")</f>
        <v>-</v>
      </c>
      <c r="AQ79" s="876"/>
      <c r="AR79" s="828">
        <f t="shared" si="41"/>
        <v>42</v>
      </c>
      <c r="AS79" s="828" t="str">
        <f t="shared" si="42"/>
        <v>上士幌町</v>
      </c>
      <c r="AT79" s="941">
        <f t="shared" si="43"/>
        <v>4350</v>
      </c>
      <c r="AU79" s="104" t="str">
        <f t="shared" si="44"/>
        <v>x</v>
      </c>
      <c r="AV79" s="876" t="str">
        <f>IFERROR(_xlfn.RANK.EQ(AU79,$AU$38:$AU$216,0)+COUNTIF(AU$38:AU79,AU79)-1,"-")</f>
        <v>-</v>
      </c>
      <c r="AW79" s="876"/>
      <c r="AX79" s="828">
        <f t="shared" si="45"/>
        <v>42</v>
      </c>
      <c r="AY79" s="828" t="str">
        <f t="shared" si="46"/>
        <v>三笠市</v>
      </c>
      <c r="AZ79" s="828">
        <f t="shared" si="47"/>
        <v>523</v>
      </c>
      <c r="BA79" s="104" t="str">
        <f t="shared" si="48"/>
        <v>x</v>
      </c>
      <c r="BB79" s="876" t="str">
        <f>IFERROR(_xlfn.RANK.EQ(BA79,$BA$38:$BA$216,0)+COUNTIF(BA$38:BA79,BA79)-1,"-")</f>
        <v>-</v>
      </c>
      <c r="BC79" s="876"/>
      <c r="BD79" s="828">
        <f t="shared" si="49"/>
        <v>42</v>
      </c>
      <c r="BE79" s="828" t="str">
        <f t="shared" si="50"/>
        <v>訓子府町</v>
      </c>
      <c r="BF79" s="941">
        <f t="shared" si="51"/>
        <v>729</v>
      </c>
      <c r="BG79" s="104" t="str">
        <f t="shared" si="52"/>
        <v>x</v>
      </c>
      <c r="BH79" s="876" t="str">
        <f>IFERROR(_xlfn.RANK.EQ(BG79,$BG$38:$BG$216,0)+COUNTIF(BG$38:BG79,BG79)-1,"-")</f>
        <v>-</v>
      </c>
      <c r="BI79" s="876"/>
      <c r="BJ79" s="828">
        <f t="shared" si="53"/>
        <v>42</v>
      </c>
      <c r="BK79" s="828" t="str">
        <f t="shared" si="54"/>
        <v>佐呂間町</v>
      </c>
      <c r="BL79" s="941">
        <f t="shared" si="55"/>
        <v>4170</v>
      </c>
      <c r="BM79" s="104" t="str">
        <f t="shared" si="56"/>
        <v>x</v>
      </c>
      <c r="BN79" s="876" t="str">
        <f>IFERROR(_xlfn.RANK.EQ(BM79,$BM$38:$BM$216,0)+COUNTIF(BM$38:BM79,BM79)-1,"-")</f>
        <v>-</v>
      </c>
      <c r="BO79" s="876"/>
      <c r="BP79" s="828">
        <f t="shared" si="57"/>
        <v>42</v>
      </c>
      <c r="BQ79" s="828" t="str">
        <f t="shared" si="58"/>
        <v>岩見沢市</v>
      </c>
      <c r="BR79" s="828">
        <f t="shared" si="59"/>
        <v>552</v>
      </c>
      <c r="BS79" s="104" t="str">
        <f t="shared" si="60"/>
        <v>x</v>
      </c>
      <c r="BT79" s="876" t="str">
        <f>IFERROR(_xlfn.RANK.EQ(BS79,$BS$38:$BS$216,0)+COUNTIF(BS$38:BS79,BS79)-1,"-")</f>
        <v>-</v>
      </c>
      <c r="BU79" s="876"/>
      <c r="BV79" s="828">
        <f t="shared" si="61"/>
        <v>42</v>
      </c>
      <c r="BW79" s="828" t="str">
        <f t="shared" si="62"/>
        <v>むかわ町</v>
      </c>
      <c r="BX79" s="941">
        <f t="shared" si="63"/>
        <v>121</v>
      </c>
      <c r="BY79" s="104" t="str">
        <f t="shared" si="64"/>
        <v>x</v>
      </c>
      <c r="BZ79" s="876" t="str">
        <f>IFERROR(_xlfn.RANK.EQ(BY79,$BY$38:$BY$216,0)+COUNTIF(BY$38:BY79,BY79)-1,"-")</f>
        <v>-</v>
      </c>
      <c r="CA79" s="876"/>
      <c r="CB79" s="828">
        <f t="shared" si="65"/>
        <v>42</v>
      </c>
      <c r="CC79" s="828" t="str">
        <f t="shared" si="66"/>
        <v>帯広市</v>
      </c>
      <c r="CD79" s="941">
        <f t="shared" si="67"/>
        <v>350</v>
      </c>
      <c r="CE79" s="104" t="str">
        <f t="shared" si="68"/>
        <v>x</v>
      </c>
      <c r="CF79" s="971" t="str">
        <f>IFERROR(_xlfn.RANK.EQ(CE79,$CE$38:$CE$216,0)+COUNTIF(CE$38:CE79,CE79)-1,"-")</f>
        <v>-</v>
      </c>
      <c r="CG79" s="972"/>
      <c r="CH79" s="976">
        <f t="shared" si="69"/>
        <v>42</v>
      </c>
      <c r="CI79" s="977" t="str">
        <f t="shared" si="70"/>
        <v>津別町</v>
      </c>
      <c r="CJ79" s="995">
        <f t="shared" si="71"/>
        <v>348</v>
      </c>
    </row>
    <row r="80" spans="1:88" ht="18" customHeight="1">
      <c r="A80" s="608" t="s">
        <v>604</v>
      </c>
      <c r="B80" s="605" t="s">
        <v>608</v>
      </c>
      <c r="C80" s="606" t="s">
        <v>184</v>
      </c>
      <c r="D80" s="605" t="s">
        <v>687</v>
      </c>
      <c r="E80" s="606" t="s">
        <v>212</v>
      </c>
      <c r="F80" s="636">
        <v>1080</v>
      </c>
      <c r="G80" s="636">
        <v>436</v>
      </c>
      <c r="H80" s="636">
        <v>431</v>
      </c>
      <c r="I80" s="636">
        <v>461</v>
      </c>
      <c r="J80" s="636">
        <v>4690</v>
      </c>
      <c r="K80" s="636">
        <v>1060</v>
      </c>
      <c r="L80" s="636">
        <v>437</v>
      </c>
      <c r="M80" s="636">
        <v>4640</v>
      </c>
      <c r="N80" s="636">
        <v>14</v>
      </c>
      <c r="O80" s="636">
        <v>371</v>
      </c>
      <c r="P80" s="636">
        <v>52</v>
      </c>
      <c r="Q80" s="636" t="s">
        <v>145</v>
      </c>
      <c r="R80" s="636" t="s">
        <v>145</v>
      </c>
      <c r="S80" s="636" t="s">
        <v>145</v>
      </c>
      <c r="T80" s="636" t="s">
        <v>145</v>
      </c>
      <c r="U80" s="636" t="s">
        <v>145</v>
      </c>
      <c r="V80" s="636" t="s">
        <v>145</v>
      </c>
      <c r="W80" s="636" t="s">
        <v>145</v>
      </c>
      <c r="X80" s="636" t="s">
        <v>145</v>
      </c>
      <c r="Y80" s="636" t="s">
        <v>145</v>
      </c>
      <c r="Z80" s="636" t="s">
        <v>145</v>
      </c>
      <c r="AA80" s="636" t="s">
        <v>888</v>
      </c>
      <c r="AB80" s="636" t="s">
        <v>888</v>
      </c>
      <c r="AC80" s="636" t="s">
        <v>888</v>
      </c>
      <c r="AD80" s="636" t="s">
        <v>888</v>
      </c>
      <c r="AE80" s="636" t="s">
        <v>888</v>
      </c>
      <c r="AG80" s="103">
        <v>43</v>
      </c>
      <c r="AH80" s="103" t="s">
        <v>369</v>
      </c>
      <c r="AI80" s="104" t="str">
        <f t="shared" si="36"/>
        <v>-</v>
      </c>
      <c r="AJ80" s="876" t="str">
        <f>IFERROR(_xlfn.RANK.EQ(AI80,$AI$38:$AI$216,0)+COUNTIF(AI$38:AI80,AI80)-1,"-")</f>
        <v>-</v>
      </c>
      <c r="AK80" s="876"/>
      <c r="AL80" s="828">
        <f t="shared" si="37"/>
        <v>43</v>
      </c>
      <c r="AM80" s="828" t="str">
        <f t="shared" si="38"/>
        <v>佐呂間町</v>
      </c>
      <c r="AN80" s="941">
        <f t="shared" si="39"/>
        <v>853</v>
      </c>
      <c r="AO80" s="104" t="str">
        <f t="shared" si="40"/>
        <v>-</v>
      </c>
      <c r="AP80" s="876" t="str">
        <f>IFERROR(_xlfn.RANK.EQ(AO80,$AO$38:$AO$216,0)+COUNTIF(AO$38:AO80,AO80)-1,"-")</f>
        <v>-</v>
      </c>
      <c r="AQ80" s="876"/>
      <c r="AR80" s="828">
        <f t="shared" si="41"/>
        <v>43</v>
      </c>
      <c r="AS80" s="828" t="str">
        <f t="shared" si="42"/>
        <v>大樹町</v>
      </c>
      <c r="AT80" s="941">
        <f t="shared" si="43"/>
        <v>4240</v>
      </c>
      <c r="AU80" s="104" t="str">
        <f t="shared" si="44"/>
        <v>-</v>
      </c>
      <c r="AV80" s="876" t="str">
        <f>IFERROR(_xlfn.RANK.EQ(AU80,$AU$38:$AU$216,0)+COUNTIF(AU$38:AU80,AU80)-1,"-")</f>
        <v>-</v>
      </c>
      <c r="AW80" s="876"/>
      <c r="AX80" s="828">
        <f t="shared" si="45"/>
        <v>43</v>
      </c>
      <c r="AY80" s="828" t="str">
        <f t="shared" si="46"/>
        <v>豊浦町</v>
      </c>
      <c r="AZ80" s="828">
        <f t="shared" si="47"/>
        <v>518</v>
      </c>
      <c r="BA80" s="104" t="str">
        <f t="shared" si="48"/>
        <v>-</v>
      </c>
      <c r="BB80" s="876" t="str">
        <f>IFERROR(_xlfn.RANK.EQ(BA80,$BA$38:$BA$216,0)+COUNTIF(BA$38:BA80,BA80)-1,"-")</f>
        <v>-</v>
      </c>
      <c r="BC80" s="876"/>
      <c r="BD80" s="828">
        <f t="shared" si="49"/>
        <v>43</v>
      </c>
      <c r="BE80" s="828" t="str">
        <f t="shared" si="50"/>
        <v>佐呂間町</v>
      </c>
      <c r="BF80" s="941">
        <f t="shared" si="51"/>
        <v>700</v>
      </c>
      <c r="BG80" s="104" t="str">
        <f t="shared" si="52"/>
        <v>-</v>
      </c>
      <c r="BH80" s="876" t="str">
        <f>IFERROR(_xlfn.RANK.EQ(BG80,$BG$38:$BG$216,0)+COUNTIF(BG$38:BG80,BG80)-1,"-")</f>
        <v>-</v>
      </c>
      <c r="BI80" s="876"/>
      <c r="BJ80" s="828">
        <f t="shared" si="53"/>
        <v>43</v>
      </c>
      <c r="BK80" s="828" t="str">
        <f t="shared" si="54"/>
        <v>遠軽町</v>
      </c>
      <c r="BL80" s="941">
        <f t="shared" si="55"/>
        <v>3930</v>
      </c>
      <c r="BM80" s="104" t="str">
        <f t="shared" si="56"/>
        <v>-</v>
      </c>
      <c r="BN80" s="876" t="str">
        <f>IFERROR(_xlfn.RANK.EQ(BM80,$BM$38:$BM$216,0)+COUNTIF(BM$38:BM80,BM80)-1,"-")</f>
        <v>-</v>
      </c>
      <c r="BO80" s="876"/>
      <c r="BP80" s="828">
        <f t="shared" si="57"/>
        <v>43</v>
      </c>
      <c r="BQ80" s="828" t="str">
        <f t="shared" si="58"/>
        <v>千歳市</v>
      </c>
      <c r="BR80" s="828">
        <f t="shared" si="59"/>
        <v>551</v>
      </c>
      <c r="BS80" s="104" t="str">
        <f t="shared" si="60"/>
        <v>-</v>
      </c>
      <c r="BT80" s="876" t="str">
        <f>IFERROR(_xlfn.RANK.EQ(BS80,$BS$38:$BS$216,0)+COUNTIF(BS$38:BS80,BS80)-1,"-")</f>
        <v>-</v>
      </c>
      <c r="BU80" s="876"/>
      <c r="BV80" s="828">
        <f t="shared" si="61"/>
        <v>43</v>
      </c>
      <c r="BW80" s="828" t="str">
        <f t="shared" si="62"/>
        <v>南富良野町</v>
      </c>
      <c r="BX80" s="941">
        <f t="shared" si="63"/>
        <v>119</v>
      </c>
      <c r="BY80" s="104" t="str">
        <f t="shared" si="64"/>
        <v>-</v>
      </c>
      <c r="BZ80" s="876" t="str">
        <f>IFERROR(_xlfn.RANK.EQ(BY80,$BY$38:$BY$216,0)+COUNTIF(BY$38:BY80,BY80)-1,"-")</f>
        <v>-</v>
      </c>
      <c r="CA80" s="876"/>
      <c r="CB80" s="828">
        <f t="shared" si="65"/>
        <v>43</v>
      </c>
      <c r="CC80" s="828" t="str">
        <f t="shared" si="66"/>
        <v>音更町</v>
      </c>
      <c r="CD80" s="941">
        <f t="shared" si="67"/>
        <v>344</v>
      </c>
      <c r="CE80" s="104" t="str">
        <f t="shared" si="68"/>
        <v>-</v>
      </c>
      <c r="CF80" s="971" t="str">
        <f>IFERROR(_xlfn.RANK.EQ(CE80,$CE$38:$CE$216,0)+COUNTIF(CE$38:CE80,CE80)-1,"-")</f>
        <v>-</v>
      </c>
      <c r="CG80" s="972"/>
      <c r="CH80" s="976">
        <f t="shared" si="69"/>
        <v>43</v>
      </c>
      <c r="CI80" s="977" t="str">
        <f t="shared" si="70"/>
        <v>倶知安町</v>
      </c>
      <c r="CJ80" s="995">
        <f t="shared" si="71"/>
        <v>329</v>
      </c>
    </row>
    <row r="81" spans="1:88" s="5" customFormat="1" ht="18" customHeight="1">
      <c r="A81" s="608" t="s">
        <v>604</v>
      </c>
      <c r="B81" s="605" t="s">
        <v>608</v>
      </c>
      <c r="C81" s="606" t="s">
        <v>184</v>
      </c>
      <c r="D81" s="605" t="s">
        <v>688</v>
      </c>
      <c r="E81" s="606" t="s">
        <v>210</v>
      </c>
      <c r="F81" s="636">
        <v>1830</v>
      </c>
      <c r="G81" s="636">
        <v>568</v>
      </c>
      <c r="H81" s="636">
        <v>568</v>
      </c>
      <c r="I81" s="636">
        <v>579</v>
      </c>
      <c r="J81" s="636">
        <v>10400</v>
      </c>
      <c r="K81" s="636">
        <v>1700</v>
      </c>
      <c r="L81" s="636">
        <v>572</v>
      </c>
      <c r="M81" s="636">
        <v>9710</v>
      </c>
      <c r="N81" s="636">
        <v>133</v>
      </c>
      <c r="O81" s="636">
        <v>516</v>
      </c>
      <c r="P81" s="636">
        <v>686</v>
      </c>
      <c r="Q81" s="636" t="s">
        <v>888</v>
      </c>
      <c r="R81" s="636" t="s">
        <v>888</v>
      </c>
      <c r="S81" s="636" t="s">
        <v>888</v>
      </c>
      <c r="T81" s="636" t="s">
        <v>145</v>
      </c>
      <c r="U81" s="636" t="s">
        <v>888</v>
      </c>
      <c r="V81" s="636" t="s">
        <v>145</v>
      </c>
      <c r="W81" s="636" t="s">
        <v>145</v>
      </c>
      <c r="X81" s="636" t="s">
        <v>145</v>
      </c>
      <c r="Y81" s="636" t="s">
        <v>145</v>
      </c>
      <c r="Z81" s="636" t="s">
        <v>145</v>
      </c>
      <c r="AA81" s="636" t="s">
        <v>145</v>
      </c>
      <c r="AB81" s="636" t="s">
        <v>145</v>
      </c>
      <c r="AC81" s="636" t="s">
        <v>145</v>
      </c>
      <c r="AD81" s="636" t="s">
        <v>145</v>
      </c>
      <c r="AE81" s="636" t="s">
        <v>145</v>
      </c>
      <c r="AG81" s="103">
        <v>44</v>
      </c>
      <c r="AH81" s="103" t="s">
        <v>301</v>
      </c>
      <c r="AI81" s="104">
        <f t="shared" si="36"/>
        <v>141</v>
      </c>
      <c r="AJ81" s="876">
        <f>IFERROR(_xlfn.RANK.EQ(AI81,$AI$38:$AI$216,0)+COUNTIF(AI$38:AI81,AI81)-1,"-")</f>
        <v>89</v>
      </c>
      <c r="AK81" s="876"/>
      <c r="AL81" s="828">
        <f t="shared" si="37"/>
        <v>44</v>
      </c>
      <c r="AM81" s="828" t="str">
        <f t="shared" si="38"/>
        <v>足寄町</v>
      </c>
      <c r="AN81" s="941">
        <f t="shared" si="39"/>
        <v>831</v>
      </c>
      <c r="AO81" s="104">
        <f t="shared" si="40"/>
        <v>688</v>
      </c>
      <c r="AP81" s="876">
        <f>IFERROR(_xlfn.RANK.EQ(AO81,$AO$38:$AO$216,0)+COUNTIF(AO$38:AO81,AO81)-1,"-")</f>
        <v>84</v>
      </c>
      <c r="AQ81" s="876"/>
      <c r="AR81" s="828">
        <f t="shared" si="41"/>
        <v>44</v>
      </c>
      <c r="AS81" s="828" t="str">
        <f t="shared" si="42"/>
        <v>中富良野町</v>
      </c>
      <c r="AT81" s="941">
        <f t="shared" si="43"/>
        <v>4040</v>
      </c>
      <c r="AU81" s="104">
        <f t="shared" si="44"/>
        <v>488</v>
      </c>
      <c r="AV81" s="876">
        <f>IFERROR(_xlfn.RANK.EQ(AU81,$AU$38:$AU$216,0)+COUNTIF(AU$38:AU81,AU81)-1,"-")</f>
        <v>53</v>
      </c>
      <c r="AW81" s="876"/>
      <c r="AX81" s="828">
        <f t="shared" si="45"/>
        <v>44</v>
      </c>
      <c r="AY81" s="828" t="str">
        <f t="shared" si="46"/>
        <v>中標津町</v>
      </c>
      <c r="AZ81" s="828">
        <f t="shared" si="47"/>
        <v>517</v>
      </c>
      <c r="BA81" s="104" t="str">
        <f t="shared" si="48"/>
        <v>x</v>
      </c>
      <c r="BB81" s="876" t="str">
        <f>IFERROR(_xlfn.RANK.EQ(BA81,$BA$38:$BA$216,0)+COUNTIF(BA$38:BA81,BA81)-1,"-")</f>
        <v>-</v>
      </c>
      <c r="BC81" s="876"/>
      <c r="BD81" s="828">
        <f t="shared" si="49"/>
        <v>44</v>
      </c>
      <c r="BE81" s="828" t="str">
        <f t="shared" si="50"/>
        <v>中富良野町</v>
      </c>
      <c r="BF81" s="941">
        <f t="shared" si="51"/>
        <v>669</v>
      </c>
      <c r="BG81" s="104" t="str">
        <f t="shared" si="52"/>
        <v>x</v>
      </c>
      <c r="BH81" s="876" t="str">
        <f>IFERROR(_xlfn.RANK.EQ(BG81,$BG$38:$BG$216,0)+COUNTIF(BG$38:BG81,BG81)-1,"-")</f>
        <v>-</v>
      </c>
      <c r="BI81" s="876"/>
      <c r="BJ81" s="828">
        <f t="shared" si="53"/>
        <v>44</v>
      </c>
      <c r="BK81" s="828" t="str">
        <f t="shared" si="54"/>
        <v>江別市</v>
      </c>
      <c r="BL81" s="941">
        <f t="shared" si="55"/>
        <v>3430</v>
      </c>
      <c r="BM81" s="104">
        <f t="shared" si="56"/>
        <v>521</v>
      </c>
      <c r="BN81" s="876">
        <f>IFERROR(_xlfn.RANK.EQ(BM81,$BM$38:$BM$216,0)+COUNTIF(BM$38:BM81,BM81)-1,"-")</f>
        <v>52</v>
      </c>
      <c r="BO81" s="876"/>
      <c r="BP81" s="828">
        <f t="shared" si="57"/>
        <v>44</v>
      </c>
      <c r="BQ81" s="828" t="str">
        <f t="shared" si="58"/>
        <v>夕張市</v>
      </c>
      <c r="BR81" s="828">
        <f t="shared" si="59"/>
        <v>547</v>
      </c>
      <c r="BS81" s="104" t="str">
        <f t="shared" si="60"/>
        <v>x</v>
      </c>
      <c r="BT81" s="876" t="str">
        <f>IFERROR(_xlfn.RANK.EQ(BS81,$BS$38:$BS$216,0)+COUNTIF(BS$38:BS81,BS81)-1,"-")</f>
        <v>-</v>
      </c>
      <c r="BU81" s="876"/>
      <c r="BV81" s="828">
        <f t="shared" si="61"/>
        <v>44</v>
      </c>
      <c r="BW81" s="828" t="str">
        <f t="shared" si="62"/>
        <v>上ノ国町</v>
      </c>
      <c r="BX81" s="941">
        <f t="shared" si="63"/>
        <v>114</v>
      </c>
      <c r="BY81" s="104" t="str">
        <f t="shared" si="64"/>
        <v>x</v>
      </c>
      <c r="BZ81" s="876" t="str">
        <f>IFERROR(_xlfn.RANK.EQ(BY81,$BY$38:$BY$216,0)+COUNTIF(BY$38:BY81,BY81)-1,"-")</f>
        <v>-</v>
      </c>
      <c r="CA81" s="876"/>
      <c r="CB81" s="828">
        <f t="shared" si="65"/>
        <v>44</v>
      </c>
      <c r="CC81" s="828" t="str">
        <f t="shared" si="66"/>
        <v>新十津川町</v>
      </c>
      <c r="CD81" s="941">
        <f t="shared" si="67"/>
        <v>340</v>
      </c>
      <c r="CE81" s="104" t="str">
        <f t="shared" si="68"/>
        <v>x</v>
      </c>
      <c r="CF81" s="971" t="str">
        <f>IFERROR(_xlfn.RANK.EQ(CE81,$CE$38:$CE$216,0)+COUNTIF(CE$38:CE81,CE81)-1,"-")</f>
        <v>-</v>
      </c>
      <c r="CG81" s="972"/>
      <c r="CH81" s="978">
        <f t="shared" si="69"/>
        <v>44</v>
      </c>
      <c r="CI81" s="979" t="str">
        <f t="shared" si="70"/>
        <v>剣淵町</v>
      </c>
      <c r="CJ81" s="996">
        <f t="shared" si="71"/>
        <v>323</v>
      </c>
    </row>
    <row r="82" spans="1:88" s="210" customFormat="1" ht="18" customHeight="1">
      <c r="A82" s="608" t="s">
        <v>604</v>
      </c>
      <c r="B82" s="605" t="s">
        <v>608</v>
      </c>
      <c r="C82" s="606" t="s">
        <v>184</v>
      </c>
      <c r="D82" s="605" t="s">
        <v>689</v>
      </c>
      <c r="E82" s="606" t="s">
        <v>314</v>
      </c>
      <c r="F82" s="636">
        <v>225</v>
      </c>
      <c r="G82" s="636">
        <v>330</v>
      </c>
      <c r="H82" s="636">
        <v>324</v>
      </c>
      <c r="I82" s="636">
        <v>390</v>
      </c>
      <c r="J82" s="636">
        <v>742</v>
      </c>
      <c r="K82" s="636">
        <v>171</v>
      </c>
      <c r="L82" s="636">
        <v>350</v>
      </c>
      <c r="M82" s="636">
        <v>598</v>
      </c>
      <c r="N82" s="636">
        <v>54</v>
      </c>
      <c r="O82" s="636">
        <v>267</v>
      </c>
      <c r="P82" s="636">
        <v>144</v>
      </c>
      <c r="Q82" s="636" t="s">
        <v>145</v>
      </c>
      <c r="R82" s="636" t="s">
        <v>145</v>
      </c>
      <c r="S82" s="636" t="s">
        <v>145</v>
      </c>
      <c r="T82" s="636" t="s">
        <v>145</v>
      </c>
      <c r="U82" s="636" t="s">
        <v>145</v>
      </c>
      <c r="V82" s="636" t="s">
        <v>145</v>
      </c>
      <c r="W82" s="636" t="s">
        <v>145</v>
      </c>
      <c r="X82" s="636" t="s">
        <v>145</v>
      </c>
      <c r="Y82" s="636" t="s">
        <v>145</v>
      </c>
      <c r="Z82" s="636" t="s">
        <v>145</v>
      </c>
      <c r="AA82" s="636" t="s">
        <v>145</v>
      </c>
      <c r="AB82" s="636" t="s">
        <v>145</v>
      </c>
      <c r="AC82" s="636" t="s">
        <v>145</v>
      </c>
      <c r="AD82" s="636" t="s">
        <v>145</v>
      </c>
      <c r="AE82" s="636" t="s">
        <v>145</v>
      </c>
      <c r="AG82" s="103">
        <v>45</v>
      </c>
      <c r="AH82" s="103" t="s">
        <v>338</v>
      </c>
      <c r="AI82" s="104" t="str">
        <f t="shared" si="36"/>
        <v>x</v>
      </c>
      <c r="AJ82" s="876" t="str">
        <f>IFERROR(_xlfn.RANK.EQ(AI82,$AI$38:$AI$216,0)+COUNTIF(AI$38:AI82,AI82)-1,"-")</f>
        <v>-</v>
      </c>
      <c r="AK82" s="876"/>
      <c r="AL82" s="828">
        <f t="shared" si="37"/>
        <v>45</v>
      </c>
      <c r="AM82" s="828" t="str">
        <f t="shared" si="38"/>
        <v>滝川市</v>
      </c>
      <c r="AN82" s="941">
        <f t="shared" si="39"/>
        <v>829</v>
      </c>
      <c r="AO82" s="104" t="str">
        <f t="shared" si="40"/>
        <v>x</v>
      </c>
      <c r="AP82" s="876" t="str">
        <f>IFERROR(_xlfn.RANK.EQ(AO82,$AO$38:$AO$216,0)+COUNTIF(AO$38:AO82,AO82)-1,"-")</f>
        <v>-</v>
      </c>
      <c r="AQ82" s="876"/>
      <c r="AR82" s="828">
        <f t="shared" si="41"/>
        <v>45</v>
      </c>
      <c r="AS82" s="828" t="str">
        <f t="shared" si="42"/>
        <v>恵庭市</v>
      </c>
      <c r="AT82" s="941">
        <f t="shared" si="43"/>
        <v>3970</v>
      </c>
      <c r="AU82" s="104" t="str">
        <f t="shared" si="44"/>
        <v>x</v>
      </c>
      <c r="AV82" s="876" t="str">
        <f>IFERROR(_xlfn.RANK.EQ(AU82,$AU$38:$AU$216,0)+COUNTIF(AU$38:AU82,AU82)-1,"-")</f>
        <v>-</v>
      </c>
      <c r="AW82" s="876"/>
      <c r="AX82" s="828">
        <f t="shared" si="45"/>
        <v>45</v>
      </c>
      <c r="AY82" s="828" t="str">
        <f t="shared" si="46"/>
        <v>南富良野町</v>
      </c>
      <c r="AZ82" s="828">
        <f t="shared" si="47"/>
        <v>508</v>
      </c>
      <c r="BA82" s="104" t="str">
        <f t="shared" si="48"/>
        <v>x</v>
      </c>
      <c r="BB82" s="876" t="str">
        <f>IFERROR(_xlfn.RANK.EQ(BA82,$BA$38:$BA$216,0)+COUNTIF(BA$38:BA82,BA82)-1,"-")</f>
        <v>-</v>
      </c>
      <c r="BC82" s="876"/>
      <c r="BD82" s="828">
        <f t="shared" si="49"/>
        <v>45</v>
      </c>
      <c r="BE82" s="828" t="str">
        <f t="shared" si="50"/>
        <v>上士幌町</v>
      </c>
      <c r="BF82" s="941">
        <f t="shared" si="51"/>
        <v>630</v>
      </c>
      <c r="BG82" s="104" t="str">
        <f t="shared" si="52"/>
        <v>x</v>
      </c>
      <c r="BH82" s="876" t="str">
        <f>IFERROR(_xlfn.RANK.EQ(BG82,$BG$38:$BG$216,0)+COUNTIF(BG$38:BG82,BG82)-1,"-")</f>
        <v>-</v>
      </c>
      <c r="BI82" s="876"/>
      <c r="BJ82" s="828">
        <f t="shared" si="53"/>
        <v>45</v>
      </c>
      <c r="BK82" s="828" t="str">
        <f t="shared" si="54"/>
        <v>湧別町</v>
      </c>
      <c r="BL82" s="941">
        <f t="shared" si="55"/>
        <v>3390</v>
      </c>
      <c r="BM82" s="104" t="str">
        <f t="shared" si="56"/>
        <v>x</v>
      </c>
      <c r="BN82" s="876" t="str">
        <f>IFERROR(_xlfn.RANK.EQ(BM82,$BM$38:$BM$216,0)+COUNTIF(BM$38:BM82,BM82)-1,"-")</f>
        <v>-</v>
      </c>
      <c r="BO82" s="876"/>
      <c r="BP82" s="828">
        <f t="shared" si="57"/>
        <v>45</v>
      </c>
      <c r="BQ82" s="828" t="str">
        <f t="shared" si="58"/>
        <v>厚真町</v>
      </c>
      <c r="BR82" s="828">
        <f t="shared" si="59"/>
        <v>546</v>
      </c>
      <c r="BS82" s="104" t="str">
        <f t="shared" si="60"/>
        <v>x</v>
      </c>
      <c r="BT82" s="876" t="str">
        <f>IFERROR(_xlfn.RANK.EQ(BS82,$BS$38:$BS$216,0)+COUNTIF(BS$38:BS82,BS82)-1,"-")</f>
        <v>-</v>
      </c>
      <c r="BU82" s="876"/>
      <c r="BV82" s="828">
        <f t="shared" si="61"/>
        <v>45</v>
      </c>
      <c r="BW82" s="828" t="str">
        <f t="shared" si="62"/>
        <v>初山別村</v>
      </c>
      <c r="BX82" s="941">
        <f t="shared" si="63"/>
        <v>110</v>
      </c>
      <c r="BY82" s="104" t="str">
        <f t="shared" si="64"/>
        <v>x</v>
      </c>
      <c r="BZ82" s="876" t="str">
        <f>IFERROR(_xlfn.RANK.EQ(BY82,$BY$38:$BY$216,0)+COUNTIF(BY$38:BY82,BY82)-1,"-")</f>
        <v>-</v>
      </c>
      <c r="CA82" s="876"/>
      <c r="CB82" s="828">
        <f t="shared" si="65"/>
        <v>45</v>
      </c>
      <c r="CC82" s="828" t="str">
        <f t="shared" si="66"/>
        <v>旭川市</v>
      </c>
      <c r="CD82" s="941">
        <f t="shared" si="67"/>
        <v>331</v>
      </c>
      <c r="CE82" s="104" t="str">
        <f t="shared" si="68"/>
        <v>x</v>
      </c>
      <c r="CF82" s="971" t="str">
        <f>IFERROR(_xlfn.RANK.EQ(CE82,$CE$38:$CE$216,0)+COUNTIF(CE$38:CE82,CE82)-1,"-")</f>
        <v>-</v>
      </c>
      <c r="CG82" s="972"/>
      <c r="CH82" s="978">
        <f t="shared" si="69"/>
        <v>45</v>
      </c>
      <c r="CI82" s="979" t="str">
        <f t="shared" si="70"/>
        <v>帯広市</v>
      </c>
      <c r="CJ82" s="996">
        <f t="shared" si="71"/>
        <v>321</v>
      </c>
    </row>
    <row r="83" spans="1:88" s="210" customFormat="1" ht="18" customHeight="1">
      <c r="A83" s="608" t="s">
        <v>604</v>
      </c>
      <c r="B83" s="605" t="s">
        <v>608</v>
      </c>
      <c r="C83" s="606" t="s">
        <v>184</v>
      </c>
      <c r="D83" s="605" t="s">
        <v>690</v>
      </c>
      <c r="E83" s="606" t="s">
        <v>374</v>
      </c>
      <c r="F83" s="636" t="s">
        <v>145</v>
      </c>
      <c r="G83" s="636" t="s">
        <v>145</v>
      </c>
      <c r="H83" s="636" t="s">
        <v>145</v>
      </c>
      <c r="I83" s="636" t="s">
        <v>145</v>
      </c>
      <c r="J83" s="636" t="s">
        <v>145</v>
      </c>
      <c r="K83" s="636" t="s">
        <v>145</v>
      </c>
      <c r="L83" s="636" t="s">
        <v>145</v>
      </c>
      <c r="M83" s="636" t="s">
        <v>145</v>
      </c>
      <c r="N83" s="636" t="s">
        <v>145</v>
      </c>
      <c r="O83" s="636" t="s">
        <v>145</v>
      </c>
      <c r="P83" s="636" t="s">
        <v>145</v>
      </c>
      <c r="Q83" s="636" t="s">
        <v>145</v>
      </c>
      <c r="R83" s="636" t="s">
        <v>145</v>
      </c>
      <c r="S83" s="636" t="s">
        <v>145</v>
      </c>
      <c r="T83" s="636" t="s">
        <v>145</v>
      </c>
      <c r="U83" s="636" t="s">
        <v>145</v>
      </c>
      <c r="V83" s="636" t="s">
        <v>145</v>
      </c>
      <c r="W83" s="636" t="s">
        <v>145</v>
      </c>
      <c r="X83" s="636" t="s">
        <v>145</v>
      </c>
      <c r="Y83" s="636" t="s">
        <v>145</v>
      </c>
      <c r="Z83" s="636" t="s">
        <v>145</v>
      </c>
      <c r="AA83" s="636" t="s">
        <v>145</v>
      </c>
      <c r="AB83" s="636" t="s">
        <v>145</v>
      </c>
      <c r="AC83" s="636" t="s">
        <v>145</v>
      </c>
      <c r="AD83" s="636" t="s">
        <v>145</v>
      </c>
      <c r="AE83" s="636" t="s">
        <v>145</v>
      </c>
      <c r="AG83" s="103">
        <v>46</v>
      </c>
      <c r="AH83" s="103" t="s">
        <v>355</v>
      </c>
      <c r="AI83" s="104" t="str">
        <f t="shared" si="36"/>
        <v>-</v>
      </c>
      <c r="AJ83" s="876" t="str">
        <f>IFERROR(_xlfn.RANK.EQ(AI83,$AI$38:$AI$216,0)+COUNTIF(AI$38:AI83,AI83)-1,"-")</f>
        <v>-</v>
      </c>
      <c r="AK83" s="876"/>
      <c r="AL83" s="828">
        <f t="shared" si="37"/>
        <v>46</v>
      </c>
      <c r="AM83" s="828" t="str">
        <f t="shared" si="38"/>
        <v>恵庭市</v>
      </c>
      <c r="AN83" s="941">
        <f t="shared" si="39"/>
        <v>783</v>
      </c>
      <c r="AO83" s="104" t="str">
        <f t="shared" si="40"/>
        <v>-</v>
      </c>
      <c r="AP83" s="876" t="str">
        <f>IFERROR(_xlfn.RANK.EQ(AO83,$AO$38:$AO$216,0)+COUNTIF(AO$38:AO83,AO83)-1,"-")</f>
        <v>-</v>
      </c>
      <c r="AQ83" s="876"/>
      <c r="AR83" s="828">
        <f t="shared" si="41"/>
        <v>46</v>
      </c>
      <c r="AS83" s="828" t="str">
        <f t="shared" si="42"/>
        <v>石狩市</v>
      </c>
      <c r="AT83" s="941">
        <f t="shared" si="43"/>
        <v>3930</v>
      </c>
      <c r="AU83" s="104" t="str">
        <f t="shared" si="44"/>
        <v>-</v>
      </c>
      <c r="AV83" s="876" t="str">
        <f>IFERROR(_xlfn.RANK.EQ(AU83,$AU$38:$AU$216,0)+COUNTIF(AU$38:AU83,AU83)-1,"-")</f>
        <v>-</v>
      </c>
      <c r="AW83" s="876"/>
      <c r="AX83" s="828">
        <f t="shared" si="45"/>
        <v>46</v>
      </c>
      <c r="AY83" s="828" t="str">
        <f t="shared" si="46"/>
        <v>恵庭市</v>
      </c>
      <c r="AZ83" s="828">
        <f t="shared" si="47"/>
        <v>507</v>
      </c>
      <c r="BA83" s="104" t="str">
        <f t="shared" si="48"/>
        <v>-</v>
      </c>
      <c r="BB83" s="876" t="str">
        <f>IFERROR(_xlfn.RANK.EQ(BA83,$BA$38:$BA$216,0)+COUNTIF(BA$38:BA83,BA83)-1,"-")</f>
        <v>-</v>
      </c>
      <c r="BC83" s="876"/>
      <c r="BD83" s="828">
        <f t="shared" si="49"/>
        <v>46</v>
      </c>
      <c r="BE83" s="828" t="str">
        <f t="shared" si="50"/>
        <v>妹背牛町</v>
      </c>
      <c r="BF83" s="941">
        <f t="shared" si="51"/>
        <v>620</v>
      </c>
      <c r="BG83" s="104" t="str">
        <f t="shared" si="52"/>
        <v>-</v>
      </c>
      <c r="BH83" s="876" t="str">
        <f>IFERROR(_xlfn.RANK.EQ(BG83,$BG$38:$BG$216,0)+COUNTIF(BG$38:BG83,BG83)-1,"-")</f>
        <v>-</v>
      </c>
      <c r="BI83" s="876"/>
      <c r="BJ83" s="828">
        <f t="shared" si="53"/>
        <v>46</v>
      </c>
      <c r="BK83" s="828" t="str">
        <f t="shared" si="54"/>
        <v>石狩市</v>
      </c>
      <c r="BL83" s="941">
        <f t="shared" si="55"/>
        <v>3320</v>
      </c>
      <c r="BM83" s="104" t="str">
        <f t="shared" si="56"/>
        <v>-</v>
      </c>
      <c r="BN83" s="876" t="str">
        <f>IFERROR(_xlfn.RANK.EQ(BM83,$BM$38:$BM$216,0)+COUNTIF(BM$38:BM83,BM83)-1,"-")</f>
        <v>-</v>
      </c>
      <c r="BO83" s="876"/>
      <c r="BP83" s="828">
        <f t="shared" si="57"/>
        <v>46</v>
      </c>
      <c r="BQ83" s="828" t="str">
        <f t="shared" si="58"/>
        <v>清水町</v>
      </c>
      <c r="BR83" s="828">
        <f t="shared" si="59"/>
        <v>541</v>
      </c>
      <c r="BS83" s="104" t="str">
        <f t="shared" si="60"/>
        <v>-</v>
      </c>
      <c r="BT83" s="876" t="str">
        <f>IFERROR(_xlfn.RANK.EQ(BS83,$BS$38:$BS$216,0)+COUNTIF(BS$38:BS83,BS83)-1,"-")</f>
        <v>-</v>
      </c>
      <c r="BU83" s="876"/>
      <c r="BV83" s="828">
        <f t="shared" si="61"/>
        <v>46</v>
      </c>
      <c r="BW83" s="828" t="str">
        <f t="shared" si="62"/>
        <v>帯広市</v>
      </c>
      <c r="BX83" s="941">
        <f t="shared" si="63"/>
        <v>109</v>
      </c>
      <c r="BY83" s="104" t="str">
        <f t="shared" si="64"/>
        <v>-</v>
      </c>
      <c r="BZ83" s="876" t="str">
        <f>IFERROR(_xlfn.RANK.EQ(BY83,$BY$38:$BY$216,0)+COUNTIF(BY$38:BY83,BY83)-1,"-")</f>
        <v>-</v>
      </c>
      <c r="CA83" s="876"/>
      <c r="CB83" s="828">
        <f t="shared" si="65"/>
        <v>46</v>
      </c>
      <c r="CC83" s="828" t="str">
        <f t="shared" si="66"/>
        <v>置戸町</v>
      </c>
      <c r="CD83" s="941">
        <f t="shared" si="67"/>
        <v>315</v>
      </c>
      <c r="CE83" s="104" t="str">
        <f t="shared" si="68"/>
        <v>-</v>
      </c>
      <c r="CF83" s="971" t="str">
        <f>IFERROR(_xlfn.RANK.EQ(CE83,$CE$38:$CE$216,0)+COUNTIF(CE$38:CE83,CE83)-1,"-")</f>
        <v>-</v>
      </c>
      <c r="CG83" s="972"/>
      <c r="CH83" s="978">
        <f t="shared" si="69"/>
        <v>45</v>
      </c>
      <c r="CI83" s="979" t="str">
        <f t="shared" si="70"/>
        <v>富良野市</v>
      </c>
      <c r="CJ83" s="996">
        <f t="shared" si="71"/>
        <v>321</v>
      </c>
    </row>
    <row r="84" spans="1:88" s="210" customFormat="1" ht="18" customHeight="1">
      <c r="A84" s="608" t="s">
        <v>604</v>
      </c>
      <c r="B84" s="605" t="s">
        <v>608</v>
      </c>
      <c r="C84" s="606" t="s">
        <v>184</v>
      </c>
      <c r="D84" s="605" t="s">
        <v>691</v>
      </c>
      <c r="E84" s="606" t="s">
        <v>242</v>
      </c>
      <c r="F84" s="636">
        <v>1740</v>
      </c>
      <c r="G84" s="636">
        <v>557</v>
      </c>
      <c r="H84" s="636">
        <v>552</v>
      </c>
      <c r="I84" s="636">
        <v>567</v>
      </c>
      <c r="J84" s="636">
        <v>9660</v>
      </c>
      <c r="K84" s="636">
        <v>1230</v>
      </c>
      <c r="L84" s="636">
        <v>590</v>
      </c>
      <c r="M84" s="636">
        <v>7280</v>
      </c>
      <c r="N84" s="636">
        <v>502</v>
      </c>
      <c r="O84" s="636">
        <v>475</v>
      </c>
      <c r="P84" s="636">
        <v>2390</v>
      </c>
      <c r="Q84" s="636" t="s">
        <v>145</v>
      </c>
      <c r="R84" s="636" t="s">
        <v>145</v>
      </c>
      <c r="S84" s="636" t="s">
        <v>145</v>
      </c>
      <c r="T84" s="636" t="s">
        <v>145</v>
      </c>
      <c r="U84" s="636" t="s">
        <v>145</v>
      </c>
      <c r="V84" s="636" t="s">
        <v>145</v>
      </c>
      <c r="W84" s="636" t="s">
        <v>145</v>
      </c>
      <c r="X84" s="636" t="s">
        <v>145</v>
      </c>
      <c r="Y84" s="636" t="s">
        <v>145</v>
      </c>
      <c r="Z84" s="636" t="s">
        <v>145</v>
      </c>
      <c r="AA84" s="636" t="s">
        <v>145</v>
      </c>
      <c r="AB84" s="636" t="s">
        <v>145</v>
      </c>
      <c r="AC84" s="636" t="s">
        <v>145</v>
      </c>
      <c r="AD84" s="636" t="s">
        <v>145</v>
      </c>
      <c r="AE84" s="636" t="s">
        <v>145</v>
      </c>
      <c r="AG84" s="103">
        <v>47</v>
      </c>
      <c r="AH84" s="103" t="s">
        <v>342</v>
      </c>
      <c r="AI84" s="104">
        <f t="shared" si="36"/>
        <v>93</v>
      </c>
      <c r="AJ84" s="876">
        <f>IFERROR(_xlfn.RANK.EQ(AI84,$AI$38:$AI$216,0)+COUNTIF(AI$38:AI84,AI84)-1,"-")</f>
        <v>99</v>
      </c>
      <c r="AK84" s="876"/>
      <c r="AL84" s="828">
        <f t="shared" si="37"/>
        <v>47</v>
      </c>
      <c r="AM84" s="828" t="str">
        <f t="shared" si="38"/>
        <v>遠軽町</v>
      </c>
      <c r="AN84" s="941">
        <f t="shared" si="39"/>
        <v>777</v>
      </c>
      <c r="AO84" s="104">
        <f t="shared" si="40"/>
        <v>244</v>
      </c>
      <c r="AP84" s="876">
        <f>IFERROR(_xlfn.RANK.EQ(AO84,$AO$38:$AO$216,0)+COUNTIF(AO$38:AO84,AO84)-1,"-")</f>
        <v>101</v>
      </c>
      <c r="AQ84" s="876"/>
      <c r="AR84" s="828">
        <f t="shared" si="41"/>
        <v>46</v>
      </c>
      <c r="AS84" s="828" t="str">
        <f t="shared" si="42"/>
        <v>遠軽町</v>
      </c>
      <c r="AT84" s="941">
        <f t="shared" si="43"/>
        <v>3930</v>
      </c>
      <c r="AU84" s="104">
        <f t="shared" si="44"/>
        <v>262</v>
      </c>
      <c r="AV84" s="876">
        <f>IFERROR(_xlfn.RANK.EQ(AU84,$AU$38:$AU$216,0)+COUNTIF(AU$38:AU84,AU84)-1,"-")</f>
        <v>108</v>
      </c>
      <c r="AW84" s="876"/>
      <c r="AX84" s="828">
        <f t="shared" si="45"/>
        <v>47</v>
      </c>
      <c r="AY84" s="828" t="str">
        <f t="shared" si="46"/>
        <v>遠軽町</v>
      </c>
      <c r="AZ84" s="828">
        <f t="shared" si="47"/>
        <v>506</v>
      </c>
      <c r="BA84" s="104">
        <f t="shared" si="48"/>
        <v>54</v>
      </c>
      <c r="BB84" s="876">
        <f>IFERROR(_xlfn.RANK.EQ(BA84,$BA$38:$BA$216,0)+COUNTIF(BA$38:BA84,BA84)-1,"-")</f>
        <v>92</v>
      </c>
      <c r="BC84" s="876"/>
      <c r="BD84" s="828">
        <f t="shared" si="49"/>
        <v>47</v>
      </c>
      <c r="BE84" s="828" t="str">
        <f t="shared" si="50"/>
        <v>大樹町</v>
      </c>
      <c r="BF84" s="941">
        <f t="shared" si="51"/>
        <v>616</v>
      </c>
      <c r="BG84" s="104">
        <f t="shared" si="52"/>
        <v>174</v>
      </c>
      <c r="BH84" s="876">
        <f>IFERROR(_xlfn.RANK.EQ(BG84,$BG$38:$BG$216,0)+COUNTIF(BG$38:BG84,BG84)-1,"-")</f>
        <v>93</v>
      </c>
      <c r="BI84" s="876"/>
      <c r="BJ84" s="828">
        <f t="shared" si="53"/>
        <v>47</v>
      </c>
      <c r="BK84" s="828" t="str">
        <f t="shared" si="54"/>
        <v>中富良野町</v>
      </c>
      <c r="BL84" s="941">
        <f t="shared" si="55"/>
        <v>3260</v>
      </c>
      <c r="BM84" s="104">
        <f t="shared" si="56"/>
        <v>322</v>
      </c>
      <c r="BN84" s="876">
        <f>IFERROR(_xlfn.RANK.EQ(BM84,$BM$38:$BM$216,0)+COUNTIF(BM$38:BM84,BM84)-1,"-")</f>
        <v>99</v>
      </c>
      <c r="BO84" s="876"/>
      <c r="BP84" s="828">
        <f t="shared" si="57"/>
        <v>47</v>
      </c>
      <c r="BQ84" s="828" t="str">
        <f t="shared" si="58"/>
        <v>新篠津村</v>
      </c>
      <c r="BR84" s="828">
        <f t="shared" si="59"/>
        <v>532</v>
      </c>
      <c r="BS84" s="104">
        <f t="shared" si="60"/>
        <v>39</v>
      </c>
      <c r="BT84" s="876">
        <f>IFERROR(_xlfn.RANK.EQ(BS84,$BS$38:$BS$216,0)+COUNTIF(BS$38:BS84,BS84)-1,"-")</f>
        <v>58</v>
      </c>
      <c r="BU84" s="876"/>
      <c r="BV84" s="828">
        <f t="shared" si="61"/>
        <v>47</v>
      </c>
      <c r="BW84" s="828" t="str">
        <f t="shared" si="62"/>
        <v>美深町</v>
      </c>
      <c r="BX84" s="941">
        <f t="shared" si="63"/>
        <v>107</v>
      </c>
      <c r="BY84" s="104">
        <f t="shared" si="64"/>
        <v>70</v>
      </c>
      <c r="BZ84" s="876">
        <f>IFERROR(_xlfn.RANK.EQ(BY84,$BY$38:$BY$216,0)+COUNTIF(BY$38:BY84,BY84)-1,"-")</f>
        <v>63</v>
      </c>
      <c r="CA84" s="876"/>
      <c r="CB84" s="828">
        <f t="shared" si="65"/>
        <v>47</v>
      </c>
      <c r="CC84" s="828" t="str">
        <f t="shared" si="66"/>
        <v>上ノ国町</v>
      </c>
      <c r="CD84" s="941">
        <f t="shared" si="67"/>
        <v>314</v>
      </c>
      <c r="CE84" s="104">
        <f t="shared" si="68"/>
        <v>179</v>
      </c>
      <c r="CF84" s="971">
        <f>IFERROR(_xlfn.RANK.EQ(CE84,$CE$38:$CE$216,0)+COUNTIF(CE$38:CE84,CE84)-1,"-")</f>
        <v>72</v>
      </c>
      <c r="CG84" s="972"/>
      <c r="CH84" s="978">
        <f t="shared" si="69"/>
        <v>45</v>
      </c>
      <c r="CI84" s="979" t="str">
        <f t="shared" si="70"/>
        <v>上富良野町</v>
      </c>
      <c r="CJ84" s="996">
        <f t="shared" si="71"/>
        <v>321</v>
      </c>
    </row>
    <row r="85" spans="1:88" s="210" customFormat="1" ht="18" customHeight="1">
      <c r="A85" s="608" t="s">
        <v>604</v>
      </c>
      <c r="B85" s="605" t="s">
        <v>608</v>
      </c>
      <c r="C85" s="606" t="s">
        <v>184</v>
      </c>
      <c r="D85" s="605" t="s">
        <v>692</v>
      </c>
      <c r="E85" s="606" t="s">
        <v>231</v>
      </c>
      <c r="F85" s="636">
        <v>3430</v>
      </c>
      <c r="G85" s="636">
        <v>566</v>
      </c>
      <c r="H85" s="636">
        <v>564</v>
      </c>
      <c r="I85" s="636">
        <v>576</v>
      </c>
      <c r="J85" s="636">
        <v>19400</v>
      </c>
      <c r="K85" s="636">
        <v>3070</v>
      </c>
      <c r="L85" s="636">
        <v>581</v>
      </c>
      <c r="M85" s="636">
        <v>17800</v>
      </c>
      <c r="N85" s="636">
        <v>364</v>
      </c>
      <c r="O85" s="636">
        <v>435</v>
      </c>
      <c r="P85" s="636">
        <v>1580</v>
      </c>
      <c r="Q85" s="636" t="s">
        <v>888</v>
      </c>
      <c r="R85" s="636" t="s">
        <v>888</v>
      </c>
      <c r="S85" s="636" t="s">
        <v>145</v>
      </c>
      <c r="T85" s="636" t="s">
        <v>888</v>
      </c>
      <c r="U85" s="636" t="s">
        <v>888</v>
      </c>
      <c r="V85" s="636" t="s">
        <v>145</v>
      </c>
      <c r="W85" s="636" t="s">
        <v>145</v>
      </c>
      <c r="X85" s="636" t="s">
        <v>145</v>
      </c>
      <c r="Y85" s="636" t="s">
        <v>145</v>
      </c>
      <c r="Z85" s="636" t="s">
        <v>145</v>
      </c>
      <c r="AA85" s="636" t="s">
        <v>888</v>
      </c>
      <c r="AB85" s="636" t="s">
        <v>888</v>
      </c>
      <c r="AC85" s="636" t="s">
        <v>888</v>
      </c>
      <c r="AD85" s="636" t="s">
        <v>888</v>
      </c>
      <c r="AE85" s="636" t="s">
        <v>888</v>
      </c>
      <c r="AG85" s="103">
        <v>48</v>
      </c>
      <c r="AH85" s="103" t="s">
        <v>302</v>
      </c>
      <c r="AI85" s="104">
        <f t="shared" si="36"/>
        <v>151</v>
      </c>
      <c r="AJ85" s="876">
        <f>IFERROR(_xlfn.RANK.EQ(AI85,$AI$38:$AI$216,0)+COUNTIF(AI$38:AI85,AI85)-1,"-")</f>
        <v>86</v>
      </c>
      <c r="AK85" s="876"/>
      <c r="AL85" s="828">
        <f t="shared" si="37"/>
        <v>48</v>
      </c>
      <c r="AM85" s="828" t="str">
        <f t="shared" si="38"/>
        <v>名寄市</v>
      </c>
      <c r="AN85" s="941">
        <f t="shared" si="39"/>
        <v>746</v>
      </c>
      <c r="AO85" s="104">
        <f t="shared" si="40"/>
        <v>490</v>
      </c>
      <c r="AP85" s="876">
        <f>IFERROR(_xlfn.RANK.EQ(AO85,$AO$38:$AO$216,0)+COUNTIF(AO$38:AO85,AO85)-1,"-")</f>
        <v>92</v>
      </c>
      <c r="AQ85" s="876"/>
      <c r="AR85" s="828">
        <f t="shared" si="41"/>
        <v>48</v>
      </c>
      <c r="AS85" s="828" t="str">
        <f t="shared" si="42"/>
        <v>旭川市</v>
      </c>
      <c r="AT85" s="941">
        <f t="shared" si="43"/>
        <v>3410</v>
      </c>
      <c r="AU85" s="104">
        <f t="shared" si="44"/>
        <v>325</v>
      </c>
      <c r="AV85" s="876">
        <f>IFERROR(_xlfn.RANK.EQ(AU85,$AU$38:$AU$216,0)+COUNTIF(AU$38:AU85,AU85)-1,"-")</f>
        <v>96</v>
      </c>
      <c r="AW85" s="876"/>
      <c r="AX85" s="828">
        <f t="shared" si="45"/>
        <v>48</v>
      </c>
      <c r="AY85" s="828" t="str">
        <f t="shared" si="46"/>
        <v>津別町</v>
      </c>
      <c r="AZ85" s="828">
        <f t="shared" si="47"/>
        <v>504</v>
      </c>
      <c r="BA85" s="104">
        <f t="shared" si="48"/>
        <v>37</v>
      </c>
      <c r="BB85" s="876">
        <f>IFERROR(_xlfn.RANK.EQ(BA85,$BA$38:$BA$216,0)+COUNTIF(BA$38:BA85,BA85)-1,"-")</f>
        <v>96</v>
      </c>
      <c r="BC85" s="876"/>
      <c r="BD85" s="828">
        <f t="shared" si="49"/>
        <v>48</v>
      </c>
      <c r="BE85" s="828" t="str">
        <f t="shared" si="50"/>
        <v>江別市</v>
      </c>
      <c r="BF85" s="941">
        <f t="shared" si="51"/>
        <v>613</v>
      </c>
      <c r="BG85" s="104">
        <f t="shared" si="52"/>
        <v>176</v>
      </c>
      <c r="BH85" s="876">
        <f>IFERROR(_xlfn.RANK.EQ(BG85,$BG$38:$BG$216,0)+COUNTIF(BG$38:BG85,BG85)-1,"-")</f>
        <v>91</v>
      </c>
      <c r="BI85" s="876"/>
      <c r="BJ85" s="828">
        <f t="shared" si="53"/>
        <v>48</v>
      </c>
      <c r="BK85" s="828" t="str">
        <f t="shared" si="54"/>
        <v>新得町</v>
      </c>
      <c r="BL85" s="941">
        <f t="shared" si="55"/>
        <v>3210</v>
      </c>
      <c r="BM85" s="104">
        <f t="shared" si="56"/>
        <v>475</v>
      </c>
      <c r="BN85" s="876">
        <f>IFERROR(_xlfn.RANK.EQ(BM85,$BM$38:$BM$216,0)+COUNTIF(BM$38:BM85,BM85)-1,"-")</f>
        <v>63</v>
      </c>
      <c r="BO85" s="876"/>
      <c r="BP85" s="828">
        <f t="shared" si="57"/>
        <v>48</v>
      </c>
      <c r="BQ85" s="828" t="str">
        <f t="shared" si="58"/>
        <v>三笠市</v>
      </c>
      <c r="BR85" s="828">
        <f t="shared" si="59"/>
        <v>529</v>
      </c>
      <c r="BS85" s="104">
        <f t="shared" si="60"/>
        <v>114</v>
      </c>
      <c r="BT85" s="876">
        <f>IFERROR(_xlfn.RANK.EQ(BS85,$BS$38:$BS$216,0)+COUNTIF(BS$38:BS85,BS85)-1,"-")</f>
        <v>44</v>
      </c>
      <c r="BU85" s="876"/>
      <c r="BV85" s="828">
        <f t="shared" si="61"/>
        <v>48</v>
      </c>
      <c r="BW85" s="828" t="str">
        <f t="shared" si="62"/>
        <v>置戸町</v>
      </c>
      <c r="BX85" s="941">
        <f t="shared" si="63"/>
        <v>83</v>
      </c>
      <c r="BY85" s="104">
        <f t="shared" si="64"/>
        <v>314</v>
      </c>
      <c r="BZ85" s="876">
        <f>IFERROR(_xlfn.RANK.EQ(BY85,$BY$38:$BY$216,0)+COUNTIF(BY$38:BY85,BY85)-1,"-")</f>
        <v>47</v>
      </c>
      <c r="CA85" s="876"/>
      <c r="CB85" s="828">
        <f t="shared" si="65"/>
        <v>48</v>
      </c>
      <c r="CC85" s="828" t="str">
        <f t="shared" si="66"/>
        <v>初山別村</v>
      </c>
      <c r="CD85" s="941">
        <f t="shared" si="67"/>
        <v>292</v>
      </c>
      <c r="CE85" s="104">
        <f t="shared" si="68"/>
        <v>275</v>
      </c>
      <c r="CF85" s="971">
        <f>IFERROR(_xlfn.RANK.EQ(CE85,$CE$38:$CE$216,0)+COUNTIF(CE$38:CE85,CE85)-1,"-")</f>
        <v>58</v>
      </c>
      <c r="CG85" s="973"/>
      <c r="CH85" s="978">
        <f t="shared" si="69"/>
        <v>48</v>
      </c>
      <c r="CI85" s="979" t="str">
        <f t="shared" si="70"/>
        <v>北広島市</v>
      </c>
      <c r="CJ85" s="996">
        <f t="shared" si="71"/>
        <v>320</v>
      </c>
    </row>
    <row r="86" spans="1:88" s="210" customFormat="1" ht="18" customHeight="1">
      <c r="A86" s="608" t="s">
        <v>604</v>
      </c>
      <c r="B86" s="605" t="s">
        <v>608</v>
      </c>
      <c r="C86" s="606" t="s">
        <v>184</v>
      </c>
      <c r="D86" s="605" t="s">
        <v>693</v>
      </c>
      <c r="E86" s="606" t="s">
        <v>207</v>
      </c>
      <c r="F86" s="636">
        <v>2090</v>
      </c>
      <c r="G86" s="636">
        <v>487</v>
      </c>
      <c r="H86" s="636">
        <v>484</v>
      </c>
      <c r="I86" s="636">
        <v>497</v>
      </c>
      <c r="J86" s="636">
        <v>10200</v>
      </c>
      <c r="K86" s="636">
        <v>1780</v>
      </c>
      <c r="L86" s="636">
        <v>496</v>
      </c>
      <c r="M86" s="636">
        <v>8820</v>
      </c>
      <c r="N86" s="636">
        <v>307</v>
      </c>
      <c r="O86" s="636">
        <v>437</v>
      </c>
      <c r="P86" s="636">
        <v>1340</v>
      </c>
      <c r="Q86" s="636" t="s">
        <v>145</v>
      </c>
      <c r="R86" s="636" t="s">
        <v>145</v>
      </c>
      <c r="S86" s="636" t="s">
        <v>145</v>
      </c>
      <c r="T86" s="636" t="s">
        <v>145</v>
      </c>
      <c r="U86" s="636" t="s">
        <v>145</v>
      </c>
      <c r="V86" s="636" t="s">
        <v>145</v>
      </c>
      <c r="W86" s="636" t="s">
        <v>145</v>
      </c>
      <c r="X86" s="636" t="s">
        <v>145</v>
      </c>
      <c r="Y86" s="636" t="s">
        <v>145</v>
      </c>
      <c r="Z86" s="636" t="s">
        <v>145</v>
      </c>
      <c r="AA86" s="636" t="s">
        <v>145</v>
      </c>
      <c r="AB86" s="636" t="s">
        <v>145</v>
      </c>
      <c r="AC86" s="636" t="s">
        <v>145</v>
      </c>
      <c r="AD86" s="636" t="s">
        <v>145</v>
      </c>
      <c r="AE86" s="636" t="s">
        <v>145</v>
      </c>
      <c r="AG86" s="103">
        <v>49</v>
      </c>
      <c r="AH86" s="103" t="s">
        <v>293</v>
      </c>
      <c r="AI86" s="104">
        <f t="shared" si="36"/>
        <v>624</v>
      </c>
      <c r="AJ86" s="876">
        <f>IFERROR(_xlfn.RANK.EQ(AI86,$AI$38:$AI$216,0)+COUNTIF(AI$38:AI86,AI86)-1,"-")</f>
        <v>51</v>
      </c>
      <c r="AK86" s="876"/>
      <c r="AL86" s="828">
        <f t="shared" si="37"/>
        <v>49</v>
      </c>
      <c r="AM86" s="828" t="str">
        <f t="shared" si="38"/>
        <v>厚真町</v>
      </c>
      <c r="AN86" s="941">
        <f t="shared" si="39"/>
        <v>706</v>
      </c>
      <c r="AO86" s="104">
        <f t="shared" si="40"/>
        <v>2480</v>
      </c>
      <c r="AP86" s="876">
        <f>IFERROR(_xlfn.RANK.EQ(AO86,$AO$38:$AO$216,0)+COUNTIF(AO$38:AO86,AO86)-1,"-")</f>
        <v>57</v>
      </c>
      <c r="AQ86" s="876"/>
      <c r="AR86" s="828">
        <f t="shared" si="41"/>
        <v>49</v>
      </c>
      <c r="AS86" s="828" t="str">
        <f t="shared" si="42"/>
        <v>湧別町</v>
      </c>
      <c r="AT86" s="941">
        <f t="shared" si="43"/>
        <v>3390</v>
      </c>
      <c r="AU86" s="104">
        <f t="shared" si="44"/>
        <v>398</v>
      </c>
      <c r="AV86" s="876">
        <f>IFERROR(_xlfn.RANK.EQ(AU86,$AU$38:$AU$216,0)+COUNTIF(AU$38:AU86,AU86)-1,"-")</f>
        <v>77</v>
      </c>
      <c r="AW86" s="876"/>
      <c r="AX86" s="828">
        <f t="shared" si="45"/>
        <v>49</v>
      </c>
      <c r="AY86" s="828" t="str">
        <f t="shared" si="46"/>
        <v>むかわ町</v>
      </c>
      <c r="AZ86" s="828">
        <f t="shared" si="47"/>
        <v>499</v>
      </c>
      <c r="BA86" s="104">
        <f t="shared" si="48"/>
        <v>385</v>
      </c>
      <c r="BB86" s="876">
        <f>IFERROR(_xlfn.RANK.EQ(BA86,$BA$38:$BA$216,0)+COUNTIF(BA$38:BA86,BA86)-1,"-")</f>
        <v>60</v>
      </c>
      <c r="BC86" s="876"/>
      <c r="BD86" s="828">
        <f t="shared" si="49"/>
        <v>49</v>
      </c>
      <c r="BE86" s="828" t="str">
        <f t="shared" si="50"/>
        <v>滝川市</v>
      </c>
      <c r="BF86" s="941">
        <f t="shared" si="51"/>
        <v>609</v>
      </c>
      <c r="BG86" s="104">
        <f t="shared" si="52"/>
        <v>1830</v>
      </c>
      <c r="BH86" s="876">
        <f>IFERROR(_xlfn.RANK.EQ(BG86,$BG$38:$BG$216,0)+COUNTIF(BG$38:BG86,BG86)-1,"-")</f>
        <v>61</v>
      </c>
      <c r="BI86" s="876"/>
      <c r="BJ86" s="828">
        <f t="shared" si="53"/>
        <v>49</v>
      </c>
      <c r="BK86" s="828" t="str">
        <f t="shared" si="54"/>
        <v>旭川市</v>
      </c>
      <c r="BL86" s="941">
        <f t="shared" si="55"/>
        <v>3070</v>
      </c>
      <c r="BM86" s="104">
        <f t="shared" si="56"/>
        <v>475</v>
      </c>
      <c r="BN86" s="876">
        <f>IFERROR(_xlfn.RANK.EQ(BM86,$BM$38:$BM$216,0)+COUNTIF(BM$38:BM86,BM86)-1,"-")</f>
        <v>64</v>
      </c>
      <c r="BO86" s="876"/>
      <c r="BP86" s="828">
        <f t="shared" si="57"/>
        <v>48</v>
      </c>
      <c r="BQ86" s="828" t="str">
        <f t="shared" si="58"/>
        <v>北斗市</v>
      </c>
      <c r="BR86" s="828">
        <f t="shared" si="59"/>
        <v>529</v>
      </c>
      <c r="BS86" s="104">
        <f t="shared" si="60"/>
        <v>239</v>
      </c>
      <c r="BT86" s="876">
        <f>IFERROR(_xlfn.RANK.EQ(BS86,$BS$38:$BS$216,0)+COUNTIF(BS$38:BS86,BS86)-1,"-")</f>
        <v>24</v>
      </c>
      <c r="BU86" s="876"/>
      <c r="BV86" s="828">
        <f t="shared" si="61"/>
        <v>48</v>
      </c>
      <c r="BW86" s="828" t="str">
        <f t="shared" si="62"/>
        <v>音更町</v>
      </c>
      <c r="BX86" s="941">
        <f t="shared" si="63"/>
        <v>83</v>
      </c>
      <c r="BY86" s="104">
        <f t="shared" si="64"/>
        <v>653</v>
      </c>
      <c r="BZ86" s="876">
        <f>IFERROR(_xlfn.RANK.EQ(BY86,$BY$38:$BY$216,0)+COUNTIF(BY$38:BY86,BY86)-1,"-")</f>
        <v>29</v>
      </c>
      <c r="CA86" s="876"/>
      <c r="CB86" s="828">
        <f t="shared" si="65"/>
        <v>49</v>
      </c>
      <c r="CC86" s="828" t="str">
        <f t="shared" si="66"/>
        <v>羽幌町</v>
      </c>
      <c r="CD86" s="941">
        <f t="shared" si="67"/>
        <v>281</v>
      </c>
      <c r="CE86" s="104">
        <f t="shared" si="68"/>
        <v>273</v>
      </c>
      <c r="CF86" s="971">
        <f>IFERROR(_xlfn.RANK.EQ(CE86,$CE$38:$CE$216,0)+COUNTIF(CE$38:CE86,CE86)-1,"-")</f>
        <v>59</v>
      </c>
      <c r="CG86" s="973"/>
      <c r="CH86" s="978">
        <f t="shared" si="69"/>
        <v>49</v>
      </c>
      <c r="CI86" s="979" t="str">
        <f t="shared" si="70"/>
        <v>美唄市</v>
      </c>
      <c r="CJ86" s="996">
        <f t="shared" si="71"/>
        <v>318</v>
      </c>
    </row>
    <row r="87" spans="1:88" s="210" customFormat="1" ht="18" customHeight="1">
      <c r="A87" s="608" t="s">
        <v>604</v>
      </c>
      <c r="B87" s="605" t="s">
        <v>608</v>
      </c>
      <c r="C87" s="606" t="s">
        <v>184</v>
      </c>
      <c r="D87" s="605" t="s">
        <v>694</v>
      </c>
      <c r="E87" s="606" t="s">
        <v>291</v>
      </c>
      <c r="F87" s="636">
        <v>482</v>
      </c>
      <c r="G87" s="636">
        <v>443</v>
      </c>
      <c r="H87" s="636">
        <v>442</v>
      </c>
      <c r="I87" s="636">
        <v>449</v>
      </c>
      <c r="J87" s="636">
        <v>2130</v>
      </c>
      <c r="K87" s="636">
        <v>474</v>
      </c>
      <c r="L87" s="636">
        <v>446</v>
      </c>
      <c r="M87" s="636">
        <v>2110</v>
      </c>
      <c r="N87" s="636">
        <v>8</v>
      </c>
      <c r="O87" s="636">
        <v>250</v>
      </c>
      <c r="P87" s="636">
        <v>20</v>
      </c>
      <c r="Q87" s="636" t="s">
        <v>145</v>
      </c>
      <c r="R87" s="636" t="s">
        <v>145</v>
      </c>
      <c r="S87" s="636" t="s">
        <v>145</v>
      </c>
      <c r="T87" s="636" t="s">
        <v>145</v>
      </c>
      <c r="U87" s="636" t="s">
        <v>145</v>
      </c>
      <c r="V87" s="636" t="s">
        <v>145</v>
      </c>
      <c r="W87" s="636" t="s">
        <v>145</v>
      </c>
      <c r="X87" s="636" t="s">
        <v>145</v>
      </c>
      <c r="Y87" s="636" t="s">
        <v>145</v>
      </c>
      <c r="Z87" s="636" t="s">
        <v>145</v>
      </c>
      <c r="AA87" s="636" t="s">
        <v>145</v>
      </c>
      <c r="AB87" s="636" t="s">
        <v>145</v>
      </c>
      <c r="AC87" s="636" t="s">
        <v>145</v>
      </c>
      <c r="AD87" s="636" t="s">
        <v>145</v>
      </c>
      <c r="AE87" s="636" t="s">
        <v>145</v>
      </c>
      <c r="AG87" s="103">
        <v>50</v>
      </c>
      <c r="AH87" s="103" t="s">
        <v>312</v>
      </c>
      <c r="AI87" s="104">
        <f t="shared" si="36"/>
        <v>69</v>
      </c>
      <c r="AJ87" s="876">
        <f>IFERROR(_xlfn.RANK.EQ(AI87,$AI$38:$AI$216,0)+COUNTIF(AI$38:AI87,AI87)-1,"-")</f>
        <v>105</v>
      </c>
      <c r="AK87" s="876"/>
      <c r="AL87" s="828">
        <f t="shared" si="37"/>
        <v>50</v>
      </c>
      <c r="AM87" s="828" t="str">
        <f t="shared" si="38"/>
        <v>上士幌町</v>
      </c>
      <c r="AN87" s="941">
        <f t="shared" si="39"/>
        <v>630</v>
      </c>
      <c r="AO87" s="104">
        <f t="shared" si="40"/>
        <v>25</v>
      </c>
      <c r="AP87" s="876">
        <f>IFERROR(_xlfn.RANK.EQ(AO87,$AO$38:$AO$216,0)+COUNTIF(AO$38:AO87,AO87)-1,"-")</f>
        <v>113</v>
      </c>
      <c r="AQ87" s="876"/>
      <c r="AR87" s="828">
        <f t="shared" si="41"/>
        <v>50</v>
      </c>
      <c r="AS87" s="828" t="str">
        <f t="shared" si="42"/>
        <v>新得町</v>
      </c>
      <c r="AT87" s="941">
        <f t="shared" si="43"/>
        <v>3210</v>
      </c>
      <c r="AU87" s="104">
        <f t="shared" si="44"/>
        <v>36</v>
      </c>
      <c r="AV87" s="876">
        <f>IFERROR(_xlfn.RANK.EQ(AU87,$AU$38:$AU$216,0)+COUNTIF(AU$38:AU87,AU87)-1,"-")</f>
        <v>115</v>
      </c>
      <c r="AW87" s="876"/>
      <c r="AX87" s="828">
        <f t="shared" si="45"/>
        <v>49</v>
      </c>
      <c r="AY87" s="828" t="str">
        <f t="shared" si="46"/>
        <v>弟子屈町</v>
      </c>
      <c r="AZ87" s="828">
        <f t="shared" si="47"/>
        <v>499</v>
      </c>
      <c r="BA87" s="104" t="str">
        <f t="shared" si="48"/>
        <v>x</v>
      </c>
      <c r="BB87" s="876" t="str">
        <f>IFERROR(_xlfn.RANK.EQ(BA87,$BA$38:$BA$216,0)+COUNTIF(BA$38:BA87,BA87)-1,"-")</f>
        <v>-</v>
      </c>
      <c r="BC87" s="876"/>
      <c r="BD87" s="828">
        <f t="shared" si="49"/>
        <v>50</v>
      </c>
      <c r="BE87" s="828" t="str">
        <f t="shared" si="50"/>
        <v>湧別町</v>
      </c>
      <c r="BF87" s="941">
        <f t="shared" si="51"/>
        <v>604</v>
      </c>
      <c r="BG87" s="104" t="str">
        <f t="shared" si="52"/>
        <v>x</v>
      </c>
      <c r="BH87" s="876" t="str">
        <f>IFERROR(_xlfn.RANK.EQ(BG87,$BG$38:$BG$216,0)+COUNTIF(BG$38:BG87,BG87)-1,"-")</f>
        <v>-</v>
      </c>
      <c r="BI87" s="876"/>
      <c r="BJ87" s="828">
        <f t="shared" si="53"/>
        <v>50</v>
      </c>
      <c r="BK87" s="828" t="str">
        <f t="shared" si="54"/>
        <v>恵庭市</v>
      </c>
      <c r="BL87" s="941">
        <f t="shared" si="55"/>
        <v>2570</v>
      </c>
      <c r="BM87" s="104">
        <f t="shared" si="56"/>
        <v>30</v>
      </c>
      <c r="BN87" s="876">
        <f>IFERROR(_xlfn.RANK.EQ(BM87,$BM$38:$BM$216,0)+COUNTIF(BM$38:BM87,BM87)-1,"-")</f>
        <v>111</v>
      </c>
      <c r="BO87" s="876"/>
      <c r="BP87" s="828">
        <f t="shared" si="57"/>
        <v>50</v>
      </c>
      <c r="BQ87" s="828" t="str">
        <f t="shared" si="58"/>
        <v>中標津町</v>
      </c>
      <c r="BR87" s="828">
        <f t="shared" si="59"/>
        <v>528</v>
      </c>
      <c r="BS87" s="104" t="str">
        <f t="shared" si="60"/>
        <v>x</v>
      </c>
      <c r="BT87" s="876" t="str">
        <f>IFERROR(_xlfn.RANK.EQ(BS87,$BS$38:$BS$216,0)+COUNTIF(BS$38:BS87,BS87)-1,"-")</f>
        <v>-</v>
      </c>
      <c r="BU87" s="876"/>
      <c r="BV87" s="828">
        <f t="shared" si="61"/>
        <v>50</v>
      </c>
      <c r="BW87" s="828" t="str">
        <f t="shared" si="62"/>
        <v>北斗市</v>
      </c>
      <c r="BX87" s="941">
        <f t="shared" si="63"/>
        <v>60</v>
      </c>
      <c r="BY87" s="104" t="str">
        <f t="shared" si="64"/>
        <v>x</v>
      </c>
      <c r="BZ87" s="876" t="str">
        <f>IFERROR(_xlfn.RANK.EQ(BY87,$BY$38:$BY$216,0)+COUNTIF(BY$38:BY87,BY87)-1,"-")</f>
        <v>-</v>
      </c>
      <c r="CA87" s="876"/>
      <c r="CB87" s="828">
        <f t="shared" si="65"/>
        <v>50</v>
      </c>
      <c r="CC87" s="828" t="str">
        <f t="shared" si="66"/>
        <v>清水町</v>
      </c>
      <c r="CD87" s="941">
        <f t="shared" si="67"/>
        <v>252</v>
      </c>
      <c r="CE87" s="104">
        <f t="shared" si="68"/>
        <v>41</v>
      </c>
      <c r="CF87" s="971">
        <f>IFERROR(_xlfn.RANK.EQ(CE87,$CE$38:$CE$216,0)+COUNTIF(CE$38:CE87,CE87)-1,"-")</f>
        <v>78</v>
      </c>
      <c r="CG87" s="973"/>
      <c r="CH87" s="978">
        <f t="shared" si="69"/>
        <v>49</v>
      </c>
      <c r="CI87" s="979" t="str">
        <f t="shared" si="70"/>
        <v>留寿都村</v>
      </c>
      <c r="CJ87" s="996">
        <f t="shared" si="71"/>
        <v>318</v>
      </c>
    </row>
    <row r="88" spans="1:88" s="210" customFormat="1" ht="18" customHeight="1">
      <c r="A88" s="608" t="s">
        <v>604</v>
      </c>
      <c r="B88" s="605" t="s">
        <v>608</v>
      </c>
      <c r="C88" s="606" t="s">
        <v>184</v>
      </c>
      <c r="D88" s="605" t="s">
        <v>695</v>
      </c>
      <c r="E88" s="606" t="s">
        <v>284</v>
      </c>
      <c r="F88" s="636">
        <v>237</v>
      </c>
      <c r="G88" s="636">
        <v>182</v>
      </c>
      <c r="H88" s="636">
        <v>145</v>
      </c>
      <c r="I88" s="636">
        <v>210</v>
      </c>
      <c r="J88" s="636">
        <v>432</v>
      </c>
      <c r="K88" s="636">
        <v>219</v>
      </c>
      <c r="L88" s="636">
        <v>183</v>
      </c>
      <c r="M88" s="636">
        <v>400</v>
      </c>
      <c r="N88" s="636">
        <v>18</v>
      </c>
      <c r="O88" s="636">
        <v>178</v>
      </c>
      <c r="P88" s="636">
        <v>32</v>
      </c>
      <c r="Q88" s="636" t="s">
        <v>145</v>
      </c>
      <c r="R88" s="636" t="s">
        <v>145</v>
      </c>
      <c r="S88" s="636" t="s">
        <v>145</v>
      </c>
      <c r="T88" s="636" t="s">
        <v>145</v>
      </c>
      <c r="U88" s="636" t="s">
        <v>145</v>
      </c>
      <c r="V88" s="636" t="s">
        <v>145</v>
      </c>
      <c r="W88" s="636" t="s">
        <v>145</v>
      </c>
      <c r="X88" s="636" t="s">
        <v>145</v>
      </c>
      <c r="Y88" s="636" t="s">
        <v>145</v>
      </c>
      <c r="Z88" s="636" t="s">
        <v>145</v>
      </c>
      <c r="AA88" s="636" t="s">
        <v>145</v>
      </c>
      <c r="AB88" s="636" t="s">
        <v>145</v>
      </c>
      <c r="AC88" s="636" t="s">
        <v>145</v>
      </c>
      <c r="AD88" s="636" t="s">
        <v>145</v>
      </c>
      <c r="AE88" s="636" t="s">
        <v>145</v>
      </c>
      <c r="AG88" s="103">
        <v>51</v>
      </c>
      <c r="AH88" s="103" t="s">
        <v>353</v>
      </c>
      <c r="AI88" s="104" t="str">
        <f t="shared" si="36"/>
        <v>-</v>
      </c>
      <c r="AJ88" s="876" t="str">
        <f>IFERROR(_xlfn.RANK.EQ(AI88,$AI$38:$AI$216,0)+COUNTIF(AI$38:AI88,AI88)-1,"-")</f>
        <v>-</v>
      </c>
      <c r="AK88" s="876"/>
      <c r="AL88" s="828">
        <f t="shared" si="37"/>
        <v>51</v>
      </c>
      <c r="AM88" s="828" t="str">
        <f t="shared" si="38"/>
        <v>厚沢部町</v>
      </c>
      <c r="AN88" s="941">
        <f t="shared" si="39"/>
        <v>624</v>
      </c>
      <c r="AO88" s="104" t="str">
        <f t="shared" si="40"/>
        <v>-</v>
      </c>
      <c r="AP88" s="876" t="str">
        <f>IFERROR(_xlfn.RANK.EQ(AO88,$AO$38:$AO$216,0)+COUNTIF(AO$38:AO88,AO88)-1,"-")</f>
        <v>-</v>
      </c>
      <c r="AQ88" s="876"/>
      <c r="AR88" s="828">
        <f t="shared" si="41"/>
        <v>51</v>
      </c>
      <c r="AS88" s="828" t="str">
        <f t="shared" si="42"/>
        <v>厚真町</v>
      </c>
      <c r="AT88" s="941">
        <f t="shared" si="43"/>
        <v>3200</v>
      </c>
      <c r="AU88" s="104" t="str">
        <f t="shared" si="44"/>
        <v>-</v>
      </c>
      <c r="AV88" s="876" t="str">
        <f>IFERROR(_xlfn.RANK.EQ(AU88,$AU$38:$AU$216,0)+COUNTIF(AU$38:AU88,AU88)-1,"-")</f>
        <v>-</v>
      </c>
      <c r="AW88" s="876"/>
      <c r="AX88" s="828">
        <f t="shared" si="45"/>
        <v>51</v>
      </c>
      <c r="AY88" s="828" t="str">
        <f t="shared" si="46"/>
        <v>平取町</v>
      </c>
      <c r="AZ88" s="828">
        <f t="shared" si="47"/>
        <v>495</v>
      </c>
      <c r="BA88" s="104" t="str">
        <f t="shared" si="48"/>
        <v>-</v>
      </c>
      <c r="BB88" s="876" t="str">
        <f>IFERROR(_xlfn.RANK.EQ(BA88,$BA$38:$BA$216,0)+COUNTIF(BA$38:BA88,BA88)-1,"-")</f>
        <v>-</v>
      </c>
      <c r="BC88" s="876"/>
      <c r="BD88" s="828">
        <f t="shared" si="49"/>
        <v>51</v>
      </c>
      <c r="BE88" s="828" t="str">
        <f t="shared" si="50"/>
        <v>東神楽町</v>
      </c>
      <c r="BF88" s="941">
        <f t="shared" si="51"/>
        <v>596</v>
      </c>
      <c r="BG88" s="104" t="str">
        <f t="shared" si="52"/>
        <v>-</v>
      </c>
      <c r="BH88" s="876" t="str">
        <f>IFERROR(_xlfn.RANK.EQ(BG88,$BG$38:$BG$216,0)+COUNTIF(BG$38:BG88,BG88)-1,"-")</f>
        <v>-</v>
      </c>
      <c r="BI88" s="876"/>
      <c r="BJ88" s="828">
        <f t="shared" si="53"/>
        <v>51</v>
      </c>
      <c r="BK88" s="828" t="str">
        <f t="shared" si="54"/>
        <v>置戸町</v>
      </c>
      <c r="BL88" s="941">
        <f t="shared" si="55"/>
        <v>2560</v>
      </c>
      <c r="BM88" s="104" t="str">
        <f t="shared" si="56"/>
        <v>-</v>
      </c>
      <c r="BN88" s="876" t="str">
        <f>IFERROR(_xlfn.RANK.EQ(BM88,$BM$38:$BM$216,0)+COUNTIF(BM$38:BM88,BM88)-1,"-")</f>
        <v>-</v>
      </c>
      <c r="BO88" s="876"/>
      <c r="BP88" s="828">
        <f t="shared" si="57"/>
        <v>51</v>
      </c>
      <c r="BQ88" s="828" t="str">
        <f t="shared" si="58"/>
        <v>津別町</v>
      </c>
      <c r="BR88" s="828">
        <f t="shared" si="59"/>
        <v>522</v>
      </c>
      <c r="BS88" s="104" t="str">
        <f t="shared" si="60"/>
        <v>-</v>
      </c>
      <c r="BT88" s="876" t="str">
        <f>IFERROR(_xlfn.RANK.EQ(BS88,$BS$38:$BS$216,0)+COUNTIF(BS$38:BS88,BS88)-1,"-")</f>
        <v>-</v>
      </c>
      <c r="BU88" s="876"/>
      <c r="BV88" s="828">
        <f t="shared" si="61"/>
        <v>51</v>
      </c>
      <c r="BW88" s="828" t="str">
        <f t="shared" si="62"/>
        <v>黒松内町</v>
      </c>
      <c r="BX88" s="941">
        <f t="shared" si="63"/>
        <v>58</v>
      </c>
      <c r="BY88" s="104" t="str">
        <f t="shared" si="64"/>
        <v>-</v>
      </c>
      <c r="BZ88" s="876" t="str">
        <f>IFERROR(_xlfn.RANK.EQ(BY88,$BY$38:$BY$216,0)+COUNTIF(BY$38:BY88,BY88)-1,"-")</f>
        <v>-</v>
      </c>
      <c r="CA88" s="876"/>
      <c r="CB88" s="828">
        <f t="shared" si="65"/>
        <v>51</v>
      </c>
      <c r="CC88" s="828" t="str">
        <f t="shared" si="66"/>
        <v>黒松内町</v>
      </c>
      <c r="CD88" s="941">
        <f t="shared" si="67"/>
        <v>203</v>
      </c>
      <c r="CE88" s="104" t="str">
        <f t="shared" si="68"/>
        <v>-</v>
      </c>
      <c r="CF88" s="971" t="str">
        <f>IFERROR(_xlfn.RANK.EQ(CE88,$CE$38:$CE$216,0)+COUNTIF(CE$38:CE88,CE88)-1,"-")</f>
        <v>-</v>
      </c>
      <c r="CG88" s="973"/>
      <c r="CH88" s="978">
        <f t="shared" si="69"/>
        <v>51</v>
      </c>
      <c r="CI88" s="979" t="str">
        <f t="shared" si="70"/>
        <v>北斗市</v>
      </c>
      <c r="CJ88" s="996">
        <f t="shared" si="71"/>
        <v>307</v>
      </c>
    </row>
    <row r="89" spans="1:88" s="211" customFormat="1" ht="18" customHeight="1">
      <c r="A89" s="608" t="s">
        <v>604</v>
      </c>
      <c r="B89" s="605" t="s">
        <v>608</v>
      </c>
      <c r="C89" s="606" t="s">
        <v>184</v>
      </c>
      <c r="D89" s="605" t="s">
        <v>696</v>
      </c>
      <c r="E89" s="606" t="s">
        <v>236</v>
      </c>
      <c r="F89" s="636">
        <v>251</v>
      </c>
      <c r="G89" s="636">
        <v>246</v>
      </c>
      <c r="H89" s="636">
        <v>226</v>
      </c>
      <c r="I89" s="636">
        <v>293</v>
      </c>
      <c r="J89" s="636">
        <v>617</v>
      </c>
      <c r="K89" s="636">
        <v>109</v>
      </c>
      <c r="L89" s="636">
        <v>254</v>
      </c>
      <c r="M89" s="636">
        <v>277</v>
      </c>
      <c r="N89" s="636">
        <v>142</v>
      </c>
      <c r="O89" s="636">
        <v>239</v>
      </c>
      <c r="P89" s="636">
        <v>340</v>
      </c>
      <c r="Q89" s="636" t="s">
        <v>145</v>
      </c>
      <c r="R89" s="636" t="s">
        <v>145</v>
      </c>
      <c r="S89" s="636" t="s">
        <v>145</v>
      </c>
      <c r="T89" s="636" t="s">
        <v>145</v>
      </c>
      <c r="U89" s="636" t="s">
        <v>145</v>
      </c>
      <c r="V89" s="636" t="s">
        <v>145</v>
      </c>
      <c r="W89" s="636" t="s">
        <v>145</v>
      </c>
      <c r="X89" s="636" t="s">
        <v>145</v>
      </c>
      <c r="Y89" s="636" t="s">
        <v>145</v>
      </c>
      <c r="Z89" s="636" t="s">
        <v>145</v>
      </c>
      <c r="AA89" s="636" t="s">
        <v>145</v>
      </c>
      <c r="AB89" s="636" t="s">
        <v>145</v>
      </c>
      <c r="AC89" s="636" t="s">
        <v>145</v>
      </c>
      <c r="AD89" s="636" t="s">
        <v>145</v>
      </c>
      <c r="AE89" s="636" t="s">
        <v>145</v>
      </c>
      <c r="AG89" s="103">
        <v>52</v>
      </c>
      <c r="AH89" s="103" t="s">
        <v>295</v>
      </c>
      <c r="AI89" s="104">
        <f t="shared" si="36"/>
        <v>369</v>
      </c>
      <c r="AJ89" s="876">
        <f>IFERROR(_xlfn.RANK.EQ(AI89,$AI$38:$AI$216,0)+COUNTIF(AI$38:AI89,AI89)-1,"-")</f>
        <v>66</v>
      </c>
      <c r="AK89" s="876"/>
      <c r="AL89" s="828">
        <f t="shared" si="37"/>
        <v>52</v>
      </c>
      <c r="AM89" s="828" t="str">
        <f t="shared" si="38"/>
        <v>妹背牛町</v>
      </c>
      <c r="AN89" s="941">
        <f t="shared" si="39"/>
        <v>620</v>
      </c>
      <c r="AO89" s="104">
        <f t="shared" si="40"/>
        <v>1780</v>
      </c>
      <c r="AP89" s="876">
        <f>IFERROR(_xlfn.RANK.EQ(AO89,$AO$38:$AO$216,0)+COUNTIF(AO$38:AO89,AO89)-1,"-")</f>
        <v>64</v>
      </c>
      <c r="AQ89" s="876"/>
      <c r="AR89" s="828">
        <f t="shared" si="41"/>
        <v>52</v>
      </c>
      <c r="AS89" s="828" t="str">
        <f t="shared" si="42"/>
        <v>滝川市</v>
      </c>
      <c r="AT89" s="941">
        <f t="shared" si="43"/>
        <v>2990</v>
      </c>
      <c r="AU89" s="104">
        <f t="shared" si="44"/>
        <v>482</v>
      </c>
      <c r="AV89" s="876">
        <f>IFERROR(_xlfn.RANK.EQ(AU89,$AU$38:$AU$216,0)+COUNTIF(AU$38:AU89,AU89)-1,"-")</f>
        <v>56</v>
      </c>
      <c r="AW89" s="876"/>
      <c r="AX89" s="828">
        <f t="shared" si="45"/>
        <v>52</v>
      </c>
      <c r="AY89" s="828" t="str">
        <f t="shared" si="46"/>
        <v>江別市</v>
      </c>
      <c r="AZ89" s="828">
        <f t="shared" si="47"/>
        <v>488</v>
      </c>
      <c r="BA89" s="104">
        <f t="shared" si="48"/>
        <v>312</v>
      </c>
      <c r="BB89" s="876">
        <f>IFERROR(_xlfn.RANK.EQ(BA89,$BA$38:$BA$216,0)+COUNTIF(BA$38:BA89,BA89)-1,"-")</f>
        <v>63</v>
      </c>
      <c r="BC89" s="876"/>
      <c r="BD89" s="828">
        <f t="shared" si="49"/>
        <v>52</v>
      </c>
      <c r="BE89" s="828" t="str">
        <f t="shared" si="50"/>
        <v>名寄市</v>
      </c>
      <c r="BF89" s="941">
        <f t="shared" si="51"/>
        <v>549</v>
      </c>
      <c r="BG89" s="104">
        <f t="shared" si="52"/>
        <v>1610</v>
      </c>
      <c r="BH89" s="876">
        <f>IFERROR(_xlfn.RANK.EQ(BG89,$BG$38:$BG$216,0)+COUNTIF(BG$38:BG89,BG89)-1,"-")</f>
        <v>63</v>
      </c>
      <c r="BI89" s="876"/>
      <c r="BJ89" s="828">
        <f t="shared" si="53"/>
        <v>52</v>
      </c>
      <c r="BK89" s="828" t="str">
        <f t="shared" si="54"/>
        <v>妹背牛町</v>
      </c>
      <c r="BL89" s="941">
        <f t="shared" si="55"/>
        <v>2520</v>
      </c>
      <c r="BM89" s="104">
        <f t="shared" si="56"/>
        <v>517</v>
      </c>
      <c r="BN89" s="876">
        <f>IFERROR(_xlfn.RANK.EQ(BM89,$BM$38:$BM$216,0)+COUNTIF(BM$38:BM89,BM89)-1,"-")</f>
        <v>54</v>
      </c>
      <c r="BO89" s="876"/>
      <c r="BP89" s="828">
        <f t="shared" si="57"/>
        <v>52</v>
      </c>
      <c r="BQ89" s="828" t="str">
        <f t="shared" si="58"/>
        <v>森町</v>
      </c>
      <c r="BR89" s="828">
        <f t="shared" si="59"/>
        <v>521</v>
      </c>
      <c r="BS89" s="104">
        <f t="shared" si="60"/>
        <v>57</v>
      </c>
      <c r="BT89" s="876">
        <f>IFERROR(_xlfn.RANK.EQ(BS89,$BS$38:$BS$216,0)+COUNTIF(BS$38:BS89,BS89)-1,"-")</f>
        <v>52</v>
      </c>
      <c r="BU89" s="876"/>
      <c r="BV89" s="828">
        <f t="shared" si="61"/>
        <v>52</v>
      </c>
      <c r="BW89" s="828" t="str">
        <f t="shared" si="62"/>
        <v>今金町</v>
      </c>
      <c r="BX89" s="941">
        <f t="shared" si="63"/>
        <v>57</v>
      </c>
      <c r="BY89" s="104">
        <f t="shared" si="64"/>
        <v>164</v>
      </c>
      <c r="BZ89" s="876">
        <f>IFERROR(_xlfn.RANK.EQ(BY89,$BY$38:$BY$216,0)+COUNTIF(BY$38:BY89,BY89)-1,"-")</f>
        <v>54</v>
      </c>
      <c r="CA89" s="876"/>
      <c r="CB89" s="828">
        <f t="shared" si="65"/>
        <v>52</v>
      </c>
      <c r="CC89" s="828" t="str">
        <f t="shared" si="66"/>
        <v>北斗市</v>
      </c>
      <c r="CD89" s="941">
        <f t="shared" si="67"/>
        <v>184</v>
      </c>
      <c r="CE89" s="104">
        <f t="shared" si="68"/>
        <v>288</v>
      </c>
      <c r="CF89" s="971">
        <f>IFERROR(_xlfn.RANK.EQ(CE89,$CE$38:$CE$216,0)+COUNTIF(CE$38:CE89,CE89)-1,"-")</f>
        <v>55</v>
      </c>
      <c r="CG89" s="973"/>
      <c r="CH89" s="976">
        <f t="shared" si="69"/>
        <v>52</v>
      </c>
      <c r="CI89" s="977" t="str">
        <f t="shared" si="70"/>
        <v>和寒町</v>
      </c>
      <c r="CJ89" s="995">
        <f t="shared" si="71"/>
        <v>306</v>
      </c>
    </row>
    <row r="90" spans="1:88" s="211" customFormat="1" ht="18" customHeight="1">
      <c r="A90" s="608" t="s">
        <v>604</v>
      </c>
      <c r="B90" s="605" t="s">
        <v>608</v>
      </c>
      <c r="C90" s="606" t="s">
        <v>184</v>
      </c>
      <c r="D90" s="605" t="s">
        <v>697</v>
      </c>
      <c r="E90" s="606" t="s">
        <v>269</v>
      </c>
      <c r="F90" s="636">
        <v>620</v>
      </c>
      <c r="G90" s="636">
        <v>406</v>
      </c>
      <c r="H90" s="636">
        <v>404</v>
      </c>
      <c r="I90" s="636">
        <v>438</v>
      </c>
      <c r="J90" s="636">
        <v>2520</v>
      </c>
      <c r="K90" s="636">
        <v>620</v>
      </c>
      <c r="L90" s="636">
        <v>406</v>
      </c>
      <c r="M90" s="636">
        <v>2520</v>
      </c>
      <c r="N90" s="636" t="s">
        <v>145</v>
      </c>
      <c r="O90" s="636" t="s">
        <v>145</v>
      </c>
      <c r="P90" s="636" t="s">
        <v>145</v>
      </c>
      <c r="Q90" s="636" t="s">
        <v>145</v>
      </c>
      <c r="R90" s="636" t="s">
        <v>145</v>
      </c>
      <c r="S90" s="636" t="s">
        <v>145</v>
      </c>
      <c r="T90" s="636" t="s">
        <v>145</v>
      </c>
      <c r="U90" s="636" t="s">
        <v>145</v>
      </c>
      <c r="V90" s="636" t="s">
        <v>145</v>
      </c>
      <c r="W90" s="636" t="s">
        <v>145</v>
      </c>
      <c r="X90" s="636" t="s">
        <v>145</v>
      </c>
      <c r="Y90" s="636" t="s">
        <v>145</v>
      </c>
      <c r="Z90" s="636" t="s">
        <v>145</v>
      </c>
      <c r="AA90" s="636" t="s">
        <v>145</v>
      </c>
      <c r="AB90" s="636" t="s">
        <v>145</v>
      </c>
      <c r="AC90" s="636" t="s">
        <v>145</v>
      </c>
      <c r="AD90" s="636" t="s">
        <v>145</v>
      </c>
      <c r="AE90" s="636" t="s">
        <v>145</v>
      </c>
      <c r="AG90" s="103">
        <v>53</v>
      </c>
      <c r="AH90" s="103" t="s">
        <v>278</v>
      </c>
      <c r="AI90" s="104">
        <f t="shared" si="36"/>
        <v>96</v>
      </c>
      <c r="AJ90" s="876">
        <f>IFERROR(_xlfn.RANK.EQ(AI90,$AI$38:$AI$216,0)+COUNTIF(AI$38:AI90,AI90)-1,"-")</f>
        <v>98</v>
      </c>
      <c r="AK90" s="876"/>
      <c r="AL90" s="828">
        <f t="shared" si="37"/>
        <v>53</v>
      </c>
      <c r="AM90" s="828" t="str">
        <f t="shared" si="38"/>
        <v>東神楽町</v>
      </c>
      <c r="AN90" s="941">
        <f t="shared" si="39"/>
        <v>619</v>
      </c>
      <c r="AO90" s="104">
        <f t="shared" si="40"/>
        <v>355</v>
      </c>
      <c r="AP90" s="876">
        <f>IFERROR(_xlfn.RANK.EQ(AO90,$AO$38:$AO$216,0)+COUNTIF(AO$38:AO90,AO90)-1,"-")</f>
        <v>96</v>
      </c>
      <c r="AQ90" s="876"/>
      <c r="AR90" s="828">
        <f t="shared" si="41"/>
        <v>53</v>
      </c>
      <c r="AS90" s="828" t="str">
        <f t="shared" si="42"/>
        <v>名寄市</v>
      </c>
      <c r="AT90" s="941">
        <f t="shared" si="43"/>
        <v>2940</v>
      </c>
      <c r="AU90" s="104">
        <f t="shared" si="44"/>
        <v>370</v>
      </c>
      <c r="AV90" s="876">
        <f>IFERROR(_xlfn.RANK.EQ(AU90,$AU$38:$AU$216,0)+COUNTIF(AU$38:AU90,AU90)-1,"-")</f>
        <v>83</v>
      </c>
      <c r="AW90" s="876"/>
      <c r="AX90" s="828">
        <f t="shared" si="45"/>
        <v>52</v>
      </c>
      <c r="AY90" s="828" t="str">
        <f t="shared" si="46"/>
        <v>森町</v>
      </c>
      <c r="AZ90" s="828">
        <f t="shared" si="47"/>
        <v>488</v>
      </c>
      <c r="BA90" s="104" t="str">
        <f t="shared" si="48"/>
        <v>x</v>
      </c>
      <c r="BB90" s="876" t="str">
        <f>IFERROR(_xlfn.RANK.EQ(BA90,$BA$38:$BA$216,0)+COUNTIF(BA$38:BA90,BA90)-1,"-")</f>
        <v>-</v>
      </c>
      <c r="BC90" s="876"/>
      <c r="BD90" s="828">
        <f t="shared" si="49"/>
        <v>53</v>
      </c>
      <c r="BE90" s="828" t="str">
        <f t="shared" si="50"/>
        <v>新得町</v>
      </c>
      <c r="BF90" s="941">
        <f t="shared" si="51"/>
        <v>532</v>
      </c>
      <c r="BG90" s="104" t="str">
        <f t="shared" si="52"/>
        <v>x</v>
      </c>
      <c r="BH90" s="876" t="str">
        <f>IFERROR(_xlfn.RANK.EQ(BG90,$BG$38:$BG$216,0)+COUNTIF(BG$38:BG90,BG90)-1,"-")</f>
        <v>-</v>
      </c>
      <c r="BI90" s="876"/>
      <c r="BJ90" s="828">
        <f t="shared" si="53"/>
        <v>53</v>
      </c>
      <c r="BK90" s="828" t="str">
        <f t="shared" si="54"/>
        <v>滝川市</v>
      </c>
      <c r="BL90" s="941">
        <f t="shared" si="55"/>
        <v>2510</v>
      </c>
      <c r="BM90" s="104">
        <f t="shared" si="56"/>
        <v>382</v>
      </c>
      <c r="BN90" s="876">
        <f>IFERROR(_xlfn.RANK.EQ(BM90,$BM$38:$BM$216,0)+COUNTIF(BM$38:BM90,BM90)-1,"-")</f>
        <v>84</v>
      </c>
      <c r="BO90" s="876"/>
      <c r="BP90" s="828">
        <f t="shared" si="57"/>
        <v>53</v>
      </c>
      <c r="BQ90" s="828" t="str">
        <f t="shared" si="58"/>
        <v>豊浦町</v>
      </c>
      <c r="BR90" s="828">
        <f t="shared" si="59"/>
        <v>518</v>
      </c>
      <c r="BS90" s="104" t="str">
        <f t="shared" si="60"/>
        <v>x</v>
      </c>
      <c r="BT90" s="876" t="str">
        <f>IFERROR(_xlfn.RANK.EQ(BS90,$BS$38:$BS$216,0)+COUNTIF(BS$38:BS90,BS90)-1,"-")</f>
        <v>-</v>
      </c>
      <c r="BU90" s="876"/>
      <c r="BV90" s="828">
        <f t="shared" si="61"/>
        <v>53</v>
      </c>
      <c r="BW90" s="828" t="str">
        <f t="shared" si="62"/>
        <v>清水町</v>
      </c>
      <c r="BX90" s="941">
        <f t="shared" si="63"/>
        <v>56</v>
      </c>
      <c r="BY90" s="104" t="str">
        <f t="shared" si="64"/>
        <v>x</v>
      </c>
      <c r="BZ90" s="876" t="str">
        <f>IFERROR(_xlfn.RANK.EQ(BY90,$BY$38:$BY$216,0)+COUNTIF(BY$38:BY90,BY90)-1,"-")</f>
        <v>-</v>
      </c>
      <c r="CA90" s="876"/>
      <c r="CB90" s="828">
        <f t="shared" si="65"/>
        <v>53</v>
      </c>
      <c r="CC90" s="828" t="str">
        <f t="shared" si="66"/>
        <v>真狩村</v>
      </c>
      <c r="CD90" s="941">
        <f t="shared" si="67"/>
        <v>179</v>
      </c>
      <c r="CE90" s="104" t="str">
        <f t="shared" si="68"/>
        <v>x</v>
      </c>
      <c r="CF90" s="971" t="str">
        <f>IFERROR(_xlfn.RANK.EQ(CE90,$CE$38:$CE$216,0)+COUNTIF(CE$38:CE90,CE90)-1,"-")</f>
        <v>-</v>
      </c>
      <c r="CG90" s="973"/>
      <c r="CH90" s="976">
        <f t="shared" si="69"/>
        <v>53</v>
      </c>
      <c r="CI90" s="977" t="str">
        <f t="shared" si="70"/>
        <v>遠別町</v>
      </c>
      <c r="CJ90" s="995">
        <f t="shared" si="71"/>
        <v>299</v>
      </c>
    </row>
    <row r="91" spans="1:88" s="211" customFormat="1" ht="18" customHeight="1">
      <c r="A91" s="608" t="s">
        <v>604</v>
      </c>
      <c r="B91" s="605" t="s">
        <v>608</v>
      </c>
      <c r="C91" s="606" t="s">
        <v>184</v>
      </c>
      <c r="D91" s="605" t="s">
        <v>698</v>
      </c>
      <c r="E91" s="606" t="s">
        <v>237</v>
      </c>
      <c r="F91" s="636">
        <v>285</v>
      </c>
      <c r="G91" s="636">
        <v>370</v>
      </c>
      <c r="H91" s="636">
        <v>365</v>
      </c>
      <c r="I91" s="636">
        <v>400</v>
      </c>
      <c r="J91" s="636">
        <v>1050</v>
      </c>
      <c r="K91" s="636">
        <v>285</v>
      </c>
      <c r="L91" s="636">
        <v>370</v>
      </c>
      <c r="M91" s="636">
        <v>1050</v>
      </c>
      <c r="N91" s="636" t="s">
        <v>145</v>
      </c>
      <c r="O91" s="636" t="s">
        <v>145</v>
      </c>
      <c r="P91" s="636" t="s">
        <v>145</v>
      </c>
      <c r="Q91" s="636" t="s">
        <v>145</v>
      </c>
      <c r="R91" s="636" t="s">
        <v>145</v>
      </c>
      <c r="S91" s="636" t="s">
        <v>145</v>
      </c>
      <c r="T91" s="636" t="s">
        <v>145</v>
      </c>
      <c r="U91" s="636" t="s">
        <v>145</v>
      </c>
      <c r="V91" s="636" t="s">
        <v>145</v>
      </c>
      <c r="W91" s="636" t="s">
        <v>145</v>
      </c>
      <c r="X91" s="636" t="s">
        <v>145</v>
      </c>
      <c r="Y91" s="636" t="s">
        <v>145</v>
      </c>
      <c r="Z91" s="636" t="s">
        <v>145</v>
      </c>
      <c r="AA91" s="636" t="s">
        <v>145</v>
      </c>
      <c r="AB91" s="636" t="s">
        <v>145</v>
      </c>
      <c r="AC91" s="636" t="s">
        <v>145</v>
      </c>
      <c r="AD91" s="636" t="s">
        <v>145</v>
      </c>
      <c r="AE91" s="636" t="s">
        <v>145</v>
      </c>
      <c r="AG91" s="103">
        <v>54</v>
      </c>
      <c r="AH91" s="103" t="s">
        <v>358</v>
      </c>
      <c r="AI91" s="104" t="str">
        <f t="shared" si="36"/>
        <v>-</v>
      </c>
      <c r="AJ91" s="876" t="str">
        <f>IFERROR(_xlfn.RANK.EQ(AI91,$AI$38:$AI$216,0)+COUNTIF(AI$38:AI91,AI91)-1,"-")</f>
        <v>-</v>
      </c>
      <c r="AK91" s="876"/>
      <c r="AL91" s="828">
        <f t="shared" si="37"/>
        <v>54</v>
      </c>
      <c r="AM91" s="828" t="str">
        <f t="shared" si="38"/>
        <v>大樹町</v>
      </c>
      <c r="AN91" s="941">
        <f t="shared" si="39"/>
        <v>616</v>
      </c>
      <c r="AO91" s="104" t="str">
        <f t="shared" si="40"/>
        <v>-</v>
      </c>
      <c r="AP91" s="876" t="str">
        <f>IFERROR(_xlfn.RANK.EQ(AO91,$AO$38:$AO$216,0)+COUNTIF(AO$38:AO91,AO91)-1,"-")</f>
        <v>-</v>
      </c>
      <c r="AQ91" s="876"/>
      <c r="AR91" s="828">
        <f t="shared" si="41"/>
        <v>54</v>
      </c>
      <c r="AS91" s="828" t="str">
        <f t="shared" si="42"/>
        <v>置戸町</v>
      </c>
      <c r="AT91" s="941">
        <f t="shared" si="43"/>
        <v>2880</v>
      </c>
      <c r="AU91" s="104" t="str">
        <f t="shared" si="44"/>
        <v>-</v>
      </c>
      <c r="AV91" s="876" t="str">
        <f>IFERROR(_xlfn.RANK.EQ(AU91,$AU$38:$AU$216,0)+COUNTIF(AU$38:AU91,AU91)-1,"-")</f>
        <v>-</v>
      </c>
      <c r="AW91" s="876"/>
      <c r="AX91" s="828">
        <f t="shared" si="45"/>
        <v>54</v>
      </c>
      <c r="AY91" s="828" t="str">
        <f t="shared" si="46"/>
        <v>栗山町</v>
      </c>
      <c r="AZ91" s="828">
        <f t="shared" si="47"/>
        <v>487</v>
      </c>
      <c r="BA91" s="104" t="str">
        <f t="shared" si="48"/>
        <v>-</v>
      </c>
      <c r="BB91" s="876" t="str">
        <f>IFERROR(_xlfn.RANK.EQ(BA91,$BA$38:$BA$216,0)+COUNTIF(BA$38:BA91,BA91)-1,"-")</f>
        <v>-</v>
      </c>
      <c r="BC91" s="876"/>
      <c r="BD91" s="828">
        <f t="shared" si="49"/>
        <v>54</v>
      </c>
      <c r="BE91" s="828" t="str">
        <f t="shared" si="50"/>
        <v>月形町</v>
      </c>
      <c r="BF91" s="941">
        <f t="shared" si="51"/>
        <v>474</v>
      </c>
      <c r="BG91" s="104" t="str">
        <f t="shared" si="52"/>
        <v>-</v>
      </c>
      <c r="BH91" s="876" t="str">
        <f>IFERROR(_xlfn.RANK.EQ(BG91,$BG$38:$BG$216,0)+COUNTIF(BG$38:BG91,BG91)-1,"-")</f>
        <v>-</v>
      </c>
      <c r="BI91" s="876"/>
      <c r="BJ91" s="828">
        <f t="shared" si="53"/>
        <v>54</v>
      </c>
      <c r="BK91" s="828" t="str">
        <f t="shared" si="54"/>
        <v>名寄市</v>
      </c>
      <c r="BL91" s="941">
        <f t="shared" si="55"/>
        <v>2390</v>
      </c>
      <c r="BM91" s="104" t="str">
        <f t="shared" si="56"/>
        <v>-</v>
      </c>
      <c r="BN91" s="876" t="str">
        <f>IFERROR(_xlfn.RANK.EQ(BM91,$BM$38:$BM$216,0)+COUNTIF(BM$38:BM91,BM91)-1,"-")</f>
        <v>-</v>
      </c>
      <c r="BO91" s="876"/>
      <c r="BP91" s="828">
        <f t="shared" si="57"/>
        <v>54</v>
      </c>
      <c r="BQ91" s="828" t="str">
        <f t="shared" si="58"/>
        <v>今金町</v>
      </c>
      <c r="BR91" s="828">
        <f t="shared" si="59"/>
        <v>517</v>
      </c>
      <c r="BS91" s="104" t="str">
        <f t="shared" si="60"/>
        <v>-</v>
      </c>
      <c r="BT91" s="876" t="str">
        <f>IFERROR(_xlfn.RANK.EQ(BS91,$BS$38:$BS$216,0)+COUNTIF(BS$38:BS91,BS91)-1,"-")</f>
        <v>-</v>
      </c>
      <c r="BU91" s="876"/>
      <c r="BV91" s="828">
        <f t="shared" si="61"/>
        <v>54</v>
      </c>
      <c r="BW91" s="828" t="str">
        <f t="shared" si="62"/>
        <v>奈井江町</v>
      </c>
      <c r="BX91" s="941">
        <f t="shared" si="63"/>
        <v>54</v>
      </c>
      <c r="BY91" s="104" t="str">
        <f t="shared" si="64"/>
        <v>-</v>
      </c>
      <c r="BZ91" s="876" t="str">
        <f>IFERROR(_xlfn.RANK.EQ(BY91,$BY$38:$BY$216,0)+COUNTIF(BY$38:BY91,BY91)-1,"-")</f>
        <v>-</v>
      </c>
      <c r="CA91" s="876"/>
      <c r="CB91" s="828">
        <f t="shared" si="65"/>
        <v>54</v>
      </c>
      <c r="CC91" s="828" t="str">
        <f t="shared" si="66"/>
        <v>今金町</v>
      </c>
      <c r="CD91" s="941">
        <f t="shared" si="67"/>
        <v>164</v>
      </c>
      <c r="CE91" s="104" t="str">
        <f t="shared" si="68"/>
        <v>-</v>
      </c>
      <c r="CF91" s="971" t="str">
        <f>IFERROR(_xlfn.RANK.EQ(CE91,$CE$38:$CE$216,0)+COUNTIF(CE$38:CE91,CE91)-1,"-")</f>
        <v>-</v>
      </c>
      <c r="CG91" s="973"/>
      <c r="CH91" s="976">
        <f t="shared" si="69"/>
        <v>54</v>
      </c>
      <c r="CI91" s="977" t="str">
        <f t="shared" si="70"/>
        <v>蘭越町</v>
      </c>
      <c r="CJ91" s="995">
        <f t="shared" si="71"/>
        <v>296</v>
      </c>
    </row>
    <row r="92" spans="1:88" s="211" customFormat="1" ht="18" customHeight="1">
      <c r="A92" s="608" t="s">
        <v>604</v>
      </c>
      <c r="B92" s="605" t="s">
        <v>608</v>
      </c>
      <c r="C92" s="606" t="s">
        <v>184</v>
      </c>
      <c r="D92" s="605" t="s">
        <v>699</v>
      </c>
      <c r="E92" s="606" t="s">
        <v>265</v>
      </c>
      <c r="F92" s="636">
        <v>191</v>
      </c>
      <c r="G92" s="636">
        <v>372</v>
      </c>
      <c r="H92" s="636">
        <v>368</v>
      </c>
      <c r="I92" s="636">
        <v>400</v>
      </c>
      <c r="J92" s="636">
        <v>710</v>
      </c>
      <c r="K92" s="636">
        <v>191</v>
      </c>
      <c r="L92" s="636">
        <v>372</v>
      </c>
      <c r="M92" s="636">
        <v>710</v>
      </c>
      <c r="N92" s="636" t="s">
        <v>145</v>
      </c>
      <c r="O92" s="636" t="s">
        <v>145</v>
      </c>
      <c r="P92" s="636" t="s">
        <v>145</v>
      </c>
      <c r="Q92" s="636" t="s">
        <v>145</v>
      </c>
      <c r="R92" s="636" t="s">
        <v>145</v>
      </c>
      <c r="S92" s="636" t="s">
        <v>145</v>
      </c>
      <c r="T92" s="636" t="s">
        <v>145</v>
      </c>
      <c r="U92" s="636" t="s">
        <v>145</v>
      </c>
      <c r="V92" s="636" t="s">
        <v>145</v>
      </c>
      <c r="W92" s="636" t="s">
        <v>145</v>
      </c>
      <c r="X92" s="636" t="s">
        <v>145</v>
      </c>
      <c r="Y92" s="636" t="s">
        <v>145</v>
      </c>
      <c r="Z92" s="636" t="s">
        <v>145</v>
      </c>
      <c r="AA92" s="636" t="s">
        <v>145</v>
      </c>
      <c r="AB92" s="636" t="s">
        <v>145</v>
      </c>
      <c r="AC92" s="636" t="s">
        <v>145</v>
      </c>
      <c r="AD92" s="636" t="s">
        <v>145</v>
      </c>
      <c r="AE92" s="636" t="s">
        <v>145</v>
      </c>
      <c r="AG92" s="103">
        <v>55</v>
      </c>
      <c r="AH92" s="103" t="s">
        <v>364</v>
      </c>
      <c r="AI92" s="104" t="str">
        <f t="shared" si="36"/>
        <v>x</v>
      </c>
      <c r="AJ92" s="876" t="str">
        <f>IFERROR(_xlfn.RANK.EQ(AI92,$AI$38:$AI$216,0)+COUNTIF(AI$38:AI92,AI92)-1,"-")</f>
        <v>-</v>
      </c>
      <c r="AK92" s="876"/>
      <c r="AL92" s="828">
        <f t="shared" si="37"/>
        <v>55</v>
      </c>
      <c r="AM92" s="828" t="str">
        <f t="shared" si="38"/>
        <v>湧別町</v>
      </c>
      <c r="AN92" s="941">
        <f t="shared" si="39"/>
        <v>604</v>
      </c>
      <c r="AO92" s="104" t="str">
        <f t="shared" si="40"/>
        <v>x</v>
      </c>
      <c r="AP92" s="876" t="str">
        <f>IFERROR(_xlfn.RANK.EQ(AO92,$AO$38:$AO$216,0)+COUNTIF(AO$38:AO92,AO92)-1,"-")</f>
        <v>-</v>
      </c>
      <c r="AQ92" s="876"/>
      <c r="AR92" s="828">
        <f t="shared" si="41"/>
        <v>55</v>
      </c>
      <c r="AS92" s="828" t="str">
        <f t="shared" si="42"/>
        <v>妹背牛町</v>
      </c>
      <c r="AT92" s="941">
        <f t="shared" si="43"/>
        <v>2520</v>
      </c>
      <c r="AU92" s="104" t="str">
        <f t="shared" si="44"/>
        <v>x</v>
      </c>
      <c r="AV92" s="876" t="str">
        <f>IFERROR(_xlfn.RANK.EQ(AU92,$AU$38:$AU$216,0)+COUNTIF(AU$38:AU92,AU92)-1,"-")</f>
        <v>-</v>
      </c>
      <c r="AW92" s="876"/>
      <c r="AX92" s="828">
        <f t="shared" si="45"/>
        <v>55</v>
      </c>
      <c r="AY92" s="828" t="str">
        <f t="shared" si="46"/>
        <v>千歳市</v>
      </c>
      <c r="AZ92" s="828">
        <f t="shared" si="47"/>
        <v>485</v>
      </c>
      <c r="BA92" s="104" t="str">
        <f t="shared" si="48"/>
        <v>x</v>
      </c>
      <c r="BB92" s="876" t="str">
        <f>IFERROR(_xlfn.RANK.EQ(BA92,$BA$38:$BA$216,0)+COUNTIF(BA$38:BA92,BA92)-1,"-")</f>
        <v>-</v>
      </c>
      <c r="BC92" s="876"/>
      <c r="BD92" s="828">
        <f t="shared" si="49"/>
        <v>55</v>
      </c>
      <c r="BE92" s="828" t="str">
        <f t="shared" si="50"/>
        <v>和寒町</v>
      </c>
      <c r="BF92" s="941">
        <f t="shared" si="51"/>
        <v>451</v>
      </c>
      <c r="BG92" s="104" t="str">
        <f t="shared" si="52"/>
        <v>x</v>
      </c>
      <c r="BH92" s="876" t="str">
        <f>IFERROR(_xlfn.RANK.EQ(BG92,$BG$38:$BG$216,0)+COUNTIF(BG$38:BG92,BG92)-1,"-")</f>
        <v>-</v>
      </c>
      <c r="BI92" s="876"/>
      <c r="BJ92" s="828">
        <f t="shared" si="53"/>
        <v>54</v>
      </c>
      <c r="BK92" s="828" t="str">
        <f t="shared" si="54"/>
        <v>滝上町</v>
      </c>
      <c r="BL92" s="941">
        <f t="shared" si="55"/>
        <v>2390</v>
      </c>
      <c r="BM92" s="104" t="str">
        <f t="shared" si="56"/>
        <v>x</v>
      </c>
      <c r="BN92" s="876" t="str">
        <f>IFERROR(_xlfn.RANK.EQ(BM92,$BM$38:$BM$216,0)+COUNTIF(BM$38:BM92,BM92)-1,"-")</f>
        <v>-</v>
      </c>
      <c r="BO92" s="876"/>
      <c r="BP92" s="828">
        <f t="shared" si="57"/>
        <v>55</v>
      </c>
      <c r="BQ92" s="828" t="str">
        <f t="shared" si="58"/>
        <v>陸別町</v>
      </c>
      <c r="BR92" s="828">
        <f t="shared" si="59"/>
        <v>510</v>
      </c>
      <c r="BS92" s="104" t="str">
        <f t="shared" si="60"/>
        <v>x</v>
      </c>
      <c r="BT92" s="876" t="str">
        <f>IFERROR(_xlfn.RANK.EQ(BS92,$BS$38:$BS$216,0)+COUNTIF(BS$38:BS92,BS92)-1,"-")</f>
        <v>-</v>
      </c>
      <c r="BU92" s="876"/>
      <c r="BV92" s="828">
        <f t="shared" si="61"/>
        <v>55</v>
      </c>
      <c r="BW92" s="828" t="str">
        <f t="shared" si="62"/>
        <v>蘭越町</v>
      </c>
      <c r="BX92" s="941">
        <f t="shared" si="63"/>
        <v>52</v>
      </c>
      <c r="BY92" s="104" t="str">
        <f t="shared" si="64"/>
        <v>x</v>
      </c>
      <c r="BZ92" s="876" t="str">
        <f>IFERROR(_xlfn.RANK.EQ(BY92,$BY$38:$BY$216,0)+COUNTIF(BY$38:BY92,BY92)-1,"-")</f>
        <v>-</v>
      </c>
      <c r="CA92" s="876"/>
      <c r="CB92" s="828">
        <f t="shared" si="65"/>
        <v>55</v>
      </c>
      <c r="CC92" s="828" t="str">
        <f t="shared" si="66"/>
        <v>蘭越町</v>
      </c>
      <c r="CD92" s="941">
        <f t="shared" si="67"/>
        <v>154</v>
      </c>
      <c r="CE92" s="104" t="str">
        <f t="shared" si="68"/>
        <v>x</v>
      </c>
      <c r="CF92" s="971" t="str">
        <f>IFERROR(_xlfn.RANK.EQ(CE92,$CE$38:$CE$216,0)+COUNTIF(CE$38:CE92,CE92)-1,"-")</f>
        <v>-</v>
      </c>
      <c r="CG92" s="973"/>
      <c r="CH92" s="976">
        <f t="shared" si="69"/>
        <v>55</v>
      </c>
      <c r="CI92" s="977" t="str">
        <f t="shared" si="70"/>
        <v>今金町</v>
      </c>
      <c r="CJ92" s="995">
        <f t="shared" si="71"/>
        <v>288</v>
      </c>
    </row>
    <row r="93" spans="1:88" s="211" customFormat="1" ht="18" customHeight="1">
      <c r="A93" s="608" t="s">
        <v>604</v>
      </c>
      <c r="B93" s="605" t="s">
        <v>608</v>
      </c>
      <c r="C93" s="606" t="s">
        <v>184</v>
      </c>
      <c r="D93" s="605" t="s">
        <v>700</v>
      </c>
      <c r="E93" s="606" t="s">
        <v>239</v>
      </c>
      <c r="F93" s="636">
        <v>245</v>
      </c>
      <c r="G93" s="636">
        <v>448</v>
      </c>
      <c r="H93" s="636">
        <v>435</v>
      </c>
      <c r="I93" s="636">
        <v>472</v>
      </c>
      <c r="J93" s="636">
        <v>1100</v>
      </c>
      <c r="K93" s="636" t="s">
        <v>888</v>
      </c>
      <c r="L93" s="636">
        <v>453</v>
      </c>
      <c r="M93" s="636" t="s">
        <v>888</v>
      </c>
      <c r="N93" s="636" t="s">
        <v>888</v>
      </c>
      <c r="O93" s="636" t="s">
        <v>888</v>
      </c>
      <c r="P93" s="636" t="s">
        <v>888</v>
      </c>
      <c r="Q93" s="636" t="s">
        <v>145</v>
      </c>
      <c r="R93" s="636" t="s">
        <v>145</v>
      </c>
      <c r="S93" s="636" t="s">
        <v>145</v>
      </c>
      <c r="T93" s="636" t="s">
        <v>145</v>
      </c>
      <c r="U93" s="636" t="s">
        <v>145</v>
      </c>
      <c r="V93" s="636" t="s">
        <v>145</v>
      </c>
      <c r="W93" s="636" t="s">
        <v>145</v>
      </c>
      <c r="X93" s="636" t="s">
        <v>145</v>
      </c>
      <c r="Y93" s="636" t="s">
        <v>145</v>
      </c>
      <c r="Z93" s="636" t="s">
        <v>145</v>
      </c>
      <c r="AA93" s="636" t="s">
        <v>145</v>
      </c>
      <c r="AB93" s="636" t="s">
        <v>145</v>
      </c>
      <c r="AC93" s="636" t="s">
        <v>145</v>
      </c>
      <c r="AD93" s="636" t="s">
        <v>145</v>
      </c>
      <c r="AE93" s="636" t="s">
        <v>145</v>
      </c>
      <c r="AG93" s="103">
        <v>56</v>
      </c>
      <c r="AH93" s="103" t="s">
        <v>272</v>
      </c>
      <c r="AI93" s="104">
        <f t="shared" si="36"/>
        <v>134</v>
      </c>
      <c r="AJ93" s="876">
        <f>IFERROR(_xlfn.RANK.EQ(AI93,$AI$38:$AI$216,0)+COUNTIF(AI$38:AI93,AI93)-1,"-")</f>
        <v>90</v>
      </c>
      <c r="AK93" s="876"/>
      <c r="AL93" s="828">
        <f t="shared" si="37"/>
        <v>56</v>
      </c>
      <c r="AM93" s="828" t="str">
        <f t="shared" si="38"/>
        <v>倶知安町</v>
      </c>
      <c r="AN93" s="941">
        <f t="shared" si="39"/>
        <v>575</v>
      </c>
      <c r="AO93" s="104">
        <f t="shared" si="40"/>
        <v>561</v>
      </c>
      <c r="AP93" s="876">
        <f>IFERROR(_xlfn.RANK.EQ(AO93,$AO$38:$AO$216,0)+COUNTIF(AO$38:AO93,AO93)-1,"-")</f>
        <v>90</v>
      </c>
      <c r="AQ93" s="876"/>
      <c r="AR93" s="828">
        <f t="shared" si="41"/>
        <v>56</v>
      </c>
      <c r="AS93" s="828" t="str">
        <f t="shared" si="42"/>
        <v>倶知安町</v>
      </c>
      <c r="AT93" s="941">
        <f t="shared" si="43"/>
        <v>2500</v>
      </c>
      <c r="AU93" s="104">
        <f t="shared" si="44"/>
        <v>419</v>
      </c>
      <c r="AV93" s="876">
        <f>IFERROR(_xlfn.RANK.EQ(AU93,$AU$38:$AU$216,0)+COUNTIF(AU$38:AU93,AU93)-1,"-")</f>
        <v>72</v>
      </c>
      <c r="AW93" s="876"/>
      <c r="AX93" s="828">
        <f t="shared" si="45"/>
        <v>56</v>
      </c>
      <c r="AY93" s="828" t="str">
        <f t="shared" si="46"/>
        <v>今金町</v>
      </c>
      <c r="AZ93" s="828">
        <f t="shared" si="47"/>
        <v>482</v>
      </c>
      <c r="BA93" s="104">
        <f t="shared" si="48"/>
        <v>76</v>
      </c>
      <c r="BB93" s="876">
        <f>IFERROR(_xlfn.RANK.EQ(BA93,$BA$38:$BA$216,0)+COUNTIF(BA$38:BA93,BA93)-1,"-")</f>
        <v>89</v>
      </c>
      <c r="BC93" s="876"/>
      <c r="BD93" s="828">
        <f t="shared" si="49"/>
        <v>55</v>
      </c>
      <c r="BE93" s="828" t="str">
        <f t="shared" si="50"/>
        <v>置戸町</v>
      </c>
      <c r="BF93" s="941">
        <f t="shared" si="51"/>
        <v>451</v>
      </c>
      <c r="BG93" s="104">
        <f t="shared" si="52"/>
        <v>358</v>
      </c>
      <c r="BH93" s="876">
        <f>IFERROR(_xlfn.RANK.EQ(BG93,$BG$38:$BG$216,0)+COUNTIF(BG$38:BG93,BG93)-1,"-")</f>
        <v>86</v>
      </c>
      <c r="BI93" s="876"/>
      <c r="BJ93" s="828">
        <f t="shared" si="53"/>
        <v>56</v>
      </c>
      <c r="BK93" s="828" t="str">
        <f t="shared" si="54"/>
        <v>東神楽町</v>
      </c>
      <c r="BL93" s="941">
        <f t="shared" si="55"/>
        <v>2160</v>
      </c>
      <c r="BM93" s="104">
        <f t="shared" si="56"/>
        <v>471</v>
      </c>
      <c r="BN93" s="876">
        <f>IFERROR(_xlfn.RANK.EQ(BM93,$BM$38:$BM$216,0)+COUNTIF(BM$38:BM93,BM93)-1,"-")</f>
        <v>66</v>
      </c>
      <c r="BO93" s="876"/>
      <c r="BP93" s="828">
        <f t="shared" si="57"/>
        <v>56</v>
      </c>
      <c r="BQ93" s="828" t="str">
        <f t="shared" si="58"/>
        <v>遠軽町</v>
      </c>
      <c r="BR93" s="828">
        <f t="shared" si="59"/>
        <v>506</v>
      </c>
      <c r="BS93" s="104">
        <f t="shared" si="60"/>
        <v>58</v>
      </c>
      <c r="BT93" s="876">
        <f>IFERROR(_xlfn.RANK.EQ(BS93,$BS$38:$BS$216,0)+COUNTIF(BS$38:BS93,BS93)-1,"-")</f>
        <v>51</v>
      </c>
      <c r="BU93" s="876"/>
      <c r="BV93" s="828">
        <f t="shared" si="61"/>
        <v>56</v>
      </c>
      <c r="BW93" s="828" t="str">
        <f t="shared" si="62"/>
        <v>北広島市</v>
      </c>
      <c r="BX93" s="941">
        <f t="shared" si="63"/>
        <v>46</v>
      </c>
      <c r="BY93" s="104">
        <f t="shared" si="64"/>
        <v>203</v>
      </c>
      <c r="BZ93" s="876">
        <f>IFERROR(_xlfn.RANK.EQ(BY93,$BY$38:$BY$216,0)+COUNTIF(BY$38:BY93,BY93)-1,"-")</f>
        <v>51</v>
      </c>
      <c r="CA93" s="876"/>
      <c r="CB93" s="828">
        <f t="shared" si="65"/>
        <v>56</v>
      </c>
      <c r="CC93" s="828" t="str">
        <f t="shared" si="66"/>
        <v>北広島市</v>
      </c>
      <c r="CD93" s="941">
        <f t="shared" si="67"/>
        <v>147</v>
      </c>
      <c r="CE93" s="104">
        <f t="shared" si="68"/>
        <v>350</v>
      </c>
      <c r="CF93" s="971">
        <f>IFERROR(_xlfn.RANK.EQ(CE93,$CE$38:$CE$216,0)+COUNTIF(CE$38:CE93,CE93)-1,"-")</f>
        <v>41</v>
      </c>
      <c r="CG93" s="972"/>
      <c r="CH93" s="976">
        <f t="shared" si="69"/>
        <v>55</v>
      </c>
      <c r="CI93" s="977" t="str">
        <f t="shared" si="70"/>
        <v>苫前町</v>
      </c>
      <c r="CJ93" s="995">
        <f t="shared" si="71"/>
        <v>288</v>
      </c>
    </row>
    <row r="94" spans="1:88" s="211" customFormat="1" ht="18" customHeight="1">
      <c r="A94" s="608" t="s">
        <v>604</v>
      </c>
      <c r="B94" s="605" t="s">
        <v>608</v>
      </c>
      <c r="C94" s="606" t="s">
        <v>184</v>
      </c>
      <c r="D94" s="605" t="s">
        <v>701</v>
      </c>
      <c r="E94" s="606" t="s">
        <v>213</v>
      </c>
      <c r="F94" s="636">
        <v>283</v>
      </c>
      <c r="G94" s="636">
        <v>472</v>
      </c>
      <c r="H94" s="636">
        <v>448</v>
      </c>
      <c r="I94" s="636">
        <v>481</v>
      </c>
      <c r="J94" s="636">
        <v>1340</v>
      </c>
      <c r="K94" s="636">
        <v>283</v>
      </c>
      <c r="L94" s="636">
        <v>472</v>
      </c>
      <c r="M94" s="636">
        <v>1340</v>
      </c>
      <c r="N94" s="636" t="s">
        <v>145</v>
      </c>
      <c r="O94" s="636" t="s">
        <v>145</v>
      </c>
      <c r="P94" s="636" t="s">
        <v>145</v>
      </c>
      <c r="Q94" s="636" t="s">
        <v>145</v>
      </c>
      <c r="R94" s="636" t="s">
        <v>145</v>
      </c>
      <c r="S94" s="636" t="s">
        <v>145</v>
      </c>
      <c r="T94" s="636" t="s">
        <v>145</v>
      </c>
      <c r="U94" s="636" t="s">
        <v>145</v>
      </c>
      <c r="V94" s="636" t="s">
        <v>145</v>
      </c>
      <c r="W94" s="636" t="s">
        <v>145</v>
      </c>
      <c r="X94" s="636" t="s">
        <v>145</v>
      </c>
      <c r="Y94" s="636" t="s">
        <v>145</v>
      </c>
      <c r="Z94" s="636" t="s">
        <v>145</v>
      </c>
      <c r="AA94" s="636" t="s">
        <v>145</v>
      </c>
      <c r="AB94" s="636" t="s">
        <v>145</v>
      </c>
      <c r="AC94" s="636" t="s">
        <v>145</v>
      </c>
      <c r="AD94" s="636" t="s">
        <v>145</v>
      </c>
      <c r="AE94" s="636" t="s">
        <v>145</v>
      </c>
      <c r="AG94" s="103">
        <v>57</v>
      </c>
      <c r="AH94" s="103" t="s">
        <v>281</v>
      </c>
      <c r="AI94" s="104">
        <f t="shared" si="36"/>
        <v>107</v>
      </c>
      <c r="AJ94" s="876">
        <f>IFERROR(_xlfn.RANK.EQ(AI94,$AI$38:$AI$216,0)+COUNTIF(AI$38:AI94,AI94)-1,"-")</f>
        <v>94</v>
      </c>
      <c r="AK94" s="876"/>
      <c r="AL94" s="828">
        <f t="shared" si="37"/>
        <v>57</v>
      </c>
      <c r="AM94" s="828" t="str">
        <f t="shared" si="38"/>
        <v>置戸町</v>
      </c>
      <c r="AN94" s="941">
        <f t="shared" si="39"/>
        <v>534</v>
      </c>
      <c r="AO94" s="104">
        <f t="shared" si="40"/>
        <v>346</v>
      </c>
      <c r="AP94" s="876">
        <f>IFERROR(_xlfn.RANK.EQ(AO94,$AO$38:$AO$216,0)+COUNTIF(AO$38:AO94,AO94)-1,"-")</f>
        <v>97</v>
      </c>
      <c r="AQ94" s="876"/>
      <c r="AR94" s="828">
        <f t="shared" si="41"/>
        <v>57</v>
      </c>
      <c r="AS94" s="828" t="str">
        <f t="shared" si="42"/>
        <v>厚沢部町</v>
      </c>
      <c r="AT94" s="941">
        <f t="shared" si="43"/>
        <v>2480</v>
      </c>
      <c r="AU94" s="104">
        <f t="shared" si="44"/>
        <v>323</v>
      </c>
      <c r="AV94" s="876">
        <f>IFERROR(_xlfn.RANK.EQ(AU94,$AU$38:$AU$216,0)+COUNTIF(AU$38:AU94,AU94)-1,"-")</f>
        <v>98</v>
      </c>
      <c r="AW94" s="876"/>
      <c r="AX94" s="828">
        <f t="shared" si="45"/>
        <v>57</v>
      </c>
      <c r="AY94" s="828" t="str">
        <f t="shared" si="46"/>
        <v>沼田町</v>
      </c>
      <c r="AZ94" s="828">
        <f t="shared" si="47"/>
        <v>472</v>
      </c>
      <c r="BA94" s="104">
        <f t="shared" si="48"/>
        <v>55</v>
      </c>
      <c r="BB94" s="876">
        <f>IFERROR(_xlfn.RANK.EQ(BA94,$BA$38:$BA$216,0)+COUNTIF(BA$38:BA94,BA94)-1,"-")</f>
        <v>91</v>
      </c>
      <c r="BC94" s="876"/>
      <c r="BD94" s="828">
        <f t="shared" si="49"/>
        <v>57</v>
      </c>
      <c r="BE94" s="828" t="str">
        <f t="shared" si="50"/>
        <v>恵庭市</v>
      </c>
      <c r="BF94" s="941">
        <f t="shared" si="51"/>
        <v>430</v>
      </c>
      <c r="BG94" s="104">
        <f t="shared" si="52"/>
        <v>192</v>
      </c>
      <c r="BH94" s="876">
        <f>IFERROR(_xlfn.RANK.EQ(BG94,$BG$38:$BG$216,0)+COUNTIF(BG$38:BG94,BG94)-1,"-")</f>
        <v>90</v>
      </c>
      <c r="BI94" s="876"/>
      <c r="BJ94" s="828">
        <f t="shared" si="53"/>
        <v>57</v>
      </c>
      <c r="BK94" s="828" t="str">
        <f t="shared" si="54"/>
        <v>月形町</v>
      </c>
      <c r="BL94" s="941">
        <f t="shared" si="55"/>
        <v>2110</v>
      </c>
      <c r="BM94" s="104">
        <f t="shared" si="56"/>
        <v>349</v>
      </c>
      <c r="BN94" s="876">
        <f>IFERROR(_xlfn.RANK.EQ(BM94,$BM$38:$BM$216,0)+COUNTIF(BM$38:BM94,BM94)-1,"-")</f>
        <v>94</v>
      </c>
      <c r="BO94" s="876"/>
      <c r="BP94" s="828">
        <f t="shared" si="57"/>
        <v>57</v>
      </c>
      <c r="BQ94" s="828" t="str">
        <f t="shared" si="58"/>
        <v>弟子屈町</v>
      </c>
      <c r="BR94" s="828">
        <f t="shared" si="59"/>
        <v>499</v>
      </c>
      <c r="BS94" s="104">
        <f t="shared" si="60"/>
        <v>52</v>
      </c>
      <c r="BT94" s="876">
        <f>IFERROR(_xlfn.RANK.EQ(BS94,$BS$38:$BS$216,0)+COUNTIF(BS$38:BS94,BS94)-1,"-")</f>
        <v>55</v>
      </c>
      <c r="BU94" s="876"/>
      <c r="BV94" s="828">
        <f t="shared" si="61"/>
        <v>57</v>
      </c>
      <c r="BW94" s="828" t="str">
        <f t="shared" si="62"/>
        <v>真狩村</v>
      </c>
      <c r="BX94" s="941">
        <f t="shared" si="63"/>
        <v>43</v>
      </c>
      <c r="BY94" s="104">
        <f t="shared" si="64"/>
        <v>154</v>
      </c>
      <c r="BZ94" s="876">
        <f>IFERROR(_xlfn.RANK.EQ(BY94,$BY$38:$BY$216,0)+COUNTIF(BY$38:BY94,BY94)-1,"-")</f>
        <v>55</v>
      </c>
      <c r="CA94" s="876"/>
      <c r="CB94" s="828">
        <f t="shared" si="65"/>
        <v>57</v>
      </c>
      <c r="CC94" s="828" t="str">
        <f t="shared" si="66"/>
        <v>奈井江町</v>
      </c>
      <c r="CD94" s="941">
        <f t="shared" si="67"/>
        <v>144</v>
      </c>
      <c r="CE94" s="104">
        <f t="shared" si="68"/>
        <v>296</v>
      </c>
      <c r="CF94" s="971">
        <f>IFERROR(_xlfn.RANK.EQ(CE94,$CE$38:$CE$216,0)+COUNTIF(CE$38:CE94,CE94)-1,"-")</f>
        <v>54</v>
      </c>
      <c r="CG94" s="972"/>
      <c r="CH94" s="976">
        <f t="shared" si="69"/>
        <v>57</v>
      </c>
      <c r="CI94" s="977" t="str">
        <f t="shared" si="70"/>
        <v>名寄市</v>
      </c>
      <c r="CJ94" s="995">
        <f t="shared" si="71"/>
        <v>276</v>
      </c>
    </row>
    <row r="95" spans="1:88" s="211" customFormat="1" ht="18" customHeight="1">
      <c r="A95" s="608" t="s">
        <v>604</v>
      </c>
      <c r="B95" s="605" t="s">
        <v>609</v>
      </c>
      <c r="C95" s="606" t="s">
        <v>185</v>
      </c>
      <c r="D95" s="605" t="s">
        <v>702</v>
      </c>
      <c r="E95" s="606" t="s">
        <v>199</v>
      </c>
      <c r="F95" s="636">
        <v>1070</v>
      </c>
      <c r="G95" s="636">
        <v>319</v>
      </c>
      <c r="H95" s="636">
        <v>308</v>
      </c>
      <c r="I95" s="636">
        <v>344</v>
      </c>
      <c r="J95" s="636">
        <v>3410</v>
      </c>
      <c r="K95" s="636">
        <v>875</v>
      </c>
      <c r="L95" s="636">
        <v>351</v>
      </c>
      <c r="M95" s="636">
        <v>3070</v>
      </c>
      <c r="N95" s="636">
        <v>194</v>
      </c>
      <c r="O95" s="636">
        <v>171</v>
      </c>
      <c r="P95" s="636">
        <v>331</v>
      </c>
      <c r="Q95" s="636" t="s">
        <v>888</v>
      </c>
      <c r="R95" s="636" t="s">
        <v>888</v>
      </c>
      <c r="S95" s="636" t="s">
        <v>888</v>
      </c>
      <c r="T95" s="636" t="s">
        <v>145</v>
      </c>
      <c r="U95" s="636" t="s">
        <v>888</v>
      </c>
      <c r="V95" s="636" t="s">
        <v>145</v>
      </c>
      <c r="W95" s="636" t="s">
        <v>145</v>
      </c>
      <c r="X95" s="636" t="s">
        <v>145</v>
      </c>
      <c r="Y95" s="636" t="s">
        <v>145</v>
      </c>
      <c r="Z95" s="636" t="s">
        <v>145</v>
      </c>
      <c r="AA95" s="636" t="s">
        <v>888</v>
      </c>
      <c r="AB95" s="636">
        <v>275</v>
      </c>
      <c r="AC95" s="636">
        <v>275</v>
      </c>
      <c r="AD95" s="636" t="s">
        <v>145</v>
      </c>
      <c r="AE95" s="636" t="s">
        <v>888</v>
      </c>
      <c r="AG95" s="103">
        <v>58</v>
      </c>
      <c r="AH95" s="103" t="s">
        <v>325</v>
      </c>
      <c r="AI95" s="104">
        <f t="shared" si="36"/>
        <v>146</v>
      </c>
      <c r="AJ95" s="876">
        <f>IFERROR(_xlfn.RANK.EQ(AI95,$AI$38:$AI$216,0)+COUNTIF(AI$38:AI95,AI95)-1,"-")</f>
        <v>88</v>
      </c>
      <c r="AK95" s="876"/>
      <c r="AL95" s="828">
        <f t="shared" si="37"/>
        <v>58</v>
      </c>
      <c r="AM95" s="828" t="str">
        <f t="shared" si="38"/>
        <v>新得町</v>
      </c>
      <c r="AN95" s="941">
        <f t="shared" si="39"/>
        <v>532</v>
      </c>
      <c r="AO95" s="104">
        <f t="shared" si="40"/>
        <v>527</v>
      </c>
      <c r="AP95" s="876">
        <f>IFERROR(_xlfn.RANK.EQ(AO95,$AO$38:$AO$216,0)+COUNTIF(AO$38:AO95,AO95)-1,"-")</f>
        <v>91</v>
      </c>
      <c r="AQ95" s="876"/>
      <c r="AR95" s="828">
        <f t="shared" si="41"/>
        <v>58</v>
      </c>
      <c r="AS95" s="828" t="str">
        <f t="shared" si="42"/>
        <v>滝上町</v>
      </c>
      <c r="AT95" s="941">
        <f t="shared" si="43"/>
        <v>2390</v>
      </c>
      <c r="AU95" s="104">
        <f t="shared" si="44"/>
        <v>361</v>
      </c>
      <c r="AV95" s="876">
        <f>IFERROR(_xlfn.RANK.EQ(AU95,$AU$38:$AU$216,0)+COUNTIF(AU$38:AU95,AU95)-1,"-")</f>
        <v>88</v>
      </c>
      <c r="AW95" s="876"/>
      <c r="AX95" s="828">
        <f t="shared" si="45"/>
        <v>58</v>
      </c>
      <c r="AY95" s="828" t="str">
        <f t="shared" si="46"/>
        <v>陸別町</v>
      </c>
      <c r="AZ95" s="828">
        <f t="shared" si="47"/>
        <v>469</v>
      </c>
      <c r="BA95" s="104">
        <f t="shared" si="48"/>
        <v>130</v>
      </c>
      <c r="BB95" s="876">
        <f>IFERROR(_xlfn.RANK.EQ(BA95,$BA$38:$BA$216,0)+COUNTIF(BA$38:BA95,BA95)-1,"-")</f>
        <v>79</v>
      </c>
      <c r="BC95" s="876"/>
      <c r="BD95" s="828">
        <f t="shared" si="49"/>
        <v>58</v>
      </c>
      <c r="BE95" s="828" t="str">
        <f t="shared" si="50"/>
        <v>滝上町</v>
      </c>
      <c r="BF95" s="941">
        <f t="shared" si="51"/>
        <v>419</v>
      </c>
      <c r="BG95" s="104">
        <f t="shared" si="52"/>
        <v>485</v>
      </c>
      <c r="BH95" s="876">
        <f>IFERROR(_xlfn.RANK.EQ(BG95,$BG$38:$BG$216,0)+COUNTIF(BG$38:BG95,BG95)-1,"-")</f>
        <v>83</v>
      </c>
      <c r="BI95" s="876"/>
      <c r="BJ95" s="828">
        <f t="shared" si="53"/>
        <v>58</v>
      </c>
      <c r="BK95" s="828" t="str">
        <f t="shared" si="54"/>
        <v>和寒町</v>
      </c>
      <c r="BL95" s="941">
        <f t="shared" si="55"/>
        <v>2050</v>
      </c>
      <c r="BM95" s="104">
        <f t="shared" si="56"/>
        <v>373</v>
      </c>
      <c r="BN95" s="876">
        <f>IFERROR(_xlfn.RANK.EQ(BM95,$BM$38:$BM$216,0)+COUNTIF(BM$38:BM95,BM95)-1,"-")</f>
        <v>85</v>
      </c>
      <c r="BO95" s="876"/>
      <c r="BP95" s="828">
        <f t="shared" si="57"/>
        <v>58</v>
      </c>
      <c r="BQ95" s="828" t="str">
        <f t="shared" si="58"/>
        <v>栗山町</v>
      </c>
      <c r="BR95" s="828">
        <f t="shared" si="59"/>
        <v>496</v>
      </c>
      <c r="BS95" s="104">
        <f t="shared" si="60"/>
        <v>16</v>
      </c>
      <c r="BT95" s="876">
        <f>IFERROR(_xlfn.RANK.EQ(BS95,$BS$38:$BS$216,0)+COUNTIF(BS$38:BS95,BS95)-1,"-")</f>
        <v>72</v>
      </c>
      <c r="BU95" s="876"/>
      <c r="BV95" s="828">
        <f t="shared" si="61"/>
        <v>58</v>
      </c>
      <c r="BW95" s="828" t="str">
        <f t="shared" si="62"/>
        <v>江差町</v>
      </c>
      <c r="BX95" s="941">
        <f t="shared" si="63"/>
        <v>39</v>
      </c>
      <c r="BY95" s="104">
        <f t="shared" si="64"/>
        <v>42</v>
      </c>
      <c r="BZ95" s="876">
        <f>IFERROR(_xlfn.RANK.EQ(BY95,$BY$38:$BY$216,0)+COUNTIF(BY$38:BY95,BY95)-1,"-")</f>
        <v>69</v>
      </c>
      <c r="CA95" s="876"/>
      <c r="CB95" s="828">
        <f t="shared" si="65"/>
        <v>58</v>
      </c>
      <c r="CC95" s="828" t="str">
        <f t="shared" si="66"/>
        <v>浦幌町</v>
      </c>
      <c r="CD95" s="941">
        <f t="shared" si="67"/>
        <v>137</v>
      </c>
      <c r="CE95" s="104">
        <f t="shared" si="68"/>
        <v>263</v>
      </c>
      <c r="CF95" s="971">
        <f>IFERROR(_xlfn.RANK.EQ(CE95,$CE$38:$CE$216,0)+COUNTIF(CE$38:CE95,CE95)-1,"-")</f>
        <v>62</v>
      </c>
      <c r="CG95" s="972"/>
      <c r="CH95" s="976">
        <f t="shared" si="69"/>
        <v>58</v>
      </c>
      <c r="CI95" s="977" t="str">
        <f t="shared" si="70"/>
        <v>上ノ国町</v>
      </c>
      <c r="CJ95" s="995">
        <f t="shared" si="71"/>
        <v>275</v>
      </c>
    </row>
    <row r="96" spans="1:88" s="211" customFormat="1" ht="18" customHeight="1">
      <c r="A96" s="608" t="s">
        <v>604</v>
      </c>
      <c r="B96" s="605" t="s">
        <v>609</v>
      </c>
      <c r="C96" s="606" t="s">
        <v>185</v>
      </c>
      <c r="D96" s="605" t="s">
        <v>703</v>
      </c>
      <c r="E96" s="606" t="s">
        <v>217</v>
      </c>
      <c r="F96" s="636">
        <v>2370</v>
      </c>
      <c r="G96" s="636">
        <v>365</v>
      </c>
      <c r="H96" s="636">
        <v>358</v>
      </c>
      <c r="I96" s="636">
        <v>388</v>
      </c>
      <c r="J96" s="636">
        <v>8660</v>
      </c>
      <c r="K96" s="636">
        <v>1870</v>
      </c>
      <c r="L96" s="636">
        <v>394</v>
      </c>
      <c r="M96" s="636">
        <v>7350</v>
      </c>
      <c r="N96" s="636">
        <v>508</v>
      </c>
      <c r="O96" s="636">
        <v>259</v>
      </c>
      <c r="P96" s="636">
        <v>1320</v>
      </c>
      <c r="Q96" s="636" t="s">
        <v>145</v>
      </c>
      <c r="R96" s="636" t="s">
        <v>145</v>
      </c>
      <c r="S96" s="636" t="s">
        <v>145</v>
      </c>
      <c r="T96" s="636" t="s">
        <v>145</v>
      </c>
      <c r="U96" s="636" t="s">
        <v>145</v>
      </c>
      <c r="V96" s="636" t="s">
        <v>145</v>
      </c>
      <c r="W96" s="636" t="s">
        <v>145</v>
      </c>
      <c r="X96" s="636" t="s">
        <v>145</v>
      </c>
      <c r="Y96" s="636" t="s">
        <v>145</v>
      </c>
      <c r="Z96" s="636" t="s">
        <v>145</v>
      </c>
      <c r="AA96" s="636" t="s">
        <v>145</v>
      </c>
      <c r="AB96" s="636" t="s">
        <v>145</v>
      </c>
      <c r="AC96" s="636" t="s">
        <v>145</v>
      </c>
      <c r="AD96" s="636" t="s">
        <v>145</v>
      </c>
      <c r="AE96" s="636" t="s">
        <v>145</v>
      </c>
      <c r="AG96" s="103">
        <v>59</v>
      </c>
      <c r="AH96" s="103" t="s">
        <v>294</v>
      </c>
      <c r="AI96" s="104">
        <f t="shared" si="36"/>
        <v>171</v>
      </c>
      <c r="AJ96" s="876">
        <f>IFERROR(_xlfn.RANK.EQ(AI96,$AI$38:$AI$216,0)+COUNTIF(AI$38:AI96,AI96)-1,"-")</f>
        <v>84</v>
      </c>
      <c r="AK96" s="876"/>
      <c r="AL96" s="828">
        <f t="shared" si="37"/>
        <v>59</v>
      </c>
      <c r="AM96" s="828" t="str">
        <f t="shared" si="38"/>
        <v>遠別町</v>
      </c>
      <c r="AN96" s="941">
        <f t="shared" si="39"/>
        <v>495</v>
      </c>
      <c r="AO96" s="104">
        <f t="shared" si="40"/>
        <v>966</v>
      </c>
      <c r="AP96" s="876">
        <f>IFERROR(_xlfn.RANK.EQ(AO96,$AO$38:$AO$216,0)+COUNTIF(AO$38:AO96,AO96)-1,"-")</f>
        <v>76</v>
      </c>
      <c r="AQ96" s="876"/>
      <c r="AR96" s="828">
        <f t="shared" si="41"/>
        <v>59</v>
      </c>
      <c r="AS96" s="828" t="str">
        <f t="shared" si="42"/>
        <v>東神楽町</v>
      </c>
      <c r="AT96" s="941">
        <f t="shared" si="43"/>
        <v>2210</v>
      </c>
      <c r="AU96" s="104">
        <f t="shared" si="44"/>
        <v>565</v>
      </c>
      <c r="AV96" s="876">
        <f>IFERROR(_xlfn.RANK.EQ(AU96,$AU$38:$AU$216,0)+COUNTIF(AU$38:AU96,AU96)-1,"-")</f>
        <v>27</v>
      </c>
      <c r="AW96" s="876"/>
      <c r="AX96" s="828">
        <f t="shared" si="45"/>
        <v>59</v>
      </c>
      <c r="AY96" s="828" t="str">
        <f t="shared" si="46"/>
        <v>安平町</v>
      </c>
      <c r="AZ96" s="828">
        <f t="shared" si="47"/>
        <v>463</v>
      </c>
      <c r="BA96" s="104">
        <f t="shared" si="48"/>
        <v>128</v>
      </c>
      <c r="BB96" s="876">
        <f>IFERROR(_xlfn.RANK.EQ(BA96,$BA$38:$BA$216,0)+COUNTIF(BA$38:BA96,BA96)-1,"-")</f>
        <v>80</v>
      </c>
      <c r="BC96" s="876"/>
      <c r="BD96" s="828">
        <f t="shared" si="49"/>
        <v>59</v>
      </c>
      <c r="BE96" s="828" t="str">
        <f t="shared" si="50"/>
        <v>倶知安町</v>
      </c>
      <c r="BF96" s="941">
        <f t="shared" si="51"/>
        <v>400</v>
      </c>
      <c r="BG96" s="104">
        <f t="shared" si="52"/>
        <v>787</v>
      </c>
      <c r="BH96" s="876">
        <f>IFERROR(_xlfn.RANK.EQ(BG96,$BG$38:$BG$216,0)+COUNTIF(BG$38:BG96,BG96)-1,"-")</f>
        <v>70</v>
      </c>
      <c r="BI96" s="876"/>
      <c r="BJ96" s="828">
        <f t="shared" si="53"/>
        <v>59</v>
      </c>
      <c r="BK96" s="828" t="str">
        <f t="shared" si="54"/>
        <v>厚真町</v>
      </c>
      <c r="BL96" s="941">
        <f t="shared" si="55"/>
        <v>2030</v>
      </c>
      <c r="BM96" s="104">
        <f t="shared" si="56"/>
        <v>615</v>
      </c>
      <c r="BN96" s="876">
        <f>IFERROR(_xlfn.RANK.EQ(BM96,$BM$38:$BM$216,0)+COUNTIF(BM$38:BM96,BM96)-1,"-")</f>
        <v>21</v>
      </c>
      <c r="BO96" s="876"/>
      <c r="BP96" s="828">
        <f t="shared" si="57"/>
        <v>59</v>
      </c>
      <c r="BQ96" s="828" t="str">
        <f t="shared" si="58"/>
        <v>中富良野町</v>
      </c>
      <c r="BR96" s="828">
        <f t="shared" si="59"/>
        <v>488</v>
      </c>
      <c r="BS96" s="104">
        <f t="shared" si="60"/>
        <v>43</v>
      </c>
      <c r="BT96" s="876">
        <f>IFERROR(_xlfn.RANK.EQ(BS96,$BS$38:$BS$216,0)+COUNTIF(BS$38:BS96,BS96)-1,"-")</f>
        <v>57</v>
      </c>
      <c r="BU96" s="876"/>
      <c r="BV96" s="828">
        <f t="shared" si="61"/>
        <v>59</v>
      </c>
      <c r="BW96" s="828" t="str">
        <f t="shared" si="62"/>
        <v>伊達市</v>
      </c>
      <c r="BX96" s="941">
        <f t="shared" si="63"/>
        <v>36</v>
      </c>
      <c r="BY96" s="104">
        <f t="shared" si="64"/>
        <v>179</v>
      </c>
      <c r="BZ96" s="876">
        <f>IFERROR(_xlfn.RANK.EQ(BY96,$BY$38:$BY$216,0)+COUNTIF(BY$38:BY96,BY96)-1,"-")</f>
        <v>53</v>
      </c>
      <c r="CA96" s="876"/>
      <c r="CB96" s="828">
        <f t="shared" si="65"/>
        <v>59</v>
      </c>
      <c r="CC96" s="828" t="str">
        <f t="shared" si="66"/>
        <v>伊達市</v>
      </c>
      <c r="CD96" s="941">
        <f t="shared" si="67"/>
        <v>127</v>
      </c>
      <c r="CE96" s="104">
        <f t="shared" si="68"/>
        <v>416</v>
      </c>
      <c r="CF96" s="971">
        <f>IFERROR(_xlfn.RANK.EQ(CE96,$CE$38:$CE$216,0)+COUNTIF(CE$38:CE96,CE96)-1,"-")</f>
        <v>16</v>
      </c>
      <c r="CG96" s="972"/>
      <c r="CH96" s="976">
        <f t="shared" si="69"/>
        <v>59</v>
      </c>
      <c r="CI96" s="977" t="str">
        <f t="shared" si="70"/>
        <v>厚沢部町</v>
      </c>
      <c r="CJ96" s="995">
        <f t="shared" si="71"/>
        <v>273</v>
      </c>
    </row>
    <row r="97" spans="1:88" s="211" customFormat="1" ht="18" customHeight="1">
      <c r="A97" s="608" t="s">
        <v>604</v>
      </c>
      <c r="B97" s="605" t="s">
        <v>609</v>
      </c>
      <c r="C97" s="606" t="s">
        <v>185</v>
      </c>
      <c r="D97" s="605" t="s">
        <v>704</v>
      </c>
      <c r="E97" s="606" t="s">
        <v>228</v>
      </c>
      <c r="F97" s="636">
        <v>746</v>
      </c>
      <c r="G97" s="636">
        <v>394</v>
      </c>
      <c r="H97" s="636">
        <v>368</v>
      </c>
      <c r="I97" s="636">
        <v>417</v>
      </c>
      <c r="J97" s="636">
        <v>2940</v>
      </c>
      <c r="K97" s="636">
        <v>549</v>
      </c>
      <c r="L97" s="636">
        <v>436</v>
      </c>
      <c r="M97" s="636">
        <v>2390</v>
      </c>
      <c r="N97" s="636">
        <v>197</v>
      </c>
      <c r="O97" s="636">
        <v>276</v>
      </c>
      <c r="P97" s="636">
        <v>543</v>
      </c>
      <c r="Q97" s="636" t="s">
        <v>145</v>
      </c>
      <c r="R97" s="636" t="s">
        <v>145</v>
      </c>
      <c r="S97" s="636" t="s">
        <v>145</v>
      </c>
      <c r="T97" s="636" t="s">
        <v>145</v>
      </c>
      <c r="U97" s="636" t="s">
        <v>145</v>
      </c>
      <c r="V97" s="636" t="s">
        <v>145</v>
      </c>
      <c r="W97" s="636" t="s">
        <v>145</v>
      </c>
      <c r="X97" s="636" t="s">
        <v>145</v>
      </c>
      <c r="Y97" s="636" t="s">
        <v>145</v>
      </c>
      <c r="Z97" s="636" t="s">
        <v>145</v>
      </c>
      <c r="AA97" s="636" t="s">
        <v>145</v>
      </c>
      <c r="AB97" s="636" t="s">
        <v>145</v>
      </c>
      <c r="AC97" s="636" t="s">
        <v>145</v>
      </c>
      <c r="AD97" s="636" t="s">
        <v>145</v>
      </c>
      <c r="AE97" s="636" t="s">
        <v>145</v>
      </c>
      <c r="AG97" s="103">
        <v>60</v>
      </c>
      <c r="AH97" s="103" t="s">
        <v>298</v>
      </c>
      <c r="AI97" s="104">
        <f t="shared" si="36"/>
        <v>106</v>
      </c>
      <c r="AJ97" s="876">
        <f>IFERROR(_xlfn.RANK.EQ(AI97,$AI$38:$AI$216,0)+COUNTIF(AI$38:AI97,AI97)-1,"-")</f>
        <v>95</v>
      </c>
      <c r="AK97" s="876"/>
      <c r="AL97" s="828">
        <f t="shared" si="37"/>
        <v>60</v>
      </c>
      <c r="AM97" s="828" t="str">
        <f t="shared" si="38"/>
        <v>和寒町</v>
      </c>
      <c r="AN97" s="941">
        <f t="shared" si="39"/>
        <v>484</v>
      </c>
      <c r="AO97" s="104">
        <f t="shared" si="40"/>
        <v>596</v>
      </c>
      <c r="AP97" s="876">
        <f>IFERROR(_xlfn.RANK.EQ(AO97,$AO$38:$AO$216,0)+COUNTIF(AO$38:AO97,AO97)-1,"-")</f>
        <v>88</v>
      </c>
      <c r="AQ97" s="876"/>
      <c r="AR97" s="828">
        <f t="shared" si="41"/>
        <v>60</v>
      </c>
      <c r="AS97" s="828" t="str">
        <f t="shared" si="42"/>
        <v>和寒町</v>
      </c>
      <c r="AT97" s="941">
        <f t="shared" si="43"/>
        <v>2150</v>
      </c>
      <c r="AU97" s="104">
        <f t="shared" si="44"/>
        <v>562</v>
      </c>
      <c r="AV97" s="876">
        <f>IFERROR(_xlfn.RANK.EQ(AU97,$AU$38:$AU$216,0)+COUNTIF(AU$38:AU97,AU97)-1,"-")</f>
        <v>28</v>
      </c>
      <c r="AW97" s="876"/>
      <c r="AX97" s="828">
        <f t="shared" si="45"/>
        <v>60</v>
      </c>
      <c r="AY97" s="828" t="str">
        <f t="shared" si="46"/>
        <v>美唄市</v>
      </c>
      <c r="AZ97" s="828">
        <f t="shared" si="47"/>
        <v>461</v>
      </c>
      <c r="BA97" s="104">
        <f t="shared" si="48"/>
        <v>89</v>
      </c>
      <c r="BB97" s="876">
        <f>IFERROR(_xlfn.RANK.EQ(BA97,$BA$38:$BA$216,0)+COUNTIF(BA$38:BA97,BA97)-1,"-")</f>
        <v>85</v>
      </c>
      <c r="BC97" s="876"/>
      <c r="BD97" s="828">
        <f t="shared" si="49"/>
        <v>60</v>
      </c>
      <c r="BE97" s="828" t="str">
        <f t="shared" si="50"/>
        <v>厚沢部町</v>
      </c>
      <c r="BF97" s="941">
        <f t="shared" si="51"/>
        <v>385</v>
      </c>
      <c r="BG97" s="104">
        <f t="shared" si="52"/>
        <v>542</v>
      </c>
      <c r="BH97" s="876">
        <f>IFERROR(_xlfn.RANK.EQ(BG97,$BG$38:$BG$216,0)+COUNTIF(BG$38:BG97,BG97)-1,"-")</f>
        <v>81</v>
      </c>
      <c r="BI97" s="876"/>
      <c r="BJ97" s="828">
        <f t="shared" si="53"/>
        <v>60</v>
      </c>
      <c r="BK97" s="828" t="str">
        <f t="shared" si="54"/>
        <v>倶知安町</v>
      </c>
      <c r="BL97" s="941">
        <f t="shared" si="55"/>
        <v>1930</v>
      </c>
      <c r="BM97" s="104">
        <f t="shared" si="56"/>
        <v>609</v>
      </c>
      <c r="BN97" s="876">
        <f>IFERROR(_xlfn.RANK.EQ(BM97,$BM$38:$BM$216,0)+COUNTIF(BM$38:BM97,BM97)-1,"-")</f>
        <v>22</v>
      </c>
      <c r="BO97" s="876"/>
      <c r="BP97" s="828">
        <f t="shared" si="57"/>
        <v>60</v>
      </c>
      <c r="BQ97" s="828" t="str">
        <f t="shared" si="58"/>
        <v>安平町</v>
      </c>
      <c r="BR97" s="828">
        <f t="shared" si="59"/>
        <v>485</v>
      </c>
      <c r="BS97" s="104">
        <f t="shared" si="60"/>
        <v>17</v>
      </c>
      <c r="BT97" s="876">
        <f>IFERROR(_xlfn.RANK.EQ(BS97,$BS$38:$BS$216,0)+COUNTIF(BS$38:BS97,BS97)-1,"-")</f>
        <v>70</v>
      </c>
      <c r="BU97" s="876"/>
      <c r="BV97" s="828">
        <f t="shared" si="61"/>
        <v>60</v>
      </c>
      <c r="BW97" s="828" t="str">
        <f t="shared" si="62"/>
        <v>和寒町</v>
      </c>
      <c r="BX97" s="941">
        <f t="shared" si="63"/>
        <v>33</v>
      </c>
      <c r="BY97" s="104">
        <f t="shared" si="64"/>
        <v>54</v>
      </c>
      <c r="BZ97" s="876">
        <f>IFERROR(_xlfn.RANK.EQ(BY97,$BY$38:$BY$216,0)+COUNTIF(BY$38:BY97,BY97)-1,"-")</f>
        <v>66</v>
      </c>
      <c r="CA97" s="876"/>
      <c r="CB97" s="828">
        <f t="shared" si="65"/>
        <v>60</v>
      </c>
      <c r="CC97" s="828" t="str">
        <f t="shared" si="66"/>
        <v>京極町</v>
      </c>
      <c r="CD97" s="941">
        <f t="shared" si="67"/>
        <v>113</v>
      </c>
      <c r="CE97" s="104">
        <f t="shared" si="68"/>
        <v>318</v>
      </c>
      <c r="CF97" s="971">
        <f>IFERROR(_xlfn.RANK.EQ(CE97,$CE$38:$CE$216,0)+COUNTIF(CE$38:CE97,CE97)-1,"-")</f>
        <v>50</v>
      </c>
      <c r="CG97" s="972"/>
      <c r="CH97" s="976">
        <f t="shared" si="69"/>
        <v>60</v>
      </c>
      <c r="CI97" s="977" t="str">
        <f t="shared" si="70"/>
        <v>奈井江町</v>
      </c>
      <c r="CJ97" s="995">
        <f t="shared" si="71"/>
        <v>267</v>
      </c>
    </row>
    <row r="98" spans="1:88" s="211" customFormat="1" ht="18" customHeight="1">
      <c r="A98" s="608" t="s">
        <v>604</v>
      </c>
      <c r="B98" s="605" t="s">
        <v>609</v>
      </c>
      <c r="C98" s="606" t="s">
        <v>185</v>
      </c>
      <c r="D98" s="605" t="s">
        <v>705</v>
      </c>
      <c r="E98" s="606" t="s">
        <v>250</v>
      </c>
      <c r="F98" s="636">
        <v>2100</v>
      </c>
      <c r="G98" s="636">
        <v>413</v>
      </c>
      <c r="H98" s="636">
        <v>392</v>
      </c>
      <c r="I98" s="636">
        <v>429</v>
      </c>
      <c r="J98" s="636">
        <v>8690</v>
      </c>
      <c r="K98" s="636">
        <v>1740</v>
      </c>
      <c r="L98" s="636">
        <v>433</v>
      </c>
      <c r="M98" s="636">
        <v>7510</v>
      </c>
      <c r="N98" s="636">
        <v>368</v>
      </c>
      <c r="O98" s="636">
        <v>321</v>
      </c>
      <c r="P98" s="636">
        <v>1180</v>
      </c>
      <c r="Q98" s="636">
        <v>180</v>
      </c>
      <c r="R98" s="636">
        <v>401</v>
      </c>
      <c r="S98" s="636">
        <v>371</v>
      </c>
      <c r="T98" s="636">
        <v>403</v>
      </c>
      <c r="U98" s="636">
        <v>721</v>
      </c>
      <c r="V98" s="636" t="s">
        <v>145</v>
      </c>
      <c r="W98" s="636" t="s">
        <v>145</v>
      </c>
      <c r="X98" s="636" t="s">
        <v>145</v>
      </c>
      <c r="Y98" s="636" t="s">
        <v>145</v>
      </c>
      <c r="Z98" s="636" t="s">
        <v>145</v>
      </c>
      <c r="AA98" s="636" t="s">
        <v>145</v>
      </c>
      <c r="AB98" s="636" t="s">
        <v>145</v>
      </c>
      <c r="AC98" s="636" t="s">
        <v>145</v>
      </c>
      <c r="AD98" s="636" t="s">
        <v>145</v>
      </c>
      <c r="AE98" s="636" t="s">
        <v>145</v>
      </c>
      <c r="AG98" s="103">
        <v>61</v>
      </c>
      <c r="AH98" s="103" t="s">
        <v>317</v>
      </c>
      <c r="AI98" s="104" t="str">
        <f t="shared" si="36"/>
        <v>x</v>
      </c>
      <c r="AJ98" s="876" t="str">
        <f>IFERROR(_xlfn.RANK.EQ(AI98,$AI$38:$AI$216,0)+COUNTIF(AI$38:AI98,AI98)-1,"-")</f>
        <v>-</v>
      </c>
      <c r="AK98" s="876"/>
      <c r="AL98" s="828">
        <f t="shared" si="37"/>
        <v>61</v>
      </c>
      <c r="AM98" s="828" t="str">
        <f t="shared" si="38"/>
        <v>月形町</v>
      </c>
      <c r="AN98" s="941">
        <f t="shared" si="39"/>
        <v>482</v>
      </c>
      <c r="AO98" s="104" t="str">
        <f t="shared" si="40"/>
        <v>x</v>
      </c>
      <c r="AP98" s="876" t="str">
        <f>IFERROR(_xlfn.RANK.EQ(AO98,$AO$38:$AO$216,0)+COUNTIF(AO$38:AO98,AO98)-1,"-")</f>
        <v>-</v>
      </c>
      <c r="AQ98" s="876"/>
      <c r="AR98" s="828">
        <f t="shared" si="41"/>
        <v>61</v>
      </c>
      <c r="AS98" s="828" t="str">
        <f t="shared" si="42"/>
        <v>月形町</v>
      </c>
      <c r="AT98" s="941">
        <f t="shared" si="43"/>
        <v>2130</v>
      </c>
      <c r="AU98" s="104" t="str">
        <f t="shared" si="44"/>
        <v>x</v>
      </c>
      <c r="AV98" s="876" t="str">
        <f>IFERROR(_xlfn.RANK.EQ(AU98,$AU$38:$AU$216,0)+COUNTIF(AU$38:AU98,AU98)-1,"-")</f>
        <v>-</v>
      </c>
      <c r="AW98" s="876"/>
      <c r="AX98" s="828">
        <f t="shared" si="45"/>
        <v>61</v>
      </c>
      <c r="AY98" s="828" t="str">
        <f t="shared" si="46"/>
        <v>中富良野町</v>
      </c>
      <c r="AZ98" s="828">
        <f t="shared" si="47"/>
        <v>459</v>
      </c>
      <c r="BA98" s="104" t="str">
        <f t="shared" si="48"/>
        <v>x</v>
      </c>
      <c r="BB98" s="876" t="str">
        <f>IFERROR(_xlfn.RANK.EQ(BA98,$BA$38:$BA$216,0)+COUNTIF(BA$38:BA98,BA98)-1,"-")</f>
        <v>-</v>
      </c>
      <c r="BC98" s="876"/>
      <c r="BD98" s="828">
        <f t="shared" si="49"/>
        <v>61</v>
      </c>
      <c r="BE98" s="828" t="str">
        <f t="shared" si="50"/>
        <v>京極町</v>
      </c>
      <c r="BF98" s="941">
        <f t="shared" si="51"/>
        <v>375</v>
      </c>
      <c r="BG98" s="104" t="str">
        <f t="shared" si="52"/>
        <v>x</v>
      </c>
      <c r="BH98" s="876" t="str">
        <f>IFERROR(_xlfn.RANK.EQ(BG98,$BG$38:$BG$216,0)+COUNTIF(BG$38:BG98,BG98)-1,"-")</f>
        <v>-</v>
      </c>
      <c r="BI98" s="876"/>
      <c r="BJ98" s="828">
        <f t="shared" si="53"/>
        <v>61</v>
      </c>
      <c r="BK98" s="828" t="str">
        <f t="shared" si="54"/>
        <v>厚沢部町</v>
      </c>
      <c r="BL98" s="941">
        <f t="shared" si="55"/>
        <v>1830</v>
      </c>
      <c r="BM98" s="104" t="str">
        <f t="shared" si="56"/>
        <v>x</v>
      </c>
      <c r="BN98" s="876" t="str">
        <f>IFERROR(_xlfn.RANK.EQ(BM98,$BM$38:$BM$216,0)+COUNTIF(BM$38:BM98,BM98)-1,"-")</f>
        <v>-</v>
      </c>
      <c r="BO98" s="876"/>
      <c r="BP98" s="828">
        <f t="shared" si="57"/>
        <v>61</v>
      </c>
      <c r="BQ98" s="828" t="str">
        <f t="shared" si="58"/>
        <v>倶知安町</v>
      </c>
      <c r="BR98" s="828">
        <f t="shared" si="59"/>
        <v>482</v>
      </c>
      <c r="BS98" s="104" t="str">
        <f t="shared" si="60"/>
        <v>-</v>
      </c>
      <c r="BT98" s="876" t="str">
        <f>IFERROR(_xlfn.RANK.EQ(BS98,$BS$38:$BS$216,0)+COUNTIF(BS$38:BS98,BS98)-1,"-")</f>
        <v>-</v>
      </c>
      <c r="BU98" s="876"/>
      <c r="BV98" s="828">
        <f t="shared" si="61"/>
        <v>60</v>
      </c>
      <c r="BW98" s="828" t="str">
        <f t="shared" si="62"/>
        <v>浦幌町</v>
      </c>
      <c r="BX98" s="941">
        <f t="shared" si="63"/>
        <v>33</v>
      </c>
      <c r="BY98" s="104" t="str">
        <f t="shared" si="64"/>
        <v>-</v>
      </c>
      <c r="BZ98" s="876" t="str">
        <f>IFERROR(_xlfn.RANK.EQ(BY98,$BY$38:$BY$216,0)+COUNTIF(BY$38:BY98,BY98)-1,"-")</f>
        <v>-</v>
      </c>
      <c r="CA98" s="876"/>
      <c r="CB98" s="828">
        <f t="shared" si="65"/>
        <v>61</v>
      </c>
      <c r="CC98" s="828" t="str">
        <f t="shared" si="66"/>
        <v>新篠津村</v>
      </c>
      <c r="CD98" s="941">
        <f t="shared" si="67"/>
        <v>102</v>
      </c>
      <c r="CE98" s="104" t="str">
        <f t="shared" si="68"/>
        <v>-</v>
      </c>
      <c r="CF98" s="971" t="str">
        <f>IFERROR(_xlfn.RANK.EQ(CE98,$CE$38:$CE$216,0)+COUNTIF(CE$38:CE98,CE98)-1,"-")</f>
        <v>-</v>
      </c>
      <c r="CG98" s="972"/>
      <c r="CH98" s="976">
        <f t="shared" si="69"/>
        <v>61</v>
      </c>
      <c r="CI98" s="977" t="str">
        <f t="shared" si="70"/>
        <v>初山別村</v>
      </c>
      <c r="CJ98" s="995">
        <f t="shared" si="71"/>
        <v>265</v>
      </c>
    </row>
    <row r="99" spans="1:88" s="211" customFormat="1" ht="18" customHeight="1">
      <c r="A99" s="608" t="s">
        <v>604</v>
      </c>
      <c r="B99" s="605" t="s">
        <v>609</v>
      </c>
      <c r="C99" s="606" t="s">
        <v>185</v>
      </c>
      <c r="D99" s="605" t="s">
        <v>706</v>
      </c>
      <c r="E99" s="606" t="s">
        <v>224</v>
      </c>
      <c r="F99" s="636">
        <v>114</v>
      </c>
      <c r="G99" s="636">
        <v>175</v>
      </c>
      <c r="H99" s="636">
        <v>173</v>
      </c>
      <c r="I99" s="636" t="s">
        <v>888</v>
      </c>
      <c r="J99" s="636">
        <v>199</v>
      </c>
      <c r="K99" s="636">
        <v>86</v>
      </c>
      <c r="L99" s="636">
        <v>195</v>
      </c>
      <c r="M99" s="636">
        <v>168</v>
      </c>
      <c r="N99" s="636">
        <v>28</v>
      </c>
      <c r="O99" s="636">
        <v>112</v>
      </c>
      <c r="P99" s="636">
        <v>31</v>
      </c>
      <c r="Q99" s="636" t="s">
        <v>888</v>
      </c>
      <c r="R99" s="636" t="s">
        <v>888</v>
      </c>
      <c r="S99" s="636" t="s">
        <v>888</v>
      </c>
      <c r="T99" s="636" t="s">
        <v>145</v>
      </c>
      <c r="U99" s="636" t="s">
        <v>888</v>
      </c>
      <c r="V99" s="636" t="s">
        <v>145</v>
      </c>
      <c r="W99" s="636" t="s">
        <v>145</v>
      </c>
      <c r="X99" s="636" t="s">
        <v>145</v>
      </c>
      <c r="Y99" s="636" t="s">
        <v>145</v>
      </c>
      <c r="Z99" s="636" t="s">
        <v>145</v>
      </c>
      <c r="AA99" s="636" t="s">
        <v>145</v>
      </c>
      <c r="AB99" s="636" t="s">
        <v>145</v>
      </c>
      <c r="AC99" s="636" t="s">
        <v>145</v>
      </c>
      <c r="AD99" s="636" t="s">
        <v>145</v>
      </c>
      <c r="AE99" s="636" t="s">
        <v>145</v>
      </c>
      <c r="AG99" s="103">
        <v>62</v>
      </c>
      <c r="AH99" s="103" t="s">
        <v>216</v>
      </c>
      <c r="AI99" s="104">
        <f t="shared" si="36"/>
        <v>403</v>
      </c>
      <c r="AJ99" s="876">
        <f>IFERROR(_xlfn.RANK.EQ(AI99,$AI$38:$AI$216,0)+COUNTIF(AI$38:AI99,AI99)-1,"-")</f>
        <v>63</v>
      </c>
      <c r="AK99" s="876"/>
      <c r="AL99" s="828">
        <f t="shared" si="37"/>
        <v>62</v>
      </c>
      <c r="AM99" s="828" t="str">
        <f t="shared" si="38"/>
        <v>滝上町</v>
      </c>
      <c r="AN99" s="941">
        <f t="shared" si="39"/>
        <v>419</v>
      </c>
      <c r="AO99" s="104">
        <f t="shared" si="40"/>
        <v>1820</v>
      </c>
      <c r="AP99" s="876">
        <f>IFERROR(_xlfn.RANK.EQ(AO99,$AO$38:$AO$216,0)+COUNTIF(AO$38:AO99,AO99)-1,"-")</f>
        <v>63</v>
      </c>
      <c r="AQ99" s="876"/>
      <c r="AR99" s="828">
        <f t="shared" si="41"/>
        <v>62</v>
      </c>
      <c r="AS99" s="828" t="str">
        <f t="shared" si="42"/>
        <v>南富良野町</v>
      </c>
      <c r="AT99" s="941">
        <f t="shared" si="43"/>
        <v>1860</v>
      </c>
      <c r="AU99" s="104">
        <f t="shared" si="44"/>
        <v>452</v>
      </c>
      <c r="AV99" s="876">
        <f>IFERROR(_xlfn.RANK.EQ(AU99,$AU$38:$AU$216,0)+COUNTIF(AU$38:AU99,AU99)-1,"-")</f>
        <v>64</v>
      </c>
      <c r="AW99" s="876"/>
      <c r="AX99" s="828">
        <f t="shared" si="45"/>
        <v>62</v>
      </c>
      <c r="AY99" s="828" t="str">
        <f t="shared" si="46"/>
        <v>当別町</v>
      </c>
      <c r="AZ99" s="828">
        <f t="shared" si="47"/>
        <v>455</v>
      </c>
      <c r="BA99" s="104">
        <f t="shared" si="48"/>
        <v>375</v>
      </c>
      <c r="BB99" s="876">
        <f>IFERROR(_xlfn.RANK.EQ(BA99,$BA$38:$BA$216,0)+COUNTIF(BA$38:BA99,BA99)-1,"-")</f>
        <v>61</v>
      </c>
      <c r="BC99" s="876"/>
      <c r="BD99" s="828">
        <f t="shared" si="49"/>
        <v>62</v>
      </c>
      <c r="BE99" s="828" t="str">
        <f t="shared" si="50"/>
        <v>厚真町</v>
      </c>
      <c r="BF99" s="941">
        <f t="shared" si="51"/>
        <v>372</v>
      </c>
      <c r="BG99" s="104">
        <f t="shared" si="52"/>
        <v>1710</v>
      </c>
      <c r="BH99" s="876">
        <f>IFERROR(_xlfn.RANK.EQ(BG99,$BG$38:$BG$216,0)+COUNTIF(BG$38:BG99,BG99)-1,"-")</f>
        <v>62</v>
      </c>
      <c r="BI99" s="876"/>
      <c r="BJ99" s="828">
        <f t="shared" si="53"/>
        <v>62</v>
      </c>
      <c r="BK99" s="828" t="str">
        <f t="shared" si="54"/>
        <v>京極町</v>
      </c>
      <c r="BL99" s="941">
        <f t="shared" si="55"/>
        <v>1710</v>
      </c>
      <c r="BM99" s="104">
        <f t="shared" si="56"/>
        <v>456</v>
      </c>
      <c r="BN99" s="876">
        <f>IFERROR(_xlfn.RANK.EQ(BM99,$BM$38:$BM$216,0)+COUNTIF(BM$38:BM99,BM99)-1,"-")</f>
        <v>69</v>
      </c>
      <c r="BO99" s="876"/>
      <c r="BP99" s="828">
        <f t="shared" si="57"/>
        <v>62</v>
      </c>
      <c r="BQ99" s="828" t="str">
        <f t="shared" si="58"/>
        <v>美唄市</v>
      </c>
      <c r="BR99" s="828">
        <f t="shared" si="59"/>
        <v>479</v>
      </c>
      <c r="BS99" s="104">
        <f t="shared" si="60"/>
        <v>28</v>
      </c>
      <c r="BT99" s="876">
        <f>IFERROR(_xlfn.RANK.EQ(BS99,$BS$38:$BS$216,0)+COUNTIF(BS$38:BS99,BS99)-1,"-")</f>
        <v>64</v>
      </c>
      <c r="BU99" s="876"/>
      <c r="BV99" s="828">
        <f t="shared" si="61"/>
        <v>62</v>
      </c>
      <c r="BW99" s="828" t="str">
        <f t="shared" si="62"/>
        <v>留萌市</v>
      </c>
      <c r="BX99" s="941">
        <f t="shared" si="63"/>
        <v>32</v>
      </c>
      <c r="BY99" s="104">
        <f t="shared" si="64"/>
        <v>113</v>
      </c>
      <c r="BZ99" s="876">
        <f>IFERROR(_xlfn.RANK.EQ(BY99,$BY$38:$BY$216,0)+COUNTIF(BY$38:BY99,BY99)-1,"-")</f>
        <v>60</v>
      </c>
      <c r="CA99" s="876"/>
      <c r="CB99" s="828">
        <f t="shared" si="65"/>
        <v>62</v>
      </c>
      <c r="CC99" s="828" t="str">
        <f t="shared" si="66"/>
        <v>和寒町</v>
      </c>
      <c r="CD99" s="941">
        <f t="shared" si="67"/>
        <v>101</v>
      </c>
      <c r="CE99" s="104">
        <f t="shared" si="68"/>
        <v>404</v>
      </c>
      <c r="CF99" s="971">
        <f>IFERROR(_xlfn.RANK.EQ(CE99,$CE$38:$CE$216,0)+COUNTIF(CE$38:CE99,CE99)-1,"-")</f>
        <v>24</v>
      </c>
      <c r="CG99" s="972"/>
      <c r="CH99" s="976">
        <f t="shared" si="69"/>
        <v>62</v>
      </c>
      <c r="CI99" s="977" t="str">
        <f t="shared" si="70"/>
        <v>ニセコ町</v>
      </c>
      <c r="CJ99" s="995">
        <f t="shared" si="71"/>
        <v>263</v>
      </c>
    </row>
    <row r="100" spans="1:88" s="211" customFormat="1" ht="18" customHeight="1">
      <c r="A100" s="608" t="s">
        <v>604</v>
      </c>
      <c r="B100" s="605" t="s">
        <v>609</v>
      </c>
      <c r="C100" s="606" t="s">
        <v>185</v>
      </c>
      <c r="D100" s="605" t="s">
        <v>707</v>
      </c>
      <c r="E100" s="606" t="s">
        <v>248</v>
      </c>
      <c r="F100" s="636">
        <v>619</v>
      </c>
      <c r="G100" s="636">
        <v>357</v>
      </c>
      <c r="H100" s="636">
        <v>349</v>
      </c>
      <c r="I100" s="636">
        <v>381</v>
      </c>
      <c r="J100" s="636">
        <v>2210</v>
      </c>
      <c r="K100" s="636">
        <v>596</v>
      </c>
      <c r="L100" s="636">
        <v>363</v>
      </c>
      <c r="M100" s="636">
        <v>2160</v>
      </c>
      <c r="N100" s="636">
        <v>23</v>
      </c>
      <c r="O100" s="636">
        <v>202</v>
      </c>
      <c r="P100" s="636">
        <v>46</v>
      </c>
      <c r="Q100" s="636" t="s">
        <v>145</v>
      </c>
      <c r="R100" s="636" t="s">
        <v>145</v>
      </c>
      <c r="S100" s="636" t="s">
        <v>145</v>
      </c>
      <c r="T100" s="636" t="s">
        <v>145</v>
      </c>
      <c r="U100" s="636" t="s">
        <v>145</v>
      </c>
      <c r="V100" s="636" t="s">
        <v>145</v>
      </c>
      <c r="W100" s="636" t="s">
        <v>145</v>
      </c>
      <c r="X100" s="636" t="s">
        <v>145</v>
      </c>
      <c r="Y100" s="636" t="s">
        <v>145</v>
      </c>
      <c r="Z100" s="636" t="s">
        <v>145</v>
      </c>
      <c r="AA100" s="636" t="s">
        <v>145</v>
      </c>
      <c r="AB100" s="636" t="s">
        <v>145</v>
      </c>
      <c r="AC100" s="636" t="s">
        <v>145</v>
      </c>
      <c r="AD100" s="636" t="s">
        <v>145</v>
      </c>
      <c r="AE100" s="636" t="s">
        <v>145</v>
      </c>
      <c r="AG100" s="103">
        <v>63</v>
      </c>
      <c r="AH100" s="103" t="s">
        <v>267</v>
      </c>
      <c r="AI100" s="104">
        <f t="shared" si="36"/>
        <v>575</v>
      </c>
      <c r="AJ100" s="876">
        <f>IFERROR(_xlfn.RANK.EQ(AI100,$AI$38:$AI$216,0)+COUNTIF(AI$38:AI100,AI100)-1,"-")</f>
        <v>56</v>
      </c>
      <c r="AK100" s="876"/>
      <c r="AL100" s="828">
        <f t="shared" si="37"/>
        <v>63</v>
      </c>
      <c r="AM100" s="828" t="str">
        <f t="shared" si="38"/>
        <v>京極町</v>
      </c>
      <c r="AN100" s="941">
        <f t="shared" si="39"/>
        <v>403</v>
      </c>
      <c r="AO100" s="104">
        <f t="shared" si="40"/>
        <v>2500</v>
      </c>
      <c r="AP100" s="876">
        <f>IFERROR(_xlfn.RANK.EQ(AO100,$AO$38:$AO$216,0)+COUNTIF(AO$38:AO100,AO100)-1,"-")</f>
        <v>56</v>
      </c>
      <c r="AQ100" s="876"/>
      <c r="AR100" s="828">
        <f t="shared" si="41"/>
        <v>63</v>
      </c>
      <c r="AS100" s="828" t="str">
        <f t="shared" si="42"/>
        <v>京極町</v>
      </c>
      <c r="AT100" s="941">
        <f t="shared" si="43"/>
        <v>1820</v>
      </c>
      <c r="AU100" s="104">
        <f t="shared" si="44"/>
        <v>435</v>
      </c>
      <c r="AV100" s="876">
        <f>IFERROR(_xlfn.RANK.EQ(AU100,$AU$38:$AU$216,0)+COUNTIF(AU$38:AU100,AU100)-1,"-")</f>
        <v>71</v>
      </c>
      <c r="AW100" s="876"/>
      <c r="AX100" s="828">
        <f t="shared" si="45"/>
        <v>63</v>
      </c>
      <c r="AY100" s="828" t="str">
        <f t="shared" si="46"/>
        <v>厚真町</v>
      </c>
      <c r="AZ100" s="828">
        <f t="shared" si="47"/>
        <v>454</v>
      </c>
      <c r="BA100" s="104">
        <f t="shared" si="48"/>
        <v>400</v>
      </c>
      <c r="BB100" s="876">
        <f>IFERROR(_xlfn.RANK.EQ(BA100,$BA$38:$BA$216,0)+COUNTIF(BA$38:BA100,BA100)-1,"-")</f>
        <v>59</v>
      </c>
      <c r="BC100" s="876"/>
      <c r="BD100" s="828">
        <f t="shared" si="49"/>
        <v>63</v>
      </c>
      <c r="BE100" s="828" t="str">
        <f t="shared" si="50"/>
        <v>今金町</v>
      </c>
      <c r="BF100" s="941">
        <f t="shared" si="51"/>
        <v>312</v>
      </c>
      <c r="BG100" s="104">
        <f t="shared" si="52"/>
        <v>1930</v>
      </c>
      <c r="BH100" s="876">
        <f>IFERROR(_xlfn.RANK.EQ(BG100,$BG$38:$BG$216,0)+COUNTIF(BG$38:BG100,BG100)-1,"-")</f>
        <v>60</v>
      </c>
      <c r="BI100" s="876"/>
      <c r="BJ100" s="828">
        <f t="shared" si="53"/>
        <v>63</v>
      </c>
      <c r="BK100" s="828" t="str">
        <f t="shared" si="54"/>
        <v>今金町</v>
      </c>
      <c r="BL100" s="941">
        <f t="shared" si="55"/>
        <v>1610</v>
      </c>
      <c r="BM100" s="104">
        <f t="shared" si="56"/>
        <v>482</v>
      </c>
      <c r="BN100" s="876">
        <f>IFERROR(_xlfn.RANK.EQ(BM100,$BM$38:$BM$216,0)+COUNTIF(BM$38:BM100,BM100)-1,"-")</f>
        <v>61</v>
      </c>
      <c r="BO100" s="876"/>
      <c r="BP100" s="828">
        <f t="shared" si="57"/>
        <v>63</v>
      </c>
      <c r="BQ100" s="828" t="str">
        <f t="shared" si="58"/>
        <v>上ノ国町</v>
      </c>
      <c r="BR100" s="828">
        <f t="shared" si="59"/>
        <v>475</v>
      </c>
      <c r="BS100" s="104">
        <f t="shared" si="60"/>
        <v>175</v>
      </c>
      <c r="BT100" s="876">
        <f>IFERROR(_xlfn.RANK.EQ(BS100,$BS$38:$BS$216,0)+COUNTIF(BS$38:BS100,BS100)-1,"-")</f>
        <v>35</v>
      </c>
      <c r="BU100" s="876"/>
      <c r="BV100" s="828">
        <f t="shared" si="61"/>
        <v>63</v>
      </c>
      <c r="BW100" s="828" t="str">
        <f t="shared" si="62"/>
        <v>小平町</v>
      </c>
      <c r="BX100" s="941">
        <f t="shared" si="63"/>
        <v>31</v>
      </c>
      <c r="BY100" s="104">
        <f t="shared" si="64"/>
        <v>576</v>
      </c>
      <c r="BZ100" s="876">
        <f>IFERROR(_xlfn.RANK.EQ(BY100,$BY$38:$BY$216,0)+COUNTIF(BY$38:BY100,BY100)-1,"-")</f>
        <v>33</v>
      </c>
      <c r="CA100" s="876"/>
      <c r="CB100" s="828">
        <f t="shared" si="65"/>
        <v>63</v>
      </c>
      <c r="CC100" s="828" t="str">
        <f t="shared" si="66"/>
        <v>江差町</v>
      </c>
      <c r="CD100" s="941">
        <f t="shared" si="67"/>
        <v>70</v>
      </c>
      <c r="CE100" s="104">
        <f t="shared" si="68"/>
        <v>329</v>
      </c>
      <c r="CF100" s="971">
        <f>IFERROR(_xlfn.RANK.EQ(CE100,$CE$38:$CE$216,0)+COUNTIF(CE$38:CE100,CE100)-1,"-")</f>
        <v>43</v>
      </c>
      <c r="CG100" s="972"/>
      <c r="CH100" s="976">
        <f t="shared" si="69"/>
        <v>63</v>
      </c>
      <c r="CI100" s="977" t="str">
        <f t="shared" si="70"/>
        <v>士別市</v>
      </c>
      <c r="CJ100" s="995">
        <f t="shared" si="71"/>
        <v>259</v>
      </c>
    </row>
    <row r="101" spans="1:88" s="211" customFormat="1" ht="18" customHeight="1">
      <c r="A101" s="608" t="s">
        <v>604</v>
      </c>
      <c r="B101" s="605" t="s">
        <v>609</v>
      </c>
      <c r="C101" s="606" t="s">
        <v>185</v>
      </c>
      <c r="D101" s="605" t="s">
        <v>708</v>
      </c>
      <c r="E101" s="606" t="s">
        <v>244</v>
      </c>
      <c r="F101" s="636">
        <v>81</v>
      </c>
      <c r="G101" s="636">
        <v>300</v>
      </c>
      <c r="H101" s="636">
        <v>250</v>
      </c>
      <c r="I101" s="636">
        <v>303</v>
      </c>
      <c r="J101" s="636">
        <v>243</v>
      </c>
      <c r="K101" s="636">
        <v>81</v>
      </c>
      <c r="L101" s="636">
        <v>300</v>
      </c>
      <c r="M101" s="636">
        <v>243</v>
      </c>
      <c r="N101" s="636" t="s">
        <v>145</v>
      </c>
      <c r="O101" s="636" t="s">
        <v>145</v>
      </c>
      <c r="P101" s="636" t="s">
        <v>145</v>
      </c>
      <c r="Q101" s="636" t="s">
        <v>145</v>
      </c>
      <c r="R101" s="636" t="s">
        <v>145</v>
      </c>
      <c r="S101" s="636" t="s">
        <v>145</v>
      </c>
      <c r="T101" s="636" t="s">
        <v>145</v>
      </c>
      <c r="U101" s="636" t="s">
        <v>145</v>
      </c>
      <c r="V101" s="636" t="s">
        <v>145</v>
      </c>
      <c r="W101" s="636" t="s">
        <v>145</v>
      </c>
      <c r="X101" s="636" t="s">
        <v>145</v>
      </c>
      <c r="Y101" s="636" t="s">
        <v>145</v>
      </c>
      <c r="Z101" s="636" t="s">
        <v>145</v>
      </c>
      <c r="AA101" s="636" t="s">
        <v>145</v>
      </c>
      <c r="AB101" s="636" t="s">
        <v>145</v>
      </c>
      <c r="AC101" s="636" t="s">
        <v>145</v>
      </c>
      <c r="AD101" s="636" t="s">
        <v>145</v>
      </c>
      <c r="AE101" s="636" t="s">
        <v>145</v>
      </c>
      <c r="AG101" s="103">
        <v>64</v>
      </c>
      <c r="AH101" s="103" t="s">
        <v>258</v>
      </c>
      <c r="AI101" s="104">
        <f t="shared" si="36"/>
        <v>384</v>
      </c>
      <c r="AJ101" s="876">
        <f>IFERROR(_xlfn.RANK.EQ(AI101,$AI$38:$AI$216,0)+COUNTIF(AI$38:AI101,AI101)-1,"-")</f>
        <v>65</v>
      </c>
      <c r="AK101" s="876"/>
      <c r="AL101" s="828">
        <f t="shared" si="37"/>
        <v>64</v>
      </c>
      <c r="AM101" s="828" t="str">
        <f t="shared" si="38"/>
        <v>羽幌町</v>
      </c>
      <c r="AN101" s="941">
        <f t="shared" si="39"/>
        <v>387</v>
      </c>
      <c r="AO101" s="104">
        <f t="shared" si="40"/>
        <v>1340</v>
      </c>
      <c r="AP101" s="876">
        <f>IFERROR(_xlfn.RANK.EQ(AO101,$AO$38:$AO$216,0)+COUNTIF(AO$38:AO101,AO101)-1,"-")</f>
        <v>67</v>
      </c>
      <c r="AQ101" s="876"/>
      <c r="AR101" s="828">
        <f t="shared" si="41"/>
        <v>64</v>
      </c>
      <c r="AS101" s="828" t="str">
        <f t="shared" si="42"/>
        <v>今金町</v>
      </c>
      <c r="AT101" s="941">
        <f t="shared" si="43"/>
        <v>1780</v>
      </c>
      <c r="AU101" s="104">
        <f t="shared" si="44"/>
        <v>348</v>
      </c>
      <c r="AV101" s="876">
        <f>IFERROR(_xlfn.RANK.EQ(AU101,$AU$38:$AU$216,0)+COUNTIF(AU$38:AU101,AU101)-1,"-")</f>
        <v>90</v>
      </c>
      <c r="AW101" s="876"/>
      <c r="AX101" s="828">
        <f t="shared" si="45"/>
        <v>64</v>
      </c>
      <c r="AY101" s="828" t="str">
        <f t="shared" si="46"/>
        <v>京極町</v>
      </c>
      <c r="AZ101" s="828">
        <f t="shared" si="47"/>
        <v>452</v>
      </c>
      <c r="BA101" s="104" t="str">
        <f t="shared" si="48"/>
        <v>x</v>
      </c>
      <c r="BB101" s="876" t="str">
        <f>IFERROR(_xlfn.RANK.EQ(BA101,$BA$38:$BA$216,0)+COUNTIF(BA$38:BA101,BA101)-1,"-")</f>
        <v>-</v>
      </c>
      <c r="BC101" s="876"/>
      <c r="BD101" s="828">
        <f t="shared" si="49"/>
        <v>64</v>
      </c>
      <c r="BE101" s="828" t="str">
        <f t="shared" si="50"/>
        <v>秩父別町</v>
      </c>
      <c r="BF101" s="941">
        <f t="shared" si="51"/>
        <v>285</v>
      </c>
      <c r="BG101" s="104" t="str">
        <f t="shared" si="52"/>
        <v>x</v>
      </c>
      <c r="BH101" s="876" t="str">
        <f>IFERROR(_xlfn.RANK.EQ(BG101,$BG$38:$BG$216,0)+COUNTIF(BG$38:BG101,BG101)-1,"-")</f>
        <v>-</v>
      </c>
      <c r="BI101" s="876"/>
      <c r="BJ101" s="828">
        <f t="shared" si="53"/>
        <v>64</v>
      </c>
      <c r="BK101" s="828" t="str">
        <f t="shared" si="54"/>
        <v>南富良野町</v>
      </c>
      <c r="BL101" s="941">
        <f t="shared" si="55"/>
        <v>1390</v>
      </c>
      <c r="BM101" s="104">
        <f t="shared" si="56"/>
        <v>354</v>
      </c>
      <c r="BN101" s="876">
        <f>IFERROR(_xlfn.RANK.EQ(BM101,$BM$38:$BM$216,0)+COUNTIF(BM$38:BM101,BM101)-1,"-")</f>
        <v>91</v>
      </c>
      <c r="BO101" s="876"/>
      <c r="BP101" s="828">
        <f t="shared" si="57"/>
        <v>63</v>
      </c>
      <c r="BQ101" s="828" t="str">
        <f t="shared" si="58"/>
        <v>厚沢部町</v>
      </c>
      <c r="BR101" s="828">
        <f t="shared" si="59"/>
        <v>475</v>
      </c>
      <c r="BS101" s="104" t="str">
        <f t="shared" si="60"/>
        <v>x</v>
      </c>
      <c r="BT101" s="876" t="str">
        <f>IFERROR(_xlfn.RANK.EQ(BS101,$BS$38:$BS$216,0)+COUNTIF(BS$38:BS101,BS101)-1,"-")</f>
        <v>-</v>
      </c>
      <c r="BU101" s="876"/>
      <c r="BV101" s="828">
        <f t="shared" si="61"/>
        <v>64</v>
      </c>
      <c r="BW101" s="828" t="str">
        <f t="shared" si="62"/>
        <v>京極町</v>
      </c>
      <c r="BX101" s="941">
        <f t="shared" si="63"/>
        <v>28</v>
      </c>
      <c r="BY101" s="104" t="str">
        <f t="shared" si="64"/>
        <v>x</v>
      </c>
      <c r="BZ101" s="876" t="str">
        <f>IFERROR(_xlfn.RANK.EQ(BY101,$BY$38:$BY$216,0)+COUNTIF(BY$38:BY101,BY101)-1,"-")</f>
        <v>-</v>
      </c>
      <c r="CA101" s="876"/>
      <c r="CB101" s="828">
        <f t="shared" si="65"/>
        <v>64</v>
      </c>
      <c r="CC101" s="828" t="str">
        <f t="shared" si="66"/>
        <v>留萌市</v>
      </c>
      <c r="CD101" s="941">
        <f t="shared" si="67"/>
        <v>69</v>
      </c>
      <c r="CE101" s="104" t="str">
        <f t="shared" si="68"/>
        <v>x</v>
      </c>
      <c r="CF101" s="971" t="str">
        <f>IFERROR(_xlfn.RANK.EQ(CE101,$CE$38:$CE$216,0)+COUNTIF(CE$38:CE101,CE101)-1,"-")</f>
        <v>-</v>
      </c>
      <c r="CG101" s="972"/>
      <c r="CH101" s="976">
        <f t="shared" si="69"/>
        <v>64</v>
      </c>
      <c r="CI101" s="977" t="str">
        <f t="shared" si="70"/>
        <v>月形町</v>
      </c>
      <c r="CJ101" s="995">
        <f t="shared" si="71"/>
        <v>250</v>
      </c>
    </row>
    <row r="102" spans="1:88" s="211" customFormat="1" ht="18" customHeight="1">
      <c r="A102" s="608" t="s">
        <v>604</v>
      </c>
      <c r="B102" s="605" t="s">
        <v>609</v>
      </c>
      <c r="C102" s="606" t="s">
        <v>185</v>
      </c>
      <c r="D102" s="605" t="s">
        <v>709</v>
      </c>
      <c r="E102" s="606" t="s">
        <v>276</v>
      </c>
      <c r="F102" s="636">
        <v>100</v>
      </c>
      <c r="G102" s="636">
        <v>398</v>
      </c>
      <c r="H102" s="636">
        <v>397</v>
      </c>
      <c r="I102" s="636">
        <v>450</v>
      </c>
      <c r="J102" s="636">
        <v>398</v>
      </c>
      <c r="K102" s="636" t="s">
        <v>888</v>
      </c>
      <c r="L102" s="636">
        <v>398</v>
      </c>
      <c r="M102" s="636" t="s">
        <v>888</v>
      </c>
      <c r="N102" s="636" t="s">
        <v>888</v>
      </c>
      <c r="O102" s="636" t="s">
        <v>888</v>
      </c>
      <c r="P102" s="636" t="s">
        <v>888</v>
      </c>
      <c r="Q102" s="636" t="s">
        <v>888</v>
      </c>
      <c r="R102" s="636" t="s">
        <v>888</v>
      </c>
      <c r="S102" s="636" t="s">
        <v>145</v>
      </c>
      <c r="T102" s="636" t="s">
        <v>888</v>
      </c>
      <c r="U102" s="636" t="s">
        <v>888</v>
      </c>
      <c r="V102" s="636" t="s">
        <v>145</v>
      </c>
      <c r="W102" s="636" t="s">
        <v>145</v>
      </c>
      <c r="X102" s="636" t="s">
        <v>145</v>
      </c>
      <c r="Y102" s="636" t="s">
        <v>145</v>
      </c>
      <c r="Z102" s="636" t="s">
        <v>145</v>
      </c>
      <c r="AA102" s="636" t="s">
        <v>145</v>
      </c>
      <c r="AB102" s="636" t="s">
        <v>145</v>
      </c>
      <c r="AC102" s="636" t="s">
        <v>145</v>
      </c>
      <c r="AD102" s="636" t="s">
        <v>145</v>
      </c>
      <c r="AE102" s="636" t="s">
        <v>145</v>
      </c>
      <c r="AG102" s="103">
        <v>65</v>
      </c>
      <c r="AH102" s="103" t="s">
        <v>349</v>
      </c>
      <c r="AI102" s="104" t="str">
        <f t="shared" si="36"/>
        <v>x</v>
      </c>
      <c r="AJ102" s="876" t="str">
        <f>IFERROR(_xlfn.RANK.EQ(AI102,$AI$38:$AI$216,0)+COUNTIF(AI$38:AI102,AI102)-1,"-")</f>
        <v>-</v>
      </c>
      <c r="AK102" s="876"/>
      <c r="AL102" s="828">
        <f t="shared" si="37"/>
        <v>65</v>
      </c>
      <c r="AM102" s="828" t="str">
        <f t="shared" si="38"/>
        <v>共和町</v>
      </c>
      <c r="AN102" s="941">
        <f t="shared" si="39"/>
        <v>384</v>
      </c>
      <c r="AO102" s="104" t="str">
        <f t="shared" si="40"/>
        <v>x</v>
      </c>
      <c r="AP102" s="876" t="str">
        <f>IFERROR(_xlfn.RANK.EQ(AO102,$AO$38:$AO$216,0)+COUNTIF(AO$38:AO102,AO102)-1,"-")</f>
        <v>-</v>
      </c>
      <c r="AQ102" s="876"/>
      <c r="AR102" s="828">
        <f t="shared" si="41"/>
        <v>65</v>
      </c>
      <c r="AS102" s="828" t="str">
        <f t="shared" si="42"/>
        <v>むかわ町</v>
      </c>
      <c r="AT102" s="941">
        <f t="shared" si="43"/>
        <v>1550</v>
      </c>
      <c r="AU102" s="104" t="str">
        <f t="shared" si="44"/>
        <v>x</v>
      </c>
      <c r="AV102" s="876" t="str">
        <f>IFERROR(_xlfn.RANK.EQ(AU102,$AU$38:$AU$216,0)+COUNTIF(AU$38:AU102,AU102)-1,"-")</f>
        <v>-</v>
      </c>
      <c r="AW102" s="876"/>
      <c r="AX102" s="828">
        <f t="shared" si="45"/>
        <v>65</v>
      </c>
      <c r="AY102" s="828" t="str">
        <f t="shared" si="46"/>
        <v>北竜町</v>
      </c>
      <c r="AZ102" s="828">
        <f t="shared" si="47"/>
        <v>448</v>
      </c>
      <c r="BA102" s="104" t="str">
        <f t="shared" si="48"/>
        <v>x</v>
      </c>
      <c r="BB102" s="876" t="str">
        <f>IFERROR(_xlfn.RANK.EQ(BA102,$BA$38:$BA$216,0)+COUNTIF(BA$38:BA102,BA102)-1,"-")</f>
        <v>-</v>
      </c>
      <c r="BC102" s="876"/>
      <c r="BD102" s="828">
        <f t="shared" si="49"/>
        <v>65</v>
      </c>
      <c r="BE102" s="828" t="str">
        <f t="shared" si="50"/>
        <v>沼田町</v>
      </c>
      <c r="BF102" s="941">
        <f t="shared" si="51"/>
        <v>283</v>
      </c>
      <c r="BG102" s="104" t="str">
        <f t="shared" si="52"/>
        <v>x</v>
      </c>
      <c r="BH102" s="876" t="str">
        <f>IFERROR(_xlfn.RANK.EQ(BG102,$BG$38:$BG$216,0)+COUNTIF(BG$38:BG102,BG102)-1,"-")</f>
        <v>-</v>
      </c>
      <c r="BI102" s="876"/>
      <c r="BJ102" s="828">
        <f t="shared" si="53"/>
        <v>65</v>
      </c>
      <c r="BK102" s="828" t="str">
        <f t="shared" si="54"/>
        <v>沼田町</v>
      </c>
      <c r="BL102" s="941">
        <f t="shared" si="55"/>
        <v>1340</v>
      </c>
      <c r="BM102" s="104" t="str">
        <f t="shared" si="56"/>
        <v>x</v>
      </c>
      <c r="BN102" s="876" t="str">
        <f>IFERROR(_xlfn.RANK.EQ(BM102,$BM$38:$BM$216,0)+COUNTIF(BM$38:BM102,BM102)-1,"-")</f>
        <v>-</v>
      </c>
      <c r="BO102" s="876"/>
      <c r="BP102" s="828">
        <f t="shared" si="57"/>
        <v>65</v>
      </c>
      <c r="BQ102" s="828" t="str">
        <f t="shared" si="58"/>
        <v>沼田町</v>
      </c>
      <c r="BR102" s="828">
        <f t="shared" si="59"/>
        <v>472</v>
      </c>
      <c r="BS102" s="104" t="str">
        <f t="shared" si="60"/>
        <v>-</v>
      </c>
      <c r="BT102" s="876" t="str">
        <f>IFERROR(_xlfn.RANK.EQ(BS102,$BS$38:$BS$216,0)+COUNTIF(BS$38:BS102,BS102)-1,"-")</f>
        <v>-</v>
      </c>
      <c r="BU102" s="876"/>
      <c r="BV102" s="828">
        <f t="shared" si="61"/>
        <v>64</v>
      </c>
      <c r="BW102" s="828" t="str">
        <f t="shared" si="62"/>
        <v>鷹栖町</v>
      </c>
      <c r="BX102" s="941">
        <f t="shared" si="63"/>
        <v>28</v>
      </c>
      <c r="BY102" s="104" t="str">
        <f t="shared" si="64"/>
        <v>-</v>
      </c>
      <c r="BZ102" s="876" t="str">
        <f>IFERROR(_xlfn.RANK.EQ(BY102,$BY$38:$BY$216,0)+COUNTIF(BY$38:BY102,BY102)-1,"-")</f>
        <v>-</v>
      </c>
      <c r="CA102" s="876"/>
      <c r="CB102" s="828">
        <f t="shared" si="65"/>
        <v>65</v>
      </c>
      <c r="CC102" s="828" t="str">
        <f t="shared" si="66"/>
        <v>平取町</v>
      </c>
      <c r="CD102" s="941">
        <f t="shared" si="67"/>
        <v>57</v>
      </c>
      <c r="CE102" s="104" t="str">
        <f t="shared" si="68"/>
        <v>-</v>
      </c>
      <c r="CF102" s="971" t="str">
        <f>IFERROR(_xlfn.RANK.EQ(CE102,$CE$38:$CE$216,0)+COUNTIF(CE$38:CE102,CE102)-1,"-")</f>
        <v>-</v>
      </c>
      <c r="CG102" s="972"/>
      <c r="CH102" s="976">
        <f t="shared" si="69"/>
        <v>65</v>
      </c>
      <c r="CI102" s="977" t="str">
        <f t="shared" si="70"/>
        <v>新十津川町</v>
      </c>
      <c r="CJ102" s="995">
        <f t="shared" si="71"/>
        <v>239</v>
      </c>
    </row>
    <row r="103" spans="1:88" s="211" customFormat="1" ht="18" customHeight="1">
      <c r="A103" s="608" t="s">
        <v>604</v>
      </c>
      <c r="B103" s="605" t="s">
        <v>609</v>
      </c>
      <c r="C103" s="606" t="s">
        <v>185</v>
      </c>
      <c r="D103" s="605" t="s">
        <v>710</v>
      </c>
      <c r="E103" s="606" t="s">
        <v>296</v>
      </c>
      <c r="F103" s="636">
        <v>18</v>
      </c>
      <c r="G103" s="636">
        <v>322</v>
      </c>
      <c r="H103" s="636">
        <v>313</v>
      </c>
      <c r="I103" s="636" t="s">
        <v>888</v>
      </c>
      <c r="J103" s="636">
        <v>58</v>
      </c>
      <c r="K103" s="636" t="s">
        <v>888</v>
      </c>
      <c r="L103" s="636">
        <v>335</v>
      </c>
      <c r="M103" s="636" t="s">
        <v>888</v>
      </c>
      <c r="N103" s="636" t="s">
        <v>888</v>
      </c>
      <c r="O103" s="636" t="s">
        <v>888</v>
      </c>
      <c r="P103" s="636" t="s">
        <v>888</v>
      </c>
      <c r="Q103" s="636" t="s">
        <v>145</v>
      </c>
      <c r="R103" s="636" t="s">
        <v>145</v>
      </c>
      <c r="S103" s="636" t="s">
        <v>145</v>
      </c>
      <c r="T103" s="636" t="s">
        <v>145</v>
      </c>
      <c r="U103" s="636" t="s">
        <v>145</v>
      </c>
      <c r="V103" s="636" t="s">
        <v>145</v>
      </c>
      <c r="W103" s="636" t="s">
        <v>145</v>
      </c>
      <c r="X103" s="636" t="s">
        <v>145</v>
      </c>
      <c r="Y103" s="636" t="s">
        <v>145</v>
      </c>
      <c r="Z103" s="636" t="s">
        <v>145</v>
      </c>
      <c r="AA103" s="636" t="s">
        <v>145</v>
      </c>
      <c r="AB103" s="636" t="s">
        <v>145</v>
      </c>
      <c r="AC103" s="636" t="s">
        <v>145</v>
      </c>
      <c r="AD103" s="636" t="s">
        <v>145</v>
      </c>
      <c r="AE103" s="636" t="s">
        <v>145</v>
      </c>
      <c r="AG103" s="103">
        <v>66</v>
      </c>
      <c r="AH103" s="103" t="s">
        <v>375</v>
      </c>
      <c r="AI103" s="104" t="str">
        <f t="shared" ref="AI103:AI166" si="72">IFERROR(_xlfn.XLOOKUP(AH103,$E$25:$E$203,$F$25:$F$203),"-")</f>
        <v>-</v>
      </c>
      <c r="AJ103" s="876" t="str">
        <f>IFERROR(_xlfn.RANK.EQ(AI103,$AI$38:$AI$216,0)+COUNTIF(AI$38:AI103,AI103)-1,"-")</f>
        <v>-</v>
      </c>
      <c r="AK103" s="876"/>
      <c r="AL103" s="828">
        <f t="shared" ref="AL103:AL166" si="73">IFERROR(RANK(AN103,$AN$38:$AN$216,0),"-")</f>
        <v>66</v>
      </c>
      <c r="AM103" s="828" t="str">
        <f t="shared" ref="AM103:AM166" si="74">IFERROR(INDEX($AH$38:$AH$216,MATCH(AG103,$AJ$38:$AJ$216,0)),"-")</f>
        <v>今金町</v>
      </c>
      <c r="AN103" s="941">
        <f t="shared" ref="AN103:AN166" si="75">IFERROR(LARGE($AI$38:$AI$216,AG103),"-")</f>
        <v>369</v>
      </c>
      <c r="AO103" s="104" t="str">
        <f t="shared" ref="AO103:AO166" si="76">IFERROR(_xlfn.XLOOKUP(AH103,$E$25:$E$203,$J$25:$J$203),"-")</f>
        <v>-</v>
      </c>
      <c r="AP103" s="876" t="str">
        <f>IFERROR(_xlfn.RANK.EQ(AO103,$AO$38:$AO$216,0)+COUNTIF(AO$38:AO103,AO103)-1,"-")</f>
        <v>-</v>
      </c>
      <c r="AQ103" s="876"/>
      <c r="AR103" s="828">
        <f t="shared" ref="AR103:AR166" si="77">IFERROR(RANK(AT103,$AT$38:$AT$216,0),"-")</f>
        <v>66</v>
      </c>
      <c r="AS103" s="828" t="str">
        <f t="shared" ref="AS103:AS166" si="78">IFERROR(INDEX($AH$38:$AH$216,MATCH(AG103,$AP$38:$AP$216,0)),"-")</f>
        <v>遠別町</v>
      </c>
      <c r="AT103" s="941">
        <f t="shared" ref="AT103:AT166" si="79">IFERROR(LARGE($AO$38:$AO$216,AG103),"-")</f>
        <v>1450</v>
      </c>
      <c r="AU103" s="104" t="str">
        <f t="shared" ref="AU103:AU166" si="80">IFERROR(_xlfn.XLOOKUP(AH103,$E$25:$E$203,$G$25:$G$203),"-")</f>
        <v>-</v>
      </c>
      <c r="AV103" s="876" t="str">
        <f>IFERROR(_xlfn.RANK.EQ(AU103,$AU$38:$AU$216,0)+COUNTIF(AU$38:AU103,AU103)-1,"-")</f>
        <v>-</v>
      </c>
      <c r="AW103" s="876"/>
      <c r="AX103" s="828">
        <f t="shared" ref="AX103:AX166" si="81">IFERROR(RANK(AZ103,$AZ$38:$AZ$216,0),"-")</f>
        <v>66</v>
      </c>
      <c r="AY103" s="828" t="str">
        <f t="shared" ref="AY103:AY166" si="82">IFERROR(INDEX($AH$38:$AH$216,MATCH(AG103,$AV$38:$AV$216,0)),"-")</f>
        <v>剣淵町</v>
      </c>
      <c r="AZ103" s="828">
        <f t="shared" ref="AZ103:AZ166" si="83">IFERROR(LARGE($AU$38:$AU$216,AG103),"-")</f>
        <v>447</v>
      </c>
      <c r="BA103" s="104" t="str">
        <f t="shared" ref="BA103:BA166" si="84">IFERROR(_xlfn.XLOOKUP(AH103,$E$25:$E$203,$K$25:$K$203),"-")</f>
        <v>-</v>
      </c>
      <c r="BB103" s="876" t="str">
        <f>IFERROR(_xlfn.RANK.EQ(BA103,$BA$38:$BA$216,0)+COUNTIF(BA$38:BA103,BA103)-1,"-")</f>
        <v>-</v>
      </c>
      <c r="BC103" s="876"/>
      <c r="BD103" s="828">
        <f t="shared" ref="BD103:BD166" si="85">IFERROR(RANK(BF103,$BF$38:$BF$216,0),"-")</f>
        <v>66</v>
      </c>
      <c r="BE103" s="828" t="str">
        <f t="shared" ref="BE103:BE166" si="86">IFERROR(INDEX($AH$38:$AH$216,MATCH(AG103,$BB$38:$BB$216,0)),"-")</f>
        <v>幌加内町</v>
      </c>
      <c r="BF103" s="941">
        <f t="shared" ref="BF103:BF166" si="87">IFERROR(LARGE($BA$38:$BA$216,AG103),"-")</f>
        <v>275</v>
      </c>
      <c r="BG103" s="104" t="str">
        <f t="shared" ref="BG103:BG166" si="88">IFERROR(_xlfn.XLOOKUP(AH103,$E$25:$E$203,$M$25:$M$203),"-")</f>
        <v>-</v>
      </c>
      <c r="BH103" s="876" t="str">
        <f>IFERROR(_xlfn.RANK.EQ(BG103,$BG$38:$BG$216,0)+COUNTIF(BG$38:BG103,BG103)-1,"-")</f>
        <v>-</v>
      </c>
      <c r="BI103" s="876"/>
      <c r="BJ103" s="828">
        <f t="shared" ref="BJ103:BJ166" si="89">IFERROR(RANK(BL103,$BL$38:$BL$216,0),"-")</f>
        <v>66</v>
      </c>
      <c r="BK103" s="828" t="str">
        <f t="shared" ref="BK103:BK166" si="90">IFERROR(INDEX($AH$38:$AH$216,MATCH(AG103,$BH$38:$BH$216,0)),"-")</f>
        <v>むかわ町</v>
      </c>
      <c r="BL103" s="941">
        <f t="shared" ref="BL103:BL166" si="91">IFERROR(LARGE($BG$38:$BG$216,AG103),"-")</f>
        <v>1080</v>
      </c>
      <c r="BM103" s="104" t="str">
        <f t="shared" ref="BM103:BM166" si="92">IFERROR(_xlfn.XLOOKUP(AH103,$E$25:$E$203,$L$25:$L$203),"-")</f>
        <v>-</v>
      </c>
      <c r="BN103" s="876" t="str">
        <f>IFERROR(_xlfn.RANK.EQ(BM103,$BM$38:$BM$216,0)+COUNTIF(BM$38:BM103,BM103)-1,"-")</f>
        <v>-</v>
      </c>
      <c r="BO103" s="876"/>
      <c r="BP103" s="828">
        <f t="shared" ref="BP103:BP166" si="93">IFERROR(RANK(BR103,$BR$38:$BR$216,0),"-")</f>
        <v>66</v>
      </c>
      <c r="BQ103" s="828" t="str">
        <f t="shared" ref="BQ103:BQ166" si="94">IFERROR(INDEX($AH$38:$AH$216,MATCH(AG103,$BN$38:$BN$216,0)),"-")</f>
        <v>黒松内町</v>
      </c>
      <c r="BR103" s="828">
        <f t="shared" ref="BR103:BR166" si="95">IFERROR(LARGE($BM$38:$BM$216,AG103),"-")</f>
        <v>471</v>
      </c>
      <c r="BS103" s="104" t="str">
        <f t="shared" ref="BS103:BS166" si="96">IFERROR(_xlfn.XLOOKUP(AH103,$E$25:$E$203,$N$25:$N$203),"-")</f>
        <v>-</v>
      </c>
      <c r="BT103" s="876" t="str">
        <f>IFERROR(_xlfn.RANK.EQ(BS103,$BS$38:$BS$216,0)+COUNTIF(BS$38:BS103,BS103)-1,"-")</f>
        <v>-</v>
      </c>
      <c r="BU103" s="876"/>
      <c r="BV103" s="828">
        <f t="shared" ref="BV103:BV166" si="97">IFERROR(RANK(BX103,$BX$38:$BX$216,0),"-")</f>
        <v>66</v>
      </c>
      <c r="BW103" s="828" t="str">
        <f t="shared" ref="BW103:BW166" si="98">IFERROR(INDEX($AH$38:$AH$216,MATCH(AG103,$BT$38:$BT$216,0)),"-")</f>
        <v>新篠津村</v>
      </c>
      <c r="BX103" s="941">
        <f t="shared" ref="BX103:BX166" si="99">IFERROR(LARGE($BS$38:$BS$216,AG103),"-")</f>
        <v>27</v>
      </c>
      <c r="BY103" s="104" t="str">
        <f t="shared" ref="BY103:BY166" si="100">IFERROR(_xlfn.XLOOKUP(AH103,$E$25:$E$203,$P$25:$P$203),"-")</f>
        <v>-</v>
      </c>
      <c r="BZ103" s="876" t="str">
        <f>IFERROR(_xlfn.RANK.EQ(BY103,$BY$38:$BY$216,0)+COUNTIF(BY$38:BY103,BY103)-1,"-")</f>
        <v>-</v>
      </c>
      <c r="CA103" s="876"/>
      <c r="CB103" s="828">
        <f t="shared" ref="CB103:CB166" si="101">IFERROR(RANK(CD103,$CD$38:$CD$216,0),"-")</f>
        <v>66</v>
      </c>
      <c r="CC103" s="828" t="str">
        <f t="shared" ref="CC103:CC166" si="102">IFERROR(INDEX($AH$38:$AH$216,MATCH(AG103,$BZ$38:$BZ$216,0)),"-")</f>
        <v>留寿都村</v>
      </c>
      <c r="CD103" s="941">
        <f t="shared" ref="CD103:CD166" si="103">IFERROR(LARGE($BY$38:$BY$216,AG103),"-")</f>
        <v>54</v>
      </c>
      <c r="CE103" s="104" t="str">
        <f t="shared" ref="CE103:CE166" si="104">IFERROR(_xlfn.XLOOKUP(AH103,$E$25:$E$203,$O$25:$O$203),"-")</f>
        <v>-</v>
      </c>
      <c r="CF103" s="971" t="str">
        <f>IFERROR(_xlfn.RANK.EQ(CE103,$CE$38:$CE$216,0)+COUNTIF(CE$38:CE103,CE103)-1,"-")</f>
        <v>-</v>
      </c>
      <c r="CG103" s="972"/>
      <c r="CH103" s="976">
        <f t="shared" ref="CH103:CH166" si="105">IFERROR(RANK(CJ103,$CJ$38:$CJ$216,0),"-")</f>
        <v>66</v>
      </c>
      <c r="CI103" s="977" t="str">
        <f t="shared" ref="CI103:CI166" si="106">IFERROR(INDEX($AH$38:$AH$216,MATCH(AG103,$CF$38:$CF$216,0)),"-")</f>
        <v>羽幌町</v>
      </c>
      <c r="CJ103" s="995">
        <f t="shared" ref="CJ103:CJ166" si="107">IFERROR(LARGE($CE$38:$CE$216,AG103),"-")</f>
        <v>227</v>
      </c>
    </row>
    <row r="104" spans="1:88" s="211" customFormat="1" ht="18" customHeight="1">
      <c r="A104" s="608" t="s">
        <v>604</v>
      </c>
      <c r="B104" s="605" t="s">
        <v>609</v>
      </c>
      <c r="C104" s="606" t="s">
        <v>185</v>
      </c>
      <c r="D104" s="605" t="s">
        <v>711</v>
      </c>
      <c r="E104" s="606" t="s">
        <v>261</v>
      </c>
      <c r="F104" s="636" t="s">
        <v>145</v>
      </c>
      <c r="G104" s="636" t="s">
        <v>145</v>
      </c>
      <c r="H104" s="636" t="s">
        <v>145</v>
      </c>
      <c r="I104" s="636" t="s">
        <v>145</v>
      </c>
      <c r="J104" s="636" t="s">
        <v>145</v>
      </c>
      <c r="K104" s="636" t="s">
        <v>145</v>
      </c>
      <c r="L104" s="636" t="s">
        <v>145</v>
      </c>
      <c r="M104" s="636" t="s">
        <v>145</v>
      </c>
      <c r="N104" s="636" t="s">
        <v>145</v>
      </c>
      <c r="O104" s="636" t="s">
        <v>145</v>
      </c>
      <c r="P104" s="636" t="s">
        <v>145</v>
      </c>
      <c r="Q104" s="636" t="s">
        <v>145</v>
      </c>
      <c r="R104" s="636" t="s">
        <v>145</v>
      </c>
      <c r="S104" s="636" t="s">
        <v>145</v>
      </c>
      <c r="T104" s="636" t="s">
        <v>145</v>
      </c>
      <c r="U104" s="636" t="s">
        <v>145</v>
      </c>
      <c r="V104" s="636" t="s">
        <v>145</v>
      </c>
      <c r="W104" s="636" t="s">
        <v>145</v>
      </c>
      <c r="X104" s="636" t="s">
        <v>145</v>
      </c>
      <c r="Y104" s="636" t="s">
        <v>145</v>
      </c>
      <c r="Z104" s="636" t="s">
        <v>145</v>
      </c>
      <c r="AA104" s="636" t="s">
        <v>145</v>
      </c>
      <c r="AB104" s="636" t="s">
        <v>145</v>
      </c>
      <c r="AC104" s="636" t="s">
        <v>145</v>
      </c>
      <c r="AD104" s="636" t="s">
        <v>145</v>
      </c>
      <c r="AE104" s="636" t="s">
        <v>145</v>
      </c>
      <c r="AG104" s="103">
        <v>67</v>
      </c>
      <c r="AH104" s="103" t="s">
        <v>362</v>
      </c>
      <c r="AI104" s="104" t="str">
        <f t="shared" si="72"/>
        <v>-</v>
      </c>
      <c r="AJ104" s="876" t="str">
        <f>IFERROR(_xlfn.RANK.EQ(AI104,$AI$38:$AI$216,0)+COUNTIF(AI$38:AI104,AI104)-1,"-")</f>
        <v>-</v>
      </c>
      <c r="AK104" s="876"/>
      <c r="AL104" s="828">
        <f t="shared" si="73"/>
        <v>67</v>
      </c>
      <c r="AM104" s="828" t="str">
        <f t="shared" si="74"/>
        <v>南富良野町</v>
      </c>
      <c r="AN104" s="941">
        <f t="shared" si="75"/>
        <v>367</v>
      </c>
      <c r="AO104" s="104" t="str">
        <f t="shared" si="76"/>
        <v>-</v>
      </c>
      <c r="AP104" s="876" t="str">
        <f>IFERROR(_xlfn.RANK.EQ(AO104,$AO$38:$AO$216,0)+COUNTIF(AO$38:AO104,AO104)-1,"-")</f>
        <v>-</v>
      </c>
      <c r="AQ104" s="876"/>
      <c r="AR104" s="828">
        <f t="shared" si="77"/>
        <v>67</v>
      </c>
      <c r="AS104" s="828" t="str">
        <f t="shared" si="78"/>
        <v>共和町</v>
      </c>
      <c r="AT104" s="941">
        <f t="shared" si="79"/>
        <v>1340</v>
      </c>
      <c r="AU104" s="104" t="str">
        <f t="shared" si="80"/>
        <v>-</v>
      </c>
      <c r="AV104" s="876" t="str">
        <f>IFERROR(_xlfn.RANK.EQ(AU104,$AU$38:$AU$216,0)+COUNTIF(AU$38:AU104,AU104)-1,"-")</f>
        <v>-</v>
      </c>
      <c r="AW104" s="876"/>
      <c r="AX104" s="828">
        <f t="shared" si="81"/>
        <v>67</v>
      </c>
      <c r="AY104" s="828" t="str">
        <f t="shared" si="82"/>
        <v>和寒町</v>
      </c>
      <c r="AZ104" s="828">
        <f t="shared" si="83"/>
        <v>445</v>
      </c>
      <c r="BA104" s="104" t="str">
        <f t="shared" si="84"/>
        <v>-</v>
      </c>
      <c r="BB104" s="876" t="str">
        <f>IFERROR(_xlfn.RANK.EQ(BA104,$BA$38:$BA$216,0)+COUNTIF(BA$38:BA104,BA104)-1,"-")</f>
        <v>-</v>
      </c>
      <c r="BC104" s="876"/>
      <c r="BD104" s="828">
        <f t="shared" si="85"/>
        <v>67</v>
      </c>
      <c r="BE104" s="828" t="str">
        <f t="shared" si="86"/>
        <v>羽幌町</v>
      </c>
      <c r="BF104" s="941">
        <f t="shared" si="87"/>
        <v>263</v>
      </c>
      <c r="BG104" s="104" t="str">
        <f t="shared" si="88"/>
        <v>-</v>
      </c>
      <c r="BH104" s="876" t="str">
        <f>IFERROR(_xlfn.RANK.EQ(BG104,$BG$38:$BG$216,0)+COUNTIF(BG$38:BG104,BG104)-1,"-")</f>
        <v>-</v>
      </c>
      <c r="BI104" s="876"/>
      <c r="BJ104" s="828">
        <f t="shared" si="89"/>
        <v>67</v>
      </c>
      <c r="BK104" s="828" t="str">
        <f t="shared" si="90"/>
        <v>秩父別町</v>
      </c>
      <c r="BL104" s="941">
        <f t="shared" si="91"/>
        <v>1050</v>
      </c>
      <c r="BM104" s="104" t="str">
        <f t="shared" si="92"/>
        <v>-</v>
      </c>
      <c r="BN104" s="876" t="str">
        <f>IFERROR(_xlfn.RANK.EQ(BM104,$BM$38:$BM$216,0)+COUNTIF(BM$38:BM104,BM104)-1,"-")</f>
        <v>-</v>
      </c>
      <c r="BO104" s="876"/>
      <c r="BP104" s="828">
        <f t="shared" si="93"/>
        <v>67</v>
      </c>
      <c r="BQ104" s="828" t="str">
        <f t="shared" si="94"/>
        <v>剣淵町</v>
      </c>
      <c r="BR104" s="828">
        <f t="shared" si="95"/>
        <v>465</v>
      </c>
      <c r="BS104" s="104" t="str">
        <f t="shared" si="96"/>
        <v>-</v>
      </c>
      <c r="BT104" s="876" t="str">
        <f>IFERROR(_xlfn.RANK.EQ(BS104,$BS$38:$BS$216,0)+COUNTIF(BS$38:BS104,BS104)-1,"-")</f>
        <v>-</v>
      </c>
      <c r="BU104" s="876"/>
      <c r="BV104" s="828">
        <f t="shared" si="97"/>
        <v>67</v>
      </c>
      <c r="BW104" s="828" t="str">
        <f t="shared" si="98"/>
        <v>平取町</v>
      </c>
      <c r="BX104" s="941">
        <f t="shared" si="99"/>
        <v>26</v>
      </c>
      <c r="BY104" s="104" t="str">
        <f t="shared" si="100"/>
        <v>-</v>
      </c>
      <c r="BZ104" s="876" t="str">
        <f>IFERROR(_xlfn.RANK.EQ(BY104,$BY$38:$BY$216,0)+COUNTIF(BY$38:BY104,BY104)-1,"-")</f>
        <v>-</v>
      </c>
      <c r="CA104" s="876"/>
      <c r="CB104" s="828">
        <f t="shared" si="101"/>
        <v>67</v>
      </c>
      <c r="CC104" s="828" t="str">
        <f t="shared" si="102"/>
        <v>深川市</v>
      </c>
      <c r="CD104" s="941">
        <f t="shared" si="103"/>
        <v>52</v>
      </c>
      <c r="CE104" s="104" t="str">
        <f t="shared" si="104"/>
        <v>-</v>
      </c>
      <c r="CF104" s="971" t="str">
        <f>IFERROR(_xlfn.RANK.EQ(CE104,$CE$38:$CE$216,0)+COUNTIF(CE$38:CE104,CE104)-1,"-")</f>
        <v>-</v>
      </c>
      <c r="CG104" s="972"/>
      <c r="CH104" s="976">
        <f t="shared" si="105"/>
        <v>67</v>
      </c>
      <c r="CI104" s="977" t="str">
        <f t="shared" si="106"/>
        <v>滝川市</v>
      </c>
      <c r="CJ104" s="995">
        <f t="shared" si="107"/>
        <v>220</v>
      </c>
    </row>
    <row r="105" spans="1:88" s="211" customFormat="1" ht="18" customHeight="1">
      <c r="A105" s="608" t="s">
        <v>604</v>
      </c>
      <c r="B105" s="605" t="s">
        <v>609</v>
      </c>
      <c r="C105" s="606" t="s">
        <v>185</v>
      </c>
      <c r="D105" s="605" t="s">
        <v>712</v>
      </c>
      <c r="E105" s="606" t="s">
        <v>253</v>
      </c>
      <c r="F105" s="636" t="s">
        <v>888</v>
      </c>
      <c r="G105" s="636" t="s">
        <v>888</v>
      </c>
      <c r="H105" s="636" t="s">
        <v>888</v>
      </c>
      <c r="I105" s="636" t="s">
        <v>145</v>
      </c>
      <c r="J105" s="636" t="s">
        <v>888</v>
      </c>
      <c r="K105" s="636" t="s">
        <v>888</v>
      </c>
      <c r="L105" s="636" t="s">
        <v>888</v>
      </c>
      <c r="M105" s="636" t="s">
        <v>888</v>
      </c>
      <c r="N105" s="636" t="s">
        <v>888</v>
      </c>
      <c r="O105" s="636" t="s">
        <v>888</v>
      </c>
      <c r="P105" s="636" t="s">
        <v>888</v>
      </c>
      <c r="Q105" s="636" t="s">
        <v>145</v>
      </c>
      <c r="R105" s="636" t="s">
        <v>145</v>
      </c>
      <c r="S105" s="636" t="s">
        <v>145</v>
      </c>
      <c r="T105" s="636" t="s">
        <v>145</v>
      </c>
      <c r="U105" s="636" t="s">
        <v>145</v>
      </c>
      <c r="V105" s="636" t="s">
        <v>145</v>
      </c>
      <c r="W105" s="636" t="s">
        <v>145</v>
      </c>
      <c r="X105" s="636" t="s">
        <v>145</v>
      </c>
      <c r="Y105" s="636" t="s">
        <v>145</v>
      </c>
      <c r="Z105" s="636" t="s">
        <v>145</v>
      </c>
      <c r="AA105" s="636" t="s">
        <v>145</v>
      </c>
      <c r="AB105" s="636" t="s">
        <v>145</v>
      </c>
      <c r="AC105" s="636" t="s">
        <v>145</v>
      </c>
      <c r="AD105" s="636" t="s">
        <v>145</v>
      </c>
      <c r="AE105" s="636" t="s">
        <v>145</v>
      </c>
      <c r="AG105" s="103">
        <v>68</v>
      </c>
      <c r="AH105" s="103" t="s">
        <v>299</v>
      </c>
      <c r="AI105" s="104" t="str">
        <f t="shared" si="72"/>
        <v>x</v>
      </c>
      <c r="AJ105" s="876" t="str">
        <f>IFERROR(_xlfn.RANK.EQ(AI105,$AI$38:$AI$216,0)+COUNTIF(AI$38:AI105,AI105)-1,"-")</f>
        <v>-</v>
      </c>
      <c r="AK105" s="876"/>
      <c r="AL105" s="828">
        <f t="shared" si="73"/>
        <v>68</v>
      </c>
      <c r="AM105" s="828" t="str">
        <f t="shared" si="74"/>
        <v>初山別村</v>
      </c>
      <c r="AN105" s="941">
        <f t="shared" si="75"/>
        <v>356</v>
      </c>
      <c r="AO105" s="104" t="str">
        <f t="shared" si="76"/>
        <v>x</v>
      </c>
      <c r="AP105" s="876" t="str">
        <f>IFERROR(_xlfn.RANK.EQ(AO105,$AO$38:$AO$216,0)+COUNTIF(AO$38:AO105,AO105)-1,"-")</f>
        <v>-</v>
      </c>
      <c r="AQ105" s="876"/>
      <c r="AR105" s="828">
        <f t="shared" si="77"/>
        <v>67</v>
      </c>
      <c r="AS105" s="828" t="str">
        <f t="shared" si="78"/>
        <v>沼田町</v>
      </c>
      <c r="AT105" s="941">
        <f t="shared" si="79"/>
        <v>1340</v>
      </c>
      <c r="AU105" s="104" t="str">
        <f t="shared" si="80"/>
        <v>x</v>
      </c>
      <c r="AV105" s="876" t="str">
        <f>IFERROR(_xlfn.RANK.EQ(AU105,$AU$38:$AU$216,0)+COUNTIF(AU$38:AU105,AU105)-1,"-")</f>
        <v>-</v>
      </c>
      <c r="AW105" s="876"/>
      <c r="AX105" s="828">
        <f t="shared" si="81"/>
        <v>68</v>
      </c>
      <c r="AY105" s="828" t="str">
        <f t="shared" si="82"/>
        <v>月形町</v>
      </c>
      <c r="AZ105" s="828">
        <f t="shared" si="83"/>
        <v>443</v>
      </c>
      <c r="BA105" s="104" t="str">
        <f t="shared" si="84"/>
        <v>x</v>
      </c>
      <c r="BB105" s="876" t="str">
        <f>IFERROR(_xlfn.RANK.EQ(BA105,$BA$38:$BA$216,0)+COUNTIF(BA$38:BA105,BA105)-1,"-")</f>
        <v>-</v>
      </c>
      <c r="BC105" s="876"/>
      <c r="BD105" s="828">
        <f t="shared" si="85"/>
        <v>68</v>
      </c>
      <c r="BE105" s="828" t="str">
        <f t="shared" si="86"/>
        <v>遠別町</v>
      </c>
      <c r="BF105" s="941">
        <f t="shared" si="87"/>
        <v>261</v>
      </c>
      <c r="BG105" s="104" t="str">
        <f t="shared" si="88"/>
        <v>x</v>
      </c>
      <c r="BH105" s="876" t="str">
        <f>IFERROR(_xlfn.RANK.EQ(BG105,$BG$38:$BG$216,0)+COUNTIF(BG$38:BG105,BG105)-1,"-")</f>
        <v>-</v>
      </c>
      <c r="BI105" s="876"/>
      <c r="BJ105" s="828">
        <f t="shared" si="89"/>
        <v>68</v>
      </c>
      <c r="BK105" s="828" t="str">
        <f t="shared" si="90"/>
        <v>三笠市</v>
      </c>
      <c r="BL105" s="941">
        <f t="shared" si="91"/>
        <v>947</v>
      </c>
      <c r="BM105" s="104" t="str">
        <f t="shared" si="92"/>
        <v>x</v>
      </c>
      <c r="BN105" s="876" t="str">
        <f>IFERROR(_xlfn.RANK.EQ(BM105,$BM$38:$BM$216,0)+COUNTIF(BM$38:BM105,BM105)-1,"-")</f>
        <v>-</v>
      </c>
      <c r="BO105" s="876"/>
      <c r="BP105" s="828">
        <f t="shared" si="93"/>
        <v>68</v>
      </c>
      <c r="BQ105" s="828" t="str">
        <f t="shared" si="94"/>
        <v>当別町</v>
      </c>
      <c r="BR105" s="828">
        <f t="shared" si="95"/>
        <v>463</v>
      </c>
      <c r="BS105" s="104" t="str">
        <f t="shared" si="96"/>
        <v>x</v>
      </c>
      <c r="BT105" s="876" t="str">
        <f>IFERROR(_xlfn.RANK.EQ(BS105,$BS$38:$BS$216,0)+COUNTIF(BS$38:BS105,BS105)-1,"-")</f>
        <v>-</v>
      </c>
      <c r="BU105" s="876"/>
      <c r="BV105" s="828">
        <f t="shared" si="97"/>
        <v>68</v>
      </c>
      <c r="BW105" s="828" t="str">
        <f t="shared" si="98"/>
        <v>東神楽町</v>
      </c>
      <c r="BX105" s="941">
        <f t="shared" si="99"/>
        <v>23</v>
      </c>
      <c r="BY105" s="104" t="str">
        <f t="shared" si="100"/>
        <v>x</v>
      </c>
      <c r="BZ105" s="876" t="str">
        <f>IFERROR(_xlfn.RANK.EQ(BY105,$BY$38:$BY$216,0)+COUNTIF(BY$38:BY105,BY105)-1,"-")</f>
        <v>-</v>
      </c>
      <c r="CA105" s="876"/>
      <c r="CB105" s="828">
        <f t="shared" si="101"/>
        <v>68</v>
      </c>
      <c r="CC105" s="828" t="str">
        <f t="shared" si="102"/>
        <v>東神楽町</v>
      </c>
      <c r="CD105" s="941">
        <f t="shared" si="103"/>
        <v>46</v>
      </c>
      <c r="CE105" s="104" t="str">
        <f t="shared" si="104"/>
        <v>x</v>
      </c>
      <c r="CF105" s="971" t="str">
        <f>IFERROR(_xlfn.RANK.EQ(CE105,$CE$38:$CE$216,0)+COUNTIF(CE$38:CE105,CE105)-1,"-")</f>
        <v>-</v>
      </c>
      <c r="CG105" s="972"/>
      <c r="CH105" s="976">
        <f t="shared" si="105"/>
        <v>68</v>
      </c>
      <c r="CI105" s="977" t="str">
        <f t="shared" si="106"/>
        <v>平取町</v>
      </c>
      <c r="CJ105" s="995">
        <f t="shared" si="107"/>
        <v>219</v>
      </c>
    </row>
    <row r="106" spans="1:88" s="211" customFormat="1" ht="18" customHeight="1">
      <c r="A106" s="608" t="s">
        <v>604</v>
      </c>
      <c r="B106" s="605" t="s">
        <v>609</v>
      </c>
      <c r="C106" s="606" t="s">
        <v>185</v>
      </c>
      <c r="D106" s="605" t="s">
        <v>713</v>
      </c>
      <c r="E106" s="606" t="s">
        <v>238</v>
      </c>
      <c r="F106" s="637">
        <v>3340</v>
      </c>
      <c r="G106" s="637">
        <v>526</v>
      </c>
      <c r="H106" s="637">
        <v>487</v>
      </c>
      <c r="I106" s="637">
        <v>530</v>
      </c>
      <c r="J106" s="637">
        <v>17600</v>
      </c>
      <c r="K106" s="637">
        <v>2570</v>
      </c>
      <c r="L106" s="637">
        <v>562</v>
      </c>
      <c r="M106" s="637">
        <v>14400</v>
      </c>
      <c r="N106" s="636">
        <v>774</v>
      </c>
      <c r="O106" s="636">
        <v>408</v>
      </c>
      <c r="P106" s="636">
        <v>3160</v>
      </c>
      <c r="Q106" s="637" t="s">
        <v>145</v>
      </c>
      <c r="R106" s="637" t="s">
        <v>145</v>
      </c>
      <c r="S106" s="636" t="s">
        <v>145</v>
      </c>
      <c r="T106" s="636" t="s">
        <v>145</v>
      </c>
      <c r="U106" s="637" t="s">
        <v>145</v>
      </c>
      <c r="V106" s="636" t="s">
        <v>145</v>
      </c>
      <c r="W106" s="636" t="s">
        <v>145</v>
      </c>
      <c r="X106" s="636" t="s">
        <v>145</v>
      </c>
      <c r="Y106" s="636" t="s">
        <v>145</v>
      </c>
      <c r="Z106" s="636" t="s">
        <v>145</v>
      </c>
      <c r="AA106" s="636" t="s">
        <v>145</v>
      </c>
      <c r="AB106" s="636" t="s">
        <v>145</v>
      </c>
      <c r="AC106" s="636" t="s">
        <v>145</v>
      </c>
      <c r="AD106" s="636" t="s">
        <v>145</v>
      </c>
      <c r="AE106" s="636" t="s">
        <v>145</v>
      </c>
      <c r="AG106" s="103">
        <v>69</v>
      </c>
      <c r="AH106" s="103" t="s">
        <v>352</v>
      </c>
      <c r="AI106" s="104" t="str">
        <f t="shared" si="72"/>
        <v>-</v>
      </c>
      <c r="AJ106" s="876" t="str">
        <f>IFERROR(_xlfn.RANK.EQ(AI106,$AI$38:$AI$216,0)+COUNTIF(AI$38:AI106,AI106)-1,"-")</f>
        <v>-</v>
      </c>
      <c r="AK106" s="876"/>
      <c r="AL106" s="828">
        <f t="shared" si="73"/>
        <v>69</v>
      </c>
      <c r="AM106" s="828" t="str">
        <f t="shared" si="74"/>
        <v>苫前町</v>
      </c>
      <c r="AN106" s="941">
        <f t="shared" si="75"/>
        <v>344</v>
      </c>
      <c r="AO106" s="104" t="str">
        <f t="shared" si="76"/>
        <v>-</v>
      </c>
      <c r="AP106" s="876" t="str">
        <f>IFERROR(_xlfn.RANK.EQ(AO106,$AO$38:$AO$216,0)+COUNTIF(AO$38:AO106,AO106)-1,"-")</f>
        <v>-</v>
      </c>
      <c r="AQ106" s="876"/>
      <c r="AR106" s="828">
        <f t="shared" si="77"/>
        <v>69</v>
      </c>
      <c r="AS106" s="828" t="str">
        <f t="shared" si="78"/>
        <v>苫前町</v>
      </c>
      <c r="AT106" s="941">
        <f t="shared" si="79"/>
        <v>1180</v>
      </c>
      <c r="AU106" s="104" t="str">
        <f t="shared" si="80"/>
        <v>-</v>
      </c>
      <c r="AV106" s="876" t="str">
        <f>IFERROR(_xlfn.RANK.EQ(AU106,$AU$38:$AU$216,0)+COUNTIF(AU$38:AU106,AU106)-1,"-")</f>
        <v>-</v>
      </c>
      <c r="AW106" s="876"/>
      <c r="AX106" s="828">
        <f t="shared" si="81"/>
        <v>69</v>
      </c>
      <c r="AY106" s="828" t="str">
        <f t="shared" si="82"/>
        <v>北斗市</v>
      </c>
      <c r="AZ106" s="828">
        <f t="shared" si="83"/>
        <v>440</v>
      </c>
      <c r="BA106" s="104" t="str">
        <f t="shared" si="84"/>
        <v>-</v>
      </c>
      <c r="BB106" s="876" t="str">
        <f>IFERROR(_xlfn.RANK.EQ(BA106,$BA$38:$BA$216,0)+COUNTIF(BA$38:BA106,BA106)-1,"-")</f>
        <v>-</v>
      </c>
      <c r="BC106" s="876"/>
      <c r="BD106" s="828">
        <f t="shared" si="85"/>
        <v>69</v>
      </c>
      <c r="BE106" s="828" t="str">
        <f t="shared" si="86"/>
        <v>南富良野町</v>
      </c>
      <c r="BF106" s="941">
        <f t="shared" si="87"/>
        <v>248</v>
      </c>
      <c r="BG106" s="104" t="str">
        <f t="shared" si="88"/>
        <v>-</v>
      </c>
      <c r="BH106" s="876" t="str">
        <f>IFERROR(_xlfn.RANK.EQ(BG106,$BG$38:$BG$216,0)+COUNTIF(BG$38:BG106,BG106)-1,"-")</f>
        <v>-</v>
      </c>
      <c r="BI106" s="876"/>
      <c r="BJ106" s="828">
        <f t="shared" si="89"/>
        <v>69</v>
      </c>
      <c r="BK106" s="828" t="str">
        <f t="shared" si="90"/>
        <v>羽幌町</v>
      </c>
      <c r="BL106" s="941">
        <f t="shared" si="91"/>
        <v>833</v>
      </c>
      <c r="BM106" s="104" t="str">
        <f t="shared" si="92"/>
        <v>-</v>
      </c>
      <c r="BN106" s="876" t="str">
        <f>IFERROR(_xlfn.RANK.EQ(BM106,$BM$38:$BM$216,0)+COUNTIF(BM$38:BM106,BM106)-1,"-")</f>
        <v>-</v>
      </c>
      <c r="BO106" s="876"/>
      <c r="BP106" s="828">
        <f t="shared" si="93"/>
        <v>69</v>
      </c>
      <c r="BQ106" s="828" t="str">
        <f t="shared" si="94"/>
        <v>京極町</v>
      </c>
      <c r="BR106" s="828">
        <f t="shared" si="95"/>
        <v>456</v>
      </c>
      <c r="BS106" s="104" t="str">
        <f t="shared" si="96"/>
        <v>-</v>
      </c>
      <c r="BT106" s="876" t="str">
        <f>IFERROR(_xlfn.RANK.EQ(BS106,$BS$38:$BS$216,0)+COUNTIF(BS$38:BS106,BS106)-1,"-")</f>
        <v>-</v>
      </c>
      <c r="BU106" s="876"/>
      <c r="BV106" s="828">
        <f t="shared" si="97"/>
        <v>69</v>
      </c>
      <c r="BW106" s="828" t="str">
        <f t="shared" si="98"/>
        <v>浦臼町</v>
      </c>
      <c r="BX106" s="941">
        <f t="shared" si="99"/>
        <v>18</v>
      </c>
      <c r="BY106" s="104" t="str">
        <f t="shared" si="100"/>
        <v>-</v>
      </c>
      <c r="BZ106" s="876" t="str">
        <f>IFERROR(_xlfn.RANK.EQ(BY106,$BY$38:$BY$216,0)+COUNTIF(BY$38:BY106,BY106)-1,"-")</f>
        <v>-</v>
      </c>
      <c r="CA106" s="876"/>
      <c r="CB106" s="828">
        <f t="shared" si="101"/>
        <v>69</v>
      </c>
      <c r="CC106" s="828" t="str">
        <f t="shared" si="102"/>
        <v>ニセコ町</v>
      </c>
      <c r="CD106" s="941">
        <f t="shared" si="103"/>
        <v>42</v>
      </c>
      <c r="CE106" s="104" t="str">
        <f t="shared" si="104"/>
        <v>-</v>
      </c>
      <c r="CF106" s="971" t="str">
        <f>IFERROR(_xlfn.RANK.EQ(CE106,$CE$38:$CE$216,0)+COUNTIF(CE$38:CE106,CE106)-1,"-")</f>
        <v>-</v>
      </c>
      <c r="CG106" s="972"/>
      <c r="CH106" s="976">
        <f t="shared" si="105"/>
        <v>69</v>
      </c>
      <c r="CI106" s="977" t="str">
        <f t="shared" si="106"/>
        <v>留萌市</v>
      </c>
      <c r="CJ106" s="995">
        <f t="shared" si="107"/>
        <v>216</v>
      </c>
    </row>
    <row r="107" spans="1:88" s="211" customFormat="1" ht="18" customHeight="1">
      <c r="A107" s="608" t="s">
        <v>604</v>
      </c>
      <c r="B107" s="605" t="s">
        <v>609</v>
      </c>
      <c r="C107" s="606" t="s">
        <v>185</v>
      </c>
      <c r="D107" s="605" t="s">
        <v>714</v>
      </c>
      <c r="E107" s="606" t="s">
        <v>263</v>
      </c>
      <c r="F107" s="637">
        <v>1860</v>
      </c>
      <c r="G107" s="637">
        <v>412</v>
      </c>
      <c r="H107" s="637">
        <v>390</v>
      </c>
      <c r="I107" s="637">
        <v>415</v>
      </c>
      <c r="J107" s="637">
        <v>7660</v>
      </c>
      <c r="K107" s="637">
        <v>1420</v>
      </c>
      <c r="L107" s="637">
        <v>440</v>
      </c>
      <c r="M107" s="637">
        <v>6260</v>
      </c>
      <c r="N107" s="636">
        <v>437</v>
      </c>
      <c r="O107" s="636">
        <v>321</v>
      </c>
      <c r="P107" s="636">
        <v>1400</v>
      </c>
      <c r="Q107" s="637" t="s">
        <v>888</v>
      </c>
      <c r="R107" s="637">
        <v>343</v>
      </c>
      <c r="S107" s="636" t="s">
        <v>145</v>
      </c>
      <c r="T107" s="636">
        <v>343</v>
      </c>
      <c r="U107" s="637" t="s">
        <v>888</v>
      </c>
      <c r="V107" s="636" t="s">
        <v>145</v>
      </c>
      <c r="W107" s="636" t="s">
        <v>145</v>
      </c>
      <c r="X107" s="636" t="s">
        <v>145</v>
      </c>
      <c r="Y107" s="636" t="s">
        <v>145</v>
      </c>
      <c r="Z107" s="636" t="s">
        <v>145</v>
      </c>
      <c r="AA107" s="636" t="s">
        <v>145</v>
      </c>
      <c r="AB107" s="636" t="s">
        <v>145</v>
      </c>
      <c r="AC107" s="636" t="s">
        <v>145</v>
      </c>
      <c r="AD107" s="636" t="s">
        <v>145</v>
      </c>
      <c r="AE107" s="636" t="s">
        <v>145</v>
      </c>
      <c r="AG107" s="103">
        <v>70</v>
      </c>
      <c r="AH107" s="103" t="s">
        <v>331</v>
      </c>
      <c r="AI107" s="104" t="str">
        <f t="shared" si="72"/>
        <v>-</v>
      </c>
      <c r="AJ107" s="876" t="str">
        <f>IFERROR(_xlfn.RANK.EQ(AI107,$AI$38:$AI$216,0)+COUNTIF(AI$38:AI107,AI107)-1,"-")</f>
        <v>-</v>
      </c>
      <c r="AK107" s="876"/>
      <c r="AL107" s="828">
        <f t="shared" si="73"/>
        <v>70</v>
      </c>
      <c r="AM107" s="828" t="str">
        <f t="shared" si="74"/>
        <v>美深町</v>
      </c>
      <c r="AN107" s="941">
        <f t="shared" si="75"/>
        <v>312</v>
      </c>
      <c r="AO107" s="104" t="str">
        <f t="shared" si="76"/>
        <v>-</v>
      </c>
      <c r="AP107" s="876" t="str">
        <f>IFERROR(_xlfn.RANK.EQ(AO107,$AO$38:$AO$216,0)+COUNTIF(AO$38:AO107,AO107)-1,"-")</f>
        <v>-</v>
      </c>
      <c r="AQ107" s="876"/>
      <c r="AR107" s="828">
        <f t="shared" si="77"/>
        <v>70</v>
      </c>
      <c r="AS107" s="828" t="str">
        <f t="shared" si="78"/>
        <v>美深町</v>
      </c>
      <c r="AT107" s="941">
        <f t="shared" si="79"/>
        <v>1150</v>
      </c>
      <c r="AU107" s="104" t="str">
        <f t="shared" si="80"/>
        <v>-</v>
      </c>
      <c r="AV107" s="876" t="str">
        <f>IFERROR(_xlfn.RANK.EQ(AU107,$AU$38:$AU$216,0)+COUNTIF(AU$38:AU107,AU107)-1,"-")</f>
        <v>-</v>
      </c>
      <c r="AW107" s="876"/>
      <c r="AX107" s="828">
        <f t="shared" si="81"/>
        <v>70</v>
      </c>
      <c r="AY107" s="828" t="str">
        <f t="shared" si="82"/>
        <v>深川市</v>
      </c>
      <c r="AZ107" s="828">
        <f t="shared" si="83"/>
        <v>436</v>
      </c>
      <c r="BA107" s="104" t="str">
        <f t="shared" si="84"/>
        <v>-</v>
      </c>
      <c r="BB107" s="876" t="str">
        <f>IFERROR(_xlfn.RANK.EQ(BA107,$BA$38:$BA$216,0)+COUNTIF(BA$38:BA107,BA107)-1,"-")</f>
        <v>-</v>
      </c>
      <c r="BC107" s="876"/>
      <c r="BD107" s="828">
        <f t="shared" si="85"/>
        <v>70</v>
      </c>
      <c r="BE107" s="828" t="str">
        <f t="shared" si="86"/>
        <v>初山別村</v>
      </c>
      <c r="BF107" s="941">
        <f t="shared" si="87"/>
        <v>246</v>
      </c>
      <c r="BG107" s="104" t="str">
        <f t="shared" si="88"/>
        <v>-</v>
      </c>
      <c r="BH107" s="876" t="str">
        <f>IFERROR(_xlfn.RANK.EQ(BG107,$BG$38:$BG$216,0)+COUNTIF(BG$38:BG107,BG107)-1,"-")</f>
        <v>-</v>
      </c>
      <c r="BI107" s="876"/>
      <c r="BJ107" s="828">
        <f t="shared" si="89"/>
        <v>70</v>
      </c>
      <c r="BK107" s="828" t="str">
        <f t="shared" si="90"/>
        <v>真狩村</v>
      </c>
      <c r="BL107" s="941">
        <f t="shared" si="91"/>
        <v>787</v>
      </c>
      <c r="BM107" s="104" t="str">
        <f t="shared" si="92"/>
        <v>-</v>
      </c>
      <c r="BN107" s="876" t="str">
        <f>IFERROR(_xlfn.RANK.EQ(BM107,$BM$38:$BM$216,0)+COUNTIF(BM$38:BM107,BM107)-1,"-")</f>
        <v>-</v>
      </c>
      <c r="BO107" s="876"/>
      <c r="BP107" s="828">
        <f t="shared" si="93"/>
        <v>70</v>
      </c>
      <c r="BQ107" s="828" t="str">
        <f t="shared" si="94"/>
        <v>和寒町</v>
      </c>
      <c r="BR107" s="828">
        <f t="shared" si="95"/>
        <v>455</v>
      </c>
      <c r="BS107" s="104" t="str">
        <f t="shared" si="96"/>
        <v>-</v>
      </c>
      <c r="BT107" s="876" t="str">
        <f>IFERROR(_xlfn.RANK.EQ(BS107,$BS$38:$BS$216,0)+COUNTIF(BS$38:BS107,BS107)-1,"-")</f>
        <v>-</v>
      </c>
      <c r="BU107" s="876"/>
      <c r="BV107" s="828">
        <f t="shared" si="97"/>
        <v>70</v>
      </c>
      <c r="BW107" s="828" t="str">
        <f t="shared" si="98"/>
        <v>留寿都村</v>
      </c>
      <c r="BX107" s="941">
        <f t="shared" si="99"/>
        <v>17</v>
      </c>
      <c r="BY107" s="104" t="str">
        <f t="shared" si="100"/>
        <v>-</v>
      </c>
      <c r="BZ107" s="876" t="str">
        <f>IFERROR(_xlfn.RANK.EQ(BY107,$BY$38:$BY$216,0)+COUNTIF(BY$38:BY107,BY107)-1,"-")</f>
        <v>-</v>
      </c>
      <c r="CA107" s="876"/>
      <c r="CB107" s="828">
        <f t="shared" si="101"/>
        <v>70</v>
      </c>
      <c r="CC107" s="828" t="str">
        <f t="shared" si="102"/>
        <v>小平町</v>
      </c>
      <c r="CD107" s="941">
        <f t="shared" si="103"/>
        <v>34</v>
      </c>
      <c r="CE107" s="104" t="str">
        <f t="shared" si="104"/>
        <v>-</v>
      </c>
      <c r="CF107" s="971" t="str">
        <f>IFERROR(_xlfn.RANK.EQ(CE107,$CE$38:$CE$216,0)+COUNTIF(CE$38:CE107,CE107)-1,"-")</f>
        <v>-</v>
      </c>
      <c r="CG107" s="972"/>
      <c r="CH107" s="976">
        <f t="shared" si="105"/>
        <v>70</v>
      </c>
      <c r="CI107" s="977" t="str">
        <f t="shared" si="106"/>
        <v>石狩市</v>
      </c>
      <c r="CJ107" s="995">
        <f t="shared" si="107"/>
        <v>215</v>
      </c>
    </row>
    <row r="108" spans="1:88" s="211" customFormat="1" ht="18" customHeight="1">
      <c r="A108" s="608" t="s">
        <v>604</v>
      </c>
      <c r="B108" s="605" t="s">
        <v>609</v>
      </c>
      <c r="C108" s="606" t="s">
        <v>185</v>
      </c>
      <c r="D108" s="605" t="s">
        <v>715</v>
      </c>
      <c r="E108" s="606" t="s">
        <v>285</v>
      </c>
      <c r="F108" s="637">
        <v>880</v>
      </c>
      <c r="G108" s="637">
        <v>459</v>
      </c>
      <c r="H108" s="637">
        <v>441</v>
      </c>
      <c r="I108" s="637">
        <v>477</v>
      </c>
      <c r="J108" s="637">
        <v>4040</v>
      </c>
      <c r="K108" s="637">
        <v>669</v>
      </c>
      <c r="L108" s="637">
        <v>488</v>
      </c>
      <c r="M108" s="637">
        <v>3260</v>
      </c>
      <c r="N108" s="636">
        <v>211</v>
      </c>
      <c r="O108" s="636">
        <v>368</v>
      </c>
      <c r="P108" s="636">
        <v>777</v>
      </c>
      <c r="Q108" s="637">
        <v>93</v>
      </c>
      <c r="R108" s="637">
        <v>384</v>
      </c>
      <c r="S108" s="636">
        <v>357</v>
      </c>
      <c r="T108" s="636">
        <v>389</v>
      </c>
      <c r="U108" s="637">
        <v>357</v>
      </c>
      <c r="V108" s="636" t="s">
        <v>145</v>
      </c>
      <c r="W108" s="636" t="s">
        <v>145</v>
      </c>
      <c r="X108" s="636" t="s">
        <v>145</v>
      </c>
      <c r="Y108" s="636" t="s">
        <v>145</v>
      </c>
      <c r="Z108" s="636" t="s">
        <v>145</v>
      </c>
      <c r="AA108" s="636" t="s">
        <v>145</v>
      </c>
      <c r="AB108" s="636" t="s">
        <v>145</v>
      </c>
      <c r="AC108" s="636" t="s">
        <v>145</v>
      </c>
      <c r="AD108" s="636" t="s">
        <v>145</v>
      </c>
      <c r="AE108" s="636" t="s">
        <v>145</v>
      </c>
      <c r="AG108" s="103">
        <v>71</v>
      </c>
      <c r="AH108" s="103" t="s">
        <v>346</v>
      </c>
      <c r="AI108" s="104" t="str">
        <f t="shared" si="72"/>
        <v>-</v>
      </c>
      <c r="AJ108" s="876" t="str">
        <f>IFERROR(_xlfn.RANK.EQ(AI108,$AI$38:$AI$216,0)+COUNTIF(AI$38:AI108,AI108)-1,"-")</f>
        <v>-</v>
      </c>
      <c r="AK108" s="876"/>
      <c r="AL108" s="828">
        <f t="shared" si="73"/>
        <v>71</v>
      </c>
      <c r="AM108" s="828" t="str">
        <f t="shared" si="74"/>
        <v>むかわ町</v>
      </c>
      <c r="AN108" s="941">
        <f t="shared" si="75"/>
        <v>311</v>
      </c>
      <c r="AO108" s="104" t="str">
        <f t="shared" si="76"/>
        <v>-</v>
      </c>
      <c r="AP108" s="876" t="str">
        <f>IFERROR(_xlfn.RANK.EQ(AO108,$AO$38:$AO$216,0)+COUNTIF(AO$38:AO108,AO108)-1,"-")</f>
        <v>-</v>
      </c>
      <c r="AQ108" s="876"/>
      <c r="AR108" s="828">
        <f t="shared" si="77"/>
        <v>71</v>
      </c>
      <c r="AS108" s="828" t="str">
        <f t="shared" si="78"/>
        <v>羽幌町</v>
      </c>
      <c r="AT108" s="941">
        <f t="shared" si="79"/>
        <v>1110</v>
      </c>
      <c r="AU108" s="104" t="str">
        <f t="shared" si="80"/>
        <v>-</v>
      </c>
      <c r="AV108" s="876" t="str">
        <f>IFERROR(_xlfn.RANK.EQ(AU108,$AU$38:$AU$216,0)+COUNTIF(AU$38:AU108,AU108)-1,"-")</f>
        <v>-</v>
      </c>
      <c r="AW108" s="876"/>
      <c r="AX108" s="828">
        <f t="shared" si="81"/>
        <v>71</v>
      </c>
      <c r="AY108" s="828" t="str">
        <f t="shared" si="82"/>
        <v>倶知安町</v>
      </c>
      <c r="AZ108" s="828">
        <f t="shared" si="83"/>
        <v>435</v>
      </c>
      <c r="BA108" s="104" t="str">
        <f t="shared" si="84"/>
        <v>-</v>
      </c>
      <c r="BB108" s="876" t="str">
        <f>IFERROR(_xlfn.RANK.EQ(BA108,$BA$38:$BA$216,0)+COUNTIF(BA$38:BA108,BA108)-1,"-")</f>
        <v>-</v>
      </c>
      <c r="BC108" s="876"/>
      <c r="BD108" s="828">
        <f t="shared" si="85"/>
        <v>71</v>
      </c>
      <c r="BE108" s="828" t="str">
        <f t="shared" si="86"/>
        <v>小平町</v>
      </c>
      <c r="BF108" s="941">
        <f t="shared" si="87"/>
        <v>235</v>
      </c>
      <c r="BG108" s="104" t="str">
        <f t="shared" si="88"/>
        <v>-</v>
      </c>
      <c r="BH108" s="876" t="str">
        <f>IFERROR(_xlfn.RANK.EQ(BG108,$BG$38:$BG$216,0)+COUNTIF(BG$38:BG108,BG108)-1,"-")</f>
        <v>-</v>
      </c>
      <c r="BI108" s="876"/>
      <c r="BJ108" s="828">
        <f t="shared" si="89"/>
        <v>71</v>
      </c>
      <c r="BK108" s="828" t="str">
        <f t="shared" si="90"/>
        <v>幌加内町</v>
      </c>
      <c r="BL108" s="941">
        <f t="shared" si="91"/>
        <v>775</v>
      </c>
      <c r="BM108" s="104" t="str">
        <f t="shared" si="92"/>
        <v>-</v>
      </c>
      <c r="BN108" s="876" t="str">
        <f>IFERROR(_xlfn.RANK.EQ(BM108,$BM$38:$BM$216,0)+COUNTIF(BM$38:BM108,BM108)-1,"-")</f>
        <v>-</v>
      </c>
      <c r="BO108" s="876"/>
      <c r="BP108" s="828">
        <f t="shared" si="93"/>
        <v>71</v>
      </c>
      <c r="BQ108" s="828" t="str">
        <f t="shared" si="94"/>
        <v>北竜町</v>
      </c>
      <c r="BR108" s="828">
        <f t="shared" si="95"/>
        <v>453</v>
      </c>
      <c r="BS108" s="104" t="str">
        <f t="shared" si="96"/>
        <v>-</v>
      </c>
      <c r="BT108" s="876" t="str">
        <f>IFERROR(_xlfn.RANK.EQ(BS108,$BS$38:$BS$216,0)+COUNTIF(BS$38:BS108,BS108)-1,"-")</f>
        <v>-</v>
      </c>
      <c r="BU108" s="876"/>
      <c r="BV108" s="828">
        <f t="shared" si="97"/>
        <v>71</v>
      </c>
      <c r="BW108" s="828" t="str">
        <f t="shared" si="98"/>
        <v>赤平市</v>
      </c>
      <c r="BX108" s="941">
        <f t="shared" si="99"/>
        <v>16</v>
      </c>
      <c r="BY108" s="104" t="str">
        <f t="shared" si="100"/>
        <v>-</v>
      </c>
      <c r="BZ108" s="876" t="str">
        <f>IFERROR(_xlfn.RANK.EQ(BY108,$BY$38:$BY$216,0)+COUNTIF(BY$38:BY108,BY108)-1,"-")</f>
        <v>-</v>
      </c>
      <c r="CA108" s="876"/>
      <c r="CB108" s="828">
        <f t="shared" si="101"/>
        <v>71</v>
      </c>
      <c r="CC108" s="828" t="str">
        <f t="shared" si="102"/>
        <v>浦臼町</v>
      </c>
      <c r="CD108" s="941">
        <f t="shared" si="103"/>
        <v>32</v>
      </c>
      <c r="CE108" s="104" t="str">
        <f t="shared" si="104"/>
        <v>-</v>
      </c>
      <c r="CF108" s="971" t="str">
        <f>IFERROR(_xlfn.RANK.EQ(CE108,$CE$38:$CE$216,0)+COUNTIF(CE$38:CE108,CE108)-1,"-")</f>
        <v>-</v>
      </c>
      <c r="CG108" s="972"/>
      <c r="CH108" s="976">
        <f t="shared" si="105"/>
        <v>71</v>
      </c>
      <c r="CI108" s="977" t="str">
        <f t="shared" si="106"/>
        <v>東神楽町</v>
      </c>
      <c r="CJ108" s="995">
        <f t="shared" si="107"/>
        <v>202</v>
      </c>
    </row>
    <row r="109" spans="1:88" s="211" customFormat="1" ht="18" customHeight="1">
      <c r="A109" s="608" t="s">
        <v>604</v>
      </c>
      <c r="B109" s="605" t="s">
        <v>609</v>
      </c>
      <c r="C109" s="606" t="s">
        <v>185</v>
      </c>
      <c r="D109" s="605" t="s">
        <v>716</v>
      </c>
      <c r="E109" s="606" t="s">
        <v>229</v>
      </c>
      <c r="F109" s="637">
        <v>367</v>
      </c>
      <c r="G109" s="637">
        <v>508</v>
      </c>
      <c r="H109" s="637">
        <v>470</v>
      </c>
      <c r="I109" s="637">
        <v>510</v>
      </c>
      <c r="J109" s="637">
        <v>1860</v>
      </c>
      <c r="K109" s="637">
        <v>248</v>
      </c>
      <c r="L109" s="637">
        <v>559</v>
      </c>
      <c r="M109" s="637">
        <v>1390</v>
      </c>
      <c r="N109" s="636">
        <v>119</v>
      </c>
      <c r="O109" s="636">
        <v>402</v>
      </c>
      <c r="P109" s="636">
        <v>478</v>
      </c>
      <c r="Q109" s="637">
        <v>70</v>
      </c>
      <c r="R109" s="637">
        <v>429</v>
      </c>
      <c r="S109" s="636" t="s">
        <v>145</v>
      </c>
      <c r="T109" s="636">
        <v>429</v>
      </c>
      <c r="U109" s="637">
        <v>300</v>
      </c>
      <c r="V109" s="636" t="s">
        <v>145</v>
      </c>
      <c r="W109" s="636" t="s">
        <v>145</v>
      </c>
      <c r="X109" s="636" t="s">
        <v>145</v>
      </c>
      <c r="Y109" s="636" t="s">
        <v>145</v>
      </c>
      <c r="Z109" s="636" t="s">
        <v>145</v>
      </c>
      <c r="AA109" s="636" t="s">
        <v>145</v>
      </c>
      <c r="AB109" s="636" t="s">
        <v>145</v>
      </c>
      <c r="AC109" s="636" t="s">
        <v>145</v>
      </c>
      <c r="AD109" s="636" t="s">
        <v>145</v>
      </c>
      <c r="AE109" s="636" t="s">
        <v>145</v>
      </c>
      <c r="AG109" s="103">
        <v>72</v>
      </c>
      <c r="AH109" s="103" t="s">
        <v>336</v>
      </c>
      <c r="AI109" s="104" t="str">
        <f t="shared" si="72"/>
        <v>-</v>
      </c>
      <c r="AJ109" s="876" t="str">
        <f>IFERROR(_xlfn.RANK.EQ(AI109,$AI$38:$AI$216,0)+COUNTIF(AI$38:AI109,AI109)-1,"-")</f>
        <v>-</v>
      </c>
      <c r="AK109" s="876"/>
      <c r="AL109" s="828">
        <f t="shared" si="73"/>
        <v>72</v>
      </c>
      <c r="AM109" s="828" t="str">
        <f t="shared" si="74"/>
        <v>秩父別町</v>
      </c>
      <c r="AN109" s="941">
        <f t="shared" si="75"/>
        <v>285</v>
      </c>
      <c r="AO109" s="104" t="str">
        <f t="shared" si="76"/>
        <v>-</v>
      </c>
      <c r="AP109" s="876" t="str">
        <f>IFERROR(_xlfn.RANK.EQ(AO109,$AO$38:$AO$216,0)+COUNTIF(AO$38:AO109,AO109)-1,"-")</f>
        <v>-</v>
      </c>
      <c r="AQ109" s="876"/>
      <c r="AR109" s="828">
        <f t="shared" si="77"/>
        <v>72</v>
      </c>
      <c r="AS109" s="828" t="str">
        <f t="shared" si="78"/>
        <v>北竜町</v>
      </c>
      <c r="AT109" s="941">
        <f t="shared" si="79"/>
        <v>1100</v>
      </c>
      <c r="AU109" s="104" t="str">
        <f t="shared" si="80"/>
        <v>-</v>
      </c>
      <c r="AV109" s="876" t="str">
        <f>IFERROR(_xlfn.RANK.EQ(AU109,$AU$38:$AU$216,0)+COUNTIF(AU$38:AU109,AU109)-1,"-")</f>
        <v>-</v>
      </c>
      <c r="AW109" s="876"/>
      <c r="AX109" s="828">
        <f t="shared" si="81"/>
        <v>72</v>
      </c>
      <c r="AY109" s="828" t="str">
        <f t="shared" si="82"/>
        <v>黒松内町</v>
      </c>
      <c r="AZ109" s="828">
        <f t="shared" si="83"/>
        <v>419</v>
      </c>
      <c r="BA109" s="104" t="str">
        <f t="shared" si="84"/>
        <v>-</v>
      </c>
      <c r="BB109" s="876" t="str">
        <f>IFERROR(_xlfn.RANK.EQ(BA109,$BA$38:$BA$216,0)+COUNTIF(BA$38:BA109,BA109)-1,"-")</f>
        <v>-</v>
      </c>
      <c r="BC109" s="876"/>
      <c r="BD109" s="828">
        <f t="shared" si="85"/>
        <v>72</v>
      </c>
      <c r="BE109" s="828" t="str">
        <f t="shared" si="86"/>
        <v>浦臼町</v>
      </c>
      <c r="BF109" s="941">
        <f t="shared" si="87"/>
        <v>219</v>
      </c>
      <c r="BG109" s="104" t="str">
        <f t="shared" si="88"/>
        <v>-</v>
      </c>
      <c r="BH109" s="876" t="str">
        <f>IFERROR(_xlfn.RANK.EQ(BG109,$BG$38:$BG$216,0)+COUNTIF(BG$38:BG109,BG109)-1,"-")</f>
        <v>-</v>
      </c>
      <c r="BI109" s="876"/>
      <c r="BJ109" s="828">
        <f t="shared" si="89"/>
        <v>72</v>
      </c>
      <c r="BK109" s="828" t="str">
        <f t="shared" si="90"/>
        <v>美深町</v>
      </c>
      <c r="BL109" s="941">
        <f t="shared" si="91"/>
        <v>760</v>
      </c>
      <c r="BM109" s="104" t="str">
        <f t="shared" si="92"/>
        <v>-</v>
      </c>
      <c r="BN109" s="876" t="str">
        <f>IFERROR(_xlfn.RANK.EQ(BM109,$BM$38:$BM$216,0)+COUNTIF(BM$38:BM109,BM109)-1,"-")</f>
        <v>-</v>
      </c>
      <c r="BO109" s="876"/>
      <c r="BP109" s="828">
        <f t="shared" si="93"/>
        <v>72</v>
      </c>
      <c r="BQ109" s="828" t="str">
        <f t="shared" si="94"/>
        <v>月形町</v>
      </c>
      <c r="BR109" s="828">
        <f t="shared" si="95"/>
        <v>446</v>
      </c>
      <c r="BS109" s="104" t="str">
        <f t="shared" si="96"/>
        <v>-</v>
      </c>
      <c r="BT109" s="876" t="str">
        <f>IFERROR(_xlfn.RANK.EQ(BS109,$BS$38:$BS$216,0)+COUNTIF(BS$38:BS109,BS109)-1,"-")</f>
        <v>-</v>
      </c>
      <c r="BU109" s="876"/>
      <c r="BV109" s="828">
        <f t="shared" si="97"/>
        <v>71</v>
      </c>
      <c r="BW109" s="828" t="str">
        <f t="shared" si="98"/>
        <v>ニセコ町</v>
      </c>
      <c r="BX109" s="941">
        <f t="shared" si="99"/>
        <v>16</v>
      </c>
      <c r="BY109" s="104" t="str">
        <f t="shared" si="100"/>
        <v>-</v>
      </c>
      <c r="BZ109" s="876" t="str">
        <f>IFERROR(_xlfn.RANK.EQ(BY109,$BY$38:$BY$216,0)+COUNTIF(BY$38:BY109,BY109)-1,"-")</f>
        <v>-</v>
      </c>
      <c r="CA109" s="876"/>
      <c r="CB109" s="828">
        <f t="shared" si="101"/>
        <v>72</v>
      </c>
      <c r="CC109" s="828" t="str">
        <f t="shared" si="102"/>
        <v>三笠市</v>
      </c>
      <c r="CD109" s="941">
        <f t="shared" si="103"/>
        <v>31</v>
      </c>
      <c r="CE109" s="104" t="str">
        <f t="shared" si="104"/>
        <v>-</v>
      </c>
      <c r="CF109" s="971" t="str">
        <f>IFERROR(_xlfn.RANK.EQ(CE109,$CE$38:$CE$216,0)+COUNTIF(CE$38:CE109,CE109)-1,"-")</f>
        <v>-</v>
      </c>
      <c r="CG109" s="972"/>
      <c r="CH109" s="976">
        <f t="shared" si="105"/>
        <v>72</v>
      </c>
      <c r="CI109" s="977" t="str">
        <f t="shared" si="106"/>
        <v>江差町</v>
      </c>
      <c r="CJ109" s="995">
        <f t="shared" si="107"/>
        <v>179</v>
      </c>
    </row>
    <row r="110" spans="1:88" s="211" customFormat="1" ht="18" customHeight="1">
      <c r="A110" s="608" t="s">
        <v>604</v>
      </c>
      <c r="B110" s="605" t="s">
        <v>609</v>
      </c>
      <c r="C110" s="606" t="s">
        <v>185</v>
      </c>
      <c r="D110" s="605" t="s">
        <v>717</v>
      </c>
      <c r="E110" s="606" t="s">
        <v>357</v>
      </c>
      <c r="F110" s="637" t="s">
        <v>145</v>
      </c>
      <c r="G110" s="637" t="s">
        <v>145</v>
      </c>
      <c r="H110" s="637" t="s">
        <v>145</v>
      </c>
      <c r="I110" s="637" t="s">
        <v>145</v>
      </c>
      <c r="J110" s="637" t="s">
        <v>145</v>
      </c>
      <c r="K110" s="637" t="s">
        <v>145</v>
      </c>
      <c r="L110" s="637" t="s">
        <v>145</v>
      </c>
      <c r="M110" s="637" t="s">
        <v>145</v>
      </c>
      <c r="N110" s="636" t="s">
        <v>145</v>
      </c>
      <c r="O110" s="636" t="s">
        <v>145</v>
      </c>
      <c r="P110" s="636" t="s">
        <v>145</v>
      </c>
      <c r="Q110" s="637" t="s">
        <v>145</v>
      </c>
      <c r="R110" s="637" t="s">
        <v>145</v>
      </c>
      <c r="S110" s="636" t="s">
        <v>145</v>
      </c>
      <c r="T110" s="636" t="s">
        <v>145</v>
      </c>
      <c r="U110" s="637" t="s">
        <v>145</v>
      </c>
      <c r="V110" s="636" t="s">
        <v>145</v>
      </c>
      <c r="W110" s="636" t="s">
        <v>145</v>
      </c>
      <c r="X110" s="636" t="s">
        <v>145</v>
      </c>
      <c r="Y110" s="636" t="s">
        <v>145</v>
      </c>
      <c r="Z110" s="636" t="s">
        <v>145</v>
      </c>
      <c r="AA110" s="636" t="s">
        <v>145</v>
      </c>
      <c r="AB110" s="636" t="s">
        <v>145</v>
      </c>
      <c r="AC110" s="636" t="s">
        <v>145</v>
      </c>
      <c r="AD110" s="636" t="s">
        <v>145</v>
      </c>
      <c r="AE110" s="636" t="s">
        <v>145</v>
      </c>
      <c r="AG110" s="103">
        <v>73</v>
      </c>
      <c r="AH110" s="103" t="s">
        <v>210</v>
      </c>
      <c r="AI110" s="104">
        <f t="shared" si="72"/>
        <v>1830</v>
      </c>
      <c r="AJ110" s="876">
        <f>IFERROR(_xlfn.RANK.EQ(AI110,$AI$38:$AI$216,0)+COUNTIF(AI$38:AI110,AI110)-1,"-")</f>
        <v>25</v>
      </c>
      <c r="AK110" s="876"/>
      <c r="AL110" s="828">
        <f t="shared" si="73"/>
        <v>73</v>
      </c>
      <c r="AM110" s="828" t="str">
        <f t="shared" si="74"/>
        <v>沼田町</v>
      </c>
      <c r="AN110" s="941">
        <f t="shared" si="75"/>
        <v>283</v>
      </c>
      <c r="AO110" s="104">
        <f t="shared" si="76"/>
        <v>10400</v>
      </c>
      <c r="AP110" s="876">
        <f>IFERROR(_xlfn.RANK.EQ(AO110,$AO$38:$AO$216,0)+COUNTIF(AO$38:AO110,AO110)-1,"-")</f>
        <v>23</v>
      </c>
      <c r="AQ110" s="876"/>
      <c r="AR110" s="828">
        <f t="shared" si="77"/>
        <v>73</v>
      </c>
      <c r="AS110" s="828" t="str">
        <f t="shared" si="78"/>
        <v>秩父別町</v>
      </c>
      <c r="AT110" s="941">
        <f t="shared" si="79"/>
        <v>1050</v>
      </c>
      <c r="AU110" s="104">
        <f t="shared" si="80"/>
        <v>568</v>
      </c>
      <c r="AV110" s="876">
        <f>IFERROR(_xlfn.RANK.EQ(AU110,$AU$38:$AU$216,0)+COUNTIF(AU$38:AU110,AU110)-1,"-")</f>
        <v>23</v>
      </c>
      <c r="AW110" s="876"/>
      <c r="AX110" s="828">
        <f t="shared" si="81"/>
        <v>73</v>
      </c>
      <c r="AY110" s="828" t="str">
        <f t="shared" si="82"/>
        <v>富良野市</v>
      </c>
      <c r="AZ110" s="828">
        <f t="shared" si="83"/>
        <v>413</v>
      </c>
      <c r="BA110" s="104">
        <f t="shared" si="84"/>
        <v>1700</v>
      </c>
      <c r="BB110" s="876">
        <f>IFERROR(_xlfn.RANK.EQ(BA110,$BA$38:$BA$216,0)+COUNTIF(BA$38:BA110,BA110)-1,"-")</f>
        <v>26</v>
      </c>
      <c r="BC110" s="876"/>
      <c r="BD110" s="828">
        <f t="shared" si="85"/>
        <v>73</v>
      </c>
      <c r="BE110" s="828" t="str">
        <f t="shared" si="86"/>
        <v>美深町</v>
      </c>
      <c r="BF110" s="941">
        <f t="shared" si="87"/>
        <v>205</v>
      </c>
      <c r="BG110" s="104">
        <f t="shared" si="88"/>
        <v>9710</v>
      </c>
      <c r="BH110" s="876">
        <f>IFERROR(_xlfn.RANK.EQ(BG110,$BG$38:$BG$216,0)+COUNTIF(BG$38:BG110,BG110)-1,"-")</f>
        <v>23</v>
      </c>
      <c r="BI110" s="876"/>
      <c r="BJ110" s="828">
        <f t="shared" si="89"/>
        <v>73</v>
      </c>
      <c r="BK110" s="828" t="str">
        <f t="shared" si="90"/>
        <v>遠別町</v>
      </c>
      <c r="BL110" s="941">
        <f t="shared" si="91"/>
        <v>751</v>
      </c>
      <c r="BM110" s="104">
        <f t="shared" si="92"/>
        <v>572</v>
      </c>
      <c r="BN110" s="876">
        <f>IFERROR(_xlfn.RANK.EQ(BM110,$BM$38:$BM$216,0)+COUNTIF(BM$38:BM110,BM110)-1,"-")</f>
        <v>33</v>
      </c>
      <c r="BO110" s="876"/>
      <c r="BP110" s="828">
        <f t="shared" si="93"/>
        <v>73</v>
      </c>
      <c r="BQ110" s="828" t="str">
        <f t="shared" si="94"/>
        <v>北広島市</v>
      </c>
      <c r="BR110" s="828">
        <f t="shared" si="95"/>
        <v>444</v>
      </c>
      <c r="BS110" s="104">
        <f t="shared" si="96"/>
        <v>133</v>
      </c>
      <c r="BT110" s="876">
        <f>IFERROR(_xlfn.RANK.EQ(BS110,$BS$38:$BS$216,0)+COUNTIF(BS$38:BS110,BS110)-1,"-")</f>
        <v>40</v>
      </c>
      <c r="BU110" s="876"/>
      <c r="BV110" s="828">
        <f t="shared" si="97"/>
        <v>73</v>
      </c>
      <c r="BW110" s="828" t="str">
        <f t="shared" si="98"/>
        <v>深川市</v>
      </c>
      <c r="BX110" s="941">
        <f t="shared" si="99"/>
        <v>14</v>
      </c>
      <c r="BY110" s="104">
        <f t="shared" si="100"/>
        <v>686</v>
      </c>
      <c r="BZ110" s="876">
        <f>IFERROR(_xlfn.RANK.EQ(BY110,$BY$38:$BY$216,0)+COUNTIF(BY$38:BY110,BY110)-1,"-")</f>
        <v>27</v>
      </c>
      <c r="CA110" s="876"/>
      <c r="CB110" s="828">
        <f t="shared" si="101"/>
        <v>72</v>
      </c>
      <c r="CC110" s="828" t="str">
        <f t="shared" si="102"/>
        <v>鷹栖町</v>
      </c>
      <c r="CD110" s="941">
        <f t="shared" si="103"/>
        <v>31</v>
      </c>
      <c r="CE110" s="104">
        <f t="shared" si="104"/>
        <v>516</v>
      </c>
      <c r="CF110" s="971">
        <f>IFERROR(_xlfn.RANK.EQ(CE110,$CE$38:$CE$216,0)+COUNTIF(CE$38:CE110,CE110)-1,"-")</f>
        <v>1</v>
      </c>
      <c r="CG110" s="972"/>
      <c r="CH110" s="976">
        <f t="shared" si="105"/>
        <v>73</v>
      </c>
      <c r="CI110" s="977" t="str">
        <f t="shared" si="106"/>
        <v>浦臼町</v>
      </c>
      <c r="CJ110" s="995">
        <f t="shared" si="107"/>
        <v>178</v>
      </c>
    </row>
    <row r="111" spans="1:88" s="211" customFormat="1" ht="18" customHeight="1">
      <c r="A111" s="608" t="s">
        <v>604</v>
      </c>
      <c r="B111" s="605" t="s">
        <v>609</v>
      </c>
      <c r="C111" s="606" t="s">
        <v>185</v>
      </c>
      <c r="D111" s="605" t="s">
        <v>718</v>
      </c>
      <c r="E111" s="606" t="s">
        <v>251</v>
      </c>
      <c r="F111" s="637">
        <v>484</v>
      </c>
      <c r="G111" s="637">
        <v>445</v>
      </c>
      <c r="H111" s="637">
        <v>442</v>
      </c>
      <c r="I111" s="637">
        <v>467</v>
      </c>
      <c r="J111" s="637">
        <v>2150</v>
      </c>
      <c r="K111" s="637">
        <v>451</v>
      </c>
      <c r="L111" s="637">
        <v>455</v>
      </c>
      <c r="M111" s="637">
        <v>2050</v>
      </c>
      <c r="N111" s="636">
        <v>33</v>
      </c>
      <c r="O111" s="636">
        <v>306</v>
      </c>
      <c r="P111" s="636">
        <v>101</v>
      </c>
      <c r="Q111" s="637" t="s">
        <v>145</v>
      </c>
      <c r="R111" s="637" t="s">
        <v>145</v>
      </c>
      <c r="S111" s="636" t="s">
        <v>145</v>
      </c>
      <c r="T111" s="636" t="s">
        <v>145</v>
      </c>
      <c r="U111" s="637" t="s">
        <v>145</v>
      </c>
      <c r="V111" s="636" t="s">
        <v>145</v>
      </c>
      <c r="W111" s="636" t="s">
        <v>145</v>
      </c>
      <c r="X111" s="636" t="s">
        <v>145</v>
      </c>
      <c r="Y111" s="636" t="s">
        <v>145</v>
      </c>
      <c r="Z111" s="636" t="s">
        <v>145</v>
      </c>
      <c r="AA111" s="636" t="s">
        <v>888</v>
      </c>
      <c r="AB111" s="636" t="s">
        <v>888</v>
      </c>
      <c r="AC111" s="636" t="s">
        <v>888</v>
      </c>
      <c r="AD111" s="636" t="s">
        <v>145</v>
      </c>
      <c r="AE111" s="636" t="s">
        <v>888</v>
      </c>
      <c r="AG111" s="103">
        <v>74</v>
      </c>
      <c r="AH111" s="103" t="s">
        <v>314</v>
      </c>
      <c r="AI111" s="104">
        <f t="shared" si="72"/>
        <v>225</v>
      </c>
      <c r="AJ111" s="876">
        <f>IFERROR(_xlfn.RANK.EQ(AI111,$AI$38:$AI$216,0)+COUNTIF(AI$38:AI111,AI111)-1,"-")</f>
        <v>79</v>
      </c>
      <c r="AK111" s="876"/>
      <c r="AL111" s="828">
        <f t="shared" si="73"/>
        <v>74</v>
      </c>
      <c r="AM111" s="828" t="str">
        <f t="shared" si="74"/>
        <v>幌加内町</v>
      </c>
      <c r="AN111" s="941">
        <f t="shared" si="75"/>
        <v>275</v>
      </c>
      <c r="AO111" s="104">
        <f t="shared" si="76"/>
        <v>742</v>
      </c>
      <c r="AP111" s="876">
        <f>IFERROR(_xlfn.RANK.EQ(AO111,$AO$38:$AO$216,0)+COUNTIF(AO$38:AO111,AO111)-1,"-")</f>
        <v>80</v>
      </c>
      <c r="AQ111" s="876"/>
      <c r="AR111" s="828">
        <f t="shared" si="77"/>
        <v>74</v>
      </c>
      <c r="AS111" s="828" t="str">
        <f t="shared" si="78"/>
        <v>初山別村</v>
      </c>
      <c r="AT111" s="941">
        <f t="shared" si="79"/>
        <v>1030</v>
      </c>
      <c r="AU111" s="104">
        <f t="shared" si="80"/>
        <v>330</v>
      </c>
      <c r="AV111" s="876">
        <f>IFERROR(_xlfn.RANK.EQ(AU111,$AU$38:$AU$216,0)+COUNTIF(AU$38:AU111,AU111)-1,"-")</f>
        <v>93</v>
      </c>
      <c r="AW111" s="876"/>
      <c r="AX111" s="828">
        <f t="shared" si="81"/>
        <v>74</v>
      </c>
      <c r="AY111" s="828" t="str">
        <f t="shared" si="82"/>
        <v>上富良野町</v>
      </c>
      <c r="AZ111" s="828">
        <f t="shared" si="83"/>
        <v>412</v>
      </c>
      <c r="BA111" s="104">
        <f t="shared" si="84"/>
        <v>171</v>
      </c>
      <c r="BB111" s="876">
        <f>IFERROR(_xlfn.RANK.EQ(BA111,$BA$38:$BA$216,0)+COUNTIF(BA$38:BA111,BA111)-1,"-")</f>
        <v>77</v>
      </c>
      <c r="BC111" s="876"/>
      <c r="BD111" s="828">
        <f t="shared" si="85"/>
        <v>74</v>
      </c>
      <c r="BE111" s="828" t="str">
        <f t="shared" si="86"/>
        <v>雨竜町</v>
      </c>
      <c r="BF111" s="941">
        <f t="shared" si="87"/>
        <v>191</v>
      </c>
      <c r="BG111" s="104">
        <f t="shared" si="88"/>
        <v>598</v>
      </c>
      <c r="BH111" s="876">
        <f>IFERROR(_xlfn.RANK.EQ(BG111,$BG$38:$BG$216,0)+COUNTIF(BG$38:BG111,BG111)-1,"-")</f>
        <v>80</v>
      </c>
      <c r="BI111" s="876"/>
      <c r="BJ111" s="828">
        <f t="shared" si="89"/>
        <v>74</v>
      </c>
      <c r="BK111" s="828" t="str">
        <f t="shared" si="90"/>
        <v>伊達市</v>
      </c>
      <c r="BL111" s="941">
        <f t="shared" si="91"/>
        <v>739</v>
      </c>
      <c r="BM111" s="104">
        <f t="shared" si="92"/>
        <v>350</v>
      </c>
      <c r="BN111" s="876">
        <f>IFERROR(_xlfn.RANK.EQ(BM111,$BM$38:$BM$216,0)+COUNTIF(BM$38:BM111,BM111)-1,"-")</f>
        <v>93</v>
      </c>
      <c r="BO111" s="876"/>
      <c r="BP111" s="828">
        <f t="shared" si="93"/>
        <v>74</v>
      </c>
      <c r="BQ111" s="828" t="str">
        <f t="shared" si="94"/>
        <v>上富良野町</v>
      </c>
      <c r="BR111" s="828">
        <f t="shared" si="95"/>
        <v>440</v>
      </c>
      <c r="BS111" s="104">
        <f t="shared" si="96"/>
        <v>54</v>
      </c>
      <c r="BT111" s="876">
        <f>IFERROR(_xlfn.RANK.EQ(BS111,$BS$38:$BS$216,0)+COUNTIF(BS$38:BS111,BS111)-1,"-")</f>
        <v>54</v>
      </c>
      <c r="BU111" s="876"/>
      <c r="BV111" s="828">
        <f t="shared" si="97"/>
        <v>74</v>
      </c>
      <c r="BW111" s="828" t="str">
        <f t="shared" si="98"/>
        <v>三笠市</v>
      </c>
      <c r="BX111" s="941">
        <f t="shared" si="99"/>
        <v>8</v>
      </c>
      <c r="BY111" s="104">
        <f t="shared" si="100"/>
        <v>144</v>
      </c>
      <c r="BZ111" s="876">
        <f>IFERROR(_xlfn.RANK.EQ(BY111,$BY$38:$BY$216,0)+COUNTIF(BY$38:BY111,BY111)-1,"-")</f>
        <v>57</v>
      </c>
      <c r="CA111" s="876"/>
      <c r="CB111" s="828">
        <f t="shared" si="101"/>
        <v>74</v>
      </c>
      <c r="CC111" s="828" t="str">
        <f t="shared" si="102"/>
        <v>赤平市</v>
      </c>
      <c r="CD111" s="941">
        <f t="shared" si="103"/>
        <v>24</v>
      </c>
      <c r="CE111" s="104">
        <f t="shared" si="104"/>
        <v>267</v>
      </c>
      <c r="CF111" s="971">
        <f>IFERROR(_xlfn.RANK.EQ(CE111,$CE$38:$CE$216,0)+COUNTIF(CE$38:CE111,CE111)-1,"-")</f>
        <v>60</v>
      </c>
      <c r="CG111" s="972"/>
      <c r="CH111" s="976">
        <f t="shared" si="105"/>
        <v>74</v>
      </c>
      <c r="CI111" s="977" t="str">
        <f t="shared" si="106"/>
        <v>旭川市</v>
      </c>
      <c r="CJ111" s="995">
        <f t="shared" si="107"/>
        <v>171</v>
      </c>
    </row>
    <row r="112" spans="1:88" s="211" customFormat="1" ht="18" customHeight="1">
      <c r="A112" s="608" t="s">
        <v>604</v>
      </c>
      <c r="B112" s="605" t="s">
        <v>609</v>
      </c>
      <c r="C112" s="606" t="s">
        <v>185</v>
      </c>
      <c r="D112" s="605" t="s">
        <v>719</v>
      </c>
      <c r="E112" s="606" t="s">
        <v>247</v>
      </c>
      <c r="F112" s="637">
        <v>1130</v>
      </c>
      <c r="G112" s="637">
        <v>447</v>
      </c>
      <c r="H112" s="637">
        <v>438</v>
      </c>
      <c r="I112" s="637">
        <v>477</v>
      </c>
      <c r="J112" s="637">
        <v>5050</v>
      </c>
      <c r="K112" s="637">
        <v>983</v>
      </c>
      <c r="L112" s="637">
        <v>465</v>
      </c>
      <c r="M112" s="637">
        <v>4570</v>
      </c>
      <c r="N112" s="636">
        <v>146</v>
      </c>
      <c r="O112" s="636">
        <v>323</v>
      </c>
      <c r="P112" s="636">
        <v>472</v>
      </c>
      <c r="Q112" s="637" t="s">
        <v>145</v>
      </c>
      <c r="R112" s="637" t="s">
        <v>145</v>
      </c>
      <c r="S112" s="636" t="s">
        <v>145</v>
      </c>
      <c r="T112" s="636" t="s">
        <v>145</v>
      </c>
      <c r="U112" s="637" t="s">
        <v>145</v>
      </c>
      <c r="V112" s="636" t="s">
        <v>145</v>
      </c>
      <c r="W112" s="636" t="s">
        <v>145</v>
      </c>
      <c r="X112" s="636" t="s">
        <v>145</v>
      </c>
      <c r="Y112" s="636" t="s">
        <v>145</v>
      </c>
      <c r="Z112" s="636" t="s">
        <v>145</v>
      </c>
      <c r="AA112" s="636" t="s">
        <v>145</v>
      </c>
      <c r="AB112" s="636" t="s">
        <v>145</v>
      </c>
      <c r="AC112" s="636" t="s">
        <v>145</v>
      </c>
      <c r="AD112" s="636" t="s">
        <v>145</v>
      </c>
      <c r="AE112" s="636" t="s">
        <v>145</v>
      </c>
      <c r="AG112" s="103">
        <v>75</v>
      </c>
      <c r="AH112" s="103" t="s">
        <v>374</v>
      </c>
      <c r="AI112" s="104" t="str">
        <f t="shared" si="72"/>
        <v>-</v>
      </c>
      <c r="AJ112" s="876" t="str">
        <f>IFERROR(_xlfn.RANK.EQ(AI112,$AI$38:$AI$216,0)+COUNTIF(AI$38:AI112,AI112)-1,"-")</f>
        <v>-</v>
      </c>
      <c r="AK112" s="876"/>
      <c r="AL112" s="828">
        <f t="shared" si="73"/>
        <v>75</v>
      </c>
      <c r="AM112" s="828" t="str">
        <f t="shared" si="74"/>
        <v>小平町</v>
      </c>
      <c r="AN112" s="941">
        <f t="shared" si="75"/>
        <v>266</v>
      </c>
      <c r="AO112" s="104" t="str">
        <f t="shared" si="76"/>
        <v>-</v>
      </c>
      <c r="AP112" s="876" t="str">
        <f>IFERROR(_xlfn.RANK.EQ(AO112,$AO$38:$AO$216,0)+COUNTIF(AO$38:AO112,AO112)-1,"-")</f>
        <v>-</v>
      </c>
      <c r="AQ112" s="876"/>
      <c r="AR112" s="828">
        <f t="shared" si="77"/>
        <v>75</v>
      </c>
      <c r="AS112" s="828" t="str">
        <f t="shared" si="78"/>
        <v>三笠市</v>
      </c>
      <c r="AT112" s="941">
        <f t="shared" si="79"/>
        <v>978</v>
      </c>
      <c r="AU112" s="104" t="str">
        <f t="shared" si="80"/>
        <v>-</v>
      </c>
      <c r="AV112" s="876" t="str">
        <f>IFERROR(_xlfn.RANK.EQ(AU112,$AU$38:$AU$216,0)+COUNTIF(AU$38:AU112,AU112)-1,"-")</f>
        <v>-</v>
      </c>
      <c r="AW112" s="876"/>
      <c r="AX112" s="828">
        <f t="shared" si="81"/>
        <v>75</v>
      </c>
      <c r="AY112" s="828" t="str">
        <f t="shared" si="82"/>
        <v>妹背牛町</v>
      </c>
      <c r="AZ112" s="828">
        <f t="shared" si="83"/>
        <v>406</v>
      </c>
      <c r="BA112" s="104" t="str">
        <f t="shared" si="84"/>
        <v>-</v>
      </c>
      <c r="BB112" s="876" t="str">
        <f>IFERROR(_xlfn.RANK.EQ(BA112,$BA$38:$BA$216,0)+COUNTIF(BA$38:BA112,BA112)-1,"-")</f>
        <v>-</v>
      </c>
      <c r="BC112" s="876"/>
      <c r="BD112" s="828">
        <f t="shared" si="85"/>
        <v>75</v>
      </c>
      <c r="BE112" s="828" t="str">
        <f t="shared" si="86"/>
        <v>むかわ町</v>
      </c>
      <c r="BF112" s="941">
        <f t="shared" si="87"/>
        <v>190</v>
      </c>
      <c r="BG112" s="104" t="str">
        <f t="shared" si="88"/>
        <v>-</v>
      </c>
      <c r="BH112" s="876" t="str">
        <f>IFERROR(_xlfn.RANK.EQ(BG112,$BG$38:$BG$216,0)+COUNTIF(BG$38:BG112,BG112)-1,"-")</f>
        <v>-</v>
      </c>
      <c r="BI112" s="876"/>
      <c r="BJ112" s="828">
        <f t="shared" si="89"/>
        <v>75</v>
      </c>
      <c r="BK112" s="828" t="str">
        <f t="shared" si="90"/>
        <v>初山別村</v>
      </c>
      <c r="BL112" s="941">
        <f t="shared" si="91"/>
        <v>737</v>
      </c>
      <c r="BM112" s="104" t="str">
        <f t="shared" si="92"/>
        <v>-</v>
      </c>
      <c r="BN112" s="876" t="str">
        <f>IFERROR(_xlfn.RANK.EQ(BM112,$BM$38:$BM$216,0)+COUNTIF(BM$38:BM112,BM112)-1,"-")</f>
        <v>-</v>
      </c>
      <c r="BO112" s="876"/>
      <c r="BP112" s="828">
        <f t="shared" si="93"/>
        <v>75</v>
      </c>
      <c r="BQ112" s="828" t="str">
        <f t="shared" si="94"/>
        <v>深川市</v>
      </c>
      <c r="BR112" s="828">
        <f t="shared" si="95"/>
        <v>437</v>
      </c>
      <c r="BS112" s="104" t="str">
        <f t="shared" si="96"/>
        <v>-</v>
      </c>
      <c r="BT112" s="876" t="str">
        <f>IFERROR(_xlfn.RANK.EQ(BS112,$BS$38:$BS$216,0)+COUNTIF(BS$38:BS112,BS112)-1,"-")</f>
        <v>-</v>
      </c>
      <c r="BU112" s="876"/>
      <c r="BV112" s="828">
        <f t="shared" si="97"/>
        <v>74</v>
      </c>
      <c r="BW112" s="828" t="str">
        <f t="shared" si="98"/>
        <v>月形町</v>
      </c>
      <c r="BX112" s="941">
        <f t="shared" si="99"/>
        <v>8</v>
      </c>
      <c r="BY112" s="104" t="str">
        <f t="shared" si="100"/>
        <v>-</v>
      </c>
      <c r="BZ112" s="876" t="str">
        <f>IFERROR(_xlfn.RANK.EQ(BY112,$BY$38:$BY$216,0)+COUNTIF(BY$38:BY112,BY112)-1,"-")</f>
        <v>-</v>
      </c>
      <c r="CA112" s="876"/>
      <c r="CB112" s="828">
        <f t="shared" si="101"/>
        <v>75</v>
      </c>
      <c r="CC112" s="828" t="str">
        <f t="shared" si="102"/>
        <v>月形町</v>
      </c>
      <c r="CD112" s="941">
        <f t="shared" si="103"/>
        <v>20</v>
      </c>
      <c r="CE112" s="104" t="str">
        <f t="shared" si="104"/>
        <v>-</v>
      </c>
      <c r="CF112" s="971" t="str">
        <f>IFERROR(_xlfn.RANK.EQ(CE112,$CE$38:$CE$216,0)+COUNTIF(CE$38:CE112,CE112)-1,"-")</f>
        <v>-</v>
      </c>
      <c r="CG112" s="972"/>
      <c r="CH112" s="976">
        <f t="shared" si="105"/>
        <v>75</v>
      </c>
      <c r="CI112" s="977" t="str">
        <f t="shared" si="106"/>
        <v>赤平市</v>
      </c>
      <c r="CJ112" s="995">
        <f t="shared" si="107"/>
        <v>150</v>
      </c>
    </row>
    <row r="113" spans="1:88" s="211" customFormat="1" ht="18" customHeight="1">
      <c r="A113" s="608" t="s">
        <v>604</v>
      </c>
      <c r="B113" s="605" t="s">
        <v>609</v>
      </c>
      <c r="C113" s="606" t="s">
        <v>185</v>
      </c>
      <c r="D113" s="605" t="s">
        <v>720</v>
      </c>
      <c r="E113" s="606" t="s">
        <v>290</v>
      </c>
      <c r="F113" s="637">
        <v>202</v>
      </c>
      <c r="G113" s="637">
        <v>329</v>
      </c>
      <c r="H113" s="637">
        <v>322</v>
      </c>
      <c r="I113" s="637">
        <v>356</v>
      </c>
      <c r="J113" s="637">
        <v>665</v>
      </c>
      <c r="K113" s="637" t="s">
        <v>888</v>
      </c>
      <c r="L113" s="637" t="s">
        <v>888</v>
      </c>
      <c r="M113" s="637" t="s">
        <v>888</v>
      </c>
      <c r="N113" s="636" t="s">
        <v>888</v>
      </c>
      <c r="O113" s="636">
        <v>354</v>
      </c>
      <c r="P113" s="636" t="s">
        <v>888</v>
      </c>
      <c r="Q113" s="637" t="s">
        <v>145</v>
      </c>
      <c r="R113" s="637" t="s">
        <v>145</v>
      </c>
      <c r="S113" s="636" t="s">
        <v>145</v>
      </c>
      <c r="T113" s="636" t="s">
        <v>145</v>
      </c>
      <c r="U113" s="637" t="s">
        <v>145</v>
      </c>
      <c r="V113" s="636" t="s">
        <v>145</v>
      </c>
      <c r="W113" s="636" t="s">
        <v>145</v>
      </c>
      <c r="X113" s="636" t="s">
        <v>145</v>
      </c>
      <c r="Y113" s="636" t="s">
        <v>145</v>
      </c>
      <c r="Z113" s="636" t="s">
        <v>145</v>
      </c>
      <c r="AA113" s="636" t="s">
        <v>145</v>
      </c>
      <c r="AB113" s="636" t="s">
        <v>145</v>
      </c>
      <c r="AC113" s="636" t="s">
        <v>145</v>
      </c>
      <c r="AD113" s="636" t="s">
        <v>145</v>
      </c>
      <c r="AE113" s="636" t="s">
        <v>145</v>
      </c>
      <c r="AG113" s="103">
        <v>76</v>
      </c>
      <c r="AH113" s="103" t="s">
        <v>242</v>
      </c>
      <c r="AI113" s="104">
        <f t="shared" si="72"/>
        <v>1740</v>
      </c>
      <c r="AJ113" s="876">
        <f>IFERROR(_xlfn.RANK.EQ(AI113,$AI$38:$AI$216,0)+COUNTIF(AI$38:AI113,AI113)-1,"-")</f>
        <v>28</v>
      </c>
      <c r="AK113" s="876"/>
      <c r="AL113" s="828">
        <f t="shared" si="73"/>
        <v>76</v>
      </c>
      <c r="AM113" s="828" t="str">
        <f t="shared" si="74"/>
        <v>新十津川町</v>
      </c>
      <c r="AN113" s="941">
        <f t="shared" si="75"/>
        <v>251</v>
      </c>
      <c r="AO113" s="104">
        <f t="shared" si="76"/>
        <v>9660</v>
      </c>
      <c r="AP113" s="876">
        <f>IFERROR(_xlfn.RANK.EQ(AO113,$AO$38:$AO$216,0)+COUNTIF(AO$38:AO113,AO113)-1,"-")</f>
        <v>25</v>
      </c>
      <c r="AQ113" s="876"/>
      <c r="AR113" s="828">
        <f t="shared" si="77"/>
        <v>76</v>
      </c>
      <c r="AS113" s="828" t="str">
        <f t="shared" si="78"/>
        <v>真狩村</v>
      </c>
      <c r="AT113" s="941">
        <f t="shared" si="79"/>
        <v>966</v>
      </c>
      <c r="AU113" s="104">
        <f t="shared" si="80"/>
        <v>557</v>
      </c>
      <c r="AV113" s="876">
        <f>IFERROR(_xlfn.RANK.EQ(AU113,$AU$38:$AU$216,0)+COUNTIF(AU$38:AU113,AU113)-1,"-")</f>
        <v>30</v>
      </c>
      <c r="AW113" s="876"/>
      <c r="AX113" s="828">
        <f t="shared" si="81"/>
        <v>76</v>
      </c>
      <c r="AY113" s="828" t="str">
        <f t="shared" si="82"/>
        <v>壮瞥町</v>
      </c>
      <c r="AZ113" s="828">
        <f t="shared" si="83"/>
        <v>405</v>
      </c>
      <c r="BA113" s="104">
        <f t="shared" si="84"/>
        <v>1230</v>
      </c>
      <c r="BB113" s="876">
        <f>IFERROR(_xlfn.RANK.EQ(BA113,$BA$38:$BA$216,0)+COUNTIF(BA$38:BA113,BA113)-1,"-")</f>
        <v>32</v>
      </c>
      <c r="BC113" s="876"/>
      <c r="BD113" s="828">
        <f t="shared" si="85"/>
        <v>76</v>
      </c>
      <c r="BE113" s="828" t="str">
        <f t="shared" si="86"/>
        <v>三笠市</v>
      </c>
      <c r="BF113" s="941">
        <f t="shared" si="87"/>
        <v>179</v>
      </c>
      <c r="BG113" s="104">
        <f t="shared" si="88"/>
        <v>7280</v>
      </c>
      <c r="BH113" s="876">
        <f>IFERROR(_xlfn.RANK.EQ(BG113,$BG$38:$BG$216,0)+COUNTIF(BG$38:BG113,BG113)-1,"-")</f>
        <v>31</v>
      </c>
      <c r="BI113" s="876"/>
      <c r="BJ113" s="828">
        <f t="shared" si="89"/>
        <v>76</v>
      </c>
      <c r="BK113" s="828" t="str">
        <f t="shared" si="90"/>
        <v>洞爺湖町</v>
      </c>
      <c r="BL113" s="941">
        <f t="shared" si="91"/>
        <v>731</v>
      </c>
      <c r="BM113" s="104">
        <f t="shared" si="92"/>
        <v>590</v>
      </c>
      <c r="BN113" s="876">
        <f>IFERROR(_xlfn.RANK.EQ(BM113,$BM$38:$BM$216,0)+COUNTIF(BM$38:BM113,BM113)-1,"-")</f>
        <v>28</v>
      </c>
      <c r="BO113" s="876"/>
      <c r="BP113" s="828">
        <f t="shared" si="93"/>
        <v>76</v>
      </c>
      <c r="BQ113" s="828" t="str">
        <f t="shared" si="94"/>
        <v>名寄市</v>
      </c>
      <c r="BR113" s="828">
        <f t="shared" si="95"/>
        <v>436</v>
      </c>
      <c r="BS113" s="104">
        <f t="shared" si="96"/>
        <v>502</v>
      </c>
      <c r="BT113" s="876">
        <f>IFERROR(_xlfn.RANK.EQ(BS113,$BS$38:$BS$216,0)+COUNTIF(BS$38:BS113,BS113)-1,"-")</f>
        <v>10</v>
      </c>
      <c r="BU113" s="876"/>
      <c r="BV113" s="828" t="str">
        <f t="shared" si="97"/>
        <v>-</v>
      </c>
      <c r="BW113" s="828" t="str">
        <f t="shared" si="98"/>
        <v>-</v>
      </c>
      <c r="BX113" s="941" t="str">
        <f t="shared" si="99"/>
        <v>-</v>
      </c>
      <c r="BY113" s="104">
        <f t="shared" si="100"/>
        <v>2390</v>
      </c>
      <c r="BZ113" s="876">
        <f>IFERROR(_xlfn.RANK.EQ(BY113,$BY$38:$BY$216,0)+COUNTIF(BY$38:BY113,BY113)-1,"-")</f>
        <v>7</v>
      </c>
      <c r="CA113" s="876"/>
      <c r="CB113" s="828" t="str">
        <f t="shared" si="101"/>
        <v>-</v>
      </c>
      <c r="CC113" s="828" t="str">
        <f t="shared" si="102"/>
        <v>-</v>
      </c>
      <c r="CD113" s="941" t="str">
        <f t="shared" si="103"/>
        <v>-</v>
      </c>
      <c r="CE113" s="104">
        <f t="shared" si="104"/>
        <v>475</v>
      </c>
      <c r="CF113" s="971">
        <f>IFERROR(_xlfn.RANK.EQ(CE113,$CE$38:$CE$216,0)+COUNTIF(CE$38:CE113,CE113)-1,"-")</f>
        <v>4</v>
      </c>
      <c r="CG113" s="972"/>
      <c r="CH113" s="976">
        <f t="shared" si="105"/>
        <v>76</v>
      </c>
      <c r="CI113" s="977" t="str">
        <f t="shared" si="106"/>
        <v>鷹栖町</v>
      </c>
      <c r="CJ113" s="995">
        <f t="shared" si="107"/>
        <v>112</v>
      </c>
    </row>
    <row r="114" spans="1:88" s="211" customFormat="1" ht="18" customHeight="1">
      <c r="A114" s="608" t="s">
        <v>604</v>
      </c>
      <c r="B114" s="605" t="s">
        <v>609</v>
      </c>
      <c r="C114" s="606" t="s">
        <v>185</v>
      </c>
      <c r="D114" s="605" t="s">
        <v>721</v>
      </c>
      <c r="E114" s="606" t="s">
        <v>256</v>
      </c>
      <c r="F114" s="637">
        <v>312</v>
      </c>
      <c r="G114" s="637">
        <v>367</v>
      </c>
      <c r="H114" s="637">
        <v>340</v>
      </c>
      <c r="I114" s="637">
        <v>386</v>
      </c>
      <c r="J114" s="637">
        <v>1150</v>
      </c>
      <c r="K114" s="637">
        <v>205</v>
      </c>
      <c r="L114" s="637">
        <v>371</v>
      </c>
      <c r="M114" s="637">
        <v>760</v>
      </c>
      <c r="N114" s="636">
        <v>107</v>
      </c>
      <c r="O114" s="636">
        <v>361</v>
      </c>
      <c r="P114" s="636">
        <v>386</v>
      </c>
      <c r="Q114" s="637" t="s">
        <v>145</v>
      </c>
      <c r="R114" s="637" t="s">
        <v>145</v>
      </c>
      <c r="S114" s="636" t="s">
        <v>145</v>
      </c>
      <c r="T114" s="636" t="s">
        <v>145</v>
      </c>
      <c r="U114" s="637" t="s">
        <v>145</v>
      </c>
      <c r="V114" s="636" t="s">
        <v>145</v>
      </c>
      <c r="W114" s="636" t="s">
        <v>145</v>
      </c>
      <c r="X114" s="636" t="s">
        <v>145</v>
      </c>
      <c r="Y114" s="636" t="s">
        <v>145</v>
      </c>
      <c r="Z114" s="636" t="s">
        <v>145</v>
      </c>
      <c r="AA114" s="636" t="s">
        <v>145</v>
      </c>
      <c r="AB114" s="636" t="s">
        <v>145</v>
      </c>
      <c r="AC114" s="636" t="s">
        <v>145</v>
      </c>
      <c r="AD114" s="636" t="s">
        <v>145</v>
      </c>
      <c r="AE114" s="636" t="s">
        <v>145</v>
      </c>
      <c r="AG114" s="103">
        <v>77</v>
      </c>
      <c r="AH114" s="103" t="s">
        <v>231</v>
      </c>
      <c r="AI114" s="104">
        <f t="shared" si="72"/>
        <v>3430</v>
      </c>
      <c r="AJ114" s="876">
        <f>IFERROR(_xlfn.RANK.EQ(AI114,$AI$38:$AI$216,0)+COUNTIF(AI$38:AI114,AI114)-1,"-")</f>
        <v>9</v>
      </c>
      <c r="AK114" s="876"/>
      <c r="AL114" s="828">
        <f t="shared" si="73"/>
        <v>77</v>
      </c>
      <c r="AM114" s="828" t="str">
        <f t="shared" si="74"/>
        <v>北竜町</v>
      </c>
      <c r="AN114" s="941">
        <f t="shared" si="75"/>
        <v>245</v>
      </c>
      <c r="AO114" s="104">
        <f t="shared" si="76"/>
        <v>19400</v>
      </c>
      <c r="AP114" s="876">
        <f>IFERROR(_xlfn.RANK.EQ(AO114,$AO$38:$AO$216,0)+COUNTIF(AO$38:AO114,AO114)-1,"-")</f>
        <v>9</v>
      </c>
      <c r="AQ114" s="876"/>
      <c r="AR114" s="828">
        <f t="shared" si="77"/>
        <v>77</v>
      </c>
      <c r="AS114" s="828" t="str">
        <f t="shared" si="78"/>
        <v>陸別町</v>
      </c>
      <c r="AT114" s="941">
        <f t="shared" si="79"/>
        <v>909</v>
      </c>
      <c r="AU114" s="104">
        <f t="shared" si="80"/>
        <v>566</v>
      </c>
      <c r="AV114" s="876">
        <f>IFERROR(_xlfn.RANK.EQ(AU114,$AU$38:$AU$216,0)+COUNTIF(AU$38:AU114,AU114)-1,"-")</f>
        <v>26</v>
      </c>
      <c r="AW114" s="876"/>
      <c r="AX114" s="828">
        <f t="shared" si="81"/>
        <v>77</v>
      </c>
      <c r="AY114" s="828" t="str">
        <f t="shared" si="82"/>
        <v>厚沢部町</v>
      </c>
      <c r="AZ114" s="828">
        <f t="shared" si="83"/>
        <v>398</v>
      </c>
      <c r="BA114" s="104">
        <f t="shared" si="84"/>
        <v>3070</v>
      </c>
      <c r="BB114" s="876">
        <f>IFERROR(_xlfn.RANK.EQ(BA114,$BA$38:$BA$216,0)+COUNTIF(BA$38:BA114,BA114)-1,"-")</f>
        <v>8</v>
      </c>
      <c r="BC114" s="876"/>
      <c r="BD114" s="828">
        <f t="shared" si="85"/>
        <v>77</v>
      </c>
      <c r="BE114" s="828" t="str">
        <f t="shared" si="86"/>
        <v>奈井江町</v>
      </c>
      <c r="BF114" s="941">
        <f t="shared" si="87"/>
        <v>171</v>
      </c>
      <c r="BG114" s="104">
        <f t="shared" si="88"/>
        <v>17800</v>
      </c>
      <c r="BH114" s="876">
        <f>IFERROR(_xlfn.RANK.EQ(BG114,$BG$38:$BG$216,0)+COUNTIF(BG$38:BG114,BG114)-1,"-")</f>
        <v>8</v>
      </c>
      <c r="BI114" s="876"/>
      <c r="BJ114" s="828">
        <f t="shared" si="89"/>
        <v>77</v>
      </c>
      <c r="BK114" s="828" t="str">
        <f t="shared" si="90"/>
        <v>雨竜町</v>
      </c>
      <c r="BL114" s="941">
        <f t="shared" si="91"/>
        <v>710</v>
      </c>
      <c r="BM114" s="104">
        <f t="shared" si="92"/>
        <v>581</v>
      </c>
      <c r="BN114" s="876">
        <f>IFERROR(_xlfn.RANK.EQ(BM114,$BM$38:$BM$216,0)+COUNTIF(BM$38:BM114,BM114)-1,"-")</f>
        <v>30</v>
      </c>
      <c r="BO114" s="876"/>
      <c r="BP114" s="828">
        <f t="shared" si="93"/>
        <v>77</v>
      </c>
      <c r="BQ114" s="828" t="str">
        <f t="shared" si="94"/>
        <v>富良野市</v>
      </c>
      <c r="BR114" s="828">
        <f t="shared" si="95"/>
        <v>433</v>
      </c>
      <c r="BS114" s="104">
        <f t="shared" si="96"/>
        <v>364</v>
      </c>
      <c r="BT114" s="876">
        <f>IFERROR(_xlfn.RANK.EQ(BS114,$BS$38:$BS$216,0)+COUNTIF(BS$38:BS114,BS114)-1,"-")</f>
        <v>17</v>
      </c>
      <c r="BU114" s="876"/>
      <c r="BV114" s="828" t="str">
        <f t="shared" si="97"/>
        <v>-</v>
      </c>
      <c r="BW114" s="828" t="str">
        <f t="shared" si="98"/>
        <v>-</v>
      </c>
      <c r="BX114" s="941" t="str">
        <f t="shared" si="99"/>
        <v>-</v>
      </c>
      <c r="BY114" s="104">
        <f t="shared" si="100"/>
        <v>1580</v>
      </c>
      <c r="BZ114" s="876">
        <f>IFERROR(_xlfn.RANK.EQ(BY114,$BY$38:$BY$216,0)+COUNTIF(BY$38:BY114,BY114)-1,"-")</f>
        <v>14</v>
      </c>
      <c r="CA114" s="876"/>
      <c r="CB114" s="828" t="str">
        <f t="shared" si="101"/>
        <v>-</v>
      </c>
      <c r="CC114" s="828" t="str">
        <f t="shared" si="102"/>
        <v>-</v>
      </c>
      <c r="CD114" s="941" t="str">
        <f t="shared" si="103"/>
        <v>-</v>
      </c>
      <c r="CE114" s="104">
        <f t="shared" si="104"/>
        <v>435</v>
      </c>
      <c r="CF114" s="971">
        <f>IFERROR(_xlfn.RANK.EQ(CE114,$CE$38:$CE$216,0)+COUNTIF(CE$38:CE114,CE114)-1,"-")</f>
        <v>12</v>
      </c>
      <c r="CG114" s="972"/>
      <c r="CH114" s="976">
        <f t="shared" si="105"/>
        <v>77</v>
      </c>
      <c r="CI114" s="977" t="str">
        <f t="shared" si="106"/>
        <v>小平町</v>
      </c>
      <c r="CJ114" s="995">
        <f t="shared" si="107"/>
        <v>110</v>
      </c>
    </row>
    <row r="115" spans="1:88" s="211" customFormat="1" ht="18" customHeight="1">
      <c r="A115" s="608" t="s">
        <v>604</v>
      </c>
      <c r="B115" s="605" t="s">
        <v>609</v>
      </c>
      <c r="C115" s="606" t="s">
        <v>185</v>
      </c>
      <c r="D115" s="605" t="s">
        <v>722</v>
      </c>
      <c r="E115" s="606" t="s">
        <v>234</v>
      </c>
      <c r="F115" s="637" t="s">
        <v>145</v>
      </c>
      <c r="G115" s="637" t="s">
        <v>145</v>
      </c>
      <c r="H115" s="637" t="s">
        <v>145</v>
      </c>
      <c r="I115" s="637" t="s">
        <v>145</v>
      </c>
      <c r="J115" s="637" t="s">
        <v>145</v>
      </c>
      <c r="K115" s="637" t="s">
        <v>145</v>
      </c>
      <c r="L115" s="637" t="s">
        <v>145</v>
      </c>
      <c r="M115" s="637" t="s">
        <v>145</v>
      </c>
      <c r="N115" s="636" t="s">
        <v>145</v>
      </c>
      <c r="O115" s="636" t="s">
        <v>145</v>
      </c>
      <c r="P115" s="636" t="s">
        <v>145</v>
      </c>
      <c r="Q115" s="637" t="s">
        <v>145</v>
      </c>
      <c r="R115" s="637" t="s">
        <v>145</v>
      </c>
      <c r="S115" s="636" t="s">
        <v>145</v>
      </c>
      <c r="T115" s="636" t="s">
        <v>145</v>
      </c>
      <c r="U115" s="637" t="s">
        <v>145</v>
      </c>
      <c r="V115" s="636" t="s">
        <v>145</v>
      </c>
      <c r="W115" s="636" t="s">
        <v>145</v>
      </c>
      <c r="X115" s="636" t="s">
        <v>145</v>
      </c>
      <c r="Y115" s="636" t="s">
        <v>145</v>
      </c>
      <c r="Z115" s="636" t="s">
        <v>145</v>
      </c>
      <c r="AA115" s="636" t="s">
        <v>145</v>
      </c>
      <c r="AB115" s="636" t="s">
        <v>145</v>
      </c>
      <c r="AC115" s="636" t="s">
        <v>145</v>
      </c>
      <c r="AD115" s="636" t="s">
        <v>145</v>
      </c>
      <c r="AE115" s="636" t="s">
        <v>145</v>
      </c>
      <c r="AG115" s="103">
        <v>78</v>
      </c>
      <c r="AH115" s="103" t="s">
        <v>207</v>
      </c>
      <c r="AI115" s="104">
        <f t="shared" si="72"/>
        <v>2090</v>
      </c>
      <c r="AJ115" s="876">
        <f>IFERROR(_xlfn.RANK.EQ(AI115,$AI$38:$AI$216,0)+COUNTIF(AI$38:AI115,AI115)-1,"-")</f>
        <v>22</v>
      </c>
      <c r="AK115" s="876"/>
      <c r="AL115" s="828">
        <f t="shared" si="73"/>
        <v>78</v>
      </c>
      <c r="AM115" s="828" t="str">
        <f t="shared" si="74"/>
        <v>浦臼町</v>
      </c>
      <c r="AN115" s="941">
        <f t="shared" si="75"/>
        <v>237</v>
      </c>
      <c r="AO115" s="104">
        <f t="shared" si="76"/>
        <v>10200</v>
      </c>
      <c r="AP115" s="876">
        <f>IFERROR(_xlfn.RANK.EQ(AO115,$AO$38:$AO$216,0)+COUNTIF(AO$38:AO115,AO115)-1,"-")</f>
        <v>24</v>
      </c>
      <c r="AQ115" s="876"/>
      <c r="AR115" s="828">
        <f t="shared" si="77"/>
        <v>78</v>
      </c>
      <c r="AS115" s="828" t="str">
        <f t="shared" si="78"/>
        <v>伊達市</v>
      </c>
      <c r="AT115" s="941">
        <f t="shared" si="79"/>
        <v>866</v>
      </c>
      <c r="AU115" s="104">
        <f t="shared" si="80"/>
        <v>487</v>
      </c>
      <c r="AV115" s="876">
        <f>IFERROR(_xlfn.RANK.EQ(AU115,$AU$38:$AU$216,0)+COUNTIF(AU$38:AU115,AU115)-1,"-")</f>
        <v>54</v>
      </c>
      <c r="AW115" s="876"/>
      <c r="AX115" s="828">
        <f t="shared" si="81"/>
        <v>77</v>
      </c>
      <c r="AY115" s="828" t="str">
        <f t="shared" si="82"/>
        <v>比布町</v>
      </c>
      <c r="AZ115" s="828">
        <f t="shared" si="83"/>
        <v>398</v>
      </c>
      <c r="BA115" s="104">
        <f t="shared" si="84"/>
        <v>1780</v>
      </c>
      <c r="BB115" s="876">
        <f>IFERROR(_xlfn.RANK.EQ(BA115,$BA$38:$BA$216,0)+COUNTIF(BA$38:BA115,BA115)-1,"-")</f>
        <v>22</v>
      </c>
      <c r="BC115" s="876"/>
      <c r="BD115" s="828">
        <f t="shared" si="85"/>
        <v>78</v>
      </c>
      <c r="BE115" s="828" t="str">
        <f t="shared" si="86"/>
        <v>苫前町</v>
      </c>
      <c r="BF115" s="941">
        <f t="shared" si="87"/>
        <v>159</v>
      </c>
      <c r="BG115" s="104">
        <f t="shared" si="88"/>
        <v>8820</v>
      </c>
      <c r="BH115" s="876">
        <f>IFERROR(_xlfn.RANK.EQ(BG115,$BG$38:$BG$216,0)+COUNTIF(BG$38:BG115,BG115)-1,"-")</f>
        <v>25</v>
      </c>
      <c r="BI115" s="876"/>
      <c r="BJ115" s="828">
        <f t="shared" si="89"/>
        <v>78</v>
      </c>
      <c r="BK115" s="828" t="str">
        <f t="shared" si="90"/>
        <v>小平町</v>
      </c>
      <c r="BL115" s="941">
        <f t="shared" si="91"/>
        <v>664</v>
      </c>
      <c r="BM115" s="104">
        <f t="shared" si="92"/>
        <v>496</v>
      </c>
      <c r="BN115" s="876">
        <f>IFERROR(_xlfn.RANK.EQ(BM115,$BM$38:$BM$216,0)+COUNTIF(BM$38:BM115,BM115)-1,"-")</f>
        <v>58</v>
      </c>
      <c r="BO115" s="876"/>
      <c r="BP115" s="828">
        <f t="shared" si="93"/>
        <v>78</v>
      </c>
      <c r="BQ115" s="828" t="str">
        <f t="shared" si="94"/>
        <v>滝川市</v>
      </c>
      <c r="BR115" s="828">
        <f t="shared" si="95"/>
        <v>412</v>
      </c>
      <c r="BS115" s="104">
        <f t="shared" si="96"/>
        <v>307</v>
      </c>
      <c r="BT115" s="876">
        <f>IFERROR(_xlfn.RANK.EQ(BS115,$BS$38:$BS$216,0)+COUNTIF(BS$38:BS115,BS115)-1,"-")</f>
        <v>21</v>
      </c>
      <c r="BU115" s="876"/>
      <c r="BV115" s="828" t="str">
        <f t="shared" si="97"/>
        <v>-</v>
      </c>
      <c r="BW115" s="828" t="str">
        <f t="shared" si="98"/>
        <v>-</v>
      </c>
      <c r="BX115" s="941" t="str">
        <f t="shared" si="99"/>
        <v>-</v>
      </c>
      <c r="BY115" s="104">
        <f t="shared" si="100"/>
        <v>1340</v>
      </c>
      <c r="BZ115" s="876">
        <f>IFERROR(_xlfn.RANK.EQ(BY115,$BY$38:$BY$216,0)+COUNTIF(BY$38:BY115,BY115)-1,"-")</f>
        <v>18</v>
      </c>
      <c r="CA115" s="876"/>
      <c r="CB115" s="828" t="str">
        <f t="shared" si="101"/>
        <v>-</v>
      </c>
      <c r="CC115" s="828" t="str">
        <f t="shared" si="102"/>
        <v>-</v>
      </c>
      <c r="CD115" s="941" t="str">
        <f t="shared" si="103"/>
        <v>-</v>
      </c>
      <c r="CE115" s="104">
        <f t="shared" si="104"/>
        <v>437</v>
      </c>
      <c r="CF115" s="971">
        <f>IFERROR(_xlfn.RANK.EQ(CE115,$CE$38:$CE$216,0)+COUNTIF(CE$38:CE115,CE115)-1,"-")</f>
        <v>11</v>
      </c>
      <c r="CG115" s="972"/>
      <c r="CH115" s="976">
        <f t="shared" si="105"/>
        <v>78</v>
      </c>
      <c r="CI115" s="977" t="str">
        <f t="shared" si="106"/>
        <v>乙部町</v>
      </c>
      <c r="CJ115" s="995">
        <f t="shared" si="107"/>
        <v>41</v>
      </c>
    </row>
    <row r="116" spans="1:88" s="211" customFormat="1" ht="18" customHeight="1">
      <c r="A116" s="608" t="s">
        <v>604</v>
      </c>
      <c r="B116" s="605" t="s">
        <v>609</v>
      </c>
      <c r="C116" s="606" t="s">
        <v>185</v>
      </c>
      <c r="D116" s="605" t="s">
        <v>723</v>
      </c>
      <c r="E116" s="606" t="s">
        <v>255</v>
      </c>
      <c r="F116" s="637" t="s">
        <v>888</v>
      </c>
      <c r="G116" s="637" t="s">
        <v>888</v>
      </c>
      <c r="H116" s="637" t="s">
        <v>145</v>
      </c>
      <c r="I116" s="637" t="s">
        <v>888</v>
      </c>
      <c r="J116" s="637" t="s">
        <v>888</v>
      </c>
      <c r="K116" s="637" t="s">
        <v>888</v>
      </c>
      <c r="L116" s="637" t="s">
        <v>888</v>
      </c>
      <c r="M116" s="637" t="s">
        <v>888</v>
      </c>
      <c r="N116" s="636" t="s">
        <v>145</v>
      </c>
      <c r="O116" s="636" t="s">
        <v>145</v>
      </c>
      <c r="P116" s="636" t="s">
        <v>145</v>
      </c>
      <c r="Q116" s="637" t="s">
        <v>145</v>
      </c>
      <c r="R116" s="637" t="s">
        <v>145</v>
      </c>
      <c r="S116" s="636" t="s">
        <v>145</v>
      </c>
      <c r="T116" s="636" t="s">
        <v>145</v>
      </c>
      <c r="U116" s="637" t="s">
        <v>145</v>
      </c>
      <c r="V116" s="636" t="s">
        <v>145</v>
      </c>
      <c r="W116" s="636" t="s">
        <v>145</v>
      </c>
      <c r="X116" s="636" t="s">
        <v>145</v>
      </c>
      <c r="Y116" s="636" t="s">
        <v>145</v>
      </c>
      <c r="Z116" s="636" t="s">
        <v>145</v>
      </c>
      <c r="AA116" s="636" t="s">
        <v>145</v>
      </c>
      <c r="AB116" s="636" t="s">
        <v>145</v>
      </c>
      <c r="AC116" s="636" t="s">
        <v>145</v>
      </c>
      <c r="AD116" s="636" t="s">
        <v>145</v>
      </c>
      <c r="AE116" s="636" t="s">
        <v>145</v>
      </c>
      <c r="AG116" s="103">
        <v>79</v>
      </c>
      <c r="AH116" s="103" t="s">
        <v>291</v>
      </c>
      <c r="AI116" s="104">
        <f t="shared" si="72"/>
        <v>482</v>
      </c>
      <c r="AJ116" s="876">
        <f>IFERROR(_xlfn.RANK.EQ(AI116,$AI$38:$AI$216,0)+COUNTIF(AI$38:AI116,AI116)-1,"-")</f>
        <v>61</v>
      </c>
      <c r="AK116" s="876"/>
      <c r="AL116" s="828">
        <f t="shared" si="73"/>
        <v>79</v>
      </c>
      <c r="AM116" s="828" t="str">
        <f t="shared" si="74"/>
        <v>奈井江町</v>
      </c>
      <c r="AN116" s="941">
        <f t="shared" si="75"/>
        <v>225</v>
      </c>
      <c r="AO116" s="104">
        <f t="shared" si="76"/>
        <v>2130</v>
      </c>
      <c r="AP116" s="876">
        <f>IFERROR(_xlfn.RANK.EQ(AO116,$AO$38:$AO$216,0)+COUNTIF(AO$38:AO116,AO116)-1,"-")</f>
        <v>61</v>
      </c>
      <c r="AQ116" s="876"/>
      <c r="AR116" s="828">
        <f t="shared" si="77"/>
        <v>79</v>
      </c>
      <c r="AS116" s="828" t="str">
        <f t="shared" si="78"/>
        <v>幌加内町</v>
      </c>
      <c r="AT116" s="941">
        <f t="shared" si="79"/>
        <v>775</v>
      </c>
      <c r="AU116" s="104">
        <f t="shared" si="80"/>
        <v>443</v>
      </c>
      <c r="AV116" s="876">
        <f>IFERROR(_xlfn.RANK.EQ(AU116,$AU$38:$AU$216,0)+COUNTIF(AU$38:AU116,AU116)-1,"-")</f>
        <v>68</v>
      </c>
      <c r="AW116" s="876"/>
      <c r="AX116" s="828">
        <f t="shared" si="81"/>
        <v>79</v>
      </c>
      <c r="AY116" s="828" t="str">
        <f t="shared" si="82"/>
        <v>知内町</v>
      </c>
      <c r="AZ116" s="828">
        <f t="shared" si="83"/>
        <v>397</v>
      </c>
      <c r="BA116" s="104">
        <f t="shared" si="84"/>
        <v>474</v>
      </c>
      <c r="BB116" s="876">
        <f>IFERROR(_xlfn.RANK.EQ(BA116,$BA$38:$BA$216,0)+COUNTIF(BA$38:BA116,BA116)-1,"-")</f>
        <v>54</v>
      </c>
      <c r="BC116" s="876"/>
      <c r="BD116" s="828">
        <f t="shared" si="85"/>
        <v>79</v>
      </c>
      <c r="BE116" s="828" t="str">
        <f t="shared" si="86"/>
        <v>ニセコ町</v>
      </c>
      <c r="BF116" s="941">
        <f t="shared" si="87"/>
        <v>130</v>
      </c>
      <c r="BG116" s="104">
        <f t="shared" si="88"/>
        <v>2110</v>
      </c>
      <c r="BH116" s="876">
        <f>IFERROR(_xlfn.RANK.EQ(BG116,$BG$38:$BG$216,0)+COUNTIF(BG$38:BG116,BG116)-1,"-")</f>
        <v>57</v>
      </c>
      <c r="BI116" s="876"/>
      <c r="BJ116" s="828">
        <f t="shared" si="89"/>
        <v>79</v>
      </c>
      <c r="BK116" s="828" t="str">
        <f t="shared" si="90"/>
        <v>苫前町</v>
      </c>
      <c r="BL116" s="941">
        <f t="shared" si="91"/>
        <v>642</v>
      </c>
      <c r="BM116" s="104">
        <f t="shared" si="92"/>
        <v>446</v>
      </c>
      <c r="BN116" s="876">
        <f>IFERROR(_xlfn.RANK.EQ(BM116,$BM$38:$BM$216,0)+COUNTIF(BM$38:BM116,BM116)-1,"-")</f>
        <v>72</v>
      </c>
      <c r="BO116" s="876"/>
      <c r="BP116" s="828">
        <f t="shared" si="93"/>
        <v>79</v>
      </c>
      <c r="BQ116" s="828" t="str">
        <f t="shared" si="94"/>
        <v>壮瞥町</v>
      </c>
      <c r="BR116" s="828">
        <f t="shared" si="95"/>
        <v>408</v>
      </c>
      <c r="BS116" s="104">
        <f t="shared" si="96"/>
        <v>8</v>
      </c>
      <c r="BT116" s="876">
        <f>IFERROR(_xlfn.RANK.EQ(BS116,$BS$38:$BS$216,0)+COUNTIF(BS$38:BS116,BS116)-1,"-")</f>
        <v>75</v>
      </c>
      <c r="BU116" s="876"/>
      <c r="BV116" s="828" t="str">
        <f t="shared" si="97"/>
        <v>-</v>
      </c>
      <c r="BW116" s="828" t="str">
        <f t="shared" si="98"/>
        <v>-</v>
      </c>
      <c r="BX116" s="941" t="str">
        <f t="shared" si="99"/>
        <v>-</v>
      </c>
      <c r="BY116" s="104">
        <f t="shared" si="100"/>
        <v>20</v>
      </c>
      <c r="BZ116" s="876">
        <f>IFERROR(_xlfn.RANK.EQ(BY116,$BY$38:$BY$216,0)+COUNTIF(BY$38:BY116,BY116)-1,"-")</f>
        <v>75</v>
      </c>
      <c r="CA116" s="876"/>
      <c r="CB116" s="828" t="str">
        <f t="shared" si="101"/>
        <v>-</v>
      </c>
      <c r="CC116" s="828" t="str">
        <f t="shared" si="102"/>
        <v>-</v>
      </c>
      <c r="CD116" s="941" t="str">
        <f t="shared" si="103"/>
        <v>-</v>
      </c>
      <c r="CE116" s="104">
        <f t="shared" si="104"/>
        <v>250</v>
      </c>
      <c r="CF116" s="971">
        <f>IFERROR(_xlfn.RANK.EQ(CE116,$CE$38:$CE$216,0)+COUNTIF(CE$38:CE116,CE116)-1,"-")</f>
        <v>64</v>
      </c>
      <c r="CG116" s="972"/>
      <c r="CH116" s="976" t="str">
        <f t="shared" si="105"/>
        <v>-</v>
      </c>
      <c r="CI116" s="977" t="str">
        <f t="shared" si="106"/>
        <v>-</v>
      </c>
      <c r="CJ116" s="995" t="str">
        <f t="shared" si="107"/>
        <v>-</v>
      </c>
    </row>
    <row r="117" spans="1:88" s="211" customFormat="1" ht="18" customHeight="1">
      <c r="A117" s="608" t="s">
        <v>604</v>
      </c>
      <c r="B117" s="605" t="s">
        <v>609</v>
      </c>
      <c r="C117" s="606" t="s">
        <v>185</v>
      </c>
      <c r="D117" s="605" t="s">
        <v>724</v>
      </c>
      <c r="E117" s="606" t="s">
        <v>200</v>
      </c>
      <c r="F117" s="637">
        <v>275</v>
      </c>
      <c r="G117" s="637">
        <v>282</v>
      </c>
      <c r="H117" s="637">
        <v>275</v>
      </c>
      <c r="I117" s="637">
        <v>282</v>
      </c>
      <c r="J117" s="637">
        <v>775</v>
      </c>
      <c r="K117" s="637">
        <v>275</v>
      </c>
      <c r="L117" s="637">
        <v>282</v>
      </c>
      <c r="M117" s="637">
        <v>775</v>
      </c>
      <c r="N117" s="636" t="s">
        <v>145</v>
      </c>
      <c r="O117" s="636" t="s">
        <v>145</v>
      </c>
      <c r="P117" s="636" t="s">
        <v>145</v>
      </c>
      <c r="Q117" s="637" t="s">
        <v>145</v>
      </c>
      <c r="R117" s="637" t="s">
        <v>145</v>
      </c>
      <c r="S117" s="636" t="s">
        <v>145</v>
      </c>
      <c r="T117" s="636" t="s">
        <v>145</v>
      </c>
      <c r="U117" s="637" t="s">
        <v>145</v>
      </c>
      <c r="V117" s="636" t="s">
        <v>145</v>
      </c>
      <c r="W117" s="636" t="s">
        <v>145</v>
      </c>
      <c r="X117" s="636" t="s">
        <v>145</v>
      </c>
      <c r="Y117" s="636" t="s">
        <v>145</v>
      </c>
      <c r="Z117" s="636" t="s">
        <v>145</v>
      </c>
      <c r="AA117" s="636" t="s">
        <v>145</v>
      </c>
      <c r="AB117" s="636" t="s">
        <v>145</v>
      </c>
      <c r="AC117" s="636" t="s">
        <v>145</v>
      </c>
      <c r="AD117" s="636" t="s">
        <v>145</v>
      </c>
      <c r="AE117" s="636" t="s">
        <v>145</v>
      </c>
      <c r="AG117" s="103">
        <v>80</v>
      </c>
      <c r="AH117" s="103" t="s">
        <v>284</v>
      </c>
      <c r="AI117" s="104">
        <f t="shared" si="72"/>
        <v>237</v>
      </c>
      <c r="AJ117" s="876">
        <f>IFERROR(_xlfn.RANK.EQ(AI117,$AI$38:$AI$216,0)+COUNTIF(AI$38:AI117,AI117)-1,"-")</f>
        <v>78</v>
      </c>
      <c r="AK117" s="876"/>
      <c r="AL117" s="828">
        <f t="shared" si="73"/>
        <v>80</v>
      </c>
      <c r="AM117" s="828" t="str">
        <f t="shared" si="74"/>
        <v>下川町</v>
      </c>
      <c r="AN117" s="941">
        <f t="shared" si="75"/>
        <v>202</v>
      </c>
      <c r="AO117" s="104">
        <f t="shared" si="76"/>
        <v>432</v>
      </c>
      <c r="AP117" s="876">
        <f>IFERROR(_xlfn.RANK.EQ(AO117,$AO$38:$AO$216,0)+COUNTIF(AO$38:AO117,AO117)-1,"-")</f>
        <v>94</v>
      </c>
      <c r="AQ117" s="876"/>
      <c r="AR117" s="828">
        <f t="shared" si="77"/>
        <v>80</v>
      </c>
      <c r="AS117" s="828" t="str">
        <f t="shared" si="78"/>
        <v>奈井江町</v>
      </c>
      <c r="AT117" s="941">
        <f t="shared" si="79"/>
        <v>742</v>
      </c>
      <c r="AU117" s="104">
        <f t="shared" si="80"/>
        <v>182</v>
      </c>
      <c r="AV117" s="876">
        <f>IFERROR(_xlfn.RANK.EQ(AU117,$AU$38:$AU$216,0)+COUNTIF(AU$38:AU117,AU117)-1,"-")</f>
        <v>113</v>
      </c>
      <c r="AW117" s="876"/>
      <c r="AX117" s="828">
        <f t="shared" si="81"/>
        <v>80</v>
      </c>
      <c r="AY117" s="828" t="str">
        <f t="shared" si="82"/>
        <v>名寄市</v>
      </c>
      <c r="AZ117" s="828">
        <f t="shared" si="83"/>
        <v>394</v>
      </c>
      <c r="BA117" s="104">
        <f t="shared" si="84"/>
        <v>219</v>
      </c>
      <c r="BB117" s="876">
        <f>IFERROR(_xlfn.RANK.EQ(BA117,$BA$38:$BA$216,0)+COUNTIF(BA$38:BA117,BA117)-1,"-")</f>
        <v>72</v>
      </c>
      <c r="BC117" s="876"/>
      <c r="BD117" s="828">
        <f t="shared" si="85"/>
        <v>80</v>
      </c>
      <c r="BE117" s="828" t="str">
        <f t="shared" si="86"/>
        <v>真狩村</v>
      </c>
      <c r="BF117" s="941">
        <f t="shared" si="87"/>
        <v>128</v>
      </c>
      <c r="BG117" s="104">
        <f t="shared" si="88"/>
        <v>400</v>
      </c>
      <c r="BH117" s="876">
        <f>IFERROR(_xlfn.RANK.EQ(BG117,$BG$38:$BG$216,0)+COUNTIF(BG$38:BG117,BG117)-1,"-")</f>
        <v>85</v>
      </c>
      <c r="BI117" s="876"/>
      <c r="BJ117" s="828">
        <f t="shared" si="89"/>
        <v>80</v>
      </c>
      <c r="BK117" s="828" t="str">
        <f t="shared" si="90"/>
        <v>奈井江町</v>
      </c>
      <c r="BL117" s="941">
        <f t="shared" si="91"/>
        <v>598</v>
      </c>
      <c r="BM117" s="104">
        <f t="shared" si="92"/>
        <v>183</v>
      </c>
      <c r="BN117" s="876">
        <f>IFERROR(_xlfn.RANK.EQ(BM117,$BM$38:$BM$216,0)+COUNTIF(BM$38:BM117,BM117)-1,"-")</f>
        <v>110</v>
      </c>
      <c r="BO117" s="876"/>
      <c r="BP117" s="828">
        <f t="shared" si="93"/>
        <v>80</v>
      </c>
      <c r="BQ117" s="828" t="str">
        <f t="shared" si="94"/>
        <v>妹背牛町</v>
      </c>
      <c r="BR117" s="828">
        <f t="shared" si="95"/>
        <v>406</v>
      </c>
      <c r="BS117" s="104">
        <f t="shared" si="96"/>
        <v>18</v>
      </c>
      <c r="BT117" s="876">
        <f>IFERROR(_xlfn.RANK.EQ(BS117,$BS$38:$BS$216,0)+COUNTIF(BS$38:BS117,BS117)-1,"-")</f>
        <v>69</v>
      </c>
      <c r="BU117" s="876"/>
      <c r="BV117" s="828" t="str">
        <f t="shared" si="97"/>
        <v>-</v>
      </c>
      <c r="BW117" s="828" t="str">
        <f t="shared" si="98"/>
        <v>-</v>
      </c>
      <c r="BX117" s="941" t="str">
        <f t="shared" si="99"/>
        <v>-</v>
      </c>
      <c r="BY117" s="104">
        <f t="shared" si="100"/>
        <v>32</v>
      </c>
      <c r="BZ117" s="876">
        <f>IFERROR(_xlfn.RANK.EQ(BY117,$BY$38:$BY$216,0)+COUNTIF(BY$38:BY117,BY117)-1,"-")</f>
        <v>71</v>
      </c>
      <c r="CA117" s="876"/>
      <c r="CB117" s="828" t="str">
        <f t="shared" si="101"/>
        <v>-</v>
      </c>
      <c r="CC117" s="828" t="str">
        <f t="shared" si="102"/>
        <v>-</v>
      </c>
      <c r="CD117" s="941" t="str">
        <f t="shared" si="103"/>
        <v>-</v>
      </c>
      <c r="CE117" s="104">
        <f t="shared" si="104"/>
        <v>178</v>
      </c>
      <c r="CF117" s="971">
        <f>IFERROR(_xlfn.RANK.EQ(CE117,$CE$38:$CE$216,0)+COUNTIF(CE$38:CE117,CE117)-1,"-")</f>
        <v>73</v>
      </c>
      <c r="CG117" s="972"/>
      <c r="CH117" s="976" t="str">
        <f t="shared" si="105"/>
        <v>-</v>
      </c>
      <c r="CI117" s="977" t="str">
        <f t="shared" si="106"/>
        <v>-</v>
      </c>
      <c r="CJ117" s="995" t="str">
        <f t="shared" si="107"/>
        <v>-</v>
      </c>
    </row>
    <row r="118" spans="1:88" s="211" customFormat="1" ht="18" customHeight="1">
      <c r="A118" s="608" t="s">
        <v>604</v>
      </c>
      <c r="B118" s="605" t="s">
        <v>610</v>
      </c>
      <c r="C118" s="606" t="s">
        <v>192</v>
      </c>
      <c r="D118" s="605" t="s">
        <v>725</v>
      </c>
      <c r="E118" s="606" t="s">
        <v>319</v>
      </c>
      <c r="F118" s="637">
        <v>82</v>
      </c>
      <c r="G118" s="637">
        <v>290</v>
      </c>
      <c r="H118" s="637">
        <v>290</v>
      </c>
      <c r="I118" s="637">
        <v>300</v>
      </c>
      <c r="J118" s="637">
        <v>238</v>
      </c>
      <c r="K118" s="637">
        <v>50</v>
      </c>
      <c r="L118" s="637">
        <v>338</v>
      </c>
      <c r="M118" s="637">
        <v>169</v>
      </c>
      <c r="N118" s="636">
        <v>32</v>
      </c>
      <c r="O118" s="636">
        <v>216</v>
      </c>
      <c r="P118" s="636">
        <v>69</v>
      </c>
      <c r="Q118" s="637" t="s">
        <v>145</v>
      </c>
      <c r="R118" s="637" t="s">
        <v>145</v>
      </c>
      <c r="S118" s="636" t="s">
        <v>145</v>
      </c>
      <c r="T118" s="636" t="s">
        <v>145</v>
      </c>
      <c r="U118" s="637" t="s">
        <v>145</v>
      </c>
      <c r="V118" s="636" t="s">
        <v>145</v>
      </c>
      <c r="W118" s="636" t="s">
        <v>145</v>
      </c>
      <c r="X118" s="636" t="s">
        <v>145</v>
      </c>
      <c r="Y118" s="636" t="s">
        <v>145</v>
      </c>
      <c r="Z118" s="636" t="s">
        <v>145</v>
      </c>
      <c r="AA118" s="636" t="s">
        <v>145</v>
      </c>
      <c r="AB118" s="636" t="s">
        <v>145</v>
      </c>
      <c r="AC118" s="636" t="s">
        <v>145</v>
      </c>
      <c r="AD118" s="636" t="s">
        <v>145</v>
      </c>
      <c r="AE118" s="636" t="s">
        <v>145</v>
      </c>
      <c r="AG118" s="103">
        <v>81</v>
      </c>
      <c r="AH118" s="103" t="s">
        <v>236</v>
      </c>
      <c r="AI118" s="104">
        <f t="shared" si="72"/>
        <v>251</v>
      </c>
      <c r="AJ118" s="876">
        <f>IFERROR(_xlfn.RANK.EQ(AI118,$AI$38:$AI$216,0)+COUNTIF(AI$38:AI118,AI118)-1,"-")</f>
        <v>76</v>
      </c>
      <c r="AK118" s="876"/>
      <c r="AL118" s="828">
        <f t="shared" si="73"/>
        <v>81</v>
      </c>
      <c r="AM118" s="828" t="str">
        <f t="shared" si="74"/>
        <v>陸別町</v>
      </c>
      <c r="AN118" s="941">
        <f t="shared" si="75"/>
        <v>194</v>
      </c>
      <c r="AO118" s="104">
        <f t="shared" si="76"/>
        <v>617</v>
      </c>
      <c r="AP118" s="876">
        <f>IFERROR(_xlfn.RANK.EQ(AO118,$AO$38:$AO$216,0)+COUNTIF(AO$38:AO118,AO118)-1,"-")</f>
        <v>87</v>
      </c>
      <c r="AQ118" s="876"/>
      <c r="AR118" s="828">
        <f t="shared" si="77"/>
        <v>81</v>
      </c>
      <c r="AS118" s="828" t="str">
        <f t="shared" si="78"/>
        <v>洞爺湖町</v>
      </c>
      <c r="AT118" s="941">
        <f t="shared" si="79"/>
        <v>731</v>
      </c>
      <c r="AU118" s="104">
        <f t="shared" si="80"/>
        <v>246</v>
      </c>
      <c r="AV118" s="876">
        <f>IFERROR(_xlfn.RANK.EQ(AU118,$AU$38:$AU$216,0)+COUNTIF(AU$38:AU118,AU118)-1,"-")</f>
        <v>110</v>
      </c>
      <c r="AW118" s="876"/>
      <c r="AX118" s="828">
        <f t="shared" si="81"/>
        <v>81</v>
      </c>
      <c r="AY118" s="828" t="str">
        <f t="shared" si="82"/>
        <v>北広島市</v>
      </c>
      <c r="AZ118" s="828">
        <f t="shared" si="83"/>
        <v>374</v>
      </c>
      <c r="BA118" s="104">
        <f t="shared" si="84"/>
        <v>109</v>
      </c>
      <c r="BB118" s="876">
        <f>IFERROR(_xlfn.RANK.EQ(BA118,$BA$38:$BA$216,0)+COUNTIF(BA$38:BA118,BA118)-1,"-")</f>
        <v>82</v>
      </c>
      <c r="BC118" s="876"/>
      <c r="BD118" s="828">
        <f t="shared" si="85"/>
        <v>81</v>
      </c>
      <c r="BE118" s="828" t="str">
        <f t="shared" si="86"/>
        <v>伊達市</v>
      </c>
      <c r="BF118" s="941">
        <f t="shared" si="87"/>
        <v>117</v>
      </c>
      <c r="BG118" s="104">
        <f t="shared" si="88"/>
        <v>277</v>
      </c>
      <c r="BH118" s="876">
        <f>IFERROR(_xlfn.RANK.EQ(BG118,$BG$38:$BG$216,0)+COUNTIF(BG$38:BG118,BG118)-1,"-")</f>
        <v>88</v>
      </c>
      <c r="BI118" s="876"/>
      <c r="BJ118" s="828">
        <f t="shared" si="89"/>
        <v>81</v>
      </c>
      <c r="BK118" s="828" t="str">
        <f t="shared" si="90"/>
        <v>留寿都村</v>
      </c>
      <c r="BL118" s="941">
        <f t="shared" si="91"/>
        <v>542</v>
      </c>
      <c r="BM118" s="104">
        <f t="shared" si="92"/>
        <v>254</v>
      </c>
      <c r="BN118" s="876">
        <f>IFERROR(_xlfn.RANK.EQ(BM118,$BM$38:$BM$216,0)+COUNTIF(BM$38:BM118,BM118)-1,"-")</f>
        <v>106</v>
      </c>
      <c r="BO118" s="876"/>
      <c r="BP118" s="828">
        <f t="shared" si="93"/>
        <v>81</v>
      </c>
      <c r="BQ118" s="828" t="str">
        <f t="shared" si="94"/>
        <v>苫前町</v>
      </c>
      <c r="BR118" s="828">
        <f t="shared" si="95"/>
        <v>404</v>
      </c>
      <c r="BS118" s="104">
        <f t="shared" si="96"/>
        <v>142</v>
      </c>
      <c r="BT118" s="876">
        <f>IFERROR(_xlfn.RANK.EQ(BS118,$BS$38:$BS$216,0)+COUNTIF(BS$38:BS118,BS118)-1,"-")</f>
        <v>39</v>
      </c>
      <c r="BU118" s="876"/>
      <c r="BV118" s="828" t="str">
        <f t="shared" si="97"/>
        <v>-</v>
      </c>
      <c r="BW118" s="828" t="str">
        <f t="shared" si="98"/>
        <v>-</v>
      </c>
      <c r="BX118" s="941" t="str">
        <f t="shared" si="99"/>
        <v>-</v>
      </c>
      <c r="BY118" s="104">
        <f t="shared" si="100"/>
        <v>340</v>
      </c>
      <c r="BZ118" s="876">
        <f>IFERROR(_xlfn.RANK.EQ(BY118,$BY$38:$BY$216,0)+COUNTIF(BY$38:BY118,BY118)-1,"-")</f>
        <v>44</v>
      </c>
      <c r="CA118" s="876"/>
      <c r="CB118" s="828" t="str">
        <f t="shared" si="101"/>
        <v>-</v>
      </c>
      <c r="CC118" s="828" t="str">
        <f t="shared" si="102"/>
        <v>-</v>
      </c>
      <c r="CD118" s="941" t="str">
        <f t="shared" si="103"/>
        <v>-</v>
      </c>
      <c r="CE118" s="104">
        <f t="shared" si="104"/>
        <v>239</v>
      </c>
      <c r="CF118" s="971">
        <f>IFERROR(_xlfn.RANK.EQ(CE118,$CE$38:$CE$216,0)+COUNTIF(CE$38:CE118,CE118)-1,"-")</f>
        <v>65</v>
      </c>
      <c r="CG118" s="972"/>
      <c r="CH118" s="976" t="str">
        <f t="shared" si="105"/>
        <v>-</v>
      </c>
      <c r="CI118" s="977" t="str">
        <f t="shared" si="106"/>
        <v>-</v>
      </c>
      <c r="CJ118" s="995" t="str">
        <f t="shared" si="107"/>
        <v>-</v>
      </c>
    </row>
    <row r="119" spans="1:88" s="211" customFormat="1" ht="18" customHeight="1">
      <c r="A119" s="608" t="s">
        <v>604</v>
      </c>
      <c r="B119" s="605" t="s">
        <v>610</v>
      </c>
      <c r="C119" s="606" t="s">
        <v>192</v>
      </c>
      <c r="D119" s="605" t="s">
        <v>726</v>
      </c>
      <c r="E119" s="606" t="s">
        <v>330</v>
      </c>
      <c r="F119" s="637" t="s">
        <v>888</v>
      </c>
      <c r="G119" s="637" t="s">
        <v>888</v>
      </c>
      <c r="H119" s="637" t="s">
        <v>888</v>
      </c>
      <c r="I119" s="637" t="s">
        <v>145</v>
      </c>
      <c r="J119" s="637" t="s">
        <v>888</v>
      </c>
      <c r="K119" s="637" t="s">
        <v>888</v>
      </c>
      <c r="L119" s="637" t="s">
        <v>888</v>
      </c>
      <c r="M119" s="637" t="s">
        <v>888</v>
      </c>
      <c r="N119" s="636" t="s">
        <v>888</v>
      </c>
      <c r="O119" s="636" t="s">
        <v>888</v>
      </c>
      <c r="P119" s="636" t="s">
        <v>888</v>
      </c>
      <c r="Q119" s="637" t="s">
        <v>145</v>
      </c>
      <c r="R119" s="637" t="s">
        <v>145</v>
      </c>
      <c r="S119" s="636" t="s">
        <v>145</v>
      </c>
      <c r="T119" s="636" t="s">
        <v>145</v>
      </c>
      <c r="U119" s="637" t="s">
        <v>145</v>
      </c>
      <c r="V119" s="636" t="s">
        <v>145</v>
      </c>
      <c r="W119" s="636" t="s">
        <v>145</v>
      </c>
      <c r="X119" s="636" t="s">
        <v>145</v>
      </c>
      <c r="Y119" s="636" t="s">
        <v>145</v>
      </c>
      <c r="Z119" s="636" t="s">
        <v>145</v>
      </c>
      <c r="AA119" s="636" t="s">
        <v>145</v>
      </c>
      <c r="AB119" s="636" t="s">
        <v>145</v>
      </c>
      <c r="AC119" s="636" t="s">
        <v>145</v>
      </c>
      <c r="AD119" s="636" t="s">
        <v>145</v>
      </c>
      <c r="AE119" s="636" t="s">
        <v>145</v>
      </c>
      <c r="AG119" s="103">
        <v>82</v>
      </c>
      <c r="AH119" s="103" t="s">
        <v>269</v>
      </c>
      <c r="AI119" s="104">
        <f t="shared" si="72"/>
        <v>620</v>
      </c>
      <c r="AJ119" s="876">
        <f>IFERROR(_xlfn.RANK.EQ(AI119,$AI$38:$AI$216,0)+COUNTIF(AI$38:AI119,AI119)-1,"-")</f>
        <v>52</v>
      </c>
      <c r="AK119" s="876"/>
      <c r="AL119" s="828">
        <f t="shared" si="73"/>
        <v>82</v>
      </c>
      <c r="AM119" s="828" t="str">
        <f t="shared" si="74"/>
        <v>雨竜町</v>
      </c>
      <c r="AN119" s="941">
        <f t="shared" si="75"/>
        <v>191</v>
      </c>
      <c r="AO119" s="104">
        <f t="shared" si="76"/>
        <v>2520</v>
      </c>
      <c r="AP119" s="876">
        <f>IFERROR(_xlfn.RANK.EQ(AO119,$AO$38:$AO$216,0)+COUNTIF(AO$38:AO119,AO119)-1,"-")</f>
        <v>55</v>
      </c>
      <c r="AQ119" s="876"/>
      <c r="AR119" s="828">
        <f t="shared" si="77"/>
        <v>82</v>
      </c>
      <c r="AS119" s="828" t="str">
        <f t="shared" si="78"/>
        <v>雨竜町</v>
      </c>
      <c r="AT119" s="941">
        <f t="shared" si="79"/>
        <v>710</v>
      </c>
      <c r="AU119" s="104">
        <f t="shared" si="80"/>
        <v>406</v>
      </c>
      <c r="AV119" s="876">
        <f>IFERROR(_xlfn.RANK.EQ(AU119,$AU$38:$AU$216,0)+COUNTIF(AU$38:AU119,AU119)-1,"-")</f>
        <v>75</v>
      </c>
      <c r="AW119" s="876"/>
      <c r="AX119" s="828">
        <f t="shared" si="81"/>
        <v>82</v>
      </c>
      <c r="AY119" s="828" t="str">
        <f t="shared" si="82"/>
        <v>雨竜町</v>
      </c>
      <c r="AZ119" s="828">
        <f t="shared" si="83"/>
        <v>372</v>
      </c>
      <c r="BA119" s="104">
        <f t="shared" si="84"/>
        <v>620</v>
      </c>
      <c r="BB119" s="876">
        <f>IFERROR(_xlfn.RANK.EQ(BA119,$BA$38:$BA$216,0)+COUNTIF(BA$38:BA119,BA119)-1,"-")</f>
        <v>46</v>
      </c>
      <c r="BC119" s="876"/>
      <c r="BD119" s="828">
        <f t="shared" si="85"/>
        <v>82</v>
      </c>
      <c r="BE119" s="828" t="str">
        <f t="shared" si="86"/>
        <v>新十津川町</v>
      </c>
      <c r="BF119" s="941">
        <f t="shared" si="87"/>
        <v>109</v>
      </c>
      <c r="BG119" s="104">
        <f t="shared" si="88"/>
        <v>2520</v>
      </c>
      <c r="BH119" s="876">
        <f>IFERROR(_xlfn.RANK.EQ(BG119,$BG$38:$BG$216,0)+COUNTIF(BG$38:BG119,BG119)-1,"-")</f>
        <v>52</v>
      </c>
      <c r="BI119" s="876"/>
      <c r="BJ119" s="828">
        <f t="shared" si="89"/>
        <v>82</v>
      </c>
      <c r="BK119" s="828" t="str">
        <f t="shared" si="90"/>
        <v>平取町</v>
      </c>
      <c r="BL119" s="941">
        <f t="shared" si="91"/>
        <v>512</v>
      </c>
      <c r="BM119" s="104">
        <f t="shared" si="92"/>
        <v>406</v>
      </c>
      <c r="BN119" s="876">
        <f>IFERROR(_xlfn.RANK.EQ(BM119,$BM$38:$BM$216,0)+COUNTIF(BM$38:BM119,BM119)-1,"-")</f>
        <v>80</v>
      </c>
      <c r="BO119" s="876"/>
      <c r="BP119" s="828">
        <f t="shared" si="93"/>
        <v>82</v>
      </c>
      <c r="BQ119" s="828" t="str">
        <f t="shared" si="94"/>
        <v>比布町</v>
      </c>
      <c r="BR119" s="828">
        <f t="shared" si="95"/>
        <v>398</v>
      </c>
      <c r="BS119" s="104" t="str">
        <f t="shared" si="96"/>
        <v>-</v>
      </c>
      <c r="BT119" s="876" t="str">
        <f>IFERROR(_xlfn.RANK.EQ(BS119,$BS$38:$BS$216,0)+COUNTIF(BS$38:BS119,BS119)-1,"-")</f>
        <v>-</v>
      </c>
      <c r="BU119" s="876"/>
      <c r="BV119" s="828" t="str">
        <f t="shared" si="97"/>
        <v>-</v>
      </c>
      <c r="BW119" s="828" t="str">
        <f t="shared" si="98"/>
        <v>-</v>
      </c>
      <c r="BX119" s="941" t="str">
        <f t="shared" si="99"/>
        <v>-</v>
      </c>
      <c r="BY119" s="104" t="str">
        <f t="shared" si="100"/>
        <v>-</v>
      </c>
      <c r="BZ119" s="876" t="str">
        <f>IFERROR(_xlfn.RANK.EQ(BY119,$BY$38:$BY$216,0)+COUNTIF(BY$38:BY119,BY119)-1,"-")</f>
        <v>-</v>
      </c>
      <c r="CA119" s="876"/>
      <c r="CB119" s="828" t="str">
        <f t="shared" si="101"/>
        <v>-</v>
      </c>
      <c r="CC119" s="828" t="str">
        <f t="shared" si="102"/>
        <v>-</v>
      </c>
      <c r="CD119" s="941" t="str">
        <f t="shared" si="103"/>
        <v>-</v>
      </c>
      <c r="CE119" s="104" t="str">
        <f t="shared" si="104"/>
        <v>-</v>
      </c>
      <c r="CF119" s="971" t="str">
        <f>IFERROR(_xlfn.RANK.EQ(CE119,$CE$38:$CE$216,0)+COUNTIF(CE$38:CE119,CE119)-1,"-")</f>
        <v>-</v>
      </c>
      <c r="CG119" s="972"/>
      <c r="CH119" s="976" t="str">
        <f t="shared" si="105"/>
        <v>-</v>
      </c>
      <c r="CI119" s="977" t="str">
        <f t="shared" si="106"/>
        <v>-</v>
      </c>
      <c r="CJ119" s="995" t="str">
        <f t="shared" si="107"/>
        <v>-</v>
      </c>
    </row>
    <row r="120" spans="1:88" s="211" customFormat="1" ht="18" customHeight="1">
      <c r="A120" s="608" t="s">
        <v>604</v>
      </c>
      <c r="B120" s="605" t="s">
        <v>610</v>
      </c>
      <c r="C120" s="606" t="s">
        <v>192</v>
      </c>
      <c r="D120" s="605" t="s">
        <v>727</v>
      </c>
      <c r="E120" s="606" t="s">
        <v>310</v>
      </c>
      <c r="F120" s="637">
        <v>266</v>
      </c>
      <c r="G120" s="637">
        <v>262</v>
      </c>
      <c r="H120" s="637">
        <v>254</v>
      </c>
      <c r="I120" s="637">
        <v>291</v>
      </c>
      <c r="J120" s="637">
        <v>698</v>
      </c>
      <c r="K120" s="637">
        <v>235</v>
      </c>
      <c r="L120" s="637">
        <v>283</v>
      </c>
      <c r="M120" s="637">
        <v>664</v>
      </c>
      <c r="N120" s="636">
        <v>31</v>
      </c>
      <c r="O120" s="636">
        <v>110</v>
      </c>
      <c r="P120" s="636">
        <v>34</v>
      </c>
      <c r="Q120" s="637" t="s">
        <v>145</v>
      </c>
      <c r="R120" s="637" t="s">
        <v>145</v>
      </c>
      <c r="S120" s="636" t="s">
        <v>145</v>
      </c>
      <c r="T120" s="636" t="s">
        <v>145</v>
      </c>
      <c r="U120" s="637" t="s">
        <v>145</v>
      </c>
      <c r="V120" s="636" t="s">
        <v>145</v>
      </c>
      <c r="W120" s="636" t="s">
        <v>145</v>
      </c>
      <c r="X120" s="636" t="s">
        <v>145</v>
      </c>
      <c r="Y120" s="636" t="s">
        <v>145</v>
      </c>
      <c r="Z120" s="636" t="s">
        <v>145</v>
      </c>
      <c r="AA120" s="636" t="s">
        <v>145</v>
      </c>
      <c r="AB120" s="636" t="s">
        <v>145</v>
      </c>
      <c r="AC120" s="636" t="s">
        <v>145</v>
      </c>
      <c r="AD120" s="636" t="s">
        <v>145</v>
      </c>
      <c r="AE120" s="636" t="s">
        <v>145</v>
      </c>
      <c r="AG120" s="103">
        <v>83</v>
      </c>
      <c r="AH120" s="103" t="s">
        <v>237</v>
      </c>
      <c r="AI120" s="104">
        <f t="shared" si="72"/>
        <v>285</v>
      </c>
      <c r="AJ120" s="876">
        <f>IFERROR(_xlfn.RANK.EQ(AI120,$AI$38:$AI$216,0)+COUNTIF(AI$38:AI120,AI120)-1,"-")</f>
        <v>72</v>
      </c>
      <c r="AK120" s="876"/>
      <c r="AL120" s="828">
        <f t="shared" si="73"/>
        <v>83</v>
      </c>
      <c r="AM120" s="828" t="str">
        <f t="shared" si="74"/>
        <v>三笠市</v>
      </c>
      <c r="AN120" s="941">
        <f t="shared" si="75"/>
        <v>187</v>
      </c>
      <c r="AO120" s="104">
        <f t="shared" si="76"/>
        <v>1050</v>
      </c>
      <c r="AP120" s="876">
        <f>IFERROR(_xlfn.RANK.EQ(AO120,$AO$38:$AO$216,0)+COUNTIF(AO$38:AO120,AO120)-1,"-")</f>
        <v>73</v>
      </c>
      <c r="AQ120" s="876"/>
      <c r="AR120" s="828">
        <f t="shared" si="77"/>
        <v>83</v>
      </c>
      <c r="AS120" s="828" t="str">
        <f t="shared" si="78"/>
        <v>小平町</v>
      </c>
      <c r="AT120" s="941">
        <f t="shared" si="79"/>
        <v>698</v>
      </c>
      <c r="AU120" s="104">
        <f t="shared" si="80"/>
        <v>370</v>
      </c>
      <c r="AV120" s="876">
        <f>IFERROR(_xlfn.RANK.EQ(AU120,$AU$38:$AU$216,0)+COUNTIF(AU$38:AU120,AU120)-1,"-")</f>
        <v>84</v>
      </c>
      <c r="AW120" s="876"/>
      <c r="AX120" s="828">
        <f t="shared" si="81"/>
        <v>83</v>
      </c>
      <c r="AY120" s="828" t="str">
        <f t="shared" si="82"/>
        <v>せたな町</v>
      </c>
      <c r="AZ120" s="828">
        <f t="shared" si="83"/>
        <v>370</v>
      </c>
      <c r="BA120" s="104">
        <f t="shared" si="84"/>
        <v>285</v>
      </c>
      <c r="BB120" s="876">
        <f>IFERROR(_xlfn.RANK.EQ(BA120,$BA$38:$BA$216,0)+COUNTIF(BA$38:BA120,BA120)-1,"-")</f>
        <v>64</v>
      </c>
      <c r="BC120" s="876"/>
      <c r="BD120" s="828">
        <f t="shared" si="85"/>
        <v>83</v>
      </c>
      <c r="BE120" s="828" t="str">
        <f t="shared" si="86"/>
        <v>洞爺湖町</v>
      </c>
      <c r="BF120" s="941">
        <f t="shared" si="87"/>
        <v>102</v>
      </c>
      <c r="BG120" s="104">
        <f t="shared" si="88"/>
        <v>1050</v>
      </c>
      <c r="BH120" s="876">
        <f>IFERROR(_xlfn.RANK.EQ(BG120,$BG$38:$BG$216,0)+COUNTIF(BG$38:BG120,BG120)-1,"-")</f>
        <v>67</v>
      </c>
      <c r="BI120" s="876"/>
      <c r="BJ120" s="828">
        <f t="shared" si="89"/>
        <v>83</v>
      </c>
      <c r="BK120" s="828" t="str">
        <f t="shared" si="90"/>
        <v>ニセコ町</v>
      </c>
      <c r="BL120" s="941">
        <f t="shared" si="91"/>
        <v>485</v>
      </c>
      <c r="BM120" s="104">
        <f t="shared" si="92"/>
        <v>370</v>
      </c>
      <c r="BN120" s="876">
        <f>IFERROR(_xlfn.RANK.EQ(BM120,$BM$38:$BM$216,0)+COUNTIF(BM$38:BM120,BM120)-1,"-")</f>
        <v>88</v>
      </c>
      <c r="BO120" s="876"/>
      <c r="BP120" s="828">
        <f t="shared" si="93"/>
        <v>83</v>
      </c>
      <c r="BQ120" s="828" t="str">
        <f t="shared" si="94"/>
        <v>士別市</v>
      </c>
      <c r="BR120" s="828">
        <f t="shared" si="95"/>
        <v>394</v>
      </c>
      <c r="BS120" s="104" t="str">
        <f t="shared" si="96"/>
        <v>-</v>
      </c>
      <c r="BT120" s="876" t="str">
        <f>IFERROR(_xlfn.RANK.EQ(BS120,$BS$38:$BS$216,0)+COUNTIF(BS$38:BS120,BS120)-1,"-")</f>
        <v>-</v>
      </c>
      <c r="BU120" s="876"/>
      <c r="BV120" s="828" t="str">
        <f t="shared" si="97"/>
        <v>-</v>
      </c>
      <c r="BW120" s="828" t="str">
        <f t="shared" si="98"/>
        <v>-</v>
      </c>
      <c r="BX120" s="941" t="str">
        <f t="shared" si="99"/>
        <v>-</v>
      </c>
      <c r="BY120" s="104" t="str">
        <f t="shared" si="100"/>
        <v>-</v>
      </c>
      <c r="BZ120" s="876" t="str">
        <f>IFERROR(_xlfn.RANK.EQ(BY120,$BY$38:$BY$216,0)+COUNTIF(BY$38:BY120,BY120)-1,"-")</f>
        <v>-</v>
      </c>
      <c r="CA120" s="876"/>
      <c r="CB120" s="828" t="str">
        <f t="shared" si="101"/>
        <v>-</v>
      </c>
      <c r="CC120" s="828" t="str">
        <f t="shared" si="102"/>
        <v>-</v>
      </c>
      <c r="CD120" s="941" t="str">
        <f t="shared" si="103"/>
        <v>-</v>
      </c>
      <c r="CE120" s="104" t="str">
        <f t="shared" si="104"/>
        <v>-</v>
      </c>
      <c r="CF120" s="971" t="str">
        <f>IFERROR(_xlfn.RANK.EQ(CE120,$CE$38:$CE$216,0)+COUNTIF(CE$38:CE120,CE120)-1,"-")</f>
        <v>-</v>
      </c>
      <c r="CG120" s="972"/>
      <c r="CH120" s="976" t="str">
        <f t="shared" si="105"/>
        <v>-</v>
      </c>
      <c r="CI120" s="977" t="str">
        <f t="shared" si="106"/>
        <v>-</v>
      </c>
      <c r="CJ120" s="995" t="str">
        <f t="shared" si="107"/>
        <v>-</v>
      </c>
    </row>
    <row r="121" spans="1:88" s="211" customFormat="1" ht="18" customHeight="1">
      <c r="A121" s="608" t="s">
        <v>604</v>
      </c>
      <c r="B121" s="605" t="s">
        <v>610</v>
      </c>
      <c r="C121" s="606" t="s">
        <v>192</v>
      </c>
      <c r="D121" s="605" t="s">
        <v>728</v>
      </c>
      <c r="E121" s="606" t="s">
        <v>282</v>
      </c>
      <c r="F121" s="637">
        <v>344</v>
      </c>
      <c r="G121" s="637">
        <v>342</v>
      </c>
      <c r="H121" s="637">
        <v>320</v>
      </c>
      <c r="I121" s="637">
        <v>356</v>
      </c>
      <c r="J121" s="637">
        <v>1180</v>
      </c>
      <c r="K121" s="637">
        <v>159</v>
      </c>
      <c r="L121" s="637">
        <v>404</v>
      </c>
      <c r="M121" s="637">
        <v>642</v>
      </c>
      <c r="N121" s="636">
        <v>185</v>
      </c>
      <c r="O121" s="636">
        <v>288</v>
      </c>
      <c r="P121" s="636">
        <v>533</v>
      </c>
      <c r="Q121" s="637" t="s">
        <v>145</v>
      </c>
      <c r="R121" s="637" t="s">
        <v>145</v>
      </c>
      <c r="S121" s="636" t="s">
        <v>145</v>
      </c>
      <c r="T121" s="636" t="s">
        <v>145</v>
      </c>
      <c r="U121" s="637" t="s">
        <v>145</v>
      </c>
      <c r="V121" s="636" t="s">
        <v>145</v>
      </c>
      <c r="W121" s="636" t="s">
        <v>145</v>
      </c>
      <c r="X121" s="636" t="s">
        <v>145</v>
      </c>
      <c r="Y121" s="636" t="s">
        <v>145</v>
      </c>
      <c r="Z121" s="636" t="s">
        <v>145</v>
      </c>
      <c r="AA121" s="636" t="s">
        <v>145</v>
      </c>
      <c r="AB121" s="636" t="s">
        <v>145</v>
      </c>
      <c r="AC121" s="636" t="s">
        <v>145</v>
      </c>
      <c r="AD121" s="636" t="s">
        <v>145</v>
      </c>
      <c r="AE121" s="636" t="s">
        <v>145</v>
      </c>
      <c r="AG121" s="103">
        <v>84</v>
      </c>
      <c r="AH121" s="103" t="s">
        <v>265</v>
      </c>
      <c r="AI121" s="104">
        <f t="shared" si="72"/>
        <v>191</v>
      </c>
      <c r="AJ121" s="876">
        <f>IFERROR(_xlfn.RANK.EQ(AI121,$AI$38:$AI$216,0)+COUNTIF(AI$38:AI121,AI121)-1,"-")</f>
        <v>82</v>
      </c>
      <c r="AK121" s="876"/>
      <c r="AL121" s="828">
        <f t="shared" si="73"/>
        <v>84</v>
      </c>
      <c r="AM121" s="828" t="str">
        <f t="shared" si="74"/>
        <v>真狩村</v>
      </c>
      <c r="AN121" s="941">
        <f t="shared" si="75"/>
        <v>171</v>
      </c>
      <c r="AO121" s="104">
        <f t="shared" si="76"/>
        <v>710</v>
      </c>
      <c r="AP121" s="876">
        <f>IFERROR(_xlfn.RANK.EQ(AO121,$AO$38:$AO$216,0)+COUNTIF(AO$38:AO121,AO121)-1,"-")</f>
        <v>82</v>
      </c>
      <c r="AQ121" s="876"/>
      <c r="AR121" s="828">
        <f t="shared" si="77"/>
        <v>84</v>
      </c>
      <c r="AS121" s="828" t="str">
        <f t="shared" si="78"/>
        <v>森町</v>
      </c>
      <c r="AT121" s="941">
        <f t="shared" si="79"/>
        <v>688</v>
      </c>
      <c r="AU121" s="104">
        <f t="shared" si="80"/>
        <v>372</v>
      </c>
      <c r="AV121" s="876">
        <f>IFERROR(_xlfn.RANK.EQ(AU121,$AU$38:$AU$216,0)+COUNTIF(AU$38:AU121,AU121)-1,"-")</f>
        <v>82</v>
      </c>
      <c r="AW121" s="876"/>
      <c r="AX121" s="828">
        <f t="shared" si="81"/>
        <v>83</v>
      </c>
      <c r="AY121" s="828" t="str">
        <f t="shared" si="82"/>
        <v>秩父別町</v>
      </c>
      <c r="AZ121" s="828">
        <f t="shared" si="83"/>
        <v>370</v>
      </c>
      <c r="BA121" s="104">
        <f t="shared" si="84"/>
        <v>191</v>
      </c>
      <c r="BB121" s="876">
        <f>IFERROR(_xlfn.RANK.EQ(BA121,$BA$38:$BA$216,0)+COUNTIF(BA$38:BA121,BA121)-1,"-")</f>
        <v>74</v>
      </c>
      <c r="BC121" s="876"/>
      <c r="BD121" s="828">
        <f t="shared" si="85"/>
        <v>84</v>
      </c>
      <c r="BE121" s="828" t="str">
        <f t="shared" si="86"/>
        <v>北斗市</v>
      </c>
      <c r="BF121" s="941">
        <f t="shared" si="87"/>
        <v>90</v>
      </c>
      <c r="BG121" s="104">
        <f t="shared" si="88"/>
        <v>710</v>
      </c>
      <c r="BH121" s="876">
        <f>IFERROR(_xlfn.RANK.EQ(BG121,$BG$38:$BG$216,0)+COUNTIF(BG$38:BG121,BG121)-1,"-")</f>
        <v>77</v>
      </c>
      <c r="BI121" s="876"/>
      <c r="BJ121" s="828">
        <f t="shared" si="89"/>
        <v>84</v>
      </c>
      <c r="BK121" s="828" t="str">
        <f t="shared" si="90"/>
        <v>北斗市</v>
      </c>
      <c r="BL121" s="941">
        <f t="shared" si="91"/>
        <v>476</v>
      </c>
      <c r="BM121" s="104">
        <f t="shared" si="92"/>
        <v>372</v>
      </c>
      <c r="BN121" s="876">
        <f>IFERROR(_xlfn.RANK.EQ(BM121,$BM$38:$BM$216,0)+COUNTIF(BM$38:BM121,BM121)-1,"-")</f>
        <v>86</v>
      </c>
      <c r="BO121" s="876"/>
      <c r="BP121" s="828">
        <f t="shared" si="93"/>
        <v>84</v>
      </c>
      <c r="BQ121" s="828" t="str">
        <f t="shared" si="94"/>
        <v>せたな町</v>
      </c>
      <c r="BR121" s="828">
        <f t="shared" si="95"/>
        <v>382</v>
      </c>
      <c r="BS121" s="104" t="str">
        <f t="shared" si="96"/>
        <v>-</v>
      </c>
      <c r="BT121" s="876" t="str">
        <f>IFERROR(_xlfn.RANK.EQ(BS121,$BS$38:$BS$216,0)+COUNTIF(BS$38:BS121,BS121)-1,"-")</f>
        <v>-</v>
      </c>
      <c r="BU121" s="876"/>
      <c r="BV121" s="828" t="str">
        <f t="shared" si="97"/>
        <v>-</v>
      </c>
      <c r="BW121" s="828" t="str">
        <f t="shared" si="98"/>
        <v>-</v>
      </c>
      <c r="BX121" s="941" t="str">
        <f t="shared" si="99"/>
        <v>-</v>
      </c>
      <c r="BY121" s="104" t="str">
        <f t="shared" si="100"/>
        <v>-</v>
      </c>
      <c r="BZ121" s="876" t="str">
        <f>IFERROR(_xlfn.RANK.EQ(BY121,$BY$38:$BY$216,0)+COUNTIF(BY$38:BY121,BY121)-1,"-")</f>
        <v>-</v>
      </c>
      <c r="CA121" s="876"/>
      <c r="CB121" s="828" t="str">
        <f t="shared" si="101"/>
        <v>-</v>
      </c>
      <c r="CC121" s="828" t="str">
        <f t="shared" si="102"/>
        <v>-</v>
      </c>
      <c r="CD121" s="941" t="str">
        <f t="shared" si="103"/>
        <v>-</v>
      </c>
      <c r="CE121" s="104" t="str">
        <f t="shared" si="104"/>
        <v>-</v>
      </c>
      <c r="CF121" s="971" t="str">
        <f>IFERROR(_xlfn.RANK.EQ(CE121,$CE$38:$CE$216,0)+COUNTIF(CE$38:CE121,CE121)-1,"-")</f>
        <v>-</v>
      </c>
      <c r="CG121" s="972"/>
      <c r="CH121" s="976" t="str">
        <f t="shared" si="105"/>
        <v>-</v>
      </c>
      <c r="CI121" s="977" t="str">
        <f t="shared" si="106"/>
        <v>-</v>
      </c>
      <c r="CJ121" s="995" t="str">
        <f t="shared" si="107"/>
        <v>-</v>
      </c>
    </row>
    <row r="122" spans="1:88" s="211" customFormat="1" ht="18" customHeight="1">
      <c r="A122" s="608" t="s">
        <v>604</v>
      </c>
      <c r="B122" s="605" t="s">
        <v>610</v>
      </c>
      <c r="C122" s="606" t="s">
        <v>192</v>
      </c>
      <c r="D122" s="605" t="s">
        <v>729</v>
      </c>
      <c r="E122" s="606" t="s">
        <v>318</v>
      </c>
      <c r="F122" s="637">
        <v>387</v>
      </c>
      <c r="G122" s="637">
        <v>288</v>
      </c>
      <c r="H122" s="637">
        <v>276</v>
      </c>
      <c r="I122" s="637">
        <v>306</v>
      </c>
      <c r="J122" s="637">
        <v>1110</v>
      </c>
      <c r="K122" s="637">
        <v>263</v>
      </c>
      <c r="L122" s="637">
        <v>317</v>
      </c>
      <c r="M122" s="637">
        <v>833</v>
      </c>
      <c r="N122" s="636">
        <v>124</v>
      </c>
      <c r="O122" s="636">
        <v>227</v>
      </c>
      <c r="P122" s="636">
        <v>281</v>
      </c>
      <c r="Q122" s="637" t="s">
        <v>145</v>
      </c>
      <c r="R122" s="637" t="s">
        <v>145</v>
      </c>
      <c r="S122" s="636" t="s">
        <v>145</v>
      </c>
      <c r="T122" s="636" t="s">
        <v>145</v>
      </c>
      <c r="U122" s="637" t="s">
        <v>145</v>
      </c>
      <c r="V122" s="636" t="s">
        <v>145</v>
      </c>
      <c r="W122" s="636" t="s">
        <v>145</v>
      </c>
      <c r="X122" s="636" t="s">
        <v>145</v>
      </c>
      <c r="Y122" s="636" t="s">
        <v>145</v>
      </c>
      <c r="Z122" s="636" t="s">
        <v>145</v>
      </c>
      <c r="AA122" s="636" t="s">
        <v>145</v>
      </c>
      <c r="AB122" s="636" t="s">
        <v>145</v>
      </c>
      <c r="AC122" s="636" t="s">
        <v>145</v>
      </c>
      <c r="AD122" s="636" t="s">
        <v>145</v>
      </c>
      <c r="AE122" s="636" t="s">
        <v>145</v>
      </c>
      <c r="AG122" s="103">
        <v>85</v>
      </c>
      <c r="AH122" s="103" t="s">
        <v>239</v>
      </c>
      <c r="AI122" s="104">
        <f t="shared" si="72"/>
        <v>245</v>
      </c>
      <c r="AJ122" s="876">
        <f>IFERROR(_xlfn.RANK.EQ(AI122,$AI$38:$AI$216,0)+COUNTIF(AI$38:AI122,AI122)-1,"-")</f>
        <v>77</v>
      </c>
      <c r="AK122" s="876"/>
      <c r="AL122" s="828">
        <f t="shared" si="73"/>
        <v>85</v>
      </c>
      <c r="AM122" s="828" t="str">
        <f t="shared" si="74"/>
        <v>伊達市</v>
      </c>
      <c r="AN122" s="941">
        <f t="shared" si="75"/>
        <v>153</v>
      </c>
      <c r="AO122" s="104">
        <f t="shared" si="76"/>
        <v>1100</v>
      </c>
      <c r="AP122" s="876">
        <f>IFERROR(_xlfn.RANK.EQ(AO122,$AO$38:$AO$216,0)+COUNTIF(AO$38:AO122,AO122)-1,"-")</f>
        <v>72</v>
      </c>
      <c r="AQ122" s="876"/>
      <c r="AR122" s="828">
        <f t="shared" si="77"/>
        <v>85</v>
      </c>
      <c r="AS122" s="828" t="str">
        <f t="shared" si="78"/>
        <v>下川町</v>
      </c>
      <c r="AT122" s="941">
        <f t="shared" si="79"/>
        <v>665</v>
      </c>
      <c r="AU122" s="104">
        <f t="shared" si="80"/>
        <v>448</v>
      </c>
      <c r="AV122" s="876">
        <f>IFERROR(_xlfn.RANK.EQ(AU122,$AU$38:$AU$216,0)+COUNTIF(AU$38:AU122,AU122)-1,"-")</f>
        <v>65</v>
      </c>
      <c r="AW122" s="876"/>
      <c r="AX122" s="828">
        <f t="shared" si="81"/>
        <v>85</v>
      </c>
      <c r="AY122" s="828" t="str">
        <f t="shared" si="82"/>
        <v>美深町</v>
      </c>
      <c r="AZ122" s="828">
        <f t="shared" si="83"/>
        <v>367</v>
      </c>
      <c r="BA122" s="104" t="str">
        <f t="shared" si="84"/>
        <v>x</v>
      </c>
      <c r="BB122" s="876" t="str">
        <f>IFERROR(_xlfn.RANK.EQ(BA122,$BA$38:$BA$216,0)+COUNTIF(BA$38:BA122,BA122)-1,"-")</f>
        <v>-</v>
      </c>
      <c r="BC122" s="876"/>
      <c r="BD122" s="828">
        <f t="shared" si="85"/>
        <v>85</v>
      </c>
      <c r="BE122" s="828" t="str">
        <f t="shared" si="86"/>
        <v>留寿都村</v>
      </c>
      <c r="BF122" s="941">
        <f t="shared" si="87"/>
        <v>89</v>
      </c>
      <c r="BG122" s="104" t="str">
        <f t="shared" si="88"/>
        <v>x</v>
      </c>
      <c r="BH122" s="876" t="str">
        <f>IFERROR(_xlfn.RANK.EQ(BG122,$BG$38:$BG$216,0)+COUNTIF(BG$38:BG122,BG122)-1,"-")</f>
        <v>-</v>
      </c>
      <c r="BI122" s="876"/>
      <c r="BJ122" s="828">
        <f t="shared" si="89"/>
        <v>85</v>
      </c>
      <c r="BK122" s="828" t="str">
        <f t="shared" si="90"/>
        <v>浦臼町</v>
      </c>
      <c r="BL122" s="941">
        <f t="shared" si="91"/>
        <v>400</v>
      </c>
      <c r="BM122" s="104">
        <f t="shared" si="92"/>
        <v>453</v>
      </c>
      <c r="BN122" s="876">
        <f>IFERROR(_xlfn.RANK.EQ(BM122,$BM$38:$BM$216,0)+COUNTIF(BM$38:BM122,BM122)-1,"-")</f>
        <v>71</v>
      </c>
      <c r="BO122" s="876"/>
      <c r="BP122" s="828">
        <f t="shared" si="93"/>
        <v>85</v>
      </c>
      <c r="BQ122" s="828" t="str">
        <f t="shared" si="94"/>
        <v>ニセコ町</v>
      </c>
      <c r="BR122" s="828">
        <f t="shared" si="95"/>
        <v>373</v>
      </c>
      <c r="BS122" s="104" t="str">
        <f t="shared" si="96"/>
        <v>x</v>
      </c>
      <c r="BT122" s="876" t="str">
        <f>IFERROR(_xlfn.RANK.EQ(BS122,$BS$38:$BS$216,0)+COUNTIF(BS$38:BS122,BS122)-1,"-")</f>
        <v>-</v>
      </c>
      <c r="BU122" s="876"/>
      <c r="BV122" s="828" t="str">
        <f t="shared" si="97"/>
        <v>-</v>
      </c>
      <c r="BW122" s="828" t="str">
        <f t="shared" si="98"/>
        <v>-</v>
      </c>
      <c r="BX122" s="941" t="str">
        <f t="shared" si="99"/>
        <v>-</v>
      </c>
      <c r="BY122" s="104" t="str">
        <f t="shared" si="100"/>
        <v>x</v>
      </c>
      <c r="BZ122" s="876" t="str">
        <f>IFERROR(_xlfn.RANK.EQ(BY122,$BY$38:$BY$216,0)+COUNTIF(BY$38:BY122,BY122)-1,"-")</f>
        <v>-</v>
      </c>
      <c r="CA122" s="876"/>
      <c r="CB122" s="828" t="str">
        <f t="shared" si="101"/>
        <v>-</v>
      </c>
      <c r="CC122" s="828" t="str">
        <f t="shared" si="102"/>
        <v>-</v>
      </c>
      <c r="CD122" s="941" t="str">
        <f t="shared" si="103"/>
        <v>-</v>
      </c>
      <c r="CE122" s="104" t="str">
        <f t="shared" si="104"/>
        <v>x</v>
      </c>
      <c r="CF122" s="971" t="str">
        <f>IFERROR(_xlfn.RANK.EQ(CE122,$CE$38:$CE$216,0)+COUNTIF(CE$38:CE122,CE122)-1,"-")</f>
        <v>-</v>
      </c>
      <c r="CG122" s="972"/>
      <c r="CH122" s="976" t="str">
        <f t="shared" si="105"/>
        <v>-</v>
      </c>
      <c r="CI122" s="977" t="str">
        <f t="shared" si="106"/>
        <v>-</v>
      </c>
      <c r="CJ122" s="995" t="str">
        <f t="shared" si="107"/>
        <v>-</v>
      </c>
    </row>
    <row r="123" spans="1:88" s="211" customFormat="1" ht="18" customHeight="1">
      <c r="A123" s="608" t="s">
        <v>604</v>
      </c>
      <c r="B123" s="605" t="s">
        <v>610</v>
      </c>
      <c r="C123" s="606" t="s">
        <v>192</v>
      </c>
      <c r="D123" s="605" t="s">
        <v>730</v>
      </c>
      <c r="E123" s="606" t="s">
        <v>327</v>
      </c>
      <c r="F123" s="637">
        <v>356</v>
      </c>
      <c r="G123" s="637">
        <v>289</v>
      </c>
      <c r="H123" s="637">
        <v>273</v>
      </c>
      <c r="I123" s="637">
        <v>313</v>
      </c>
      <c r="J123" s="637">
        <v>1030</v>
      </c>
      <c r="K123" s="637">
        <v>246</v>
      </c>
      <c r="L123" s="637">
        <v>300</v>
      </c>
      <c r="M123" s="637">
        <v>737</v>
      </c>
      <c r="N123" s="636">
        <v>110</v>
      </c>
      <c r="O123" s="636">
        <v>265</v>
      </c>
      <c r="P123" s="636">
        <v>292</v>
      </c>
      <c r="Q123" s="637" t="s">
        <v>145</v>
      </c>
      <c r="R123" s="637" t="s">
        <v>145</v>
      </c>
      <c r="S123" s="636" t="s">
        <v>145</v>
      </c>
      <c r="T123" s="636" t="s">
        <v>145</v>
      </c>
      <c r="U123" s="637" t="s">
        <v>145</v>
      </c>
      <c r="V123" s="636" t="s">
        <v>145</v>
      </c>
      <c r="W123" s="636" t="s">
        <v>145</v>
      </c>
      <c r="X123" s="636" t="s">
        <v>145</v>
      </c>
      <c r="Y123" s="636" t="s">
        <v>145</v>
      </c>
      <c r="Z123" s="636" t="s">
        <v>145</v>
      </c>
      <c r="AA123" s="636" t="s">
        <v>145</v>
      </c>
      <c r="AB123" s="636" t="s">
        <v>145</v>
      </c>
      <c r="AC123" s="636" t="s">
        <v>145</v>
      </c>
      <c r="AD123" s="636" t="s">
        <v>145</v>
      </c>
      <c r="AE123" s="636" t="s">
        <v>145</v>
      </c>
      <c r="AG123" s="103">
        <v>86</v>
      </c>
      <c r="AH123" s="103" t="s">
        <v>213</v>
      </c>
      <c r="AI123" s="104">
        <f t="shared" si="72"/>
        <v>283</v>
      </c>
      <c r="AJ123" s="876">
        <f>IFERROR(_xlfn.RANK.EQ(AI123,$AI$38:$AI$216,0)+COUNTIF(AI$38:AI123,AI123)-1,"-")</f>
        <v>73</v>
      </c>
      <c r="AK123" s="876"/>
      <c r="AL123" s="828">
        <f t="shared" si="73"/>
        <v>86</v>
      </c>
      <c r="AM123" s="828" t="str">
        <f t="shared" si="74"/>
        <v>上ノ国町</v>
      </c>
      <c r="AN123" s="941">
        <f t="shared" si="75"/>
        <v>151</v>
      </c>
      <c r="AO123" s="104">
        <f t="shared" si="76"/>
        <v>1340</v>
      </c>
      <c r="AP123" s="876">
        <f>IFERROR(_xlfn.RANK.EQ(AO123,$AO$38:$AO$216,0)+COUNTIF(AO$38:AO123,AO123)-1,"-")</f>
        <v>68</v>
      </c>
      <c r="AQ123" s="876"/>
      <c r="AR123" s="828">
        <f t="shared" si="77"/>
        <v>86</v>
      </c>
      <c r="AS123" s="828" t="str">
        <f t="shared" si="78"/>
        <v>北斗市</v>
      </c>
      <c r="AT123" s="941">
        <f t="shared" si="79"/>
        <v>660</v>
      </c>
      <c r="AU123" s="104">
        <f t="shared" si="80"/>
        <v>472</v>
      </c>
      <c r="AV123" s="876">
        <f>IFERROR(_xlfn.RANK.EQ(AU123,$AU$38:$AU$216,0)+COUNTIF(AU$38:AU123,AU123)-1,"-")</f>
        <v>57</v>
      </c>
      <c r="AW123" s="876"/>
      <c r="AX123" s="828">
        <f t="shared" si="81"/>
        <v>86</v>
      </c>
      <c r="AY123" s="828" t="str">
        <f t="shared" si="82"/>
        <v>士別市</v>
      </c>
      <c r="AZ123" s="828">
        <f t="shared" si="83"/>
        <v>365</v>
      </c>
      <c r="BA123" s="104">
        <f t="shared" si="84"/>
        <v>283</v>
      </c>
      <c r="BB123" s="876">
        <f>IFERROR(_xlfn.RANK.EQ(BA123,$BA$38:$BA$216,0)+COUNTIF(BA$38:BA123,BA123)-1,"-")</f>
        <v>65</v>
      </c>
      <c r="BC123" s="876"/>
      <c r="BD123" s="828">
        <f t="shared" si="85"/>
        <v>85</v>
      </c>
      <c r="BE123" s="828" t="str">
        <f t="shared" si="86"/>
        <v>平取町</v>
      </c>
      <c r="BF123" s="941">
        <f t="shared" si="87"/>
        <v>89</v>
      </c>
      <c r="BG123" s="104">
        <f t="shared" si="88"/>
        <v>1340</v>
      </c>
      <c r="BH123" s="876">
        <f>IFERROR(_xlfn.RANK.EQ(BG123,$BG$38:$BG$216,0)+COUNTIF(BG$38:BG123,BG123)-1,"-")</f>
        <v>65</v>
      </c>
      <c r="BI123" s="876"/>
      <c r="BJ123" s="828">
        <f t="shared" si="89"/>
        <v>86</v>
      </c>
      <c r="BK123" s="828" t="str">
        <f t="shared" si="90"/>
        <v>黒松内町</v>
      </c>
      <c r="BL123" s="941">
        <f t="shared" si="91"/>
        <v>358</v>
      </c>
      <c r="BM123" s="104">
        <f t="shared" si="92"/>
        <v>472</v>
      </c>
      <c r="BN123" s="876">
        <f>IFERROR(_xlfn.RANK.EQ(BM123,$BM$38:$BM$216,0)+COUNTIF(BM$38:BM123,BM123)-1,"-")</f>
        <v>65</v>
      </c>
      <c r="BO123" s="876"/>
      <c r="BP123" s="828">
        <f t="shared" si="93"/>
        <v>86</v>
      </c>
      <c r="BQ123" s="828" t="str">
        <f t="shared" si="94"/>
        <v>雨竜町</v>
      </c>
      <c r="BR123" s="828">
        <f t="shared" si="95"/>
        <v>372</v>
      </c>
      <c r="BS123" s="104" t="str">
        <f t="shared" si="96"/>
        <v>-</v>
      </c>
      <c r="BT123" s="876" t="str">
        <f>IFERROR(_xlfn.RANK.EQ(BS123,$BS$38:$BS$216,0)+COUNTIF(BS$38:BS123,BS123)-1,"-")</f>
        <v>-</v>
      </c>
      <c r="BU123" s="876"/>
      <c r="BV123" s="828" t="str">
        <f t="shared" si="97"/>
        <v>-</v>
      </c>
      <c r="BW123" s="828" t="str">
        <f t="shared" si="98"/>
        <v>-</v>
      </c>
      <c r="BX123" s="941" t="str">
        <f t="shared" si="99"/>
        <v>-</v>
      </c>
      <c r="BY123" s="104" t="str">
        <f t="shared" si="100"/>
        <v>-</v>
      </c>
      <c r="BZ123" s="876" t="str">
        <f>IFERROR(_xlfn.RANK.EQ(BY123,$BY$38:$BY$216,0)+COUNTIF(BY$38:BY123,BY123)-1,"-")</f>
        <v>-</v>
      </c>
      <c r="CA123" s="876"/>
      <c r="CB123" s="828" t="str">
        <f t="shared" si="101"/>
        <v>-</v>
      </c>
      <c r="CC123" s="828" t="str">
        <f t="shared" si="102"/>
        <v>-</v>
      </c>
      <c r="CD123" s="941" t="str">
        <f t="shared" si="103"/>
        <v>-</v>
      </c>
      <c r="CE123" s="104" t="str">
        <f t="shared" si="104"/>
        <v>-</v>
      </c>
      <c r="CF123" s="971" t="str">
        <f>IFERROR(_xlfn.RANK.EQ(CE123,$CE$38:$CE$216,0)+COUNTIF(CE$38:CE123,CE123)-1,"-")</f>
        <v>-</v>
      </c>
      <c r="CG123" s="972"/>
      <c r="CH123" s="976" t="str">
        <f t="shared" si="105"/>
        <v>-</v>
      </c>
      <c r="CI123" s="977" t="str">
        <f t="shared" si="106"/>
        <v>-</v>
      </c>
      <c r="CJ123" s="995" t="str">
        <f t="shared" si="107"/>
        <v>-</v>
      </c>
    </row>
    <row r="124" spans="1:88" s="211" customFormat="1" ht="18" customHeight="1">
      <c r="A124" s="608" t="s">
        <v>604</v>
      </c>
      <c r="B124" s="605" t="s">
        <v>610</v>
      </c>
      <c r="C124" s="606" t="s">
        <v>192</v>
      </c>
      <c r="D124" s="605" t="s">
        <v>731</v>
      </c>
      <c r="E124" s="606" t="s">
        <v>270</v>
      </c>
      <c r="F124" s="637">
        <v>495</v>
      </c>
      <c r="G124" s="637">
        <v>293</v>
      </c>
      <c r="H124" s="637">
        <v>274</v>
      </c>
      <c r="I124" s="637">
        <v>308</v>
      </c>
      <c r="J124" s="637">
        <v>1450</v>
      </c>
      <c r="K124" s="637">
        <v>261</v>
      </c>
      <c r="L124" s="637">
        <v>288</v>
      </c>
      <c r="M124" s="637">
        <v>751</v>
      </c>
      <c r="N124" s="636">
        <v>234</v>
      </c>
      <c r="O124" s="636">
        <v>299</v>
      </c>
      <c r="P124" s="636">
        <v>700</v>
      </c>
      <c r="Q124" s="637" t="s">
        <v>145</v>
      </c>
      <c r="R124" s="637" t="s">
        <v>145</v>
      </c>
      <c r="S124" s="636" t="s">
        <v>145</v>
      </c>
      <c r="T124" s="636" t="s">
        <v>145</v>
      </c>
      <c r="U124" s="637" t="s">
        <v>145</v>
      </c>
      <c r="V124" s="636" t="s">
        <v>145</v>
      </c>
      <c r="W124" s="636" t="s">
        <v>145</v>
      </c>
      <c r="X124" s="636" t="s">
        <v>145</v>
      </c>
      <c r="Y124" s="636" t="s">
        <v>145</v>
      </c>
      <c r="Z124" s="636" t="s">
        <v>145</v>
      </c>
      <c r="AA124" s="636" t="s">
        <v>145</v>
      </c>
      <c r="AB124" s="636" t="s">
        <v>145</v>
      </c>
      <c r="AC124" s="636" t="s">
        <v>145</v>
      </c>
      <c r="AD124" s="636" t="s">
        <v>145</v>
      </c>
      <c r="AE124" s="636" t="s">
        <v>145</v>
      </c>
      <c r="AG124" s="103">
        <v>87</v>
      </c>
      <c r="AH124" s="103" t="s">
        <v>224</v>
      </c>
      <c r="AI124" s="104">
        <f t="shared" si="72"/>
        <v>114</v>
      </c>
      <c r="AJ124" s="876">
        <f>IFERROR(_xlfn.RANK.EQ(AI124,$AI$38:$AI$216,0)+COUNTIF(AI$38:AI124,AI124)-1,"-")</f>
        <v>93</v>
      </c>
      <c r="AK124" s="876"/>
      <c r="AL124" s="828">
        <f t="shared" si="73"/>
        <v>87</v>
      </c>
      <c r="AM124" s="828" t="str">
        <f t="shared" si="74"/>
        <v>北斗市</v>
      </c>
      <c r="AN124" s="941">
        <f t="shared" si="75"/>
        <v>150</v>
      </c>
      <c r="AO124" s="104">
        <f t="shared" si="76"/>
        <v>199</v>
      </c>
      <c r="AP124" s="876">
        <f>IFERROR(_xlfn.RANK.EQ(AO124,$AO$38:$AO$216,0)+COUNTIF(AO$38:AO124,AO124)-1,"-")</f>
        <v>105</v>
      </c>
      <c r="AQ124" s="876"/>
      <c r="AR124" s="828">
        <f t="shared" si="77"/>
        <v>87</v>
      </c>
      <c r="AS124" s="828" t="str">
        <f t="shared" si="78"/>
        <v>新十津川町</v>
      </c>
      <c r="AT124" s="941">
        <f t="shared" si="79"/>
        <v>617</v>
      </c>
      <c r="AU124" s="104">
        <f t="shared" si="80"/>
        <v>175</v>
      </c>
      <c r="AV124" s="876">
        <f>IFERROR(_xlfn.RANK.EQ(AU124,$AU$38:$AU$216,0)+COUNTIF(AU$38:AU124,AU124)-1,"-")</f>
        <v>114</v>
      </c>
      <c r="AW124" s="876"/>
      <c r="AX124" s="828">
        <f t="shared" si="81"/>
        <v>87</v>
      </c>
      <c r="AY124" s="828" t="str">
        <f t="shared" si="82"/>
        <v>滝川市</v>
      </c>
      <c r="AZ124" s="828">
        <f t="shared" si="83"/>
        <v>361</v>
      </c>
      <c r="BA124" s="104">
        <f t="shared" si="84"/>
        <v>86</v>
      </c>
      <c r="BB124" s="876">
        <f>IFERROR(_xlfn.RANK.EQ(BA124,$BA$38:$BA$216,0)+COUNTIF(BA$38:BA124,BA124)-1,"-")</f>
        <v>87</v>
      </c>
      <c r="BC124" s="876"/>
      <c r="BD124" s="828">
        <f t="shared" si="85"/>
        <v>87</v>
      </c>
      <c r="BE124" s="828" t="str">
        <f t="shared" si="86"/>
        <v>鷹栖町</v>
      </c>
      <c r="BF124" s="941">
        <f t="shared" si="87"/>
        <v>86</v>
      </c>
      <c r="BG124" s="104">
        <f t="shared" si="88"/>
        <v>168</v>
      </c>
      <c r="BH124" s="876">
        <f>IFERROR(_xlfn.RANK.EQ(BG124,$BG$38:$BG$216,0)+COUNTIF(BG$38:BG124,BG124)-1,"-")</f>
        <v>95</v>
      </c>
      <c r="BI124" s="876"/>
      <c r="BJ124" s="828">
        <f t="shared" si="89"/>
        <v>87</v>
      </c>
      <c r="BK124" s="828" t="str">
        <f t="shared" si="90"/>
        <v>豊浦町</v>
      </c>
      <c r="BL124" s="941">
        <f t="shared" si="91"/>
        <v>290</v>
      </c>
      <c r="BM124" s="104">
        <f t="shared" si="92"/>
        <v>195</v>
      </c>
      <c r="BN124" s="876">
        <f>IFERROR(_xlfn.RANK.EQ(BM124,$BM$38:$BM$216,0)+COUNTIF(BM$38:BM124,BM124)-1,"-")</f>
        <v>109</v>
      </c>
      <c r="BO124" s="876"/>
      <c r="BP124" s="828">
        <f t="shared" si="93"/>
        <v>87</v>
      </c>
      <c r="BQ124" s="828" t="str">
        <f t="shared" si="94"/>
        <v>美深町</v>
      </c>
      <c r="BR124" s="828">
        <f t="shared" si="95"/>
        <v>371</v>
      </c>
      <c r="BS124" s="104">
        <f t="shared" si="96"/>
        <v>28</v>
      </c>
      <c r="BT124" s="876">
        <f>IFERROR(_xlfn.RANK.EQ(BS124,$BS$38:$BS$216,0)+COUNTIF(BS$38:BS124,BS124)-1,"-")</f>
        <v>65</v>
      </c>
      <c r="BU124" s="876"/>
      <c r="BV124" s="828" t="str">
        <f t="shared" si="97"/>
        <v>-</v>
      </c>
      <c r="BW124" s="828" t="str">
        <f t="shared" si="98"/>
        <v>-</v>
      </c>
      <c r="BX124" s="941" t="str">
        <f t="shared" si="99"/>
        <v>-</v>
      </c>
      <c r="BY124" s="104">
        <f t="shared" si="100"/>
        <v>31</v>
      </c>
      <c r="BZ124" s="876">
        <f>IFERROR(_xlfn.RANK.EQ(BY124,$BY$38:$BY$216,0)+COUNTIF(BY$38:BY124,BY124)-1,"-")</f>
        <v>73</v>
      </c>
      <c r="CA124" s="876"/>
      <c r="CB124" s="828" t="str">
        <f t="shared" si="101"/>
        <v>-</v>
      </c>
      <c r="CC124" s="828" t="str">
        <f t="shared" si="102"/>
        <v>-</v>
      </c>
      <c r="CD124" s="941" t="str">
        <f t="shared" si="103"/>
        <v>-</v>
      </c>
      <c r="CE124" s="104">
        <f t="shared" si="104"/>
        <v>112</v>
      </c>
      <c r="CF124" s="971">
        <f>IFERROR(_xlfn.RANK.EQ(CE124,$CE$38:$CE$216,0)+COUNTIF(CE$38:CE124,CE124)-1,"-")</f>
        <v>76</v>
      </c>
      <c r="CG124" s="972"/>
      <c r="CH124" s="976" t="str">
        <f t="shared" si="105"/>
        <v>-</v>
      </c>
      <c r="CI124" s="977" t="str">
        <f t="shared" si="106"/>
        <v>-</v>
      </c>
      <c r="CJ124" s="995" t="str">
        <f t="shared" si="107"/>
        <v>-</v>
      </c>
    </row>
    <row r="125" spans="1:88" s="211" customFormat="1" ht="18" customHeight="1">
      <c r="A125" s="608" t="s">
        <v>604</v>
      </c>
      <c r="B125" s="605" t="s">
        <v>610</v>
      </c>
      <c r="C125" s="606" t="s">
        <v>192</v>
      </c>
      <c r="D125" s="605" t="s">
        <v>732</v>
      </c>
      <c r="E125" s="606" t="s">
        <v>305</v>
      </c>
      <c r="F125" s="637" t="s">
        <v>888</v>
      </c>
      <c r="G125" s="637" t="s">
        <v>888</v>
      </c>
      <c r="H125" s="637" t="s">
        <v>145</v>
      </c>
      <c r="I125" s="637" t="s">
        <v>888</v>
      </c>
      <c r="J125" s="637" t="s">
        <v>888</v>
      </c>
      <c r="K125" s="637" t="s">
        <v>888</v>
      </c>
      <c r="L125" s="637" t="s">
        <v>888</v>
      </c>
      <c r="M125" s="637" t="s">
        <v>888</v>
      </c>
      <c r="N125" s="636" t="s">
        <v>888</v>
      </c>
      <c r="O125" s="636" t="s">
        <v>888</v>
      </c>
      <c r="P125" s="636" t="s">
        <v>888</v>
      </c>
      <c r="Q125" s="637" t="s">
        <v>145</v>
      </c>
      <c r="R125" s="637" t="s">
        <v>145</v>
      </c>
      <c r="S125" s="636" t="s">
        <v>145</v>
      </c>
      <c r="T125" s="636" t="s">
        <v>145</v>
      </c>
      <c r="U125" s="637" t="s">
        <v>145</v>
      </c>
      <c r="V125" s="636" t="s">
        <v>145</v>
      </c>
      <c r="W125" s="636" t="s">
        <v>145</v>
      </c>
      <c r="X125" s="636" t="s">
        <v>145</v>
      </c>
      <c r="Y125" s="636" t="s">
        <v>145</v>
      </c>
      <c r="Z125" s="636" t="s">
        <v>145</v>
      </c>
      <c r="AA125" s="636" t="s">
        <v>145</v>
      </c>
      <c r="AB125" s="636" t="s">
        <v>145</v>
      </c>
      <c r="AC125" s="636" t="s">
        <v>145</v>
      </c>
      <c r="AD125" s="636" t="s">
        <v>145</v>
      </c>
      <c r="AE125" s="636" t="s">
        <v>145</v>
      </c>
      <c r="AG125" s="103">
        <v>88</v>
      </c>
      <c r="AH125" s="103" t="s">
        <v>248</v>
      </c>
      <c r="AI125" s="104">
        <f t="shared" si="72"/>
        <v>619</v>
      </c>
      <c r="AJ125" s="876">
        <f>IFERROR(_xlfn.RANK.EQ(AI125,$AI$38:$AI$216,0)+COUNTIF(AI$38:AI125,AI125)-1,"-")</f>
        <v>53</v>
      </c>
      <c r="AK125" s="876"/>
      <c r="AL125" s="828">
        <f t="shared" si="73"/>
        <v>88</v>
      </c>
      <c r="AM125" s="828" t="str">
        <f t="shared" si="74"/>
        <v>ニセコ町</v>
      </c>
      <c r="AN125" s="941">
        <f t="shared" si="75"/>
        <v>146</v>
      </c>
      <c r="AO125" s="104">
        <f t="shared" si="76"/>
        <v>2210</v>
      </c>
      <c r="AP125" s="876">
        <f>IFERROR(_xlfn.RANK.EQ(AO125,$AO$38:$AO$216,0)+COUNTIF(AO$38:AO125,AO125)-1,"-")</f>
        <v>59</v>
      </c>
      <c r="AQ125" s="876"/>
      <c r="AR125" s="828">
        <f t="shared" si="77"/>
        <v>88</v>
      </c>
      <c r="AS125" s="828" t="str">
        <f t="shared" si="78"/>
        <v>留寿都村</v>
      </c>
      <c r="AT125" s="941">
        <f t="shared" si="79"/>
        <v>596</v>
      </c>
      <c r="AU125" s="104">
        <f t="shared" si="80"/>
        <v>357</v>
      </c>
      <c r="AV125" s="876">
        <f>IFERROR(_xlfn.RANK.EQ(AU125,$AU$38:$AU$216,0)+COUNTIF(AU$38:AU125,AU125)-1,"-")</f>
        <v>89</v>
      </c>
      <c r="AW125" s="876"/>
      <c r="AX125" s="828">
        <f t="shared" si="81"/>
        <v>87</v>
      </c>
      <c r="AY125" s="828" t="str">
        <f t="shared" si="82"/>
        <v>ニセコ町</v>
      </c>
      <c r="AZ125" s="828">
        <f t="shared" si="83"/>
        <v>361</v>
      </c>
      <c r="BA125" s="104">
        <f t="shared" si="84"/>
        <v>596</v>
      </c>
      <c r="BB125" s="876">
        <f>IFERROR(_xlfn.RANK.EQ(BA125,$BA$38:$BA$216,0)+COUNTIF(BA$38:BA125,BA125)-1,"-")</f>
        <v>51</v>
      </c>
      <c r="BC125" s="876"/>
      <c r="BD125" s="828">
        <f t="shared" si="85"/>
        <v>88</v>
      </c>
      <c r="BE125" s="828" t="str">
        <f t="shared" si="86"/>
        <v>当麻町</v>
      </c>
      <c r="BF125" s="941">
        <f t="shared" si="87"/>
        <v>81</v>
      </c>
      <c r="BG125" s="104">
        <f t="shared" si="88"/>
        <v>2160</v>
      </c>
      <c r="BH125" s="876">
        <f>IFERROR(_xlfn.RANK.EQ(BG125,$BG$38:$BG$216,0)+COUNTIF(BG$38:BG125,BG125)-1,"-")</f>
        <v>56</v>
      </c>
      <c r="BI125" s="876"/>
      <c r="BJ125" s="828">
        <f t="shared" si="89"/>
        <v>88</v>
      </c>
      <c r="BK125" s="828" t="str">
        <f t="shared" si="90"/>
        <v>新十津川町</v>
      </c>
      <c r="BL125" s="941">
        <f t="shared" si="91"/>
        <v>277</v>
      </c>
      <c r="BM125" s="104">
        <f t="shared" si="92"/>
        <v>363</v>
      </c>
      <c r="BN125" s="876">
        <f>IFERROR(_xlfn.RANK.EQ(BM125,$BM$38:$BM$216,0)+COUNTIF(BM$38:BM125,BM125)-1,"-")</f>
        <v>90</v>
      </c>
      <c r="BO125" s="876"/>
      <c r="BP125" s="828">
        <f t="shared" si="93"/>
        <v>88</v>
      </c>
      <c r="BQ125" s="828" t="str">
        <f t="shared" si="94"/>
        <v>秩父別町</v>
      </c>
      <c r="BR125" s="828">
        <f t="shared" si="95"/>
        <v>370</v>
      </c>
      <c r="BS125" s="104">
        <f t="shared" si="96"/>
        <v>23</v>
      </c>
      <c r="BT125" s="876">
        <f>IFERROR(_xlfn.RANK.EQ(BS125,$BS$38:$BS$216,0)+COUNTIF(BS$38:BS125,BS125)-1,"-")</f>
        <v>68</v>
      </c>
      <c r="BU125" s="876"/>
      <c r="BV125" s="828" t="str">
        <f t="shared" si="97"/>
        <v>-</v>
      </c>
      <c r="BW125" s="828" t="str">
        <f t="shared" si="98"/>
        <v>-</v>
      </c>
      <c r="BX125" s="941" t="str">
        <f t="shared" si="99"/>
        <v>-</v>
      </c>
      <c r="BY125" s="104">
        <f t="shared" si="100"/>
        <v>46</v>
      </c>
      <c r="BZ125" s="876">
        <f>IFERROR(_xlfn.RANK.EQ(BY125,$BY$38:$BY$216,0)+COUNTIF(BY$38:BY125,BY125)-1,"-")</f>
        <v>68</v>
      </c>
      <c r="CA125" s="876"/>
      <c r="CB125" s="828" t="str">
        <f t="shared" si="101"/>
        <v>-</v>
      </c>
      <c r="CC125" s="828" t="str">
        <f t="shared" si="102"/>
        <v>-</v>
      </c>
      <c r="CD125" s="941" t="str">
        <f t="shared" si="103"/>
        <v>-</v>
      </c>
      <c r="CE125" s="104">
        <f t="shared" si="104"/>
        <v>202</v>
      </c>
      <c r="CF125" s="971">
        <f>IFERROR(_xlfn.RANK.EQ(CE125,$CE$38:$CE$216,0)+COUNTIF(CE$38:CE125,CE125)-1,"-")</f>
        <v>71</v>
      </c>
      <c r="CG125" s="972"/>
      <c r="CH125" s="976" t="str">
        <f t="shared" si="105"/>
        <v>-</v>
      </c>
      <c r="CI125" s="977" t="str">
        <f t="shared" si="106"/>
        <v>-</v>
      </c>
      <c r="CJ125" s="995" t="str">
        <f t="shared" si="107"/>
        <v>-</v>
      </c>
    </row>
    <row r="126" spans="1:88" s="211" customFormat="1" ht="18" customHeight="1">
      <c r="A126" s="608" t="s">
        <v>604</v>
      </c>
      <c r="B126" s="605" t="s">
        <v>612</v>
      </c>
      <c r="C126" s="606" t="s">
        <v>196</v>
      </c>
      <c r="D126" s="605" t="s">
        <v>733</v>
      </c>
      <c r="E126" s="606" t="s">
        <v>259</v>
      </c>
      <c r="F126" s="637" t="s">
        <v>145</v>
      </c>
      <c r="G126" s="637" t="s">
        <v>145</v>
      </c>
      <c r="H126" s="637" t="s">
        <v>145</v>
      </c>
      <c r="I126" s="637" t="s">
        <v>145</v>
      </c>
      <c r="J126" s="637" t="s">
        <v>145</v>
      </c>
      <c r="K126" s="637" t="s">
        <v>145</v>
      </c>
      <c r="L126" s="637" t="s">
        <v>145</v>
      </c>
      <c r="M126" s="637" t="s">
        <v>145</v>
      </c>
      <c r="N126" s="637" t="s">
        <v>145</v>
      </c>
      <c r="O126" s="637" t="s">
        <v>145</v>
      </c>
      <c r="P126" s="637" t="s">
        <v>145</v>
      </c>
      <c r="Q126" s="637" t="s">
        <v>145</v>
      </c>
      <c r="R126" s="637" t="s">
        <v>145</v>
      </c>
      <c r="S126" s="636" t="s">
        <v>145</v>
      </c>
      <c r="T126" s="636" t="s">
        <v>145</v>
      </c>
      <c r="U126" s="637" t="s">
        <v>145</v>
      </c>
      <c r="V126" s="636" t="s">
        <v>145</v>
      </c>
      <c r="W126" s="636" t="s">
        <v>145</v>
      </c>
      <c r="X126" s="636" t="s">
        <v>145</v>
      </c>
      <c r="Y126" s="636" t="s">
        <v>145</v>
      </c>
      <c r="Z126" s="636" t="s">
        <v>145</v>
      </c>
      <c r="AA126" s="636" t="s">
        <v>145</v>
      </c>
      <c r="AB126" s="636" t="s">
        <v>145</v>
      </c>
      <c r="AC126" s="636" t="s">
        <v>145</v>
      </c>
      <c r="AD126" s="636" t="s">
        <v>145</v>
      </c>
      <c r="AE126" s="636" t="s">
        <v>145</v>
      </c>
      <c r="AG126" s="103">
        <v>89</v>
      </c>
      <c r="AH126" s="103" t="s">
        <v>244</v>
      </c>
      <c r="AI126" s="104">
        <f t="shared" si="72"/>
        <v>81</v>
      </c>
      <c r="AJ126" s="876">
        <f>IFERROR(_xlfn.RANK.EQ(AI126,$AI$38:$AI$216,0)+COUNTIF(AI$38:AI126,AI126)-1,"-")</f>
        <v>103</v>
      </c>
      <c r="AK126" s="876"/>
      <c r="AL126" s="828">
        <f t="shared" si="73"/>
        <v>89</v>
      </c>
      <c r="AM126" s="828" t="str">
        <f t="shared" si="74"/>
        <v>森町</v>
      </c>
      <c r="AN126" s="941">
        <f t="shared" si="75"/>
        <v>141</v>
      </c>
      <c r="AO126" s="104">
        <f t="shared" si="76"/>
        <v>243</v>
      </c>
      <c r="AP126" s="876">
        <f>IFERROR(_xlfn.RANK.EQ(AO126,$AO$38:$AO$216,0)+COUNTIF(AO$38:AO126,AO126)-1,"-")</f>
        <v>102</v>
      </c>
      <c r="AQ126" s="876"/>
      <c r="AR126" s="828">
        <f t="shared" si="77"/>
        <v>89</v>
      </c>
      <c r="AS126" s="828" t="str">
        <f t="shared" si="78"/>
        <v>平取町</v>
      </c>
      <c r="AT126" s="941">
        <f t="shared" si="79"/>
        <v>569</v>
      </c>
      <c r="AU126" s="104">
        <f t="shared" si="80"/>
        <v>300</v>
      </c>
      <c r="AV126" s="876">
        <f>IFERROR(_xlfn.RANK.EQ(AU126,$AU$38:$AU$216,0)+COUNTIF(AU$38:AU126,AU126)-1,"-")</f>
        <v>102</v>
      </c>
      <c r="AW126" s="876"/>
      <c r="AX126" s="828">
        <f t="shared" si="81"/>
        <v>89</v>
      </c>
      <c r="AY126" s="828" t="str">
        <f t="shared" si="82"/>
        <v>東神楽町</v>
      </c>
      <c r="AZ126" s="828">
        <f t="shared" si="83"/>
        <v>357</v>
      </c>
      <c r="BA126" s="104">
        <f t="shared" si="84"/>
        <v>81</v>
      </c>
      <c r="BB126" s="876">
        <f>IFERROR(_xlfn.RANK.EQ(BA126,$BA$38:$BA$216,0)+COUNTIF(BA$38:BA126,BA126)-1,"-")</f>
        <v>88</v>
      </c>
      <c r="BC126" s="876"/>
      <c r="BD126" s="828">
        <f t="shared" si="85"/>
        <v>89</v>
      </c>
      <c r="BE126" s="828" t="str">
        <f t="shared" si="86"/>
        <v>黒松内町</v>
      </c>
      <c r="BF126" s="941">
        <f t="shared" si="87"/>
        <v>76</v>
      </c>
      <c r="BG126" s="104">
        <f t="shared" si="88"/>
        <v>243</v>
      </c>
      <c r="BH126" s="876">
        <f>IFERROR(_xlfn.RANK.EQ(BG126,$BG$38:$BG$216,0)+COUNTIF(BG$38:BG126,BG126)-1,"-")</f>
        <v>89</v>
      </c>
      <c r="BI126" s="876"/>
      <c r="BJ126" s="828">
        <f t="shared" si="89"/>
        <v>89</v>
      </c>
      <c r="BK126" s="828" t="str">
        <f t="shared" si="90"/>
        <v>当麻町</v>
      </c>
      <c r="BL126" s="941">
        <f t="shared" si="91"/>
        <v>243</v>
      </c>
      <c r="BM126" s="104">
        <f t="shared" si="92"/>
        <v>300</v>
      </c>
      <c r="BN126" s="876">
        <f>IFERROR(_xlfn.RANK.EQ(BM126,$BM$38:$BM$216,0)+COUNTIF(BM$38:BM126,BM126)-1,"-")</f>
        <v>101</v>
      </c>
      <c r="BO126" s="876"/>
      <c r="BP126" s="828">
        <f t="shared" si="93"/>
        <v>89</v>
      </c>
      <c r="BQ126" s="828" t="str">
        <f t="shared" si="94"/>
        <v>石狩市</v>
      </c>
      <c r="BR126" s="828">
        <f t="shared" si="95"/>
        <v>364</v>
      </c>
      <c r="BS126" s="104" t="str">
        <f t="shared" si="96"/>
        <v>-</v>
      </c>
      <c r="BT126" s="876" t="str">
        <f>IFERROR(_xlfn.RANK.EQ(BS126,$BS$38:$BS$216,0)+COUNTIF(BS$38:BS126,BS126)-1,"-")</f>
        <v>-</v>
      </c>
      <c r="BU126" s="876"/>
      <c r="BV126" s="828" t="str">
        <f t="shared" si="97"/>
        <v>-</v>
      </c>
      <c r="BW126" s="828" t="str">
        <f t="shared" si="98"/>
        <v>-</v>
      </c>
      <c r="BX126" s="941" t="str">
        <f t="shared" si="99"/>
        <v>-</v>
      </c>
      <c r="BY126" s="104" t="str">
        <f t="shared" si="100"/>
        <v>-</v>
      </c>
      <c r="BZ126" s="876" t="str">
        <f>IFERROR(_xlfn.RANK.EQ(BY126,$BY$38:$BY$216,0)+COUNTIF(BY$38:BY126,BY126)-1,"-")</f>
        <v>-</v>
      </c>
      <c r="CA126" s="876"/>
      <c r="CB126" s="828" t="str">
        <f t="shared" si="101"/>
        <v>-</v>
      </c>
      <c r="CC126" s="828" t="str">
        <f t="shared" si="102"/>
        <v>-</v>
      </c>
      <c r="CD126" s="941" t="str">
        <f t="shared" si="103"/>
        <v>-</v>
      </c>
      <c r="CE126" s="104" t="str">
        <f t="shared" si="104"/>
        <v>-</v>
      </c>
      <c r="CF126" s="971" t="str">
        <f>IFERROR(_xlfn.RANK.EQ(CE126,$CE$38:$CE$216,0)+COUNTIF(CE$38:CE126,CE126)-1,"-")</f>
        <v>-</v>
      </c>
      <c r="CG126" s="972"/>
      <c r="CH126" s="976" t="str">
        <f t="shared" si="105"/>
        <v>-</v>
      </c>
      <c r="CI126" s="977" t="str">
        <f t="shared" si="106"/>
        <v>-</v>
      </c>
      <c r="CJ126" s="995" t="str">
        <f t="shared" si="107"/>
        <v>-</v>
      </c>
    </row>
    <row r="127" spans="1:88" s="211" customFormat="1" ht="18" customHeight="1">
      <c r="A127" s="608" t="s">
        <v>604</v>
      </c>
      <c r="B127" s="605" t="s">
        <v>612</v>
      </c>
      <c r="C127" s="606" t="s">
        <v>196</v>
      </c>
      <c r="D127" s="605" t="s">
        <v>734</v>
      </c>
      <c r="E127" s="606" t="s">
        <v>341</v>
      </c>
      <c r="F127" s="637" t="s">
        <v>145</v>
      </c>
      <c r="G127" s="637" t="s">
        <v>145</v>
      </c>
      <c r="H127" s="637" t="s">
        <v>145</v>
      </c>
      <c r="I127" s="637" t="s">
        <v>145</v>
      </c>
      <c r="J127" s="637" t="s">
        <v>145</v>
      </c>
      <c r="K127" s="637" t="s">
        <v>145</v>
      </c>
      <c r="L127" s="637" t="s">
        <v>145</v>
      </c>
      <c r="M127" s="637" t="s">
        <v>145</v>
      </c>
      <c r="N127" s="637" t="s">
        <v>145</v>
      </c>
      <c r="O127" s="637" t="s">
        <v>145</v>
      </c>
      <c r="P127" s="637" t="s">
        <v>145</v>
      </c>
      <c r="Q127" s="637" t="s">
        <v>145</v>
      </c>
      <c r="R127" s="637" t="s">
        <v>145</v>
      </c>
      <c r="S127" s="636" t="s">
        <v>145</v>
      </c>
      <c r="T127" s="636" t="s">
        <v>145</v>
      </c>
      <c r="U127" s="637" t="s">
        <v>145</v>
      </c>
      <c r="V127" s="636" t="s">
        <v>145</v>
      </c>
      <c r="W127" s="636" t="s">
        <v>145</v>
      </c>
      <c r="X127" s="636" t="s">
        <v>145</v>
      </c>
      <c r="Y127" s="636" t="s">
        <v>145</v>
      </c>
      <c r="Z127" s="636" t="s">
        <v>145</v>
      </c>
      <c r="AA127" s="636" t="s">
        <v>145</v>
      </c>
      <c r="AB127" s="636" t="s">
        <v>145</v>
      </c>
      <c r="AC127" s="636" t="s">
        <v>145</v>
      </c>
      <c r="AD127" s="636" t="s">
        <v>145</v>
      </c>
      <c r="AE127" s="636" t="s">
        <v>145</v>
      </c>
      <c r="AG127" s="103">
        <v>90</v>
      </c>
      <c r="AH127" s="103" t="s">
        <v>276</v>
      </c>
      <c r="AI127" s="104">
        <f t="shared" si="72"/>
        <v>100</v>
      </c>
      <c r="AJ127" s="876">
        <f>IFERROR(_xlfn.RANK.EQ(AI127,$AI$38:$AI$216,0)+COUNTIF(AI$38:AI127,AI127)-1,"-")</f>
        <v>97</v>
      </c>
      <c r="AK127" s="876"/>
      <c r="AL127" s="828">
        <f t="shared" si="73"/>
        <v>90</v>
      </c>
      <c r="AM127" s="828" t="str">
        <f t="shared" si="74"/>
        <v>黒松内町</v>
      </c>
      <c r="AN127" s="941">
        <f t="shared" si="75"/>
        <v>134</v>
      </c>
      <c r="AO127" s="104">
        <f t="shared" si="76"/>
        <v>398</v>
      </c>
      <c r="AP127" s="876">
        <f>IFERROR(_xlfn.RANK.EQ(AO127,$AO$38:$AO$216,0)+COUNTIF(AO$38:AO127,AO127)-1,"-")</f>
        <v>95</v>
      </c>
      <c r="AQ127" s="876"/>
      <c r="AR127" s="828">
        <f t="shared" si="77"/>
        <v>90</v>
      </c>
      <c r="AS127" s="828" t="str">
        <f t="shared" si="78"/>
        <v>黒松内町</v>
      </c>
      <c r="AT127" s="941">
        <f t="shared" si="79"/>
        <v>561</v>
      </c>
      <c r="AU127" s="104">
        <f t="shared" si="80"/>
        <v>398</v>
      </c>
      <c r="AV127" s="876">
        <f>IFERROR(_xlfn.RANK.EQ(AU127,$AU$38:$AU$216,0)+COUNTIF(AU$38:AU127,AU127)-1,"-")</f>
        <v>78</v>
      </c>
      <c r="AW127" s="876"/>
      <c r="AX127" s="828">
        <f t="shared" si="81"/>
        <v>90</v>
      </c>
      <c r="AY127" s="828" t="str">
        <f t="shared" si="82"/>
        <v>共和町</v>
      </c>
      <c r="AZ127" s="828">
        <f t="shared" si="83"/>
        <v>348</v>
      </c>
      <c r="BA127" s="104" t="str">
        <f t="shared" si="84"/>
        <v>x</v>
      </c>
      <c r="BB127" s="876" t="str">
        <f>IFERROR(_xlfn.RANK.EQ(BA127,$BA$38:$BA$216,0)+COUNTIF(BA$38:BA127,BA127)-1,"-")</f>
        <v>-</v>
      </c>
      <c r="BC127" s="876"/>
      <c r="BD127" s="828">
        <f t="shared" si="85"/>
        <v>90</v>
      </c>
      <c r="BE127" s="828" t="str">
        <f t="shared" si="86"/>
        <v>豊浦町</v>
      </c>
      <c r="BF127" s="941">
        <f t="shared" si="87"/>
        <v>56</v>
      </c>
      <c r="BG127" s="104" t="str">
        <f t="shared" si="88"/>
        <v>x</v>
      </c>
      <c r="BH127" s="876" t="str">
        <f>IFERROR(_xlfn.RANK.EQ(BG127,$BG$38:$BG$216,0)+COUNTIF(BG$38:BG127,BG127)-1,"-")</f>
        <v>-</v>
      </c>
      <c r="BI127" s="876"/>
      <c r="BJ127" s="828">
        <f t="shared" si="89"/>
        <v>90</v>
      </c>
      <c r="BK127" s="828" t="str">
        <f t="shared" si="90"/>
        <v>蘭越町</v>
      </c>
      <c r="BL127" s="941">
        <f t="shared" si="91"/>
        <v>192</v>
      </c>
      <c r="BM127" s="104">
        <f t="shared" si="92"/>
        <v>398</v>
      </c>
      <c r="BN127" s="876">
        <f>IFERROR(_xlfn.RANK.EQ(BM127,$BM$38:$BM$216,0)+COUNTIF(BM$38:BM127,BM127)-1,"-")</f>
        <v>82</v>
      </c>
      <c r="BO127" s="876"/>
      <c r="BP127" s="828">
        <f t="shared" si="93"/>
        <v>90</v>
      </c>
      <c r="BQ127" s="828" t="str">
        <f t="shared" si="94"/>
        <v>東神楽町</v>
      </c>
      <c r="BR127" s="828">
        <f t="shared" si="95"/>
        <v>363</v>
      </c>
      <c r="BS127" s="104" t="str">
        <f t="shared" si="96"/>
        <v>x</v>
      </c>
      <c r="BT127" s="876" t="str">
        <f>IFERROR(_xlfn.RANK.EQ(BS127,$BS$38:$BS$216,0)+COUNTIF(BS$38:BS127,BS127)-1,"-")</f>
        <v>-</v>
      </c>
      <c r="BU127" s="876"/>
      <c r="BV127" s="828" t="str">
        <f t="shared" si="97"/>
        <v>-</v>
      </c>
      <c r="BW127" s="828" t="str">
        <f t="shared" si="98"/>
        <v>-</v>
      </c>
      <c r="BX127" s="941" t="str">
        <f t="shared" si="99"/>
        <v>-</v>
      </c>
      <c r="BY127" s="104" t="str">
        <f t="shared" si="100"/>
        <v>x</v>
      </c>
      <c r="BZ127" s="876" t="str">
        <f>IFERROR(_xlfn.RANK.EQ(BY127,$BY$38:$BY$216,0)+COUNTIF(BY$38:BY127,BY127)-1,"-")</f>
        <v>-</v>
      </c>
      <c r="CA127" s="876"/>
      <c r="CB127" s="828" t="str">
        <f t="shared" si="101"/>
        <v>-</v>
      </c>
      <c r="CC127" s="828" t="str">
        <f t="shared" si="102"/>
        <v>-</v>
      </c>
      <c r="CD127" s="941" t="str">
        <f t="shared" si="103"/>
        <v>-</v>
      </c>
      <c r="CE127" s="104" t="str">
        <f t="shared" si="104"/>
        <v>x</v>
      </c>
      <c r="CF127" s="971" t="str">
        <f>IFERROR(_xlfn.RANK.EQ(CE127,$CE$38:$CE$216,0)+COUNTIF(CE$38:CE127,CE127)-1,"-")</f>
        <v>-</v>
      </c>
      <c r="CG127" s="972"/>
      <c r="CH127" s="976" t="str">
        <f t="shared" si="105"/>
        <v>-</v>
      </c>
      <c r="CI127" s="977" t="str">
        <f t="shared" si="106"/>
        <v>-</v>
      </c>
      <c r="CJ127" s="995" t="str">
        <f t="shared" si="107"/>
        <v>-</v>
      </c>
    </row>
    <row r="128" spans="1:88" s="211" customFormat="1" ht="18" customHeight="1">
      <c r="A128" s="608" t="s">
        <v>604</v>
      </c>
      <c r="B128" s="605" t="s">
        <v>612</v>
      </c>
      <c r="C128" s="606" t="s">
        <v>196</v>
      </c>
      <c r="D128" s="605" t="s">
        <v>735</v>
      </c>
      <c r="E128" s="606" t="s">
        <v>340</v>
      </c>
      <c r="F128" s="637" t="s">
        <v>888</v>
      </c>
      <c r="G128" s="637" t="s">
        <v>888</v>
      </c>
      <c r="H128" s="637" t="s">
        <v>145</v>
      </c>
      <c r="I128" s="637" t="s">
        <v>888</v>
      </c>
      <c r="J128" s="637" t="s">
        <v>888</v>
      </c>
      <c r="K128" s="637" t="s">
        <v>888</v>
      </c>
      <c r="L128" s="637" t="s">
        <v>888</v>
      </c>
      <c r="M128" s="637" t="s">
        <v>888</v>
      </c>
      <c r="N128" s="637" t="s">
        <v>888</v>
      </c>
      <c r="O128" s="637" t="s">
        <v>888</v>
      </c>
      <c r="P128" s="637" t="s">
        <v>888</v>
      </c>
      <c r="Q128" s="637" t="s">
        <v>145</v>
      </c>
      <c r="R128" s="637" t="s">
        <v>145</v>
      </c>
      <c r="S128" s="636" t="s">
        <v>145</v>
      </c>
      <c r="T128" s="636" t="s">
        <v>145</v>
      </c>
      <c r="U128" s="637" t="s">
        <v>145</v>
      </c>
      <c r="V128" s="636" t="s">
        <v>145</v>
      </c>
      <c r="W128" s="636" t="s">
        <v>145</v>
      </c>
      <c r="X128" s="636" t="s">
        <v>145</v>
      </c>
      <c r="Y128" s="636" t="s">
        <v>145</v>
      </c>
      <c r="Z128" s="636" t="s">
        <v>145</v>
      </c>
      <c r="AA128" s="636" t="s">
        <v>145</v>
      </c>
      <c r="AB128" s="636" t="s">
        <v>145</v>
      </c>
      <c r="AC128" s="636" t="s">
        <v>145</v>
      </c>
      <c r="AD128" s="636" t="s">
        <v>145</v>
      </c>
      <c r="AE128" s="636" t="s">
        <v>145</v>
      </c>
      <c r="AG128" s="103">
        <v>91</v>
      </c>
      <c r="AH128" s="103" t="s">
        <v>296</v>
      </c>
      <c r="AI128" s="104">
        <f t="shared" si="72"/>
        <v>18</v>
      </c>
      <c r="AJ128" s="876">
        <f>IFERROR(_xlfn.RANK.EQ(AI128,$AI$38:$AI$216,0)+COUNTIF(AI$38:AI128,AI128)-1,"-")</f>
        <v>112</v>
      </c>
      <c r="AK128" s="876"/>
      <c r="AL128" s="828">
        <f t="shared" si="73"/>
        <v>91</v>
      </c>
      <c r="AM128" s="828" t="str">
        <f t="shared" si="74"/>
        <v>壮瞥町</v>
      </c>
      <c r="AN128" s="941">
        <f t="shared" si="75"/>
        <v>118</v>
      </c>
      <c r="AO128" s="104">
        <f t="shared" si="76"/>
        <v>58</v>
      </c>
      <c r="AP128" s="876">
        <f>IFERROR(_xlfn.RANK.EQ(AO128,$AO$38:$AO$216,0)+COUNTIF(AO$38:AO128,AO128)-1,"-")</f>
        <v>112</v>
      </c>
      <c r="AQ128" s="876"/>
      <c r="AR128" s="828">
        <f t="shared" si="77"/>
        <v>91</v>
      </c>
      <c r="AS128" s="828" t="str">
        <f t="shared" si="78"/>
        <v>ニセコ町</v>
      </c>
      <c r="AT128" s="941">
        <f t="shared" si="79"/>
        <v>527</v>
      </c>
      <c r="AU128" s="104">
        <f t="shared" si="80"/>
        <v>322</v>
      </c>
      <c r="AV128" s="876">
        <f>IFERROR(_xlfn.RANK.EQ(AU128,$AU$38:$AU$216,0)+COUNTIF(AU$38:AU128,AU128)-1,"-")</f>
        <v>99</v>
      </c>
      <c r="AW128" s="876"/>
      <c r="AX128" s="828">
        <f t="shared" si="81"/>
        <v>91</v>
      </c>
      <c r="AY128" s="828" t="str">
        <f t="shared" si="82"/>
        <v>別海町</v>
      </c>
      <c r="AZ128" s="828">
        <f t="shared" si="83"/>
        <v>343</v>
      </c>
      <c r="BA128" s="104" t="str">
        <f t="shared" si="84"/>
        <v>x</v>
      </c>
      <c r="BB128" s="876" t="str">
        <f>IFERROR(_xlfn.RANK.EQ(BA128,$BA$38:$BA$216,0)+COUNTIF(BA$38:BA128,BA128)-1,"-")</f>
        <v>-</v>
      </c>
      <c r="BC128" s="876"/>
      <c r="BD128" s="828">
        <f t="shared" si="85"/>
        <v>91</v>
      </c>
      <c r="BE128" s="828" t="str">
        <f t="shared" si="86"/>
        <v>蘭越町</v>
      </c>
      <c r="BF128" s="941">
        <f t="shared" si="87"/>
        <v>55</v>
      </c>
      <c r="BG128" s="104" t="str">
        <f t="shared" si="88"/>
        <v>x</v>
      </c>
      <c r="BH128" s="876" t="str">
        <f>IFERROR(_xlfn.RANK.EQ(BG128,$BG$38:$BG$216,0)+COUNTIF(BG$38:BG128,BG128)-1,"-")</f>
        <v>-</v>
      </c>
      <c r="BI128" s="876"/>
      <c r="BJ128" s="828">
        <f t="shared" si="89"/>
        <v>91</v>
      </c>
      <c r="BK128" s="828" t="str">
        <f t="shared" si="90"/>
        <v>上ノ国町</v>
      </c>
      <c r="BL128" s="941">
        <f t="shared" si="91"/>
        <v>176</v>
      </c>
      <c r="BM128" s="104">
        <f t="shared" si="92"/>
        <v>335</v>
      </c>
      <c r="BN128" s="876">
        <f>IFERROR(_xlfn.RANK.EQ(BM128,$BM$38:$BM$216,0)+COUNTIF(BM$38:BM128,BM128)-1,"-")</f>
        <v>98</v>
      </c>
      <c r="BO128" s="876"/>
      <c r="BP128" s="828">
        <f t="shared" si="93"/>
        <v>91</v>
      </c>
      <c r="BQ128" s="828" t="str">
        <f t="shared" si="94"/>
        <v>共和町</v>
      </c>
      <c r="BR128" s="828">
        <f t="shared" si="95"/>
        <v>354</v>
      </c>
      <c r="BS128" s="104" t="str">
        <f t="shared" si="96"/>
        <v>x</v>
      </c>
      <c r="BT128" s="876" t="str">
        <f>IFERROR(_xlfn.RANK.EQ(BS128,$BS$38:$BS$216,0)+COUNTIF(BS$38:BS128,BS128)-1,"-")</f>
        <v>-</v>
      </c>
      <c r="BU128" s="876"/>
      <c r="BV128" s="828" t="str">
        <f t="shared" si="97"/>
        <v>-</v>
      </c>
      <c r="BW128" s="828" t="str">
        <f t="shared" si="98"/>
        <v>-</v>
      </c>
      <c r="BX128" s="941" t="str">
        <f t="shared" si="99"/>
        <v>-</v>
      </c>
      <c r="BY128" s="104" t="str">
        <f t="shared" si="100"/>
        <v>x</v>
      </c>
      <c r="BZ128" s="876" t="str">
        <f>IFERROR(_xlfn.RANK.EQ(BY128,$BY$38:$BY$216,0)+COUNTIF(BY$38:BY128,BY128)-1,"-")</f>
        <v>-</v>
      </c>
      <c r="CA128" s="876"/>
      <c r="CB128" s="828" t="str">
        <f t="shared" si="101"/>
        <v>-</v>
      </c>
      <c r="CC128" s="828" t="str">
        <f t="shared" si="102"/>
        <v>-</v>
      </c>
      <c r="CD128" s="941" t="str">
        <f t="shared" si="103"/>
        <v>-</v>
      </c>
      <c r="CE128" s="104" t="str">
        <f t="shared" si="104"/>
        <v>x</v>
      </c>
      <c r="CF128" s="971" t="str">
        <f>IFERROR(_xlfn.RANK.EQ(CE128,$CE$38:$CE$216,0)+COUNTIF(CE$38:CE128,CE128)-1,"-")</f>
        <v>-</v>
      </c>
      <c r="CG128" s="972"/>
      <c r="CH128" s="976" t="str">
        <f t="shared" si="105"/>
        <v>-</v>
      </c>
      <c r="CI128" s="977" t="str">
        <f t="shared" si="106"/>
        <v>-</v>
      </c>
      <c r="CJ128" s="995" t="str">
        <f t="shared" si="107"/>
        <v>-</v>
      </c>
    </row>
    <row r="129" spans="1:88" s="211" customFormat="1" ht="18" customHeight="1">
      <c r="A129" s="608" t="s">
        <v>604</v>
      </c>
      <c r="B129" s="605" t="s">
        <v>612</v>
      </c>
      <c r="C129" s="606" t="s">
        <v>196</v>
      </c>
      <c r="D129" s="605" t="s">
        <v>736</v>
      </c>
      <c r="E129" s="606" t="s">
        <v>347</v>
      </c>
      <c r="F129" s="637" t="s">
        <v>145</v>
      </c>
      <c r="G129" s="637" t="s">
        <v>145</v>
      </c>
      <c r="H129" s="637" t="s">
        <v>145</v>
      </c>
      <c r="I129" s="637" t="s">
        <v>145</v>
      </c>
      <c r="J129" s="637" t="s">
        <v>145</v>
      </c>
      <c r="K129" s="637" t="s">
        <v>145</v>
      </c>
      <c r="L129" s="637" t="s">
        <v>145</v>
      </c>
      <c r="M129" s="637" t="s">
        <v>145</v>
      </c>
      <c r="N129" s="637" t="s">
        <v>145</v>
      </c>
      <c r="O129" s="637" t="s">
        <v>145</v>
      </c>
      <c r="P129" s="637" t="s">
        <v>145</v>
      </c>
      <c r="Q129" s="637" t="s">
        <v>145</v>
      </c>
      <c r="R129" s="637" t="s">
        <v>145</v>
      </c>
      <c r="S129" s="636" t="s">
        <v>145</v>
      </c>
      <c r="T129" s="636" t="s">
        <v>145</v>
      </c>
      <c r="U129" s="637" t="s">
        <v>145</v>
      </c>
      <c r="V129" s="636" t="s">
        <v>145</v>
      </c>
      <c r="W129" s="636" t="s">
        <v>145</v>
      </c>
      <c r="X129" s="636" t="s">
        <v>145</v>
      </c>
      <c r="Y129" s="636" t="s">
        <v>145</v>
      </c>
      <c r="Z129" s="636" t="s">
        <v>145</v>
      </c>
      <c r="AA129" s="636" t="s">
        <v>145</v>
      </c>
      <c r="AB129" s="636" t="s">
        <v>145</v>
      </c>
      <c r="AC129" s="636" t="s">
        <v>145</v>
      </c>
      <c r="AD129" s="636" t="s">
        <v>145</v>
      </c>
      <c r="AE129" s="636" t="s">
        <v>145</v>
      </c>
      <c r="AG129" s="103">
        <v>92</v>
      </c>
      <c r="AH129" s="103" t="s">
        <v>261</v>
      </c>
      <c r="AI129" s="104" t="str">
        <f t="shared" si="72"/>
        <v>-</v>
      </c>
      <c r="AJ129" s="876" t="str">
        <f>IFERROR(_xlfn.RANK.EQ(AI129,$AI$38:$AI$216,0)+COUNTIF(AI$38:AI129,AI129)-1,"-")</f>
        <v>-</v>
      </c>
      <c r="AK129" s="876"/>
      <c r="AL129" s="828">
        <f t="shared" si="73"/>
        <v>92</v>
      </c>
      <c r="AM129" s="828" t="str">
        <f t="shared" si="74"/>
        <v>平取町</v>
      </c>
      <c r="AN129" s="941">
        <f t="shared" si="75"/>
        <v>115</v>
      </c>
      <c r="AO129" s="104" t="str">
        <f t="shared" si="76"/>
        <v>-</v>
      </c>
      <c r="AP129" s="876" t="str">
        <f>IFERROR(_xlfn.RANK.EQ(AO129,$AO$38:$AO$216,0)+COUNTIF(AO$38:AO129,AO129)-1,"-")</f>
        <v>-</v>
      </c>
      <c r="AQ129" s="876"/>
      <c r="AR129" s="828">
        <f t="shared" si="77"/>
        <v>92</v>
      </c>
      <c r="AS129" s="828" t="str">
        <f t="shared" si="78"/>
        <v>上ノ国町</v>
      </c>
      <c r="AT129" s="941">
        <f t="shared" si="79"/>
        <v>490</v>
      </c>
      <c r="AU129" s="104" t="str">
        <f t="shared" si="80"/>
        <v>-</v>
      </c>
      <c r="AV129" s="876" t="str">
        <f>IFERROR(_xlfn.RANK.EQ(AU129,$AU$38:$AU$216,0)+COUNTIF(AU$38:AU129,AU129)-1,"-")</f>
        <v>-</v>
      </c>
      <c r="AW129" s="876"/>
      <c r="AX129" s="828">
        <f t="shared" si="81"/>
        <v>92</v>
      </c>
      <c r="AY129" s="828" t="str">
        <f t="shared" si="82"/>
        <v>苫前町</v>
      </c>
      <c r="AZ129" s="828">
        <f t="shared" si="83"/>
        <v>342</v>
      </c>
      <c r="BA129" s="104" t="str">
        <f t="shared" si="84"/>
        <v>-</v>
      </c>
      <c r="BB129" s="876" t="str">
        <f>IFERROR(_xlfn.RANK.EQ(BA129,$BA$38:$BA$216,0)+COUNTIF(BA$38:BA129,BA129)-1,"-")</f>
        <v>-</v>
      </c>
      <c r="BC129" s="876"/>
      <c r="BD129" s="828">
        <f t="shared" si="85"/>
        <v>92</v>
      </c>
      <c r="BE129" s="828" t="str">
        <f t="shared" si="86"/>
        <v>江差町</v>
      </c>
      <c r="BF129" s="941">
        <f t="shared" si="87"/>
        <v>54</v>
      </c>
      <c r="BG129" s="104" t="str">
        <f t="shared" si="88"/>
        <v>-</v>
      </c>
      <c r="BH129" s="876" t="str">
        <f>IFERROR(_xlfn.RANK.EQ(BG129,$BG$38:$BG$216,0)+COUNTIF(BG$38:BG129,BG129)-1,"-")</f>
        <v>-</v>
      </c>
      <c r="BI129" s="876"/>
      <c r="BJ129" s="828">
        <f t="shared" si="89"/>
        <v>92</v>
      </c>
      <c r="BK129" s="828" t="str">
        <f t="shared" si="90"/>
        <v>別海町</v>
      </c>
      <c r="BL129" s="941">
        <f t="shared" si="91"/>
        <v>175</v>
      </c>
      <c r="BM129" s="104" t="str">
        <f t="shared" si="92"/>
        <v>-</v>
      </c>
      <c r="BN129" s="876" t="str">
        <f>IFERROR(_xlfn.RANK.EQ(BM129,$BM$38:$BM$216,0)+COUNTIF(BM$38:BM129,BM129)-1,"-")</f>
        <v>-</v>
      </c>
      <c r="BO129" s="876"/>
      <c r="BP129" s="828">
        <f t="shared" si="93"/>
        <v>92</v>
      </c>
      <c r="BQ129" s="828" t="str">
        <f t="shared" si="94"/>
        <v>旭川市</v>
      </c>
      <c r="BR129" s="828">
        <f t="shared" si="95"/>
        <v>351</v>
      </c>
      <c r="BS129" s="104" t="str">
        <f t="shared" si="96"/>
        <v>-</v>
      </c>
      <c r="BT129" s="876" t="str">
        <f>IFERROR(_xlfn.RANK.EQ(BS129,$BS$38:$BS$216,0)+COUNTIF(BS$38:BS129,BS129)-1,"-")</f>
        <v>-</v>
      </c>
      <c r="BU129" s="876"/>
      <c r="BV129" s="828" t="str">
        <f t="shared" si="97"/>
        <v>-</v>
      </c>
      <c r="BW129" s="828" t="str">
        <f t="shared" si="98"/>
        <v>-</v>
      </c>
      <c r="BX129" s="941" t="str">
        <f t="shared" si="99"/>
        <v>-</v>
      </c>
      <c r="BY129" s="104" t="str">
        <f t="shared" si="100"/>
        <v>-</v>
      </c>
      <c r="BZ129" s="876" t="str">
        <f>IFERROR(_xlfn.RANK.EQ(BY129,$BY$38:$BY$216,0)+COUNTIF(BY$38:BY129,BY129)-1,"-")</f>
        <v>-</v>
      </c>
      <c r="CA129" s="876"/>
      <c r="CB129" s="828" t="str">
        <f t="shared" si="101"/>
        <v>-</v>
      </c>
      <c r="CC129" s="828" t="str">
        <f t="shared" si="102"/>
        <v>-</v>
      </c>
      <c r="CD129" s="941" t="str">
        <f t="shared" si="103"/>
        <v>-</v>
      </c>
      <c r="CE129" s="104" t="str">
        <f t="shared" si="104"/>
        <v>-</v>
      </c>
      <c r="CF129" s="971" t="str">
        <f>IFERROR(_xlfn.RANK.EQ(CE129,$CE$38:$CE$216,0)+COUNTIF(CE$38:CE129,CE129)-1,"-")</f>
        <v>-</v>
      </c>
      <c r="CG129" s="972"/>
      <c r="CH129" s="976" t="str">
        <f t="shared" si="105"/>
        <v>-</v>
      </c>
      <c r="CI129" s="977" t="str">
        <f t="shared" si="106"/>
        <v>-</v>
      </c>
      <c r="CJ129" s="995" t="str">
        <f t="shared" si="107"/>
        <v>-</v>
      </c>
    </row>
    <row r="130" spans="1:88" s="211" customFormat="1" ht="18" customHeight="1">
      <c r="A130" s="608" t="s">
        <v>604</v>
      </c>
      <c r="B130" s="605" t="s">
        <v>612</v>
      </c>
      <c r="C130" s="606" t="s">
        <v>196</v>
      </c>
      <c r="D130" s="605" t="s">
        <v>737</v>
      </c>
      <c r="E130" s="606" t="s">
        <v>292</v>
      </c>
      <c r="F130" s="637" t="s">
        <v>145</v>
      </c>
      <c r="G130" s="637" t="s">
        <v>145</v>
      </c>
      <c r="H130" s="637" t="s">
        <v>145</v>
      </c>
      <c r="I130" s="637" t="s">
        <v>145</v>
      </c>
      <c r="J130" s="637" t="s">
        <v>145</v>
      </c>
      <c r="K130" s="637" t="s">
        <v>145</v>
      </c>
      <c r="L130" s="637" t="s">
        <v>145</v>
      </c>
      <c r="M130" s="637" t="s">
        <v>145</v>
      </c>
      <c r="N130" s="637" t="s">
        <v>145</v>
      </c>
      <c r="O130" s="637" t="s">
        <v>145</v>
      </c>
      <c r="P130" s="637" t="s">
        <v>145</v>
      </c>
      <c r="Q130" s="637" t="s">
        <v>145</v>
      </c>
      <c r="R130" s="637" t="s">
        <v>145</v>
      </c>
      <c r="S130" s="636" t="s">
        <v>145</v>
      </c>
      <c r="T130" s="636" t="s">
        <v>145</v>
      </c>
      <c r="U130" s="637" t="s">
        <v>145</v>
      </c>
      <c r="V130" s="636" t="s">
        <v>145</v>
      </c>
      <c r="W130" s="636" t="s">
        <v>145</v>
      </c>
      <c r="X130" s="636" t="s">
        <v>145</v>
      </c>
      <c r="Y130" s="636" t="s">
        <v>145</v>
      </c>
      <c r="Z130" s="636" t="s">
        <v>145</v>
      </c>
      <c r="AA130" s="636" t="s">
        <v>145</v>
      </c>
      <c r="AB130" s="636" t="s">
        <v>145</v>
      </c>
      <c r="AC130" s="636" t="s">
        <v>145</v>
      </c>
      <c r="AD130" s="636" t="s">
        <v>145</v>
      </c>
      <c r="AE130" s="636" t="s">
        <v>145</v>
      </c>
      <c r="AG130" s="103">
        <v>93</v>
      </c>
      <c r="AH130" s="103" t="s">
        <v>253</v>
      </c>
      <c r="AI130" s="104" t="str">
        <f t="shared" si="72"/>
        <v>x</v>
      </c>
      <c r="AJ130" s="876" t="str">
        <f>IFERROR(_xlfn.RANK.EQ(AI130,$AI$38:$AI$216,0)+COUNTIF(AI$38:AI130,AI130)-1,"-")</f>
        <v>-</v>
      </c>
      <c r="AK130" s="876"/>
      <c r="AL130" s="828">
        <f t="shared" si="73"/>
        <v>93</v>
      </c>
      <c r="AM130" s="828" t="str">
        <f t="shared" si="74"/>
        <v>鷹栖町</v>
      </c>
      <c r="AN130" s="941">
        <f t="shared" si="75"/>
        <v>114</v>
      </c>
      <c r="AO130" s="104" t="str">
        <f t="shared" si="76"/>
        <v>x</v>
      </c>
      <c r="AP130" s="876" t="str">
        <f>IFERROR(_xlfn.RANK.EQ(AO130,$AO$38:$AO$216,0)+COUNTIF(AO$38:AO130,AO130)-1,"-")</f>
        <v>-</v>
      </c>
      <c r="AQ130" s="876"/>
      <c r="AR130" s="828">
        <f t="shared" si="77"/>
        <v>93</v>
      </c>
      <c r="AS130" s="828" t="str">
        <f t="shared" si="78"/>
        <v>壮瞥町</v>
      </c>
      <c r="AT130" s="941">
        <f t="shared" si="79"/>
        <v>478</v>
      </c>
      <c r="AU130" s="104" t="str">
        <f t="shared" si="80"/>
        <v>x</v>
      </c>
      <c r="AV130" s="876" t="str">
        <f>IFERROR(_xlfn.RANK.EQ(AU130,$AU$38:$AU$216,0)+COUNTIF(AU$38:AU130,AU130)-1,"-")</f>
        <v>-</v>
      </c>
      <c r="AW130" s="876"/>
      <c r="AX130" s="828">
        <f t="shared" si="81"/>
        <v>93</v>
      </c>
      <c r="AY130" s="828" t="str">
        <f t="shared" si="82"/>
        <v>奈井江町</v>
      </c>
      <c r="AZ130" s="828">
        <f t="shared" si="83"/>
        <v>330</v>
      </c>
      <c r="BA130" s="104" t="str">
        <f t="shared" si="84"/>
        <v>x</v>
      </c>
      <c r="BB130" s="876" t="str">
        <f>IFERROR(_xlfn.RANK.EQ(BA130,$BA$38:$BA$216,0)+COUNTIF(BA$38:BA130,BA130)-1,"-")</f>
        <v>-</v>
      </c>
      <c r="BC130" s="876"/>
      <c r="BD130" s="828">
        <f t="shared" si="85"/>
        <v>93</v>
      </c>
      <c r="BE130" s="828" t="str">
        <f t="shared" si="86"/>
        <v>別海町</v>
      </c>
      <c r="BF130" s="941">
        <f t="shared" si="87"/>
        <v>51</v>
      </c>
      <c r="BG130" s="104" t="str">
        <f t="shared" si="88"/>
        <v>x</v>
      </c>
      <c r="BH130" s="876" t="str">
        <f>IFERROR(_xlfn.RANK.EQ(BG130,$BG$38:$BG$216,0)+COUNTIF(BG$38:BG130,BG130)-1,"-")</f>
        <v>-</v>
      </c>
      <c r="BI130" s="876"/>
      <c r="BJ130" s="828">
        <f t="shared" si="89"/>
        <v>93</v>
      </c>
      <c r="BK130" s="828" t="str">
        <f t="shared" si="90"/>
        <v>江差町</v>
      </c>
      <c r="BL130" s="941">
        <f t="shared" si="91"/>
        <v>174</v>
      </c>
      <c r="BM130" s="104" t="str">
        <f t="shared" si="92"/>
        <v>x</v>
      </c>
      <c r="BN130" s="876" t="str">
        <f>IFERROR(_xlfn.RANK.EQ(BM130,$BM$38:$BM$216,0)+COUNTIF(BM$38:BM130,BM130)-1,"-")</f>
        <v>-</v>
      </c>
      <c r="BO130" s="876"/>
      <c r="BP130" s="828">
        <f t="shared" si="93"/>
        <v>93</v>
      </c>
      <c r="BQ130" s="828" t="str">
        <f t="shared" si="94"/>
        <v>奈井江町</v>
      </c>
      <c r="BR130" s="828">
        <f t="shared" si="95"/>
        <v>350</v>
      </c>
      <c r="BS130" s="104" t="str">
        <f t="shared" si="96"/>
        <v>x</v>
      </c>
      <c r="BT130" s="876" t="str">
        <f>IFERROR(_xlfn.RANK.EQ(BS130,$BS$38:$BS$216,0)+COUNTIF(BS$38:BS130,BS130)-1,"-")</f>
        <v>-</v>
      </c>
      <c r="BU130" s="876"/>
      <c r="BV130" s="828" t="str">
        <f t="shared" si="97"/>
        <v>-</v>
      </c>
      <c r="BW130" s="828" t="str">
        <f t="shared" si="98"/>
        <v>-</v>
      </c>
      <c r="BX130" s="941" t="str">
        <f t="shared" si="99"/>
        <v>-</v>
      </c>
      <c r="BY130" s="104" t="str">
        <f t="shared" si="100"/>
        <v>x</v>
      </c>
      <c r="BZ130" s="876" t="str">
        <f>IFERROR(_xlfn.RANK.EQ(BY130,$BY$38:$BY$216,0)+COUNTIF(BY$38:BY130,BY130)-1,"-")</f>
        <v>-</v>
      </c>
      <c r="CA130" s="876"/>
      <c r="CB130" s="828" t="str">
        <f t="shared" si="101"/>
        <v>-</v>
      </c>
      <c r="CC130" s="828" t="str">
        <f t="shared" si="102"/>
        <v>-</v>
      </c>
      <c r="CD130" s="941" t="str">
        <f t="shared" si="103"/>
        <v>-</v>
      </c>
      <c r="CE130" s="104" t="str">
        <f t="shared" si="104"/>
        <v>x</v>
      </c>
      <c r="CF130" s="971" t="str">
        <f>IFERROR(_xlfn.RANK.EQ(CE130,$CE$38:$CE$216,0)+COUNTIF(CE$38:CE130,CE130)-1,"-")</f>
        <v>-</v>
      </c>
      <c r="CG130" s="972"/>
      <c r="CH130" s="976" t="str">
        <f t="shared" si="105"/>
        <v>-</v>
      </c>
      <c r="CI130" s="977" t="str">
        <f t="shared" si="106"/>
        <v>-</v>
      </c>
      <c r="CJ130" s="995" t="str">
        <f t="shared" si="107"/>
        <v>-</v>
      </c>
    </row>
    <row r="131" spans="1:88" s="211" customFormat="1" ht="18" customHeight="1">
      <c r="A131" s="608" t="s">
        <v>604</v>
      </c>
      <c r="B131" s="605" t="s">
        <v>612</v>
      </c>
      <c r="C131" s="606" t="s">
        <v>196</v>
      </c>
      <c r="D131" s="605" t="s">
        <v>738</v>
      </c>
      <c r="E131" s="606" t="s">
        <v>275</v>
      </c>
      <c r="F131" s="637" t="s">
        <v>145</v>
      </c>
      <c r="G131" s="637" t="s">
        <v>145</v>
      </c>
      <c r="H131" s="637" t="s">
        <v>145</v>
      </c>
      <c r="I131" s="637" t="s">
        <v>145</v>
      </c>
      <c r="J131" s="637" t="s">
        <v>145</v>
      </c>
      <c r="K131" s="637" t="s">
        <v>145</v>
      </c>
      <c r="L131" s="637" t="s">
        <v>145</v>
      </c>
      <c r="M131" s="637" t="s">
        <v>145</v>
      </c>
      <c r="N131" s="637" t="s">
        <v>145</v>
      </c>
      <c r="O131" s="637" t="s">
        <v>145</v>
      </c>
      <c r="P131" s="637" t="s">
        <v>145</v>
      </c>
      <c r="Q131" s="637" t="s">
        <v>145</v>
      </c>
      <c r="R131" s="637" t="s">
        <v>145</v>
      </c>
      <c r="S131" s="636" t="s">
        <v>145</v>
      </c>
      <c r="T131" s="636" t="s">
        <v>145</v>
      </c>
      <c r="U131" s="637" t="s">
        <v>145</v>
      </c>
      <c r="V131" s="636" t="s">
        <v>145</v>
      </c>
      <c r="W131" s="636" t="s">
        <v>145</v>
      </c>
      <c r="X131" s="636" t="s">
        <v>145</v>
      </c>
      <c r="Y131" s="636" t="s">
        <v>145</v>
      </c>
      <c r="Z131" s="636" t="s">
        <v>145</v>
      </c>
      <c r="AA131" s="636" t="s">
        <v>145</v>
      </c>
      <c r="AB131" s="636" t="s">
        <v>145</v>
      </c>
      <c r="AC131" s="636" t="s">
        <v>145</v>
      </c>
      <c r="AD131" s="636" t="s">
        <v>145</v>
      </c>
      <c r="AE131" s="636" t="s">
        <v>145</v>
      </c>
      <c r="AG131" s="103">
        <v>94</v>
      </c>
      <c r="AH131" s="103" t="s">
        <v>238</v>
      </c>
      <c r="AI131" s="104">
        <f t="shared" si="72"/>
        <v>3340</v>
      </c>
      <c r="AJ131" s="876">
        <f>IFERROR(_xlfn.RANK.EQ(AI131,$AI$38:$AI$216,0)+COUNTIF(AI$38:AI131,AI131)-1,"-")</f>
        <v>10</v>
      </c>
      <c r="AK131" s="876"/>
      <c r="AL131" s="828">
        <f t="shared" si="73"/>
        <v>94</v>
      </c>
      <c r="AM131" s="828" t="str">
        <f t="shared" si="74"/>
        <v>蘭越町</v>
      </c>
      <c r="AN131" s="941">
        <f t="shared" si="75"/>
        <v>107</v>
      </c>
      <c r="AO131" s="104">
        <f t="shared" si="76"/>
        <v>17600</v>
      </c>
      <c r="AP131" s="876">
        <f>IFERROR(_xlfn.RANK.EQ(AO131,$AO$38:$AO$216,0)+COUNTIF(AO$38:AO131,AO131)-1,"-")</f>
        <v>12</v>
      </c>
      <c r="AQ131" s="876"/>
      <c r="AR131" s="828">
        <f t="shared" si="77"/>
        <v>94</v>
      </c>
      <c r="AS131" s="828" t="str">
        <f t="shared" si="78"/>
        <v>浦臼町</v>
      </c>
      <c r="AT131" s="941">
        <f t="shared" si="79"/>
        <v>432</v>
      </c>
      <c r="AU131" s="104">
        <f t="shared" si="80"/>
        <v>526</v>
      </c>
      <c r="AV131" s="876">
        <f>IFERROR(_xlfn.RANK.EQ(AU131,$AU$38:$AU$216,0)+COUNTIF(AU$38:AU131,AU131)-1,"-")</f>
        <v>41</v>
      </c>
      <c r="AW131" s="876"/>
      <c r="AX131" s="828">
        <f t="shared" si="81"/>
        <v>94</v>
      </c>
      <c r="AY131" s="828" t="str">
        <f t="shared" si="82"/>
        <v>石狩市</v>
      </c>
      <c r="AZ131" s="828">
        <f t="shared" si="83"/>
        <v>329</v>
      </c>
      <c r="BA131" s="104">
        <f t="shared" si="84"/>
        <v>2570</v>
      </c>
      <c r="BB131" s="876">
        <f>IFERROR(_xlfn.RANK.EQ(BA131,$BA$38:$BA$216,0)+COUNTIF(BA$38:BA131,BA131)-1,"-")</f>
        <v>13</v>
      </c>
      <c r="BC131" s="876"/>
      <c r="BD131" s="828">
        <f t="shared" si="85"/>
        <v>94</v>
      </c>
      <c r="BE131" s="828" t="str">
        <f t="shared" si="86"/>
        <v>留萌市</v>
      </c>
      <c r="BF131" s="941">
        <f t="shared" si="87"/>
        <v>50</v>
      </c>
      <c r="BG131" s="104">
        <f t="shared" si="88"/>
        <v>14400</v>
      </c>
      <c r="BH131" s="876">
        <f>IFERROR(_xlfn.RANK.EQ(BG131,$BG$38:$BG$216,0)+COUNTIF(BG$38:BG131,BG131)-1,"-")</f>
        <v>15</v>
      </c>
      <c r="BI131" s="876"/>
      <c r="BJ131" s="828">
        <f t="shared" si="89"/>
        <v>94</v>
      </c>
      <c r="BK131" s="828" t="str">
        <f t="shared" si="90"/>
        <v>留萌市</v>
      </c>
      <c r="BL131" s="941">
        <f t="shared" si="91"/>
        <v>169</v>
      </c>
      <c r="BM131" s="104">
        <f t="shared" si="92"/>
        <v>562</v>
      </c>
      <c r="BN131" s="876">
        <f>IFERROR(_xlfn.RANK.EQ(BM131,$BM$38:$BM$216,0)+COUNTIF(BM$38:BM131,BM131)-1,"-")</f>
        <v>37</v>
      </c>
      <c r="BO131" s="876"/>
      <c r="BP131" s="828">
        <f t="shared" si="93"/>
        <v>94</v>
      </c>
      <c r="BQ131" s="828" t="str">
        <f t="shared" si="94"/>
        <v>蘭越町</v>
      </c>
      <c r="BR131" s="828">
        <f t="shared" si="95"/>
        <v>349</v>
      </c>
      <c r="BS131" s="104">
        <f t="shared" si="96"/>
        <v>774</v>
      </c>
      <c r="BT131" s="876">
        <f>IFERROR(_xlfn.RANK.EQ(BS131,$BS$38:$BS$216,0)+COUNTIF(BS$38:BS131,BS131)-1,"-")</f>
        <v>5</v>
      </c>
      <c r="BU131" s="876"/>
      <c r="BV131" s="828" t="str">
        <f t="shared" si="97"/>
        <v>-</v>
      </c>
      <c r="BW131" s="828" t="str">
        <f t="shared" si="98"/>
        <v>-</v>
      </c>
      <c r="BX131" s="941" t="str">
        <f t="shared" si="99"/>
        <v>-</v>
      </c>
      <c r="BY131" s="104">
        <f t="shared" si="100"/>
        <v>3160</v>
      </c>
      <c r="BZ131" s="876">
        <f>IFERROR(_xlfn.RANK.EQ(BY131,$BY$38:$BY$216,0)+COUNTIF(BY$38:BY131,BY131)-1,"-")</f>
        <v>5</v>
      </c>
      <c r="CA131" s="876"/>
      <c r="CB131" s="828" t="str">
        <f t="shared" si="101"/>
        <v>-</v>
      </c>
      <c r="CC131" s="828" t="str">
        <f t="shared" si="102"/>
        <v>-</v>
      </c>
      <c r="CD131" s="941" t="str">
        <f t="shared" si="103"/>
        <v>-</v>
      </c>
      <c r="CE131" s="104">
        <f t="shared" si="104"/>
        <v>408</v>
      </c>
      <c r="CF131" s="971">
        <f>IFERROR(_xlfn.RANK.EQ(CE131,$CE$38:$CE$216,0)+COUNTIF(CE$38:CE131,CE131)-1,"-")</f>
        <v>21</v>
      </c>
      <c r="CG131" s="972"/>
      <c r="CH131" s="976" t="str">
        <f t="shared" si="105"/>
        <v>-</v>
      </c>
      <c r="CI131" s="977" t="str">
        <f t="shared" si="106"/>
        <v>-</v>
      </c>
      <c r="CJ131" s="995" t="str">
        <f t="shared" si="107"/>
        <v>-</v>
      </c>
    </row>
    <row r="132" spans="1:88" s="211" customFormat="1" ht="18" customHeight="1">
      <c r="A132" s="608" t="s">
        <v>604</v>
      </c>
      <c r="B132" s="605" t="s">
        <v>612</v>
      </c>
      <c r="C132" s="606" t="s">
        <v>196</v>
      </c>
      <c r="D132" s="605" t="s">
        <v>739</v>
      </c>
      <c r="E132" s="606" t="s">
        <v>371</v>
      </c>
      <c r="F132" s="637" t="s">
        <v>145</v>
      </c>
      <c r="G132" s="637" t="s">
        <v>145</v>
      </c>
      <c r="H132" s="637" t="s">
        <v>145</v>
      </c>
      <c r="I132" s="637" t="s">
        <v>145</v>
      </c>
      <c r="J132" s="637" t="s">
        <v>145</v>
      </c>
      <c r="K132" s="637" t="s">
        <v>145</v>
      </c>
      <c r="L132" s="637" t="s">
        <v>145</v>
      </c>
      <c r="M132" s="637" t="s">
        <v>145</v>
      </c>
      <c r="N132" s="637" t="s">
        <v>145</v>
      </c>
      <c r="O132" s="637" t="s">
        <v>145</v>
      </c>
      <c r="P132" s="637" t="s">
        <v>145</v>
      </c>
      <c r="Q132" s="637" t="s">
        <v>145</v>
      </c>
      <c r="R132" s="637" t="s">
        <v>145</v>
      </c>
      <c r="S132" s="636" t="s">
        <v>145</v>
      </c>
      <c r="T132" s="636" t="s">
        <v>145</v>
      </c>
      <c r="U132" s="637" t="s">
        <v>145</v>
      </c>
      <c r="V132" s="636" t="s">
        <v>145</v>
      </c>
      <c r="W132" s="636" t="s">
        <v>145</v>
      </c>
      <c r="X132" s="636" t="s">
        <v>145</v>
      </c>
      <c r="Y132" s="636" t="s">
        <v>145</v>
      </c>
      <c r="Z132" s="636" t="s">
        <v>145</v>
      </c>
      <c r="AA132" s="636" t="s">
        <v>145</v>
      </c>
      <c r="AB132" s="636" t="s">
        <v>145</v>
      </c>
      <c r="AC132" s="636" t="s">
        <v>145</v>
      </c>
      <c r="AD132" s="636" t="s">
        <v>145</v>
      </c>
      <c r="AE132" s="636" t="s">
        <v>145</v>
      </c>
      <c r="AG132" s="103">
        <v>95</v>
      </c>
      <c r="AH132" s="103" t="s">
        <v>263</v>
      </c>
      <c r="AI132" s="104">
        <f t="shared" si="72"/>
        <v>1860</v>
      </c>
      <c r="AJ132" s="876">
        <f>IFERROR(_xlfn.RANK.EQ(AI132,$AI$38:$AI$216,0)+COUNTIF(AI$38:AI132,AI132)-1,"-")</f>
        <v>24</v>
      </c>
      <c r="AK132" s="876"/>
      <c r="AL132" s="828">
        <f t="shared" si="73"/>
        <v>95</v>
      </c>
      <c r="AM132" s="828" t="str">
        <f t="shared" si="74"/>
        <v>留寿都村</v>
      </c>
      <c r="AN132" s="941">
        <f t="shared" si="75"/>
        <v>106</v>
      </c>
      <c r="AO132" s="104">
        <f t="shared" si="76"/>
        <v>7660</v>
      </c>
      <c r="AP132" s="876">
        <f>IFERROR(_xlfn.RANK.EQ(AO132,$AO$38:$AO$216,0)+COUNTIF(AO$38:AO132,AO132)-1,"-")</f>
        <v>32</v>
      </c>
      <c r="AQ132" s="876"/>
      <c r="AR132" s="828">
        <f t="shared" si="77"/>
        <v>95</v>
      </c>
      <c r="AS132" s="828" t="str">
        <f t="shared" si="78"/>
        <v>比布町</v>
      </c>
      <c r="AT132" s="941">
        <f t="shared" si="79"/>
        <v>398</v>
      </c>
      <c r="AU132" s="104">
        <f t="shared" si="80"/>
        <v>412</v>
      </c>
      <c r="AV132" s="876">
        <f>IFERROR(_xlfn.RANK.EQ(AU132,$AU$38:$AU$216,0)+COUNTIF(AU$38:AU132,AU132)-1,"-")</f>
        <v>74</v>
      </c>
      <c r="AW132" s="876"/>
      <c r="AX132" s="828">
        <f t="shared" si="81"/>
        <v>94</v>
      </c>
      <c r="AY132" s="828" t="str">
        <f t="shared" si="82"/>
        <v>下川町</v>
      </c>
      <c r="AZ132" s="828">
        <f t="shared" si="83"/>
        <v>329</v>
      </c>
      <c r="BA132" s="104">
        <f t="shared" si="84"/>
        <v>1420</v>
      </c>
      <c r="BB132" s="876">
        <f>IFERROR(_xlfn.RANK.EQ(BA132,$BA$38:$BA$216,0)+COUNTIF(BA$38:BA132,BA132)-1,"-")</f>
        <v>30</v>
      </c>
      <c r="BC132" s="876"/>
      <c r="BD132" s="828">
        <f t="shared" si="85"/>
        <v>95</v>
      </c>
      <c r="BE132" s="828" t="str">
        <f t="shared" si="86"/>
        <v>赤平市</v>
      </c>
      <c r="BF132" s="941">
        <f t="shared" si="87"/>
        <v>42</v>
      </c>
      <c r="BG132" s="104">
        <f t="shared" si="88"/>
        <v>6260</v>
      </c>
      <c r="BH132" s="876">
        <f>IFERROR(_xlfn.RANK.EQ(BG132,$BG$38:$BG$216,0)+COUNTIF(BG$38:BG132,BG132)-1,"-")</f>
        <v>32</v>
      </c>
      <c r="BI132" s="876"/>
      <c r="BJ132" s="828">
        <f t="shared" si="89"/>
        <v>95</v>
      </c>
      <c r="BK132" s="828" t="str">
        <f t="shared" si="90"/>
        <v>鷹栖町</v>
      </c>
      <c r="BL132" s="941">
        <f t="shared" si="91"/>
        <v>168</v>
      </c>
      <c r="BM132" s="104">
        <f t="shared" si="92"/>
        <v>440</v>
      </c>
      <c r="BN132" s="876">
        <f>IFERROR(_xlfn.RANK.EQ(BM132,$BM$38:$BM$216,0)+COUNTIF(BM$38:BM132,BM132)-1,"-")</f>
        <v>74</v>
      </c>
      <c r="BO132" s="876"/>
      <c r="BP132" s="828">
        <f t="shared" si="93"/>
        <v>95</v>
      </c>
      <c r="BQ132" s="828" t="str">
        <f t="shared" si="94"/>
        <v>別海町</v>
      </c>
      <c r="BR132" s="828">
        <f t="shared" si="95"/>
        <v>343</v>
      </c>
      <c r="BS132" s="104">
        <f t="shared" si="96"/>
        <v>437</v>
      </c>
      <c r="BT132" s="876">
        <f>IFERROR(_xlfn.RANK.EQ(BS132,$BS$38:$BS$216,0)+COUNTIF(BS$38:BS132,BS132)-1,"-")</f>
        <v>12</v>
      </c>
      <c r="BU132" s="876"/>
      <c r="BV132" s="828" t="str">
        <f t="shared" si="97"/>
        <v>-</v>
      </c>
      <c r="BW132" s="828" t="str">
        <f t="shared" si="98"/>
        <v>-</v>
      </c>
      <c r="BX132" s="941" t="str">
        <f t="shared" si="99"/>
        <v>-</v>
      </c>
      <c r="BY132" s="104">
        <f t="shared" si="100"/>
        <v>1400</v>
      </c>
      <c r="BZ132" s="876">
        <f>IFERROR(_xlfn.RANK.EQ(BY132,$BY$38:$BY$216,0)+COUNTIF(BY$38:BY132,BY132)-1,"-")</f>
        <v>17</v>
      </c>
      <c r="CA132" s="876"/>
      <c r="CB132" s="828" t="str">
        <f t="shared" si="101"/>
        <v>-</v>
      </c>
      <c r="CC132" s="828" t="str">
        <f t="shared" si="102"/>
        <v>-</v>
      </c>
      <c r="CD132" s="941" t="str">
        <f t="shared" si="103"/>
        <v>-</v>
      </c>
      <c r="CE132" s="104">
        <f t="shared" si="104"/>
        <v>321</v>
      </c>
      <c r="CF132" s="971">
        <f>IFERROR(_xlfn.RANK.EQ(CE132,$CE$38:$CE$216,0)+COUNTIF(CE$38:CE132,CE132)-1,"-")</f>
        <v>47</v>
      </c>
      <c r="CG132" s="972"/>
      <c r="CH132" s="976" t="str">
        <f t="shared" si="105"/>
        <v>-</v>
      </c>
      <c r="CI132" s="977" t="str">
        <f t="shared" si="106"/>
        <v>-</v>
      </c>
      <c r="CJ132" s="995" t="str">
        <f t="shared" si="107"/>
        <v>-</v>
      </c>
    </row>
    <row r="133" spans="1:88" s="211" customFormat="1" ht="18" customHeight="1">
      <c r="A133" s="608" t="s">
        <v>604</v>
      </c>
      <c r="B133" s="605" t="s">
        <v>612</v>
      </c>
      <c r="C133" s="606" t="s">
        <v>196</v>
      </c>
      <c r="D133" s="605" t="s">
        <v>740</v>
      </c>
      <c r="E133" s="606" t="s">
        <v>372</v>
      </c>
      <c r="F133" s="637" t="s">
        <v>145</v>
      </c>
      <c r="G133" s="637" t="s">
        <v>145</v>
      </c>
      <c r="H133" s="637" t="s">
        <v>145</v>
      </c>
      <c r="I133" s="637" t="s">
        <v>145</v>
      </c>
      <c r="J133" s="637" t="s">
        <v>145</v>
      </c>
      <c r="K133" s="637" t="s">
        <v>145</v>
      </c>
      <c r="L133" s="637" t="s">
        <v>145</v>
      </c>
      <c r="M133" s="637" t="s">
        <v>145</v>
      </c>
      <c r="N133" s="637" t="s">
        <v>145</v>
      </c>
      <c r="O133" s="637" t="s">
        <v>145</v>
      </c>
      <c r="P133" s="637" t="s">
        <v>145</v>
      </c>
      <c r="Q133" s="637" t="s">
        <v>145</v>
      </c>
      <c r="R133" s="637" t="s">
        <v>145</v>
      </c>
      <c r="S133" s="636" t="s">
        <v>145</v>
      </c>
      <c r="T133" s="636" t="s">
        <v>145</v>
      </c>
      <c r="U133" s="637" t="s">
        <v>145</v>
      </c>
      <c r="V133" s="636" t="s">
        <v>145</v>
      </c>
      <c r="W133" s="636" t="s">
        <v>145</v>
      </c>
      <c r="X133" s="636" t="s">
        <v>145</v>
      </c>
      <c r="Y133" s="636" t="s">
        <v>145</v>
      </c>
      <c r="Z133" s="636" t="s">
        <v>145</v>
      </c>
      <c r="AA133" s="636" t="s">
        <v>145</v>
      </c>
      <c r="AB133" s="636" t="s">
        <v>145</v>
      </c>
      <c r="AC133" s="636" t="s">
        <v>145</v>
      </c>
      <c r="AD133" s="636" t="s">
        <v>145</v>
      </c>
      <c r="AE133" s="636" t="s">
        <v>145</v>
      </c>
      <c r="AG133" s="103">
        <v>96</v>
      </c>
      <c r="AH133" s="103" t="s">
        <v>285</v>
      </c>
      <c r="AI133" s="104">
        <f t="shared" si="72"/>
        <v>880</v>
      </c>
      <c r="AJ133" s="876">
        <f>IFERROR(_xlfn.RANK.EQ(AI133,$AI$38:$AI$216,0)+COUNTIF(AI$38:AI133,AI133)-1,"-")</f>
        <v>42</v>
      </c>
      <c r="AK133" s="876"/>
      <c r="AL133" s="828">
        <f t="shared" si="73"/>
        <v>96</v>
      </c>
      <c r="AM133" s="828" t="str">
        <f t="shared" si="74"/>
        <v>洞爺湖町</v>
      </c>
      <c r="AN133" s="941">
        <f t="shared" si="75"/>
        <v>102</v>
      </c>
      <c r="AO133" s="104">
        <f t="shared" si="76"/>
        <v>4040</v>
      </c>
      <c r="AP133" s="876">
        <f>IFERROR(_xlfn.RANK.EQ(AO133,$AO$38:$AO$216,0)+COUNTIF(AO$38:AO133,AO133)-1,"-")</f>
        <v>44</v>
      </c>
      <c r="AQ133" s="876"/>
      <c r="AR133" s="828">
        <f t="shared" si="77"/>
        <v>96</v>
      </c>
      <c r="AS133" s="828" t="str">
        <f t="shared" si="78"/>
        <v>せたな町</v>
      </c>
      <c r="AT133" s="941">
        <f t="shared" si="79"/>
        <v>355</v>
      </c>
      <c r="AU133" s="104">
        <f t="shared" si="80"/>
        <v>459</v>
      </c>
      <c r="AV133" s="876">
        <f>IFERROR(_xlfn.RANK.EQ(AU133,$AU$38:$AU$216,0)+COUNTIF(AU$38:AU133,AU133)-1,"-")</f>
        <v>61</v>
      </c>
      <c r="AW133" s="876"/>
      <c r="AX133" s="828">
        <f t="shared" si="81"/>
        <v>96</v>
      </c>
      <c r="AY133" s="828" t="str">
        <f t="shared" si="82"/>
        <v>上ノ国町</v>
      </c>
      <c r="AZ133" s="828">
        <f t="shared" si="83"/>
        <v>325</v>
      </c>
      <c r="BA133" s="104">
        <f t="shared" si="84"/>
        <v>669</v>
      </c>
      <c r="BB133" s="876">
        <f>IFERROR(_xlfn.RANK.EQ(BA133,$BA$38:$BA$216,0)+COUNTIF(BA$38:BA133,BA133)-1,"-")</f>
        <v>44</v>
      </c>
      <c r="BC133" s="876"/>
      <c r="BD133" s="828">
        <f t="shared" si="85"/>
        <v>96</v>
      </c>
      <c r="BE133" s="828" t="str">
        <f t="shared" si="86"/>
        <v>上ノ国町</v>
      </c>
      <c r="BF133" s="941">
        <f t="shared" si="87"/>
        <v>37</v>
      </c>
      <c r="BG133" s="104">
        <f t="shared" si="88"/>
        <v>3260</v>
      </c>
      <c r="BH133" s="876">
        <f>IFERROR(_xlfn.RANK.EQ(BG133,$BG$38:$BG$216,0)+COUNTIF(BG$38:BG133,BG133)-1,"-")</f>
        <v>47</v>
      </c>
      <c r="BI133" s="876"/>
      <c r="BJ133" s="828">
        <f t="shared" si="89"/>
        <v>96</v>
      </c>
      <c r="BK133" s="828" t="str">
        <f t="shared" si="90"/>
        <v>北広島市</v>
      </c>
      <c r="BL133" s="941">
        <f t="shared" si="91"/>
        <v>160</v>
      </c>
      <c r="BM133" s="104">
        <f t="shared" si="92"/>
        <v>488</v>
      </c>
      <c r="BN133" s="876">
        <f>IFERROR(_xlfn.RANK.EQ(BM133,$BM$38:$BM$216,0)+COUNTIF(BM$38:BM133,BM133)-1,"-")</f>
        <v>59</v>
      </c>
      <c r="BO133" s="876"/>
      <c r="BP133" s="828">
        <f t="shared" si="93"/>
        <v>96</v>
      </c>
      <c r="BQ133" s="828" t="str">
        <f t="shared" si="94"/>
        <v>芦別市</v>
      </c>
      <c r="BR133" s="828">
        <f t="shared" si="95"/>
        <v>341</v>
      </c>
      <c r="BS133" s="104">
        <f t="shared" si="96"/>
        <v>211</v>
      </c>
      <c r="BT133" s="876">
        <f>IFERROR(_xlfn.RANK.EQ(BS133,$BS$38:$BS$216,0)+COUNTIF(BS$38:BS133,BS133)-1,"-")</f>
        <v>29</v>
      </c>
      <c r="BU133" s="876"/>
      <c r="BV133" s="828" t="str">
        <f t="shared" si="97"/>
        <v>-</v>
      </c>
      <c r="BW133" s="828" t="str">
        <f t="shared" si="98"/>
        <v>-</v>
      </c>
      <c r="BX133" s="941" t="str">
        <f t="shared" si="99"/>
        <v>-</v>
      </c>
      <c r="BY133" s="104">
        <f t="shared" si="100"/>
        <v>777</v>
      </c>
      <c r="BZ133" s="876">
        <f>IFERROR(_xlfn.RANK.EQ(BY133,$BY$38:$BY$216,0)+COUNTIF(BY$38:BY133,BY133)-1,"-")</f>
        <v>25</v>
      </c>
      <c r="CA133" s="876"/>
      <c r="CB133" s="828" t="str">
        <f t="shared" si="101"/>
        <v>-</v>
      </c>
      <c r="CC133" s="828" t="str">
        <f t="shared" si="102"/>
        <v>-</v>
      </c>
      <c r="CD133" s="941" t="str">
        <f t="shared" si="103"/>
        <v>-</v>
      </c>
      <c r="CE133" s="104">
        <f t="shared" si="104"/>
        <v>368</v>
      </c>
      <c r="CF133" s="971">
        <f>IFERROR(_xlfn.RANK.EQ(CE133,$CE$38:$CE$216,0)+COUNTIF(CE$38:CE133,CE133)-1,"-")</f>
        <v>35</v>
      </c>
      <c r="CG133" s="972"/>
      <c r="CH133" s="976" t="str">
        <f t="shared" si="105"/>
        <v>-</v>
      </c>
      <c r="CI133" s="977" t="str">
        <f t="shared" si="106"/>
        <v>-</v>
      </c>
      <c r="CJ133" s="995" t="str">
        <f t="shared" si="107"/>
        <v>-</v>
      </c>
    </row>
    <row r="134" spans="1:88" s="211" customFormat="1" ht="18" customHeight="1">
      <c r="A134" s="608" t="s">
        <v>604</v>
      </c>
      <c r="B134" s="605" t="s">
        <v>612</v>
      </c>
      <c r="C134" s="606" t="s">
        <v>196</v>
      </c>
      <c r="D134" s="605" t="s">
        <v>741</v>
      </c>
      <c r="E134" s="606" t="s">
        <v>373</v>
      </c>
      <c r="F134" s="637" t="s">
        <v>145</v>
      </c>
      <c r="G134" s="637" t="s">
        <v>145</v>
      </c>
      <c r="H134" s="637" t="s">
        <v>145</v>
      </c>
      <c r="I134" s="637" t="s">
        <v>145</v>
      </c>
      <c r="J134" s="637" t="s">
        <v>145</v>
      </c>
      <c r="K134" s="637" t="s">
        <v>145</v>
      </c>
      <c r="L134" s="637" t="s">
        <v>145</v>
      </c>
      <c r="M134" s="637" t="s">
        <v>145</v>
      </c>
      <c r="N134" s="637" t="s">
        <v>145</v>
      </c>
      <c r="O134" s="637" t="s">
        <v>145</v>
      </c>
      <c r="P134" s="637" t="s">
        <v>145</v>
      </c>
      <c r="Q134" s="637" t="s">
        <v>145</v>
      </c>
      <c r="R134" s="637" t="s">
        <v>145</v>
      </c>
      <c r="S134" s="636" t="s">
        <v>145</v>
      </c>
      <c r="T134" s="636" t="s">
        <v>145</v>
      </c>
      <c r="U134" s="637" t="s">
        <v>145</v>
      </c>
      <c r="V134" s="636" t="s">
        <v>145</v>
      </c>
      <c r="W134" s="636" t="s">
        <v>145</v>
      </c>
      <c r="X134" s="636" t="s">
        <v>145</v>
      </c>
      <c r="Y134" s="636" t="s">
        <v>145</v>
      </c>
      <c r="Z134" s="636" t="s">
        <v>145</v>
      </c>
      <c r="AA134" s="636" t="s">
        <v>145</v>
      </c>
      <c r="AB134" s="636" t="s">
        <v>145</v>
      </c>
      <c r="AC134" s="636" t="s">
        <v>145</v>
      </c>
      <c r="AD134" s="636" t="s">
        <v>145</v>
      </c>
      <c r="AE134" s="636" t="s">
        <v>145</v>
      </c>
      <c r="AG134" s="103">
        <v>97</v>
      </c>
      <c r="AH134" s="103" t="s">
        <v>229</v>
      </c>
      <c r="AI134" s="104">
        <f t="shared" si="72"/>
        <v>367</v>
      </c>
      <c r="AJ134" s="876">
        <f>IFERROR(_xlfn.RANK.EQ(AI134,$AI$38:$AI$216,0)+COUNTIF(AI$38:AI134,AI134)-1,"-")</f>
        <v>67</v>
      </c>
      <c r="AK134" s="876"/>
      <c r="AL134" s="828">
        <f t="shared" si="73"/>
        <v>97</v>
      </c>
      <c r="AM134" s="828" t="str">
        <f t="shared" si="74"/>
        <v>比布町</v>
      </c>
      <c r="AN134" s="941">
        <f t="shared" si="75"/>
        <v>100</v>
      </c>
      <c r="AO134" s="104">
        <f t="shared" si="76"/>
        <v>1860</v>
      </c>
      <c r="AP134" s="876">
        <f>IFERROR(_xlfn.RANK.EQ(AO134,$AO$38:$AO$216,0)+COUNTIF(AO$38:AO134,AO134)-1,"-")</f>
        <v>62</v>
      </c>
      <c r="AQ134" s="876"/>
      <c r="AR134" s="828">
        <f t="shared" si="77"/>
        <v>97</v>
      </c>
      <c r="AS134" s="828" t="str">
        <f t="shared" si="78"/>
        <v>蘭越町</v>
      </c>
      <c r="AT134" s="941">
        <f t="shared" si="79"/>
        <v>346</v>
      </c>
      <c r="AU134" s="104">
        <f t="shared" si="80"/>
        <v>508</v>
      </c>
      <c r="AV134" s="876">
        <f>IFERROR(_xlfn.RANK.EQ(AU134,$AU$38:$AU$216,0)+COUNTIF(AU$38:AU134,AU134)-1,"-")</f>
        <v>45</v>
      </c>
      <c r="AW134" s="876"/>
      <c r="AX134" s="828">
        <f t="shared" si="81"/>
        <v>96</v>
      </c>
      <c r="AY134" s="828" t="str">
        <f t="shared" si="82"/>
        <v>新冠町</v>
      </c>
      <c r="AZ134" s="828">
        <f t="shared" si="83"/>
        <v>325</v>
      </c>
      <c r="BA134" s="104">
        <f t="shared" si="84"/>
        <v>248</v>
      </c>
      <c r="BB134" s="876">
        <f>IFERROR(_xlfn.RANK.EQ(BA134,$BA$38:$BA$216,0)+COUNTIF(BA$38:BA134,BA134)-1,"-")</f>
        <v>69</v>
      </c>
      <c r="BC134" s="876"/>
      <c r="BD134" s="828">
        <f t="shared" si="85"/>
        <v>97</v>
      </c>
      <c r="BE134" s="828" t="str">
        <f t="shared" si="86"/>
        <v>北広島市</v>
      </c>
      <c r="BF134" s="941">
        <f t="shared" si="87"/>
        <v>36</v>
      </c>
      <c r="BG134" s="104">
        <f t="shared" si="88"/>
        <v>1390</v>
      </c>
      <c r="BH134" s="876">
        <f>IFERROR(_xlfn.RANK.EQ(BG134,$BG$38:$BG$216,0)+COUNTIF(BG$38:BG134,BG134)-1,"-")</f>
        <v>64</v>
      </c>
      <c r="BI134" s="876"/>
      <c r="BJ134" s="828">
        <f t="shared" si="89"/>
        <v>97</v>
      </c>
      <c r="BK134" s="828" t="str">
        <f t="shared" si="90"/>
        <v>赤平市</v>
      </c>
      <c r="BL134" s="941">
        <f t="shared" si="91"/>
        <v>94</v>
      </c>
      <c r="BM134" s="104">
        <f t="shared" si="92"/>
        <v>559</v>
      </c>
      <c r="BN134" s="876">
        <f>IFERROR(_xlfn.RANK.EQ(BM134,$BM$38:$BM$216,0)+COUNTIF(BM$38:BM134,BM134)-1,"-")</f>
        <v>41</v>
      </c>
      <c r="BO134" s="876"/>
      <c r="BP134" s="828">
        <f t="shared" si="93"/>
        <v>97</v>
      </c>
      <c r="BQ134" s="828" t="str">
        <f t="shared" si="94"/>
        <v>留萌市</v>
      </c>
      <c r="BR134" s="828">
        <f t="shared" si="95"/>
        <v>338</v>
      </c>
      <c r="BS134" s="104">
        <f t="shared" si="96"/>
        <v>119</v>
      </c>
      <c r="BT134" s="876">
        <f>IFERROR(_xlfn.RANK.EQ(BS134,$BS$38:$BS$216,0)+COUNTIF(BS$38:BS134,BS134)-1,"-")</f>
        <v>43</v>
      </c>
      <c r="BU134" s="876"/>
      <c r="BV134" s="828" t="str">
        <f t="shared" si="97"/>
        <v>-</v>
      </c>
      <c r="BW134" s="828" t="str">
        <f t="shared" si="98"/>
        <v>-</v>
      </c>
      <c r="BX134" s="941" t="str">
        <f t="shared" si="99"/>
        <v>-</v>
      </c>
      <c r="BY134" s="104">
        <f t="shared" si="100"/>
        <v>478</v>
      </c>
      <c r="BZ134" s="876">
        <f>IFERROR(_xlfn.RANK.EQ(BY134,$BY$38:$BY$216,0)+COUNTIF(BY$38:BY134,BY134)-1,"-")</f>
        <v>38</v>
      </c>
      <c r="CA134" s="876"/>
      <c r="CB134" s="828" t="str">
        <f t="shared" si="101"/>
        <v>-</v>
      </c>
      <c r="CC134" s="828" t="str">
        <f t="shared" si="102"/>
        <v>-</v>
      </c>
      <c r="CD134" s="941" t="str">
        <f t="shared" si="103"/>
        <v>-</v>
      </c>
      <c r="CE134" s="104">
        <f t="shared" si="104"/>
        <v>402</v>
      </c>
      <c r="CF134" s="971">
        <f>IFERROR(_xlfn.RANK.EQ(CE134,$CE$38:$CE$216,0)+COUNTIF(CE$38:CE134,CE134)-1,"-")</f>
        <v>26</v>
      </c>
      <c r="CG134" s="972"/>
      <c r="CH134" s="976" t="str">
        <f t="shared" si="105"/>
        <v>-</v>
      </c>
      <c r="CI134" s="977" t="str">
        <f t="shared" si="106"/>
        <v>-</v>
      </c>
      <c r="CJ134" s="995" t="str">
        <f t="shared" si="107"/>
        <v>-</v>
      </c>
    </row>
    <row r="135" spans="1:88" s="211" customFormat="1" ht="18" customHeight="1">
      <c r="A135" s="608" t="s">
        <v>604</v>
      </c>
      <c r="B135" s="605" t="s">
        <v>612</v>
      </c>
      <c r="C135" s="606" t="s">
        <v>196</v>
      </c>
      <c r="D135" s="605" t="s">
        <v>742</v>
      </c>
      <c r="E135" s="606" t="s">
        <v>326</v>
      </c>
      <c r="F135" s="637" t="s">
        <v>145</v>
      </c>
      <c r="G135" s="637" t="s">
        <v>145</v>
      </c>
      <c r="H135" s="637" t="s">
        <v>145</v>
      </c>
      <c r="I135" s="637" t="s">
        <v>145</v>
      </c>
      <c r="J135" s="637" t="s">
        <v>145</v>
      </c>
      <c r="K135" s="637" t="s">
        <v>145</v>
      </c>
      <c r="L135" s="637" t="s">
        <v>145</v>
      </c>
      <c r="M135" s="637" t="s">
        <v>145</v>
      </c>
      <c r="N135" s="637" t="s">
        <v>145</v>
      </c>
      <c r="O135" s="637" t="s">
        <v>145</v>
      </c>
      <c r="P135" s="637" t="s">
        <v>145</v>
      </c>
      <c r="Q135" s="637" t="s">
        <v>145</v>
      </c>
      <c r="R135" s="637" t="s">
        <v>145</v>
      </c>
      <c r="S135" s="636" t="s">
        <v>145</v>
      </c>
      <c r="T135" s="636" t="s">
        <v>145</v>
      </c>
      <c r="U135" s="637" t="s">
        <v>145</v>
      </c>
      <c r="V135" s="636" t="s">
        <v>145</v>
      </c>
      <c r="W135" s="636" t="s">
        <v>145</v>
      </c>
      <c r="X135" s="636" t="s">
        <v>145</v>
      </c>
      <c r="Y135" s="636" t="s">
        <v>145</v>
      </c>
      <c r="Z135" s="636" t="s">
        <v>145</v>
      </c>
      <c r="AA135" s="636" t="s">
        <v>145</v>
      </c>
      <c r="AB135" s="636" t="s">
        <v>145</v>
      </c>
      <c r="AC135" s="636" t="s">
        <v>145</v>
      </c>
      <c r="AD135" s="636" t="s">
        <v>145</v>
      </c>
      <c r="AE135" s="636" t="s">
        <v>145</v>
      </c>
      <c r="AG135" s="103">
        <v>98</v>
      </c>
      <c r="AH135" s="103" t="s">
        <v>357</v>
      </c>
      <c r="AI135" s="104" t="str">
        <f t="shared" si="72"/>
        <v>-</v>
      </c>
      <c r="AJ135" s="876" t="str">
        <f>IFERROR(_xlfn.RANK.EQ(AI135,$AI$38:$AI$216,0)+COUNTIF(AI$38:AI135,AI135)-1,"-")</f>
        <v>-</v>
      </c>
      <c r="AK135" s="876"/>
      <c r="AL135" s="828">
        <f t="shared" si="73"/>
        <v>98</v>
      </c>
      <c r="AM135" s="828" t="str">
        <f t="shared" si="74"/>
        <v>せたな町</v>
      </c>
      <c r="AN135" s="941">
        <f t="shared" si="75"/>
        <v>96</v>
      </c>
      <c r="AO135" s="104" t="str">
        <f t="shared" si="76"/>
        <v>-</v>
      </c>
      <c r="AP135" s="876" t="str">
        <f>IFERROR(_xlfn.RANK.EQ(AO135,$AO$38:$AO$216,0)+COUNTIF(AO$38:AO135,AO135)-1,"-")</f>
        <v>-</v>
      </c>
      <c r="AQ135" s="876"/>
      <c r="AR135" s="828">
        <f t="shared" si="77"/>
        <v>98</v>
      </c>
      <c r="AS135" s="828" t="str">
        <f t="shared" si="78"/>
        <v>北広島市</v>
      </c>
      <c r="AT135" s="941">
        <f t="shared" si="79"/>
        <v>307</v>
      </c>
      <c r="AU135" s="104" t="str">
        <f t="shared" si="80"/>
        <v>-</v>
      </c>
      <c r="AV135" s="876" t="str">
        <f>IFERROR(_xlfn.RANK.EQ(AU135,$AU$38:$AU$216,0)+COUNTIF(AU$38:AU135,AU135)-1,"-")</f>
        <v>-</v>
      </c>
      <c r="AW135" s="876"/>
      <c r="AX135" s="828">
        <f t="shared" si="81"/>
        <v>98</v>
      </c>
      <c r="AY135" s="828" t="str">
        <f t="shared" si="82"/>
        <v>蘭越町</v>
      </c>
      <c r="AZ135" s="828">
        <f t="shared" si="83"/>
        <v>323</v>
      </c>
      <c r="BA135" s="104" t="str">
        <f t="shared" si="84"/>
        <v>-</v>
      </c>
      <c r="BB135" s="876" t="str">
        <f>IFERROR(_xlfn.RANK.EQ(BA135,$BA$38:$BA$216,0)+COUNTIF(BA$38:BA135,BA135)-1,"-")</f>
        <v>-</v>
      </c>
      <c r="BC135" s="876"/>
      <c r="BD135" s="828">
        <f t="shared" si="85"/>
        <v>98</v>
      </c>
      <c r="BE135" s="828" t="str">
        <f t="shared" si="86"/>
        <v>夕張市</v>
      </c>
      <c r="BF135" s="941">
        <f t="shared" si="87"/>
        <v>15</v>
      </c>
      <c r="BG135" s="104" t="str">
        <f t="shared" si="88"/>
        <v>-</v>
      </c>
      <c r="BH135" s="876" t="str">
        <f>IFERROR(_xlfn.RANK.EQ(BG135,$BG$38:$BG$216,0)+COUNTIF(BG$38:BG135,BG135)-1,"-")</f>
        <v>-</v>
      </c>
      <c r="BI135" s="876"/>
      <c r="BJ135" s="828">
        <f t="shared" si="89"/>
        <v>98</v>
      </c>
      <c r="BK135" s="828" t="str">
        <f t="shared" si="90"/>
        <v>夕張市</v>
      </c>
      <c r="BL135" s="941">
        <f t="shared" si="91"/>
        <v>82</v>
      </c>
      <c r="BM135" s="104" t="str">
        <f t="shared" si="92"/>
        <v>-</v>
      </c>
      <c r="BN135" s="876" t="str">
        <f>IFERROR(_xlfn.RANK.EQ(BM135,$BM$38:$BM$216,0)+COUNTIF(BM$38:BM135,BM135)-1,"-")</f>
        <v>-</v>
      </c>
      <c r="BO135" s="876"/>
      <c r="BP135" s="828">
        <f t="shared" si="93"/>
        <v>98</v>
      </c>
      <c r="BQ135" s="828" t="str">
        <f t="shared" si="94"/>
        <v>愛別町</v>
      </c>
      <c r="BR135" s="828">
        <f t="shared" si="95"/>
        <v>335</v>
      </c>
      <c r="BS135" s="104" t="str">
        <f t="shared" si="96"/>
        <v>-</v>
      </c>
      <c r="BT135" s="876" t="str">
        <f>IFERROR(_xlfn.RANK.EQ(BS135,$BS$38:$BS$216,0)+COUNTIF(BS$38:BS135,BS135)-1,"-")</f>
        <v>-</v>
      </c>
      <c r="BU135" s="876"/>
      <c r="BV135" s="828" t="str">
        <f t="shared" si="97"/>
        <v>-</v>
      </c>
      <c r="BW135" s="828" t="str">
        <f t="shared" si="98"/>
        <v>-</v>
      </c>
      <c r="BX135" s="941" t="str">
        <f t="shared" si="99"/>
        <v>-</v>
      </c>
      <c r="BY135" s="104" t="str">
        <f t="shared" si="100"/>
        <v>-</v>
      </c>
      <c r="BZ135" s="876" t="str">
        <f>IFERROR(_xlfn.RANK.EQ(BY135,$BY$38:$BY$216,0)+COUNTIF(BY$38:BY135,BY135)-1,"-")</f>
        <v>-</v>
      </c>
      <c r="CA135" s="876"/>
      <c r="CB135" s="828" t="str">
        <f t="shared" si="101"/>
        <v>-</v>
      </c>
      <c r="CC135" s="828" t="str">
        <f t="shared" si="102"/>
        <v>-</v>
      </c>
      <c r="CD135" s="941" t="str">
        <f t="shared" si="103"/>
        <v>-</v>
      </c>
      <c r="CE135" s="104" t="str">
        <f t="shared" si="104"/>
        <v>-</v>
      </c>
      <c r="CF135" s="971" t="str">
        <f>IFERROR(_xlfn.RANK.EQ(CE135,$CE$38:$CE$216,0)+COUNTIF(CE$38:CE135,CE135)-1,"-")</f>
        <v>-</v>
      </c>
      <c r="CG135" s="972"/>
      <c r="CH135" s="976" t="str">
        <f t="shared" si="105"/>
        <v>-</v>
      </c>
      <c r="CI135" s="977" t="str">
        <f t="shared" si="106"/>
        <v>-</v>
      </c>
      <c r="CJ135" s="995" t="str">
        <f t="shared" si="107"/>
        <v>-</v>
      </c>
    </row>
    <row r="136" spans="1:88" s="211" customFormat="1" ht="18" customHeight="1">
      <c r="A136" s="608" t="s">
        <v>604</v>
      </c>
      <c r="B136" s="605" t="s">
        <v>614</v>
      </c>
      <c r="C136" s="606" t="s">
        <v>186</v>
      </c>
      <c r="D136" s="605" t="s">
        <v>743</v>
      </c>
      <c r="E136" s="606" t="s">
        <v>214</v>
      </c>
      <c r="F136" s="637">
        <v>5430</v>
      </c>
      <c r="G136" s="637">
        <v>538</v>
      </c>
      <c r="H136" s="637">
        <v>542</v>
      </c>
      <c r="I136" s="637">
        <v>538</v>
      </c>
      <c r="J136" s="637">
        <v>29200</v>
      </c>
      <c r="K136" s="637">
        <v>4060</v>
      </c>
      <c r="L136" s="637">
        <v>582</v>
      </c>
      <c r="M136" s="637">
        <v>23600</v>
      </c>
      <c r="N136" s="636">
        <v>1370</v>
      </c>
      <c r="O136" s="636">
        <v>407</v>
      </c>
      <c r="P136" s="636">
        <v>5580</v>
      </c>
      <c r="Q136" s="637" t="s">
        <v>145</v>
      </c>
      <c r="R136" s="637" t="s">
        <v>145</v>
      </c>
      <c r="S136" s="636" t="s">
        <v>145</v>
      </c>
      <c r="T136" s="636" t="s">
        <v>145</v>
      </c>
      <c r="U136" s="637" t="s">
        <v>145</v>
      </c>
      <c r="V136" s="636" t="s">
        <v>145</v>
      </c>
      <c r="W136" s="636" t="s">
        <v>145</v>
      </c>
      <c r="X136" s="636" t="s">
        <v>145</v>
      </c>
      <c r="Y136" s="636" t="s">
        <v>145</v>
      </c>
      <c r="Z136" s="636" t="s">
        <v>145</v>
      </c>
      <c r="AA136" s="636" t="s">
        <v>145</v>
      </c>
      <c r="AB136" s="636" t="s">
        <v>145</v>
      </c>
      <c r="AC136" s="636" t="s">
        <v>145</v>
      </c>
      <c r="AD136" s="636" t="s">
        <v>145</v>
      </c>
      <c r="AE136" s="636" t="s">
        <v>145</v>
      </c>
      <c r="AG136" s="103">
        <v>99</v>
      </c>
      <c r="AH136" s="103" t="s">
        <v>251</v>
      </c>
      <c r="AI136" s="104">
        <f t="shared" si="72"/>
        <v>484</v>
      </c>
      <c r="AJ136" s="876">
        <f>IFERROR(_xlfn.RANK.EQ(AI136,$AI$38:$AI$216,0)+COUNTIF(AI$38:AI136,AI136)-1,"-")</f>
        <v>60</v>
      </c>
      <c r="AK136" s="876"/>
      <c r="AL136" s="828">
        <f t="shared" si="73"/>
        <v>99</v>
      </c>
      <c r="AM136" s="828" t="str">
        <f t="shared" si="74"/>
        <v>江差町</v>
      </c>
      <c r="AN136" s="941">
        <f t="shared" si="75"/>
        <v>93</v>
      </c>
      <c r="AO136" s="104">
        <f t="shared" si="76"/>
        <v>2150</v>
      </c>
      <c r="AP136" s="876">
        <f>IFERROR(_xlfn.RANK.EQ(AO136,$AO$38:$AO$216,0)+COUNTIF(AO$38:AO136,AO136)-1,"-")</f>
        <v>60</v>
      </c>
      <c r="AQ136" s="876"/>
      <c r="AR136" s="828">
        <f t="shared" si="77"/>
        <v>99</v>
      </c>
      <c r="AS136" s="828" t="str">
        <f t="shared" si="78"/>
        <v>豊浦町</v>
      </c>
      <c r="AT136" s="941">
        <f t="shared" si="79"/>
        <v>290</v>
      </c>
      <c r="AU136" s="104">
        <f t="shared" si="80"/>
        <v>445</v>
      </c>
      <c r="AV136" s="876">
        <f>IFERROR(_xlfn.RANK.EQ(AU136,$AU$38:$AU$216,0)+COUNTIF(AU$38:AU136,AU136)-1,"-")</f>
        <v>67</v>
      </c>
      <c r="AW136" s="876"/>
      <c r="AX136" s="828">
        <f t="shared" si="81"/>
        <v>99</v>
      </c>
      <c r="AY136" s="828" t="str">
        <f t="shared" si="82"/>
        <v>愛別町</v>
      </c>
      <c r="AZ136" s="828">
        <f t="shared" si="83"/>
        <v>322</v>
      </c>
      <c r="BA136" s="104">
        <f t="shared" si="84"/>
        <v>451</v>
      </c>
      <c r="BB136" s="876">
        <f>IFERROR(_xlfn.RANK.EQ(BA136,$BA$38:$BA$216,0)+COUNTIF(BA$38:BA136,BA136)-1,"-")</f>
        <v>55</v>
      </c>
      <c r="BC136" s="876"/>
      <c r="BD136" s="828" t="str">
        <f t="shared" si="85"/>
        <v>-</v>
      </c>
      <c r="BE136" s="828" t="str">
        <f t="shared" si="86"/>
        <v>-</v>
      </c>
      <c r="BF136" s="941" t="str">
        <f t="shared" si="87"/>
        <v>-</v>
      </c>
      <c r="BG136" s="104">
        <f t="shared" si="88"/>
        <v>2050</v>
      </c>
      <c r="BH136" s="876">
        <f>IFERROR(_xlfn.RANK.EQ(BG136,$BG$38:$BG$216,0)+COUNTIF(BG$38:BG136,BG136)-1,"-")</f>
        <v>58</v>
      </c>
      <c r="BI136" s="876"/>
      <c r="BJ136" s="828" t="str">
        <f t="shared" si="89"/>
        <v>-</v>
      </c>
      <c r="BK136" s="828" t="str">
        <f t="shared" si="90"/>
        <v>-</v>
      </c>
      <c r="BL136" s="941" t="str">
        <f t="shared" si="91"/>
        <v>-</v>
      </c>
      <c r="BM136" s="104">
        <f t="shared" si="92"/>
        <v>455</v>
      </c>
      <c r="BN136" s="876">
        <f>IFERROR(_xlfn.RANK.EQ(BM136,$BM$38:$BM$216,0)+COUNTIF(BM$38:BM136,BM136)-1,"-")</f>
        <v>70</v>
      </c>
      <c r="BO136" s="876"/>
      <c r="BP136" s="828">
        <f t="shared" si="93"/>
        <v>99</v>
      </c>
      <c r="BQ136" s="828" t="str">
        <f t="shared" si="94"/>
        <v>江差町</v>
      </c>
      <c r="BR136" s="828">
        <f t="shared" si="95"/>
        <v>322</v>
      </c>
      <c r="BS136" s="104">
        <f t="shared" si="96"/>
        <v>33</v>
      </c>
      <c r="BT136" s="876">
        <f>IFERROR(_xlfn.RANK.EQ(BS136,$BS$38:$BS$216,0)+COUNTIF(BS$38:BS136,BS136)-1,"-")</f>
        <v>60</v>
      </c>
      <c r="BU136" s="876"/>
      <c r="BV136" s="828" t="str">
        <f t="shared" si="97"/>
        <v>-</v>
      </c>
      <c r="BW136" s="828" t="str">
        <f t="shared" si="98"/>
        <v>-</v>
      </c>
      <c r="BX136" s="941" t="str">
        <f t="shared" si="99"/>
        <v>-</v>
      </c>
      <c r="BY136" s="104">
        <f t="shared" si="100"/>
        <v>101</v>
      </c>
      <c r="BZ136" s="876">
        <f>IFERROR(_xlfn.RANK.EQ(BY136,$BY$38:$BY$216,0)+COUNTIF(BY$38:BY136,BY136)-1,"-")</f>
        <v>62</v>
      </c>
      <c r="CA136" s="876"/>
      <c r="CB136" s="828" t="str">
        <f t="shared" si="101"/>
        <v>-</v>
      </c>
      <c r="CC136" s="828" t="str">
        <f t="shared" si="102"/>
        <v>-</v>
      </c>
      <c r="CD136" s="941" t="str">
        <f t="shared" si="103"/>
        <v>-</v>
      </c>
      <c r="CE136" s="104">
        <f t="shared" si="104"/>
        <v>306</v>
      </c>
      <c r="CF136" s="971">
        <f>IFERROR(_xlfn.RANK.EQ(CE136,$CE$38:$CE$216,0)+COUNTIF(CE$38:CE136,CE136)-1,"-")</f>
        <v>52</v>
      </c>
      <c r="CG136" s="972"/>
      <c r="CH136" s="976" t="str">
        <f t="shared" si="105"/>
        <v>-</v>
      </c>
      <c r="CI136" s="977" t="str">
        <f t="shared" si="106"/>
        <v>-</v>
      </c>
      <c r="CJ136" s="995" t="str">
        <f t="shared" si="107"/>
        <v>-</v>
      </c>
    </row>
    <row r="137" spans="1:88" s="210" customFormat="1" ht="18" customHeight="1">
      <c r="A137" s="608" t="s">
        <v>604</v>
      </c>
      <c r="B137" s="605" t="s">
        <v>614</v>
      </c>
      <c r="C137" s="606" t="s">
        <v>186</v>
      </c>
      <c r="D137" s="605" t="s">
        <v>744</v>
      </c>
      <c r="E137" s="606" t="s">
        <v>205</v>
      </c>
      <c r="F137" s="637">
        <v>3570</v>
      </c>
      <c r="G137" s="637">
        <v>615</v>
      </c>
      <c r="H137" s="637" t="s">
        <v>145</v>
      </c>
      <c r="I137" s="637">
        <v>615</v>
      </c>
      <c r="J137" s="637">
        <v>22000</v>
      </c>
      <c r="K137" s="637">
        <v>3230</v>
      </c>
      <c r="L137" s="637">
        <v>633</v>
      </c>
      <c r="M137" s="637">
        <v>20500</v>
      </c>
      <c r="N137" s="636">
        <v>340</v>
      </c>
      <c r="O137" s="636">
        <v>442</v>
      </c>
      <c r="P137" s="636">
        <v>1500</v>
      </c>
      <c r="Q137" s="637">
        <v>1100</v>
      </c>
      <c r="R137" s="637">
        <v>416</v>
      </c>
      <c r="S137" s="636" t="s">
        <v>145</v>
      </c>
      <c r="T137" s="636">
        <v>416</v>
      </c>
      <c r="U137" s="637">
        <v>4570</v>
      </c>
      <c r="V137" s="636" t="s">
        <v>145</v>
      </c>
      <c r="W137" s="636" t="s">
        <v>145</v>
      </c>
      <c r="X137" s="636" t="s">
        <v>145</v>
      </c>
      <c r="Y137" s="636" t="s">
        <v>145</v>
      </c>
      <c r="Z137" s="636" t="s">
        <v>145</v>
      </c>
      <c r="AA137" s="636" t="s">
        <v>888</v>
      </c>
      <c r="AB137" s="636" t="s">
        <v>888</v>
      </c>
      <c r="AC137" s="636" t="s">
        <v>145</v>
      </c>
      <c r="AD137" s="636" t="s">
        <v>888</v>
      </c>
      <c r="AE137" s="636" t="s">
        <v>888</v>
      </c>
      <c r="AG137" s="103">
        <v>100</v>
      </c>
      <c r="AH137" s="103" t="s">
        <v>247</v>
      </c>
      <c r="AI137" s="104">
        <f t="shared" si="72"/>
        <v>1130</v>
      </c>
      <c r="AJ137" s="876">
        <f>IFERROR(_xlfn.RANK.EQ(AI137,$AI$38:$AI$216,0)+COUNTIF(AI$38:AI137,AI137)-1,"-")</f>
        <v>37</v>
      </c>
      <c r="AK137" s="876"/>
      <c r="AL137" s="828">
        <f t="shared" si="73"/>
        <v>100</v>
      </c>
      <c r="AM137" s="828" t="str">
        <f t="shared" si="74"/>
        <v>札幌市</v>
      </c>
      <c r="AN137" s="941">
        <f t="shared" si="75"/>
        <v>88</v>
      </c>
      <c r="AO137" s="104">
        <f t="shared" si="76"/>
        <v>5050</v>
      </c>
      <c r="AP137" s="876">
        <f>IFERROR(_xlfn.RANK.EQ(AO137,$AO$38:$AO$216,0)+COUNTIF(AO$38:AO137,AO137)-1,"-")</f>
        <v>38</v>
      </c>
      <c r="AQ137" s="876"/>
      <c r="AR137" s="828">
        <f t="shared" si="77"/>
        <v>100</v>
      </c>
      <c r="AS137" s="828" t="str">
        <f t="shared" si="78"/>
        <v>芦別市</v>
      </c>
      <c r="AT137" s="941">
        <f t="shared" si="79"/>
        <v>256</v>
      </c>
      <c r="AU137" s="104">
        <f t="shared" si="80"/>
        <v>447</v>
      </c>
      <c r="AV137" s="876">
        <f>IFERROR(_xlfn.RANK.EQ(AU137,$AU$38:$AU$216,0)+COUNTIF(AU$38:AU137,AU137)-1,"-")</f>
        <v>66</v>
      </c>
      <c r="AW137" s="876"/>
      <c r="AX137" s="828">
        <f t="shared" si="81"/>
        <v>100</v>
      </c>
      <c r="AY137" s="828" t="str">
        <f t="shared" si="82"/>
        <v>芦別市</v>
      </c>
      <c r="AZ137" s="828">
        <f t="shared" si="83"/>
        <v>320</v>
      </c>
      <c r="BA137" s="104">
        <f t="shared" si="84"/>
        <v>983</v>
      </c>
      <c r="BB137" s="876">
        <f>IFERROR(_xlfn.RANK.EQ(BA137,$BA$38:$BA$216,0)+COUNTIF(BA$38:BA137,BA137)-1,"-")</f>
        <v>36</v>
      </c>
      <c r="BC137" s="876"/>
      <c r="BD137" s="828" t="str">
        <f t="shared" si="85"/>
        <v>-</v>
      </c>
      <c r="BE137" s="828" t="str">
        <f t="shared" si="86"/>
        <v>-</v>
      </c>
      <c r="BF137" s="941" t="str">
        <f t="shared" si="87"/>
        <v>-</v>
      </c>
      <c r="BG137" s="104">
        <f t="shared" si="88"/>
        <v>4570</v>
      </c>
      <c r="BH137" s="876">
        <f>IFERROR(_xlfn.RANK.EQ(BG137,$BG$38:$BG$216,0)+COUNTIF(BG$38:BG137,BG137)-1,"-")</f>
        <v>38</v>
      </c>
      <c r="BI137" s="876"/>
      <c r="BJ137" s="828" t="str">
        <f t="shared" si="89"/>
        <v>-</v>
      </c>
      <c r="BK137" s="828" t="str">
        <f t="shared" si="90"/>
        <v>-</v>
      </c>
      <c r="BL137" s="941" t="str">
        <f t="shared" si="91"/>
        <v>-</v>
      </c>
      <c r="BM137" s="104">
        <f t="shared" si="92"/>
        <v>465</v>
      </c>
      <c r="BN137" s="876">
        <f>IFERROR(_xlfn.RANK.EQ(BM137,$BM$38:$BM$216,0)+COUNTIF(BM$38:BM137,BM137)-1,"-")</f>
        <v>67</v>
      </c>
      <c r="BO137" s="876"/>
      <c r="BP137" s="828">
        <f t="shared" si="93"/>
        <v>100</v>
      </c>
      <c r="BQ137" s="828" t="str">
        <f t="shared" si="94"/>
        <v>羽幌町</v>
      </c>
      <c r="BR137" s="828">
        <f t="shared" si="95"/>
        <v>317</v>
      </c>
      <c r="BS137" s="104">
        <f t="shared" si="96"/>
        <v>146</v>
      </c>
      <c r="BT137" s="876">
        <f>IFERROR(_xlfn.RANK.EQ(BS137,$BS$38:$BS$216,0)+COUNTIF(BS$38:BS137,BS137)-1,"-")</f>
        <v>37</v>
      </c>
      <c r="BU137" s="876"/>
      <c r="BV137" s="828" t="str">
        <f t="shared" si="97"/>
        <v>-</v>
      </c>
      <c r="BW137" s="828" t="str">
        <f t="shared" si="98"/>
        <v>-</v>
      </c>
      <c r="BX137" s="941" t="str">
        <f t="shared" si="99"/>
        <v>-</v>
      </c>
      <c r="BY137" s="104">
        <f t="shared" si="100"/>
        <v>472</v>
      </c>
      <c r="BZ137" s="876">
        <f>IFERROR(_xlfn.RANK.EQ(BY137,$BY$38:$BY$216,0)+COUNTIF(BY$38:BY137,BY137)-1,"-")</f>
        <v>40</v>
      </c>
      <c r="CA137" s="876"/>
      <c r="CB137" s="828" t="str">
        <f t="shared" si="101"/>
        <v>-</v>
      </c>
      <c r="CC137" s="828" t="str">
        <f t="shared" si="102"/>
        <v>-</v>
      </c>
      <c r="CD137" s="941" t="str">
        <f t="shared" si="103"/>
        <v>-</v>
      </c>
      <c r="CE137" s="104">
        <f t="shared" si="104"/>
        <v>323</v>
      </c>
      <c r="CF137" s="971">
        <f>IFERROR(_xlfn.RANK.EQ(CE137,$CE$38:$CE$216,0)+COUNTIF(CE$38:CE137,CE137)-1,"-")</f>
        <v>44</v>
      </c>
      <c r="CG137" s="972"/>
      <c r="CH137" s="978" t="str">
        <f t="shared" si="105"/>
        <v>-</v>
      </c>
      <c r="CI137" s="979" t="str">
        <f t="shared" si="106"/>
        <v>-</v>
      </c>
      <c r="CJ137" s="996" t="str">
        <f t="shared" si="107"/>
        <v>-</v>
      </c>
    </row>
    <row r="138" spans="1:88" s="211" customFormat="1" ht="18" customHeight="1">
      <c r="A138" s="608" t="s">
        <v>604</v>
      </c>
      <c r="B138" s="605" t="s">
        <v>614</v>
      </c>
      <c r="C138" s="606" t="s">
        <v>186</v>
      </c>
      <c r="D138" s="605" t="s">
        <v>745</v>
      </c>
      <c r="E138" s="606" t="s">
        <v>321</v>
      </c>
      <c r="F138" s="637" t="s">
        <v>888</v>
      </c>
      <c r="G138" s="637" t="s">
        <v>888</v>
      </c>
      <c r="H138" s="637" t="s">
        <v>145</v>
      </c>
      <c r="I138" s="637" t="s">
        <v>888</v>
      </c>
      <c r="J138" s="637" t="s">
        <v>888</v>
      </c>
      <c r="K138" s="637" t="s">
        <v>888</v>
      </c>
      <c r="L138" s="637" t="s">
        <v>888</v>
      </c>
      <c r="M138" s="637" t="s">
        <v>888</v>
      </c>
      <c r="N138" s="636" t="s">
        <v>145</v>
      </c>
      <c r="O138" s="636" t="s">
        <v>145</v>
      </c>
      <c r="P138" s="636" t="s">
        <v>145</v>
      </c>
      <c r="Q138" s="637" t="s">
        <v>145</v>
      </c>
      <c r="R138" s="637" t="s">
        <v>145</v>
      </c>
      <c r="S138" s="636" t="s">
        <v>145</v>
      </c>
      <c r="T138" s="636" t="s">
        <v>145</v>
      </c>
      <c r="U138" s="637" t="s">
        <v>145</v>
      </c>
      <c r="V138" s="636" t="s">
        <v>145</v>
      </c>
      <c r="W138" s="636" t="s">
        <v>145</v>
      </c>
      <c r="X138" s="636" t="s">
        <v>145</v>
      </c>
      <c r="Y138" s="636" t="s">
        <v>145</v>
      </c>
      <c r="Z138" s="636" t="s">
        <v>145</v>
      </c>
      <c r="AA138" s="636" t="s">
        <v>145</v>
      </c>
      <c r="AB138" s="636" t="s">
        <v>145</v>
      </c>
      <c r="AC138" s="636" t="s">
        <v>145</v>
      </c>
      <c r="AD138" s="636" t="s">
        <v>145</v>
      </c>
      <c r="AE138" s="636" t="s">
        <v>145</v>
      </c>
      <c r="AG138" s="103">
        <v>101</v>
      </c>
      <c r="AH138" s="103" t="s">
        <v>290</v>
      </c>
      <c r="AI138" s="104">
        <f t="shared" si="72"/>
        <v>202</v>
      </c>
      <c r="AJ138" s="876">
        <f>IFERROR(_xlfn.RANK.EQ(AI138,$AI$38:$AI$216,0)+COUNTIF(AI$38:AI138,AI138)-1,"-")</f>
        <v>80</v>
      </c>
      <c r="AK138" s="876"/>
      <c r="AL138" s="828">
        <f t="shared" si="73"/>
        <v>101</v>
      </c>
      <c r="AM138" s="828" t="str">
        <f t="shared" si="74"/>
        <v>留萌市</v>
      </c>
      <c r="AN138" s="941">
        <f t="shared" si="75"/>
        <v>82</v>
      </c>
      <c r="AO138" s="104">
        <f t="shared" si="76"/>
        <v>665</v>
      </c>
      <c r="AP138" s="876">
        <f>IFERROR(_xlfn.RANK.EQ(AO138,$AO$38:$AO$216,0)+COUNTIF(AO$38:AO138,AO138)-1,"-")</f>
        <v>85</v>
      </c>
      <c r="AQ138" s="876"/>
      <c r="AR138" s="828">
        <f t="shared" si="77"/>
        <v>101</v>
      </c>
      <c r="AS138" s="828" t="str">
        <f t="shared" si="78"/>
        <v>江差町</v>
      </c>
      <c r="AT138" s="941">
        <f t="shared" si="79"/>
        <v>244</v>
      </c>
      <c r="AU138" s="104">
        <f t="shared" si="80"/>
        <v>329</v>
      </c>
      <c r="AV138" s="876">
        <f>IFERROR(_xlfn.RANK.EQ(AU138,$AU$38:$AU$216,0)+COUNTIF(AU$38:AU138,AU138)-1,"-")</f>
        <v>95</v>
      </c>
      <c r="AW138" s="876"/>
      <c r="AX138" s="828">
        <f t="shared" si="81"/>
        <v>101</v>
      </c>
      <c r="AY138" s="828" t="str">
        <f t="shared" si="82"/>
        <v>旭川市</v>
      </c>
      <c r="AZ138" s="828">
        <f t="shared" si="83"/>
        <v>319</v>
      </c>
      <c r="BA138" s="104" t="str">
        <f t="shared" si="84"/>
        <v>x</v>
      </c>
      <c r="BB138" s="876" t="str">
        <f>IFERROR(_xlfn.RANK.EQ(BA138,$BA$38:$BA$216,0)+COUNTIF(BA$38:BA138,BA138)-1,"-")</f>
        <v>-</v>
      </c>
      <c r="BC138" s="876"/>
      <c r="BD138" s="828" t="str">
        <f t="shared" si="85"/>
        <v>-</v>
      </c>
      <c r="BE138" s="828" t="str">
        <f t="shared" si="86"/>
        <v>-</v>
      </c>
      <c r="BF138" s="941" t="str">
        <f t="shared" si="87"/>
        <v>-</v>
      </c>
      <c r="BG138" s="104" t="str">
        <f t="shared" si="88"/>
        <v>x</v>
      </c>
      <c r="BH138" s="876" t="str">
        <f>IFERROR(_xlfn.RANK.EQ(BG138,$BG$38:$BG$216,0)+COUNTIF(BG$38:BG138,BG138)-1,"-")</f>
        <v>-</v>
      </c>
      <c r="BI138" s="876"/>
      <c r="BJ138" s="828" t="str">
        <f t="shared" si="89"/>
        <v>-</v>
      </c>
      <c r="BK138" s="828" t="str">
        <f t="shared" si="90"/>
        <v>-</v>
      </c>
      <c r="BL138" s="941" t="str">
        <f t="shared" si="91"/>
        <v>-</v>
      </c>
      <c r="BM138" s="104" t="str">
        <f t="shared" si="92"/>
        <v>x</v>
      </c>
      <c r="BN138" s="876" t="str">
        <f>IFERROR(_xlfn.RANK.EQ(BM138,$BM$38:$BM$216,0)+COUNTIF(BM$38:BM138,BM138)-1,"-")</f>
        <v>-</v>
      </c>
      <c r="BO138" s="876"/>
      <c r="BP138" s="828">
        <f t="shared" si="93"/>
        <v>101</v>
      </c>
      <c r="BQ138" s="828" t="str">
        <f t="shared" si="94"/>
        <v>当麻町</v>
      </c>
      <c r="BR138" s="828">
        <f t="shared" si="95"/>
        <v>300</v>
      </c>
      <c r="BS138" s="104" t="str">
        <f t="shared" si="96"/>
        <v>x</v>
      </c>
      <c r="BT138" s="876" t="str">
        <f>IFERROR(_xlfn.RANK.EQ(BS138,$BS$38:$BS$216,0)+COUNTIF(BS$38:BS138,BS138)-1,"-")</f>
        <v>-</v>
      </c>
      <c r="BU138" s="876"/>
      <c r="BV138" s="828" t="str">
        <f t="shared" si="97"/>
        <v>-</v>
      </c>
      <c r="BW138" s="828" t="str">
        <f t="shared" si="98"/>
        <v>-</v>
      </c>
      <c r="BX138" s="941" t="str">
        <f t="shared" si="99"/>
        <v>-</v>
      </c>
      <c r="BY138" s="104" t="str">
        <f t="shared" si="100"/>
        <v>x</v>
      </c>
      <c r="BZ138" s="876" t="str">
        <f>IFERROR(_xlfn.RANK.EQ(BY138,$BY$38:$BY$216,0)+COUNTIF(BY$38:BY138,BY138)-1,"-")</f>
        <v>-</v>
      </c>
      <c r="CA138" s="876"/>
      <c r="CB138" s="828" t="str">
        <f t="shared" si="101"/>
        <v>-</v>
      </c>
      <c r="CC138" s="828" t="str">
        <f t="shared" si="102"/>
        <v>-</v>
      </c>
      <c r="CD138" s="941" t="str">
        <f t="shared" si="103"/>
        <v>-</v>
      </c>
      <c r="CE138" s="104">
        <f t="shared" si="104"/>
        <v>354</v>
      </c>
      <c r="CF138" s="971">
        <f>IFERROR(_xlfn.RANK.EQ(CE138,$CE$38:$CE$216,0)+COUNTIF(CE$38:CE138,CE138)-1,"-")</f>
        <v>38</v>
      </c>
      <c r="CG138" s="972"/>
      <c r="CH138" s="976" t="str">
        <f t="shared" si="105"/>
        <v>-</v>
      </c>
      <c r="CI138" s="977" t="str">
        <f t="shared" si="106"/>
        <v>-</v>
      </c>
      <c r="CJ138" s="995" t="str">
        <f t="shared" si="107"/>
        <v>-</v>
      </c>
    </row>
    <row r="139" spans="1:88" s="211" customFormat="1" ht="18" customHeight="1">
      <c r="A139" s="608" t="s">
        <v>604</v>
      </c>
      <c r="B139" s="605" t="s">
        <v>614</v>
      </c>
      <c r="C139" s="606" t="s">
        <v>186</v>
      </c>
      <c r="D139" s="605" t="s">
        <v>746</v>
      </c>
      <c r="E139" s="606" t="s">
        <v>254</v>
      </c>
      <c r="F139" s="637">
        <v>3000</v>
      </c>
      <c r="G139" s="637">
        <v>528</v>
      </c>
      <c r="H139" s="637" t="s">
        <v>888</v>
      </c>
      <c r="I139" s="637">
        <v>528</v>
      </c>
      <c r="J139" s="637">
        <v>15800</v>
      </c>
      <c r="K139" s="637">
        <v>2370</v>
      </c>
      <c r="L139" s="637">
        <v>561</v>
      </c>
      <c r="M139" s="637">
        <v>13300</v>
      </c>
      <c r="N139" s="636">
        <v>627</v>
      </c>
      <c r="O139" s="636">
        <v>403</v>
      </c>
      <c r="P139" s="636">
        <v>2530</v>
      </c>
      <c r="Q139" s="637" t="s">
        <v>145</v>
      </c>
      <c r="R139" s="637" t="s">
        <v>145</v>
      </c>
      <c r="S139" s="636" t="s">
        <v>145</v>
      </c>
      <c r="T139" s="636" t="s">
        <v>145</v>
      </c>
      <c r="U139" s="637" t="s">
        <v>145</v>
      </c>
      <c r="V139" s="636" t="s">
        <v>145</v>
      </c>
      <c r="W139" s="636" t="s">
        <v>145</v>
      </c>
      <c r="X139" s="636" t="s">
        <v>145</v>
      </c>
      <c r="Y139" s="636" t="s">
        <v>145</v>
      </c>
      <c r="Z139" s="636" t="s">
        <v>145</v>
      </c>
      <c r="AA139" s="636" t="s">
        <v>145</v>
      </c>
      <c r="AB139" s="636" t="s">
        <v>145</v>
      </c>
      <c r="AC139" s="636" t="s">
        <v>145</v>
      </c>
      <c r="AD139" s="636" t="s">
        <v>145</v>
      </c>
      <c r="AE139" s="636" t="s">
        <v>145</v>
      </c>
      <c r="AG139" s="103">
        <v>102</v>
      </c>
      <c r="AH139" s="103" t="s">
        <v>256</v>
      </c>
      <c r="AI139" s="104">
        <f t="shared" si="72"/>
        <v>312</v>
      </c>
      <c r="AJ139" s="876">
        <f>IFERROR(_xlfn.RANK.EQ(AI139,$AI$38:$AI$216,0)+COUNTIF(AI$38:AI139,AI139)-1,"-")</f>
        <v>70</v>
      </c>
      <c r="AK139" s="876"/>
      <c r="AL139" s="828">
        <f t="shared" si="73"/>
        <v>101</v>
      </c>
      <c r="AM139" s="828" t="str">
        <f t="shared" si="74"/>
        <v>北広島市</v>
      </c>
      <c r="AN139" s="941">
        <f t="shared" si="75"/>
        <v>82</v>
      </c>
      <c r="AO139" s="104">
        <f t="shared" si="76"/>
        <v>1150</v>
      </c>
      <c r="AP139" s="876">
        <f>IFERROR(_xlfn.RANK.EQ(AO139,$AO$38:$AO$216,0)+COUNTIF(AO$38:AO139,AO139)-1,"-")</f>
        <v>70</v>
      </c>
      <c r="AQ139" s="876"/>
      <c r="AR139" s="828">
        <f t="shared" si="77"/>
        <v>102</v>
      </c>
      <c r="AS139" s="828" t="str">
        <f t="shared" si="78"/>
        <v>当麻町</v>
      </c>
      <c r="AT139" s="941">
        <f t="shared" si="79"/>
        <v>243</v>
      </c>
      <c r="AU139" s="104">
        <f t="shared" si="80"/>
        <v>367</v>
      </c>
      <c r="AV139" s="876">
        <f>IFERROR(_xlfn.RANK.EQ(AU139,$AU$38:$AU$216,0)+COUNTIF(AU$38:AU139,AU139)-1,"-")</f>
        <v>85</v>
      </c>
      <c r="AW139" s="876"/>
      <c r="AX139" s="828">
        <f t="shared" si="81"/>
        <v>102</v>
      </c>
      <c r="AY139" s="828" t="str">
        <f t="shared" si="82"/>
        <v>当麻町</v>
      </c>
      <c r="AZ139" s="828">
        <f t="shared" si="83"/>
        <v>300</v>
      </c>
      <c r="BA139" s="104">
        <f t="shared" si="84"/>
        <v>205</v>
      </c>
      <c r="BB139" s="876">
        <f>IFERROR(_xlfn.RANK.EQ(BA139,$BA$38:$BA$216,0)+COUNTIF(BA$38:BA139,BA139)-1,"-")</f>
        <v>73</v>
      </c>
      <c r="BC139" s="876"/>
      <c r="BD139" s="828" t="str">
        <f t="shared" si="85"/>
        <v>-</v>
      </c>
      <c r="BE139" s="828" t="str">
        <f t="shared" si="86"/>
        <v>-</v>
      </c>
      <c r="BF139" s="941" t="str">
        <f t="shared" si="87"/>
        <v>-</v>
      </c>
      <c r="BG139" s="104">
        <f t="shared" si="88"/>
        <v>760</v>
      </c>
      <c r="BH139" s="876">
        <f>IFERROR(_xlfn.RANK.EQ(BG139,$BG$38:$BG$216,0)+COUNTIF(BG$38:BG139,BG139)-1,"-")</f>
        <v>72</v>
      </c>
      <c r="BI139" s="876"/>
      <c r="BJ139" s="828" t="str">
        <f t="shared" si="89"/>
        <v>-</v>
      </c>
      <c r="BK139" s="828" t="str">
        <f t="shared" si="90"/>
        <v>-</v>
      </c>
      <c r="BL139" s="941" t="str">
        <f t="shared" si="91"/>
        <v>-</v>
      </c>
      <c r="BM139" s="104">
        <f t="shared" si="92"/>
        <v>371</v>
      </c>
      <c r="BN139" s="876">
        <f>IFERROR(_xlfn.RANK.EQ(BM139,$BM$38:$BM$216,0)+COUNTIF(BM$38:BM139,BM139)-1,"-")</f>
        <v>87</v>
      </c>
      <c r="BO139" s="876"/>
      <c r="BP139" s="828">
        <f t="shared" si="93"/>
        <v>101</v>
      </c>
      <c r="BQ139" s="828" t="str">
        <f t="shared" si="94"/>
        <v>初山別村</v>
      </c>
      <c r="BR139" s="828">
        <f t="shared" si="95"/>
        <v>300</v>
      </c>
      <c r="BS139" s="104">
        <f t="shared" si="96"/>
        <v>107</v>
      </c>
      <c r="BT139" s="876">
        <f>IFERROR(_xlfn.RANK.EQ(BS139,$BS$38:$BS$216,0)+COUNTIF(BS$38:BS139,BS139)-1,"-")</f>
        <v>47</v>
      </c>
      <c r="BU139" s="876"/>
      <c r="BV139" s="828" t="str">
        <f t="shared" si="97"/>
        <v>-</v>
      </c>
      <c r="BW139" s="828" t="str">
        <f t="shared" si="98"/>
        <v>-</v>
      </c>
      <c r="BX139" s="941" t="str">
        <f t="shared" si="99"/>
        <v>-</v>
      </c>
      <c r="BY139" s="104">
        <f t="shared" si="100"/>
        <v>386</v>
      </c>
      <c r="BZ139" s="876">
        <f>IFERROR(_xlfn.RANK.EQ(BY139,$BY$38:$BY$216,0)+COUNTIF(BY$38:BY139,BY139)-1,"-")</f>
        <v>41</v>
      </c>
      <c r="CA139" s="876"/>
      <c r="CB139" s="828" t="str">
        <f t="shared" si="101"/>
        <v>-</v>
      </c>
      <c r="CC139" s="828" t="str">
        <f t="shared" si="102"/>
        <v>-</v>
      </c>
      <c r="CD139" s="941" t="str">
        <f t="shared" si="103"/>
        <v>-</v>
      </c>
      <c r="CE139" s="104">
        <f t="shared" si="104"/>
        <v>361</v>
      </c>
      <c r="CF139" s="971">
        <f>IFERROR(_xlfn.RANK.EQ(CE139,$CE$38:$CE$216,0)+COUNTIF(CE$38:CE139,CE139)-1,"-")</f>
        <v>36</v>
      </c>
      <c r="CG139" s="972"/>
      <c r="CH139" s="976" t="str">
        <f t="shared" si="105"/>
        <v>-</v>
      </c>
      <c r="CI139" s="977" t="str">
        <f t="shared" si="106"/>
        <v>-</v>
      </c>
      <c r="CJ139" s="995" t="str">
        <f t="shared" si="107"/>
        <v>-</v>
      </c>
    </row>
    <row r="140" spans="1:88" s="211" customFormat="1" ht="18" customHeight="1">
      <c r="A140" s="608" t="s">
        <v>604</v>
      </c>
      <c r="B140" s="605" t="s">
        <v>614</v>
      </c>
      <c r="C140" s="606" t="s">
        <v>186</v>
      </c>
      <c r="D140" s="605" t="s">
        <v>747</v>
      </c>
      <c r="E140" s="606" t="s">
        <v>287</v>
      </c>
      <c r="F140" s="637">
        <v>1720</v>
      </c>
      <c r="G140" s="637">
        <v>504</v>
      </c>
      <c r="H140" s="637" t="s">
        <v>888</v>
      </c>
      <c r="I140" s="637">
        <v>504</v>
      </c>
      <c r="J140" s="637">
        <v>8670</v>
      </c>
      <c r="K140" s="637">
        <v>1540</v>
      </c>
      <c r="L140" s="637">
        <v>522</v>
      </c>
      <c r="M140" s="637">
        <v>8040</v>
      </c>
      <c r="N140" s="636">
        <v>179</v>
      </c>
      <c r="O140" s="636">
        <v>348</v>
      </c>
      <c r="P140" s="636">
        <v>623</v>
      </c>
      <c r="Q140" s="637" t="s">
        <v>145</v>
      </c>
      <c r="R140" s="637" t="s">
        <v>145</v>
      </c>
      <c r="S140" s="636" t="s">
        <v>145</v>
      </c>
      <c r="T140" s="636" t="s">
        <v>145</v>
      </c>
      <c r="U140" s="637" t="s">
        <v>145</v>
      </c>
      <c r="V140" s="636">
        <v>20</v>
      </c>
      <c r="W140" s="636">
        <v>421</v>
      </c>
      <c r="X140" s="636" t="s">
        <v>145</v>
      </c>
      <c r="Y140" s="636">
        <v>421</v>
      </c>
      <c r="Z140" s="636">
        <v>84</v>
      </c>
      <c r="AA140" s="636" t="s">
        <v>145</v>
      </c>
      <c r="AB140" s="636" t="s">
        <v>145</v>
      </c>
      <c r="AC140" s="636" t="s">
        <v>145</v>
      </c>
      <c r="AD140" s="636" t="s">
        <v>145</v>
      </c>
      <c r="AE140" s="636" t="s">
        <v>145</v>
      </c>
      <c r="AG140" s="103">
        <v>103</v>
      </c>
      <c r="AH140" s="103" t="s">
        <v>234</v>
      </c>
      <c r="AI140" s="104" t="str">
        <f t="shared" si="72"/>
        <v>-</v>
      </c>
      <c r="AJ140" s="876" t="str">
        <f>IFERROR(_xlfn.RANK.EQ(AI140,$AI$38:$AI$216,0)+COUNTIF(AI$38:AI140,AI140)-1,"-")</f>
        <v>-</v>
      </c>
      <c r="AK140" s="876"/>
      <c r="AL140" s="828">
        <f t="shared" si="73"/>
        <v>103</v>
      </c>
      <c r="AM140" s="828" t="str">
        <f t="shared" si="74"/>
        <v>当麻町</v>
      </c>
      <c r="AN140" s="941">
        <f t="shared" si="75"/>
        <v>81</v>
      </c>
      <c r="AO140" s="104" t="str">
        <f t="shared" si="76"/>
        <v>-</v>
      </c>
      <c r="AP140" s="876" t="str">
        <f>IFERROR(_xlfn.RANK.EQ(AO140,$AO$38:$AO$216,0)+COUNTIF(AO$38:AO140,AO140)-1,"-")</f>
        <v>-</v>
      </c>
      <c r="AQ140" s="876"/>
      <c r="AR140" s="828">
        <f t="shared" si="77"/>
        <v>103</v>
      </c>
      <c r="AS140" s="828" t="str">
        <f t="shared" si="78"/>
        <v>留萌市</v>
      </c>
      <c r="AT140" s="941">
        <f t="shared" si="79"/>
        <v>238</v>
      </c>
      <c r="AU140" s="104" t="str">
        <f t="shared" si="80"/>
        <v>-</v>
      </c>
      <c r="AV140" s="876" t="str">
        <f>IFERROR(_xlfn.RANK.EQ(AU140,$AU$38:$AU$216,0)+COUNTIF(AU$38:AU140,AU140)-1,"-")</f>
        <v>-</v>
      </c>
      <c r="AW140" s="876"/>
      <c r="AX140" s="828">
        <f t="shared" si="81"/>
        <v>103</v>
      </c>
      <c r="AY140" s="828" t="str">
        <f t="shared" si="82"/>
        <v>遠別町</v>
      </c>
      <c r="AZ140" s="828">
        <f t="shared" si="83"/>
        <v>293</v>
      </c>
      <c r="BA140" s="104" t="str">
        <f t="shared" si="84"/>
        <v>-</v>
      </c>
      <c r="BB140" s="876" t="str">
        <f>IFERROR(_xlfn.RANK.EQ(BA140,$BA$38:$BA$216,0)+COUNTIF(BA$38:BA140,BA140)-1,"-")</f>
        <v>-</v>
      </c>
      <c r="BC140" s="876"/>
      <c r="BD140" s="828" t="str">
        <f t="shared" si="85"/>
        <v>-</v>
      </c>
      <c r="BE140" s="828" t="str">
        <f t="shared" si="86"/>
        <v>-</v>
      </c>
      <c r="BF140" s="941" t="str">
        <f t="shared" si="87"/>
        <v>-</v>
      </c>
      <c r="BG140" s="104" t="str">
        <f t="shared" si="88"/>
        <v>-</v>
      </c>
      <c r="BH140" s="876" t="str">
        <f>IFERROR(_xlfn.RANK.EQ(BG140,$BG$38:$BG$216,0)+COUNTIF(BG$38:BG140,BG140)-1,"-")</f>
        <v>-</v>
      </c>
      <c r="BI140" s="876"/>
      <c r="BJ140" s="828" t="str">
        <f t="shared" si="89"/>
        <v>-</v>
      </c>
      <c r="BK140" s="828" t="str">
        <f t="shared" si="90"/>
        <v>-</v>
      </c>
      <c r="BL140" s="941" t="str">
        <f t="shared" si="91"/>
        <v>-</v>
      </c>
      <c r="BM140" s="104" t="str">
        <f t="shared" si="92"/>
        <v>-</v>
      </c>
      <c r="BN140" s="876" t="str">
        <f>IFERROR(_xlfn.RANK.EQ(BM140,$BM$38:$BM$216,0)+COUNTIF(BM$38:BM140,BM140)-1,"-")</f>
        <v>-</v>
      </c>
      <c r="BO140" s="876"/>
      <c r="BP140" s="828">
        <f t="shared" si="93"/>
        <v>103</v>
      </c>
      <c r="BQ140" s="828" t="str">
        <f t="shared" si="94"/>
        <v>遠別町</v>
      </c>
      <c r="BR140" s="828">
        <f t="shared" si="95"/>
        <v>288</v>
      </c>
      <c r="BS140" s="104" t="str">
        <f t="shared" si="96"/>
        <v>-</v>
      </c>
      <c r="BT140" s="876" t="str">
        <f>IFERROR(_xlfn.RANK.EQ(BS140,$BS$38:$BS$216,0)+COUNTIF(BS$38:BS140,BS140)-1,"-")</f>
        <v>-</v>
      </c>
      <c r="BU140" s="876"/>
      <c r="BV140" s="828" t="str">
        <f t="shared" si="97"/>
        <v>-</v>
      </c>
      <c r="BW140" s="828" t="str">
        <f t="shared" si="98"/>
        <v>-</v>
      </c>
      <c r="BX140" s="941" t="str">
        <f t="shared" si="99"/>
        <v>-</v>
      </c>
      <c r="BY140" s="104" t="str">
        <f t="shared" si="100"/>
        <v>-</v>
      </c>
      <c r="BZ140" s="876" t="str">
        <f>IFERROR(_xlfn.RANK.EQ(BY140,$BY$38:$BY$216,0)+COUNTIF(BY$38:BY140,BY140)-1,"-")</f>
        <v>-</v>
      </c>
      <c r="CA140" s="876"/>
      <c r="CB140" s="828" t="str">
        <f t="shared" si="101"/>
        <v>-</v>
      </c>
      <c r="CC140" s="828" t="str">
        <f t="shared" si="102"/>
        <v>-</v>
      </c>
      <c r="CD140" s="941" t="str">
        <f t="shared" si="103"/>
        <v>-</v>
      </c>
      <c r="CE140" s="104" t="str">
        <f t="shared" si="104"/>
        <v>-</v>
      </c>
      <c r="CF140" s="971" t="str">
        <f>IFERROR(_xlfn.RANK.EQ(CE140,$CE$38:$CE$216,0)+COUNTIF(CE$38:CE140,CE140)-1,"-")</f>
        <v>-</v>
      </c>
      <c r="CG140" s="972"/>
      <c r="CH140" s="976" t="str">
        <f t="shared" si="105"/>
        <v>-</v>
      </c>
      <c r="CI140" s="977" t="str">
        <f t="shared" si="106"/>
        <v>-</v>
      </c>
      <c r="CJ140" s="995" t="str">
        <f t="shared" si="107"/>
        <v>-</v>
      </c>
    </row>
    <row r="141" spans="1:88" s="211" customFormat="1" ht="18" customHeight="1">
      <c r="A141" s="608" t="s">
        <v>604</v>
      </c>
      <c r="B141" s="605" t="s">
        <v>614</v>
      </c>
      <c r="C141" s="606" t="s">
        <v>186</v>
      </c>
      <c r="D141" s="605" t="s">
        <v>748</v>
      </c>
      <c r="E141" s="606" t="s">
        <v>220</v>
      </c>
      <c r="F141" s="637">
        <v>3070</v>
      </c>
      <c r="G141" s="637">
        <v>594</v>
      </c>
      <c r="H141" s="637" t="s">
        <v>145</v>
      </c>
      <c r="I141" s="637">
        <v>594</v>
      </c>
      <c r="J141" s="637">
        <v>18200</v>
      </c>
      <c r="K141" s="637">
        <v>2630</v>
      </c>
      <c r="L141" s="637">
        <v>623</v>
      </c>
      <c r="M141" s="637">
        <v>16400</v>
      </c>
      <c r="N141" s="636">
        <v>437</v>
      </c>
      <c r="O141" s="636">
        <v>416</v>
      </c>
      <c r="P141" s="636">
        <v>1820</v>
      </c>
      <c r="Q141" s="637" t="s">
        <v>145</v>
      </c>
      <c r="R141" s="637" t="s">
        <v>145</v>
      </c>
      <c r="S141" s="636" t="s">
        <v>145</v>
      </c>
      <c r="T141" s="636" t="s">
        <v>145</v>
      </c>
      <c r="U141" s="637" t="s">
        <v>145</v>
      </c>
      <c r="V141" s="636" t="s">
        <v>145</v>
      </c>
      <c r="W141" s="636" t="s">
        <v>145</v>
      </c>
      <c r="X141" s="636" t="s">
        <v>145</v>
      </c>
      <c r="Y141" s="636" t="s">
        <v>145</v>
      </c>
      <c r="Z141" s="636" t="s">
        <v>145</v>
      </c>
      <c r="AA141" s="636" t="s">
        <v>888</v>
      </c>
      <c r="AB141" s="636" t="s">
        <v>888</v>
      </c>
      <c r="AC141" s="636" t="s">
        <v>145</v>
      </c>
      <c r="AD141" s="636" t="s">
        <v>888</v>
      </c>
      <c r="AE141" s="636" t="s">
        <v>888</v>
      </c>
      <c r="AG141" s="103">
        <v>104</v>
      </c>
      <c r="AH141" s="103" t="s">
        <v>255</v>
      </c>
      <c r="AI141" s="104" t="str">
        <f t="shared" si="72"/>
        <v>x</v>
      </c>
      <c r="AJ141" s="876" t="str">
        <f>IFERROR(_xlfn.RANK.EQ(AI141,$AI$38:$AI$216,0)+COUNTIF(AI$38:AI141,AI141)-1,"-")</f>
        <v>-</v>
      </c>
      <c r="AK141" s="876"/>
      <c r="AL141" s="828">
        <f t="shared" si="73"/>
        <v>104</v>
      </c>
      <c r="AM141" s="828" t="str">
        <f t="shared" si="74"/>
        <v>芦別市</v>
      </c>
      <c r="AN141" s="941">
        <f t="shared" si="75"/>
        <v>80</v>
      </c>
      <c r="AO141" s="104" t="str">
        <f t="shared" si="76"/>
        <v>x</v>
      </c>
      <c r="AP141" s="876" t="str">
        <f>IFERROR(_xlfn.RANK.EQ(AO141,$AO$38:$AO$216,0)+COUNTIF(AO$38:AO141,AO141)-1,"-")</f>
        <v>-</v>
      </c>
      <c r="AQ141" s="876"/>
      <c r="AR141" s="828">
        <f t="shared" si="77"/>
        <v>104</v>
      </c>
      <c r="AS141" s="828" t="str">
        <f t="shared" si="78"/>
        <v>苫小牧市</v>
      </c>
      <c r="AT141" s="941">
        <f t="shared" si="79"/>
        <v>216</v>
      </c>
      <c r="AU141" s="104" t="str">
        <f t="shared" si="80"/>
        <v>x</v>
      </c>
      <c r="AV141" s="876" t="str">
        <f>IFERROR(_xlfn.RANK.EQ(AU141,$AU$38:$AU$216,0)+COUNTIF(AU$38:AU141,AU141)-1,"-")</f>
        <v>-</v>
      </c>
      <c r="AW141" s="876"/>
      <c r="AX141" s="828">
        <f t="shared" si="81"/>
        <v>104</v>
      </c>
      <c r="AY141" s="828" t="str">
        <f t="shared" si="82"/>
        <v>留萌市</v>
      </c>
      <c r="AZ141" s="828">
        <f t="shared" si="83"/>
        <v>290</v>
      </c>
      <c r="BA141" s="104" t="str">
        <f t="shared" si="84"/>
        <v>x</v>
      </c>
      <c r="BB141" s="876" t="str">
        <f>IFERROR(_xlfn.RANK.EQ(BA141,$BA$38:$BA$216,0)+COUNTIF(BA$38:BA141,BA141)-1,"-")</f>
        <v>-</v>
      </c>
      <c r="BC141" s="876"/>
      <c r="BD141" s="828" t="str">
        <f t="shared" si="85"/>
        <v>-</v>
      </c>
      <c r="BE141" s="828" t="str">
        <f t="shared" si="86"/>
        <v>-</v>
      </c>
      <c r="BF141" s="941" t="str">
        <f t="shared" si="87"/>
        <v>-</v>
      </c>
      <c r="BG141" s="104" t="str">
        <f t="shared" si="88"/>
        <v>x</v>
      </c>
      <c r="BH141" s="876" t="str">
        <f>IFERROR(_xlfn.RANK.EQ(BG141,$BG$38:$BG$216,0)+COUNTIF(BG$38:BG141,BG141)-1,"-")</f>
        <v>-</v>
      </c>
      <c r="BI141" s="876"/>
      <c r="BJ141" s="828" t="str">
        <f t="shared" si="89"/>
        <v>-</v>
      </c>
      <c r="BK141" s="828" t="str">
        <f t="shared" si="90"/>
        <v>-</v>
      </c>
      <c r="BL141" s="941" t="str">
        <f t="shared" si="91"/>
        <v>-</v>
      </c>
      <c r="BM141" s="104" t="str">
        <f t="shared" si="92"/>
        <v>x</v>
      </c>
      <c r="BN141" s="876" t="str">
        <f>IFERROR(_xlfn.RANK.EQ(BM141,$BM$38:$BM$216,0)+COUNTIF(BM$38:BM141,BM141)-1,"-")</f>
        <v>-</v>
      </c>
      <c r="BO141" s="876"/>
      <c r="BP141" s="828">
        <f t="shared" si="93"/>
        <v>104</v>
      </c>
      <c r="BQ141" s="828" t="str">
        <f t="shared" si="94"/>
        <v>小平町</v>
      </c>
      <c r="BR141" s="828">
        <f t="shared" si="95"/>
        <v>283</v>
      </c>
      <c r="BS141" s="104" t="str">
        <f t="shared" si="96"/>
        <v>-</v>
      </c>
      <c r="BT141" s="876" t="str">
        <f>IFERROR(_xlfn.RANK.EQ(BS141,$BS$38:$BS$216,0)+COUNTIF(BS$38:BS141,BS141)-1,"-")</f>
        <v>-</v>
      </c>
      <c r="BU141" s="876"/>
      <c r="BV141" s="828" t="str">
        <f t="shared" si="97"/>
        <v>-</v>
      </c>
      <c r="BW141" s="828" t="str">
        <f t="shared" si="98"/>
        <v>-</v>
      </c>
      <c r="BX141" s="941" t="str">
        <f t="shared" si="99"/>
        <v>-</v>
      </c>
      <c r="BY141" s="104" t="str">
        <f t="shared" si="100"/>
        <v>-</v>
      </c>
      <c r="BZ141" s="876" t="str">
        <f>IFERROR(_xlfn.RANK.EQ(BY141,$BY$38:$BY$216,0)+COUNTIF(BY$38:BY141,BY141)-1,"-")</f>
        <v>-</v>
      </c>
      <c r="CA141" s="876"/>
      <c r="CB141" s="828" t="str">
        <f t="shared" si="101"/>
        <v>-</v>
      </c>
      <c r="CC141" s="828" t="str">
        <f t="shared" si="102"/>
        <v>-</v>
      </c>
      <c r="CD141" s="941" t="str">
        <f t="shared" si="103"/>
        <v>-</v>
      </c>
      <c r="CE141" s="104" t="str">
        <f t="shared" si="104"/>
        <v>-</v>
      </c>
      <c r="CF141" s="971" t="str">
        <f>IFERROR(_xlfn.RANK.EQ(CE141,$CE$38:$CE$216,0)+COUNTIF(CE$38:CE141,CE141)-1,"-")</f>
        <v>-</v>
      </c>
      <c r="CG141" s="973"/>
      <c r="CH141" s="976" t="str">
        <f t="shared" si="105"/>
        <v>-</v>
      </c>
      <c r="CI141" s="977" t="str">
        <f t="shared" si="106"/>
        <v>-</v>
      </c>
      <c r="CJ141" s="995" t="str">
        <f t="shared" si="107"/>
        <v>-</v>
      </c>
    </row>
    <row r="142" spans="1:88" s="211" customFormat="1" ht="18" customHeight="1">
      <c r="A142" s="608" t="s">
        <v>604</v>
      </c>
      <c r="B142" s="605" t="s">
        <v>614</v>
      </c>
      <c r="C142" s="606" t="s">
        <v>186</v>
      </c>
      <c r="D142" s="605" t="s">
        <v>749</v>
      </c>
      <c r="E142" s="606" t="s">
        <v>218</v>
      </c>
      <c r="F142" s="637">
        <v>2540</v>
      </c>
      <c r="G142" s="637">
        <v>611</v>
      </c>
      <c r="H142" s="637" t="s">
        <v>145</v>
      </c>
      <c r="I142" s="637">
        <v>611</v>
      </c>
      <c r="J142" s="637">
        <v>15500</v>
      </c>
      <c r="K142" s="637">
        <v>2090</v>
      </c>
      <c r="L142" s="637">
        <v>650</v>
      </c>
      <c r="M142" s="637">
        <v>13600</v>
      </c>
      <c r="N142" s="636">
        <v>444</v>
      </c>
      <c r="O142" s="636">
        <v>428</v>
      </c>
      <c r="P142" s="636">
        <v>1900</v>
      </c>
      <c r="Q142" s="637" t="s">
        <v>145</v>
      </c>
      <c r="R142" s="637" t="s">
        <v>145</v>
      </c>
      <c r="S142" s="636" t="s">
        <v>145</v>
      </c>
      <c r="T142" s="636" t="s">
        <v>145</v>
      </c>
      <c r="U142" s="637" t="s">
        <v>145</v>
      </c>
      <c r="V142" s="636" t="s">
        <v>145</v>
      </c>
      <c r="W142" s="636" t="s">
        <v>145</v>
      </c>
      <c r="X142" s="636" t="s">
        <v>145</v>
      </c>
      <c r="Y142" s="636" t="s">
        <v>145</v>
      </c>
      <c r="Z142" s="636" t="s">
        <v>145</v>
      </c>
      <c r="AA142" s="636" t="s">
        <v>145</v>
      </c>
      <c r="AB142" s="636" t="s">
        <v>145</v>
      </c>
      <c r="AC142" s="636" t="s">
        <v>145</v>
      </c>
      <c r="AD142" s="636" t="s">
        <v>145</v>
      </c>
      <c r="AE142" s="636" t="s">
        <v>145</v>
      </c>
      <c r="AG142" s="103">
        <v>105</v>
      </c>
      <c r="AH142" s="103" t="s">
        <v>200</v>
      </c>
      <c r="AI142" s="104">
        <f t="shared" si="72"/>
        <v>275</v>
      </c>
      <c r="AJ142" s="876">
        <f>IFERROR(_xlfn.RANK.EQ(AI142,$AI$38:$AI$216,0)+COUNTIF(AI$38:AI142,AI142)-1,"-")</f>
        <v>74</v>
      </c>
      <c r="AK142" s="876"/>
      <c r="AL142" s="828">
        <f t="shared" si="73"/>
        <v>105</v>
      </c>
      <c r="AM142" s="828" t="str">
        <f t="shared" si="74"/>
        <v>乙部町</v>
      </c>
      <c r="AN142" s="941">
        <f t="shared" si="75"/>
        <v>69</v>
      </c>
      <c r="AO142" s="104">
        <f t="shared" si="76"/>
        <v>775</v>
      </c>
      <c r="AP142" s="876">
        <f>IFERROR(_xlfn.RANK.EQ(AO142,$AO$38:$AO$216,0)+COUNTIF(AO$38:AO142,AO142)-1,"-")</f>
        <v>79</v>
      </c>
      <c r="AQ142" s="876"/>
      <c r="AR142" s="828">
        <f t="shared" si="77"/>
        <v>105</v>
      </c>
      <c r="AS142" s="828" t="str">
        <f t="shared" si="78"/>
        <v>鷹栖町</v>
      </c>
      <c r="AT142" s="941">
        <f t="shared" si="79"/>
        <v>199</v>
      </c>
      <c r="AU142" s="104">
        <f t="shared" si="80"/>
        <v>282</v>
      </c>
      <c r="AV142" s="876">
        <f>IFERROR(_xlfn.RANK.EQ(AU142,$AU$38:$AU$216,0)+COUNTIF(AU$38:AU142,AU142)-1,"-")</f>
        <v>107</v>
      </c>
      <c r="AW142" s="876"/>
      <c r="AX142" s="828">
        <f t="shared" si="81"/>
        <v>105</v>
      </c>
      <c r="AY142" s="828" t="str">
        <f t="shared" si="82"/>
        <v>初山別村</v>
      </c>
      <c r="AZ142" s="828">
        <f t="shared" si="83"/>
        <v>289</v>
      </c>
      <c r="BA142" s="104">
        <f t="shared" si="84"/>
        <v>275</v>
      </c>
      <c r="BB142" s="876">
        <f>IFERROR(_xlfn.RANK.EQ(BA142,$BA$38:$BA$216,0)+COUNTIF(BA$38:BA142,BA142)-1,"-")</f>
        <v>66</v>
      </c>
      <c r="BC142" s="876"/>
      <c r="BD142" s="828" t="str">
        <f t="shared" si="85"/>
        <v>-</v>
      </c>
      <c r="BE142" s="828" t="str">
        <f t="shared" si="86"/>
        <v>-</v>
      </c>
      <c r="BF142" s="941" t="str">
        <f t="shared" si="87"/>
        <v>-</v>
      </c>
      <c r="BG142" s="104">
        <f t="shared" si="88"/>
        <v>775</v>
      </c>
      <c r="BH142" s="876">
        <f>IFERROR(_xlfn.RANK.EQ(BG142,$BG$38:$BG$216,0)+COUNTIF(BG$38:BG142,BG142)-1,"-")</f>
        <v>71</v>
      </c>
      <c r="BI142" s="876"/>
      <c r="BJ142" s="828" t="str">
        <f t="shared" si="89"/>
        <v>-</v>
      </c>
      <c r="BK142" s="828" t="str">
        <f t="shared" si="90"/>
        <v>-</v>
      </c>
      <c r="BL142" s="941" t="str">
        <f t="shared" si="91"/>
        <v>-</v>
      </c>
      <c r="BM142" s="104">
        <f t="shared" si="92"/>
        <v>282</v>
      </c>
      <c r="BN142" s="876">
        <f>IFERROR(_xlfn.RANK.EQ(BM142,$BM$38:$BM$216,0)+COUNTIF(BM$38:BM142,BM142)-1,"-")</f>
        <v>105</v>
      </c>
      <c r="BO142" s="876"/>
      <c r="BP142" s="828">
        <f t="shared" si="93"/>
        <v>105</v>
      </c>
      <c r="BQ142" s="828" t="str">
        <f t="shared" si="94"/>
        <v>幌加内町</v>
      </c>
      <c r="BR142" s="828">
        <f t="shared" si="95"/>
        <v>282</v>
      </c>
      <c r="BS142" s="104" t="str">
        <f t="shared" si="96"/>
        <v>-</v>
      </c>
      <c r="BT142" s="876" t="str">
        <f>IFERROR(_xlfn.RANK.EQ(BS142,$BS$38:$BS$216,0)+COUNTIF(BS$38:BS142,BS142)-1,"-")</f>
        <v>-</v>
      </c>
      <c r="BU142" s="876"/>
      <c r="BV142" s="828" t="str">
        <f t="shared" si="97"/>
        <v>-</v>
      </c>
      <c r="BW142" s="828" t="str">
        <f t="shared" si="98"/>
        <v>-</v>
      </c>
      <c r="BX142" s="941" t="str">
        <f t="shared" si="99"/>
        <v>-</v>
      </c>
      <c r="BY142" s="104" t="str">
        <f t="shared" si="100"/>
        <v>-</v>
      </c>
      <c r="BZ142" s="876" t="str">
        <f>IFERROR(_xlfn.RANK.EQ(BY142,$BY$38:$BY$216,0)+COUNTIF(BY$38:BY142,BY142)-1,"-")</f>
        <v>-</v>
      </c>
      <c r="CA142" s="876"/>
      <c r="CB142" s="828" t="str">
        <f t="shared" si="101"/>
        <v>-</v>
      </c>
      <c r="CC142" s="828" t="str">
        <f t="shared" si="102"/>
        <v>-</v>
      </c>
      <c r="CD142" s="941" t="str">
        <f t="shared" si="103"/>
        <v>-</v>
      </c>
      <c r="CE142" s="104" t="str">
        <f t="shared" si="104"/>
        <v>-</v>
      </c>
      <c r="CF142" s="971" t="str">
        <f>IFERROR(_xlfn.RANK.EQ(CE142,$CE$38:$CE$216,0)+COUNTIF(CE$38:CE142,CE142)-1,"-")</f>
        <v>-</v>
      </c>
      <c r="CG142" s="972"/>
      <c r="CH142" s="976" t="str">
        <f t="shared" si="105"/>
        <v>-</v>
      </c>
      <c r="CI142" s="977" t="str">
        <f t="shared" si="106"/>
        <v>-</v>
      </c>
      <c r="CJ142" s="995" t="str">
        <f t="shared" si="107"/>
        <v>-</v>
      </c>
    </row>
    <row r="143" spans="1:88" s="211" customFormat="1" ht="18" customHeight="1">
      <c r="A143" s="608" t="s">
        <v>604</v>
      </c>
      <c r="B143" s="605" t="s">
        <v>614</v>
      </c>
      <c r="C143" s="606" t="s">
        <v>186</v>
      </c>
      <c r="D143" s="605" t="s">
        <v>750</v>
      </c>
      <c r="E143" s="606" t="s">
        <v>204</v>
      </c>
      <c r="F143" s="637">
        <v>2900</v>
      </c>
      <c r="G143" s="637">
        <v>655</v>
      </c>
      <c r="H143" s="637" t="s">
        <v>145</v>
      </c>
      <c r="I143" s="637">
        <v>655</v>
      </c>
      <c r="J143" s="637">
        <v>19000</v>
      </c>
      <c r="K143" s="637">
        <v>2530</v>
      </c>
      <c r="L143" s="637">
        <v>679</v>
      </c>
      <c r="M143" s="637">
        <v>17200</v>
      </c>
      <c r="N143" s="636">
        <v>367</v>
      </c>
      <c r="O143" s="636">
        <v>490</v>
      </c>
      <c r="P143" s="636">
        <v>1800</v>
      </c>
      <c r="Q143" s="637" t="s">
        <v>145</v>
      </c>
      <c r="R143" s="637" t="s">
        <v>145</v>
      </c>
      <c r="S143" s="636" t="s">
        <v>145</v>
      </c>
      <c r="T143" s="636" t="s">
        <v>145</v>
      </c>
      <c r="U143" s="637" t="s">
        <v>145</v>
      </c>
      <c r="V143" s="636" t="s">
        <v>145</v>
      </c>
      <c r="W143" s="636" t="s">
        <v>145</v>
      </c>
      <c r="X143" s="636" t="s">
        <v>145</v>
      </c>
      <c r="Y143" s="636" t="s">
        <v>145</v>
      </c>
      <c r="Z143" s="636" t="s">
        <v>145</v>
      </c>
      <c r="AA143" s="636" t="s">
        <v>888</v>
      </c>
      <c r="AB143" s="636" t="s">
        <v>888</v>
      </c>
      <c r="AC143" s="636" t="s">
        <v>145</v>
      </c>
      <c r="AD143" s="636" t="s">
        <v>888</v>
      </c>
      <c r="AE143" s="636" t="s">
        <v>888</v>
      </c>
      <c r="AG143" s="103">
        <v>106</v>
      </c>
      <c r="AH143" s="103" t="s">
        <v>330</v>
      </c>
      <c r="AI143" s="104" t="str">
        <f t="shared" si="72"/>
        <v>x</v>
      </c>
      <c r="AJ143" s="876" t="str">
        <f>IFERROR(_xlfn.RANK.EQ(AI143,$AI$38:$AI$216,0)+COUNTIF(AI$38:AI143,AI143)-1,"-")</f>
        <v>-</v>
      </c>
      <c r="AK143" s="876"/>
      <c r="AL143" s="828">
        <f t="shared" si="73"/>
        <v>106</v>
      </c>
      <c r="AM143" s="828" t="str">
        <f t="shared" si="74"/>
        <v>赤平市</v>
      </c>
      <c r="AN143" s="941">
        <f t="shared" si="75"/>
        <v>58</v>
      </c>
      <c r="AO143" s="104" t="str">
        <f t="shared" si="76"/>
        <v>x</v>
      </c>
      <c r="AP143" s="876" t="str">
        <f>IFERROR(_xlfn.RANK.EQ(AO143,$AO$38:$AO$216,0)+COUNTIF(AO$38:AO143,AO143)-1,"-")</f>
        <v>-</v>
      </c>
      <c r="AQ143" s="876"/>
      <c r="AR143" s="828">
        <f t="shared" si="77"/>
        <v>106</v>
      </c>
      <c r="AS143" s="828" t="str">
        <f t="shared" si="78"/>
        <v>別海町</v>
      </c>
      <c r="AT143" s="941">
        <f t="shared" si="79"/>
        <v>175</v>
      </c>
      <c r="AU143" s="104" t="str">
        <f t="shared" si="80"/>
        <v>x</v>
      </c>
      <c r="AV143" s="876" t="str">
        <f>IFERROR(_xlfn.RANK.EQ(AU143,$AU$38:$AU$216,0)+COUNTIF(AU$38:AU143,AU143)-1,"-")</f>
        <v>-</v>
      </c>
      <c r="AW143" s="876"/>
      <c r="AX143" s="828">
        <f t="shared" si="81"/>
        <v>106</v>
      </c>
      <c r="AY143" s="828" t="str">
        <f t="shared" si="82"/>
        <v>羽幌町</v>
      </c>
      <c r="AZ143" s="828">
        <f t="shared" si="83"/>
        <v>288</v>
      </c>
      <c r="BA143" s="104" t="str">
        <f t="shared" si="84"/>
        <v>x</v>
      </c>
      <c r="BB143" s="876" t="str">
        <f>IFERROR(_xlfn.RANK.EQ(BA143,$BA$38:$BA$216,0)+COUNTIF(BA$38:BA143,BA143)-1,"-")</f>
        <v>-</v>
      </c>
      <c r="BC143" s="876"/>
      <c r="BD143" s="828" t="str">
        <f t="shared" si="85"/>
        <v>-</v>
      </c>
      <c r="BE143" s="828" t="str">
        <f t="shared" si="86"/>
        <v>-</v>
      </c>
      <c r="BF143" s="941" t="str">
        <f t="shared" si="87"/>
        <v>-</v>
      </c>
      <c r="BG143" s="104" t="str">
        <f t="shared" si="88"/>
        <v>x</v>
      </c>
      <c r="BH143" s="876" t="str">
        <f>IFERROR(_xlfn.RANK.EQ(BG143,$BG$38:$BG$216,0)+COUNTIF(BG$38:BG143,BG143)-1,"-")</f>
        <v>-</v>
      </c>
      <c r="BI143" s="876"/>
      <c r="BJ143" s="828" t="str">
        <f t="shared" si="89"/>
        <v>-</v>
      </c>
      <c r="BK143" s="828" t="str">
        <f t="shared" si="90"/>
        <v>-</v>
      </c>
      <c r="BL143" s="941" t="str">
        <f t="shared" si="91"/>
        <v>-</v>
      </c>
      <c r="BM143" s="104" t="str">
        <f t="shared" si="92"/>
        <v>x</v>
      </c>
      <c r="BN143" s="876" t="str">
        <f>IFERROR(_xlfn.RANK.EQ(BM143,$BM$38:$BM$216,0)+COUNTIF(BM$38:BM143,BM143)-1,"-")</f>
        <v>-</v>
      </c>
      <c r="BO143" s="876"/>
      <c r="BP143" s="828">
        <f t="shared" si="93"/>
        <v>106</v>
      </c>
      <c r="BQ143" s="828" t="str">
        <f t="shared" si="94"/>
        <v>新十津川町</v>
      </c>
      <c r="BR143" s="828">
        <f t="shared" si="95"/>
        <v>254</v>
      </c>
      <c r="BS143" s="104" t="str">
        <f t="shared" si="96"/>
        <v>x</v>
      </c>
      <c r="BT143" s="876" t="str">
        <f>IFERROR(_xlfn.RANK.EQ(BS143,$BS$38:$BS$216,0)+COUNTIF(BS$38:BS143,BS143)-1,"-")</f>
        <v>-</v>
      </c>
      <c r="BU143" s="876"/>
      <c r="BV143" s="828" t="str">
        <f t="shared" si="97"/>
        <v>-</v>
      </c>
      <c r="BW143" s="828" t="str">
        <f t="shared" si="98"/>
        <v>-</v>
      </c>
      <c r="BX143" s="941" t="str">
        <f t="shared" si="99"/>
        <v>-</v>
      </c>
      <c r="BY143" s="104" t="str">
        <f t="shared" si="100"/>
        <v>x</v>
      </c>
      <c r="BZ143" s="876" t="str">
        <f>IFERROR(_xlfn.RANK.EQ(BY143,$BY$38:$BY$216,0)+COUNTIF(BY$38:BY143,BY143)-1,"-")</f>
        <v>-</v>
      </c>
      <c r="CA143" s="876"/>
      <c r="CB143" s="828" t="str">
        <f t="shared" si="101"/>
        <v>-</v>
      </c>
      <c r="CC143" s="828" t="str">
        <f t="shared" si="102"/>
        <v>-</v>
      </c>
      <c r="CD143" s="941" t="str">
        <f t="shared" si="103"/>
        <v>-</v>
      </c>
      <c r="CE143" s="104" t="str">
        <f t="shared" si="104"/>
        <v>x</v>
      </c>
      <c r="CF143" s="971" t="str">
        <f>IFERROR(_xlfn.RANK.EQ(CE143,$CE$38:$CE$216,0)+COUNTIF(CE$38:CE143,CE143)-1,"-")</f>
        <v>-</v>
      </c>
      <c r="CG143" s="972"/>
      <c r="CH143" s="976" t="str">
        <f t="shared" si="105"/>
        <v>-</v>
      </c>
      <c r="CI143" s="977" t="str">
        <f t="shared" si="106"/>
        <v>-</v>
      </c>
      <c r="CJ143" s="995" t="str">
        <f t="shared" si="107"/>
        <v>-</v>
      </c>
    </row>
    <row r="144" spans="1:88" s="211" customFormat="1" ht="18" customHeight="1">
      <c r="A144" s="608" t="s">
        <v>604</v>
      </c>
      <c r="B144" s="605" t="s">
        <v>614</v>
      </c>
      <c r="C144" s="606" t="s">
        <v>186</v>
      </c>
      <c r="D144" s="605" t="s">
        <v>751</v>
      </c>
      <c r="E144" s="606" t="s">
        <v>221</v>
      </c>
      <c r="F144" s="637">
        <v>942</v>
      </c>
      <c r="G144" s="637">
        <v>550</v>
      </c>
      <c r="H144" s="637" t="s">
        <v>888</v>
      </c>
      <c r="I144" s="637">
        <v>550</v>
      </c>
      <c r="J144" s="637">
        <v>5180</v>
      </c>
      <c r="K144" s="637">
        <v>729</v>
      </c>
      <c r="L144" s="637">
        <v>575</v>
      </c>
      <c r="M144" s="637">
        <v>4190</v>
      </c>
      <c r="N144" s="636">
        <v>213</v>
      </c>
      <c r="O144" s="636">
        <v>463</v>
      </c>
      <c r="P144" s="636">
        <v>986</v>
      </c>
      <c r="Q144" s="637" t="s">
        <v>145</v>
      </c>
      <c r="R144" s="637" t="s">
        <v>145</v>
      </c>
      <c r="S144" s="636" t="s">
        <v>145</v>
      </c>
      <c r="T144" s="636" t="s">
        <v>145</v>
      </c>
      <c r="U144" s="637" t="s">
        <v>145</v>
      </c>
      <c r="V144" s="636" t="s">
        <v>145</v>
      </c>
      <c r="W144" s="636" t="s">
        <v>145</v>
      </c>
      <c r="X144" s="636" t="s">
        <v>145</v>
      </c>
      <c r="Y144" s="636" t="s">
        <v>145</v>
      </c>
      <c r="Z144" s="636" t="s">
        <v>145</v>
      </c>
      <c r="AA144" s="636" t="s">
        <v>145</v>
      </c>
      <c r="AB144" s="636" t="s">
        <v>145</v>
      </c>
      <c r="AC144" s="636" t="s">
        <v>145</v>
      </c>
      <c r="AD144" s="636" t="s">
        <v>145</v>
      </c>
      <c r="AE144" s="636" t="s">
        <v>145</v>
      </c>
      <c r="AG144" s="103">
        <v>107</v>
      </c>
      <c r="AH144" s="103" t="s">
        <v>310</v>
      </c>
      <c r="AI144" s="104">
        <f t="shared" si="72"/>
        <v>266</v>
      </c>
      <c r="AJ144" s="876">
        <f>IFERROR(_xlfn.RANK.EQ(AI144,$AI$38:$AI$216,0)+COUNTIF(AI$38:AI144,AI144)-1,"-")</f>
        <v>75</v>
      </c>
      <c r="AK144" s="876"/>
      <c r="AL144" s="828">
        <f t="shared" si="73"/>
        <v>107</v>
      </c>
      <c r="AM144" s="828" t="str">
        <f t="shared" si="74"/>
        <v>豊浦町</v>
      </c>
      <c r="AN144" s="941">
        <f t="shared" si="75"/>
        <v>56</v>
      </c>
      <c r="AO144" s="104">
        <f t="shared" si="76"/>
        <v>698</v>
      </c>
      <c r="AP144" s="876">
        <f>IFERROR(_xlfn.RANK.EQ(AO144,$AO$38:$AO$216,0)+COUNTIF(AO$38:AO144,AO144)-1,"-")</f>
        <v>83</v>
      </c>
      <c r="AQ144" s="876"/>
      <c r="AR144" s="828">
        <f t="shared" si="77"/>
        <v>107</v>
      </c>
      <c r="AS144" s="828" t="str">
        <f t="shared" si="78"/>
        <v>札幌市</v>
      </c>
      <c r="AT144" s="941">
        <f t="shared" si="79"/>
        <v>171</v>
      </c>
      <c r="AU144" s="104">
        <f t="shared" si="80"/>
        <v>262</v>
      </c>
      <c r="AV144" s="876">
        <f>IFERROR(_xlfn.RANK.EQ(AU144,$AU$38:$AU$216,0)+COUNTIF(AU$38:AU144,AU144)-1,"-")</f>
        <v>109</v>
      </c>
      <c r="AW144" s="876"/>
      <c r="AX144" s="828">
        <f t="shared" si="81"/>
        <v>107</v>
      </c>
      <c r="AY144" s="828" t="str">
        <f t="shared" si="82"/>
        <v>幌加内町</v>
      </c>
      <c r="AZ144" s="828">
        <f t="shared" si="83"/>
        <v>282</v>
      </c>
      <c r="BA144" s="104">
        <f t="shared" si="84"/>
        <v>235</v>
      </c>
      <c r="BB144" s="876">
        <f>IFERROR(_xlfn.RANK.EQ(BA144,$BA$38:$BA$216,0)+COUNTIF(BA$38:BA144,BA144)-1,"-")</f>
        <v>71</v>
      </c>
      <c r="BC144" s="876"/>
      <c r="BD144" s="828" t="str">
        <f t="shared" si="85"/>
        <v>-</v>
      </c>
      <c r="BE144" s="828" t="str">
        <f t="shared" si="86"/>
        <v>-</v>
      </c>
      <c r="BF144" s="941" t="str">
        <f t="shared" si="87"/>
        <v>-</v>
      </c>
      <c r="BG144" s="104">
        <f t="shared" si="88"/>
        <v>664</v>
      </c>
      <c r="BH144" s="876">
        <f>IFERROR(_xlfn.RANK.EQ(BG144,$BG$38:$BG$216,0)+COUNTIF(BG$38:BG144,BG144)-1,"-")</f>
        <v>78</v>
      </c>
      <c r="BI144" s="876"/>
      <c r="BJ144" s="828" t="str">
        <f t="shared" si="89"/>
        <v>-</v>
      </c>
      <c r="BK144" s="828" t="str">
        <f t="shared" si="90"/>
        <v>-</v>
      </c>
      <c r="BL144" s="941" t="str">
        <f t="shared" si="91"/>
        <v>-</v>
      </c>
      <c r="BM144" s="104">
        <f t="shared" si="92"/>
        <v>283</v>
      </c>
      <c r="BN144" s="876">
        <f>IFERROR(_xlfn.RANK.EQ(BM144,$BM$38:$BM$216,0)+COUNTIF(BM$38:BM144,BM144)-1,"-")</f>
        <v>104</v>
      </c>
      <c r="BO144" s="876"/>
      <c r="BP144" s="828">
        <f t="shared" si="93"/>
        <v>107</v>
      </c>
      <c r="BQ144" s="828" t="str">
        <f t="shared" si="94"/>
        <v>赤平市</v>
      </c>
      <c r="BR144" s="828">
        <f t="shared" si="95"/>
        <v>224</v>
      </c>
      <c r="BS144" s="104">
        <f t="shared" si="96"/>
        <v>31</v>
      </c>
      <c r="BT144" s="876">
        <f>IFERROR(_xlfn.RANK.EQ(BS144,$BS$38:$BS$216,0)+COUNTIF(BS$38:BS144,BS144)-1,"-")</f>
        <v>63</v>
      </c>
      <c r="BU144" s="876"/>
      <c r="BV144" s="828" t="str">
        <f t="shared" si="97"/>
        <v>-</v>
      </c>
      <c r="BW144" s="828" t="str">
        <f t="shared" si="98"/>
        <v>-</v>
      </c>
      <c r="BX144" s="941" t="str">
        <f t="shared" si="99"/>
        <v>-</v>
      </c>
      <c r="BY144" s="104">
        <f t="shared" si="100"/>
        <v>34</v>
      </c>
      <c r="BZ144" s="876">
        <f>IFERROR(_xlfn.RANK.EQ(BY144,$BY$38:$BY$216,0)+COUNTIF(BY$38:BY144,BY144)-1,"-")</f>
        <v>70</v>
      </c>
      <c r="CA144" s="876"/>
      <c r="CB144" s="828" t="str">
        <f t="shared" si="101"/>
        <v>-</v>
      </c>
      <c r="CC144" s="828" t="str">
        <f t="shared" si="102"/>
        <v>-</v>
      </c>
      <c r="CD144" s="941" t="str">
        <f t="shared" si="103"/>
        <v>-</v>
      </c>
      <c r="CE144" s="104">
        <f t="shared" si="104"/>
        <v>110</v>
      </c>
      <c r="CF144" s="971">
        <f>IFERROR(_xlfn.RANK.EQ(CE144,$CE$38:$CE$216,0)+COUNTIF(CE$38:CE144,CE144)-1,"-")</f>
        <v>77</v>
      </c>
      <c r="CG144" s="972"/>
      <c r="CH144" s="976" t="str">
        <f t="shared" si="105"/>
        <v>-</v>
      </c>
      <c r="CI144" s="977" t="str">
        <f t="shared" si="106"/>
        <v>-</v>
      </c>
      <c r="CJ144" s="995" t="str">
        <f t="shared" si="107"/>
        <v>-</v>
      </c>
    </row>
    <row r="145" spans="1:88" s="211" customFormat="1" ht="18" customHeight="1">
      <c r="A145" s="608" t="s">
        <v>604</v>
      </c>
      <c r="B145" s="605" t="s">
        <v>614</v>
      </c>
      <c r="C145" s="606" t="s">
        <v>186</v>
      </c>
      <c r="D145" s="605" t="s">
        <v>752</v>
      </c>
      <c r="E145" s="606" t="s">
        <v>230</v>
      </c>
      <c r="F145" s="637">
        <v>534</v>
      </c>
      <c r="G145" s="637">
        <v>539</v>
      </c>
      <c r="H145" s="637" t="s">
        <v>145</v>
      </c>
      <c r="I145" s="637">
        <v>539</v>
      </c>
      <c r="J145" s="637">
        <v>2880</v>
      </c>
      <c r="K145" s="637">
        <v>451</v>
      </c>
      <c r="L145" s="637">
        <v>568</v>
      </c>
      <c r="M145" s="637">
        <v>2560</v>
      </c>
      <c r="N145" s="636">
        <v>83</v>
      </c>
      <c r="O145" s="636">
        <v>380</v>
      </c>
      <c r="P145" s="636">
        <v>315</v>
      </c>
      <c r="Q145" s="637" t="s">
        <v>145</v>
      </c>
      <c r="R145" s="637" t="s">
        <v>145</v>
      </c>
      <c r="S145" s="636" t="s">
        <v>145</v>
      </c>
      <c r="T145" s="636" t="s">
        <v>145</v>
      </c>
      <c r="U145" s="637" t="s">
        <v>145</v>
      </c>
      <c r="V145" s="636" t="s">
        <v>145</v>
      </c>
      <c r="W145" s="636" t="s">
        <v>145</v>
      </c>
      <c r="X145" s="636" t="s">
        <v>145</v>
      </c>
      <c r="Y145" s="636" t="s">
        <v>145</v>
      </c>
      <c r="Z145" s="636" t="s">
        <v>145</v>
      </c>
      <c r="AA145" s="636" t="s">
        <v>145</v>
      </c>
      <c r="AB145" s="636" t="s">
        <v>145</v>
      </c>
      <c r="AC145" s="636" t="s">
        <v>145</v>
      </c>
      <c r="AD145" s="636" t="s">
        <v>145</v>
      </c>
      <c r="AE145" s="636" t="s">
        <v>145</v>
      </c>
      <c r="AG145" s="103">
        <v>108</v>
      </c>
      <c r="AH145" s="103" t="s">
        <v>282</v>
      </c>
      <c r="AI145" s="104">
        <f t="shared" si="72"/>
        <v>344</v>
      </c>
      <c r="AJ145" s="876">
        <f>IFERROR(_xlfn.RANK.EQ(AI145,$AI$38:$AI$216,0)+COUNTIF(AI$38:AI145,AI145)-1,"-")</f>
        <v>69</v>
      </c>
      <c r="AK145" s="876"/>
      <c r="AL145" s="828">
        <f t="shared" si="73"/>
        <v>108</v>
      </c>
      <c r="AM145" s="828" t="str">
        <f t="shared" si="74"/>
        <v>別海町</v>
      </c>
      <c r="AN145" s="941">
        <f t="shared" si="75"/>
        <v>51</v>
      </c>
      <c r="AO145" s="104">
        <f t="shared" si="76"/>
        <v>1180</v>
      </c>
      <c r="AP145" s="876">
        <f>IFERROR(_xlfn.RANK.EQ(AO145,$AO$38:$AO$216,0)+COUNTIF(AO$38:AO145,AO145)-1,"-")</f>
        <v>69</v>
      </c>
      <c r="AQ145" s="876"/>
      <c r="AR145" s="828">
        <f t="shared" si="77"/>
        <v>108</v>
      </c>
      <c r="AS145" s="828" t="str">
        <f t="shared" si="78"/>
        <v>知内町</v>
      </c>
      <c r="AT145" s="941">
        <f t="shared" si="79"/>
        <v>155</v>
      </c>
      <c r="AU145" s="104">
        <f t="shared" si="80"/>
        <v>342</v>
      </c>
      <c r="AV145" s="876">
        <f>IFERROR(_xlfn.RANK.EQ(AU145,$AU$38:$AU$216,0)+COUNTIF(AU$38:AU145,AU145)-1,"-")</f>
        <v>92</v>
      </c>
      <c r="AW145" s="876"/>
      <c r="AX145" s="828">
        <f t="shared" si="81"/>
        <v>108</v>
      </c>
      <c r="AY145" s="828" t="str">
        <f t="shared" si="82"/>
        <v>江差町</v>
      </c>
      <c r="AZ145" s="828">
        <f t="shared" si="83"/>
        <v>262</v>
      </c>
      <c r="BA145" s="104">
        <f t="shared" si="84"/>
        <v>159</v>
      </c>
      <c r="BB145" s="876">
        <f>IFERROR(_xlfn.RANK.EQ(BA145,$BA$38:$BA$216,0)+COUNTIF(BA$38:BA145,BA145)-1,"-")</f>
        <v>78</v>
      </c>
      <c r="BC145" s="876"/>
      <c r="BD145" s="828" t="str">
        <f t="shared" si="85"/>
        <v>-</v>
      </c>
      <c r="BE145" s="828" t="str">
        <f t="shared" si="86"/>
        <v>-</v>
      </c>
      <c r="BF145" s="941" t="str">
        <f t="shared" si="87"/>
        <v>-</v>
      </c>
      <c r="BG145" s="104">
        <f t="shared" si="88"/>
        <v>642</v>
      </c>
      <c r="BH145" s="876">
        <f>IFERROR(_xlfn.RANK.EQ(BG145,$BG$38:$BG$216,0)+COUNTIF(BG$38:BG145,BG145)-1,"-")</f>
        <v>79</v>
      </c>
      <c r="BI145" s="876"/>
      <c r="BJ145" s="828" t="str">
        <f t="shared" si="89"/>
        <v>-</v>
      </c>
      <c r="BK145" s="828" t="str">
        <f t="shared" si="90"/>
        <v>-</v>
      </c>
      <c r="BL145" s="941" t="str">
        <f t="shared" si="91"/>
        <v>-</v>
      </c>
      <c r="BM145" s="104">
        <f t="shared" si="92"/>
        <v>404</v>
      </c>
      <c r="BN145" s="876">
        <f>IFERROR(_xlfn.RANK.EQ(BM145,$BM$38:$BM$216,0)+COUNTIF(BM$38:BM145,BM145)-1,"-")</f>
        <v>81</v>
      </c>
      <c r="BO145" s="876"/>
      <c r="BP145" s="828">
        <f t="shared" si="93"/>
        <v>108</v>
      </c>
      <c r="BQ145" s="828" t="str">
        <f t="shared" si="94"/>
        <v>札幌市</v>
      </c>
      <c r="BR145" s="828">
        <f t="shared" si="95"/>
        <v>195</v>
      </c>
      <c r="BS145" s="104">
        <f t="shared" si="96"/>
        <v>185</v>
      </c>
      <c r="BT145" s="876">
        <f>IFERROR(_xlfn.RANK.EQ(BS145,$BS$38:$BS$216,0)+COUNTIF(BS$38:BS145,BS145)-1,"-")</f>
        <v>33</v>
      </c>
      <c r="BU145" s="876"/>
      <c r="BV145" s="828" t="str">
        <f t="shared" si="97"/>
        <v>-</v>
      </c>
      <c r="BW145" s="828" t="str">
        <f t="shared" si="98"/>
        <v>-</v>
      </c>
      <c r="BX145" s="941" t="str">
        <f t="shared" si="99"/>
        <v>-</v>
      </c>
      <c r="BY145" s="104">
        <f t="shared" si="100"/>
        <v>533</v>
      </c>
      <c r="BZ145" s="876">
        <f>IFERROR(_xlfn.RANK.EQ(BY145,$BY$38:$BY$216,0)+COUNTIF(BY$38:BY145,BY145)-1,"-")</f>
        <v>36</v>
      </c>
      <c r="CA145" s="876"/>
      <c r="CB145" s="828" t="str">
        <f t="shared" si="101"/>
        <v>-</v>
      </c>
      <c r="CC145" s="828" t="str">
        <f t="shared" si="102"/>
        <v>-</v>
      </c>
      <c r="CD145" s="941" t="str">
        <f t="shared" si="103"/>
        <v>-</v>
      </c>
      <c r="CE145" s="104">
        <f t="shared" si="104"/>
        <v>288</v>
      </c>
      <c r="CF145" s="971">
        <f>IFERROR(_xlfn.RANK.EQ(CE145,$CE$38:$CE$216,0)+COUNTIF(CE$38:CE145,CE145)-1,"-")</f>
        <v>56</v>
      </c>
      <c r="CG145" s="972"/>
      <c r="CH145" s="976" t="str">
        <f t="shared" si="105"/>
        <v>-</v>
      </c>
      <c r="CI145" s="977" t="str">
        <f t="shared" si="106"/>
        <v>-</v>
      </c>
      <c r="CJ145" s="995" t="str">
        <f t="shared" si="107"/>
        <v>-</v>
      </c>
    </row>
    <row r="146" spans="1:88" s="211" customFormat="1" ht="18" customHeight="1">
      <c r="A146" s="608" t="s">
        <v>604</v>
      </c>
      <c r="B146" s="605" t="s">
        <v>614</v>
      </c>
      <c r="C146" s="606" t="s">
        <v>186</v>
      </c>
      <c r="D146" s="605" t="s">
        <v>753</v>
      </c>
      <c r="E146" s="606" t="s">
        <v>297</v>
      </c>
      <c r="F146" s="637">
        <v>853</v>
      </c>
      <c r="G146" s="637">
        <v>568</v>
      </c>
      <c r="H146" s="637" t="s">
        <v>145</v>
      </c>
      <c r="I146" s="637">
        <v>568</v>
      </c>
      <c r="J146" s="637">
        <v>4850</v>
      </c>
      <c r="K146" s="637">
        <v>700</v>
      </c>
      <c r="L146" s="637">
        <v>595</v>
      </c>
      <c r="M146" s="637">
        <v>4170</v>
      </c>
      <c r="N146" s="636">
        <v>153</v>
      </c>
      <c r="O146" s="636">
        <v>446</v>
      </c>
      <c r="P146" s="636">
        <v>682</v>
      </c>
      <c r="Q146" s="637">
        <v>97</v>
      </c>
      <c r="R146" s="637">
        <v>395</v>
      </c>
      <c r="S146" s="636" t="s">
        <v>145</v>
      </c>
      <c r="T146" s="636">
        <v>395</v>
      </c>
      <c r="U146" s="637">
        <v>383</v>
      </c>
      <c r="V146" s="636" t="s">
        <v>145</v>
      </c>
      <c r="W146" s="636" t="s">
        <v>145</v>
      </c>
      <c r="X146" s="636" t="s">
        <v>145</v>
      </c>
      <c r="Y146" s="636" t="s">
        <v>145</v>
      </c>
      <c r="Z146" s="636" t="s">
        <v>145</v>
      </c>
      <c r="AA146" s="636" t="s">
        <v>888</v>
      </c>
      <c r="AB146" s="636" t="s">
        <v>888</v>
      </c>
      <c r="AC146" s="636" t="s">
        <v>145</v>
      </c>
      <c r="AD146" s="636" t="s">
        <v>888</v>
      </c>
      <c r="AE146" s="636" t="s">
        <v>888</v>
      </c>
      <c r="AG146" s="103">
        <v>109</v>
      </c>
      <c r="AH146" s="103" t="s">
        <v>318</v>
      </c>
      <c r="AI146" s="104">
        <f t="shared" si="72"/>
        <v>387</v>
      </c>
      <c r="AJ146" s="876">
        <f>IFERROR(_xlfn.RANK.EQ(AI146,$AI$38:$AI$216,0)+COUNTIF(AI$38:AI146,AI146)-1,"-")</f>
        <v>64</v>
      </c>
      <c r="AK146" s="876"/>
      <c r="AL146" s="828">
        <f t="shared" si="73"/>
        <v>109</v>
      </c>
      <c r="AM146" s="828" t="str">
        <f t="shared" si="74"/>
        <v>苫小牧市</v>
      </c>
      <c r="AN146" s="941">
        <f t="shared" si="75"/>
        <v>40</v>
      </c>
      <c r="AO146" s="104">
        <f t="shared" si="76"/>
        <v>1110</v>
      </c>
      <c r="AP146" s="876">
        <f>IFERROR(_xlfn.RANK.EQ(AO146,$AO$38:$AO$216,0)+COUNTIF(AO$38:AO146,AO146)-1,"-")</f>
        <v>71</v>
      </c>
      <c r="AQ146" s="876"/>
      <c r="AR146" s="828">
        <f t="shared" si="77"/>
        <v>109</v>
      </c>
      <c r="AS146" s="828" t="str">
        <f t="shared" si="78"/>
        <v>赤平市</v>
      </c>
      <c r="AT146" s="941">
        <f t="shared" si="79"/>
        <v>118</v>
      </c>
      <c r="AU146" s="104">
        <f t="shared" si="80"/>
        <v>288</v>
      </c>
      <c r="AV146" s="876">
        <f>IFERROR(_xlfn.RANK.EQ(AU146,$AU$38:$AU$216,0)+COUNTIF(AU$38:AU146,AU146)-1,"-")</f>
        <v>106</v>
      </c>
      <c r="AW146" s="876"/>
      <c r="AX146" s="828">
        <f t="shared" si="81"/>
        <v>108</v>
      </c>
      <c r="AY146" s="828" t="str">
        <f t="shared" si="82"/>
        <v>小平町</v>
      </c>
      <c r="AZ146" s="828">
        <f t="shared" si="83"/>
        <v>262</v>
      </c>
      <c r="BA146" s="104">
        <f t="shared" si="84"/>
        <v>263</v>
      </c>
      <c r="BB146" s="876">
        <f>IFERROR(_xlfn.RANK.EQ(BA146,$BA$38:$BA$216,0)+COUNTIF(BA$38:BA146,BA146)-1,"-")</f>
        <v>67</v>
      </c>
      <c r="BC146" s="876"/>
      <c r="BD146" s="828" t="str">
        <f t="shared" si="85"/>
        <v>-</v>
      </c>
      <c r="BE146" s="828" t="str">
        <f t="shared" si="86"/>
        <v>-</v>
      </c>
      <c r="BF146" s="941" t="str">
        <f t="shared" si="87"/>
        <v>-</v>
      </c>
      <c r="BG146" s="104">
        <f t="shared" si="88"/>
        <v>833</v>
      </c>
      <c r="BH146" s="876">
        <f>IFERROR(_xlfn.RANK.EQ(BG146,$BG$38:$BG$216,0)+COUNTIF(BG$38:BG146,BG146)-1,"-")</f>
        <v>69</v>
      </c>
      <c r="BI146" s="876"/>
      <c r="BJ146" s="828" t="str">
        <f t="shared" si="89"/>
        <v>-</v>
      </c>
      <c r="BK146" s="828" t="str">
        <f t="shared" si="90"/>
        <v>-</v>
      </c>
      <c r="BL146" s="941" t="str">
        <f t="shared" si="91"/>
        <v>-</v>
      </c>
      <c r="BM146" s="104">
        <f t="shared" si="92"/>
        <v>317</v>
      </c>
      <c r="BN146" s="876">
        <f>IFERROR(_xlfn.RANK.EQ(BM146,$BM$38:$BM$216,0)+COUNTIF(BM$38:BM146,BM146)-1,"-")</f>
        <v>100</v>
      </c>
      <c r="BO146" s="876"/>
      <c r="BP146" s="828">
        <f t="shared" si="93"/>
        <v>108</v>
      </c>
      <c r="BQ146" s="828" t="str">
        <f t="shared" si="94"/>
        <v>鷹栖町</v>
      </c>
      <c r="BR146" s="828">
        <f t="shared" si="95"/>
        <v>195</v>
      </c>
      <c r="BS146" s="104">
        <f t="shared" si="96"/>
        <v>124</v>
      </c>
      <c r="BT146" s="876">
        <f>IFERROR(_xlfn.RANK.EQ(BS146,$BS$38:$BS$216,0)+COUNTIF(BS$38:BS146,BS146)-1,"-")</f>
        <v>41</v>
      </c>
      <c r="BU146" s="876"/>
      <c r="BV146" s="828" t="str">
        <f t="shared" si="97"/>
        <v>-</v>
      </c>
      <c r="BW146" s="828" t="str">
        <f t="shared" si="98"/>
        <v>-</v>
      </c>
      <c r="BX146" s="941" t="str">
        <f t="shared" si="99"/>
        <v>-</v>
      </c>
      <c r="BY146" s="104">
        <f t="shared" si="100"/>
        <v>281</v>
      </c>
      <c r="BZ146" s="876">
        <f>IFERROR(_xlfn.RANK.EQ(BY146,$BY$38:$BY$216,0)+COUNTIF(BY$38:BY146,BY146)-1,"-")</f>
        <v>49</v>
      </c>
      <c r="CA146" s="876"/>
      <c r="CB146" s="828" t="str">
        <f t="shared" si="101"/>
        <v>-</v>
      </c>
      <c r="CC146" s="828" t="str">
        <f t="shared" si="102"/>
        <v>-</v>
      </c>
      <c r="CD146" s="941" t="str">
        <f t="shared" si="103"/>
        <v>-</v>
      </c>
      <c r="CE146" s="104">
        <f t="shared" si="104"/>
        <v>227</v>
      </c>
      <c r="CF146" s="971">
        <f>IFERROR(_xlfn.RANK.EQ(CE146,$CE$38:$CE$216,0)+COUNTIF(CE$38:CE146,CE146)-1,"-")</f>
        <v>66</v>
      </c>
      <c r="CG146" s="972"/>
      <c r="CH146" s="976" t="str">
        <f t="shared" si="105"/>
        <v>-</v>
      </c>
      <c r="CI146" s="977" t="str">
        <f t="shared" si="106"/>
        <v>-</v>
      </c>
      <c r="CJ146" s="995" t="str">
        <f t="shared" si="107"/>
        <v>-</v>
      </c>
    </row>
    <row r="147" spans="1:88" s="211" customFormat="1" ht="18" customHeight="1">
      <c r="A147" s="608" t="s">
        <v>604</v>
      </c>
      <c r="B147" s="605" t="s">
        <v>614</v>
      </c>
      <c r="C147" s="606" t="s">
        <v>186</v>
      </c>
      <c r="D147" s="605" t="s">
        <v>754</v>
      </c>
      <c r="E147" s="606" t="s">
        <v>289</v>
      </c>
      <c r="F147" s="637">
        <v>777</v>
      </c>
      <c r="G147" s="637">
        <v>506</v>
      </c>
      <c r="H147" s="637" t="s">
        <v>145</v>
      </c>
      <c r="I147" s="637">
        <v>506</v>
      </c>
      <c r="J147" s="637">
        <v>3930</v>
      </c>
      <c r="K147" s="637">
        <v>777</v>
      </c>
      <c r="L147" s="637">
        <v>506</v>
      </c>
      <c r="M147" s="637">
        <v>3930</v>
      </c>
      <c r="N147" s="636" t="s">
        <v>145</v>
      </c>
      <c r="O147" s="636" t="s">
        <v>145</v>
      </c>
      <c r="P147" s="636" t="s">
        <v>145</v>
      </c>
      <c r="Q147" s="637" t="s">
        <v>145</v>
      </c>
      <c r="R147" s="637" t="s">
        <v>145</v>
      </c>
      <c r="S147" s="636" t="s">
        <v>145</v>
      </c>
      <c r="T147" s="636" t="s">
        <v>145</v>
      </c>
      <c r="U147" s="637" t="s">
        <v>145</v>
      </c>
      <c r="V147" s="636" t="s">
        <v>145</v>
      </c>
      <c r="W147" s="636" t="s">
        <v>145</v>
      </c>
      <c r="X147" s="636" t="s">
        <v>145</v>
      </c>
      <c r="Y147" s="636" t="s">
        <v>145</v>
      </c>
      <c r="Z147" s="636" t="s">
        <v>145</v>
      </c>
      <c r="AA147" s="636" t="s">
        <v>145</v>
      </c>
      <c r="AB147" s="636" t="s">
        <v>145</v>
      </c>
      <c r="AC147" s="636" t="s">
        <v>145</v>
      </c>
      <c r="AD147" s="636" t="s">
        <v>145</v>
      </c>
      <c r="AE147" s="636" t="s">
        <v>145</v>
      </c>
      <c r="AG147" s="103">
        <v>110</v>
      </c>
      <c r="AH147" s="103" t="s">
        <v>327</v>
      </c>
      <c r="AI147" s="104">
        <f t="shared" si="72"/>
        <v>356</v>
      </c>
      <c r="AJ147" s="876">
        <f>IFERROR(_xlfn.RANK.EQ(AI147,$AI$38:$AI$216,0)+COUNTIF(AI$38:AI147,AI147)-1,"-")</f>
        <v>68</v>
      </c>
      <c r="AK147" s="876"/>
      <c r="AL147" s="828">
        <f t="shared" si="73"/>
        <v>110</v>
      </c>
      <c r="AM147" s="828" t="str">
        <f t="shared" si="74"/>
        <v>知内町</v>
      </c>
      <c r="AN147" s="941">
        <f t="shared" si="75"/>
        <v>39</v>
      </c>
      <c r="AO147" s="104">
        <f t="shared" si="76"/>
        <v>1030</v>
      </c>
      <c r="AP147" s="876">
        <f>IFERROR(_xlfn.RANK.EQ(AO147,$AO$38:$AO$216,0)+COUNTIF(AO$38:AO147,AO147)-1,"-")</f>
        <v>74</v>
      </c>
      <c r="AQ147" s="876"/>
      <c r="AR147" s="828">
        <f t="shared" si="77"/>
        <v>110</v>
      </c>
      <c r="AS147" s="828" t="str">
        <f t="shared" si="78"/>
        <v>新冠町</v>
      </c>
      <c r="AT147" s="941">
        <f t="shared" si="79"/>
        <v>91</v>
      </c>
      <c r="AU147" s="104">
        <f t="shared" si="80"/>
        <v>289</v>
      </c>
      <c r="AV147" s="876">
        <f>IFERROR(_xlfn.RANK.EQ(AU147,$AU$38:$AU$216,0)+COUNTIF(AU$38:AU147,AU147)-1,"-")</f>
        <v>105</v>
      </c>
      <c r="AW147" s="876"/>
      <c r="AX147" s="828">
        <f t="shared" si="81"/>
        <v>110</v>
      </c>
      <c r="AY147" s="828" t="str">
        <f t="shared" si="82"/>
        <v>新十津川町</v>
      </c>
      <c r="AZ147" s="828">
        <f t="shared" si="83"/>
        <v>246</v>
      </c>
      <c r="BA147" s="104">
        <f t="shared" si="84"/>
        <v>246</v>
      </c>
      <c r="BB147" s="876">
        <f>IFERROR(_xlfn.RANK.EQ(BA147,$BA$38:$BA$216,0)+COUNTIF(BA$38:BA147,BA147)-1,"-")</f>
        <v>70</v>
      </c>
      <c r="BC147" s="876"/>
      <c r="BD147" s="828" t="str">
        <f t="shared" si="85"/>
        <v>-</v>
      </c>
      <c r="BE147" s="828" t="str">
        <f t="shared" si="86"/>
        <v>-</v>
      </c>
      <c r="BF147" s="941" t="str">
        <f t="shared" si="87"/>
        <v>-</v>
      </c>
      <c r="BG147" s="104">
        <f t="shared" si="88"/>
        <v>737</v>
      </c>
      <c r="BH147" s="876">
        <f>IFERROR(_xlfn.RANK.EQ(BG147,$BG$38:$BG$216,0)+COUNTIF(BG$38:BG147,BG147)-1,"-")</f>
        <v>75</v>
      </c>
      <c r="BI147" s="876"/>
      <c r="BJ147" s="828" t="str">
        <f t="shared" si="89"/>
        <v>-</v>
      </c>
      <c r="BK147" s="828" t="str">
        <f t="shared" si="90"/>
        <v>-</v>
      </c>
      <c r="BL147" s="941" t="str">
        <f t="shared" si="91"/>
        <v>-</v>
      </c>
      <c r="BM147" s="104">
        <f t="shared" si="92"/>
        <v>300</v>
      </c>
      <c r="BN147" s="876">
        <f>IFERROR(_xlfn.RANK.EQ(BM147,$BM$38:$BM$216,0)+COUNTIF(BM$38:BM147,BM147)-1,"-")</f>
        <v>102</v>
      </c>
      <c r="BO147" s="876"/>
      <c r="BP147" s="828">
        <f t="shared" si="93"/>
        <v>110</v>
      </c>
      <c r="BQ147" s="828" t="str">
        <f t="shared" si="94"/>
        <v>浦臼町</v>
      </c>
      <c r="BR147" s="828">
        <f t="shared" si="95"/>
        <v>183</v>
      </c>
      <c r="BS147" s="104">
        <f t="shared" si="96"/>
        <v>110</v>
      </c>
      <c r="BT147" s="876">
        <f>IFERROR(_xlfn.RANK.EQ(BS147,$BS$38:$BS$216,0)+COUNTIF(BS$38:BS147,BS147)-1,"-")</f>
        <v>45</v>
      </c>
      <c r="BU147" s="876"/>
      <c r="BV147" s="828" t="str">
        <f t="shared" si="97"/>
        <v>-</v>
      </c>
      <c r="BW147" s="828" t="str">
        <f t="shared" si="98"/>
        <v>-</v>
      </c>
      <c r="BX147" s="941" t="str">
        <f t="shared" si="99"/>
        <v>-</v>
      </c>
      <c r="BY147" s="104">
        <f t="shared" si="100"/>
        <v>292</v>
      </c>
      <c r="BZ147" s="876">
        <f>IFERROR(_xlfn.RANK.EQ(BY147,$BY$38:$BY$216,0)+COUNTIF(BY$38:BY147,BY147)-1,"-")</f>
        <v>48</v>
      </c>
      <c r="CA147" s="876"/>
      <c r="CB147" s="828" t="str">
        <f t="shared" si="101"/>
        <v>-</v>
      </c>
      <c r="CC147" s="828" t="str">
        <f t="shared" si="102"/>
        <v>-</v>
      </c>
      <c r="CD147" s="941" t="str">
        <f t="shared" si="103"/>
        <v>-</v>
      </c>
      <c r="CE147" s="104">
        <f t="shared" si="104"/>
        <v>265</v>
      </c>
      <c r="CF147" s="971">
        <f>IFERROR(_xlfn.RANK.EQ(CE147,$CE$38:$CE$216,0)+COUNTIF(CE$38:CE147,CE147)-1,"-")</f>
        <v>61</v>
      </c>
      <c r="CG147" s="972"/>
      <c r="CH147" s="976" t="str">
        <f t="shared" si="105"/>
        <v>-</v>
      </c>
      <c r="CI147" s="977" t="str">
        <f t="shared" si="106"/>
        <v>-</v>
      </c>
      <c r="CJ147" s="995" t="str">
        <f t="shared" si="107"/>
        <v>-</v>
      </c>
    </row>
    <row r="148" spans="1:88" s="211" customFormat="1" ht="18" customHeight="1">
      <c r="A148" s="608" t="s">
        <v>604</v>
      </c>
      <c r="B148" s="605" t="s">
        <v>614</v>
      </c>
      <c r="C148" s="606" t="s">
        <v>186</v>
      </c>
      <c r="D148" s="605" t="s">
        <v>755</v>
      </c>
      <c r="E148" s="606" t="s">
        <v>271</v>
      </c>
      <c r="F148" s="637">
        <v>604</v>
      </c>
      <c r="G148" s="637">
        <v>561</v>
      </c>
      <c r="H148" s="637" t="s">
        <v>145</v>
      </c>
      <c r="I148" s="637">
        <v>561</v>
      </c>
      <c r="J148" s="637">
        <v>3390</v>
      </c>
      <c r="K148" s="637">
        <v>604</v>
      </c>
      <c r="L148" s="637">
        <v>561</v>
      </c>
      <c r="M148" s="637">
        <v>3390</v>
      </c>
      <c r="N148" s="636" t="s">
        <v>145</v>
      </c>
      <c r="O148" s="636" t="s">
        <v>145</v>
      </c>
      <c r="P148" s="636" t="s">
        <v>145</v>
      </c>
      <c r="Q148" s="637" t="s">
        <v>145</v>
      </c>
      <c r="R148" s="637" t="s">
        <v>145</v>
      </c>
      <c r="S148" s="636" t="s">
        <v>145</v>
      </c>
      <c r="T148" s="636" t="s">
        <v>145</v>
      </c>
      <c r="U148" s="637" t="s">
        <v>145</v>
      </c>
      <c r="V148" s="636" t="s">
        <v>145</v>
      </c>
      <c r="W148" s="636" t="s">
        <v>145</v>
      </c>
      <c r="X148" s="636" t="s">
        <v>145</v>
      </c>
      <c r="Y148" s="636" t="s">
        <v>145</v>
      </c>
      <c r="Z148" s="636" t="s">
        <v>145</v>
      </c>
      <c r="AA148" s="636" t="s">
        <v>145</v>
      </c>
      <c r="AB148" s="636" t="s">
        <v>145</v>
      </c>
      <c r="AC148" s="636" t="s">
        <v>145</v>
      </c>
      <c r="AD148" s="636" t="s">
        <v>145</v>
      </c>
      <c r="AE148" s="636" t="s">
        <v>145</v>
      </c>
      <c r="AG148" s="103">
        <v>111</v>
      </c>
      <c r="AH148" s="103" t="s">
        <v>270</v>
      </c>
      <c r="AI148" s="104">
        <f t="shared" si="72"/>
        <v>495</v>
      </c>
      <c r="AJ148" s="876">
        <f>IFERROR(_xlfn.RANK.EQ(AI148,$AI$38:$AI$216,0)+COUNTIF(AI$38:AI148,AI148)-1,"-")</f>
        <v>59</v>
      </c>
      <c r="AK148" s="876"/>
      <c r="AL148" s="828">
        <f t="shared" si="73"/>
        <v>111</v>
      </c>
      <c r="AM148" s="828" t="str">
        <f t="shared" si="74"/>
        <v>新冠町</v>
      </c>
      <c r="AN148" s="941">
        <f t="shared" si="75"/>
        <v>28</v>
      </c>
      <c r="AO148" s="104">
        <f t="shared" si="76"/>
        <v>1450</v>
      </c>
      <c r="AP148" s="876">
        <f>IFERROR(_xlfn.RANK.EQ(AO148,$AO$38:$AO$216,0)+COUNTIF(AO$38:AO148,AO148)-1,"-")</f>
        <v>66</v>
      </c>
      <c r="AQ148" s="876"/>
      <c r="AR148" s="828">
        <f t="shared" si="77"/>
        <v>111</v>
      </c>
      <c r="AS148" s="828" t="str">
        <f t="shared" si="78"/>
        <v>夕張市</v>
      </c>
      <c r="AT148" s="941">
        <f t="shared" si="79"/>
        <v>82</v>
      </c>
      <c r="AU148" s="104">
        <f t="shared" si="80"/>
        <v>293</v>
      </c>
      <c r="AV148" s="876">
        <f>IFERROR(_xlfn.RANK.EQ(AU148,$AU$38:$AU$216,0)+COUNTIF(AU$38:AU148,AU148)-1,"-")</f>
        <v>103</v>
      </c>
      <c r="AW148" s="876"/>
      <c r="AX148" s="828">
        <f t="shared" si="81"/>
        <v>111</v>
      </c>
      <c r="AY148" s="828" t="str">
        <f t="shared" si="82"/>
        <v>赤平市</v>
      </c>
      <c r="AZ148" s="828">
        <f t="shared" si="83"/>
        <v>203</v>
      </c>
      <c r="BA148" s="104">
        <f t="shared" si="84"/>
        <v>261</v>
      </c>
      <c r="BB148" s="876">
        <f>IFERROR(_xlfn.RANK.EQ(BA148,$BA$38:$BA$216,0)+COUNTIF(BA$38:BA148,BA148)-1,"-")</f>
        <v>68</v>
      </c>
      <c r="BC148" s="876"/>
      <c r="BD148" s="828" t="str">
        <f t="shared" si="85"/>
        <v>-</v>
      </c>
      <c r="BE148" s="828" t="str">
        <f t="shared" si="86"/>
        <v>-</v>
      </c>
      <c r="BF148" s="941" t="str">
        <f t="shared" si="87"/>
        <v>-</v>
      </c>
      <c r="BG148" s="104">
        <f t="shared" si="88"/>
        <v>751</v>
      </c>
      <c r="BH148" s="876">
        <f>IFERROR(_xlfn.RANK.EQ(BG148,$BG$38:$BG$216,0)+COUNTIF(BG$38:BG148,BG148)-1,"-")</f>
        <v>73</v>
      </c>
      <c r="BI148" s="876"/>
      <c r="BJ148" s="828" t="str">
        <f t="shared" si="89"/>
        <v>-</v>
      </c>
      <c r="BK148" s="828" t="str">
        <f t="shared" si="90"/>
        <v>-</v>
      </c>
      <c r="BL148" s="941" t="str">
        <f t="shared" si="91"/>
        <v>-</v>
      </c>
      <c r="BM148" s="104">
        <f t="shared" si="92"/>
        <v>288</v>
      </c>
      <c r="BN148" s="876">
        <f>IFERROR(_xlfn.RANK.EQ(BM148,$BM$38:$BM$216,0)+COUNTIF(BM$38:BM148,BM148)-1,"-")</f>
        <v>103</v>
      </c>
      <c r="BO148" s="876"/>
      <c r="BP148" s="828">
        <f t="shared" si="93"/>
        <v>111</v>
      </c>
      <c r="BQ148" s="828" t="str">
        <f t="shared" si="94"/>
        <v>乙部町</v>
      </c>
      <c r="BR148" s="828">
        <f t="shared" si="95"/>
        <v>30</v>
      </c>
      <c r="BS148" s="104">
        <f t="shared" si="96"/>
        <v>234</v>
      </c>
      <c r="BT148" s="876">
        <f>IFERROR(_xlfn.RANK.EQ(BS148,$BS$38:$BS$216,0)+COUNTIF(BS$38:BS148,BS148)-1,"-")</f>
        <v>26</v>
      </c>
      <c r="BU148" s="876"/>
      <c r="BV148" s="828" t="str">
        <f t="shared" si="97"/>
        <v>-</v>
      </c>
      <c r="BW148" s="828" t="str">
        <f t="shared" si="98"/>
        <v>-</v>
      </c>
      <c r="BX148" s="941" t="str">
        <f t="shared" si="99"/>
        <v>-</v>
      </c>
      <c r="BY148" s="104">
        <f t="shared" si="100"/>
        <v>700</v>
      </c>
      <c r="BZ148" s="876">
        <f>IFERROR(_xlfn.RANK.EQ(BY148,$BY$38:$BY$216,0)+COUNTIF(BY$38:BY148,BY148)-1,"-")</f>
        <v>26</v>
      </c>
      <c r="CA148" s="876"/>
      <c r="CB148" s="828" t="str">
        <f t="shared" si="101"/>
        <v>-</v>
      </c>
      <c r="CC148" s="828" t="str">
        <f t="shared" si="102"/>
        <v>-</v>
      </c>
      <c r="CD148" s="941" t="str">
        <f t="shared" si="103"/>
        <v>-</v>
      </c>
      <c r="CE148" s="104">
        <f t="shared" si="104"/>
        <v>299</v>
      </c>
      <c r="CF148" s="971">
        <f>IFERROR(_xlfn.RANK.EQ(CE148,$CE$38:$CE$216,0)+COUNTIF(CE$38:CE148,CE148)-1,"-")</f>
        <v>53</v>
      </c>
      <c r="CG148" s="972"/>
      <c r="CH148" s="976" t="str">
        <f t="shared" si="105"/>
        <v>-</v>
      </c>
      <c r="CI148" s="977" t="str">
        <f t="shared" si="106"/>
        <v>-</v>
      </c>
      <c r="CJ148" s="995" t="str">
        <f t="shared" si="107"/>
        <v>-</v>
      </c>
    </row>
    <row r="149" spans="1:88" s="211" customFormat="1" ht="18" customHeight="1">
      <c r="A149" s="608" t="s">
        <v>604</v>
      </c>
      <c r="B149" s="605" t="s">
        <v>614</v>
      </c>
      <c r="C149" s="606" t="s">
        <v>186</v>
      </c>
      <c r="D149" s="605" t="s">
        <v>756</v>
      </c>
      <c r="E149" s="606" t="s">
        <v>243</v>
      </c>
      <c r="F149" s="637">
        <v>419</v>
      </c>
      <c r="G149" s="637">
        <v>570</v>
      </c>
      <c r="H149" s="637" t="s">
        <v>145</v>
      </c>
      <c r="I149" s="637">
        <v>570</v>
      </c>
      <c r="J149" s="637">
        <v>2390</v>
      </c>
      <c r="K149" s="637">
        <v>419</v>
      </c>
      <c r="L149" s="637">
        <v>570</v>
      </c>
      <c r="M149" s="637">
        <v>2390</v>
      </c>
      <c r="N149" s="636" t="s">
        <v>145</v>
      </c>
      <c r="O149" s="636" t="s">
        <v>145</v>
      </c>
      <c r="P149" s="636" t="s">
        <v>145</v>
      </c>
      <c r="Q149" s="637" t="s">
        <v>145</v>
      </c>
      <c r="R149" s="637" t="s">
        <v>145</v>
      </c>
      <c r="S149" s="636" t="s">
        <v>145</v>
      </c>
      <c r="T149" s="636" t="s">
        <v>145</v>
      </c>
      <c r="U149" s="637" t="s">
        <v>145</v>
      </c>
      <c r="V149" s="636" t="s">
        <v>145</v>
      </c>
      <c r="W149" s="636" t="s">
        <v>145</v>
      </c>
      <c r="X149" s="636" t="s">
        <v>145</v>
      </c>
      <c r="Y149" s="636" t="s">
        <v>145</v>
      </c>
      <c r="Z149" s="636" t="s">
        <v>145</v>
      </c>
      <c r="AA149" s="636" t="s">
        <v>145</v>
      </c>
      <c r="AB149" s="636" t="s">
        <v>145</v>
      </c>
      <c r="AC149" s="636" t="s">
        <v>145</v>
      </c>
      <c r="AD149" s="636" t="s">
        <v>145</v>
      </c>
      <c r="AE149" s="636" t="s">
        <v>145</v>
      </c>
      <c r="AG149" s="103">
        <v>112</v>
      </c>
      <c r="AH149" s="103" t="s">
        <v>305</v>
      </c>
      <c r="AI149" s="104" t="str">
        <f t="shared" si="72"/>
        <v>x</v>
      </c>
      <c r="AJ149" s="876" t="str">
        <f>IFERROR(_xlfn.RANK.EQ(AI149,$AI$38:$AI$216,0)+COUNTIF(AI$38:AI149,AI149)-1,"-")</f>
        <v>-</v>
      </c>
      <c r="AK149" s="876"/>
      <c r="AL149" s="828">
        <f t="shared" si="73"/>
        <v>112</v>
      </c>
      <c r="AM149" s="828" t="str">
        <f t="shared" si="74"/>
        <v>愛別町</v>
      </c>
      <c r="AN149" s="941">
        <f t="shared" si="75"/>
        <v>18</v>
      </c>
      <c r="AO149" s="104" t="str">
        <f t="shared" si="76"/>
        <v>x</v>
      </c>
      <c r="AP149" s="876" t="str">
        <f>IFERROR(_xlfn.RANK.EQ(AO149,$AO$38:$AO$216,0)+COUNTIF(AO$38:AO149,AO149)-1,"-")</f>
        <v>-</v>
      </c>
      <c r="AQ149" s="876"/>
      <c r="AR149" s="828">
        <f t="shared" si="77"/>
        <v>112</v>
      </c>
      <c r="AS149" s="828" t="str">
        <f t="shared" si="78"/>
        <v>愛別町</v>
      </c>
      <c r="AT149" s="941">
        <f t="shared" si="79"/>
        <v>58</v>
      </c>
      <c r="AU149" s="104" t="str">
        <f t="shared" si="80"/>
        <v>x</v>
      </c>
      <c r="AV149" s="876" t="str">
        <f>IFERROR(_xlfn.RANK.EQ(AU149,$AU$38:$AU$216,0)+COUNTIF(AU$38:AU149,AU149)-1,"-")</f>
        <v>-</v>
      </c>
      <c r="AW149" s="876"/>
      <c r="AX149" s="828">
        <f t="shared" si="81"/>
        <v>112</v>
      </c>
      <c r="AY149" s="828" t="str">
        <f t="shared" si="82"/>
        <v>札幌市</v>
      </c>
      <c r="AZ149" s="828">
        <f t="shared" si="83"/>
        <v>194</v>
      </c>
      <c r="BA149" s="104" t="str">
        <f t="shared" si="84"/>
        <v>x</v>
      </c>
      <c r="BB149" s="876" t="str">
        <f>IFERROR(_xlfn.RANK.EQ(BA149,$BA$38:$BA$216,0)+COUNTIF(BA$38:BA149,BA149)-1,"-")</f>
        <v>-</v>
      </c>
      <c r="BC149" s="876"/>
      <c r="BD149" s="828" t="str">
        <f t="shared" si="85"/>
        <v>-</v>
      </c>
      <c r="BE149" s="828" t="str">
        <f t="shared" si="86"/>
        <v>-</v>
      </c>
      <c r="BF149" s="941" t="str">
        <f t="shared" si="87"/>
        <v>-</v>
      </c>
      <c r="BG149" s="104" t="str">
        <f t="shared" si="88"/>
        <v>x</v>
      </c>
      <c r="BH149" s="876" t="str">
        <f>IFERROR(_xlfn.RANK.EQ(BG149,$BG$38:$BG$216,0)+COUNTIF(BG$38:BG149,BG149)-1,"-")</f>
        <v>-</v>
      </c>
      <c r="BI149" s="876"/>
      <c r="BJ149" s="828" t="str">
        <f t="shared" si="89"/>
        <v>-</v>
      </c>
      <c r="BK149" s="828" t="str">
        <f t="shared" si="90"/>
        <v>-</v>
      </c>
      <c r="BL149" s="941" t="str">
        <f t="shared" si="91"/>
        <v>-</v>
      </c>
      <c r="BM149" s="104" t="str">
        <f t="shared" si="92"/>
        <v>x</v>
      </c>
      <c r="BN149" s="876" t="str">
        <f>IFERROR(_xlfn.RANK.EQ(BM149,$BM$38:$BM$216,0)+COUNTIF(BM$38:BM149,BM149)-1,"-")</f>
        <v>-</v>
      </c>
      <c r="BO149" s="876"/>
      <c r="BP149" s="828" t="str">
        <f t="shared" si="93"/>
        <v>-</v>
      </c>
      <c r="BQ149" s="828" t="str">
        <f t="shared" si="94"/>
        <v>-</v>
      </c>
      <c r="BR149" s="828" t="str">
        <f t="shared" si="95"/>
        <v>-</v>
      </c>
      <c r="BS149" s="104" t="str">
        <f t="shared" si="96"/>
        <v>x</v>
      </c>
      <c r="BT149" s="876" t="str">
        <f>IFERROR(_xlfn.RANK.EQ(BS149,$BS$38:$BS$216,0)+COUNTIF(BS$38:BS149,BS149)-1,"-")</f>
        <v>-</v>
      </c>
      <c r="BU149" s="876"/>
      <c r="BV149" s="828" t="str">
        <f t="shared" si="97"/>
        <v>-</v>
      </c>
      <c r="BW149" s="828" t="str">
        <f t="shared" si="98"/>
        <v>-</v>
      </c>
      <c r="BX149" s="941" t="str">
        <f t="shared" si="99"/>
        <v>-</v>
      </c>
      <c r="BY149" s="104" t="str">
        <f t="shared" si="100"/>
        <v>x</v>
      </c>
      <c r="BZ149" s="876" t="str">
        <f>IFERROR(_xlfn.RANK.EQ(BY149,$BY$38:$BY$216,0)+COUNTIF(BY$38:BY149,BY149)-1,"-")</f>
        <v>-</v>
      </c>
      <c r="CA149" s="876"/>
      <c r="CB149" s="828" t="str">
        <f t="shared" si="101"/>
        <v>-</v>
      </c>
      <c r="CC149" s="828" t="str">
        <f t="shared" si="102"/>
        <v>-</v>
      </c>
      <c r="CD149" s="941" t="str">
        <f t="shared" si="103"/>
        <v>-</v>
      </c>
      <c r="CE149" s="104" t="str">
        <f t="shared" si="104"/>
        <v>x</v>
      </c>
      <c r="CF149" s="971" t="str">
        <f>IFERROR(_xlfn.RANK.EQ(CE149,$CE$38:$CE$216,0)+COUNTIF(CE$38:CE149,CE149)-1,"-")</f>
        <v>-</v>
      </c>
      <c r="CG149" s="972"/>
      <c r="CH149" s="976" t="str">
        <f t="shared" si="105"/>
        <v>-</v>
      </c>
      <c r="CI149" s="977" t="str">
        <f t="shared" si="106"/>
        <v>-</v>
      </c>
      <c r="CJ149" s="995" t="str">
        <f t="shared" si="107"/>
        <v>-</v>
      </c>
    </row>
    <row r="150" spans="1:88" s="211" customFormat="1" ht="18" customHeight="1">
      <c r="A150" s="608" t="s">
        <v>604</v>
      </c>
      <c r="B150" s="605" t="s">
        <v>614</v>
      </c>
      <c r="C150" s="606" t="s">
        <v>186</v>
      </c>
      <c r="D150" s="605" t="s">
        <v>757</v>
      </c>
      <c r="E150" s="606" t="s">
        <v>334</v>
      </c>
      <c r="F150" s="637" t="s">
        <v>145</v>
      </c>
      <c r="G150" s="637" t="s">
        <v>145</v>
      </c>
      <c r="H150" s="637" t="s">
        <v>145</v>
      </c>
      <c r="I150" s="637" t="s">
        <v>145</v>
      </c>
      <c r="J150" s="637" t="s">
        <v>145</v>
      </c>
      <c r="K150" s="637" t="s">
        <v>145</v>
      </c>
      <c r="L150" s="637" t="s">
        <v>145</v>
      </c>
      <c r="M150" s="637" t="s">
        <v>145</v>
      </c>
      <c r="N150" s="636" t="s">
        <v>145</v>
      </c>
      <c r="O150" s="636" t="s">
        <v>145</v>
      </c>
      <c r="P150" s="636" t="s">
        <v>145</v>
      </c>
      <c r="Q150" s="637" t="s">
        <v>145</v>
      </c>
      <c r="R150" s="637" t="s">
        <v>145</v>
      </c>
      <c r="S150" s="636" t="s">
        <v>145</v>
      </c>
      <c r="T150" s="636" t="s">
        <v>145</v>
      </c>
      <c r="U150" s="637" t="s">
        <v>145</v>
      </c>
      <c r="V150" s="636" t="s">
        <v>145</v>
      </c>
      <c r="W150" s="636" t="s">
        <v>145</v>
      </c>
      <c r="X150" s="636" t="s">
        <v>145</v>
      </c>
      <c r="Y150" s="636" t="s">
        <v>145</v>
      </c>
      <c r="Z150" s="636" t="s">
        <v>145</v>
      </c>
      <c r="AA150" s="636" t="s">
        <v>145</v>
      </c>
      <c r="AB150" s="636" t="s">
        <v>145</v>
      </c>
      <c r="AC150" s="636" t="s">
        <v>145</v>
      </c>
      <c r="AD150" s="636" t="s">
        <v>145</v>
      </c>
      <c r="AE150" s="636" t="s">
        <v>145</v>
      </c>
      <c r="AG150" s="103">
        <v>113</v>
      </c>
      <c r="AH150" s="103" t="s">
        <v>341</v>
      </c>
      <c r="AI150" s="104" t="str">
        <f t="shared" si="72"/>
        <v>-</v>
      </c>
      <c r="AJ150" s="876" t="str">
        <f>IFERROR(_xlfn.RANK.EQ(AI150,$AI$38:$AI$216,0)+COUNTIF(AI$38:AI150,AI150)-1,"-")</f>
        <v>-</v>
      </c>
      <c r="AK150" s="876"/>
      <c r="AL150" s="828">
        <f t="shared" si="73"/>
        <v>113</v>
      </c>
      <c r="AM150" s="828" t="str">
        <f t="shared" si="74"/>
        <v>夕張市</v>
      </c>
      <c r="AN150" s="941">
        <f t="shared" si="75"/>
        <v>15</v>
      </c>
      <c r="AO150" s="104" t="str">
        <f t="shared" si="76"/>
        <v>-</v>
      </c>
      <c r="AP150" s="876" t="str">
        <f>IFERROR(_xlfn.RANK.EQ(AO150,$AO$38:$AO$216,0)+COUNTIF(AO$38:AO150,AO150)-1,"-")</f>
        <v>-</v>
      </c>
      <c r="AQ150" s="876"/>
      <c r="AR150" s="828">
        <f t="shared" si="77"/>
        <v>113</v>
      </c>
      <c r="AS150" s="828" t="str">
        <f t="shared" si="78"/>
        <v>乙部町</v>
      </c>
      <c r="AT150" s="941">
        <f t="shared" si="79"/>
        <v>25</v>
      </c>
      <c r="AU150" s="104" t="str">
        <f t="shared" si="80"/>
        <v>-</v>
      </c>
      <c r="AV150" s="876" t="str">
        <f>IFERROR(_xlfn.RANK.EQ(AU150,$AU$38:$AU$216,0)+COUNTIF(AU$38:AU150,AU150)-1,"-")</f>
        <v>-</v>
      </c>
      <c r="AW150" s="876"/>
      <c r="AX150" s="828">
        <f t="shared" si="81"/>
        <v>113</v>
      </c>
      <c r="AY150" s="828" t="str">
        <f t="shared" si="82"/>
        <v>浦臼町</v>
      </c>
      <c r="AZ150" s="828">
        <f t="shared" si="83"/>
        <v>182</v>
      </c>
      <c r="BA150" s="104" t="str">
        <f t="shared" si="84"/>
        <v>-</v>
      </c>
      <c r="BB150" s="876" t="str">
        <f>IFERROR(_xlfn.RANK.EQ(BA150,$BA$38:$BA$216,0)+COUNTIF(BA$38:BA150,BA150)-1,"-")</f>
        <v>-</v>
      </c>
      <c r="BC150" s="876"/>
      <c r="BD150" s="828" t="str">
        <f t="shared" si="85"/>
        <v>-</v>
      </c>
      <c r="BE150" s="828" t="str">
        <f t="shared" si="86"/>
        <v>-</v>
      </c>
      <c r="BF150" s="941" t="str">
        <f t="shared" si="87"/>
        <v>-</v>
      </c>
      <c r="BG150" s="104" t="str">
        <f t="shared" si="88"/>
        <v>-</v>
      </c>
      <c r="BH150" s="876" t="str">
        <f>IFERROR(_xlfn.RANK.EQ(BG150,$BG$38:$BG$216,0)+COUNTIF(BG$38:BG150,BG150)-1,"-")</f>
        <v>-</v>
      </c>
      <c r="BI150" s="876"/>
      <c r="BJ150" s="828" t="str">
        <f t="shared" si="89"/>
        <v>-</v>
      </c>
      <c r="BK150" s="828" t="str">
        <f t="shared" si="90"/>
        <v>-</v>
      </c>
      <c r="BL150" s="941" t="str">
        <f t="shared" si="91"/>
        <v>-</v>
      </c>
      <c r="BM150" s="104" t="str">
        <f t="shared" si="92"/>
        <v>-</v>
      </c>
      <c r="BN150" s="876" t="str">
        <f>IFERROR(_xlfn.RANK.EQ(BM150,$BM$38:$BM$216,0)+COUNTIF(BM$38:BM150,BM150)-1,"-")</f>
        <v>-</v>
      </c>
      <c r="BO150" s="876"/>
      <c r="BP150" s="828" t="str">
        <f t="shared" si="93"/>
        <v>-</v>
      </c>
      <c r="BQ150" s="828" t="str">
        <f t="shared" si="94"/>
        <v>-</v>
      </c>
      <c r="BR150" s="828" t="str">
        <f t="shared" si="95"/>
        <v>-</v>
      </c>
      <c r="BS150" s="104" t="str">
        <f t="shared" si="96"/>
        <v>-</v>
      </c>
      <c r="BT150" s="876" t="str">
        <f>IFERROR(_xlfn.RANK.EQ(BS150,$BS$38:$BS$216,0)+COUNTIF(BS$38:BS150,BS150)-1,"-")</f>
        <v>-</v>
      </c>
      <c r="BU150" s="876"/>
      <c r="BV150" s="828" t="str">
        <f t="shared" si="97"/>
        <v>-</v>
      </c>
      <c r="BW150" s="828" t="str">
        <f t="shared" si="98"/>
        <v>-</v>
      </c>
      <c r="BX150" s="941" t="str">
        <f t="shared" si="99"/>
        <v>-</v>
      </c>
      <c r="BY150" s="104" t="str">
        <f t="shared" si="100"/>
        <v>-</v>
      </c>
      <c r="BZ150" s="876" t="str">
        <f>IFERROR(_xlfn.RANK.EQ(BY150,$BY$38:$BY$216,0)+COUNTIF(BY$38:BY150,BY150)-1,"-")</f>
        <v>-</v>
      </c>
      <c r="CA150" s="876"/>
      <c r="CB150" s="828" t="str">
        <f t="shared" si="101"/>
        <v>-</v>
      </c>
      <c r="CC150" s="828" t="str">
        <f t="shared" si="102"/>
        <v>-</v>
      </c>
      <c r="CD150" s="941" t="str">
        <f t="shared" si="103"/>
        <v>-</v>
      </c>
      <c r="CE150" s="104" t="str">
        <f t="shared" si="104"/>
        <v>-</v>
      </c>
      <c r="CF150" s="971" t="str">
        <f>IFERROR(_xlfn.RANK.EQ(CE150,$CE$38:$CE$216,0)+COUNTIF(CE$38:CE150,CE150)-1,"-")</f>
        <v>-</v>
      </c>
      <c r="CG150" s="972"/>
      <c r="CH150" s="976" t="str">
        <f t="shared" si="105"/>
        <v>-</v>
      </c>
      <c r="CI150" s="977" t="str">
        <f t="shared" si="106"/>
        <v>-</v>
      </c>
      <c r="CJ150" s="995" t="str">
        <f t="shared" si="107"/>
        <v>-</v>
      </c>
    </row>
    <row r="151" spans="1:88" s="211" customFormat="1" ht="18" customHeight="1">
      <c r="A151" s="608" t="s">
        <v>604</v>
      </c>
      <c r="B151" s="605" t="s">
        <v>614</v>
      </c>
      <c r="C151" s="606" t="s">
        <v>186</v>
      </c>
      <c r="D151" s="605" t="s">
        <v>758</v>
      </c>
      <c r="E151" s="606" t="s">
        <v>365</v>
      </c>
      <c r="F151" s="637" t="s">
        <v>145</v>
      </c>
      <c r="G151" s="637" t="s">
        <v>145</v>
      </c>
      <c r="H151" s="637" t="s">
        <v>145</v>
      </c>
      <c r="I151" s="637" t="s">
        <v>145</v>
      </c>
      <c r="J151" s="637" t="s">
        <v>145</v>
      </c>
      <c r="K151" s="637" t="s">
        <v>145</v>
      </c>
      <c r="L151" s="637" t="s">
        <v>145</v>
      </c>
      <c r="M151" s="637" t="s">
        <v>145</v>
      </c>
      <c r="N151" s="636" t="s">
        <v>145</v>
      </c>
      <c r="O151" s="636" t="s">
        <v>145</v>
      </c>
      <c r="P151" s="636" t="s">
        <v>145</v>
      </c>
      <c r="Q151" s="637" t="s">
        <v>145</v>
      </c>
      <c r="R151" s="637" t="s">
        <v>145</v>
      </c>
      <c r="S151" s="636" t="s">
        <v>145</v>
      </c>
      <c r="T151" s="636" t="s">
        <v>145</v>
      </c>
      <c r="U151" s="637" t="s">
        <v>145</v>
      </c>
      <c r="V151" s="636" t="s">
        <v>145</v>
      </c>
      <c r="W151" s="636" t="s">
        <v>145</v>
      </c>
      <c r="X151" s="636" t="s">
        <v>145</v>
      </c>
      <c r="Y151" s="636" t="s">
        <v>145</v>
      </c>
      <c r="Z151" s="636" t="s">
        <v>145</v>
      </c>
      <c r="AA151" s="636" t="s">
        <v>145</v>
      </c>
      <c r="AB151" s="636" t="s">
        <v>145</v>
      </c>
      <c r="AC151" s="636" t="s">
        <v>145</v>
      </c>
      <c r="AD151" s="636" t="s">
        <v>145</v>
      </c>
      <c r="AE151" s="636" t="s">
        <v>145</v>
      </c>
      <c r="AG151" s="103">
        <v>114</v>
      </c>
      <c r="AH151" s="103" t="s">
        <v>340</v>
      </c>
      <c r="AI151" s="104" t="str">
        <f t="shared" si="72"/>
        <v>x</v>
      </c>
      <c r="AJ151" s="876" t="str">
        <f>IFERROR(_xlfn.RANK.EQ(AI151,$AI$38:$AI$216,0)+COUNTIF(AI$38:AI151,AI151)-1,"-")</f>
        <v>-</v>
      </c>
      <c r="AK151" s="876"/>
      <c r="AL151" s="828" t="str">
        <f t="shared" si="73"/>
        <v>-</v>
      </c>
      <c r="AM151" s="828" t="str">
        <f t="shared" si="74"/>
        <v>-</v>
      </c>
      <c r="AN151" s="941" t="str">
        <f t="shared" si="75"/>
        <v>-</v>
      </c>
      <c r="AO151" s="104" t="str">
        <f t="shared" si="76"/>
        <v>x</v>
      </c>
      <c r="AP151" s="876" t="str">
        <f>IFERROR(_xlfn.RANK.EQ(AO151,$AO$38:$AO$216,0)+COUNTIF(AO$38:AO151,AO151)-1,"-")</f>
        <v>-</v>
      </c>
      <c r="AQ151" s="876"/>
      <c r="AR151" s="828" t="str">
        <f t="shared" si="77"/>
        <v>-</v>
      </c>
      <c r="AS151" s="828" t="str">
        <f t="shared" si="78"/>
        <v>-</v>
      </c>
      <c r="AT151" s="941" t="str">
        <f t="shared" si="79"/>
        <v>-</v>
      </c>
      <c r="AU151" s="104" t="str">
        <f t="shared" si="80"/>
        <v>x</v>
      </c>
      <c r="AV151" s="876" t="str">
        <f>IFERROR(_xlfn.RANK.EQ(AU151,$AU$38:$AU$216,0)+COUNTIF(AU$38:AU151,AU151)-1,"-")</f>
        <v>-</v>
      </c>
      <c r="AW151" s="876"/>
      <c r="AX151" s="828">
        <f t="shared" si="81"/>
        <v>114</v>
      </c>
      <c r="AY151" s="828" t="str">
        <f t="shared" si="82"/>
        <v>鷹栖町</v>
      </c>
      <c r="AZ151" s="828">
        <f t="shared" si="83"/>
        <v>175</v>
      </c>
      <c r="BA151" s="104" t="str">
        <f t="shared" si="84"/>
        <v>x</v>
      </c>
      <c r="BB151" s="876" t="str">
        <f>IFERROR(_xlfn.RANK.EQ(BA151,$BA$38:$BA$216,0)+COUNTIF(BA$38:BA151,BA151)-1,"-")</f>
        <v>-</v>
      </c>
      <c r="BC151" s="876"/>
      <c r="BD151" s="828" t="str">
        <f t="shared" si="85"/>
        <v>-</v>
      </c>
      <c r="BE151" s="828" t="str">
        <f t="shared" si="86"/>
        <v>-</v>
      </c>
      <c r="BF151" s="941" t="str">
        <f t="shared" si="87"/>
        <v>-</v>
      </c>
      <c r="BG151" s="104" t="str">
        <f t="shared" si="88"/>
        <v>x</v>
      </c>
      <c r="BH151" s="876" t="str">
        <f>IFERROR(_xlfn.RANK.EQ(BG151,$BG$38:$BG$216,0)+COUNTIF(BG$38:BG151,BG151)-1,"-")</f>
        <v>-</v>
      </c>
      <c r="BI151" s="876"/>
      <c r="BJ151" s="828" t="str">
        <f t="shared" si="89"/>
        <v>-</v>
      </c>
      <c r="BK151" s="828" t="str">
        <f t="shared" si="90"/>
        <v>-</v>
      </c>
      <c r="BL151" s="941" t="str">
        <f t="shared" si="91"/>
        <v>-</v>
      </c>
      <c r="BM151" s="104" t="str">
        <f t="shared" si="92"/>
        <v>x</v>
      </c>
      <c r="BN151" s="876" t="str">
        <f>IFERROR(_xlfn.RANK.EQ(BM151,$BM$38:$BM$216,0)+COUNTIF(BM$38:BM151,BM151)-1,"-")</f>
        <v>-</v>
      </c>
      <c r="BO151" s="876"/>
      <c r="BP151" s="828" t="str">
        <f t="shared" si="93"/>
        <v>-</v>
      </c>
      <c r="BQ151" s="828" t="str">
        <f t="shared" si="94"/>
        <v>-</v>
      </c>
      <c r="BR151" s="828" t="str">
        <f t="shared" si="95"/>
        <v>-</v>
      </c>
      <c r="BS151" s="104" t="str">
        <f t="shared" si="96"/>
        <v>x</v>
      </c>
      <c r="BT151" s="876" t="str">
        <f>IFERROR(_xlfn.RANK.EQ(BS151,$BS$38:$BS$216,0)+COUNTIF(BS$38:BS151,BS151)-1,"-")</f>
        <v>-</v>
      </c>
      <c r="BU151" s="876"/>
      <c r="BV151" s="828" t="str">
        <f t="shared" si="97"/>
        <v>-</v>
      </c>
      <c r="BW151" s="828" t="str">
        <f t="shared" si="98"/>
        <v>-</v>
      </c>
      <c r="BX151" s="941" t="str">
        <f t="shared" si="99"/>
        <v>-</v>
      </c>
      <c r="BY151" s="104" t="str">
        <f t="shared" si="100"/>
        <v>x</v>
      </c>
      <c r="BZ151" s="876" t="str">
        <f>IFERROR(_xlfn.RANK.EQ(BY151,$BY$38:$BY$216,0)+COUNTIF(BY$38:BY151,BY151)-1,"-")</f>
        <v>-</v>
      </c>
      <c r="CA151" s="876"/>
      <c r="CB151" s="828" t="str">
        <f t="shared" si="101"/>
        <v>-</v>
      </c>
      <c r="CC151" s="828" t="str">
        <f t="shared" si="102"/>
        <v>-</v>
      </c>
      <c r="CD151" s="941" t="str">
        <f t="shared" si="103"/>
        <v>-</v>
      </c>
      <c r="CE151" s="104" t="str">
        <f t="shared" si="104"/>
        <v>x</v>
      </c>
      <c r="CF151" s="971" t="str">
        <f>IFERROR(_xlfn.RANK.EQ(CE151,$CE$38:$CE$216,0)+COUNTIF(CE$38:CE151,CE151)-1,"-")</f>
        <v>-</v>
      </c>
      <c r="CG151" s="972"/>
      <c r="CH151" s="976" t="str">
        <f t="shared" si="105"/>
        <v>-</v>
      </c>
      <c r="CI151" s="977" t="str">
        <f t="shared" si="106"/>
        <v>-</v>
      </c>
      <c r="CJ151" s="995" t="str">
        <f t="shared" si="107"/>
        <v>-</v>
      </c>
    </row>
    <row r="152" spans="1:88" s="211" customFormat="1" ht="18" customHeight="1">
      <c r="A152" s="608" t="s">
        <v>604</v>
      </c>
      <c r="B152" s="605" t="s">
        <v>614</v>
      </c>
      <c r="C152" s="606" t="s">
        <v>186</v>
      </c>
      <c r="D152" s="605" t="s">
        <v>759</v>
      </c>
      <c r="E152" s="606" t="s">
        <v>308</v>
      </c>
      <c r="F152" s="637" t="s">
        <v>145</v>
      </c>
      <c r="G152" s="637" t="s">
        <v>145</v>
      </c>
      <c r="H152" s="637" t="s">
        <v>145</v>
      </c>
      <c r="I152" s="637" t="s">
        <v>145</v>
      </c>
      <c r="J152" s="637" t="s">
        <v>145</v>
      </c>
      <c r="K152" s="637" t="s">
        <v>145</v>
      </c>
      <c r="L152" s="637" t="s">
        <v>145</v>
      </c>
      <c r="M152" s="637" t="s">
        <v>145</v>
      </c>
      <c r="N152" s="636" t="s">
        <v>145</v>
      </c>
      <c r="O152" s="636" t="s">
        <v>145</v>
      </c>
      <c r="P152" s="636" t="s">
        <v>145</v>
      </c>
      <c r="Q152" s="637" t="s">
        <v>145</v>
      </c>
      <c r="R152" s="637" t="s">
        <v>145</v>
      </c>
      <c r="S152" s="636" t="s">
        <v>145</v>
      </c>
      <c r="T152" s="636" t="s">
        <v>145</v>
      </c>
      <c r="U152" s="637" t="s">
        <v>145</v>
      </c>
      <c r="V152" s="636" t="s">
        <v>145</v>
      </c>
      <c r="W152" s="636" t="s">
        <v>145</v>
      </c>
      <c r="X152" s="636" t="s">
        <v>145</v>
      </c>
      <c r="Y152" s="636" t="s">
        <v>145</v>
      </c>
      <c r="Z152" s="636" t="s">
        <v>145</v>
      </c>
      <c r="AA152" s="636" t="s">
        <v>145</v>
      </c>
      <c r="AB152" s="636" t="s">
        <v>145</v>
      </c>
      <c r="AC152" s="636" t="s">
        <v>145</v>
      </c>
      <c r="AD152" s="636" t="s">
        <v>145</v>
      </c>
      <c r="AE152" s="636" t="s">
        <v>145</v>
      </c>
      <c r="AG152" s="103">
        <v>115</v>
      </c>
      <c r="AH152" s="103" t="s">
        <v>347</v>
      </c>
      <c r="AI152" s="104" t="str">
        <f t="shared" si="72"/>
        <v>-</v>
      </c>
      <c r="AJ152" s="876" t="str">
        <f>IFERROR(_xlfn.RANK.EQ(AI152,$AI$38:$AI$216,0)+COUNTIF(AI$38:AI152,AI152)-1,"-")</f>
        <v>-</v>
      </c>
      <c r="AK152" s="876"/>
      <c r="AL152" s="828" t="str">
        <f t="shared" si="73"/>
        <v>-</v>
      </c>
      <c r="AM152" s="828" t="str">
        <f t="shared" si="74"/>
        <v>-</v>
      </c>
      <c r="AN152" s="941" t="str">
        <f t="shared" si="75"/>
        <v>-</v>
      </c>
      <c r="AO152" s="104" t="str">
        <f t="shared" si="76"/>
        <v>-</v>
      </c>
      <c r="AP152" s="876" t="str">
        <f>IFERROR(_xlfn.RANK.EQ(AO152,$AO$38:$AO$216,0)+COUNTIF(AO$38:AO152,AO152)-1,"-")</f>
        <v>-</v>
      </c>
      <c r="AQ152" s="876"/>
      <c r="AR152" s="828" t="str">
        <f t="shared" si="77"/>
        <v>-</v>
      </c>
      <c r="AS152" s="828" t="str">
        <f t="shared" si="78"/>
        <v>-</v>
      </c>
      <c r="AT152" s="941" t="str">
        <f t="shared" si="79"/>
        <v>-</v>
      </c>
      <c r="AU152" s="104" t="str">
        <f t="shared" si="80"/>
        <v>-</v>
      </c>
      <c r="AV152" s="876" t="str">
        <f>IFERROR(_xlfn.RANK.EQ(AU152,$AU$38:$AU$216,0)+COUNTIF(AU$38:AU152,AU152)-1,"-")</f>
        <v>-</v>
      </c>
      <c r="AW152" s="876"/>
      <c r="AX152" s="828">
        <f t="shared" si="81"/>
        <v>115</v>
      </c>
      <c r="AY152" s="828" t="str">
        <f t="shared" si="82"/>
        <v>乙部町</v>
      </c>
      <c r="AZ152" s="828">
        <f t="shared" si="83"/>
        <v>36</v>
      </c>
      <c r="BA152" s="104" t="str">
        <f t="shared" si="84"/>
        <v>-</v>
      </c>
      <c r="BB152" s="876" t="str">
        <f>IFERROR(_xlfn.RANK.EQ(BA152,$BA$38:$BA$216,0)+COUNTIF(BA$38:BA152,BA152)-1,"-")</f>
        <v>-</v>
      </c>
      <c r="BC152" s="876"/>
      <c r="BD152" s="828" t="str">
        <f t="shared" si="85"/>
        <v>-</v>
      </c>
      <c r="BE152" s="828" t="str">
        <f t="shared" si="86"/>
        <v>-</v>
      </c>
      <c r="BF152" s="941" t="str">
        <f t="shared" si="87"/>
        <v>-</v>
      </c>
      <c r="BG152" s="104" t="str">
        <f t="shared" si="88"/>
        <v>-</v>
      </c>
      <c r="BH152" s="876" t="str">
        <f>IFERROR(_xlfn.RANK.EQ(BG152,$BG$38:$BG$216,0)+COUNTIF(BG$38:BG152,BG152)-1,"-")</f>
        <v>-</v>
      </c>
      <c r="BI152" s="876"/>
      <c r="BJ152" s="828" t="str">
        <f t="shared" si="89"/>
        <v>-</v>
      </c>
      <c r="BK152" s="828" t="str">
        <f t="shared" si="90"/>
        <v>-</v>
      </c>
      <c r="BL152" s="941" t="str">
        <f t="shared" si="91"/>
        <v>-</v>
      </c>
      <c r="BM152" s="104" t="str">
        <f t="shared" si="92"/>
        <v>-</v>
      </c>
      <c r="BN152" s="876" t="str">
        <f>IFERROR(_xlfn.RANK.EQ(BM152,$BM$38:$BM$216,0)+COUNTIF(BM$38:BM152,BM152)-1,"-")</f>
        <v>-</v>
      </c>
      <c r="BO152" s="876"/>
      <c r="BP152" s="828" t="str">
        <f t="shared" si="93"/>
        <v>-</v>
      </c>
      <c r="BQ152" s="828" t="str">
        <f t="shared" si="94"/>
        <v>-</v>
      </c>
      <c r="BR152" s="828" t="str">
        <f t="shared" si="95"/>
        <v>-</v>
      </c>
      <c r="BS152" s="104" t="str">
        <f t="shared" si="96"/>
        <v>-</v>
      </c>
      <c r="BT152" s="876" t="str">
        <f>IFERROR(_xlfn.RANK.EQ(BS152,$BS$38:$BS$216,0)+COUNTIF(BS$38:BS152,BS152)-1,"-")</f>
        <v>-</v>
      </c>
      <c r="BU152" s="876"/>
      <c r="BV152" s="828" t="str">
        <f t="shared" si="97"/>
        <v>-</v>
      </c>
      <c r="BW152" s="828" t="str">
        <f t="shared" si="98"/>
        <v>-</v>
      </c>
      <c r="BX152" s="941" t="str">
        <f t="shared" si="99"/>
        <v>-</v>
      </c>
      <c r="BY152" s="104" t="str">
        <f t="shared" si="100"/>
        <v>-</v>
      </c>
      <c r="BZ152" s="876" t="str">
        <f>IFERROR(_xlfn.RANK.EQ(BY152,$BY$38:$BY$216,0)+COUNTIF(BY$38:BY152,BY152)-1,"-")</f>
        <v>-</v>
      </c>
      <c r="CA152" s="876"/>
      <c r="CB152" s="828" t="str">
        <f t="shared" si="101"/>
        <v>-</v>
      </c>
      <c r="CC152" s="828" t="str">
        <f t="shared" si="102"/>
        <v>-</v>
      </c>
      <c r="CD152" s="941" t="str">
        <f t="shared" si="103"/>
        <v>-</v>
      </c>
      <c r="CE152" s="104" t="str">
        <f t="shared" si="104"/>
        <v>-</v>
      </c>
      <c r="CF152" s="971" t="str">
        <f>IFERROR(_xlfn.RANK.EQ(CE152,$CE$38:$CE$216,0)+COUNTIF(CE$38:CE152,CE152)-1,"-")</f>
        <v>-</v>
      </c>
      <c r="CG152" s="972"/>
      <c r="CH152" s="976" t="str">
        <f t="shared" si="105"/>
        <v>-</v>
      </c>
      <c r="CI152" s="977" t="str">
        <f t="shared" si="106"/>
        <v>-</v>
      </c>
      <c r="CJ152" s="995" t="str">
        <f t="shared" si="107"/>
        <v>-</v>
      </c>
    </row>
    <row r="153" spans="1:88" s="211" customFormat="1" ht="18" customHeight="1">
      <c r="A153" s="608" t="s">
        <v>604</v>
      </c>
      <c r="B153" s="605" t="s">
        <v>614</v>
      </c>
      <c r="C153" s="606" t="s">
        <v>186</v>
      </c>
      <c r="D153" s="605" t="s">
        <v>760</v>
      </c>
      <c r="E153" s="606" t="s">
        <v>233</v>
      </c>
      <c r="F153" s="637">
        <v>3840</v>
      </c>
      <c r="G153" s="637">
        <v>549</v>
      </c>
      <c r="H153" s="637">
        <v>542</v>
      </c>
      <c r="I153" s="637">
        <v>549</v>
      </c>
      <c r="J153" s="637">
        <v>21100</v>
      </c>
      <c r="K153" s="637">
        <v>2800</v>
      </c>
      <c r="L153" s="637">
        <v>594</v>
      </c>
      <c r="M153" s="637">
        <v>16600</v>
      </c>
      <c r="N153" s="636">
        <v>1040</v>
      </c>
      <c r="O153" s="636">
        <v>427</v>
      </c>
      <c r="P153" s="636">
        <v>4450</v>
      </c>
      <c r="Q153" s="637" t="s">
        <v>888</v>
      </c>
      <c r="R153" s="637" t="s">
        <v>888</v>
      </c>
      <c r="S153" s="636" t="s">
        <v>145</v>
      </c>
      <c r="T153" s="636" t="s">
        <v>888</v>
      </c>
      <c r="U153" s="637" t="s">
        <v>888</v>
      </c>
      <c r="V153" s="636" t="s">
        <v>145</v>
      </c>
      <c r="W153" s="636" t="s">
        <v>145</v>
      </c>
      <c r="X153" s="636" t="s">
        <v>145</v>
      </c>
      <c r="Y153" s="636" t="s">
        <v>145</v>
      </c>
      <c r="Z153" s="636" t="s">
        <v>145</v>
      </c>
      <c r="AA153" s="636" t="s">
        <v>145</v>
      </c>
      <c r="AB153" s="636" t="s">
        <v>145</v>
      </c>
      <c r="AC153" s="636" t="s">
        <v>145</v>
      </c>
      <c r="AD153" s="636" t="s">
        <v>145</v>
      </c>
      <c r="AE153" s="636" t="s">
        <v>145</v>
      </c>
      <c r="AG153" s="103">
        <v>116</v>
      </c>
      <c r="AH153" s="103" t="s">
        <v>292</v>
      </c>
      <c r="AI153" s="104" t="str">
        <f t="shared" si="72"/>
        <v>-</v>
      </c>
      <c r="AJ153" s="876" t="str">
        <f>IFERROR(_xlfn.RANK.EQ(AI153,$AI$38:$AI$216,0)+COUNTIF(AI$38:AI153,AI153)-1,"-")</f>
        <v>-</v>
      </c>
      <c r="AK153" s="876"/>
      <c r="AL153" s="828" t="str">
        <f t="shared" si="73"/>
        <v>-</v>
      </c>
      <c r="AM153" s="828" t="str">
        <f t="shared" si="74"/>
        <v>-</v>
      </c>
      <c r="AN153" s="941" t="str">
        <f t="shared" si="75"/>
        <v>-</v>
      </c>
      <c r="AO153" s="104" t="str">
        <f t="shared" si="76"/>
        <v>-</v>
      </c>
      <c r="AP153" s="876" t="str">
        <f>IFERROR(_xlfn.RANK.EQ(AO153,$AO$38:$AO$216,0)+COUNTIF(AO$38:AO153,AO153)-1,"-")</f>
        <v>-</v>
      </c>
      <c r="AQ153" s="876"/>
      <c r="AR153" s="828" t="str">
        <f t="shared" si="77"/>
        <v>-</v>
      </c>
      <c r="AS153" s="828" t="str">
        <f t="shared" si="78"/>
        <v>-</v>
      </c>
      <c r="AT153" s="941" t="str">
        <f t="shared" si="79"/>
        <v>-</v>
      </c>
      <c r="AU153" s="104" t="str">
        <f t="shared" si="80"/>
        <v>-</v>
      </c>
      <c r="AV153" s="876" t="str">
        <f>IFERROR(_xlfn.RANK.EQ(AU153,$AU$38:$AU$216,0)+COUNTIF(AU$38:AU153,AU153)-1,"-")</f>
        <v>-</v>
      </c>
      <c r="AW153" s="876"/>
      <c r="AX153" s="828" t="str">
        <f t="shared" si="81"/>
        <v>-</v>
      </c>
      <c r="AY153" s="828" t="str">
        <f t="shared" si="82"/>
        <v>-</v>
      </c>
      <c r="AZ153" s="828" t="str">
        <f t="shared" si="83"/>
        <v>-</v>
      </c>
      <c r="BA153" s="104" t="str">
        <f t="shared" si="84"/>
        <v>-</v>
      </c>
      <c r="BB153" s="876" t="str">
        <f>IFERROR(_xlfn.RANK.EQ(BA153,$BA$38:$BA$216,0)+COUNTIF(BA$38:BA153,BA153)-1,"-")</f>
        <v>-</v>
      </c>
      <c r="BC153" s="876"/>
      <c r="BD153" s="828" t="str">
        <f t="shared" si="85"/>
        <v>-</v>
      </c>
      <c r="BE153" s="828" t="str">
        <f t="shared" si="86"/>
        <v>-</v>
      </c>
      <c r="BF153" s="941" t="str">
        <f t="shared" si="87"/>
        <v>-</v>
      </c>
      <c r="BG153" s="104" t="str">
        <f t="shared" si="88"/>
        <v>-</v>
      </c>
      <c r="BH153" s="876" t="str">
        <f>IFERROR(_xlfn.RANK.EQ(BG153,$BG$38:$BG$216,0)+COUNTIF(BG$38:BG153,BG153)-1,"-")</f>
        <v>-</v>
      </c>
      <c r="BI153" s="876"/>
      <c r="BJ153" s="828" t="str">
        <f t="shared" si="89"/>
        <v>-</v>
      </c>
      <c r="BK153" s="828" t="str">
        <f t="shared" si="90"/>
        <v>-</v>
      </c>
      <c r="BL153" s="941" t="str">
        <f t="shared" si="91"/>
        <v>-</v>
      </c>
      <c r="BM153" s="104" t="str">
        <f t="shared" si="92"/>
        <v>-</v>
      </c>
      <c r="BN153" s="876" t="str">
        <f>IFERROR(_xlfn.RANK.EQ(BM153,$BM$38:$BM$216,0)+COUNTIF(BM$38:BM153,BM153)-1,"-")</f>
        <v>-</v>
      </c>
      <c r="BO153" s="876"/>
      <c r="BP153" s="828" t="str">
        <f t="shared" si="93"/>
        <v>-</v>
      </c>
      <c r="BQ153" s="828" t="str">
        <f t="shared" si="94"/>
        <v>-</v>
      </c>
      <c r="BR153" s="828" t="str">
        <f t="shared" si="95"/>
        <v>-</v>
      </c>
      <c r="BS153" s="104" t="str">
        <f t="shared" si="96"/>
        <v>-</v>
      </c>
      <c r="BT153" s="876" t="str">
        <f>IFERROR(_xlfn.RANK.EQ(BS153,$BS$38:$BS$216,0)+COUNTIF(BS$38:BS153,BS153)-1,"-")</f>
        <v>-</v>
      </c>
      <c r="BU153" s="876"/>
      <c r="BV153" s="828" t="str">
        <f t="shared" si="97"/>
        <v>-</v>
      </c>
      <c r="BW153" s="828" t="str">
        <f t="shared" si="98"/>
        <v>-</v>
      </c>
      <c r="BX153" s="941" t="str">
        <f t="shared" si="99"/>
        <v>-</v>
      </c>
      <c r="BY153" s="104" t="str">
        <f t="shared" si="100"/>
        <v>-</v>
      </c>
      <c r="BZ153" s="876" t="str">
        <f>IFERROR(_xlfn.RANK.EQ(BY153,$BY$38:$BY$216,0)+COUNTIF(BY$38:BY153,BY153)-1,"-")</f>
        <v>-</v>
      </c>
      <c r="CA153" s="876"/>
      <c r="CB153" s="828" t="str">
        <f t="shared" si="101"/>
        <v>-</v>
      </c>
      <c r="CC153" s="828" t="str">
        <f t="shared" si="102"/>
        <v>-</v>
      </c>
      <c r="CD153" s="941" t="str">
        <f t="shared" si="103"/>
        <v>-</v>
      </c>
      <c r="CE153" s="104" t="str">
        <f t="shared" si="104"/>
        <v>-</v>
      </c>
      <c r="CF153" s="971" t="str">
        <f>IFERROR(_xlfn.RANK.EQ(CE153,$CE$38:$CE$216,0)+COUNTIF(CE$38:CE153,CE153)-1,"-")</f>
        <v>-</v>
      </c>
      <c r="CG153" s="972"/>
      <c r="CH153" s="976" t="str">
        <f t="shared" si="105"/>
        <v>-</v>
      </c>
      <c r="CI153" s="977" t="str">
        <f t="shared" si="106"/>
        <v>-</v>
      </c>
      <c r="CJ153" s="995" t="str">
        <f t="shared" si="107"/>
        <v>-</v>
      </c>
    </row>
    <row r="154" spans="1:88" s="211" customFormat="1" ht="18" customHeight="1">
      <c r="A154" s="608" t="s">
        <v>604</v>
      </c>
      <c r="B154" s="605" t="s">
        <v>616</v>
      </c>
      <c r="C154" s="606" t="s">
        <v>191</v>
      </c>
      <c r="D154" s="605" t="s">
        <v>761</v>
      </c>
      <c r="E154" s="606" t="s">
        <v>359</v>
      </c>
      <c r="F154" s="637" t="s">
        <v>145</v>
      </c>
      <c r="G154" s="637" t="s">
        <v>145</v>
      </c>
      <c r="H154" s="637" t="s">
        <v>145</v>
      </c>
      <c r="I154" s="637" t="s">
        <v>145</v>
      </c>
      <c r="J154" s="637" t="s">
        <v>145</v>
      </c>
      <c r="K154" s="637" t="s">
        <v>145</v>
      </c>
      <c r="L154" s="637" t="s">
        <v>145</v>
      </c>
      <c r="M154" s="637" t="s">
        <v>145</v>
      </c>
      <c r="N154" s="636" t="s">
        <v>145</v>
      </c>
      <c r="O154" s="636" t="s">
        <v>145</v>
      </c>
      <c r="P154" s="636" t="s">
        <v>145</v>
      </c>
      <c r="Q154" s="637" t="s">
        <v>145</v>
      </c>
      <c r="R154" s="637" t="s">
        <v>145</v>
      </c>
      <c r="S154" s="636" t="s">
        <v>145</v>
      </c>
      <c r="T154" s="636" t="s">
        <v>145</v>
      </c>
      <c r="U154" s="637" t="s">
        <v>145</v>
      </c>
      <c r="V154" s="636" t="s">
        <v>145</v>
      </c>
      <c r="W154" s="636" t="s">
        <v>145</v>
      </c>
      <c r="X154" s="636" t="s">
        <v>145</v>
      </c>
      <c r="Y154" s="636" t="s">
        <v>145</v>
      </c>
      <c r="Z154" s="636" t="s">
        <v>145</v>
      </c>
      <c r="AA154" s="636" t="s">
        <v>145</v>
      </c>
      <c r="AB154" s="636" t="s">
        <v>145</v>
      </c>
      <c r="AC154" s="636" t="s">
        <v>145</v>
      </c>
      <c r="AD154" s="636" t="s">
        <v>145</v>
      </c>
      <c r="AE154" s="636" t="s">
        <v>145</v>
      </c>
      <c r="AG154" s="103">
        <v>117</v>
      </c>
      <c r="AH154" s="103" t="s">
        <v>275</v>
      </c>
      <c r="AI154" s="104" t="str">
        <f t="shared" si="72"/>
        <v>-</v>
      </c>
      <c r="AJ154" s="876" t="str">
        <f>IFERROR(_xlfn.RANK.EQ(AI154,$AI$38:$AI$216,0)+COUNTIF(AI$38:AI154,AI154)-1,"-")</f>
        <v>-</v>
      </c>
      <c r="AK154" s="876"/>
      <c r="AL154" s="828" t="str">
        <f t="shared" si="73"/>
        <v>-</v>
      </c>
      <c r="AM154" s="828" t="str">
        <f t="shared" si="74"/>
        <v>-</v>
      </c>
      <c r="AN154" s="941" t="str">
        <f t="shared" si="75"/>
        <v>-</v>
      </c>
      <c r="AO154" s="104" t="str">
        <f t="shared" si="76"/>
        <v>-</v>
      </c>
      <c r="AP154" s="876" t="str">
        <f>IFERROR(_xlfn.RANK.EQ(AO154,$AO$38:$AO$216,0)+COUNTIF(AO$38:AO154,AO154)-1,"-")</f>
        <v>-</v>
      </c>
      <c r="AQ154" s="876"/>
      <c r="AR154" s="828" t="str">
        <f t="shared" si="77"/>
        <v>-</v>
      </c>
      <c r="AS154" s="828" t="str">
        <f t="shared" si="78"/>
        <v>-</v>
      </c>
      <c r="AT154" s="941" t="str">
        <f t="shared" si="79"/>
        <v>-</v>
      </c>
      <c r="AU154" s="104" t="str">
        <f t="shared" si="80"/>
        <v>-</v>
      </c>
      <c r="AV154" s="876" t="str">
        <f>IFERROR(_xlfn.RANK.EQ(AU154,$AU$38:$AU$216,0)+COUNTIF(AU$38:AU154,AU154)-1,"-")</f>
        <v>-</v>
      </c>
      <c r="AW154" s="876"/>
      <c r="AX154" s="828" t="str">
        <f t="shared" si="81"/>
        <v>-</v>
      </c>
      <c r="AY154" s="828" t="str">
        <f t="shared" si="82"/>
        <v>-</v>
      </c>
      <c r="AZ154" s="828" t="str">
        <f t="shared" si="83"/>
        <v>-</v>
      </c>
      <c r="BA154" s="104" t="str">
        <f t="shared" si="84"/>
        <v>-</v>
      </c>
      <c r="BB154" s="876" t="str">
        <f>IFERROR(_xlfn.RANK.EQ(BA154,$BA$38:$BA$216,0)+COUNTIF(BA$38:BA154,BA154)-1,"-")</f>
        <v>-</v>
      </c>
      <c r="BC154" s="876"/>
      <c r="BD154" s="828" t="str">
        <f t="shared" si="85"/>
        <v>-</v>
      </c>
      <c r="BE154" s="828" t="str">
        <f t="shared" si="86"/>
        <v>-</v>
      </c>
      <c r="BF154" s="941" t="str">
        <f t="shared" si="87"/>
        <v>-</v>
      </c>
      <c r="BG154" s="104" t="str">
        <f t="shared" si="88"/>
        <v>-</v>
      </c>
      <c r="BH154" s="876" t="str">
        <f>IFERROR(_xlfn.RANK.EQ(BG154,$BG$38:$BG$216,0)+COUNTIF(BG$38:BG154,BG154)-1,"-")</f>
        <v>-</v>
      </c>
      <c r="BI154" s="876"/>
      <c r="BJ154" s="828" t="str">
        <f t="shared" si="89"/>
        <v>-</v>
      </c>
      <c r="BK154" s="828" t="str">
        <f t="shared" si="90"/>
        <v>-</v>
      </c>
      <c r="BL154" s="941" t="str">
        <f t="shared" si="91"/>
        <v>-</v>
      </c>
      <c r="BM154" s="104" t="str">
        <f t="shared" si="92"/>
        <v>-</v>
      </c>
      <c r="BN154" s="876" t="str">
        <f>IFERROR(_xlfn.RANK.EQ(BM154,$BM$38:$BM$216,0)+COUNTIF(BM$38:BM154,BM154)-1,"-")</f>
        <v>-</v>
      </c>
      <c r="BO154" s="876"/>
      <c r="BP154" s="828" t="str">
        <f t="shared" si="93"/>
        <v>-</v>
      </c>
      <c r="BQ154" s="828" t="str">
        <f t="shared" si="94"/>
        <v>-</v>
      </c>
      <c r="BR154" s="828" t="str">
        <f t="shared" si="95"/>
        <v>-</v>
      </c>
      <c r="BS154" s="104" t="str">
        <f t="shared" si="96"/>
        <v>-</v>
      </c>
      <c r="BT154" s="876" t="str">
        <f>IFERROR(_xlfn.RANK.EQ(BS154,$BS$38:$BS$216,0)+COUNTIF(BS$38:BS154,BS154)-1,"-")</f>
        <v>-</v>
      </c>
      <c r="BU154" s="876"/>
      <c r="BV154" s="828" t="str">
        <f t="shared" si="97"/>
        <v>-</v>
      </c>
      <c r="BW154" s="828" t="str">
        <f t="shared" si="98"/>
        <v>-</v>
      </c>
      <c r="BX154" s="941" t="str">
        <f t="shared" si="99"/>
        <v>-</v>
      </c>
      <c r="BY154" s="104" t="str">
        <f t="shared" si="100"/>
        <v>-</v>
      </c>
      <c r="BZ154" s="876" t="str">
        <f>IFERROR(_xlfn.RANK.EQ(BY154,$BY$38:$BY$216,0)+COUNTIF(BY$38:BY154,BY154)-1,"-")</f>
        <v>-</v>
      </c>
      <c r="CA154" s="876"/>
      <c r="CB154" s="828" t="str">
        <f t="shared" si="101"/>
        <v>-</v>
      </c>
      <c r="CC154" s="828" t="str">
        <f t="shared" si="102"/>
        <v>-</v>
      </c>
      <c r="CD154" s="941" t="str">
        <f t="shared" si="103"/>
        <v>-</v>
      </c>
      <c r="CE154" s="104" t="str">
        <f t="shared" si="104"/>
        <v>-</v>
      </c>
      <c r="CF154" s="971" t="str">
        <f>IFERROR(_xlfn.RANK.EQ(CE154,$CE$38:$CE$216,0)+COUNTIF(CE$38:CE154,CE154)-1,"-")</f>
        <v>-</v>
      </c>
      <c r="CG154" s="972"/>
      <c r="CH154" s="976" t="str">
        <f t="shared" si="105"/>
        <v>-</v>
      </c>
      <c r="CI154" s="977" t="str">
        <f t="shared" si="106"/>
        <v>-</v>
      </c>
      <c r="CJ154" s="995" t="str">
        <f t="shared" si="107"/>
        <v>-</v>
      </c>
    </row>
    <row r="155" spans="1:88" ht="18" customHeight="1">
      <c r="A155" s="608" t="s">
        <v>604</v>
      </c>
      <c r="B155" s="605" t="s">
        <v>616</v>
      </c>
      <c r="C155" s="606" t="s">
        <v>191</v>
      </c>
      <c r="D155" s="605" t="s">
        <v>762</v>
      </c>
      <c r="E155" s="606" t="s">
        <v>348</v>
      </c>
      <c r="F155" s="637">
        <v>40</v>
      </c>
      <c r="G155" s="637">
        <v>540</v>
      </c>
      <c r="H155" s="637" t="s">
        <v>145</v>
      </c>
      <c r="I155" s="637">
        <v>540</v>
      </c>
      <c r="J155" s="637">
        <v>216</v>
      </c>
      <c r="K155" s="637" t="s">
        <v>888</v>
      </c>
      <c r="L155" s="637" t="s">
        <v>888</v>
      </c>
      <c r="M155" s="637" t="s">
        <v>888</v>
      </c>
      <c r="N155" s="636" t="s">
        <v>888</v>
      </c>
      <c r="O155" s="636" t="s">
        <v>888</v>
      </c>
      <c r="P155" s="636" t="s">
        <v>888</v>
      </c>
      <c r="Q155" s="637" t="s">
        <v>145</v>
      </c>
      <c r="R155" s="637" t="s">
        <v>145</v>
      </c>
      <c r="S155" s="636" t="s">
        <v>145</v>
      </c>
      <c r="T155" s="636" t="s">
        <v>145</v>
      </c>
      <c r="U155" s="637" t="s">
        <v>145</v>
      </c>
      <c r="V155" s="636" t="s">
        <v>145</v>
      </c>
      <c r="W155" s="636" t="s">
        <v>145</v>
      </c>
      <c r="X155" s="636" t="s">
        <v>145</v>
      </c>
      <c r="Y155" s="636" t="s">
        <v>145</v>
      </c>
      <c r="Z155" s="636" t="s">
        <v>145</v>
      </c>
      <c r="AA155" s="636" t="s">
        <v>145</v>
      </c>
      <c r="AB155" s="636" t="s">
        <v>145</v>
      </c>
      <c r="AC155" s="636" t="s">
        <v>145</v>
      </c>
      <c r="AD155" s="636" t="s">
        <v>145</v>
      </c>
      <c r="AE155" s="636" t="s">
        <v>145</v>
      </c>
      <c r="AG155" s="103">
        <v>118</v>
      </c>
      <c r="AH155" s="103" t="s">
        <v>371</v>
      </c>
      <c r="AI155" s="104" t="str">
        <f t="shared" si="72"/>
        <v>-</v>
      </c>
      <c r="AJ155" s="876" t="str">
        <f>IFERROR(_xlfn.RANK.EQ(AI155,$AI$38:$AI$216,0)+COUNTIF(AI$38:AI155,AI155)-1,"-")</f>
        <v>-</v>
      </c>
      <c r="AK155" s="876"/>
      <c r="AL155" s="828" t="str">
        <f t="shared" si="73"/>
        <v>-</v>
      </c>
      <c r="AM155" s="828" t="str">
        <f t="shared" si="74"/>
        <v>-</v>
      </c>
      <c r="AN155" s="941" t="str">
        <f t="shared" si="75"/>
        <v>-</v>
      </c>
      <c r="AO155" s="104" t="str">
        <f t="shared" si="76"/>
        <v>-</v>
      </c>
      <c r="AP155" s="876" t="str">
        <f>IFERROR(_xlfn.RANK.EQ(AO155,$AO$38:$AO$216,0)+COUNTIF(AO$38:AO155,AO155)-1,"-")</f>
        <v>-</v>
      </c>
      <c r="AQ155" s="876"/>
      <c r="AR155" s="828" t="str">
        <f t="shared" si="77"/>
        <v>-</v>
      </c>
      <c r="AS155" s="828" t="str">
        <f t="shared" si="78"/>
        <v>-</v>
      </c>
      <c r="AT155" s="941" t="str">
        <f t="shared" si="79"/>
        <v>-</v>
      </c>
      <c r="AU155" s="104" t="str">
        <f t="shared" si="80"/>
        <v>-</v>
      </c>
      <c r="AV155" s="876" t="str">
        <f>IFERROR(_xlfn.RANK.EQ(AU155,$AU$38:$AU$216,0)+COUNTIF(AU$38:AU155,AU155)-1,"-")</f>
        <v>-</v>
      </c>
      <c r="AW155" s="876"/>
      <c r="AX155" s="828" t="str">
        <f t="shared" si="81"/>
        <v>-</v>
      </c>
      <c r="AY155" s="828" t="str">
        <f t="shared" si="82"/>
        <v>-</v>
      </c>
      <c r="AZ155" s="828" t="str">
        <f t="shared" si="83"/>
        <v>-</v>
      </c>
      <c r="BA155" s="104" t="str">
        <f t="shared" si="84"/>
        <v>-</v>
      </c>
      <c r="BB155" s="876" t="str">
        <f>IFERROR(_xlfn.RANK.EQ(BA155,$BA$38:$BA$216,0)+COUNTIF(BA$38:BA155,BA155)-1,"-")</f>
        <v>-</v>
      </c>
      <c r="BC155" s="876"/>
      <c r="BD155" s="828" t="str">
        <f t="shared" si="85"/>
        <v>-</v>
      </c>
      <c r="BE155" s="828" t="str">
        <f t="shared" si="86"/>
        <v>-</v>
      </c>
      <c r="BF155" s="941" t="str">
        <f t="shared" si="87"/>
        <v>-</v>
      </c>
      <c r="BG155" s="104" t="str">
        <f t="shared" si="88"/>
        <v>-</v>
      </c>
      <c r="BH155" s="876" t="str">
        <f>IFERROR(_xlfn.RANK.EQ(BG155,$BG$38:$BG$216,0)+COUNTIF(BG$38:BG155,BG155)-1,"-")</f>
        <v>-</v>
      </c>
      <c r="BI155" s="876"/>
      <c r="BJ155" s="828" t="str">
        <f t="shared" si="89"/>
        <v>-</v>
      </c>
      <c r="BK155" s="828" t="str">
        <f t="shared" si="90"/>
        <v>-</v>
      </c>
      <c r="BL155" s="941" t="str">
        <f t="shared" si="91"/>
        <v>-</v>
      </c>
      <c r="BM155" s="104" t="str">
        <f t="shared" si="92"/>
        <v>-</v>
      </c>
      <c r="BN155" s="876" t="str">
        <f>IFERROR(_xlfn.RANK.EQ(BM155,$BM$38:$BM$216,0)+COUNTIF(BM$38:BM155,BM155)-1,"-")</f>
        <v>-</v>
      </c>
      <c r="BO155" s="876"/>
      <c r="BP155" s="828" t="str">
        <f t="shared" si="93"/>
        <v>-</v>
      </c>
      <c r="BQ155" s="828" t="str">
        <f t="shared" si="94"/>
        <v>-</v>
      </c>
      <c r="BR155" s="828" t="str">
        <f t="shared" si="95"/>
        <v>-</v>
      </c>
      <c r="BS155" s="104" t="str">
        <f t="shared" si="96"/>
        <v>-</v>
      </c>
      <c r="BT155" s="876" t="str">
        <f>IFERROR(_xlfn.RANK.EQ(BS155,$BS$38:$BS$216,0)+COUNTIF(BS$38:BS155,BS155)-1,"-")</f>
        <v>-</v>
      </c>
      <c r="BU155" s="876"/>
      <c r="BV155" s="828" t="str">
        <f t="shared" si="97"/>
        <v>-</v>
      </c>
      <c r="BW155" s="828" t="str">
        <f t="shared" si="98"/>
        <v>-</v>
      </c>
      <c r="BX155" s="941" t="str">
        <f t="shared" si="99"/>
        <v>-</v>
      </c>
      <c r="BY155" s="104" t="str">
        <f t="shared" si="100"/>
        <v>-</v>
      </c>
      <c r="BZ155" s="876" t="str">
        <f>IFERROR(_xlfn.RANK.EQ(BY155,$BY$38:$BY$216,0)+COUNTIF(BY$38:BY155,BY155)-1,"-")</f>
        <v>-</v>
      </c>
      <c r="CA155" s="876"/>
      <c r="CB155" s="828" t="str">
        <f t="shared" si="101"/>
        <v>-</v>
      </c>
      <c r="CC155" s="828" t="str">
        <f t="shared" si="102"/>
        <v>-</v>
      </c>
      <c r="CD155" s="941" t="str">
        <f t="shared" si="103"/>
        <v>-</v>
      </c>
      <c r="CE155" s="104" t="str">
        <f t="shared" si="104"/>
        <v>-</v>
      </c>
      <c r="CF155" s="971" t="str">
        <f>IFERROR(_xlfn.RANK.EQ(CE155,$CE$38:$CE$216,0)+COUNTIF(CE$38:CE155,CE155)-1,"-")</f>
        <v>-</v>
      </c>
      <c r="CG155" s="972"/>
      <c r="CH155" s="976" t="str">
        <f t="shared" si="105"/>
        <v>-</v>
      </c>
      <c r="CI155" s="977" t="str">
        <f t="shared" si="106"/>
        <v>-</v>
      </c>
      <c r="CJ155" s="995" t="str">
        <f t="shared" si="107"/>
        <v>-</v>
      </c>
    </row>
    <row r="156" spans="1:88" ht="18" customHeight="1">
      <c r="A156" s="608" t="s">
        <v>604</v>
      </c>
      <c r="B156" s="605" t="s">
        <v>616</v>
      </c>
      <c r="C156" s="606" t="s">
        <v>191</v>
      </c>
      <c r="D156" s="605" t="s">
        <v>763</v>
      </c>
      <c r="E156" s="606" t="s">
        <v>361</v>
      </c>
      <c r="F156" s="637" t="s">
        <v>145</v>
      </c>
      <c r="G156" s="637" t="s">
        <v>145</v>
      </c>
      <c r="H156" s="637" t="s">
        <v>145</v>
      </c>
      <c r="I156" s="637" t="s">
        <v>145</v>
      </c>
      <c r="J156" s="637" t="s">
        <v>145</v>
      </c>
      <c r="K156" s="637" t="s">
        <v>145</v>
      </c>
      <c r="L156" s="637" t="s">
        <v>145</v>
      </c>
      <c r="M156" s="637" t="s">
        <v>145</v>
      </c>
      <c r="N156" s="636" t="s">
        <v>145</v>
      </c>
      <c r="O156" s="636" t="s">
        <v>145</v>
      </c>
      <c r="P156" s="636" t="s">
        <v>145</v>
      </c>
      <c r="Q156" s="637" t="s">
        <v>145</v>
      </c>
      <c r="R156" s="637" t="s">
        <v>145</v>
      </c>
      <c r="S156" s="636" t="s">
        <v>145</v>
      </c>
      <c r="T156" s="636" t="s">
        <v>145</v>
      </c>
      <c r="U156" s="637" t="s">
        <v>145</v>
      </c>
      <c r="V156" s="636" t="s">
        <v>145</v>
      </c>
      <c r="W156" s="636" t="s">
        <v>145</v>
      </c>
      <c r="X156" s="636" t="s">
        <v>145</v>
      </c>
      <c r="Y156" s="636" t="s">
        <v>145</v>
      </c>
      <c r="Z156" s="636" t="s">
        <v>145</v>
      </c>
      <c r="AA156" s="636" t="s">
        <v>145</v>
      </c>
      <c r="AB156" s="636" t="s">
        <v>145</v>
      </c>
      <c r="AC156" s="636" t="s">
        <v>145</v>
      </c>
      <c r="AD156" s="636" t="s">
        <v>145</v>
      </c>
      <c r="AE156" s="636" t="s">
        <v>145</v>
      </c>
      <c r="AG156" s="103">
        <v>119</v>
      </c>
      <c r="AH156" s="103" t="s">
        <v>372</v>
      </c>
      <c r="AI156" s="104" t="str">
        <f t="shared" si="72"/>
        <v>-</v>
      </c>
      <c r="AJ156" s="876" t="str">
        <f>IFERROR(_xlfn.RANK.EQ(AI156,$AI$38:$AI$216,0)+COUNTIF(AI$38:AI156,AI156)-1,"-")</f>
        <v>-</v>
      </c>
      <c r="AK156" s="876"/>
      <c r="AL156" s="828" t="str">
        <f t="shared" si="73"/>
        <v>-</v>
      </c>
      <c r="AM156" s="828" t="str">
        <f t="shared" si="74"/>
        <v>-</v>
      </c>
      <c r="AN156" s="941" t="str">
        <f t="shared" si="75"/>
        <v>-</v>
      </c>
      <c r="AO156" s="104" t="str">
        <f t="shared" si="76"/>
        <v>-</v>
      </c>
      <c r="AP156" s="876" t="str">
        <f>IFERROR(_xlfn.RANK.EQ(AO156,$AO$38:$AO$216,0)+COUNTIF(AO$38:AO156,AO156)-1,"-")</f>
        <v>-</v>
      </c>
      <c r="AQ156" s="876"/>
      <c r="AR156" s="828" t="str">
        <f t="shared" si="77"/>
        <v>-</v>
      </c>
      <c r="AS156" s="828" t="str">
        <f t="shared" si="78"/>
        <v>-</v>
      </c>
      <c r="AT156" s="941" t="str">
        <f t="shared" si="79"/>
        <v>-</v>
      </c>
      <c r="AU156" s="104" t="str">
        <f t="shared" si="80"/>
        <v>-</v>
      </c>
      <c r="AV156" s="876" t="str">
        <f>IFERROR(_xlfn.RANK.EQ(AU156,$AU$38:$AU$216,0)+COUNTIF(AU$38:AU156,AU156)-1,"-")</f>
        <v>-</v>
      </c>
      <c r="AW156" s="876"/>
      <c r="AX156" s="828" t="str">
        <f t="shared" si="81"/>
        <v>-</v>
      </c>
      <c r="AY156" s="828" t="str">
        <f t="shared" si="82"/>
        <v>-</v>
      </c>
      <c r="AZ156" s="828" t="str">
        <f t="shared" si="83"/>
        <v>-</v>
      </c>
      <c r="BA156" s="104" t="str">
        <f t="shared" si="84"/>
        <v>-</v>
      </c>
      <c r="BB156" s="876" t="str">
        <f>IFERROR(_xlfn.RANK.EQ(BA156,$BA$38:$BA$216,0)+COUNTIF(BA$38:BA156,BA156)-1,"-")</f>
        <v>-</v>
      </c>
      <c r="BC156" s="876"/>
      <c r="BD156" s="828" t="str">
        <f t="shared" si="85"/>
        <v>-</v>
      </c>
      <c r="BE156" s="828" t="str">
        <f t="shared" si="86"/>
        <v>-</v>
      </c>
      <c r="BF156" s="941" t="str">
        <f t="shared" si="87"/>
        <v>-</v>
      </c>
      <c r="BG156" s="104" t="str">
        <f t="shared" si="88"/>
        <v>-</v>
      </c>
      <c r="BH156" s="876" t="str">
        <f>IFERROR(_xlfn.RANK.EQ(BG156,$BG$38:$BG$216,0)+COUNTIF(BG$38:BG156,BG156)-1,"-")</f>
        <v>-</v>
      </c>
      <c r="BI156" s="876"/>
      <c r="BJ156" s="828" t="str">
        <f t="shared" si="89"/>
        <v>-</v>
      </c>
      <c r="BK156" s="828" t="str">
        <f t="shared" si="90"/>
        <v>-</v>
      </c>
      <c r="BL156" s="941" t="str">
        <f t="shared" si="91"/>
        <v>-</v>
      </c>
      <c r="BM156" s="104" t="str">
        <f t="shared" si="92"/>
        <v>-</v>
      </c>
      <c r="BN156" s="876" t="str">
        <f>IFERROR(_xlfn.RANK.EQ(BM156,$BM$38:$BM$216,0)+COUNTIF(BM$38:BM156,BM156)-1,"-")</f>
        <v>-</v>
      </c>
      <c r="BO156" s="876"/>
      <c r="BP156" s="828" t="str">
        <f t="shared" si="93"/>
        <v>-</v>
      </c>
      <c r="BQ156" s="828" t="str">
        <f t="shared" si="94"/>
        <v>-</v>
      </c>
      <c r="BR156" s="828" t="str">
        <f t="shared" si="95"/>
        <v>-</v>
      </c>
      <c r="BS156" s="104" t="str">
        <f t="shared" si="96"/>
        <v>-</v>
      </c>
      <c r="BT156" s="876" t="str">
        <f>IFERROR(_xlfn.RANK.EQ(BS156,$BS$38:$BS$216,0)+COUNTIF(BS$38:BS156,BS156)-1,"-")</f>
        <v>-</v>
      </c>
      <c r="BU156" s="876"/>
      <c r="BV156" s="828" t="str">
        <f t="shared" si="97"/>
        <v>-</v>
      </c>
      <c r="BW156" s="828" t="str">
        <f t="shared" si="98"/>
        <v>-</v>
      </c>
      <c r="BX156" s="941" t="str">
        <f t="shared" si="99"/>
        <v>-</v>
      </c>
      <c r="BY156" s="104" t="str">
        <f t="shared" si="100"/>
        <v>-</v>
      </c>
      <c r="BZ156" s="876" t="str">
        <f>IFERROR(_xlfn.RANK.EQ(BY156,$BY$38:$BY$216,0)+COUNTIF(BY$38:BY156,BY156)-1,"-")</f>
        <v>-</v>
      </c>
      <c r="CA156" s="876"/>
      <c r="CB156" s="828" t="str">
        <f t="shared" si="101"/>
        <v>-</v>
      </c>
      <c r="CC156" s="828" t="str">
        <f t="shared" si="102"/>
        <v>-</v>
      </c>
      <c r="CD156" s="941" t="str">
        <f t="shared" si="103"/>
        <v>-</v>
      </c>
      <c r="CE156" s="104" t="str">
        <f t="shared" si="104"/>
        <v>-</v>
      </c>
      <c r="CF156" s="971" t="str">
        <f>IFERROR(_xlfn.RANK.EQ(CE156,$CE$38:$CE$216,0)+COUNTIF(CE$38:CE156,CE156)-1,"-")</f>
        <v>-</v>
      </c>
      <c r="CG156" s="972"/>
      <c r="CH156" s="976" t="str">
        <f t="shared" si="105"/>
        <v>-</v>
      </c>
      <c r="CI156" s="977" t="str">
        <f t="shared" si="106"/>
        <v>-</v>
      </c>
      <c r="CJ156" s="995" t="str">
        <f t="shared" si="107"/>
        <v>-</v>
      </c>
    </row>
    <row r="157" spans="1:88" ht="18" customHeight="1">
      <c r="A157" s="608" t="s">
        <v>604</v>
      </c>
      <c r="B157" s="605" t="s">
        <v>616</v>
      </c>
      <c r="C157" s="606" t="s">
        <v>191</v>
      </c>
      <c r="D157" s="605" t="s">
        <v>764</v>
      </c>
      <c r="E157" s="606" t="s">
        <v>303</v>
      </c>
      <c r="F157" s="637">
        <v>153</v>
      </c>
      <c r="G157" s="637">
        <v>566</v>
      </c>
      <c r="H157" s="637" t="s">
        <v>145</v>
      </c>
      <c r="I157" s="637">
        <v>566</v>
      </c>
      <c r="J157" s="637">
        <v>866</v>
      </c>
      <c r="K157" s="637">
        <v>117</v>
      </c>
      <c r="L157" s="637">
        <v>632</v>
      </c>
      <c r="M157" s="637">
        <v>739</v>
      </c>
      <c r="N157" s="636">
        <v>36</v>
      </c>
      <c r="O157" s="636">
        <v>353</v>
      </c>
      <c r="P157" s="636">
        <v>127</v>
      </c>
      <c r="Q157" s="637" t="s">
        <v>145</v>
      </c>
      <c r="R157" s="637" t="s">
        <v>145</v>
      </c>
      <c r="S157" s="636" t="s">
        <v>145</v>
      </c>
      <c r="T157" s="636" t="s">
        <v>145</v>
      </c>
      <c r="U157" s="637" t="s">
        <v>145</v>
      </c>
      <c r="V157" s="636" t="s">
        <v>145</v>
      </c>
      <c r="W157" s="636" t="s">
        <v>145</v>
      </c>
      <c r="X157" s="636" t="s">
        <v>145</v>
      </c>
      <c r="Y157" s="636" t="s">
        <v>145</v>
      </c>
      <c r="Z157" s="636" t="s">
        <v>145</v>
      </c>
      <c r="AA157" s="636" t="s">
        <v>145</v>
      </c>
      <c r="AB157" s="636" t="s">
        <v>145</v>
      </c>
      <c r="AC157" s="636" t="s">
        <v>145</v>
      </c>
      <c r="AD157" s="636" t="s">
        <v>145</v>
      </c>
      <c r="AE157" s="636" t="s">
        <v>145</v>
      </c>
      <c r="AG157" s="103">
        <v>120</v>
      </c>
      <c r="AH157" s="103" t="s">
        <v>373</v>
      </c>
      <c r="AI157" s="104" t="str">
        <f t="shared" si="72"/>
        <v>-</v>
      </c>
      <c r="AJ157" s="876" t="str">
        <f>IFERROR(_xlfn.RANK.EQ(AI157,$AI$38:$AI$216,0)+COUNTIF(AI$38:AI157,AI157)-1,"-")</f>
        <v>-</v>
      </c>
      <c r="AK157" s="876"/>
      <c r="AL157" s="828" t="str">
        <f t="shared" si="73"/>
        <v>-</v>
      </c>
      <c r="AM157" s="828" t="str">
        <f t="shared" si="74"/>
        <v>-</v>
      </c>
      <c r="AN157" s="941" t="str">
        <f t="shared" si="75"/>
        <v>-</v>
      </c>
      <c r="AO157" s="104" t="str">
        <f t="shared" si="76"/>
        <v>-</v>
      </c>
      <c r="AP157" s="876" t="str">
        <f>IFERROR(_xlfn.RANK.EQ(AO157,$AO$38:$AO$216,0)+COUNTIF(AO$38:AO157,AO157)-1,"-")</f>
        <v>-</v>
      </c>
      <c r="AQ157" s="876"/>
      <c r="AR157" s="828" t="str">
        <f t="shared" si="77"/>
        <v>-</v>
      </c>
      <c r="AS157" s="828" t="str">
        <f t="shared" si="78"/>
        <v>-</v>
      </c>
      <c r="AT157" s="941" t="str">
        <f t="shared" si="79"/>
        <v>-</v>
      </c>
      <c r="AU157" s="104" t="str">
        <f t="shared" si="80"/>
        <v>-</v>
      </c>
      <c r="AV157" s="876" t="str">
        <f>IFERROR(_xlfn.RANK.EQ(AU157,$AU$38:$AU$216,0)+COUNTIF(AU$38:AU157,AU157)-1,"-")</f>
        <v>-</v>
      </c>
      <c r="AW157" s="876"/>
      <c r="AX157" s="828" t="str">
        <f t="shared" si="81"/>
        <v>-</v>
      </c>
      <c r="AY157" s="828" t="str">
        <f t="shared" si="82"/>
        <v>-</v>
      </c>
      <c r="AZ157" s="828" t="str">
        <f t="shared" si="83"/>
        <v>-</v>
      </c>
      <c r="BA157" s="104" t="str">
        <f t="shared" si="84"/>
        <v>-</v>
      </c>
      <c r="BB157" s="876" t="str">
        <f>IFERROR(_xlfn.RANK.EQ(BA157,$BA$38:$BA$216,0)+COUNTIF(BA$38:BA157,BA157)-1,"-")</f>
        <v>-</v>
      </c>
      <c r="BC157" s="876"/>
      <c r="BD157" s="828" t="str">
        <f t="shared" si="85"/>
        <v>-</v>
      </c>
      <c r="BE157" s="828" t="str">
        <f t="shared" si="86"/>
        <v>-</v>
      </c>
      <c r="BF157" s="941" t="str">
        <f t="shared" si="87"/>
        <v>-</v>
      </c>
      <c r="BG157" s="104" t="str">
        <f t="shared" si="88"/>
        <v>-</v>
      </c>
      <c r="BH157" s="876" t="str">
        <f>IFERROR(_xlfn.RANK.EQ(BG157,$BG$38:$BG$216,0)+COUNTIF(BG$38:BG157,BG157)-1,"-")</f>
        <v>-</v>
      </c>
      <c r="BI157" s="876"/>
      <c r="BJ157" s="828" t="str">
        <f t="shared" si="89"/>
        <v>-</v>
      </c>
      <c r="BK157" s="828" t="str">
        <f t="shared" si="90"/>
        <v>-</v>
      </c>
      <c r="BL157" s="941" t="str">
        <f t="shared" si="91"/>
        <v>-</v>
      </c>
      <c r="BM157" s="104" t="str">
        <f t="shared" si="92"/>
        <v>-</v>
      </c>
      <c r="BN157" s="876" t="str">
        <f>IFERROR(_xlfn.RANK.EQ(BM157,$BM$38:$BM$216,0)+COUNTIF(BM$38:BM157,BM157)-1,"-")</f>
        <v>-</v>
      </c>
      <c r="BO157" s="876"/>
      <c r="BP157" s="828" t="str">
        <f t="shared" si="93"/>
        <v>-</v>
      </c>
      <c r="BQ157" s="828" t="str">
        <f t="shared" si="94"/>
        <v>-</v>
      </c>
      <c r="BR157" s="828" t="str">
        <f t="shared" si="95"/>
        <v>-</v>
      </c>
      <c r="BS157" s="104" t="str">
        <f t="shared" si="96"/>
        <v>-</v>
      </c>
      <c r="BT157" s="876" t="str">
        <f>IFERROR(_xlfn.RANK.EQ(BS157,$BS$38:$BS$216,0)+COUNTIF(BS$38:BS157,BS157)-1,"-")</f>
        <v>-</v>
      </c>
      <c r="BU157" s="876"/>
      <c r="BV157" s="828" t="str">
        <f t="shared" si="97"/>
        <v>-</v>
      </c>
      <c r="BW157" s="828" t="str">
        <f t="shared" si="98"/>
        <v>-</v>
      </c>
      <c r="BX157" s="941" t="str">
        <f t="shared" si="99"/>
        <v>-</v>
      </c>
      <c r="BY157" s="104" t="str">
        <f t="shared" si="100"/>
        <v>-</v>
      </c>
      <c r="BZ157" s="876" t="str">
        <f>IFERROR(_xlfn.RANK.EQ(BY157,$BY$38:$BY$216,0)+COUNTIF(BY$38:BY157,BY157)-1,"-")</f>
        <v>-</v>
      </c>
      <c r="CA157" s="876"/>
      <c r="CB157" s="828" t="str">
        <f t="shared" si="101"/>
        <v>-</v>
      </c>
      <c r="CC157" s="828" t="str">
        <f t="shared" si="102"/>
        <v>-</v>
      </c>
      <c r="CD157" s="941" t="str">
        <f t="shared" si="103"/>
        <v>-</v>
      </c>
      <c r="CE157" s="104" t="str">
        <f t="shared" si="104"/>
        <v>-</v>
      </c>
      <c r="CF157" s="971" t="str">
        <f>IFERROR(_xlfn.RANK.EQ(CE157,$CE$38:$CE$216,0)+COUNTIF(CE$38:CE157,CE157)-1,"-")</f>
        <v>-</v>
      </c>
      <c r="CG157" s="972"/>
      <c r="CH157" s="976" t="str">
        <f t="shared" si="105"/>
        <v>-</v>
      </c>
      <c r="CI157" s="977" t="str">
        <f t="shared" si="106"/>
        <v>-</v>
      </c>
      <c r="CJ157" s="995" t="str">
        <f t="shared" si="107"/>
        <v>-</v>
      </c>
    </row>
    <row r="158" spans="1:88" s="5" customFormat="1" ht="18" customHeight="1">
      <c r="A158" s="608" t="s">
        <v>604</v>
      </c>
      <c r="B158" s="605" t="s">
        <v>616</v>
      </c>
      <c r="C158" s="606" t="s">
        <v>191</v>
      </c>
      <c r="D158" s="605" t="s">
        <v>765</v>
      </c>
      <c r="E158" s="606" t="s">
        <v>322</v>
      </c>
      <c r="F158" s="637">
        <v>56</v>
      </c>
      <c r="G158" s="637">
        <v>518</v>
      </c>
      <c r="H158" s="637" t="s">
        <v>145</v>
      </c>
      <c r="I158" s="637">
        <v>518</v>
      </c>
      <c r="J158" s="637">
        <v>290</v>
      </c>
      <c r="K158" s="637">
        <v>56</v>
      </c>
      <c r="L158" s="637">
        <v>518</v>
      </c>
      <c r="M158" s="637">
        <v>290</v>
      </c>
      <c r="N158" s="636" t="s">
        <v>145</v>
      </c>
      <c r="O158" s="636" t="s">
        <v>145</v>
      </c>
      <c r="P158" s="636" t="s">
        <v>145</v>
      </c>
      <c r="Q158" s="637" t="s">
        <v>145</v>
      </c>
      <c r="R158" s="637" t="s">
        <v>145</v>
      </c>
      <c r="S158" s="636" t="s">
        <v>145</v>
      </c>
      <c r="T158" s="636" t="s">
        <v>145</v>
      </c>
      <c r="U158" s="637" t="s">
        <v>145</v>
      </c>
      <c r="V158" s="636" t="s">
        <v>145</v>
      </c>
      <c r="W158" s="636" t="s">
        <v>145</v>
      </c>
      <c r="X158" s="636" t="s">
        <v>145</v>
      </c>
      <c r="Y158" s="636" t="s">
        <v>145</v>
      </c>
      <c r="Z158" s="636" t="s">
        <v>145</v>
      </c>
      <c r="AA158" s="636" t="s">
        <v>145</v>
      </c>
      <c r="AB158" s="636" t="s">
        <v>145</v>
      </c>
      <c r="AC158" s="636" t="s">
        <v>145</v>
      </c>
      <c r="AD158" s="636" t="s">
        <v>145</v>
      </c>
      <c r="AE158" s="636" t="s">
        <v>145</v>
      </c>
      <c r="AG158" s="103">
        <v>121</v>
      </c>
      <c r="AH158" s="103" t="s">
        <v>326</v>
      </c>
      <c r="AI158" s="104" t="str">
        <f t="shared" si="72"/>
        <v>-</v>
      </c>
      <c r="AJ158" s="876" t="str">
        <f>IFERROR(_xlfn.RANK.EQ(AI158,$AI$38:$AI$216,0)+COUNTIF(AI$38:AI158,AI158)-1,"-")</f>
        <v>-</v>
      </c>
      <c r="AK158" s="876"/>
      <c r="AL158" s="828" t="str">
        <f t="shared" si="73"/>
        <v>-</v>
      </c>
      <c r="AM158" s="828" t="str">
        <f t="shared" si="74"/>
        <v>-</v>
      </c>
      <c r="AN158" s="941" t="str">
        <f t="shared" si="75"/>
        <v>-</v>
      </c>
      <c r="AO158" s="104" t="str">
        <f t="shared" si="76"/>
        <v>-</v>
      </c>
      <c r="AP158" s="876" t="str">
        <f>IFERROR(_xlfn.RANK.EQ(AO158,$AO$38:$AO$216,0)+COUNTIF(AO$38:AO158,AO158)-1,"-")</f>
        <v>-</v>
      </c>
      <c r="AQ158" s="876"/>
      <c r="AR158" s="828" t="str">
        <f t="shared" si="77"/>
        <v>-</v>
      </c>
      <c r="AS158" s="828" t="str">
        <f t="shared" si="78"/>
        <v>-</v>
      </c>
      <c r="AT158" s="941" t="str">
        <f t="shared" si="79"/>
        <v>-</v>
      </c>
      <c r="AU158" s="104" t="str">
        <f t="shared" si="80"/>
        <v>-</v>
      </c>
      <c r="AV158" s="876" t="str">
        <f>IFERROR(_xlfn.RANK.EQ(AU158,$AU$38:$AU$216,0)+COUNTIF(AU$38:AU158,AU158)-1,"-")</f>
        <v>-</v>
      </c>
      <c r="AW158" s="876"/>
      <c r="AX158" s="828" t="str">
        <f t="shared" si="81"/>
        <v>-</v>
      </c>
      <c r="AY158" s="828" t="str">
        <f t="shared" si="82"/>
        <v>-</v>
      </c>
      <c r="AZ158" s="828" t="str">
        <f t="shared" si="83"/>
        <v>-</v>
      </c>
      <c r="BA158" s="104" t="str">
        <f t="shared" si="84"/>
        <v>-</v>
      </c>
      <c r="BB158" s="876" t="str">
        <f>IFERROR(_xlfn.RANK.EQ(BA158,$BA$38:$BA$216,0)+COUNTIF(BA$38:BA158,BA158)-1,"-")</f>
        <v>-</v>
      </c>
      <c r="BC158" s="876"/>
      <c r="BD158" s="828" t="str">
        <f t="shared" si="85"/>
        <v>-</v>
      </c>
      <c r="BE158" s="828" t="str">
        <f t="shared" si="86"/>
        <v>-</v>
      </c>
      <c r="BF158" s="941" t="str">
        <f t="shared" si="87"/>
        <v>-</v>
      </c>
      <c r="BG158" s="104" t="str">
        <f t="shared" si="88"/>
        <v>-</v>
      </c>
      <c r="BH158" s="876" t="str">
        <f>IFERROR(_xlfn.RANK.EQ(BG158,$BG$38:$BG$216,0)+COUNTIF(BG$38:BG158,BG158)-1,"-")</f>
        <v>-</v>
      </c>
      <c r="BI158" s="876"/>
      <c r="BJ158" s="828" t="str">
        <f t="shared" si="89"/>
        <v>-</v>
      </c>
      <c r="BK158" s="828" t="str">
        <f t="shared" si="90"/>
        <v>-</v>
      </c>
      <c r="BL158" s="941" t="str">
        <f t="shared" si="91"/>
        <v>-</v>
      </c>
      <c r="BM158" s="104" t="str">
        <f t="shared" si="92"/>
        <v>-</v>
      </c>
      <c r="BN158" s="876" t="str">
        <f>IFERROR(_xlfn.RANK.EQ(BM158,$BM$38:$BM$216,0)+COUNTIF(BM$38:BM158,BM158)-1,"-")</f>
        <v>-</v>
      </c>
      <c r="BO158" s="876"/>
      <c r="BP158" s="828" t="str">
        <f t="shared" si="93"/>
        <v>-</v>
      </c>
      <c r="BQ158" s="828" t="str">
        <f t="shared" si="94"/>
        <v>-</v>
      </c>
      <c r="BR158" s="828" t="str">
        <f t="shared" si="95"/>
        <v>-</v>
      </c>
      <c r="BS158" s="104" t="str">
        <f t="shared" si="96"/>
        <v>-</v>
      </c>
      <c r="BT158" s="876" t="str">
        <f>IFERROR(_xlfn.RANK.EQ(BS158,$BS$38:$BS$216,0)+COUNTIF(BS$38:BS158,BS158)-1,"-")</f>
        <v>-</v>
      </c>
      <c r="BU158" s="876"/>
      <c r="BV158" s="828" t="str">
        <f t="shared" si="97"/>
        <v>-</v>
      </c>
      <c r="BW158" s="828" t="str">
        <f t="shared" si="98"/>
        <v>-</v>
      </c>
      <c r="BX158" s="941" t="str">
        <f t="shared" si="99"/>
        <v>-</v>
      </c>
      <c r="BY158" s="104" t="str">
        <f t="shared" si="100"/>
        <v>-</v>
      </c>
      <c r="BZ158" s="876" t="str">
        <f>IFERROR(_xlfn.RANK.EQ(BY158,$BY$38:$BY$216,0)+COUNTIF(BY$38:BY158,BY158)-1,"-")</f>
        <v>-</v>
      </c>
      <c r="CA158" s="876"/>
      <c r="CB158" s="828" t="str">
        <f t="shared" si="101"/>
        <v>-</v>
      </c>
      <c r="CC158" s="828" t="str">
        <f t="shared" si="102"/>
        <v>-</v>
      </c>
      <c r="CD158" s="941" t="str">
        <f t="shared" si="103"/>
        <v>-</v>
      </c>
      <c r="CE158" s="104" t="str">
        <f t="shared" si="104"/>
        <v>-</v>
      </c>
      <c r="CF158" s="971" t="str">
        <f>IFERROR(_xlfn.RANK.EQ(CE158,$CE$38:$CE$216,0)+COUNTIF(CE$38:CE158,CE158)-1,"-")</f>
        <v>-</v>
      </c>
      <c r="CG158" s="972"/>
      <c r="CH158" s="978" t="str">
        <f t="shared" si="105"/>
        <v>-</v>
      </c>
      <c r="CI158" s="979" t="str">
        <f t="shared" si="106"/>
        <v>-</v>
      </c>
      <c r="CJ158" s="996" t="str">
        <f t="shared" si="107"/>
        <v>-</v>
      </c>
    </row>
    <row r="159" spans="1:88" s="210" customFormat="1" ht="18" customHeight="1">
      <c r="A159" s="608" t="s">
        <v>604</v>
      </c>
      <c r="B159" s="605" t="s">
        <v>616</v>
      </c>
      <c r="C159" s="606" t="s">
        <v>191</v>
      </c>
      <c r="D159" s="605" t="s">
        <v>766</v>
      </c>
      <c r="E159" s="606" t="s">
        <v>286</v>
      </c>
      <c r="F159" s="637">
        <v>118</v>
      </c>
      <c r="G159" s="637">
        <v>405</v>
      </c>
      <c r="H159" s="637">
        <v>388</v>
      </c>
      <c r="I159" s="637">
        <v>410</v>
      </c>
      <c r="J159" s="637">
        <v>478</v>
      </c>
      <c r="K159" s="637" t="s">
        <v>888</v>
      </c>
      <c r="L159" s="637">
        <v>408</v>
      </c>
      <c r="M159" s="637" t="s">
        <v>888</v>
      </c>
      <c r="N159" s="636" t="s">
        <v>888</v>
      </c>
      <c r="O159" s="636">
        <v>357</v>
      </c>
      <c r="P159" s="636" t="s">
        <v>888</v>
      </c>
      <c r="Q159" s="637" t="s">
        <v>145</v>
      </c>
      <c r="R159" s="637" t="s">
        <v>145</v>
      </c>
      <c r="S159" s="636" t="s">
        <v>145</v>
      </c>
      <c r="T159" s="636" t="s">
        <v>145</v>
      </c>
      <c r="U159" s="637" t="s">
        <v>145</v>
      </c>
      <c r="V159" s="636" t="s">
        <v>145</v>
      </c>
      <c r="W159" s="636" t="s">
        <v>145</v>
      </c>
      <c r="X159" s="636" t="s">
        <v>145</v>
      </c>
      <c r="Y159" s="636" t="s">
        <v>145</v>
      </c>
      <c r="Z159" s="636" t="s">
        <v>145</v>
      </c>
      <c r="AA159" s="636" t="s">
        <v>145</v>
      </c>
      <c r="AB159" s="636" t="s">
        <v>145</v>
      </c>
      <c r="AC159" s="636" t="s">
        <v>145</v>
      </c>
      <c r="AD159" s="636" t="s">
        <v>145</v>
      </c>
      <c r="AE159" s="636" t="s">
        <v>145</v>
      </c>
      <c r="AG159" s="103">
        <v>122</v>
      </c>
      <c r="AH159" s="103" t="s">
        <v>254</v>
      </c>
      <c r="AI159" s="104">
        <f t="shared" si="72"/>
        <v>3000</v>
      </c>
      <c r="AJ159" s="876">
        <f>IFERROR(_xlfn.RANK.EQ(AI159,$AI$38:$AI$216,0)+COUNTIF(AI$38:AI159,AI159)-1,"-")</f>
        <v>14</v>
      </c>
      <c r="AK159" s="876"/>
      <c r="AL159" s="828" t="str">
        <f t="shared" si="73"/>
        <v>-</v>
      </c>
      <c r="AM159" s="828" t="str">
        <f t="shared" si="74"/>
        <v>-</v>
      </c>
      <c r="AN159" s="941" t="str">
        <f t="shared" si="75"/>
        <v>-</v>
      </c>
      <c r="AO159" s="104">
        <f t="shared" si="76"/>
        <v>15800</v>
      </c>
      <c r="AP159" s="876">
        <f>IFERROR(_xlfn.RANK.EQ(AO159,$AO$38:$AO$216,0)+COUNTIF(AO$38:AO159,AO159)-1,"-")</f>
        <v>15</v>
      </c>
      <c r="AQ159" s="876"/>
      <c r="AR159" s="828" t="str">
        <f t="shared" si="77"/>
        <v>-</v>
      </c>
      <c r="AS159" s="828" t="str">
        <f t="shared" si="78"/>
        <v>-</v>
      </c>
      <c r="AT159" s="941" t="str">
        <f t="shared" si="79"/>
        <v>-</v>
      </c>
      <c r="AU159" s="104">
        <f t="shared" si="80"/>
        <v>528</v>
      </c>
      <c r="AV159" s="876">
        <f>IFERROR(_xlfn.RANK.EQ(AU159,$AU$38:$AU$216,0)+COUNTIF(AU$38:AU159,AU159)-1,"-")</f>
        <v>40</v>
      </c>
      <c r="AW159" s="876"/>
      <c r="AX159" s="828" t="str">
        <f t="shared" si="81"/>
        <v>-</v>
      </c>
      <c r="AY159" s="828" t="str">
        <f t="shared" si="82"/>
        <v>-</v>
      </c>
      <c r="AZ159" s="828" t="str">
        <f t="shared" si="83"/>
        <v>-</v>
      </c>
      <c r="BA159" s="104">
        <f t="shared" si="84"/>
        <v>2370</v>
      </c>
      <c r="BB159" s="876">
        <f>IFERROR(_xlfn.RANK.EQ(BA159,$BA$38:$BA$216,0)+COUNTIF(BA$38:BA159,BA159)-1,"-")</f>
        <v>16</v>
      </c>
      <c r="BC159" s="876"/>
      <c r="BD159" s="828" t="str">
        <f t="shared" si="85"/>
        <v>-</v>
      </c>
      <c r="BE159" s="828" t="str">
        <f t="shared" si="86"/>
        <v>-</v>
      </c>
      <c r="BF159" s="941" t="str">
        <f t="shared" si="87"/>
        <v>-</v>
      </c>
      <c r="BG159" s="104">
        <f t="shared" si="88"/>
        <v>13300</v>
      </c>
      <c r="BH159" s="876">
        <f>IFERROR(_xlfn.RANK.EQ(BG159,$BG$38:$BG$216,0)+COUNTIF(BG$38:BG159,BG159)-1,"-")</f>
        <v>19</v>
      </c>
      <c r="BI159" s="876"/>
      <c r="BJ159" s="828" t="str">
        <f t="shared" si="89"/>
        <v>-</v>
      </c>
      <c r="BK159" s="828" t="str">
        <f t="shared" si="90"/>
        <v>-</v>
      </c>
      <c r="BL159" s="941" t="str">
        <f t="shared" si="91"/>
        <v>-</v>
      </c>
      <c r="BM159" s="104">
        <f t="shared" si="92"/>
        <v>561</v>
      </c>
      <c r="BN159" s="876">
        <f>IFERROR(_xlfn.RANK.EQ(BM159,$BM$38:$BM$216,0)+COUNTIF(BM$38:BM159,BM159)-1,"-")</f>
        <v>38</v>
      </c>
      <c r="BO159" s="876"/>
      <c r="BP159" s="828" t="str">
        <f t="shared" si="93"/>
        <v>-</v>
      </c>
      <c r="BQ159" s="828" t="str">
        <f t="shared" si="94"/>
        <v>-</v>
      </c>
      <c r="BR159" s="828" t="str">
        <f t="shared" si="95"/>
        <v>-</v>
      </c>
      <c r="BS159" s="104">
        <f t="shared" si="96"/>
        <v>627</v>
      </c>
      <c r="BT159" s="876">
        <f>IFERROR(_xlfn.RANK.EQ(BS159,$BS$38:$BS$216,0)+COUNTIF(BS$38:BS159,BS159)-1,"-")</f>
        <v>6</v>
      </c>
      <c r="BU159" s="876"/>
      <c r="BV159" s="828" t="str">
        <f t="shared" si="97"/>
        <v>-</v>
      </c>
      <c r="BW159" s="828" t="str">
        <f t="shared" si="98"/>
        <v>-</v>
      </c>
      <c r="BX159" s="941" t="str">
        <f t="shared" si="99"/>
        <v>-</v>
      </c>
      <c r="BY159" s="104">
        <f t="shared" si="100"/>
        <v>2530</v>
      </c>
      <c r="BZ159" s="876">
        <f>IFERROR(_xlfn.RANK.EQ(BY159,$BY$38:$BY$216,0)+COUNTIF(BY$38:BY159,BY159)-1,"-")</f>
        <v>6</v>
      </c>
      <c r="CA159" s="876"/>
      <c r="CB159" s="828" t="str">
        <f t="shared" si="101"/>
        <v>-</v>
      </c>
      <c r="CC159" s="828" t="str">
        <f t="shared" si="102"/>
        <v>-</v>
      </c>
      <c r="CD159" s="941" t="str">
        <f t="shared" si="103"/>
        <v>-</v>
      </c>
      <c r="CE159" s="104">
        <f t="shared" si="104"/>
        <v>403</v>
      </c>
      <c r="CF159" s="971">
        <f>IFERROR(_xlfn.RANK.EQ(CE159,$CE$38:$CE$216,0)+COUNTIF(CE$38:CE159,CE159)-1,"-")</f>
        <v>25</v>
      </c>
      <c r="CG159" s="972"/>
      <c r="CH159" s="978" t="str">
        <f t="shared" si="105"/>
        <v>-</v>
      </c>
      <c r="CI159" s="979" t="str">
        <f t="shared" si="106"/>
        <v>-</v>
      </c>
      <c r="CJ159" s="996" t="str">
        <f t="shared" si="107"/>
        <v>-</v>
      </c>
    </row>
    <row r="160" spans="1:88" s="210" customFormat="1" ht="18" customHeight="1">
      <c r="A160" s="608" t="s">
        <v>604</v>
      </c>
      <c r="B160" s="605" t="s">
        <v>616</v>
      </c>
      <c r="C160" s="606" t="s">
        <v>191</v>
      </c>
      <c r="D160" s="605" t="s">
        <v>767</v>
      </c>
      <c r="E160" s="606" t="s">
        <v>366</v>
      </c>
      <c r="F160" s="637" t="s">
        <v>145</v>
      </c>
      <c r="G160" s="637" t="s">
        <v>145</v>
      </c>
      <c r="H160" s="637" t="s">
        <v>145</v>
      </c>
      <c r="I160" s="637" t="s">
        <v>145</v>
      </c>
      <c r="J160" s="637" t="s">
        <v>145</v>
      </c>
      <c r="K160" s="637" t="s">
        <v>145</v>
      </c>
      <c r="L160" s="637" t="s">
        <v>145</v>
      </c>
      <c r="M160" s="637" t="s">
        <v>145</v>
      </c>
      <c r="N160" s="636" t="s">
        <v>145</v>
      </c>
      <c r="O160" s="636" t="s">
        <v>145</v>
      </c>
      <c r="P160" s="636" t="s">
        <v>145</v>
      </c>
      <c r="Q160" s="637" t="s">
        <v>145</v>
      </c>
      <c r="R160" s="637" t="s">
        <v>145</v>
      </c>
      <c r="S160" s="636" t="s">
        <v>145</v>
      </c>
      <c r="T160" s="636" t="s">
        <v>145</v>
      </c>
      <c r="U160" s="637" t="s">
        <v>145</v>
      </c>
      <c r="V160" s="636" t="s">
        <v>145</v>
      </c>
      <c r="W160" s="636" t="s">
        <v>145</v>
      </c>
      <c r="X160" s="636" t="s">
        <v>145</v>
      </c>
      <c r="Y160" s="636" t="s">
        <v>145</v>
      </c>
      <c r="Z160" s="636" t="s">
        <v>145</v>
      </c>
      <c r="AA160" s="636" t="s">
        <v>145</v>
      </c>
      <c r="AB160" s="636" t="s">
        <v>145</v>
      </c>
      <c r="AC160" s="636" t="s">
        <v>145</v>
      </c>
      <c r="AD160" s="636" t="s">
        <v>145</v>
      </c>
      <c r="AE160" s="636" t="s">
        <v>145</v>
      </c>
      <c r="AG160" s="103">
        <v>123</v>
      </c>
      <c r="AH160" s="103" t="s">
        <v>287</v>
      </c>
      <c r="AI160" s="104">
        <f t="shared" si="72"/>
        <v>1720</v>
      </c>
      <c r="AJ160" s="876">
        <f>IFERROR(_xlfn.RANK.EQ(AI160,$AI$38:$AI$216,0)+COUNTIF(AI$38:AI160,AI160)-1,"-")</f>
        <v>29</v>
      </c>
      <c r="AK160" s="876"/>
      <c r="AL160" s="828" t="str">
        <f t="shared" si="73"/>
        <v>-</v>
      </c>
      <c r="AM160" s="828" t="str">
        <f t="shared" si="74"/>
        <v>-</v>
      </c>
      <c r="AN160" s="941" t="str">
        <f t="shared" si="75"/>
        <v>-</v>
      </c>
      <c r="AO160" s="104">
        <f t="shared" si="76"/>
        <v>8670</v>
      </c>
      <c r="AP160" s="876">
        <f>IFERROR(_xlfn.RANK.EQ(AO160,$AO$38:$AO$216,0)+COUNTIF(AO$38:AO160,AO160)-1,"-")</f>
        <v>28</v>
      </c>
      <c r="AQ160" s="876"/>
      <c r="AR160" s="828" t="str">
        <f t="shared" si="77"/>
        <v>-</v>
      </c>
      <c r="AS160" s="828" t="str">
        <f t="shared" si="78"/>
        <v>-</v>
      </c>
      <c r="AT160" s="941" t="str">
        <f t="shared" si="79"/>
        <v>-</v>
      </c>
      <c r="AU160" s="104">
        <f t="shared" si="80"/>
        <v>504</v>
      </c>
      <c r="AV160" s="876">
        <f>IFERROR(_xlfn.RANK.EQ(AU160,$AU$38:$AU$216,0)+COUNTIF(AU$38:AU160,AU160)-1,"-")</f>
        <v>48</v>
      </c>
      <c r="AW160" s="876"/>
      <c r="AX160" s="828" t="str">
        <f t="shared" si="81"/>
        <v>-</v>
      </c>
      <c r="AY160" s="828" t="str">
        <f t="shared" si="82"/>
        <v>-</v>
      </c>
      <c r="AZ160" s="828" t="str">
        <f t="shared" si="83"/>
        <v>-</v>
      </c>
      <c r="BA160" s="104">
        <f t="shared" si="84"/>
        <v>1540</v>
      </c>
      <c r="BB160" s="876">
        <f>IFERROR(_xlfn.RANK.EQ(BA160,$BA$38:$BA$216,0)+COUNTIF(BA$38:BA160,BA160)-1,"-")</f>
        <v>28</v>
      </c>
      <c r="BC160" s="876"/>
      <c r="BD160" s="828" t="str">
        <f t="shared" si="85"/>
        <v>-</v>
      </c>
      <c r="BE160" s="828" t="str">
        <f t="shared" si="86"/>
        <v>-</v>
      </c>
      <c r="BF160" s="941" t="str">
        <f t="shared" si="87"/>
        <v>-</v>
      </c>
      <c r="BG160" s="104">
        <f t="shared" si="88"/>
        <v>8040</v>
      </c>
      <c r="BH160" s="876">
        <f>IFERROR(_xlfn.RANK.EQ(BG160,$BG$38:$BG$216,0)+COUNTIF(BG$38:BG160,BG160)-1,"-")</f>
        <v>26</v>
      </c>
      <c r="BI160" s="876"/>
      <c r="BJ160" s="828" t="str">
        <f t="shared" si="89"/>
        <v>-</v>
      </c>
      <c r="BK160" s="828" t="str">
        <f t="shared" si="90"/>
        <v>-</v>
      </c>
      <c r="BL160" s="941" t="str">
        <f t="shared" si="91"/>
        <v>-</v>
      </c>
      <c r="BM160" s="104">
        <f t="shared" si="92"/>
        <v>522</v>
      </c>
      <c r="BN160" s="876">
        <f>IFERROR(_xlfn.RANK.EQ(BM160,$BM$38:$BM$216,0)+COUNTIF(BM$38:BM160,BM160)-1,"-")</f>
        <v>51</v>
      </c>
      <c r="BO160" s="876"/>
      <c r="BP160" s="828" t="str">
        <f t="shared" si="93"/>
        <v>-</v>
      </c>
      <c r="BQ160" s="828" t="str">
        <f t="shared" si="94"/>
        <v>-</v>
      </c>
      <c r="BR160" s="828" t="str">
        <f t="shared" si="95"/>
        <v>-</v>
      </c>
      <c r="BS160" s="104">
        <f t="shared" si="96"/>
        <v>179</v>
      </c>
      <c r="BT160" s="876">
        <f>IFERROR(_xlfn.RANK.EQ(BS160,$BS$38:$BS$216,0)+COUNTIF(BS$38:BS160,BS160)-1,"-")</f>
        <v>34</v>
      </c>
      <c r="BU160" s="876"/>
      <c r="BV160" s="828" t="str">
        <f t="shared" si="97"/>
        <v>-</v>
      </c>
      <c r="BW160" s="828" t="str">
        <f t="shared" si="98"/>
        <v>-</v>
      </c>
      <c r="BX160" s="941" t="str">
        <f t="shared" si="99"/>
        <v>-</v>
      </c>
      <c r="BY160" s="104">
        <f t="shared" si="100"/>
        <v>623</v>
      </c>
      <c r="BZ160" s="876">
        <f>IFERROR(_xlfn.RANK.EQ(BY160,$BY$38:$BY$216,0)+COUNTIF(BY$38:BY160,BY160)-1,"-")</f>
        <v>31</v>
      </c>
      <c r="CA160" s="876"/>
      <c r="CB160" s="828" t="str">
        <f t="shared" si="101"/>
        <v>-</v>
      </c>
      <c r="CC160" s="828" t="str">
        <f t="shared" si="102"/>
        <v>-</v>
      </c>
      <c r="CD160" s="941" t="str">
        <f t="shared" si="103"/>
        <v>-</v>
      </c>
      <c r="CE160" s="104">
        <f t="shared" si="104"/>
        <v>348</v>
      </c>
      <c r="CF160" s="971">
        <f>IFERROR(_xlfn.RANK.EQ(CE160,$CE$38:$CE$216,0)+COUNTIF(CE$38:CE160,CE160)-1,"-")</f>
        <v>42</v>
      </c>
      <c r="CG160" s="972"/>
      <c r="CH160" s="978" t="str">
        <f t="shared" si="105"/>
        <v>-</v>
      </c>
      <c r="CI160" s="979" t="str">
        <f t="shared" si="106"/>
        <v>-</v>
      </c>
      <c r="CJ160" s="996" t="str">
        <f t="shared" si="107"/>
        <v>-</v>
      </c>
    </row>
    <row r="161" spans="1:88" s="210" customFormat="1" ht="18" customHeight="1">
      <c r="A161" s="608" t="s">
        <v>604</v>
      </c>
      <c r="B161" s="605" t="s">
        <v>616</v>
      </c>
      <c r="C161" s="606" t="s">
        <v>191</v>
      </c>
      <c r="D161" s="605" t="s">
        <v>768</v>
      </c>
      <c r="E161" s="606" t="s">
        <v>280</v>
      </c>
      <c r="F161" s="637">
        <v>706</v>
      </c>
      <c r="G161" s="637">
        <v>454</v>
      </c>
      <c r="H161" s="637">
        <v>442</v>
      </c>
      <c r="I161" s="637">
        <v>469</v>
      </c>
      <c r="J161" s="637">
        <v>3200</v>
      </c>
      <c r="K161" s="637">
        <v>372</v>
      </c>
      <c r="L161" s="637">
        <v>546</v>
      </c>
      <c r="M161" s="637">
        <v>2030</v>
      </c>
      <c r="N161" s="636">
        <v>334</v>
      </c>
      <c r="O161" s="636">
        <v>351</v>
      </c>
      <c r="P161" s="636">
        <v>1170</v>
      </c>
      <c r="Q161" s="637" t="s">
        <v>145</v>
      </c>
      <c r="R161" s="637" t="s">
        <v>145</v>
      </c>
      <c r="S161" s="636" t="s">
        <v>145</v>
      </c>
      <c r="T161" s="636" t="s">
        <v>145</v>
      </c>
      <c r="U161" s="637" t="s">
        <v>145</v>
      </c>
      <c r="V161" s="636" t="s">
        <v>145</v>
      </c>
      <c r="W161" s="636" t="s">
        <v>145</v>
      </c>
      <c r="X161" s="636" t="s">
        <v>145</v>
      </c>
      <c r="Y161" s="636" t="s">
        <v>145</v>
      </c>
      <c r="Z161" s="636" t="s">
        <v>145</v>
      </c>
      <c r="AA161" s="636" t="s">
        <v>145</v>
      </c>
      <c r="AB161" s="636" t="s">
        <v>145</v>
      </c>
      <c r="AC161" s="636" t="s">
        <v>145</v>
      </c>
      <c r="AD161" s="636" t="s">
        <v>145</v>
      </c>
      <c r="AE161" s="636" t="s">
        <v>145</v>
      </c>
      <c r="AG161" s="103">
        <v>124</v>
      </c>
      <c r="AH161" s="103" t="s">
        <v>220</v>
      </c>
      <c r="AI161" s="104">
        <f t="shared" si="72"/>
        <v>3070</v>
      </c>
      <c r="AJ161" s="876">
        <f>IFERROR(_xlfn.RANK.EQ(AI161,$AI$38:$AI$216,0)+COUNTIF(AI$38:AI161,AI161)-1,"-")</f>
        <v>12</v>
      </c>
      <c r="AK161" s="876"/>
      <c r="AL161" s="828" t="str">
        <f t="shared" si="73"/>
        <v>-</v>
      </c>
      <c r="AM161" s="828" t="str">
        <f t="shared" si="74"/>
        <v>-</v>
      </c>
      <c r="AN161" s="941" t="str">
        <f t="shared" si="75"/>
        <v>-</v>
      </c>
      <c r="AO161" s="104">
        <f t="shared" si="76"/>
        <v>18200</v>
      </c>
      <c r="AP161" s="876">
        <f>IFERROR(_xlfn.RANK.EQ(AO161,$AO$38:$AO$216,0)+COUNTIF(AO$38:AO161,AO161)-1,"-")</f>
        <v>11</v>
      </c>
      <c r="AQ161" s="876"/>
      <c r="AR161" s="828" t="str">
        <f t="shared" si="77"/>
        <v>-</v>
      </c>
      <c r="AS161" s="828" t="str">
        <f t="shared" si="78"/>
        <v>-</v>
      </c>
      <c r="AT161" s="941" t="str">
        <f t="shared" si="79"/>
        <v>-</v>
      </c>
      <c r="AU161" s="104">
        <f t="shared" si="80"/>
        <v>594</v>
      </c>
      <c r="AV161" s="876">
        <f>IFERROR(_xlfn.RANK.EQ(AU161,$AU$38:$AU$216,0)+COUNTIF(AU$38:AU161,AU161)-1,"-")</f>
        <v>21</v>
      </c>
      <c r="AW161" s="876"/>
      <c r="AX161" s="828" t="str">
        <f t="shared" si="81"/>
        <v>-</v>
      </c>
      <c r="AY161" s="828" t="str">
        <f t="shared" si="82"/>
        <v>-</v>
      </c>
      <c r="AZ161" s="828" t="str">
        <f t="shared" si="83"/>
        <v>-</v>
      </c>
      <c r="BA161" s="104">
        <f t="shared" si="84"/>
        <v>2630</v>
      </c>
      <c r="BB161" s="876">
        <f>IFERROR(_xlfn.RANK.EQ(BA161,$BA$38:$BA$216,0)+COUNTIF(BA$38:BA161,BA161)-1,"-")</f>
        <v>12</v>
      </c>
      <c r="BC161" s="876"/>
      <c r="BD161" s="828" t="str">
        <f t="shared" si="85"/>
        <v>-</v>
      </c>
      <c r="BE161" s="828" t="str">
        <f t="shared" si="86"/>
        <v>-</v>
      </c>
      <c r="BF161" s="941" t="str">
        <f t="shared" si="87"/>
        <v>-</v>
      </c>
      <c r="BG161" s="104">
        <f t="shared" si="88"/>
        <v>16400</v>
      </c>
      <c r="BH161" s="876">
        <f>IFERROR(_xlfn.RANK.EQ(BG161,$BG$38:$BG$216,0)+COUNTIF(BG$38:BG161,BG161)-1,"-")</f>
        <v>11</v>
      </c>
      <c r="BI161" s="876"/>
      <c r="BJ161" s="828" t="str">
        <f t="shared" si="89"/>
        <v>-</v>
      </c>
      <c r="BK161" s="828" t="str">
        <f t="shared" si="90"/>
        <v>-</v>
      </c>
      <c r="BL161" s="941" t="str">
        <f t="shared" si="91"/>
        <v>-</v>
      </c>
      <c r="BM161" s="104">
        <f t="shared" si="92"/>
        <v>623</v>
      </c>
      <c r="BN161" s="876">
        <f>IFERROR(_xlfn.RANK.EQ(BM161,$BM$38:$BM$216,0)+COUNTIF(BM$38:BM161,BM161)-1,"-")</f>
        <v>19</v>
      </c>
      <c r="BO161" s="876"/>
      <c r="BP161" s="828" t="str">
        <f t="shared" si="93"/>
        <v>-</v>
      </c>
      <c r="BQ161" s="828" t="str">
        <f t="shared" si="94"/>
        <v>-</v>
      </c>
      <c r="BR161" s="828" t="str">
        <f t="shared" si="95"/>
        <v>-</v>
      </c>
      <c r="BS161" s="104">
        <f t="shared" si="96"/>
        <v>437</v>
      </c>
      <c r="BT161" s="876">
        <f>IFERROR(_xlfn.RANK.EQ(BS161,$BS$38:$BS$216,0)+COUNTIF(BS$38:BS161,BS161)-1,"-")</f>
        <v>13</v>
      </c>
      <c r="BU161" s="876"/>
      <c r="BV161" s="828" t="str">
        <f t="shared" si="97"/>
        <v>-</v>
      </c>
      <c r="BW161" s="828" t="str">
        <f t="shared" si="98"/>
        <v>-</v>
      </c>
      <c r="BX161" s="941" t="str">
        <f t="shared" si="99"/>
        <v>-</v>
      </c>
      <c r="BY161" s="104">
        <f t="shared" si="100"/>
        <v>1820</v>
      </c>
      <c r="BZ161" s="876">
        <f>IFERROR(_xlfn.RANK.EQ(BY161,$BY$38:$BY$216,0)+COUNTIF(BY$38:BY161,BY161)-1,"-")</f>
        <v>11</v>
      </c>
      <c r="CA161" s="876"/>
      <c r="CB161" s="828" t="str">
        <f t="shared" si="101"/>
        <v>-</v>
      </c>
      <c r="CC161" s="828" t="str">
        <f t="shared" si="102"/>
        <v>-</v>
      </c>
      <c r="CD161" s="941" t="str">
        <f t="shared" si="103"/>
        <v>-</v>
      </c>
      <c r="CE161" s="104">
        <f t="shared" si="104"/>
        <v>416</v>
      </c>
      <c r="CF161" s="971">
        <f>IFERROR(_xlfn.RANK.EQ(CE161,$CE$38:$CE$216,0)+COUNTIF(CE$38:CE161,CE161)-1,"-")</f>
        <v>17</v>
      </c>
      <c r="CG161" s="972"/>
      <c r="CH161" s="978" t="str">
        <f t="shared" si="105"/>
        <v>-</v>
      </c>
      <c r="CI161" s="979" t="str">
        <f t="shared" si="106"/>
        <v>-</v>
      </c>
      <c r="CJ161" s="996" t="str">
        <f t="shared" si="107"/>
        <v>-</v>
      </c>
    </row>
    <row r="162" spans="1:88" s="210" customFormat="1" ht="18" customHeight="1">
      <c r="A162" s="608" t="s">
        <v>604</v>
      </c>
      <c r="B162" s="605" t="s">
        <v>616</v>
      </c>
      <c r="C162" s="606" t="s">
        <v>191</v>
      </c>
      <c r="D162" s="605" t="s">
        <v>769</v>
      </c>
      <c r="E162" s="606" t="s">
        <v>277</v>
      </c>
      <c r="F162" s="637">
        <v>102</v>
      </c>
      <c r="G162" s="637">
        <v>717</v>
      </c>
      <c r="H162" s="637" t="s">
        <v>145</v>
      </c>
      <c r="I162" s="637">
        <v>717</v>
      </c>
      <c r="J162" s="637">
        <v>731</v>
      </c>
      <c r="K162" s="637">
        <v>102</v>
      </c>
      <c r="L162" s="637">
        <v>717</v>
      </c>
      <c r="M162" s="637">
        <v>731</v>
      </c>
      <c r="N162" s="636" t="s">
        <v>145</v>
      </c>
      <c r="O162" s="636" t="s">
        <v>145</v>
      </c>
      <c r="P162" s="636" t="s">
        <v>145</v>
      </c>
      <c r="Q162" s="637" t="s">
        <v>145</v>
      </c>
      <c r="R162" s="637" t="s">
        <v>145</v>
      </c>
      <c r="S162" s="636" t="s">
        <v>145</v>
      </c>
      <c r="T162" s="636" t="s">
        <v>145</v>
      </c>
      <c r="U162" s="637" t="s">
        <v>145</v>
      </c>
      <c r="V162" s="636" t="s">
        <v>145</v>
      </c>
      <c r="W162" s="636" t="s">
        <v>145</v>
      </c>
      <c r="X162" s="636" t="s">
        <v>145</v>
      </c>
      <c r="Y162" s="636" t="s">
        <v>145</v>
      </c>
      <c r="Z162" s="636" t="s">
        <v>145</v>
      </c>
      <c r="AA162" s="636" t="s">
        <v>145</v>
      </c>
      <c r="AB162" s="636" t="s">
        <v>145</v>
      </c>
      <c r="AC162" s="636" t="s">
        <v>145</v>
      </c>
      <c r="AD162" s="636" t="s">
        <v>145</v>
      </c>
      <c r="AE162" s="636" t="s">
        <v>145</v>
      </c>
      <c r="AG162" s="103">
        <v>125</v>
      </c>
      <c r="AH162" s="103" t="s">
        <v>218</v>
      </c>
      <c r="AI162" s="104">
        <f t="shared" si="72"/>
        <v>2540</v>
      </c>
      <c r="AJ162" s="876">
        <f>IFERROR(_xlfn.RANK.EQ(AI162,$AI$38:$AI$216,0)+COUNTIF(AI$38:AI162,AI162)-1,"-")</f>
        <v>17</v>
      </c>
      <c r="AK162" s="876"/>
      <c r="AL162" s="828" t="str">
        <f t="shared" si="73"/>
        <v>-</v>
      </c>
      <c r="AM162" s="828" t="str">
        <f t="shared" si="74"/>
        <v>-</v>
      </c>
      <c r="AN162" s="941" t="str">
        <f t="shared" si="75"/>
        <v>-</v>
      </c>
      <c r="AO162" s="104">
        <f t="shared" si="76"/>
        <v>15500</v>
      </c>
      <c r="AP162" s="876">
        <f>IFERROR(_xlfn.RANK.EQ(AO162,$AO$38:$AO$216,0)+COUNTIF(AO$38:AO162,AO162)-1,"-")</f>
        <v>16</v>
      </c>
      <c r="AQ162" s="876"/>
      <c r="AR162" s="828" t="str">
        <f t="shared" si="77"/>
        <v>-</v>
      </c>
      <c r="AS162" s="828" t="str">
        <f t="shared" si="78"/>
        <v>-</v>
      </c>
      <c r="AT162" s="941" t="str">
        <f t="shared" si="79"/>
        <v>-</v>
      </c>
      <c r="AU162" s="104">
        <f t="shared" si="80"/>
        <v>611</v>
      </c>
      <c r="AV162" s="876">
        <f>IFERROR(_xlfn.RANK.EQ(AU162,$AU$38:$AU$216,0)+COUNTIF(AU$38:AU162,AU162)-1,"-")</f>
        <v>17</v>
      </c>
      <c r="AW162" s="876"/>
      <c r="AX162" s="828" t="str">
        <f t="shared" si="81"/>
        <v>-</v>
      </c>
      <c r="AY162" s="828" t="str">
        <f t="shared" si="82"/>
        <v>-</v>
      </c>
      <c r="AZ162" s="828" t="str">
        <f t="shared" si="83"/>
        <v>-</v>
      </c>
      <c r="BA162" s="104">
        <f t="shared" si="84"/>
        <v>2090</v>
      </c>
      <c r="BB162" s="876">
        <f>IFERROR(_xlfn.RANK.EQ(BA162,$BA$38:$BA$216,0)+COUNTIF(BA$38:BA162,BA162)-1,"-")</f>
        <v>19</v>
      </c>
      <c r="BC162" s="876"/>
      <c r="BD162" s="828" t="str">
        <f t="shared" si="85"/>
        <v>-</v>
      </c>
      <c r="BE162" s="828" t="str">
        <f t="shared" si="86"/>
        <v>-</v>
      </c>
      <c r="BF162" s="941" t="str">
        <f t="shared" si="87"/>
        <v>-</v>
      </c>
      <c r="BG162" s="104">
        <f t="shared" si="88"/>
        <v>13600</v>
      </c>
      <c r="BH162" s="876">
        <f>IFERROR(_xlfn.RANK.EQ(BG162,$BG$38:$BG$216,0)+COUNTIF(BG$38:BG162,BG162)-1,"-")</f>
        <v>18</v>
      </c>
      <c r="BI162" s="876"/>
      <c r="BJ162" s="828" t="str">
        <f t="shared" si="89"/>
        <v>-</v>
      </c>
      <c r="BK162" s="828" t="str">
        <f t="shared" si="90"/>
        <v>-</v>
      </c>
      <c r="BL162" s="941" t="str">
        <f t="shared" si="91"/>
        <v>-</v>
      </c>
      <c r="BM162" s="104">
        <f t="shared" si="92"/>
        <v>650</v>
      </c>
      <c r="BN162" s="876">
        <f>IFERROR(_xlfn.RANK.EQ(BM162,$BM$38:$BM$216,0)+COUNTIF(BM$38:BM162,BM162)-1,"-")</f>
        <v>10</v>
      </c>
      <c r="BO162" s="876"/>
      <c r="BP162" s="828" t="str">
        <f t="shared" si="93"/>
        <v>-</v>
      </c>
      <c r="BQ162" s="828" t="str">
        <f t="shared" si="94"/>
        <v>-</v>
      </c>
      <c r="BR162" s="828" t="str">
        <f t="shared" si="95"/>
        <v>-</v>
      </c>
      <c r="BS162" s="104">
        <f t="shared" si="96"/>
        <v>444</v>
      </c>
      <c r="BT162" s="876">
        <f>IFERROR(_xlfn.RANK.EQ(BS162,$BS$38:$BS$216,0)+COUNTIF(BS$38:BS162,BS162)-1,"-")</f>
        <v>11</v>
      </c>
      <c r="BU162" s="876"/>
      <c r="BV162" s="828" t="str">
        <f t="shared" si="97"/>
        <v>-</v>
      </c>
      <c r="BW162" s="828" t="str">
        <f t="shared" si="98"/>
        <v>-</v>
      </c>
      <c r="BX162" s="941" t="str">
        <f t="shared" si="99"/>
        <v>-</v>
      </c>
      <c r="BY162" s="104">
        <f t="shared" si="100"/>
        <v>1900</v>
      </c>
      <c r="BZ162" s="876">
        <f>IFERROR(_xlfn.RANK.EQ(BY162,$BY$38:$BY$216,0)+COUNTIF(BY$38:BY162,BY162)-1,"-")</f>
        <v>10</v>
      </c>
      <c r="CA162" s="876"/>
      <c r="CB162" s="828" t="str">
        <f t="shared" si="101"/>
        <v>-</v>
      </c>
      <c r="CC162" s="828" t="str">
        <f t="shared" si="102"/>
        <v>-</v>
      </c>
      <c r="CD162" s="941" t="str">
        <f t="shared" si="103"/>
        <v>-</v>
      </c>
      <c r="CE162" s="104">
        <f t="shared" si="104"/>
        <v>428</v>
      </c>
      <c r="CF162" s="971">
        <f>IFERROR(_xlfn.RANK.EQ(CE162,$CE$38:$CE$216,0)+COUNTIF(CE$38:CE162,CE162)-1,"-")</f>
        <v>13</v>
      </c>
      <c r="CG162" s="973"/>
      <c r="CH162" s="978" t="str">
        <f t="shared" si="105"/>
        <v>-</v>
      </c>
      <c r="CI162" s="979" t="str">
        <f t="shared" si="106"/>
        <v>-</v>
      </c>
      <c r="CJ162" s="996" t="str">
        <f t="shared" si="107"/>
        <v>-</v>
      </c>
    </row>
    <row r="163" spans="1:88" s="210" customFormat="1" ht="18" customHeight="1">
      <c r="A163" s="608" t="s">
        <v>604</v>
      </c>
      <c r="B163" s="605" t="s">
        <v>616</v>
      </c>
      <c r="C163" s="606" t="s">
        <v>191</v>
      </c>
      <c r="D163" s="605" t="s">
        <v>770</v>
      </c>
      <c r="E163" s="606" t="s">
        <v>257</v>
      </c>
      <c r="F163" s="637">
        <v>1420</v>
      </c>
      <c r="G163" s="637">
        <v>463</v>
      </c>
      <c r="H163" s="637">
        <v>437</v>
      </c>
      <c r="I163" s="637">
        <v>470</v>
      </c>
      <c r="J163" s="637">
        <v>6580</v>
      </c>
      <c r="K163" s="637">
        <v>1020</v>
      </c>
      <c r="L163" s="637">
        <v>485</v>
      </c>
      <c r="M163" s="637">
        <v>4930</v>
      </c>
      <c r="N163" s="636">
        <v>406</v>
      </c>
      <c r="O163" s="636">
        <v>407</v>
      </c>
      <c r="P163" s="636">
        <v>1650</v>
      </c>
      <c r="Q163" s="637" t="s">
        <v>145</v>
      </c>
      <c r="R163" s="637" t="s">
        <v>145</v>
      </c>
      <c r="S163" s="636" t="s">
        <v>145</v>
      </c>
      <c r="T163" s="636" t="s">
        <v>145</v>
      </c>
      <c r="U163" s="637" t="s">
        <v>145</v>
      </c>
      <c r="V163" s="636" t="s">
        <v>145</v>
      </c>
      <c r="W163" s="636" t="s">
        <v>145</v>
      </c>
      <c r="X163" s="636" t="s">
        <v>145</v>
      </c>
      <c r="Y163" s="636" t="s">
        <v>145</v>
      </c>
      <c r="Z163" s="636" t="s">
        <v>145</v>
      </c>
      <c r="AA163" s="636" t="s">
        <v>145</v>
      </c>
      <c r="AB163" s="636" t="s">
        <v>145</v>
      </c>
      <c r="AC163" s="636" t="s">
        <v>145</v>
      </c>
      <c r="AD163" s="636" t="s">
        <v>145</v>
      </c>
      <c r="AE163" s="636" t="s">
        <v>145</v>
      </c>
      <c r="AG163" s="103">
        <v>126</v>
      </c>
      <c r="AH163" s="103" t="s">
        <v>204</v>
      </c>
      <c r="AI163" s="104">
        <f t="shared" si="72"/>
        <v>2900</v>
      </c>
      <c r="AJ163" s="876">
        <f>IFERROR(_xlfn.RANK.EQ(AI163,$AI$38:$AI$216,0)+COUNTIF(AI$38:AI163,AI163)-1,"-")</f>
        <v>15</v>
      </c>
      <c r="AK163" s="876"/>
      <c r="AL163" s="828" t="str">
        <f t="shared" si="73"/>
        <v>-</v>
      </c>
      <c r="AM163" s="828" t="str">
        <f t="shared" si="74"/>
        <v>-</v>
      </c>
      <c r="AN163" s="941" t="str">
        <f t="shared" si="75"/>
        <v>-</v>
      </c>
      <c r="AO163" s="104">
        <f t="shared" si="76"/>
        <v>19000</v>
      </c>
      <c r="AP163" s="876">
        <f>IFERROR(_xlfn.RANK.EQ(AO163,$AO$38:$AO$216,0)+COUNTIF(AO$38:AO163,AO163)-1,"-")</f>
        <v>10</v>
      </c>
      <c r="AQ163" s="876"/>
      <c r="AR163" s="828" t="str">
        <f t="shared" si="77"/>
        <v>-</v>
      </c>
      <c r="AS163" s="828" t="str">
        <f t="shared" si="78"/>
        <v>-</v>
      </c>
      <c r="AT163" s="941" t="str">
        <f t="shared" si="79"/>
        <v>-</v>
      </c>
      <c r="AU163" s="104">
        <f t="shared" si="80"/>
        <v>655</v>
      </c>
      <c r="AV163" s="876">
        <f>IFERROR(_xlfn.RANK.EQ(AU163,$AU$38:$AU$216,0)+COUNTIF(AU$38:AU163,AU163)-1,"-")</f>
        <v>8</v>
      </c>
      <c r="AW163" s="876"/>
      <c r="AX163" s="828" t="str">
        <f t="shared" si="81"/>
        <v>-</v>
      </c>
      <c r="AY163" s="828" t="str">
        <f t="shared" si="82"/>
        <v>-</v>
      </c>
      <c r="AZ163" s="828" t="str">
        <f t="shared" si="83"/>
        <v>-</v>
      </c>
      <c r="BA163" s="104">
        <f t="shared" si="84"/>
        <v>2530</v>
      </c>
      <c r="BB163" s="876">
        <f>IFERROR(_xlfn.RANK.EQ(BA163,$BA$38:$BA$216,0)+COUNTIF(BA$38:BA163,BA163)-1,"-")</f>
        <v>14</v>
      </c>
      <c r="BC163" s="876"/>
      <c r="BD163" s="828" t="str">
        <f t="shared" si="85"/>
        <v>-</v>
      </c>
      <c r="BE163" s="828" t="str">
        <f t="shared" si="86"/>
        <v>-</v>
      </c>
      <c r="BF163" s="941" t="str">
        <f t="shared" si="87"/>
        <v>-</v>
      </c>
      <c r="BG163" s="104">
        <f t="shared" si="88"/>
        <v>17200</v>
      </c>
      <c r="BH163" s="876">
        <f>IFERROR(_xlfn.RANK.EQ(BG163,$BG$38:$BG$216,0)+COUNTIF(BG$38:BG163,BG163)-1,"-")</f>
        <v>9</v>
      </c>
      <c r="BI163" s="876"/>
      <c r="BJ163" s="828" t="str">
        <f t="shared" si="89"/>
        <v>-</v>
      </c>
      <c r="BK163" s="828" t="str">
        <f t="shared" si="90"/>
        <v>-</v>
      </c>
      <c r="BL163" s="941" t="str">
        <f t="shared" si="91"/>
        <v>-</v>
      </c>
      <c r="BM163" s="104">
        <f t="shared" si="92"/>
        <v>679</v>
      </c>
      <c r="BN163" s="876">
        <f>IFERROR(_xlfn.RANK.EQ(BM163,$BM$38:$BM$216,0)+COUNTIF(BM$38:BM163,BM163)-1,"-")</f>
        <v>5</v>
      </c>
      <c r="BO163" s="876"/>
      <c r="BP163" s="828" t="str">
        <f t="shared" si="93"/>
        <v>-</v>
      </c>
      <c r="BQ163" s="828" t="str">
        <f t="shared" si="94"/>
        <v>-</v>
      </c>
      <c r="BR163" s="828" t="str">
        <f t="shared" si="95"/>
        <v>-</v>
      </c>
      <c r="BS163" s="104">
        <f t="shared" si="96"/>
        <v>367</v>
      </c>
      <c r="BT163" s="876">
        <f>IFERROR(_xlfn.RANK.EQ(BS163,$BS$38:$BS$216,0)+COUNTIF(BS$38:BS163,BS163)-1,"-")</f>
        <v>16</v>
      </c>
      <c r="BU163" s="876"/>
      <c r="BV163" s="828" t="str">
        <f t="shared" si="97"/>
        <v>-</v>
      </c>
      <c r="BW163" s="828" t="str">
        <f t="shared" si="98"/>
        <v>-</v>
      </c>
      <c r="BX163" s="941" t="str">
        <f t="shared" si="99"/>
        <v>-</v>
      </c>
      <c r="BY163" s="104">
        <f t="shared" si="100"/>
        <v>1800</v>
      </c>
      <c r="BZ163" s="876">
        <f>IFERROR(_xlfn.RANK.EQ(BY163,$BY$38:$BY$216,0)+COUNTIF(BY$38:BY163,BY163)-1,"-")</f>
        <v>12</v>
      </c>
      <c r="CA163" s="876"/>
      <c r="CB163" s="828" t="str">
        <f t="shared" si="101"/>
        <v>-</v>
      </c>
      <c r="CC163" s="828" t="str">
        <f t="shared" si="102"/>
        <v>-</v>
      </c>
      <c r="CD163" s="941" t="str">
        <f t="shared" si="103"/>
        <v>-</v>
      </c>
      <c r="CE163" s="104">
        <f t="shared" si="104"/>
        <v>490</v>
      </c>
      <c r="CF163" s="971">
        <f>IFERROR(_xlfn.RANK.EQ(CE163,$CE$38:$CE$216,0)+COUNTIF(CE$38:CE163,CE163)-1,"-")</f>
        <v>2</v>
      </c>
      <c r="CG163" s="973"/>
      <c r="CH163" s="978" t="str">
        <f t="shared" si="105"/>
        <v>-</v>
      </c>
      <c r="CI163" s="979" t="str">
        <f t="shared" si="106"/>
        <v>-</v>
      </c>
      <c r="CJ163" s="996" t="str">
        <f t="shared" si="107"/>
        <v>-</v>
      </c>
    </row>
    <row r="164" spans="1:88" s="210" customFormat="1" ht="18" customHeight="1">
      <c r="A164" s="608" t="s">
        <v>604</v>
      </c>
      <c r="B164" s="605" t="s">
        <v>616</v>
      </c>
      <c r="C164" s="606" t="s">
        <v>191</v>
      </c>
      <c r="D164" s="605" t="s">
        <v>771</v>
      </c>
      <c r="E164" s="606" t="s">
        <v>274</v>
      </c>
      <c r="F164" s="637">
        <v>311</v>
      </c>
      <c r="G164" s="637">
        <v>499</v>
      </c>
      <c r="H164" s="637">
        <v>488</v>
      </c>
      <c r="I164" s="637">
        <v>512</v>
      </c>
      <c r="J164" s="637">
        <v>1550</v>
      </c>
      <c r="K164" s="637">
        <v>190</v>
      </c>
      <c r="L164" s="637">
        <v>568</v>
      </c>
      <c r="M164" s="637">
        <v>1080</v>
      </c>
      <c r="N164" s="636">
        <v>121</v>
      </c>
      <c r="O164" s="636">
        <v>391</v>
      </c>
      <c r="P164" s="636">
        <v>473</v>
      </c>
      <c r="Q164" s="637" t="s">
        <v>145</v>
      </c>
      <c r="R164" s="637" t="s">
        <v>145</v>
      </c>
      <c r="S164" s="636" t="s">
        <v>145</v>
      </c>
      <c r="T164" s="636" t="s">
        <v>145</v>
      </c>
      <c r="U164" s="637" t="s">
        <v>145</v>
      </c>
      <c r="V164" s="636" t="s">
        <v>145</v>
      </c>
      <c r="W164" s="636" t="s">
        <v>145</v>
      </c>
      <c r="X164" s="636" t="s">
        <v>145</v>
      </c>
      <c r="Y164" s="636" t="s">
        <v>145</v>
      </c>
      <c r="Z164" s="636" t="s">
        <v>145</v>
      </c>
      <c r="AA164" s="636" t="s">
        <v>145</v>
      </c>
      <c r="AB164" s="636" t="s">
        <v>145</v>
      </c>
      <c r="AC164" s="636" t="s">
        <v>145</v>
      </c>
      <c r="AD164" s="636" t="s">
        <v>145</v>
      </c>
      <c r="AE164" s="636" t="s">
        <v>145</v>
      </c>
      <c r="AG164" s="103">
        <v>127</v>
      </c>
      <c r="AH164" s="103" t="s">
        <v>221</v>
      </c>
      <c r="AI164" s="104">
        <f t="shared" si="72"/>
        <v>942</v>
      </c>
      <c r="AJ164" s="876">
        <f>IFERROR(_xlfn.RANK.EQ(AI164,$AI$38:$AI$216,0)+COUNTIF(AI$38:AI164,AI164)-1,"-")</f>
        <v>41</v>
      </c>
      <c r="AK164" s="876"/>
      <c r="AL164" s="828" t="str">
        <f t="shared" si="73"/>
        <v>-</v>
      </c>
      <c r="AM164" s="828" t="str">
        <f t="shared" si="74"/>
        <v>-</v>
      </c>
      <c r="AN164" s="941" t="str">
        <f t="shared" si="75"/>
        <v>-</v>
      </c>
      <c r="AO164" s="104">
        <f t="shared" si="76"/>
        <v>5180</v>
      </c>
      <c r="AP164" s="876">
        <f>IFERROR(_xlfn.RANK.EQ(AO164,$AO$38:$AO$216,0)+COUNTIF(AO$38:AO164,AO164)-1,"-")</f>
        <v>37</v>
      </c>
      <c r="AQ164" s="876"/>
      <c r="AR164" s="828" t="str">
        <f t="shared" si="77"/>
        <v>-</v>
      </c>
      <c r="AS164" s="828" t="str">
        <f t="shared" si="78"/>
        <v>-</v>
      </c>
      <c r="AT164" s="941" t="str">
        <f t="shared" si="79"/>
        <v>-</v>
      </c>
      <c r="AU164" s="104">
        <f t="shared" si="80"/>
        <v>550</v>
      </c>
      <c r="AV164" s="876">
        <f>IFERROR(_xlfn.RANK.EQ(AU164,$AU$38:$AU$216,0)+COUNTIF(AU$38:AU164,AU164)-1,"-")</f>
        <v>31</v>
      </c>
      <c r="AW164" s="876"/>
      <c r="AX164" s="828" t="str">
        <f t="shared" si="81"/>
        <v>-</v>
      </c>
      <c r="AY164" s="828" t="str">
        <f t="shared" si="82"/>
        <v>-</v>
      </c>
      <c r="AZ164" s="828" t="str">
        <f t="shared" si="83"/>
        <v>-</v>
      </c>
      <c r="BA164" s="104">
        <f t="shared" si="84"/>
        <v>729</v>
      </c>
      <c r="BB164" s="876">
        <f>IFERROR(_xlfn.RANK.EQ(BA164,$BA$38:$BA$216,0)+COUNTIF(BA$38:BA164,BA164)-1,"-")</f>
        <v>42</v>
      </c>
      <c r="BC164" s="876"/>
      <c r="BD164" s="828" t="str">
        <f t="shared" si="85"/>
        <v>-</v>
      </c>
      <c r="BE164" s="828" t="str">
        <f t="shared" si="86"/>
        <v>-</v>
      </c>
      <c r="BF164" s="941" t="str">
        <f t="shared" si="87"/>
        <v>-</v>
      </c>
      <c r="BG164" s="104">
        <f t="shared" si="88"/>
        <v>4190</v>
      </c>
      <c r="BH164" s="876">
        <f>IFERROR(_xlfn.RANK.EQ(BG164,$BG$38:$BG$216,0)+COUNTIF(BG$38:BG164,BG164)-1,"-")</f>
        <v>41</v>
      </c>
      <c r="BI164" s="876"/>
      <c r="BJ164" s="828" t="str">
        <f t="shared" si="89"/>
        <v>-</v>
      </c>
      <c r="BK164" s="828" t="str">
        <f t="shared" si="90"/>
        <v>-</v>
      </c>
      <c r="BL164" s="941" t="str">
        <f t="shared" si="91"/>
        <v>-</v>
      </c>
      <c r="BM164" s="104">
        <f t="shared" si="92"/>
        <v>575</v>
      </c>
      <c r="BN164" s="876">
        <f>IFERROR(_xlfn.RANK.EQ(BM164,$BM$38:$BM$216,0)+COUNTIF(BM$38:BM164,BM164)-1,"-")</f>
        <v>31</v>
      </c>
      <c r="BO164" s="876"/>
      <c r="BP164" s="828" t="str">
        <f t="shared" si="93"/>
        <v>-</v>
      </c>
      <c r="BQ164" s="828" t="str">
        <f t="shared" si="94"/>
        <v>-</v>
      </c>
      <c r="BR164" s="828" t="str">
        <f t="shared" si="95"/>
        <v>-</v>
      </c>
      <c r="BS164" s="104">
        <f t="shared" si="96"/>
        <v>213</v>
      </c>
      <c r="BT164" s="876">
        <f>IFERROR(_xlfn.RANK.EQ(BS164,$BS$38:$BS$216,0)+COUNTIF(BS$38:BS164,BS164)-1,"-")</f>
        <v>28</v>
      </c>
      <c r="BU164" s="876"/>
      <c r="BV164" s="828" t="str">
        <f t="shared" si="97"/>
        <v>-</v>
      </c>
      <c r="BW164" s="828" t="str">
        <f t="shared" si="98"/>
        <v>-</v>
      </c>
      <c r="BX164" s="941" t="str">
        <f t="shared" si="99"/>
        <v>-</v>
      </c>
      <c r="BY164" s="104">
        <f t="shared" si="100"/>
        <v>986</v>
      </c>
      <c r="BZ164" s="876">
        <f>IFERROR(_xlfn.RANK.EQ(BY164,$BY$38:$BY$216,0)+COUNTIF(BY$38:BY164,BY164)-1,"-")</f>
        <v>24</v>
      </c>
      <c r="CA164" s="876"/>
      <c r="CB164" s="828" t="str">
        <f t="shared" si="101"/>
        <v>-</v>
      </c>
      <c r="CC164" s="828" t="str">
        <f t="shared" si="102"/>
        <v>-</v>
      </c>
      <c r="CD164" s="941" t="str">
        <f t="shared" si="103"/>
        <v>-</v>
      </c>
      <c r="CE164" s="104">
        <f t="shared" si="104"/>
        <v>463</v>
      </c>
      <c r="CF164" s="971">
        <f>IFERROR(_xlfn.RANK.EQ(CE164,$CE$38:$CE$216,0)+COUNTIF(CE$38:CE164,CE164)-1,"-")</f>
        <v>5</v>
      </c>
      <c r="CG164" s="973"/>
      <c r="CH164" s="978" t="str">
        <f t="shared" si="105"/>
        <v>-</v>
      </c>
      <c r="CI164" s="979" t="str">
        <f t="shared" si="106"/>
        <v>-</v>
      </c>
      <c r="CJ164" s="996" t="str">
        <f t="shared" si="107"/>
        <v>-</v>
      </c>
    </row>
    <row r="165" spans="1:88" s="210" customFormat="1" ht="18" customHeight="1">
      <c r="A165" s="608" t="s">
        <v>604</v>
      </c>
      <c r="B165" s="605" t="s">
        <v>618</v>
      </c>
      <c r="C165" s="606" t="s">
        <v>195</v>
      </c>
      <c r="D165" s="605" t="s">
        <v>772</v>
      </c>
      <c r="E165" s="606" t="s">
        <v>323</v>
      </c>
      <c r="F165" s="637" t="s">
        <v>145</v>
      </c>
      <c r="G165" s="637" t="s">
        <v>145</v>
      </c>
      <c r="H165" s="637" t="s">
        <v>145</v>
      </c>
      <c r="I165" s="637" t="s">
        <v>145</v>
      </c>
      <c r="J165" s="637" t="s">
        <v>145</v>
      </c>
      <c r="K165" s="637" t="s">
        <v>145</v>
      </c>
      <c r="L165" s="637" t="s">
        <v>145</v>
      </c>
      <c r="M165" s="637" t="s">
        <v>145</v>
      </c>
      <c r="N165" s="636" t="s">
        <v>145</v>
      </c>
      <c r="O165" s="636" t="s">
        <v>145</v>
      </c>
      <c r="P165" s="636" t="s">
        <v>145</v>
      </c>
      <c r="Q165" s="637" t="s">
        <v>145</v>
      </c>
      <c r="R165" s="637" t="s">
        <v>145</v>
      </c>
      <c r="S165" s="636" t="s">
        <v>145</v>
      </c>
      <c r="T165" s="636" t="s">
        <v>145</v>
      </c>
      <c r="U165" s="637" t="s">
        <v>145</v>
      </c>
      <c r="V165" s="636" t="s">
        <v>145</v>
      </c>
      <c r="W165" s="636" t="s">
        <v>145</v>
      </c>
      <c r="X165" s="636" t="s">
        <v>145</v>
      </c>
      <c r="Y165" s="636" t="s">
        <v>145</v>
      </c>
      <c r="Z165" s="636" t="s">
        <v>145</v>
      </c>
      <c r="AA165" s="636" t="s">
        <v>145</v>
      </c>
      <c r="AB165" s="636" t="s">
        <v>145</v>
      </c>
      <c r="AC165" s="636" t="s">
        <v>145</v>
      </c>
      <c r="AD165" s="636" t="s">
        <v>145</v>
      </c>
      <c r="AE165" s="636" t="s">
        <v>145</v>
      </c>
      <c r="AG165" s="103">
        <v>128</v>
      </c>
      <c r="AH165" s="103" t="s">
        <v>230</v>
      </c>
      <c r="AI165" s="104">
        <f t="shared" si="72"/>
        <v>534</v>
      </c>
      <c r="AJ165" s="876">
        <f>IFERROR(_xlfn.RANK.EQ(AI165,$AI$38:$AI$216,0)+COUNTIF(AI$38:AI165,AI165)-1,"-")</f>
        <v>57</v>
      </c>
      <c r="AK165" s="876"/>
      <c r="AL165" s="828" t="str">
        <f t="shared" si="73"/>
        <v>-</v>
      </c>
      <c r="AM165" s="828" t="str">
        <f t="shared" si="74"/>
        <v>-</v>
      </c>
      <c r="AN165" s="941" t="str">
        <f t="shared" si="75"/>
        <v>-</v>
      </c>
      <c r="AO165" s="104">
        <f t="shared" si="76"/>
        <v>2880</v>
      </c>
      <c r="AP165" s="876">
        <f>IFERROR(_xlfn.RANK.EQ(AO165,$AO$38:$AO$216,0)+COUNTIF(AO$38:AO165,AO165)-1,"-")</f>
        <v>54</v>
      </c>
      <c r="AQ165" s="876"/>
      <c r="AR165" s="828" t="str">
        <f t="shared" si="77"/>
        <v>-</v>
      </c>
      <c r="AS165" s="828" t="str">
        <f t="shared" si="78"/>
        <v>-</v>
      </c>
      <c r="AT165" s="941" t="str">
        <f t="shared" si="79"/>
        <v>-</v>
      </c>
      <c r="AU165" s="104">
        <f t="shared" si="80"/>
        <v>539</v>
      </c>
      <c r="AV165" s="876">
        <f>IFERROR(_xlfn.RANK.EQ(AU165,$AU$38:$AU$216,0)+COUNTIF(AU$38:AU165,AU165)-1,"-")</f>
        <v>35</v>
      </c>
      <c r="AW165" s="876"/>
      <c r="AX165" s="828" t="str">
        <f t="shared" si="81"/>
        <v>-</v>
      </c>
      <c r="AY165" s="828" t="str">
        <f t="shared" si="82"/>
        <v>-</v>
      </c>
      <c r="AZ165" s="828" t="str">
        <f t="shared" si="83"/>
        <v>-</v>
      </c>
      <c r="BA165" s="104">
        <f t="shared" si="84"/>
        <v>451</v>
      </c>
      <c r="BB165" s="876">
        <f>IFERROR(_xlfn.RANK.EQ(BA165,$BA$38:$BA$216,0)+COUNTIF(BA$38:BA165,BA165)-1,"-")</f>
        <v>56</v>
      </c>
      <c r="BC165" s="876"/>
      <c r="BD165" s="828" t="str">
        <f t="shared" si="85"/>
        <v>-</v>
      </c>
      <c r="BE165" s="828" t="str">
        <f t="shared" si="86"/>
        <v>-</v>
      </c>
      <c r="BF165" s="941" t="str">
        <f t="shared" si="87"/>
        <v>-</v>
      </c>
      <c r="BG165" s="104">
        <f t="shared" si="88"/>
        <v>2560</v>
      </c>
      <c r="BH165" s="876">
        <f>IFERROR(_xlfn.RANK.EQ(BG165,$BG$38:$BG$216,0)+COUNTIF(BG$38:BG165,BG165)-1,"-")</f>
        <v>51</v>
      </c>
      <c r="BI165" s="876"/>
      <c r="BJ165" s="828" t="str">
        <f t="shared" si="89"/>
        <v>-</v>
      </c>
      <c r="BK165" s="828" t="str">
        <f t="shared" si="90"/>
        <v>-</v>
      </c>
      <c r="BL165" s="941" t="str">
        <f t="shared" si="91"/>
        <v>-</v>
      </c>
      <c r="BM165" s="104">
        <f t="shared" si="92"/>
        <v>568</v>
      </c>
      <c r="BN165" s="876">
        <f>IFERROR(_xlfn.RANK.EQ(BM165,$BM$38:$BM$216,0)+COUNTIF(BM$38:BM165,BM165)-1,"-")</f>
        <v>35</v>
      </c>
      <c r="BO165" s="876"/>
      <c r="BP165" s="828" t="str">
        <f t="shared" si="93"/>
        <v>-</v>
      </c>
      <c r="BQ165" s="828" t="str">
        <f t="shared" si="94"/>
        <v>-</v>
      </c>
      <c r="BR165" s="828" t="str">
        <f t="shared" si="95"/>
        <v>-</v>
      </c>
      <c r="BS165" s="104">
        <f t="shared" si="96"/>
        <v>83</v>
      </c>
      <c r="BT165" s="876">
        <f>IFERROR(_xlfn.RANK.EQ(BS165,$BS$38:$BS$216,0)+COUNTIF(BS$38:BS165,BS165)-1,"-")</f>
        <v>48</v>
      </c>
      <c r="BU165" s="876"/>
      <c r="BV165" s="828" t="str">
        <f t="shared" si="97"/>
        <v>-</v>
      </c>
      <c r="BW165" s="828" t="str">
        <f t="shared" si="98"/>
        <v>-</v>
      </c>
      <c r="BX165" s="941" t="str">
        <f t="shared" si="99"/>
        <v>-</v>
      </c>
      <c r="BY165" s="104">
        <f t="shared" si="100"/>
        <v>315</v>
      </c>
      <c r="BZ165" s="876">
        <f>IFERROR(_xlfn.RANK.EQ(BY165,$BY$38:$BY$216,0)+COUNTIF(BY$38:BY165,BY165)-1,"-")</f>
        <v>46</v>
      </c>
      <c r="CA165" s="876"/>
      <c r="CB165" s="828" t="str">
        <f t="shared" si="101"/>
        <v>-</v>
      </c>
      <c r="CC165" s="828" t="str">
        <f t="shared" si="102"/>
        <v>-</v>
      </c>
      <c r="CD165" s="941" t="str">
        <f t="shared" si="103"/>
        <v>-</v>
      </c>
      <c r="CE165" s="104">
        <f t="shared" si="104"/>
        <v>380</v>
      </c>
      <c r="CF165" s="971">
        <f>IFERROR(_xlfn.RANK.EQ(CE165,$CE$38:$CE$216,0)+COUNTIF(CE$38:CE165,CE165)-1,"-")</f>
        <v>31</v>
      </c>
      <c r="CG165" s="973"/>
      <c r="CH165" s="978" t="str">
        <f t="shared" si="105"/>
        <v>-</v>
      </c>
      <c r="CI165" s="979" t="str">
        <f t="shared" si="106"/>
        <v>-</v>
      </c>
      <c r="CJ165" s="996" t="str">
        <f t="shared" si="107"/>
        <v>-</v>
      </c>
    </row>
    <row r="166" spans="1:88" s="211" customFormat="1" ht="18" customHeight="1">
      <c r="A166" s="608" t="s">
        <v>604</v>
      </c>
      <c r="B166" s="605" t="s">
        <v>618</v>
      </c>
      <c r="C166" s="606" t="s">
        <v>195</v>
      </c>
      <c r="D166" s="605" t="s">
        <v>773</v>
      </c>
      <c r="E166" s="606" t="s">
        <v>332</v>
      </c>
      <c r="F166" s="637">
        <v>115</v>
      </c>
      <c r="G166" s="637">
        <v>495</v>
      </c>
      <c r="H166" s="637" t="s">
        <v>888</v>
      </c>
      <c r="I166" s="637">
        <v>499</v>
      </c>
      <c r="J166" s="637">
        <v>569</v>
      </c>
      <c r="K166" s="637">
        <v>89</v>
      </c>
      <c r="L166" s="637">
        <v>575</v>
      </c>
      <c r="M166" s="637">
        <v>512</v>
      </c>
      <c r="N166" s="636">
        <v>26</v>
      </c>
      <c r="O166" s="636">
        <v>219</v>
      </c>
      <c r="P166" s="636">
        <v>57</v>
      </c>
      <c r="Q166" s="637" t="s">
        <v>145</v>
      </c>
      <c r="R166" s="637" t="s">
        <v>145</v>
      </c>
      <c r="S166" s="636" t="s">
        <v>145</v>
      </c>
      <c r="T166" s="636" t="s">
        <v>145</v>
      </c>
      <c r="U166" s="637" t="s">
        <v>145</v>
      </c>
      <c r="V166" s="636" t="s">
        <v>145</v>
      </c>
      <c r="W166" s="636" t="s">
        <v>145</v>
      </c>
      <c r="X166" s="636" t="s">
        <v>145</v>
      </c>
      <c r="Y166" s="636" t="s">
        <v>145</v>
      </c>
      <c r="Z166" s="636" t="s">
        <v>145</v>
      </c>
      <c r="AA166" s="636" t="s">
        <v>145</v>
      </c>
      <c r="AB166" s="636" t="s">
        <v>145</v>
      </c>
      <c r="AC166" s="636" t="s">
        <v>145</v>
      </c>
      <c r="AD166" s="636" t="s">
        <v>145</v>
      </c>
      <c r="AE166" s="636" t="s">
        <v>145</v>
      </c>
      <c r="AG166" s="103">
        <v>129</v>
      </c>
      <c r="AH166" s="103" t="s">
        <v>297</v>
      </c>
      <c r="AI166" s="104">
        <f t="shared" si="72"/>
        <v>853</v>
      </c>
      <c r="AJ166" s="876">
        <f>IFERROR(_xlfn.RANK.EQ(AI166,$AI$38:$AI$216,0)+COUNTIF(AI$38:AI166,AI166)-1,"-")</f>
        <v>43</v>
      </c>
      <c r="AK166" s="876"/>
      <c r="AL166" s="828" t="str">
        <f t="shared" si="73"/>
        <v>-</v>
      </c>
      <c r="AM166" s="828" t="str">
        <f t="shared" si="74"/>
        <v>-</v>
      </c>
      <c r="AN166" s="941" t="str">
        <f t="shared" si="75"/>
        <v>-</v>
      </c>
      <c r="AO166" s="104">
        <f t="shared" si="76"/>
        <v>4850</v>
      </c>
      <c r="AP166" s="876">
        <f>IFERROR(_xlfn.RANK.EQ(AO166,$AO$38:$AO$216,0)+COUNTIF(AO$38:AO166,AO166)-1,"-")</f>
        <v>40</v>
      </c>
      <c r="AQ166" s="876"/>
      <c r="AR166" s="828" t="str">
        <f t="shared" si="77"/>
        <v>-</v>
      </c>
      <c r="AS166" s="828" t="str">
        <f t="shared" si="78"/>
        <v>-</v>
      </c>
      <c r="AT166" s="941" t="str">
        <f t="shared" si="79"/>
        <v>-</v>
      </c>
      <c r="AU166" s="104">
        <f t="shared" si="80"/>
        <v>568</v>
      </c>
      <c r="AV166" s="876">
        <f>IFERROR(_xlfn.RANK.EQ(AU166,$AU$38:$AU$216,0)+COUNTIF(AU$38:AU166,AU166)-1,"-")</f>
        <v>24</v>
      </c>
      <c r="AW166" s="876"/>
      <c r="AX166" s="828" t="str">
        <f t="shared" si="81"/>
        <v>-</v>
      </c>
      <c r="AY166" s="828" t="str">
        <f t="shared" si="82"/>
        <v>-</v>
      </c>
      <c r="AZ166" s="828" t="str">
        <f t="shared" si="83"/>
        <v>-</v>
      </c>
      <c r="BA166" s="104">
        <f t="shared" si="84"/>
        <v>700</v>
      </c>
      <c r="BB166" s="876">
        <f>IFERROR(_xlfn.RANK.EQ(BA166,$BA$38:$BA$216,0)+COUNTIF(BA$38:BA166,BA166)-1,"-")</f>
        <v>43</v>
      </c>
      <c r="BC166" s="876"/>
      <c r="BD166" s="828" t="str">
        <f t="shared" si="85"/>
        <v>-</v>
      </c>
      <c r="BE166" s="828" t="str">
        <f t="shared" si="86"/>
        <v>-</v>
      </c>
      <c r="BF166" s="941" t="str">
        <f t="shared" si="87"/>
        <v>-</v>
      </c>
      <c r="BG166" s="104">
        <f t="shared" si="88"/>
        <v>4170</v>
      </c>
      <c r="BH166" s="876">
        <f>IFERROR(_xlfn.RANK.EQ(BG166,$BG$38:$BG$216,0)+COUNTIF(BG$38:BG166,BG166)-1,"-")</f>
        <v>42</v>
      </c>
      <c r="BI166" s="876"/>
      <c r="BJ166" s="828" t="str">
        <f t="shared" si="89"/>
        <v>-</v>
      </c>
      <c r="BK166" s="828" t="str">
        <f t="shared" si="90"/>
        <v>-</v>
      </c>
      <c r="BL166" s="941" t="str">
        <f t="shared" si="91"/>
        <v>-</v>
      </c>
      <c r="BM166" s="104">
        <f t="shared" si="92"/>
        <v>595</v>
      </c>
      <c r="BN166" s="876">
        <f>IFERROR(_xlfn.RANK.EQ(BM166,$BM$38:$BM$216,0)+COUNTIF(BM$38:BM166,BM166)-1,"-")</f>
        <v>26</v>
      </c>
      <c r="BO166" s="876"/>
      <c r="BP166" s="828" t="str">
        <f t="shared" si="93"/>
        <v>-</v>
      </c>
      <c r="BQ166" s="828" t="str">
        <f t="shared" si="94"/>
        <v>-</v>
      </c>
      <c r="BR166" s="828" t="str">
        <f t="shared" si="95"/>
        <v>-</v>
      </c>
      <c r="BS166" s="104">
        <f t="shared" si="96"/>
        <v>153</v>
      </c>
      <c r="BT166" s="876">
        <f>IFERROR(_xlfn.RANK.EQ(BS166,$BS$38:$BS$216,0)+COUNTIF(BS$38:BS166,BS166)-1,"-")</f>
        <v>36</v>
      </c>
      <c r="BU166" s="876"/>
      <c r="BV166" s="828" t="str">
        <f t="shared" si="97"/>
        <v>-</v>
      </c>
      <c r="BW166" s="828" t="str">
        <f t="shared" si="98"/>
        <v>-</v>
      </c>
      <c r="BX166" s="941" t="str">
        <f t="shared" si="99"/>
        <v>-</v>
      </c>
      <c r="BY166" s="104">
        <f t="shared" si="100"/>
        <v>682</v>
      </c>
      <c r="BZ166" s="876">
        <f>IFERROR(_xlfn.RANK.EQ(BY166,$BY$38:$BY$216,0)+COUNTIF(BY$38:BY166,BY166)-1,"-")</f>
        <v>28</v>
      </c>
      <c r="CA166" s="876"/>
      <c r="CB166" s="828" t="str">
        <f t="shared" si="101"/>
        <v>-</v>
      </c>
      <c r="CC166" s="828" t="str">
        <f t="shared" si="102"/>
        <v>-</v>
      </c>
      <c r="CD166" s="941" t="str">
        <f t="shared" si="103"/>
        <v>-</v>
      </c>
      <c r="CE166" s="104">
        <f t="shared" si="104"/>
        <v>446</v>
      </c>
      <c r="CF166" s="971">
        <f>IFERROR(_xlfn.RANK.EQ(CE166,$CE$38:$CE$216,0)+COUNTIF(CE$38:CE166,CE166)-1,"-")</f>
        <v>9</v>
      </c>
      <c r="CG166" s="973"/>
      <c r="CH166" s="976" t="str">
        <f t="shared" si="105"/>
        <v>-</v>
      </c>
      <c r="CI166" s="977" t="str">
        <f t="shared" si="106"/>
        <v>-</v>
      </c>
      <c r="CJ166" s="995" t="str">
        <f t="shared" si="107"/>
        <v>-</v>
      </c>
    </row>
    <row r="167" spans="1:88" s="211" customFormat="1" ht="18" customHeight="1">
      <c r="A167" s="608" t="s">
        <v>604</v>
      </c>
      <c r="B167" s="605" t="s">
        <v>618</v>
      </c>
      <c r="C167" s="606" t="s">
        <v>195</v>
      </c>
      <c r="D167" s="605" t="s">
        <v>774</v>
      </c>
      <c r="E167" s="606" t="s">
        <v>333</v>
      </c>
      <c r="F167" s="637">
        <v>28</v>
      </c>
      <c r="G167" s="637">
        <v>325</v>
      </c>
      <c r="H167" s="637" t="s">
        <v>888</v>
      </c>
      <c r="I167" s="637">
        <v>345</v>
      </c>
      <c r="J167" s="637">
        <v>91</v>
      </c>
      <c r="K167" s="637" t="s">
        <v>888</v>
      </c>
      <c r="L167" s="637" t="s">
        <v>888</v>
      </c>
      <c r="M167" s="637" t="s">
        <v>888</v>
      </c>
      <c r="N167" s="636" t="s">
        <v>888</v>
      </c>
      <c r="O167" s="636" t="s">
        <v>888</v>
      </c>
      <c r="P167" s="636" t="s">
        <v>888</v>
      </c>
      <c r="Q167" s="637" t="s">
        <v>145</v>
      </c>
      <c r="R167" s="637" t="s">
        <v>145</v>
      </c>
      <c r="S167" s="636" t="s">
        <v>145</v>
      </c>
      <c r="T167" s="636" t="s">
        <v>145</v>
      </c>
      <c r="U167" s="637" t="s">
        <v>145</v>
      </c>
      <c r="V167" s="636" t="s">
        <v>145</v>
      </c>
      <c r="W167" s="636" t="s">
        <v>145</v>
      </c>
      <c r="X167" s="636" t="s">
        <v>145</v>
      </c>
      <c r="Y167" s="636" t="s">
        <v>145</v>
      </c>
      <c r="Z167" s="636" t="s">
        <v>145</v>
      </c>
      <c r="AA167" s="636" t="s">
        <v>145</v>
      </c>
      <c r="AB167" s="636" t="s">
        <v>145</v>
      </c>
      <c r="AC167" s="636" t="s">
        <v>145</v>
      </c>
      <c r="AD167" s="636" t="s">
        <v>145</v>
      </c>
      <c r="AE167" s="636" t="s">
        <v>145</v>
      </c>
      <c r="AG167" s="103">
        <v>130</v>
      </c>
      <c r="AH167" s="103" t="s">
        <v>289</v>
      </c>
      <c r="AI167" s="104">
        <f t="shared" ref="AI167:AI216" si="108">IFERROR(_xlfn.XLOOKUP(AH167,$E$25:$E$203,$F$25:$F$203),"-")</f>
        <v>777</v>
      </c>
      <c r="AJ167" s="876">
        <f>IFERROR(_xlfn.RANK.EQ(AI167,$AI$38:$AI$216,0)+COUNTIF(AI$38:AI167,AI167)-1,"-")</f>
        <v>47</v>
      </c>
      <c r="AK167" s="876"/>
      <c r="AL167" s="828" t="str">
        <f t="shared" ref="AL167:AL216" si="109">IFERROR(RANK(AN167,$AN$38:$AN$216,0),"-")</f>
        <v>-</v>
      </c>
      <c r="AM167" s="828" t="str">
        <f t="shared" ref="AM167:AM216" si="110">IFERROR(INDEX($AH$38:$AH$216,MATCH(AG167,$AJ$38:$AJ$216,0)),"-")</f>
        <v>-</v>
      </c>
      <c r="AN167" s="941" t="str">
        <f t="shared" ref="AN167:AN216" si="111">IFERROR(LARGE($AI$38:$AI$216,AG167),"-")</f>
        <v>-</v>
      </c>
      <c r="AO167" s="104">
        <f t="shared" ref="AO167:AO216" si="112">IFERROR(_xlfn.XLOOKUP(AH167,$E$25:$E$203,$J$25:$J$203),"-")</f>
        <v>3930</v>
      </c>
      <c r="AP167" s="876">
        <f>IFERROR(_xlfn.RANK.EQ(AO167,$AO$38:$AO$216,0)+COUNTIF(AO$38:AO167,AO167)-1,"-")</f>
        <v>47</v>
      </c>
      <c r="AQ167" s="876"/>
      <c r="AR167" s="828" t="str">
        <f t="shared" ref="AR167:AR216" si="113">IFERROR(RANK(AT167,$AT$38:$AT$216,0),"-")</f>
        <v>-</v>
      </c>
      <c r="AS167" s="828" t="str">
        <f t="shared" ref="AS167:AS216" si="114">IFERROR(INDEX($AH$38:$AH$216,MATCH(AG167,$AP$38:$AP$216,0)),"-")</f>
        <v>-</v>
      </c>
      <c r="AT167" s="941" t="str">
        <f t="shared" ref="AT167:AT216" si="115">IFERROR(LARGE($AO$38:$AO$216,AG167),"-")</f>
        <v>-</v>
      </c>
      <c r="AU167" s="104">
        <f t="shared" ref="AU167:AU216" si="116">IFERROR(_xlfn.XLOOKUP(AH167,$E$25:$E$203,$G$25:$G$203),"-")</f>
        <v>506</v>
      </c>
      <c r="AV167" s="876">
        <f>IFERROR(_xlfn.RANK.EQ(AU167,$AU$38:$AU$216,0)+COUNTIF(AU$38:AU167,AU167)-1,"-")</f>
        <v>47</v>
      </c>
      <c r="AW167" s="876"/>
      <c r="AX167" s="828" t="str">
        <f t="shared" ref="AX167:AX216" si="117">IFERROR(RANK(AZ167,$AZ$38:$AZ$216,0),"-")</f>
        <v>-</v>
      </c>
      <c r="AY167" s="828" t="str">
        <f t="shared" ref="AY167:AY216" si="118">IFERROR(INDEX($AH$38:$AH$216,MATCH(AG167,$AV$38:$AV$216,0)),"-")</f>
        <v>-</v>
      </c>
      <c r="AZ167" s="828" t="str">
        <f t="shared" ref="AZ167:AZ216" si="119">IFERROR(LARGE($AU$38:$AU$216,AG167),"-")</f>
        <v>-</v>
      </c>
      <c r="BA167" s="104">
        <f t="shared" ref="BA167:BA216" si="120">IFERROR(_xlfn.XLOOKUP(AH167,$E$25:$E$203,$K$25:$K$203),"-")</f>
        <v>777</v>
      </c>
      <c r="BB167" s="876">
        <f>IFERROR(_xlfn.RANK.EQ(BA167,$BA$38:$BA$216,0)+COUNTIF(BA$38:BA167,BA167)-1,"-")</f>
        <v>41</v>
      </c>
      <c r="BC167" s="876"/>
      <c r="BD167" s="828" t="str">
        <f t="shared" ref="BD167:BD216" si="121">IFERROR(RANK(BF167,$BF$38:$BF$216,0),"-")</f>
        <v>-</v>
      </c>
      <c r="BE167" s="828" t="str">
        <f t="shared" ref="BE167:BE216" si="122">IFERROR(INDEX($AH$38:$AH$216,MATCH(AG167,$BB$38:$BB$216,0)),"-")</f>
        <v>-</v>
      </c>
      <c r="BF167" s="941" t="str">
        <f t="shared" ref="BF167:BF216" si="123">IFERROR(LARGE($BA$38:$BA$216,AG167),"-")</f>
        <v>-</v>
      </c>
      <c r="BG167" s="104">
        <f t="shared" ref="BG167:BG216" si="124">IFERROR(_xlfn.XLOOKUP(AH167,$E$25:$E$203,$M$25:$M$203),"-")</f>
        <v>3930</v>
      </c>
      <c r="BH167" s="876">
        <f>IFERROR(_xlfn.RANK.EQ(BG167,$BG$38:$BG$216,0)+COUNTIF(BG$38:BG167,BG167)-1,"-")</f>
        <v>43</v>
      </c>
      <c r="BI167" s="876"/>
      <c r="BJ167" s="828" t="str">
        <f t="shared" ref="BJ167:BJ216" si="125">IFERROR(RANK(BL167,$BL$38:$BL$216,0),"-")</f>
        <v>-</v>
      </c>
      <c r="BK167" s="828" t="str">
        <f t="shared" ref="BK167:BK216" si="126">IFERROR(INDEX($AH$38:$AH$216,MATCH(AG167,$BH$38:$BH$216,0)),"-")</f>
        <v>-</v>
      </c>
      <c r="BL167" s="941" t="str">
        <f t="shared" ref="BL167:BL216" si="127">IFERROR(LARGE($BG$38:$BG$216,AG167),"-")</f>
        <v>-</v>
      </c>
      <c r="BM167" s="104">
        <f t="shared" ref="BM167:BM216" si="128">IFERROR(_xlfn.XLOOKUP(AH167,$E$25:$E$203,$L$25:$L$203),"-")</f>
        <v>506</v>
      </c>
      <c r="BN167" s="876">
        <f>IFERROR(_xlfn.RANK.EQ(BM167,$BM$38:$BM$216,0)+COUNTIF(BM$38:BM167,BM167)-1,"-")</f>
        <v>56</v>
      </c>
      <c r="BO167" s="876"/>
      <c r="BP167" s="828" t="str">
        <f t="shared" ref="BP167:BP216" si="129">IFERROR(RANK(BR167,$BR$38:$BR$216,0),"-")</f>
        <v>-</v>
      </c>
      <c r="BQ167" s="828" t="str">
        <f t="shared" ref="BQ167:BQ216" si="130">IFERROR(INDEX($AH$38:$AH$216,MATCH(AG167,$BN$38:$BN$216,0)),"-")</f>
        <v>-</v>
      </c>
      <c r="BR167" s="828" t="str">
        <f t="shared" ref="BR167:BR216" si="131">IFERROR(LARGE($BM$38:$BM$216,AG167),"-")</f>
        <v>-</v>
      </c>
      <c r="BS167" s="104" t="str">
        <f t="shared" ref="BS167:BS216" si="132">IFERROR(_xlfn.XLOOKUP(AH167,$E$25:$E$203,$N$25:$N$203),"-")</f>
        <v>-</v>
      </c>
      <c r="BT167" s="876" t="str">
        <f>IFERROR(_xlfn.RANK.EQ(BS167,$BS$38:$BS$216,0)+COUNTIF(BS$38:BS167,BS167)-1,"-")</f>
        <v>-</v>
      </c>
      <c r="BU167" s="876"/>
      <c r="BV167" s="828" t="str">
        <f t="shared" ref="BV167:BV216" si="133">IFERROR(RANK(BX167,$BX$38:$BX$216,0),"-")</f>
        <v>-</v>
      </c>
      <c r="BW167" s="828" t="str">
        <f t="shared" ref="BW167:BW216" si="134">IFERROR(INDEX($AH$38:$AH$216,MATCH(AG167,$BT$38:$BT$216,0)),"-")</f>
        <v>-</v>
      </c>
      <c r="BX167" s="941" t="str">
        <f t="shared" ref="BX167:BX216" si="135">IFERROR(LARGE($BS$38:$BS$216,AG167),"-")</f>
        <v>-</v>
      </c>
      <c r="BY167" s="104" t="str">
        <f t="shared" ref="BY167:BY216" si="136">IFERROR(_xlfn.XLOOKUP(AH167,$E$25:$E$203,$P$25:$P$203),"-")</f>
        <v>-</v>
      </c>
      <c r="BZ167" s="876" t="str">
        <f>IFERROR(_xlfn.RANK.EQ(BY167,$BY$38:$BY$216,0)+COUNTIF(BY$38:BY167,BY167)-1,"-")</f>
        <v>-</v>
      </c>
      <c r="CA167" s="876"/>
      <c r="CB167" s="828" t="str">
        <f t="shared" ref="CB167:CB216" si="137">IFERROR(RANK(CD167,$CD$38:$CD$216,0),"-")</f>
        <v>-</v>
      </c>
      <c r="CC167" s="828" t="str">
        <f t="shared" ref="CC167:CC216" si="138">IFERROR(INDEX($AH$38:$AH$216,MATCH(AG167,$BZ$38:$BZ$216,0)),"-")</f>
        <v>-</v>
      </c>
      <c r="CD167" s="941" t="str">
        <f t="shared" ref="CD167:CD216" si="139">IFERROR(LARGE($BY$38:$BY$216,AG167),"-")</f>
        <v>-</v>
      </c>
      <c r="CE167" s="104" t="str">
        <f t="shared" ref="CE167:CE216" si="140">IFERROR(_xlfn.XLOOKUP(AH167,$E$25:$E$203,$O$25:$O$203),"-")</f>
        <v>-</v>
      </c>
      <c r="CF167" s="971" t="str">
        <f>IFERROR(_xlfn.RANK.EQ(CE167,$CE$38:$CE$216,0)+COUNTIF(CE$38:CE167,CE167)-1,"-")</f>
        <v>-</v>
      </c>
      <c r="CG167" s="973"/>
      <c r="CH167" s="976" t="str">
        <f t="shared" ref="CH167:CH216" si="141">IFERROR(RANK(CJ167,$CJ$38:$CJ$216,0),"-")</f>
        <v>-</v>
      </c>
      <c r="CI167" s="977" t="str">
        <f t="shared" ref="CI167:CI216" si="142">IFERROR(INDEX($AH$38:$AH$216,MATCH(AG167,$CF$38:$CF$216,0)),"-")</f>
        <v>-</v>
      </c>
      <c r="CJ167" s="995" t="str">
        <f t="shared" ref="CJ167:CJ216" si="143">IFERROR(LARGE($CE$38:$CE$216,AG167),"-")</f>
        <v>-</v>
      </c>
    </row>
    <row r="168" spans="1:88" s="211" customFormat="1" ht="18" customHeight="1">
      <c r="A168" s="608" t="s">
        <v>604</v>
      </c>
      <c r="B168" s="605" t="s">
        <v>618</v>
      </c>
      <c r="C168" s="606" t="s">
        <v>195</v>
      </c>
      <c r="D168" s="605" t="s">
        <v>775</v>
      </c>
      <c r="E168" s="606" t="s">
        <v>343</v>
      </c>
      <c r="F168" s="637" t="s">
        <v>145</v>
      </c>
      <c r="G168" s="637" t="s">
        <v>145</v>
      </c>
      <c r="H168" s="637" t="s">
        <v>145</v>
      </c>
      <c r="I168" s="637" t="s">
        <v>145</v>
      </c>
      <c r="J168" s="637" t="s">
        <v>145</v>
      </c>
      <c r="K168" s="637" t="s">
        <v>145</v>
      </c>
      <c r="L168" s="637" t="s">
        <v>145</v>
      </c>
      <c r="M168" s="637" t="s">
        <v>145</v>
      </c>
      <c r="N168" s="636" t="s">
        <v>145</v>
      </c>
      <c r="O168" s="636" t="s">
        <v>145</v>
      </c>
      <c r="P168" s="636" t="s">
        <v>145</v>
      </c>
      <c r="Q168" s="637" t="s">
        <v>145</v>
      </c>
      <c r="R168" s="637" t="s">
        <v>145</v>
      </c>
      <c r="S168" s="636" t="s">
        <v>145</v>
      </c>
      <c r="T168" s="636" t="s">
        <v>145</v>
      </c>
      <c r="U168" s="637" t="s">
        <v>145</v>
      </c>
      <c r="V168" s="636" t="s">
        <v>145</v>
      </c>
      <c r="W168" s="636" t="s">
        <v>145</v>
      </c>
      <c r="X168" s="636" t="s">
        <v>145</v>
      </c>
      <c r="Y168" s="636" t="s">
        <v>145</v>
      </c>
      <c r="Z168" s="636" t="s">
        <v>145</v>
      </c>
      <c r="AA168" s="636" t="s">
        <v>145</v>
      </c>
      <c r="AB168" s="636" t="s">
        <v>145</v>
      </c>
      <c r="AC168" s="636" t="s">
        <v>145</v>
      </c>
      <c r="AD168" s="636" t="s">
        <v>145</v>
      </c>
      <c r="AE168" s="636" t="s">
        <v>145</v>
      </c>
      <c r="AG168" s="103">
        <v>131</v>
      </c>
      <c r="AH168" s="103" t="s">
        <v>271</v>
      </c>
      <c r="AI168" s="104">
        <f t="shared" si="108"/>
        <v>604</v>
      </c>
      <c r="AJ168" s="876">
        <f>IFERROR(_xlfn.RANK.EQ(AI168,$AI$38:$AI$216,0)+COUNTIF(AI$38:AI168,AI168)-1,"-")</f>
        <v>55</v>
      </c>
      <c r="AK168" s="876"/>
      <c r="AL168" s="828" t="str">
        <f t="shared" si="109"/>
        <v>-</v>
      </c>
      <c r="AM168" s="828" t="str">
        <f t="shared" si="110"/>
        <v>-</v>
      </c>
      <c r="AN168" s="941" t="str">
        <f t="shared" si="111"/>
        <v>-</v>
      </c>
      <c r="AO168" s="104">
        <f t="shared" si="112"/>
        <v>3390</v>
      </c>
      <c r="AP168" s="876">
        <f>IFERROR(_xlfn.RANK.EQ(AO168,$AO$38:$AO$216,0)+COUNTIF(AO$38:AO168,AO168)-1,"-")</f>
        <v>49</v>
      </c>
      <c r="AQ168" s="876"/>
      <c r="AR168" s="828" t="str">
        <f t="shared" si="113"/>
        <v>-</v>
      </c>
      <c r="AS168" s="828" t="str">
        <f t="shared" si="114"/>
        <v>-</v>
      </c>
      <c r="AT168" s="941" t="str">
        <f t="shared" si="115"/>
        <v>-</v>
      </c>
      <c r="AU168" s="104">
        <f t="shared" si="116"/>
        <v>561</v>
      </c>
      <c r="AV168" s="876">
        <f>IFERROR(_xlfn.RANK.EQ(AU168,$AU$38:$AU$216,0)+COUNTIF(AU$38:AU168,AU168)-1,"-")</f>
        <v>29</v>
      </c>
      <c r="AW168" s="876"/>
      <c r="AX168" s="828" t="str">
        <f t="shared" si="117"/>
        <v>-</v>
      </c>
      <c r="AY168" s="828" t="str">
        <f t="shared" si="118"/>
        <v>-</v>
      </c>
      <c r="AZ168" s="828" t="str">
        <f t="shared" si="119"/>
        <v>-</v>
      </c>
      <c r="BA168" s="104">
        <f t="shared" si="120"/>
        <v>604</v>
      </c>
      <c r="BB168" s="876">
        <f>IFERROR(_xlfn.RANK.EQ(BA168,$BA$38:$BA$216,0)+COUNTIF(BA$38:BA168,BA168)-1,"-")</f>
        <v>50</v>
      </c>
      <c r="BC168" s="876"/>
      <c r="BD168" s="828" t="str">
        <f t="shared" si="121"/>
        <v>-</v>
      </c>
      <c r="BE168" s="828" t="str">
        <f t="shared" si="122"/>
        <v>-</v>
      </c>
      <c r="BF168" s="941" t="str">
        <f t="shared" si="123"/>
        <v>-</v>
      </c>
      <c r="BG168" s="104">
        <f t="shared" si="124"/>
        <v>3390</v>
      </c>
      <c r="BH168" s="876">
        <f>IFERROR(_xlfn.RANK.EQ(BG168,$BG$38:$BG$216,0)+COUNTIF(BG$38:BG168,BG168)-1,"-")</f>
        <v>45</v>
      </c>
      <c r="BI168" s="876"/>
      <c r="BJ168" s="828" t="str">
        <f t="shared" si="125"/>
        <v>-</v>
      </c>
      <c r="BK168" s="828" t="str">
        <f t="shared" si="126"/>
        <v>-</v>
      </c>
      <c r="BL168" s="941" t="str">
        <f t="shared" si="127"/>
        <v>-</v>
      </c>
      <c r="BM168" s="104">
        <f t="shared" si="128"/>
        <v>561</v>
      </c>
      <c r="BN168" s="876">
        <f>IFERROR(_xlfn.RANK.EQ(BM168,$BM$38:$BM$216,0)+COUNTIF(BM$38:BM168,BM168)-1,"-")</f>
        <v>39</v>
      </c>
      <c r="BO168" s="876"/>
      <c r="BP168" s="828" t="str">
        <f t="shared" si="129"/>
        <v>-</v>
      </c>
      <c r="BQ168" s="828" t="str">
        <f t="shared" si="130"/>
        <v>-</v>
      </c>
      <c r="BR168" s="828" t="str">
        <f t="shared" si="131"/>
        <v>-</v>
      </c>
      <c r="BS168" s="104" t="str">
        <f t="shared" si="132"/>
        <v>-</v>
      </c>
      <c r="BT168" s="876" t="str">
        <f>IFERROR(_xlfn.RANK.EQ(BS168,$BS$38:$BS$216,0)+COUNTIF(BS$38:BS168,BS168)-1,"-")</f>
        <v>-</v>
      </c>
      <c r="BU168" s="876"/>
      <c r="BV168" s="828" t="str">
        <f t="shared" si="133"/>
        <v>-</v>
      </c>
      <c r="BW168" s="828" t="str">
        <f t="shared" si="134"/>
        <v>-</v>
      </c>
      <c r="BX168" s="941" t="str">
        <f t="shared" si="135"/>
        <v>-</v>
      </c>
      <c r="BY168" s="104" t="str">
        <f t="shared" si="136"/>
        <v>-</v>
      </c>
      <c r="BZ168" s="876" t="str">
        <f>IFERROR(_xlfn.RANK.EQ(BY168,$BY$38:$BY$216,0)+COUNTIF(BY$38:BY168,BY168)-1,"-")</f>
        <v>-</v>
      </c>
      <c r="CA168" s="876"/>
      <c r="CB168" s="828" t="str">
        <f t="shared" si="137"/>
        <v>-</v>
      </c>
      <c r="CC168" s="828" t="str">
        <f t="shared" si="138"/>
        <v>-</v>
      </c>
      <c r="CD168" s="941" t="str">
        <f t="shared" si="139"/>
        <v>-</v>
      </c>
      <c r="CE168" s="104" t="str">
        <f t="shared" si="140"/>
        <v>-</v>
      </c>
      <c r="CF168" s="971" t="str">
        <f>IFERROR(_xlfn.RANK.EQ(CE168,$CE$38:$CE$216,0)+COUNTIF(CE$38:CE168,CE168)-1,"-")</f>
        <v>-</v>
      </c>
      <c r="CG168" s="973"/>
      <c r="CH168" s="976" t="str">
        <f t="shared" si="141"/>
        <v>-</v>
      </c>
      <c r="CI168" s="977" t="str">
        <f t="shared" si="142"/>
        <v>-</v>
      </c>
      <c r="CJ168" s="995" t="str">
        <f t="shared" si="143"/>
        <v>-</v>
      </c>
    </row>
    <row r="169" spans="1:88" s="211" customFormat="1" ht="18" customHeight="1">
      <c r="A169" s="608" t="s">
        <v>604</v>
      </c>
      <c r="B169" s="605" t="s">
        <v>618</v>
      </c>
      <c r="C169" s="606" t="s">
        <v>195</v>
      </c>
      <c r="D169" s="605" t="s">
        <v>776</v>
      </c>
      <c r="E169" s="606" t="s">
        <v>350</v>
      </c>
      <c r="F169" s="637" t="s">
        <v>888</v>
      </c>
      <c r="G169" s="637" t="s">
        <v>888</v>
      </c>
      <c r="H169" s="637" t="s">
        <v>888</v>
      </c>
      <c r="I169" s="637" t="s">
        <v>145</v>
      </c>
      <c r="J169" s="637" t="s">
        <v>888</v>
      </c>
      <c r="K169" s="637" t="s">
        <v>888</v>
      </c>
      <c r="L169" s="637" t="s">
        <v>888</v>
      </c>
      <c r="M169" s="637" t="s">
        <v>888</v>
      </c>
      <c r="N169" s="636" t="s">
        <v>145</v>
      </c>
      <c r="O169" s="636" t="s">
        <v>145</v>
      </c>
      <c r="P169" s="636" t="s">
        <v>145</v>
      </c>
      <c r="Q169" s="637" t="s">
        <v>145</v>
      </c>
      <c r="R169" s="637" t="s">
        <v>145</v>
      </c>
      <c r="S169" s="636" t="s">
        <v>145</v>
      </c>
      <c r="T169" s="636" t="s">
        <v>145</v>
      </c>
      <c r="U169" s="637" t="s">
        <v>145</v>
      </c>
      <c r="V169" s="636" t="s">
        <v>145</v>
      </c>
      <c r="W169" s="636" t="s">
        <v>145</v>
      </c>
      <c r="X169" s="636" t="s">
        <v>145</v>
      </c>
      <c r="Y169" s="636" t="s">
        <v>145</v>
      </c>
      <c r="Z169" s="636" t="s">
        <v>145</v>
      </c>
      <c r="AA169" s="636" t="s">
        <v>145</v>
      </c>
      <c r="AB169" s="636" t="s">
        <v>145</v>
      </c>
      <c r="AC169" s="636" t="s">
        <v>145</v>
      </c>
      <c r="AD169" s="636" t="s">
        <v>145</v>
      </c>
      <c r="AE169" s="636" t="s">
        <v>145</v>
      </c>
      <c r="AG169" s="103">
        <v>132</v>
      </c>
      <c r="AH169" s="103" t="s">
        <v>243</v>
      </c>
      <c r="AI169" s="104">
        <f t="shared" si="108"/>
        <v>419</v>
      </c>
      <c r="AJ169" s="876">
        <f>IFERROR(_xlfn.RANK.EQ(AI169,$AI$38:$AI$216,0)+COUNTIF(AI$38:AI169,AI169)-1,"-")</f>
        <v>62</v>
      </c>
      <c r="AK169" s="876"/>
      <c r="AL169" s="828" t="str">
        <f t="shared" si="109"/>
        <v>-</v>
      </c>
      <c r="AM169" s="828" t="str">
        <f t="shared" si="110"/>
        <v>-</v>
      </c>
      <c r="AN169" s="941" t="str">
        <f t="shared" si="111"/>
        <v>-</v>
      </c>
      <c r="AO169" s="104">
        <f t="shared" si="112"/>
        <v>2390</v>
      </c>
      <c r="AP169" s="876">
        <f>IFERROR(_xlfn.RANK.EQ(AO169,$AO$38:$AO$216,0)+COUNTIF(AO$38:AO169,AO169)-1,"-")</f>
        <v>58</v>
      </c>
      <c r="AQ169" s="876"/>
      <c r="AR169" s="828" t="str">
        <f t="shared" si="113"/>
        <v>-</v>
      </c>
      <c r="AS169" s="828" t="str">
        <f t="shared" si="114"/>
        <v>-</v>
      </c>
      <c r="AT169" s="941" t="str">
        <f t="shared" si="115"/>
        <v>-</v>
      </c>
      <c r="AU169" s="104">
        <f t="shared" si="116"/>
        <v>570</v>
      </c>
      <c r="AV169" s="876">
        <f>IFERROR(_xlfn.RANK.EQ(AU169,$AU$38:$AU$216,0)+COUNTIF(AU$38:AU169,AU169)-1,"-")</f>
        <v>22</v>
      </c>
      <c r="AW169" s="876"/>
      <c r="AX169" s="828" t="str">
        <f t="shared" si="117"/>
        <v>-</v>
      </c>
      <c r="AY169" s="828" t="str">
        <f t="shared" si="118"/>
        <v>-</v>
      </c>
      <c r="AZ169" s="828" t="str">
        <f t="shared" si="119"/>
        <v>-</v>
      </c>
      <c r="BA169" s="104">
        <f t="shared" si="120"/>
        <v>419</v>
      </c>
      <c r="BB169" s="876">
        <f>IFERROR(_xlfn.RANK.EQ(BA169,$BA$38:$BA$216,0)+COUNTIF(BA$38:BA169,BA169)-1,"-")</f>
        <v>58</v>
      </c>
      <c r="BC169" s="876"/>
      <c r="BD169" s="828" t="str">
        <f t="shared" si="121"/>
        <v>-</v>
      </c>
      <c r="BE169" s="828" t="str">
        <f t="shared" si="122"/>
        <v>-</v>
      </c>
      <c r="BF169" s="941" t="str">
        <f t="shared" si="123"/>
        <v>-</v>
      </c>
      <c r="BG169" s="104">
        <f t="shared" si="124"/>
        <v>2390</v>
      </c>
      <c r="BH169" s="876">
        <f>IFERROR(_xlfn.RANK.EQ(BG169,$BG$38:$BG$216,0)+COUNTIF(BG$38:BG169,BG169)-1,"-")</f>
        <v>55</v>
      </c>
      <c r="BI169" s="876"/>
      <c r="BJ169" s="828" t="str">
        <f t="shared" si="125"/>
        <v>-</v>
      </c>
      <c r="BK169" s="828" t="str">
        <f t="shared" si="126"/>
        <v>-</v>
      </c>
      <c r="BL169" s="941" t="str">
        <f t="shared" si="127"/>
        <v>-</v>
      </c>
      <c r="BM169" s="104">
        <f t="shared" si="128"/>
        <v>570</v>
      </c>
      <c r="BN169" s="876">
        <f>IFERROR(_xlfn.RANK.EQ(BM169,$BM$38:$BM$216,0)+COUNTIF(BM$38:BM169,BM169)-1,"-")</f>
        <v>34</v>
      </c>
      <c r="BO169" s="876"/>
      <c r="BP169" s="828" t="str">
        <f t="shared" si="129"/>
        <v>-</v>
      </c>
      <c r="BQ169" s="828" t="str">
        <f t="shared" si="130"/>
        <v>-</v>
      </c>
      <c r="BR169" s="828" t="str">
        <f t="shared" si="131"/>
        <v>-</v>
      </c>
      <c r="BS169" s="104" t="str">
        <f t="shared" si="132"/>
        <v>-</v>
      </c>
      <c r="BT169" s="876" t="str">
        <f>IFERROR(_xlfn.RANK.EQ(BS169,$BS$38:$BS$216,0)+COUNTIF(BS$38:BS169,BS169)-1,"-")</f>
        <v>-</v>
      </c>
      <c r="BU169" s="876"/>
      <c r="BV169" s="828" t="str">
        <f t="shared" si="133"/>
        <v>-</v>
      </c>
      <c r="BW169" s="828" t="str">
        <f t="shared" si="134"/>
        <v>-</v>
      </c>
      <c r="BX169" s="941" t="str">
        <f t="shared" si="135"/>
        <v>-</v>
      </c>
      <c r="BY169" s="104" t="str">
        <f t="shared" si="136"/>
        <v>-</v>
      </c>
      <c r="BZ169" s="876" t="str">
        <f>IFERROR(_xlfn.RANK.EQ(BY169,$BY$38:$BY$216,0)+COUNTIF(BY$38:BY169,BY169)-1,"-")</f>
        <v>-</v>
      </c>
      <c r="CA169" s="876"/>
      <c r="CB169" s="828" t="str">
        <f t="shared" si="137"/>
        <v>-</v>
      </c>
      <c r="CC169" s="828" t="str">
        <f t="shared" si="138"/>
        <v>-</v>
      </c>
      <c r="CD169" s="941" t="str">
        <f t="shared" si="139"/>
        <v>-</v>
      </c>
      <c r="CE169" s="104" t="str">
        <f t="shared" si="140"/>
        <v>-</v>
      </c>
      <c r="CF169" s="971" t="str">
        <f>IFERROR(_xlfn.RANK.EQ(CE169,$CE$38:$CE$216,0)+COUNTIF(CE$38:CE169,CE169)-1,"-")</f>
        <v>-</v>
      </c>
      <c r="CG169" s="973"/>
      <c r="CH169" s="976" t="str">
        <f t="shared" si="141"/>
        <v>-</v>
      </c>
      <c r="CI169" s="977" t="str">
        <f t="shared" si="142"/>
        <v>-</v>
      </c>
      <c r="CJ169" s="995" t="str">
        <f t="shared" si="143"/>
        <v>-</v>
      </c>
    </row>
    <row r="170" spans="1:88" s="211" customFormat="1" ht="18" customHeight="1">
      <c r="A170" s="608" t="s">
        <v>604</v>
      </c>
      <c r="B170" s="605" t="s">
        <v>618</v>
      </c>
      <c r="C170" s="606" t="s">
        <v>195</v>
      </c>
      <c r="D170" s="605" t="s">
        <v>777</v>
      </c>
      <c r="E170" s="606" t="s">
        <v>363</v>
      </c>
      <c r="F170" s="637" t="s">
        <v>145</v>
      </c>
      <c r="G170" s="637" t="s">
        <v>145</v>
      </c>
      <c r="H170" s="637" t="s">
        <v>145</v>
      </c>
      <c r="I170" s="637" t="s">
        <v>145</v>
      </c>
      <c r="J170" s="637" t="s">
        <v>145</v>
      </c>
      <c r="K170" s="637" t="s">
        <v>145</v>
      </c>
      <c r="L170" s="637" t="s">
        <v>145</v>
      </c>
      <c r="M170" s="637" t="s">
        <v>145</v>
      </c>
      <c r="N170" s="636" t="s">
        <v>145</v>
      </c>
      <c r="O170" s="636" t="s">
        <v>145</v>
      </c>
      <c r="P170" s="636" t="s">
        <v>145</v>
      </c>
      <c r="Q170" s="637" t="s">
        <v>145</v>
      </c>
      <c r="R170" s="637" t="s">
        <v>145</v>
      </c>
      <c r="S170" s="636" t="s">
        <v>145</v>
      </c>
      <c r="T170" s="636" t="s">
        <v>145</v>
      </c>
      <c r="U170" s="637" t="s">
        <v>145</v>
      </c>
      <c r="V170" s="636" t="s">
        <v>145</v>
      </c>
      <c r="W170" s="636" t="s">
        <v>145</v>
      </c>
      <c r="X170" s="636" t="s">
        <v>145</v>
      </c>
      <c r="Y170" s="636" t="s">
        <v>145</v>
      </c>
      <c r="Z170" s="636" t="s">
        <v>145</v>
      </c>
      <c r="AA170" s="636" t="s">
        <v>145</v>
      </c>
      <c r="AB170" s="636" t="s">
        <v>145</v>
      </c>
      <c r="AC170" s="636" t="s">
        <v>145</v>
      </c>
      <c r="AD170" s="636" t="s">
        <v>145</v>
      </c>
      <c r="AE170" s="636" t="s">
        <v>145</v>
      </c>
      <c r="AG170" s="103">
        <v>133</v>
      </c>
      <c r="AH170" s="103" t="s">
        <v>334</v>
      </c>
      <c r="AI170" s="104" t="str">
        <f t="shared" si="108"/>
        <v>-</v>
      </c>
      <c r="AJ170" s="876" t="str">
        <f>IFERROR(_xlfn.RANK.EQ(AI170,$AI$38:$AI$216,0)+COUNTIF(AI$38:AI170,AI170)-1,"-")</f>
        <v>-</v>
      </c>
      <c r="AK170" s="876"/>
      <c r="AL170" s="828" t="str">
        <f t="shared" si="109"/>
        <v>-</v>
      </c>
      <c r="AM170" s="828" t="str">
        <f t="shared" si="110"/>
        <v>-</v>
      </c>
      <c r="AN170" s="941" t="str">
        <f t="shared" si="111"/>
        <v>-</v>
      </c>
      <c r="AO170" s="104" t="str">
        <f t="shared" si="112"/>
        <v>-</v>
      </c>
      <c r="AP170" s="876" t="str">
        <f>IFERROR(_xlfn.RANK.EQ(AO170,$AO$38:$AO$216,0)+COUNTIF(AO$38:AO170,AO170)-1,"-")</f>
        <v>-</v>
      </c>
      <c r="AQ170" s="876"/>
      <c r="AR170" s="828" t="str">
        <f t="shared" si="113"/>
        <v>-</v>
      </c>
      <c r="AS170" s="828" t="str">
        <f t="shared" si="114"/>
        <v>-</v>
      </c>
      <c r="AT170" s="941" t="str">
        <f t="shared" si="115"/>
        <v>-</v>
      </c>
      <c r="AU170" s="104" t="str">
        <f t="shared" si="116"/>
        <v>-</v>
      </c>
      <c r="AV170" s="876" t="str">
        <f>IFERROR(_xlfn.RANK.EQ(AU170,$AU$38:$AU$216,0)+COUNTIF(AU$38:AU170,AU170)-1,"-")</f>
        <v>-</v>
      </c>
      <c r="AW170" s="876"/>
      <c r="AX170" s="828" t="str">
        <f t="shared" si="117"/>
        <v>-</v>
      </c>
      <c r="AY170" s="828" t="str">
        <f t="shared" si="118"/>
        <v>-</v>
      </c>
      <c r="AZ170" s="828" t="str">
        <f t="shared" si="119"/>
        <v>-</v>
      </c>
      <c r="BA170" s="104" t="str">
        <f t="shared" si="120"/>
        <v>-</v>
      </c>
      <c r="BB170" s="876" t="str">
        <f>IFERROR(_xlfn.RANK.EQ(BA170,$BA$38:$BA$216,0)+COUNTIF(BA$38:BA170,BA170)-1,"-")</f>
        <v>-</v>
      </c>
      <c r="BC170" s="876"/>
      <c r="BD170" s="828" t="str">
        <f t="shared" si="121"/>
        <v>-</v>
      </c>
      <c r="BE170" s="828" t="str">
        <f t="shared" si="122"/>
        <v>-</v>
      </c>
      <c r="BF170" s="941" t="str">
        <f t="shared" si="123"/>
        <v>-</v>
      </c>
      <c r="BG170" s="104" t="str">
        <f t="shared" si="124"/>
        <v>-</v>
      </c>
      <c r="BH170" s="876" t="str">
        <f>IFERROR(_xlfn.RANK.EQ(BG170,$BG$38:$BG$216,0)+COUNTIF(BG$38:BG170,BG170)-1,"-")</f>
        <v>-</v>
      </c>
      <c r="BI170" s="876"/>
      <c r="BJ170" s="828" t="str">
        <f t="shared" si="125"/>
        <v>-</v>
      </c>
      <c r="BK170" s="828" t="str">
        <f t="shared" si="126"/>
        <v>-</v>
      </c>
      <c r="BL170" s="941" t="str">
        <f t="shared" si="127"/>
        <v>-</v>
      </c>
      <c r="BM170" s="104" t="str">
        <f t="shared" si="128"/>
        <v>-</v>
      </c>
      <c r="BN170" s="876" t="str">
        <f>IFERROR(_xlfn.RANK.EQ(BM170,$BM$38:$BM$216,0)+COUNTIF(BM$38:BM170,BM170)-1,"-")</f>
        <v>-</v>
      </c>
      <c r="BO170" s="876"/>
      <c r="BP170" s="828" t="str">
        <f t="shared" si="129"/>
        <v>-</v>
      </c>
      <c r="BQ170" s="828" t="str">
        <f t="shared" si="130"/>
        <v>-</v>
      </c>
      <c r="BR170" s="828" t="str">
        <f t="shared" si="131"/>
        <v>-</v>
      </c>
      <c r="BS170" s="104" t="str">
        <f t="shared" si="132"/>
        <v>-</v>
      </c>
      <c r="BT170" s="876" t="str">
        <f>IFERROR(_xlfn.RANK.EQ(BS170,$BS$38:$BS$216,0)+COUNTIF(BS$38:BS170,BS170)-1,"-")</f>
        <v>-</v>
      </c>
      <c r="BU170" s="876"/>
      <c r="BV170" s="828" t="str">
        <f t="shared" si="133"/>
        <v>-</v>
      </c>
      <c r="BW170" s="828" t="str">
        <f t="shared" si="134"/>
        <v>-</v>
      </c>
      <c r="BX170" s="941" t="str">
        <f t="shared" si="135"/>
        <v>-</v>
      </c>
      <c r="BY170" s="104" t="str">
        <f t="shared" si="136"/>
        <v>-</v>
      </c>
      <c r="BZ170" s="876" t="str">
        <f>IFERROR(_xlfn.RANK.EQ(BY170,$BY$38:$BY$216,0)+COUNTIF(BY$38:BY170,BY170)-1,"-")</f>
        <v>-</v>
      </c>
      <c r="CA170" s="876"/>
      <c r="CB170" s="828" t="str">
        <f t="shared" si="137"/>
        <v>-</v>
      </c>
      <c r="CC170" s="828" t="str">
        <f t="shared" si="138"/>
        <v>-</v>
      </c>
      <c r="CD170" s="941" t="str">
        <f t="shared" si="139"/>
        <v>-</v>
      </c>
      <c r="CE170" s="104" t="str">
        <f t="shared" si="140"/>
        <v>-</v>
      </c>
      <c r="CF170" s="971" t="str">
        <f>IFERROR(_xlfn.RANK.EQ(CE170,$CE$38:$CE$216,0)+COUNTIF(CE$38:CE170,CE170)-1,"-")</f>
        <v>-</v>
      </c>
      <c r="CG170" s="972"/>
      <c r="CH170" s="976" t="str">
        <f t="shared" si="141"/>
        <v>-</v>
      </c>
      <c r="CI170" s="977" t="str">
        <f t="shared" si="142"/>
        <v>-</v>
      </c>
      <c r="CJ170" s="995" t="str">
        <f t="shared" si="143"/>
        <v>-</v>
      </c>
    </row>
    <row r="171" spans="1:88" s="211" customFormat="1" ht="18" customHeight="1">
      <c r="A171" s="608" t="s">
        <v>604</v>
      </c>
      <c r="B171" s="605" t="s">
        <v>618</v>
      </c>
      <c r="C171" s="606" t="s">
        <v>195</v>
      </c>
      <c r="D171" s="605" t="s">
        <v>778</v>
      </c>
      <c r="E171" s="606" t="s">
        <v>328</v>
      </c>
      <c r="F171" s="637" t="s">
        <v>888</v>
      </c>
      <c r="G171" s="637" t="s">
        <v>888</v>
      </c>
      <c r="H171" s="637" t="s">
        <v>888</v>
      </c>
      <c r="I171" s="637" t="s">
        <v>888</v>
      </c>
      <c r="J171" s="637" t="s">
        <v>888</v>
      </c>
      <c r="K171" s="637" t="s">
        <v>888</v>
      </c>
      <c r="L171" s="637" t="s">
        <v>888</v>
      </c>
      <c r="M171" s="637" t="s">
        <v>888</v>
      </c>
      <c r="N171" s="636" t="s">
        <v>145</v>
      </c>
      <c r="O171" s="636" t="s">
        <v>145</v>
      </c>
      <c r="P171" s="636" t="s">
        <v>145</v>
      </c>
      <c r="Q171" s="637" t="s">
        <v>145</v>
      </c>
      <c r="R171" s="637" t="s">
        <v>145</v>
      </c>
      <c r="S171" s="636" t="s">
        <v>145</v>
      </c>
      <c r="T171" s="636" t="s">
        <v>145</v>
      </c>
      <c r="U171" s="637" t="s">
        <v>145</v>
      </c>
      <c r="V171" s="636" t="s">
        <v>145</v>
      </c>
      <c r="W171" s="636" t="s">
        <v>145</v>
      </c>
      <c r="X171" s="636" t="s">
        <v>145</v>
      </c>
      <c r="Y171" s="636" t="s">
        <v>145</v>
      </c>
      <c r="Z171" s="636" t="s">
        <v>145</v>
      </c>
      <c r="AA171" s="636" t="s">
        <v>145</v>
      </c>
      <c r="AB171" s="636" t="s">
        <v>145</v>
      </c>
      <c r="AC171" s="636" t="s">
        <v>145</v>
      </c>
      <c r="AD171" s="636" t="s">
        <v>145</v>
      </c>
      <c r="AE171" s="636" t="s">
        <v>145</v>
      </c>
      <c r="AG171" s="103">
        <v>134</v>
      </c>
      <c r="AH171" s="103" t="s">
        <v>365</v>
      </c>
      <c r="AI171" s="104" t="str">
        <f t="shared" si="108"/>
        <v>-</v>
      </c>
      <c r="AJ171" s="876" t="str">
        <f>IFERROR(_xlfn.RANK.EQ(AI171,$AI$38:$AI$216,0)+COUNTIF(AI$38:AI171,AI171)-1,"-")</f>
        <v>-</v>
      </c>
      <c r="AK171" s="876"/>
      <c r="AL171" s="828" t="str">
        <f t="shared" si="109"/>
        <v>-</v>
      </c>
      <c r="AM171" s="828" t="str">
        <f t="shared" si="110"/>
        <v>-</v>
      </c>
      <c r="AN171" s="941" t="str">
        <f t="shared" si="111"/>
        <v>-</v>
      </c>
      <c r="AO171" s="104" t="str">
        <f t="shared" si="112"/>
        <v>-</v>
      </c>
      <c r="AP171" s="876" t="str">
        <f>IFERROR(_xlfn.RANK.EQ(AO171,$AO$38:$AO$216,0)+COUNTIF(AO$38:AO171,AO171)-1,"-")</f>
        <v>-</v>
      </c>
      <c r="AQ171" s="876"/>
      <c r="AR171" s="828" t="str">
        <f t="shared" si="113"/>
        <v>-</v>
      </c>
      <c r="AS171" s="828" t="str">
        <f t="shared" si="114"/>
        <v>-</v>
      </c>
      <c r="AT171" s="941" t="str">
        <f t="shared" si="115"/>
        <v>-</v>
      </c>
      <c r="AU171" s="104" t="str">
        <f t="shared" si="116"/>
        <v>-</v>
      </c>
      <c r="AV171" s="876" t="str">
        <f>IFERROR(_xlfn.RANK.EQ(AU171,$AU$38:$AU$216,0)+COUNTIF(AU$38:AU171,AU171)-1,"-")</f>
        <v>-</v>
      </c>
      <c r="AW171" s="876"/>
      <c r="AX171" s="828" t="str">
        <f t="shared" si="117"/>
        <v>-</v>
      </c>
      <c r="AY171" s="828" t="str">
        <f t="shared" si="118"/>
        <v>-</v>
      </c>
      <c r="AZ171" s="828" t="str">
        <f t="shared" si="119"/>
        <v>-</v>
      </c>
      <c r="BA171" s="104" t="str">
        <f t="shared" si="120"/>
        <v>-</v>
      </c>
      <c r="BB171" s="876" t="str">
        <f>IFERROR(_xlfn.RANK.EQ(BA171,$BA$38:$BA$216,0)+COUNTIF(BA$38:BA171,BA171)-1,"-")</f>
        <v>-</v>
      </c>
      <c r="BC171" s="876"/>
      <c r="BD171" s="828" t="str">
        <f t="shared" si="121"/>
        <v>-</v>
      </c>
      <c r="BE171" s="828" t="str">
        <f t="shared" si="122"/>
        <v>-</v>
      </c>
      <c r="BF171" s="941" t="str">
        <f t="shared" si="123"/>
        <v>-</v>
      </c>
      <c r="BG171" s="104" t="str">
        <f t="shared" si="124"/>
        <v>-</v>
      </c>
      <c r="BH171" s="876" t="str">
        <f>IFERROR(_xlfn.RANK.EQ(BG171,$BG$38:$BG$216,0)+COUNTIF(BG$38:BG171,BG171)-1,"-")</f>
        <v>-</v>
      </c>
      <c r="BI171" s="876"/>
      <c r="BJ171" s="828" t="str">
        <f t="shared" si="125"/>
        <v>-</v>
      </c>
      <c r="BK171" s="828" t="str">
        <f t="shared" si="126"/>
        <v>-</v>
      </c>
      <c r="BL171" s="941" t="str">
        <f t="shared" si="127"/>
        <v>-</v>
      </c>
      <c r="BM171" s="104" t="str">
        <f t="shared" si="128"/>
        <v>-</v>
      </c>
      <c r="BN171" s="876" t="str">
        <f>IFERROR(_xlfn.RANK.EQ(BM171,$BM$38:$BM$216,0)+COUNTIF(BM$38:BM171,BM171)-1,"-")</f>
        <v>-</v>
      </c>
      <c r="BO171" s="876"/>
      <c r="BP171" s="828" t="str">
        <f t="shared" si="129"/>
        <v>-</v>
      </c>
      <c r="BQ171" s="828" t="str">
        <f t="shared" si="130"/>
        <v>-</v>
      </c>
      <c r="BR171" s="828" t="str">
        <f t="shared" si="131"/>
        <v>-</v>
      </c>
      <c r="BS171" s="104" t="str">
        <f t="shared" si="132"/>
        <v>-</v>
      </c>
      <c r="BT171" s="876" t="str">
        <f>IFERROR(_xlfn.RANK.EQ(BS171,$BS$38:$BS$216,0)+COUNTIF(BS$38:BS171,BS171)-1,"-")</f>
        <v>-</v>
      </c>
      <c r="BU171" s="876"/>
      <c r="BV171" s="828" t="str">
        <f t="shared" si="133"/>
        <v>-</v>
      </c>
      <c r="BW171" s="828" t="str">
        <f t="shared" si="134"/>
        <v>-</v>
      </c>
      <c r="BX171" s="941" t="str">
        <f t="shared" si="135"/>
        <v>-</v>
      </c>
      <c r="BY171" s="104" t="str">
        <f t="shared" si="136"/>
        <v>-</v>
      </c>
      <c r="BZ171" s="876" t="str">
        <f>IFERROR(_xlfn.RANK.EQ(BY171,$BY$38:$BY$216,0)+COUNTIF(BY$38:BY171,BY171)-1,"-")</f>
        <v>-</v>
      </c>
      <c r="CA171" s="876"/>
      <c r="CB171" s="828" t="str">
        <f t="shared" si="137"/>
        <v>-</v>
      </c>
      <c r="CC171" s="828" t="str">
        <f t="shared" si="138"/>
        <v>-</v>
      </c>
      <c r="CD171" s="941" t="str">
        <f t="shared" si="139"/>
        <v>-</v>
      </c>
      <c r="CE171" s="104" t="str">
        <f t="shared" si="140"/>
        <v>-</v>
      </c>
      <c r="CF171" s="971" t="str">
        <f>IFERROR(_xlfn.RANK.EQ(CE171,$CE$38:$CE$216,0)+COUNTIF(CE$38:CE171,CE171)-1,"-")</f>
        <v>-</v>
      </c>
      <c r="CG171" s="972"/>
      <c r="CH171" s="976" t="str">
        <f t="shared" si="141"/>
        <v>-</v>
      </c>
      <c r="CI171" s="977" t="str">
        <f t="shared" si="142"/>
        <v>-</v>
      </c>
      <c r="CJ171" s="995" t="str">
        <f t="shared" si="143"/>
        <v>-</v>
      </c>
    </row>
    <row r="172" spans="1:88" s="211" customFormat="1" ht="18" customHeight="1">
      <c r="A172" s="608" t="s">
        <v>604</v>
      </c>
      <c r="B172" s="605" t="s">
        <v>620</v>
      </c>
      <c r="C172" s="606" t="s">
        <v>183</v>
      </c>
      <c r="D172" s="605" t="s">
        <v>779</v>
      </c>
      <c r="E172" s="606" t="s">
        <v>208</v>
      </c>
      <c r="F172" s="637">
        <v>6370</v>
      </c>
      <c r="G172" s="637">
        <v>633</v>
      </c>
      <c r="H172" s="637" t="s">
        <v>145</v>
      </c>
      <c r="I172" s="637">
        <v>633</v>
      </c>
      <c r="J172" s="637">
        <v>40300</v>
      </c>
      <c r="K172" s="637">
        <v>6260</v>
      </c>
      <c r="L172" s="637">
        <v>639</v>
      </c>
      <c r="M172" s="637">
        <v>40000</v>
      </c>
      <c r="N172" s="636">
        <v>109</v>
      </c>
      <c r="O172" s="636">
        <v>321</v>
      </c>
      <c r="P172" s="636">
        <v>350</v>
      </c>
      <c r="Q172" s="637" t="s">
        <v>145</v>
      </c>
      <c r="R172" s="637" t="s">
        <v>145</v>
      </c>
      <c r="S172" s="636" t="s">
        <v>145</v>
      </c>
      <c r="T172" s="636" t="s">
        <v>145</v>
      </c>
      <c r="U172" s="637" t="s">
        <v>145</v>
      </c>
      <c r="V172" s="636" t="s">
        <v>145</v>
      </c>
      <c r="W172" s="636" t="s">
        <v>145</v>
      </c>
      <c r="X172" s="636" t="s">
        <v>145</v>
      </c>
      <c r="Y172" s="636" t="s">
        <v>145</v>
      </c>
      <c r="Z172" s="636" t="s">
        <v>145</v>
      </c>
      <c r="AA172" s="636" t="s">
        <v>145</v>
      </c>
      <c r="AB172" s="636" t="s">
        <v>145</v>
      </c>
      <c r="AC172" s="636" t="s">
        <v>145</v>
      </c>
      <c r="AD172" s="636" t="s">
        <v>145</v>
      </c>
      <c r="AE172" s="636" t="s">
        <v>145</v>
      </c>
      <c r="AG172" s="103">
        <v>135</v>
      </c>
      <c r="AH172" s="103" t="s">
        <v>308</v>
      </c>
      <c r="AI172" s="104" t="str">
        <f t="shared" si="108"/>
        <v>-</v>
      </c>
      <c r="AJ172" s="876" t="str">
        <f>IFERROR(_xlfn.RANK.EQ(AI172,$AI$38:$AI$216,0)+COUNTIF(AI$38:AI172,AI172)-1,"-")</f>
        <v>-</v>
      </c>
      <c r="AK172" s="876"/>
      <c r="AL172" s="828" t="str">
        <f t="shared" si="109"/>
        <v>-</v>
      </c>
      <c r="AM172" s="828" t="str">
        <f t="shared" si="110"/>
        <v>-</v>
      </c>
      <c r="AN172" s="941" t="str">
        <f t="shared" si="111"/>
        <v>-</v>
      </c>
      <c r="AO172" s="104" t="str">
        <f t="shared" si="112"/>
        <v>-</v>
      </c>
      <c r="AP172" s="876" t="str">
        <f>IFERROR(_xlfn.RANK.EQ(AO172,$AO$38:$AO$216,0)+COUNTIF(AO$38:AO172,AO172)-1,"-")</f>
        <v>-</v>
      </c>
      <c r="AQ172" s="876"/>
      <c r="AR172" s="828" t="str">
        <f t="shared" si="113"/>
        <v>-</v>
      </c>
      <c r="AS172" s="828" t="str">
        <f t="shared" si="114"/>
        <v>-</v>
      </c>
      <c r="AT172" s="941" t="str">
        <f t="shared" si="115"/>
        <v>-</v>
      </c>
      <c r="AU172" s="104" t="str">
        <f t="shared" si="116"/>
        <v>-</v>
      </c>
      <c r="AV172" s="876" t="str">
        <f>IFERROR(_xlfn.RANK.EQ(AU172,$AU$38:$AU$216,0)+COUNTIF(AU$38:AU172,AU172)-1,"-")</f>
        <v>-</v>
      </c>
      <c r="AW172" s="876"/>
      <c r="AX172" s="828" t="str">
        <f t="shared" si="117"/>
        <v>-</v>
      </c>
      <c r="AY172" s="828" t="str">
        <f t="shared" si="118"/>
        <v>-</v>
      </c>
      <c r="AZ172" s="828" t="str">
        <f t="shared" si="119"/>
        <v>-</v>
      </c>
      <c r="BA172" s="104" t="str">
        <f t="shared" si="120"/>
        <v>-</v>
      </c>
      <c r="BB172" s="876" t="str">
        <f>IFERROR(_xlfn.RANK.EQ(BA172,$BA$38:$BA$216,0)+COUNTIF(BA$38:BA172,BA172)-1,"-")</f>
        <v>-</v>
      </c>
      <c r="BC172" s="876"/>
      <c r="BD172" s="828" t="str">
        <f t="shared" si="121"/>
        <v>-</v>
      </c>
      <c r="BE172" s="828" t="str">
        <f t="shared" si="122"/>
        <v>-</v>
      </c>
      <c r="BF172" s="941" t="str">
        <f t="shared" si="123"/>
        <v>-</v>
      </c>
      <c r="BG172" s="104" t="str">
        <f t="shared" si="124"/>
        <v>-</v>
      </c>
      <c r="BH172" s="876" t="str">
        <f>IFERROR(_xlfn.RANK.EQ(BG172,$BG$38:$BG$216,0)+COUNTIF(BG$38:BG172,BG172)-1,"-")</f>
        <v>-</v>
      </c>
      <c r="BI172" s="876"/>
      <c r="BJ172" s="828" t="str">
        <f t="shared" si="125"/>
        <v>-</v>
      </c>
      <c r="BK172" s="828" t="str">
        <f t="shared" si="126"/>
        <v>-</v>
      </c>
      <c r="BL172" s="941" t="str">
        <f t="shared" si="127"/>
        <v>-</v>
      </c>
      <c r="BM172" s="104" t="str">
        <f t="shared" si="128"/>
        <v>-</v>
      </c>
      <c r="BN172" s="876" t="str">
        <f>IFERROR(_xlfn.RANK.EQ(BM172,$BM$38:$BM$216,0)+COUNTIF(BM$38:BM172,BM172)-1,"-")</f>
        <v>-</v>
      </c>
      <c r="BO172" s="876"/>
      <c r="BP172" s="828" t="str">
        <f t="shared" si="129"/>
        <v>-</v>
      </c>
      <c r="BQ172" s="828" t="str">
        <f t="shared" si="130"/>
        <v>-</v>
      </c>
      <c r="BR172" s="828" t="str">
        <f t="shared" si="131"/>
        <v>-</v>
      </c>
      <c r="BS172" s="104" t="str">
        <f t="shared" si="132"/>
        <v>-</v>
      </c>
      <c r="BT172" s="876" t="str">
        <f>IFERROR(_xlfn.RANK.EQ(BS172,$BS$38:$BS$216,0)+COUNTIF(BS$38:BS172,BS172)-1,"-")</f>
        <v>-</v>
      </c>
      <c r="BU172" s="876"/>
      <c r="BV172" s="828" t="str">
        <f t="shared" si="133"/>
        <v>-</v>
      </c>
      <c r="BW172" s="828" t="str">
        <f t="shared" si="134"/>
        <v>-</v>
      </c>
      <c r="BX172" s="941" t="str">
        <f t="shared" si="135"/>
        <v>-</v>
      </c>
      <c r="BY172" s="104" t="str">
        <f t="shared" si="136"/>
        <v>-</v>
      </c>
      <c r="BZ172" s="876" t="str">
        <f>IFERROR(_xlfn.RANK.EQ(BY172,$BY$38:$BY$216,0)+COUNTIF(BY$38:BY172,BY172)-1,"-")</f>
        <v>-</v>
      </c>
      <c r="CA172" s="876"/>
      <c r="CB172" s="828" t="str">
        <f t="shared" si="137"/>
        <v>-</v>
      </c>
      <c r="CC172" s="828" t="str">
        <f t="shared" si="138"/>
        <v>-</v>
      </c>
      <c r="CD172" s="941" t="str">
        <f t="shared" si="139"/>
        <v>-</v>
      </c>
      <c r="CE172" s="104" t="str">
        <f t="shared" si="140"/>
        <v>-</v>
      </c>
      <c r="CF172" s="971" t="str">
        <f>IFERROR(_xlfn.RANK.EQ(CE172,$CE$38:$CE$216,0)+COUNTIF(CE$38:CE172,CE172)-1,"-")</f>
        <v>-</v>
      </c>
      <c r="CG172" s="972"/>
      <c r="CH172" s="976" t="str">
        <f t="shared" si="141"/>
        <v>-</v>
      </c>
      <c r="CI172" s="977" t="str">
        <f t="shared" si="142"/>
        <v>-</v>
      </c>
      <c r="CJ172" s="995" t="str">
        <f t="shared" si="143"/>
        <v>-</v>
      </c>
    </row>
    <row r="173" spans="1:88" s="211" customFormat="1" ht="18" customHeight="1">
      <c r="A173" s="608" t="s">
        <v>604</v>
      </c>
      <c r="B173" s="605" t="s">
        <v>620</v>
      </c>
      <c r="C173" s="606" t="s">
        <v>183</v>
      </c>
      <c r="D173" s="605" t="s">
        <v>780</v>
      </c>
      <c r="E173" s="606" t="s">
        <v>201</v>
      </c>
      <c r="F173" s="637">
        <v>6650</v>
      </c>
      <c r="G173" s="637">
        <v>631</v>
      </c>
      <c r="H173" s="637">
        <v>601</v>
      </c>
      <c r="I173" s="637">
        <v>632</v>
      </c>
      <c r="J173" s="637">
        <v>42000</v>
      </c>
      <c r="K173" s="637">
        <v>6560</v>
      </c>
      <c r="L173" s="637">
        <v>634</v>
      </c>
      <c r="M173" s="637">
        <v>41600</v>
      </c>
      <c r="N173" s="636">
        <v>83</v>
      </c>
      <c r="O173" s="636">
        <v>414</v>
      </c>
      <c r="P173" s="636">
        <v>344</v>
      </c>
      <c r="Q173" s="637" t="s">
        <v>145</v>
      </c>
      <c r="R173" s="637" t="s">
        <v>145</v>
      </c>
      <c r="S173" s="636" t="s">
        <v>145</v>
      </c>
      <c r="T173" s="636" t="s">
        <v>145</v>
      </c>
      <c r="U173" s="637" t="s">
        <v>145</v>
      </c>
      <c r="V173" s="636" t="s">
        <v>145</v>
      </c>
      <c r="W173" s="636" t="s">
        <v>145</v>
      </c>
      <c r="X173" s="636" t="s">
        <v>145</v>
      </c>
      <c r="Y173" s="636" t="s">
        <v>145</v>
      </c>
      <c r="Z173" s="636" t="s">
        <v>145</v>
      </c>
      <c r="AA173" s="636" t="s">
        <v>888</v>
      </c>
      <c r="AB173" s="636" t="s">
        <v>888</v>
      </c>
      <c r="AC173" s="636" t="s">
        <v>145</v>
      </c>
      <c r="AD173" s="636" t="s">
        <v>888</v>
      </c>
      <c r="AE173" s="636" t="s">
        <v>888</v>
      </c>
      <c r="AG173" s="103">
        <v>136</v>
      </c>
      <c r="AH173" s="103" t="s">
        <v>233</v>
      </c>
      <c r="AI173" s="104">
        <f t="shared" si="108"/>
        <v>3840</v>
      </c>
      <c r="AJ173" s="876">
        <f>IFERROR(_xlfn.RANK.EQ(AI173,$AI$38:$AI$216,0)+COUNTIF(AI$38:AI173,AI173)-1,"-")</f>
        <v>7</v>
      </c>
      <c r="AK173" s="876"/>
      <c r="AL173" s="828" t="str">
        <f t="shared" si="109"/>
        <v>-</v>
      </c>
      <c r="AM173" s="828" t="str">
        <f t="shared" si="110"/>
        <v>-</v>
      </c>
      <c r="AN173" s="941" t="str">
        <f t="shared" si="111"/>
        <v>-</v>
      </c>
      <c r="AO173" s="104">
        <f t="shared" si="112"/>
        <v>21100</v>
      </c>
      <c r="AP173" s="876">
        <f>IFERROR(_xlfn.RANK.EQ(AO173,$AO$38:$AO$216,0)+COUNTIF(AO$38:AO173,AO173)-1,"-")</f>
        <v>8</v>
      </c>
      <c r="AQ173" s="876"/>
      <c r="AR173" s="828" t="str">
        <f t="shared" si="113"/>
        <v>-</v>
      </c>
      <c r="AS173" s="828" t="str">
        <f t="shared" si="114"/>
        <v>-</v>
      </c>
      <c r="AT173" s="941" t="str">
        <f t="shared" si="115"/>
        <v>-</v>
      </c>
      <c r="AU173" s="104">
        <f t="shared" si="116"/>
        <v>549</v>
      </c>
      <c r="AV173" s="876">
        <f>IFERROR(_xlfn.RANK.EQ(AU173,$AU$38:$AU$216,0)+COUNTIF(AU$38:AU173,AU173)-1,"-")</f>
        <v>32</v>
      </c>
      <c r="AW173" s="876"/>
      <c r="AX173" s="828" t="str">
        <f t="shared" si="117"/>
        <v>-</v>
      </c>
      <c r="AY173" s="828" t="str">
        <f t="shared" si="118"/>
        <v>-</v>
      </c>
      <c r="AZ173" s="828" t="str">
        <f t="shared" si="119"/>
        <v>-</v>
      </c>
      <c r="BA173" s="104">
        <f t="shared" si="120"/>
        <v>2800</v>
      </c>
      <c r="BB173" s="876">
        <f>IFERROR(_xlfn.RANK.EQ(BA173,$BA$38:$BA$216,0)+COUNTIF(BA$38:BA173,BA173)-1,"-")</f>
        <v>10</v>
      </c>
      <c r="BC173" s="876"/>
      <c r="BD173" s="828" t="str">
        <f t="shared" si="121"/>
        <v>-</v>
      </c>
      <c r="BE173" s="828" t="str">
        <f t="shared" si="122"/>
        <v>-</v>
      </c>
      <c r="BF173" s="941" t="str">
        <f t="shared" si="123"/>
        <v>-</v>
      </c>
      <c r="BG173" s="104">
        <f t="shared" si="124"/>
        <v>16600</v>
      </c>
      <c r="BH173" s="876">
        <f>IFERROR(_xlfn.RANK.EQ(BG173,$BG$38:$BG$216,0)+COUNTIF(BG$38:BG173,BG173)-1,"-")</f>
        <v>10</v>
      </c>
      <c r="BI173" s="876"/>
      <c r="BJ173" s="828" t="str">
        <f t="shared" si="125"/>
        <v>-</v>
      </c>
      <c r="BK173" s="828" t="str">
        <f t="shared" si="126"/>
        <v>-</v>
      </c>
      <c r="BL173" s="941" t="str">
        <f t="shared" si="127"/>
        <v>-</v>
      </c>
      <c r="BM173" s="104">
        <f t="shared" si="128"/>
        <v>594</v>
      </c>
      <c r="BN173" s="876">
        <f>IFERROR(_xlfn.RANK.EQ(BM173,$BM$38:$BM$216,0)+COUNTIF(BM$38:BM173,BM173)-1,"-")</f>
        <v>27</v>
      </c>
      <c r="BO173" s="876"/>
      <c r="BP173" s="828" t="str">
        <f t="shared" si="129"/>
        <v>-</v>
      </c>
      <c r="BQ173" s="828" t="str">
        <f t="shared" si="130"/>
        <v>-</v>
      </c>
      <c r="BR173" s="828" t="str">
        <f t="shared" si="131"/>
        <v>-</v>
      </c>
      <c r="BS173" s="104">
        <f t="shared" si="132"/>
        <v>1040</v>
      </c>
      <c r="BT173" s="876">
        <f>IFERROR(_xlfn.RANK.EQ(BS173,$BS$38:$BS$216,0)+COUNTIF(BS$38:BS173,BS173)-1,"-")</f>
        <v>4</v>
      </c>
      <c r="BU173" s="876"/>
      <c r="BV173" s="828" t="str">
        <f t="shared" si="133"/>
        <v>-</v>
      </c>
      <c r="BW173" s="828" t="str">
        <f t="shared" si="134"/>
        <v>-</v>
      </c>
      <c r="BX173" s="941" t="str">
        <f t="shared" si="135"/>
        <v>-</v>
      </c>
      <c r="BY173" s="104">
        <f t="shared" si="136"/>
        <v>4450</v>
      </c>
      <c r="BZ173" s="876">
        <f>IFERROR(_xlfn.RANK.EQ(BY173,$BY$38:$BY$216,0)+COUNTIF(BY$38:BY173,BY173)-1,"-")</f>
        <v>4</v>
      </c>
      <c r="CA173" s="876"/>
      <c r="CB173" s="828" t="str">
        <f t="shared" si="137"/>
        <v>-</v>
      </c>
      <c r="CC173" s="828" t="str">
        <f t="shared" si="138"/>
        <v>-</v>
      </c>
      <c r="CD173" s="941" t="str">
        <f t="shared" si="139"/>
        <v>-</v>
      </c>
      <c r="CE173" s="104">
        <f t="shared" si="140"/>
        <v>427</v>
      </c>
      <c r="CF173" s="971">
        <f>IFERROR(_xlfn.RANK.EQ(CE173,$CE$38:$CE$216,0)+COUNTIF(CE$38:CE173,CE173)-1,"-")</f>
        <v>14</v>
      </c>
      <c r="CG173" s="972"/>
      <c r="CH173" s="976" t="str">
        <f t="shared" si="141"/>
        <v>-</v>
      </c>
      <c r="CI173" s="977" t="str">
        <f t="shared" si="142"/>
        <v>-</v>
      </c>
      <c r="CJ173" s="995" t="str">
        <f t="shared" si="143"/>
        <v>-</v>
      </c>
    </row>
    <row r="174" spans="1:88" s="211" customFormat="1" ht="18" customHeight="1">
      <c r="A174" s="608" t="s">
        <v>604</v>
      </c>
      <c r="B174" s="605" t="s">
        <v>620</v>
      </c>
      <c r="C174" s="606" t="s">
        <v>183</v>
      </c>
      <c r="D174" s="605" t="s">
        <v>781</v>
      </c>
      <c r="E174" s="606" t="s">
        <v>240</v>
      </c>
      <c r="F174" s="637">
        <v>2290</v>
      </c>
      <c r="G174" s="637">
        <v>636</v>
      </c>
      <c r="H174" s="637" t="s">
        <v>145</v>
      </c>
      <c r="I174" s="637">
        <v>636</v>
      </c>
      <c r="J174" s="637">
        <v>14600</v>
      </c>
      <c r="K174" s="637">
        <v>2290</v>
      </c>
      <c r="L174" s="637">
        <v>636</v>
      </c>
      <c r="M174" s="637">
        <v>14600</v>
      </c>
      <c r="N174" s="636" t="s">
        <v>145</v>
      </c>
      <c r="O174" s="636" t="s">
        <v>145</v>
      </c>
      <c r="P174" s="636" t="s">
        <v>145</v>
      </c>
      <c r="Q174" s="637" t="s">
        <v>888</v>
      </c>
      <c r="R174" s="637" t="s">
        <v>888</v>
      </c>
      <c r="S174" s="636" t="s">
        <v>145</v>
      </c>
      <c r="T174" s="637" t="s">
        <v>888</v>
      </c>
      <c r="U174" s="637" t="s">
        <v>888</v>
      </c>
      <c r="V174" s="636" t="s">
        <v>145</v>
      </c>
      <c r="W174" s="636" t="s">
        <v>145</v>
      </c>
      <c r="X174" s="636" t="s">
        <v>145</v>
      </c>
      <c r="Y174" s="636" t="s">
        <v>145</v>
      </c>
      <c r="Z174" s="636" t="s">
        <v>145</v>
      </c>
      <c r="AA174" s="636" t="s">
        <v>145</v>
      </c>
      <c r="AB174" s="636" t="s">
        <v>145</v>
      </c>
      <c r="AC174" s="636" t="s">
        <v>145</v>
      </c>
      <c r="AD174" s="636" t="s">
        <v>145</v>
      </c>
      <c r="AE174" s="636" t="s">
        <v>145</v>
      </c>
      <c r="AG174" s="103">
        <v>137</v>
      </c>
      <c r="AH174" s="103" t="s">
        <v>322</v>
      </c>
      <c r="AI174" s="104">
        <f t="shared" si="108"/>
        <v>56</v>
      </c>
      <c r="AJ174" s="876">
        <f>IFERROR(_xlfn.RANK.EQ(AI174,$AI$38:$AI$216,0)+COUNTIF(AI$38:AI174,AI174)-1,"-")</f>
        <v>107</v>
      </c>
      <c r="AK174" s="876"/>
      <c r="AL174" s="828" t="str">
        <f t="shared" si="109"/>
        <v>-</v>
      </c>
      <c r="AM174" s="828" t="str">
        <f t="shared" si="110"/>
        <v>-</v>
      </c>
      <c r="AN174" s="941" t="str">
        <f t="shared" si="111"/>
        <v>-</v>
      </c>
      <c r="AO174" s="104">
        <f t="shared" si="112"/>
        <v>290</v>
      </c>
      <c r="AP174" s="876">
        <f>IFERROR(_xlfn.RANK.EQ(AO174,$AO$38:$AO$216,0)+COUNTIF(AO$38:AO174,AO174)-1,"-")</f>
        <v>99</v>
      </c>
      <c r="AQ174" s="876"/>
      <c r="AR174" s="828" t="str">
        <f t="shared" si="113"/>
        <v>-</v>
      </c>
      <c r="AS174" s="828" t="str">
        <f t="shared" si="114"/>
        <v>-</v>
      </c>
      <c r="AT174" s="941" t="str">
        <f t="shared" si="115"/>
        <v>-</v>
      </c>
      <c r="AU174" s="104">
        <f t="shared" si="116"/>
        <v>518</v>
      </c>
      <c r="AV174" s="876">
        <f>IFERROR(_xlfn.RANK.EQ(AU174,$AU$38:$AU$216,0)+COUNTIF(AU$38:AU174,AU174)-1,"-")</f>
        <v>43</v>
      </c>
      <c r="AW174" s="876"/>
      <c r="AX174" s="828" t="str">
        <f t="shared" si="117"/>
        <v>-</v>
      </c>
      <c r="AY174" s="828" t="str">
        <f t="shared" si="118"/>
        <v>-</v>
      </c>
      <c r="AZ174" s="828" t="str">
        <f t="shared" si="119"/>
        <v>-</v>
      </c>
      <c r="BA174" s="104">
        <f t="shared" si="120"/>
        <v>56</v>
      </c>
      <c r="BB174" s="876">
        <f>IFERROR(_xlfn.RANK.EQ(BA174,$BA$38:$BA$216,0)+COUNTIF(BA$38:BA174,BA174)-1,"-")</f>
        <v>90</v>
      </c>
      <c r="BC174" s="876"/>
      <c r="BD174" s="828" t="str">
        <f t="shared" si="121"/>
        <v>-</v>
      </c>
      <c r="BE174" s="828" t="str">
        <f t="shared" si="122"/>
        <v>-</v>
      </c>
      <c r="BF174" s="941" t="str">
        <f t="shared" si="123"/>
        <v>-</v>
      </c>
      <c r="BG174" s="104">
        <f t="shared" si="124"/>
        <v>290</v>
      </c>
      <c r="BH174" s="876">
        <f>IFERROR(_xlfn.RANK.EQ(BG174,$BG$38:$BG$216,0)+COUNTIF(BG$38:BG174,BG174)-1,"-")</f>
        <v>87</v>
      </c>
      <c r="BI174" s="876"/>
      <c r="BJ174" s="828" t="str">
        <f t="shared" si="125"/>
        <v>-</v>
      </c>
      <c r="BK174" s="828" t="str">
        <f t="shared" si="126"/>
        <v>-</v>
      </c>
      <c r="BL174" s="941" t="str">
        <f t="shared" si="127"/>
        <v>-</v>
      </c>
      <c r="BM174" s="104">
        <f t="shared" si="128"/>
        <v>518</v>
      </c>
      <c r="BN174" s="876">
        <f>IFERROR(_xlfn.RANK.EQ(BM174,$BM$38:$BM$216,0)+COUNTIF(BM$38:BM174,BM174)-1,"-")</f>
        <v>53</v>
      </c>
      <c r="BO174" s="876"/>
      <c r="BP174" s="828" t="str">
        <f t="shared" si="129"/>
        <v>-</v>
      </c>
      <c r="BQ174" s="828" t="str">
        <f t="shared" si="130"/>
        <v>-</v>
      </c>
      <c r="BR174" s="828" t="str">
        <f t="shared" si="131"/>
        <v>-</v>
      </c>
      <c r="BS174" s="104" t="str">
        <f t="shared" si="132"/>
        <v>-</v>
      </c>
      <c r="BT174" s="876" t="str">
        <f>IFERROR(_xlfn.RANK.EQ(BS174,$BS$38:$BS$216,0)+COUNTIF(BS$38:BS174,BS174)-1,"-")</f>
        <v>-</v>
      </c>
      <c r="BU174" s="876"/>
      <c r="BV174" s="828" t="str">
        <f t="shared" si="133"/>
        <v>-</v>
      </c>
      <c r="BW174" s="828" t="str">
        <f t="shared" si="134"/>
        <v>-</v>
      </c>
      <c r="BX174" s="941" t="str">
        <f t="shared" si="135"/>
        <v>-</v>
      </c>
      <c r="BY174" s="104" t="str">
        <f t="shared" si="136"/>
        <v>-</v>
      </c>
      <c r="BZ174" s="876" t="str">
        <f>IFERROR(_xlfn.RANK.EQ(BY174,$BY$38:$BY$216,0)+COUNTIF(BY$38:BY174,BY174)-1,"-")</f>
        <v>-</v>
      </c>
      <c r="CA174" s="876"/>
      <c r="CB174" s="828" t="str">
        <f t="shared" si="137"/>
        <v>-</v>
      </c>
      <c r="CC174" s="828" t="str">
        <f t="shared" si="138"/>
        <v>-</v>
      </c>
      <c r="CD174" s="941" t="str">
        <f t="shared" si="139"/>
        <v>-</v>
      </c>
      <c r="CE174" s="104" t="str">
        <f t="shared" si="140"/>
        <v>-</v>
      </c>
      <c r="CF174" s="971" t="str">
        <f>IFERROR(_xlfn.RANK.EQ(CE174,$CE$38:$CE$216,0)+COUNTIF(CE$38:CE174,CE174)-1,"-")</f>
        <v>-</v>
      </c>
      <c r="CG174" s="972"/>
      <c r="CH174" s="976" t="str">
        <f t="shared" si="141"/>
        <v>-</v>
      </c>
      <c r="CI174" s="977" t="str">
        <f t="shared" si="142"/>
        <v>-</v>
      </c>
      <c r="CJ174" s="995" t="str">
        <f t="shared" si="143"/>
        <v>-</v>
      </c>
    </row>
    <row r="175" spans="1:88" s="211" customFormat="1" ht="18" customHeight="1">
      <c r="A175" s="608" t="s">
        <v>604</v>
      </c>
      <c r="B175" s="605" t="s">
        <v>620</v>
      </c>
      <c r="C175" s="606" t="s">
        <v>183</v>
      </c>
      <c r="D175" s="605" t="s">
        <v>782</v>
      </c>
      <c r="E175" s="606" t="s">
        <v>225</v>
      </c>
      <c r="F175" s="637">
        <v>630</v>
      </c>
      <c r="G175" s="637">
        <v>690</v>
      </c>
      <c r="H175" s="637" t="s">
        <v>145</v>
      </c>
      <c r="I175" s="637">
        <v>690</v>
      </c>
      <c r="J175" s="637">
        <v>4350</v>
      </c>
      <c r="K175" s="637">
        <v>630</v>
      </c>
      <c r="L175" s="637">
        <v>690</v>
      </c>
      <c r="M175" s="637">
        <v>4350</v>
      </c>
      <c r="N175" s="636" t="s">
        <v>145</v>
      </c>
      <c r="O175" s="636" t="s">
        <v>145</v>
      </c>
      <c r="P175" s="636" t="s">
        <v>145</v>
      </c>
      <c r="Q175" s="637" t="s">
        <v>145</v>
      </c>
      <c r="R175" s="637" t="s">
        <v>145</v>
      </c>
      <c r="S175" s="636" t="s">
        <v>145</v>
      </c>
      <c r="T175" s="636" t="s">
        <v>145</v>
      </c>
      <c r="U175" s="637" t="s">
        <v>145</v>
      </c>
      <c r="V175" s="636" t="s">
        <v>145</v>
      </c>
      <c r="W175" s="636" t="s">
        <v>145</v>
      </c>
      <c r="X175" s="636" t="s">
        <v>145</v>
      </c>
      <c r="Y175" s="636" t="s">
        <v>145</v>
      </c>
      <c r="Z175" s="636" t="s">
        <v>145</v>
      </c>
      <c r="AA175" s="636" t="s">
        <v>145</v>
      </c>
      <c r="AB175" s="636" t="s">
        <v>145</v>
      </c>
      <c r="AC175" s="636" t="s">
        <v>145</v>
      </c>
      <c r="AD175" s="636" t="s">
        <v>145</v>
      </c>
      <c r="AE175" s="636" t="s">
        <v>145</v>
      </c>
      <c r="AG175" s="103">
        <v>138</v>
      </c>
      <c r="AH175" s="103" t="s">
        <v>286</v>
      </c>
      <c r="AI175" s="104">
        <f t="shared" si="108"/>
        <v>118</v>
      </c>
      <c r="AJ175" s="876">
        <f>IFERROR(_xlfn.RANK.EQ(AI175,$AI$38:$AI$216,0)+COUNTIF(AI$38:AI175,AI175)-1,"-")</f>
        <v>91</v>
      </c>
      <c r="AK175" s="876"/>
      <c r="AL175" s="828" t="str">
        <f t="shared" si="109"/>
        <v>-</v>
      </c>
      <c r="AM175" s="828" t="str">
        <f t="shared" si="110"/>
        <v>-</v>
      </c>
      <c r="AN175" s="941" t="str">
        <f t="shared" si="111"/>
        <v>-</v>
      </c>
      <c r="AO175" s="104">
        <f t="shared" si="112"/>
        <v>478</v>
      </c>
      <c r="AP175" s="876">
        <f>IFERROR(_xlfn.RANK.EQ(AO175,$AO$38:$AO$216,0)+COUNTIF(AO$38:AO175,AO175)-1,"-")</f>
        <v>93</v>
      </c>
      <c r="AQ175" s="876"/>
      <c r="AR175" s="828" t="str">
        <f t="shared" si="113"/>
        <v>-</v>
      </c>
      <c r="AS175" s="828" t="str">
        <f t="shared" si="114"/>
        <v>-</v>
      </c>
      <c r="AT175" s="941" t="str">
        <f t="shared" si="115"/>
        <v>-</v>
      </c>
      <c r="AU175" s="104">
        <f t="shared" si="116"/>
        <v>405</v>
      </c>
      <c r="AV175" s="876">
        <f>IFERROR(_xlfn.RANK.EQ(AU175,$AU$38:$AU$216,0)+COUNTIF(AU$38:AU175,AU175)-1,"-")</f>
        <v>76</v>
      </c>
      <c r="AW175" s="876"/>
      <c r="AX175" s="828" t="str">
        <f t="shared" si="117"/>
        <v>-</v>
      </c>
      <c r="AY175" s="828" t="str">
        <f t="shared" si="118"/>
        <v>-</v>
      </c>
      <c r="AZ175" s="828" t="str">
        <f t="shared" si="119"/>
        <v>-</v>
      </c>
      <c r="BA175" s="104" t="str">
        <f t="shared" si="120"/>
        <v>x</v>
      </c>
      <c r="BB175" s="876" t="str">
        <f>IFERROR(_xlfn.RANK.EQ(BA175,$BA$38:$BA$216,0)+COUNTIF(BA$38:BA175,BA175)-1,"-")</f>
        <v>-</v>
      </c>
      <c r="BC175" s="876"/>
      <c r="BD175" s="828" t="str">
        <f t="shared" si="121"/>
        <v>-</v>
      </c>
      <c r="BE175" s="828" t="str">
        <f t="shared" si="122"/>
        <v>-</v>
      </c>
      <c r="BF175" s="941" t="str">
        <f t="shared" si="123"/>
        <v>-</v>
      </c>
      <c r="BG175" s="104" t="str">
        <f t="shared" si="124"/>
        <v>x</v>
      </c>
      <c r="BH175" s="876" t="str">
        <f>IFERROR(_xlfn.RANK.EQ(BG175,$BG$38:$BG$216,0)+COUNTIF(BG$38:BG175,BG175)-1,"-")</f>
        <v>-</v>
      </c>
      <c r="BI175" s="876"/>
      <c r="BJ175" s="828" t="str">
        <f t="shared" si="125"/>
        <v>-</v>
      </c>
      <c r="BK175" s="828" t="str">
        <f t="shared" si="126"/>
        <v>-</v>
      </c>
      <c r="BL175" s="941" t="str">
        <f t="shared" si="127"/>
        <v>-</v>
      </c>
      <c r="BM175" s="104">
        <f t="shared" si="128"/>
        <v>408</v>
      </c>
      <c r="BN175" s="876">
        <f>IFERROR(_xlfn.RANK.EQ(BM175,$BM$38:$BM$216,0)+COUNTIF(BM$38:BM175,BM175)-1,"-")</f>
        <v>79</v>
      </c>
      <c r="BO175" s="876"/>
      <c r="BP175" s="828" t="str">
        <f t="shared" si="129"/>
        <v>-</v>
      </c>
      <c r="BQ175" s="828" t="str">
        <f t="shared" si="130"/>
        <v>-</v>
      </c>
      <c r="BR175" s="828" t="str">
        <f t="shared" si="131"/>
        <v>-</v>
      </c>
      <c r="BS175" s="104" t="str">
        <f t="shared" si="132"/>
        <v>x</v>
      </c>
      <c r="BT175" s="876" t="str">
        <f>IFERROR(_xlfn.RANK.EQ(BS175,$BS$38:$BS$216,0)+COUNTIF(BS$38:BS175,BS175)-1,"-")</f>
        <v>-</v>
      </c>
      <c r="BU175" s="876"/>
      <c r="BV175" s="828" t="str">
        <f t="shared" si="133"/>
        <v>-</v>
      </c>
      <c r="BW175" s="828" t="str">
        <f t="shared" si="134"/>
        <v>-</v>
      </c>
      <c r="BX175" s="941" t="str">
        <f t="shared" si="135"/>
        <v>-</v>
      </c>
      <c r="BY175" s="104" t="str">
        <f t="shared" si="136"/>
        <v>x</v>
      </c>
      <c r="BZ175" s="876" t="str">
        <f>IFERROR(_xlfn.RANK.EQ(BY175,$BY$38:$BY$216,0)+COUNTIF(BY$38:BY175,BY175)-1,"-")</f>
        <v>-</v>
      </c>
      <c r="CA175" s="876"/>
      <c r="CB175" s="828" t="str">
        <f t="shared" si="137"/>
        <v>-</v>
      </c>
      <c r="CC175" s="828" t="str">
        <f t="shared" si="138"/>
        <v>-</v>
      </c>
      <c r="CD175" s="941" t="str">
        <f t="shared" si="139"/>
        <v>-</v>
      </c>
      <c r="CE175" s="104">
        <f t="shared" si="140"/>
        <v>357</v>
      </c>
      <c r="CF175" s="971">
        <f>IFERROR(_xlfn.RANK.EQ(CE175,$CE$38:$CE$216,0)+COUNTIF(CE$38:CE175,CE175)-1,"-")</f>
        <v>37</v>
      </c>
      <c r="CG175" s="972"/>
      <c r="CH175" s="976" t="str">
        <f t="shared" si="141"/>
        <v>-</v>
      </c>
      <c r="CI175" s="977" t="str">
        <f t="shared" si="142"/>
        <v>-</v>
      </c>
      <c r="CJ175" s="995" t="str">
        <f t="shared" si="143"/>
        <v>-</v>
      </c>
    </row>
    <row r="176" spans="1:88" s="211" customFormat="1" ht="18" customHeight="1">
      <c r="A176" s="608" t="s">
        <v>604</v>
      </c>
      <c r="B176" s="605" t="s">
        <v>620</v>
      </c>
      <c r="C176" s="606" t="s">
        <v>183</v>
      </c>
      <c r="D176" s="605" t="s">
        <v>783</v>
      </c>
      <c r="E176" s="606" t="s">
        <v>235</v>
      </c>
      <c r="F176" s="637">
        <v>1710</v>
      </c>
      <c r="G176" s="637">
        <v>638</v>
      </c>
      <c r="H176" s="637" t="s">
        <v>145</v>
      </c>
      <c r="I176" s="637">
        <v>638</v>
      </c>
      <c r="J176" s="637">
        <v>10900</v>
      </c>
      <c r="K176" s="637">
        <v>1710</v>
      </c>
      <c r="L176" s="637">
        <v>638</v>
      </c>
      <c r="M176" s="637">
        <v>10900</v>
      </c>
      <c r="N176" s="636" t="s">
        <v>145</v>
      </c>
      <c r="O176" s="636" t="s">
        <v>145</v>
      </c>
      <c r="P176" s="636" t="s">
        <v>145</v>
      </c>
      <c r="Q176" s="637" t="s">
        <v>145</v>
      </c>
      <c r="R176" s="637" t="s">
        <v>145</v>
      </c>
      <c r="S176" s="636" t="s">
        <v>145</v>
      </c>
      <c r="T176" s="636" t="s">
        <v>145</v>
      </c>
      <c r="U176" s="637" t="s">
        <v>145</v>
      </c>
      <c r="V176" s="636" t="s">
        <v>145</v>
      </c>
      <c r="W176" s="636" t="s">
        <v>145</v>
      </c>
      <c r="X176" s="636" t="s">
        <v>145</v>
      </c>
      <c r="Y176" s="636" t="s">
        <v>145</v>
      </c>
      <c r="Z176" s="636" t="s">
        <v>145</v>
      </c>
      <c r="AA176" s="636" t="s">
        <v>145</v>
      </c>
      <c r="AB176" s="636" t="s">
        <v>145</v>
      </c>
      <c r="AC176" s="636" t="s">
        <v>145</v>
      </c>
      <c r="AD176" s="636" t="s">
        <v>145</v>
      </c>
      <c r="AE176" s="636" t="s">
        <v>145</v>
      </c>
      <c r="AG176" s="103">
        <v>139</v>
      </c>
      <c r="AH176" s="103" t="s">
        <v>366</v>
      </c>
      <c r="AI176" s="104" t="str">
        <f t="shared" si="108"/>
        <v>-</v>
      </c>
      <c r="AJ176" s="876" t="str">
        <f>IFERROR(_xlfn.RANK.EQ(AI176,$AI$38:$AI$216,0)+COUNTIF(AI$38:AI176,AI176)-1,"-")</f>
        <v>-</v>
      </c>
      <c r="AK176" s="876"/>
      <c r="AL176" s="828" t="str">
        <f t="shared" si="109"/>
        <v>-</v>
      </c>
      <c r="AM176" s="828" t="str">
        <f t="shared" si="110"/>
        <v>-</v>
      </c>
      <c r="AN176" s="941" t="str">
        <f t="shared" si="111"/>
        <v>-</v>
      </c>
      <c r="AO176" s="104" t="str">
        <f t="shared" si="112"/>
        <v>-</v>
      </c>
      <c r="AP176" s="876" t="str">
        <f>IFERROR(_xlfn.RANK.EQ(AO176,$AO$38:$AO$216,0)+COUNTIF(AO$38:AO176,AO176)-1,"-")</f>
        <v>-</v>
      </c>
      <c r="AQ176" s="876"/>
      <c r="AR176" s="828" t="str">
        <f t="shared" si="113"/>
        <v>-</v>
      </c>
      <c r="AS176" s="828" t="str">
        <f t="shared" si="114"/>
        <v>-</v>
      </c>
      <c r="AT176" s="941" t="str">
        <f t="shared" si="115"/>
        <v>-</v>
      </c>
      <c r="AU176" s="104" t="str">
        <f t="shared" si="116"/>
        <v>-</v>
      </c>
      <c r="AV176" s="876" t="str">
        <f>IFERROR(_xlfn.RANK.EQ(AU176,$AU$38:$AU$216,0)+COUNTIF(AU$38:AU176,AU176)-1,"-")</f>
        <v>-</v>
      </c>
      <c r="AW176" s="876"/>
      <c r="AX176" s="828" t="str">
        <f t="shared" si="117"/>
        <v>-</v>
      </c>
      <c r="AY176" s="828" t="str">
        <f t="shared" si="118"/>
        <v>-</v>
      </c>
      <c r="AZ176" s="828" t="str">
        <f t="shared" si="119"/>
        <v>-</v>
      </c>
      <c r="BA176" s="104" t="str">
        <f t="shared" si="120"/>
        <v>-</v>
      </c>
      <c r="BB176" s="876" t="str">
        <f>IFERROR(_xlfn.RANK.EQ(BA176,$BA$38:$BA$216,0)+COUNTIF(BA$38:BA176,BA176)-1,"-")</f>
        <v>-</v>
      </c>
      <c r="BC176" s="876"/>
      <c r="BD176" s="828" t="str">
        <f t="shared" si="121"/>
        <v>-</v>
      </c>
      <c r="BE176" s="828" t="str">
        <f t="shared" si="122"/>
        <v>-</v>
      </c>
      <c r="BF176" s="941" t="str">
        <f t="shared" si="123"/>
        <v>-</v>
      </c>
      <c r="BG176" s="104" t="str">
        <f t="shared" si="124"/>
        <v>-</v>
      </c>
      <c r="BH176" s="876" t="str">
        <f>IFERROR(_xlfn.RANK.EQ(BG176,$BG$38:$BG$216,0)+COUNTIF(BG$38:BG176,BG176)-1,"-")</f>
        <v>-</v>
      </c>
      <c r="BI176" s="876"/>
      <c r="BJ176" s="828" t="str">
        <f t="shared" si="125"/>
        <v>-</v>
      </c>
      <c r="BK176" s="828" t="str">
        <f t="shared" si="126"/>
        <v>-</v>
      </c>
      <c r="BL176" s="941" t="str">
        <f t="shared" si="127"/>
        <v>-</v>
      </c>
      <c r="BM176" s="104" t="str">
        <f t="shared" si="128"/>
        <v>-</v>
      </c>
      <c r="BN176" s="876" t="str">
        <f>IFERROR(_xlfn.RANK.EQ(BM176,$BM$38:$BM$216,0)+COUNTIF(BM$38:BM176,BM176)-1,"-")</f>
        <v>-</v>
      </c>
      <c r="BO176" s="876"/>
      <c r="BP176" s="828" t="str">
        <f t="shared" si="129"/>
        <v>-</v>
      </c>
      <c r="BQ176" s="828" t="str">
        <f t="shared" si="130"/>
        <v>-</v>
      </c>
      <c r="BR176" s="828" t="str">
        <f t="shared" si="131"/>
        <v>-</v>
      </c>
      <c r="BS176" s="104" t="str">
        <f t="shared" si="132"/>
        <v>-</v>
      </c>
      <c r="BT176" s="876" t="str">
        <f>IFERROR(_xlfn.RANK.EQ(BS176,$BS$38:$BS$216,0)+COUNTIF(BS$38:BS176,BS176)-1,"-")</f>
        <v>-</v>
      </c>
      <c r="BU176" s="876"/>
      <c r="BV176" s="828" t="str">
        <f t="shared" si="133"/>
        <v>-</v>
      </c>
      <c r="BW176" s="828" t="str">
        <f t="shared" si="134"/>
        <v>-</v>
      </c>
      <c r="BX176" s="941" t="str">
        <f t="shared" si="135"/>
        <v>-</v>
      </c>
      <c r="BY176" s="104" t="str">
        <f t="shared" si="136"/>
        <v>-</v>
      </c>
      <c r="BZ176" s="876" t="str">
        <f>IFERROR(_xlfn.RANK.EQ(BY176,$BY$38:$BY$216,0)+COUNTIF(BY$38:BY176,BY176)-1,"-")</f>
        <v>-</v>
      </c>
      <c r="CA176" s="876"/>
      <c r="CB176" s="828" t="str">
        <f t="shared" si="137"/>
        <v>-</v>
      </c>
      <c r="CC176" s="828" t="str">
        <f t="shared" si="138"/>
        <v>-</v>
      </c>
      <c r="CD176" s="941" t="str">
        <f t="shared" si="139"/>
        <v>-</v>
      </c>
      <c r="CE176" s="104" t="str">
        <f t="shared" si="140"/>
        <v>-</v>
      </c>
      <c r="CF176" s="971" t="str">
        <f>IFERROR(_xlfn.RANK.EQ(CE176,$CE$38:$CE$216,0)+COUNTIF(CE$38:CE176,CE176)-1,"-")</f>
        <v>-</v>
      </c>
      <c r="CG176" s="972"/>
      <c r="CH176" s="976" t="str">
        <f t="shared" si="141"/>
        <v>-</v>
      </c>
      <c r="CI176" s="977" t="str">
        <f t="shared" si="142"/>
        <v>-</v>
      </c>
      <c r="CJ176" s="995" t="str">
        <f t="shared" si="143"/>
        <v>-</v>
      </c>
    </row>
    <row r="177" spans="1:88" s="211" customFormat="1" ht="18" customHeight="1">
      <c r="A177" s="608" t="s">
        <v>604</v>
      </c>
      <c r="B177" s="605" t="s">
        <v>620</v>
      </c>
      <c r="C177" s="606" t="s">
        <v>183</v>
      </c>
      <c r="D177" s="605" t="s">
        <v>784</v>
      </c>
      <c r="E177" s="606" t="s">
        <v>266</v>
      </c>
      <c r="F177" s="637">
        <v>532</v>
      </c>
      <c r="G177" s="637">
        <v>604</v>
      </c>
      <c r="H177" s="637" t="s">
        <v>145</v>
      </c>
      <c r="I177" s="637">
        <v>604</v>
      </c>
      <c r="J177" s="637">
        <v>3210</v>
      </c>
      <c r="K177" s="637">
        <v>532</v>
      </c>
      <c r="L177" s="637">
        <v>604</v>
      </c>
      <c r="M177" s="637">
        <v>3210</v>
      </c>
      <c r="N177" s="636" t="s">
        <v>145</v>
      </c>
      <c r="O177" s="636" t="s">
        <v>145</v>
      </c>
      <c r="P177" s="636" t="s">
        <v>145</v>
      </c>
      <c r="Q177" s="637" t="s">
        <v>145</v>
      </c>
      <c r="R177" s="637" t="s">
        <v>145</v>
      </c>
      <c r="S177" s="636" t="s">
        <v>145</v>
      </c>
      <c r="T177" s="636" t="s">
        <v>145</v>
      </c>
      <c r="U177" s="637" t="s">
        <v>145</v>
      </c>
      <c r="V177" s="636" t="s">
        <v>145</v>
      </c>
      <c r="W177" s="636" t="s">
        <v>145</v>
      </c>
      <c r="X177" s="636" t="s">
        <v>145</v>
      </c>
      <c r="Y177" s="636" t="s">
        <v>145</v>
      </c>
      <c r="Z177" s="636" t="s">
        <v>145</v>
      </c>
      <c r="AA177" s="636" t="s">
        <v>145</v>
      </c>
      <c r="AB177" s="636" t="s">
        <v>145</v>
      </c>
      <c r="AC177" s="636" t="s">
        <v>145</v>
      </c>
      <c r="AD177" s="636" t="s">
        <v>145</v>
      </c>
      <c r="AE177" s="636" t="s">
        <v>145</v>
      </c>
      <c r="AG177" s="103">
        <v>140</v>
      </c>
      <c r="AH177" s="103" t="s">
        <v>280</v>
      </c>
      <c r="AI177" s="104">
        <f t="shared" si="108"/>
        <v>706</v>
      </c>
      <c r="AJ177" s="876">
        <f>IFERROR(_xlfn.RANK.EQ(AI177,$AI$38:$AI$216,0)+COUNTIF(AI$38:AI177,AI177)-1,"-")</f>
        <v>49</v>
      </c>
      <c r="AK177" s="876"/>
      <c r="AL177" s="828" t="str">
        <f t="shared" si="109"/>
        <v>-</v>
      </c>
      <c r="AM177" s="828" t="str">
        <f t="shared" si="110"/>
        <v>-</v>
      </c>
      <c r="AN177" s="941" t="str">
        <f t="shared" si="111"/>
        <v>-</v>
      </c>
      <c r="AO177" s="104">
        <f t="shared" si="112"/>
        <v>3200</v>
      </c>
      <c r="AP177" s="876">
        <f>IFERROR(_xlfn.RANK.EQ(AO177,$AO$38:$AO$216,0)+COUNTIF(AO$38:AO177,AO177)-1,"-")</f>
        <v>51</v>
      </c>
      <c r="AQ177" s="876"/>
      <c r="AR177" s="828" t="str">
        <f t="shared" si="113"/>
        <v>-</v>
      </c>
      <c r="AS177" s="828" t="str">
        <f t="shared" si="114"/>
        <v>-</v>
      </c>
      <c r="AT177" s="941" t="str">
        <f t="shared" si="115"/>
        <v>-</v>
      </c>
      <c r="AU177" s="104">
        <f t="shared" si="116"/>
        <v>454</v>
      </c>
      <c r="AV177" s="876">
        <f>IFERROR(_xlfn.RANK.EQ(AU177,$AU$38:$AU$216,0)+COUNTIF(AU$38:AU177,AU177)-1,"-")</f>
        <v>63</v>
      </c>
      <c r="AW177" s="876"/>
      <c r="AX177" s="828" t="str">
        <f t="shared" si="117"/>
        <v>-</v>
      </c>
      <c r="AY177" s="828" t="str">
        <f t="shared" si="118"/>
        <v>-</v>
      </c>
      <c r="AZ177" s="828" t="str">
        <f t="shared" si="119"/>
        <v>-</v>
      </c>
      <c r="BA177" s="104">
        <f t="shared" si="120"/>
        <v>372</v>
      </c>
      <c r="BB177" s="876">
        <f>IFERROR(_xlfn.RANK.EQ(BA177,$BA$38:$BA$216,0)+COUNTIF(BA$38:BA177,BA177)-1,"-")</f>
        <v>62</v>
      </c>
      <c r="BC177" s="876"/>
      <c r="BD177" s="828" t="str">
        <f t="shared" si="121"/>
        <v>-</v>
      </c>
      <c r="BE177" s="828" t="str">
        <f t="shared" si="122"/>
        <v>-</v>
      </c>
      <c r="BF177" s="941" t="str">
        <f t="shared" si="123"/>
        <v>-</v>
      </c>
      <c r="BG177" s="104">
        <f t="shared" si="124"/>
        <v>2030</v>
      </c>
      <c r="BH177" s="876">
        <f>IFERROR(_xlfn.RANK.EQ(BG177,$BG$38:$BG$216,0)+COUNTIF(BG$38:BG177,BG177)-1,"-")</f>
        <v>59</v>
      </c>
      <c r="BI177" s="876"/>
      <c r="BJ177" s="828" t="str">
        <f t="shared" si="125"/>
        <v>-</v>
      </c>
      <c r="BK177" s="828" t="str">
        <f t="shared" si="126"/>
        <v>-</v>
      </c>
      <c r="BL177" s="941" t="str">
        <f t="shared" si="127"/>
        <v>-</v>
      </c>
      <c r="BM177" s="104">
        <f t="shared" si="128"/>
        <v>546</v>
      </c>
      <c r="BN177" s="876">
        <f>IFERROR(_xlfn.RANK.EQ(BM177,$BM$38:$BM$216,0)+COUNTIF(BM$38:BM177,BM177)-1,"-")</f>
        <v>45</v>
      </c>
      <c r="BO177" s="876"/>
      <c r="BP177" s="828" t="str">
        <f t="shared" si="129"/>
        <v>-</v>
      </c>
      <c r="BQ177" s="828" t="str">
        <f t="shared" si="130"/>
        <v>-</v>
      </c>
      <c r="BR177" s="828" t="str">
        <f t="shared" si="131"/>
        <v>-</v>
      </c>
      <c r="BS177" s="104">
        <f t="shared" si="132"/>
        <v>334</v>
      </c>
      <c r="BT177" s="876">
        <f>IFERROR(_xlfn.RANK.EQ(BS177,$BS$38:$BS$216,0)+COUNTIF(BS$38:BS177,BS177)-1,"-")</f>
        <v>20</v>
      </c>
      <c r="BU177" s="876"/>
      <c r="BV177" s="828" t="str">
        <f t="shared" si="133"/>
        <v>-</v>
      </c>
      <c r="BW177" s="828" t="str">
        <f t="shared" si="134"/>
        <v>-</v>
      </c>
      <c r="BX177" s="941" t="str">
        <f t="shared" si="135"/>
        <v>-</v>
      </c>
      <c r="BY177" s="104">
        <f t="shared" si="136"/>
        <v>1170</v>
      </c>
      <c r="BZ177" s="876">
        <f>IFERROR(_xlfn.RANK.EQ(BY177,$BY$38:$BY$216,0)+COUNTIF(BY$38:BY177,BY177)-1,"-")</f>
        <v>22</v>
      </c>
      <c r="CA177" s="876"/>
      <c r="CB177" s="828" t="str">
        <f t="shared" si="137"/>
        <v>-</v>
      </c>
      <c r="CC177" s="828" t="str">
        <f t="shared" si="138"/>
        <v>-</v>
      </c>
      <c r="CD177" s="941" t="str">
        <f t="shared" si="139"/>
        <v>-</v>
      </c>
      <c r="CE177" s="104">
        <f t="shared" si="140"/>
        <v>351</v>
      </c>
      <c r="CF177" s="971">
        <f>IFERROR(_xlfn.RANK.EQ(CE177,$CE$38:$CE$216,0)+COUNTIF(CE$38:CE177,CE177)-1,"-")</f>
        <v>40</v>
      </c>
      <c r="CG177" s="972"/>
      <c r="CH177" s="976" t="str">
        <f t="shared" si="141"/>
        <v>-</v>
      </c>
      <c r="CI177" s="977" t="str">
        <f t="shared" si="142"/>
        <v>-</v>
      </c>
      <c r="CJ177" s="995" t="str">
        <f t="shared" si="143"/>
        <v>-</v>
      </c>
    </row>
    <row r="178" spans="1:88" s="211" customFormat="1" ht="18" customHeight="1">
      <c r="A178" s="608" t="s">
        <v>604</v>
      </c>
      <c r="B178" s="605" t="s">
        <v>620</v>
      </c>
      <c r="C178" s="606" t="s">
        <v>183</v>
      </c>
      <c r="D178" s="605" t="s">
        <v>785</v>
      </c>
      <c r="E178" s="606" t="s">
        <v>226</v>
      </c>
      <c r="F178" s="637">
        <v>3070</v>
      </c>
      <c r="G178" s="637">
        <v>539</v>
      </c>
      <c r="H178" s="637" t="s">
        <v>145</v>
      </c>
      <c r="I178" s="637">
        <v>539</v>
      </c>
      <c r="J178" s="637">
        <v>16600</v>
      </c>
      <c r="K178" s="637">
        <v>3020</v>
      </c>
      <c r="L178" s="637">
        <v>541</v>
      </c>
      <c r="M178" s="637">
        <v>16300</v>
      </c>
      <c r="N178" s="636">
        <v>56</v>
      </c>
      <c r="O178" s="636">
        <v>450</v>
      </c>
      <c r="P178" s="636">
        <v>252</v>
      </c>
      <c r="Q178" s="637" t="s">
        <v>888</v>
      </c>
      <c r="R178" s="637" t="s">
        <v>888</v>
      </c>
      <c r="S178" s="636" t="s">
        <v>145</v>
      </c>
      <c r="T178" s="636" t="s">
        <v>888</v>
      </c>
      <c r="U178" s="637" t="s">
        <v>888</v>
      </c>
      <c r="V178" s="636" t="s">
        <v>145</v>
      </c>
      <c r="W178" s="636" t="s">
        <v>145</v>
      </c>
      <c r="X178" s="636" t="s">
        <v>145</v>
      </c>
      <c r="Y178" s="636" t="s">
        <v>145</v>
      </c>
      <c r="Z178" s="636" t="s">
        <v>145</v>
      </c>
      <c r="AA178" s="636" t="s">
        <v>145</v>
      </c>
      <c r="AB178" s="636" t="s">
        <v>145</v>
      </c>
      <c r="AC178" s="636" t="s">
        <v>145</v>
      </c>
      <c r="AD178" s="636" t="s">
        <v>145</v>
      </c>
      <c r="AE178" s="636" t="s">
        <v>145</v>
      </c>
      <c r="AG178" s="103">
        <v>141</v>
      </c>
      <c r="AH178" s="103" t="s">
        <v>277</v>
      </c>
      <c r="AI178" s="104">
        <f t="shared" si="108"/>
        <v>102</v>
      </c>
      <c r="AJ178" s="876">
        <f>IFERROR(_xlfn.RANK.EQ(AI178,$AI$38:$AI$216,0)+COUNTIF(AI$38:AI178,AI178)-1,"-")</f>
        <v>96</v>
      </c>
      <c r="AK178" s="876"/>
      <c r="AL178" s="828" t="str">
        <f t="shared" si="109"/>
        <v>-</v>
      </c>
      <c r="AM178" s="828" t="str">
        <f t="shared" si="110"/>
        <v>-</v>
      </c>
      <c r="AN178" s="941" t="str">
        <f t="shared" si="111"/>
        <v>-</v>
      </c>
      <c r="AO178" s="104">
        <f t="shared" si="112"/>
        <v>731</v>
      </c>
      <c r="AP178" s="876">
        <f>IFERROR(_xlfn.RANK.EQ(AO178,$AO$38:$AO$216,0)+COUNTIF(AO$38:AO178,AO178)-1,"-")</f>
        <v>81</v>
      </c>
      <c r="AQ178" s="876"/>
      <c r="AR178" s="828" t="str">
        <f t="shared" si="113"/>
        <v>-</v>
      </c>
      <c r="AS178" s="828" t="str">
        <f t="shared" si="114"/>
        <v>-</v>
      </c>
      <c r="AT178" s="941" t="str">
        <f t="shared" si="115"/>
        <v>-</v>
      </c>
      <c r="AU178" s="104">
        <f t="shared" si="116"/>
        <v>717</v>
      </c>
      <c r="AV178" s="876">
        <f>IFERROR(_xlfn.RANK.EQ(AU178,$AU$38:$AU$216,0)+COUNTIF(AU$38:AU178,AU178)-1,"-")</f>
        <v>1</v>
      </c>
      <c r="AW178" s="876"/>
      <c r="AX178" s="828" t="str">
        <f t="shared" si="117"/>
        <v>-</v>
      </c>
      <c r="AY178" s="828" t="str">
        <f t="shared" si="118"/>
        <v>-</v>
      </c>
      <c r="AZ178" s="828" t="str">
        <f t="shared" si="119"/>
        <v>-</v>
      </c>
      <c r="BA178" s="104">
        <f t="shared" si="120"/>
        <v>102</v>
      </c>
      <c r="BB178" s="876">
        <f>IFERROR(_xlfn.RANK.EQ(BA178,$BA$38:$BA$216,0)+COUNTIF(BA$38:BA178,BA178)-1,"-")</f>
        <v>83</v>
      </c>
      <c r="BC178" s="876"/>
      <c r="BD178" s="828" t="str">
        <f t="shared" si="121"/>
        <v>-</v>
      </c>
      <c r="BE178" s="828" t="str">
        <f t="shared" si="122"/>
        <v>-</v>
      </c>
      <c r="BF178" s="941" t="str">
        <f t="shared" si="123"/>
        <v>-</v>
      </c>
      <c r="BG178" s="104">
        <f t="shared" si="124"/>
        <v>731</v>
      </c>
      <c r="BH178" s="876">
        <f>IFERROR(_xlfn.RANK.EQ(BG178,$BG$38:$BG$216,0)+COUNTIF(BG$38:BG178,BG178)-1,"-")</f>
        <v>76</v>
      </c>
      <c r="BI178" s="876"/>
      <c r="BJ178" s="828" t="str">
        <f t="shared" si="125"/>
        <v>-</v>
      </c>
      <c r="BK178" s="828" t="str">
        <f t="shared" si="126"/>
        <v>-</v>
      </c>
      <c r="BL178" s="941" t="str">
        <f t="shared" si="127"/>
        <v>-</v>
      </c>
      <c r="BM178" s="104">
        <f t="shared" si="128"/>
        <v>717</v>
      </c>
      <c r="BN178" s="876">
        <f>IFERROR(_xlfn.RANK.EQ(BM178,$BM$38:$BM$216,0)+COUNTIF(BM$38:BM178,BM178)-1,"-")</f>
        <v>1</v>
      </c>
      <c r="BO178" s="876"/>
      <c r="BP178" s="828" t="str">
        <f t="shared" si="129"/>
        <v>-</v>
      </c>
      <c r="BQ178" s="828" t="str">
        <f t="shared" si="130"/>
        <v>-</v>
      </c>
      <c r="BR178" s="828" t="str">
        <f t="shared" si="131"/>
        <v>-</v>
      </c>
      <c r="BS178" s="104" t="str">
        <f t="shared" si="132"/>
        <v>-</v>
      </c>
      <c r="BT178" s="876" t="str">
        <f>IFERROR(_xlfn.RANK.EQ(BS178,$BS$38:$BS$216,0)+COUNTIF(BS$38:BS178,BS178)-1,"-")</f>
        <v>-</v>
      </c>
      <c r="BU178" s="876"/>
      <c r="BV178" s="828" t="str">
        <f t="shared" si="133"/>
        <v>-</v>
      </c>
      <c r="BW178" s="828" t="str">
        <f t="shared" si="134"/>
        <v>-</v>
      </c>
      <c r="BX178" s="941" t="str">
        <f t="shared" si="135"/>
        <v>-</v>
      </c>
      <c r="BY178" s="104" t="str">
        <f t="shared" si="136"/>
        <v>-</v>
      </c>
      <c r="BZ178" s="876" t="str">
        <f>IFERROR(_xlfn.RANK.EQ(BY178,$BY$38:$BY$216,0)+COUNTIF(BY$38:BY178,BY178)-1,"-")</f>
        <v>-</v>
      </c>
      <c r="CA178" s="876"/>
      <c r="CB178" s="828" t="str">
        <f t="shared" si="137"/>
        <v>-</v>
      </c>
      <c r="CC178" s="828" t="str">
        <f t="shared" si="138"/>
        <v>-</v>
      </c>
      <c r="CD178" s="941" t="str">
        <f t="shared" si="139"/>
        <v>-</v>
      </c>
      <c r="CE178" s="104" t="str">
        <f t="shared" si="140"/>
        <v>-</v>
      </c>
      <c r="CF178" s="971" t="str">
        <f>IFERROR(_xlfn.RANK.EQ(CE178,$CE$38:$CE$216,0)+COUNTIF(CE$38:CE178,CE178)-1,"-")</f>
        <v>-</v>
      </c>
      <c r="CG178" s="972"/>
      <c r="CH178" s="976" t="str">
        <f t="shared" si="141"/>
        <v>-</v>
      </c>
      <c r="CI178" s="977" t="str">
        <f t="shared" si="142"/>
        <v>-</v>
      </c>
      <c r="CJ178" s="995" t="str">
        <f t="shared" si="143"/>
        <v>-</v>
      </c>
    </row>
    <row r="179" spans="1:88" s="211" customFormat="1" ht="18" customHeight="1">
      <c r="A179" s="608" t="s">
        <v>604</v>
      </c>
      <c r="B179" s="605" t="s">
        <v>620</v>
      </c>
      <c r="C179" s="606" t="s">
        <v>183</v>
      </c>
      <c r="D179" s="605" t="s">
        <v>786</v>
      </c>
      <c r="E179" s="606" t="s">
        <v>203</v>
      </c>
      <c r="F179" s="637">
        <v>6510</v>
      </c>
      <c r="G179" s="637">
        <v>617</v>
      </c>
      <c r="H179" s="637" t="s">
        <v>145</v>
      </c>
      <c r="I179" s="637">
        <v>617</v>
      </c>
      <c r="J179" s="637">
        <v>40200</v>
      </c>
      <c r="K179" s="637">
        <v>6220</v>
      </c>
      <c r="L179" s="637">
        <v>625</v>
      </c>
      <c r="M179" s="637">
        <v>38900</v>
      </c>
      <c r="N179" s="636">
        <v>287</v>
      </c>
      <c r="O179" s="636">
        <v>454</v>
      </c>
      <c r="P179" s="636">
        <v>1300</v>
      </c>
      <c r="Q179" s="637" t="s">
        <v>145</v>
      </c>
      <c r="R179" s="637" t="s">
        <v>145</v>
      </c>
      <c r="S179" s="636" t="s">
        <v>145</v>
      </c>
      <c r="T179" s="636" t="s">
        <v>145</v>
      </c>
      <c r="U179" s="637" t="s">
        <v>145</v>
      </c>
      <c r="V179" s="636" t="s">
        <v>145</v>
      </c>
      <c r="W179" s="636" t="s">
        <v>145</v>
      </c>
      <c r="X179" s="636" t="s">
        <v>145</v>
      </c>
      <c r="Y179" s="636" t="s">
        <v>145</v>
      </c>
      <c r="Z179" s="636" t="s">
        <v>145</v>
      </c>
      <c r="AA179" s="636" t="s">
        <v>888</v>
      </c>
      <c r="AB179" s="636" t="s">
        <v>888</v>
      </c>
      <c r="AC179" s="636" t="s">
        <v>145</v>
      </c>
      <c r="AD179" s="636" t="s">
        <v>888</v>
      </c>
      <c r="AE179" s="636" t="s">
        <v>888</v>
      </c>
      <c r="AG179" s="103">
        <v>142</v>
      </c>
      <c r="AH179" s="103" t="s">
        <v>257</v>
      </c>
      <c r="AI179" s="104">
        <f t="shared" si="108"/>
        <v>1420</v>
      </c>
      <c r="AJ179" s="876">
        <f>IFERROR(_xlfn.RANK.EQ(AI179,$AI$38:$AI$216,0)+COUNTIF(AI$38:AI179,AI179)-1,"-")</f>
        <v>34</v>
      </c>
      <c r="AK179" s="876"/>
      <c r="AL179" s="828" t="str">
        <f t="shared" si="109"/>
        <v>-</v>
      </c>
      <c r="AM179" s="828" t="str">
        <f t="shared" si="110"/>
        <v>-</v>
      </c>
      <c r="AN179" s="941" t="str">
        <f t="shared" si="111"/>
        <v>-</v>
      </c>
      <c r="AO179" s="104">
        <f t="shared" si="112"/>
        <v>6580</v>
      </c>
      <c r="AP179" s="876">
        <f>IFERROR(_xlfn.RANK.EQ(AO179,$AO$38:$AO$216,0)+COUNTIF(AO$38:AO179,AO179)-1,"-")</f>
        <v>35</v>
      </c>
      <c r="AQ179" s="876"/>
      <c r="AR179" s="828" t="str">
        <f t="shared" si="113"/>
        <v>-</v>
      </c>
      <c r="AS179" s="828" t="str">
        <f t="shared" si="114"/>
        <v>-</v>
      </c>
      <c r="AT179" s="941" t="str">
        <f t="shared" si="115"/>
        <v>-</v>
      </c>
      <c r="AU179" s="104">
        <f t="shared" si="116"/>
        <v>463</v>
      </c>
      <c r="AV179" s="876">
        <f>IFERROR(_xlfn.RANK.EQ(AU179,$AU$38:$AU$216,0)+COUNTIF(AU$38:AU179,AU179)-1,"-")</f>
        <v>59</v>
      </c>
      <c r="AW179" s="876"/>
      <c r="AX179" s="828" t="str">
        <f t="shared" si="117"/>
        <v>-</v>
      </c>
      <c r="AY179" s="828" t="str">
        <f t="shared" si="118"/>
        <v>-</v>
      </c>
      <c r="AZ179" s="828" t="str">
        <f t="shared" si="119"/>
        <v>-</v>
      </c>
      <c r="BA179" s="104">
        <f t="shared" si="120"/>
        <v>1020</v>
      </c>
      <c r="BB179" s="876">
        <f>IFERROR(_xlfn.RANK.EQ(BA179,$BA$38:$BA$216,0)+COUNTIF(BA$38:BA179,BA179)-1,"-")</f>
        <v>34</v>
      </c>
      <c r="BC179" s="876"/>
      <c r="BD179" s="828" t="str">
        <f t="shared" si="121"/>
        <v>-</v>
      </c>
      <c r="BE179" s="828" t="str">
        <f t="shared" si="122"/>
        <v>-</v>
      </c>
      <c r="BF179" s="941" t="str">
        <f t="shared" si="123"/>
        <v>-</v>
      </c>
      <c r="BG179" s="104">
        <f t="shared" si="124"/>
        <v>4930</v>
      </c>
      <c r="BH179" s="876">
        <f>IFERROR(_xlfn.RANK.EQ(BG179,$BG$38:$BG$216,0)+COUNTIF(BG$38:BG179,BG179)-1,"-")</f>
        <v>36</v>
      </c>
      <c r="BI179" s="876"/>
      <c r="BJ179" s="828" t="str">
        <f t="shared" si="125"/>
        <v>-</v>
      </c>
      <c r="BK179" s="828" t="str">
        <f t="shared" si="126"/>
        <v>-</v>
      </c>
      <c r="BL179" s="941" t="str">
        <f t="shared" si="127"/>
        <v>-</v>
      </c>
      <c r="BM179" s="104">
        <f t="shared" si="128"/>
        <v>485</v>
      </c>
      <c r="BN179" s="876">
        <f>IFERROR(_xlfn.RANK.EQ(BM179,$BM$38:$BM$216,0)+COUNTIF(BM$38:BM179,BM179)-1,"-")</f>
        <v>60</v>
      </c>
      <c r="BO179" s="876"/>
      <c r="BP179" s="828" t="str">
        <f t="shared" si="129"/>
        <v>-</v>
      </c>
      <c r="BQ179" s="828" t="str">
        <f t="shared" si="130"/>
        <v>-</v>
      </c>
      <c r="BR179" s="828" t="str">
        <f t="shared" si="131"/>
        <v>-</v>
      </c>
      <c r="BS179" s="104">
        <f t="shared" si="132"/>
        <v>406</v>
      </c>
      <c r="BT179" s="876">
        <f>IFERROR(_xlfn.RANK.EQ(BS179,$BS$38:$BS$216,0)+COUNTIF(BS$38:BS179,BS179)-1,"-")</f>
        <v>14</v>
      </c>
      <c r="BU179" s="876"/>
      <c r="BV179" s="828" t="str">
        <f t="shared" si="133"/>
        <v>-</v>
      </c>
      <c r="BW179" s="828" t="str">
        <f t="shared" si="134"/>
        <v>-</v>
      </c>
      <c r="BX179" s="941" t="str">
        <f t="shared" si="135"/>
        <v>-</v>
      </c>
      <c r="BY179" s="104">
        <f t="shared" si="136"/>
        <v>1650</v>
      </c>
      <c r="BZ179" s="876">
        <f>IFERROR(_xlfn.RANK.EQ(BY179,$BY$38:$BY$216,0)+COUNTIF(BY$38:BY179,BY179)-1,"-")</f>
        <v>13</v>
      </c>
      <c r="CA179" s="876"/>
      <c r="CB179" s="828" t="str">
        <f t="shared" si="137"/>
        <v>-</v>
      </c>
      <c r="CC179" s="828" t="str">
        <f t="shared" si="138"/>
        <v>-</v>
      </c>
      <c r="CD179" s="941" t="str">
        <f t="shared" si="139"/>
        <v>-</v>
      </c>
      <c r="CE179" s="104">
        <f t="shared" si="140"/>
        <v>407</v>
      </c>
      <c r="CF179" s="971">
        <f>IFERROR(_xlfn.RANK.EQ(CE179,$CE$38:$CE$216,0)+COUNTIF(CE$38:CE179,CE179)-1,"-")</f>
        <v>23</v>
      </c>
      <c r="CG179" s="972"/>
      <c r="CH179" s="976" t="str">
        <f t="shared" si="141"/>
        <v>-</v>
      </c>
      <c r="CI179" s="977" t="str">
        <f t="shared" si="142"/>
        <v>-</v>
      </c>
      <c r="CJ179" s="995" t="str">
        <f t="shared" si="143"/>
        <v>-</v>
      </c>
    </row>
    <row r="180" spans="1:88" s="211" customFormat="1" ht="18" customHeight="1">
      <c r="A180" s="608" t="s">
        <v>604</v>
      </c>
      <c r="B180" s="605" t="s">
        <v>620</v>
      </c>
      <c r="C180" s="606" t="s">
        <v>183</v>
      </c>
      <c r="D180" s="605" t="s">
        <v>787</v>
      </c>
      <c r="E180" s="606" t="s">
        <v>219</v>
      </c>
      <c r="F180" s="637">
        <v>976</v>
      </c>
      <c r="G180" s="637">
        <v>633</v>
      </c>
      <c r="H180" s="637" t="s">
        <v>145</v>
      </c>
      <c r="I180" s="637">
        <v>633</v>
      </c>
      <c r="J180" s="637">
        <v>6180</v>
      </c>
      <c r="K180" s="637">
        <v>976</v>
      </c>
      <c r="L180" s="637">
        <v>633</v>
      </c>
      <c r="M180" s="637">
        <v>6180</v>
      </c>
      <c r="N180" s="636" t="s">
        <v>145</v>
      </c>
      <c r="O180" s="636" t="s">
        <v>145</v>
      </c>
      <c r="P180" s="636" t="s">
        <v>145</v>
      </c>
      <c r="Q180" s="637" t="s">
        <v>145</v>
      </c>
      <c r="R180" s="637" t="s">
        <v>145</v>
      </c>
      <c r="S180" s="636" t="s">
        <v>145</v>
      </c>
      <c r="T180" s="636" t="s">
        <v>145</v>
      </c>
      <c r="U180" s="637" t="s">
        <v>145</v>
      </c>
      <c r="V180" s="636" t="s">
        <v>145</v>
      </c>
      <c r="W180" s="636" t="s">
        <v>145</v>
      </c>
      <c r="X180" s="636" t="s">
        <v>145</v>
      </c>
      <c r="Y180" s="636" t="s">
        <v>145</v>
      </c>
      <c r="Z180" s="636" t="s">
        <v>145</v>
      </c>
      <c r="AA180" s="636" t="s">
        <v>145</v>
      </c>
      <c r="AB180" s="636" t="s">
        <v>145</v>
      </c>
      <c r="AC180" s="636" t="s">
        <v>145</v>
      </c>
      <c r="AD180" s="636" t="s">
        <v>145</v>
      </c>
      <c r="AE180" s="636" t="s">
        <v>145</v>
      </c>
      <c r="AG180" s="103">
        <v>143</v>
      </c>
      <c r="AH180" s="103" t="s">
        <v>274</v>
      </c>
      <c r="AI180" s="104">
        <f t="shared" si="108"/>
        <v>311</v>
      </c>
      <c r="AJ180" s="876">
        <f>IFERROR(_xlfn.RANK.EQ(AI180,$AI$38:$AI$216,0)+COUNTIF(AI$38:AI180,AI180)-1,"-")</f>
        <v>71</v>
      </c>
      <c r="AK180" s="876"/>
      <c r="AL180" s="828" t="str">
        <f t="shared" si="109"/>
        <v>-</v>
      </c>
      <c r="AM180" s="828" t="str">
        <f t="shared" si="110"/>
        <v>-</v>
      </c>
      <c r="AN180" s="941" t="str">
        <f t="shared" si="111"/>
        <v>-</v>
      </c>
      <c r="AO180" s="104">
        <f t="shared" si="112"/>
        <v>1550</v>
      </c>
      <c r="AP180" s="876">
        <f>IFERROR(_xlfn.RANK.EQ(AO180,$AO$38:$AO$216,0)+COUNTIF(AO$38:AO180,AO180)-1,"-")</f>
        <v>65</v>
      </c>
      <c r="AQ180" s="876"/>
      <c r="AR180" s="828" t="str">
        <f t="shared" si="113"/>
        <v>-</v>
      </c>
      <c r="AS180" s="828" t="str">
        <f t="shared" si="114"/>
        <v>-</v>
      </c>
      <c r="AT180" s="941" t="str">
        <f t="shared" si="115"/>
        <v>-</v>
      </c>
      <c r="AU180" s="104">
        <f t="shared" si="116"/>
        <v>499</v>
      </c>
      <c r="AV180" s="876">
        <f>IFERROR(_xlfn.RANK.EQ(AU180,$AU$38:$AU$216,0)+COUNTIF(AU$38:AU180,AU180)-1,"-")</f>
        <v>49</v>
      </c>
      <c r="AW180" s="876"/>
      <c r="AX180" s="828" t="str">
        <f t="shared" si="117"/>
        <v>-</v>
      </c>
      <c r="AY180" s="828" t="str">
        <f t="shared" si="118"/>
        <v>-</v>
      </c>
      <c r="AZ180" s="828" t="str">
        <f t="shared" si="119"/>
        <v>-</v>
      </c>
      <c r="BA180" s="104">
        <f t="shared" si="120"/>
        <v>190</v>
      </c>
      <c r="BB180" s="876">
        <f>IFERROR(_xlfn.RANK.EQ(BA180,$BA$38:$BA$216,0)+COUNTIF(BA$38:BA180,BA180)-1,"-")</f>
        <v>75</v>
      </c>
      <c r="BC180" s="876"/>
      <c r="BD180" s="828" t="str">
        <f t="shared" si="121"/>
        <v>-</v>
      </c>
      <c r="BE180" s="828" t="str">
        <f t="shared" si="122"/>
        <v>-</v>
      </c>
      <c r="BF180" s="941" t="str">
        <f t="shared" si="123"/>
        <v>-</v>
      </c>
      <c r="BG180" s="104">
        <f t="shared" si="124"/>
        <v>1080</v>
      </c>
      <c r="BH180" s="876">
        <f>IFERROR(_xlfn.RANK.EQ(BG180,$BG$38:$BG$216,0)+COUNTIF(BG$38:BG180,BG180)-1,"-")</f>
        <v>66</v>
      </c>
      <c r="BI180" s="876"/>
      <c r="BJ180" s="828" t="str">
        <f t="shared" si="125"/>
        <v>-</v>
      </c>
      <c r="BK180" s="828" t="str">
        <f t="shared" si="126"/>
        <v>-</v>
      </c>
      <c r="BL180" s="941" t="str">
        <f t="shared" si="127"/>
        <v>-</v>
      </c>
      <c r="BM180" s="104">
        <f t="shared" si="128"/>
        <v>568</v>
      </c>
      <c r="BN180" s="876">
        <f>IFERROR(_xlfn.RANK.EQ(BM180,$BM$38:$BM$216,0)+COUNTIF(BM$38:BM180,BM180)-1,"-")</f>
        <v>36</v>
      </c>
      <c r="BO180" s="876"/>
      <c r="BP180" s="828" t="str">
        <f t="shared" si="129"/>
        <v>-</v>
      </c>
      <c r="BQ180" s="828" t="str">
        <f t="shared" si="130"/>
        <v>-</v>
      </c>
      <c r="BR180" s="828" t="str">
        <f t="shared" si="131"/>
        <v>-</v>
      </c>
      <c r="BS180" s="104">
        <f t="shared" si="132"/>
        <v>121</v>
      </c>
      <c r="BT180" s="876">
        <f>IFERROR(_xlfn.RANK.EQ(BS180,$BS$38:$BS$216,0)+COUNTIF(BS$38:BS180,BS180)-1,"-")</f>
        <v>42</v>
      </c>
      <c r="BU180" s="876"/>
      <c r="BV180" s="828" t="str">
        <f t="shared" si="133"/>
        <v>-</v>
      </c>
      <c r="BW180" s="828" t="str">
        <f t="shared" si="134"/>
        <v>-</v>
      </c>
      <c r="BX180" s="941" t="str">
        <f t="shared" si="135"/>
        <v>-</v>
      </c>
      <c r="BY180" s="104">
        <f t="shared" si="136"/>
        <v>473</v>
      </c>
      <c r="BZ180" s="876">
        <f>IFERROR(_xlfn.RANK.EQ(BY180,$BY$38:$BY$216,0)+COUNTIF(BY$38:BY180,BY180)-1,"-")</f>
        <v>39</v>
      </c>
      <c r="CA180" s="876"/>
      <c r="CB180" s="828" t="str">
        <f t="shared" si="137"/>
        <v>-</v>
      </c>
      <c r="CC180" s="828" t="str">
        <f t="shared" si="138"/>
        <v>-</v>
      </c>
      <c r="CD180" s="941" t="str">
        <f t="shared" si="139"/>
        <v>-</v>
      </c>
      <c r="CE180" s="104">
        <f t="shared" si="140"/>
        <v>391</v>
      </c>
      <c r="CF180" s="971">
        <f>IFERROR(_xlfn.RANK.EQ(CE180,$CE$38:$CE$216,0)+COUNTIF(CE$38:CE180,CE180)-1,"-")</f>
        <v>29</v>
      </c>
      <c r="CG180" s="972"/>
      <c r="CH180" s="976" t="str">
        <f t="shared" si="141"/>
        <v>-</v>
      </c>
      <c r="CI180" s="977" t="str">
        <f t="shared" si="142"/>
        <v>-</v>
      </c>
      <c r="CJ180" s="995" t="str">
        <f t="shared" si="143"/>
        <v>-</v>
      </c>
    </row>
    <row r="181" spans="1:88" s="211" customFormat="1" ht="18" customHeight="1">
      <c r="A181" s="608" t="s">
        <v>604</v>
      </c>
      <c r="B181" s="605" t="s">
        <v>620</v>
      </c>
      <c r="C181" s="606" t="s">
        <v>183</v>
      </c>
      <c r="D181" s="605" t="s">
        <v>788</v>
      </c>
      <c r="E181" s="606" t="s">
        <v>206</v>
      </c>
      <c r="F181" s="637">
        <v>2060</v>
      </c>
      <c r="G181" s="637">
        <v>681</v>
      </c>
      <c r="H181" s="637" t="s">
        <v>145</v>
      </c>
      <c r="I181" s="637">
        <v>681</v>
      </c>
      <c r="J181" s="637">
        <v>14000</v>
      </c>
      <c r="K181" s="637">
        <v>2030</v>
      </c>
      <c r="L181" s="637">
        <v>683</v>
      </c>
      <c r="M181" s="637">
        <v>13900</v>
      </c>
      <c r="N181" s="637" t="s">
        <v>888</v>
      </c>
      <c r="O181" s="637" t="s">
        <v>888</v>
      </c>
      <c r="P181" s="637" t="s">
        <v>888</v>
      </c>
      <c r="Q181" s="637" t="s">
        <v>145</v>
      </c>
      <c r="R181" s="637" t="s">
        <v>145</v>
      </c>
      <c r="S181" s="636" t="s">
        <v>145</v>
      </c>
      <c r="T181" s="636" t="s">
        <v>145</v>
      </c>
      <c r="U181" s="637" t="s">
        <v>145</v>
      </c>
      <c r="V181" s="637" t="s">
        <v>145</v>
      </c>
      <c r="W181" s="637" t="s">
        <v>145</v>
      </c>
      <c r="X181" s="636" t="s">
        <v>145</v>
      </c>
      <c r="Y181" s="636" t="s">
        <v>145</v>
      </c>
      <c r="Z181" s="637" t="s">
        <v>145</v>
      </c>
      <c r="AA181" s="636" t="s">
        <v>145</v>
      </c>
      <c r="AB181" s="636" t="s">
        <v>145</v>
      </c>
      <c r="AC181" s="636" t="s">
        <v>145</v>
      </c>
      <c r="AD181" s="636" t="s">
        <v>145</v>
      </c>
      <c r="AE181" s="636" t="s">
        <v>145</v>
      </c>
      <c r="AG181" s="103">
        <v>144</v>
      </c>
      <c r="AH181" s="103" t="s">
        <v>323</v>
      </c>
      <c r="AI181" s="104" t="str">
        <f t="shared" si="108"/>
        <v>-</v>
      </c>
      <c r="AJ181" s="876" t="str">
        <f>IFERROR(_xlfn.RANK.EQ(AI181,$AI$38:$AI$216,0)+COUNTIF(AI$38:AI181,AI181)-1,"-")</f>
        <v>-</v>
      </c>
      <c r="AK181" s="876"/>
      <c r="AL181" s="828" t="str">
        <f t="shared" si="109"/>
        <v>-</v>
      </c>
      <c r="AM181" s="828" t="str">
        <f t="shared" si="110"/>
        <v>-</v>
      </c>
      <c r="AN181" s="941" t="str">
        <f t="shared" si="111"/>
        <v>-</v>
      </c>
      <c r="AO181" s="104" t="str">
        <f t="shared" si="112"/>
        <v>-</v>
      </c>
      <c r="AP181" s="876" t="str">
        <f>IFERROR(_xlfn.RANK.EQ(AO181,$AO$38:$AO$216,0)+COUNTIF(AO$38:AO181,AO181)-1,"-")</f>
        <v>-</v>
      </c>
      <c r="AQ181" s="876"/>
      <c r="AR181" s="828" t="str">
        <f t="shared" si="113"/>
        <v>-</v>
      </c>
      <c r="AS181" s="828" t="str">
        <f t="shared" si="114"/>
        <v>-</v>
      </c>
      <c r="AT181" s="941" t="str">
        <f t="shared" si="115"/>
        <v>-</v>
      </c>
      <c r="AU181" s="104" t="str">
        <f t="shared" si="116"/>
        <v>-</v>
      </c>
      <c r="AV181" s="876" t="str">
        <f>IFERROR(_xlfn.RANK.EQ(AU181,$AU$38:$AU$216,0)+COUNTIF(AU$38:AU181,AU181)-1,"-")</f>
        <v>-</v>
      </c>
      <c r="AW181" s="876"/>
      <c r="AX181" s="828" t="str">
        <f t="shared" si="117"/>
        <v>-</v>
      </c>
      <c r="AY181" s="828" t="str">
        <f t="shared" si="118"/>
        <v>-</v>
      </c>
      <c r="AZ181" s="828" t="str">
        <f t="shared" si="119"/>
        <v>-</v>
      </c>
      <c r="BA181" s="104" t="str">
        <f t="shared" si="120"/>
        <v>-</v>
      </c>
      <c r="BB181" s="876" t="str">
        <f>IFERROR(_xlfn.RANK.EQ(BA181,$BA$38:$BA$216,0)+COUNTIF(BA$38:BA181,BA181)-1,"-")</f>
        <v>-</v>
      </c>
      <c r="BC181" s="876"/>
      <c r="BD181" s="828" t="str">
        <f t="shared" si="121"/>
        <v>-</v>
      </c>
      <c r="BE181" s="828" t="str">
        <f t="shared" si="122"/>
        <v>-</v>
      </c>
      <c r="BF181" s="941" t="str">
        <f t="shared" si="123"/>
        <v>-</v>
      </c>
      <c r="BG181" s="104" t="str">
        <f t="shared" si="124"/>
        <v>-</v>
      </c>
      <c r="BH181" s="876" t="str">
        <f>IFERROR(_xlfn.RANK.EQ(BG181,$BG$38:$BG$216,0)+COUNTIF(BG$38:BG181,BG181)-1,"-")</f>
        <v>-</v>
      </c>
      <c r="BI181" s="876"/>
      <c r="BJ181" s="828" t="str">
        <f t="shared" si="125"/>
        <v>-</v>
      </c>
      <c r="BK181" s="828" t="str">
        <f t="shared" si="126"/>
        <v>-</v>
      </c>
      <c r="BL181" s="941" t="str">
        <f t="shared" si="127"/>
        <v>-</v>
      </c>
      <c r="BM181" s="104" t="str">
        <f t="shared" si="128"/>
        <v>-</v>
      </c>
      <c r="BN181" s="876" t="str">
        <f>IFERROR(_xlfn.RANK.EQ(BM181,$BM$38:$BM$216,0)+COUNTIF(BM$38:BM181,BM181)-1,"-")</f>
        <v>-</v>
      </c>
      <c r="BO181" s="876"/>
      <c r="BP181" s="828" t="str">
        <f t="shared" si="129"/>
        <v>-</v>
      </c>
      <c r="BQ181" s="828" t="str">
        <f t="shared" si="130"/>
        <v>-</v>
      </c>
      <c r="BR181" s="828" t="str">
        <f t="shared" si="131"/>
        <v>-</v>
      </c>
      <c r="BS181" s="104" t="str">
        <f t="shared" si="132"/>
        <v>-</v>
      </c>
      <c r="BT181" s="876" t="str">
        <f>IFERROR(_xlfn.RANK.EQ(BS181,$BS$38:$BS$216,0)+COUNTIF(BS$38:BS181,BS181)-1,"-")</f>
        <v>-</v>
      </c>
      <c r="BU181" s="876"/>
      <c r="BV181" s="828" t="str">
        <f t="shared" si="133"/>
        <v>-</v>
      </c>
      <c r="BW181" s="828" t="str">
        <f t="shared" si="134"/>
        <v>-</v>
      </c>
      <c r="BX181" s="941" t="str">
        <f t="shared" si="135"/>
        <v>-</v>
      </c>
      <c r="BY181" s="104" t="str">
        <f t="shared" si="136"/>
        <v>-</v>
      </c>
      <c r="BZ181" s="876" t="str">
        <f>IFERROR(_xlfn.RANK.EQ(BY181,$BY$38:$BY$216,0)+COUNTIF(BY$38:BY181,BY181)-1,"-")</f>
        <v>-</v>
      </c>
      <c r="CA181" s="876"/>
      <c r="CB181" s="828" t="str">
        <f t="shared" si="137"/>
        <v>-</v>
      </c>
      <c r="CC181" s="828" t="str">
        <f t="shared" si="138"/>
        <v>-</v>
      </c>
      <c r="CD181" s="941" t="str">
        <f t="shared" si="139"/>
        <v>-</v>
      </c>
      <c r="CE181" s="104" t="str">
        <f t="shared" si="140"/>
        <v>-</v>
      </c>
      <c r="CF181" s="971" t="str">
        <f>IFERROR(_xlfn.RANK.EQ(CE181,$CE$38:$CE$216,0)+COUNTIF(CE$38:CE181,CE181)-1,"-")</f>
        <v>-</v>
      </c>
      <c r="CG181" s="972"/>
      <c r="CH181" s="976" t="str">
        <f t="shared" si="141"/>
        <v>-</v>
      </c>
      <c r="CI181" s="977" t="str">
        <f t="shared" si="142"/>
        <v>-</v>
      </c>
      <c r="CJ181" s="995" t="str">
        <f t="shared" si="143"/>
        <v>-</v>
      </c>
    </row>
    <row r="182" spans="1:88" s="211" customFormat="1" ht="18" customHeight="1">
      <c r="A182" s="608" t="s">
        <v>604</v>
      </c>
      <c r="B182" s="605" t="s">
        <v>620</v>
      </c>
      <c r="C182" s="606" t="s">
        <v>183</v>
      </c>
      <c r="D182" s="605" t="s">
        <v>789</v>
      </c>
      <c r="E182" s="606" t="s">
        <v>232</v>
      </c>
      <c r="F182" s="637">
        <v>616</v>
      </c>
      <c r="G182" s="637">
        <v>688</v>
      </c>
      <c r="H182" s="637" t="s">
        <v>145</v>
      </c>
      <c r="I182" s="637">
        <v>688</v>
      </c>
      <c r="J182" s="637">
        <v>4240</v>
      </c>
      <c r="K182" s="637">
        <v>616</v>
      </c>
      <c r="L182" s="637">
        <v>688</v>
      </c>
      <c r="M182" s="637">
        <v>4240</v>
      </c>
      <c r="N182" s="636" t="s">
        <v>145</v>
      </c>
      <c r="O182" s="636" t="s">
        <v>145</v>
      </c>
      <c r="P182" s="636" t="s">
        <v>145</v>
      </c>
      <c r="Q182" s="637" t="s">
        <v>145</v>
      </c>
      <c r="R182" s="637" t="s">
        <v>145</v>
      </c>
      <c r="S182" s="636" t="s">
        <v>145</v>
      </c>
      <c r="T182" s="636" t="s">
        <v>145</v>
      </c>
      <c r="U182" s="637" t="s">
        <v>145</v>
      </c>
      <c r="V182" s="636" t="s">
        <v>145</v>
      </c>
      <c r="W182" s="636" t="s">
        <v>145</v>
      </c>
      <c r="X182" s="636" t="s">
        <v>145</v>
      </c>
      <c r="Y182" s="636" t="s">
        <v>145</v>
      </c>
      <c r="Z182" s="636" t="s">
        <v>145</v>
      </c>
      <c r="AA182" s="636" t="s">
        <v>145</v>
      </c>
      <c r="AB182" s="636" t="s">
        <v>145</v>
      </c>
      <c r="AC182" s="636" t="s">
        <v>145</v>
      </c>
      <c r="AD182" s="636" t="s">
        <v>145</v>
      </c>
      <c r="AE182" s="636" t="s">
        <v>145</v>
      </c>
      <c r="AG182" s="103">
        <v>145</v>
      </c>
      <c r="AH182" s="103" t="s">
        <v>332</v>
      </c>
      <c r="AI182" s="104">
        <f t="shared" si="108"/>
        <v>115</v>
      </c>
      <c r="AJ182" s="876">
        <f>IFERROR(_xlfn.RANK.EQ(AI182,$AI$38:$AI$216,0)+COUNTIF(AI$38:AI182,AI182)-1,"-")</f>
        <v>92</v>
      </c>
      <c r="AK182" s="876"/>
      <c r="AL182" s="828" t="str">
        <f t="shared" si="109"/>
        <v>-</v>
      </c>
      <c r="AM182" s="828" t="str">
        <f t="shared" si="110"/>
        <v>-</v>
      </c>
      <c r="AN182" s="941" t="str">
        <f t="shared" si="111"/>
        <v>-</v>
      </c>
      <c r="AO182" s="104">
        <f t="shared" si="112"/>
        <v>569</v>
      </c>
      <c r="AP182" s="876">
        <f>IFERROR(_xlfn.RANK.EQ(AO182,$AO$38:$AO$216,0)+COUNTIF(AO$38:AO182,AO182)-1,"-")</f>
        <v>89</v>
      </c>
      <c r="AQ182" s="876"/>
      <c r="AR182" s="828" t="str">
        <f t="shared" si="113"/>
        <v>-</v>
      </c>
      <c r="AS182" s="828" t="str">
        <f t="shared" si="114"/>
        <v>-</v>
      </c>
      <c r="AT182" s="941" t="str">
        <f t="shared" si="115"/>
        <v>-</v>
      </c>
      <c r="AU182" s="104">
        <f t="shared" si="116"/>
        <v>495</v>
      </c>
      <c r="AV182" s="876">
        <f>IFERROR(_xlfn.RANK.EQ(AU182,$AU$38:$AU$216,0)+COUNTIF(AU$38:AU182,AU182)-1,"-")</f>
        <v>51</v>
      </c>
      <c r="AW182" s="876"/>
      <c r="AX182" s="828" t="str">
        <f t="shared" si="117"/>
        <v>-</v>
      </c>
      <c r="AY182" s="828" t="str">
        <f t="shared" si="118"/>
        <v>-</v>
      </c>
      <c r="AZ182" s="828" t="str">
        <f t="shared" si="119"/>
        <v>-</v>
      </c>
      <c r="BA182" s="104">
        <f t="shared" si="120"/>
        <v>89</v>
      </c>
      <c r="BB182" s="876">
        <f>IFERROR(_xlfn.RANK.EQ(BA182,$BA$38:$BA$216,0)+COUNTIF(BA$38:BA182,BA182)-1,"-")</f>
        <v>86</v>
      </c>
      <c r="BC182" s="876"/>
      <c r="BD182" s="828" t="str">
        <f t="shared" si="121"/>
        <v>-</v>
      </c>
      <c r="BE182" s="828" t="str">
        <f t="shared" si="122"/>
        <v>-</v>
      </c>
      <c r="BF182" s="941" t="str">
        <f t="shared" si="123"/>
        <v>-</v>
      </c>
      <c r="BG182" s="104">
        <f t="shared" si="124"/>
        <v>512</v>
      </c>
      <c r="BH182" s="876">
        <f>IFERROR(_xlfn.RANK.EQ(BG182,$BG$38:$BG$216,0)+COUNTIF(BG$38:BG182,BG182)-1,"-")</f>
        <v>82</v>
      </c>
      <c r="BI182" s="876"/>
      <c r="BJ182" s="828" t="str">
        <f t="shared" si="125"/>
        <v>-</v>
      </c>
      <c r="BK182" s="828" t="str">
        <f t="shared" si="126"/>
        <v>-</v>
      </c>
      <c r="BL182" s="941" t="str">
        <f t="shared" si="127"/>
        <v>-</v>
      </c>
      <c r="BM182" s="104">
        <f t="shared" si="128"/>
        <v>575</v>
      </c>
      <c r="BN182" s="876">
        <f>IFERROR(_xlfn.RANK.EQ(BM182,$BM$38:$BM$216,0)+COUNTIF(BM$38:BM182,BM182)-1,"-")</f>
        <v>32</v>
      </c>
      <c r="BO182" s="876"/>
      <c r="BP182" s="828" t="str">
        <f t="shared" si="129"/>
        <v>-</v>
      </c>
      <c r="BQ182" s="828" t="str">
        <f t="shared" si="130"/>
        <v>-</v>
      </c>
      <c r="BR182" s="828" t="str">
        <f t="shared" si="131"/>
        <v>-</v>
      </c>
      <c r="BS182" s="104">
        <f t="shared" si="132"/>
        <v>26</v>
      </c>
      <c r="BT182" s="876">
        <f>IFERROR(_xlfn.RANK.EQ(BS182,$BS$38:$BS$216,0)+COUNTIF(BS$38:BS182,BS182)-1,"-")</f>
        <v>67</v>
      </c>
      <c r="BU182" s="876"/>
      <c r="BV182" s="828" t="str">
        <f t="shared" si="133"/>
        <v>-</v>
      </c>
      <c r="BW182" s="828" t="str">
        <f t="shared" si="134"/>
        <v>-</v>
      </c>
      <c r="BX182" s="941" t="str">
        <f t="shared" si="135"/>
        <v>-</v>
      </c>
      <c r="BY182" s="104">
        <f t="shared" si="136"/>
        <v>57</v>
      </c>
      <c r="BZ182" s="876">
        <f>IFERROR(_xlfn.RANK.EQ(BY182,$BY$38:$BY$216,0)+COUNTIF(BY$38:BY182,BY182)-1,"-")</f>
        <v>65</v>
      </c>
      <c r="CA182" s="876"/>
      <c r="CB182" s="828" t="str">
        <f t="shared" si="137"/>
        <v>-</v>
      </c>
      <c r="CC182" s="828" t="str">
        <f t="shared" si="138"/>
        <v>-</v>
      </c>
      <c r="CD182" s="941" t="str">
        <f t="shared" si="139"/>
        <v>-</v>
      </c>
      <c r="CE182" s="104">
        <f t="shared" si="140"/>
        <v>219</v>
      </c>
      <c r="CF182" s="971">
        <f>IFERROR(_xlfn.RANK.EQ(CE182,$CE$38:$CE$216,0)+COUNTIF(CE$38:CE182,CE182)-1,"-")</f>
        <v>68</v>
      </c>
      <c r="CG182" s="972"/>
      <c r="CH182" s="976" t="str">
        <f t="shared" si="141"/>
        <v>-</v>
      </c>
      <c r="CI182" s="977" t="str">
        <f t="shared" si="142"/>
        <v>-</v>
      </c>
      <c r="CJ182" s="995" t="str">
        <f t="shared" si="143"/>
        <v>-</v>
      </c>
    </row>
    <row r="183" spans="1:88" s="211" customFormat="1" ht="18" customHeight="1">
      <c r="A183" s="608" t="s">
        <v>604</v>
      </c>
      <c r="B183" s="605" t="s">
        <v>620</v>
      </c>
      <c r="C183" s="606" t="s">
        <v>183</v>
      </c>
      <c r="D183" s="605" t="s">
        <v>790</v>
      </c>
      <c r="E183" s="606" t="s">
        <v>307</v>
      </c>
      <c r="F183" s="637" t="s">
        <v>888</v>
      </c>
      <c r="G183" s="637" t="s">
        <v>888</v>
      </c>
      <c r="H183" s="637" t="s">
        <v>145</v>
      </c>
      <c r="I183" s="637" t="s">
        <v>888</v>
      </c>
      <c r="J183" s="637" t="s">
        <v>888</v>
      </c>
      <c r="K183" s="637" t="s">
        <v>888</v>
      </c>
      <c r="L183" s="637" t="s">
        <v>888</v>
      </c>
      <c r="M183" s="637" t="s">
        <v>888</v>
      </c>
      <c r="N183" s="636" t="s">
        <v>145</v>
      </c>
      <c r="O183" s="636" t="s">
        <v>145</v>
      </c>
      <c r="P183" s="636" t="s">
        <v>145</v>
      </c>
      <c r="Q183" s="637" t="s">
        <v>145</v>
      </c>
      <c r="R183" s="637" t="s">
        <v>145</v>
      </c>
      <c r="S183" s="636" t="s">
        <v>145</v>
      </c>
      <c r="T183" s="636" t="s">
        <v>145</v>
      </c>
      <c r="U183" s="637" t="s">
        <v>145</v>
      </c>
      <c r="V183" s="636" t="s">
        <v>145</v>
      </c>
      <c r="W183" s="636" t="s">
        <v>145</v>
      </c>
      <c r="X183" s="636" t="s">
        <v>145</v>
      </c>
      <c r="Y183" s="636" t="s">
        <v>145</v>
      </c>
      <c r="Z183" s="636" t="s">
        <v>145</v>
      </c>
      <c r="AA183" s="636" t="s">
        <v>145</v>
      </c>
      <c r="AB183" s="636" t="s">
        <v>145</v>
      </c>
      <c r="AC183" s="636" t="s">
        <v>145</v>
      </c>
      <c r="AD183" s="636" t="s">
        <v>145</v>
      </c>
      <c r="AE183" s="636" t="s">
        <v>145</v>
      </c>
      <c r="AG183" s="103">
        <v>146</v>
      </c>
      <c r="AH183" s="103" t="s">
        <v>333</v>
      </c>
      <c r="AI183" s="104">
        <f t="shared" si="108"/>
        <v>28</v>
      </c>
      <c r="AJ183" s="876">
        <f>IFERROR(_xlfn.RANK.EQ(AI183,$AI$38:$AI$216,0)+COUNTIF(AI$38:AI183,AI183)-1,"-")</f>
        <v>111</v>
      </c>
      <c r="AK183" s="876"/>
      <c r="AL183" s="828" t="str">
        <f t="shared" si="109"/>
        <v>-</v>
      </c>
      <c r="AM183" s="828" t="str">
        <f t="shared" si="110"/>
        <v>-</v>
      </c>
      <c r="AN183" s="941" t="str">
        <f t="shared" si="111"/>
        <v>-</v>
      </c>
      <c r="AO183" s="104">
        <f t="shared" si="112"/>
        <v>91</v>
      </c>
      <c r="AP183" s="876">
        <f>IFERROR(_xlfn.RANK.EQ(AO183,$AO$38:$AO$216,0)+COUNTIF(AO$38:AO183,AO183)-1,"-")</f>
        <v>110</v>
      </c>
      <c r="AQ183" s="876"/>
      <c r="AR183" s="828" t="str">
        <f t="shared" si="113"/>
        <v>-</v>
      </c>
      <c r="AS183" s="828" t="str">
        <f t="shared" si="114"/>
        <v>-</v>
      </c>
      <c r="AT183" s="941" t="str">
        <f t="shared" si="115"/>
        <v>-</v>
      </c>
      <c r="AU183" s="104">
        <f t="shared" si="116"/>
        <v>325</v>
      </c>
      <c r="AV183" s="876">
        <f>IFERROR(_xlfn.RANK.EQ(AU183,$AU$38:$AU$216,0)+COUNTIF(AU$38:AU183,AU183)-1,"-")</f>
        <v>97</v>
      </c>
      <c r="AW183" s="876"/>
      <c r="AX183" s="828" t="str">
        <f t="shared" si="117"/>
        <v>-</v>
      </c>
      <c r="AY183" s="828" t="str">
        <f t="shared" si="118"/>
        <v>-</v>
      </c>
      <c r="AZ183" s="828" t="str">
        <f t="shared" si="119"/>
        <v>-</v>
      </c>
      <c r="BA183" s="104" t="str">
        <f t="shared" si="120"/>
        <v>x</v>
      </c>
      <c r="BB183" s="876" t="str">
        <f>IFERROR(_xlfn.RANK.EQ(BA183,$BA$38:$BA$216,0)+COUNTIF(BA$38:BA183,BA183)-1,"-")</f>
        <v>-</v>
      </c>
      <c r="BC183" s="876"/>
      <c r="BD183" s="828" t="str">
        <f t="shared" si="121"/>
        <v>-</v>
      </c>
      <c r="BE183" s="828" t="str">
        <f t="shared" si="122"/>
        <v>-</v>
      </c>
      <c r="BF183" s="941" t="str">
        <f t="shared" si="123"/>
        <v>-</v>
      </c>
      <c r="BG183" s="104" t="str">
        <f t="shared" si="124"/>
        <v>x</v>
      </c>
      <c r="BH183" s="876" t="str">
        <f>IFERROR(_xlfn.RANK.EQ(BG183,$BG$38:$BG$216,0)+COUNTIF(BG$38:BG183,BG183)-1,"-")</f>
        <v>-</v>
      </c>
      <c r="BI183" s="876"/>
      <c r="BJ183" s="828" t="str">
        <f t="shared" si="125"/>
        <v>-</v>
      </c>
      <c r="BK183" s="828" t="str">
        <f t="shared" si="126"/>
        <v>-</v>
      </c>
      <c r="BL183" s="941" t="str">
        <f t="shared" si="127"/>
        <v>-</v>
      </c>
      <c r="BM183" s="104" t="str">
        <f t="shared" si="128"/>
        <v>x</v>
      </c>
      <c r="BN183" s="876" t="str">
        <f>IFERROR(_xlfn.RANK.EQ(BM183,$BM$38:$BM$216,0)+COUNTIF(BM$38:BM183,BM183)-1,"-")</f>
        <v>-</v>
      </c>
      <c r="BO183" s="876"/>
      <c r="BP183" s="828" t="str">
        <f t="shared" si="129"/>
        <v>-</v>
      </c>
      <c r="BQ183" s="828" t="str">
        <f t="shared" si="130"/>
        <v>-</v>
      </c>
      <c r="BR183" s="828" t="str">
        <f t="shared" si="131"/>
        <v>-</v>
      </c>
      <c r="BS183" s="104" t="str">
        <f t="shared" si="132"/>
        <v>x</v>
      </c>
      <c r="BT183" s="876" t="str">
        <f>IFERROR(_xlfn.RANK.EQ(BS183,$BS$38:$BS$216,0)+COUNTIF(BS$38:BS183,BS183)-1,"-")</f>
        <v>-</v>
      </c>
      <c r="BU183" s="876"/>
      <c r="BV183" s="828" t="str">
        <f t="shared" si="133"/>
        <v>-</v>
      </c>
      <c r="BW183" s="828" t="str">
        <f t="shared" si="134"/>
        <v>-</v>
      </c>
      <c r="BX183" s="941" t="str">
        <f t="shared" si="135"/>
        <v>-</v>
      </c>
      <c r="BY183" s="104" t="str">
        <f t="shared" si="136"/>
        <v>x</v>
      </c>
      <c r="BZ183" s="876" t="str">
        <f>IFERROR(_xlfn.RANK.EQ(BY183,$BY$38:$BY$216,0)+COUNTIF(BY$38:BY183,BY183)-1,"-")</f>
        <v>-</v>
      </c>
      <c r="CA183" s="876"/>
      <c r="CB183" s="828" t="str">
        <f t="shared" si="137"/>
        <v>-</v>
      </c>
      <c r="CC183" s="828" t="str">
        <f t="shared" si="138"/>
        <v>-</v>
      </c>
      <c r="CD183" s="941" t="str">
        <f t="shared" si="139"/>
        <v>-</v>
      </c>
      <c r="CE183" s="104" t="str">
        <f t="shared" si="140"/>
        <v>x</v>
      </c>
      <c r="CF183" s="971" t="str">
        <f>IFERROR(_xlfn.RANK.EQ(CE183,$CE$38:$CE$216,0)+COUNTIF(CE$38:CE183,CE183)-1,"-")</f>
        <v>-</v>
      </c>
      <c r="CG183" s="972"/>
      <c r="CH183" s="976" t="str">
        <f t="shared" si="141"/>
        <v>-</v>
      </c>
      <c r="CI183" s="977" t="str">
        <f t="shared" si="142"/>
        <v>-</v>
      </c>
      <c r="CJ183" s="995" t="str">
        <f t="shared" si="143"/>
        <v>-</v>
      </c>
    </row>
    <row r="184" spans="1:88" s="211" customFormat="1" ht="18" customHeight="1">
      <c r="A184" s="608" t="s">
        <v>604</v>
      </c>
      <c r="B184" s="605" t="s">
        <v>620</v>
      </c>
      <c r="C184" s="606" t="s">
        <v>183</v>
      </c>
      <c r="D184" s="605" t="s">
        <v>791</v>
      </c>
      <c r="E184" s="606" t="s">
        <v>202</v>
      </c>
      <c r="F184" s="637">
        <v>4320</v>
      </c>
      <c r="G184" s="637">
        <v>646</v>
      </c>
      <c r="H184" s="637" t="s">
        <v>888</v>
      </c>
      <c r="I184" s="637">
        <v>646</v>
      </c>
      <c r="J184" s="637">
        <v>27900</v>
      </c>
      <c r="K184" s="637">
        <v>4170</v>
      </c>
      <c r="L184" s="637">
        <v>655</v>
      </c>
      <c r="M184" s="637">
        <v>27300</v>
      </c>
      <c r="N184" s="636">
        <v>144</v>
      </c>
      <c r="O184" s="636">
        <v>397</v>
      </c>
      <c r="P184" s="636">
        <v>572</v>
      </c>
      <c r="Q184" s="637" t="s">
        <v>145</v>
      </c>
      <c r="R184" s="637" t="s">
        <v>145</v>
      </c>
      <c r="S184" s="636" t="s">
        <v>145</v>
      </c>
      <c r="T184" s="636" t="s">
        <v>145</v>
      </c>
      <c r="U184" s="637" t="s">
        <v>145</v>
      </c>
      <c r="V184" s="636" t="s">
        <v>145</v>
      </c>
      <c r="W184" s="636" t="s">
        <v>145</v>
      </c>
      <c r="X184" s="636" t="s">
        <v>145</v>
      </c>
      <c r="Y184" s="636" t="s">
        <v>145</v>
      </c>
      <c r="Z184" s="636" t="s">
        <v>145</v>
      </c>
      <c r="AA184" s="636" t="s">
        <v>145</v>
      </c>
      <c r="AB184" s="636" t="s">
        <v>145</v>
      </c>
      <c r="AC184" s="636" t="s">
        <v>145</v>
      </c>
      <c r="AD184" s="636" t="s">
        <v>145</v>
      </c>
      <c r="AE184" s="636" t="s">
        <v>145</v>
      </c>
      <c r="AG184" s="103">
        <v>147</v>
      </c>
      <c r="AH184" s="103" t="s">
        <v>343</v>
      </c>
      <c r="AI184" s="104" t="str">
        <f t="shared" si="108"/>
        <v>-</v>
      </c>
      <c r="AJ184" s="876" t="str">
        <f>IFERROR(_xlfn.RANK.EQ(AI184,$AI$38:$AI$216,0)+COUNTIF(AI$38:AI184,AI184)-1,"-")</f>
        <v>-</v>
      </c>
      <c r="AK184" s="876"/>
      <c r="AL184" s="828" t="str">
        <f t="shared" si="109"/>
        <v>-</v>
      </c>
      <c r="AM184" s="828" t="str">
        <f t="shared" si="110"/>
        <v>-</v>
      </c>
      <c r="AN184" s="941" t="str">
        <f t="shared" si="111"/>
        <v>-</v>
      </c>
      <c r="AO184" s="104" t="str">
        <f t="shared" si="112"/>
        <v>-</v>
      </c>
      <c r="AP184" s="876" t="str">
        <f>IFERROR(_xlfn.RANK.EQ(AO184,$AO$38:$AO$216,0)+COUNTIF(AO$38:AO184,AO184)-1,"-")</f>
        <v>-</v>
      </c>
      <c r="AQ184" s="876"/>
      <c r="AR184" s="828" t="str">
        <f t="shared" si="113"/>
        <v>-</v>
      </c>
      <c r="AS184" s="828" t="str">
        <f t="shared" si="114"/>
        <v>-</v>
      </c>
      <c r="AT184" s="941" t="str">
        <f t="shared" si="115"/>
        <v>-</v>
      </c>
      <c r="AU184" s="104" t="str">
        <f t="shared" si="116"/>
        <v>-</v>
      </c>
      <c r="AV184" s="876" t="str">
        <f>IFERROR(_xlfn.RANK.EQ(AU184,$AU$38:$AU$216,0)+COUNTIF(AU$38:AU184,AU184)-1,"-")</f>
        <v>-</v>
      </c>
      <c r="AW184" s="876"/>
      <c r="AX184" s="828" t="str">
        <f t="shared" si="117"/>
        <v>-</v>
      </c>
      <c r="AY184" s="828" t="str">
        <f t="shared" si="118"/>
        <v>-</v>
      </c>
      <c r="AZ184" s="828" t="str">
        <f t="shared" si="119"/>
        <v>-</v>
      </c>
      <c r="BA184" s="104" t="str">
        <f t="shared" si="120"/>
        <v>-</v>
      </c>
      <c r="BB184" s="876" t="str">
        <f>IFERROR(_xlfn.RANK.EQ(BA184,$BA$38:$BA$216,0)+COUNTIF(BA$38:BA184,BA184)-1,"-")</f>
        <v>-</v>
      </c>
      <c r="BC184" s="876"/>
      <c r="BD184" s="828" t="str">
        <f t="shared" si="121"/>
        <v>-</v>
      </c>
      <c r="BE184" s="828" t="str">
        <f t="shared" si="122"/>
        <v>-</v>
      </c>
      <c r="BF184" s="941" t="str">
        <f t="shared" si="123"/>
        <v>-</v>
      </c>
      <c r="BG184" s="104" t="str">
        <f t="shared" si="124"/>
        <v>-</v>
      </c>
      <c r="BH184" s="876" t="str">
        <f>IFERROR(_xlfn.RANK.EQ(BG184,$BG$38:$BG$216,0)+COUNTIF(BG$38:BG184,BG184)-1,"-")</f>
        <v>-</v>
      </c>
      <c r="BI184" s="876"/>
      <c r="BJ184" s="828" t="str">
        <f t="shared" si="125"/>
        <v>-</v>
      </c>
      <c r="BK184" s="828" t="str">
        <f t="shared" si="126"/>
        <v>-</v>
      </c>
      <c r="BL184" s="941" t="str">
        <f t="shared" si="127"/>
        <v>-</v>
      </c>
      <c r="BM184" s="104" t="str">
        <f t="shared" si="128"/>
        <v>-</v>
      </c>
      <c r="BN184" s="876" t="str">
        <f>IFERROR(_xlfn.RANK.EQ(BM184,$BM$38:$BM$216,0)+COUNTIF(BM$38:BM184,BM184)-1,"-")</f>
        <v>-</v>
      </c>
      <c r="BO184" s="876"/>
      <c r="BP184" s="828" t="str">
        <f t="shared" si="129"/>
        <v>-</v>
      </c>
      <c r="BQ184" s="828" t="str">
        <f t="shared" si="130"/>
        <v>-</v>
      </c>
      <c r="BR184" s="828" t="str">
        <f t="shared" si="131"/>
        <v>-</v>
      </c>
      <c r="BS184" s="104" t="str">
        <f t="shared" si="132"/>
        <v>-</v>
      </c>
      <c r="BT184" s="876" t="str">
        <f>IFERROR(_xlfn.RANK.EQ(BS184,$BS$38:$BS$216,0)+COUNTIF(BS$38:BS184,BS184)-1,"-")</f>
        <v>-</v>
      </c>
      <c r="BU184" s="876"/>
      <c r="BV184" s="828" t="str">
        <f t="shared" si="133"/>
        <v>-</v>
      </c>
      <c r="BW184" s="828" t="str">
        <f t="shared" si="134"/>
        <v>-</v>
      </c>
      <c r="BX184" s="941" t="str">
        <f t="shared" si="135"/>
        <v>-</v>
      </c>
      <c r="BY184" s="104" t="str">
        <f t="shared" si="136"/>
        <v>-</v>
      </c>
      <c r="BZ184" s="876" t="str">
        <f>IFERROR(_xlfn.RANK.EQ(BY184,$BY$38:$BY$216,0)+COUNTIF(BY$38:BY184,BY184)-1,"-")</f>
        <v>-</v>
      </c>
      <c r="CA184" s="876"/>
      <c r="CB184" s="828" t="str">
        <f t="shared" si="137"/>
        <v>-</v>
      </c>
      <c r="CC184" s="828" t="str">
        <f t="shared" si="138"/>
        <v>-</v>
      </c>
      <c r="CD184" s="941" t="str">
        <f t="shared" si="139"/>
        <v>-</v>
      </c>
      <c r="CE184" s="104" t="str">
        <f t="shared" si="140"/>
        <v>-</v>
      </c>
      <c r="CF184" s="971" t="str">
        <f>IFERROR(_xlfn.RANK.EQ(CE184,$CE$38:$CE$216,0)+COUNTIF(CE$38:CE184,CE184)-1,"-")</f>
        <v>-</v>
      </c>
      <c r="CG184" s="972"/>
      <c r="CH184" s="976" t="str">
        <f t="shared" si="141"/>
        <v>-</v>
      </c>
      <c r="CI184" s="977" t="str">
        <f t="shared" si="142"/>
        <v>-</v>
      </c>
      <c r="CJ184" s="995" t="str">
        <f t="shared" si="143"/>
        <v>-</v>
      </c>
    </row>
    <row r="185" spans="1:88" s="211" customFormat="1" ht="18" customHeight="1">
      <c r="A185" s="608" t="s">
        <v>604</v>
      </c>
      <c r="B185" s="605" t="s">
        <v>620</v>
      </c>
      <c r="C185" s="606" t="s">
        <v>183</v>
      </c>
      <c r="D185" s="605" t="s">
        <v>792</v>
      </c>
      <c r="E185" s="606" t="s">
        <v>260</v>
      </c>
      <c r="F185" s="637">
        <v>2150</v>
      </c>
      <c r="G185" s="637">
        <v>664</v>
      </c>
      <c r="H185" s="637">
        <v>631</v>
      </c>
      <c r="I185" s="637">
        <v>666</v>
      </c>
      <c r="J185" s="637">
        <v>14200</v>
      </c>
      <c r="K185" s="637">
        <v>2150</v>
      </c>
      <c r="L185" s="637">
        <v>664</v>
      </c>
      <c r="M185" s="637">
        <v>14200</v>
      </c>
      <c r="N185" s="636" t="s">
        <v>145</v>
      </c>
      <c r="O185" s="636" t="s">
        <v>145</v>
      </c>
      <c r="P185" s="636" t="s">
        <v>145</v>
      </c>
      <c r="Q185" s="637" t="s">
        <v>145</v>
      </c>
      <c r="R185" s="637" t="s">
        <v>145</v>
      </c>
      <c r="S185" s="636" t="s">
        <v>145</v>
      </c>
      <c r="T185" s="636" t="s">
        <v>145</v>
      </c>
      <c r="U185" s="637" t="s">
        <v>145</v>
      </c>
      <c r="V185" s="636" t="s">
        <v>145</v>
      </c>
      <c r="W185" s="636" t="s">
        <v>145</v>
      </c>
      <c r="X185" s="636" t="s">
        <v>145</v>
      </c>
      <c r="Y185" s="636" t="s">
        <v>145</v>
      </c>
      <c r="Z185" s="636" t="s">
        <v>145</v>
      </c>
      <c r="AA185" s="636" t="s">
        <v>145</v>
      </c>
      <c r="AB185" s="636" t="s">
        <v>145</v>
      </c>
      <c r="AC185" s="636" t="s">
        <v>145</v>
      </c>
      <c r="AD185" s="636" t="s">
        <v>145</v>
      </c>
      <c r="AE185" s="636" t="s">
        <v>145</v>
      </c>
      <c r="AG185" s="103">
        <v>148</v>
      </c>
      <c r="AH185" s="103" t="s">
        <v>350</v>
      </c>
      <c r="AI185" s="104" t="str">
        <f t="shared" si="108"/>
        <v>x</v>
      </c>
      <c r="AJ185" s="876" t="str">
        <f>IFERROR(_xlfn.RANK.EQ(AI185,$AI$38:$AI$216,0)+COUNTIF(AI$38:AI185,AI185)-1,"-")</f>
        <v>-</v>
      </c>
      <c r="AK185" s="876"/>
      <c r="AL185" s="828" t="str">
        <f t="shared" si="109"/>
        <v>-</v>
      </c>
      <c r="AM185" s="828" t="str">
        <f t="shared" si="110"/>
        <v>-</v>
      </c>
      <c r="AN185" s="941" t="str">
        <f t="shared" si="111"/>
        <v>-</v>
      </c>
      <c r="AO185" s="104" t="str">
        <f t="shared" si="112"/>
        <v>x</v>
      </c>
      <c r="AP185" s="876" t="str">
        <f>IFERROR(_xlfn.RANK.EQ(AO185,$AO$38:$AO$216,0)+COUNTIF(AO$38:AO185,AO185)-1,"-")</f>
        <v>-</v>
      </c>
      <c r="AQ185" s="876"/>
      <c r="AR185" s="828" t="str">
        <f t="shared" si="113"/>
        <v>-</v>
      </c>
      <c r="AS185" s="828" t="str">
        <f t="shared" si="114"/>
        <v>-</v>
      </c>
      <c r="AT185" s="941" t="str">
        <f t="shared" si="115"/>
        <v>-</v>
      </c>
      <c r="AU185" s="104" t="str">
        <f t="shared" si="116"/>
        <v>x</v>
      </c>
      <c r="AV185" s="876" t="str">
        <f>IFERROR(_xlfn.RANK.EQ(AU185,$AU$38:$AU$216,0)+COUNTIF(AU$38:AU185,AU185)-1,"-")</f>
        <v>-</v>
      </c>
      <c r="AW185" s="876"/>
      <c r="AX185" s="828" t="str">
        <f t="shared" si="117"/>
        <v>-</v>
      </c>
      <c r="AY185" s="828" t="str">
        <f t="shared" si="118"/>
        <v>-</v>
      </c>
      <c r="AZ185" s="828" t="str">
        <f t="shared" si="119"/>
        <v>-</v>
      </c>
      <c r="BA185" s="104" t="str">
        <f t="shared" si="120"/>
        <v>x</v>
      </c>
      <c r="BB185" s="876" t="str">
        <f>IFERROR(_xlfn.RANK.EQ(BA185,$BA$38:$BA$216,0)+COUNTIF(BA$38:BA185,BA185)-1,"-")</f>
        <v>-</v>
      </c>
      <c r="BC185" s="876"/>
      <c r="BD185" s="828" t="str">
        <f t="shared" si="121"/>
        <v>-</v>
      </c>
      <c r="BE185" s="828" t="str">
        <f t="shared" si="122"/>
        <v>-</v>
      </c>
      <c r="BF185" s="941" t="str">
        <f t="shared" si="123"/>
        <v>-</v>
      </c>
      <c r="BG185" s="104" t="str">
        <f t="shared" si="124"/>
        <v>x</v>
      </c>
      <c r="BH185" s="876" t="str">
        <f>IFERROR(_xlfn.RANK.EQ(BG185,$BG$38:$BG$216,0)+COUNTIF(BG$38:BG185,BG185)-1,"-")</f>
        <v>-</v>
      </c>
      <c r="BI185" s="876"/>
      <c r="BJ185" s="828" t="str">
        <f t="shared" si="125"/>
        <v>-</v>
      </c>
      <c r="BK185" s="828" t="str">
        <f t="shared" si="126"/>
        <v>-</v>
      </c>
      <c r="BL185" s="941" t="str">
        <f t="shared" si="127"/>
        <v>-</v>
      </c>
      <c r="BM185" s="104" t="str">
        <f t="shared" si="128"/>
        <v>x</v>
      </c>
      <c r="BN185" s="876" t="str">
        <f>IFERROR(_xlfn.RANK.EQ(BM185,$BM$38:$BM$216,0)+COUNTIF(BM$38:BM185,BM185)-1,"-")</f>
        <v>-</v>
      </c>
      <c r="BO185" s="876"/>
      <c r="BP185" s="828" t="str">
        <f t="shared" si="129"/>
        <v>-</v>
      </c>
      <c r="BQ185" s="828" t="str">
        <f t="shared" si="130"/>
        <v>-</v>
      </c>
      <c r="BR185" s="828" t="str">
        <f t="shared" si="131"/>
        <v>-</v>
      </c>
      <c r="BS185" s="104" t="str">
        <f t="shared" si="132"/>
        <v>-</v>
      </c>
      <c r="BT185" s="876" t="str">
        <f>IFERROR(_xlfn.RANK.EQ(BS185,$BS$38:$BS$216,0)+COUNTIF(BS$38:BS185,BS185)-1,"-")</f>
        <v>-</v>
      </c>
      <c r="BU185" s="876"/>
      <c r="BV185" s="828" t="str">
        <f t="shared" si="133"/>
        <v>-</v>
      </c>
      <c r="BW185" s="828" t="str">
        <f t="shared" si="134"/>
        <v>-</v>
      </c>
      <c r="BX185" s="941" t="str">
        <f t="shared" si="135"/>
        <v>-</v>
      </c>
      <c r="BY185" s="104" t="str">
        <f t="shared" si="136"/>
        <v>-</v>
      </c>
      <c r="BZ185" s="876" t="str">
        <f>IFERROR(_xlfn.RANK.EQ(BY185,$BY$38:$BY$216,0)+COUNTIF(BY$38:BY185,BY185)-1,"-")</f>
        <v>-</v>
      </c>
      <c r="CA185" s="876"/>
      <c r="CB185" s="828" t="str">
        <f t="shared" si="137"/>
        <v>-</v>
      </c>
      <c r="CC185" s="828" t="str">
        <f t="shared" si="138"/>
        <v>-</v>
      </c>
      <c r="CD185" s="941" t="str">
        <f t="shared" si="139"/>
        <v>-</v>
      </c>
      <c r="CE185" s="104" t="str">
        <f t="shared" si="140"/>
        <v>-</v>
      </c>
      <c r="CF185" s="971" t="str">
        <f>IFERROR(_xlfn.RANK.EQ(CE185,$CE$38:$CE$216,0)+COUNTIF(CE$38:CE185,CE185)-1,"-")</f>
        <v>-</v>
      </c>
      <c r="CG185" s="972"/>
      <c r="CH185" s="976" t="str">
        <f t="shared" si="141"/>
        <v>-</v>
      </c>
      <c r="CI185" s="977" t="str">
        <f t="shared" si="142"/>
        <v>-</v>
      </c>
      <c r="CJ185" s="995" t="str">
        <f t="shared" si="143"/>
        <v>-</v>
      </c>
    </row>
    <row r="186" spans="1:88" s="211" customFormat="1" ht="18" customHeight="1">
      <c r="A186" s="608" t="s">
        <v>604</v>
      </c>
      <c r="B186" s="605" t="s">
        <v>620</v>
      </c>
      <c r="C186" s="606" t="s">
        <v>183</v>
      </c>
      <c r="D186" s="605" t="s">
        <v>793</v>
      </c>
      <c r="E186" s="606" t="s">
        <v>245</v>
      </c>
      <c r="F186" s="637">
        <v>1330</v>
      </c>
      <c r="G186" s="637">
        <v>670</v>
      </c>
      <c r="H186" s="637" t="s">
        <v>145</v>
      </c>
      <c r="I186" s="637">
        <v>670</v>
      </c>
      <c r="J186" s="637">
        <v>8910</v>
      </c>
      <c r="K186" s="637">
        <v>1330</v>
      </c>
      <c r="L186" s="637">
        <v>670</v>
      </c>
      <c r="M186" s="637">
        <v>8910</v>
      </c>
      <c r="N186" s="636" t="s">
        <v>145</v>
      </c>
      <c r="O186" s="636" t="s">
        <v>145</v>
      </c>
      <c r="P186" s="636" t="s">
        <v>145</v>
      </c>
      <c r="Q186" s="637" t="s">
        <v>888</v>
      </c>
      <c r="R186" s="637" t="s">
        <v>888</v>
      </c>
      <c r="S186" s="636" t="s">
        <v>145</v>
      </c>
      <c r="T186" s="636" t="s">
        <v>888</v>
      </c>
      <c r="U186" s="637" t="s">
        <v>888</v>
      </c>
      <c r="V186" s="636" t="s">
        <v>145</v>
      </c>
      <c r="W186" s="636" t="s">
        <v>145</v>
      </c>
      <c r="X186" s="636" t="s">
        <v>145</v>
      </c>
      <c r="Y186" s="636" t="s">
        <v>145</v>
      </c>
      <c r="Z186" s="636" t="s">
        <v>145</v>
      </c>
      <c r="AA186" s="636" t="s">
        <v>145</v>
      </c>
      <c r="AB186" s="636" t="s">
        <v>145</v>
      </c>
      <c r="AC186" s="636" t="s">
        <v>145</v>
      </c>
      <c r="AD186" s="636" t="s">
        <v>145</v>
      </c>
      <c r="AE186" s="636" t="s">
        <v>145</v>
      </c>
      <c r="AG186" s="103">
        <v>149</v>
      </c>
      <c r="AH186" s="103" t="s">
        <v>363</v>
      </c>
      <c r="AI186" s="104" t="str">
        <f t="shared" si="108"/>
        <v>-</v>
      </c>
      <c r="AJ186" s="876" t="str">
        <f>IFERROR(_xlfn.RANK.EQ(AI186,$AI$38:$AI$216,0)+COUNTIF(AI$38:AI186,AI186)-1,"-")</f>
        <v>-</v>
      </c>
      <c r="AK186" s="876"/>
      <c r="AL186" s="828" t="str">
        <f t="shared" si="109"/>
        <v>-</v>
      </c>
      <c r="AM186" s="828" t="str">
        <f t="shared" si="110"/>
        <v>-</v>
      </c>
      <c r="AN186" s="941" t="str">
        <f t="shared" si="111"/>
        <v>-</v>
      </c>
      <c r="AO186" s="104" t="str">
        <f t="shared" si="112"/>
        <v>-</v>
      </c>
      <c r="AP186" s="876" t="str">
        <f>IFERROR(_xlfn.RANK.EQ(AO186,$AO$38:$AO$216,0)+COUNTIF(AO$38:AO186,AO186)-1,"-")</f>
        <v>-</v>
      </c>
      <c r="AQ186" s="876"/>
      <c r="AR186" s="828" t="str">
        <f t="shared" si="113"/>
        <v>-</v>
      </c>
      <c r="AS186" s="828" t="str">
        <f t="shared" si="114"/>
        <v>-</v>
      </c>
      <c r="AT186" s="941" t="str">
        <f t="shared" si="115"/>
        <v>-</v>
      </c>
      <c r="AU186" s="104" t="str">
        <f t="shared" si="116"/>
        <v>-</v>
      </c>
      <c r="AV186" s="876" t="str">
        <f>IFERROR(_xlfn.RANK.EQ(AU186,$AU$38:$AU$216,0)+COUNTIF(AU$38:AU186,AU186)-1,"-")</f>
        <v>-</v>
      </c>
      <c r="AW186" s="876"/>
      <c r="AX186" s="828" t="str">
        <f t="shared" si="117"/>
        <v>-</v>
      </c>
      <c r="AY186" s="828" t="str">
        <f t="shared" si="118"/>
        <v>-</v>
      </c>
      <c r="AZ186" s="828" t="str">
        <f t="shared" si="119"/>
        <v>-</v>
      </c>
      <c r="BA186" s="104" t="str">
        <f t="shared" si="120"/>
        <v>-</v>
      </c>
      <c r="BB186" s="876" t="str">
        <f>IFERROR(_xlfn.RANK.EQ(BA186,$BA$38:$BA$216,0)+COUNTIF(BA$38:BA186,BA186)-1,"-")</f>
        <v>-</v>
      </c>
      <c r="BC186" s="876"/>
      <c r="BD186" s="828" t="str">
        <f t="shared" si="121"/>
        <v>-</v>
      </c>
      <c r="BE186" s="828" t="str">
        <f t="shared" si="122"/>
        <v>-</v>
      </c>
      <c r="BF186" s="941" t="str">
        <f t="shared" si="123"/>
        <v>-</v>
      </c>
      <c r="BG186" s="104" t="str">
        <f t="shared" si="124"/>
        <v>-</v>
      </c>
      <c r="BH186" s="876" t="str">
        <f>IFERROR(_xlfn.RANK.EQ(BG186,$BG$38:$BG$216,0)+COUNTIF(BG$38:BG186,BG186)-1,"-")</f>
        <v>-</v>
      </c>
      <c r="BI186" s="876"/>
      <c r="BJ186" s="828" t="str">
        <f t="shared" si="125"/>
        <v>-</v>
      </c>
      <c r="BK186" s="828" t="str">
        <f t="shared" si="126"/>
        <v>-</v>
      </c>
      <c r="BL186" s="941" t="str">
        <f t="shared" si="127"/>
        <v>-</v>
      </c>
      <c r="BM186" s="104" t="str">
        <f t="shared" si="128"/>
        <v>-</v>
      </c>
      <c r="BN186" s="876" t="str">
        <f>IFERROR(_xlfn.RANK.EQ(BM186,$BM$38:$BM$216,0)+COUNTIF(BM$38:BM186,BM186)-1,"-")</f>
        <v>-</v>
      </c>
      <c r="BO186" s="876"/>
      <c r="BP186" s="828" t="str">
        <f t="shared" si="129"/>
        <v>-</v>
      </c>
      <c r="BQ186" s="828" t="str">
        <f t="shared" si="130"/>
        <v>-</v>
      </c>
      <c r="BR186" s="828" t="str">
        <f t="shared" si="131"/>
        <v>-</v>
      </c>
      <c r="BS186" s="104" t="str">
        <f t="shared" si="132"/>
        <v>-</v>
      </c>
      <c r="BT186" s="876" t="str">
        <f>IFERROR(_xlfn.RANK.EQ(BS186,$BS$38:$BS$216,0)+COUNTIF(BS$38:BS186,BS186)-1,"-")</f>
        <v>-</v>
      </c>
      <c r="BU186" s="876"/>
      <c r="BV186" s="828" t="str">
        <f t="shared" si="133"/>
        <v>-</v>
      </c>
      <c r="BW186" s="828" t="str">
        <f t="shared" si="134"/>
        <v>-</v>
      </c>
      <c r="BX186" s="941" t="str">
        <f t="shared" si="135"/>
        <v>-</v>
      </c>
      <c r="BY186" s="104" t="str">
        <f t="shared" si="136"/>
        <v>-</v>
      </c>
      <c r="BZ186" s="876" t="str">
        <f>IFERROR(_xlfn.RANK.EQ(BY186,$BY$38:$BY$216,0)+COUNTIF(BY$38:BY186,BY186)-1,"-")</f>
        <v>-</v>
      </c>
      <c r="CA186" s="876"/>
      <c r="CB186" s="828" t="str">
        <f t="shared" si="137"/>
        <v>-</v>
      </c>
      <c r="CC186" s="828" t="str">
        <f t="shared" si="138"/>
        <v>-</v>
      </c>
      <c r="CD186" s="941" t="str">
        <f t="shared" si="139"/>
        <v>-</v>
      </c>
      <c r="CE186" s="104" t="str">
        <f t="shared" si="140"/>
        <v>-</v>
      </c>
      <c r="CF186" s="971" t="str">
        <f>IFERROR(_xlfn.RANK.EQ(CE186,$CE$38:$CE$216,0)+COUNTIF(CE$38:CE186,CE186)-1,"-")</f>
        <v>-</v>
      </c>
      <c r="CG186" s="972"/>
      <c r="CH186" s="976" t="str">
        <f t="shared" si="141"/>
        <v>-</v>
      </c>
      <c r="CI186" s="977" t="str">
        <f t="shared" si="142"/>
        <v>-</v>
      </c>
      <c r="CJ186" s="995" t="str">
        <f t="shared" si="143"/>
        <v>-</v>
      </c>
    </row>
    <row r="187" spans="1:88" s="211" customFormat="1" ht="18" customHeight="1">
      <c r="A187" s="608" t="s">
        <v>604</v>
      </c>
      <c r="B187" s="605" t="s">
        <v>620</v>
      </c>
      <c r="C187" s="606" t="s">
        <v>183</v>
      </c>
      <c r="D187" s="605" t="s">
        <v>794</v>
      </c>
      <c r="E187" s="606" t="s">
        <v>264</v>
      </c>
      <c r="F187" s="637">
        <v>2730</v>
      </c>
      <c r="G187" s="637">
        <v>603</v>
      </c>
      <c r="H187" s="637" t="s">
        <v>888</v>
      </c>
      <c r="I187" s="637">
        <v>603</v>
      </c>
      <c r="J187" s="637">
        <v>16500</v>
      </c>
      <c r="K187" s="637">
        <v>2490</v>
      </c>
      <c r="L187" s="637">
        <v>621</v>
      </c>
      <c r="M187" s="637">
        <v>15500</v>
      </c>
      <c r="N187" s="636">
        <v>239</v>
      </c>
      <c r="O187" s="636">
        <v>419</v>
      </c>
      <c r="P187" s="636">
        <v>1000</v>
      </c>
      <c r="Q187" s="637" t="s">
        <v>145</v>
      </c>
      <c r="R187" s="637" t="s">
        <v>145</v>
      </c>
      <c r="S187" s="636" t="s">
        <v>145</v>
      </c>
      <c r="T187" s="636" t="s">
        <v>145</v>
      </c>
      <c r="U187" s="637" t="s">
        <v>145</v>
      </c>
      <c r="V187" s="636" t="s">
        <v>145</v>
      </c>
      <c r="W187" s="636" t="s">
        <v>145</v>
      </c>
      <c r="X187" s="636" t="s">
        <v>145</v>
      </c>
      <c r="Y187" s="636" t="s">
        <v>145</v>
      </c>
      <c r="Z187" s="636" t="s">
        <v>145</v>
      </c>
      <c r="AA187" s="636" t="s">
        <v>888</v>
      </c>
      <c r="AB187" s="636" t="s">
        <v>888</v>
      </c>
      <c r="AC187" s="636" t="s">
        <v>145</v>
      </c>
      <c r="AD187" s="636" t="s">
        <v>888</v>
      </c>
      <c r="AE187" s="636" t="s">
        <v>888</v>
      </c>
      <c r="AG187" s="103">
        <v>150</v>
      </c>
      <c r="AH187" s="103" t="s">
        <v>328</v>
      </c>
      <c r="AI187" s="104" t="str">
        <f t="shared" si="108"/>
        <v>x</v>
      </c>
      <c r="AJ187" s="876" t="str">
        <f>IFERROR(_xlfn.RANK.EQ(AI187,$AI$38:$AI$216,0)+COUNTIF(AI$38:AI187,AI187)-1,"-")</f>
        <v>-</v>
      </c>
      <c r="AK187" s="876"/>
      <c r="AL187" s="828" t="str">
        <f t="shared" si="109"/>
        <v>-</v>
      </c>
      <c r="AM187" s="828" t="str">
        <f t="shared" si="110"/>
        <v>-</v>
      </c>
      <c r="AN187" s="941" t="str">
        <f t="shared" si="111"/>
        <v>-</v>
      </c>
      <c r="AO187" s="104" t="str">
        <f t="shared" si="112"/>
        <v>x</v>
      </c>
      <c r="AP187" s="876" t="str">
        <f>IFERROR(_xlfn.RANK.EQ(AO187,$AO$38:$AO$216,0)+COUNTIF(AO$38:AO187,AO187)-1,"-")</f>
        <v>-</v>
      </c>
      <c r="AQ187" s="876"/>
      <c r="AR187" s="828" t="str">
        <f t="shared" si="113"/>
        <v>-</v>
      </c>
      <c r="AS187" s="828" t="str">
        <f t="shared" si="114"/>
        <v>-</v>
      </c>
      <c r="AT187" s="941" t="str">
        <f t="shared" si="115"/>
        <v>-</v>
      </c>
      <c r="AU187" s="104" t="str">
        <f t="shared" si="116"/>
        <v>x</v>
      </c>
      <c r="AV187" s="876" t="str">
        <f>IFERROR(_xlfn.RANK.EQ(AU187,$AU$38:$AU$216,0)+COUNTIF(AU$38:AU187,AU187)-1,"-")</f>
        <v>-</v>
      </c>
      <c r="AW187" s="876"/>
      <c r="AX187" s="828" t="str">
        <f t="shared" si="117"/>
        <v>-</v>
      </c>
      <c r="AY187" s="828" t="str">
        <f t="shared" si="118"/>
        <v>-</v>
      </c>
      <c r="AZ187" s="828" t="str">
        <f t="shared" si="119"/>
        <v>-</v>
      </c>
      <c r="BA187" s="104" t="str">
        <f t="shared" si="120"/>
        <v>x</v>
      </c>
      <c r="BB187" s="876" t="str">
        <f>IFERROR(_xlfn.RANK.EQ(BA187,$BA$38:$BA$216,0)+COUNTIF(BA$38:BA187,BA187)-1,"-")</f>
        <v>-</v>
      </c>
      <c r="BC187" s="876"/>
      <c r="BD187" s="828" t="str">
        <f t="shared" si="121"/>
        <v>-</v>
      </c>
      <c r="BE187" s="828" t="str">
        <f t="shared" si="122"/>
        <v>-</v>
      </c>
      <c r="BF187" s="941" t="str">
        <f t="shared" si="123"/>
        <v>-</v>
      </c>
      <c r="BG187" s="104" t="str">
        <f t="shared" si="124"/>
        <v>x</v>
      </c>
      <c r="BH187" s="876" t="str">
        <f>IFERROR(_xlfn.RANK.EQ(BG187,$BG$38:$BG$216,0)+COUNTIF(BG$38:BG187,BG187)-1,"-")</f>
        <v>-</v>
      </c>
      <c r="BI187" s="876"/>
      <c r="BJ187" s="828" t="str">
        <f t="shared" si="125"/>
        <v>-</v>
      </c>
      <c r="BK187" s="828" t="str">
        <f t="shared" si="126"/>
        <v>-</v>
      </c>
      <c r="BL187" s="941" t="str">
        <f t="shared" si="127"/>
        <v>-</v>
      </c>
      <c r="BM187" s="104" t="str">
        <f t="shared" si="128"/>
        <v>x</v>
      </c>
      <c r="BN187" s="876" t="str">
        <f>IFERROR(_xlfn.RANK.EQ(BM187,$BM$38:$BM$216,0)+COUNTIF(BM$38:BM187,BM187)-1,"-")</f>
        <v>-</v>
      </c>
      <c r="BO187" s="876"/>
      <c r="BP187" s="828" t="str">
        <f t="shared" si="129"/>
        <v>-</v>
      </c>
      <c r="BQ187" s="828" t="str">
        <f t="shared" si="130"/>
        <v>-</v>
      </c>
      <c r="BR187" s="828" t="str">
        <f t="shared" si="131"/>
        <v>-</v>
      </c>
      <c r="BS187" s="104" t="str">
        <f t="shared" si="132"/>
        <v>-</v>
      </c>
      <c r="BT187" s="876" t="str">
        <f>IFERROR(_xlfn.RANK.EQ(BS187,$BS$38:$BS$216,0)+COUNTIF(BS$38:BS187,BS187)-1,"-")</f>
        <v>-</v>
      </c>
      <c r="BU187" s="876"/>
      <c r="BV187" s="828" t="str">
        <f t="shared" si="133"/>
        <v>-</v>
      </c>
      <c r="BW187" s="828" t="str">
        <f t="shared" si="134"/>
        <v>-</v>
      </c>
      <c r="BX187" s="941" t="str">
        <f t="shared" si="135"/>
        <v>-</v>
      </c>
      <c r="BY187" s="104" t="str">
        <f t="shared" si="136"/>
        <v>-</v>
      </c>
      <c r="BZ187" s="876" t="str">
        <f>IFERROR(_xlfn.RANK.EQ(BY187,$BY$38:$BY$216,0)+COUNTIF(BY$38:BY187,BY187)-1,"-")</f>
        <v>-</v>
      </c>
      <c r="CA187" s="876"/>
      <c r="CB187" s="828" t="str">
        <f t="shared" si="137"/>
        <v>-</v>
      </c>
      <c r="CC187" s="828" t="str">
        <f t="shared" si="138"/>
        <v>-</v>
      </c>
      <c r="CD187" s="941" t="str">
        <f t="shared" si="139"/>
        <v>-</v>
      </c>
      <c r="CE187" s="104" t="str">
        <f t="shared" si="140"/>
        <v>-</v>
      </c>
      <c r="CF187" s="971" t="str">
        <f>IFERROR(_xlfn.RANK.EQ(CE187,$CE$38:$CE$216,0)+COUNTIF(CE$38:CE187,CE187)-1,"-")</f>
        <v>-</v>
      </c>
      <c r="CG187" s="972"/>
      <c r="CH187" s="976" t="str">
        <f t="shared" si="141"/>
        <v>-</v>
      </c>
      <c r="CI187" s="977" t="str">
        <f t="shared" si="142"/>
        <v>-</v>
      </c>
      <c r="CJ187" s="995" t="str">
        <f t="shared" si="143"/>
        <v>-</v>
      </c>
    </row>
    <row r="188" spans="1:88" s="211" customFormat="1" ht="18" customHeight="1">
      <c r="A188" s="608" t="s">
        <v>604</v>
      </c>
      <c r="B188" s="605" t="s">
        <v>620</v>
      </c>
      <c r="C188" s="606" t="s">
        <v>183</v>
      </c>
      <c r="D188" s="605" t="s">
        <v>795</v>
      </c>
      <c r="E188" s="606" t="s">
        <v>268</v>
      </c>
      <c r="F188" s="637">
        <v>831</v>
      </c>
      <c r="G188" s="637">
        <v>601</v>
      </c>
      <c r="H188" s="637" t="s">
        <v>145</v>
      </c>
      <c r="I188" s="637">
        <v>601</v>
      </c>
      <c r="J188" s="637">
        <v>4990</v>
      </c>
      <c r="K188" s="637">
        <v>831</v>
      </c>
      <c r="L188" s="637">
        <v>601</v>
      </c>
      <c r="M188" s="637">
        <v>4990</v>
      </c>
      <c r="N188" s="636" t="s">
        <v>145</v>
      </c>
      <c r="O188" s="636" t="s">
        <v>145</v>
      </c>
      <c r="P188" s="636" t="s">
        <v>145</v>
      </c>
      <c r="Q188" s="637" t="s">
        <v>145</v>
      </c>
      <c r="R188" s="637" t="s">
        <v>145</v>
      </c>
      <c r="S188" s="636" t="s">
        <v>145</v>
      </c>
      <c r="T188" s="636" t="s">
        <v>145</v>
      </c>
      <c r="U188" s="637" t="s">
        <v>145</v>
      </c>
      <c r="V188" s="636" t="s">
        <v>145</v>
      </c>
      <c r="W188" s="636" t="s">
        <v>145</v>
      </c>
      <c r="X188" s="636" t="s">
        <v>145</v>
      </c>
      <c r="Y188" s="636" t="s">
        <v>145</v>
      </c>
      <c r="Z188" s="636" t="s">
        <v>145</v>
      </c>
      <c r="AA188" s="636" t="s">
        <v>145</v>
      </c>
      <c r="AB188" s="636" t="s">
        <v>145</v>
      </c>
      <c r="AC188" s="636" t="s">
        <v>145</v>
      </c>
      <c r="AD188" s="636" t="s">
        <v>145</v>
      </c>
      <c r="AE188" s="636" t="s">
        <v>145</v>
      </c>
      <c r="AG188" s="103">
        <v>151</v>
      </c>
      <c r="AH188" s="103" t="s">
        <v>201</v>
      </c>
      <c r="AI188" s="104">
        <f t="shared" si="108"/>
        <v>6650</v>
      </c>
      <c r="AJ188" s="876">
        <f>IFERROR(_xlfn.RANK.EQ(AI188,$AI$38:$AI$216,0)+COUNTIF(AI$38:AI188,AI188)-1,"-")</f>
        <v>1</v>
      </c>
      <c r="AK188" s="876"/>
      <c r="AL188" s="828" t="str">
        <f t="shared" si="109"/>
        <v>-</v>
      </c>
      <c r="AM188" s="828" t="str">
        <f t="shared" si="110"/>
        <v>-</v>
      </c>
      <c r="AN188" s="941" t="str">
        <f t="shared" si="111"/>
        <v>-</v>
      </c>
      <c r="AO188" s="104">
        <f t="shared" si="112"/>
        <v>42000</v>
      </c>
      <c r="AP188" s="876">
        <f>IFERROR(_xlfn.RANK.EQ(AO188,$AO$38:$AO$216,0)+COUNTIF(AO$38:AO188,AO188)-1,"-")</f>
        <v>1</v>
      </c>
      <c r="AQ188" s="876"/>
      <c r="AR188" s="828" t="str">
        <f t="shared" si="113"/>
        <v>-</v>
      </c>
      <c r="AS188" s="828" t="str">
        <f t="shared" si="114"/>
        <v>-</v>
      </c>
      <c r="AT188" s="941" t="str">
        <f t="shared" si="115"/>
        <v>-</v>
      </c>
      <c r="AU188" s="104">
        <f t="shared" si="116"/>
        <v>631</v>
      </c>
      <c r="AV188" s="876">
        <f>IFERROR(_xlfn.RANK.EQ(AU188,$AU$38:$AU$216,0)+COUNTIF(AU$38:AU188,AU188)-1,"-")</f>
        <v>14</v>
      </c>
      <c r="AW188" s="876"/>
      <c r="AX188" s="828" t="str">
        <f t="shared" si="117"/>
        <v>-</v>
      </c>
      <c r="AY188" s="828" t="str">
        <f t="shared" si="118"/>
        <v>-</v>
      </c>
      <c r="AZ188" s="828" t="str">
        <f t="shared" si="119"/>
        <v>-</v>
      </c>
      <c r="BA188" s="104">
        <f t="shared" si="120"/>
        <v>6560</v>
      </c>
      <c r="BB188" s="876">
        <f>IFERROR(_xlfn.RANK.EQ(BA188,$BA$38:$BA$216,0)+COUNTIF(BA$38:BA188,BA188)-1,"-")</f>
        <v>1</v>
      </c>
      <c r="BC188" s="876"/>
      <c r="BD188" s="828" t="str">
        <f t="shared" si="121"/>
        <v>-</v>
      </c>
      <c r="BE188" s="828" t="str">
        <f t="shared" si="122"/>
        <v>-</v>
      </c>
      <c r="BF188" s="941" t="str">
        <f t="shared" si="123"/>
        <v>-</v>
      </c>
      <c r="BG188" s="104">
        <f t="shared" si="124"/>
        <v>41600</v>
      </c>
      <c r="BH188" s="876">
        <f>IFERROR(_xlfn.RANK.EQ(BG188,$BG$38:$BG$216,0)+COUNTIF(BG$38:BG188,BG188)-1,"-")</f>
        <v>1</v>
      </c>
      <c r="BI188" s="876"/>
      <c r="BJ188" s="828" t="str">
        <f t="shared" si="125"/>
        <v>-</v>
      </c>
      <c r="BK188" s="828" t="str">
        <f t="shared" si="126"/>
        <v>-</v>
      </c>
      <c r="BL188" s="941" t="str">
        <f t="shared" si="127"/>
        <v>-</v>
      </c>
      <c r="BM188" s="104">
        <f t="shared" si="128"/>
        <v>634</v>
      </c>
      <c r="BN188" s="876">
        <f>IFERROR(_xlfn.RANK.EQ(BM188,$BM$38:$BM$216,0)+COUNTIF(BM$38:BM188,BM188)-1,"-")</f>
        <v>14</v>
      </c>
      <c r="BO188" s="876"/>
      <c r="BP188" s="828" t="str">
        <f t="shared" si="129"/>
        <v>-</v>
      </c>
      <c r="BQ188" s="828" t="str">
        <f t="shared" si="130"/>
        <v>-</v>
      </c>
      <c r="BR188" s="828" t="str">
        <f t="shared" si="131"/>
        <v>-</v>
      </c>
      <c r="BS188" s="104">
        <f t="shared" si="132"/>
        <v>83</v>
      </c>
      <c r="BT188" s="876">
        <f>IFERROR(_xlfn.RANK.EQ(BS188,$BS$38:$BS$216,0)+COUNTIF(BS$38:BS188,BS188)-1,"-")</f>
        <v>49</v>
      </c>
      <c r="BU188" s="876"/>
      <c r="BV188" s="828" t="str">
        <f t="shared" si="133"/>
        <v>-</v>
      </c>
      <c r="BW188" s="828" t="str">
        <f t="shared" si="134"/>
        <v>-</v>
      </c>
      <c r="BX188" s="941" t="str">
        <f t="shared" si="135"/>
        <v>-</v>
      </c>
      <c r="BY188" s="104">
        <f t="shared" si="136"/>
        <v>344</v>
      </c>
      <c r="BZ188" s="876">
        <f>IFERROR(_xlfn.RANK.EQ(BY188,$BY$38:$BY$216,0)+COUNTIF(BY$38:BY188,BY188)-1,"-")</f>
        <v>43</v>
      </c>
      <c r="CA188" s="876"/>
      <c r="CB188" s="828" t="str">
        <f t="shared" si="137"/>
        <v>-</v>
      </c>
      <c r="CC188" s="828" t="str">
        <f t="shared" si="138"/>
        <v>-</v>
      </c>
      <c r="CD188" s="941" t="str">
        <f t="shared" si="139"/>
        <v>-</v>
      </c>
      <c r="CE188" s="104">
        <f t="shared" si="140"/>
        <v>414</v>
      </c>
      <c r="CF188" s="971">
        <f>IFERROR(_xlfn.RANK.EQ(CE188,$CE$38:$CE$216,0)+COUNTIF(CE$38:CE188,CE188)-1,"-")</f>
        <v>19</v>
      </c>
      <c r="CG188" s="972"/>
      <c r="CH188" s="976" t="str">
        <f t="shared" si="141"/>
        <v>-</v>
      </c>
      <c r="CI188" s="977" t="str">
        <f t="shared" si="142"/>
        <v>-</v>
      </c>
      <c r="CJ188" s="995" t="str">
        <f t="shared" si="143"/>
        <v>-</v>
      </c>
    </row>
    <row r="189" spans="1:88" s="211" customFormat="1" ht="18" customHeight="1">
      <c r="A189" s="608" t="s">
        <v>604</v>
      </c>
      <c r="B189" s="605" t="s">
        <v>620</v>
      </c>
      <c r="C189" s="606" t="s">
        <v>183</v>
      </c>
      <c r="D189" s="605" t="s">
        <v>796</v>
      </c>
      <c r="E189" s="606" t="s">
        <v>337</v>
      </c>
      <c r="F189" s="637">
        <v>194</v>
      </c>
      <c r="G189" s="637">
        <v>469</v>
      </c>
      <c r="H189" s="637" t="s">
        <v>145</v>
      </c>
      <c r="I189" s="637">
        <v>469</v>
      </c>
      <c r="J189" s="637">
        <v>909</v>
      </c>
      <c r="K189" s="637" t="s">
        <v>888</v>
      </c>
      <c r="L189" s="637">
        <v>510</v>
      </c>
      <c r="M189" s="637" t="s">
        <v>888</v>
      </c>
      <c r="N189" s="636" t="s">
        <v>888</v>
      </c>
      <c r="O189" s="636" t="s">
        <v>888</v>
      </c>
      <c r="P189" s="636" t="s">
        <v>888</v>
      </c>
      <c r="Q189" s="637" t="s">
        <v>145</v>
      </c>
      <c r="R189" s="637" t="s">
        <v>145</v>
      </c>
      <c r="S189" s="636" t="s">
        <v>145</v>
      </c>
      <c r="T189" s="636" t="s">
        <v>145</v>
      </c>
      <c r="U189" s="637" t="s">
        <v>145</v>
      </c>
      <c r="V189" s="636" t="s">
        <v>145</v>
      </c>
      <c r="W189" s="636" t="s">
        <v>145</v>
      </c>
      <c r="X189" s="636" t="s">
        <v>145</v>
      </c>
      <c r="Y189" s="636" t="s">
        <v>145</v>
      </c>
      <c r="Z189" s="636" t="s">
        <v>145</v>
      </c>
      <c r="AA189" s="636" t="s">
        <v>145</v>
      </c>
      <c r="AB189" s="636" t="s">
        <v>145</v>
      </c>
      <c r="AC189" s="636" t="s">
        <v>145</v>
      </c>
      <c r="AD189" s="636" t="s">
        <v>145</v>
      </c>
      <c r="AE189" s="636" t="s">
        <v>145</v>
      </c>
      <c r="AG189" s="103">
        <v>152</v>
      </c>
      <c r="AH189" s="103" t="s">
        <v>240</v>
      </c>
      <c r="AI189" s="104">
        <f t="shared" si="108"/>
        <v>2290</v>
      </c>
      <c r="AJ189" s="876">
        <f>IFERROR(_xlfn.RANK.EQ(AI189,$AI$38:$AI$216,0)+COUNTIF(AI$38:AI189,AI189)-1,"-")</f>
        <v>19</v>
      </c>
      <c r="AK189" s="876"/>
      <c r="AL189" s="828" t="str">
        <f t="shared" si="109"/>
        <v>-</v>
      </c>
      <c r="AM189" s="828" t="str">
        <f t="shared" si="110"/>
        <v>-</v>
      </c>
      <c r="AN189" s="941" t="str">
        <f t="shared" si="111"/>
        <v>-</v>
      </c>
      <c r="AO189" s="104">
        <f t="shared" si="112"/>
        <v>14600</v>
      </c>
      <c r="AP189" s="876">
        <f>IFERROR(_xlfn.RANK.EQ(AO189,$AO$38:$AO$216,0)+COUNTIF(AO$38:AO189,AO189)-1,"-")</f>
        <v>18</v>
      </c>
      <c r="AQ189" s="876"/>
      <c r="AR189" s="828" t="str">
        <f t="shared" si="113"/>
        <v>-</v>
      </c>
      <c r="AS189" s="828" t="str">
        <f t="shared" si="114"/>
        <v>-</v>
      </c>
      <c r="AT189" s="941" t="str">
        <f t="shared" si="115"/>
        <v>-</v>
      </c>
      <c r="AU189" s="104">
        <f t="shared" si="116"/>
        <v>636</v>
      </c>
      <c r="AV189" s="876">
        <f>IFERROR(_xlfn.RANK.EQ(AU189,$AU$38:$AU$216,0)+COUNTIF(AU$38:AU189,AU189)-1,"-")</f>
        <v>11</v>
      </c>
      <c r="AW189" s="876"/>
      <c r="AX189" s="828" t="str">
        <f t="shared" si="117"/>
        <v>-</v>
      </c>
      <c r="AY189" s="828" t="str">
        <f t="shared" si="118"/>
        <v>-</v>
      </c>
      <c r="AZ189" s="828" t="str">
        <f t="shared" si="119"/>
        <v>-</v>
      </c>
      <c r="BA189" s="104">
        <f t="shared" si="120"/>
        <v>2290</v>
      </c>
      <c r="BB189" s="876">
        <f>IFERROR(_xlfn.RANK.EQ(BA189,$BA$38:$BA$216,0)+COUNTIF(BA$38:BA189,BA189)-1,"-")</f>
        <v>17</v>
      </c>
      <c r="BC189" s="876"/>
      <c r="BD189" s="828" t="str">
        <f t="shared" si="121"/>
        <v>-</v>
      </c>
      <c r="BE189" s="828" t="str">
        <f t="shared" si="122"/>
        <v>-</v>
      </c>
      <c r="BF189" s="941" t="str">
        <f t="shared" si="123"/>
        <v>-</v>
      </c>
      <c r="BG189" s="104">
        <f t="shared" si="124"/>
        <v>14600</v>
      </c>
      <c r="BH189" s="876">
        <f>IFERROR(_xlfn.RANK.EQ(BG189,$BG$38:$BG$216,0)+COUNTIF(BG$38:BG189,BG189)-1,"-")</f>
        <v>14</v>
      </c>
      <c r="BI189" s="876"/>
      <c r="BJ189" s="828" t="str">
        <f t="shared" si="125"/>
        <v>-</v>
      </c>
      <c r="BK189" s="828" t="str">
        <f t="shared" si="126"/>
        <v>-</v>
      </c>
      <c r="BL189" s="941" t="str">
        <f t="shared" si="127"/>
        <v>-</v>
      </c>
      <c r="BM189" s="104">
        <f t="shared" si="128"/>
        <v>636</v>
      </c>
      <c r="BN189" s="876">
        <f>IFERROR(_xlfn.RANK.EQ(BM189,$BM$38:$BM$216,0)+COUNTIF(BM$38:BM189,BM189)-1,"-")</f>
        <v>13</v>
      </c>
      <c r="BO189" s="876"/>
      <c r="BP189" s="828" t="str">
        <f t="shared" si="129"/>
        <v>-</v>
      </c>
      <c r="BQ189" s="828" t="str">
        <f t="shared" si="130"/>
        <v>-</v>
      </c>
      <c r="BR189" s="828" t="str">
        <f t="shared" si="131"/>
        <v>-</v>
      </c>
      <c r="BS189" s="104" t="str">
        <f t="shared" si="132"/>
        <v>-</v>
      </c>
      <c r="BT189" s="876" t="str">
        <f>IFERROR(_xlfn.RANK.EQ(BS189,$BS$38:$BS$216,0)+COUNTIF(BS$38:BS189,BS189)-1,"-")</f>
        <v>-</v>
      </c>
      <c r="BU189" s="876"/>
      <c r="BV189" s="828" t="str">
        <f t="shared" si="133"/>
        <v>-</v>
      </c>
      <c r="BW189" s="828" t="str">
        <f t="shared" si="134"/>
        <v>-</v>
      </c>
      <c r="BX189" s="941" t="str">
        <f t="shared" si="135"/>
        <v>-</v>
      </c>
      <c r="BY189" s="104" t="str">
        <f t="shared" si="136"/>
        <v>-</v>
      </c>
      <c r="BZ189" s="876" t="str">
        <f>IFERROR(_xlfn.RANK.EQ(BY189,$BY$38:$BY$216,0)+COUNTIF(BY$38:BY189,BY189)-1,"-")</f>
        <v>-</v>
      </c>
      <c r="CA189" s="876"/>
      <c r="CB189" s="828" t="str">
        <f t="shared" si="137"/>
        <v>-</v>
      </c>
      <c r="CC189" s="828" t="str">
        <f t="shared" si="138"/>
        <v>-</v>
      </c>
      <c r="CD189" s="941" t="str">
        <f t="shared" si="139"/>
        <v>-</v>
      </c>
      <c r="CE189" s="104" t="str">
        <f t="shared" si="140"/>
        <v>-</v>
      </c>
      <c r="CF189" s="971" t="str">
        <f>IFERROR(_xlfn.RANK.EQ(CE189,$CE$38:$CE$216,0)+COUNTIF(CE$38:CE189,CE189)-1,"-")</f>
        <v>-</v>
      </c>
      <c r="CG189" s="972"/>
      <c r="CH189" s="976" t="str">
        <f t="shared" si="141"/>
        <v>-</v>
      </c>
      <c r="CI189" s="977" t="str">
        <f t="shared" si="142"/>
        <v>-</v>
      </c>
      <c r="CJ189" s="995" t="str">
        <f t="shared" si="143"/>
        <v>-</v>
      </c>
    </row>
    <row r="190" spans="1:88" s="211" customFormat="1" ht="18" customHeight="1">
      <c r="A190" s="608" t="s">
        <v>604</v>
      </c>
      <c r="B190" s="605" t="s">
        <v>620</v>
      </c>
      <c r="C190" s="606" t="s">
        <v>183</v>
      </c>
      <c r="D190" s="605" t="s">
        <v>797</v>
      </c>
      <c r="E190" s="606" t="s">
        <v>249</v>
      </c>
      <c r="F190" s="637">
        <v>1760</v>
      </c>
      <c r="G190" s="637">
        <v>666</v>
      </c>
      <c r="H190" s="637" t="s">
        <v>145</v>
      </c>
      <c r="I190" s="637">
        <v>666</v>
      </c>
      <c r="J190" s="637">
        <v>11800</v>
      </c>
      <c r="K190" s="637">
        <v>1730</v>
      </c>
      <c r="L190" s="637">
        <v>671</v>
      </c>
      <c r="M190" s="637">
        <v>11600</v>
      </c>
      <c r="N190" s="636">
        <v>33</v>
      </c>
      <c r="O190" s="636">
        <v>416</v>
      </c>
      <c r="P190" s="636">
        <v>137</v>
      </c>
      <c r="Q190" s="637" t="s">
        <v>888</v>
      </c>
      <c r="R190" s="637" t="s">
        <v>888</v>
      </c>
      <c r="S190" s="636" t="s">
        <v>145</v>
      </c>
      <c r="T190" s="636" t="s">
        <v>888</v>
      </c>
      <c r="U190" s="637" t="s">
        <v>888</v>
      </c>
      <c r="V190" s="636" t="s">
        <v>145</v>
      </c>
      <c r="W190" s="636" t="s">
        <v>145</v>
      </c>
      <c r="X190" s="636" t="s">
        <v>145</v>
      </c>
      <c r="Y190" s="636" t="s">
        <v>145</v>
      </c>
      <c r="Z190" s="636" t="s">
        <v>145</v>
      </c>
      <c r="AA190" s="636" t="s">
        <v>145</v>
      </c>
      <c r="AB190" s="636" t="s">
        <v>145</v>
      </c>
      <c r="AC190" s="636" t="s">
        <v>145</v>
      </c>
      <c r="AD190" s="636" t="s">
        <v>145</v>
      </c>
      <c r="AE190" s="636" t="s">
        <v>145</v>
      </c>
      <c r="AG190" s="103">
        <v>153</v>
      </c>
      <c r="AH190" s="103" t="s">
        <v>225</v>
      </c>
      <c r="AI190" s="104">
        <f t="shared" si="108"/>
        <v>630</v>
      </c>
      <c r="AJ190" s="876">
        <f>IFERROR(_xlfn.RANK.EQ(AI190,$AI$38:$AI$216,0)+COUNTIF(AI$38:AI190,AI190)-1,"-")</f>
        <v>50</v>
      </c>
      <c r="AK190" s="876"/>
      <c r="AL190" s="828" t="str">
        <f t="shared" si="109"/>
        <v>-</v>
      </c>
      <c r="AM190" s="828" t="str">
        <f t="shared" si="110"/>
        <v>-</v>
      </c>
      <c r="AN190" s="941" t="str">
        <f t="shared" si="111"/>
        <v>-</v>
      </c>
      <c r="AO190" s="104">
        <f t="shared" si="112"/>
        <v>4350</v>
      </c>
      <c r="AP190" s="876">
        <f>IFERROR(_xlfn.RANK.EQ(AO190,$AO$38:$AO$216,0)+COUNTIF(AO$38:AO190,AO190)-1,"-")</f>
        <v>42</v>
      </c>
      <c r="AQ190" s="876"/>
      <c r="AR190" s="828" t="str">
        <f t="shared" si="113"/>
        <v>-</v>
      </c>
      <c r="AS190" s="828" t="str">
        <f t="shared" si="114"/>
        <v>-</v>
      </c>
      <c r="AT190" s="941" t="str">
        <f t="shared" si="115"/>
        <v>-</v>
      </c>
      <c r="AU190" s="104">
        <f t="shared" si="116"/>
        <v>690</v>
      </c>
      <c r="AV190" s="876">
        <f>IFERROR(_xlfn.RANK.EQ(AU190,$AU$38:$AU$216,0)+COUNTIF(AU$38:AU190,AU190)-1,"-")</f>
        <v>2</v>
      </c>
      <c r="AW190" s="876"/>
      <c r="AX190" s="828" t="str">
        <f t="shared" si="117"/>
        <v>-</v>
      </c>
      <c r="AY190" s="828" t="str">
        <f t="shared" si="118"/>
        <v>-</v>
      </c>
      <c r="AZ190" s="828" t="str">
        <f t="shared" si="119"/>
        <v>-</v>
      </c>
      <c r="BA190" s="104">
        <f t="shared" si="120"/>
        <v>630</v>
      </c>
      <c r="BB190" s="876">
        <f>IFERROR(_xlfn.RANK.EQ(BA190,$BA$38:$BA$216,0)+COUNTIF(BA$38:BA190,BA190)-1,"-")</f>
        <v>45</v>
      </c>
      <c r="BC190" s="876"/>
      <c r="BD190" s="828" t="str">
        <f t="shared" si="121"/>
        <v>-</v>
      </c>
      <c r="BE190" s="828" t="str">
        <f t="shared" si="122"/>
        <v>-</v>
      </c>
      <c r="BF190" s="941" t="str">
        <f t="shared" si="123"/>
        <v>-</v>
      </c>
      <c r="BG190" s="104">
        <f t="shared" si="124"/>
        <v>4350</v>
      </c>
      <c r="BH190" s="876">
        <f>IFERROR(_xlfn.RANK.EQ(BG190,$BG$38:$BG$216,0)+COUNTIF(BG$38:BG190,BG190)-1,"-")</f>
        <v>39</v>
      </c>
      <c r="BI190" s="876"/>
      <c r="BJ190" s="828" t="str">
        <f t="shared" si="125"/>
        <v>-</v>
      </c>
      <c r="BK190" s="828" t="str">
        <f t="shared" si="126"/>
        <v>-</v>
      </c>
      <c r="BL190" s="941" t="str">
        <f t="shared" si="127"/>
        <v>-</v>
      </c>
      <c r="BM190" s="104">
        <f t="shared" si="128"/>
        <v>690</v>
      </c>
      <c r="BN190" s="876">
        <f>IFERROR(_xlfn.RANK.EQ(BM190,$BM$38:$BM$216,0)+COUNTIF(BM$38:BM190,BM190)-1,"-")</f>
        <v>2</v>
      </c>
      <c r="BO190" s="876"/>
      <c r="BP190" s="828" t="str">
        <f t="shared" si="129"/>
        <v>-</v>
      </c>
      <c r="BQ190" s="828" t="str">
        <f t="shared" si="130"/>
        <v>-</v>
      </c>
      <c r="BR190" s="828" t="str">
        <f t="shared" si="131"/>
        <v>-</v>
      </c>
      <c r="BS190" s="104" t="str">
        <f t="shared" si="132"/>
        <v>-</v>
      </c>
      <c r="BT190" s="876" t="str">
        <f>IFERROR(_xlfn.RANK.EQ(BS190,$BS$38:$BS$216,0)+COUNTIF(BS$38:BS190,BS190)-1,"-")</f>
        <v>-</v>
      </c>
      <c r="BU190" s="876"/>
      <c r="BV190" s="828" t="str">
        <f t="shared" si="133"/>
        <v>-</v>
      </c>
      <c r="BW190" s="828" t="str">
        <f t="shared" si="134"/>
        <v>-</v>
      </c>
      <c r="BX190" s="941" t="str">
        <f t="shared" si="135"/>
        <v>-</v>
      </c>
      <c r="BY190" s="104" t="str">
        <f t="shared" si="136"/>
        <v>-</v>
      </c>
      <c r="BZ190" s="876" t="str">
        <f>IFERROR(_xlfn.RANK.EQ(BY190,$BY$38:$BY$216,0)+COUNTIF(BY$38:BY190,BY190)-1,"-")</f>
        <v>-</v>
      </c>
      <c r="CA190" s="876"/>
      <c r="CB190" s="828" t="str">
        <f t="shared" si="137"/>
        <v>-</v>
      </c>
      <c r="CC190" s="828" t="str">
        <f t="shared" si="138"/>
        <v>-</v>
      </c>
      <c r="CD190" s="941" t="str">
        <f t="shared" si="139"/>
        <v>-</v>
      </c>
      <c r="CE190" s="104" t="str">
        <f t="shared" si="140"/>
        <v>-</v>
      </c>
      <c r="CF190" s="971" t="str">
        <f>IFERROR(_xlfn.RANK.EQ(CE190,$CE$38:$CE$216,0)+COUNTIF(CE$38:CE190,CE190)-1,"-")</f>
        <v>-</v>
      </c>
      <c r="CG190" s="972"/>
      <c r="CH190" s="976" t="str">
        <f t="shared" si="141"/>
        <v>-</v>
      </c>
      <c r="CI190" s="977" t="str">
        <f t="shared" si="142"/>
        <v>-</v>
      </c>
      <c r="CJ190" s="995" t="str">
        <f t="shared" si="143"/>
        <v>-</v>
      </c>
    </row>
    <row r="191" spans="1:88" s="211" customFormat="1" ht="18" customHeight="1">
      <c r="A191" s="608" t="s">
        <v>604</v>
      </c>
      <c r="B191" s="605" t="s">
        <v>622</v>
      </c>
      <c r="C191" s="606" t="s">
        <v>189</v>
      </c>
      <c r="D191" s="605" t="s">
        <v>798</v>
      </c>
      <c r="E191" s="606" t="s">
        <v>300</v>
      </c>
      <c r="F191" s="637" t="s">
        <v>888</v>
      </c>
      <c r="G191" s="637" t="s">
        <v>888</v>
      </c>
      <c r="H191" s="637" t="s">
        <v>145</v>
      </c>
      <c r="I191" s="637" t="s">
        <v>888</v>
      </c>
      <c r="J191" s="637" t="s">
        <v>888</v>
      </c>
      <c r="K191" s="637" t="s">
        <v>145</v>
      </c>
      <c r="L191" s="637" t="s">
        <v>145</v>
      </c>
      <c r="M191" s="637" t="s">
        <v>145</v>
      </c>
      <c r="N191" s="636" t="s">
        <v>888</v>
      </c>
      <c r="O191" s="636" t="s">
        <v>888</v>
      </c>
      <c r="P191" s="636" t="s">
        <v>888</v>
      </c>
      <c r="Q191" s="637" t="s">
        <v>145</v>
      </c>
      <c r="R191" s="637" t="s">
        <v>145</v>
      </c>
      <c r="S191" s="636" t="s">
        <v>145</v>
      </c>
      <c r="T191" s="636" t="s">
        <v>145</v>
      </c>
      <c r="U191" s="637" t="s">
        <v>145</v>
      </c>
      <c r="V191" s="636" t="s">
        <v>145</v>
      </c>
      <c r="W191" s="636" t="s">
        <v>145</v>
      </c>
      <c r="X191" s="636" t="s">
        <v>145</v>
      </c>
      <c r="Y191" s="636" t="s">
        <v>145</v>
      </c>
      <c r="Z191" s="636" t="s">
        <v>145</v>
      </c>
      <c r="AA191" s="636" t="s">
        <v>145</v>
      </c>
      <c r="AB191" s="636" t="s">
        <v>145</v>
      </c>
      <c r="AC191" s="636" t="s">
        <v>145</v>
      </c>
      <c r="AD191" s="636" t="s">
        <v>145</v>
      </c>
      <c r="AE191" s="636" t="s">
        <v>145</v>
      </c>
      <c r="AG191" s="103">
        <v>154</v>
      </c>
      <c r="AH191" s="103" t="s">
        <v>235</v>
      </c>
      <c r="AI191" s="104">
        <f t="shared" si="108"/>
        <v>1710</v>
      </c>
      <c r="AJ191" s="876">
        <f>IFERROR(_xlfn.RANK.EQ(AI191,$AI$38:$AI$216,0)+COUNTIF(AI$38:AI191,AI191)-1,"-")</f>
        <v>30</v>
      </c>
      <c r="AK191" s="876"/>
      <c r="AL191" s="828" t="str">
        <f t="shared" si="109"/>
        <v>-</v>
      </c>
      <c r="AM191" s="828" t="str">
        <f t="shared" si="110"/>
        <v>-</v>
      </c>
      <c r="AN191" s="941" t="str">
        <f t="shared" si="111"/>
        <v>-</v>
      </c>
      <c r="AO191" s="104">
        <f t="shared" si="112"/>
        <v>10900</v>
      </c>
      <c r="AP191" s="876">
        <f>IFERROR(_xlfn.RANK.EQ(AO191,$AO$38:$AO$216,0)+COUNTIF(AO$38:AO191,AO191)-1,"-")</f>
        <v>22</v>
      </c>
      <c r="AQ191" s="876"/>
      <c r="AR191" s="828" t="str">
        <f t="shared" si="113"/>
        <v>-</v>
      </c>
      <c r="AS191" s="828" t="str">
        <f t="shared" si="114"/>
        <v>-</v>
      </c>
      <c r="AT191" s="941" t="str">
        <f t="shared" si="115"/>
        <v>-</v>
      </c>
      <c r="AU191" s="104">
        <f t="shared" si="116"/>
        <v>638</v>
      </c>
      <c r="AV191" s="876">
        <f>IFERROR(_xlfn.RANK.EQ(AU191,$AU$38:$AU$216,0)+COUNTIF(AU$38:AU191,AU191)-1,"-")</f>
        <v>10</v>
      </c>
      <c r="AW191" s="876"/>
      <c r="AX191" s="828" t="str">
        <f t="shared" si="117"/>
        <v>-</v>
      </c>
      <c r="AY191" s="828" t="str">
        <f t="shared" si="118"/>
        <v>-</v>
      </c>
      <c r="AZ191" s="828" t="str">
        <f t="shared" si="119"/>
        <v>-</v>
      </c>
      <c r="BA191" s="104">
        <f t="shared" si="120"/>
        <v>1710</v>
      </c>
      <c r="BB191" s="876">
        <f>IFERROR(_xlfn.RANK.EQ(BA191,$BA$38:$BA$216,0)+COUNTIF(BA$38:BA191,BA191)-1,"-")</f>
        <v>25</v>
      </c>
      <c r="BC191" s="876"/>
      <c r="BD191" s="828" t="str">
        <f t="shared" si="121"/>
        <v>-</v>
      </c>
      <c r="BE191" s="828" t="str">
        <f t="shared" si="122"/>
        <v>-</v>
      </c>
      <c r="BF191" s="941" t="str">
        <f t="shared" si="123"/>
        <v>-</v>
      </c>
      <c r="BG191" s="104">
        <f t="shared" si="124"/>
        <v>10900</v>
      </c>
      <c r="BH191" s="876">
        <f>IFERROR(_xlfn.RANK.EQ(BG191,$BG$38:$BG$216,0)+COUNTIF(BG$38:BG191,BG191)-1,"-")</f>
        <v>22</v>
      </c>
      <c r="BI191" s="876"/>
      <c r="BJ191" s="828" t="str">
        <f t="shared" si="125"/>
        <v>-</v>
      </c>
      <c r="BK191" s="828" t="str">
        <f t="shared" si="126"/>
        <v>-</v>
      </c>
      <c r="BL191" s="941" t="str">
        <f t="shared" si="127"/>
        <v>-</v>
      </c>
      <c r="BM191" s="104">
        <f t="shared" si="128"/>
        <v>638</v>
      </c>
      <c r="BN191" s="876">
        <f>IFERROR(_xlfn.RANK.EQ(BM191,$BM$38:$BM$216,0)+COUNTIF(BM$38:BM191,BM191)-1,"-")</f>
        <v>12</v>
      </c>
      <c r="BO191" s="876"/>
      <c r="BP191" s="828" t="str">
        <f t="shared" si="129"/>
        <v>-</v>
      </c>
      <c r="BQ191" s="828" t="str">
        <f t="shared" si="130"/>
        <v>-</v>
      </c>
      <c r="BR191" s="828" t="str">
        <f t="shared" si="131"/>
        <v>-</v>
      </c>
      <c r="BS191" s="104" t="str">
        <f t="shared" si="132"/>
        <v>-</v>
      </c>
      <c r="BT191" s="876" t="str">
        <f>IFERROR(_xlfn.RANK.EQ(BS191,$BS$38:$BS$216,0)+COUNTIF(BS$38:BS191,BS191)-1,"-")</f>
        <v>-</v>
      </c>
      <c r="BU191" s="876"/>
      <c r="BV191" s="828" t="str">
        <f t="shared" si="133"/>
        <v>-</v>
      </c>
      <c r="BW191" s="828" t="str">
        <f t="shared" si="134"/>
        <v>-</v>
      </c>
      <c r="BX191" s="941" t="str">
        <f t="shared" si="135"/>
        <v>-</v>
      </c>
      <c r="BY191" s="104" t="str">
        <f t="shared" si="136"/>
        <v>-</v>
      </c>
      <c r="BZ191" s="876" t="str">
        <f>IFERROR(_xlfn.RANK.EQ(BY191,$BY$38:$BY$216,0)+COUNTIF(BY$38:BY191,BY191)-1,"-")</f>
        <v>-</v>
      </c>
      <c r="CA191" s="876"/>
      <c r="CB191" s="828" t="str">
        <f t="shared" si="137"/>
        <v>-</v>
      </c>
      <c r="CC191" s="828" t="str">
        <f t="shared" si="138"/>
        <v>-</v>
      </c>
      <c r="CD191" s="941" t="str">
        <f t="shared" si="139"/>
        <v>-</v>
      </c>
      <c r="CE191" s="104" t="str">
        <f t="shared" si="140"/>
        <v>-</v>
      </c>
      <c r="CF191" s="971" t="str">
        <f>IFERROR(_xlfn.RANK.EQ(CE191,$CE$38:$CE$216,0)+COUNTIF(CE$38:CE191,CE191)-1,"-")</f>
        <v>-</v>
      </c>
      <c r="CG191" s="972"/>
      <c r="CH191" s="976" t="str">
        <f t="shared" si="141"/>
        <v>-</v>
      </c>
      <c r="CI191" s="977" t="str">
        <f t="shared" si="142"/>
        <v>-</v>
      </c>
      <c r="CJ191" s="995" t="str">
        <f t="shared" si="143"/>
        <v>-</v>
      </c>
    </row>
    <row r="192" spans="1:88" s="211" customFormat="1" ht="18" customHeight="1">
      <c r="A192" s="608" t="s">
        <v>604</v>
      </c>
      <c r="B192" s="605" t="s">
        <v>622</v>
      </c>
      <c r="C192" s="606" t="s">
        <v>189</v>
      </c>
      <c r="D192" s="605" t="s">
        <v>799</v>
      </c>
      <c r="E192" s="606" t="s">
        <v>367</v>
      </c>
      <c r="F192" s="637" t="s">
        <v>145</v>
      </c>
      <c r="G192" s="637" t="s">
        <v>145</v>
      </c>
      <c r="H192" s="637" t="s">
        <v>145</v>
      </c>
      <c r="I192" s="637" t="s">
        <v>145</v>
      </c>
      <c r="J192" s="637" t="s">
        <v>145</v>
      </c>
      <c r="K192" s="637" t="s">
        <v>145</v>
      </c>
      <c r="L192" s="637" t="s">
        <v>145</v>
      </c>
      <c r="M192" s="637" t="s">
        <v>145</v>
      </c>
      <c r="N192" s="636" t="s">
        <v>145</v>
      </c>
      <c r="O192" s="636" t="s">
        <v>145</v>
      </c>
      <c r="P192" s="636" t="s">
        <v>145</v>
      </c>
      <c r="Q192" s="637" t="s">
        <v>145</v>
      </c>
      <c r="R192" s="637" t="s">
        <v>145</v>
      </c>
      <c r="S192" s="636" t="s">
        <v>145</v>
      </c>
      <c r="T192" s="636" t="s">
        <v>145</v>
      </c>
      <c r="U192" s="637" t="s">
        <v>145</v>
      </c>
      <c r="V192" s="636" t="s">
        <v>145</v>
      </c>
      <c r="W192" s="636" t="s">
        <v>145</v>
      </c>
      <c r="X192" s="636" t="s">
        <v>145</v>
      </c>
      <c r="Y192" s="636" t="s">
        <v>145</v>
      </c>
      <c r="Z192" s="636" t="s">
        <v>145</v>
      </c>
      <c r="AA192" s="636" t="s">
        <v>145</v>
      </c>
      <c r="AB192" s="636" t="s">
        <v>145</v>
      </c>
      <c r="AC192" s="636" t="s">
        <v>145</v>
      </c>
      <c r="AD192" s="636" t="s">
        <v>145</v>
      </c>
      <c r="AE192" s="636" t="s">
        <v>145</v>
      </c>
      <c r="AG192" s="103">
        <v>155</v>
      </c>
      <c r="AH192" s="103" t="s">
        <v>266</v>
      </c>
      <c r="AI192" s="104">
        <f t="shared" si="108"/>
        <v>532</v>
      </c>
      <c r="AJ192" s="876">
        <f>IFERROR(_xlfn.RANK.EQ(AI192,$AI$38:$AI$216,0)+COUNTIF(AI$38:AI192,AI192)-1,"-")</f>
        <v>58</v>
      </c>
      <c r="AK192" s="876"/>
      <c r="AL192" s="828" t="str">
        <f t="shared" si="109"/>
        <v>-</v>
      </c>
      <c r="AM192" s="828" t="str">
        <f t="shared" si="110"/>
        <v>-</v>
      </c>
      <c r="AN192" s="941" t="str">
        <f t="shared" si="111"/>
        <v>-</v>
      </c>
      <c r="AO192" s="104">
        <f t="shared" si="112"/>
        <v>3210</v>
      </c>
      <c r="AP192" s="876">
        <f>IFERROR(_xlfn.RANK.EQ(AO192,$AO$38:$AO$216,0)+COUNTIF(AO$38:AO192,AO192)-1,"-")</f>
        <v>50</v>
      </c>
      <c r="AQ192" s="876"/>
      <c r="AR192" s="828" t="str">
        <f t="shared" si="113"/>
        <v>-</v>
      </c>
      <c r="AS192" s="828" t="str">
        <f t="shared" si="114"/>
        <v>-</v>
      </c>
      <c r="AT192" s="941" t="str">
        <f t="shared" si="115"/>
        <v>-</v>
      </c>
      <c r="AU192" s="104">
        <f t="shared" si="116"/>
        <v>604</v>
      </c>
      <c r="AV192" s="876">
        <f>IFERROR(_xlfn.RANK.EQ(AU192,$AU$38:$AU$216,0)+COUNTIF(AU$38:AU192,AU192)-1,"-")</f>
        <v>18</v>
      </c>
      <c r="AW192" s="876"/>
      <c r="AX192" s="828" t="str">
        <f t="shared" si="117"/>
        <v>-</v>
      </c>
      <c r="AY192" s="828" t="str">
        <f t="shared" si="118"/>
        <v>-</v>
      </c>
      <c r="AZ192" s="828" t="str">
        <f t="shared" si="119"/>
        <v>-</v>
      </c>
      <c r="BA192" s="104">
        <f t="shared" si="120"/>
        <v>532</v>
      </c>
      <c r="BB192" s="876">
        <f>IFERROR(_xlfn.RANK.EQ(BA192,$BA$38:$BA$216,0)+COUNTIF(BA$38:BA192,BA192)-1,"-")</f>
        <v>53</v>
      </c>
      <c r="BC192" s="876"/>
      <c r="BD192" s="828" t="str">
        <f t="shared" si="121"/>
        <v>-</v>
      </c>
      <c r="BE192" s="828" t="str">
        <f t="shared" si="122"/>
        <v>-</v>
      </c>
      <c r="BF192" s="941" t="str">
        <f t="shared" si="123"/>
        <v>-</v>
      </c>
      <c r="BG192" s="104">
        <f t="shared" si="124"/>
        <v>3210</v>
      </c>
      <c r="BH192" s="876">
        <f>IFERROR(_xlfn.RANK.EQ(BG192,$BG$38:$BG$216,0)+COUNTIF(BG$38:BG192,BG192)-1,"-")</f>
        <v>48</v>
      </c>
      <c r="BI192" s="876"/>
      <c r="BJ192" s="828" t="str">
        <f t="shared" si="125"/>
        <v>-</v>
      </c>
      <c r="BK192" s="828" t="str">
        <f t="shared" si="126"/>
        <v>-</v>
      </c>
      <c r="BL192" s="941" t="str">
        <f t="shared" si="127"/>
        <v>-</v>
      </c>
      <c r="BM192" s="104">
        <f t="shared" si="128"/>
        <v>604</v>
      </c>
      <c r="BN192" s="876">
        <f>IFERROR(_xlfn.RANK.EQ(BM192,$BM$38:$BM$216,0)+COUNTIF(BM$38:BM192,BM192)-1,"-")</f>
        <v>23</v>
      </c>
      <c r="BO192" s="876"/>
      <c r="BP192" s="828" t="str">
        <f t="shared" si="129"/>
        <v>-</v>
      </c>
      <c r="BQ192" s="828" t="str">
        <f t="shared" si="130"/>
        <v>-</v>
      </c>
      <c r="BR192" s="828" t="str">
        <f t="shared" si="131"/>
        <v>-</v>
      </c>
      <c r="BS192" s="104" t="str">
        <f t="shared" si="132"/>
        <v>-</v>
      </c>
      <c r="BT192" s="876" t="str">
        <f>IFERROR(_xlfn.RANK.EQ(BS192,$BS$38:$BS$216,0)+COUNTIF(BS$38:BS192,BS192)-1,"-")</f>
        <v>-</v>
      </c>
      <c r="BU192" s="876"/>
      <c r="BV192" s="828" t="str">
        <f t="shared" si="133"/>
        <v>-</v>
      </c>
      <c r="BW192" s="828" t="str">
        <f t="shared" si="134"/>
        <v>-</v>
      </c>
      <c r="BX192" s="941" t="str">
        <f t="shared" si="135"/>
        <v>-</v>
      </c>
      <c r="BY192" s="104" t="str">
        <f t="shared" si="136"/>
        <v>-</v>
      </c>
      <c r="BZ192" s="876" t="str">
        <f>IFERROR(_xlfn.RANK.EQ(BY192,$BY$38:$BY$216,0)+COUNTIF(BY$38:BY192,BY192)-1,"-")</f>
        <v>-</v>
      </c>
      <c r="CA192" s="876"/>
      <c r="CB192" s="828" t="str">
        <f t="shared" si="137"/>
        <v>-</v>
      </c>
      <c r="CC192" s="828" t="str">
        <f t="shared" si="138"/>
        <v>-</v>
      </c>
      <c r="CD192" s="941" t="str">
        <f t="shared" si="139"/>
        <v>-</v>
      </c>
      <c r="CE192" s="104" t="str">
        <f t="shared" si="140"/>
        <v>-</v>
      </c>
      <c r="CF192" s="971" t="str">
        <f>IFERROR(_xlfn.RANK.EQ(CE192,$CE$38:$CE$216,0)+COUNTIF(CE$38:CE192,CE192)-1,"-")</f>
        <v>-</v>
      </c>
      <c r="CG192" s="972"/>
      <c r="CH192" s="976" t="str">
        <f t="shared" si="141"/>
        <v>-</v>
      </c>
      <c r="CI192" s="977" t="str">
        <f t="shared" si="142"/>
        <v>-</v>
      </c>
      <c r="CJ192" s="995" t="str">
        <f t="shared" si="143"/>
        <v>-</v>
      </c>
    </row>
    <row r="193" spans="1:88" s="211" customFormat="1" ht="18" customHeight="1">
      <c r="A193" s="608" t="s">
        <v>604</v>
      </c>
      <c r="B193" s="605" t="s">
        <v>622</v>
      </c>
      <c r="C193" s="606" t="s">
        <v>189</v>
      </c>
      <c r="D193" s="605" t="s">
        <v>800</v>
      </c>
      <c r="E193" s="606" t="s">
        <v>320</v>
      </c>
      <c r="F193" s="637" t="s">
        <v>145</v>
      </c>
      <c r="G193" s="637" t="s">
        <v>145</v>
      </c>
      <c r="H193" s="637" t="s">
        <v>145</v>
      </c>
      <c r="I193" s="637" t="s">
        <v>145</v>
      </c>
      <c r="J193" s="637" t="s">
        <v>145</v>
      </c>
      <c r="K193" s="637" t="s">
        <v>145</v>
      </c>
      <c r="L193" s="637" t="s">
        <v>145</v>
      </c>
      <c r="M193" s="637" t="s">
        <v>145</v>
      </c>
      <c r="N193" s="636" t="s">
        <v>145</v>
      </c>
      <c r="O193" s="636" t="s">
        <v>145</v>
      </c>
      <c r="P193" s="636" t="s">
        <v>145</v>
      </c>
      <c r="Q193" s="637" t="s">
        <v>145</v>
      </c>
      <c r="R193" s="637" t="s">
        <v>145</v>
      </c>
      <c r="S193" s="636" t="s">
        <v>145</v>
      </c>
      <c r="T193" s="636" t="s">
        <v>145</v>
      </c>
      <c r="U193" s="637" t="s">
        <v>145</v>
      </c>
      <c r="V193" s="636" t="s">
        <v>145</v>
      </c>
      <c r="W193" s="636" t="s">
        <v>145</v>
      </c>
      <c r="X193" s="636" t="s">
        <v>145</v>
      </c>
      <c r="Y193" s="636" t="s">
        <v>145</v>
      </c>
      <c r="Z193" s="636" t="s">
        <v>145</v>
      </c>
      <c r="AA193" s="636" t="s">
        <v>145</v>
      </c>
      <c r="AB193" s="636" t="s">
        <v>145</v>
      </c>
      <c r="AC193" s="636" t="s">
        <v>145</v>
      </c>
      <c r="AD193" s="636" t="s">
        <v>145</v>
      </c>
      <c r="AE193" s="636" t="s">
        <v>145</v>
      </c>
      <c r="AG193" s="103">
        <v>156</v>
      </c>
      <c r="AH193" s="103" t="s">
        <v>226</v>
      </c>
      <c r="AI193" s="104">
        <f t="shared" si="108"/>
        <v>3070</v>
      </c>
      <c r="AJ193" s="876">
        <f>IFERROR(_xlfn.RANK.EQ(AI193,$AI$38:$AI$216,0)+COUNTIF(AI$38:AI193,AI193)-1,"-")</f>
        <v>13</v>
      </c>
      <c r="AK193" s="876"/>
      <c r="AL193" s="828" t="str">
        <f t="shared" si="109"/>
        <v>-</v>
      </c>
      <c r="AM193" s="828" t="str">
        <f t="shared" si="110"/>
        <v>-</v>
      </c>
      <c r="AN193" s="941" t="str">
        <f t="shared" si="111"/>
        <v>-</v>
      </c>
      <c r="AO193" s="104">
        <f t="shared" si="112"/>
        <v>16600</v>
      </c>
      <c r="AP193" s="876">
        <f>IFERROR(_xlfn.RANK.EQ(AO193,$AO$38:$AO$216,0)+COUNTIF(AO$38:AO193,AO193)-1,"-")</f>
        <v>13</v>
      </c>
      <c r="AQ193" s="876"/>
      <c r="AR193" s="828" t="str">
        <f t="shared" si="113"/>
        <v>-</v>
      </c>
      <c r="AS193" s="828" t="str">
        <f t="shared" si="114"/>
        <v>-</v>
      </c>
      <c r="AT193" s="941" t="str">
        <f t="shared" si="115"/>
        <v>-</v>
      </c>
      <c r="AU193" s="104">
        <f t="shared" si="116"/>
        <v>539</v>
      </c>
      <c r="AV193" s="876">
        <f>IFERROR(_xlfn.RANK.EQ(AU193,$AU$38:$AU$216,0)+COUNTIF(AU$38:AU193,AU193)-1,"-")</f>
        <v>36</v>
      </c>
      <c r="AW193" s="876"/>
      <c r="AX193" s="828" t="str">
        <f t="shared" si="117"/>
        <v>-</v>
      </c>
      <c r="AY193" s="828" t="str">
        <f t="shared" si="118"/>
        <v>-</v>
      </c>
      <c r="AZ193" s="828" t="str">
        <f t="shared" si="119"/>
        <v>-</v>
      </c>
      <c r="BA193" s="104">
        <f t="shared" si="120"/>
        <v>3020</v>
      </c>
      <c r="BB193" s="876">
        <f>IFERROR(_xlfn.RANK.EQ(BA193,$BA$38:$BA$216,0)+COUNTIF(BA$38:BA193,BA193)-1,"-")</f>
        <v>9</v>
      </c>
      <c r="BC193" s="876"/>
      <c r="BD193" s="828" t="str">
        <f t="shared" si="121"/>
        <v>-</v>
      </c>
      <c r="BE193" s="828" t="str">
        <f t="shared" si="122"/>
        <v>-</v>
      </c>
      <c r="BF193" s="941" t="str">
        <f t="shared" si="123"/>
        <v>-</v>
      </c>
      <c r="BG193" s="104">
        <f t="shared" si="124"/>
        <v>16300</v>
      </c>
      <c r="BH193" s="876">
        <f>IFERROR(_xlfn.RANK.EQ(BG193,$BG$38:$BG$216,0)+COUNTIF(BG$38:BG193,BG193)-1,"-")</f>
        <v>12</v>
      </c>
      <c r="BI193" s="876"/>
      <c r="BJ193" s="828" t="str">
        <f t="shared" si="125"/>
        <v>-</v>
      </c>
      <c r="BK193" s="828" t="str">
        <f t="shared" si="126"/>
        <v>-</v>
      </c>
      <c r="BL193" s="941" t="str">
        <f t="shared" si="127"/>
        <v>-</v>
      </c>
      <c r="BM193" s="104">
        <f t="shared" si="128"/>
        <v>541</v>
      </c>
      <c r="BN193" s="876">
        <f>IFERROR(_xlfn.RANK.EQ(BM193,$BM$38:$BM$216,0)+COUNTIF(BM$38:BM193,BM193)-1,"-")</f>
        <v>46</v>
      </c>
      <c r="BO193" s="876"/>
      <c r="BP193" s="828" t="str">
        <f t="shared" si="129"/>
        <v>-</v>
      </c>
      <c r="BQ193" s="828" t="str">
        <f t="shared" si="130"/>
        <v>-</v>
      </c>
      <c r="BR193" s="828" t="str">
        <f t="shared" si="131"/>
        <v>-</v>
      </c>
      <c r="BS193" s="104">
        <f t="shared" si="132"/>
        <v>56</v>
      </c>
      <c r="BT193" s="876">
        <f>IFERROR(_xlfn.RANK.EQ(BS193,$BS$38:$BS$216,0)+COUNTIF(BS$38:BS193,BS193)-1,"-")</f>
        <v>53</v>
      </c>
      <c r="BU193" s="876"/>
      <c r="BV193" s="828" t="str">
        <f t="shared" si="133"/>
        <v>-</v>
      </c>
      <c r="BW193" s="828" t="str">
        <f t="shared" si="134"/>
        <v>-</v>
      </c>
      <c r="BX193" s="941" t="str">
        <f t="shared" si="135"/>
        <v>-</v>
      </c>
      <c r="BY193" s="104">
        <f t="shared" si="136"/>
        <v>252</v>
      </c>
      <c r="BZ193" s="876">
        <f>IFERROR(_xlfn.RANK.EQ(BY193,$BY$38:$BY$216,0)+COUNTIF(BY$38:BY193,BY193)-1,"-")</f>
        <v>50</v>
      </c>
      <c r="CA193" s="876"/>
      <c r="CB193" s="828" t="str">
        <f t="shared" si="137"/>
        <v>-</v>
      </c>
      <c r="CC193" s="828" t="str">
        <f t="shared" si="138"/>
        <v>-</v>
      </c>
      <c r="CD193" s="941" t="str">
        <f t="shared" si="139"/>
        <v>-</v>
      </c>
      <c r="CE193" s="104">
        <f t="shared" si="140"/>
        <v>450</v>
      </c>
      <c r="CF193" s="971">
        <f>IFERROR(_xlfn.RANK.EQ(CE193,$CE$38:$CE$216,0)+COUNTIF(CE$38:CE193,CE193)-1,"-")</f>
        <v>7</v>
      </c>
      <c r="CG193" s="972"/>
      <c r="CH193" s="976" t="str">
        <f t="shared" si="141"/>
        <v>-</v>
      </c>
      <c r="CI193" s="977" t="str">
        <f t="shared" si="142"/>
        <v>-</v>
      </c>
      <c r="CJ193" s="995" t="str">
        <f t="shared" si="143"/>
        <v>-</v>
      </c>
    </row>
    <row r="194" spans="1:88" s="211" customFormat="1" ht="18" customHeight="1">
      <c r="A194" s="608" t="s">
        <v>604</v>
      </c>
      <c r="B194" s="605" t="s">
        <v>622</v>
      </c>
      <c r="C194" s="606" t="s">
        <v>189</v>
      </c>
      <c r="D194" s="605" t="s">
        <v>801</v>
      </c>
      <c r="E194" s="606" t="s">
        <v>262</v>
      </c>
      <c r="F194" s="637" t="s">
        <v>145</v>
      </c>
      <c r="G194" s="637" t="s">
        <v>145</v>
      </c>
      <c r="H194" s="637" t="s">
        <v>145</v>
      </c>
      <c r="I194" s="637" t="s">
        <v>145</v>
      </c>
      <c r="J194" s="637" t="s">
        <v>145</v>
      </c>
      <c r="K194" s="637" t="s">
        <v>145</v>
      </c>
      <c r="L194" s="637" t="s">
        <v>145</v>
      </c>
      <c r="M194" s="637" t="s">
        <v>145</v>
      </c>
      <c r="N194" s="636" t="s">
        <v>145</v>
      </c>
      <c r="O194" s="636" t="s">
        <v>145</v>
      </c>
      <c r="P194" s="636" t="s">
        <v>145</v>
      </c>
      <c r="Q194" s="637" t="s">
        <v>145</v>
      </c>
      <c r="R194" s="637" t="s">
        <v>145</v>
      </c>
      <c r="S194" s="636" t="s">
        <v>145</v>
      </c>
      <c r="T194" s="636" t="s">
        <v>145</v>
      </c>
      <c r="U194" s="637" t="s">
        <v>145</v>
      </c>
      <c r="V194" s="636" t="s">
        <v>145</v>
      </c>
      <c r="W194" s="636" t="s">
        <v>145</v>
      </c>
      <c r="X194" s="636" t="s">
        <v>145</v>
      </c>
      <c r="Y194" s="636" t="s">
        <v>145</v>
      </c>
      <c r="Z194" s="636" t="s">
        <v>145</v>
      </c>
      <c r="AA194" s="636" t="s">
        <v>145</v>
      </c>
      <c r="AB194" s="636" t="s">
        <v>145</v>
      </c>
      <c r="AC194" s="636" t="s">
        <v>145</v>
      </c>
      <c r="AD194" s="636" t="s">
        <v>145</v>
      </c>
      <c r="AE194" s="636" t="s">
        <v>145</v>
      </c>
      <c r="AG194" s="103">
        <v>157</v>
      </c>
      <c r="AH194" s="103" t="s">
        <v>203</v>
      </c>
      <c r="AI194" s="104">
        <f t="shared" si="108"/>
        <v>6510</v>
      </c>
      <c r="AJ194" s="876">
        <f>IFERROR(_xlfn.RANK.EQ(AI194,$AI$38:$AI$216,0)+COUNTIF(AI$38:AI194,AI194)-1,"-")</f>
        <v>2</v>
      </c>
      <c r="AK194" s="876"/>
      <c r="AL194" s="828" t="str">
        <f t="shared" si="109"/>
        <v>-</v>
      </c>
      <c r="AM194" s="828" t="str">
        <f t="shared" si="110"/>
        <v>-</v>
      </c>
      <c r="AN194" s="941" t="str">
        <f t="shared" si="111"/>
        <v>-</v>
      </c>
      <c r="AO194" s="104">
        <f t="shared" si="112"/>
        <v>40200</v>
      </c>
      <c r="AP194" s="876">
        <f>IFERROR(_xlfn.RANK.EQ(AO194,$AO$38:$AO$216,0)+COUNTIF(AO$38:AO194,AO194)-1,"-")</f>
        <v>3</v>
      </c>
      <c r="AQ194" s="876"/>
      <c r="AR194" s="828" t="str">
        <f t="shared" si="113"/>
        <v>-</v>
      </c>
      <c r="AS194" s="828" t="str">
        <f t="shared" si="114"/>
        <v>-</v>
      </c>
      <c r="AT194" s="941" t="str">
        <f t="shared" si="115"/>
        <v>-</v>
      </c>
      <c r="AU194" s="104">
        <f t="shared" si="116"/>
        <v>617</v>
      </c>
      <c r="AV194" s="876">
        <f>IFERROR(_xlfn.RANK.EQ(AU194,$AU$38:$AU$216,0)+COUNTIF(AU$38:AU194,AU194)-1,"-")</f>
        <v>15</v>
      </c>
      <c r="AW194" s="876"/>
      <c r="AX194" s="828" t="str">
        <f t="shared" si="117"/>
        <v>-</v>
      </c>
      <c r="AY194" s="828" t="str">
        <f t="shared" si="118"/>
        <v>-</v>
      </c>
      <c r="AZ194" s="828" t="str">
        <f t="shared" si="119"/>
        <v>-</v>
      </c>
      <c r="BA194" s="104">
        <f t="shared" si="120"/>
        <v>6220</v>
      </c>
      <c r="BB194" s="876">
        <f>IFERROR(_xlfn.RANK.EQ(BA194,$BA$38:$BA$216,0)+COUNTIF(BA$38:BA194,BA194)-1,"-")</f>
        <v>3</v>
      </c>
      <c r="BC194" s="876"/>
      <c r="BD194" s="828" t="str">
        <f t="shared" si="121"/>
        <v>-</v>
      </c>
      <c r="BE194" s="828" t="str">
        <f t="shared" si="122"/>
        <v>-</v>
      </c>
      <c r="BF194" s="941" t="str">
        <f t="shared" si="123"/>
        <v>-</v>
      </c>
      <c r="BG194" s="104">
        <f t="shared" si="124"/>
        <v>38900</v>
      </c>
      <c r="BH194" s="876">
        <f>IFERROR(_xlfn.RANK.EQ(BG194,$BG$38:$BG$216,0)+COUNTIF(BG$38:BG194,BG194)-1,"-")</f>
        <v>3</v>
      </c>
      <c r="BI194" s="876"/>
      <c r="BJ194" s="828" t="str">
        <f t="shared" si="125"/>
        <v>-</v>
      </c>
      <c r="BK194" s="828" t="str">
        <f t="shared" si="126"/>
        <v>-</v>
      </c>
      <c r="BL194" s="941" t="str">
        <f t="shared" si="127"/>
        <v>-</v>
      </c>
      <c r="BM194" s="104">
        <f t="shared" si="128"/>
        <v>625</v>
      </c>
      <c r="BN194" s="876">
        <f>IFERROR(_xlfn.RANK.EQ(BM194,$BM$38:$BM$216,0)+COUNTIF(BM$38:BM194,BM194)-1,"-")</f>
        <v>18</v>
      </c>
      <c r="BO194" s="876"/>
      <c r="BP194" s="828" t="str">
        <f t="shared" si="129"/>
        <v>-</v>
      </c>
      <c r="BQ194" s="828" t="str">
        <f t="shared" si="130"/>
        <v>-</v>
      </c>
      <c r="BR194" s="828" t="str">
        <f t="shared" si="131"/>
        <v>-</v>
      </c>
      <c r="BS194" s="104">
        <f t="shared" si="132"/>
        <v>287</v>
      </c>
      <c r="BT194" s="876">
        <f>IFERROR(_xlfn.RANK.EQ(BS194,$BS$38:$BS$216,0)+COUNTIF(BS$38:BS194,BS194)-1,"-")</f>
        <v>22</v>
      </c>
      <c r="BU194" s="876"/>
      <c r="BV194" s="828" t="str">
        <f t="shared" si="133"/>
        <v>-</v>
      </c>
      <c r="BW194" s="828" t="str">
        <f t="shared" si="134"/>
        <v>-</v>
      </c>
      <c r="BX194" s="941" t="str">
        <f t="shared" si="135"/>
        <v>-</v>
      </c>
      <c r="BY194" s="104">
        <f t="shared" si="136"/>
        <v>1300</v>
      </c>
      <c r="BZ194" s="876">
        <f>IFERROR(_xlfn.RANK.EQ(BY194,$BY$38:$BY$216,0)+COUNTIF(BY$38:BY194,BY194)-1,"-")</f>
        <v>20</v>
      </c>
      <c r="CA194" s="876"/>
      <c r="CB194" s="828" t="str">
        <f t="shared" si="137"/>
        <v>-</v>
      </c>
      <c r="CC194" s="828" t="str">
        <f t="shared" si="138"/>
        <v>-</v>
      </c>
      <c r="CD194" s="941" t="str">
        <f t="shared" si="139"/>
        <v>-</v>
      </c>
      <c r="CE194" s="104">
        <f t="shared" si="140"/>
        <v>454</v>
      </c>
      <c r="CF194" s="971">
        <f>IFERROR(_xlfn.RANK.EQ(CE194,$CE$38:$CE$216,0)+COUNTIF(CE$38:CE194,CE194)-1,"-")</f>
        <v>6</v>
      </c>
      <c r="CG194" s="972"/>
      <c r="CH194" s="976" t="str">
        <f t="shared" si="141"/>
        <v>-</v>
      </c>
      <c r="CI194" s="977" t="str">
        <f t="shared" si="142"/>
        <v>-</v>
      </c>
      <c r="CJ194" s="995" t="str">
        <f t="shared" si="143"/>
        <v>-</v>
      </c>
    </row>
    <row r="195" spans="1:88" s="211" customFormat="1" ht="18" customHeight="1">
      <c r="A195" s="608" t="s">
        <v>604</v>
      </c>
      <c r="B195" s="605" t="s">
        <v>622</v>
      </c>
      <c r="C195" s="606" t="s">
        <v>189</v>
      </c>
      <c r="D195" s="605" t="s">
        <v>802</v>
      </c>
      <c r="E195" s="606" t="s">
        <v>211</v>
      </c>
      <c r="F195" s="637" t="s">
        <v>888</v>
      </c>
      <c r="G195" s="637" t="s">
        <v>888</v>
      </c>
      <c r="H195" s="637" t="s">
        <v>145</v>
      </c>
      <c r="I195" s="637" t="s">
        <v>888</v>
      </c>
      <c r="J195" s="637" t="s">
        <v>888</v>
      </c>
      <c r="K195" s="637" t="s">
        <v>888</v>
      </c>
      <c r="L195" s="637" t="s">
        <v>888</v>
      </c>
      <c r="M195" s="637" t="s">
        <v>888</v>
      </c>
      <c r="N195" s="636" t="s">
        <v>145</v>
      </c>
      <c r="O195" s="636" t="s">
        <v>145</v>
      </c>
      <c r="P195" s="636" t="s">
        <v>145</v>
      </c>
      <c r="Q195" s="637" t="s">
        <v>145</v>
      </c>
      <c r="R195" s="637" t="s">
        <v>145</v>
      </c>
      <c r="S195" s="636" t="s">
        <v>145</v>
      </c>
      <c r="T195" s="636" t="s">
        <v>145</v>
      </c>
      <c r="U195" s="637" t="s">
        <v>145</v>
      </c>
      <c r="V195" s="636" t="s">
        <v>145</v>
      </c>
      <c r="W195" s="636" t="s">
        <v>145</v>
      </c>
      <c r="X195" s="636" t="s">
        <v>145</v>
      </c>
      <c r="Y195" s="636" t="s">
        <v>145</v>
      </c>
      <c r="Z195" s="636" t="s">
        <v>145</v>
      </c>
      <c r="AA195" s="636" t="s">
        <v>145</v>
      </c>
      <c r="AB195" s="636" t="s">
        <v>145</v>
      </c>
      <c r="AC195" s="636" t="s">
        <v>145</v>
      </c>
      <c r="AD195" s="636" t="s">
        <v>145</v>
      </c>
      <c r="AE195" s="636" t="s">
        <v>145</v>
      </c>
      <c r="AG195" s="103">
        <v>158</v>
      </c>
      <c r="AH195" s="103" t="s">
        <v>219</v>
      </c>
      <c r="AI195" s="104">
        <f t="shared" si="108"/>
        <v>976</v>
      </c>
      <c r="AJ195" s="876">
        <f>IFERROR(_xlfn.RANK.EQ(AI195,$AI$38:$AI$216,0)+COUNTIF(AI$38:AI195,AI195)-1,"-")</f>
        <v>40</v>
      </c>
      <c r="AK195" s="876"/>
      <c r="AL195" s="828" t="str">
        <f t="shared" si="109"/>
        <v>-</v>
      </c>
      <c r="AM195" s="828" t="str">
        <f t="shared" si="110"/>
        <v>-</v>
      </c>
      <c r="AN195" s="941" t="str">
        <f t="shared" si="111"/>
        <v>-</v>
      </c>
      <c r="AO195" s="104">
        <f t="shared" si="112"/>
        <v>6180</v>
      </c>
      <c r="AP195" s="876">
        <f>IFERROR(_xlfn.RANK.EQ(AO195,$AO$38:$AO$216,0)+COUNTIF(AO$38:AO195,AO195)-1,"-")</f>
        <v>36</v>
      </c>
      <c r="AQ195" s="876"/>
      <c r="AR195" s="828" t="str">
        <f t="shared" si="113"/>
        <v>-</v>
      </c>
      <c r="AS195" s="828" t="str">
        <f t="shared" si="114"/>
        <v>-</v>
      </c>
      <c r="AT195" s="941" t="str">
        <f t="shared" si="115"/>
        <v>-</v>
      </c>
      <c r="AU195" s="104">
        <f t="shared" si="116"/>
        <v>633</v>
      </c>
      <c r="AV195" s="876">
        <f>IFERROR(_xlfn.RANK.EQ(AU195,$AU$38:$AU$216,0)+COUNTIF(AU$38:AU195,AU195)-1,"-")</f>
        <v>13</v>
      </c>
      <c r="AW195" s="876"/>
      <c r="AX195" s="828" t="str">
        <f t="shared" si="117"/>
        <v>-</v>
      </c>
      <c r="AY195" s="828" t="str">
        <f t="shared" si="118"/>
        <v>-</v>
      </c>
      <c r="AZ195" s="828" t="str">
        <f t="shared" si="119"/>
        <v>-</v>
      </c>
      <c r="BA195" s="104">
        <f t="shared" si="120"/>
        <v>976</v>
      </c>
      <c r="BB195" s="876">
        <f>IFERROR(_xlfn.RANK.EQ(BA195,$BA$38:$BA$216,0)+COUNTIF(BA$38:BA195,BA195)-1,"-")</f>
        <v>37</v>
      </c>
      <c r="BC195" s="876"/>
      <c r="BD195" s="828" t="str">
        <f t="shared" si="121"/>
        <v>-</v>
      </c>
      <c r="BE195" s="828" t="str">
        <f t="shared" si="122"/>
        <v>-</v>
      </c>
      <c r="BF195" s="941" t="str">
        <f t="shared" si="123"/>
        <v>-</v>
      </c>
      <c r="BG195" s="104">
        <f t="shared" si="124"/>
        <v>6180</v>
      </c>
      <c r="BH195" s="876">
        <f>IFERROR(_xlfn.RANK.EQ(BG195,$BG$38:$BG$216,0)+COUNTIF(BG$38:BG195,BG195)-1,"-")</f>
        <v>33</v>
      </c>
      <c r="BI195" s="876"/>
      <c r="BJ195" s="828" t="str">
        <f t="shared" si="125"/>
        <v>-</v>
      </c>
      <c r="BK195" s="828" t="str">
        <f t="shared" si="126"/>
        <v>-</v>
      </c>
      <c r="BL195" s="941" t="str">
        <f t="shared" si="127"/>
        <v>-</v>
      </c>
      <c r="BM195" s="104">
        <f t="shared" si="128"/>
        <v>633</v>
      </c>
      <c r="BN195" s="876">
        <f>IFERROR(_xlfn.RANK.EQ(BM195,$BM$38:$BM$216,0)+COUNTIF(BM$38:BM195,BM195)-1,"-")</f>
        <v>16</v>
      </c>
      <c r="BO195" s="876"/>
      <c r="BP195" s="828" t="str">
        <f t="shared" si="129"/>
        <v>-</v>
      </c>
      <c r="BQ195" s="828" t="str">
        <f t="shared" si="130"/>
        <v>-</v>
      </c>
      <c r="BR195" s="828" t="str">
        <f t="shared" si="131"/>
        <v>-</v>
      </c>
      <c r="BS195" s="104" t="str">
        <f t="shared" si="132"/>
        <v>-</v>
      </c>
      <c r="BT195" s="876" t="str">
        <f>IFERROR(_xlfn.RANK.EQ(BS195,$BS$38:$BS$216,0)+COUNTIF(BS$38:BS195,BS195)-1,"-")</f>
        <v>-</v>
      </c>
      <c r="BU195" s="876"/>
      <c r="BV195" s="828" t="str">
        <f t="shared" si="133"/>
        <v>-</v>
      </c>
      <c r="BW195" s="828" t="str">
        <f t="shared" si="134"/>
        <v>-</v>
      </c>
      <c r="BX195" s="941" t="str">
        <f t="shared" si="135"/>
        <v>-</v>
      </c>
      <c r="BY195" s="104" t="str">
        <f t="shared" si="136"/>
        <v>-</v>
      </c>
      <c r="BZ195" s="876" t="str">
        <f>IFERROR(_xlfn.RANK.EQ(BY195,$BY$38:$BY$216,0)+COUNTIF(BY$38:BY195,BY195)-1,"-")</f>
        <v>-</v>
      </c>
      <c r="CA195" s="876"/>
      <c r="CB195" s="828" t="str">
        <f t="shared" si="137"/>
        <v>-</v>
      </c>
      <c r="CC195" s="828" t="str">
        <f t="shared" si="138"/>
        <v>-</v>
      </c>
      <c r="CD195" s="941" t="str">
        <f t="shared" si="139"/>
        <v>-</v>
      </c>
      <c r="CE195" s="104" t="str">
        <f t="shared" si="140"/>
        <v>-</v>
      </c>
      <c r="CF195" s="971" t="str">
        <f>IFERROR(_xlfn.RANK.EQ(CE195,$CE$38:$CE$216,0)+COUNTIF(CE$38:CE195,CE195)-1,"-")</f>
        <v>-</v>
      </c>
      <c r="CG195" s="972"/>
      <c r="CH195" s="976" t="str">
        <f t="shared" si="141"/>
        <v>-</v>
      </c>
      <c r="CI195" s="977" t="str">
        <f t="shared" si="142"/>
        <v>-</v>
      </c>
      <c r="CJ195" s="995" t="str">
        <f t="shared" si="143"/>
        <v>-</v>
      </c>
    </row>
    <row r="196" spans="1:88" s="211" customFormat="1" ht="18" customHeight="1">
      <c r="A196" s="608" t="s">
        <v>604</v>
      </c>
      <c r="B196" s="605" t="s">
        <v>622</v>
      </c>
      <c r="C196" s="606" t="s">
        <v>189</v>
      </c>
      <c r="D196" s="605" t="s">
        <v>803</v>
      </c>
      <c r="E196" s="606" t="s">
        <v>273</v>
      </c>
      <c r="F196" s="637" t="s">
        <v>888</v>
      </c>
      <c r="G196" s="637">
        <v>499</v>
      </c>
      <c r="H196" s="637" t="s">
        <v>145</v>
      </c>
      <c r="I196" s="637">
        <v>499</v>
      </c>
      <c r="J196" s="637" t="s">
        <v>888</v>
      </c>
      <c r="K196" s="637" t="s">
        <v>888</v>
      </c>
      <c r="L196" s="637">
        <v>499</v>
      </c>
      <c r="M196" s="637" t="s">
        <v>888</v>
      </c>
      <c r="N196" s="636" t="s">
        <v>145</v>
      </c>
      <c r="O196" s="636" t="s">
        <v>145</v>
      </c>
      <c r="P196" s="636" t="s">
        <v>145</v>
      </c>
      <c r="Q196" s="637" t="s">
        <v>145</v>
      </c>
      <c r="R196" s="637" t="s">
        <v>145</v>
      </c>
      <c r="S196" s="636" t="s">
        <v>145</v>
      </c>
      <c r="T196" s="636" t="s">
        <v>145</v>
      </c>
      <c r="U196" s="637" t="s">
        <v>145</v>
      </c>
      <c r="V196" s="636" t="s">
        <v>145</v>
      </c>
      <c r="W196" s="636" t="s">
        <v>145</v>
      </c>
      <c r="X196" s="636" t="s">
        <v>145</v>
      </c>
      <c r="Y196" s="636" t="s">
        <v>145</v>
      </c>
      <c r="Z196" s="636" t="s">
        <v>145</v>
      </c>
      <c r="AA196" s="636" t="s">
        <v>145</v>
      </c>
      <c r="AB196" s="636" t="s">
        <v>145</v>
      </c>
      <c r="AC196" s="636" t="s">
        <v>145</v>
      </c>
      <c r="AD196" s="636" t="s">
        <v>145</v>
      </c>
      <c r="AE196" s="636" t="s">
        <v>145</v>
      </c>
      <c r="AG196" s="103">
        <v>159</v>
      </c>
      <c r="AH196" s="103" t="s">
        <v>206</v>
      </c>
      <c r="AI196" s="104">
        <f t="shared" si="108"/>
        <v>2060</v>
      </c>
      <c r="AJ196" s="876">
        <f>IFERROR(_xlfn.RANK.EQ(AI196,$AI$38:$AI$216,0)+COUNTIF(AI$38:AI196,AI196)-1,"-")</f>
        <v>23</v>
      </c>
      <c r="AK196" s="876"/>
      <c r="AL196" s="828" t="str">
        <f t="shared" si="109"/>
        <v>-</v>
      </c>
      <c r="AM196" s="828" t="str">
        <f t="shared" si="110"/>
        <v>-</v>
      </c>
      <c r="AN196" s="941" t="str">
        <f t="shared" si="111"/>
        <v>-</v>
      </c>
      <c r="AO196" s="104">
        <f t="shared" si="112"/>
        <v>14000</v>
      </c>
      <c r="AP196" s="876">
        <f>IFERROR(_xlfn.RANK.EQ(AO196,$AO$38:$AO$216,0)+COUNTIF(AO$38:AO196,AO196)-1,"-")</f>
        <v>20</v>
      </c>
      <c r="AQ196" s="876"/>
      <c r="AR196" s="828" t="str">
        <f t="shared" si="113"/>
        <v>-</v>
      </c>
      <c r="AS196" s="828" t="str">
        <f t="shared" si="114"/>
        <v>-</v>
      </c>
      <c r="AT196" s="941" t="str">
        <f t="shared" si="115"/>
        <v>-</v>
      </c>
      <c r="AU196" s="104">
        <f t="shared" si="116"/>
        <v>681</v>
      </c>
      <c r="AV196" s="876">
        <f>IFERROR(_xlfn.RANK.EQ(AU196,$AU$38:$AU$216,0)+COUNTIF(AU$38:AU196,AU196)-1,"-")</f>
        <v>4</v>
      </c>
      <c r="AW196" s="876"/>
      <c r="AX196" s="828" t="str">
        <f t="shared" si="117"/>
        <v>-</v>
      </c>
      <c r="AY196" s="828" t="str">
        <f t="shared" si="118"/>
        <v>-</v>
      </c>
      <c r="AZ196" s="828" t="str">
        <f t="shared" si="119"/>
        <v>-</v>
      </c>
      <c r="BA196" s="104">
        <f t="shared" si="120"/>
        <v>2030</v>
      </c>
      <c r="BB196" s="876">
        <f>IFERROR(_xlfn.RANK.EQ(BA196,$BA$38:$BA$216,0)+COUNTIF(BA$38:BA196,BA196)-1,"-")</f>
        <v>20</v>
      </c>
      <c r="BC196" s="876"/>
      <c r="BD196" s="828" t="str">
        <f t="shared" si="121"/>
        <v>-</v>
      </c>
      <c r="BE196" s="828" t="str">
        <f t="shared" si="122"/>
        <v>-</v>
      </c>
      <c r="BF196" s="941" t="str">
        <f t="shared" si="123"/>
        <v>-</v>
      </c>
      <c r="BG196" s="104">
        <f t="shared" si="124"/>
        <v>13900</v>
      </c>
      <c r="BH196" s="876">
        <f>IFERROR(_xlfn.RANK.EQ(BG196,$BG$38:$BG$216,0)+COUNTIF(BG$38:BG196,BG196)-1,"-")</f>
        <v>17</v>
      </c>
      <c r="BI196" s="876"/>
      <c r="BJ196" s="828" t="str">
        <f t="shared" si="125"/>
        <v>-</v>
      </c>
      <c r="BK196" s="828" t="str">
        <f t="shared" si="126"/>
        <v>-</v>
      </c>
      <c r="BL196" s="941" t="str">
        <f t="shared" si="127"/>
        <v>-</v>
      </c>
      <c r="BM196" s="104">
        <f t="shared" si="128"/>
        <v>683</v>
      </c>
      <c r="BN196" s="876">
        <f>IFERROR(_xlfn.RANK.EQ(BM196,$BM$38:$BM$216,0)+COUNTIF(BM$38:BM196,BM196)-1,"-")</f>
        <v>4</v>
      </c>
      <c r="BO196" s="876"/>
      <c r="BP196" s="828" t="str">
        <f t="shared" si="129"/>
        <v>-</v>
      </c>
      <c r="BQ196" s="828" t="str">
        <f t="shared" si="130"/>
        <v>-</v>
      </c>
      <c r="BR196" s="828" t="str">
        <f t="shared" si="131"/>
        <v>-</v>
      </c>
      <c r="BS196" s="104" t="str">
        <f t="shared" si="132"/>
        <v>x</v>
      </c>
      <c r="BT196" s="876" t="str">
        <f>IFERROR(_xlfn.RANK.EQ(BS196,$BS$38:$BS$216,0)+COUNTIF(BS$38:BS196,BS196)-1,"-")</f>
        <v>-</v>
      </c>
      <c r="BU196" s="876"/>
      <c r="BV196" s="828" t="str">
        <f t="shared" si="133"/>
        <v>-</v>
      </c>
      <c r="BW196" s="828" t="str">
        <f t="shared" si="134"/>
        <v>-</v>
      </c>
      <c r="BX196" s="941" t="str">
        <f t="shared" si="135"/>
        <v>-</v>
      </c>
      <c r="BY196" s="104" t="str">
        <f t="shared" si="136"/>
        <v>x</v>
      </c>
      <c r="BZ196" s="876" t="str">
        <f>IFERROR(_xlfn.RANK.EQ(BY196,$BY$38:$BY$216,0)+COUNTIF(BY$38:BY196,BY196)-1,"-")</f>
        <v>-</v>
      </c>
      <c r="CA196" s="876"/>
      <c r="CB196" s="828" t="str">
        <f t="shared" si="137"/>
        <v>-</v>
      </c>
      <c r="CC196" s="828" t="str">
        <f t="shared" si="138"/>
        <v>-</v>
      </c>
      <c r="CD196" s="941" t="str">
        <f t="shared" si="139"/>
        <v>-</v>
      </c>
      <c r="CE196" s="104" t="str">
        <f t="shared" si="140"/>
        <v>x</v>
      </c>
      <c r="CF196" s="971" t="str">
        <f>IFERROR(_xlfn.RANK.EQ(CE196,$CE$38:$CE$216,0)+COUNTIF(CE$38:CE196,CE196)-1,"-")</f>
        <v>-</v>
      </c>
      <c r="CG196" s="972"/>
      <c r="CH196" s="976" t="str">
        <f t="shared" si="141"/>
        <v>-</v>
      </c>
      <c r="CI196" s="977" t="str">
        <f t="shared" si="142"/>
        <v>-</v>
      </c>
      <c r="CJ196" s="995" t="str">
        <f t="shared" si="143"/>
        <v>-</v>
      </c>
    </row>
    <row r="197" spans="1:88" s="211" customFormat="1" ht="18" customHeight="1">
      <c r="A197" s="608" t="s">
        <v>604</v>
      </c>
      <c r="B197" s="605" t="s">
        <v>622</v>
      </c>
      <c r="C197" s="606" t="s">
        <v>189</v>
      </c>
      <c r="D197" s="605" t="s">
        <v>804</v>
      </c>
      <c r="E197" s="606" t="s">
        <v>313</v>
      </c>
      <c r="F197" s="637" t="s">
        <v>145</v>
      </c>
      <c r="G197" s="637" t="s">
        <v>145</v>
      </c>
      <c r="H197" s="637" t="s">
        <v>145</v>
      </c>
      <c r="I197" s="637" t="s">
        <v>145</v>
      </c>
      <c r="J197" s="637" t="s">
        <v>145</v>
      </c>
      <c r="K197" s="637" t="s">
        <v>145</v>
      </c>
      <c r="L197" s="637" t="s">
        <v>145</v>
      </c>
      <c r="M197" s="637" t="s">
        <v>145</v>
      </c>
      <c r="N197" s="636" t="s">
        <v>145</v>
      </c>
      <c r="O197" s="636" t="s">
        <v>145</v>
      </c>
      <c r="P197" s="636" t="s">
        <v>145</v>
      </c>
      <c r="Q197" s="637" t="s">
        <v>145</v>
      </c>
      <c r="R197" s="637" t="s">
        <v>145</v>
      </c>
      <c r="S197" s="636" t="s">
        <v>145</v>
      </c>
      <c r="T197" s="636" t="s">
        <v>145</v>
      </c>
      <c r="U197" s="637" t="s">
        <v>145</v>
      </c>
      <c r="V197" s="636" t="s">
        <v>145</v>
      </c>
      <c r="W197" s="636" t="s">
        <v>145</v>
      </c>
      <c r="X197" s="636" t="s">
        <v>145</v>
      </c>
      <c r="Y197" s="636" t="s">
        <v>145</v>
      </c>
      <c r="Z197" s="636" t="s">
        <v>145</v>
      </c>
      <c r="AA197" s="636" t="s">
        <v>145</v>
      </c>
      <c r="AB197" s="636" t="s">
        <v>145</v>
      </c>
      <c r="AC197" s="636" t="s">
        <v>145</v>
      </c>
      <c r="AD197" s="636" t="s">
        <v>145</v>
      </c>
      <c r="AE197" s="636" t="s">
        <v>145</v>
      </c>
      <c r="AG197" s="103">
        <v>160</v>
      </c>
      <c r="AH197" s="103" t="s">
        <v>232</v>
      </c>
      <c r="AI197" s="104">
        <f t="shared" si="108"/>
        <v>616</v>
      </c>
      <c r="AJ197" s="876">
        <f>IFERROR(_xlfn.RANK.EQ(AI197,$AI$38:$AI$216,0)+COUNTIF(AI$38:AI197,AI197)-1,"-")</f>
        <v>54</v>
      </c>
      <c r="AK197" s="876"/>
      <c r="AL197" s="828" t="str">
        <f t="shared" si="109"/>
        <v>-</v>
      </c>
      <c r="AM197" s="828" t="str">
        <f t="shared" si="110"/>
        <v>-</v>
      </c>
      <c r="AN197" s="941" t="str">
        <f t="shared" si="111"/>
        <v>-</v>
      </c>
      <c r="AO197" s="104">
        <f t="shared" si="112"/>
        <v>4240</v>
      </c>
      <c r="AP197" s="876">
        <f>IFERROR(_xlfn.RANK.EQ(AO197,$AO$38:$AO$216,0)+COUNTIF(AO$38:AO197,AO197)-1,"-")</f>
        <v>43</v>
      </c>
      <c r="AQ197" s="876"/>
      <c r="AR197" s="828" t="str">
        <f t="shared" si="113"/>
        <v>-</v>
      </c>
      <c r="AS197" s="828" t="str">
        <f t="shared" si="114"/>
        <v>-</v>
      </c>
      <c r="AT197" s="941" t="str">
        <f t="shared" si="115"/>
        <v>-</v>
      </c>
      <c r="AU197" s="104">
        <f t="shared" si="116"/>
        <v>688</v>
      </c>
      <c r="AV197" s="876">
        <f>IFERROR(_xlfn.RANK.EQ(AU197,$AU$38:$AU$216,0)+COUNTIF(AU$38:AU197,AU197)-1,"-")</f>
        <v>3</v>
      </c>
      <c r="AW197" s="876"/>
      <c r="AX197" s="828" t="str">
        <f t="shared" si="117"/>
        <v>-</v>
      </c>
      <c r="AY197" s="828" t="str">
        <f t="shared" si="118"/>
        <v>-</v>
      </c>
      <c r="AZ197" s="828" t="str">
        <f t="shared" si="119"/>
        <v>-</v>
      </c>
      <c r="BA197" s="104">
        <f t="shared" si="120"/>
        <v>616</v>
      </c>
      <c r="BB197" s="876">
        <f>IFERROR(_xlfn.RANK.EQ(BA197,$BA$38:$BA$216,0)+COUNTIF(BA$38:BA197,BA197)-1,"-")</f>
        <v>47</v>
      </c>
      <c r="BC197" s="876"/>
      <c r="BD197" s="828" t="str">
        <f t="shared" si="121"/>
        <v>-</v>
      </c>
      <c r="BE197" s="828" t="str">
        <f t="shared" si="122"/>
        <v>-</v>
      </c>
      <c r="BF197" s="941" t="str">
        <f t="shared" si="123"/>
        <v>-</v>
      </c>
      <c r="BG197" s="104">
        <f t="shared" si="124"/>
        <v>4240</v>
      </c>
      <c r="BH197" s="876">
        <f>IFERROR(_xlfn.RANK.EQ(BG197,$BG$38:$BG$216,0)+COUNTIF(BG$38:BG197,BG197)-1,"-")</f>
        <v>40</v>
      </c>
      <c r="BI197" s="876"/>
      <c r="BJ197" s="828" t="str">
        <f t="shared" si="125"/>
        <v>-</v>
      </c>
      <c r="BK197" s="828" t="str">
        <f t="shared" si="126"/>
        <v>-</v>
      </c>
      <c r="BL197" s="941" t="str">
        <f t="shared" si="127"/>
        <v>-</v>
      </c>
      <c r="BM197" s="104">
        <f t="shared" si="128"/>
        <v>688</v>
      </c>
      <c r="BN197" s="876">
        <f>IFERROR(_xlfn.RANK.EQ(BM197,$BM$38:$BM$216,0)+COUNTIF(BM$38:BM197,BM197)-1,"-")</f>
        <v>3</v>
      </c>
      <c r="BO197" s="876"/>
      <c r="BP197" s="828" t="str">
        <f t="shared" si="129"/>
        <v>-</v>
      </c>
      <c r="BQ197" s="828" t="str">
        <f t="shared" si="130"/>
        <v>-</v>
      </c>
      <c r="BR197" s="828" t="str">
        <f t="shared" si="131"/>
        <v>-</v>
      </c>
      <c r="BS197" s="104" t="str">
        <f t="shared" si="132"/>
        <v>-</v>
      </c>
      <c r="BT197" s="876" t="str">
        <f>IFERROR(_xlfn.RANK.EQ(BS197,$BS$38:$BS$216,0)+COUNTIF(BS$38:BS197,BS197)-1,"-")</f>
        <v>-</v>
      </c>
      <c r="BU197" s="876"/>
      <c r="BV197" s="828" t="str">
        <f t="shared" si="133"/>
        <v>-</v>
      </c>
      <c r="BW197" s="828" t="str">
        <f t="shared" si="134"/>
        <v>-</v>
      </c>
      <c r="BX197" s="941" t="str">
        <f t="shared" si="135"/>
        <v>-</v>
      </c>
      <c r="BY197" s="104" t="str">
        <f t="shared" si="136"/>
        <v>-</v>
      </c>
      <c r="BZ197" s="876" t="str">
        <f>IFERROR(_xlfn.RANK.EQ(BY197,$BY$38:$BY$216,0)+COUNTIF(BY$38:BY197,BY197)-1,"-")</f>
        <v>-</v>
      </c>
      <c r="CA197" s="876"/>
      <c r="CB197" s="828" t="str">
        <f t="shared" si="137"/>
        <v>-</v>
      </c>
      <c r="CC197" s="828" t="str">
        <f t="shared" si="138"/>
        <v>-</v>
      </c>
      <c r="CD197" s="941" t="str">
        <f t="shared" si="139"/>
        <v>-</v>
      </c>
      <c r="CE197" s="104" t="str">
        <f t="shared" si="140"/>
        <v>-</v>
      </c>
      <c r="CF197" s="971" t="str">
        <f>IFERROR(_xlfn.RANK.EQ(CE197,$CE$38:$CE$216,0)+COUNTIF(CE$38:CE197,CE197)-1,"-")</f>
        <v>-</v>
      </c>
      <c r="CG197" s="972"/>
      <c r="CH197" s="976" t="str">
        <f t="shared" si="141"/>
        <v>-</v>
      </c>
      <c r="CI197" s="977" t="str">
        <f t="shared" si="142"/>
        <v>-</v>
      </c>
      <c r="CJ197" s="995" t="str">
        <f t="shared" si="143"/>
        <v>-</v>
      </c>
    </row>
    <row r="198" spans="1:88" s="211" customFormat="1" ht="18" customHeight="1">
      <c r="A198" s="608" t="s">
        <v>604</v>
      </c>
      <c r="B198" s="605" t="s">
        <v>622</v>
      </c>
      <c r="C198" s="606" t="s">
        <v>189</v>
      </c>
      <c r="D198" s="605" t="s">
        <v>805</v>
      </c>
      <c r="E198" s="606" t="s">
        <v>345</v>
      </c>
      <c r="F198" s="637" t="s">
        <v>145</v>
      </c>
      <c r="G198" s="637" t="s">
        <v>145</v>
      </c>
      <c r="H198" s="637" t="s">
        <v>145</v>
      </c>
      <c r="I198" s="637" t="s">
        <v>145</v>
      </c>
      <c r="J198" s="637" t="s">
        <v>145</v>
      </c>
      <c r="K198" s="637" t="s">
        <v>145</v>
      </c>
      <c r="L198" s="637" t="s">
        <v>145</v>
      </c>
      <c r="M198" s="637" t="s">
        <v>145</v>
      </c>
      <c r="N198" s="636" t="s">
        <v>145</v>
      </c>
      <c r="O198" s="636" t="s">
        <v>145</v>
      </c>
      <c r="P198" s="636" t="s">
        <v>145</v>
      </c>
      <c r="Q198" s="637" t="s">
        <v>145</v>
      </c>
      <c r="R198" s="637" t="s">
        <v>145</v>
      </c>
      <c r="S198" s="636" t="s">
        <v>145</v>
      </c>
      <c r="T198" s="636" t="s">
        <v>145</v>
      </c>
      <c r="U198" s="637" t="s">
        <v>145</v>
      </c>
      <c r="V198" s="636" t="s">
        <v>145</v>
      </c>
      <c r="W198" s="636" t="s">
        <v>145</v>
      </c>
      <c r="X198" s="636" t="s">
        <v>145</v>
      </c>
      <c r="Y198" s="636" t="s">
        <v>145</v>
      </c>
      <c r="Z198" s="636" t="s">
        <v>145</v>
      </c>
      <c r="AA198" s="636" t="s">
        <v>145</v>
      </c>
      <c r="AB198" s="636" t="s">
        <v>145</v>
      </c>
      <c r="AC198" s="636" t="s">
        <v>145</v>
      </c>
      <c r="AD198" s="636" t="s">
        <v>145</v>
      </c>
      <c r="AE198" s="636" t="s">
        <v>145</v>
      </c>
      <c r="AG198" s="103">
        <v>161</v>
      </c>
      <c r="AH198" s="103" t="s">
        <v>307</v>
      </c>
      <c r="AI198" s="104" t="str">
        <f t="shared" si="108"/>
        <v>x</v>
      </c>
      <c r="AJ198" s="876" t="str">
        <f>IFERROR(_xlfn.RANK.EQ(AI198,$AI$38:$AI$216,0)+COUNTIF(AI$38:AI198,AI198)-1,"-")</f>
        <v>-</v>
      </c>
      <c r="AK198" s="876"/>
      <c r="AL198" s="828" t="str">
        <f t="shared" si="109"/>
        <v>-</v>
      </c>
      <c r="AM198" s="828" t="str">
        <f t="shared" si="110"/>
        <v>-</v>
      </c>
      <c r="AN198" s="941" t="str">
        <f t="shared" si="111"/>
        <v>-</v>
      </c>
      <c r="AO198" s="104" t="str">
        <f t="shared" si="112"/>
        <v>x</v>
      </c>
      <c r="AP198" s="876" t="str">
        <f>IFERROR(_xlfn.RANK.EQ(AO198,$AO$38:$AO$216,0)+COUNTIF(AO$38:AO198,AO198)-1,"-")</f>
        <v>-</v>
      </c>
      <c r="AQ198" s="876"/>
      <c r="AR198" s="828" t="str">
        <f t="shared" si="113"/>
        <v>-</v>
      </c>
      <c r="AS198" s="828" t="str">
        <f t="shared" si="114"/>
        <v>-</v>
      </c>
      <c r="AT198" s="941" t="str">
        <f t="shared" si="115"/>
        <v>-</v>
      </c>
      <c r="AU198" s="104" t="str">
        <f t="shared" si="116"/>
        <v>x</v>
      </c>
      <c r="AV198" s="876" t="str">
        <f>IFERROR(_xlfn.RANK.EQ(AU198,$AU$38:$AU$216,0)+COUNTIF(AU$38:AU198,AU198)-1,"-")</f>
        <v>-</v>
      </c>
      <c r="AW198" s="876"/>
      <c r="AX198" s="828" t="str">
        <f t="shared" si="117"/>
        <v>-</v>
      </c>
      <c r="AY198" s="828" t="str">
        <f t="shared" si="118"/>
        <v>-</v>
      </c>
      <c r="AZ198" s="828" t="str">
        <f t="shared" si="119"/>
        <v>-</v>
      </c>
      <c r="BA198" s="104" t="str">
        <f t="shared" si="120"/>
        <v>x</v>
      </c>
      <c r="BB198" s="876" t="str">
        <f>IFERROR(_xlfn.RANK.EQ(BA198,$BA$38:$BA$216,0)+COUNTIF(BA$38:BA198,BA198)-1,"-")</f>
        <v>-</v>
      </c>
      <c r="BC198" s="876"/>
      <c r="BD198" s="828" t="str">
        <f t="shared" si="121"/>
        <v>-</v>
      </c>
      <c r="BE198" s="828" t="str">
        <f t="shared" si="122"/>
        <v>-</v>
      </c>
      <c r="BF198" s="941" t="str">
        <f t="shared" si="123"/>
        <v>-</v>
      </c>
      <c r="BG198" s="104" t="str">
        <f t="shared" si="124"/>
        <v>x</v>
      </c>
      <c r="BH198" s="876" t="str">
        <f>IFERROR(_xlfn.RANK.EQ(BG198,$BG$38:$BG$216,0)+COUNTIF(BG$38:BG198,BG198)-1,"-")</f>
        <v>-</v>
      </c>
      <c r="BI198" s="876"/>
      <c r="BJ198" s="828" t="str">
        <f t="shared" si="125"/>
        <v>-</v>
      </c>
      <c r="BK198" s="828" t="str">
        <f t="shared" si="126"/>
        <v>-</v>
      </c>
      <c r="BL198" s="941" t="str">
        <f t="shared" si="127"/>
        <v>-</v>
      </c>
      <c r="BM198" s="104" t="str">
        <f t="shared" si="128"/>
        <v>x</v>
      </c>
      <c r="BN198" s="876" t="str">
        <f>IFERROR(_xlfn.RANK.EQ(BM198,$BM$38:$BM$216,0)+COUNTIF(BM$38:BM198,BM198)-1,"-")</f>
        <v>-</v>
      </c>
      <c r="BO198" s="876"/>
      <c r="BP198" s="828" t="str">
        <f t="shared" si="129"/>
        <v>-</v>
      </c>
      <c r="BQ198" s="828" t="str">
        <f t="shared" si="130"/>
        <v>-</v>
      </c>
      <c r="BR198" s="828" t="str">
        <f t="shared" si="131"/>
        <v>-</v>
      </c>
      <c r="BS198" s="104" t="str">
        <f t="shared" si="132"/>
        <v>-</v>
      </c>
      <c r="BT198" s="876" t="str">
        <f>IFERROR(_xlfn.RANK.EQ(BS198,$BS$38:$BS$216,0)+COUNTIF(BS$38:BS198,BS198)-1,"-")</f>
        <v>-</v>
      </c>
      <c r="BU198" s="876"/>
      <c r="BV198" s="828" t="str">
        <f t="shared" si="133"/>
        <v>-</v>
      </c>
      <c r="BW198" s="828" t="str">
        <f t="shared" si="134"/>
        <v>-</v>
      </c>
      <c r="BX198" s="941" t="str">
        <f t="shared" si="135"/>
        <v>-</v>
      </c>
      <c r="BY198" s="104" t="str">
        <f t="shared" si="136"/>
        <v>-</v>
      </c>
      <c r="BZ198" s="876" t="str">
        <f>IFERROR(_xlfn.RANK.EQ(BY198,$BY$38:$BY$216,0)+COUNTIF(BY$38:BY198,BY198)-1,"-")</f>
        <v>-</v>
      </c>
      <c r="CA198" s="876"/>
      <c r="CB198" s="828" t="str">
        <f t="shared" si="137"/>
        <v>-</v>
      </c>
      <c r="CC198" s="828" t="str">
        <f t="shared" si="138"/>
        <v>-</v>
      </c>
      <c r="CD198" s="941" t="str">
        <f t="shared" si="139"/>
        <v>-</v>
      </c>
      <c r="CE198" s="104" t="str">
        <f t="shared" si="140"/>
        <v>-</v>
      </c>
      <c r="CF198" s="971" t="str">
        <f>IFERROR(_xlfn.RANK.EQ(CE198,$CE$38:$CE$216,0)+COUNTIF(CE$38:CE198,CE198)-1,"-")</f>
        <v>-</v>
      </c>
      <c r="CG198" s="972"/>
      <c r="CH198" s="976" t="str">
        <f t="shared" si="141"/>
        <v>-</v>
      </c>
      <c r="CI198" s="977" t="str">
        <f t="shared" si="142"/>
        <v>-</v>
      </c>
      <c r="CJ198" s="995" t="str">
        <f t="shared" si="143"/>
        <v>-</v>
      </c>
    </row>
    <row r="199" spans="1:88" s="211" customFormat="1" ht="18" customHeight="1">
      <c r="A199" s="608" t="s">
        <v>604</v>
      </c>
      <c r="B199" s="605" t="s">
        <v>624</v>
      </c>
      <c r="C199" s="606" t="s">
        <v>187</v>
      </c>
      <c r="D199" s="605" t="s">
        <v>806</v>
      </c>
      <c r="E199" s="606" t="s">
        <v>309</v>
      </c>
      <c r="F199" s="637" t="s">
        <v>145</v>
      </c>
      <c r="G199" s="637" t="s">
        <v>145</v>
      </c>
      <c r="H199" s="637" t="s">
        <v>145</v>
      </c>
      <c r="I199" s="637" t="s">
        <v>145</v>
      </c>
      <c r="J199" s="637" t="s">
        <v>145</v>
      </c>
      <c r="K199" s="637" t="s">
        <v>145</v>
      </c>
      <c r="L199" s="637" t="s">
        <v>145</v>
      </c>
      <c r="M199" s="637" t="s">
        <v>145</v>
      </c>
      <c r="N199" s="636" t="s">
        <v>145</v>
      </c>
      <c r="O199" s="636" t="s">
        <v>145</v>
      </c>
      <c r="P199" s="636" t="s">
        <v>145</v>
      </c>
      <c r="Q199" s="637" t="s">
        <v>145</v>
      </c>
      <c r="R199" s="637" t="s">
        <v>145</v>
      </c>
      <c r="S199" s="636" t="s">
        <v>145</v>
      </c>
      <c r="T199" s="636" t="s">
        <v>145</v>
      </c>
      <c r="U199" s="637" t="s">
        <v>145</v>
      </c>
      <c r="V199" s="636" t="s">
        <v>145</v>
      </c>
      <c r="W199" s="636" t="s">
        <v>145</v>
      </c>
      <c r="X199" s="636" t="s">
        <v>145</v>
      </c>
      <c r="Y199" s="636" t="s">
        <v>145</v>
      </c>
      <c r="Z199" s="636" t="s">
        <v>145</v>
      </c>
      <c r="AA199" s="636" t="s">
        <v>145</v>
      </c>
      <c r="AB199" s="636" t="s">
        <v>145</v>
      </c>
      <c r="AC199" s="636" t="s">
        <v>145</v>
      </c>
      <c r="AD199" s="636" t="s">
        <v>145</v>
      </c>
      <c r="AE199" s="636" t="s">
        <v>145</v>
      </c>
      <c r="AG199" s="103">
        <v>162</v>
      </c>
      <c r="AH199" s="103" t="s">
        <v>202</v>
      </c>
      <c r="AI199" s="104">
        <f t="shared" si="108"/>
        <v>4320</v>
      </c>
      <c r="AJ199" s="876">
        <f>IFERROR(_xlfn.RANK.EQ(AI199,$AI$38:$AI$216,0)+COUNTIF(AI$38:AI199,AI199)-1,"-")</f>
        <v>6</v>
      </c>
      <c r="AK199" s="876"/>
      <c r="AL199" s="828" t="str">
        <f t="shared" si="109"/>
        <v>-</v>
      </c>
      <c r="AM199" s="828" t="str">
        <f t="shared" si="110"/>
        <v>-</v>
      </c>
      <c r="AN199" s="941" t="str">
        <f t="shared" si="111"/>
        <v>-</v>
      </c>
      <c r="AO199" s="104">
        <f t="shared" si="112"/>
        <v>27900</v>
      </c>
      <c r="AP199" s="876">
        <f>IFERROR(_xlfn.RANK.EQ(AO199,$AO$38:$AO$216,0)+COUNTIF(AO$38:AO199,AO199)-1,"-")</f>
        <v>6</v>
      </c>
      <c r="AQ199" s="876"/>
      <c r="AR199" s="828" t="str">
        <f t="shared" si="113"/>
        <v>-</v>
      </c>
      <c r="AS199" s="828" t="str">
        <f t="shared" si="114"/>
        <v>-</v>
      </c>
      <c r="AT199" s="941" t="str">
        <f t="shared" si="115"/>
        <v>-</v>
      </c>
      <c r="AU199" s="104">
        <f t="shared" si="116"/>
        <v>646</v>
      </c>
      <c r="AV199" s="876">
        <f>IFERROR(_xlfn.RANK.EQ(AU199,$AU$38:$AU$216,0)+COUNTIF(AU$38:AU199,AU199)-1,"-")</f>
        <v>9</v>
      </c>
      <c r="AW199" s="876"/>
      <c r="AX199" s="828" t="str">
        <f t="shared" si="117"/>
        <v>-</v>
      </c>
      <c r="AY199" s="828" t="str">
        <f t="shared" si="118"/>
        <v>-</v>
      </c>
      <c r="AZ199" s="828" t="str">
        <f t="shared" si="119"/>
        <v>-</v>
      </c>
      <c r="BA199" s="104">
        <f t="shared" si="120"/>
        <v>4170</v>
      </c>
      <c r="BB199" s="876">
        <f>IFERROR(_xlfn.RANK.EQ(BA199,$BA$38:$BA$216,0)+COUNTIF(BA$38:BA199,BA199)-1,"-")</f>
        <v>4</v>
      </c>
      <c r="BC199" s="876"/>
      <c r="BD199" s="828" t="str">
        <f t="shared" si="121"/>
        <v>-</v>
      </c>
      <c r="BE199" s="828" t="str">
        <f t="shared" si="122"/>
        <v>-</v>
      </c>
      <c r="BF199" s="941" t="str">
        <f t="shared" si="123"/>
        <v>-</v>
      </c>
      <c r="BG199" s="104">
        <f t="shared" si="124"/>
        <v>27300</v>
      </c>
      <c r="BH199" s="876">
        <f>IFERROR(_xlfn.RANK.EQ(BG199,$BG$38:$BG$216,0)+COUNTIF(BG$38:BG199,BG199)-1,"-")</f>
        <v>4</v>
      </c>
      <c r="BI199" s="876"/>
      <c r="BJ199" s="828" t="str">
        <f t="shared" si="125"/>
        <v>-</v>
      </c>
      <c r="BK199" s="828" t="str">
        <f t="shared" si="126"/>
        <v>-</v>
      </c>
      <c r="BL199" s="941" t="str">
        <f t="shared" si="127"/>
        <v>-</v>
      </c>
      <c r="BM199" s="104">
        <f t="shared" si="128"/>
        <v>655</v>
      </c>
      <c r="BN199" s="876">
        <f>IFERROR(_xlfn.RANK.EQ(BM199,$BM$38:$BM$216,0)+COUNTIF(BM$38:BM199,BM199)-1,"-")</f>
        <v>9</v>
      </c>
      <c r="BO199" s="876"/>
      <c r="BP199" s="828" t="str">
        <f t="shared" si="129"/>
        <v>-</v>
      </c>
      <c r="BQ199" s="828" t="str">
        <f t="shared" si="130"/>
        <v>-</v>
      </c>
      <c r="BR199" s="828" t="str">
        <f t="shared" si="131"/>
        <v>-</v>
      </c>
      <c r="BS199" s="104">
        <f t="shared" si="132"/>
        <v>144</v>
      </c>
      <c r="BT199" s="876">
        <f>IFERROR(_xlfn.RANK.EQ(BS199,$BS$38:$BS$216,0)+COUNTIF(BS$38:BS199,BS199)-1,"-")</f>
        <v>38</v>
      </c>
      <c r="BU199" s="876"/>
      <c r="BV199" s="828" t="str">
        <f t="shared" si="133"/>
        <v>-</v>
      </c>
      <c r="BW199" s="828" t="str">
        <f t="shared" si="134"/>
        <v>-</v>
      </c>
      <c r="BX199" s="941" t="str">
        <f t="shared" si="135"/>
        <v>-</v>
      </c>
      <c r="BY199" s="104">
        <f t="shared" si="136"/>
        <v>572</v>
      </c>
      <c r="BZ199" s="876">
        <f>IFERROR(_xlfn.RANK.EQ(BY199,$BY$38:$BY$216,0)+COUNTIF(BY$38:BY199,BY199)-1,"-")</f>
        <v>34</v>
      </c>
      <c r="CA199" s="876"/>
      <c r="CB199" s="828" t="str">
        <f t="shared" si="137"/>
        <v>-</v>
      </c>
      <c r="CC199" s="828" t="str">
        <f t="shared" si="138"/>
        <v>-</v>
      </c>
      <c r="CD199" s="941" t="str">
        <f t="shared" si="139"/>
        <v>-</v>
      </c>
      <c r="CE199" s="104">
        <f t="shared" si="140"/>
        <v>397</v>
      </c>
      <c r="CF199" s="971">
        <f>IFERROR(_xlfn.RANK.EQ(CE199,$CE$38:$CE$216,0)+COUNTIF(CE$38:CE199,CE199)-1,"-")</f>
        <v>28</v>
      </c>
      <c r="CG199" s="972"/>
      <c r="CH199" s="976" t="str">
        <f t="shared" si="141"/>
        <v>-</v>
      </c>
      <c r="CI199" s="977" t="str">
        <f t="shared" si="142"/>
        <v>-</v>
      </c>
      <c r="CJ199" s="995" t="str">
        <f t="shared" si="143"/>
        <v>-</v>
      </c>
    </row>
    <row r="200" spans="1:88" s="211" customFormat="1" ht="18" customHeight="1">
      <c r="A200" s="608" t="s">
        <v>604</v>
      </c>
      <c r="B200" s="605" t="s">
        <v>624</v>
      </c>
      <c r="C200" s="606" t="s">
        <v>187</v>
      </c>
      <c r="D200" s="605" t="s">
        <v>807</v>
      </c>
      <c r="E200" s="606" t="s">
        <v>197</v>
      </c>
      <c r="F200" s="637">
        <v>51</v>
      </c>
      <c r="G200" s="637">
        <v>343</v>
      </c>
      <c r="H200" s="637" t="s">
        <v>145</v>
      </c>
      <c r="I200" s="637">
        <v>343</v>
      </c>
      <c r="J200" s="637">
        <v>175</v>
      </c>
      <c r="K200" s="637">
        <v>51</v>
      </c>
      <c r="L200" s="637">
        <v>343</v>
      </c>
      <c r="M200" s="637">
        <v>175</v>
      </c>
      <c r="N200" s="636" t="s">
        <v>145</v>
      </c>
      <c r="O200" s="636" t="s">
        <v>145</v>
      </c>
      <c r="P200" s="636" t="s">
        <v>145</v>
      </c>
      <c r="Q200" s="637" t="s">
        <v>145</v>
      </c>
      <c r="R200" s="637" t="s">
        <v>145</v>
      </c>
      <c r="S200" s="636" t="s">
        <v>145</v>
      </c>
      <c r="T200" s="636" t="s">
        <v>145</v>
      </c>
      <c r="U200" s="637" t="s">
        <v>145</v>
      </c>
      <c r="V200" s="636" t="s">
        <v>145</v>
      </c>
      <c r="W200" s="636" t="s">
        <v>145</v>
      </c>
      <c r="X200" s="636" t="s">
        <v>145</v>
      </c>
      <c r="Y200" s="636" t="s">
        <v>145</v>
      </c>
      <c r="Z200" s="636" t="s">
        <v>145</v>
      </c>
      <c r="AA200" s="636" t="s">
        <v>145</v>
      </c>
      <c r="AB200" s="636" t="s">
        <v>145</v>
      </c>
      <c r="AC200" s="636" t="s">
        <v>145</v>
      </c>
      <c r="AD200" s="636" t="s">
        <v>145</v>
      </c>
      <c r="AE200" s="636" t="s">
        <v>145</v>
      </c>
      <c r="AG200" s="103">
        <v>163</v>
      </c>
      <c r="AH200" s="103" t="s">
        <v>260</v>
      </c>
      <c r="AI200" s="104">
        <f t="shared" si="108"/>
        <v>2150</v>
      </c>
      <c r="AJ200" s="876">
        <f>IFERROR(_xlfn.RANK.EQ(AI200,$AI$38:$AI$216,0)+COUNTIF(AI$38:AI200,AI200)-1,"-")</f>
        <v>20</v>
      </c>
      <c r="AK200" s="876"/>
      <c r="AL200" s="828" t="str">
        <f t="shared" si="109"/>
        <v>-</v>
      </c>
      <c r="AM200" s="828" t="str">
        <f t="shared" si="110"/>
        <v>-</v>
      </c>
      <c r="AN200" s="941" t="str">
        <f t="shared" si="111"/>
        <v>-</v>
      </c>
      <c r="AO200" s="104">
        <f t="shared" si="112"/>
        <v>14200</v>
      </c>
      <c r="AP200" s="876">
        <f>IFERROR(_xlfn.RANK.EQ(AO200,$AO$38:$AO$216,0)+COUNTIF(AO$38:AO200,AO200)-1,"-")</f>
        <v>19</v>
      </c>
      <c r="AQ200" s="876"/>
      <c r="AR200" s="828" t="str">
        <f t="shared" si="113"/>
        <v>-</v>
      </c>
      <c r="AS200" s="828" t="str">
        <f t="shared" si="114"/>
        <v>-</v>
      </c>
      <c r="AT200" s="941" t="str">
        <f t="shared" si="115"/>
        <v>-</v>
      </c>
      <c r="AU200" s="104">
        <f t="shared" si="116"/>
        <v>664</v>
      </c>
      <c r="AV200" s="876">
        <f>IFERROR(_xlfn.RANK.EQ(AU200,$AU$38:$AU$216,0)+COUNTIF(AU$38:AU200,AU200)-1,"-")</f>
        <v>7</v>
      </c>
      <c r="AW200" s="876"/>
      <c r="AX200" s="828" t="str">
        <f t="shared" si="117"/>
        <v>-</v>
      </c>
      <c r="AY200" s="828" t="str">
        <f t="shared" si="118"/>
        <v>-</v>
      </c>
      <c r="AZ200" s="828" t="str">
        <f t="shared" si="119"/>
        <v>-</v>
      </c>
      <c r="BA200" s="104">
        <f t="shared" si="120"/>
        <v>2150</v>
      </c>
      <c r="BB200" s="876">
        <f>IFERROR(_xlfn.RANK.EQ(BA200,$BA$38:$BA$216,0)+COUNTIF(BA$38:BA200,BA200)-1,"-")</f>
        <v>18</v>
      </c>
      <c r="BC200" s="876"/>
      <c r="BD200" s="828" t="str">
        <f t="shared" si="121"/>
        <v>-</v>
      </c>
      <c r="BE200" s="828" t="str">
        <f t="shared" si="122"/>
        <v>-</v>
      </c>
      <c r="BF200" s="941" t="str">
        <f t="shared" si="123"/>
        <v>-</v>
      </c>
      <c r="BG200" s="104">
        <f t="shared" si="124"/>
        <v>14200</v>
      </c>
      <c r="BH200" s="876">
        <f>IFERROR(_xlfn.RANK.EQ(BG200,$BG$38:$BG$216,0)+COUNTIF(BG$38:BG200,BG200)-1,"-")</f>
        <v>16</v>
      </c>
      <c r="BI200" s="876"/>
      <c r="BJ200" s="828" t="str">
        <f t="shared" si="125"/>
        <v>-</v>
      </c>
      <c r="BK200" s="828" t="str">
        <f t="shared" si="126"/>
        <v>-</v>
      </c>
      <c r="BL200" s="941" t="str">
        <f t="shared" si="127"/>
        <v>-</v>
      </c>
      <c r="BM200" s="104">
        <f t="shared" si="128"/>
        <v>664</v>
      </c>
      <c r="BN200" s="876">
        <f>IFERROR(_xlfn.RANK.EQ(BM200,$BM$38:$BM$216,0)+COUNTIF(BM$38:BM200,BM200)-1,"-")</f>
        <v>8</v>
      </c>
      <c r="BO200" s="876"/>
      <c r="BP200" s="828" t="str">
        <f t="shared" si="129"/>
        <v>-</v>
      </c>
      <c r="BQ200" s="828" t="str">
        <f t="shared" si="130"/>
        <v>-</v>
      </c>
      <c r="BR200" s="828" t="str">
        <f t="shared" si="131"/>
        <v>-</v>
      </c>
      <c r="BS200" s="104" t="str">
        <f t="shared" si="132"/>
        <v>-</v>
      </c>
      <c r="BT200" s="876" t="str">
        <f>IFERROR(_xlfn.RANK.EQ(BS200,$BS$38:$BS$216,0)+COUNTIF(BS$38:BS200,BS200)-1,"-")</f>
        <v>-</v>
      </c>
      <c r="BU200" s="876"/>
      <c r="BV200" s="828" t="str">
        <f t="shared" si="133"/>
        <v>-</v>
      </c>
      <c r="BW200" s="828" t="str">
        <f t="shared" si="134"/>
        <v>-</v>
      </c>
      <c r="BX200" s="941" t="str">
        <f t="shared" si="135"/>
        <v>-</v>
      </c>
      <c r="BY200" s="104" t="str">
        <f t="shared" si="136"/>
        <v>-</v>
      </c>
      <c r="BZ200" s="876" t="str">
        <f>IFERROR(_xlfn.RANK.EQ(BY200,$BY$38:$BY$216,0)+COUNTIF(BY$38:BY200,BY200)-1,"-")</f>
        <v>-</v>
      </c>
      <c r="CA200" s="876"/>
      <c r="CB200" s="828" t="str">
        <f t="shared" si="137"/>
        <v>-</v>
      </c>
      <c r="CC200" s="828" t="str">
        <f t="shared" si="138"/>
        <v>-</v>
      </c>
      <c r="CD200" s="941" t="str">
        <f t="shared" si="139"/>
        <v>-</v>
      </c>
      <c r="CE200" s="104" t="str">
        <f t="shared" si="140"/>
        <v>-</v>
      </c>
      <c r="CF200" s="971" t="str">
        <f>IFERROR(_xlfn.RANK.EQ(CE200,$CE$38:$CE$216,0)+COUNTIF(CE$38:CE200,CE200)-1,"-")</f>
        <v>-</v>
      </c>
      <c r="CG200" s="972"/>
      <c r="CH200" s="976" t="str">
        <f t="shared" si="141"/>
        <v>-</v>
      </c>
      <c r="CI200" s="977" t="str">
        <f t="shared" si="142"/>
        <v>-</v>
      </c>
      <c r="CJ200" s="995" t="str">
        <f t="shared" si="143"/>
        <v>-</v>
      </c>
    </row>
    <row r="201" spans="1:88" s="211" customFormat="1" ht="18" customHeight="1">
      <c r="A201" s="608" t="s">
        <v>604</v>
      </c>
      <c r="B201" s="605" t="s">
        <v>624</v>
      </c>
      <c r="C201" s="606" t="s">
        <v>187</v>
      </c>
      <c r="D201" s="605" t="s">
        <v>808</v>
      </c>
      <c r="E201" s="606" t="s">
        <v>223</v>
      </c>
      <c r="F201" s="637" t="s">
        <v>888</v>
      </c>
      <c r="G201" s="637">
        <v>517</v>
      </c>
      <c r="H201" s="637" t="s">
        <v>145</v>
      </c>
      <c r="I201" s="637">
        <v>517</v>
      </c>
      <c r="J201" s="637" t="s">
        <v>888</v>
      </c>
      <c r="K201" s="637" t="s">
        <v>888</v>
      </c>
      <c r="L201" s="637">
        <v>528</v>
      </c>
      <c r="M201" s="637" t="s">
        <v>888</v>
      </c>
      <c r="N201" s="636" t="s">
        <v>888</v>
      </c>
      <c r="O201" s="636" t="s">
        <v>888</v>
      </c>
      <c r="P201" s="636" t="s">
        <v>888</v>
      </c>
      <c r="Q201" s="637">
        <v>46</v>
      </c>
      <c r="R201" s="637">
        <v>194</v>
      </c>
      <c r="S201" s="636" t="s">
        <v>145</v>
      </c>
      <c r="T201" s="636">
        <v>194</v>
      </c>
      <c r="U201" s="637">
        <v>89</v>
      </c>
      <c r="V201" s="636" t="s">
        <v>145</v>
      </c>
      <c r="W201" s="636" t="s">
        <v>145</v>
      </c>
      <c r="X201" s="636" t="s">
        <v>145</v>
      </c>
      <c r="Y201" s="636" t="s">
        <v>145</v>
      </c>
      <c r="Z201" s="636" t="s">
        <v>145</v>
      </c>
      <c r="AA201" s="636" t="s">
        <v>145</v>
      </c>
      <c r="AB201" s="636" t="s">
        <v>145</v>
      </c>
      <c r="AC201" s="636" t="s">
        <v>145</v>
      </c>
      <c r="AD201" s="636" t="s">
        <v>145</v>
      </c>
      <c r="AE201" s="636" t="s">
        <v>145</v>
      </c>
      <c r="AG201" s="103">
        <v>164</v>
      </c>
      <c r="AH201" s="103" t="s">
        <v>245</v>
      </c>
      <c r="AI201" s="104">
        <f t="shared" si="108"/>
        <v>1330</v>
      </c>
      <c r="AJ201" s="876">
        <f>IFERROR(_xlfn.RANK.EQ(AI201,$AI$38:$AI$216,0)+COUNTIF(AI$38:AI201,AI201)-1,"-")</f>
        <v>35</v>
      </c>
      <c r="AK201" s="876"/>
      <c r="AL201" s="828" t="str">
        <f t="shared" si="109"/>
        <v>-</v>
      </c>
      <c r="AM201" s="828" t="str">
        <f t="shared" si="110"/>
        <v>-</v>
      </c>
      <c r="AN201" s="941" t="str">
        <f t="shared" si="111"/>
        <v>-</v>
      </c>
      <c r="AO201" s="104">
        <f t="shared" si="112"/>
        <v>8910</v>
      </c>
      <c r="AP201" s="876">
        <f>IFERROR(_xlfn.RANK.EQ(AO201,$AO$38:$AO$216,0)+COUNTIF(AO$38:AO201,AO201)-1,"-")</f>
        <v>26</v>
      </c>
      <c r="AQ201" s="876"/>
      <c r="AR201" s="828" t="str">
        <f t="shared" si="113"/>
        <v>-</v>
      </c>
      <c r="AS201" s="828" t="str">
        <f t="shared" si="114"/>
        <v>-</v>
      </c>
      <c r="AT201" s="941" t="str">
        <f t="shared" si="115"/>
        <v>-</v>
      </c>
      <c r="AU201" s="104">
        <f t="shared" si="116"/>
        <v>670</v>
      </c>
      <c r="AV201" s="876">
        <f>IFERROR(_xlfn.RANK.EQ(AU201,$AU$38:$AU$216,0)+COUNTIF(AU$38:AU201,AU201)-1,"-")</f>
        <v>5</v>
      </c>
      <c r="AW201" s="876"/>
      <c r="AX201" s="828" t="str">
        <f t="shared" si="117"/>
        <v>-</v>
      </c>
      <c r="AY201" s="828" t="str">
        <f t="shared" si="118"/>
        <v>-</v>
      </c>
      <c r="AZ201" s="828" t="str">
        <f t="shared" si="119"/>
        <v>-</v>
      </c>
      <c r="BA201" s="104">
        <f t="shared" si="120"/>
        <v>1330</v>
      </c>
      <c r="BB201" s="876">
        <f>IFERROR(_xlfn.RANK.EQ(BA201,$BA$38:$BA$216,0)+COUNTIF(BA$38:BA201,BA201)-1,"-")</f>
        <v>31</v>
      </c>
      <c r="BC201" s="876"/>
      <c r="BD201" s="828" t="str">
        <f t="shared" si="121"/>
        <v>-</v>
      </c>
      <c r="BE201" s="828" t="str">
        <f t="shared" si="122"/>
        <v>-</v>
      </c>
      <c r="BF201" s="941" t="str">
        <f t="shared" si="123"/>
        <v>-</v>
      </c>
      <c r="BG201" s="104">
        <f t="shared" si="124"/>
        <v>8910</v>
      </c>
      <c r="BH201" s="876">
        <f>IFERROR(_xlfn.RANK.EQ(BG201,$BG$38:$BG$216,0)+COUNTIF(BG$38:BG201,BG201)-1,"-")</f>
        <v>24</v>
      </c>
      <c r="BI201" s="876"/>
      <c r="BJ201" s="828" t="str">
        <f t="shared" si="125"/>
        <v>-</v>
      </c>
      <c r="BK201" s="828" t="str">
        <f t="shared" si="126"/>
        <v>-</v>
      </c>
      <c r="BL201" s="941" t="str">
        <f t="shared" si="127"/>
        <v>-</v>
      </c>
      <c r="BM201" s="104">
        <f t="shared" si="128"/>
        <v>670</v>
      </c>
      <c r="BN201" s="876">
        <f>IFERROR(_xlfn.RANK.EQ(BM201,$BM$38:$BM$216,0)+COUNTIF(BM$38:BM201,BM201)-1,"-")</f>
        <v>7</v>
      </c>
      <c r="BO201" s="876"/>
      <c r="BP201" s="828" t="str">
        <f t="shared" si="129"/>
        <v>-</v>
      </c>
      <c r="BQ201" s="828" t="str">
        <f t="shared" si="130"/>
        <v>-</v>
      </c>
      <c r="BR201" s="828" t="str">
        <f t="shared" si="131"/>
        <v>-</v>
      </c>
      <c r="BS201" s="104" t="str">
        <f t="shared" si="132"/>
        <v>-</v>
      </c>
      <c r="BT201" s="876" t="str">
        <f>IFERROR(_xlfn.RANK.EQ(BS201,$BS$38:$BS$216,0)+COUNTIF(BS$38:BS201,BS201)-1,"-")</f>
        <v>-</v>
      </c>
      <c r="BU201" s="876"/>
      <c r="BV201" s="828" t="str">
        <f t="shared" si="133"/>
        <v>-</v>
      </c>
      <c r="BW201" s="828" t="str">
        <f t="shared" si="134"/>
        <v>-</v>
      </c>
      <c r="BX201" s="941" t="str">
        <f t="shared" si="135"/>
        <v>-</v>
      </c>
      <c r="BY201" s="104" t="str">
        <f t="shared" si="136"/>
        <v>-</v>
      </c>
      <c r="BZ201" s="876" t="str">
        <f>IFERROR(_xlfn.RANK.EQ(BY201,$BY$38:$BY$216,0)+COUNTIF(BY$38:BY201,BY201)-1,"-")</f>
        <v>-</v>
      </c>
      <c r="CA201" s="876"/>
      <c r="CB201" s="828" t="str">
        <f t="shared" si="137"/>
        <v>-</v>
      </c>
      <c r="CC201" s="828" t="str">
        <f t="shared" si="138"/>
        <v>-</v>
      </c>
      <c r="CD201" s="941" t="str">
        <f t="shared" si="139"/>
        <v>-</v>
      </c>
      <c r="CE201" s="104" t="str">
        <f t="shared" si="140"/>
        <v>-</v>
      </c>
      <c r="CF201" s="971" t="str">
        <f>IFERROR(_xlfn.RANK.EQ(CE201,$CE$38:$CE$216,0)+COUNTIF(CE$38:CE201,CE201)-1,"-")</f>
        <v>-</v>
      </c>
      <c r="CG201" s="972"/>
      <c r="CH201" s="976" t="str">
        <f t="shared" si="141"/>
        <v>-</v>
      </c>
      <c r="CI201" s="977" t="str">
        <f t="shared" si="142"/>
        <v>-</v>
      </c>
      <c r="CJ201" s="995" t="str">
        <f t="shared" si="143"/>
        <v>-</v>
      </c>
    </row>
    <row r="202" spans="1:88" s="211" customFormat="1" ht="18" customHeight="1">
      <c r="A202" s="608" t="s">
        <v>604</v>
      </c>
      <c r="B202" s="605" t="s">
        <v>624</v>
      </c>
      <c r="C202" s="606" t="s">
        <v>187</v>
      </c>
      <c r="D202" s="605" t="s">
        <v>809</v>
      </c>
      <c r="E202" s="606" t="s">
        <v>283</v>
      </c>
      <c r="F202" s="637" t="s">
        <v>888</v>
      </c>
      <c r="G202" s="637" t="s">
        <v>888</v>
      </c>
      <c r="H202" s="637" t="s">
        <v>145</v>
      </c>
      <c r="I202" s="637" t="s">
        <v>888</v>
      </c>
      <c r="J202" s="637" t="s">
        <v>888</v>
      </c>
      <c r="K202" s="637" t="s">
        <v>888</v>
      </c>
      <c r="L202" s="637" t="s">
        <v>888</v>
      </c>
      <c r="M202" s="637" t="s">
        <v>888</v>
      </c>
      <c r="N202" s="636" t="s">
        <v>145</v>
      </c>
      <c r="O202" s="636" t="s">
        <v>145</v>
      </c>
      <c r="P202" s="636" t="s">
        <v>145</v>
      </c>
      <c r="Q202" s="637" t="s">
        <v>145</v>
      </c>
      <c r="R202" s="637" t="s">
        <v>145</v>
      </c>
      <c r="S202" s="636" t="s">
        <v>145</v>
      </c>
      <c r="T202" s="636" t="s">
        <v>145</v>
      </c>
      <c r="U202" s="637" t="s">
        <v>145</v>
      </c>
      <c r="V202" s="636" t="s">
        <v>145</v>
      </c>
      <c r="W202" s="636" t="s">
        <v>145</v>
      </c>
      <c r="X202" s="636" t="s">
        <v>145</v>
      </c>
      <c r="Y202" s="636" t="s">
        <v>145</v>
      </c>
      <c r="Z202" s="636" t="s">
        <v>145</v>
      </c>
      <c r="AA202" s="636" t="s">
        <v>145</v>
      </c>
      <c r="AB202" s="636" t="s">
        <v>145</v>
      </c>
      <c r="AC202" s="636" t="s">
        <v>145</v>
      </c>
      <c r="AD202" s="636" t="s">
        <v>145</v>
      </c>
      <c r="AE202" s="636" t="s">
        <v>145</v>
      </c>
      <c r="AG202" s="103">
        <v>165</v>
      </c>
      <c r="AH202" s="103" t="s">
        <v>264</v>
      </c>
      <c r="AI202" s="104">
        <f t="shared" si="108"/>
        <v>2730</v>
      </c>
      <c r="AJ202" s="876">
        <f>IFERROR(_xlfn.RANK.EQ(AI202,$AI$38:$AI$216,0)+COUNTIF(AI$38:AI202,AI202)-1,"-")</f>
        <v>16</v>
      </c>
      <c r="AK202" s="876"/>
      <c r="AL202" s="828" t="str">
        <f t="shared" si="109"/>
        <v>-</v>
      </c>
      <c r="AM202" s="828" t="str">
        <f t="shared" si="110"/>
        <v>-</v>
      </c>
      <c r="AN202" s="941" t="str">
        <f t="shared" si="111"/>
        <v>-</v>
      </c>
      <c r="AO202" s="104">
        <f t="shared" si="112"/>
        <v>16500</v>
      </c>
      <c r="AP202" s="876">
        <f>IFERROR(_xlfn.RANK.EQ(AO202,$AO$38:$AO$216,0)+COUNTIF(AO$38:AO202,AO202)-1,"-")</f>
        <v>14</v>
      </c>
      <c r="AQ202" s="876"/>
      <c r="AR202" s="828" t="str">
        <f t="shared" si="113"/>
        <v>-</v>
      </c>
      <c r="AS202" s="828" t="str">
        <f t="shared" si="114"/>
        <v>-</v>
      </c>
      <c r="AT202" s="941" t="str">
        <f t="shared" si="115"/>
        <v>-</v>
      </c>
      <c r="AU202" s="104">
        <f t="shared" si="116"/>
        <v>603</v>
      </c>
      <c r="AV202" s="876">
        <f>IFERROR(_xlfn.RANK.EQ(AU202,$AU$38:$AU$216,0)+COUNTIF(AU$38:AU202,AU202)-1,"-")</f>
        <v>19</v>
      </c>
      <c r="AW202" s="876"/>
      <c r="AX202" s="828" t="str">
        <f t="shared" si="117"/>
        <v>-</v>
      </c>
      <c r="AY202" s="828" t="str">
        <f t="shared" si="118"/>
        <v>-</v>
      </c>
      <c r="AZ202" s="828" t="str">
        <f t="shared" si="119"/>
        <v>-</v>
      </c>
      <c r="BA202" s="104">
        <f t="shared" si="120"/>
        <v>2490</v>
      </c>
      <c r="BB202" s="876">
        <f>IFERROR(_xlfn.RANK.EQ(BA202,$BA$38:$BA$216,0)+COUNTIF(BA$38:BA202,BA202)-1,"-")</f>
        <v>15</v>
      </c>
      <c r="BC202" s="876"/>
      <c r="BD202" s="828" t="str">
        <f t="shared" si="121"/>
        <v>-</v>
      </c>
      <c r="BE202" s="828" t="str">
        <f t="shared" si="122"/>
        <v>-</v>
      </c>
      <c r="BF202" s="941" t="str">
        <f t="shared" si="123"/>
        <v>-</v>
      </c>
      <c r="BG202" s="104">
        <f t="shared" si="124"/>
        <v>15500</v>
      </c>
      <c r="BH202" s="876">
        <f>IFERROR(_xlfn.RANK.EQ(BG202,$BG$38:$BG$216,0)+COUNTIF(BG$38:BG202,BG202)-1,"-")</f>
        <v>13</v>
      </c>
      <c r="BI202" s="876"/>
      <c r="BJ202" s="828" t="str">
        <f t="shared" si="125"/>
        <v>-</v>
      </c>
      <c r="BK202" s="828" t="str">
        <f t="shared" si="126"/>
        <v>-</v>
      </c>
      <c r="BL202" s="941" t="str">
        <f t="shared" si="127"/>
        <v>-</v>
      </c>
      <c r="BM202" s="104">
        <f t="shared" si="128"/>
        <v>621</v>
      </c>
      <c r="BN202" s="876">
        <f>IFERROR(_xlfn.RANK.EQ(BM202,$BM$38:$BM$216,0)+COUNTIF(BM$38:BM202,BM202)-1,"-")</f>
        <v>20</v>
      </c>
      <c r="BO202" s="876"/>
      <c r="BP202" s="828" t="str">
        <f t="shared" si="129"/>
        <v>-</v>
      </c>
      <c r="BQ202" s="828" t="str">
        <f t="shared" si="130"/>
        <v>-</v>
      </c>
      <c r="BR202" s="828" t="str">
        <f t="shared" si="131"/>
        <v>-</v>
      </c>
      <c r="BS202" s="104">
        <f t="shared" si="132"/>
        <v>239</v>
      </c>
      <c r="BT202" s="876">
        <f>IFERROR(_xlfn.RANK.EQ(BS202,$BS$38:$BS$216,0)+COUNTIF(BS$38:BS202,BS202)-1,"-")</f>
        <v>25</v>
      </c>
      <c r="BU202" s="876"/>
      <c r="BV202" s="828" t="str">
        <f t="shared" si="133"/>
        <v>-</v>
      </c>
      <c r="BW202" s="828" t="str">
        <f t="shared" si="134"/>
        <v>-</v>
      </c>
      <c r="BX202" s="941" t="str">
        <f t="shared" si="135"/>
        <v>-</v>
      </c>
      <c r="BY202" s="104">
        <f t="shared" si="136"/>
        <v>1000</v>
      </c>
      <c r="BZ202" s="876">
        <f>IFERROR(_xlfn.RANK.EQ(BY202,$BY$38:$BY$216,0)+COUNTIF(BY$38:BY202,BY202)-1,"-")</f>
        <v>23</v>
      </c>
      <c r="CA202" s="876"/>
      <c r="CB202" s="828" t="str">
        <f t="shared" si="137"/>
        <v>-</v>
      </c>
      <c r="CC202" s="828" t="str">
        <f t="shared" si="138"/>
        <v>-</v>
      </c>
      <c r="CD202" s="941" t="str">
        <f t="shared" si="139"/>
        <v>-</v>
      </c>
      <c r="CE202" s="104">
        <f t="shared" si="140"/>
        <v>419</v>
      </c>
      <c r="CF202" s="971">
        <f>IFERROR(_xlfn.RANK.EQ(CE202,$CE$38:$CE$216,0)+COUNTIF(CE$38:CE202,CE202)-1,"-")</f>
        <v>15</v>
      </c>
      <c r="CG202" s="972"/>
      <c r="CH202" s="976" t="str">
        <f t="shared" si="141"/>
        <v>-</v>
      </c>
      <c r="CI202" s="977" t="str">
        <f t="shared" si="142"/>
        <v>-</v>
      </c>
      <c r="CJ202" s="995" t="str">
        <f t="shared" si="143"/>
        <v>-</v>
      </c>
    </row>
    <row r="203" spans="1:88" s="211" customFormat="1" ht="18" customHeight="1">
      <c r="A203" s="736" t="s">
        <v>604</v>
      </c>
      <c r="B203" s="737" t="s">
        <v>624</v>
      </c>
      <c r="C203" s="738" t="s">
        <v>187</v>
      </c>
      <c r="D203" s="737" t="s">
        <v>810</v>
      </c>
      <c r="E203" s="738" t="s">
        <v>368</v>
      </c>
      <c r="F203" s="771" t="s">
        <v>145</v>
      </c>
      <c r="G203" s="771" t="s">
        <v>145</v>
      </c>
      <c r="H203" s="771" t="s">
        <v>145</v>
      </c>
      <c r="I203" s="771" t="s">
        <v>145</v>
      </c>
      <c r="J203" s="771" t="s">
        <v>145</v>
      </c>
      <c r="K203" s="771" t="s">
        <v>145</v>
      </c>
      <c r="L203" s="771" t="s">
        <v>145</v>
      </c>
      <c r="M203" s="771" t="s">
        <v>145</v>
      </c>
      <c r="N203" s="771" t="s">
        <v>145</v>
      </c>
      <c r="O203" s="771" t="s">
        <v>145</v>
      </c>
      <c r="P203" s="771" t="s">
        <v>145</v>
      </c>
      <c r="Q203" s="771" t="s">
        <v>145</v>
      </c>
      <c r="R203" s="771" t="s">
        <v>145</v>
      </c>
      <c r="S203" s="771" t="s">
        <v>145</v>
      </c>
      <c r="T203" s="771" t="s">
        <v>145</v>
      </c>
      <c r="U203" s="771" t="s">
        <v>145</v>
      </c>
      <c r="V203" s="771" t="s">
        <v>145</v>
      </c>
      <c r="W203" s="771" t="s">
        <v>145</v>
      </c>
      <c r="X203" s="771" t="s">
        <v>145</v>
      </c>
      <c r="Y203" s="771" t="s">
        <v>145</v>
      </c>
      <c r="Z203" s="771" t="s">
        <v>145</v>
      </c>
      <c r="AA203" s="771" t="s">
        <v>145</v>
      </c>
      <c r="AB203" s="771" t="s">
        <v>145</v>
      </c>
      <c r="AC203" s="771" t="s">
        <v>145</v>
      </c>
      <c r="AD203" s="771" t="s">
        <v>145</v>
      </c>
      <c r="AE203" s="771" t="s">
        <v>145</v>
      </c>
      <c r="AG203" s="103">
        <v>166</v>
      </c>
      <c r="AH203" s="103" t="s">
        <v>268</v>
      </c>
      <c r="AI203" s="104">
        <f t="shared" si="108"/>
        <v>831</v>
      </c>
      <c r="AJ203" s="876">
        <f>IFERROR(_xlfn.RANK.EQ(AI203,$AI$38:$AI$216,0)+COUNTIF(AI$38:AI203,AI203)-1,"-")</f>
        <v>44</v>
      </c>
      <c r="AK203" s="876"/>
      <c r="AL203" s="828" t="str">
        <f t="shared" si="109"/>
        <v>-</v>
      </c>
      <c r="AM203" s="828" t="str">
        <f t="shared" si="110"/>
        <v>-</v>
      </c>
      <c r="AN203" s="941" t="str">
        <f t="shared" si="111"/>
        <v>-</v>
      </c>
      <c r="AO203" s="104">
        <f t="shared" si="112"/>
        <v>4990</v>
      </c>
      <c r="AP203" s="876">
        <f>IFERROR(_xlfn.RANK.EQ(AO203,$AO$38:$AO$216,0)+COUNTIF(AO$38:AO203,AO203)-1,"-")</f>
        <v>39</v>
      </c>
      <c r="AQ203" s="876"/>
      <c r="AR203" s="828" t="str">
        <f t="shared" si="113"/>
        <v>-</v>
      </c>
      <c r="AS203" s="828" t="str">
        <f t="shared" si="114"/>
        <v>-</v>
      </c>
      <c r="AT203" s="941" t="str">
        <f t="shared" si="115"/>
        <v>-</v>
      </c>
      <c r="AU203" s="104">
        <f t="shared" si="116"/>
        <v>601</v>
      </c>
      <c r="AV203" s="876">
        <f>IFERROR(_xlfn.RANK.EQ(AU203,$AU$38:$AU$216,0)+COUNTIF(AU$38:AU203,AU203)-1,"-")</f>
        <v>20</v>
      </c>
      <c r="AW203" s="876"/>
      <c r="AX203" s="828" t="str">
        <f t="shared" si="117"/>
        <v>-</v>
      </c>
      <c r="AY203" s="828" t="str">
        <f t="shared" si="118"/>
        <v>-</v>
      </c>
      <c r="AZ203" s="828" t="str">
        <f t="shared" si="119"/>
        <v>-</v>
      </c>
      <c r="BA203" s="104">
        <f t="shared" si="120"/>
        <v>831</v>
      </c>
      <c r="BB203" s="876">
        <f>IFERROR(_xlfn.RANK.EQ(BA203,$BA$38:$BA$216,0)+COUNTIF(BA$38:BA203,BA203)-1,"-")</f>
        <v>40</v>
      </c>
      <c r="BC203" s="876"/>
      <c r="BD203" s="828" t="str">
        <f t="shared" si="121"/>
        <v>-</v>
      </c>
      <c r="BE203" s="828" t="str">
        <f t="shared" si="122"/>
        <v>-</v>
      </c>
      <c r="BF203" s="941" t="str">
        <f t="shared" si="123"/>
        <v>-</v>
      </c>
      <c r="BG203" s="104">
        <f t="shared" si="124"/>
        <v>4990</v>
      </c>
      <c r="BH203" s="876">
        <f>IFERROR(_xlfn.RANK.EQ(BG203,$BG$38:$BG$216,0)+COUNTIF(BG$38:BG203,BG203)-1,"-")</f>
        <v>35</v>
      </c>
      <c r="BI203" s="876"/>
      <c r="BJ203" s="828" t="str">
        <f t="shared" si="125"/>
        <v>-</v>
      </c>
      <c r="BK203" s="828" t="str">
        <f t="shared" si="126"/>
        <v>-</v>
      </c>
      <c r="BL203" s="941" t="str">
        <f t="shared" si="127"/>
        <v>-</v>
      </c>
      <c r="BM203" s="104">
        <f t="shared" si="128"/>
        <v>601</v>
      </c>
      <c r="BN203" s="876">
        <f>IFERROR(_xlfn.RANK.EQ(BM203,$BM$38:$BM$216,0)+COUNTIF(BM$38:BM203,BM203)-1,"-")</f>
        <v>24</v>
      </c>
      <c r="BO203" s="876"/>
      <c r="BP203" s="828" t="str">
        <f t="shared" si="129"/>
        <v>-</v>
      </c>
      <c r="BQ203" s="828" t="str">
        <f t="shared" si="130"/>
        <v>-</v>
      </c>
      <c r="BR203" s="828" t="str">
        <f t="shared" si="131"/>
        <v>-</v>
      </c>
      <c r="BS203" s="104" t="str">
        <f t="shared" si="132"/>
        <v>-</v>
      </c>
      <c r="BT203" s="876" t="str">
        <f>IFERROR(_xlfn.RANK.EQ(BS203,$BS$38:$BS$216,0)+COUNTIF(BS$38:BS203,BS203)-1,"-")</f>
        <v>-</v>
      </c>
      <c r="BU203" s="876"/>
      <c r="BV203" s="828" t="str">
        <f t="shared" si="133"/>
        <v>-</v>
      </c>
      <c r="BW203" s="828" t="str">
        <f t="shared" si="134"/>
        <v>-</v>
      </c>
      <c r="BX203" s="941" t="str">
        <f t="shared" si="135"/>
        <v>-</v>
      </c>
      <c r="BY203" s="104" t="str">
        <f t="shared" si="136"/>
        <v>-</v>
      </c>
      <c r="BZ203" s="876" t="str">
        <f>IFERROR(_xlfn.RANK.EQ(BY203,$BY$38:$BY$216,0)+COUNTIF(BY$38:BY203,BY203)-1,"-")</f>
        <v>-</v>
      </c>
      <c r="CA203" s="876"/>
      <c r="CB203" s="828" t="str">
        <f t="shared" si="137"/>
        <v>-</v>
      </c>
      <c r="CC203" s="828" t="str">
        <f t="shared" si="138"/>
        <v>-</v>
      </c>
      <c r="CD203" s="941" t="str">
        <f t="shared" si="139"/>
        <v>-</v>
      </c>
      <c r="CE203" s="104" t="str">
        <f t="shared" si="140"/>
        <v>-</v>
      </c>
      <c r="CF203" s="971" t="str">
        <f>IFERROR(_xlfn.RANK.EQ(CE203,$CE$38:$CE$216,0)+COUNTIF(CE$38:CE203,CE203)-1,"-")</f>
        <v>-</v>
      </c>
      <c r="CG203" s="972"/>
      <c r="CH203" s="976" t="str">
        <f t="shared" si="141"/>
        <v>-</v>
      </c>
      <c r="CI203" s="977" t="str">
        <f t="shared" si="142"/>
        <v>-</v>
      </c>
      <c r="CJ203" s="995" t="str">
        <f t="shared" si="143"/>
        <v>-</v>
      </c>
    </row>
    <row r="204" spans="1:88" s="211" customFormat="1" ht="14.25" customHeight="1">
      <c r="A204" s="601"/>
      <c r="B204" s="601"/>
      <c r="C204" s="601"/>
      <c r="D204" s="601"/>
      <c r="E204"/>
      <c r="F204" s="601"/>
      <c r="G204" s="601"/>
      <c r="H204" s="601"/>
      <c r="I204" s="601"/>
      <c r="J204" s="601"/>
      <c r="K204" s="601"/>
      <c r="L204" s="601"/>
      <c r="M204" s="601"/>
      <c r="N204" s="601"/>
      <c r="O204" s="601"/>
      <c r="P204" s="601"/>
      <c r="Q204" s="601"/>
      <c r="R204" s="601"/>
      <c r="S204" s="601"/>
      <c r="T204" s="601"/>
      <c r="U204" s="601"/>
      <c r="V204" s="601"/>
      <c r="W204" s="601"/>
      <c r="X204" s="601"/>
      <c r="Y204" s="601"/>
      <c r="Z204" s="601"/>
      <c r="AA204" s="601"/>
      <c r="AB204" s="601"/>
      <c r="AC204" s="601"/>
      <c r="AD204" s="601"/>
      <c r="AE204" s="601"/>
      <c r="AG204" s="103">
        <v>167</v>
      </c>
      <c r="AH204" s="103" t="s">
        <v>337</v>
      </c>
      <c r="AI204" s="104">
        <f t="shared" si="108"/>
        <v>194</v>
      </c>
      <c r="AJ204" s="876">
        <f>IFERROR(_xlfn.RANK.EQ(AI204,$AI$38:$AI$216,0)+COUNTIF(AI$38:AI204,AI204)-1,"-")</f>
        <v>81</v>
      </c>
      <c r="AK204" s="876"/>
      <c r="AL204" s="828" t="str">
        <f t="shared" si="109"/>
        <v>-</v>
      </c>
      <c r="AM204" s="828" t="str">
        <f t="shared" si="110"/>
        <v>-</v>
      </c>
      <c r="AN204" s="941" t="str">
        <f t="shared" si="111"/>
        <v>-</v>
      </c>
      <c r="AO204" s="104">
        <f t="shared" si="112"/>
        <v>909</v>
      </c>
      <c r="AP204" s="876">
        <f>IFERROR(_xlfn.RANK.EQ(AO204,$AO$38:$AO$216,0)+COUNTIF(AO$38:AO204,AO204)-1,"-")</f>
        <v>77</v>
      </c>
      <c r="AQ204" s="876"/>
      <c r="AR204" s="828" t="str">
        <f t="shared" si="113"/>
        <v>-</v>
      </c>
      <c r="AS204" s="828" t="str">
        <f t="shared" si="114"/>
        <v>-</v>
      </c>
      <c r="AT204" s="941" t="str">
        <f t="shared" si="115"/>
        <v>-</v>
      </c>
      <c r="AU204" s="104">
        <f t="shared" si="116"/>
        <v>469</v>
      </c>
      <c r="AV204" s="876">
        <f>IFERROR(_xlfn.RANK.EQ(AU204,$AU$38:$AU$216,0)+COUNTIF(AU$38:AU204,AU204)-1,"-")</f>
        <v>58</v>
      </c>
      <c r="AW204" s="876"/>
      <c r="AX204" s="828" t="str">
        <f t="shared" si="117"/>
        <v>-</v>
      </c>
      <c r="AY204" s="828" t="str">
        <f t="shared" si="118"/>
        <v>-</v>
      </c>
      <c r="AZ204" s="828" t="str">
        <f t="shared" si="119"/>
        <v>-</v>
      </c>
      <c r="BA204" s="104" t="str">
        <f t="shared" si="120"/>
        <v>x</v>
      </c>
      <c r="BB204" s="876" t="str">
        <f>IFERROR(_xlfn.RANK.EQ(BA204,$BA$38:$BA$216,0)+COUNTIF(BA$38:BA204,BA204)-1,"-")</f>
        <v>-</v>
      </c>
      <c r="BC204" s="876"/>
      <c r="BD204" s="828" t="str">
        <f t="shared" si="121"/>
        <v>-</v>
      </c>
      <c r="BE204" s="828" t="str">
        <f t="shared" si="122"/>
        <v>-</v>
      </c>
      <c r="BF204" s="941" t="str">
        <f t="shared" si="123"/>
        <v>-</v>
      </c>
      <c r="BG204" s="104" t="str">
        <f t="shared" si="124"/>
        <v>x</v>
      </c>
      <c r="BH204" s="876" t="str">
        <f>IFERROR(_xlfn.RANK.EQ(BG204,$BG$38:$BG$216,0)+COUNTIF(BG$38:BG204,BG204)-1,"-")</f>
        <v>-</v>
      </c>
      <c r="BI204" s="876"/>
      <c r="BJ204" s="828" t="str">
        <f t="shared" si="125"/>
        <v>-</v>
      </c>
      <c r="BK204" s="828" t="str">
        <f t="shared" si="126"/>
        <v>-</v>
      </c>
      <c r="BL204" s="941" t="str">
        <f t="shared" si="127"/>
        <v>-</v>
      </c>
      <c r="BM204" s="104">
        <f t="shared" si="128"/>
        <v>510</v>
      </c>
      <c r="BN204" s="876">
        <f>IFERROR(_xlfn.RANK.EQ(BM204,$BM$38:$BM$216,0)+COUNTIF(BM$38:BM204,BM204)-1,"-")</f>
        <v>55</v>
      </c>
      <c r="BO204" s="876"/>
      <c r="BP204" s="828" t="str">
        <f t="shared" si="129"/>
        <v>-</v>
      </c>
      <c r="BQ204" s="828" t="str">
        <f t="shared" si="130"/>
        <v>-</v>
      </c>
      <c r="BR204" s="828" t="str">
        <f t="shared" si="131"/>
        <v>-</v>
      </c>
      <c r="BS204" s="104" t="str">
        <f t="shared" si="132"/>
        <v>x</v>
      </c>
      <c r="BT204" s="876" t="str">
        <f>IFERROR(_xlfn.RANK.EQ(BS204,$BS$38:$BS$216,0)+COUNTIF(BS$38:BS204,BS204)-1,"-")</f>
        <v>-</v>
      </c>
      <c r="BU204" s="876"/>
      <c r="BV204" s="828" t="str">
        <f t="shared" si="133"/>
        <v>-</v>
      </c>
      <c r="BW204" s="828" t="str">
        <f t="shared" si="134"/>
        <v>-</v>
      </c>
      <c r="BX204" s="941" t="str">
        <f t="shared" si="135"/>
        <v>-</v>
      </c>
      <c r="BY204" s="104" t="str">
        <f t="shared" si="136"/>
        <v>x</v>
      </c>
      <c r="BZ204" s="876" t="str">
        <f>IFERROR(_xlfn.RANK.EQ(BY204,$BY$38:$BY$216,0)+COUNTIF(BY$38:BY204,BY204)-1,"-")</f>
        <v>-</v>
      </c>
      <c r="CA204" s="876"/>
      <c r="CB204" s="828" t="str">
        <f t="shared" si="137"/>
        <v>-</v>
      </c>
      <c r="CC204" s="828" t="str">
        <f t="shared" si="138"/>
        <v>-</v>
      </c>
      <c r="CD204" s="941" t="str">
        <f t="shared" si="139"/>
        <v>-</v>
      </c>
      <c r="CE204" s="104" t="str">
        <f t="shared" si="140"/>
        <v>x</v>
      </c>
      <c r="CF204" s="971" t="str">
        <f>IFERROR(_xlfn.RANK.EQ(CE204,$CE$38:$CE$216,0)+COUNTIF(CE$38:CE204,CE204)-1,"-")</f>
        <v>-</v>
      </c>
      <c r="CG204" s="972"/>
      <c r="CH204" s="976" t="str">
        <f t="shared" si="141"/>
        <v>-</v>
      </c>
      <c r="CI204" s="977" t="str">
        <f t="shared" si="142"/>
        <v>-</v>
      </c>
      <c r="CJ204" s="995" t="str">
        <f t="shared" si="143"/>
        <v>-</v>
      </c>
    </row>
    <row r="205" spans="1:88" s="211" customFormat="1" ht="14.25" customHeight="1">
      <c r="A205" s="613" t="s">
        <v>583</v>
      </c>
      <c r="B205" s="601"/>
      <c r="C205" s="601"/>
      <c r="D205" s="601"/>
      <c r="E205"/>
      <c r="F205" s="601"/>
      <c r="G205" s="601"/>
      <c r="H205" s="601"/>
      <c r="I205" s="601"/>
      <c r="J205" s="601"/>
      <c r="K205" s="601"/>
      <c r="L205" s="601"/>
      <c r="M205" s="601"/>
      <c r="N205" s="601"/>
      <c r="O205" s="601"/>
      <c r="P205" s="601"/>
      <c r="Q205" s="601"/>
      <c r="R205" s="601"/>
      <c r="S205" s="601"/>
      <c r="T205" s="601"/>
      <c r="U205" s="601"/>
      <c r="V205" s="601"/>
      <c r="W205" s="601"/>
      <c r="X205" s="601"/>
      <c r="Y205" s="601"/>
      <c r="Z205" s="601"/>
      <c r="AA205" s="601"/>
      <c r="AB205" s="601"/>
      <c r="AC205" s="601"/>
      <c r="AD205" s="601"/>
      <c r="AE205" s="601"/>
      <c r="AG205" s="103">
        <v>168</v>
      </c>
      <c r="AH205" s="103" t="s">
        <v>249</v>
      </c>
      <c r="AI205" s="104">
        <f t="shared" si="108"/>
        <v>1760</v>
      </c>
      <c r="AJ205" s="876">
        <f>IFERROR(_xlfn.RANK.EQ(AI205,$AI$38:$AI$216,0)+COUNTIF(AI$38:AI205,AI205)-1,"-")</f>
        <v>27</v>
      </c>
      <c r="AK205" s="876"/>
      <c r="AL205" s="828" t="str">
        <f t="shared" si="109"/>
        <v>-</v>
      </c>
      <c r="AM205" s="828" t="str">
        <f t="shared" si="110"/>
        <v>-</v>
      </c>
      <c r="AN205" s="941" t="str">
        <f t="shared" si="111"/>
        <v>-</v>
      </c>
      <c r="AO205" s="104">
        <f t="shared" si="112"/>
        <v>11800</v>
      </c>
      <c r="AP205" s="876">
        <f>IFERROR(_xlfn.RANK.EQ(AO205,$AO$38:$AO$216,0)+COUNTIF(AO$38:AO205,AO205)-1,"-")</f>
        <v>21</v>
      </c>
      <c r="AQ205" s="876"/>
      <c r="AR205" s="828" t="str">
        <f t="shared" si="113"/>
        <v>-</v>
      </c>
      <c r="AS205" s="828" t="str">
        <f t="shared" si="114"/>
        <v>-</v>
      </c>
      <c r="AT205" s="941" t="str">
        <f t="shared" si="115"/>
        <v>-</v>
      </c>
      <c r="AU205" s="104">
        <f t="shared" si="116"/>
        <v>666</v>
      </c>
      <c r="AV205" s="876">
        <f>IFERROR(_xlfn.RANK.EQ(AU205,$AU$38:$AU$216,0)+COUNTIF(AU$38:AU205,AU205)-1,"-")</f>
        <v>6</v>
      </c>
      <c r="AW205" s="876"/>
      <c r="AX205" s="828" t="str">
        <f t="shared" si="117"/>
        <v>-</v>
      </c>
      <c r="AY205" s="828" t="str">
        <f t="shared" si="118"/>
        <v>-</v>
      </c>
      <c r="AZ205" s="828" t="str">
        <f t="shared" si="119"/>
        <v>-</v>
      </c>
      <c r="BA205" s="104">
        <f t="shared" si="120"/>
        <v>1730</v>
      </c>
      <c r="BB205" s="876">
        <f>IFERROR(_xlfn.RANK.EQ(BA205,$BA$38:$BA$216,0)+COUNTIF(BA$38:BA205,BA205)-1,"-")</f>
        <v>24</v>
      </c>
      <c r="BC205" s="876"/>
      <c r="BD205" s="828" t="str">
        <f t="shared" si="121"/>
        <v>-</v>
      </c>
      <c r="BE205" s="828" t="str">
        <f t="shared" si="122"/>
        <v>-</v>
      </c>
      <c r="BF205" s="941" t="str">
        <f t="shared" si="123"/>
        <v>-</v>
      </c>
      <c r="BG205" s="104">
        <f t="shared" si="124"/>
        <v>11600</v>
      </c>
      <c r="BH205" s="876">
        <f>IFERROR(_xlfn.RANK.EQ(BG205,$BG$38:$BG$216,0)+COUNTIF(BG$38:BG205,BG205)-1,"-")</f>
        <v>21</v>
      </c>
      <c r="BI205" s="876"/>
      <c r="BJ205" s="828" t="str">
        <f t="shared" si="125"/>
        <v>-</v>
      </c>
      <c r="BK205" s="828" t="str">
        <f t="shared" si="126"/>
        <v>-</v>
      </c>
      <c r="BL205" s="941" t="str">
        <f t="shared" si="127"/>
        <v>-</v>
      </c>
      <c r="BM205" s="104">
        <f t="shared" si="128"/>
        <v>671</v>
      </c>
      <c r="BN205" s="876">
        <f>IFERROR(_xlfn.RANK.EQ(BM205,$BM$38:$BM$216,0)+COUNTIF(BM$38:BM205,BM205)-1,"-")</f>
        <v>6</v>
      </c>
      <c r="BO205" s="876"/>
      <c r="BP205" s="828" t="str">
        <f t="shared" si="129"/>
        <v>-</v>
      </c>
      <c r="BQ205" s="828" t="str">
        <f t="shared" si="130"/>
        <v>-</v>
      </c>
      <c r="BR205" s="828" t="str">
        <f t="shared" si="131"/>
        <v>-</v>
      </c>
      <c r="BS205" s="104">
        <f t="shared" si="132"/>
        <v>33</v>
      </c>
      <c r="BT205" s="876">
        <f>IFERROR(_xlfn.RANK.EQ(BS205,$BS$38:$BS$216,0)+COUNTIF(BS$38:BS205,BS205)-1,"-")</f>
        <v>61</v>
      </c>
      <c r="BU205" s="876"/>
      <c r="BV205" s="828" t="str">
        <f t="shared" si="133"/>
        <v>-</v>
      </c>
      <c r="BW205" s="828" t="str">
        <f t="shared" si="134"/>
        <v>-</v>
      </c>
      <c r="BX205" s="941" t="str">
        <f t="shared" si="135"/>
        <v>-</v>
      </c>
      <c r="BY205" s="104">
        <f t="shared" si="136"/>
        <v>137</v>
      </c>
      <c r="BZ205" s="876">
        <f>IFERROR(_xlfn.RANK.EQ(BY205,$BY$38:$BY$216,0)+COUNTIF(BY$38:BY205,BY205)-1,"-")</f>
        <v>58</v>
      </c>
      <c r="CA205" s="876"/>
      <c r="CB205" s="828" t="str">
        <f t="shared" si="137"/>
        <v>-</v>
      </c>
      <c r="CC205" s="828" t="str">
        <f t="shared" si="138"/>
        <v>-</v>
      </c>
      <c r="CD205" s="941" t="str">
        <f t="shared" si="139"/>
        <v>-</v>
      </c>
      <c r="CE205" s="104">
        <f t="shared" si="140"/>
        <v>416</v>
      </c>
      <c r="CF205" s="971">
        <f>IFERROR(_xlfn.RANK.EQ(CE205,$CE$38:$CE$216,0)+COUNTIF(CE$38:CE205,CE205)-1,"-")</f>
        <v>18</v>
      </c>
      <c r="CG205" s="972"/>
      <c r="CH205" s="976" t="str">
        <f t="shared" si="141"/>
        <v>-</v>
      </c>
      <c r="CI205" s="977" t="str">
        <f t="shared" si="142"/>
        <v>-</v>
      </c>
      <c r="CJ205" s="995" t="str">
        <f t="shared" si="143"/>
        <v>-</v>
      </c>
    </row>
    <row r="206" spans="1:88" s="211" customFormat="1" ht="14.25" customHeight="1">
      <c r="A206" s="623" t="s">
        <v>962</v>
      </c>
      <c r="B206" s="601"/>
      <c r="C206" s="601"/>
      <c r="D206" s="601"/>
      <c r="E206"/>
      <c r="F206" s="601"/>
      <c r="G206" s="601"/>
      <c r="H206" s="601"/>
      <c r="I206" s="601"/>
      <c r="J206" s="601"/>
      <c r="K206" s="601"/>
      <c r="L206" s="601"/>
      <c r="M206" s="601"/>
      <c r="N206" s="601"/>
      <c r="O206" s="601"/>
      <c r="P206" s="601"/>
      <c r="Q206" s="601"/>
      <c r="R206" s="601"/>
      <c r="S206" s="601"/>
      <c r="T206" s="601"/>
      <c r="U206" s="601"/>
      <c r="V206" s="601"/>
      <c r="W206" s="601"/>
      <c r="X206" s="601"/>
      <c r="Y206" s="601"/>
      <c r="Z206" s="601"/>
      <c r="AA206" s="601"/>
      <c r="AB206" s="601"/>
      <c r="AC206" s="601"/>
      <c r="AD206" s="601"/>
      <c r="AE206" s="601"/>
      <c r="AG206" s="103">
        <v>169</v>
      </c>
      <c r="AH206" s="103" t="s">
        <v>367</v>
      </c>
      <c r="AI206" s="104" t="str">
        <f t="shared" si="108"/>
        <v>-</v>
      </c>
      <c r="AJ206" s="876" t="str">
        <f>IFERROR(_xlfn.RANK.EQ(AI206,$AI$38:$AI$216,0)+COUNTIF(AI$38:AI206,AI206)-1,"-")</f>
        <v>-</v>
      </c>
      <c r="AK206" s="876"/>
      <c r="AL206" s="828" t="str">
        <f t="shared" si="109"/>
        <v>-</v>
      </c>
      <c r="AM206" s="828" t="str">
        <f t="shared" si="110"/>
        <v>-</v>
      </c>
      <c r="AN206" s="941" t="str">
        <f t="shared" si="111"/>
        <v>-</v>
      </c>
      <c r="AO206" s="104" t="str">
        <f t="shared" si="112"/>
        <v>-</v>
      </c>
      <c r="AP206" s="876" t="str">
        <f>IFERROR(_xlfn.RANK.EQ(AO206,$AO$38:$AO$216,0)+COUNTIF(AO$38:AO206,AO206)-1,"-")</f>
        <v>-</v>
      </c>
      <c r="AQ206" s="876"/>
      <c r="AR206" s="828" t="str">
        <f t="shared" si="113"/>
        <v>-</v>
      </c>
      <c r="AS206" s="828" t="str">
        <f t="shared" si="114"/>
        <v>-</v>
      </c>
      <c r="AT206" s="941" t="str">
        <f t="shared" si="115"/>
        <v>-</v>
      </c>
      <c r="AU206" s="104" t="str">
        <f t="shared" si="116"/>
        <v>-</v>
      </c>
      <c r="AV206" s="876" t="str">
        <f>IFERROR(_xlfn.RANK.EQ(AU206,$AU$38:$AU$216,0)+COUNTIF(AU$38:AU206,AU206)-1,"-")</f>
        <v>-</v>
      </c>
      <c r="AW206" s="876"/>
      <c r="AX206" s="828" t="str">
        <f t="shared" si="117"/>
        <v>-</v>
      </c>
      <c r="AY206" s="828" t="str">
        <f t="shared" si="118"/>
        <v>-</v>
      </c>
      <c r="AZ206" s="828" t="str">
        <f t="shared" si="119"/>
        <v>-</v>
      </c>
      <c r="BA206" s="104" t="str">
        <f t="shared" si="120"/>
        <v>-</v>
      </c>
      <c r="BB206" s="876" t="str">
        <f>IFERROR(_xlfn.RANK.EQ(BA206,$BA$38:$BA$216,0)+COUNTIF(BA$38:BA206,BA206)-1,"-")</f>
        <v>-</v>
      </c>
      <c r="BC206" s="876"/>
      <c r="BD206" s="828" t="str">
        <f t="shared" si="121"/>
        <v>-</v>
      </c>
      <c r="BE206" s="828" t="str">
        <f t="shared" si="122"/>
        <v>-</v>
      </c>
      <c r="BF206" s="941" t="str">
        <f t="shared" si="123"/>
        <v>-</v>
      </c>
      <c r="BG206" s="104" t="str">
        <f t="shared" si="124"/>
        <v>-</v>
      </c>
      <c r="BH206" s="876" t="str">
        <f>IFERROR(_xlfn.RANK.EQ(BG206,$BG$38:$BG$216,0)+COUNTIF(BG$38:BG206,BG206)-1,"-")</f>
        <v>-</v>
      </c>
      <c r="BI206" s="876"/>
      <c r="BJ206" s="828" t="str">
        <f t="shared" si="125"/>
        <v>-</v>
      </c>
      <c r="BK206" s="828" t="str">
        <f t="shared" si="126"/>
        <v>-</v>
      </c>
      <c r="BL206" s="941" t="str">
        <f t="shared" si="127"/>
        <v>-</v>
      </c>
      <c r="BM206" s="104" t="str">
        <f t="shared" si="128"/>
        <v>-</v>
      </c>
      <c r="BN206" s="876" t="str">
        <f>IFERROR(_xlfn.RANK.EQ(BM206,$BM$38:$BM$216,0)+COUNTIF(BM$38:BM206,BM206)-1,"-")</f>
        <v>-</v>
      </c>
      <c r="BO206" s="876"/>
      <c r="BP206" s="828" t="str">
        <f t="shared" si="129"/>
        <v>-</v>
      </c>
      <c r="BQ206" s="828" t="str">
        <f t="shared" si="130"/>
        <v>-</v>
      </c>
      <c r="BR206" s="828" t="str">
        <f t="shared" si="131"/>
        <v>-</v>
      </c>
      <c r="BS206" s="104" t="str">
        <f t="shared" si="132"/>
        <v>-</v>
      </c>
      <c r="BT206" s="876" t="str">
        <f>IFERROR(_xlfn.RANK.EQ(BS206,$BS$38:$BS$216,0)+COUNTIF(BS$38:BS206,BS206)-1,"-")</f>
        <v>-</v>
      </c>
      <c r="BU206" s="876"/>
      <c r="BV206" s="828" t="str">
        <f t="shared" si="133"/>
        <v>-</v>
      </c>
      <c r="BW206" s="828" t="str">
        <f t="shared" si="134"/>
        <v>-</v>
      </c>
      <c r="BX206" s="941" t="str">
        <f t="shared" si="135"/>
        <v>-</v>
      </c>
      <c r="BY206" s="104" t="str">
        <f t="shared" si="136"/>
        <v>-</v>
      </c>
      <c r="BZ206" s="876" t="str">
        <f>IFERROR(_xlfn.RANK.EQ(BY206,$BY$38:$BY$216,0)+COUNTIF(BY$38:BY206,BY206)-1,"-")</f>
        <v>-</v>
      </c>
      <c r="CA206" s="876"/>
      <c r="CB206" s="828" t="str">
        <f t="shared" si="137"/>
        <v>-</v>
      </c>
      <c r="CC206" s="828" t="str">
        <f t="shared" si="138"/>
        <v>-</v>
      </c>
      <c r="CD206" s="941" t="str">
        <f t="shared" si="139"/>
        <v>-</v>
      </c>
      <c r="CE206" s="104" t="str">
        <f t="shared" si="140"/>
        <v>-</v>
      </c>
      <c r="CF206" s="971" t="str">
        <f>IFERROR(_xlfn.RANK.EQ(CE206,$CE$38:$CE$216,0)+COUNTIF(CE$38:CE206,CE206)-1,"-")</f>
        <v>-</v>
      </c>
      <c r="CG206" s="972"/>
      <c r="CH206" s="976" t="str">
        <f t="shared" si="141"/>
        <v>-</v>
      </c>
      <c r="CI206" s="977" t="str">
        <f t="shared" si="142"/>
        <v>-</v>
      </c>
      <c r="CJ206" s="995" t="str">
        <f t="shared" si="143"/>
        <v>-</v>
      </c>
    </row>
    <row r="207" spans="1:88" s="211" customFormat="1" ht="14.25" customHeight="1">
      <c r="A207" s="623" t="s">
        <v>963</v>
      </c>
      <c r="B207" s="601"/>
      <c r="C207" s="601"/>
      <c r="D207" s="601"/>
      <c r="E207"/>
      <c r="F207" s="601"/>
      <c r="G207" s="601"/>
      <c r="H207" s="601"/>
      <c r="I207" s="601"/>
      <c r="J207" s="601"/>
      <c r="K207" s="601"/>
      <c r="L207" s="601"/>
      <c r="M207" s="601"/>
      <c r="N207" s="601"/>
      <c r="O207" s="601"/>
      <c r="P207" s="601"/>
      <c r="Q207" s="601"/>
      <c r="R207" s="601"/>
      <c r="S207" s="601"/>
      <c r="T207" s="601"/>
      <c r="U207" s="601"/>
      <c r="V207" s="601"/>
      <c r="W207" s="601"/>
      <c r="X207" s="601"/>
      <c r="Y207" s="601"/>
      <c r="Z207" s="601"/>
      <c r="AA207" s="601"/>
      <c r="AB207" s="601"/>
      <c r="AC207" s="601"/>
      <c r="AD207" s="601"/>
      <c r="AE207" s="601"/>
      <c r="AG207" s="103">
        <v>170</v>
      </c>
      <c r="AH207" s="103" t="s">
        <v>320</v>
      </c>
      <c r="AI207" s="104" t="str">
        <f t="shared" si="108"/>
        <v>-</v>
      </c>
      <c r="AJ207" s="876" t="str">
        <f>IFERROR(_xlfn.RANK.EQ(AI207,$AI$38:$AI$216,0)+COUNTIF(AI$38:AI207,AI207)-1,"-")</f>
        <v>-</v>
      </c>
      <c r="AK207" s="876"/>
      <c r="AL207" s="828" t="str">
        <f t="shared" si="109"/>
        <v>-</v>
      </c>
      <c r="AM207" s="828" t="str">
        <f t="shared" si="110"/>
        <v>-</v>
      </c>
      <c r="AN207" s="941" t="str">
        <f t="shared" si="111"/>
        <v>-</v>
      </c>
      <c r="AO207" s="104" t="str">
        <f t="shared" si="112"/>
        <v>-</v>
      </c>
      <c r="AP207" s="876" t="str">
        <f>IFERROR(_xlfn.RANK.EQ(AO207,$AO$38:$AO$216,0)+COUNTIF(AO$38:AO207,AO207)-1,"-")</f>
        <v>-</v>
      </c>
      <c r="AQ207" s="876"/>
      <c r="AR207" s="828" t="str">
        <f t="shared" si="113"/>
        <v>-</v>
      </c>
      <c r="AS207" s="828" t="str">
        <f t="shared" si="114"/>
        <v>-</v>
      </c>
      <c r="AT207" s="941" t="str">
        <f t="shared" si="115"/>
        <v>-</v>
      </c>
      <c r="AU207" s="104" t="str">
        <f t="shared" si="116"/>
        <v>-</v>
      </c>
      <c r="AV207" s="876" t="str">
        <f>IFERROR(_xlfn.RANK.EQ(AU207,$AU$38:$AU$216,0)+COUNTIF(AU$38:AU207,AU207)-1,"-")</f>
        <v>-</v>
      </c>
      <c r="AW207" s="876"/>
      <c r="AX207" s="828" t="str">
        <f t="shared" si="117"/>
        <v>-</v>
      </c>
      <c r="AY207" s="828" t="str">
        <f t="shared" si="118"/>
        <v>-</v>
      </c>
      <c r="AZ207" s="828" t="str">
        <f t="shared" si="119"/>
        <v>-</v>
      </c>
      <c r="BA207" s="104" t="str">
        <f t="shared" si="120"/>
        <v>-</v>
      </c>
      <c r="BB207" s="876" t="str">
        <f>IFERROR(_xlfn.RANK.EQ(BA207,$BA$38:$BA$216,0)+COUNTIF(BA$38:BA207,BA207)-1,"-")</f>
        <v>-</v>
      </c>
      <c r="BC207" s="876"/>
      <c r="BD207" s="828" t="str">
        <f t="shared" si="121"/>
        <v>-</v>
      </c>
      <c r="BE207" s="828" t="str">
        <f t="shared" si="122"/>
        <v>-</v>
      </c>
      <c r="BF207" s="941" t="str">
        <f t="shared" si="123"/>
        <v>-</v>
      </c>
      <c r="BG207" s="104" t="str">
        <f t="shared" si="124"/>
        <v>-</v>
      </c>
      <c r="BH207" s="876" t="str">
        <f>IFERROR(_xlfn.RANK.EQ(BG207,$BG$38:$BG$216,0)+COUNTIF(BG$38:BG207,BG207)-1,"-")</f>
        <v>-</v>
      </c>
      <c r="BI207" s="876"/>
      <c r="BJ207" s="828" t="str">
        <f t="shared" si="125"/>
        <v>-</v>
      </c>
      <c r="BK207" s="828" t="str">
        <f t="shared" si="126"/>
        <v>-</v>
      </c>
      <c r="BL207" s="941" t="str">
        <f t="shared" si="127"/>
        <v>-</v>
      </c>
      <c r="BM207" s="104" t="str">
        <f t="shared" si="128"/>
        <v>-</v>
      </c>
      <c r="BN207" s="876" t="str">
        <f>IFERROR(_xlfn.RANK.EQ(BM207,$BM$38:$BM$216,0)+COUNTIF(BM$38:BM207,BM207)-1,"-")</f>
        <v>-</v>
      </c>
      <c r="BO207" s="876"/>
      <c r="BP207" s="828" t="str">
        <f t="shared" si="129"/>
        <v>-</v>
      </c>
      <c r="BQ207" s="828" t="str">
        <f t="shared" si="130"/>
        <v>-</v>
      </c>
      <c r="BR207" s="828" t="str">
        <f t="shared" si="131"/>
        <v>-</v>
      </c>
      <c r="BS207" s="104" t="str">
        <f t="shared" si="132"/>
        <v>-</v>
      </c>
      <c r="BT207" s="876" t="str">
        <f>IFERROR(_xlfn.RANK.EQ(BS207,$BS$38:$BS$216,0)+COUNTIF(BS$38:BS207,BS207)-1,"-")</f>
        <v>-</v>
      </c>
      <c r="BU207" s="876"/>
      <c r="BV207" s="828" t="str">
        <f t="shared" si="133"/>
        <v>-</v>
      </c>
      <c r="BW207" s="828" t="str">
        <f t="shared" si="134"/>
        <v>-</v>
      </c>
      <c r="BX207" s="941" t="str">
        <f t="shared" si="135"/>
        <v>-</v>
      </c>
      <c r="BY207" s="104" t="str">
        <f t="shared" si="136"/>
        <v>-</v>
      </c>
      <c r="BZ207" s="876" t="str">
        <f>IFERROR(_xlfn.RANK.EQ(BY207,$BY$38:$BY$216,0)+COUNTIF(BY$38:BY207,BY207)-1,"-")</f>
        <v>-</v>
      </c>
      <c r="CA207" s="876"/>
      <c r="CB207" s="828" t="str">
        <f t="shared" si="137"/>
        <v>-</v>
      </c>
      <c r="CC207" s="828" t="str">
        <f t="shared" si="138"/>
        <v>-</v>
      </c>
      <c r="CD207" s="941" t="str">
        <f t="shared" si="139"/>
        <v>-</v>
      </c>
      <c r="CE207" s="104" t="str">
        <f t="shared" si="140"/>
        <v>-</v>
      </c>
      <c r="CF207" s="971" t="str">
        <f>IFERROR(_xlfn.RANK.EQ(CE207,$CE$38:$CE$216,0)+COUNTIF(CE$38:CE207,CE207)-1,"-")</f>
        <v>-</v>
      </c>
      <c r="CG207" s="972"/>
      <c r="CH207" s="976" t="str">
        <f t="shared" si="141"/>
        <v>-</v>
      </c>
      <c r="CI207" s="977" t="str">
        <f t="shared" si="142"/>
        <v>-</v>
      </c>
      <c r="CJ207" s="995" t="str">
        <f t="shared" si="143"/>
        <v>-</v>
      </c>
    </row>
    <row r="208" spans="1:88" s="211" customFormat="1" ht="14.25" customHeight="1">
      <c r="A208" s="623" t="s">
        <v>964</v>
      </c>
      <c r="B208" s="601"/>
      <c r="C208" s="601"/>
      <c r="D208" s="601"/>
      <c r="E208"/>
      <c r="F208" s="601"/>
      <c r="G208" s="601"/>
      <c r="H208" s="601"/>
      <c r="I208" s="601"/>
      <c r="J208" s="601"/>
      <c r="K208" s="601"/>
      <c r="L208" s="601"/>
      <c r="M208" s="601"/>
      <c r="N208" s="601"/>
      <c r="O208" s="601"/>
      <c r="P208" s="601"/>
      <c r="Q208" s="601"/>
      <c r="R208" s="601"/>
      <c r="S208" s="601"/>
      <c r="T208" s="601"/>
      <c r="U208" s="601"/>
      <c r="V208" s="601"/>
      <c r="W208" s="601"/>
      <c r="X208" s="601"/>
      <c r="Y208" s="601"/>
      <c r="Z208" s="601"/>
      <c r="AA208" s="601"/>
      <c r="AB208" s="601"/>
      <c r="AC208" s="601"/>
      <c r="AD208" s="601"/>
      <c r="AE208" s="601"/>
      <c r="AG208" s="103">
        <v>171</v>
      </c>
      <c r="AH208" s="103" t="s">
        <v>262</v>
      </c>
      <c r="AI208" s="104" t="str">
        <f t="shared" si="108"/>
        <v>-</v>
      </c>
      <c r="AJ208" s="876" t="str">
        <f>IFERROR(_xlfn.RANK.EQ(AI208,$AI$38:$AI$216,0)+COUNTIF(AI$38:AI208,AI208)-1,"-")</f>
        <v>-</v>
      </c>
      <c r="AK208" s="876"/>
      <c r="AL208" s="828" t="str">
        <f t="shared" si="109"/>
        <v>-</v>
      </c>
      <c r="AM208" s="828" t="str">
        <f t="shared" si="110"/>
        <v>-</v>
      </c>
      <c r="AN208" s="941" t="str">
        <f t="shared" si="111"/>
        <v>-</v>
      </c>
      <c r="AO208" s="104" t="str">
        <f t="shared" si="112"/>
        <v>-</v>
      </c>
      <c r="AP208" s="876" t="str">
        <f>IFERROR(_xlfn.RANK.EQ(AO208,$AO$38:$AO$216,0)+COUNTIF(AO$38:AO208,AO208)-1,"-")</f>
        <v>-</v>
      </c>
      <c r="AQ208" s="876"/>
      <c r="AR208" s="828" t="str">
        <f t="shared" si="113"/>
        <v>-</v>
      </c>
      <c r="AS208" s="828" t="str">
        <f t="shared" si="114"/>
        <v>-</v>
      </c>
      <c r="AT208" s="941" t="str">
        <f t="shared" si="115"/>
        <v>-</v>
      </c>
      <c r="AU208" s="104" t="str">
        <f t="shared" si="116"/>
        <v>-</v>
      </c>
      <c r="AV208" s="876" t="str">
        <f>IFERROR(_xlfn.RANK.EQ(AU208,$AU$38:$AU$216,0)+COUNTIF(AU$38:AU208,AU208)-1,"-")</f>
        <v>-</v>
      </c>
      <c r="AW208" s="876"/>
      <c r="AX208" s="828" t="str">
        <f t="shared" si="117"/>
        <v>-</v>
      </c>
      <c r="AY208" s="828" t="str">
        <f t="shared" si="118"/>
        <v>-</v>
      </c>
      <c r="AZ208" s="828" t="str">
        <f t="shared" si="119"/>
        <v>-</v>
      </c>
      <c r="BA208" s="104" t="str">
        <f t="shared" si="120"/>
        <v>-</v>
      </c>
      <c r="BB208" s="876" t="str">
        <f>IFERROR(_xlfn.RANK.EQ(BA208,$BA$38:$BA$216,0)+COUNTIF(BA$38:BA208,BA208)-1,"-")</f>
        <v>-</v>
      </c>
      <c r="BC208" s="876"/>
      <c r="BD208" s="828" t="str">
        <f t="shared" si="121"/>
        <v>-</v>
      </c>
      <c r="BE208" s="828" t="str">
        <f t="shared" si="122"/>
        <v>-</v>
      </c>
      <c r="BF208" s="941" t="str">
        <f t="shared" si="123"/>
        <v>-</v>
      </c>
      <c r="BG208" s="104" t="str">
        <f t="shared" si="124"/>
        <v>-</v>
      </c>
      <c r="BH208" s="876" t="str">
        <f>IFERROR(_xlfn.RANK.EQ(BG208,$BG$38:$BG$216,0)+COUNTIF(BG$38:BG208,BG208)-1,"-")</f>
        <v>-</v>
      </c>
      <c r="BI208" s="876"/>
      <c r="BJ208" s="828" t="str">
        <f t="shared" si="125"/>
        <v>-</v>
      </c>
      <c r="BK208" s="828" t="str">
        <f t="shared" si="126"/>
        <v>-</v>
      </c>
      <c r="BL208" s="941" t="str">
        <f t="shared" si="127"/>
        <v>-</v>
      </c>
      <c r="BM208" s="104" t="str">
        <f t="shared" si="128"/>
        <v>-</v>
      </c>
      <c r="BN208" s="876" t="str">
        <f>IFERROR(_xlfn.RANK.EQ(BM208,$BM$38:$BM$216,0)+COUNTIF(BM$38:BM208,BM208)-1,"-")</f>
        <v>-</v>
      </c>
      <c r="BO208" s="876"/>
      <c r="BP208" s="828" t="str">
        <f t="shared" si="129"/>
        <v>-</v>
      </c>
      <c r="BQ208" s="828" t="str">
        <f t="shared" si="130"/>
        <v>-</v>
      </c>
      <c r="BR208" s="828" t="str">
        <f t="shared" si="131"/>
        <v>-</v>
      </c>
      <c r="BS208" s="104" t="str">
        <f t="shared" si="132"/>
        <v>-</v>
      </c>
      <c r="BT208" s="876" t="str">
        <f>IFERROR(_xlfn.RANK.EQ(BS208,$BS$38:$BS$216,0)+COUNTIF(BS$38:BS208,BS208)-1,"-")</f>
        <v>-</v>
      </c>
      <c r="BU208" s="876"/>
      <c r="BV208" s="828" t="str">
        <f t="shared" si="133"/>
        <v>-</v>
      </c>
      <c r="BW208" s="828" t="str">
        <f t="shared" si="134"/>
        <v>-</v>
      </c>
      <c r="BX208" s="941" t="str">
        <f t="shared" si="135"/>
        <v>-</v>
      </c>
      <c r="BY208" s="104" t="str">
        <f t="shared" si="136"/>
        <v>-</v>
      </c>
      <c r="BZ208" s="876" t="str">
        <f>IFERROR(_xlfn.RANK.EQ(BY208,$BY$38:$BY$216,0)+COUNTIF(BY$38:BY208,BY208)-1,"-")</f>
        <v>-</v>
      </c>
      <c r="CA208" s="876"/>
      <c r="CB208" s="828" t="str">
        <f t="shared" si="137"/>
        <v>-</v>
      </c>
      <c r="CC208" s="828" t="str">
        <f t="shared" si="138"/>
        <v>-</v>
      </c>
      <c r="CD208" s="941" t="str">
        <f t="shared" si="139"/>
        <v>-</v>
      </c>
      <c r="CE208" s="104" t="str">
        <f t="shared" si="140"/>
        <v>-</v>
      </c>
      <c r="CF208" s="971" t="str">
        <f>IFERROR(_xlfn.RANK.EQ(CE208,$CE$38:$CE$216,0)+COUNTIF(CE$38:CE208,CE208)-1,"-")</f>
        <v>-</v>
      </c>
      <c r="CG208" s="972"/>
      <c r="CH208" s="976" t="str">
        <f t="shared" si="141"/>
        <v>-</v>
      </c>
      <c r="CI208" s="977" t="str">
        <f t="shared" si="142"/>
        <v>-</v>
      </c>
      <c r="CJ208" s="995" t="str">
        <f t="shared" si="143"/>
        <v>-</v>
      </c>
    </row>
    <row r="209" spans="1:88" s="210" customFormat="1" ht="14.25" customHeight="1">
      <c r="A209" s="623" t="s">
        <v>965</v>
      </c>
      <c r="B209" s="601"/>
      <c r="C209" s="601"/>
      <c r="D209" s="601"/>
      <c r="E209"/>
      <c r="F209" s="601"/>
      <c r="G209" s="601"/>
      <c r="H209" s="601"/>
      <c r="I209" s="601"/>
      <c r="J209" s="601"/>
      <c r="K209" s="601"/>
      <c r="L209" s="601"/>
      <c r="M209" s="601"/>
      <c r="N209" s="601"/>
      <c r="O209" s="601"/>
      <c r="P209" s="601"/>
      <c r="Q209" s="601"/>
      <c r="R209" s="601"/>
      <c r="S209" s="601"/>
      <c r="T209" s="601"/>
      <c r="U209" s="601"/>
      <c r="V209" s="601"/>
      <c r="W209" s="601"/>
      <c r="X209" s="601"/>
      <c r="Y209" s="601"/>
      <c r="Z209" s="601"/>
      <c r="AA209" s="601"/>
      <c r="AB209" s="601"/>
      <c r="AC209" s="601"/>
      <c r="AD209" s="601"/>
      <c r="AE209" s="601"/>
      <c r="AG209" s="103">
        <v>172</v>
      </c>
      <c r="AH209" s="103" t="s">
        <v>211</v>
      </c>
      <c r="AI209" s="104" t="str">
        <f t="shared" si="108"/>
        <v>x</v>
      </c>
      <c r="AJ209" s="876" t="str">
        <f>IFERROR(_xlfn.RANK.EQ(AI209,$AI$38:$AI$216,0)+COUNTIF(AI$38:AI209,AI209)-1,"-")</f>
        <v>-</v>
      </c>
      <c r="AK209" s="876"/>
      <c r="AL209" s="828" t="str">
        <f t="shared" si="109"/>
        <v>-</v>
      </c>
      <c r="AM209" s="828" t="str">
        <f t="shared" si="110"/>
        <v>-</v>
      </c>
      <c r="AN209" s="941" t="str">
        <f t="shared" si="111"/>
        <v>-</v>
      </c>
      <c r="AO209" s="104" t="str">
        <f t="shared" si="112"/>
        <v>x</v>
      </c>
      <c r="AP209" s="876" t="str">
        <f>IFERROR(_xlfn.RANK.EQ(AO209,$AO$38:$AO$216,0)+COUNTIF(AO$38:AO209,AO209)-1,"-")</f>
        <v>-</v>
      </c>
      <c r="AQ209" s="876"/>
      <c r="AR209" s="828" t="str">
        <f t="shared" si="113"/>
        <v>-</v>
      </c>
      <c r="AS209" s="828" t="str">
        <f t="shared" si="114"/>
        <v>-</v>
      </c>
      <c r="AT209" s="941" t="str">
        <f t="shared" si="115"/>
        <v>-</v>
      </c>
      <c r="AU209" s="104" t="str">
        <f t="shared" si="116"/>
        <v>x</v>
      </c>
      <c r="AV209" s="876" t="str">
        <f>IFERROR(_xlfn.RANK.EQ(AU209,$AU$38:$AU$216,0)+COUNTIF(AU$38:AU209,AU209)-1,"-")</f>
        <v>-</v>
      </c>
      <c r="AW209" s="876"/>
      <c r="AX209" s="828" t="str">
        <f t="shared" si="117"/>
        <v>-</v>
      </c>
      <c r="AY209" s="828" t="str">
        <f t="shared" si="118"/>
        <v>-</v>
      </c>
      <c r="AZ209" s="828" t="str">
        <f t="shared" si="119"/>
        <v>-</v>
      </c>
      <c r="BA209" s="104" t="str">
        <f t="shared" si="120"/>
        <v>x</v>
      </c>
      <c r="BB209" s="876" t="str">
        <f>IFERROR(_xlfn.RANK.EQ(BA209,$BA$38:$BA$216,0)+COUNTIF(BA$38:BA209,BA209)-1,"-")</f>
        <v>-</v>
      </c>
      <c r="BC209" s="876"/>
      <c r="BD209" s="828" t="str">
        <f t="shared" si="121"/>
        <v>-</v>
      </c>
      <c r="BE209" s="828" t="str">
        <f t="shared" si="122"/>
        <v>-</v>
      </c>
      <c r="BF209" s="941" t="str">
        <f t="shared" si="123"/>
        <v>-</v>
      </c>
      <c r="BG209" s="104" t="str">
        <f t="shared" si="124"/>
        <v>x</v>
      </c>
      <c r="BH209" s="876" t="str">
        <f>IFERROR(_xlfn.RANK.EQ(BG209,$BG$38:$BG$216,0)+COUNTIF(BG$38:BG209,BG209)-1,"-")</f>
        <v>-</v>
      </c>
      <c r="BI209" s="876"/>
      <c r="BJ209" s="828" t="str">
        <f t="shared" si="125"/>
        <v>-</v>
      </c>
      <c r="BK209" s="828" t="str">
        <f t="shared" si="126"/>
        <v>-</v>
      </c>
      <c r="BL209" s="941" t="str">
        <f t="shared" si="127"/>
        <v>-</v>
      </c>
      <c r="BM209" s="104" t="str">
        <f t="shared" si="128"/>
        <v>x</v>
      </c>
      <c r="BN209" s="876" t="str">
        <f>IFERROR(_xlfn.RANK.EQ(BM209,$BM$38:$BM$216,0)+COUNTIF(BM$38:BM209,BM209)-1,"-")</f>
        <v>-</v>
      </c>
      <c r="BO209" s="876"/>
      <c r="BP209" s="828" t="str">
        <f t="shared" si="129"/>
        <v>-</v>
      </c>
      <c r="BQ209" s="828" t="str">
        <f t="shared" si="130"/>
        <v>-</v>
      </c>
      <c r="BR209" s="828" t="str">
        <f t="shared" si="131"/>
        <v>-</v>
      </c>
      <c r="BS209" s="104" t="str">
        <f t="shared" si="132"/>
        <v>-</v>
      </c>
      <c r="BT209" s="876" t="str">
        <f>IFERROR(_xlfn.RANK.EQ(BS209,$BS$38:$BS$216,0)+COUNTIF(BS$38:BS209,BS209)-1,"-")</f>
        <v>-</v>
      </c>
      <c r="BU209" s="876"/>
      <c r="BV209" s="828" t="str">
        <f t="shared" si="133"/>
        <v>-</v>
      </c>
      <c r="BW209" s="828" t="str">
        <f t="shared" si="134"/>
        <v>-</v>
      </c>
      <c r="BX209" s="941" t="str">
        <f t="shared" si="135"/>
        <v>-</v>
      </c>
      <c r="BY209" s="104" t="str">
        <f t="shared" si="136"/>
        <v>-</v>
      </c>
      <c r="BZ209" s="876" t="str">
        <f>IFERROR(_xlfn.RANK.EQ(BY209,$BY$38:$BY$216,0)+COUNTIF(BY$38:BY209,BY209)-1,"-")</f>
        <v>-</v>
      </c>
      <c r="CA209" s="876"/>
      <c r="CB209" s="828" t="str">
        <f t="shared" si="137"/>
        <v>-</v>
      </c>
      <c r="CC209" s="828" t="str">
        <f t="shared" si="138"/>
        <v>-</v>
      </c>
      <c r="CD209" s="941" t="str">
        <f t="shared" si="139"/>
        <v>-</v>
      </c>
      <c r="CE209" s="104" t="str">
        <f t="shared" si="140"/>
        <v>-</v>
      </c>
      <c r="CF209" s="971" t="str">
        <f>IFERROR(_xlfn.RANK.EQ(CE209,$CE$38:$CE$216,0)+COUNTIF(CE$38:CE209,CE209)-1,"-")</f>
        <v>-</v>
      </c>
      <c r="CG209" s="972"/>
      <c r="CH209" s="978" t="str">
        <f t="shared" si="141"/>
        <v>-</v>
      </c>
      <c r="CI209" s="979" t="str">
        <f t="shared" si="142"/>
        <v>-</v>
      </c>
      <c r="CJ209" s="996" t="str">
        <f t="shared" si="143"/>
        <v>-</v>
      </c>
    </row>
    <row r="210" spans="1:88" s="211" customFormat="1" ht="14.25" customHeight="1">
      <c r="A210" s="623" t="s">
        <v>966</v>
      </c>
      <c r="B210" s="601"/>
      <c r="C210" s="601"/>
      <c r="D210" s="601"/>
      <c r="E210"/>
      <c r="F210" s="601"/>
      <c r="G210" s="601"/>
      <c r="H210" s="601"/>
      <c r="I210" s="601"/>
      <c r="J210" s="601"/>
      <c r="K210" s="601"/>
      <c r="L210" s="601"/>
      <c r="M210" s="601"/>
      <c r="N210" s="601"/>
      <c r="O210" s="601"/>
      <c r="P210" s="601"/>
      <c r="Q210" s="601"/>
      <c r="R210" s="601"/>
      <c r="S210" s="601"/>
      <c r="T210" s="601"/>
      <c r="U210" s="601"/>
      <c r="V210" s="601"/>
      <c r="W210" s="601"/>
      <c r="X210" s="601"/>
      <c r="Y210" s="601"/>
      <c r="Z210" s="601"/>
      <c r="AA210" s="601"/>
      <c r="AB210" s="601"/>
      <c r="AC210" s="601"/>
      <c r="AD210" s="601"/>
      <c r="AE210" s="601"/>
      <c r="AG210" s="103">
        <v>173</v>
      </c>
      <c r="AH210" s="103" t="s">
        <v>273</v>
      </c>
      <c r="AI210" s="104" t="str">
        <f t="shared" si="108"/>
        <v>x</v>
      </c>
      <c r="AJ210" s="876" t="str">
        <f>IFERROR(_xlfn.RANK.EQ(AI210,$AI$38:$AI$216,0)+COUNTIF(AI$38:AI210,AI210)-1,"-")</f>
        <v>-</v>
      </c>
      <c r="AK210" s="876"/>
      <c r="AL210" s="828" t="str">
        <f t="shared" si="109"/>
        <v>-</v>
      </c>
      <c r="AM210" s="828" t="str">
        <f t="shared" si="110"/>
        <v>-</v>
      </c>
      <c r="AN210" s="941" t="str">
        <f t="shared" si="111"/>
        <v>-</v>
      </c>
      <c r="AO210" s="104" t="str">
        <f t="shared" si="112"/>
        <v>x</v>
      </c>
      <c r="AP210" s="876" t="str">
        <f>IFERROR(_xlfn.RANK.EQ(AO210,$AO$38:$AO$216,0)+COUNTIF(AO$38:AO210,AO210)-1,"-")</f>
        <v>-</v>
      </c>
      <c r="AQ210" s="876"/>
      <c r="AR210" s="828" t="str">
        <f t="shared" si="113"/>
        <v>-</v>
      </c>
      <c r="AS210" s="828" t="str">
        <f t="shared" si="114"/>
        <v>-</v>
      </c>
      <c r="AT210" s="941" t="str">
        <f t="shared" si="115"/>
        <v>-</v>
      </c>
      <c r="AU210" s="104">
        <f t="shared" si="116"/>
        <v>499</v>
      </c>
      <c r="AV210" s="876">
        <f>IFERROR(_xlfn.RANK.EQ(AU210,$AU$38:$AU$216,0)+COUNTIF(AU$38:AU210,AU210)-1,"-")</f>
        <v>50</v>
      </c>
      <c r="AW210" s="876"/>
      <c r="AX210" s="828" t="str">
        <f t="shared" si="117"/>
        <v>-</v>
      </c>
      <c r="AY210" s="828" t="str">
        <f t="shared" si="118"/>
        <v>-</v>
      </c>
      <c r="AZ210" s="828" t="str">
        <f t="shared" si="119"/>
        <v>-</v>
      </c>
      <c r="BA210" s="104" t="str">
        <f t="shared" si="120"/>
        <v>x</v>
      </c>
      <c r="BB210" s="876" t="str">
        <f>IFERROR(_xlfn.RANK.EQ(BA210,$BA$38:$BA$216,0)+COUNTIF(BA$38:BA210,BA210)-1,"-")</f>
        <v>-</v>
      </c>
      <c r="BC210" s="876"/>
      <c r="BD210" s="828" t="str">
        <f t="shared" si="121"/>
        <v>-</v>
      </c>
      <c r="BE210" s="828" t="str">
        <f t="shared" si="122"/>
        <v>-</v>
      </c>
      <c r="BF210" s="941" t="str">
        <f t="shared" si="123"/>
        <v>-</v>
      </c>
      <c r="BG210" s="104" t="str">
        <f t="shared" si="124"/>
        <v>x</v>
      </c>
      <c r="BH210" s="876" t="str">
        <f>IFERROR(_xlfn.RANK.EQ(BG210,$BG$38:$BG$216,0)+COUNTIF(BG$38:BG210,BG210)-1,"-")</f>
        <v>-</v>
      </c>
      <c r="BI210" s="876"/>
      <c r="BJ210" s="828" t="str">
        <f t="shared" si="125"/>
        <v>-</v>
      </c>
      <c r="BK210" s="828" t="str">
        <f t="shared" si="126"/>
        <v>-</v>
      </c>
      <c r="BL210" s="941" t="str">
        <f t="shared" si="127"/>
        <v>-</v>
      </c>
      <c r="BM210" s="104">
        <f t="shared" si="128"/>
        <v>499</v>
      </c>
      <c r="BN210" s="876">
        <f>IFERROR(_xlfn.RANK.EQ(BM210,$BM$38:$BM$216,0)+COUNTIF(BM$38:BM210,BM210)-1,"-")</f>
        <v>57</v>
      </c>
      <c r="BO210" s="876"/>
      <c r="BP210" s="828" t="str">
        <f t="shared" si="129"/>
        <v>-</v>
      </c>
      <c r="BQ210" s="828" t="str">
        <f t="shared" si="130"/>
        <v>-</v>
      </c>
      <c r="BR210" s="828" t="str">
        <f t="shared" si="131"/>
        <v>-</v>
      </c>
      <c r="BS210" s="104" t="str">
        <f t="shared" si="132"/>
        <v>-</v>
      </c>
      <c r="BT210" s="876" t="str">
        <f>IFERROR(_xlfn.RANK.EQ(BS210,$BS$38:$BS$216,0)+COUNTIF(BS$38:BS210,BS210)-1,"-")</f>
        <v>-</v>
      </c>
      <c r="BU210" s="876"/>
      <c r="BV210" s="828" t="str">
        <f t="shared" si="133"/>
        <v>-</v>
      </c>
      <c r="BW210" s="828" t="str">
        <f t="shared" si="134"/>
        <v>-</v>
      </c>
      <c r="BX210" s="941" t="str">
        <f t="shared" si="135"/>
        <v>-</v>
      </c>
      <c r="BY210" s="104" t="str">
        <f t="shared" si="136"/>
        <v>-</v>
      </c>
      <c r="BZ210" s="876" t="str">
        <f>IFERROR(_xlfn.RANK.EQ(BY210,$BY$38:$BY$216,0)+COUNTIF(BY$38:BY210,BY210)-1,"-")</f>
        <v>-</v>
      </c>
      <c r="CA210" s="876"/>
      <c r="CB210" s="828" t="str">
        <f t="shared" si="137"/>
        <v>-</v>
      </c>
      <c r="CC210" s="828" t="str">
        <f t="shared" si="138"/>
        <v>-</v>
      </c>
      <c r="CD210" s="941" t="str">
        <f t="shared" si="139"/>
        <v>-</v>
      </c>
      <c r="CE210" s="104" t="str">
        <f t="shared" si="140"/>
        <v>-</v>
      </c>
      <c r="CF210" s="971" t="str">
        <f>IFERROR(_xlfn.RANK.EQ(CE210,$CE$38:$CE$216,0)+COUNTIF(CE$38:CE210,CE210)-1,"-")</f>
        <v>-</v>
      </c>
      <c r="CG210" s="972"/>
      <c r="CH210" s="976" t="str">
        <f t="shared" si="141"/>
        <v>-</v>
      </c>
      <c r="CI210" s="977" t="str">
        <f t="shared" si="142"/>
        <v>-</v>
      </c>
      <c r="CJ210" s="995" t="str">
        <f t="shared" si="143"/>
        <v>-</v>
      </c>
    </row>
    <row r="211" spans="1:88" s="211" customFormat="1" ht="14.25" customHeight="1">
      <c r="A211" s="595" t="s">
        <v>967</v>
      </c>
      <c r="B211" s="601"/>
      <c r="C211" s="601"/>
      <c r="D211" s="601"/>
      <c r="E211"/>
      <c r="F211" s="601"/>
      <c r="G211" s="601"/>
      <c r="H211" s="601"/>
      <c r="I211" s="601"/>
      <c r="J211" s="601"/>
      <c r="K211" s="601"/>
      <c r="L211" s="601"/>
      <c r="M211" s="601"/>
      <c r="N211" s="601"/>
      <c r="O211" s="601"/>
      <c r="P211" s="601"/>
      <c r="Q211" s="601"/>
      <c r="R211" s="601"/>
      <c r="S211" s="601"/>
      <c r="T211" s="601"/>
      <c r="U211" s="601"/>
      <c r="V211" s="601"/>
      <c r="W211" s="601"/>
      <c r="X211" s="601"/>
      <c r="Y211" s="601"/>
      <c r="Z211" s="601"/>
      <c r="AA211" s="601"/>
      <c r="AB211" s="601"/>
      <c r="AC211" s="601"/>
      <c r="AD211" s="601"/>
      <c r="AE211" s="601"/>
      <c r="AG211" s="103">
        <v>174</v>
      </c>
      <c r="AH211" s="103" t="s">
        <v>313</v>
      </c>
      <c r="AI211" s="104" t="str">
        <f t="shared" si="108"/>
        <v>-</v>
      </c>
      <c r="AJ211" s="876" t="str">
        <f>IFERROR(_xlfn.RANK.EQ(AI211,$AI$38:$AI$216,0)+COUNTIF(AI$38:AI211,AI211)-1,"-")</f>
        <v>-</v>
      </c>
      <c r="AK211" s="876"/>
      <c r="AL211" s="828" t="str">
        <f t="shared" si="109"/>
        <v>-</v>
      </c>
      <c r="AM211" s="828" t="str">
        <f t="shared" si="110"/>
        <v>-</v>
      </c>
      <c r="AN211" s="941" t="str">
        <f t="shared" si="111"/>
        <v>-</v>
      </c>
      <c r="AO211" s="104" t="str">
        <f t="shared" si="112"/>
        <v>-</v>
      </c>
      <c r="AP211" s="876" t="str">
        <f>IFERROR(_xlfn.RANK.EQ(AO211,$AO$38:$AO$216,0)+COUNTIF(AO$38:AO211,AO211)-1,"-")</f>
        <v>-</v>
      </c>
      <c r="AQ211" s="876"/>
      <c r="AR211" s="828" t="str">
        <f t="shared" si="113"/>
        <v>-</v>
      </c>
      <c r="AS211" s="828" t="str">
        <f t="shared" si="114"/>
        <v>-</v>
      </c>
      <c r="AT211" s="941" t="str">
        <f t="shared" si="115"/>
        <v>-</v>
      </c>
      <c r="AU211" s="104" t="str">
        <f t="shared" si="116"/>
        <v>-</v>
      </c>
      <c r="AV211" s="876" t="str">
        <f>IFERROR(_xlfn.RANK.EQ(AU211,$AU$38:$AU$216,0)+COUNTIF(AU$38:AU211,AU211)-1,"-")</f>
        <v>-</v>
      </c>
      <c r="AW211" s="876"/>
      <c r="AX211" s="828" t="str">
        <f t="shared" si="117"/>
        <v>-</v>
      </c>
      <c r="AY211" s="828" t="str">
        <f t="shared" si="118"/>
        <v>-</v>
      </c>
      <c r="AZ211" s="828" t="str">
        <f t="shared" si="119"/>
        <v>-</v>
      </c>
      <c r="BA211" s="104" t="str">
        <f t="shared" si="120"/>
        <v>-</v>
      </c>
      <c r="BB211" s="876" t="str">
        <f>IFERROR(_xlfn.RANK.EQ(BA211,$BA$38:$BA$216,0)+COUNTIF(BA$38:BA211,BA211)-1,"-")</f>
        <v>-</v>
      </c>
      <c r="BC211" s="876"/>
      <c r="BD211" s="828" t="str">
        <f t="shared" si="121"/>
        <v>-</v>
      </c>
      <c r="BE211" s="828" t="str">
        <f t="shared" si="122"/>
        <v>-</v>
      </c>
      <c r="BF211" s="941" t="str">
        <f t="shared" si="123"/>
        <v>-</v>
      </c>
      <c r="BG211" s="104" t="str">
        <f t="shared" si="124"/>
        <v>-</v>
      </c>
      <c r="BH211" s="876" t="str">
        <f>IFERROR(_xlfn.RANK.EQ(BG211,$BG$38:$BG$216,0)+COUNTIF(BG$38:BG211,BG211)-1,"-")</f>
        <v>-</v>
      </c>
      <c r="BI211" s="876"/>
      <c r="BJ211" s="828" t="str">
        <f t="shared" si="125"/>
        <v>-</v>
      </c>
      <c r="BK211" s="828" t="str">
        <f t="shared" si="126"/>
        <v>-</v>
      </c>
      <c r="BL211" s="941" t="str">
        <f t="shared" si="127"/>
        <v>-</v>
      </c>
      <c r="BM211" s="104" t="str">
        <f t="shared" si="128"/>
        <v>-</v>
      </c>
      <c r="BN211" s="876" t="str">
        <f>IFERROR(_xlfn.RANK.EQ(BM211,$BM$38:$BM$216,0)+COUNTIF(BM$38:BM211,BM211)-1,"-")</f>
        <v>-</v>
      </c>
      <c r="BO211" s="876"/>
      <c r="BP211" s="828" t="str">
        <f t="shared" si="129"/>
        <v>-</v>
      </c>
      <c r="BQ211" s="828" t="str">
        <f t="shared" si="130"/>
        <v>-</v>
      </c>
      <c r="BR211" s="828" t="str">
        <f t="shared" si="131"/>
        <v>-</v>
      </c>
      <c r="BS211" s="104" t="str">
        <f t="shared" si="132"/>
        <v>-</v>
      </c>
      <c r="BT211" s="876" t="str">
        <f>IFERROR(_xlfn.RANK.EQ(BS211,$BS$38:$BS$216,0)+COUNTIF(BS$38:BS211,BS211)-1,"-")</f>
        <v>-</v>
      </c>
      <c r="BU211" s="876"/>
      <c r="BV211" s="828" t="str">
        <f t="shared" si="133"/>
        <v>-</v>
      </c>
      <c r="BW211" s="828" t="str">
        <f t="shared" si="134"/>
        <v>-</v>
      </c>
      <c r="BX211" s="941" t="str">
        <f t="shared" si="135"/>
        <v>-</v>
      </c>
      <c r="BY211" s="104" t="str">
        <f t="shared" si="136"/>
        <v>-</v>
      </c>
      <c r="BZ211" s="876" t="str">
        <f>IFERROR(_xlfn.RANK.EQ(BY211,$BY$38:$BY$216,0)+COUNTIF(BY$38:BY211,BY211)-1,"-")</f>
        <v>-</v>
      </c>
      <c r="CA211" s="876"/>
      <c r="CB211" s="828" t="str">
        <f t="shared" si="137"/>
        <v>-</v>
      </c>
      <c r="CC211" s="828" t="str">
        <f t="shared" si="138"/>
        <v>-</v>
      </c>
      <c r="CD211" s="941" t="str">
        <f t="shared" si="139"/>
        <v>-</v>
      </c>
      <c r="CE211" s="104" t="str">
        <f t="shared" si="140"/>
        <v>-</v>
      </c>
      <c r="CF211" s="971" t="str">
        <f>IFERROR(_xlfn.RANK.EQ(CE211,$CE$38:$CE$216,0)+COUNTIF(CE$38:CE211,CE211)-1,"-")</f>
        <v>-</v>
      </c>
      <c r="CG211" s="972"/>
      <c r="CH211" s="976" t="str">
        <f t="shared" si="141"/>
        <v>-</v>
      </c>
      <c r="CI211" s="977" t="str">
        <f t="shared" si="142"/>
        <v>-</v>
      </c>
      <c r="CJ211" s="995" t="str">
        <f t="shared" si="143"/>
        <v>-</v>
      </c>
    </row>
    <row r="212" spans="1:88" s="211" customFormat="1" ht="14.25" customHeight="1">
      <c r="A212" s="595" t="s">
        <v>968</v>
      </c>
      <c r="B212" s="601"/>
      <c r="C212" s="601"/>
      <c r="D212" s="601"/>
      <c r="E212"/>
      <c r="F212" s="601"/>
      <c r="G212" s="601"/>
      <c r="H212" s="601"/>
      <c r="I212" s="601"/>
      <c r="J212" s="601"/>
      <c r="K212" s="601"/>
      <c r="L212" s="601"/>
      <c r="M212" s="601"/>
      <c r="N212" s="601"/>
      <c r="O212" s="601"/>
      <c r="P212" s="601"/>
      <c r="Q212" s="601"/>
      <c r="R212" s="601"/>
      <c r="S212" s="601"/>
      <c r="T212" s="601"/>
      <c r="U212" s="601"/>
      <c r="V212" s="601"/>
      <c r="W212" s="601"/>
      <c r="X212" s="601"/>
      <c r="Y212" s="601"/>
      <c r="Z212" s="601"/>
      <c r="AA212" s="601"/>
      <c r="AB212" s="601"/>
      <c r="AC212" s="601"/>
      <c r="AD212" s="601"/>
      <c r="AE212" s="601"/>
      <c r="AG212" s="103">
        <v>175</v>
      </c>
      <c r="AH212" s="103" t="s">
        <v>345</v>
      </c>
      <c r="AI212" s="104" t="str">
        <f t="shared" si="108"/>
        <v>-</v>
      </c>
      <c r="AJ212" s="876" t="str">
        <f>IFERROR(_xlfn.RANK.EQ(AI212,$AI$38:$AI$216,0)+COUNTIF(AI$38:AI212,AI212)-1,"-")</f>
        <v>-</v>
      </c>
      <c r="AK212" s="876"/>
      <c r="AL212" s="828" t="str">
        <f t="shared" si="109"/>
        <v>-</v>
      </c>
      <c r="AM212" s="828" t="str">
        <f t="shared" si="110"/>
        <v>-</v>
      </c>
      <c r="AN212" s="941" t="str">
        <f t="shared" si="111"/>
        <v>-</v>
      </c>
      <c r="AO212" s="104" t="str">
        <f t="shared" si="112"/>
        <v>-</v>
      </c>
      <c r="AP212" s="876" t="str">
        <f>IFERROR(_xlfn.RANK.EQ(AO212,$AO$38:$AO$216,0)+COUNTIF(AO$38:AO212,AO212)-1,"-")</f>
        <v>-</v>
      </c>
      <c r="AQ212" s="876"/>
      <c r="AR212" s="828" t="str">
        <f t="shared" si="113"/>
        <v>-</v>
      </c>
      <c r="AS212" s="828" t="str">
        <f t="shared" si="114"/>
        <v>-</v>
      </c>
      <c r="AT212" s="941" t="str">
        <f t="shared" si="115"/>
        <v>-</v>
      </c>
      <c r="AU212" s="104" t="str">
        <f t="shared" si="116"/>
        <v>-</v>
      </c>
      <c r="AV212" s="876" t="str">
        <f>IFERROR(_xlfn.RANK.EQ(AU212,$AU$38:$AU$216,0)+COUNTIF(AU$38:AU212,AU212)-1,"-")</f>
        <v>-</v>
      </c>
      <c r="AW212" s="876"/>
      <c r="AX212" s="828" t="str">
        <f t="shared" si="117"/>
        <v>-</v>
      </c>
      <c r="AY212" s="828" t="str">
        <f t="shared" si="118"/>
        <v>-</v>
      </c>
      <c r="AZ212" s="828" t="str">
        <f t="shared" si="119"/>
        <v>-</v>
      </c>
      <c r="BA212" s="104" t="str">
        <f t="shared" si="120"/>
        <v>-</v>
      </c>
      <c r="BB212" s="876" t="str">
        <f>IFERROR(_xlfn.RANK.EQ(BA212,$BA$38:$BA$216,0)+COUNTIF(BA$38:BA212,BA212)-1,"-")</f>
        <v>-</v>
      </c>
      <c r="BC212" s="876"/>
      <c r="BD212" s="828" t="str">
        <f t="shared" si="121"/>
        <v>-</v>
      </c>
      <c r="BE212" s="828" t="str">
        <f t="shared" si="122"/>
        <v>-</v>
      </c>
      <c r="BF212" s="941" t="str">
        <f t="shared" si="123"/>
        <v>-</v>
      </c>
      <c r="BG212" s="104" t="str">
        <f t="shared" si="124"/>
        <v>-</v>
      </c>
      <c r="BH212" s="876" t="str">
        <f>IFERROR(_xlfn.RANK.EQ(BG212,$BG$38:$BG$216,0)+COUNTIF(BG$38:BG212,BG212)-1,"-")</f>
        <v>-</v>
      </c>
      <c r="BI212" s="876"/>
      <c r="BJ212" s="828" t="str">
        <f t="shared" si="125"/>
        <v>-</v>
      </c>
      <c r="BK212" s="828" t="str">
        <f t="shared" si="126"/>
        <v>-</v>
      </c>
      <c r="BL212" s="941" t="str">
        <f t="shared" si="127"/>
        <v>-</v>
      </c>
      <c r="BM212" s="104" t="str">
        <f t="shared" si="128"/>
        <v>-</v>
      </c>
      <c r="BN212" s="876" t="str">
        <f>IFERROR(_xlfn.RANK.EQ(BM212,$BM$38:$BM$216,0)+COUNTIF(BM$38:BM212,BM212)-1,"-")</f>
        <v>-</v>
      </c>
      <c r="BO212" s="876"/>
      <c r="BP212" s="828" t="str">
        <f t="shared" si="129"/>
        <v>-</v>
      </c>
      <c r="BQ212" s="828" t="str">
        <f t="shared" si="130"/>
        <v>-</v>
      </c>
      <c r="BR212" s="828" t="str">
        <f t="shared" si="131"/>
        <v>-</v>
      </c>
      <c r="BS212" s="104" t="str">
        <f t="shared" si="132"/>
        <v>-</v>
      </c>
      <c r="BT212" s="876" t="str">
        <f>IFERROR(_xlfn.RANK.EQ(BS212,$BS$38:$BS$216,0)+COUNTIF(BS$38:BS212,BS212)-1,"-")</f>
        <v>-</v>
      </c>
      <c r="BU212" s="876"/>
      <c r="BV212" s="828" t="str">
        <f t="shared" si="133"/>
        <v>-</v>
      </c>
      <c r="BW212" s="828" t="str">
        <f t="shared" si="134"/>
        <v>-</v>
      </c>
      <c r="BX212" s="941" t="str">
        <f t="shared" si="135"/>
        <v>-</v>
      </c>
      <c r="BY212" s="104" t="str">
        <f t="shared" si="136"/>
        <v>-</v>
      </c>
      <c r="BZ212" s="876" t="str">
        <f>IFERROR(_xlfn.RANK.EQ(BY212,$BY$38:$BY$216,0)+COUNTIF(BY$38:BY212,BY212)-1,"-")</f>
        <v>-</v>
      </c>
      <c r="CA212" s="876"/>
      <c r="CB212" s="828" t="str">
        <f t="shared" si="137"/>
        <v>-</v>
      </c>
      <c r="CC212" s="828" t="str">
        <f t="shared" si="138"/>
        <v>-</v>
      </c>
      <c r="CD212" s="941" t="str">
        <f t="shared" si="139"/>
        <v>-</v>
      </c>
      <c r="CE212" s="104" t="str">
        <f t="shared" si="140"/>
        <v>-</v>
      </c>
      <c r="CF212" s="971" t="str">
        <f>IFERROR(_xlfn.RANK.EQ(CE212,$CE$38:$CE$216,0)+COUNTIF(CE$38:CE212,CE212)-1,"-")</f>
        <v>-</v>
      </c>
      <c r="CG212" s="972"/>
      <c r="CH212" s="976" t="str">
        <f t="shared" si="141"/>
        <v>-</v>
      </c>
      <c r="CI212" s="977" t="str">
        <f t="shared" si="142"/>
        <v>-</v>
      </c>
      <c r="CJ212" s="995" t="str">
        <f t="shared" si="143"/>
        <v>-</v>
      </c>
    </row>
    <row r="213" spans="1:88" s="211" customFormat="1" ht="14.25" customHeight="1">
      <c r="A213" s="601"/>
      <c r="B213" s="601"/>
      <c r="C213" s="601"/>
      <c r="D213" s="601"/>
      <c r="E213"/>
      <c r="F213" s="601"/>
      <c r="G213" s="601"/>
      <c r="H213" s="601"/>
      <c r="I213" s="601"/>
      <c r="J213" s="601"/>
      <c r="K213" s="601"/>
      <c r="L213" s="601"/>
      <c r="M213" s="601"/>
      <c r="N213" s="601"/>
      <c r="O213" s="601"/>
      <c r="P213" s="601"/>
      <c r="Q213" s="601"/>
      <c r="R213" s="601"/>
      <c r="S213" s="601"/>
      <c r="T213" s="601"/>
      <c r="U213" s="601"/>
      <c r="V213" s="601"/>
      <c r="W213" s="601"/>
      <c r="X213" s="601"/>
      <c r="Y213" s="601"/>
      <c r="Z213" s="601"/>
      <c r="AA213" s="601"/>
      <c r="AB213" s="601"/>
      <c r="AC213" s="601"/>
      <c r="AD213" s="601"/>
      <c r="AE213" s="601"/>
      <c r="AG213" s="103">
        <v>176</v>
      </c>
      <c r="AH213" s="103" t="s">
        <v>197</v>
      </c>
      <c r="AI213" s="104">
        <f t="shared" si="108"/>
        <v>51</v>
      </c>
      <c r="AJ213" s="876">
        <f>IFERROR(_xlfn.RANK.EQ(AI213,$AI$38:$AI$216,0)+COUNTIF(AI$38:AI213,AI213)-1,"-")</f>
        <v>108</v>
      </c>
      <c r="AK213" s="876"/>
      <c r="AL213" s="828" t="str">
        <f t="shared" si="109"/>
        <v>-</v>
      </c>
      <c r="AM213" s="828" t="str">
        <f t="shared" si="110"/>
        <v>-</v>
      </c>
      <c r="AN213" s="941" t="str">
        <f t="shared" si="111"/>
        <v>-</v>
      </c>
      <c r="AO213" s="104">
        <f t="shared" si="112"/>
        <v>175</v>
      </c>
      <c r="AP213" s="876">
        <f>IFERROR(_xlfn.RANK.EQ(AO213,$AO$38:$AO$216,0)+COUNTIF(AO$38:AO213,AO213)-1,"-")</f>
        <v>106</v>
      </c>
      <c r="AQ213" s="876"/>
      <c r="AR213" s="828" t="str">
        <f t="shared" si="113"/>
        <v>-</v>
      </c>
      <c r="AS213" s="828" t="str">
        <f t="shared" si="114"/>
        <v>-</v>
      </c>
      <c r="AT213" s="941" t="str">
        <f t="shared" si="115"/>
        <v>-</v>
      </c>
      <c r="AU213" s="104">
        <f t="shared" si="116"/>
        <v>343</v>
      </c>
      <c r="AV213" s="876">
        <f>IFERROR(_xlfn.RANK.EQ(AU213,$AU$38:$AU$216,0)+COUNTIF(AU$38:AU213,AU213)-1,"-")</f>
        <v>91</v>
      </c>
      <c r="AW213" s="876"/>
      <c r="AX213" s="828" t="str">
        <f t="shared" si="117"/>
        <v>-</v>
      </c>
      <c r="AY213" s="828" t="str">
        <f t="shared" si="118"/>
        <v>-</v>
      </c>
      <c r="AZ213" s="828" t="str">
        <f t="shared" si="119"/>
        <v>-</v>
      </c>
      <c r="BA213" s="104">
        <f t="shared" si="120"/>
        <v>51</v>
      </c>
      <c r="BB213" s="876">
        <f>IFERROR(_xlfn.RANK.EQ(BA213,$BA$38:$BA$216,0)+COUNTIF(BA$38:BA213,BA213)-1,"-")</f>
        <v>93</v>
      </c>
      <c r="BC213" s="876"/>
      <c r="BD213" s="828" t="str">
        <f t="shared" si="121"/>
        <v>-</v>
      </c>
      <c r="BE213" s="828" t="str">
        <f t="shared" si="122"/>
        <v>-</v>
      </c>
      <c r="BF213" s="941" t="str">
        <f t="shared" si="123"/>
        <v>-</v>
      </c>
      <c r="BG213" s="104">
        <f t="shared" si="124"/>
        <v>175</v>
      </c>
      <c r="BH213" s="876">
        <f>IFERROR(_xlfn.RANK.EQ(BG213,$BG$38:$BG$216,0)+COUNTIF(BG$38:BG213,BG213)-1,"-")</f>
        <v>92</v>
      </c>
      <c r="BI213" s="876"/>
      <c r="BJ213" s="828" t="str">
        <f t="shared" si="125"/>
        <v>-</v>
      </c>
      <c r="BK213" s="828" t="str">
        <f t="shared" si="126"/>
        <v>-</v>
      </c>
      <c r="BL213" s="941" t="str">
        <f t="shared" si="127"/>
        <v>-</v>
      </c>
      <c r="BM213" s="104">
        <f t="shared" si="128"/>
        <v>343</v>
      </c>
      <c r="BN213" s="876">
        <f>IFERROR(_xlfn.RANK.EQ(BM213,$BM$38:$BM$216,0)+COUNTIF(BM$38:BM213,BM213)-1,"-")</f>
        <v>95</v>
      </c>
      <c r="BO213" s="876"/>
      <c r="BP213" s="828" t="str">
        <f t="shared" si="129"/>
        <v>-</v>
      </c>
      <c r="BQ213" s="828" t="str">
        <f t="shared" si="130"/>
        <v>-</v>
      </c>
      <c r="BR213" s="828" t="str">
        <f t="shared" si="131"/>
        <v>-</v>
      </c>
      <c r="BS213" s="104" t="str">
        <f t="shared" si="132"/>
        <v>-</v>
      </c>
      <c r="BT213" s="876" t="str">
        <f>IFERROR(_xlfn.RANK.EQ(BS213,$BS$38:$BS$216,0)+COUNTIF(BS$38:BS213,BS213)-1,"-")</f>
        <v>-</v>
      </c>
      <c r="BU213" s="876"/>
      <c r="BV213" s="828" t="str">
        <f t="shared" si="133"/>
        <v>-</v>
      </c>
      <c r="BW213" s="828" t="str">
        <f t="shared" si="134"/>
        <v>-</v>
      </c>
      <c r="BX213" s="941" t="str">
        <f t="shared" si="135"/>
        <v>-</v>
      </c>
      <c r="BY213" s="104" t="str">
        <f t="shared" si="136"/>
        <v>-</v>
      </c>
      <c r="BZ213" s="876" t="str">
        <f>IFERROR(_xlfn.RANK.EQ(BY213,$BY$38:$BY$216,0)+COUNTIF(BY$38:BY213,BY213)-1,"-")</f>
        <v>-</v>
      </c>
      <c r="CA213" s="876"/>
      <c r="CB213" s="828" t="str">
        <f t="shared" si="137"/>
        <v>-</v>
      </c>
      <c r="CC213" s="828" t="str">
        <f t="shared" si="138"/>
        <v>-</v>
      </c>
      <c r="CD213" s="941" t="str">
        <f t="shared" si="139"/>
        <v>-</v>
      </c>
      <c r="CE213" s="104" t="str">
        <f t="shared" si="140"/>
        <v>-</v>
      </c>
      <c r="CF213" s="971" t="str">
        <f>IFERROR(_xlfn.RANK.EQ(CE213,$CE$38:$CE$216,0)+COUNTIF(CE$38:CE213,CE213)-1,"-")</f>
        <v>-</v>
      </c>
      <c r="CG213" s="973"/>
      <c r="CH213" s="976" t="str">
        <f t="shared" si="141"/>
        <v>-</v>
      </c>
      <c r="CI213" s="977" t="str">
        <f t="shared" si="142"/>
        <v>-</v>
      </c>
      <c r="CJ213" s="995" t="str">
        <f t="shared" si="143"/>
        <v>-</v>
      </c>
    </row>
    <row r="214" spans="1:88" s="211" customFormat="1" ht="14.25" customHeight="1">
      <c r="A214" s="601"/>
      <c r="B214" s="601"/>
      <c r="C214" s="601"/>
      <c r="D214" s="601"/>
      <c r="E214"/>
      <c r="F214" s="601"/>
      <c r="G214" s="601"/>
      <c r="H214" s="601"/>
      <c r="I214" s="601"/>
      <c r="J214" s="601"/>
      <c r="K214" s="601"/>
      <c r="L214" s="601"/>
      <c r="M214" s="601"/>
      <c r="N214" s="601"/>
      <c r="O214" s="601"/>
      <c r="P214" s="601"/>
      <c r="Q214" s="601"/>
      <c r="R214" s="601"/>
      <c r="S214" s="601"/>
      <c r="T214" s="601"/>
      <c r="U214" s="601"/>
      <c r="V214" s="601"/>
      <c r="W214" s="601"/>
      <c r="X214" s="601"/>
      <c r="Y214" s="601"/>
      <c r="Z214" s="601"/>
      <c r="AA214" s="601"/>
      <c r="AB214" s="601"/>
      <c r="AC214" s="601"/>
      <c r="AD214" s="601"/>
      <c r="AE214" s="601"/>
      <c r="AG214" s="103">
        <v>177</v>
      </c>
      <c r="AH214" s="103" t="s">
        <v>223</v>
      </c>
      <c r="AI214" s="104" t="str">
        <f t="shared" si="108"/>
        <v>x</v>
      </c>
      <c r="AJ214" s="876" t="str">
        <f>IFERROR(_xlfn.RANK.EQ(AI214,$AI$38:$AI$216,0)+COUNTIF(AI$38:AI214,AI214)-1,"-")</f>
        <v>-</v>
      </c>
      <c r="AK214" s="876"/>
      <c r="AL214" s="828" t="str">
        <f t="shared" si="109"/>
        <v>-</v>
      </c>
      <c r="AM214" s="828" t="str">
        <f t="shared" si="110"/>
        <v>-</v>
      </c>
      <c r="AN214" s="941" t="str">
        <f t="shared" si="111"/>
        <v>-</v>
      </c>
      <c r="AO214" s="104" t="str">
        <f t="shared" si="112"/>
        <v>x</v>
      </c>
      <c r="AP214" s="876" t="str">
        <f>IFERROR(_xlfn.RANK.EQ(AO214,$AO$38:$AO$216,0)+COUNTIF(AO$38:AO214,AO214)-1,"-")</f>
        <v>-</v>
      </c>
      <c r="AQ214" s="876"/>
      <c r="AR214" s="828" t="str">
        <f t="shared" si="113"/>
        <v>-</v>
      </c>
      <c r="AS214" s="828" t="str">
        <f t="shared" si="114"/>
        <v>-</v>
      </c>
      <c r="AT214" s="941" t="str">
        <f t="shared" si="115"/>
        <v>-</v>
      </c>
      <c r="AU214" s="104">
        <f t="shared" si="116"/>
        <v>517</v>
      </c>
      <c r="AV214" s="876">
        <f>IFERROR(_xlfn.RANK.EQ(AU214,$AU$38:$AU$216,0)+COUNTIF(AU$38:AU214,AU214)-1,"-")</f>
        <v>44</v>
      </c>
      <c r="AW214" s="876"/>
      <c r="AX214" s="828" t="str">
        <f t="shared" si="117"/>
        <v>-</v>
      </c>
      <c r="AY214" s="828" t="str">
        <f t="shared" si="118"/>
        <v>-</v>
      </c>
      <c r="AZ214" s="828" t="str">
        <f t="shared" si="119"/>
        <v>-</v>
      </c>
      <c r="BA214" s="104" t="str">
        <f t="shared" si="120"/>
        <v>x</v>
      </c>
      <c r="BB214" s="876" t="str">
        <f>IFERROR(_xlfn.RANK.EQ(BA214,$BA$38:$BA$216,0)+COUNTIF(BA$38:BA214,BA214)-1,"-")</f>
        <v>-</v>
      </c>
      <c r="BC214" s="876"/>
      <c r="BD214" s="828" t="str">
        <f t="shared" si="121"/>
        <v>-</v>
      </c>
      <c r="BE214" s="828" t="str">
        <f t="shared" si="122"/>
        <v>-</v>
      </c>
      <c r="BF214" s="941" t="str">
        <f t="shared" si="123"/>
        <v>-</v>
      </c>
      <c r="BG214" s="104" t="str">
        <f t="shared" si="124"/>
        <v>x</v>
      </c>
      <c r="BH214" s="876" t="str">
        <f>IFERROR(_xlfn.RANK.EQ(BG214,$BG$38:$BG$216,0)+COUNTIF(BG$38:BG214,BG214)-1,"-")</f>
        <v>-</v>
      </c>
      <c r="BI214" s="876"/>
      <c r="BJ214" s="828" t="str">
        <f t="shared" si="125"/>
        <v>-</v>
      </c>
      <c r="BK214" s="828" t="str">
        <f t="shared" si="126"/>
        <v>-</v>
      </c>
      <c r="BL214" s="941" t="str">
        <f t="shared" si="127"/>
        <v>-</v>
      </c>
      <c r="BM214" s="104">
        <f t="shared" si="128"/>
        <v>528</v>
      </c>
      <c r="BN214" s="876">
        <f>IFERROR(_xlfn.RANK.EQ(BM214,$BM$38:$BM$216,0)+COUNTIF(BM$38:BM214,BM214)-1,"-")</f>
        <v>50</v>
      </c>
      <c r="BO214" s="876"/>
      <c r="BP214" s="828" t="str">
        <f t="shared" si="129"/>
        <v>-</v>
      </c>
      <c r="BQ214" s="828" t="str">
        <f t="shared" si="130"/>
        <v>-</v>
      </c>
      <c r="BR214" s="828" t="str">
        <f t="shared" si="131"/>
        <v>-</v>
      </c>
      <c r="BS214" s="104" t="str">
        <f t="shared" si="132"/>
        <v>x</v>
      </c>
      <c r="BT214" s="876" t="str">
        <f>IFERROR(_xlfn.RANK.EQ(BS214,$BS$38:$BS$216,0)+COUNTIF(BS$38:BS214,BS214)-1,"-")</f>
        <v>-</v>
      </c>
      <c r="BU214" s="876"/>
      <c r="BV214" s="828" t="str">
        <f t="shared" si="133"/>
        <v>-</v>
      </c>
      <c r="BW214" s="828" t="str">
        <f t="shared" si="134"/>
        <v>-</v>
      </c>
      <c r="BX214" s="941" t="str">
        <f t="shared" si="135"/>
        <v>-</v>
      </c>
      <c r="BY214" s="104" t="str">
        <f t="shared" si="136"/>
        <v>x</v>
      </c>
      <c r="BZ214" s="876" t="str">
        <f>IFERROR(_xlfn.RANK.EQ(BY214,$BY$38:$BY$216,0)+COUNTIF(BY$38:BY214,BY214)-1,"-")</f>
        <v>-</v>
      </c>
      <c r="CA214" s="876"/>
      <c r="CB214" s="828" t="str">
        <f t="shared" si="137"/>
        <v>-</v>
      </c>
      <c r="CC214" s="828" t="str">
        <f t="shared" si="138"/>
        <v>-</v>
      </c>
      <c r="CD214" s="941" t="str">
        <f t="shared" si="139"/>
        <v>-</v>
      </c>
      <c r="CE214" s="104" t="str">
        <f t="shared" si="140"/>
        <v>x</v>
      </c>
      <c r="CF214" s="971" t="str">
        <f>IFERROR(_xlfn.RANK.EQ(CE214,$CE$38:$CE$216,0)+COUNTIF(CE$38:CE214,CE214)-1,"-")</f>
        <v>-</v>
      </c>
      <c r="CG214" s="972"/>
      <c r="CH214" s="976" t="str">
        <f t="shared" si="141"/>
        <v>-</v>
      </c>
      <c r="CI214" s="977" t="str">
        <f t="shared" si="142"/>
        <v>-</v>
      </c>
      <c r="CJ214" s="995" t="str">
        <f t="shared" si="143"/>
        <v>-</v>
      </c>
    </row>
    <row r="215" spans="1:88" s="211" customFormat="1" ht="14.25" customHeight="1">
      <c r="AG215" s="103">
        <v>178</v>
      </c>
      <c r="AH215" s="103" t="s">
        <v>283</v>
      </c>
      <c r="AI215" s="104" t="str">
        <f t="shared" si="108"/>
        <v>x</v>
      </c>
      <c r="AJ215" s="876" t="str">
        <f>IFERROR(_xlfn.RANK.EQ(AI215,$AI$38:$AI$216,0)+COUNTIF(AI$38:AI215,AI215)-1,"-")</f>
        <v>-</v>
      </c>
      <c r="AK215" s="876"/>
      <c r="AL215" s="828" t="str">
        <f t="shared" si="109"/>
        <v>-</v>
      </c>
      <c r="AM215" s="828" t="str">
        <f t="shared" si="110"/>
        <v>-</v>
      </c>
      <c r="AN215" s="941" t="str">
        <f t="shared" si="111"/>
        <v>-</v>
      </c>
      <c r="AO215" s="104" t="str">
        <f t="shared" si="112"/>
        <v>x</v>
      </c>
      <c r="AP215" s="876" t="str">
        <f>IFERROR(_xlfn.RANK.EQ(AO215,$AO$38:$AO$216,0)+COUNTIF(AO$38:AO215,AO215)-1,"-")</f>
        <v>-</v>
      </c>
      <c r="AQ215" s="876"/>
      <c r="AR215" s="828" t="str">
        <f t="shared" si="113"/>
        <v>-</v>
      </c>
      <c r="AS215" s="828" t="str">
        <f t="shared" si="114"/>
        <v>-</v>
      </c>
      <c r="AT215" s="941" t="str">
        <f t="shared" si="115"/>
        <v>-</v>
      </c>
      <c r="AU215" s="104" t="str">
        <f t="shared" si="116"/>
        <v>x</v>
      </c>
      <c r="AV215" s="876" t="str">
        <f>IFERROR(_xlfn.RANK.EQ(AU215,$AU$38:$AU$216,0)+COUNTIF(AU$38:AU215,AU215)-1,"-")</f>
        <v>-</v>
      </c>
      <c r="AW215" s="876"/>
      <c r="AX215" s="828" t="str">
        <f t="shared" si="117"/>
        <v>-</v>
      </c>
      <c r="AY215" s="828" t="str">
        <f t="shared" si="118"/>
        <v>-</v>
      </c>
      <c r="AZ215" s="828" t="str">
        <f t="shared" si="119"/>
        <v>-</v>
      </c>
      <c r="BA215" s="104" t="str">
        <f t="shared" si="120"/>
        <v>x</v>
      </c>
      <c r="BB215" s="876" t="str">
        <f>IFERROR(_xlfn.RANK.EQ(BA215,$BA$38:$BA$216,0)+COUNTIF(BA$38:BA215,BA215)-1,"-")</f>
        <v>-</v>
      </c>
      <c r="BC215" s="876"/>
      <c r="BD215" s="828" t="str">
        <f t="shared" si="121"/>
        <v>-</v>
      </c>
      <c r="BE215" s="828" t="str">
        <f t="shared" si="122"/>
        <v>-</v>
      </c>
      <c r="BF215" s="941" t="str">
        <f t="shared" si="123"/>
        <v>-</v>
      </c>
      <c r="BG215" s="104" t="str">
        <f t="shared" si="124"/>
        <v>x</v>
      </c>
      <c r="BH215" s="876" t="str">
        <f>IFERROR(_xlfn.RANK.EQ(BG215,$BG$38:$BG$216,0)+COUNTIF(BG$38:BG215,BG215)-1,"-")</f>
        <v>-</v>
      </c>
      <c r="BI215" s="876"/>
      <c r="BJ215" s="828" t="str">
        <f t="shared" si="125"/>
        <v>-</v>
      </c>
      <c r="BK215" s="828" t="str">
        <f t="shared" si="126"/>
        <v>-</v>
      </c>
      <c r="BL215" s="941" t="str">
        <f t="shared" si="127"/>
        <v>-</v>
      </c>
      <c r="BM215" s="104" t="str">
        <f t="shared" si="128"/>
        <v>x</v>
      </c>
      <c r="BN215" s="876" t="str">
        <f>IFERROR(_xlfn.RANK.EQ(BM215,$BM$38:$BM$216,0)+COUNTIF(BM$38:BM215,BM215)-1,"-")</f>
        <v>-</v>
      </c>
      <c r="BO215" s="876"/>
      <c r="BP215" s="828" t="str">
        <f t="shared" si="129"/>
        <v>-</v>
      </c>
      <c r="BQ215" s="828" t="str">
        <f t="shared" si="130"/>
        <v>-</v>
      </c>
      <c r="BR215" s="828" t="str">
        <f t="shared" si="131"/>
        <v>-</v>
      </c>
      <c r="BS215" s="104" t="str">
        <f t="shared" si="132"/>
        <v>-</v>
      </c>
      <c r="BT215" s="876" t="str">
        <f>IFERROR(_xlfn.RANK.EQ(BS215,$BS$38:$BS$216,0)+COUNTIF(BS$38:BS215,BS215)-1,"-")</f>
        <v>-</v>
      </c>
      <c r="BU215" s="876"/>
      <c r="BV215" s="828" t="str">
        <f t="shared" si="133"/>
        <v>-</v>
      </c>
      <c r="BW215" s="828" t="str">
        <f t="shared" si="134"/>
        <v>-</v>
      </c>
      <c r="BX215" s="941" t="str">
        <f t="shared" si="135"/>
        <v>-</v>
      </c>
      <c r="BY215" s="104" t="str">
        <f t="shared" si="136"/>
        <v>-</v>
      </c>
      <c r="BZ215" s="876" t="str">
        <f>IFERROR(_xlfn.RANK.EQ(BY215,$BY$38:$BY$216,0)+COUNTIF(BY$38:BY215,BY215)-1,"-")</f>
        <v>-</v>
      </c>
      <c r="CA215" s="876"/>
      <c r="CB215" s="828" t="str">
        <f t="shared" si="137"/>
        <v>-</v>
      </c>
      <c r="CC215" s="828" t="str">
        <f t="shared" si="138"/>
        <v>-</v>
      </c>
      <c r="CD215" s="941" t="str">
        <f t="shared" si="139"/>
        <v>-</v>
      </c>
      <c r="CE215" s="104" t="str">
        <f t="shared" si="140"/>
        <v>-</v>
      </c>
      <c r="CF215" s="971" t="str">
        <f>IFERROR(_xlfn.RANK.EQ(CE215,$CE$38:$CE$216,0)+COUNTIF(CE$38:CE215,CE215)-1,"-")</f>
        <v>-</v>
      </c>
      <c r="CG215" s="972"/>
      <c r="CH215" s="976" t="str">
        <f t="shared" si="141"/>
        <v>-</v>
      </c>
      <c r="CI215" s="977" t="str">
        <f t="shared" si="142"/>
        <v>-</v>
      </c>
      <c r="CJ215" s="995" t="str">
        <f t="shared" si="143"/>
        <v>-</v>
      </c>
    </row>
    <row r="216" spans="1:88" s="211" customFormat="1" ht="14.25" customHeight="1">
      <c r="AG216" s="103">
        <v>179</v>
      </c>
      <c r="AH216" s="103" t="s">
        <v>368</v>
      </c>
      <c r="AI216" s="779" t="str">
        <f t="shared" si="108"/>
        <v>-</v>
      </c>
      <c r="AJ216" s="877" t="str">
        <f>IFERROR(_xlfn.RANK.EQ(AI216,$AI$38:$AI$216,0)+COUNTIF(AI$38:AI216,AI216)-1,"-")</f>
        <v>-</v>
      </c>
      <c r="AK216" s="877"/>
      <c r="AL216" s="760" t="str">
        <f t="shared" si="109"/>
        <v>-</v>
      </c>
      <c r="AM216" s="760" t="str">
        <f t="shared" si="110"/>
        <v>-</v>
      </c>
      <c r="AN216" s="962" t="str">
        <f t="shared" si="111"/>
        <v>-</v>
      </c>
      <c r="AO216" s="779" t="str">
        <f t="shared" si="112"/>
        <v>-</v>
      </c>
      <c r="AP216" s="877" t="str">
        <f>IFERROR(_xlfn.RANK.EQ(AO216,$AO$38:$AO$216,0)+COUNTIF(AO$38:AO216,AO216)-1,"-")</f>
        <v>-</v>
      </c>
      <c r="AQ216" s="877"/>
      <c r="AR216" s="760" t="str">
        <f t="shared" si="113"/>
        <v>-</v>
      </c>
      <c r="AS216" s="760" t="str">
        <f t="shared" si="114"/>
        <v>-</v>
      </c>
      <c r="AT216" s="962" t="str">
        <f t="shared" si="115"/>
        <v>-</v>
      </c>
      <c r="AU216" s="779" t="str">
        <f t="shared" si="116"/>
        <v>-</v>
      </c>
      <c r="AV216" s="877" t="str">
        <f>IFERROR(_xlfn.RANK.EQ(AU216,$AU$38:$AU$216,0)+COUNTIF(AU$38:AU216,AU216)-1,"-")</f>
        <v>-</v>
      </c>
      <c r="AW216" s="877"/>
      <c r="AX216" s="760" t="str">
        <f t="shared" si="117"/>
        <v>-</v>
      </c>
      <c r="AY216" s="760" t="str">
        <f t="shared" si="118"/>
        <v>-</v>
      </c>
      <c r="AZ216" s="760" t="str">
        <f t="shared" si="119"/>
        <v>-</v>
      </c>
      <c r="BA216" s="779" t="str">
        <f t="shared" si="120"/>
        <v>-</v>
      </c>
      <c r="BB216" s="877" t="str">
        <f>IFERROR(_xlfn.RANK.EQ(BA216,$BA$38:$BA$216,0)+COUNTIF(BA$38:BA216,BA216)-1,"-")</f>
        <v>-</v>
      </c>
      <c r="BC216" s="877"/>
      <c r="BD216" s="760" t="str">
        <f t="shared" si="121"/>
        <v>-</v>
      </c>
      <c r="BE216" s="760" t="str">
        <f t="shared" si="122"/>
        <v>-</v>
      </c>
      <c r="BF216" s="962" t="str">
        <f t="shared" si="123"/>
        <v>-</v>
      </c>
      <c r="BG216" s="779" t="str">
        <f t="shared" si="124"/>
        <v>-</v>
      </c>
      <c r="BH216" s="877" t="str">
        <f>IFERROR(_xlfn.RANK.EQ(BG216,$BG$38:$BG$216,0)+COUNTIF(BG$38:BG216,BG216)-1,"-")</f>
        <v>-</v>
      </c>
      <c r="BI216" s="877"/>
      <c r="BJ216" s="760" t="str">
        <f t="shared" si="125"/>
        <v>-</v>
      </c>
      <c r="BK216" s="760" t="str">
        <f t="shared" si="126"/>
        <v>-</v>
      </c>
      <c r="BL216" s="962" t="str">
        <f t="shared" si="127"/>
        <v>-</v>
      </c>
      <c r="BM216" s="779" t="str">
        <f t="shared" si="128"/>
        <v>-</v>
      </c>
      <c r="BN216" s="877" t="str">
        <f>IFERROR(_xlfn.RANK.EQ(BM216,$BM$38:$BM$216,0)+COUNTIF(BM$38:BM216,BM216)-1,"-")</f>
        <v>-</v>
      </c>
      <c r="BO216" s="877"/>
      <c r="BP216" s="760" t="str">
        <f t="shared" si="129"/>
        <v>-</v>
      </c>
      <c r="BQ216" s="760" t="str">
        <f t="shared" si="130"/>
        <v>-</v>
      </c>
      <c r="BR216" s="760" t="str">
        <f t="shared" si="131"/>
        <v>-</v>
      </c>
      <c r="BS216" s="779" t="str">
        <f t="shared" si="132"/>
        <v>-</v>
      </c>
      <c r="BT216" s="877" t="str">
        <f>IFERROR(_xlfn.RANK.EQ(BS216,$BS$38:$BS$216,0)+COUNTIF(BS$38:BS216,BS216)-1,"-")</f>
        <v>-</v>
      </c>
      <c r="BU216" s="877"/>
      <c r="BV216" s="760" t="str">
        <f t="shared" si="133"/>
        <v>-</v>
      </c>
      <c r="BW216" s="760" t="str">
        <f t="shared" si="134"/>
        <v>-</v>
      </c>
      <c r="BX216" s="962" t="str">
        <f t="shared" si="135"/>
        <v>-</v>
      </c>
      <c r="BY216" s="779" t="str">
        <f t="shared" si="136"/>
        <v>-</v>
      </c>
      <c r="BZ216" s="877" t="str">
        <f>IFERROR(_xlfn.RANK.EQ(BY216,$BY$38:$BY$216,0)+COUNTIF(BY$38:BY216,BY216)-1,"-")</f>
        <v>-</v>
      </c>
      <c r="CA216" s="877"/>
      <c r="CB216" s="760" t="str">
        <f t="shared" si="137"/>
        <v>-</v>
      </c>
      <c r="CC216" s="760" t="str">
        <f t="shared" si="138"/>
        <v>-</v>
      </c>
      <c r="CD216" s="962" t="str">
        <f t="shared" si="139"/>
        <v>-</v>
      </c>
      <c r="CE216" s="779" t="str">
        <f t="shared" si="140"/>
        <v>-</v>
      </c>
      <c r="CF216" s="974" t="str">
        <f>IFERROR(_xlfn.RANK.EQ(CE216,$CE$38:$CE$216,0)+COUNTIF(CE$38:CE216,CE216)-1,"-")</f>
        <v>-</v>
      </c>
      <c r="CG216" s="975"/>
      <c r="CH216" s="981" t="str">
        <f t="shared" si="141"/>
        <v>-</v>
      </c>
      <c r="CI216" s="982" t="str">
        <f t="shared" si="142"/>
        <v>-</v>
      </c>
      <c r="CJ216" s="997" t="str">
        <f t="shared" si="143"/>
        <v>-</v>
      </c>
    </row>
    <row r="217" spans="1:88" s="211" customFormat="1" ht="14.25" customHeight="1"/>
    <row r="218" spans="1:88" s="211" customFormat="1" ht="14.25" customHeight="1"/>
    <row r="219" spans="1:88" s="211" customFormat="1" ht="14.25" customHeight="1"/>
    <row r="220" spans="1:88" s="211" customFormat="1" ht="14.25" customHeight="1"/>
    <row r="221" spans="1:88" s="211" customFormat="1" ht="14.25" customHeight="1"/>
    <row r="222" spans="1:88" s="211" customFormat="1" ht="14.25" customHeight="1"/>
    <row r="223" spans="1:88" s="211" customFormat="1" ht="14.25" customHeight="1"/>
    <row r="224" spans="1:88" s="211" customFormat="1" ht="14.25" customHeight="1"/>
    <row r="225" spans="33:85" s="211" customFormat="1" ht="14.25" customHeight="1"/>
    <row r="226" spans="33:85" s="211" customFormat="1" ht="14.25" customHeight="1"/>
    <row r="227" spans="33:85" s="211" customFormat="1" ht="14.25" customHeight="1"/>
    <row r="228" spans="33:85" s="211" customFormat="1" ht="14.25" customHeight="1"/>
    <row r="229" spans="33:85" s="211" customFormat="1" ht="14.25" customHeight="1"/>
    <row r="230" spans="33:85" s="211" customFormat="1" ht="14.25" customHeight="1"/>
    <row r="231" spans="33:85" s="211" customFormat="1" ht="14.25" customHeight="1">
      <c r="AG231" s="210"/>
      <c r="AH231" s="210"/>
      <c r="AI231" s="210"/>
      <c r="AJ231" s="210"/>
      <c r="AK231" s="210"/>
      <c r="AL231" s="210"/>
      <c r="AM231" s="210"/>
      <c r="AN231" s="210"/>
      <c r="AO231" s="210"/>
      <c r="AP231" s="210"/>
      <c r="AQ231" s="210"/>
      <c r="AR231" s="210"/>
      <c r="AS231" s="210"/>
      <c r="AT231" s="210"/>
      <c r="AU231" s="210"/>
      <c r="AV231" s="210"/>
      <c r="AW231" s="210"/>
      <c r="AX231" s="210"/>
      <c r="AY231" s="210"/>
      <c r="AZ231" s="210"/>
      <c r="BA231" s="210"/>
      <c r="BB231" s="210"/>
      <c r="BC231" s="210"/>
      <c r="BD231" s="210"/>
      <c r="BE231" s="210"/>
      <c r="BF231" s="210"/>
      <c r="BG231" s="210"/>
      <c r="BH231" s="210"/>
      <c r="BI231" s="210"/>
      <c r="BJ231" s="210"/>
      <c r="BK231" s="210"/>
      <c r="BL231" s="210"/>
      <c r="BM231" s="210"/>
      <c r="BN231" s="210"/>
      <c r="BO231" s="210"/>
      <c r="BP231" s="210"/>
      <c r="BQ231" s="210"/>
      <c r="BR231" s="210"/>
      <c r="BS231" s="210"/>
      <c r="BT231" s="210"/>
      <c r="BU231" s="210"/>
      <c r="BV231" s="210"/>
      <c r="BW231" s="210"/>
      <c r="BX231" s="210"/>
      <c r="BY231" s="210"/>
      <c r="BZ231" s="210"/>
      <c r="CA231" s="210"/>
      <c r="CB231" s="210"/>
      <c r="CC231" s="210"/>
      <c r="CD231" s="210"/>
      <c r="CE231" s="210"/>
      <c r="CF231" s="210"/>
    </row>
    <row r="232" spans="33:85" s="211" customFormat="1" ht="14.25" customHeight="1"/>
    <row r="233" spans="33:85" s="211" customFormat="1" ht="14.25" customHeight="1"/>
    <row r="234" spans="33:85" s="211" customFormat="1" ht="14.25" customHeight="1"/>
    <row r="235" spans="33:85" s="211" customFormat="1" ht="14.25" customHeight="1"/>
    <row r="236" spans="33:85" s="210" customFormat="1" ht="14.25" customHeight="1">
      <c r="AG236" s="211"/>
      <c r="AH236" s="211"/>
      <c r="AI236" s="211"/>
      <c r="AJ236" s="211"/>
      <c r="AK236" s="211"/>
      <c r="AL236" s="211"/>
      <c r="AM236" s="211"/>
      <c r="AN236" s="211"/>
      <c r="AO236" s="211"/>
      <c r="AP236" s="211"/>
      <c r="AQ236" s="211"/>
      <c r="AR236" s="211"/>
      <c r="AS236" s="211"/>
      <c r="AT236" s="211"/>
      <c r="AU236" s="211"/>
      <c r="AV236" s="211"/>
      <c r="AW236" s="211"/>
      <c r="AX236" s="211"/>
      <c r="AY236" s="211"/>
      <c r="AZ236" s="211"/>
      <c r="BA236" s="211"/>
      <c r="BB236" s="211"/>
      <c r="BC236" s="211"/>
      <c r="BD236" s="211"/>
      <c r="BE236" s="211"/>
      <c r="BF236" s="211"/>
      <c r="BG236" s="211"/>
      <c r="BH236" s="211"/>
      <c r="BI236" s="211"/>
      <c r="BJ236" s="211"/>
      <c r="BK236" s="211"/>
      <c r="BL236" s="211"/>
      <c r="BM236" s="211"/>
      <c r="BN236" s="211"/>
      <c r="BO236" s="211"/>
      <c r="BP236" s="211"/>
      <c r="BQ236" s="211"/>
      <c r="BR236" s="211"/>
      <c r="BS236" s="211"/>
      <c r="BT236" s="211"/>
      <c r="BU236" s="211"/>
      <c r="BV236" s="211"/>
      <c r="BW236" s="211"/>
      <c r="BX236" s="211"/>
      <c r="BY236" s="211"/>
      <c r="BZ236" s="211"/>
      <c r="CA236" s="211"/>
      <c r="CB236" s="211"/>
      <c r="CC236" s="211"/>
      <c r="CD236" s="211"/>
      <c r="CE236" s="211"/>
      <c r="CF236" s="211"/>
      <c r="CG236" s="211"/>
    </row>
    <row r="237" spans="33:85" s="210" customFormat="1" ht="14.25" customHeight="1">
      <c r="AG237" s="211"/>
      <c r="AH237" s="211"/>
      <c r="AI237" s="211"/>
      <c r="AJ237" s="211"/>
      <c r="AK237" s="211"/>
      <c r="AL237" s="211"/>
      <c r="AM237" s="211"/>
      <c r="AN237" s="211"/>
      <c r="AO237" s="211"/>
      <c r="AP237" s="211"/>
      <c r="AQ237" s="211"/>
      <c r="AR237" s="211"/>
      <c r="AS237" s="211"/>
      <c r="AT237" s="211"/>
      <c r="AU237" s="211"/>
      <c r="AV237" s="211"/>
      <c r="AW237" s="211"/>
      <c r="AX237" s="211"/>
      <c r="AY237" s="211"/>
      <c r="AZ237" s="211"/>
      <c r="BA237" s="211"/>
      <c r="BB237" s="211"/>
      <c r="BC237" s="211"/>
      <c r="BD237" s="211"/>
      <c r="BE237" s="211"/>
      <c r="BF237" s="211"/>
      <c r="BG237" s="211"/>
      <c r="BH237" s="211"/>
      <c r="BI237" s="211"/>
      <c r="BJ237" s="211"/>
      <c r="BK237" s="211"/>
      <c r="BL237" s="211"/>
      <c r="BM237" s="211"/>
      <c r="BN237" s="211"/>
      <c r="BO237" s="211"/>
      <c r="BP237" s="211"/>
      <c r="BQ237" s="211"/>
      <c r="BR237" s="211"/>
      <c r="BS237" s="211"/>
      <c r="BT237" s="211"/>
      <c r="BU237" s="211"/>
      <c r="BV237" s="211"/>
      <c r="BW237" s="211"/>
      <c r="BX237" s="211"/>
      <c r="BY237" s="211"/>
      <c r="BZ237" s="211"/>
      <c r="CA237" s="211"/>
      <c r="CB237" s="211"/>
      <c r="CC237" s="211"/>
      <c r="CD237" s="211"/>
      <c r="CE237" s="211"/>
      <c r="CF237" s="211"/>
      <c r="CG237" s="211"/>
    </row>
    <row r="238" spans="33:85" s="210" customFormat="1" ht="14.25" customHeight="1">
      <c r="AG238" s="211"/>
      <c r="AH238" s="211"/>
      <c r="AI238" s="211"/>
      <c r="AJ238" s="211"/>
      <c r="AK238" s="211"/>
      <c r="AL238" s="211"/>
      <c r="AM238" s="211"/>
      <c r="AN238" s="211"/>
      <c r="AO238" s="211"/>
      <c r="AP238" s="211"/>
      <c r="AQ238" s="211"/>
      <c r="AR238" s="211"/>
      <c r="AS238" s="211"/>
      <c r="AT238" s="211"/>
      <c r="AU238" s="211"/>
      <c r="AV238" s="211"/>
      <c r="AW238" s="211"/>
      <c r="AX238" s="211"/>
      <c r="AY238" s="211"/>
      <c r="AZ238" s="211"/>
      <c r="BA238" s="211"/>
      <c r="BB238" s="211"/>
      <c r="BC238" s="211"/>
      <c r="BD238" s="211"/>
      <c r="BE238" s="211"/>
      <c r="BF238" s="211"/>
      <c r="BG238" s="211"/>
      <c r="BH238" s="211"/>
      <c r="BI238" s="211"/>
      <c r="BJ238" s="211"/>
      <c r="BK238" s="211"/>
      <c r="BL238" s="211"/>
      <c r="BM238" s="211"/>
      <c r="BN238" s="211"/>
      <c r="BO238" s="211"/>
      <c r="BP238" s="211"/>
      <c r="BQ238" s="211"/>
      <c r="BR238" s="211"/>
      <c r="BS238" s="211"/>
      <c r="BT238" s="211"/>
      <c r="BU238" s="211"/>
      <c r="BV238" s="211"/>
      <c r="BW238" s="211"/>
      <c r="BX238" s="211"/>
      <c r="BY238" s="211"/>
      <c r="BZ238" s="211"/>
      <c r="CA238" s="211"/>
      <c r="CB238" s="211"/>
      <c r="CC238" s="211"/>
      <c r="CD238" s="211"/>
      <c r="CE238" s="211"/>
      <c r="CF238" s="211"/>
      <c r="CG238" s="211"/>
    </row>
    <row r="239" spans="33:85" s="210" customFormat="1" ht="14.25" customHeight="1">
      <c r="AG239" s="211"/>
      <c r="AH239" s="211"/>
      <c r="AI239" s="211"/>
      <c r="AJ239" s="211"/>
      <c r="AK239" s="211"/>
      <c r="AL239" s="211"/>
      <c r="AM239" s="211"/>
      <c r="AN239" s="211"/>
      <c r="AO239" s="211"/>
      <c r="AP239" s="211"/>
      <c r="AQ239" s="211"/>
      <c r="AR239" s="211"/>
      <c r="AS239" s="211"/>
      <c r="AT239" s="211"/>
      <c r="AU239" s="211"/>
      <c r="AV239" s="211"/>
      <c r="AW239" s="211"/>
      <c r="AX239" s="211"/>
      <c r="AY239" s="211"/>
      <c r="AZ239" s="211"/>
      <c r="BA239" s="211"/>
      <c r="BB239" s="211"/>
      <c r="BC239" s="211"/>
      <c r="BD239" s="211"/>
      <c r="BE239" s="211"/>
      <c r="BF239" s="211"/>
      <c r="BG239" s="211"/>
      <c r="BH239" s="211"/>
      <c r="BI239" s="211"/>
      <c r="BJ239" s="211"/>
      <c r="BK239" s="211"/>
      <c r="BL239" s="211"/>
      <c r="BM239" s="211"/>
      <c r="BN239" s="211"/>
      <c r="BO239" s="211"/>
      <c r="BP239" s="211"/>
      <c r="BQ239" s="211"/>
      <c r="BR239" s="211"/>
      <c r="BS239" s="211"/>
      <c r="BT239" s="211"/>
      <c r="BU239" s="211"/>
      <c r="BV239" s="211"/>
      <c r="BW239" s="211"/>
      <c r="BX239" s="211"/>
      <c r="BY239" s="211"/>
      <c r="BZ239" s="211"/>
      <c r="CA239" s="211"/>
      <c r="CB239" s="211"/>
      <c r="CC239" s="211"/>
      <c r="CD239" s="211"/>
      <c r="CE239" s="211"/>
      <c r="CF239" s="211"/>
      <c r="CG239" s="211"/>
    </row>
    <row r="240" spans="33:85" s="210" customFormat="1" ht="14.25" customHeight="1">
      <c r="AG240" s="211"/>
      <c r="AH240" s="211"/>
      <c r="AI240" s="211"/>
      <c r="AJ240" s="211"/>
      <c r="AK240" s="211"/>
      <c r="AL240" s="211"/>
      <c r="AM240" s="211"/>
      <c r="AN240" s="211"/>
      <c r="AO240" s="211"/>
      <c r="AP240" s="211"/>
      <c r="AQ240" s="211"/>
      <c r="AR240" s="211"/>
      <c r="AS240" s="211"/>
      <c r="AT240" s="211"/>
      <c r="AU240" s="211"/>
      <c r="AV240" s="211"/>
      <c r="AW240" s="211"/>
      <c r="AX240" s="211"/>
      <c r="AY240" s="211"/>
      <c r="AZ240" s="211"/>
      <c r="BA240" s="211"/>
      <c r="BB240" s="211"/>
      <c r="BC240" s="211"/>
      <c r="BD240" s="211"/>
      <c r="BE240" s="211"/>
      <c r="BF240" s="211"/>
      <c r="BG240" s="211"/>
      <c r="BH240" s="211"/>
      <c r="BI240" s="211"/>
      <c r="BJ240" s="211"/>
      <c r="BK240" s="211"/>
      <c r="BL240" s="211"/>
      <c r="BM240" s="211"/>
      <c r="BN240" s="211"/>
      <c r="BO240" s="211"/>
      <c r="BP240" s="211"/>
      <c r="BQ240" s="211"/>
      <c r="BR240" s="211"/>
      <c r="BS240" s="211"/>
      <c r="BT240" s="211"/>
      <c r="BU240" s="211"/>
      <c r="BV240" s="211"/>
      <c r="BW240" s="211"/>
      <c r="BX240" s="211"/>
      <c r="BY240" s="211"/>
      <c r="BZ240" s="211"/>
      <c r="CA240" s="211"/>
      <c r="CB240" s="211"/>
      <c r="CC240" s="211"/>
      <c r="CD240" s="211"/>
      <c r="CE240" s="211"/>
      <c r="CF240" s="211"/>
    </row>
    <row r="241" spans="33:85" s="210" customFormat="1" ht="14.25" customHeight="1">
      <c r="AG241" s="211"/>
      <c r="AH241" s="211"/>
      <c r="AI241" s="211"/>
      <c r="AJ241" s="211"/>
      <c r="AK241" s="211"/>
      <c r="AL241" s="211"/>
      <c r="AM241" s="211"/>
      <c r="AN241" s="211"/>
      <c r="AO241" s="211"/>
      <c r="AP241" s="211"/>
      <c r="AQ241" s="211"/>
      <c r="AR241" s="211"/>
      <c r="AS241" s="211"/>
      <c r="AT241" s="211"/>
      <c r="AU241" s="211"/>
      <c r="AV241" s="211"/>
      <c r="AW241" s="211"/>
      <c r="AX241" s="211"/>
      <c r="AY241" s="211"/>
      <c r="AZ241" s="211"/>
      <c r="BA241" s="211"/>
      <c r="BB241" s="211"/>
      <c r="BC241" s="211"/>
      <c r="BD241" s="211"/>
      <c r="BE241" s="211"/>
      <c r="BF241" s="211"/>
      <c r="BG241" s="211"/>
      <c r="BH241" s="211"/>
      <c r="BI241" s="211"/>
      <c r="BJ241" s="211"/>
      <c r="BK241" s="211"/>
      <c r="BL241" s="211"/>
      <c r="BM241" s="211"/>
      <c r="BN241" s="211"/>
      <c r="BO241" s="211"/>
      <c r="BP241" s="211"/>
      <c r="BQ241" s="211"/>
      <c r="BR241" s="211"/>
      <c r="BS241" s="211"/>
      <c r="BT241" s="211"/>
      <c r="BU241" s="211"/>
      <c r="BV241" s="211"/>
      <c r="BW241" s="211"/>
      <c r="BX241" s="211"/>
      <c r="BY241" s="211"/>
      <c r="BZ241" s="211"/>
      <c r="CA241" s="211"/>
      <c r="CB241" s="211"/>
      <c r="CC241" s="211"/>
      <c r="CD241" s="211"/>
      <c r="CE241" s="211"/>
      <c r="CF241" s="211"/>
    </row>
    <row r="242" spans="33:85" s="210" customFormat="1" ht="14.25" customHeight="1">
      <c r="AG242" s="211"/>
      <c r="AH242" s="211"/>
      <c r="AI242" s="211"/>
      <c r="AJ242" s="211"/>
      <c r="AK242" s="211"/>
      <c r="AL242" s="211"/>
      <c r="AM242" s="211"/>
      <c r="AN242" s="211"/>
      <c r="AO242" s="211"/>
      <c r="AP242" s="211"/>
      <c r="AQ242" s="211"/>
      <c r="AR242" s="211"/>
      <c r="AS242" s="211"/>
      <c r="AT242" s="211"/>
      <c r="AU242" s="211"/>
      <c r="AV242" s="211"/>
      <c r="AW242" s="211"/>
      <c r="AX242" s="211"/>
      <c r="AY242" s="211"/>
      <c r="AZ242" s="211"/>
      <c r="BA242" s="211"/>
      <c r="BB242" s="211"/>
      <c r="BC242" s="211"/>
      <c r="BD242" s="211"/>
      <c r="BE242" s="211"/>
      <c r="BF242" s="211"/>
      <c r="BG242" s="211"/>
      <c r="BH242" s="211"/>
      <c r="BI242" s="211"/>
      <c r="BJ242" s="211"/>
      <c r="BK242" s="211"/>
      <c r="BL242" s="211"/>
      <c r="BM242" s="211"/>
      <c r="BN242" s="211"/>
      <c r="BO242" s="211"/>
      <c r="BP242" s="211"/>
      <c r="BQ242" s="211"/>
      <c r="BR242" s="211"/>
      <c r="BS242" s="211"/>
      <c r="BT242" s="211"/>
      <c r="BU242" s="211"/>
      <c r="BV242" s="211"/>
      <c r="BW242" s="211"/>
      <c r="BX242" s="211"/>
      <c r="BY242" s="211"/>
      <c r="BZ242" s="211"/>
      <c r="CA242" s="211"/>
      <c r="CB242" s="211"/>
      <c r="CC242" s="211"/>
      <c r="CD242" s="211"/>
      <c r="CE242" s="211"/>
      <c r="CF242" s="211"/>
    </row>
    <row r="243" spans="33:85" s="210" customFormat="1" ht="14.25" customHeight="1">
      <c r="AG243" s="211"/>
      <c r="AH243" s="211"/>
      <c r="AI243" s="211"/>
      <c r="AJ243" s="211"/>
      <c r="AK243" s="211"/>
      <c r="AL243" s="211"/>
      <c r="AM243" s="211"/>
      <c r="AN243" s="211"/>
      <c r="AO243" s="211"/>
      <c r="AP243" s="211"/>
      <c r="AQ243" s="211"/>
      <c r="AR243" s="211"/>
      <c r="AS243" s="211"/>
      <c r="AT243" s="211"/>
      <c r="AU243" s="211"/>
      <c r="AV243" s="211"/>
      <c r="AW243" s="211"/>
      <c r="AX243" s="211"/>
      <c r="AY243" s="211"/>
      <c r="AZ243" s="211"/>
      <c r="BA243" s="211"/>
      <c r="BB243" s="211"/>
      <c r="BC243" s="211"/>
      <c r="BD243" s="211"/>
      <c r="BE243" s="211"/>
      <c r="BF243" s="211"/>
      <c r="BG243" s="211"/>
      <c r="BH243" s="211"/>
      <c r="BI243" s="211"/>
      <c r="BJ243" s="211"/>
      <c r="BK243" s="211"/>
      <c r="BL243" s="211"/>
      <c r="BM243" s="211"/>
      <c r="BN243" s="211"/>
      <c r="BO243" s="211"/>
      <c r="BP243" s="211"/>
      <c r="BQ243" s="211"/>
      <c r="BR243" s="211"/>
      <c r="BS243" s="211"/>
      <c r="BT243" s="211"/>
      <c r="BU243" s="211"/>
      <c r="BV243" s="211"/>
      <c r="BW243" s="211"/>
      <c r="BX243" s="211"/>
      <c r="BY243" s="211"/>
      <c r="BZ243" s="211"/>
      <c r="CA243" s="211"/>
      <c r="CB243" s="211"/>
      <c r="CC243" s="211"/>
      <c r="CD243" s="211"/>
      <c r="CE243" s="211"/>
      <c r="CF243" s="211"/>
    </row>
    <row r="244" spans="33:85" s="211" customFormat="1" ht="14.25" customHeight="1">
      <c r="CG244" s="210"/>
    </row>
    <row r="245" spans="33:85" s="211" customFormat="1" ht="14.25" customHeight="1">
      <c r="CG245" s="210"/>
    </row>
    <row r="246" spans="33:85" s="211" customFormat="1" ht="14.25" customHeight="1">
      <c r="CG246" s="210"/>
    </row>
    <row r="247" spans="33:85" s="211" customFormat="1" ht="14.25" customHeight="1">
      <c r="CG247" s="210"/>
    </row>
    <row r="248" spans="33:85" s="211" customFormat="1" ht="14.25" customHeight="1"/>
    <row r="249" spans="33:85" s="211" customFormat="1" ht="14.25" customHeight="1"/>
    <row r="250" spans="33:85" s="211" customFormat="1" ht="14.25" customHeight="1"/>
    <row r="251" spans="33:85" s="211" customFormat="1" ht="14.25" customHeight="1"/>
    <row r="252" spans="33:85" s="211" customFormat="1" ht="14.25" customHeight="1"/>
    <row r="253" spans="33:85" s="211" customFormat="1" ht="14.25" customHeight="1"/>
    <row r="254" spans="33:85" s="211" customFormat="1" ht="14.25" customHeight="1"/>
    <row r="255" spans="33:85" s="211" customFormat="1" ht="14.25" customHeight="1"/>
    <row r="256" spans="33:85" s="211" customFormat="1" ht="14.25" customHeight="1"/>
    <row r="257" spans="33:84" s="211" customFormat="1" ht="14.25" customHeight="1"/>
    <row r="258" spans="33:84" s="211" customFormat="1" ht="14.25" customHeight="1">
      <c r="AG258" s="210"/>
      <c r="AH258" s="210"/>
      <c r="AI258" s="210"/>
      <c r="AJ258" s="210"/>
      <c r="AK258" s="210"/>
      <c r="AL258" s="210"/>
      <c r="AM258" s="210"/>
      <c r="AN258" s="210"/>
      <c r="AO258" s="210"/>
      <c r="AP258" s="210"/>
      <c r="AQ258" s="210"/>
      <c r="AR258" s="210"/>
      <c r="AS258" s="210"/>
      <c r="AT258" s="210"/>
      <c r="AU258" s="210"/>
      <c r="AV258" s="210"/>
      <c r="AW258" s="210"/>
      <c r="AX258" s="210"/>
      <c r="AY258" s="210"/>
      <c r="AZ258" s="210"/>
      <c r="BA258" s="210"/>
      <c r="BB258" s="210"/>
      <c r="BC258" s="210"/>
      <c r="BD258" s="210"/>
      <c r="BE258" s="210"/>
      <c r="BF258" s="210"/>
      <c r="BG258" s="210"/>
      <c r="BH258" s="210"/>
      <c r="BI258" s="210"/>
      <c r="BJ258" s="210"/>
      <c r="BK258" s="210"/>
      <c r="BL258" s="210"/>
      <c r="BM258" s="210"/>
      <c r="BN258" s="210"/>
      <c r="BO258" s="210"/>
      <c r="BP258" s="210"/>
      <c r="BQ258" s="210"/>
      <c r="BR258" s="210"/>
      <c r="BS258" s="210"/>
      <c r="BT258" s="210"/>
      <c r="BU258" s="210"/>
      <c r="BV258" s="210"/>
      <c r="BW258" s="210"/>
      <c r="BX258" s="210"/>
      <c r="BY258" s="210"/>
      <c r="BZ258" s="210"/>
      <c r="CA258" s="210"/>
      <c r="CB258" s="210"/>
      <c r="CC258" s="210"/>
      <c r="CD258" s="210"/>
      <c r="CE258" s="210"/>
      <c r="CF258" s="210"/>
    </row>
    <row r="259" spans="33:84" s="211" customFormat="1" ht="14.25" customHeight="1">
      <c r="AG259" s="210"/>
      <c r="AH259" s="210"/>
      <c r="AI259" s="210"/>
      <c r="AJ259" s="210"/>
      <c r="AK259" s="210"/>
      <c r="AL259" s="210"/>
      <c r="AM259" s="210"/>
      <c r="AN259" s="210"/>
      <c r="AO259" s="210"/>
      <c r="AP259" s="210"/>
      <c r="AQ259" s="210"/>
      <c r="AR259" s="210"/>
      <c r="AS259" s="210"/>
      <c r="AT259" s="210"/>
      <c r="AU259" s="210"/>
      <c r="AV259" s="210"/>
      <c r="AW259" s="210"/>
      <c r="AX259" s="210"/>
      <c r="AY259" s="210"/>
      <c r="AZ259" s="210"/>
      <c r="BA259" s="210"/>
      <c r="BB259" s="210"/>
      <c r="BC259" s="210"/>
      <c r="BD259" s="210"/>
      <c r="BE259" s="210"/>
      <c r="BF259" s="210"/>
      <c r="BG259" s="210"/>
      <c r="BH259" s="210"/>
      <c r="BI259" s="210"/>
      <c r="BJ259" s="210"/>
      <c r="BK259" s="210"/>
      <c r="BL259" s="210"/>
      <c r="BM259" s="210"/>
      <c r="BN259" s="210"/>
      <c r="BO259" s="210"/>
      <c r="BP259" s="210"/>
      <c r="BQ259" s="210"/>
      <c r="BR259" s="210"/>
      <c r="BS259" s="210"/>
      <c r="BT259" s="210"/>
      <c r="BU259" s="210"/>
      <c r="BV259" s="210"/>
      <c r="BW259" s="210"/>
      <c r="BX259" s="210"/>
      <c r="BY259" s="210"/>
      <c r="BZ259" s="210"/>
      <c r="CA259" s="210"/>
      <c r="CB259" s="210"/>
      <c r="CC259" s="210"/>
      <c r="CD259" s="210"/>
      <c r="CE259" s="210"/>
      <c r="CF259" s="210"/>
    </row>
    <row r="260" spans="33:84" s="211" customFormat="1" ht="14.25" customHeight="1">
      <c r="AG260" s="210"/>
      <c r="AH260" s="210"/>
      <c r="AI260" s="210"/>
      <c r="AJ260" s="210"/>
      <c r="AK260" s="210"/>
      <c r="AL260" s="210"/>
      <c r="AM260" s="210"/>
      <c r="AN260" s="210"/>
      <c r="AO260" s="210"/>
      <c r="AP260" s="210"/>
      <c r="AQ260" s="210"/>
      <c r="AR260" s="210"/>
      <c r="AS260" s="210"/>
      <c r="AT260" s="210"/>
      <c r="AU260" s="210"/>
      <c r="AV260" s="210"/>
      <c r="AW260" s="210"/>
      <c r="AX260" s="210"/>
      <c r="AY260" s="210"/>
      <c r="AZ260" s="210"/>
      <c r="BA260" s="210"/>
      <c r="BB260" s="210"/>
      <c r="BC260" s="210"/>
      <c r="BD260" s="210"/>
      <c r="BE260" s="210"/>
      <c r="BF260" s="210"/>
      <c r="BG260" s="210"/>
      <c r="BH260" s="210"/>
      <c r="BI260" s="210"/>
      <c r="BJ260" s="210"/>
      <c r="BK260" s="210"/>
      <c r="BL260" s="210"/>
      <c r="BM260" s="210"/>
      <c r="BN260" s="210"/>
      <c r="BO260" s="210"/>
      <c r="BP260" s="210"/>
      <c r="BQ260" s="210"/>
      <c r="BR260" s="210"/>
      <c r="BS260" s="210"/>
      <c r="BT260" s="210"/>
      <c r="BU260" s="210"/>
      <c r="BV260" s="210"/>
      <c r="BW260" s="210"/>
      <c r="BX260" s="210"/>
      <c r="BY260" s="210"/>
      <c r="BZ260" s="210"/>
      <c r="CA260" s="210"/>
      <c r="CB260" s="210"/>
      <c r="CC260" s="210"/>
      <c r="CD260" s="210"/>
      <c r="CE260" s="210"/>
      <c r="CF260" s="210"/>
    </row>
    <row r="261" spans="33:84" s="211" customFormat="1" ht="14.25" customHeight="1">
      <c r="AG261" s="210"/>
      <c r="AH261" s="210"/>
      <c r="AI261" s="210"/>
      <c r="AJ261" s="210"/>
      <c r="AK261" s="210"/>
      <c r="AL261" s="210"/>
      <c r="AM261" s="210"/>
      <c r="AN261" s="210"/>
      <c r="AO261" s="210"/>
      <c r="AP261" s="210"/>
      <c r="AQ261" s="210"/>
      <c r="AR261" s="210"/>
      <c r="AS261" s="210"/>
      <c r="AT261" s="210"/>
      <c r="AU261" s="210"/>
      <c r="AV261" s="210"/>
      <c r="AW261" s="210"/>
      <c r="AX261" s="210"/>
      <c r="AY261" s="210"/>
      <c r="AZ261" s="210"/>
      <c r="BA261" s="210"/>
      <c r="BB261" s="210"/>
      <c r="BC261" s="210"/>
      <c r="BD261" s="210"/>
      <c r="BE261" s="210"/>
      <c r="BF261" s="210"/>
      <c r="BG261" s="210"/>
      <c r="BH261" s="210"/>
      <c r="BI261" s="210"/>
      <c r="BJ261" s="210"/>
      <c r="BK261" s="210"/>
      <c r="BL261" s="210"/>
      <c r="BM261" s="210"/>
      <c r="BN261" s="210"/>
      <c r="BO261" s="210"/>
      <c r="BP261" s="210"/>
      <c r="BQ261" s="210"/>
      <c r="BR261" s="210"/>
      <c r="BS261" s="210"/>
      <c r="BT261" s="210"/>
      <c r="BU261" s="210"/>
      <c r="BV261" s="210"/>
      <c r="BW261" s="210"/>
      <c r="BX261" s="210"/>
      <c r="BY261" s="210"/>
      <c r="BZ261" s="210"/>
      <c r="CA261" s="210"/>
      <c r="CB261" s="210"/>
      <c r="CC261" s="210"/>
      <c r="CD261" s="210"/>
      <c r="CE261" s="210"/>
      <c r="CF261" s="210"/>
    </row>
    <row r="262" spans="33:84" s="211" customFormat="1" ht="14.25" customHeight="1">
      <c r="AG262" s="210"/>
      <c r="AH262" s="210"/>
      <c r="AI262" s="210"/>
      <c r="AJ262" s="210"/>
      <c r="AK262" s="210"/>
      <c r="AL262" s="210"/>
      <c r="AM262" s="210"/>
      <c r="AN262" s="210"/>
      <c r="AO262" s="210"/>
      <c r="AP262" s="210"/>
      <c r="AQ262" s="210"/>
      <c r="AR262" s="210"/>
      <c r="AS262" s="210"/>
      <c r="AT262" s="210"/>
      <c r="AU262" s="210"/>
      <c r="AV262" s="210"/>
      <c r="AW262" s="210"/>
      <c r="AX262" s="210"/>
      <c r="AY262" s="210"/>
      <c r="AZ262" s="210"/>
      <c r="BA262" s="210"/>
      <c r="BB262" s="210"/>
      <c r="BC262" s="210"/>
      <c r="BD262" s="210"/>
      <c r="BE262" s="210"/>
      <c r="BF262" s="210"/>
      <c r="BG262" s="210"/>
      <c r="BH262" s="210"/>
      <c r="BI262" s="210"/>
      <c r="BJ262" s="210"/>
      <c r="BK262" s="210"/>
      <c r="BL262" s="210"/>
      <c r="BM262" s="210"/>
      <c r="BN262" s="210"/>
      <c r="BO262" s="210"/>
      <c r="BP262" s="210"/>
      <c r="BQ262" s="210"/>
      <c r="BR262" s="210"/>
      <c r="BS262" s="210"/>
      <c r="BT262" s="210"/>
      <c r="BU262" s="210"/>
      <c r="BV262" s="210"/>
      <c r="BW262" s="210"/>
      <c r="BX262" s="210"/>
      <c r="BY262" s="210"/>
      <c r="BZ262" s="210"/>
      <c r="CA262" s="210"/>
      <c r="CB262" s="210"/>
      <c r="CC262" s="210"/>
      <c r="CD262" s="210"/>
      <c r="CE262" s="210"/>
      <c r="CF262" s="210"/>
    </row>
    <row r="263" spans="33:84" s="211" customFormat="1" ht="14.25" customHeight="1">
      <c r="AG263" s="210"/>
      <c r="AH263" s="210"/>
      <c r="AI263" s="210"/>
      <c r="AJ263" s="210"/>
      <c r="AK263" s="210"/>
      <c r="AL263" s="210"/>
      <c r="AM263" s="210"/>
      <c r="AN263" s="210"/>
      <c r="AO263" s="210"/>
      <c r="AP263" s="210"/>
      <c r="AQ263" s="210"/>
      <c r="AR263" s="210"/>
      <c r="AS263" s="210"/>
      <c r="AT263" s="210"/>
      <c r="AU263" s="210"/>
      <c r="AV263" s="210"/>
      <c r="AW263" s="210"/>
      <c r="AX263" s="210"/>
      <c r="AY263" s="210"/>
      <c r="AZ263" s="210"/>
      <c r="BA263" s="210"/>
      <c r="BB263" s="210"/>
      <c r="BC263" s="210"/>
      <c r="BD263" s="210"/>
      <c r="BE263" s="210"/>
      <c r="BF263" s="210"/>
      <c r="BG263" s="210"/>
      <c r="BH263" s="210"/>
      <c r="BI263" s="210"/>
      <c r="BJ263" s="210"/>
      <c r="BK263" s="210"/>
      <c r="BL263" s="210"/>
      <c r="BM263" s="210"/>
      <c r="BN263" s="210"/>
      <c r="BO263" s="210"/>
      <c r="BP263" s="210"/>
      <c r="BQ263" s="210"/>
      <c r="BR263" s="210"/>
      <c r="BS263" s="210"/>
      <c r="BT263" s="210"/>
      <c r="BU263" s="210"/>
      <c r="BV263" s="210"/>
      <c r="BW263" s="210"/>
      <c r="BX263" s="210"/>
      <c r="BY263" s="210"/>
      <c r="BZ263" s="210"/>
      <c r="CA263" s="210"/>
      <c r="CB263" s="210"/>
      <c r="CC263" s="210"/>
      <c r="CD263" s="210"/>
      <c r="CE263" s="210"/>
      <c r="CF263" s="210"/>
    </row>
    <row r="264" spans="33:84" s="211" customFormat="1" ht="14.25" customHeight="1">
      <c r="AG264" s="210"/>
      <c r="AH264" s="210"/>
      <c r="AI264" s="210"/>
      <c r="AJ264" s="210"/>
      <c r="AK264" s="210"/>
      <c r="AL264" s="210"/>
      <c r="AM264" s="210"/>
      <c r="AN264" s="210"/>
      <c r="AO264" s="210"/>
      <c r="AP264" s="210"/>
      <c r="AQ264" s="210"/>
      <c r="AR264" s="210"/>
      <c r="AS264" s="210"/>
      <c r="AT264" s="210"/>
      <c r="AU264" s="210"/>
      <c r="AV264" s="210"/>
      <c r="AW264" s="210"/>
      <c r="AX264" s="210"/>
      <c r="AY264" s="210"/>
      <c r="AZ264" s="210"/>
      <c r="BA264" s="210"/>
      <c r="BB264" s="210"/>
      <c r="BC264" s="210"/>
      <c r="BD264" s="210"/>
      <c r="BE264" s="210"/>
      <c r="BF264" s="210"/>
      <c r="BG264" s="210"/>
      <c r="BH264" s="210"/>
      <c r="BI264" s="210"/>
      <c r="BJ264" s="210"/>
      <c r="BK264" s="210"/>
      <c r="BL264" s="210"/>
      <c r="BM264" s="210"/>
      <c r="BN264" s="210"/>
      <c r="BO264" s="210"/>
      <c r="BP264" s="210"/>
      <c r="BQ264" s="210"/>
      <c r="BR264" s="210"/>
      <c r="BS264" s="210"/>
      <c r="BT264" s="210"/>
      <c r="BU264" s="210"/>
      <c r="BV264" s="210"/>
      <c r="BW264" s="210"/>
      <c r="BX264" s="210"/>
      <c r="BY264" s="210"/>
      <c r="BZ264" s="210"/>
      <c r="CA264" s="210"/>
      <c r="CB264" s="210"/>
      <c r="CC264" s="210"/>
      <c r="CD264" s="210"/>
      <c r="CE264" s="210"/>
      <c r="CF264" s="210"/>
    </row>
    <row r="265" spans="33:84" s="211" customFormat="1" ht="14.25" customHeight="1">
      <c r="AG265" s="210"/>
      <c r="AH265" s="210"/>
      <c r="AI265" s="210"/>
      <c r="AJ265" s="210"/>
      <c r="AK265" s="210"/>
      <c r="AL265" s="210"/>
      <c r="AM265" s="210"/>
      <c r="AN265" s="210"/>
      <c r="AO265" s="210"/>
      <c r="AP265" s="210"/>
      <c r="AQ265" s="210"/>
      <c r="AR265" s="210"/>
      <c r="AS265" s="210"/>
      <c r="AT265" s="210"/>
      <c r="AU265" s="210"/>
      <c r="AV265" s="210"/>
      <c r="AW265" s="210"/>
      <c r="AX265" s="210"/>
      <c r="AY265" s="210"/>
      <c r="AZ265" s="210"/>
      <c r="BA265" s="210"/>
      <c r="BB265" s="210"/>
      <c r="BC265" s="210"/>
      <c r="BD265" s="210"/>
      <c r="BE265" s="210"/>
      <c r="BF265" s="210"/>
      <c r="BG265" s="210"/>
      <c r="BH265" s="210"/>
      <c r="BI265" s="210"/>
      <c r="BJ265" s="210"/>
      <c r="BK265" s="210"/>
      <c r="BL265" s="210"/>
      <c r="BM265" s="210"/>
      <c r="BN265" s="210"/>
      <c r="BO265" s="210"/>
      <c r="BP265" s="210"/>
      <c r="BQ265" s="210"/>
      <c r="BR265" s="210"/>
      <c r="BS265" s="210"/>
      <c r="BT265" s="210"/>
      <c r="BU265" s="210"/>
      <c r="BV265" s="210"/>
      <c r="BW265" s="210"/>
      <c r="BX265" s="210"/>
      <c r="BY265" s="210"/>
      <c r="BZ265" s="210"/>
      <c r="CA265" s="210"/>
      <c r="CB265" s="210"/>
      <c r="CC265" s="210"/>
      <c r="CD265" s="210"/>
      <c r="CE265" s="210"/>
      <c r="CF265" s="210"/>
    </row>
    <row r="266" spans="33:84" s="211" customFormat="1" ht="14.25" customHeight="1"/>
    <row r="267" spans="33:84" s="211" customFormat="1" ht="14.25" customHeight="1"/>
    <row r="268" spans="33:84" s="211" customFormat="1" ht="14.25" customHeight="1"/>
    <row r="269" spans="33:84" s="211" customFormat="1" ht="14.25" customHeight="1"/>
    <row r="270" spans="33:84" s="211" customFormat="1" ht="14.25" customHeight="1"/>
    <row r="271" spans="33:84" s="211" customFormat="1" ht="14.25" customHeight="1"/>
    <row r="272" spans="33:84" s="211" customFormat="1" ht="14.25" customHeight="1"/>
    <row r="273" spans="33:85" s="211" customFormat="1" ht="14.25" customHeight="1"/>
    <row r="274" spans="33:85" s="211" customFormat="1" ht="14.25" customHeight="1"/>
    <row r="275" spans="33:85" s="211" customFormat="1" ht="14.25" customHeight="1"/>
    <row r="276" spans="33:85" s="211" customFormat="1" ht="14.25" customHeight="1"/>
    <row r="277" spans="33:85" s="211" customFormat="1" ht="14.25" customHeight="1"/>
    <row r="278" spans="33:85" s="211" customFormat="1" ht="14.25" customHeight="1"/>
    <row r="279" spans="33:85" s="211" customFormat="1" ht="14.25" customHeight="1"/>
    <row r="280" spans="33:85" s="210" customFormat="1" ht="14.25" customHeight="1">
      <c r="AG280" s="211"/>
      <c r="AH280" s="211"/>
      <c r="AI280" s="211"/>
      <c r="AJ280" s="211"/>
      <c r="AK280" s="211"/>
      <c r="AL280" s="211"/>
      <c r="AM280" s="211"/>
      <c r="AN280" s="211"/>
      <c r="AO280" s="211"/>
      <c r="AP280" s="211"/>
      <c r="AQ280" s="211"/>
      <c r="AR280" s="211"/>
      <c r="AS280" s="211"/>
      <c r="AT280" s="211"/>
      <c r="AU280" s="211"/>
      <c r="AV280" s="211"/>
      <c r="AW280" s="211"/>
      <c r="AX280" s="211"/>
      <c r="AY280" s="211"/>
      <c r="AZ280" s="211"/>
      <c r="BA280" s="211"/>
      <c r="BB280" s="211"/>
      <c r="BC280" s="211"/>
      <c r="BD280" s="211"/>
      <c r="BE280" s="211"/>
      <c r="BF280" s="211"/>
      <c r="BG280" s="211"/>
      <c r="BH280" s="211"/>
      <c r="BI280" s="211"/>
      <c r="BJ280" s="211"/>
      <c r="BK280" s="211"/>
      <c r="BL280" s="211"/>
      <c r="BM280" s="211"/>
      <c r="BN280" s="211"/>
      <c r="BO280" s="211"/>
      <c r="BP280" s="211"/>
      <c r="BQ280" s="211"/>
      <c r="BR280" s="211"/>
      <c r="BS280" s="211"/>
      <c r="BT280" s="211"/>
      <c r="BU280" s="211"/>
      <c r="BV280" s="211"/>
      <c r="BW280" s="211"/>
      <c r="BX280" s="211"/>
      <c r="BY280" s="211"/>
      <c r="BZ280" s="211"/>
      <c r="CA280" s="211"/>
      <c r="CB280" s="211"/>
      <c r="CC280" s="211"/>
      <c r="CD280" s="211"/>
      <c r="CE280" s="211"/>
      <c r="CF280" s="211"/>
      <c r="CG280" s="211"/>
    </row>
    <row r="281" spans="33:85" s="210" customFormat="1" ht="14.25" customHeight="1">
      <c r="AG281" s="211"/>
      <c r="AH281" s="211"/>
      <c r="AI281" s="211"/>
      <c r="AJ281" s="211"/>
      <c r="AK281" s="211"/>
      <c r="AL281" s="211"/>
      <c r="AM281" s="211"/>
      <c r="AN281" s="211"/>
      <c r="AO281" s="211"/>
      <c r="AP281" s="211"/>
      <c r="AQ281" s="211"/>
      <c r="AR281" s="211"/>
      <c r="AS281" s="211"/>
      <c r="AT281" s="211"/>
      <c r="AU281" s="211"/>
      <c r="AV281" s="211"/>
      <c r="AW281" s="211"/>
      <c r="AX281" s="211"/>
      <c r="AY281" s="211"/>
      <c r="AZ281" s="211"/>
      <c r="BA281" s="211"/>
      <c r="BB281" s="211"/>
      <c r="BC281" s="211"/>
      <c r="BD281" s="211"/>
      <c r="BE281" s="211"/>
      <c r="BF281" s="211"/>
      <c r="BG281" s="211"/>
      <c r="BH281" s="211"/>
      <c r="BI281" s="211"/>
      <c r="BJ281" s="211"/>
      <c r="BK281" s="211"/>
      <c r="BL281" s="211"/>
      <c r="BM281" s="211"/>
      <c r="BN281" s="211"/>
      <c r="BO281" s="211"/>
      <c r="BP281" s="211"/>
      <c r="BQ281" s="211"/>
      <c r="BR281" s="211"/>
      <c r="BS281" s="211"/>
      <c r="BT281" s="211"/>
      <c r="BU281" s="211"/>
      <c r="BV281" s="211"/>
      <c r="BW281" s="211"/>
      <c r="BX281" s="211"/>
      <c r="BY281" s="211"/>
      <c r="BZ281" s="211"/>
      <c r="CA281" s="211"/>
      <c r="CB281" s="211"/>
      <c r="CC281" s="211"/>
      <c r="CD281" s="211"/>
      <c r="CE281" s="211"/>
      <c r="CF281" s="211"/>
      <c r="CG281" s="211"/>
    </row>
    <row r="282" spans="33:85" s="211" customFormat="1" ht="14.25" customHeight="1"/>
    <row r="283" spans="33:85" s="211" customFormat="1" ht="14.25" customHeight="1"/>
    <row r="284" spans="33:85" s="211" customFormat="1" ht="14.25" customHeight="1">
      <c r="CG284" s="210"/>
    </row>
    <row r="285" spans="33:85" s="211" customFormat="1" ht="14.25" customHeight="1">
      <c r="CG285" s="210"/>
    </row>
    <row r="286" spans="33:85" s="211" customFormat="1" ht="14.25" customHeight="1"/>
    <row r="287" spans="33:85" s="211" customFormat="1" ht="14.25" customHeight="1"/>
    <row r="288" spans="33:85" s="211" customFormat="1" ht="14.25" customHeight="1"/>
    <row r="289" spans="33:85" s="211" customFormat="1" ht="14.25" customHeight="1"/>
    <row r="290" spans="33:85" s="211" customFormat="1" ht="14.25" customHeight="1"/>
    <row r="291" spans="33:85" s="211" customFormat="1" ht="14.25" customHeight="1"/>
    <row r="292" spans="33:85" s="211" customFormat="1" ht="14.25" customHeight="1"/>
    <row r="293" spans="33:85" s="211" customFormat="1" ht="14.25" customHeight="1"/>
    <row r="294" spans="33:85" s="211" customFormat="1" ht="14.25" customHeight="1"/>
    <row r="295" spans="33:85" s="211" customFormat="1" ht="14.25" customHeight="1"/>
    <row r="296" spans="33:85" s="211" customFormat="1" ht="14.25" customHeight="1"/>
    <row r="297" spans="33:85" s="211" customFormat="1" ht="14.25" customHeight="1"/>
    <row r="298" spans="33:85" s="211" customFormat="1" ht="14.25" customHeight="1"/>
    <row r="299" spans="33:85" ht="14.25" customHeight="1">
      <c r="AG299" s="211"/>
      <c r="AH299" s="211"/>
      <c r="AI299" s="211"/>
      <c r="AJ299" s="211"/>
      <c r="AK299" s="211"/>
      <c r="AL299" s="211"/>
      <c r="AM299" s="211"/>
      <c r="AN299" s="211"/>
      <c r="AO299" s="211"/>
      <c r="AP299" s="211"/>
      <c r="AQ299" s="211"/>
      <c r="AR299" s="211"/>
      <c r="AS299" s="211"/>
      <c r="AT299" s="211"/>
      <c r="AU299" s="211"/>
      <c r="AV299" s="211"/>
      <c r="AW299" s="211"/>
      <c r="AX299" s="211"/>
      <c r="AY299" s="211"/>
      <c r="AZ299" s="211"/>
      <c r="BA299" s="211"/>
      <c r="BB299" s="211"/>
      <c r="BC299" s="211"/>
      <c r="BD299" s="211"/>
      <c r="BE299" s="211"/>
      <c r="BF299" s="211"/>
      <c r="BG299" s="211"/>
      <c r="BH299" s="211"/>
      <c r="BI299" s="211"/>
      <c r="BJ299" s="211"/>
      <c r="BK299" s="211"/>
      <c r="BL299" s="211"/>
      <c r="BM299" s="211"/>
      <c r="BN299" s="211"/>
      <c r="BO299" s="211"/>
      <c r="BP299" s="211"/>
      <c r="BQ299" s="211"/>
      <c r="BR299" s="211"/>
      <c r="BS299" s="211"/>
      <c r="BT299" s="211"/>
      <c r="BU299" s="211"/>
      <c r="BV299" s="211"/>
      <c r="BW299" s="211"/>
      <c r="BX299" s="211"/>
      <c r="BY299" s="211"/>
      <c r="BZ299" s="211"/>
      <c r="CA299" s="211"/>
      <c r="CB299" s="211"/>
      <c r="CC299" s="211"/>
      <c r="CD299" s="211"/>
      <c r="CE299" s="211"/>
      <c r="CF299" s="211"/>
      <c r="CG299" s="211"/>
    </row>
    <row r="300" spans="33:85" ht="14.25" customHeight="1">
      <c r="AG300" s="211"/>
      <c r="AH300" s="211"/>
      <c r="AI300" s="211"/>
      <c r="AJ300" s="211"/>
      <c r="AK300" s="211"/>
      <c r="AL300" s="211"/>
      <c r="AM300" s="211"/>
      <c r="AN300" s="211"/>
      <c r="AO300" s="211"/>
      <c r="AP300" s="211"/>
      <c r="AQ300" s="211"/>
      <c r="AR300" s="211"/>
      <c r="AS300" s="211"/>
      <c r="AT300" s="211"/>
      <c r="AU300" s="211"/>
      <c r="AV300" s="211"/>
      <c r="AW300" s="211"/>
      <c r="AX300" s="211"/>
      <c r="AY300" s="211"/>
      <c r="AZ300" s="211"/>
      <c r="BA300" s="211"/>
      <c r="BB300" s="211"/>
      <c r="BC300" s="211"/>
      <c r="BD300" s="211"/>
      <c r="BE300" s="211"/>
      <c r="BF300" s="211"/>
      <c r="BG300" s="211"/>
      <c r="BH300" s="211"/>
      <c r="BI300" s="211"/>
      <c r="BJ300" s="211"/>
      <c r="BK300" s="211"/>
      <c r="BL300" s="211"/>
      <c r="BM300" s="211"/>
      <c r="BN300" s="211"/>
      <c r="BO300" s="211"/>
      <c r="BP300" s="211"/>
      <c r="BQ300" s="211"/>
      <c r="BR300" s="211"/>
      <c r="BS300" s="211"/>
      <c r="BT300" s="211"/>
      <c r="BU300" s="211"/>
      <c r="BV300" s="211"/>
      <c r="BW300" s="211"/>
      <c r="BX300" s="211"/>
      <c r="BY300" s="211"/>
      <c r="BZ300" s="211"/>
      <c r="CA300" s="211"/>
      <c r="CB300" s="211"/>
      <c r="CC300" s="211"/>
      <c r="CD300" s="211"/>
      <c r="CE300" s="211"/>
      <c r="CF300" s="211"/>
      <c r="CG300" s="211"/>
    </row>
    <row r="301" spans="33:85" ht="14.25" customHeight="1">
      <c r="AG301" s="211"/>
      <c r="AH301" s="211"/>
      <c r="AI301" s="211"/>
      <c r="AJ301" s="211"/>
      <c r="AK301" s="211"/>
      <c r="AL301" s="211"/>
      <c r="AM301" s="211"/>
      <c r="AN301" s="211"/>
      <c r="AO301" s="211"/>
      <c r="AP301" s="211"/>
      <c r="AQ301" s="211"/>
      <c r="AR301" s="211"/>
      <c r="AS301" s="211"/>
      <c r="AT301" s="211"/>
      <c r="AU301" s="211"/>
      <c r="AV301" s="211"/>
      <c r="AW301" s="211"/>
      <c r="AX301" s="211"/>
      <c r="AY301" s="211"/>
      <c r="AZ301" s="211"/>
      <c r="BA301" s="211"/>
      <c r="BB301" s="211"/>
      <c r="BC301" s="211"/>
      <c r="BD301" s="211"/>
      <c r="BE301" s="211"/>
      <c r="BF301" s="211"/>
      <c r="BG301" s="211"/>
      <c r="BH301" s="211"/>
      <c r="BI301" s="211"/>
      <c r="BJ301" s="211"/>
      <c r="BK301" s="211"/>
      <c r="BL301" s="211"/>
      <c r="BM301" s="211"/>
      <c r="BN301" s="211"/>
      <c r="BO301" s="211"/>
      <c r="BP301" s="211"/>
      <c r="BQ301" s="211"/>
      <c r="BR301" s="211"/>
      <c r="BS301" s="211"/>
      <c r="BT301" s="211"/>
      <c r="BU301" s="211"/>
      <c r="BV301" s="211"/>
      <c r="BW301" s="211"/>
      <c r="BX301" s="211"/>
      <c r="BY301" s="211"/>
      <c r="BZ301" s="211"/>
      <c r="CA301" s="211"/>
      <c r="CB301" s="211"/>
      <c r="CC301" s="211"/>
      <c r="CD301" s="211"/>
      <c r="CE301" s="211"/>
      <c r="CF301" s="211"/>
      <c r="CG301" s="211"/>
    </row>
    <row r="302" spans="33:85">
      <c r="AG302" s="210"/>
      <c r="AH302" s="210"/>
      <c r="AI302" s="210"/>
      <c r="AJ302" s="210"/>
      <c r="AK302" s="210"/>
      <c r="AL302" s="210"/>
      <c r="AM302" s="210"/>
      <c r="AN302" s="210"/>
      <c r="AO302" s="210"/>
      <c r="AP302" s="210"/>
      <c r="AQ302" s="210"/>
      <c r="AR302" s="210"/>
      <c r="AS302" s="210"/>
      <c r="AT302" s="210"/>
      <c r="AU302" s="210"/>
      <c r="AV302" s="210"/>
      <c r="AW302" s="210"/>
      <c r="AX302" s="210"/>
      <c r="AY302" s="210"/>
      <c r="AZ302" s="210"/>
      <c r="BA302" s="210"/>
      <c r="BB302" s="210"/>
      <c r="BC302" s="210"/>
      <c r="BD302" s="210"/>
      <c r="BE302" s="210"/>
      <c r="BF302" s="210"/>
      <c r="BG302" s="210"/>
      <c r="BH302" s="210"/>
      <c r="BI302" s="210"/>
      <c r="BJ302" s="210"/>
      <c r="BK302" s="210"/>
      <c r="BL302" s="210"/>
      <c r="BM302" s="210"/>
      <c r="BN302" s="210"/>
      <c r="BO302" s="210"/>
      <c r="BP302" s="210"/>
      <c r="BQ302" s="210"/>
      <c r="BR302" s="210"/>
      <c r="BS302" s="210"/>
      <c r="BT302" s="210"/>
      <c r="BU302" s="210"/>
      <c r="BV302" s="210"/>
      <c r="BW302" s="210"/>
      <c r="BX302" s="210"/>
      <c r="BY302" s="210"/>
      <c r="BZ302" s="210"/>
      <c r="CA302" s="210"/>
      <c r="CB302" s="210"/>
      <c r="CC302" s="210"/>
      <c r="CD302" s="210"/>
      <c r="CE302" s="210"/>
      <c r="CF302" s="210"/>
      <c r="CG302" s="211"/>
    </row>
    <row r="303" spans="33:85">
      <c r="AG303" s="210"/>
      <c r="AH303" s="210"/>
      <c r="AI303" s="210"/>
      <c r="AJ303" s="210"/>
      <c r="AK303" s="210"/>
      <c r="AL303" s="210"/>
      <c r="AM303" s="210"/>
      <c r="AN303" s="210"/>
      <c r="AO303" s="210"/>
      <c r="AP303" s="210"/>
      <c r="AQ303" s="210"/>
      <c r="AR303" s="210"/>
      <c r="AS303" s="210"/>
      <c r="AT303" s="210"/>
      <c r="AU303" s="210"/>
      <c r="AV303" s="210"/>
      <c r="AW303" s="210"/>
      <c r="AX303" s="210"/>
      <c r="AY303" s="210"/>
      <c r="AZ303" s="210"/>
      <c r="BA303" s="210"/>
      <c r="BB303" s="210"/>
      <c r="BC303" s="210"/>
      <c r="BD303" s="210"/>
      <c r="BE303" s="210"/>
      <c r="BF303" s="210"/>
      <c r="BG303" s="210"/>
      <c r="BH303" s="210"/>
      <c r="BI303" s="210"/>
      <c r="BJ303" s="210"/>
      <c r="BK303" s="210"/>
      <c r="BL303" s="210"/>
      <c r="BM303" s="210"/>
      <c r="BN303" s="210"/>
      <c r="BO303" s="210"/>
      <c r="BP303" s="210"/>
      <c r="BQ303" s="210"/>
      <c r="BR303" s="210"/>
      <c r="BS303" s="210"/>
      <c r="BT303" s="210"/>
      <c r="BU303" s="210"/>
      <c r="BV303" s="210"/>
      <c r="BW303" s="210"/>
      <c r="BX303" s="210"/>
      <c r="BY303" s="210"/>
      <c r="BZ303" s="210"/>
      <c r="CA303" s="210"/>
      <c r="CB303" s="210"/>
      <c r="CC303" s="210"/>
      <c r="CD303" s="210"/>
      <c r="CE303" s="210"/>
      <c r="CF303" s="210"/>
    </row>
    <row r="304" spans="33:85">
      <c r="AG304" s="211"/>
      <c r="AH304" s="211"/>
      <c r="AI304" s="211"/>
      <c r="AJ304" s="211"/>
      <c r="AK304" s="211"/>
      <c r="AL304" s="211"/>
      <c r="AM304" s="211"/>
      <c r="AN304" s="211"/>
      <c r="AO304" s="211"/>
      <c r="AP304" s="211"/>
      <c r="AQ304" s="211"/>
      <c r="AR304" s="211"/>
      <c r="AS304" s="211"/>
      <c r="AT304" s="211"/>
      <c r="AU304" s="211"/>
      <c r="AV304" s="211"/>
      <c r="AW304" s="211"/>
      <c r="AX304" s="211"/>
      <c r="AY304" s="211"/>
      <c r="AZ304" s="211"/>
      <c r="BA304" s="211"/>
      <c r="BB304" s="211"/>
      <c r="BC304" s="211"/>
      <c r="BD304" s="211"/>
      <c r="BE304" s="211"/>
      <c r="BF304" s="211"/>
      <c r="BG304" s="211"/>
      <c r="BH304" s="211"/>
      <c r="BI304" s="211"/>
      <c r="BJ304" s="211"/>
      <c r="BK304" s="211"/>
      <c r="BL304" s="211"/>
      <c r="BM304" s="211"/>
      <c r="BN304" s="211"/>
      <c r="BO304" s="211"/>
      <c r="BP304" s="211"/>
      <c r="BQ304" s="211"/>
      <c r="BR304" s="211"/>
      <c r="BS304" s="211"/>
      <c r="BT304" s="211"/>
      <c r="BU304" s="211"/>
      <c r="BV304" s="211"/>
      <c r="BW304" s="211"/>
      <c r="BX304" s="211"/>
      <c r="BY304" s="211"/>
      <c r="BZ304" s="211"/>
      <c r="CA304" s="211"/>
      <c r="CB304" s="211"/>
      <c r="CC304" s="211"/>
      <c r="CD304" s="211"/>
      <c r="CE304" s="211"/>
      <c r="CF304" s="211"/>
    </row>
    <row r="305" spans="33:85">
      <c r="AG305" s="211"/>
      <c r="AH305" s="211"/>
      <c r="AI305" s="211"/>
      <c r="AJ305" s="211"/>
      <c r="AK305" s="211"/>
      <c r="AL305" s="211"/>
      <c r="AM305" s="211"/>
      <c r="AN305" s="211"/>
      <c r="AO305" s="211"/>
      <c r="AP305" s="211"/>
      <c r="AQ305" s="211"/>
      <c r="AR305" s="211"/>
      <c r="AS305" s="211"/>
      <c r="AT305" s="211"/>
      <c r="AU305" s="211"/>
      <c r="AV305" s="211"/>
      <c r="AW305" s="211"/>
      <c r="AX305" s="211"/>
      <c r="AY305" s="211"/>
      <c r="AZ305" s="211"/>
      <c r="BA305" s="211"/>
      <c r="BB305" s="211"/>
      <c r="BC305" s="211"/>
      <c r="BD305" s="211"/>
      <c r="BE305" s="211"/>
      <c r="BF305" s="211"/>
      <c r="BG305" s="211"/>
      <c r="BH305" s="211"/>
      <c r="BI305" s="211"/>
      <c r="BJ305" s="211"/>
      <c r="BK305" s="211"/>
      <c r="BL305" s="211"/>
      <c r="BM305" s="211"/>
      <c r="BN305" s="211"/>
      <c r="BO305" s="211"/>
      <c r="BP305" s="211"/>
      <c r="BQ305" s="211"/>
      <c r="BR305" s="211"/>
      <c r="BS305" s="211"/>
      <c r="BT305" s="211"/>
      <c r="BU305" s="211"/>
      <c r="BV305" s="211"/>
      <c r="BW305" s="211"/>
      <c r="BX305" s="211"/>
      <c r="BY305" s="211"/>
      <c r="BZ305" s="211"/>
      <c r="CA305" s="211"/>
      <c r="CB305" s="211"/>
      <c r="CC305" s="211"/>
      <c r="CD305" s="211"/>
      <c r="CE305" s="211"/>
      <c r="CF305" s="211"/>
    </row>
    <row r="306" spans="33:85">
      <c r="AG306" s="211"/>
      <c r="AH306" s="211"/>
      <c r="AI306" s="211"/>
      <c r="AJ306" s="211"/>
      <c r="AK306" s="211"/>
      <c r="AL306" s="211"/>
      <c r="AM306" s="211"/>
      <c r="AN306" s="211"/>
      <c r="AO306" s="211"/>
      <c r="AP306" s="211"/>
      <c r="AQ306" s="211"/>
      <c r="AR306" s="211"/>
      <c r="AS306" s="211"/>
      <c r="AT306" s="211"/>
      <c r="AU306" s="211"/>
      <c r="AV306" s="211"/>
      <c r="AW306" s="211"/>
      <c r="AX306" s="211"/>
      <c r="AY306" s="211"/>
      <c r="AZ306" s="211"/>
      <c r="BA306" s="211"/>
      <c r="BB306" s="211"/>
      <c r="BC306" s="211"/>
      <c r="BD306" s="211"/>
      <c r="BE306" s="211"/>
      <c r="BF306" s="211"/>
      <c r="BG306" s="211"/>
      <c r="BH306" s="211"/>
      <c r="BI306" s="211"/>
      <c r="BJ306" s="211"/>
      <c r="BK306" s="211"/>
      <c r="BL306" s="211"/>
      <c r="BM306" s="211"/>
      <c r="BN306" s="211"/>
      <c r="BO306" s="211"/>
      <c r="BP306" s="211"/>
      <c r="BQ306" s="211"/>
      <c r="BR306" s="211"/>
      <c r="BS306" s="211"/>
      <c r="BT306" s="211"/>
      <c r="BU306" s="211"/>
      <c r="BV306" s="211"/>
      <c r="BW306" s="211"/>
      <c r="BX306" s="211"/>
      <c r="BY306" s="211"/>
      <c r="BZ306" s="211"/>
      <c r="CA306" s="211"/>
      <c r="CB306" s="211"/>
      <c r="CC306" s="211"/>
      <c r="CD306" s="211"/>
      <c r="CE306" s="211"/>
      <c r="CF306" s="211"/>
    </row>
    <row r="307" spans="33:85">
      <c r="AG307" s="211"/>
      <c r="AH307" s="211"/>
      <c r="AI307" s="211"/>
      <c r="AJ307" s="211"/>
      <c r="AK307" s="211"/>
      <c r="AL307" s="211"/>
      <c r="AM307" s="211"/>
      <c r="AN307" s="211"/>
      <c r="AO307" s="211"/>
      <c r="AP307" s="211"/>
      <c r="AQ307" s="211"/>
      <c r="AR307" s="211"/>
      <c r="AS307" s="211"/>
      <c r="AT307" s="211"/>
      <c r="AU307" s="211"/>
      <c r="AV307" s="211"/>
      <c r="AW307" s="211"/>
      <c r="AX307" s="211"/>
      <c r="AY307" s="211"/>
      <c r="AZ307" s="211"/>
      <c r="BA307" s="211"/>
      <c r="BB307" s="211"/>
      <c r="BC307" s="211"/>
      <c r="BD307" s="211"/>
      <c r="BE307" s="211"/>
      <c r="BF307" s="211"/>
      <c r="BG307" s="211"/>
      <c r="BH307" s="211"/>
      <c r="BI307" s="211"/>
      <c r="BJ307" s="211"/>
      <c r="BK307" s="211"/>
      <c r="BL307" s="211"/>
      <c r="BM307" s="211"/>
      <c r="BN307" s="211"/>
      <c r="BO307" s="211"/>
      <c r="BP307" s="211"/>
      <c r="BQ307" s="211"/>
      <c r="BR307" s="211"/>
      <c r="BS307" s="211"/>
      <c r="BT307" s="211"/>
      <c r="BU307" s="211"/>
      <c r="BV307" s="211"/>
      <c r="BW307" s="211"/>
      <c r="BX307" s="211"/>
      <c r="BY307" s="211"/>
      <c r="BZ307" s="211"/>
      <c r="CA307" s="211"/>
      <c r="CB307" s="211"/>
      <c r="CC307" s="211"/>
      <c r="CD307" s="211"/>
      <c r="CE307" s="211"/>
      <c r="CF307" s="211"/>
    </row>
    <row r="308" spans="33:85">
      <c r="AG308" s="211"/>
      <c r="AH308" s="211"/>
      <c r="AI308" s="211"/>
      <c r="AJ308" s="211"/>
      <c r="AK308" s="211"/>
      <c r="AL308" s="211"/>
      <c r="AM308" s="211"/>
      <c r="AN308" s="211"/>
      <c r="AO308" s="211"/>
      <c r="AP308" s="211"/>
      <c r="AQ308" s="211"/>
      <c r="AR308" s="211"/>
      <c r="AS308" s="211"/>
      <c r="AT308" s="211"/>
      <c r="AU308" s="211"/>
      <c r="AV308" s="211"/>
      <c r="AW308" s="211"/>
      <c r="AX308" s="211"/>
      <c r="AY308" s="211"/>
      <c r="AZ308" s="211"/>
      <c r="BA308" s="211"/>
      <c r="BB308" s="211"/>
      <c r="BC308" s="211"/>
      <c r="BD308" s="211"/>
      <c r="BE308" s="211"/>
      <c r="BF308" s="211"/>
      <c r="BG308" s="211"/>
      <c r="BH308" s="211"/>
      <c r="BI308" s="211"/>
      <c r="BJ308" s="211"/>
      <c r="BK308" s="211"/>
      <c r="BL308" s="211"/>
      <c r="BM308" s="211"/>
      <c r="BN308" s="211"/>
      <c r="BO308" s="211"/>
      <c r="BP308" s="211"/>
      <c r="BQ308" s="211"/>
      <c r="BR308" s="211"/>
      <c r="BS308" s="211"/>
      <c r="BT308" s="211"/>
      <c r="BU308" s="211"/>
      <c r="BV308" s="211"/>
      <c r="BW308" s="211"/>
      <c r="BX308" s="211"/>
      <c r="BY308" s="211"/>
      <c r="BZ308" s="211"/>
      <c r="CA308" s="211"/>
      <c r="CB308" s="211"/>
      <c r="CC308" s="211"/>
      <c r="CD308" s="211"/>
      <c r="CE308" s="211"/>
      <c r="CF308" s="211"/>
    </row>
    <row r="309" spans="33:85">
      <c r="AG309" s="211"/>
      <c r="AH309" s="211"/>
      <c r="AI309" s="211"/>
      <c r="AJ309" s="211"/>
      <c r="AK309" s="211"/>
      <c r="AL309" s="211"/>
      <c r="AM309" s="211"/>
      <c r="AN309" s="211"/>
      <c r="AO309" s="211"/>
      <c r="AP309" s="211"/>
      <c r="AQ309" s="211"/>
      <c r="AR309" s="211"/>
      <c r="AS309" s="211"/>
      <c r="AT309" s="211"/>
      <c r="AU309" s="211"/>
      <c r="AV309" s="211"/>
      <c r="AW309" s="211"/>
      <c r="AX309" s="211"/>
      <c r="AY309" s="211"/>
      <c r="AZ309" s="211"/>
      <c r="BA309" s="211"/>
      <c r="BB309" s="211"/>
      <c r="BC309" s="211"/>
      <c r="BD309" s="211"/>
      <c r="BE309" s="211"/>
      <c r="BF309" s="211"/>
      <c r="BG309" s="211"/>
      <c r="BH309" s="211"/>
      <c r="BI309" s="211"/>
      <c r="BJ309" s="211"/>
      <c r="BK309" s="211"/>
      <c r="BL309" s="211"/>
      <c r="BM309" s="211"/>
      <c r="BN309" s="211"/>
      <c r="BO309" s="211"/>
      <c r="BP309" s="211"/>
      <c r="BQ309" s="211"/>
      <c r="BR309" s="211"/>
      <c r="BS309" s="211"/>
      <c r="BT309" s="211"/>
      <c r="BU309" s="211"/>
      <c r="BV309" s="211"/>
      <c r="BW309" s="211"/>
      <c r="BX309" s="211"/>
      <c r="BY309" s="211"/>
      <c r="BZ309" s="211"/>
      <c r="CA309" s="211"/>
      <c r="CB309" s="211"/>
      <c r="CC309" s="211"/>
      <c r="CD309" s="211"/>
      <c r="CE309" s="211"/>
      <c r="CF309" s="211"/>
    </row>
    <row r="310" spans="33:85">
      <c r="AG310" s="211"/>
      <c r="AH310" s="211"/>
      <c r="AI310" s="211"/>
      <c r="AJ310" s="211"/>
      <c r="AK310" s="211"/>
      <c r="AL310" s="211"/>
      <c r="AM310" s="211"/>
      <c r="AN310" s="211"/>
      <c r="AO310" s="211"/>
      <c r="AP310" s="211"/>
      <c r="AQ310" s="211"/>
      <c r="AR310" s="211"/>
      <c r="AS310" s="211"/>
      <c r="AT310" s="211"/>
      <c r="AU310" s="211"/>
      <c r="AV310" s="211"/>
      <c r="AW310" s="211"/>
      <c r="AX310" s="211"/>
      <c r="AY310" s="211"/>
      <c r="AZ310" s="211"/>
      <c r="BA310" s="211"/>
      <c r="BB310" s="211"/>
      <c r="BC310" s="211"/>
      <c r="BD310" s="211"/>
      <c r="BE310" s="211"/>
      <c r="BF310" s="211"/>
      <c r="BG310" s="211"/>
      <c r="BH310" s="211"/>
      <c r="BI310" s="211"/>
      <c r="BJ310" s="211"/>
      <c r="BK310" s="211"/>
      <c r="BL310" s="211"/>
      <c r="BM310" s="211"/>
      <c r="BN310" s="211"/>
      <c r="BO310" s="211"/>
      <c r="BP310" s="211"/>
      <c r="BQ310" s="211"/>
      <c r="BR310" s="211"/>
      <c r="BS310" s="211"/>
      <c r="BT310" s="211"/>
      <c r="BU310" s="211"/>
      <c r="BV310" s="211"/>
      <c r="BW310" s="211"/>
      <c r="BX310" s="211"/>
      <c r="BY310" s="211"/>
      <c r="BZ310" s="211"/>
      <c r="CA310" s="211"/>
      <c r="CB310" s="211"/>
      <c r="CC310" s="211"/>
      <c r="CD310" s="211"/>
      <c r="CE310" s="211"/>
      <c r="CF310" s="211"/>
    </row>
    <row r="311" spans="33:85">
      <c r="AG311" s="211"/>
      <c r="AH311" s="211"/>
      <c r="AI311" s="211"/>
      <c r="AJ311" s="211"/>
      <c r="AK311" s="211"/>
      <c r="AL311" s="211"/>
      <c r="AM311" s="211"/>
      <c r="AN311" s="211"/>
      <c r="AO311" s="211"/>
      <c r="AP311" s="211"/>
      <c r="AQ311" s="211"/>
      <c r="AR311" s="211"/>
      <c r="AS311" s="211"/>
      <c r="AT311" s="211"/>
      <c r="AU311" s="211"/>
      <c r="AV311" s="211"/>
      <c r="AW311" s="211"/>
      <c r="AX311" s="211"/>
      <c r="AY311" s="211"/>
      <c r="AZ311" s="211"/>
      <c r="BA311" s="211"/>
      <c r="BB311" s="211"/>
      <c r="BC311" s="211"/>
      <c r="BD311" s="211"/>
      <c r="BE311" s="211"/>
      <c r="BF311" s="211"/>
      <c r="BG311" s="211"/>
      <c r="BH311" s="211"/>
      <c r="BI311" s="211"/>
      <c r="BJ311" s="211"/>
      <c r="BK311" s="211"/>
      <c r="BL311" s="211"/>
      <c r="BM311" s="211"/>
      <c r="BN311" s="211"/>
      <c r="BO311" s="211"/>
      <c r="BP311" s="211"/>
      <c r="BQ311" s="211"/>
      <c r="BR311" s="211"/>
      <c r="BS311" s="211"/>
      <c r="BT311" s="211"/>
      <c r="BU311" s="211"/>
      <c r="BV311" s="211"/>
      <c r="BW311" s="211"/>
      <c r="BX311" s="211"/>
      <c r="BY311" s="211"/>
      <c r="BZ311" s="211"/>
      <c r="CA311" s="211"/>
      <c r="CB311" s="211"/>
      <c r="CC311" s="211"/>
      <c r="CD311" s="211"/>
      <c r="CE311" s="211"/>
      <c r="CF311" s="211"/>
    </row>
    <row r="312" spans="33:85">
      <c r="AG312" s="211"/>
      <c r="AH312" s="211"/>
      <c r="AI312" s="211"/>
      <c r="AJ312" s="211"/>
      <c r="AK312" s="211"/>
      <c r="AL312" s="211"/>
      <c r="AM312" s="211"/>
      <c r="AN312" s="211"/>
      <c r="AO312" s="211"/>
      <c r="AP312" s="211"/>
      <c r="AQ312" s="211"/>
      <c r="AR312" s="211"/>
      <c r="AS312" s="211"/>
      <c r="AT312" s="211"/>
      <c r="AU312" s="211"/>
      <c r="AV312" s="211"/>
      <c r="AW312" s="211"/>
      <c r="AX312" s="211"/>
      <c r="AY312" s="211"/>
      <c r="AZ312" s="211"/>
      <c r="BA312" s="211"/>
      <c r="BB312" s="211"/>
      <c r="BC312" s="211"/>
      <c r="BD312" s="211"/>
      <c r="BE312" s="211"/>
      <c r="BF312" s="211"/>
      <c r="BG312" s="211"/>
      <c r="BH312" s="211"/>
      <c r="BI312" s="211"/>
      <c r="BJ312" s="211"/>
      <c r="BK312" s="211"/>
      <c r="BL312" s="211"/>
      <c r="BM312" s="211"/>
      <c r="BN312" s="211"/>
      <c r="BO312" s="211"/>
      <c r="BP312" s="211"/>
      <c r="BQ312" s="211"/>
      <c r="BR312" s="211"/>
      <c r="BS312" s="211"/>
      <c r="BT312" s="211"/>
      <c r="BU312" s="211"/>
      <c r="BV312" s="211"/>
      <c r="BW312" s="211"/>
      <c r="BX312" s="211"/>
      <c r="BY312" s="211"/>
      <c r="BZ312" s="211"/>
      <c r="CA312" s="211"/>
      <c r="CB312" s="211"/>
      <c r="CC312" s="211"/>
      <c r="CD312" s="211"/>
      <c r="CE312" s="211"/>
      <c r="CF312" s="211"/>
    </row>
    <row r="313" spans="33:85">
      <c r="AG313" s="211"/>
      <c r="AH313" s="211"/>
      <c r="AI313" s="211"/>
      <c r="AJ313" s="211"/>
      <c r="AK313" s="211"/>
      <c r="AL313" s="211"/>
      <c r="AM313" s="211"/>
      <c r="AN313" s="211"/>
      <c r="AO313" s="211"/>
      <c r="AP313" s="211"/>
      <c r="AQ313" s="211"/>
      <c r="AR313" s="211"/>
      <c r="AS313" s="211"/>
      <c r="AT313" s="211"/>
      <c r="AU313" s="211"/>
      <c r="AV313" s="211"/>
      <c r="AW313" s="211"/>
      <c r="AX313" s="211"/>
      <c r="AY313" s="211"/>
      <c r="AZ313" s="211"/>
      <c r="BA313" s="211"/>
      <c r="BB313" s="211"/>
      <c r="BC313" s="211"/>
      <c r="BD313" s="211"/>
      <c r="BE313" s="211"/>
      <c r="BF313" s="211"/>
      <c r="BG313" s="211"/>
      <c r="BH313" s="211"/>
      <c r="BI313" s="211"/>
      <c r="BJ313" s="211"/>
      <c r="BK313" s="211"/>
      <c r="BL313" s="211"/>
      <c r="BM313" s="211"/>
      <c r="BN313" s="211"/>
      <c r="BO313" s="211"/>
      <c r="BP313" s="211"/>
      <c r="BQ313" s="211"/>
      <c r="BR313" s="211"/>
      <c r="BS313" s="211"/>
      <c r="BT313" s="211"/>
      <c r="BU313" s="211"/>
      <c r="BV313" s="211"/>
      <c r="BW313" s="211"/>
      <c r="BX313" s="211"/>
      <c r="BY313" s="211"/>
      <c r="BZ313" s="211"/>
      <c r="CA313" s="211"/>
      <c r="CB313" s="211"/>
      <c r="CC313" s="211"/>
      <c r="CD313" s="211"/>
      <c r="CE313" s="211"/>
      <c r="CF313" s="211"/>
    </row>
    <row r="314" spans="33:85" s="6" customFormat="1" ht="7.15" customHeight="1">
      <c r="AG314" s="211"/>
      <c r="AH314" s="211"/>
      <c r="AI314" s="211"/>
      <c r="AJ314" s="211"/>
      <c r="AK314" s="211"/>
      <c r="AL314" s="211"/>
      <c r="AM314" s="211"/>
      <c r="AN314" s="211"/>
      <c r="AO314" s="211"/>
      <c r="AP314" s="211"/>
      <c r="AQ314" s="211"/>
      <c r="AR314" s="211"/>
      <c r="AS314" s="211"/>
      <c r="AT314" s="211"/>
      <c r="AU314" s="211"/>
      <c r="AV314" s="211"/>
      <c r="AW314" s="211"/>
      <c r="AX314" s="211"/>
      <c r="AY314" s="211"/>
      <c r="AZ314" s="211"/>
      <c r="BA314" s="211"/>
      <c r="BB314" s="211"/>
      <c r="BC314" s="211"/>
      <c r="BD314" s="211"/>
      <c r="BE314" s="211"/>
      <c r="BF314" s="211"/>
      <c r="BG314" s="211"/>
      <c r="BH314" s="211"/>
      <c r="BI314" s="211"/>
      <c r="BJ314" s="211"/>
      <c r="BK314" s="211"/>
      <c r="BL314" s="211"/>
      <c r="BM314" s="211"/>
      <c r="BN314" s="211"/>
      <c r="BO314" s="211"/>
      <c r="BP314" s="211"/>
      <c r="BQ314" s="211"/>
      <c r="BR314" s="211"/>
      <c r="BS314" s="211"/>
      <c r="BT314" s="211"/>
      <c r="BU314" s="211"/>
      <c r="BV314" s="211"/>
      <c r="BW314" s="211"/>
      <c r="BX314" s="211"/>
      <c r="BY314" s="211"/>
      <c r="BZ314" s="211"/>
      <c r="CA314" s="211"/>
      <c r="CB314" s="211"/>
      <c r="CC314" s="211"/>
      <c r="CD314" s="211"/>
      <c r="CE314" s="211"/>
      <c r="CF314" s="211"/>
      <c r="CG314" s="3"/>
    </row>
    <row r="315" spans="33:85" s="213" customFormat="1" ht="18" customHeight="1">
      <c r="AG315" s="211"/>
      <c r="AH315" s="211"/>
      <c r="AI315" s="211"/>
      <c r="AJ315" s="211"/>
      <c r="AK315" s="211"/>
      <c r="AL315" s="211"/>
      <c r="AM315" s="211"/>
      <c r="AN315" s="211"/>
      <c r="AO315" s="211"/>
      <c r="AP315" s="211"/>
      <c r="AQ315" s="211"/>
      <c r="AR315" s="211"/>
      <c r="AS315" s="211"/>
      <c r="AT315" s="211"/>
      <c r="AU315" s="211"/>
      <c r="AV315" s="211"/>
      <c r="AW315" s="211"/>
      <c r="AX315" s="211"/>
      <c r="AY315" s="211"/>
      <c r="AZ315" s="211"/>
      <c r="BA315" s="211"/>
      <c r="BB315" s="211"/>
      <c r="BC315" s="211"/>
      <c r="BD315" s="211"/>
      <c r="BE315" s="211"/>
      <c r="BF315" s="211"/>
      <c r="BG315" s="211"/>
      <c r="BH315" s="211"/>
      <c r="BI315" s="211"/>
      <c r="BJ315" s="211"/>
      <c r="BK315" s="211"/>
      <c r="BL315" s="211"/>
      <c r="BM315" s="211"/>
      <c r="BN315" s="211"/>
      <c r="BO315" s="211"/>
      <c r="BP315" s="211"/>
      <c r="BQ315" s="211"/>
      <c r="BR315" s="211"/>
      <c r="BS315" s="211"/>
      <c r="BT315" s="211"/>
      <c r="BU315" s="211"/>
      <c r="BV315" s="211"/>
      <c r="BW315" s="211"/>
      <c r="BX315" s="211"/>
      <c r="BY315" s="211"/>
      <c r="BZ315" s="211"/>
      <c r="CA315" s="211"/>
      <c r="CB315" s="211"/>
      <c r="CC315" s="211"/>
      <c r="CD315" s="211"/>
      <c r="CE315" s="211"/>
      <c r="CF315" s="211"/>
      <c r="CG315" s="3"/>
    </row>
    <row r="316" spans="33:85" s="213" customFormat="1" ht="15" customHeight="1">
      <c r="AG316" s="211"/>
      <c r="AH316" s="211"/>
      <c r="AI316" s="211"/>
      <c r="AJ316" s="211"/>
      <c r="AK316" s="211"/>
      <c r="AL316" s="211"/>
      <c r="AM316" s="211"/>
      <c r="AN316" s="211"/>
      <c r="AO316" s="211"/>
      <c r="AP316" s="211"/>
      <c r="AQ316" s="211"/>
      <c r="AR316" s="211"/>
      <c r="AS316" s="211"/>
      <c r="AT316" s="211"/>
      <c r="AU316" s="211"/>
      <c r="AV316" s="211"/>
      <c r="AW316" s="211"/>
      <c r="AX316" s="211"/>
      <c r="AY316" s="211"/>
      <c r="AZ316" s="211"/>
      <c r="BA316" s="211"/>
      <c r="BB316" s="211"/>
      <c r="BC316" s="211"/>
      <c r="BD316" s="211"/>
      <c r="BE316" s="211"/>
      <c r="BF316" s="211"/>
      <c r="BG316" s="211"/>
      <c r="BH316" s="211"/>
      <c r="BI316" s="211"/>
      <c r="BJ316" s="211"/>
      <c r="BK316" s="211"/>
      <c r="BL316" s="211"/>
      <c r="BM316" s="211"/>
      <c r="BN316" s="211"/>
      <c r="BO316" s="211"/>
      <c r="BP316" s="211"/>
      <c r="BQ316" s="211"/>
      <c r="BR316" s="211"/>
      <c r="BS316" s="211"/>
      <c r="BT316" s="211"/>
      <c r="BU316" s="211"/>
      <c r="BV316" s="211"/>
      <c r="BW316" s="211"/>
      <c r="BX316" s="211"/>
      <c r="BY316" s="211"/>
      <c r="BZ316" s="211"/>
      <c r="CA316" s="211"/>
      <c r="CB316" s="211"/>
      <c r="CC316" s="211"/>
      <c r="CD316" s="211"/>
      <c r="CE316" s="211"/>
      <c r="CF316" s="211"/>
      <c r="CG316" s="3"/>
    </row>
    <row r="317" spans="33:85" s="213" customFormat="1" ht="18" customHeight="1">
      <c r="AG317" s="211"/>
      <c r="AH317" s="211"/>
      <c r="AI317" s="211"/>
      <c r="AJ317" s="211"/>
      <c r="AK317" s="211"/>
      <c r="AL317" s="211"/>
      <c r="AM317" s="211"/>
      <c r="AN317" s="211"/>
      <c r="AO317" s="211"/>
      <c r="AP317" s="211"/>
      <c r="AQ317" s="211"/>
      <c r="AR317" s="211"/>
      <c r="AS317" s="211"/>
      <c r="AT317" s="211"/>
      <c r="AU317" s="211"/>
      <c r="AV317" s="211"/>
      <c r="AW317" s="211"/>
      <c r="AX317" s="211"/>
      <c r="AY317" s="211"/>
      <c r="AZ317" s="211"/>
      <c r="BA317" s="211"/>
      <c r="BB317" s="211"/>
      <c r="BC317" s="211"/>
      <c r="BD317" s="211"/>
      <c r="BE317" s="211"/>
      <c r="BF317" s="211"/>
      <c r="BG317" s="211"/>
      <c r="BH317" s="211"/>
      <c r="BI317" s="211"/>
      <c r="BJ317" s="211"/>
      <c r="BK317" s="211"/>
      <c r="BL317" s="211"/>
      <c r="BM317" s="211"/>
      <c r="BN317" s="211"/>
      <c r="BO317" s="211"/>
      <c r="BP317" s="211"/>
      <c r="BQ317" s="211"/>
      <c r="BR317" s="211"/>
      <c r="BS317" s="211"/>
      <c r="BT317" s="211"/>
      <c r="BU317" s="211"/>
      <c r="BV317" s="211"/>
      <c r="BW317" s="211"/>
      <c r="BX317" s="211"/>
      <c r="BY317" s="211"/>
      <c r="BZ317" s="211"/>
      <c r="CA317" s="211"/>
      <c r="CB317" s="211"/>
      <c r="CC317" s="211"/>
      <c r="CD317" s="211"/>
      <c r="CE317" s="211"/>
      <c r="CF317" s="211"/>
      <c r="CG317" s="3"/>
    </row>
    <row r="318" spans="33:85" s="213" customFormat="1" ht="18" customHeight="1">
      <c r="AG318" s="211"/>
      <c r="AH318" s="211"/>
      <c r="AI318" s="211"/>
      <c r="AJ318" s="211"/>
      <c r="AK318" s="211"/>
      <c r="AL318" s="211"/>
      <c r="AM318" s="211"/>
      <c r="AN318" s="211"/>
      <c r="AO318" s="211"/>
      <c r="AP318" s="211"/>
      <c r="AQ318" s="211"/>
      <c r="AR318" s="211"/>
      <c r="AS318" s="211"/>
      <c r="AT318" s="211"/>
      <c r="AU318" s="211"/>
      <c r="AV318" s="211"/>
      <c r="AW318" s="211"/>
      <c r="AX318" s="211"/>
      <c r="AY318" s="211"/>
      <c r="AZ318" s="211"/>
      <c r="BA318" s="211"/>
      <c r="BB318" s="211"/>
      <c r="BC318" s="211"/>
      <c r="BD318" s="211"/>
      <c r="BE318" s="211"/>
      <c r="BF318" s="211"/>
      <c r="BG318" s="211"/>
      <c r="BH318" s="211"/>
      <c r="BI318" s="211"/>
      <c r="BJ318" s="211"/>
      <c r="BK318" s="211"/>
      <c r="BL318" s="211"/>
      <c r="BM318" s="211"/>
      <c r="BN318" s="211"/>
      <c r="BO318" s="211"/>
      <c r="BP318" s="211"/>
      <c r="BQ318" s="211"/>
      <c r="BR318" s="211"/>
      <c r="BS318" s="211"/>
      <c r="BT318" s="211"/>
      <c r="BU318" s="211"/>
      <c r="BV318" s="211"/>
      <c r="BW318" s="211"/>
      <c r="BX318" s="211"/>
      <c r="BY318" s="211"/>
      <c r="BZ318" s="211"/>
      <c r="CA318" s="211"/>
      <c r="CB318" s="211"/>
      <c r="CC318" s="211"/>
      <c r="CD318" s="211"/>
      <c r="CE318" s="211"/>
      <c r="CF318" s="211"/>
      <c r="CG318" s="6"/>
    </row>
    <row r="319" spans="33:85" s="213" customFormat="1" ht="18" customHeight="1">
      <c r="AG319" s="211"/>
      <c r="AH319" s="211"/>
      <c r="AI319" s="211"/>
      <c r="AJ319" s="211"/>
      <c r="AK319" s="211"/>
      <c r="AL319" s="211"/>
      <c r="AM319" s="211"/>
      <c r="AN319" s="211"/>
      <c r="AO319" s="211"/>
      <c r="AP319" s="211"/>
      <c r="AQ319" s="211"/>
      <c r="AR319" s="211"/>
      <c r="AS319" s="211"/>
      <c r="AT319" s="211"/>
      <c r="AU319" s="211"/>
      <c r="AV319" s="211"/>
      <c r="AW319" s="211"/>
      <c r="AX319" s="211"/>
      <c r="AY319" s="211"/>
      <c r="AZ319" s="211"/>
      <c r="BA319" s="211"/>
      <c r="BB319" s="211"/>
      <c r="BC319" s="211"/>
      <c r="BD319" s="211"/>
      <c r="BE319" s="211"/>
      <c r="BF319" s="211"/>
      <c r="BG319" s="211"/>
      <c r="BH319" s="211"/>
      <c r="BI319" s="211"/>
      <c r="BJ319" s="211"/>
      <c r="BK319" s="211"/>
      <c r="BL319" s="211"/>
      <c r="BM319" s="211"/>
      <c r="BN319" s="211"/>
      <c r="BO319" s="211"/>
      <c r="BP319" s="211"/>
      <c r="BQ319" s="211"/>
      <c r="BR319" s="211"/>
      <c r="BS319" s="211"/>
      <c r="BT319" s="211"/>
      <c r="BU319" s="211"/>
      <c r="BV319" s="211"/>
      <c r="BW319" s="211"/>
      <c r="BX319" s="211"/>
      <c r="BY319" s="211"/>
      <c r="BZ319" s="211"/>
      <c r="CA319" s="211"/>
      <c r="CB319" s="211"/>
      <c r="CC319" s="211"/>
      <c r="CD319" s="211"/>
      <c r="CE319" s="211"/>
      <c r="CF319" s="211"/>
    </row>
    <row r="320" spans="33:85" s="213" customFormat="1" ht="18" customHeight="1">
      <c r="AG320" s="211"/>
      <c r="AH320" s="211"/>
      <c r="AI320" s="211"/>
      <c r="AJ320" s="211"/>
      <c r="AK320" s="211"/>
      <c r="AL320" s="211"/>
      <c r="AM320" s="211"/>
      <c r="AN320" s="211"/>
      <c r="AO320" s="211"/>
      <c r="AP320" s="211"/>
      <c r="AQ320" s="211"/>
      <c r="AR320" s="211"/>
      <c r="AS320" s="211"/>
      <c r="AT320" s="211"/>
      <c r="AU320" s="211"/>
      <c r="AV320" s="211"/>
      <c r="AW320" s="211"/>
      <c r="AX320" s="211"/>
      <c r="AY320" s="211"/>
      <c r="AZ320" s="211"/>
      <c r="BA320" s="211"/>
      <c r="BB320" s="211"/>
      <c r="BC320" s="211"/>
      <c r="BD320" s="211"/>
      <c r="BE320" s="211"/>
      <c r="BF320" s="211"/>
      <c r="BG320" s="211"/>
      <c r="BH320" s="211"/>
      <c r="BI320" s="211"/>
      <c r="BJ320" s="211"/>
      <c r="BK320" s="211"/>
      <c r="BL320" s="211"/>
      <c r="BM320" s="211"/>
      <c r="BN320" s="211"/>
      <c r="BO320" s="211"/>
      <c r="BP320" s="211"/>
      <c r="BQ320" s="211"/>
      <c r="BR320" s="211"/>
      <c r="BS320" s="211"/>
      <c r="BT320" s="211"/>
      <c r="BU320" s="211"/>
      <c r="BV320" s="211"/>
      <c r="BW320" s="211"/>
      <c r="BX320" s="211"/>
      <c r="BY320" s="211"/>
      <c r="BZ320" s="211"/>
      <c r="CA320" s="211"/>
      <c r="CB320" s="211"/>
      <c r="CC320" s="211"/>
      <c r="CD320" s="211"/>
      <c r="CE320" s="211"/>
      <c r="CF320" s="211"/>
    </row>
    <row r="321" spans="33:84" s="213" customFormat="1" ht="18" customHeight="1">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row>
    <row r="322" spans="33:84" s="213" customFormat="1" ht="18" customHeight="1">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row>
    <row r="323" spans="33:84" s="213" customFormat="1" ht="7.5" customHeight="1">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row>
    <row r="324" spans="33:84" s="213" customFormat="1" ht="18" customHeight="1">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row>
    <row r="325" spans="33:84" s="213" customFormat="1" ht="18" customHeight="1">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row>
    <row r="326" spans="33:84" s="213" customFormat="1" ht="7.5" customHeight="1">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row>
    <row r="327" spans="33:84" s="213" customFormat="1" ht="18" customHeight="1">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row>
    <row r="328" spans="33:84" s="213" customFormat="1" ht="7.5" customHeight="1">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row>
    <row r="329" spans="33:84" s="213" customFormat="1" ht="18" customHeight="1">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row>
    <row r="330" spans="33:84" s="213" customFormat="1" ht="18" customHeight="1">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row>
    <row r="331" spans="33:84" s="213" customFormat="1" ht="18" customHeight="1">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row>
    <row r="332" spans="33:84" s="213" customFormat="1" ht="18" customHeight="1">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row>
    <row r="333" spans="33:84" s="213" customFormat="1" ht="18" customHeight="1">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row>
    <row r="334" spans="33:84" s="213" customFormat="1" ht="18" customHeight="1">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row>
    <row r="335" spans="33:84" s="213" customFormat="1" ht="18" customHeight="1">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row>
    <row r="336" spans="33:84" s="213" customFormat="1" ht="18" customHeight="1">
      <c r="AG336" s="6"/>
      <c r="AH336" s="6"/>
      <c r="AI336" s="6"/>
      <c r="AJ336" s="6"/>
      <c r="AK336" s="6"/>
      <c r="AL336" s="6"/>
      <c r="AM336" s="6"/>
      <c r="AN336" s="6"/>
      <c r="AO336" s="6"/>
      <c r="AP336" s="6"/>
      <c r="AQ336" s="6"/>
      <c r="AR336" s="6"/>
      <c r="AS336" s="6"/>
      <c r="AT336" s="6"/>
      <c r="AU336" s="6"/>
      <c r="AV336" s="6"/>
      <c r="AW336" s="6"/>
      <c r="AX336" s="6"/>
      <c r="AY336" s="6"/>
      <c r="AZ336" s="6"/>
      <c r="BA336" s="6"/>
      <c r="BB336" s="6"/>
      <c r="BC336" s="6"/>
      <c r="BD336" s="6"/>
      <c r="BE336" s="6"/>
      <c r="BF336" s="6"/>
      <c r="BG336" s="6"/>
      <c r="BH336" s="6"/>
      <c r="BI336" s="6"/>
      <c r="BJ336" s="6"/>
      <c r="BK336" s="6"/>
      <c r="BL336" s="6"/>
      <c r="BM336" s="6"/>
      <c r="BN336" s="6"/>
      <c r="BO336" s="6"/>
      <c r="BP336" s="6"/>
      <c r="BQ336" s="6"/>
      <c r="BR336" s="6"/>
      <c r="BS336" s="6"/>
      <c r="BT336" s="6"/>
      <c r="BU336" s="6"/>
      <c r="BV336" s="6"/>
      <c r="BW336" s="6"/>
      <c r="BX336" s="6"/>
      <c r="BY336" s="6"/>
      <c r="BZ336" s="6"/>
      <c r="CA336" s="6"/>
      <c r="CB336" s="6"/>
      <c r="CC336" s="6"/>
      <c r="CD336" s="6"/>
      <c r="CE336" s="6"/>
      <c r="CF336" s="6"/>
    </row>
    <row r="337" spans="33:85" s="213" customFormat="1" ht="18" customHeight="1"/>
    <row r="338" spans="33:85" s="213" customFormat="1" ht="18" customHeight="1"/>
    <row r="339" spans="33:85" s="213" customFormat="1" ht="18" customHeight="1"/>
    <row r="340" spans="33:85" s="213" customFormat="1" ht="18" customHeight="1"/>
    <row r="341" spans="33:85" s="213" customFormat="1" ht="18" customHeight="1"/>
    <row r="342" spans="33:85" s="213" customFormat="1" ht="18" customHeight="1"/>
    <row r="343" spans="33:85" s="6" customFormat="1" ht="7.5" customHeight="1">
      <c r="AG343" s="213"/>
      <c r="AH343" s="213"/>
      <c r="AI343" s="213"/>
      <c r="AJ343" s="213"/>
      <c r="AK343" s="213"/>
      <c r="AL343" s="213"/>
      <c r="AM343" s="213"/>
      <c r="AN343" s="213"/>
      <c r="AO343" s="213"/>
      <c r="AP343" s="213"/>
      <c r="AQ343" s="213"/>
      <c r="AR343" s="213"/>
      <c r="AS343" s="213"/>
      <c r="AT343" s="213"/>
      <c r="AU343" s="213"/>
      <c r="AV343" s="213"/>
      <c r="AW343" s="213"/>
      <c r="AX343" s="213"/>
      <c r="AY343" s="213"/>
      <c r="AZ343" s="213"/>
      <c r="BA343" s="213"/>
      <c r="BB343" s="213"/>
      <c r="BC343" s="213"/>
      <c r="BD343" s="213"/>
      <c r="BE343" s="213"/>
      <c r="BF343" s="213"/>
      <c r="BG343" s="213"/>
      <c r="BH343" s="213"/>
      <c r="BI343" s="213"/>
      <c r="BJ343" s="213"/>
      <c r="BK343" s="213"/>
      <c r="BL343" s="213"/>
      <c r="BM343" s="213"/>
      <c r="BN343" s="213"/>
      <c r="BO343" s="213"/>
      <c r="BP343" s="213"/>
      <c r="BQ343" s="213"/>
      <c r="BR343" s="213"/>
      <c r="BS343" s="213"/>
      <c r="BT343" s="213"/>
      <c r="BU343" s="213"/>
      <c r="BV343" s="213"/>
      <c r="BW343" s="213"/>
      <c r="BX343" s="213"/>
      <c r="BY343" s="213"/>
      <c r="BZ343" s="213"/>
      <c r="CA343" s="213"/>
      <c r="CB343" s="213"/>
      <c r="CC343" s="213"/>
      <c r="CD343" s="213"/>
      <c r="CE343" s="213"/>
      <c r="CF343" s="213"/>
      <c r="CG343" s="213"/>
    </row>
    <row r="344" spans="33:85" s="213" customFormat="1" ht="18" customHeight="1"/>
    <row r="345" spans="33:85" s="213" customFormat="1" ht="7.5" customHeight="1"/>
    <row r="346" spans="33:85" s="213" customFormat="1" ht="18" customHeight="1"/>
    <row r="347" spans="33:85" s="213" customFormat="1" ht="18" customHeight="1">
      <c r="CG347" s="6"/>
    </row>
    <row r="348" spans="33:85" s="213" customFormat="1" ht="18" customHeight="1"/>
    <row r="349" spans="33:85" s="213" customFormat="1" ht="18" customHeight="1"/>
    <row r="350" spans="33:85" s="213" customFormat="1" ht="18" customHeight="1"/>
    <row r="351" spans="33:85" s="213" customFormat="1" ht="18" customHeight="1"/>
    <row r="352" spans="33:85" s="213" customFormat="1" ht="18" customHeight="1"/>
    <row r="353" spans="33:85" s="213" customFormat="1" ht="7.5" customHeight="1"/>
    <row r="354" spans="33:85" s="213" customFormat="1" ht="18" customHeight="1"/>
    <row r="355" spans="33:85" s="213" customFormat="1" ht="18" customHeight="1"/>
    <row r="356" spans="33:85" s="213" customFormat="1" ht="7.5" customHeight="1"/>
    <row r="357" spans="33:85" s="213" customFormat="1" ht="18" customHeight="1"/>
    <row r="358" spans="33:85" s="213" customFormat="1" ht="7.5" customHeight="1"/>
    <row r="359" spans="33:85" s="213" customFormat="1" ht="18" customHeight="1"/>
    <row r="360" spans="33:85" s="213" customFormat="1" ht="18" customHeight="1"/>
    <row r="361" spans="33:85" s="213" customFormat="1" ht="18" customHeight="1"/>
    <row r="362" spans="33:85" s="213" customFormat="1" ht="18" customHeight="1"/>
    <row r="363" spans="33:85" s="213" customFormat="1" ht="18" customHeight="1"/>
    <row r="364" spans="33:85" s="6" customFormat="1" ht="18" customHeight="1">
      <c r="AG364" s="213"/>
      <c r="AH364" s="213"/>
      <c r="AI364" s="213"/>
      <c r="AJ364" s="213"/>
      <c r="AK364" s="213"/>
      <c r="AL364" s="213"/>
      <c r="AM364" s="213"/>
      <c r="AN364" s="213"/>
      <c r="AO364" s="213"/>
      <c r="AP364" s="213"/>
      <c r="AQ364" s="213"/>
      <c r="AR364" s="213"/>
      <c r="AS364" s="213"/>
      <c r="AT364" s="213"/>
      <c r="AU364" s="213"/>
      <c r="AV364" s="213"/>
      <c r="AW364" s="213"/>
      <c r="AX364" s="213"/>
      <c r="AY364" s="213"/>
      <c r="AZ364" s="213"/>
      <c r="BA364" s="213"/>
      <c r="BB364" s="213"/>
      <c r="BC364" s="213"/>
      <c r="BD364" s="213"/>
      <c r="BE364" s="213"/>
      <c r="BF364" s="213"/>
      <c r="BG364" s="213"/>
      <c r="BH364" s="213"/>
      <c r="BI364" s="213"/>
      <c r="BJ364" s="213"/>
      <c r="BK364" s="213"/>
      <c r="BL364" s="213"/>
      <c r="BM364" s="213"/>
      <c r="BN364" s="213"/>
      <c r="BO364" s="213"/>
      <c r="BP364" s="213"/>
      <c r="BQ364" s="213"/>
      <c r="BR364" s="213"/>
      <c r="BS364" s="213"/>
      <c r="BT364" s="213"/>
      <c r="BU364" s="213"/>
      <c r="BV364" s="213"/>
      <c r="BW364" s="213"/>
      <c r="BX364" s="213"/>
      <c r="BY364" s="213"/>
      <c r="BZ364" s="213"/>
      <c r="CA364" s="213"/>
      <c r="CB364" s="213"/>
      <c r="CC364" s="213"/>
      <c r="CD364" s="213"/>
      <c r="CE364" s="213"/>
      <c r="CF364" s="213"/>
      <c r="CG364" s="213"/>
    </row>
    <row r="365" spans="33:85" s="6" customFormat="1" ht="7.5" customHeight="1">
      <c r="CG365" s="213"/>
    </row>
    <row r="366" spans="33:85" s="6" customFormat="1" ht="18" customHeight="1">
      <c r="AG366" s="213"/>
      <c r="AH366" s="213"/>
      <c r="AI366" s="213"/>
      <c r="AJ366" s="213"/>
      <c r="AK366" s="213"/>
      <c r="AL366" s="213"/>
      <c r="AM366" s="213"/>
      <c r="AN366" s="213"/>
      <c r="AO366" s="213"/>
      <c r="AP366" s="213"/>
      <c r="AQ366" s="213"/>
      <c r="AR366" s="213"/>
      <c r="AS366" s="213"/>
      <c r="AT366" s="213"/>
      <c r="AU366" s="213"/>
      <c r="AV366" s="213"/>
      <c r="AW366" s="213"/>
      <c r="AX366" s="213"/>
      <c r="AY366" s="213"/>
      <c r="AZ366" s="213"/>
      <c r="BA366" s="213"/>
      <c r="BB366" s="213"/>
      <c r="BC366" s="213"/>
      <c r="BD366" s="213"/>
      <c r="BE366" s="213"/>
      <c r="BF366" s="213"/>
      <c r="BG366" s="213"/>
      <c r="BH366" s="213"/>
      <c r="BI366" s="213"/>
      <c r="BJ366" s="213"/>
      <c r="BK366" s="213"/>
      <c r="BL366" s="213"/>
      <c r="BM366" s="213"/>
      <c r="BN366" s="213"/>
      <c r="BO366" s="213"/>
      <c r="BP366" s="213"/>
      <c r="BQ366" s="213"/>
      <c r="BR366" s="213"/>
      <c r="BS366" s="213"/>
      <c r="BT366" s="213"/>
      <c r="BU366" s="213"/>
      <c r="BV366" s="213"/>
      <c r="BW366" s="213"/>
      <c r="BX366" s="213"/>
      <c r="BY366" s="213"/>
      <c r="BZ366" s="213"/>
      <c r="CA366" s="213"/>
      <c r="CB366" s="213"/>
      <c r="CC366" s="213"/>
      <c r="CD366" s="213"/>
      <c r="CE366" s="213"/>
      <c r="CF366" s="213"/>
      <c r="CG366" s="213"/>
    </row>
    <row r="367" spans="33:85" s="6" customFormat="1" ht="18" customHeight="1">
      <c r="AG367" s="213"/>
      <c r="AH367" s="213"/>
      <c r="AI367" s="213"/>
      <c r="AJ367" s="213"/>
      <c r="AK367" s="213"/>
      <c r="AL367" s="213"/>
      <c r="AM367" s="213"/>
      <c r="AN367" s="213"/>
      <c r="AO367" s="213"/>
      <c r="AP367" s="213"/>
      <c r="AQ367" s="213"/>
      <c r="AR367" s="213"/>
      <c r="AS367" s="213"/>
      <c r="AT367" s="213"/>
      <c r="AU367" s="213"/>
      <c r="AV367" s="213"/>
      <c r="AW367" s="213"/>
      <c r="AX367" s="213"/>
      <c r="AY367" s="213"/>
      <c r="AZ367" s="213"/>
      <c r="BA367" s="213"/>
      <c r="BB367" s="213"/>
      <c r="BC367" s="213"/>
      <c r="BD367" s="213"/>
      <c r="BE367" s="213"/>
      <c r="BF367" s="213"/>
      <c r="BG367" s="213"/>
      <c r="BH367" s="213"/>
      <c r="BI367" s="213"/>
      <c r="BJ367" s="213"/>
      <c r="BK367" s="213"/>
      <c r="BL367" s="213"/>
      <c r="BM367" s="213"/>
      <c r="BN367" s="213"/>
      <c r="BO367" s="213"/>
      <c r="BP367" s="213"/>
      <c r="BQ367" s="213"/>
      <c r="BR367" s="213"/>
      <c r="BS367" s="213"/>
      <c r="BT367" s="213"/>
      <c r="BU367" s="213"/>
      <c r="BV367" s="213"/>
      <c r="BW367" s="213"/>
      <c r="BX367" s="213"/>
      <c r="BY367" s="213"/>
      <c r="BZ367" s="213"/>
      <c r="CA367" s="213"/>
      <c r="CB367" s="213"/>
      <c r="CC367" s="213"/>
      <c r="CD367" s="213"/>
      <c r="CE367" s="213"/>
      <c r="CF367" s="213"/>
      <c r="CG367" s="213"/>
    </row>
    <row r="368" spans="33:85" s="6" customFormat="1" ht="12.75" customHeight="1">
      <c r="AG368" s="213"/>
      <c r="AH368" s="213"/>
      <c r="AI368" s="213"/>
      <c r="AJ368" s="213"/>
      <c r="AK368" s="213"/>
      <c r="AL368" s="213"/>
      <c r="AM368" s="213"/>
      <c r="AN368" s="213"/>
      <c r="AO368" s="213"/>
      <c r="AP368" s="213"/>
      <c r="AQ368" s="213"/>
      <c r="AR368" s="213"/>
      <c r="AS368" s="213"/>
      <c r="AT368" s="213"/>
      <c r="AU368" s="213"/>
      <c r="AV368" s="213"/>
      <c r="AW368" s="213"/>
      <c r="AX368" s="213"/>
      <c r="AY368" s="213"/>
      <c r="AZ368" s="213"/>
      <c r="BA368" s="213"/>
      <c r="BB368" s="213"/>
      <c r="BC368" s="213"/>
      <c r="BD368" s="213"/>
      <c r="BE368" s="213"/>
      <c r="BF368" s="213"/>
      <c r="BG368" s="213"/>
      <c r="BH368" s="213"/>
      <c r="BI368" s="213"/>
      <c r="BJ368" s="213"/>
      <c r="BK368" s="213"/>
      <c r="BL368" s="213"/>
      <c r="BM368" s="213"/>
      <c r="BN368" s="213"/>
      <c r="BO368" s="213"/>
      <c r="BP368" s="213"/>
      <c r="BQ368" s="213"/>
      <c r="BR368" s="213"/>
      <c r="BS368" s="213"/>
      <c r="BT368" s="213"/>
      <c r="BU368" s="213"/>
      <c r="BV368" s="213"/>
      <c r="BW368" s="213"/>
      <c r="BX368" s="213"/>
      <c r="BY368" s="213"/>
      <c r="BZ368" s="213"/>
      <c r="CA368" s="213"/>
      <c r="CB368" s="213"/>
      <c r="CC368" s="213"/>
      <c r="CD368" s="213"/>
      <c r="CE368" s="213"/>
      <c r="CF368" s="213"/>
    </row>
    <row r="369" spans="33:85" s="6" customFormat="1" ht="12.75" customHeight="1">
      <c r="AG369" s="213"/>
      <c r="AH369" s="213"/>
      <c r="AI369" s="213"/>
      <c r="AJ369" s="213"/>
      <c r="AK369" s="213"/>
      <c r="AL369" s="213"/>
      <c r="AM369" s="213"/>
      <c r="AN369" s="213"/>
      <c r="AO369" s="213"/>
      <c r="AP369" s="213"/>
      <c r="AQ369" s="213"/>
      <c r="AR369" s="213"/>
      <c r="AS369" s="213"/>
      <c r="AT369" s="213"/>
      <c r="AU369" s="213"/>
      <c r="AV369" s="213"/>
      <c r="AW369" s="213"/>
      <c r="AX369" s="213"/>
      <c r="AY369" s="213"/>
      <c r="AZ369" s="213"/>
      <c r="BA369" s="213"/>
      <c r="BB369" s="213"/>
      <c r="BC369" s="213"/>
      <c r="BD369" s="213"/>
      <c r="BE369" s="213"/>
      <c r="BF369" s="213"/>
      <c r="BG369" s="213"/>
      <c r="BH369" s="213"/>
      <c r="BI369" s="213"/>
      <c r="BJ369" s="213"/>
      <c r="BK369" s="213"/>
      <c r="BL369" s="213"/>
      <c r="BM369" s="213"/>
      <c r="BN369" s="213"/>
      <c r="BO369" s="213"/>
      <c r="BP369" s="213"/>
      <c r="BQ369" s="213"/>
      <c r="BR369" s="213"/>
      <c r="BS369" s="213"/>
      <c r="BT369" s="213"/>
      <c r="BU369" s="213"/>
      <c r="BV369" s="213"/>
      <c r="BW369" s="213"/>
      <c r="BX369" s="213"/>
      <c r="BY369" s="213"/>
      <c r="BZ369" s="213"/>
      <c r="CA369" s="213"/>
      <c r="CB369" s="213"/>
      <c r="CC369" s="213"/>
      <c r="CD369" s="213"/>
      <c r="CE369" s="213"/>
      <c r="CF369" s="213"/>
    </row>
    <row r="370" spans="33:85" s="6" customFormat="1" ht="12.75" customHeight="1">
      <c r="AG370" s="213"/>
      <c r="AH370" s="213"/>
      <c r="AI370" s="213"/>
      <c r="AJ370" s="213"/>
      <c r="AK370" s="213"/>
      <c r="AL370" s="213"/>
      <c r="AM370" s="213"/>
      <c r="AN370" s="213"/>
      <c r="AO370" s="213"/>
      <c r="AP370" s="213"/>
      <c r="AQ370" s="213"/>
      <c r="AR370" s="213"/>
      <c r="AS370" s="213"/>
      <c r="AT370" s="213"/>
      <c r="AU370" s="213"/>
      <c r="AV370" s="213"/>
      <c r="AW370" s="213"/>
      <c r="AX370" s="213"/>
      <c r="AY370" s="213"/>
      <c r="AZ370" s="213"/>
      <c r="BA370" s="213"/>
      <c r="BB370" s="213"/>
      <c r="BC370" s="213"/>
      <c r="BD370" s="213"/>
      <c r="BE370" s="213"/>
      <c r="BF370" s="213"/>
      <c r="BG370" s="213"/>
      <c r="BH370" s="213"/>
      <c r="BI370" s="213"/>
      <c r="BJ370" s="213"/>
      <c r="BK370" s="213"/>
      <c r="BL370" s="213"/>
      <c r="BM370" s="213"/>
      <c r="BN370" s="213"/>
      <c r="BO370" s="213"/>
      <c r="BP370" s="213"/>
      <c r="BQ370" s="213"/>
      <c r="BR370" s="213"/>
      <c r="BS370" s="213"/>
      <c r="BT370" s="213"/>
      <c r="BU370" s="213"/>
      <c r="BV370" s="213"/>
      <c r="BW370" s="213"/>
      <c r="BX370" s="213"/>
      <c r="BY370" s="213"/>
      <c r="BZ370" s="213"/>
      <c r="CA370" s="213"/>
      <c r="CB370" s="213"/>
      <c r="CC370" s="213"/>
      <c r="CD370" s="213"/>
      <c r="CE370" s="213"/>
      <c r="CF370" s="213"/>
    </row>
    <row r="371" spans="33:85" s="6" customFormat="1" ht="18" customHeight="1">
      <c r="AG371" s="213"/>
      <c r="AH371" s="213"/>
      <c r="AI371" s="213"/>
      <c r="AJ371" s="213"/>
      <c r="AK371" s="213"/>
      <c r="AL371" s="213"/>
      <c r="AM371" s="213"/>
      <c r="AN371" s="213"/>
      <c r="AO371" s="213"/>
      <c r="AP371" s="213"/>
      <c r="AQ371" s="213"/>
      <c r="AR371" s="213"/>
      <c r="AS371" s="213"/>
      <c r="AT371" s="213"/>
      <c r="AU371" s="213"/>
      <c r="AV371" s="213"/>
      <c r="AW371" s="213"/>
      <c r="AX371" s="213"/>
      <c r="AY371" s="213"/>
      <c r="AZ371" s="213"/>
      <c r="BA371" s="213"/>
      <c r="BB371" s="213"/>
      <c r="BC371" s="213"/>
      <c r="BD371" s="213"/>
      <c r="BE371" s="213"/>
      <c r="BF371" s="213"/>
      <c r="BG371" s="213"/>
      <c r="BH371" s="213"/>
      <c r="BI371" s="213"/>
      <c r="BJ371" s="213"/>
      <c r="BK371" s="213"/>
      <c r="BL371" s="213"/>
      <c r="BM371" s="213"/>
      <c r="BN371" s="213"/>
      <c r="BO371" s="213"/>
      <c r="BP371" s="213"/>
      <c r="BQ371" s="213"/>
      <c r="BR371" s="213"/>
      <c r="BS371" s="213"/>
      <c r="BT371" s="213"/>
      <c r="BU371" s="213"/>
      <c r="BV371" s="213"/>
      <c r="BW371" s="213"/>
      <c r="BX371" s="213"/>
      <c r="BY371" s="213"/>
      <c r="BZ371" s="213"/>
      <c r="CA371" s="213"/>
      <c r="CB371" s="213"/>
      <c r="CC371" s="213"/>
      <c r="CD371" s="213"/>
      <c r="CE371" s="213"/>
      <c r="CF371" s="213"/>
    </row>
    <row r="372" spans="33:85" s="6" customFormat="1" ht="18" customHeight="1">
      <c r="AG372" s="213"/>
      <c r="AH372" s="213"/>
      <c r="AI372" s="213"/>
      <c r="AJ372" s="213"/>
      <c r="AK372" s="213"/>
      <c r="AL372" s="213"/>
      <c r="AM372" s="213"/>
      <c r="AN372" s="213"/>
      <c r="AO372" s="213"/>
      <c r="AP372" s="213"/>
      <c r="AQ372" s="213"/>
      <c r="AR372" s="213"/>
      <c r="AS372" s="213"/>
      <c r="AT372" s="213"/>
      <c r="AU372" s="213"/>
      <c r="AV372" s="213"/>
      <c r="AW372" s="213"/>
      <c r="AX372" s="213"/>
      <c r="AY372" s="213"/>
      <c r="AZ372" s="213"/>
      <c r="BA372" s="213"/>
      <c r="BB372" s="213"/>
      <c r="BC372" s="213"/>
      <c r="BD372" s="213"/>
      <c r="BE372" s="213"/>
      <c r="BF372" s="213"/>
      <c r="BG372" s="213"/>
      <c r="BH372" s="213"/>
      <c r="BI372" s="213"/>
      <c r="BJ372" s="213"/>
      <c r="BK372" s="213"/>
      <c r="BL372" s="213"/>
      <c r="BM372" s="213"/>
      <c r="BN372" s="213"/>
      <c r="BO372" s="213"/>
      <c r="BP372" s="213"/>
      <c r="BQ372" s="213"/>
      <c r="BR372" s="213"/>
      <c r="BS372" s="213"/>
      <c r="BT372" s="213"/>
      <c r="BU372" s="213"/>
      <c r="BV372" s="213"/>
      <c r="BW372" s="213"/>
      <c r="BX372" s="213"/>
      <c r="BY372" s="213"/>
      <c r="BZ372" s="213"/>
      <c r="CA372" s="213"/>
      <c r="CB372" s="213"/>
      <c r="CC372" s="213"/>
      <c r="CD372" s="213"/>
      <c r="CE372" s="213"/>
      <c r="CF372" s="213"/>
    </row>
    <row r="373" spans="33:85" s="6" customFormat="1" ht="18" customHeight="1">
      <c r="AG373" s="213"/>
      <c r="AH373" s="213"/>
      <c r="AI373" s="213"/>
      <c r="AJ373" s="213"/>
      <c r="AK373" s="213"/>
      <c r="AL373" s="213"/>
      <c r="AM373" s="213"/>
      <c r="AN373" s="213"/>
      <c r="AO373" s="213"/>
      <c r="AP373" s="213"/>
      <c r="AQ373" s="213"/>
      <c r="AR373" s="213"/>
      <c r="AS373" s="213"/>
      <c r="AT373" s="213"/>
      <c r="AU373" s="213"/>
      <c r="AV373" s="213"/>
      <c r="AW373" s="213"/>
      <c r="AX373" s="213"/>
      <c r="AY373" s="213"/>
      <c r="AZ373" s="213"/>
      <c r="BA373" s="213"/>
      <c r="BB373" s="213"/>
      <c r="BC373" s="213"/>
      <c r="BD373" s="213"/>
      <c r="BE373" s="213"/>
      <c r="BF373" s="213"/>
      <c r="BG373" s="213"/>
      <c r="BH373" s="213"/>
      <c r="BI373" s="213"/>
      <c r="BJ373" s="213"/>
      <c r="BK373" s="213"/>
      <c r="BL373" s="213"/>
      <c r="BM373" s="213"/>
      <c r="BN373" s="213"/>
      <c r="BO373" s="213"/>
      <c r="BP373" s="213"/>
      <c r="BQ373" s="213"/>
      <c r="BR373" s="213"/>
      <c r="BS373" s="213"/>
      <c r="BT373" s="213"/>
      <c r="BU373" s="213"/>
      <c r="BV373" s="213"/>
      <c r="BW373" s="213"/>
      <c r="BX373" s="213"/>
      <c r="BY373" s="213"/>
      <c r="BZ373" s="213"/>
      <c r="CA373" s="213"/>
      <c r="CB373" s="213"/>
      <c r="CC373" s="213"/>
      <c r="CD373" s="213"/>
      <c r="CE373" s="213"/>
      <c r="CF373" s="213"/>
    </row>
    <row r="374" spans="33:85" s="6" customFormat="1" ht="18" customHeight="1">
      <c r="AG374" s="213"/>
      <c r="AH374" s="213"/>
      <c r="AI374" s="213"/>
      <c r="AJ374" s="213"/>
      <c r="AK374" s="213"/>
      <c r="AL374" s="213"/>
      <c r="AM374" s="213"/>
      <c r="AN374" s="213"/>
      <c r="AO374" s="213"/>
      <c r="AP374" s="213"/>
      <c r="AQ374" s="213"/>
      <c r="AR374" s="213"/>
      <c r="AS374" s="213"/>
      <c r="AT374" s="213"/>
      <c r="AU374" s="213"/>
      <c r="AV374" s="213"/>
      <c r="AW374" s="213"/>
      <c r="AX374" s="213"/>
      <c r="AY374" s="213"/>
      <c r="AZ374" s="213"/>
      <c r="BA374" s="213"/>
      <c r="BB374" s="213"/>
      <c r="BC374" s="213"/>
      <c r="BD374" s="213"/>
      <c r="BE374" s="213"/>
      <c r="BF374" s="213"/>
      <c r="BG374" s="213"/>
      <c r="BH374" s="213"/>
      <c r="BI374" s="213"/>
      <c r="BJ374" s="213"/>
      <c r="BK374" s="213"/>
      <c r="BL374" s="213"/>
      <c r="BM374" s="213"/>
      <c r="BN374" s="213"/>
      <c r="BO374" s="213"/>
      <c r="BP374" s="213"/>
      <c r="BQ374" s="213"/>
      <c r="BR374" s="213"/>
      <c r="BS374" s="213"/>
      <c r="BT374" s="213"/>
      <c r="BU374" s="213"/>
      <c r="BV374" s="213"/>
      <c r="BW374" s="213"/>
      <c r="BX374" s="213"/>
      <c r="BY374" s="213"/>
      <c r="BZ374" s="213"/>
      <c r="CA374" s="213"/>
      <c r="CB374" s="213"/>
      <c r="CC374" s="213"/>
      <c r="CD374" s="213"/>
      <c r="CE374" s="213"/>
      <c r="CF374" s="213"/>
    </row>
    <row r="375" spans="33:85" s="6" customFormat="1" ht="18" customHeight="1">
      <c r="AG375" s="213"/>
      <c r="AH375" s="213"/>
      <c r="AI375" s="213"/>
      <c r="AJ375" s="213"/>
      <c r="AK375" s="213"/>
      <c r="AL375" s="213"/>
      <c r="AM375" s="213"/>
      <c r="AN375" s="213"/>
      <c r="AO375" s="213"/>
      <c r="AP375" s="213"/>
      <c r="AQ375" s="213"/>
      <c r="AR375" s="213"/>
      <c r="AS375" s="213"/>
      <c r="AT375" s="213"/>
      <c r="AU375" s="213"/>
      <c r="AV375" s="213"/>
      <c r="AW375" s="213"/>
      <c r="AX375" s="213"/>
      <c r="AY375" s="213"/>
      <c r="AZ375" s="213"/>
      <c r="BA375" s="213"/>
      <c r="BB375" s="213"/>
      <c r="BC375" s="213"/>
      <c r="BD375" s="213"/>
      <c r="BE375" s="213"/>
      <c r="BF375" s="213"/>
      <c r="BG375" s="213"/>
      <c r="BH375" s="213"/>
      <c r="BI375" s="213"/>
      <c r="BJ375" s="213"/>
      <c r="BK375" s="213"/>
      <c r="BL375" s="213"/>
      <c r="BM375" s="213"/>
      <c r="BN375" s="213"/>
      <c r="BO375" s="213"/>
      <c r="BP375" s="213"/>
      <c r="BQ375" s="213"/>
      <c r="BR375" s="213"/>
      <c r="BS375" s="213"/>
      <c r="BT375" s="213"/>
      <c r="BU375" s="213"/>
      <c r="BV375" s="213"/>
      <c r="BW375" s="213"/>
      <c r="BX375" s="213"/>
      <c r="BY375" s="213"/>
      <c r="BZ375" s="213"/>
      <c r="CA375" s="213"/>
      <c r="CB375" s="213"/>
      <c r="CC375" s="213"/>
      <c r="CD375" s="213"/>
      <c r="CE375" s="213"/>
      <c r="CF375" s="213"/>
    </row>
    <row r="376" spans="33:85" s="6" customFormat="1" ht="18" customHeight="1">
      <c r="AG376" s="213"/>
      <c r="AH376" s="213"/>
      <c r="AI376" s="213"/>
      <c r="AJ376" s="213"/>
      <c r="AK376" s="213"/>
      <c r="AL376" s="213"/>
      <c r="AM376" s="213"/>
      <c r="AN376" s="213"/>
      <c r="AO376" s="213"/>
      <c r="AP376" s="213"/>
      <c r="AQ376" s="213"/>
      <c r="AR376" s="213"/>
      <c r="AS376" s="213"/>
      <c r="AT376" s="213"/>
      <c r="AU376" s="213"/>
      <c r="AV376" s="213"/>
      <c r="AW376" s="213"/>
      <c r="AX376" s="213"/>
      <c r="AY376" s="213"/>
      <c r="AZ376" s="213"/>
      <c r="BA376" s="213"/>
      <c r="BB376" s="213"/>
      <c r="BC376" s="213"/>
      <c r="BD376" s="213"/>
      <c r="BE376" s="213"/>
      <c r="BF376" s="213"/>
      <c r="BG376" s="213"/>
      <c r="BH376" s="213"/>
      <c r="BI376" s="213"/>
      <c r="BJ376" s="213"/>
      <c r="BK376" s="213"/>
      <c r="BL376" s="213"/>
      <c r="BM376" s="213"/>
      <c r="BN376" s="213"/>
      <c r="BO376" s="213"/>
      <c r="BP376" s="213"/>
      <c r="BQ376" s="213"/>
      <c r="BR376" s="213"/>
      <c r="BS376" s="213"/>
      <c r="BT376" s="213"/>
      <c r="BU376" s="213"/>
      <c r="BV376" s="213"/>
      <c r="BW376" s="213"/>
      <c r="BX376" s="213"/>
      <c r="BY376" s="213"/>
      <c r="BZ376" s="213"/>
      <c r="CA376" s="213"/>
      <c r="CB376" s="213"/>
      <c r="CC376" s="213"/>
      <c r="CD376" s="213"/>
      <c r="CE376" s="213"/>
      <c r="CF376" s="213"/>
    </row>
    <row r="377" spans="33:85" s="6" customFormat="1" ht="18" customHeight="1">
      <c r="AG377" s="213"/>
      <c r="AH377" s="213"/>
      <c r="AI377" s="213"/>
      <c r="AJ377" s="213"/>
      <c r="AK377" s="213"/>
      <c r="AL377" s="213"/>
      <c r="AM377" s="213"/>
      <c r="AN377" s="213"/>
      <c r="AO377" s="213"/>
      <c r="AP377" s="213"/>
      <c r="AQ377" s="213"/>
      <c r="AR377" s="213"/>
      <c r="AS377" s="213"/>
      <c r="AT377" s="213"/>
      <c r="AU377" s="213"/>
      <c r="AV377" s="213"/>
      <c r="AW377" s="213"/>
      <c r="AX377" s="213"/>
      <c r="AY377" s="213"/>
      <c r="AZ377" s="213"/>
      <c r="BA377" s="213"/>
      <c r="BB377" s="213"/>
      <c r="BC377" s="213"/>
      <c r="BD377" s="213"/>
      <c r="BE377" s="213"/>
      <c r="BF377" s="213"/>
      <c r="BG377" s="213"/>
      <c r="BH377" s="213"/>
      <c r="BI377" s="213"/>
      <c r="BJ377" s="213"/>
      <c r="BK377" s="213"/>
      <c r="BL377" s="213"/>
      <c r="BM377" s="213"/>
      <c r="BN377" s="213"/>
      <c r="BO377" s="213"/>
      <c r="BP377" s="213"/>
      <c r="BQ377" s="213"/>
      <c r="BR377" s="213"/>
      <c r="BS377" s="213"/>
      <c r="BT377" s="213"/>
      <c r="BU377" s="213"/>
      <c r="BV377" s="213"/>
      <c r="BW377" s="213"/>
      <c r="BX377" s="213"/>
      <c r="BY377" s="213"/>
      <c r="BZ377" s="213"/>
      <c r="CA377" s="213"/>
      <c r="CB377" s="213"/>
      <c r="CC377" s="213"/>
      <c r="CD377" s="213"/>
      <c r="CE377" s="213"/>
      <c r="CF377" s="213"/>
    </row>
    <row r="378" spans="33:85" s="6" customFormat="1" ht="18" customHeight="1">
      <c r="AG378" s="213"/>
      <c r="AH378" s="213"/>
      <c r="AI378" s="213"/>
      <c r="AJ378" s="213"/>
      <c r="AK378" s="213"/>
      <c r="AL378" s="213"/>
      <c r="AM378" s="213"/>
      <c r="AN378" s="213"/>
      <c r="AO378" s="213"/>
      <c r="AP378" s="213"/>
      <c r="AQ378" s="213"/>
      <c r="AR378" s="213"/>
      <c r="AS378" s="213"/>
      <c r="AT378" s="213"/>
      <c r="AU378" s="213"/>
      <c r="AV378" s="213"/>
      <c r="AW378" s="213"/>
      <c r="AX378" s="213"/>
      <c r="AY378" s="213"/>
      <c r="AZ378" s="213"/>
      <c r="BA378" s="213"/>
      <c r="BB378" s="213"/>
      <c r="BC378" s="213"/>
      <c r="BD378" s="213"/>
      <c r="BE378" s="213"/>
      <c r="BF378" s="213"/>
      <c r="BG378" s="213"/>
      <c r="BH378" s="213"/>
      <c r="BI378" s="213"/>
      <c r="BJ378" s="213"/>
      <c r="BK378" s="213"/>
      <c r="BL378" s="213"/>
      <c r="BM378" s="213"/>
      <c r="BN378" s="213"/>
      <c r="BO378" s="213"/>
      <c r="BP378" s="213"/>
      <c r="BQ378" s="213"/>
      <c r="BR378" s="213"/>
      <c r="BS378" s="213"/>
      <c r="BT378" s="213"/>
      <c r="BU378" s="213"/>
      <c r="BV378" s="213"/>
      <c r="BW378" s="213"/>
      <c r="BX378" s="213"/>
      <c r="BY378" s="213"/>
      <c r="BZ378" s="213"/>
      <c r="CA378" s="213"/>
      <c r="CB378" s="213"/>
      <c r="CC378" s="213"/>
      <c r="CD378" s="213"/>
      <c r="CE378" s="213"/>
      <c r="CF378" s="213"/>
    </row>
    <row r="379" spans="33:85" s="6" customFormat="1" ht="18" customHeight="1">
      <c r="AG379" s="213"/>
      <c r="AH379" s="213"/>
      <c r="AI379" s="213"/>
      <c r="AJ379" s="213"/>
      <c r="AK379" s="213"/>
      <c r="AL379" s="213"/>
      <c r="AM379" s="213"/>
      <c r="AN379" s="213"/>
      <c r="AO379" s="213"/>
      <c r="AP379" s="213"/>
      <c r="AQ379" s="213"/>
      <c r="AR379" s="213"/>
      <c r="AS379" s="213"/>
      <c r="AT379" s="213"/>
      <c r="AU379" s="213"/>
      <c r="AV379" s="213"/>
      <c r="AW379" s="213"/>
      <c r="AX379" s="213"/>
      <c r="AY379" s="213"/>
      <c r="AZ379" s="213"/>
      <c r="BA379" s="213"/>
      <c r="BB379" s="213"/>
      <c r="BC379" s="213"/>
      <c r="BD379" s="213"/>
      <c r="BE379" s="213"/>
      <c r="BF379" s="213"/>
      <c r="BG379" s="213"/>
      <c r="BH379" s="213"/>
      <c r="BI379" s="213"/>
      <c r="BJ379" s="213"/>
      <c r="BK379" s="213"/>
      <c r="BL379" s="213"/>
      <c r="BM379" s="213"/>
      <c r="BN379" s="213"/>
      <c r="BO379" s="213"/>
      <c r="BP379" s="213"/>
      <c r="BQ379" s="213"/>
      <c r="BR379" s="213"/>
      <c r="BS379" s="213"/>
      <c r="BT379" s="213"/>
      <c r="BU379" s="213"/>
      <c r="BV379" s="213"/>
      <c r="BW379" s="213"/>
      <c r="BX379" s="213"/>
      <c r="BY379" s="213"/>
      <c r="BZ379" s="213"/>
      <c r="CA379" s="213"/>
      <c r="CB379" s="213"/>
      <c r="CC379" s="213"/>
      <c r="CD379" s="213"/>
      <c r="CE379" s="213"/>
      <c r="CF379" s="213"/>
    </row>
    <row r="380" spans="33:85" s="6" customFormat="1" ht="18" customHeight="1">
      <c r="AG380" s="213"/>
      <c r="AH380" s="213"/>
      <c r="AI380" s="213"/>
      <c r="AJ380" s="213"/>
      <c r="AK380" s="213"/>
      <c r="AL380" s="213"/>
      <c r="AM380" s="213"/>
      <c r="AN380" s="213"/>
      <c r="AO380" s="213"/>
      <c r="AP380" s="213"/>
      <c r="AQ380" s="213"/>
      <c r="AR380" s="213"/>
      <c r="AS380" s="213"/>
      <c r="AT380" s="213"/>
      <c r="AU380" s="213"/>
      <c r="AV380" s="213"/>
      <c r="AW380" s="213"/>
      <c r="AX380" s="213"/>
      <c r="AY380" s="213"/>
      <c r="AZ380" s="213"/>
      <c r="BA380" s="213"/>
      <c r="BB380" s="213"/>
      <c r="BC380" s="213"/>
      <c r="BD380" s="213"/>
      <c r="BE380" s="213"/>
      <c r="BF380" s="213"/>
      <c r="BG380" s="213"/>
      <c r="BH380" s="213"/>
      <c r="BI380" s="213"/>
      <c r="BJ380" s="213"/>
      <c r="BK380" s="213"/>
      <c r="BL380" s="213"/>
      <c r="BM380" s="213"/>
      <c r="BN380" s="213"/>
      <c r="BO380" s="213"/>
      <c r="BP380" s="213"/>
      <c r="BQ380" s="213"/>
      <c r="BR380" s="213"/>
      <c r="BS380" s="213"/>
      <c r="BT380" s="213"/>
      <c r="BU380" s="213"/>
      <c r="BV380" s="213"/>
      <c r="BW380" s="213"/>
      <c r="BX380" s="213"/>
      <c r="BY380" s="213"/>
      <c r="BZ380" s="213"/>
      <c r="CA380" s="213"/>
      <c r="CB380" s="213"/>
      <c r="CC380" s="213"/>
      <c r="CD380" s="213"/>
      <c r="CE380" s="213"/>
      <c r="CF380" s="213"/>
    </row>
    <row r="381" spans="33:85" s="6" customFormat="1" ht="18" customHeight="1">
      <c r="AG381" s="213"/>
      <c r="AH381" s="213"/>
      <c r="AI381" s="213"/>
      <c r="AJ381" s="213"/>
      <c r="AK381" s="213"/>
      <c r="AL381" s="213"/>
      <c r="AM381" s="213"/>
      <c r="AN381" s="213"/>
      <c r="AO381" s="213"/>
      <c r="AP381" s="213"/>
      <c r="AQ381" s="213"/>
      <c r="AR381" s="213"/>
      <c r="AS381" s="213"/>
      <c r="AT381" s="213"/>
      <c r="AU381" s="213"/>
      <c r="AV381" s="213"/>
      <c r="AW381" s="213"/>
      <c r="AX381" s="213"/>
      <c r="AY381" s="213"/>
      <c r="AZ381" s="213"/>
      <c r="BA381" s="213"/>
      <c r="BB381" s="213"/>
      <c r="BC381" s="213"/>
      <c r="BD381" s="213"/>
      <c r="BE381" s="213"/>
      <c r="BF381" s="213"/>
      <c r="BG381" s="213"/>
      <c r="BH381" s="213"/>
      <c r="BI381" s="213"/>
      <c r="BJ381" s="213"/>
      <c r="BK381" s="213"/>
      <c r="BL381" s="213"/>
      <c r="BM381" s="213"/>
      <c r="BN381" s="213"/>
      <c r="BO381" s="213"/>
      <c r="BP381" s="213"/>
      <c r="BQ381" s="213"/>
      <c r="BR381" s="213"/>
      <c r="BS381" s="213"/>
      <c r="BT381" s="213"/>
      <c r="BU381" s="213"/>
      <c r="BV381" s="213"/>
      <c r="BW381" s="213"/>
      <c r="BX381" s="213"/>
      <c r="BY381" s="213"/>
      <c r="BZ381" s="213"/>
      <c r="CA381" s="213"/>
      <c r="CB381" s="213"/>
      <c r="CC381" s="213"/>
      <c r="CD381" s="213"/>
      <c r="CE381" s="213"/>
      <c r="CF381" s="213"/>
    </row>
    <row r="382" spans="33:85" ht="14.65" customHeight="1">
      <c r="AG382" s="213"/>
      <c r="AH382" s="213"/>
      <c r="AI382" s="213"/>
      <c r="AJ382" s="213"/>
      <c r="AK382" s="213"/>
      <c r="AL382" s="213"/>
      <c r="AM382" s="213"/>
      <c r="AN382" s="213"/>
      <c r="AO382" s="213"/>
      <c r="AP382" s="213"/>
      <c r="AQ382" s="213"/>
      <c r="AR382" s="213"/>
      <c r="AS382" s="213"/>
      <c r="AT382" s="213"/>
      <c r="AU382" s="213"/>
      <c r="AV382" s="213"/>
      <c r="AW382" s="213"/>
      <c r="AX382" s="213"/>
      <c r="AY382" s="213"/>
      <c r="AZ382" s="213"/>
      <c r="BA382" s="213"/>
      <c r="BB382" s="213"/>
      <c r="BC382" s="213"/>
      <c r="BD382" s="213"/>
      <c r="BE382" s="213"/>
      <c r="BF382" s="213"/>
      <c r="BG382" s="213"/>
      <c r="BH382" s="213"/>
      <c r="BI382" s="213"/>
      <c r="BJ382" s="213"/>
      <c r="BK382" s="213"/>
      <c r="BL382" s="213"/>
      <c r="BM382" s="213"/>
      <c r="BN382" s="213"/>
      <c r="BO382" s="213"/>
      <c r="BP382" s="213"/>
      <c r="BQ382" s="213"/>
      <c r="BR382" s="213"/>
      <c r="BS382" s="213"/>
      <c r="BT382" s="213"/>
      <c r="BU382" s="213"/>
      <c r="BV382" s="213"/>
      <c r="BW382" s="213"/>
      <c r="BX382" s="213"/>
      <c r="BY382" s="213"/>
      <c r="BZ382" s="213"/>
      <c r="CA382" s="213"/>
      <c r="CB382" s="213"/>
      <c r="CC382" s="213"/>
      <c r="CD382" s="213"/>
      <c r="CE382" s="213"/>
      <c r="CF382" s="213"/>
      <c r="CG382" s="6"/>
    </row>
    <row r="383" spans="33:85" s="1" customFormat="1" ht="18" customHeight="1">
      <c r="AG383" s="213"/>
      <c r="AH383" s="213"/>
      <c r="AI383" s="213"/>
      <c r="AJ383" s="213"/>
      <c r="AK383" s="213"/>
      <c r="AL383" s="213"/>
      <c r="AM383" s="213"/>
      <c r="AN383" s="213"/>
      <c r="AO383" s="213"/>
      <c r="AP383" s="213"/>
      <c r="AQ383" s="213"/>
      <c r="AR383" s="213"/>
      <c r="AS383" s="213"/>
      <c r="AT383" s="213"/>
      <c r="AU383" s="213"/>
      <c r="AV383" s="213"/>
      <c r="AW383" s="213"/>
      <c r="AX383" s="213"/>
      <c r="AY383" s="213"/>
      <c r="AZ383" s="213"/>
      <c r="BA383" s="213"/>
      <c r="BB383" s="213"/>
      <c r="BC383" s="213"/>
      <c r="BD383" s="213"/>
      <c r="BE383" s="213"/>
      <c r="BF383" s="213"/>
      <c r="BG383" s="213"/>
      <c r="BH383" s="213"/>
      <c r="BI383" s="213"/>
      <c r="BJ383" s="213"/>
      <c r="BK383" s="213"/>
      <c r="BL383" s="213"/>
      <c r="BM383" s="213"/>
      <c r="BN383" s="213"/>
      <c r="BO383" s="213"/>
      <c r="BP383" s="213"/>
      <c r="BQ383" s="213"/>
      <c r="BR383" s="213"/>
      <c r="BS383" s="213"/>
      <c r="BT383" s="213"/>
      <c r="BU383" s="213"/>
      <c r="BV383" s="213"/>
      <c r="BW383" s="213"/>
      <c r="BX383" s="213"/>
      <c r="BY383" s="213"/>
      <c r="BZ383" s="213"/>
      <c r="CA383" s="213"/>
      <c r="CB383" s="213"/>
      <c r="CC383" s="213"/>
      <c r="CD383" s="213"/>
      <c r="CE383" s="213"/>
      <c r="CF383" s="213"/>
      <c r="CG383" s="6"/>
    </row>
    <row r="384" spans="33:85" s="1" customFormat="1" ht="18" customHeight="1">
      <c r="AG384" s="213"/>
      <c r="AH384" s="213"/>
      <c r="AI384" s="213"/>
      <c r="AJ384" s="213"/>
      <c r="AK384" s="213"/>
      <c r="AL384" s="213"/>
      <c r="AM384" s="213"/>
      <c r="AN384" s="213"/>
      <c r="AO384" s="213"/>
      <c r="AP384" s="213"/>
      <c r="AQ384" s="213"/>
      <c r="AR384" s="213"/>
      <c r="AS384" s="213"/>
      <c r="AT384" s="213"/>
      <c r="AU384" s="213"/>
      <c r="AV384" s="213"/>
      <c r="AW384" s="213"/>
      <c r="AX384" s="213"/>
      <c r="AY384" s="213"/>
      <c r="AZ384" s="213"/>
      <c r="BA384" s="213"/>
      <c r="BB384" s="213"/>
      <c r="BC384" s="213"/>
      <c r="BD384" s="213"/>
      <c r="BE384" s="213"/>
      <c r="BF384" s="213"/>
      <c r="BG384" s="213"/>
      <c r="BH384" s="213"/>
      <c r="BI384" s="213"/>
      <c r="BJ384" s="213"/>
      <c r="BK384" s="213"/>
      <c r="BL384" s="213"/>
      <c r="BM384" s="213"/>
      <c r="BN384" s="213"/>
      <c r="BO384" s="213"/>
      <c r="BP384" s="213"/>
      <c r="BQ384" s="213"/>
      <c r="BR384" s="213"/>
      <c r="BS384" s="213"/>
      <c r="BT384" s="213"/>
      <c r="BU384" s="213"/>
      <c r="BV384" s="213"/>
      <c r="BW384" s="213"/>
      <c r="BX384" s="213"/>
      <c r="BY384" s="213"/>
      <c r="BZ384" s="213"/>
      <c r="CA384" s="213"/>
      <c r="CB384" s="213"/>
      <c r="CC384" s="213"/>
      <c r="CD384" s="213"/>
      <c r="CE384" s="213"/>
      <c r="CF384" s="213"/>
      <c r="CG384" s="6"/>
    </row>
    <row r="385" spans="33:85" s="213" customFormat="1" ht="18" customHeight="1">
      <c r="CG385" s="6"/>
    </row>
    <row r="386" spans="33:85" s="213" customFormat="1" ht="18" customHeight="1">
      <c r="AG386" s="6"/>
      <c r="AH386" s="6"/>
      <c r="AI386" s="6"/>
      <c r="AJ386" s="6"/>
      <c r="AK386" s="6"/>
      <c r="AL386" s="6"/>
      <c r="AM386" s="6"/>
      <c r="AN386" s="6"/>
      <c r="AO386" s="6"/>
      <c r="AP386" s="6"/>
      <c r="AQ386" s="6"/>
      <c r="AR386" s="6"/>
      <c r="AS386" s="6"/>
      <c r="AT386" s="6"/>
      <c r="AU386" s="6"/>
      <c r="AV386" s="6"/>
      <c r="AW386" s="6"/>
      <c r="AX386" s="6"/>
      <c r="AY386" s="6"/>
      <c r="AZ386" s="6"/>
      <c r="BA386" s="6"/>
      <c r="BB386" s="6"/>
      <c r="BC386" s="6"/>
      <c r="BD386" s="6"/>
      <c r="BE386" s="6"/>
      <c r="BF386" s="6"/>
      <c r="BG386" s="6"/>
      <c r="BH386" s="6"/>
      <c r="BI386" s="6"/>
      <c r="BJ386" s="6"/>
      <c r="BK386" s="6"/>
      <c r="BL386" s="6"/>
      <c r="BM386" s="6"/>
      <c r="BN386" s="6"/>
      <c r="BO386" s="6"/>
      <c r="BP386" s="6"/>
      <c r="BQ386" s="6"/>
      <c r="BR386" s="6"/>
      <c r="BS386" s="6"/>
      <c r="BT386" s="6"/>
      <c r="BU386" s="6"/>
      <c r="BV386" s="6"/>
      <c r="BW386" s="6"/>
      <c r="BX386" s="6"/>
      <c r="BY386" s="6"/>
      <c r="BZ386" s="6"/>
      <c r="CA386" s="6"/>
      <c r="CB386" s="6"/>
      <c r="CC386" s="6"/>
      <c r="CD386" s="6"/>
      <c r="CE386" s="6"/>
      <c r="CF386" s="6"/>
      <c r="CG386" s="3"/>
    </row>
    <row r="387" spans="33:85">
      <c r="AG387" s="6"/>
      <c r="AH387" s="6"/>
      <c r="AI387" s="6"/>
      <c r="AJ387" s="6"/>
      <c r="AK387" s="6"/>
      <c r="AL387" s="6"/>
      <c r="AM387" s="6"/>
      <c r="AN387" s="6"/>
      <c r="AO387" s="6"/>
      <c r="AP387" s="6"/>
      <c r="AQ387" s="6"/>
      <c r="AR387" s="6"/>
      <c r="AS387" s="6"/>
      <c r="AT387" s="6"/>
      <c r="AU387" s="6"/>
      <c r="AV387" s="6"/>
      <c r="AW387" s="6"/>
      <c r="AX387" s="6"/>
      <c r="AY387" s="6"/>
      <c r="AZ387" s="6"/>
      <c r="BA387" s="6"/>
      <c r="BB387" s="6"/>
      <c r="BC387" s="6"/>
      <c r="BD387" s="6"/>
      <c r="BE387" s="6"/>
      <c r="BF387" s="6"/>
      <c r="BG387" s="6"/>
      <c r="BH387" s="6"/>
      <c r="BI387" s="6"/>
      <c r="BJ387" s="6"/>
      <c r="BK387" s="6"/>
      <c r="BL387" s="6"/>
      <c r="BM387" s="6"/>
      <c r="BN387" s="6"/>
      <c r="BO387" s="6"/>
      <c r="BP387" s="6"/>
      <c r="BQ387" s="6"/>
      <c r="BR387" s="6"/>
      <c r="BS387" s="6"/>
      <c r="BT387" s="6"/>
      <c r="BU387" s="6"/>
      <c r="BV387" s="6"/>
      <c r="BW387" s="6"/>
      <c r="BX387" s="6"/>
      <c r="BY387" s="6"/>
      <c r="BZ387" s="6"/>
      <c r="CA387" s="6"/>
      <c r="CB387" s="6"/>
      <c r="CC387" s="6"/>
      <c r="CD387" s="6"/>
      <c r="CE387" s="6"/>
      <c r="CF387" s="6"/>
      <c r="CG387" s="1"/>
    </row>
    <row r="388" spans="33:85">
      <c r="AG388" s="6"/>
      <c r="AH388" s="6"/>
      <c r="AI388" s="6"/>
      <c r="AJ388" s="6"/>
      <c r="AK388" s="6"/>
      <c r="AL388" s="6"/>
      <c r="AM388" s="6"/>
      <c r="AN388" s="6"/>
      <c r="AO388" s="6"/>
      <c r="AP388" s="6"/>
      <c r="AQ388" s="6"/>
      <c r="AR388" s="6"/>
      <c r="AS388" s="6"/>
      <c r="AT388" s="6"/>
      <c r="AU388" s="6"/>
      <c r="AV388" s="6"/>
      <c r="AW388" s="6"/>
      <c r="AX388" s="6"/>
      <c r="AY388" s="6"/>
      <c r="AZ388" s="6"/>
      <c r="BA388" s="6"/>
      <c r="BB388" s="6"/>
      <c r="BC388" s="6"/>
      <c r="BD388" s="6"/>
      <c r="BE388" s="6"/>
      <c r="BF388" s="6"/>
      <c r="BG388" s="6"/>
      <c r="BH388" s="6"/>
      <c r="BI388" s="6"/>
      <c r="BJ388" s="6"/>
      <c r="BK388" s="6"/>
      <c r="BL388" s="6"/>
      <c r="BM388" s="6"/>
      <c r="BN388" s="6"/>
      <c r="BO388" s="6"/>
      <c r="BP388" s="6"/>
      <c r="BQ388" s="6"/>
      <c r="BR388" s="6"/>
      <c r="BS388" s="6"/>
      <c r="BT388" s="6"/>
      <c r="BU388" s="6"/>
      <c r="BV388" s="6"/>
      <c r="BW388" s="6"/>
      <c r="BX388" s="6"/>
      <c r="BY388" s="6"/>
      <c r="BZ388" s="6"/>
      <c r="CA388" s="6"/>
      <c r="CB388" s="6"/>
      <c r="CC388" s="6"/>
      <c r="CD388" s="6"/>
      <c r="CE388" s="6"/>
      <c r="CF388" s="6"/>
      <c r="CG388" s="1"/>
    </row>
    <row r="389" spans="33:85">
      <c r="AG389" s="6"/>
      <c r="AH389" s="6"/>
      <c r="AI389" s="6"/>
      <c r="AJ389" s="6"/>
      <c r="AK389" s="6"/>
      <c r="AL389" s="6"/>
      <c r="AM389" s="6"/>
      <c r="AN389" s="6"/>
      <c r="AO389" s="6"/>
      <c r="AP389" s="6"/>
      <c r="AQ389" s="6"/>
      <c r="AR389" s="6"/>
      <c r="AS389" s="6"/>
      <c r="AT389" s="6"/>
      <c r="AU389" s="6"/>
      <c r="AV389" s="6"/>
      <c r="AW389" s="6"/>
      <c r="AX389" s="6"/>
      <c r="AY389" s="6"/>
      <c r="AZ389" s="6"/>
      <c r="BA389" s="6"/>
      <c r="BB389" s="6"/>
      <c r="BC389" s="6"/>
      <c r="BD389" s="6"/>
      <c r="BE389" s="6"/>
      <c r="BF389" s="6"/>
      <c r="BG389" s="6"/>
      <c r="BH389" s="6"/>
      <c r="BI389" s="6"/>
      <c r="BJ389" s="6"/>
      <c r="BK389" s="6"/>
      <c r="BL389" s="6"/>
      <c r="BM389" s="6"/>
      <c r="BN389" s="6"/>
      <c r="BO389" s="6"/>
      <c r="BP389" s="6"/>
      <c r="BQ389" s="6"/>
      <c r="BR389" s="6"/>
      <c r="BS389" s="6"/>
      <c r="BT389" s="6"/>
      <c r="BU389" s="6"/>
      <c r="BV389" s="6"/>
      <c r="BW389" s="6"/>
      <c r="BX389" s="6"/>
      <c r="BY389" s="6"/>
      <c r="BZ389" s="6"/>
      <c r="CA389" s="6"/>
      <c r="CB389" s="6"/>
      <c r="CC389" s="6"/>
      <c r="CD389" s="6"/>
      <c r="CE389" s="6"/>
      <c r="CF389" s="6"/>
      <c r="CG389" s="213"/>
    </row>
    <row r="390" spans="33:85">
      <c r="AG390" s="6"/>
      <c r="AH390" s="6"/>
      <c r="AI390" s="6"/>
      <c r="AJ390" s="6"/>
      <c r="AK390" s="6"/>
      <c r="AL390" s="6"/>
      <c r="AM390" s="6"/>
      <c r="AN390" s="6"/>
      <c r="AO390" s="6"/>
      <c r="AP390" s="6"/>
      <c r="AQ390" s="6"/>
      <c r="AR390" s="6"/>
      <c r="AS390" s="6"/>
      <c r="AT390" s="6"/>
      <c r="AU390" s="6"/>
      <c r="AV390" s="6"/>
      <c r="AW390" s="6"/>
      <c r="AX390" s="6"/>
      <c r="AY390" s="6"/>
      <c r="AZ390" s="6"/>
      <c r="BA390" s="6"/>
      <c r="BB390" s="6"/>
      <c r="BC390" s="6"/>
      <c r="BD390" s="6"/>
      <c r="BE390" s="6"/>
      <c r="BF390" s="6"/>
      <c r="BG390" s="6"/>
      <c r="BH390" s="6"/>
      <c r="BI390" s="6"/>
      <c r="BJ390" s="6"/>
      <c r="BK390" s="6"/>
      <c r="BL390" s="6"/>
      <c r="BM390" s="6"/>
      <c r="BN390" s="6"/>
      <c r="BO390" s="6"/>
      <c r="BP390" s="6"/>
      <c r="BQ390" s="6"/>
      <c r="BR390" s="6"/>
      <c r="BS390" s="6"/>
      <c r="BT390" s="6"/>
      <c r="BU390" s="6"/>
      <c r="BV390" s="6"/>
      <c r="BW390" s="6"/>
      <c r="BX390" s="6"/>
      <c r="BY390" s="6"/>
      <c r="BZ390" s="6"/>
      <c r="CA390" s="6"/>
      <c r="CB390" s="6"/>
      <c r="CC390" s="6"/>
      <c r="CD390" s="6"/>
      <c r="CE390" s="6"/>
      <c r="CF390" s="6"/>
      <c r="CG390" s="213"/>
    </row>
    <row r="391" spans="33:85">
      <c r="AG391" s="6"/>
      <c r="AH391" s="6"/>
      <c r="AI391" s="6"/>
      <c r="AJ391" s="6"/>
      <c r="AK391" s="6"/>
      <c r="AL391" s="6"/>
      <c r="AM391" s="6"/>
      <c r="AN391" s="6"/>
      <c r="AO391" s="6"/>
      <c r="AP391" s="6"/>
      <c r="AQ391" s="6"/>
      <c r="AR391" s="6"/>
      <c r="AS391" s="6"/>
      <c r="AT391" s="6"/>
      <c r="AU391" s="6"/>
      <c r="AV391" s="6"/>
      <c r="AW391" s="6"/>
      <c r="AX391" s="6"/>
      <c r="AY391" s="6"/>
      <c r="AZ391" s="6"/>
      <c r="BA391" s="6"/>
      <c r="BB391" s="6"/>
      <c r="BC391" s="6"/>
      <c r="BD391" s="6"/>
      <c r="BE391" s="6"/>
      <c r="BF391" s="6"/>
      <c r="BG391" s="6"/>
      <c r="BH391" s="6"/>
      <c r="BI391" s="6"/>
      <c r="BJ391" s="6"/>
      <c r="BK391" s="6"/>
      <c r="BL391" s="6"/>
      <c r="BM391" s="6"/>
      <c r="BN391" s="6"/>
      <c r="BO391" s="6"/>
      <c r="BP391" s="6"/>
      <c r="BQ391" s="6"/>
      <c r="BR391" s="6"/>
      <c r="BS391" s="6"/>
      <c r="BT391" s="6"/>
      <c r="BU391" s="6"/>
      <c r="BV391" s="6"/>
      <c r="BW391" s="6"/>
      <c r="BX391" s="6"/>
      <c r="BY391" s="6"/>
      <c r="BZ391" s="6"/>
      <c r="CA391" s="6"/>
      <c r="CB391" s="6"/>
      <c r="CC391" s="6"/>
      <c r="CD391" s="6"/>
      <c r="CE391" s="6"/>
      <c r="CF391" s="6"/>
    </row>
    <row r="392" spans="33:85">
      <c r="AG392" s="6"/>
      <c r="AH392" s="6"/>
      <c r="AI392" s="6"/>
      <c r="AJ392" s="6"/>
      <c r="AK392" s="6"/>
      <c r="AL392" s="6"/>
      <c r="AM392" s="6"/>
      <c r="AN392" s="6"/>
      <c r="AO392" s="6"/>
      <c r="AP392" s="6"/>
      <c r="AQ392" s="6"/>
      <c r="AR392" s="6"/>
      <c r="AS392" s="6"/>
      <c r="AT392" s="6"/>
      <c r="AU392" s="6"/>
      <c r="AV392" s="6"/>
      <c r="AW392" s="6"/>
      <c r="AX392" s="6"/>
      <c r="AY392" s="6"/>
      <c r="AZ392" s="6"/>
      <c r="BA392" s="6"/>
      <c r="BB392" s="6"/>
      <c r="BC392" s="6"/>
      <c r="BD392" s="6"/>
      <c r="BE392" s="6"/>
      <c r="BF392" s="6"/>
      <c r="BG392" s="6"/>
      <c r="BH392" s="6"/>
      <c r="BI392" s="6"/>
      <c r="BJ392" s="6"/>
      <c r="BK392" s="6"/>
      <c r="BL392" s="6"/>
      <c r="BM392" s="6"/>
      <c r="BN392" s="6"/>
      <c r="BO392" s="6"/>
      <c r="BP392" s="6"/>
      <c r="BQ392" s="6"/>
      <c r="BR392" s="6"/>
      <c r="BS392" s="6"/>
      <c r="BT392" s="6"/>
      <c r="BU392" s="6"/>
      <c r="BV392" s="6"/>
      <c r="BW392" s="6"/>
      <c r="BX392" s="6"/>
      <c r="BY392" s="6"/>
      <c r="BZ392" s="6"/>
      <c r="CA392" s="6"/>
      <c r="CB392" s="6"/>
      <c r="CC392" s="6"/>
      <c r="CD392" s="6"/>
      <c r="CE392" s="6"/>
      <c r="CF392" s="6"/>
    </row>
    <row r="393" spans="33:85">
      <c r="AG393" s="6"/>
      <c r="AH393" s="6"/>
      <c r="AI393" s="6"/>
      <c r="AJ393" s="6"/>
      <c r="AK393" s="6"/>
      <c r="AL393" s="6"/>
      <c r="AM393" s="6"/>
      <c r="AN393" s="6"/>
      <c r="AO393" s="6"/>
      <c r="AP393" s="6"/>
      <c r="AQ393" s="6"/>
      <c r="AR393" s="6"/>
      <c r="AS393" s="6"/>
      <c r="AT393" s="6"/>
      <c r="AU393" s="6"/>
      <c r="AV393" s="6"/>
      <c r="AW393" s="6"/>
      <c r="AX393" s="6"/>
      <c r="AY393" s="6"/>
      <c r="AZ393" s="6"/>
      <c r="BA393" s="6"/>
      <c r="BB393" s="6"/>
      <c r="BC393" s="6"/>
      <c r="BD393" s="6"/>
      <c r="BE393" s="6"/>
      <c r="BF393" s="6"/>
      <c r="BG393" s="6"/>
      <c r="BH393" s="6"/>
      <c r="BI393" s="6"/>
      <c r="BJ393" s="6"/>
      <c r="BK393" s="6"/>
      <c r="BL393" s="6"/>
      <c r="BM393" s="6"/>
      <c r="BN393" s="6"/>
      <c r="BO393" s="6"/>
      <c r="BP393" s="6"/>
      <c r="BQ393" s="6"/>
      <c r="BR393" s="6"/>
      <c r="BS393" s="6"/>
      <c r="BT393" s="6"/>
      <c r="BU393" s="6"/>
      <c r="BV393" s="6"/>
      <c r="BW393" s="6"/>
      <c r="BX393" s="6"/>
      <c r="BY393" s="6"/>
      <c r="BZ393" s="6"/>
      <c r="CA393" s="6"/>
      <c r="CB393" s="6"/>
      <c r="CC393" s="6"/>
      <c r="CD393" s="6"/>
      <c r="CE393" s="6"/>
      <c r="CF393" s="6"/>
    </row>
    <row r="394" spans="33:85">
      <c r="AG394" s="6"/>
      <c r="AH394" s="6"/>
      <c r="AI394" s="6"/>
      <c r="AJ394" s="6"/>
      <c r="AK394" s="6"/>
      <c r="AL394" s="6"/>
      <c r="AM394" s="6"/>
      <c r="AN394" s="6"/>
      <c r="AO394" s="6"/>
      <c r="AP394" s="6"/>
      <c r="AQ394" s="6"/>
      <c r="AR394" s="6"/>
      <c r="AS394" s="6"/>
      <c r="AT394" s="6"/>
      <c r="AU394" s="6"/>
      <c r="AV394" s="6"/>
      <c r="AW394" s="6"/>
      <c r="AX394" s="6"/>
      <c r="AY394" s="6"/>
      <c r="AZ394" s="6"/>
      <c r="BA394" s="6"/>
      <c r="BB394" s="6"/>
      <c r="BC394" s="6"/>
      <c r="BD394" s="6"/>
      <c r="BE394" s="6"/>
      <c r="BF394" s="6"/>
      <c r="BG394" s="6"/>
      <c r="BH394" s="6"/>
      <c r="BI394" s="6"/>
      <c r="BJ394" s="6"/>
      <c r="BK394" s="6"/>
      <c r="BL394" s="6"/>
      <c r="BM394" s="6"/>
      <c r="BN394" s="6"/>
      <c r="BO394" s="6"/>
      <c r="BP394" s="6"/>
      <c r="BQ394" s="6"/>
      <c r="BR394" s="6"/>
      <c r="BS394" s="6"/>
      <c r="BT394" s="6"/>
      <c r="BU394" s="6"/>
      <c r="BV394" s="6"/>
      <c r="BW394" s="6"/>
      <c r="BX394" s="6"/>
      <c r="BY394" s="6"/>
      <c r="BZ394" s="6"/>
      <c r="CA394" s="6"/>
      <c r="CB394" s="6"/>
      <c r="CC394" s="6"/>
      <c r="CD394" s="6"/>
      <c r="CE394" s="6"/>
      <c r="CF394" s="6"/>
    </row>
    <row r="395" spans="33:85">
      <c r="AG395" s="6"/>
      <c r="AH395" s="6"/>
      <c r="AI395" s="6"/>
      <c r="AJ395" s="6"/>
      <c r="AK395" s="6"/>
      <c r="AL395" s="6"/>
      <c r="AM395" s="6"/>
      <c r="AN395" s="6"/>
      <c r="AO395" s="6"/>
      <c r="AP395" s="6"/>
      <c r="AQ395" s="6"/>
      <c r="AR395" s="6"/>
      <c r="AS395" s="6"/>
      <c r="AT395" s="6"/>
      <c r="AU395" s="6"/>
      <c r="AV395" s="6"/>
      <c r="AW395" s="6"/>
      <c r="AX395" s="6"/>
      <c r="AY395" s="6"/>
      <c r="AZ395" s="6"/>
      <c r="BA395" s="6"/>
      <c r="BB395" s="6"/>
      <c r="BC395" s="6"/>
      <c r="BD395" s="6"/>
      <c r="BE395" s="6"/>
      <c r="BF395" s="6"/>
      <c r="BG395" s="6"/>
      <c r="BH395" s="6"/>
      <c r="BI395" s="6"/>
      <c r="BJ395" s="6"/>
      <c r="BK395" s="6"/>
      <c r="BL395" s="6"/>
      <c r="BM395" s="6"/>
      <c r="BN395" s="6"/>
      <c r="BO395" s="6"/>
      <c r="BP395" s="6"/>
      <c r="BQ395" s="6"/>
      <c r="BR395" s="6"/>
      <c r="BS395" s="6"/>
      <c r="BT395" s="6"/>
      <c r="BU395" s="6"/>
      <c r="BV395" s="6"/>
      <c r="BW395" s="6"/>
      <c r="BX395" s="6"/>
      <c r="BY395" s="6"/>
      <c r="BZ395" s="6"/>
      <c r="CA395" s="6"/>
      <c r="CB395" s="6"/>
      <c r="CC395" s="6"/>
      <c r="CD395" s="6"/>
      <c r="CE395" s="6"/>
      <c r="CF395" s="6"/>
    </row>
    <row r="396" spans="33:85">
      <c r="AG396" s="6"/>
      <c r="AH396" s="6"/>
      <c r="AI396" s="6"/>
      <c r="AJ396" s="6"/>
      <c r="AK396" s="6"/>
      <c r="AL396" s="6"/>
      <c r="AM396" s="6"/>
      <c r="AN396" s="6"/>
      <c r="AO396" s="6"/>
      <c r="AP396" s="6"/>
      <c r="AQ396" s="6"/>
      <c r="AR396" s="6"/>
      <c r="AS396" s="6"/>
      <c r="AT396" s="6"/>
      <c r="AU396" s="6"/>
      <c r="AV396" s="6"/>
      <c r="AW396" s="6"/>
      <c r="AX396" s="6"/>
      <c r="AY396" s="6"/>
      <c r="AZ396" s="6"/>
      <c r="BA396" s="6"/>
      <c r="BB396" s="6"/>
      <c r="BC396" s="6"/>
      <c r="BD396" s="6"/>
      <c r="BE396" s="6"/>
      <c r="BF396" s="6"/>
      <c r="BG396" s="6"/>
      <c r="BH396" s="6"/>
      <c r="BI396" s="6"/>
      <c r="BJ396" s="6"/>
      <c r="BK396" s="6"/>
      <c r="BL396" s="6"/>
      <c r="BM396" s="6"/>
      <c r="BN396" s="6"/>
      <c r="BO396" s="6"/>
      <c r="BP396" s="6"/>
      <c r="BQ396" s="6"/>
      <c r="BR396" s="6"/>
      <c r="BS396" s="6"/>
      <c r="BT396" s="6"/>
      <c r="BU396" s="6"/>
      <c r="BV396" s="6"/>
      <c r="BW396" s="6"/>
      <c r="BX396" s="6"/>
      <c r="BY396" s="6"/>
      <c r="BZ396" s="6"/>
      <c r="CA396" s="6"/>
      <c r="CB396" s="6"/>
      <c r="CC396" s="6"/>
      <c r="CD396" s="6"/>
      <c r="CE396" s="6"/>
      <c r="CF396" s="6"/>
    </row>
    <row r="397" spans="33:85">
      <c r="AG397" s="6"/>
      <c r="AH397" s="6"/>
      <c r="AI397" s="6"/>
      <c r="AJ397" s="6"/>
      <c r="AK397" s="6"/>
      <c r="AL397" s="6"/>
      <c r="AM397" s="6"/>
      <c r="AN397" s="6"/>
      <c r="AO397" s="6"/>
      <c r="AP397" s="6"/>
      <c r="AQ397" s="6"/>
      <c r="AR397" s="6"/>
      <c r="AS397" s="6"/>
      <c r="AT397" s="6"/>
      <c r="AU397" s="6"/>
      <c r="AV397" s="6"/>
      <c r="AW397" s="6"/>
      <c r="AX397" s="6"/>
      <c r="AY397" s="6"/>
      <c r="AZ397" s="6"/>
      <c r="BA397" s="6"/>
      <c r="BB397" s="6"/>
      <c r="BC397" s="6"/>
      <c r="BD397" s="6"/>
      <c r="BE397" s="6"/>
      <c r="BF397" s="6"/>
      <c r="BG397" s="6"/>
      <c r="BH397" s="6"/>
      <c r="BI397" s="6"/>
      <c r="BJ397" s="6"/>
      <c r="BK397" s="6"/>
      <c r="BL397" s="6"/>
      <c r="BM397" s="6"/>
      <c r="BN397" s="6"/>
      <c r="BO397" s="6"/>
      <c r="BP397" s="6"/>
      <c r="BQ397" s="6"/>
      <c r="BR397" s="6"/>
      <c r="BS397" s="6"/>
      <c r="BT397" s="6"/>
      <c r="BU397" s="6"/>
      <c r="BV397" s="6"/>
      <c r="BW397" s="6"/>
      <c r="BX397" s="6"/>
      <c r="BY397" s="6"/>
      <c r="BZ397" s="6"/>
      <c r="CA397" s="6"/>
      <c r="CB397" s="6"/>
      <c r="CC397" s="6"/>
      <c r="CD397" s="6"/>
      <c r="CE397" s="6"/>
      <c r="CF397" s="6"/>
    </row>
    <row r="398" spans="33:85">
      <c r="AG398" s="6"/>
      <c r="AH398" s="6"/>
      <c r="AI398" s="6"/>
      <c r="AJ398" s="6"/>
      <c r="AK398" s="6"/>
      <c r="AL398" s="6"/>
      <c r="AM398" s="6"/>
      <c r="AN398" s="6"/>
      <c r="AO398" s="6"/>
      <c r="AP398" s="6"/>
      <c r="AQ398" s="6"/>
      <c r="AR398" s="6"/>
      <c r="AS398" s="6"/>
      <c r="AT398" s="6"/>
      <c r="AU398" s="6"/>
      <c r="AV398" s="6"/>
      <c r="AW398" s="6"/>
      <c r="AX398" s="6"/>
      <c r="AY398" s="6"/>
      <c r="AZ398" s="6"/>
      <c r="BA398" s="6"/>
      <c r="BB398" s="6"/>
      <c r="BC398" s="6"/>
      <c r="BD398" s="6"/>
      <c r="BE398" s="6"/>
      <c r="BF398" s="6"/>
      <c r="BG398" s="6"/>
      <c r="BH398" s="6"/>
      <c r="BI398" s="6"/>
      <c r="BJ398" s="6"/>
      <c r="BK398" s="6"/>
      <c r="BL398" s="6"/>
      <c r="BM398" s="6"/>
      <c r="BN398" s="6"/>
      <c r="BO398" s="6"/>
      <c r="BP398" s="6"/>
      <c r="BQ398" s="6"/>
      <c r="BR398" s="6"/>
      <c r="BS398" s="6"/>
      <c r="BT398" s="6"/>
      <c r="BU398" s="6"/>
      <c r="BV398" s="6"/>
      <c r="BW398" s="6"/>
      <c r="BX398" s="6"/>
      <c r="BY398" s="6"/>
      <c r="BZ398" s="6"/>
      <c r="CA398" s="6"/>
      <c r="CB398" s="6"/>
      <c r="CC398" s="6"/>
      <c r="CD398" s="6"/>
      <c r="CE398" s="6"/>
      <c r="CF398" s="6"/>
    </row>
    <row r="399" spans="33:85">
      <c r="AG399" s="6"/>
      <c r="AH399" s="6"/>
      <c r="AI399" s="6"/>
      <c r="AJ399" s="6"/>
      <c r="AK399" s="6"/>
      <c r="AL399" s="6"/>
      <c r="AM399" s="6"/>
      <c r="AN399" s="6"/>
      <c r="AO399" s="6"/>
      <c r="AP399" s="6"/>
      <c r="AQ399" s="6"/>
      <c r="AR399" s="6"/>
      <c r="AS399" s="6"/>
      <c r="AT399" s="6"/>
      <c r="AU399" s="6"/>
      <c r="AV399" s="6"/>
      <c r="AW399" s="6"/>
      <c r="AX399" s="6"/>
      <c r="AY399" s="6"/>
      <c r="AZ399" s="6"/>
      <c r="BA399" s="6"/>
      <c r="BB399" s="6"/>
      <c r="BC399" s="6"/>
      <c r="BD399" s="6"/>
      <c r="BE399" s="6"/>
      <c r="BF399" s="6"/>
      <c r="BG399" s="6"/>
      <c r="BH399" s="6"/>
      <c r="BI399" s="6"/>
      <c r="BJ399" s="6"/>
      <c r="BK399" s="6"/>
      <c r="BL399" s="6"/>
      <c r="BM399" s="6"/>
      <c r="BN399" s="6"/>
      <c r="BO399" s="6"/>
      <c r="BP399" s="6"/>
      <c r="BQ399" s="6"/>
      <c r="BR399" s="6"/>
      <c r="BS399" s="6"/>
      <c r="BT399" s="6"/>
      <c r="BU399" s="6"/>
      <c r="BV399" s="6"/>
      <c r="BW399" s="6"/>
      <c r="BX399" s="6"/>
      <c r="BY399" s="6"/>
      <c r="BZ399" s="6"/>
      <c r="CA399" s="6"/>
      <c r="CB399" s="6"/>
      <c r="CC399" s="6"/>
      <c r="CD399" s="6"/>
      <c r="CE399" s="6"/>
      <c r="CF399" s="6"/>
    </row>
    <row r="400" spans="33:85">
      <c r="AG400" s="6"/>
      <c r="AH400" s="6"/>
      <c r="AI400" s="6"/>
      <c r="AJ400" s="6"/>
      <c r="AK400" s="6"/>
      <c r="AL400" s="6"/>
      <c r="AM400" s="6"/>
      <c r="AN400" s="6"/>
      <c r="AO400" s="6"/>
      <c r="AP400" s="6"/>
      <c r="AQ400" s="6"/>
      <c r="AR400" s="6"/>
      <c r="AS400" s="6"/>
      <c r="AT400" s="6"/>
      <c r="AU400" s="6"/>
      <c r="AV400" s="6"/>
      <c r="AW400" s="6"/>
      <c r="AX400" s="6"/>
      <c r="AY400" s="6"/>
      <c r="AZ400" s="6"/>
      <c r="BA400" s="6"/>
      <c r="BB400" s="6"/>
      <c r="BC400" s="6"/>
      <c r="BD400" s="6"/>
      <c r="BE400" s="6"/>
      <c r="BF400" s="6"/>
      <c r="BG400" s="6"/>
      <c r="BH400" s="6"/>
      <c r="BI400" s="6"/>
      <c r="BJ400" s="6"/>
      <c r="BK400" s="6"/>
      <c r="BL400" s="6"/>
      <c r="BM400" s="6"/>
      <c r="BN400" s="6"/>
      <c r="BO400" s="6"/>
      <c r="BP400" s="6"/>
      <c r="BQ400" s="6"/>
      <c r="BR400" s="6"/>
      <c r="BS400" s="6"/>
      <c r="BT400" s="6"/>
      <c r="BU400" s="6"/>
      <c r="BV400" s="6"/>
      <c r="BW400" s="6"/>
      <c r="BX400" s="6"/>
      <c r="BY400" s="6"/>
      <c r="BZ400" s="6"/>
      <c r="CA400" s="6"/>
      <c r="CB400" s="6"/>
      <c r="CC400" s="6"/>
      <c r="CD400" s="6"/>
      <c r="CE400" s="6"/>
      <c r="CF400" s="6"/>
    </row>
    <row r="401" spans="33:84">
      <c r="AG401" s="6"/>
      <c r="AH401" s="6"/>
      <c r="AI401" s="6"/>
      <c r="AJ401" s="6"/>
      <c r="AK401" s="6"/>
      <c r="AL401" s="6"/>
      <c r="AM401" s="6"/>
      <c r="AN401" s="6"/>
      <c r="AO401" s="6"/>
      <c r="AP401" s="6"/>
      <c r="AQ401" s="6"/>
      <c r="AR401" s="6"/>
      <c r="AS401" s="6"/>
      <c r="AT401" s="6"/>
      <c r="AU401" s="6"/>
      <c r="AV401" s="6"/>
      <c r="AW401" s="6"/>
      <c r="AX401" s="6"/>
      <c r="AY401" s="6"/>
      <c r="AZ401" s="6"/>
      <c r="BA401" s="6"/>
      <c r="BB401" s="6"/>
      <c r="BC401" s="6"/>
      <c r="BD401" s="6"/>
      <c r="BE401" s="6"/>
      <c r="BF401" s="6"/>
      <c r="BG401" s="6"/>
      <c r="BH401" s="6"/>
      <c r="BI401" s="6"/>
      <c r="BJ401" s="6"/>
      <c r="BK401" s="6"/>
      <c r="BL401" s="6"/>
      <c r="BM401" s="6"/>
      <c r="BN401" s="6"/>
      <c r="BO401" s="6"/>
      <c r="BP401" s="6"/>
      <c r="BQ401" s="6"/>
      <c r="BR401" s="6"/>
      <c r="BS401" s="6"/>
      <c r="BT401" s="6"/>
      <c r="BU401" s="6"/>
      <c r="BV401" s="6"/>
      <c r="BW401" s="6"/>
      <c r="BX401" s="6"/>
      <c r="BY401" s="6"/>
      <c r="BZ401" s="6"/>
      <c r="CA401" s="6"/>
      <c r="CB401" s="6"/>
      <c r="CC401" s="6"/>
      <c r="CD401" s="6"/>
      <c r="CE401" s="6"/>
      <c r="CF401" s="6"/>
    </row>
    <row r="402" spans="33:84">
      <c r="AG402" s="6"/>
      <c r="AH402" s="6"/>
      <c r="AI402" s="6"/>
      <c r="AJ402" s="6"/>
      <c r="AK402" s="6"/>
      <c r="AL402" s="6"/>
      <c r="AM402" s="6"/>
      <c r="AN402" s="6"/>
      <c r="AO402" s="6"/>
      <c r="AP402" s="6"/>
      <c r="AQ402" s="6"/>
      <c r="AR402" s="6"/>
      <c r="AS402" s="6"/>
      <c r="AT402" s="6"/>
      <c r="AU402" s="6"/>
      <c r="AV402" s="6"/>
      <c r="AW402" s="6"/>
      <c r="AX402" s="6"/>
      <c r="AY402" s="6"/>
      <c r="AZ402" s="6"/>
      <c r="BA402" s="6"/>
      <c r="BB402" s="6"/>
      <c r="BC402" s="6"/>
      <c r="BD402" s="6"/>
      <c r="BE402" s="6"/>
      <c r="BF402" s="6"/>
      <c r="BG402" s="6"/>
      <c r="BH402" s="6"/>
      <c r="BI402" s="6"/>
      <c r="BJ402" s="6"/>
      <c r="BK402" s="6"/>
      <c r="BL402" s="6"/>
      <c r="BM402" s="6"/>
      <c r="BN402" s="6"/>
      <c r="BO402" s="6"/>
      <c r="BP402" s="6"/>
      <c r="BQ402" s="6"/>
      <c r="BR402" s="6"/>
      <c r="BS402" s="6"/>
      <c r="BT402" s="6"/>
      <c r="BU402" s="6"/>
      <c r="BV402" s="6"/>
      <c r="BW402" s="6"/>
      <c r="BX402" s="6"/>
      <c r="BY402" s="6"/>
      <c r="BZ402" s="6"/>
      <c r="CA402" s="6"/>
      <c r="CB402" s="6"/>
      <c r="CC402" s="6"/>
      <c r="CD402" s="6"/>
      <c r="CE402" s="6"/>
      <c r="CF402" s="6"/>
    </row>
    <row r="403" spans="33:84">
      <c r="AG403" s="6"/>
      <c r="AH403" s="6"/>
      <c r="AI403" s="6"/>
      <c r="AJ403" s="6"/>
      <c r="AK403" s="6"/>
      <c r="AL403" s="6"/>
      <c r="AM403" s="6"/>
      <c r="AN403" s="6"/>
      <c r="AO403" s="6"/>
      <c r="AP403" s="6"/>
      <c r="AQ403" s="6"/>
      <c r="AR403" s="6"/>
      <c r="AS403" s="6"/>
      <c r="AT403" s="6"/>
      <c r="AU403" s="6"/>
      <c r="AV403" s="6"/>
      <c r="AW403" s="6"/>
      <c r="AX403" s="6"/>
      <c r="AY403" s="6"/>
      <c r="AZ403" s="6"/>
      <c r="BA403" s="6"/>
      <c r="BB403" s="6"/>
      <c r="BC403" s="6"/>
      <c r="BD403" s="6"/>
      <c r="BE403" s="6"/>
      <c r="BF403" s="6"/>
      <c r="BG403" s="6"/>
      <c r="BH403" s="6"/>
      <c r="BI403" s="6"/>
      <c r="BJ403" s="6"/>
      <c r="BK403" s="6"/>
      <c r="BL403" s="6"/>
      <c r="BM403" s="6"/>
      <c r="BN403" s="6"/>
      <c r="BO403" s="6"/>
      <c r="BP403" s="6"/>
      <c r="BQ403" s="6"/>
      <c r="BR403" s="6"/>
      <c r="BS403" s="6"/>
      <c r="BT403" s="6"/>
      <c r="BU403" s="6"/>
      <c r="BV403" s="6"/>
      <c r="BW403" s="6"/>
      <c r="BX403" s="6"/>
      <c r="BY403" s="6"/>
      <c r="BZ403" s="6"/>
      <c r="CA403" s="6"/>
      <c r="CB403" s="6"/>
      <c r="CC403" s="6"/>
      <c r="CD403" s="6"/>
      <c r="CE403" s="6"/>
      <c r="CF403" s="6"/>
    </row>
    <row r="405" spans="33:84">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row>
    <row r="406" spans="33:84">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row>
    <row r="407" spans="33:84">
      <c r="AG407" s="213"/>
      <c r="AH407" s="213"/>
      <c r="AI407" s="213"/>
      <c r="AJ407" s="213"/>
      <c r="AK407" s="213"/>
      <c r="AL407" s="213"/>
      <c r="AM407" s="213"/>
      <c r="AN407" s="213"/>
      <c r="AO407" s="213"/>
      <c r="AP407" s="213"/>
      <c r="AQ407" s="213"/>
      <c r="AR407" s="213"/>
      <c r="AS407" s="213"/>
      <c r="AT407" s="213"/>
      <c r="AU407" s="213"/>
      <c r="AV407" s="213"/>
      <c r="AW407" s="213"/>
      <c r="AX407" s="213"/>
      <c r="AY407" s="213"/>
      <c r="AZ407" s="213"/>
      <c r="BA407" s="213"/>
      <c r="BB407" s="213"/>
      <c r="BC407" s="213"/>
      <c r="BD407" s="213"/>
      <c r="BE407" s="213"/>
      <c r="BF407" s="213"/>
      <c r="BG407" s="213"/>
      <c r="BH407" s="213"/>
      <c r="BI407" s="213"/>
      <c r="BJ407" s="213"/>
      <c r="BK407" s="213"/>
      <c r="BL407" s="213"/>
      <c r="BM407" s="213"/>
      <c r="BN407" s="213"/>
      <c r="BO407" s="213"/>
      <c r="BP407" s="213"/>
      <c r="BQ407" s="213"/>
      <c r="BR407" s="213"/>
      <c r="BS407" s="213"/>
      <c r="BT407" s="213"/>
      <c r="BU407" s="213"/>
      <c r="BV407" s="213"/>
      <c r="BW407" s="213"/>
      <c r="BX407" s="213"/>
      <c r="BY407" s="213"/>
      <c r="BZ407" s="213"/>
      <c r="CA407" s="213"/>
      <c r="CB407" s="213"/>
      <c r="CC407" s="213"/>
      <c r="CD407" s="213"/>
      <c r="CE407" s="213"/>
      <c r="CF407" s="213"/>
    </row>
    <row r="408" spans="33:84">
      <c r="AG408" s="213"/>
      <c r="AH408" s="213"/>
      <c r="AI408" s="213"/>
      <c r="AJ408" s="213"/>
      <c r="AK408" s="213"/>
      <c r="AL408" s="213"/>
      <c r="AM408" s="213"/>
      <c r="AN408" s="213"/>
      <c r="AO408" s="213"/>
      <c r="AP408" s="213"/>
      <c r="AQ408" s="213"/>
      <c r="AR408" s="213"/>
      <c r="AS408" s="213"/>
      <c r="AT408" s="213"/>
      <c r="AU408" s="213"/>
      <c r="AV408" s="213"/>
      <c r="AW408" s="213"/>
      <c r="AX408" s="213"/>
      <c r="AY408" s="213"/>
      <c r="AZ408" s="213"/>
      <c r="BA408" s="213"/>
      <c r="BB408" s="213"/>
      <c r="BC408" s="213"/>
      <c r="BD408" s="213"/>
      <c r="BE408" s="213"/>
      <c r="BF408" s="213"/>
      <c r="BG408" s="213"/>
      <c r="BH408" s="213"/>
      <c r="BI408" s="213"/>
      <c r="BJ408" s="213"/>
      <c r="BK408" s="213"/>
      <c r="BL408" s="213"/>
      <c r="BM408" s="213"/>
      <c r="BN408" s="213"/>
      <c r="BO408" s="213"/>
      <c r="BP408" s="213"/>
      <c r="BQ408" s="213"/>
      <c r="BR408" s="213"/>
      <c r="BS408" s="213"/>
      <c r="BT408" s="213"/>
      <c r="BU408" s="213"/>
      <c r="BV408" s="213"/>
      <c r="BW408" s="213"/>
      <c r="BX408" s="213"/>
      <c r="BY408" s="213"/>
      <c r="BZ408" s="213"/>
      <c r="CA408" s="213"/>
      <c r="CB408" s="213"/>
      <c r="CC408" s="213"/>
      <c r="CD408" s="213"/>
      <c r="CE408" s="213"/>
      <c r="CF408" s="213"/>
    </row>
  </sheetData>
  <mergeCells count="55">
    <mergeCell ref="AB7:AB8"/>
    <mergeCell ref="AE7:AE8"/>
    <mergeCell ref="AA5:AE6"/>
    <mergeCell ref="K6:M6"/>
    <mergeCell ref="N6:P6"/>
    <mergeCell ref="M7:M8"/>
    <mergeCell ref="N7:N8"/>
    <mergeCell ref="O7:O8"/>
    <mergeCell ref="P7:P8"/>
    <mergeCell ref="Q7:Q8"/>
    <mergeCell ref="R7:R8"/>
    <mergeCell ref="U7:U8"/>
    <mergeCell ref="V7:V8"/>
    <mergeCell ref="W7:W8"/>
    <mergeCell ref="Z7:Z8"/>
    <mergeCell ref="AA7:AA8"/>
    <mergeCell ref="F7:F8"/>
    <mergeCell ref="G7:G8"/>
    <mergeCell ref="J7:J8"/>
    <mergeCell ref="K7:K8"/>
    <mergeCell ref="L7:L8"/>
    <mergeCell ref="F5:J6"/>
    <mergeCell ref="K5:M5"/>
    <mergeCell ref="N5:P5"/>
    <mergeCell ref="Q5:U6"/>
    <mergeCell ref="V5:Z6"/>
    <mergeCell ref="A5:A8"/>
    <mergeCell ref="B5:B8"/>
    <mergeCell ref="C5:C8"/>
    <mergeCell ref="D5:D8"/>
    <mergeCell ref="E5:E8"/>
    <mergeCell ref="BS37:BX37"/>
    <mergeCell ref="BY37:CD37"/>
    <mergeCell ref="CE37:CJ37"/>
    <mergeCell ref="BS35:CJ36"/>
    <mergeCell ref="AI14:AZ15"/>
    <mergeCell ref="AI16:AN16"/>
    <mergeCell ref="AO16:AT16"/>
    <mergeCell ref="AU16:AZ16"/>
    <mergeCell ref="BS16:BX16"/>
    <mergeCell ref="BA16:BF16"/>
    <mergeCell ref="BG16:BL16"/>
    <mergeCell ref="BM16:BR16"/>
    <mergeCell ref="BA14:BR15"/>
    <mergeCell ref="BY16:CD16"/>
    <mergeCell ref="BS14:CJ15"/>
    <mergeCell ref="CE16:CJ16"/>
    <mergeCell ref="AI37:AN37"/>
    <mergeCell ref="AO37:AT37"/>
    <mergeCell ref="AU37:AZ37"/>
    <mergeCell ref="AI35:AZ36"/>
    <mergeCell ref="BA35:BR36"/>
    <mergeCell ref="BA37:BF37"/>
    <mergeCell ref="BG37:BL37"/>
    <mergeCell ref="BM37:BR37"/>
  </mergeCells>
  <phoneticPr fontId="4"/>
  <printOptions horizontalCentered="1"/>
  <pageMargins left="0.39370078740157483" right="0.19685039370078741" top="0.39370078740157483" bottom="0.19685039370078741" header="0.19685039370078741" footer="0.19685039370078741"/>
  <pageSetup paperSize="9" scale="70" fitToHeight="0" orientation="portrait" r:id="rId1"/>
  <headerFooter alignWithMargins="0"/>
  <rowBreaks count="4" manualBreakCount="4">
    <brk id="78" max="16383" man="1"/>
    <brk id="155" max="16383" man="1"/>
    <brk id="233" max="16383" man="1"/>
    <brk id="313" max="1638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2704BC-3A6C-45FE-AA42-949311CB9A87}">
  <sheetPr>
    <tabColor theme="5" tint="0.79998168889431442"/>
    <pageSetUpPr fitToPage="1"/>
  </sheetPr>
  <dimension ref="A1:M17"/>
  <sheetViews>
    <sheetView zoomScaleNormal="100" zoomScaleSheetLayoutView="100" workbookViewId="0">
      <pane xSplit="1" ySplit="8" topLeftCell="B9" activePane="bottomRight" state="frozen"/>
      <selection activeCell="F284" sqref="F284"/>
      <selection pane="topRight" activeCell="F284" sqref="F284"/>
      <selection pane="bottomLeft" activeCell="F284" sqref="F284"/>
      <selection pane="bottomRight" activeCell="F284" sqref="F284"/>
    </sheetView>
  </sheetViews>
  <sheetFormatPr defaultColWidth="8.25" defaultRowHeight="12"/>
  <cols>
    <col min="1" max="1" width="13.875" style="153" customWidth="1"/>
    <col min="2" max="4" width="10.5" style="152" customWidth="1"/>
    <col min="5" max="9" width="10.5" style="153" customWidth="1"/>
    <col min="10" max="10" width="10.5" style="152" customWidth="1"/>
    <col min="11" max="11" width="10.5" style="153" customWidth="1"/>
    <col min="12" max="16384" width="8.25" style="153"/>
  </cols>
  <sheetData>
    <row r="1" spans="1:13" ht="21" customHeight="1">
      <c r="A1" s="196" t="s">
        <v>904</v>
      </c>
    </row>
    <row r="2" spans="1:13" ht="21" customHeight="1">
      <c r="A2" s="632" t="s">
        <v>934</v>
      </c>
      <c r="B2" s="632"/>
      <c r="C2" s="154"/>
      <c r="D2" s="154"/>
      <c r="E2" s="154"/>
      <c r="F2" s="154"/>
      <c r="G2" s="154"/>
      <c r="H2" s="154"/>
      <c r="I2" s="154"/>
      <c r="J2" s="154"/>
      <c r="K2" s="154"/>
    </row>
    <row r="3" spans="1:13" s="157" customFormat="1" ht="6" customHeight="1" thickBot="1">
      <c r="B3" s="158"/>
      <c r="C3" s="158"/>
      <c r="D3" s="158"/>
      <c r="J3" s="158"/>
    </row>
    <row r="4" spans="1:13" ht="12.75" thickTop="1">
      <c r="A4" s="1195" t="s">
        <v>935</v>
      </c>
      <c r="B4" s="1198" t="s">
        <v>908</v>
      </c>
      <c r="C4" s="1198" t="s">
        <v>909</v>
      </c>
      <c r="D4" s="1198" t="s">
        <v>910</v>
      </c>
      <c r="E4" s="1201" t="s">
        <v>911</v>
      </c>
      <c r="F4" s="1202"/>
      <c r="G4" s="1202"/>
      <c r="H4" s="1202"/>
      <c r="I4" s="1202"/>
      <c r="J4" s="1206" t="s">
        <v>912</v>
      </c>
      <c r="K4" s="1207"/>
    </row>
    <row r="5" spans="1:13" ht="24.95" customHeight="1">
      <c r="A5" s="1196"/>
      <c r="B5" s="1199"/>
      <c r="C5" s="1199"/>
      <c r="D5" s="1199"/>
      <c r="E5" s="1208" t="s">
        <v>908</v>
      </c>
      <c r="F5" s="1209"/>
      <c r="G5" s="159" t="s">
        <v>913</v>
      </c>
      <c r="H5" s="1210" t="s">
        <v>910</v>
      </c>
      <c r="I5" s="1211"/>
      <c r="J5" s="1212" t="s">
        <v>914</v>
      </c>
      <c r="K5" s="1214" t="s">
        <v>915</v>
      </c>
    </row>
    <row r="6" spans="1:13" s="162" customFormat="1" ht="24.95" customHeight="1">
      <c r="A6" s="1197"/>
      <c r="B6" s="1200"/>
      <c r="C6" s="1200"/>
      <c r="D6" s="1200"/>
      <c r="E6" s="160" t="s">
        <v>837</v>
      </c>
      <c r="F6" s="761" t="s">
        <v>838</v>
      </c>
      <c r="G6" s="761" t="s">
        <v>838</v>
      </c>
      <c r="H6" s="161" t="s">
        <v>839</v>
      </c>
      <c r="I6" s="762" t="s">
        <v>838</v>
      </c>
      <c r="J6" s="1213"/>
      <c r="K6" s="1215"/>
    </row>
    <row r="7" spans="1:13" s="166" customFormat="1" ht="11.45" customHeight="1">
      <c r="A7" s="163"/>
      <c r="B7" s="164">
        <v>1</v>
      </c>
      <c r="C7" s="165">
        <v>2</v>
      </c>
      <c r="D7" s="165">
        <v>3</v>
      </c>
      <c r="E7" s="165">
        <v>4</v>
      </c>
      <c r="F7" s="165">
        <v>5</v>
      </c>
      <c r="G7" s="165">
        <v>6</v>
      </c>
      <c r="H7" s="165">
        <v>7</v>
      </c>
      <c r="I7" s="165">
        <v>8</v>
      </c>
      <c r="J7" s="165">
        <v>9</v>
      </c>
      <c r="K7" s="165">
        <v>10</v>
      </c>
    </row>
    <row r="8" spans="1:13" ht="11.85" customHeight="1">
      <c r="A8" s="162"/>
      <c r="B8" s="167" t="s">
        <v>936</v>
      </c>
      <c r="C8" s="168" t="s">
        <v>937</v>
      </c>
      <c r="D8" s="168" t="s">
        <v>938</v>
      </c>
      <c r="E8" s="168" t="s">
        <v>936</v>
      </c>
      <c r="F8" s="168" t="s">
        <v>920</v>
      </c>
      <c r="G8" s="168" t="s">
        <v>920</v>
      </c>
      <c r="H8" s="168" t="s">
        <v>938</v>
      </c>
      <c r="I8" s="168" t="s">
        <v>920</v>
      </c>
      <c r="J8" s="168" t="s">
        <v>920</v>
      </c>
      <c r="K8" s="168" t="s">
        <v>937</v>
      </c>
    </row>
    <row r="9" spans="1:13" s="174" customFormat="1" ht="11.85" customHeight="1">
      <c r="A9" s="169" t="s">
        <v>939</v>
      </c>
      <c r="B9" s="197">
        <v>132000</v>
      </c>
      <c r="C9" s="198">
        <v>541</v>
      </c>
      <c r="D9" s="198">
        <v>714200</v>
      </c>
      <c r="E9" s="199">
        <v>-300</v>
      </c>
      <c r="F9" s="200">
        <v>100</v>
      </c>
      <c r="G9" s="200">
        <v>100</v>
      </c>
      <c r="H9" s="201">
        <v>-2900</v>
      </c>
      <c r="I9" s="200">
        <v>100</v>
      </c>
      <c r="J9" s="200">
        <v>105</v>
      </c>
      <c r="K9" s="202">
        <v>517</v>
      </c>
    </row>
    <row r="10" spans="1:13" ht="11.85" customHeight="1">
      <c r="A10" s="162" t="s">
        <v>940</v>
      </c>
      <c r="B10" s="203">
        <v>113200</v>
      </c>
      <c r="C10" s="204">
        <v>567</v>
      </c>
      <c r="D10" s="204">
        <v>642000</v>
      </c>
      <c r="E10" s="205">
        <v>-500</v>
      </c>
      <c r="F10" s="206">
        <v>100</v>
      </c>
      <c r="G10" s="206">
        <v>99</v>
      </c>
      <c r="H10" s="207">
        <v>-12300</v>
      </c>
      <c r="I10" s="206">
        <v>98</v>
      </c>
      <c r="J10" s="206">
        <v>104</v>
      </c>
      <c r="K10" s="208">
        <v>547</v>
      </c>
    </row>
    <row r="11" spans="1:13" ht="11.85" customHeight="1">
      <c r="A11" s="162" t="s">
        <v>941</v>
      </c>
      <c r="B11" s="203">
        <v>18700</v>
      </c>
      <c r="C11" s="204">
        <v>386</v>
      </c>
      <c r="D11" s="204">
        <v>72200</v>
      </c>
      <c r="E11" s="209">
        <v>200</v>
      </c>
      <c r="F11" s="206">
        <v>101</v>
      </c>
      <c r="G11" s="206">
        <v>114</v>
      </c>
      <c r="H11" s="207">
        <v>9400</v>
      </c>
      <c r="I11" s="206">
        <v>115</v>
      </c>
      <c r="J11" s="206">
        <v>116</v>
      </c>
      <c r="K11" s="208">
        <v>334</v>
      </c>
    </row>
    <row r="12" spans="1:13" ht="5.25" customHeight="1">
      <c r="A12" s="763"/>
      <c r="B12" s="764"/>
      <c r="C12" s="765"/>
      <c r="D12" s="765"/>
      <c r="E12" s="766"/>
      <c r="F12" s="766"/>
      <c r="G12" s="766"/>
      <c r="H12" s="766"/>
      <c r="I12" s="766"/>
      <c r="J12" s="765"/>
      <c r="K12" s="766"/>
    </row>
    <row r="13" spans="1:13" ht="5.25" customHeight="1">
      <c r="E13" s="186"/>
      <c r="F13" s="186"/>
      <c r="G13" s="186"/>
      <c r="H13" s="186"/>
      <c r="I13" s="186"/>
      <c r="K13" s="186"/>
    </row>
    <row r="14" spans="1:13" ht="10.5" customHeight="1">
      <c r="A14" s="1261" t="s">
        <v>942</v>
      </c>
      <c r="B14" s="1261"/>
      <c r="C14" s="1261"/>
      <c r="D14" s="1261"/>
      <c r="E14" s="1261"/>
      <c r="F14" s="1261"/>
      <c r="G14" s="1261"/>
      <c r="H14" s="1261"/>
      <c r="I14" s="1261"/>
      <c r="J14" s="1261"/>
      <c r="K14" s="1261"/>
      <c r="L14" s="187"/>
      <c r="M14" s="187"/>
    </row>
    <row r="15" spans="1:13" ht="10.5" customHeight="1">
      <c r="A15" s="1261"/>
      <c r="B15" s="1261"/>
      <c r="C15" s="1261"/>
      <c r="D15" s="1261"/>
      <c r="E15" s="1261"/>
      <c r="F15" s="1261"/>
      <c r="G15" s="1261"/>
      <c r="H15" s="1261"/>
      <c r="I15" s="1261"/>
      <c r="J15" s="1261"/>
      <c r="K15" s="1261"/>
      <c r="L15" s="187"/>
      <c r="M15" s="187"/>
    </row>
    <row r="16" spans="1:13" ht="10.5" customHeight="1">
      <c r="A16" s="187"/>
      <c r="B16" s="187"/>
      <c r="C16" s="187"/>
      <c r="D16" s="187"/>
      <c r="E16" s="187"/>
      <c r="F16" s="187"/>
      <c r="G16" s="187"/>
      <c r="H16" s="187"/>
      <c r="I16" s="187"/>
      <c r="J16" s="187"/>
      <c r="K16" s="187"/>
      <c r="L16" s="187"/>
      <c r="M16" s="187"/>
    </row>
    <row r="17" spans="1:13" ht="10.5" customHeight="1">
      <c r="A17" s="187"/>
      <c r="B17" s="187"/>
      <c r="C17" s="187"/>
      <c r="D17" s="187"/>
      <c r="E17" s="187"/>
      <c r="F17" s="187"/>
      <c r="G17" s="187"/>
      <c r="H17" s="187"/>
      <c r="I17" s="187"/>
      <c r="J17" s="187"/>
      <c r="K17" s="187"/>
      <c r="L17" s="187"/>
      <c r="M17" s="187"/>
    </row>
  </sheetData>
  <mergeCells count="11">
    <mergeCell ref="A14:K15"/>
    <mergeCell ref="A4:A6"/>
    <mergeCell ref="B4:B6"/>
    <mergeCell ref="C4:C6"/>
    <mergeCell ref="D4:D6"/>
    <mergeCell ref="E4:I4"/>
    <mergeCell ref="J4:K4"/>
    <mergeCell ref="E5:F5"/>
    <mergeCell ref="H5:I5"/>
    <mergeCell ref="J5:J6"/>
    <mergeCell ref="K5:K6"/>
  </mergeCells>
  <phoneticPr fontId="4"/>
  <pageMargins left="0.59055118110236227" right="0.39370078740157483" top="0.59055118110236227" bottom="0.39370078740157483" header="0.39370078740157483" footer="0.19685039370078741"/>
  <pageSetup paperSize="9" orientation="landscape"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C160A-8156-40EB-9590-75246F7DCF61}">
  <sheetPr>
    <tabColor theme="5" tint="0.79998168889431442"/>
  </sheetPr>
  <dimension ref="A1:AF82"/>
  <sheetViews>
    <sheetView topLeftCell="L1" zoomScaleNormal="100" zoomScaleSheetLayoutView="100" workbookViewId="0">
      <selection activeCell="F284" sqref="F284"/>
    </sheetView>
  </sheetViews>
  <sheetFormatPr defaultColWidth="8.25" defaultRowHeight="12"/>
  <cols>
    <col min="1" max="1" width="13.75" style="270" customWidth="1"/>
    <col min="2" max="4" width="9.625" style="295" customWidth="1"/>
    <col min="5" max="5" width="9.625" style="270" customWidth="1"/>
    <col min="6" max="6" width="8.75" style="270" customWidth="1"/>
    <col min="7" max="8" width="9.625" style="270" customWidth="1"/>
    <col min="9" max="9" width="8.75" style="270" customWidth="1"/>
    <col min="10" max="10" width="9.625" style="295" customWidth="1"/>
    <col min="11" max="11" width="9.625" style="270" customWidth="1"/>
    <col min="12" max="16" width="8.25" style="270"/>
    <col min="17" max="17" width="3.375" style="270" customWidth="1"/>
    <col min="18" max="22" width="8.25" style="270"/>
    <col min="23" max="23" width="2.75" style="270" customWidth="1"/>
    <col min="24" max="28" width="8.25" style="270"/>
    <col min="29" max="29" width="3.375" style="270" customWidth="1"/>
    <col min="30" max="16384" width="8.25" style="270"/>
  </cols>
  <sheetData>
    <row r="1" spans="1:32" ht="17.25">
      <c r="A1" s="268" t="s">
        <v>969</v>
      </c>
      <c r="B1" s="269"/>
      <c r="C1" s="269"/>
      <c r="D1" s="269"/>
      <c r="E1" s="269"/>
      <c r="F1" s="269"/>
      <c r="G1" s="269"/>
      <c r="H1" s="269"/>
      <c r="I1" s="269"/>
      <c r="J1" s="269"/>
      <c r="K1" s="269"/>
    </row>
    <row r="2" spans="1:32" ht="17.25">
      <c r="A2" s="640" t="s">
        <v>970</v>
      </c>
      <c r="B2" s="271"/>
      <c r="C2" s="271"/>
      <c r="D2" s="271"/>
      <c r="E2" s="271"/>
      <c r="F2" s="271"/>
      <c r="G2" s="271"/>
      <c r="H2" s="271"/>
      <c r="I2" s="271"/>
      <c r="J2" s="271"/>
      <c r="K2" s="271"/>
    </row>
    <row r="3" spans="1:32" s="272" customFormat="1" ht="8.25" customHeight="1" thickBot="1">
      <c r="B3" s="273"/>
      <c r="C3" s="273"/>
      <c r="D3" s="273"/>
      <c r="J3" s="273"/>
    </row>
    <row r="4" spans="1:32" ht="15" customHeight="1" thickTop="1">
      <c r="A4" s="1272" t="s">
        <v>971</v>
      </c>
      <c r="B4" s="1275" t="s">
        <v>908</v>
      </c>
      <c r="C4" s="1275" t="s">
        <v>909</v>
      </c>
      <c r="D4" s="1275" t="s">
        <v>910</v>
      </c>
      <c r="E4" s="1278" t="s">
        <v>911</v>
      </c>
      <c r="F4" s="1279"/>
      <c r="G4" s="1279"/>
      <c r="H4" s="1279"/>
      <c r="I4" s="1279"/>
      <c r="J4" s="1262" t="s">
        <v>912</v>
      </c>
      <c r="K4" s="1263"/>
    </row>
    <row r="5" spans="1:32" ht="25.15" customHeight="1">
      <c r="A5" s="1273"/>
      <c r="B5" s="1276"/>
      <c r="C5" s="1276"/>
      <c r="D5" s="1276"/>
      <c r="E5" s="1264" t="s">
        <v>908</v>
      </c>
      <c r="F5" s="1265"/>
      <c r="G5" s="274" t="s">
        <v>913</v>
      </c>
      <c r="H5" s="1266" t="s">
        <v>910</v>
      </c>
      <c r="I5" s="1267"/>
      <c r="J5" s="1268" t="s">
        <v>914</v>
      </c>
      <c r="K5" s="1270" t="s">
        <v>915</v>
      </c>
    </row>
    <row r="6" spans="1:32" s="277" customFormat="1" ht="25.15" customHeight="1">
      <c r="A6" s="1274"/>
      <c r="B6" s="1277"/>
      <c r="C6" s="1277"/>
      <c r="D6" s="1277"/>
      <c r="E6" s="275" t="s">
        <v>837</v>
      </c>
      <c r="F6" s="772" t="s">
        <v>838</v>
      </c>
      <c r="G6" s="772" t="s">
        <v>838</v>
      </c>
      <c r="H6" s="276" t="s">
        <v>839</v>
      </c>
      <c r="I6" s="773" t="s">
        <v>838</v>
      </c>
      <c r="J6" s="1269"/>
      <c r="K6" s="1271"/>
    </row>
    <row r="7" spans="1:32" s="281" customFormat="1" ht="11.65" customHeight="1">
      <c r="A7" s="278"/>
      <c r="B7" s="279">
        <v>1</v>
      </c>
      <c r="C7" s="280">
        <v>2</v>
      </c>
      <c r="D7" s="280">
        <v>3</v>
      </c>
      <c r="E7" s="280">
        <v>4</v>
      </c>
      <c r="F7" s="280">
        <v>5</v>
      </c>
      <c r="G7" s="280">
        <v>6</v>
      </c>
      <c r="H7" s="280">
        <v>7</v>
      </c>
      <c r="I7" s="280">
        <v>8</v>
      </c>
      <c r="J7" s="280">
        <v>9</v>
      </c>
      <c r="K7" s="280">
        <v>10</v>
      </c>
    </row>
    <row r="8" spans="1:32" ht="11.65" customHeight="1">
      <c r="A8" s="282"/>
      <c r="B8" s="283" t="s">
        <v>936</v>
      </c>
      <c r="C8" s="284" t="s">
        <v>937</v>
      </c>
      <c r="D8" s="284" t="s">
        <v>938</v>
      </c>
      <c r="E8" s="284" t="s">
        <v>936</v>
      </c>
      <c r="F8" s="284" t="s">
        <v>920</v>
      </c>
      <c r="G8" s="284" t="s">
        <v>920</v>
      </c>
      <c r="H8" s="284" t="s">
        <v>938</v>
      </c>
      <c r="I8" s="284" t="s">
        <v>920</v>
      </c>
      <c r="J8" s="284" t="s">
        <v>920</v>
      </c>
      <c r="K8" s="284" t="s">
        <v>937</v>
      </c>
      <c r="M8" s="117"/>
      <c r="N8" s="117"/>
      <c r="O8" s="1191" t="s">
        <v>843</v>
      </c>
      <c r="P8" s="1192"/>
      <c r="Q8" s="1192"/>
      <c r="R8" s="1192"/>
      <c r="S8" s="1192"/>
      <c r="T8" s="1193"/>
      <c r="U8" s="1191" t="s">
        <v>844</v>
      </c>
      <c r="V8" s="1192"/>
      <c r="W8" s="1192"/>
      <c r="X8" s="1192"/>
      <c r="Y8" s="1192"/>
      <c r="Z8" s="1193"/>
      <c r="AA8" s="1191" t="s">
        <v>845</v>
      </c>
      <c r="AB8" s="1192"/>
      <c r="AC8" s="1192"/>
      <c r="AD8" s="1192"/>
      <c r="AE8" s="1192"/>
      <c r="AF8" s="1193"/>
    </row>
    <row r="9" spans="1:32" s="290" customFormat="1" ht="11.65" customHeight="1">
      <c r="A9" s="285" t="s">
        <v>846</v>
      </c>
      <c r="B9" s="286">
        <v>153900</v>
      </c>
      <c r="C9" s="287">
        <v>164</v>
      </c>
      <c r="D9" s="287">
        <v>252400</v>
      </c>
      <c r="E9" s="288">
        <v>-800</v>
      </c>
      <c r="F9" s="289">
        <v>99</v>
      </c>
      <c r="G9" s="289">
        <v>97</v>
      </c>
      <c r="H9" s="288">
        <v>-8400</v>
      </c>
      <c r="I9" s="289">
        <v>97</v>
      </c>
      <c r="J9" s="289">
        <v>102</v>
      </c>
      <c r="K9" s="289">
        <v>161</v>
      </c>
      <c r="M9" s="117">
        <v>1</v>
      </c>
      <c r="N9" s="120" t="s">
        <v>383</v>
      </c>
      <c r="O9" s="121">
        <f>IFERROR(_xlfn.XLOOKUP(N9,$A$23:$A$69,$B$23:$B$69),"-")</f>
        <v>46800</v>
      </c>
      <c r="P9" s="900">
        <f>IFERROR(_xlfn.RANK.EQ(O9,$O$9:$O$55,0)+COUNTIF(O$9:O9,O9)-1,"-")</f>
        <v>1</v>
      </c>
      <c r="Q9" s="900"/>
      <c r="R9" s="150">
        <f>IFERROR(RANK(T9,$T$9:$T$55,0),"-")</f>
        <v>1</v>
      </c>
      <c r="S9" s="150" t="str">
        <f>IFERROR(INDEX($N$9:$N$55,MATCH(M9,$P$9:$P$55,0)),"-")</f>
        <v>北海道</v>
      </c>
      <c r="T9" s="905">
        <f>IFERROR(LARGE($O$9:$O$55,M9),"-")</f>
        <v>46800</v>
      </c>
      <c r="U9" s="121">
        <f>IFERROR(_xlfn.XLOOKUP(N9,$A$23:$A$69,$D$23:$D$69),"-")</f>
        <v>132400</v>
      </c>
      <c r="V9" s="900">
        <f>IFERROR(_xlfn.RANK.EQ(U9,$U$9:$U$55,0)+COUNTIF(U$9:U9,U9)-1,"-")</f>
        <v>1</v>
      </c>
      <c r="W9" s="900"/>
      <c r="X9" s="150">
        <f>IFERROR(RANK(Z9,$Z$9:$Z$55,0),"-")</f>
        <v>1</v>
      </c>
      <c r="Y9" s="150" t="str">
        <f>IFERROR(INDEX($N$9:$N$55,MATCH(M9,$V$9:$V$55,0)),"-")</f>
        <v>北海道</v>
      </c>
      <c r="Z9" s="905">
        <f>IFERROR(LARGE($U$9:$U$55,M9),"-")</f>
        <v>132400</v>
      </c>
      <c r="AA9" s="122">
        <f>IFERROR(_xlfn.XLOOKUP(N9,$A$23:$A$69,$C$23:$C$69),"-")</f>
        <v>283</v>
      </c>
      <c r="AB9" s="901">
        <f>IFERROR(_xlfn.RANK.EQ(AA9,$AA$9:$AA$55,0)+COUNTIF(AA$9:AA9,AA9)-1,"-")</f>
        <v>1</v>
      </c>
      <c r="AC9" s="964"/>
      <c r="AD9" s="966">
        <f>IFERROR(RANK(AF9,$AF$9:$AF$55,0),"-")</f>
        <v>1</v>
      </c>
      <c r="AE9" s="966" t="str">
        <f>IFERROR(INDEX($N$9:$N$55,MATCH(M9,$AB$9:$AB$55,0)),"-")</f>
        <v>北海道</v>
      </c>
      <c r="AF9" s="969">
        <f>IFERROR(LARGE($AA$9:$AA$55,M9),"-")</f>
        <v>283</v>
      </c>
    </row>
    <row r="10" spans="1:32" ht="11.65" customHeight="1">
      <c r="A10" s="282" t="s">
        <v>972</v>
      </c>
      <c r="B10" s="286"/>
      <c r="C10" s="287"/>
      <c r="D10" s="287"/>
      <c r="E10" s="291"/>
      <c r="F10" s="292"/>
      <c r="G10" s="292"/>
      <c r="H10" s="291"/>
      <c r="I10" s="292"/>
      <c r="J10" s="292"/>
      <c r="K10" s="292"/>
      <c r="M10" s="117">
        <v>2</v>
      </c>
      <c r="N10" s="120" t="s">
        <v>384</v>
      </c>
      <c r="O10" s="122">
        <f t="shared" ref="O10:O55" si="0">IFERROR(_xlfn.XLOOKUP(N10,$A$23:$A$69,$B$23:$B$69),"-")</f>
        <v>5640</v>
      </c>
      <c r="P10" s="901">
        <f>IFERROR(_xlfn.RANK.EQ(O10,$O$9:$O$55,0)+COUNTIF(O$9:O10,O10)-1,"-")</f>
        <v>7</v>
      </c>
      <c r="Q10" s="901"/>
      <c r="R10" s="897">
        <f t="shared" ref="R10:R55" si="1">IFERROR(RANK(T10,$T$9:$T$55,0),"-")</f>
        <v>2</v>
      </c>
      <c r="S10" s="897" t="str">
        <f t="shared" ref="S10:S55" si="2">IFERROR(INDEX($N$9:$N$55,MATCH(M10,$P$9:$P$55,0)),"-")</f>
        <v>宮城</v>
      </c>
      <c r="T10" s="863">
        <f t="shared" ref="T10:T55" si="3">IFERROR(LARGE($O$9:$O$55,M10),"-")</f>
        <v>11600</v>
      </c>
      <c r="U10" s="122">
        <f t="shared" ref="U10:U55" si="4">IFERROR(_xlfn.XLOOKUP(N10,$A$23:$A$69,$D$23:$D$69),"-")</f>
        <v>7730</v>
      </c>
      <c r="V10" s="901">
        <f>IFERROR(_xlfn.RANK.EQ(U10,$U$9:$U$55,0)+COUNTIF(U$9:U10,U10)-1,"-")</f>
        <v>6</v>
      </c>
      <c r="W10" s="901"/>
      <c r="X10" s="897">
        <f t="shared" ref="X10:X55" si="5">IFERROR(RANK(Z10,$Z$9:$Z$55,0),"-")</f>
        <v>2</v>
      </c>
      <c r="Y10" s="897" t="str">
        <f t="shared" ref="Y10:Y55" si="6">IFERROR(INDEX($N$9:$N$55,MATCH(M10,$V$9:$V$55,0)),"-")</f>
        <v>宮城</v>
      </c>
      <c r="Z10" s="863">
        <f t="shared" ref="Z10:Z55" si="7">IFERROR(LARGE($U$9:$U$55,M10),"-")</f>
        <v>18900</v>
      </c>
      <c r="AA10" s="122">
        <f t="shared" ref="AA10:AA55" si="8">IFERROR(_xlfn.XLOOKUP(N10,$A$23:$A$69,$C$23:$C$69),"-")</f>
        <v>137</v>
      </c>
      <c r="AB10" s="901">
        <f>IFERROR(_xlfn.RANK.EQ(AA10,$AA$9:$AA$55,0)+COUNTIF(AA$9:AA10,AA10)-1,"-")</f>
        <v>6</v>
      </c>
      <c r="AC10" s="965"/>
      <c r="AD10" s="967">
        <f t="shared" ref="AD10:AD55" si="9">IFERROR(RANK(AF10,$AF$9:$AF$55,0),"-")</f>
        <v>2</v>
      </c>
      <c r="AE10" s="967" t="str">
        <f t="shared" ref="AE10:AE55" si="10">IFERROR(INDEX($N$9:$N$55,MATCH(M10,$AB$9:$AB$55,0)),"-")</f>
        <v>宮城</v>
      </c>
      <c r="AF10" s="969">
        <f t="shared" ref="AF10:AF55" si="11">IFERROR(LARGE($AA$9:$AA$55,M10),"-")</f>
        <v>163</v>
      </c>
    </row>
    <row r="11" spans="1:32" ht="11.65" customHeight="1">
      <c r="A11" s="282" t="s">
        <v>973</v>
      </c>
      <c r="B11" s="293">
        <v>46800</v>
      </c>
      <c r="C11" s="294">
        <v>283</v>
      </c>
      <c r="D11" s="294">
        <v>132400</v>
      </c>
      <c r="E11" s="291">
        <v>1500</v>
      </c>
      <c r="F11" s="292">
        <v>103</v>
      </c>
      <c r="G11" s="292">
        <v>111</v>
      </c>
      <c r="H11" s="291">
        <v>16800</v>
      </c>
      <c r="I11" s="292">
        <v>115</v>
      </c>
      <c r="J11" s="292">
        <v>116</v>
      </c>
      <c r="K11" s="292">
        <v>243</v>
      </c>
      <c r="M11" s="117">
        <v>3</v>
      </c>
      <c r="N11" s="120" t="s">
        <v>385</v>
      </c>
      <c r="O11" s="122">
        <f t="shared" si="0"/>
        <v>4830</v>
      </c>
      <c r="P11" s="901">
        <f>IFERROR(_xlfn.RANK.EQ(O11,$O$9:$O$55,0)+COUNTIF(O$9:O11,O11)-1,"-")</f>
        <v>9</v>
      </c>
      <c r="Q11" s="901"/>
      <c r="R11" s="897">
        <f t="shared" si="1"/>
        <v>3</v>
      </c>
      <c r="S11" s="897" t="str">
        <f t="shared" si="2"/>
        <v>秋田</v>
      </c>
      <c r="T11" s="863">
        <f t="shared" si="3"/>
        <v>9260</v>
      </c>
      <c r="U11" s="122">
        <f t="shared" si="4"/>
        <v>5310</v>
      </c>
      <c r="V11" s="901">
        <f>IFERROR(_xlfn.RANK.EQ(U11,$U$9:$U$55,0)+COUNTIF(U$9:U11,U11)-1,"-")</f>
        <v>9</v>
      </c>
      <c r="W11" s="901"/>
      <c r="X11" s="897">
        <f t="shared" si="5"/>
        <v>3</v>
      </c>
      <c r="Y11" s="897" t="str">
        <f t="shared" si="6"/>
        <v>秋田</v>
      </c>
      <c r="Z11" s="863">
        <f t="shared" si="7"/>
        <v>11300</v>
      </c>
      <c r="AA11" s="122">
        <f t="shared" si="8"/>
        <v>110</v>
      </c>
      <c r="AB11" s="901">
        <f>IFERROR(_xlfn.RANK.EQ(AA11,$AA$9:$AA$55,0)+COUNTIF(AA$9:AA11,AA11)-1,"-")</f>
        <v>15</v>
      </c>
      <c r="AC11" s="965"/>
      <c r="AD11" s="967">
        <f t="shared" si="9"/>
        <v>3</v>
      </c>
      <c r="AE11" s="967" t="str">
        <f t="shared" si="10"/>
        <v>新潟</v>
      </c>
      <c r="AF11" s="969">
        <f t="shared" si="11"/>
        <v>162</v>
      </c>
    </row>
    <row r="12" spans="1:32" ht="11.65" customHeight="1">
      <c r="A12" s="282" t="s">
        <v>848</v>
      </c>
      <c r="B12" s="293">
        <v>107000</v>
      </c>
      <c r="C12" s="294">
        <v>112</v>
      </c>
      <c r="D12" s="294">
        <v>120000</v>
      </c>
      <c r="E12" s="291">
        <v>-2300</v>
      </c>
      <c r="F12" s="292">
        <v>98</v>
      </c>
      <c r="G12" s="292">
        <v>84</v>
      </c>
      <c r="H12" s="291">
        <v>-25200</v>
      </c>
      <c r="I12" s="292">
        <v>83</v>
      </c>
      <c r="J12" s="292">
        <v>88</v>
      </c>
      <c r="K12" s="292">
        <v>128</v>
      </c>
      <c r="M12" s="117">
        <v>4</v>
      </c>
      <c r="N12" s="120" t="s">
        <v>386</v>
      </c>
      <c r="O12" s="122">
        <f t="shared" si="0"/>
        <v>11600</v>
      </c>
      <c r="P12" s="901">
        <f>IFERROR(_xlfn.RANK.EQ(O12,$O$9:$O$55,0)+COUNTIF(O$9:O12,O12)-1,"-")</f>
        <v>2</v>
      </c>
      <c r="Q12" s="901"/>
      <c r="R12" s="897">
        <f t="shared" si="1"/>
        <v>4</v>
      </c>
      <c r="S12" s="897" t="str">
        <f t="shared" si="2"/>
        <v>福岡</v>
      </c>
      <c r="T12" s="863">
        <f t="shared" si="3"/>
        <v>8040</v>
      </c>
      <c r="U12" s="122">
        <f t="shared" si="4"/>
        <v>18900</v>
      </c>
      <c r="V12" s="901">
        <f>IFERROR(_xlfn.RANK.EQ(U12,$U$9:$U$55,0)+COUNTIF(U$9:U12,U12)-1,"-")</f>
        <v>2</v>
      </c>
      <c r="W12" s="901"/>
      <c r="X12" s="897">
        <f t="shared" si="5"/>
        <v>4</v>
      </c>
      <c r="Y12" s="897" t="str">
        <f t="shared" si="6"/>
        <v>佐賀</v>
      </c>
      <c r="Z12" s="863">
        <f t="shared" si="7"/>
        <v>9090</v>
      </c>
      <c r="AA12" s="122">
        <f t="shared" si="8"/>
        <v>163</v>
      </c>
      <c r="AB12" s="901">
        <f>IFERROR(_xlfn.RANK.EQ(AA12,$AA$9:$AA$55,0)+COUNTIF(AA$9:AA12,AA12)-1,"-")</f>
        <v>2</v>
      </c>
      <c r="AC12" s="965"/>
      <c r="AD12" s="967">
        <f t="shared" si="9"/>
        <v>4</v>
      </c>
      <c r="AE12" s="967" t="str">
        <f t="shared" si="10"/>
        <v>千葉</v>
      </c>
      <c r="AF12" s="969">
        <f t="shared" si="11"/>
        <v>144</v>
      </c>
    </row>
    <row r="13" spans="1:32" ht="11.65" customHeight="1">
      <c r="A13" s="282" t="s">
        <v>849</v>
      </c>
      <c r="B13" s="293">
        <v>37800</v>
      </c>
      <c r="C13" s="294">
        <v>135</v>
      </c>
      <c r="D13" s="294">
        <v>51100</v>
      </c>
      <c r="E13" s="291">
        <v>-400</v>
      </c>
      <c r="F13" s="292">
        <v>99</v>
      </c>
      <c r="G13" s="292">
        <v>106</v>
      </c>
      <c r="H13" s="291">
        <v>2500</v>
      </c>
      <c r="I13" s="292">
        <v>105</v>
      </c>
      <c r="J13" s="292">
        <v>99</v>
      </c>
      <c r="K13" s="292">
        <v>137</v>
      </c>
      <c r="M13" s="117">
        <v>5</v>
      </c>
      <c r="N13" s="120" t="s">
        <v>387</v>
      </c>
      <c r="O13" s="122">
        <f t="shared" si="0"/>
        <v>9260</v>
      </c>
      <c r="P13" s="901">
        <f>IFERROR(_xlfn.RANK.EQ(O13,$O$9:$O$55,0)+COUNTIF(O$9:O13,O13)-1,"-")</f>
        <v>3</v>
      </c>
      <c r="Q13" s="901"/>
      <c r="R13" s="897">
        <f t="shared" si="1"/>
        <v>5</v>
      </c>
      <c r="S13" s="897" t="str">
        <f t="shared" si="2"/>
        <v>滋賀</v>
      </c>
      <c r="T13" s="863">
        <f t="shared" si="3"/>
        <v>7350</v>
      </c>
      <c r="U13" s="122">
        <f t="shared" si="4"/>
        <v>11300</v>
      </c>
      <c r="V13" s="901">
        <f>IFERROR(_xlfn.RANK.EQ(U13,$U$9:$U$55,0)+COUNTIF(U$9:U13,U13)-1,"-")</f>
        <v>3</v>
      </c>
      <c r="W13" s="901"/>
      <c r="X13" s="897">
        <f t="shared" si="5"/>
        <v>5</v>
      </c>
      <c r="Y13" s="897" t="str">
        <f t="shared" si="6"/>
        <v>福岡</v>
      </c>
      <c r="Z13" s="863">
        <f t="shared" si="7"/>
        <v>8920</v>
      </c>
      <c r="AA13" s="122">
        <f t="shared" si="8"/>
        <v>122</v>
      </c>
      <c r="AB13" s="901">
        <f>IFERROR(_xlfn.RANK.EQ(AA13,$AA$9:$AA$55,0)+COUNTIF(AA$9:AA13,AA13)-1,"-")</f>
        <v>10</v>
      </c>
      <c r="AC13" s="965"/>
      <c r="AD13" s="967">
        <f t="shared" si="9"/>
        <v>5</v>
      </c>
      <c r="AE13" s="967" t="str">
        <f t="shared" si="10"/>
        <v>長野</v>
      </c>
      <c r="AF13" s="969">
        <f t="shared" si="11"/>
        <v>142</v>
      </c>
    </row>
    <row r="14" spans="1:32" ht="11.65" customHeight="1">
      <c r="A14" s="282" t="s">
        <v>850</v>
      </c>
      <c r="B14" s="293">
        <v>12300</v>
      </c>
      <c r="C14" s="294">
        <v>124</v>
      </c>
      <c r="D14" s="294">
        <v>15300</v>
      </c>
      <c r="E14" s="291">
        <v>-300</v>
      </c>
      <c r="F14" s="292">
        <v>98</v>
      </c>
      <c r="G14" s="292">
        <v>93</v>
      </c>
      <c r="H14" s="291">
        <v>-1600</v>
      </c>
      <c r="I14" s="292">
        <v>91</v>
      </c>
      <c r="J14" s="292">
        <v>85</v>
      </c>
      <c r="K14" s="292">
        <v>146</v>
      </c>
      <c r="M14" s="117">
        <v>6</v>
      </c>
      <c r="N14" s="120" t="s">
        <v>388</v>
      </c>
      <c r="O14" s="122">
        <f t="shared" si="0"/>
        <v>4900</v>
      </c>
      <c r="P14" s="901">
        <f>IFERROR(_xlfn.RANK.EQ(O14,$O$9:$O$55,0)+COUNTIF(O$9:O14,O14)-1,"-")</f>
        <v>8</v>
      </c>
      <c r="Q14" s="901"/>
      <c r="R14" s="897">
        <f t="shared" si="1"/>
        <v>6</v>
      </c>
      <c r="S14" s="897" t="str">
        <f t="shared" si="2"/>
        <v>佐賀</v>
      </c>
      <c r="T14" s="863">
        <f t="shared" si="3"/>
        <v>7270</v>
      </c>
      <c r="U14" s="122">
        <f t="shared" si="4"/>
        <v>6370</v>
      </c>
      <c r="V14" s="901">
        <f>IFERROR(_xlfn.RANK.EQ(U14,$U$9:$U$55,0)+COUNTIF(U$9:U14,U14)-1,"-")</f>
        <v>8</v>
      </c>
      <c r="W14" s="901"/>
      <c r="X14" s="897">
        <f t="shared" si="5"/>
        <v>6</v>
      </c>
      <c r="Y14" s="897" t="str">
        <f t="shared" si="6"/>
        <v>青森</v>
      </c>
      <c r="Z14" s="863">
        <f t="shared" si="7"/>
        <v>7730</v>
      </c>
      <c r="AA14" s="122">
        <f t="shared" si="8"/>
        <v>130</v>
      </c>
      <c r="AB14" s="901">
        <f>IFERROR(_xlfn.RANK.EQ(AA14,$AA$9:$AA$55,0)+COUNTIF(AA$9:AA14,AA14)-1,"-")</f>
        <v>7</v>
      </c>
      <c r="AC14" s="965"/>
      <c r="AD14" s="967">
        <f t="shared" si="9"/>
        <v>6</v>
      </c>
      <c r="AE14" s="967" t="str">
        <f t="shared" si="10"/>
        <v>青森</v>
      </c>
      <c r="AF14" s="969">
        <f t="shared" si="11"/>
        <v>137</v>
      </c>
    </row>
    <row r="15" spans="1:32" ht="11.65" customHeight="1">
      <c r="A15" s="282" t="s">
        <v>851</v>
      </c>
      <c r="B15" s="293">
        <v>10100</v>
      </c>
      <c r="C15" s="294">
        <v>123</v>
      </c>
      <c r="D15" s="294">
        <v>12400</v>
      </c>
      <c r="E15" s="291">
        <v>-400</v>
      </c>
      <c r="F15" s="292">
        <v>96</v>
      </c>
      <c r="G15" s="292">
        <v>105</v>
      </c>
      <c r="H15" s="291">
        <v>100</v>
      </c>
      <c r="I15" s="292">
        <v>101</v>
      </c>
      <c r="J15" s="292">
        <v>92</v>
      </c>
      <c r="K15" s="292">
        <v>134</v>
      </c>
      <c r="M15" s="117">
        <v>7</v>
      </c>
      <c r="N15" s="120" t="s">
        <v>389</v>
      </c>
      <c r="O15" s="122">
        <f t="shared" si="0"/>
        <v>1490</v>
      </c>
      <c r="P15" s="901">
        <f>IFERROR(_xlfn.RANK.EQ(O15,$O$9:$O$55,0)+COUNTIF(O$9:O15,O15)-1,"-")</f>
        <v>22</v>
      </c>
      <c r="Q15" s="901"/>
      <c r="R15" s="897">
        <f t="shared" si="1"/>
        <v>7</v>
      </c>
      <c r="S15" s="897" t="str">
        <f t="shared" si="2"/>
        <v>青森</v>
      </c>
      <c r="T15" s="863">
        <f t="shared" si="3"/>
        <v>5640</v>
      </c>
      <c r="U15" s="122">
        <f t="shared" si="4"/>
        <v>1520</v>
      </c>
      <c r="V15" s="901">
        <f>IFERROR(_xlfn.RANK.EQ(U15,$U$9:$U$55,0)+COUNTIF(U$9:U15,U15)-1,"-")</f>
        <v>21</v>
      </c>
      <c r="W15" s="901"/>
      <c r="X15" s="897">
        <f t="shared" si="5"/>
        <v>7</v>
      </c>
      <c r="Y15" s="897" t="str">
        <f t="shared" si="6"/>
        <v>新潟</v>
      </c>
      <c r="Z15" s="863">
        <f t="shared" si="7"/>
        <v>6850</v>
      </c>
      <c r="AA15" s="122">
        <f t="shared" si="8"/>
        <v>102</v>
      </c>
      <c r="AB15" s="901">
        <f>IFERROR(_xlfn.RANK.EQ(AA15,$AA$9:$AA$55,0)+COUNTIF(AA$9:AA15,AA15)-1,"-")</f>
        <v>18</v>
      </c>
      <c r="AC15" s="965"/>
      <c r="AD15" s="967">
        <f t="shared" si="9"/>
        <v>7</v>
      </c>
      <c r="AE15" s="967" t="str">
        <f t="shared" si="10"/>
        <v>山形</v>
      </c>
      <c r="AF15" s="969">
        <f t="shared" si="11"/>
        <v>130</v>
      </c>
    </row>
    <row r="16" spans="1:32" ht="11.65" customHeight="1">
      <c r="A16" s="282" t="s">
        <v>852</v>
      </c>
      <c r="B16" s="293">
        <v>12000</v>
      </c>
      <c r="C16" s="294">
        <v>79</v>
      </c>
      <c r="D16" s="294">
        <v>9430</v>
      </c>
      <c r="E16" s="291">
        <v>-400</v>
      </c>
      <c r="F16" s="292">
        <v>97</v>
      </c>
      <c r="G16" s="292">
        <v>76</v>
      </c>
      <c r="H16" s="291">
        <v>-3470</v>
      </c>
      <c r="I16" s="292">
        <v>73</v>
      </c>
      <c r="J16" s="292">
        <v>77</v>
      </c>
      <c r="K16" s="292">
        <v>103</v>
      </c>
      <c r="M16" s="117">
        <v>8</v>
      </c>
      <c r="N16" s="120" t="s">
        <v>390</v>
      </c>
      <c r="O16" s="122">
        <f t="shared" si="0"/>
        <v>3300</v>
      </c>
      <c r="P16" s="901">
        <f>IFERROR(_xlfn.RANK.EQ(O16,$O$9:$O$55,0)+COUNTIF(O$9:O16,O16)-1,"-")</f>
        <v>14</v>
      </c>
      <c r="Q16" s="901"/>
      <c r="R16" s="897">
        <f t="shared" si="1"/>
        <v>8</v>
      </c>
      <c r="S16" s="897" t="str">
        <f t="shared" si="2"/>
        <v>山形</v>
      </c>
      <c r="T16" s="863">
        <f t="shared" si="3"/>
        <v>4900</v>
      </c>
      <c r="U16" s="122">
        <f t="shared" si="4"/>
        <v>3730</v>
      </c>
      <c r="V16" s="901">
        <f>IFERROR(_xlfn.RANK.EQ(U16,$U$9:$U$55,0)+COUNTIF(U$9:U16,U16)-1,"-")</f>
        <v>13</v>
      </c>
      <c r="W16" s="901"/>
      <c r="X16" s="897">
        <f t="shared" si="5"/>
        <v>8</v>
      </c>
      <c r="Y16" s="897" t="str">
        <f t="shared" si="6"/>
        <v>山形</v>
      </c>
      <c r="Z16" s="863">
        <f t="shared" si="7"/>
        <v>6370</v>
      </c>
      <c r="AA16" s="122">
        <f t="shared" si="8"/>
        <v>113</v>
      </c>
      <c r="AB16" s="901">
        <f>IFERROR(_xlfn.RANK.EQ(AA16,$AA$9:$AA$55,0)+COUNTIF(AA$9:AA16,AA16)-1,"-")</f>
        <v>12</v>
      </c>
      <c r="AC16" s="965"/>
      <c r="AD16" s="967">
        <f t="shared" si="9"/>
        <v>8</v>
      </c>
      <c r="AE16" s="967" t="str">
        <f t="shared" si="10"/>
        <v>栃木</v>
      </c>
      <c r="AF16" s="969">
        <f t="shared" si="11"/>
        <v>126</v>
      </c>
    </row>
    <row r="17" spans="1:32" ht="11.65" customHeight="1">
      <c r="A17" s="282" t="s">
        <v>853</v>
      </c>
      <c r="B17" s="293">
        <v>10100</v>
      </c>
      <c r="C17" s="294">
        <v>66</v>
      </c>
      <c r="D17" s="294">
        <v>6650</v>
      </c>
      <c r="E17" s="291">
        <v>0</v>
      </c>
      <c r="F17" s="292">
        <v>100</v>
      </c>
      <c r="G17" s="292">
        <v>56</v>
      </c>
      <c r="H17" s="291">
        <v>-5150</v>
      </c>
      <c r="I17" s="292">
        <v>56</v>
      </c>
      <c r="J17" s="292">
        <v>56</v>
      </c>
      <c r="K17" s="292">
        <v>117</v>
      </c>
      <c r="M17" s="117">
        <v>9</v>
      </c>
      <c r="N17" s="120" t="s">
        <v>391</v>
      </c>
      <c r="O17" s="122">
        <f t="shared" si="0"/>
        <v>2630</v>
      </c>
      <c r="P17" s="901">
        <f>IFERROR(_xlfn.RANK.EQ(O17,$O$9:$O$55,0)+COUNTIF(O$9:O17,O17)-1,"-")</f>
        <v>16</v>
      </c>
      <c r="Q17" s="901"/>
      <c r="R17" s="897">
        <f t="shared" si="1"/>
        <v>9</v>
      </c>
      <c r="S17" s="897" t="str">
        <f t="shared" si="2"/>
        <v>岩手</v>
      </c>
      <c r="T17" s="863">
        <f t="shared" si="3"/>
        <v>4830</v>
      </c>
      <c r="U17" s="122">
        <f t="shared" si="4"/>
        <v>3310</v>
      </c>
      <c r="V17" s="901">
        <f>IFERROR(_xlfn.RANK.EQ(U17,$U$9:$U$55,0)+COUNTIF(U$9:U17,U17)-1,"-")</f>
        <v>14</v>
      </c>
      <c r="W17" s="901"/>
      <c r="X17" s="897">
        <f t="shared" si="5"/>
        <v>9</v>
      </c>
      <c r="Y17" s="897" t="str">
        <f t="shared" si="6"/>
        <v>岩手</v>
      </c>
      <c r="Z17" s="863">
        <f t="shared" si="7"/>
        <v>5310</v>
      </c>
      <c r="AA17" s="122">
        <f t="shared" si="8"/>
        <v>126</v>
      </c>
      <c r="AB17" s="901">
        <f>IFERROR(_xlfn.RANK.EQ(AA17,$AA$9:$AA$55,0)+COUNTIF(AA$9:AA17,AA17)-1,"-")</f>
        <v>8</v>
      </c>
      <c r="AC17" s="965"/>
      <c r="AD17" s="967">
        <f t="shared" si="9"/>
        <v>9</v>
      </c>
      <c r="AE17" s="967" t="str">
        <f t="shared" si="10"/>
        <v>佐賀</v>
      </c>
      <c r="AF17" s="969">
        <f t="shared" si="11"/>
        <v>125</v>
      </c>
    </row>
    <row r="18" spans="1:32" ht="11.65" customHeight="1">
      <c r="A18" s="282" t="s">
        <v>854</v>
      </c>
      <c r="B18" s="293">
        <v>4180</v>
      </c>
      <c r="C18" s="294">
        <v>67</v>
      </c>
      <c r="D18" s="294">
        <v>2820</v>
      </c>
      <c r="E18" s="291">
        <v>-310</v>
      </c>
      <c r="F18" s="292">
        <v>93</v>
      </c>
      <c r="G18" s="292">
        <v>71</v>
      </c>
      <c r="H18" s="291">
        <v>-1390</v>
      </c>
      <c r="I18" s="292">
        <v>67</v>
      </c>
      <c r="J18" s="292">
        <v>67</v>
      </c>
      <c r="K18" s="292">
        <v>100</v>
      </c>
      <c r="M18" s="117">
        <v>10</v>
      </c>
      <c r="N18" s="120" t="s">
        <v>392</v>
      </c>
      <c r="O18" s="122">
        <f t="shared" si="0"/>
        <v>273</v>
      </c>
      <c r="P18" s="901">
        <f>IFERROR(_xlfn.RANK.EQ(O18,$O$9:$O$55,0)+COUNTIF(O$9:O18,O18)-1,"-")</f>
        <v>35</v>
      </c>
      <c r="Q18" s="901"/>
      <c r="R18" s="897">
        <f t="shared" si="1"/>
        <v>10</v>
      </c>
      <c r="S18" s="897" t="str">
        <f t="shared" si="2"/>
        <v>富山</v>
      </c>
      <c r="T18" s="863">
        <f t="shared" si="3"/>
        <v>4550</v>
      </c>
      <c r="U18" s="122">
        <f t="shared" si="4"/>
        <v>235</v>
      </c>
      <c r="V18" s="901">
        <f>IFERROR(_xlfn.RANK.EQ(U18,$U$9:$U$55,0)+COUNTIF(U$9:U18,U18)-1,"-")</f>
        <v>32</v>
      </c>
      <c r="W18" s="901"/>
      <c r="X18" s="897">
        <f t="shared" si="5"/>
        <v>10</v>
      </c>
      <c r="Y18" s="897" t="str">
        <f t="shared" si="6"/>
        <v>滋賀</v>
      </c>
      <c r="Z18" s="863">
        <f t="shared" si="7"/>
        <v>5220</v>
      </c>
      <c r="AA18" s="122">
        <f t="shared" si="8"/>
        <v>86</v>
      </c>
      <c r="AB18" s="901">
        <f>IFERROR(_xlfn.RANK.EQ(AA18,$AA$9:$AA$55,0)+COUNTIF(AA$9:AA18,AA18)-1,"-")</f>
        <v>26</v>
      </c>
      <c r="AC18" s="965"/>
      <c r="AD18" s="967">
        <f t="shared" si="9"/>
        <v>10</v>
      </c>
      <c r="AE18" s="967" t="str">
        <f t="shared" si="10"/>
        <v>秋田</v>
      </c>
      <c r="AF18" s="969">
        <f t="shared" si="11"/>
        <v>122</v>
      </c>
    </row>
    <row r="19" spans="1:32" ht="11.65" customHeight="1">
      <c r="A19" s="282" t="s">
        <v>855</v>
      </c>
      <c r="B19" s="293">
        <v>467</v>
      </c>
      <c r="C19" s="294">
        <v>85</v>
      </c>
      <c r="D19" s="294">
        <v>399</v>
      </c>
      <c r="E19" s="291">
        <v>-7</v>
      </c>
      <c r="F19" s="292">
        <v>99</v>
      </c>
      <c r="G19" s="292">
        <v>55</v>
      </c>
      <c r="H19" s="291">
        <v>-332</v>
      </c>
      <c r="I19" s="292">
        <v>55</v>
      </c>
      <c r="J19" s="292">
        <v>65</v>
      </c>
      <c r="K19" s="292">
        <v>131</v>
      </c>
      <c r="M19" s="117">
        <v>11</v>
      </c>
      <c r="N19" s="120" t="s">
        <v>393</v>
      </c>
      <c r="O19" s="122">
        <f t="shared" si="0"/>
        <v>667</v>
      </c>
      <c r="P19" s="901">
        <f>IFERROR(_xlfn.RANK.EQ(O19,$O$9:$O$55,0)+COUNTIF(O$9:O19,O19)-1,"-")</f>
        <v>29</v>
      </c>
      <c r="Q19" s="901"/>
      <c r="R19" s="897">
        <f t="shared" si="1"/>
        <v>11</v>
      </c>
      <c r="S19" s="897" t="str">
        <f t="shared" si="2"/>
        <v>三重</v>
      </c>
      <c r="T19" s="863">
        <f t="shared" si="3"/>
        <v>4510</v>
      </c>
      <c r="U19" s="122">
        <f t="shared" si="4"/>
        <v>547</v>
      </c>
      <c r="V19" s="901">
        <f>IFERROR(_xlfn.RANK.EQ(U19,$U$9:$U$55,0)+COUNTIF(U$9:U19,U19)-1,"-")</f>
        <v>28</v>
      </c>
      <c r="W19" s="901"/>
      <c r="X19" s="897">
        <f t="shared" si="5"/>
        <v>11</v>
      </c>
      <c r="Y19" s="897" t="str">
        <f t="shared" si="6"/>
        <v>富山</v>
      </c>
      <c r="Z19" s="863">
        <f t="shared" si="7"/>
        <v>4870</v>
      </c>
      <c r="AA19" s="122">
        <f t="shared" si="8"/>
        <v>82</v>
      </c>
      <c r="AB19" s="901">
        <f>IFERROR(_xlfn.RANK.EQ(AA19,$AA$9:$AA$55,0)+COUNTIF(AA$9:AA19,AA19)-1,"-")</f>
        <v>28</v>
      </c>
      <c r="AC19" s="965"/>
      <c r="AD19" s="967">
        <f t="shared" si="9"/>
        <v>11</v>
      </c>
      <c r="AE19" s="967" t="str">
        <f t="shared" si="10"/>
        <v>東京</v>
      </c>
      <c r="AF19" s="969">
        <f t="shared" si="11"/>
        <v>120</v>
      </c>
    </row>
    <row r="20" spans="1:32" ht="11.65" customHeight="1">
      <c r="A20" s="282" t="s">
        <v>856</v>
      </c>
      <c r="B20" s="293">
        <v>20200</v>
      </c>
      <c r="C20" s="294">
        <v>108</v>
      </c>
      <c r="D20" s="294">
        <v>21900</v>
      </c>
      <c r="E20" s="291">
        <v>-500</v>
      </c>
      <c r="F20" s="292">
        <v>98</v>
      </c>
      <c r="G20" s="292">
        <v>59</v>
      </c>
      <c r="H20" s="291">
        <v>-15800</v>
      </c>
      <c r="I20" s="292">
        <v>58</v>
      </c>
      <c r="J20" s="292">
        <v>82</v>
      </c>
      <c r="K20" s="292">
        <v>132</v>
      </c>
      <c r="M20" s="117">
        <v>12</v>
      </c>
      <c r="N20" s="120" t="s">
        <v>394</v>
      </c>
      <c r="O20" s="122">
        <f t="shared" si="0"/>
        <v>821</v>
      </c>
      <c r="P20" s="901">
        <f>IFERROR(_xlfn.RANK.EQ(O20,$O$9:$O$55,0)+COUNTIF(O$9:O20,O20)-1,"-")</f>
        <v>26</v>
      </c>
      <c r="Q20" s="901"/>
      <c r="R20" s="897">
        <f t="shared" si="1"/>
        <v>12</v>
      </c>
      <c r="S20" s="897" t="str">
        <f t="shared" si="2"/>
        <v>新潟</v>
      </c>
      <c r="T20" s="863">
        <f t="shared" si="3"/>
        <v>4230</v>
      </c>
      <c r="U20" s="122">
        <f t="shared" si="4"/>
        <v>1180</v>
      </c>
      <c r="V20" s="901">
        <f>IFERROR(_xlfn.RANK.EQ(U20,$U$9:$U$55,0)+COUNTIF(U$9:U20,U20)-1,"-")</f>
        <v>23</v>
      </c>
      <c r="W20" s="901"/>
      <c r="X20" s="897">
        <f t="shared" si="5"/>
        <v>12</v>
      </c>
      <c r="Y20" s="897" t="str">
        <f t="shared" si="6"/>
        <v>愛知</v>
      </c>
      <c r="Z20" s="863">
        <f t="shared" si="7"/>
        <v>4680</v>
      </c>
      <c r="AA20" s="122">
        <f t="shared" si="8"/>
        <v>144</v>
      </c>
      <c r="AB20" s="901">
        <f>IFERROR(_xlfn.RANK.EQ(AA20,$AA$9:$AA$55,0)+COUNTIF(AA$9:AA20,AA20)-1,"-")</f>
        <v>4</v>
      </c>
      <c r="AC20" s="965"/>
      <c r="AD20" s="967">
        <f t="shared" si="9"/>
        <v>12</v>
      </c>
      <c r="AE20" s="967" t="str">
        <f t="shared" si="10"/>
        <v>茨城</v>
      </c>
      <c r="AF20" s="969">
        <f t="shared" si="11"/>
        <v>113</v>
      </c>
    </row>
    <row r="21" spans="1:32" ht="11.65" customHeight="1">
      <c r="A21" s="282" t="s">
        <v>162</v>
      </c>
      <c r="B21" s="293" t="s">
        <v>888</v>
      </c>
      <c r="C21" s="294" t="s">
        <v>888</v>
      </c>
      <c r="D21" s="294" t="s">
        <v>888</v>
      </c>
      <c r="E21" s="291" t="s">
        <v>888</v>
      </c>
      <c r="F21" s="292" t="s">
        <v>888</v>
      </c>
      <c r="G21" s="292" t="s">
        <v>888</v>
      </c>
      <c r="H21" s="291" t="s">
        <v>888</v>
      </c>
      <c r="I21" s="292" t="s">
        <v>888</v>
      </c>
      <c r="J21" s="292" t="s">
        <v>888</v>
      </c>
      <c r="K21" s="292">
        <v>21</v>
      </c>
      <c r="M21" s="117">
        <v>13</v>
      </c>
      <c r="N21" s="120" t="s">
        <v>395</v>
      </c>
      <c r="O21" s="122">
        <f t="shared" si="0"/>
        <v>4</v>
      </c>
      <c r="P21" s="901">
        <f>IFERROR(_xlfn.RANK.EQ(O21,$O$9:$O$55,0)+COUNTIF(O$9:O21,O21)-1,"-")</f>
        <v>46</v>
      </c>
      <c r="Q21" s="901"/>
      <c r="R21" s="897">
        <f t="shared" si="1"/>
        <v>13</v>
      </c>
      <c r="S21" s="897" t="str">
        <f t="shared" si="2"/>
        <v>愛知</v>
      </c>
      <c r="T21" s="863">
        <f t="shared" si="3"/>
        <v>4220</v>
      </c>
      <c r="U21" s="122">
        <f t="shared" si="4"/>
        <v>5</v>
      </c>
      <c r="V21" s="901">
        <f>IFERROR(_xlfn.RANK.EQ(U21,$U$9:$U$55,0)+COUNTIF(U$9:U21,U21)-1,"-")</f>
        <v>45</v>
      </c>
      <c r="W21" s="901"/>
      <c r="X21" s="897">
        <f t="shared" si="5"/>
        <v>13</v>
      </c>
      <c r="Y21" s="897" t="str">
        <f t="shared" si="6"/>
        <v>茨城</v>
      </c>
      <c r="Z21" s="863">
        <f t="shared" si="7"/>
        <v>3730</v>
      </c>
      <c r="AA21" s="122">
        <f t="shared" si="8"/>
        <v>120</v>
      </c>
      <c r="AB21" s="901">
        <f>IFERROR(_xlfn.RANK.EQ(AA21,$AA$9:$AA$55,0)+COUNTIF(AA$9:AA21,AA21)-1,"-")</f>
        <v>11</v>
      </c>
      <c r="AC21" s="965"/>
      <c r="AD21" s="967">
        <f t="shared" si="9"/>
        <v>13</v>
      </c>
      <c r="AE21" s="967" t="str">
        <f t="shared" si="10"/>
        <v>愛知</v>
      </c>
      <c r="AF21" s="969">
        <f t="shared" si="11"/>
        <v>111</v>
      </c>
    </row>
    <row r="22" spans="1:32" ht="11.65" customHeight="1">
      <c r="A22" s="282" t="s">
        <v>974</v>
      </c>
      <c r="B22" s="293"/>
      <c r="C22" s="294"/>
      <c r="D22" s="294"/>
      <c r="E22" s="291"/>
      <c r="F22" s="292"/>
      <c r="G22" s="292"/>
      <c r="H22" s="291"/>
      <c r="I22" s="292"/>
      <c r="J22" s="292"/>
      <c r="K22" s="292"/>
      <c r="M22" s="117">
        <v>14</v>
      </c>
      <c r="N22" s="120" t="s">
        <v>396</v>
      </c>
      <c r="O22" s="122">
        <f t="shared" si="0"/>
        <v>37</v>
      </c>
      <c r="P22" s="901">
        <f>IFERROR(_xlfn.RANK.EQ(O22,$O$9:$O$55,0)+COUNTIF(O$9:O22,O22)-1,"-")</f>
        <v>42</v>
      </c>
      <c r="Q22" s="901"/>
      <c r="R22" s="897">
        <f t="shared" si="1"/>
        <v>14</v>
      </c>
      <c r="S22" s="897" t="str">
        <f t="shared" si="2"/>
        <v>茨城</v>
      </c>
      <c r="T22" s="863">
        <f t="shared" si="3"/>
        <v>3300</v>
      </c>
      <c r="U22" s="122">
        <f t="shared" si="4"/>
        <v>37</v>
      </c>
      <c r="V22" s="901">
        <f>IFERROR(_xlfn.RANK.EQ(U22,$U$9:$U$55,0)+COUNTIF(U$9:U22,U22)-1,"-")</f>
        <v>40</v>
      </c>
      <c r="W22" s="901"/>
      <c r="X22" s="897">
        <f t="shared" si="5"/>
        <v>14</v>
      </c>
      <c r="Y22" s="897" t="str">
        <f t="shared" si="6"/>
        <v>栃木</v>
      </c>
      <c r="Z22" s="863">
        <f t="shared" si="7"/>
        <v>3310</v>
      </c>
      <c r="AA22" s="122">
        <f t="shared" si="8"/>
        <v>100</v>
      </c>
      <c r="AB22" s="901">
        <f>IFERROR(_xlfn.RANK.EQ(AA22,$AA$9:$AA$55,0)+COUNTIF(AA$9:AA22,AA22)-1,"-")</f>
        <v>20</v>
      </c>
      <c r="AC22" s="965"/>
      <c r="AD22" s="967">
        <f t="shared" si="9"/>
        <v>13</v>
      </c>
      <c r="AE22" s="967" t="str">
        <f t="shared" si="10"/>
        <v>福岡</v>
      </c>
      <c r="AF22" s="969">
        <f t="shared" si="11"/>
        <v>111</v>
      </c>
    </row>
    <row r="23" spans="1:32" ht="11.65" customHeight="1">
      <c r="A23" s="282" t="s">
        <v>134</v>
      </c>
      <c r="B23" s="293">
        <v>46800</v>
      </c>
      <c r="C23" s="294">
        <v>283</v>
      </c>
      <c r="D23" s="294">
        <v>132400</v>
      </c>
      <c r="E23" s="291">
        <v>1500</v>
      </c>
      <c r="F23" s="292">
        <v>103</v>
      </c>
      <c r="G23" s="292">
        <v>111</v>
      </c>
      <c r="H23" s="291">
        <v>16800</v>
      </c>
      <c r="I23" s="292">
        <v>115</v>
      </c>
      <c r="J23" s="292">
        <v>116</v>
      </c>
      <c r="K23" s="292">
        <v>243</v>
      </c>
      <c r="M23" s="117">
        <v>15</v>
      </c>
      <c r="N23" s="120" t="s">
        <v>397</v>
      </c>
      <c r="O23" s="122">
        <f t="shared" si="0"/>
        <v>4230</v>
      </c>
      <c r="P23" s="901">
        <f>IFERROR(_xlfn.RANK.EQ(O23,$O$9:$O$55,0)+COUNTIF(O$9:O23,O23)-1,"-")</f>
        <v>12</v>
      </c>
      <c r="Q23" s="901"/>
      <c r="R23" s="897">
        <f t="shared" si="1"/>
        <v>15</v>
      </c>
      <c r="S23" s="897" t="str">
        <f t="shared" si="2"/>
        <v>岐阜</v>
      </c>
      <c r="T23" s="863">
        <f t="shared" si="3"/>
        <v>3050</v>
      </c>
      <c r="U23" s="122">
        <f t="shared" si="4"/>
        <v>6850</v>
      </c>
      <c r="V23" s="901">
        <f>IFERROR(_xlfn.RANK.EQ(U23,$U$9:$U$55,0)+COUNTIF(U$9:U23,U23)-1,"-")</f>
        <v>7</v>
      </c>
      <c r="W23" s="901"/>
      <c r="X23" s="897">
        <f t="shared" si="5"/>
        <v>15</v>
      </c>
      <c r="Y23" s="897" t="str">
        <f t="shared" si="6"/>
        <v>長野</v>
      </c>
      <c r="Z23" s="863">
        <f t="shared" si="7"/>
        <v>3150</v>
      </c>
      <c r="AA23" s="122">
        <f t="shared" si="8"/>
        <v>162</v>
      </c>
      <c r="AB23" s="901">
        <f>IFERROR(_xlfn.RANK.EQ(AA23,$AA$9:$AA$55,0)+COUNTIF(AA$9:AA23,AA23)-1,"-")</f>
        <v>3</v>
      </c>
      <c r="AC23" s="965"/>
      <c r="AD23" s="967">
        <f t="shared" si="9"/>
        <v>15</v>
      </c>
      <c r="AE23" s="967" t="str">
        <f t="shared" si="10"/>
        <v>岩手</v>
      </c>
      <c r="AF23" s="969">
        <f t="shared" si="11"/>
        <v>110</v>
      </c>
    </row>
    <row r="24" spans="1:32" ht="11.65" customHeight="1">
      <c r="A24" s="282" t="s">
        <v>136</v>
      </c>
      <c r="B24" s="293">
        <v>5640</v>
      </c>
      <c r="C24" s="294">
        <v>137</v>
      </c>
      <c r="D24" s="294">
        <v>7730</v>
      </c>
      <c r="E24" s="291">
        <v>110</v>
      </c>
      <c r="F24" s="292">
        <v>102</v>
      </c>
      <c r="G24" s="292">
        <v>79</v>
      </c>
      <c r="H24" s="291">
        <v>-1840</v>
      </c>
      <c r="I24" s="292">
        <v>81</v>
      </c>
      <c r="J24" s="292">
        <v>101</v>
      </c>
      <c r="K24" s="292">
        <v>136</v>
      </c>
      <c r="M24" s="117">
        <v>16</v>
      </c>
      <c r="N24" s="120" t="s">
        <v>398</v>
      </c>
      <c r="O24" s="122">
        <f t="shared" si="0"/>
        <v>4550</v>
      </c>
      <c r="P24" s="901">
        <f>IFERROR(_xlfn.RANK.EQ(O24,$O$9:$O$55,0)+COUNTIF(O$9:O24,O24)-1,"-")</f>
        <v>10</v>
      </c>
      <c r="Q24" s="901"/>
      <c r="R24" s="897">
        <f t="shared" si="1"/>
        <v>16</v>
      </c>
      <c r="S24" s="897" t="str">
        <f t="shared" si="2"/>
        <v>栃木</v>
      </c>
      <c r="T24" s="863">
        <f t="shared" si="3"/>
        <v>2630</v>
      </c>
      <c r="U24" s="122">
        <f t="shared" si="4"/>
        <v>4870</v>
      </c>
      <c r="V24" s="901">
        <f>IFERROR(_xlfn.RANK.EQ(U24,$U$9:$U$55,0)+COUNTIF(U$9:U24,U24)-1,"-")</f>
        <v>11</v>
      </c>
      <c r="W24" s="901"/>
      <c r="X24" s="897">
        <f t="shared" si="5"/>
        <v>16</v>
      </c>
      <c r="Y24" s="897" t="str">
        <f t="shared" si="6"/>
        <v>三重</v>
      </c>
      <c r="Z24" s="863">
        <f t="shared" si="7"/>
        <v>2620</v>
      </c>
      <c r="AA24" s="122">
        <f t="shared" si="8"/>
        <v>107</v>
      </c>
      <c r="AB24" s="901">
        <f>IFERROR(_xlfn.RANK.EQ(AA24,$AA$9:$AA$55,0)+COUNTIF(AA$9:AA24,AA24)-1,"-")</f>
        <v>16</v>
      </c>
      <c r="AC24" s="965"/>
      <c r="AD24" s="967">
        <f t="shared" si="9"/>
        <v>16</v>
      </c>
      <c r="AE24" s="967" t="str">
        <f t="shared" si="10"/>
        <v>富山</v>
      </c>
      <c r="AF24" s="969">
        <f t="shared" si="11"/>
        <v>107</v>
      </c>
    </row>
    <row r="25" spans="1:32" ht="11.65" customHeight="1">
      <c r="A25" s="282" t="s">
        <v>156</v>
      </c>
      <c r="B25" s="293">
        <v>4830</v>
      </c>
      <c r="C25" s="294">
        <v>110</v>
      </c>
      <c r="D25" s="294">
        <v>5310</v>
      </c>
      <c r="E25" s="291">
        <v>-150</v>
      </c>
      <c r="F25" s="292">
        <v>97</v>
      </c>
      <c r="G25" s="292">
        <v>121</v>
      </c>
      <c r="H25" s="291">
        <v>780</v>
      </c>
      <c r="I25" s="292">
        <v>117</v>
      </c>
      <c r="J25" s="292">
        <v>85</v>
      </c>
      <c r="K25" s="292">
        <v>130</v>
      </c>
      <c r="M25" s="117">
        <v>17</v>
      </c>
      <c r="N25" s="120" t="s">
        <v>399</v>
      </c>
      <c r="O25" s="122">
        <f t="shared" si="0"/>
        <v>1650</v>
      </c>
      <c r="P25" s="901">
        <f>IFERROR(_xlfn.RANK.EQ(O25,$O$9:$O$55,0)+COUNTIF(O$9:O25,O25)-1,"-")</f>
        <v>21</v>
      </c>
      <c r="Q25" s="901"/>
      <c r="R25" s="897">
        <f t="shared" si="1"/>
        <v>17</v>
      </c>
      <c r="S25" s="897" t="str">
        <f t="shared" si="2"/>
        <v>熊本</v>
      </c>
      <c r="T25" s="863">
        <f t="shared" si="3"/>
        <v>2600</v>
      </c>
      <c r="U25" s="122">
        <f t="shared" si="4"/>
        <v>1680</v>
      </c>
      <c r="V25" s="901">
        <f>IFERROR(_xlfn.RANK.EQ(U25,$U$9:$U$55,0)+COUNTIF(U$9:U25,U25)-1,"-")</f>
        <v>20</v>
      </c>
      <c r="W25" s="901"/>
      <c r="X25" s="897">
        <f t="shared" si="5"/>
        <v>17</v>
      </c>
      <c r="Y25" s="897" t="str">
        <f t="shared" si="6"/>
        <v>熊本</v>
      </c>
      <c r="Z25" s="863">
        <f t="shared" si="7"/>
        <v>2600</v>
      </c>
      <c r="AA25" s="122">
        <f t="shared" si="8"/>
        <v>102</v>
      </c>
      <c r="AB25" s="901">
        <f>IFERROR(_xlfn.RANK.EQ(AA25,$AA$9:$AA$55,0)+COUNTIF(AA$9:AA25,AA25)-1,"-")</f>
        <v>19</v>
      </c>
      <c r="AC25" s="965"/>
      <c r="AD25" s="967">
        <f t="shared" si="9"/>
        <v>17</v>
      </c>
      <c r="AE25" s="967" t="str">
        <f t="shared" si="10"/>
        <v>福井</v>
      </c>
      <c r="AF25" s="969">
        <f t="shared" si="11"/>
        <v>104</v>
      </c>
    </row>
    <row r="26" spans="1:32" ht="11.65" customHeight="1">
      <c r="A26" s="282" t="s">
        <v>143</v>
      </c>
      <c r="B26" s="293">
        <v>11600</v>
      </c>
      <c r="C26" s="294">
        <v>163</v>
      </c>
      <c r="D26" s="294">
        <v>18900</v>
      </c>
      <c r="E26" s="291">
        <v>-100</v>
      </c>
      <c r="F26" s="292">
        <v>99</v>
      </c>
      <c r="G26" s="292">
        <v>98</v>
      </c>
      <c r="H26" s="291">
        <v>-500</v>
      </c>
      <c r="I26" s="292">
        <v>97</v>
      </c>
      <c r="J26" s="292">
        <v>107</v>
      </c>
      <c r="K26" s="292">
        <v>153</v>
      </c>
      <c r="M26" s="117">
        <v>18</v>
      </c>
      <c r="N26" s="120" t="s">
        <v>400</v>
      </c>
      <c r="O26" s="122">
        <f t="shared" si="0"/>
        <v>1850</v>
      </c>
      <c r="P26" s="901">
        <f>IFERROR(_xlfn.RANK.EQ(O26,$O$9:$O$55,0)+COUNTIF(O$9:O26,O26)-1,"-")</f>
        <v>20</v>
      </c>
      <c r="Q26" s="901"/>
      <c r="R26" s="897">
        <f t="shared" si="1"/>
        <v>18</v>
      </c>
      <c r="S26" s="897" t="str">
        <f t="shared" si="2"/>
        <v>兵庫</v>
      </c>
      <c r="T26" s="863">
        <f t="shared" si="3"/>
        <v>2260</v>
      </c>
      <c r="U26" s="122">
        <f t="shared" si="4"/>
        <v>1920</v>
      </c>
      <c r="V26" s="901">
        <f>IFERROR(_xlfn.RANK.EQ(U26,$U$9:$U$55,0)+COUNTIF(U$9:U26,U26)-1,"-")</f>
        <v>19</v>
      </c>
      <c r="W26" s="901"/>
      <c r="X26" s="897">
        <f t="shared" si="5"/>
        <v>18</v>
      </c>
      <c r="Y26" s="897" t="str">
        <f t="shared" si="6"/>
        <v>岐阜</v>
      </c>
      <c r="Z26" s="863">
        <f t="shared" si="7"/>
        <v>2040</v>
      </c>
      <c r="AA26" s="122">
        <f t="shared" si="8"/>
        <v>104</v>
      </c>
      <c r="AB26" s="901">
        <f>IFERROR(_xlfn.RANK.EQ(AA26,$AA$9:$AA$55,0)+COUNTIF(AA$9:AA26,AA26)-1,"-")</f>
        <v>17</v>
      </c>
      <c r="AC26" s="965"/>
      <c r="AD26" s="967">
        <f t="shared" si="9"/>
        <v>18</v>
      </c>
      <c r="AE26" s="967" t="str">
        <f t="shared" si="10"/>
        <v>福島</v>
      </c>
      <c r="AF26" s="969">
        <f t="shared" si="11"/>
        <v>102</v>
      </c>
    </row>
    <row r="27" spans="1:32" ht="11.65" customHeight="1">
      <c r="A27" s="282" t="s">
        <v>150</v>
      </c>
      <c r="B27" s="293">
        <v>9260</v>
      </c>
      <c r="C27" s="294">
        <v>122</v>
      </c>
      <c r="D27" s="294">
        <v>11300</v>
      </c>
      <c r="E27" s="291">
        <v>-270</v>
      </c>
      <c r="F27" s="292">
        <v>97</v>
      </c>
      <c r="G27" s="292">
        <v>167</v>
      </c>
      <c r="H27" s="291">
        <v>4340</v>
      </c>
      <c r="I27" s="292">
        <v>162</v>
      </c>
      <c r="J27" s="292">
        <v>98</v>
      </c>
      <c r="K27" s="292">
        <v>124</v>
      </c>
      <c r="M27" s="117">
        <v>19</v>
      </c>
      <c r="N27" s="120" t="s">
        <v>401</v>
      </c>
      <c r="O27" s="122">
        <f t="shared" si="0"/>
        <v>203</v>
      </c>
      <c r="P27" s="901">
        <f>IFERROR(_xlfn.RANK.EQ(O27,$O$9:$O$55,0)+COUNTIF(O$9:O27,O27)-1,"-")</f>
        <v>37</v>
      </c>
      <c r="Q27" s="901"/>
      <c r="R27" s="897">
        <f t="shared" si="1"/>
        <v>19</v>
      </c>
      <c r="S27" s="897" t="str">
        <f t="shared" si="2"/>
        <v>長野</v>
      </c>
      <c r="T27" s="863">
        <f t="shared" si="3"/>
        <v>2220</v>
      </c>
      <c r="U27" s="122">
        <f t="shared" si="4"/>
        <v>199</v>
      </c>
      <c r="V27" s="901">
        <f>IFERROR(_xlfn.RANK.EQ(U27,$U$9:$U$55,0)+COUNTIF(U$9:U27,U27)-1,"-")</f>
        <v>35</v>
      </c>
      <c r="W27" s="901"/>
      <c r="X27" s="897">
        <f t="shared" si="5"/>
        <v>19</v>
      </c>
      <c r="Y27" s="897" t="str">
        <f t="shared" si="6"/>
        <v>福井</v>
      </c>
      <c r="Z27" s="863">
        <f t="shared" si="7"/>
        <v>1920</v>
      </c>
      <c r="AA27" s="122">
        <f t="shared" si="8"/>
        <v>98</v>
      </c>
      <c r="AB27" s="901">
        <f>IFERROR(_xlfn.RANK.EQ(AA27,$AA$9:$AA$55,0)+COUNTIF(AA$9:AA27,AA27)-1,"-")</f>
        <v>22</v>
      </c>
      <c r="AC27" s="965"/>
      <c r="AD27" s="967">
        <f t="shared" si="9"/>
        <v>18</v>
      </c>
      <c r="AE27" s="967" t="str">
        <f t="shared" si="10"/>
        <v>石川</v>
      </c>
      <c r="AF27" s="969">
        <f t="shared" si="11"/>
        <v>102</v>
      </c>
    </row>
    <row r="28" spans="1:32" ht="11.65" customHeight="1">
      <c r="A28" s="282" t="s">
        <v>146</v>
      </c>
      <c r="B28" s="293">
        <v>4900</v>
      </c>
      <c r="C28" s="294">
        <v>130</v>
      </c>
      <c r="D28" s="294">
        <v>6370</v>
      </c>
      <c r="E28" s="291">
        <v>-40</v>
      </c>
      <c r="F28" s="292">
        <v>99</v>
      </c>
      <c r="G28" s="292">
        <v>97</v>
      </c>
      <c r="H28" s="291">
        <v>-250</v>
      </c>
      <c r="I28" s="292">
        <v>96</v>
      </c>
      <c r="J28" s="292">
        <v>93</v>
      </c>
      <c r="K28" s="292">
        <v>140</v>
      </c>
      <c r="M28" s="117">
        <v>20</v>
      </c>
      <c r="N28" s="120" t="s">
        <v>402</v>
      </c>
      <c r="O28" s="122">
        <f t="shared" si="0"/>
        <v>2220</v>
      </c>
      <c r="P28" s="901">
        <f>IFERROR(_xlfn.RANK.EQ(O28,$O$9:$O$55,0)+COUNTIF(O$9:O28,O28)-1,"-")</f>
        <v>19</v>
      </c>
      <c r="Q28" s="901"/>
      <c r="R28" s="897">
        <f t="shared" si="1"/>
        <v>20</v>
      </c>
      <c r="S28" s="897" t="str">
        <f t="shared" si="2"/>
        <v>福井</v>
      </c>
      <c r="T28" s="863">
        <f t="shared" si="3"/>
        <v>1850</v>
      </c>
      <c r="U28" s="122">
        <f t="shared" si="4"/>
        <v>3150</v>
      </c>
      <c r="V28" s="901">
        <f>IFERROR(_xlfn.RANK.EQ(U28,$U$9:$U$55,0)+COUNTIF(U$9:U28,U28)-1,"-")</f>
        <v>15</v>
      </c>
      <c r="W28" s="901"/>
      <c r="X28" s="897">
        <f t="shared" si="5"/>
        <v>20</v>
      </c>
      <c r="Y28" s="897" t="str">
        <f t="shared" si="6"/>
        <v>石川</v>
      </c>
      <c r="Z28" s="863">
        <f t="shared" si="7"/>
        <v>1680</v>
      </c>
      <c r="AA28" s="122">
        <f t="shared" si="8"/>
        <v>142</v>
      </c>
      <c r="AB28" s="901">
        <f>IFERROR(_xlfn.RANK.EQ(AA28,$AA$9:$AA$55,0)+COUNTIF(AA$9:AA28,AA28)-1,"-")</f>
        <v>5</v>
      </c>
      <c r="AC28" s="965"/>
      <c r="AD28" s="967">
        <f t="shared" si="9"/>
        <v>20</v>
      </c>
      <c r="AE28" s="967" t="str">
        <f t="shared" si="10"/>
        <v>神奈川</v>
      </c>
      <c r="AF28" s="969">
        <f t="shared" si="11"/>
        <v>100</v>
      </c>
    </row>
    <row r="29" spans="1:32" ht="11.65" customHeight="1">
      <c r="A29" s="282" t="s">
        <v>149</v>
      </c>
      <c r="B29" s="293">
        <v>1490</v>
      </c>
      <c r="C29" s="294">
        <v>102</v>
      </c>
      <c r="D29" s="294">
        <v>1520</v>
      </c>
      <c r="E29" s="291">
        <v>-30</v>
      </c>
      <c r="F29" s="292">
        <v>98</v>
      </c>
      <c r="G29" s="292">
        <v>105</v>
      </c>
      <c r="H29" s="291">
        <v>50</v>
      </c>
      <c r="I29" s="292">
        <v>103</v>
      </c>
      <c r="J29" s="292">
        <v>86</v>
      </c>
      <c r="K29" s="292">
        <v>118</v>
      </c>
      <c r="M29" s="117">
        <v>21</v>
      </c>
      <c r="N29" s="120" t="s">
        <v>403</v>
      </c>
      <c r="O29" s="122">
        <f t="shared" si="0"/>
        <v>3050</v>
      </c>
      <c r="P29" s="901">
        <f>IFERROR(_xlfn.RANK.EQ(O29,$O$9:$O$55,0)+COUNTIF(O$9:O29,O29)-1,"-")</f>
        <v>15</v>
      </c>
      <c r="Q29" s="901"/>
      <c r="R29" s="897">
        <f t="shared" si="1"/>
        <v>21</v>
      </c>
      <c r="S29" s="897" t="str">
        <f t="shared" si="2"/>
        <v>石川</v>
      </c>
      <c r="T29" s="863">
        <f t="shared" si="3"/>
        <v>1650</v>
      </c>
      <c r="U29" s="122">
        <f t="shared" si="4"/>
        <v>2040</v>
      </c>
      <c r="V29" s="901">
        <f>IFERROR(_xlfn.RANK.EQ(U29,$U$9:$U$55,0)+COUNTIF(U$9:U29,U29)-1,"-")</f>
        <v>18</v>
      </c>
      <c r="W29" s="901"/>
      <c r="X29" s="897">
        <f t="shared" si="5"/>
        <v>21</v>
      </c>
      <c r="Y29" s="897" t="str">
        <f t="shared" si="6"/>
        <v>福島</v>
      </c>
      <c r="Z29" s="863">
        <f t="shared" si="7"/>
        <v>1520</v>
      </c>
      <c r="AA29" s="122">
        <f t="shared" si="8"/>
        <v>67</v>
      </c>
      <c r="AB29" s="901">
        <f>IFERROR(_xlfn.RANK.EQ(AA29,$AA$9:$AA$55,0)+COUNTIF(AA$9:AA29,AA29)-1,"-")</f>
        <v>33</v>
      </c>
      <c r="AC29" s="965"/>
      <c r="AD29" s="967">
        <f t="shared" si="9"/>
        <v>20</v>
      </c>
      <c r="AE29" s="967" t="str">
        <f t="shared" si="10"/>
        <v>熊本</v>
      </c>
      <c r="AF29" s="969">
        <f t="shared" si="11"/>
        <v>100</v>
      </c>
    </row>
    <row r="30" spans="1:32" ht="11.65" customHeight="1">
      <c r="A30" s="282" t="s">
        <v>147</v>
      </c>
      <c r="B30" s="293">
        <v>3300</v>
      </c>
      <c r="C30" s="294">
        <v>113</v>
      </c>
      <c r="D30" s="294">
        <v>3730</v>
      </c>
      <c r="E30" s="291">
        <v>-130</v>
      </c>
      <c r="F30" s="292">
        <v>96</v>
      </c>
      <c r="G30" s="292">
        <v>96</v>
      </c>
      <c r="H30" s="291">
        <v>-320</v>
      </c>
      <c r="I30" s="292">
        <v>92</v>
      </c>
      <c r="J30" s="292">
        <v>96</v>
      </c>
      <c r="K30" s="292">
        <v>118</v>
      </c>
      <c r="M30" s="117">
        <v>22</v>
      </c>
      <c r="N30" s="120" t="s">
        <v>404</v>
      </c>
      <c r="O30" s="122">
        <f t="shared" si="0"/>
        <v>184</v>
      </c>
      <c r="P30" s="901">
        <f>IFERROR(_xlfn.RANK.EQ(O30,$O$9:$O$55,0)+COUNTIF(O$9:O30,O30)-1,"-")</f>
        <v>38</v>
      </c>
      <c r="Q30" s="901"/>
      <c r="R30" s="897">
        <f t="shared" si="1"/>
        <v>22</v>
      </c>
      <c r="S30" s="897" t="str">
        <f t="shared" si="2"/>
        <v>福島</v>
      </c>
      <c r="T30" s="863">
        <f t="shared" si="3"/>
        <v>1490</v>
      </c>
      <c r="U30" s="122">
        <f t="shared" si="4"/>
        <v>85</v>
      </c>
      <c r="V30" s="901">
        <f>IFERROR(_xlfn.RANK.EQ(U30,$U$9:$U$55,0)+COUNTIF(U$9:U30,U30)-1,"-")</f>
        <v>38</v>
      </c>
      <c r="W30" s="901"/>
      <c r="X30" s="897">
        <f t="shared" si="5"/>
        <v>22</v>
      </c>
      <c r="Y30" s="897" t="str">
        <f t="shared" si="6"/>
        <v>兵庫</v>
      </c>
      <c r="Z30" s="863">
        <f t="shared" si="7"/>
        <v>1240</v>
      </c>
      <c r="AA30" s="122">
        <f t="shared" si="8"/>
        <v>46</v>
      </c>
      <c r="AB30" s="901">
        <f>IFERROR(_xlfn.RANK.EQ(AA30,$AA$9:$AA$55,0)+COUNTIF(AA$9:AA30,AA30)-1,"-")</f>
        <v>43</v>
      </c>
      <c r="AC30" s="965"/>
      <c r="AD30" s="967">
        <f t="shared" si="9"/>
        <v>22</v>
      </c>
      <c r="AE30" s="967" t="str">
        <f t="shared" si="10"/>
        <v>山梨</v>
      </c>
      <c r="AF30" s="969">
        <f t="shared" si="11"/>
        <v>98</v>
      </c>
    </row>
    <row r="31" spans="1:32" ht="11.65" customHeight="1">
      <c r="A31" s="282" t="s">
        <v>158</v>
      </c>
      <c r="B31" s="293">
        <v>2630</v>
      </c>
      <c r="C31" s="294">
        <v>126</v>
      </c>
      <c r="D31" s="294">
        <v>3310</v>
      </c>
      <c r="E31" s="291">
        <v>0</v>
      </c>
      <c r="F31" s="292">
        <v>100</v>
      </c>
      <c r="G31" s="292">
        <v>93</v>
      </c>
      <c r="H31" s="291">
        <v>-240</v>
      </c>
      <c r="I31" s="292">
        <v>93</v>
      </c>
      <c r="J31" s="292">
        <v>80</v>
      </c>
      <c r="K31" s="292">
        <v>157</v>
      </c>
      <c r="M31" s="117">
        <v>23</v>
      </c>
      <c r="N31" s="120" t="s">
        <v>405</v>
      </c>
      <c r="O31" s="122">
        <f t="shared" si="0"/>
        <v>4220</v>
      </c>
      <c r="P31" s="901">
        <f>IFERROR(_xlfn.RANK.EQ(O31,$O$9:$O$55,0)+COUNTIF(O$9:O31,O31)-1,"-")</f>
        <v>13</v>
      </c>
      <c r="Q31" s="901"/>
      <c r="R31" s="897">
        <f t="shared" si="1"/>
        <v>23</v>
      </c>
      <c r="S31" s="897" t="str">
        <f t="shared" si="2"/>
        <v>岡山</v>
      </c>
      <c r="T31" s="863">
        <f t="shared" si="3"/>
        <v>1470</v>
      </c>
      <c r="U31" s="122">
        <f t="shared" si="4"/>
        <v>4680</v>
      </c>
      <c r="V31" s="901">
        <f>IFERROR(_xlfn.RANK.EQ(U31,$U$9:$U$55,0)+COUNTIF(U$9:U31,U31)-1,"-")</f>
        <v>12</v>
      </c>
      <c r="W31" s="901"/>
      <c r="X31" s="897">
        <f t="shared" si="5"/>
        <v>23</v>
      </c>
      <c r="Y31" s="897" t="str">
        <f t="shared" si="6"/>
        <v>千葉</v>
      </c>
      <c r="Z31" s="863">
        <f t="shared" si="7"/>
        <v>1180</v>
      </c>
      <c r="AA31" s="122">
        <f t="shared" si="8"/>
        <v>111</v>
      </c>
      <c r="AB31" s="901">
        <f>IFERROR(_xlfn.RANK.EQ(AA31,$AA$9:$AA$55,0)+COUNTIF(AA$9:AA31,AA31)-1,"-")</f>
        <v>13</v>
      </c>
      <c r="AC31" s="965"/>
      <c r="AD31" s="967">
        <f t="shared" si="9"/>
        <v>23</v>
      </c>
      <c r="AE31" s="967" t="str">
        <f t="shared" si="10"/>
        <v>鳥取</v>
      </c>
      <c r="AF31" s="969">
        <f t="shared" si="11"/>
        <v>96</v>
      </c>
    </row>
    <row r="32" spans="1:32" ht="11.65" customHeight="1">
      <c r="A32" s="282" t="s">
        <v>155</v>
      </c>
      <c r="B32" s="293">
        <v>273</v>
      </c>
      <c r="C32" s="294">
        <v>86</v>
      </c>
      <c r="D32" s="294">
        <v>235</v>
      </c>
      <c r="E32" s="291">
        <v>-3</v>
      </c>
      <c r="F32" s="292">
        <v>99</v>
      </c>
      <c r="G32" s="292">
        <v>82</v>
      </c>
      <c r="H32" s="291">
        <v>-55</v>
      </c>
      <c r="I32" s="292">
        <v>81</v>
      </c>
      <c r="J32" s="292">
        <v>65</v>
      </c>
      <c r="K32" s="292">
        <v>132</v>
      </c>
      <c r="M32" s="117">
        <v>24</v>
      </c>
      <c r="N32" s="120" t="s">
        <v>406</v>
      </c>
      <c r="O32" s="122">
        <f t="shared" si="0"/>
        <v>4510</v>
      </c>
      <c r="P32" s="901">
        <f>IFERROR(_xlfn.RANK.EQ(O32,$O$9:$O$55,0)+COUNTIF(O$9:O32,O32)-1,"-")</f>
        <v>11</v>
      </c>
      <c r="Q32" s="901"/>
      <c r="R32" s="897">
        <f t="shared" si="1"/>
        <v>24</v>
      </c>
      <c r="S32" s="897" t="str">
        <f t="shared" si="2"/>
        <v>大分</v>
      </c>
      <c r="T32" s="863">
        <f t="shared" si="3"/>
        <v>1340</v>
      </c>
      <c r="U32" s="122">
        <f t="shared" si="4"/>
        <v>2620</v>
      </c>
      <c r="V32" s="901">
        <f>IFERROR(_xlfn.RANK.EQ(U32,$U$9:$U$55,0)+COUNTIF(U$9:U32,U32)-1,"-")</f>
        <v>16</v>
      </c>
      <c r="W32" s="901"/>
      <c r="X32" s="897">
        <f t="shared" si="5"/>
        <v>24</v>
      </c>
      <c r="Y32" s="897" t="str">
        <f t="shared" si="6"/>
        <v>大分</v>
      </c>
      <c r="Z32" s="863">
        <f t="shared" si="7"/>
        <v>710</v>
      </c>
      <c r="AA32" s="122">
        <f t="shared" si="8"/>
        <v>58</v>
      </c>
      <c r="AB32" s="901">
        <f>IFERROR(_xlfn.RANK.EQ(AA32,$AA$9:$AA$55,0)+COUNTIF(AA$9:AA32,AA32)-1,"-")</f>
        <v>38</v>
      </c>
      <c r="AC32" s="965"/>
      <c r="AD32" s="967">
        <f t="shared" si="9"/>
        <v>24</v>
      </c>
      <c r="AE32" s="967" t="str">
        <f t="shared" si="10"/>
        <v>愛媛</v>
      </c>
      <c r="AF32" s="969">
        <f t="shared" si="11"/>
        <v>95</v>
      </c>
    </row>
    <row r="33" spans="1:32" ht="11.65" customHeight="1">
      <c r="A33" s="282" t="s">
        <v>154</v>
      </c>
      <c r="B33" s="293">
        <v>667</v>
      </c>
      <c r="C33" s="294">
        <v>82</v>
      </c>
      <c r="D33" s="294">
        <v>547</v>
      </c>
      <c r="E33" s="291">
        <v>-72</v>
      </c>
      <c r="F33" s="292">
        <v>90</v>
      </c>
      <c r="G33" s="292">
        <v>124</v>
      </c>
      <c r="H33" s="291">
        <v>59</v>
      </c>
      <c r="I33" s="292">
        <v>112</v>
      </c>
      <c r="J33" s="292">
        <v>92</v>
      </c>
      <c r="K33" s="292">
        <v>89</v>
      </c>
      <c r="M33" s="117">
        <v>25</v>
      </c>
      <c r="N33" s="120" t="s">
        <v>407</v>
      </c>
      <c r="O33" s="122">
        <f t="shared" si="0"/>
        <v>7350</v>
      </c>
      <c r="P33" s="901">
        <f>IFERROR(_xlfn.RANK.EQ(O33,$O$9:$O$55,0)+COUNTIF(O$9:O33,O33)-1,"-")</f>
        <v>5</v>
      </c>
      <c r="Q33" s="901"/>
      <c r="R33" s="897">
        <f t="shared" si="1"/>
        <v>25</v>
      </c>
      <c r="S33" s="897" t="str">
        <f t="shared" si="2"/>
        <v>山口</v>
      </c>
      <c r="T33" s="863">
        <f t="shared" si="3"/>
        <v>877</v>
      </c>
      <c r="U33" s="122">
        <f t="shared" si="4"/>
        <v>5220</v>
      </c>
      <c r="V33" s="901">
        <f>IFERROR(_xlfn.RANK.EQ(U33,$U$9:$U$55,0)+COUNTIF(U$9:U33,U33)-1,"-")</f>
        <v>10</v>
      </c>
      <c r="W33" s="901"/>
      <c r="X33" s="897">
        <f t="shared" si="5"/>
        <v>25</v>
      </c>
      <c r="Y33" s="897" t="str">
        <f t="shared" si="6"/>
        <v>島根</v>
      </c>
      <c r="Z33" s="863">
        <f t="shared" si="7"/>
        <v>694</v>
      </c>
      <c r="AA33" s="122">
        <f t="shared" si="8"/>
        <v>71</v>
      </c>
      <c r="AB33" s="901">
        <f>IFERROR(_xlfn.RANK.EQ(AA33,$AA$9:$AA$55,0)+COUNTIF(AA$9:AA33,AA33)-1,"-")</f>
        <v>31</v>
      </c>
      <c r="AC33" s="965"/>
      <c r="AD33" s="967">
        <f t="shared" si="9"/>
        <v>25</v>
      </c>
      <c r="AE33" s="967" t="str">
        <f t="shared" si="10"/>
        <v>島根</v>
      </c>
      <c r="AF33" s="969">
        <f t="shared" si="11"/>
        <v>92</v>
      </c>
    </row>
    <row r="34" spans="1:32" ht="11.65" customHeight="1">
      <c r="A34" s="282" t="s">
        <v>160</v>
      </c>
      <c r="B34" s="293">
        <v>821</v>
      </c>
      <c r="C34" s="294">
        <v>144</v>
      </c>
      <c r="D34" s="294">
        <v>1180</v>
      </c>
      <c r="E34" s="291">
        <v>-62</v>
      </c>
      <c r="F34" s="292">
        <v>93</v>
      </c>
      <c r="G34" s="292">
        <v>153</v>
      </c>
      <c r="H34" s="291">
        <v>350</v>
      </c>
      <c r="I34" s="292">
        <v>142</v>
      </c>
      <c r="J34" s="292">
        <v>145</v>
      </c>
      <c r="K34" s="292">
        <v>99</v>
      </c>
      <c r="M34" s="117">
        <v>26</v>
      </c>
      <c r="N34" s="120" t="s">
        <v>408</v>
      </c>
      <c r="O34" s="122">
        <f t="shared" si="0"/>
        <v>325</v>
      </c>
      <c r="P34" s="901">
        <f>IFERROR(_xlfn.RANK.EQ(O34,$O$9:$O$55,0)+COUNTIF(O$9:O34,O34)-1,"-")</f>
        <v>34</v>
      </c>
      <c r="Q34" s="901"/>
      <c r="R34" s="897">
        <f t="shared" si="1"/>
        <v>26</v>
      </c>
      <c r="S34" s="897" t="str">
        <f t="shared" si="2"/>
        <v>千葉</v>
      </c>
      <c r="T34" s="863">
        <f t="shared" si="3"/>
        <v>821</v>
      </c>
      <c r="U34" s="122">
        <f t="shared" si="4"/>
        <v>101</v>
      </c>
      <c r="V34" s="901">
        <f>IFERROR(_xlfn.RANK.EQ(U34,$U$9:$U$55,0)+COUNTIF(U$9:U34,U34)-1,"-")</f>
        <v>37</v>
      </c>
      <c r="W34" s="901"/>
      <c r="X34" s="897">
        <f t="shared" si="5"/>
        <v>26</v>
      </c>
      <c r="Y34" s="897" t="str">
        <f t="shared" si="6"/>
        <v>山口</v>
      </c>
      <c r="Z34" s="863">
        <f t="shared" si="7"/>
        <v>693</v>
      </c>
      <c r="AA34" s="122">
        <f t="shared" si="8"/>
        <v>31</v>
      </c>
      <c r="AB34" s="901">
        <f>IFERROR(_xlfn.RANK.EQ(AA34,$AA$9:$AA$55,0)+COUNTIF(AA$9:AA34,AA34)-1,"-")</f>
        <v>44</v>
      </c>
      <c r="AC34" s="965"/>
      <c r="AD34" s="967">
        <f t="shared" si="9"/>
        <v>26</v>
      </c>
      <c r="AE34" s="967" t="str">
        <f t="shared" si="10"/>
        <v>群馬</v>
      </c>
      <c r="AF34" s="969">
        <f t="shared" si="11"/>
        <v>86</v>
      </c>
    </row>
    <row r="35" spans="1:32" ht="11.65" customHeight="1">
      <c r="A35" s="282" t="s">
        <v>174</v>
      </c>
      <c r="B35" s="293">
        <v>4</v>
      </c>
      <c r="C35" s="294">
        <v>120</v>
      </c>
      <c r="D35" s="294">
        <v>5</v>
      </c>
      <c r="E35" s="291">
        <v>-1</v>
      </c>
      <c r="F35" s="292">
        <v>80</v>
      </c>
      <c r="G35" s="292">
        <v>95</v>
      </c>
      <c r="H35" s="291">
        <v>-1</v>
      </c>
      <c r="I35" s="292">
        <v>83</v>
      </c>
      <c r="J35" s="292">
        <v>92</v>
      </c>
      <c r="K35" s="292">
        <v>130</v>
      </c>
      <c r="M35" s="117">
        <v>27</v>
      </c>
      <c r="N35" s="120" t="s">
        <v>409</v>
      </c>
      <c r="O35" s="122">
        <f t="shared" si="0"/>
        <v>13</v>
      </c>
      <c r="P35" s="901">
        <f>IFERROR(_xlfn.RANK.EQ(O35,$O$9:$O$55,0)+COUNTIF(O$9:O35,O35)-1,"-")</f>
        <v>44</v>
      </c>
      <c r="Q35" s="901"/>
      <c r="R35" s="897">
        <f t="shared" si="1"/>
        <v>27</v>
      </c>
      <c r="S35" s="897" t="str">
        <f t="shared" si="2"/>
        <v>島根</v>
      </c>
      <c r="T35" s="863">
        <f t="shared" si="3"/>
        <v>754</v>
      </c>
      <c r="U35" s="122">
        <f t="shared" si="4"/>
        <v>7</v>
      </c>
      <c r="V35" s="901">
        <f>IFERROR(_xlfn.RANK.EQ(U35,$U$9:$U$55,0)+COUNTIF(U$9:U35,U35)-1,"-")</f>
        <v>44</v>
      </c>
      <c r="W35" s="901"/>
      <c r="X35" s="897">
        <f t="shared" si="5"/>
        <v>27</v>
      </c>
      <c r="Y35" s="897" t="str">
        <f t="shared" si="6"/>
        <v>鳥取</v>
      </c>
      <c r="Z35" s="863">
        <f t="shared" si="7"/>
        <v>641</v>
      </c>
      <c r="AA35" s="122">
        <f t="shared" si="8"/>
        <v>54</v>
      </c>
      <c r="AB35" s="901">
        <f>IFERROR(_xlfn.RANK.EQ(AA35,$AA$9:$AA$55,0)+COUNTIF(AA$9:AA35,AA35)-1,"-")</f>
        <v>40</v>
      </c>
      <c r="AC35" s="965"/>
      <c r="AD35" s="967">
        <f t="shared" si="9"/>
        <v>27</v>
      </c>
      <c r="AE35" s="967" t="str">
        <f t="shared" si="10"/>
        <v>広島</v>
      </c>
      <c r="AF35" s="969">
        <f t="shared" si="11"/>
        <v>84</v>
      </c>
    </row>
    <row r="36" spans="1:32" ht="11.65" customHeight="1">
      <c r="A36" s="282" t="s">
        <v>178</v>
      </c>
      <c r="B36" s="293">
        <v>37</v>
      </c>
      <c r="C36" s="294">
        <v>100</v>
      </c>
      <c r="D36" s="294">
        <v>37</v>
      </c>
      <c r="E36" s="291">
        <v>0</v>
      </c>
      <c r="F36" s="292">
        <v>100</v>
      </c>
      <c r="G36" s="292">
        <v>86</v>
      </c>
      <c r="H36" s="291">
        <v>-6</v>
      </c>
      <c r="I36" s="292">
        <v>86</v>
      </c>
      <c r="J36" s="292">
        <v>71</v>
      </c>
      <c r="K36" s="292">
        <v>141</v>
      </c>
      <c r="M36" s="117">
        <v>28</v>
      </c>
      <c r="N36" s="120" t="s">
        <v>410</v>
      </c>
      <c r="O36" s="122">
        <f t="shared" si="0"/>
        <v>2260</v>
      </c>
      <c r="P36" s="901">
        <f>IFERROR(_xlfn.RANK.EQ(O36,$O$9:$O$55,0)+COUNTIF(O$9:O36,O36)-1,"-")</f>
        <v>18</v>
      </c>
      <c r="Q36" s="901"/>
      <c r="R36" s="897">
        <f t="shared" si="1"/>
        <v>28</v>
      </c>
      <c r="S36" s="897" t="str">
        <f t="shared" si="2"/>
        <v>鳥取</v>
      </c>
      <c r="T36" s="863">
        <f t="shared" si="3"/>
        <v>668</v>
      </c>
      <c r="U36" s="122">
        <f t="shared" si="4"/>
        <v>1240</v>
      </c>
      <c r="V36" s="901">
        <f>IFERROR(_xlfn.RANK.EQ(U36,$U$9:$U$55,0)+COUNTIF(U$9:U36,U36)-1,"-")</f>
        <v>22</v>
      </c>
      <c r="W36" s="901"/>
      <c r="X36" s="897">
        <f t="shared" si="5"/>
        <v>28</v>
      </c>
      <c r="Y36" s="897" t="str">
        <f t="shared" si="6"/>
        <v>埼玉</v>
      </c>
      <c r="Z36" s="863">
        <f t="shared" si="7"/>
        <v>547</v>
      </c>
      <c r="AA36" s="122">
        <f t="shared" si="8"/>
        <v>55</v>
      </c>
      <c r="AB36" s="901">
        <f>IFERROR(_xlfn.RANK.EQ(AA36,$AA$9:$AA$55,0)+COUNTIF(AA$9:AA36,AA36)-1,"-")</f>
        <v>39</v>
      </c>
      <c r="AC36" s="965"/>
      <c r="AD36" s="967">
        <f t="shared" si="9"/>
        <v>28</v>
      </c>
      <c r="AE36" s="967" t="str">
        <f t="shared" si="10"/>
        <v>埼玉</v>
      </c>
      <c r="AF36" s="969">
        <f t="shared" si="11"/>
        <v>82</v>
      </c>
    </row>
    <row r="37" spans="1:32" ht="11.65" customHeight="1">
      <c r="A37" s="282" t="s">
        <v>135</v>
      </c>
      <c r="B37" s="293">
        <v>4230</v>
      </c>
      <c r="C37" s="294">
        <v>162</v>
      </c>
      <c r="D37" s="294">
        <v>6850</v>
      </c>
      <c r="E37" s="291">
        <v>-50</v>
      </c>
      <c r="F37" s="292">
        <v>99</v>
      </c>
      <c r="G37" s="292">
        <v>98</v>
      </c>
      <c r="H37" s="291">
        <v>-250</v>
      </c>
      <c r="I37" s="292">
        <v>96</v>
      </c>
      <c r="J37" s="292">
        <v>95</v>
      </c>
      <c r="K37" s="292">
        <v>171</v>
      </c>
      <c r="M37" s="117">
        <v>29</v>
      </c>
      <c r="N37" s="120" t="s">
        <v>411</v>
      </c>
      <c r="O37" s="122">
        <f t="shared" si="0"/>
        <v>110</v>
      </c>
      <c r="P37" s="901">
        <f>IFERROR(_xlfn.RANK.EQ(O37,$O$9:$O$55,0)+COUNTIF(O$9:O37,O37)-1,"-")</f>
        <v>39</v>
      </c>
      <c r="Q37" s="901"/>
      <c r="R37" s="897">
        <f t="shared" si="1"/>
        <v>29</v>
      </c>
      <c r="S37" s="897" t="str">
        <f t="shared" si="2"/>
        <v>埼玉</v>
      </c>
      <c r="T37" s="863">
        <f t="shared" si="3"/>
        <v>667</v>
      </c>
      <c r="U37" s="122">
        <f t="shared" si="4"/>
        <v>67</v>
      </c>
      <c r="V37" s="901">
        <f>IFERROR(_xlfn.RANK.EQ(U37,$U$9:$U$55,0)+COUNTIF(U$9:U37,U37)-1,"-")</f>
        <v>39</v>
      </c>
      <c r="W37" s="901"/>
      <c r="X37" s="897">
        <f t="shared" si="5"/>
        <v>29</v>
      </c>
      <c r="Y37" s="897" t="str">
        <f t="shared" si="6"/>
        <v>岡山</v>
      </c>
      <c r="Z37" s="863">
        <f t="shared" si="7"/>
        <v>456</v>
      </c>
      <c r="AA37" s="122">
        <f t="shared" si="8"/>
        <v>61</v>
      </c>
      <c r="AB37" s="901">
        <f>IFERROR(_xlfn.RANK.EQ(AA37,$AA$9:$AA$55,0)+COUNTIF(AA$9:AA37,AA37)-1,"-")</f>
        <v>36</v>
      </c>
      <c r="AC37" s="965"/>
      <c r="AD37" s="967">
        <f t="shared" si="9"/>
        <v>29</v>
      </c>
      <c r="AE37" s="967" t="str">
        <f t="shared" si="10"/>
        <v>山口</v>
      </c>
      <c r="AF37" s="969">
        <f t="shared" si="11"/>
        <v>79</v>
      </c>
    </row>
    <row r="38" spans="1:32" ht="11.65" customHeight="1">
      <c r="A38" s="282" t="s">
        <v>167</v>
      </c>
      <c r="B38" s="293">
        <v>4550</v>
      </c>
      <c r="C38" s="294">
        <v>107</v>
      </c>
      <c r="D38" s="294">
        <v>4870</v>
      </c>
      <c r="E38" s="291">
        <v>-110</v>
      </c>
      <c r="F38" s="292">
        <v>98</v>
      </c>
      <c r="G38" s="292">
        <v>90</v>
      </c>
      <c r="H38" s="291">
        <v>-680</v>
      </c>
      <c r="I38" s="292">
        <v>88</v>
      </c>
      <c r="J38" s="292">
        <v>76</v>
      </c>
      <c r="K38" s="292">
        <v>140</v>
      </c>
      <c r="M38" s="117">
        <v>30</v>
      </c>
      <c r="N38" s="120" t="s">
        <v>412</v>
      </c>
      <c r="O38" s="122">
        <f t="shared" si="0"/>
        <v>24</v>
      </c>
      <c r="P38" s="901">
        <f>IFERROR(_xlfn.RANK.EQ(O38,$O$9:$O$55,0)+COUNTIF(O$9:O38,O38)-1,"-")</f>
        <v>43</v>
      </c>
      <c r="Q38" s="901"/>
      <c r="R38" s="897">
        <f t="shared" si="1"/>
        <v>30</v>
      </c>
      <c r="S38" s="897" t="str">
        <f t="shared" si="2"/>
        <v>広島</v>
      </c>
      <c r="T38" s="863">
        <f t="shared" si="3"/>
        <v>403</v>
      </c>
      <c r="U38" s="122">
        <f t="shared" si="4"/>
        <v>16</v>
      </c>
      <c r="V38" s="901">
        <f>IFERROR(_xlfn.RANK.EQ(U38,$U$9:$U$55,0)+COUNTIF(U$9:U38,U38)-1,"-")</f>
        <v>43</v>
      </c>
      <c r="W38" s="901"/>
      <c r="X38" s="897">
        <f t="shared" si="5"/>
        <v>30</v>
      </c>
      <c r="Y38" s="897" t="str">
        <f t="shared" si="6"/>
        <v>広島</v>
      </c>
      <c r="Z38" s="863">
        <f t="shared" si="7"/>
        <v>339</v>
      </c>
      <c r="AA38" s="122">
        <f t="shared" si="8"/>
        <v>67</v>
      </c>
      <c r="AB38" s="901">
        <f>IFERROR(_xlfn.RANK.EQ(AA38,$AA$9:$AA$55,0)+COUNTIF(AA$9:AA38,AA38)-1,"-")</f>
        <v>34</v>
      </c>
      <c r="AC38" s="965"/>
      <c r="AD38" s="967">
        <f t="shared" si="9"/>
        <v>30</v>
      </c>
      <c r="AE38" s="967" t="str">
        <f t="shared" si="10"/>
        <v>香川</v>
      </c>
      <c r="AF38" s="969">
        <f t="shared" si="11"/>
        <v>72</v>
      </c>
    </row>
    <row r="39" spans="1:32" ht="11.65" customHeight="1">
      <c r="A39" s="282" t="s">
        <v>177</v>
      </c>
      <c r="B39" s="293">
        <v>1650</v>
      </c>
      <c r="C39" s="294">
        <v>102</v>
      </c>
      <c r="D39" s="294">
        <v>1680</v>
      </c>
      <c r="E39" s="291">
        <v>-70</v>
      </c>
      <c r="F39" s="292">
        <v>96</v>
      </c>
      <c r="G39" s="292">
        <v>91</v>
      </c>
      <c r="H39" s="291">
        <v>-250</v>
      </c>
      <c r="I39" s="292">
        <v>87</v>
      </c>
      <c r="J39" s="292">
        <v>82</v>
      </c>
      <c r="K39" s="292">
        <v>124</v>
      </c>
      <c r="M39" s="117">
        <v>31</v>
      </c>
      <c r="N39" s="120" t="s">
        <v>413</v>
      </c>
      <c r="O39" s="122">
        <f t="shared" si="0"/>
        <v>668</v>
      </c>
      <c r="P39" s="901">
        <f>IFERROR(_xlfn.RANK.EQ(O39,$O$9:$O$55,0)+COUNTIF(O$9:O39,O39)-1,"-")</f>
        <v>28</v>
      </c>
      <c r="Q39" s="901"/>
      <c r="R39" s="897">
        <f t="shared" si="1"/>
        <v>31</v>
      </c>
      <c r="S39" s="897" t="str">
        <f t="shared" si="2"/>
        <v>愛媛</v>
      </c>
      <c r="T39" s="863">
        <f t="shared" si="3"/>
        <v>347</v>
      </c>
      <c r="U39" s="122">
        <f t="shared" si="4"/>
        <v>641</v>
      </c>
      <c r="V39" s="901">
        <f>IFERROR(_xlfn.RANK.EQ(U39,$U$9:$U$55,0)+COUNTIF(U$9:U39,U39)-1,"-")</f>
        <v>27</v>
      </c>
      <c r="W39" s="901"/>
      <c r="X39" s="897">
        <f t="shared" si="5"/>
        <v>31</v>
      </c>
      <c r="Y39" s="897" t="str">
        <f t="shared" si="6"/>
        <v>愛媛</v>
      </c>
      <c r="Z39" s="863">
        <f t="shared" si="7"/>
        <v>330</v>
      </c>
      <c r="AA39" s="122">
        <f t="shared" si="8"/>
        <v>96</v>
      </c>
      <c r="AB39" s="901">
        <f>IFERROR(_xlfn.RANK.EQ(AA39,$AA$9:$AA$55,0)+COUNTIF(AA$9:AA39,AA39)-1,"-")</f>
        <v>23</v>
      </c>
      <c r="AC39" s="965"/>
      <c r="AD39" s="967">
        <f t="shared" si="9"/>
        <v>31</v>
      </c>
      <c r="AE39" s="967" t="str">
        <f t="shared" si="10"/>
        <v>滋賀</v>
      </c>
      <c r="AF39" s="969">
        <f t="shared" si="11"/>
        <v>71</v>
      </c>
    </row>
    <row r="40" spans="1:32" ht="11.65" customHeight="1">
      <c r="A40" s="282" t="s">
        <v>161</v>
      </c>
      <c r="B40" s="293">
        <v>1850</v>
      </c>
      <c r="C40" s="294">
        <v>104</v>
      </c>
      <c r="D40" s="294">
        <v>1920</v>
      </c>
      <c r="E40" s="291">
        <v>-90</v>
      </c>
      <c r="F40" s="292">
        <v>95</v>
      </c>
      <c r="G40" s="292">
        <v>89</v>
      </c>
      <c r="H40" s="291">
        <v>-350</v>
      </c>
      <c r="I40" s="292">
        <v>85</v>
      </c>
      <c r="J40" s="292">
        <v>82</v>
      </c>
      <c r="K40" s="292">
        <v>127</v>
      </c>
      <c r="M40" s="117">
        <v>32</v>
      </c>
      <c r="N40" s="120" t="s">
        <v>414</v>
      </c>
      <c r="O40" s="122">
        <f t="shared" si="0"/>
        <v>754</v>
      </c>
      <c r="P40" s="901">
        <f>IFERROR(_xlfn.RANK.EQ(O40,$O$9:$O$55,0)+COUNTIF(O$9:O40,O40)-1,"-")</f>
        <v>27</v>
      </c>
      <c r="Q40" s="901"/>
      <c r="R40" s="897">
        <f t="shared" si="1"/>
        <v>31</v>
      </c>
      <c r="S40" s="897" t="str">
        <f t="shared" si="2"/>
        <v>長崎</v>
      </c>
      <c r="T40" s="863">
        <f t="shared" si="3"/>
        <v>347</v>
      </c>
      <c r="U40" s="122">
        <f t="shared" si="4"/>
        <v>694</v>
      </c>
      <c r="V40" s="901">
        <f>IFERROR(_xlfn.RANK.EQ(U40,$U$9:$U$55,0)+COUNTIF(U$9:U40,U40)-1,"-")</f>
        <v>25</v>
      </c>
      <c r="W40" s="901"/>
      <c r="X40" s="897">
        <f t="shared" si="5"/>
        <v>32</v>
      </c>
      <c r="Y40" s="897" t="str">
        <f t="shared" si="6"/>
        <v>群馬</v>
      </c>
      <c r="Z40" s="863">
        <f t="shared" si="7"/>
        <v>235</v>
      </c>
      <c r="AA40" s="122">
        <f t="shared" si="8"/>
        <v>92</v>
      </c>
      <c r="AB40" s="901">
        <f>IFERROR(_xlfn.RANK.EQ(AA40,$AA$9:$AA$55,0)+COUNTIF(AA$9:AA40,AA40)-1,"-")</f>
        <v>25</v>
      </c>
      <c r="AC40" s="965"/>
      <c r="AD40" s="967">
        <f t="shared" si="9"/>
        <v>32</v>
      </c>
      <c r="AE40" s="967" t="str">
        <f t="shared" si="10"/>
        <v>鹿児島</v>
      </c>
      <c r="AF40" s="969">
        <f t="shared" si="11"/>
        <v>68</v>
      </c>
    </row>
    <row r="41" spans="1:32" ht="11.65" customHeight="1">
      <c r="A41" s="282" t="s">
        <v>169</v>
      </c>
      <c r="B41" s="293">
        <v>203</v>
      </c>
      <c r="C41" s="294">
        <v>98</v>
      </c>
      <c r="D41" s="294">
        <v>199</v>
      </c>
      <c r="E41" s="291">
        <v>-9</v>
      </c>
      <c r="F41" s="292">
        <v>96</v>
      </c>
      <c r="G41" s="292">
        <v>97</v>
      </c>
      <c r="H41" s="291">
        <v>-15</v>
      </c>
      <c r="I41" s="292">
        <v>93</v>
      </c>
      <c r="J41" s="292">
        <v>84</v>
      </c>
      <c r="K41" s="292">
        <v>116</v>
      </c>
      <c r="M41" s="117">
        <v>33</v>
      </c>
      <c r="N41" s="120" t="s">
        <v>415</v>
      </c>
      <c r="O41" s="122">
        <f t="shared" si="0"/>
        <v>1470</v>
      </c>
      <c r="P41" s="901">
        <f>IFERROR(_xlfn.RANK.EQ(O41,$O$9:$O$55,0)+COUNTIF(O$9:O41,O41)-1,"-")</f>
        <v>23</v>
      </c>
      <c r="Q41" s="901"/>
      <c r="R41" s="897">
        <f t="shared" si="1"/>
        <v>33</v>
      </c>
      <c r="S41" s="897" t="str">
        <f t="shared" si="2"/>
        <v>鹿児島</v>
      </c>
      <c r="T41" s="863">
        <f t="shared" si="3"/>
        <v>329</v>
      </c>
      <c r="U41" s="122">
        <f t="shared" si="4"/>
        <v>456</v>
      </c>
      <c r="V41" s="901">
        <f>IFERROR(_xlfn.RANK.EQ(U41,$U$9:$U$55,0)+COUNTIF(U$9:U41,U41)-1,"-")</f>
        <v>29</v>
      </c>
      <c r="W41" s="901"/>
      <c r="X41" s="897">
        <f t="shared" si="5"/>
        <v>33</v>
      </c>
      <c r="Y41" s="897" t="str">
        <f t="shared" si="6"/>
        <v>鹿児島</v>
      </c>
      <c r="Z41" s="863">
        <f t="shared" si="7"/>
        <v>224</v>
      </c>
      <c r="AA41" s="122">
        <f t="shared" si="8"/>
        <v>31</v>
      </c>
      <c r="AB41" s="901">
        <f>IFERROR(_xlfn.RANK.EQ(AA41,$AA$9:$AA$55,0)+COUNTIF(AA$9:AA41,AA41)-1,"-")</f>
        <v>45</v>
      </c>
      <c r="AC41" s="965"/>
      <c r="AD41" s="967">
        <f t="shared" si="9"/>
        <v>33</v>
      </c>
      <c r="AE41" s="967" t="str">
        <f t="shared" si="10"/>
        <v>岐阜</v>
      </c>
      <c r="AF41" s="969">
        <f t="shared" si="11"/>
        <v>67</v>
      </c>
    </row>
    <row r="42" spans="1:32" ht="11.65" customHeight="1">
      <c r="A42" s="282" t="s">
        <v>141</v>
      </c>
      <c r="B42" s="293">
        <v>2220</v>
      </c>
      <c r="C42" s="294">
        <v>142</v>
      </c>
      <c r="D42" s="294">
        <v>3150</v>
      </c>
      <c r="E42" s="291">
        <v>-40</v>
      </c>
      <c r="F42" s="292">
        <v>98</v>
      </c>
      <c r="G42" s="292">
        <v>112</v>
      </c>
      <c r="H42" s="291">
        <v>280</v>
      </c>
      <c r="I42" s="292">
        <v>110</v>
      </c>
      <c r="J42" s="292">
        <v>93</v>
      </c>
      <c r="K42" s="292">
        <v>153</v>
      </c>
      <c r="M42" s="117">
        <v>34</v>
      </c>
      <c r="N42" s="120" t="s">
        <v>416</v>
      </c>
      <c r="O42" s="122">
        <f t="shared" si="0"/>
        <v>403</v>
      </c>
      <c r="P42" s="901">
        <f>IFERROR(_xlfn.RANK.EQ(O42,$O$9:$O$55,0)+COUNTIF(O$9:O42,O42)-1,"-")</f>
        <v>30</v>
      </c>
      <c r="Q42" s="901"/>
      <c r="R42" s="897">
        <f t="shared" si="1"/>
        <v>34</v>
      </c>
      <c r="S42" s="897" t="str">
        <f t="shared" si="2"/>
        <v>京都</v>
      </c>
      <c r="T42" s="863">
        <f t="shared" si="3"/>
        <v>325</v>
      </c>
      <c r="U42" s="122">
        <f t="shared" si="4"/>
        <v>339</v>
      </c>
      <c r="V42" s="901">
        <f>IFERROR(_xlfn.RANK.EQ(U42,$U$9:$U$55,0)+COUNTIF(U$9:U42,U42)-1,"-")</f>
        <v>30</v>
      </c>
      <c r="W42" s="901"/>
      <c r="X42" s="897">
        <f t="shared" si="5"/>
        <v>34</v>
      </c>
      <c r="Y42" s="897" t="str">
        <f t="shared" si="6"/>
        <v>長崎</v>
      </c>
      <c r="Z42" s="863">
        <f t="shared" si="7"/>
        <v>219</v>
      </c>
      <c r="AA42" s="122">
        <f t="shared" si="8"/>
        <v>84</v>
      </c>
      <c r="AB42" s="901">
        <f>IFERROR(_xlfn.RANK.EQ(AA42,$AA$9:$AA$55,0)+COUNTIF(AA$9:AA42,AA42)-1,"-")</f>
        <v>27</v>
      </c>
      <c r="AC42" s="965"/>
      <c r="AD42" s="967">
        <f t="shared" si="9"/>
        <v>33</v>
      </c>
      <c r="AE42" s="967" t="str">
        <f t="shared" si="10"/>
        <v>和歌山</v>
      </c>
      <c r="AF42" s="969">
        <f t="shared" si="11"/>
        <v>67</v>
      </c>
    </row>
    <row r="43" spans="1:32" ht="11.65" customHeight="1">
      <c r="A43" s="282" t="s">
        <v>170</v>
      </c>
      <c r="B43" s="293">
        <v>3050</v>
      </c>
      <c r="C43" s="294">
        <v>67</v>
      </c>
      <c r="D43" s="294">
        <v>2040</v>
      </c>
      <c r="E43" s="291">
        <v>-80</v>
      </c>
      <c r="F43" s="292">
        <v>97</v>
      </c>
      <c r="G43" s="292">
        <v>55</v>
      </c>
      <c r="H43" s="291">
        <v>-1780</v>
      </c>
      <c r="I43" s="292">
        <v>53</v>
      </c>
      <c r="J43" s="292">
        <v>61</v>
      </c>
      <c r="K43" s="292">
        <v>109</v>
      </c>
      <c r="M43" s="117">
        <v>35</v>
      </c>
      <c r="N43" s="120" t="s">
        <v>417</v>
      </c>
      <c r="O43" s="122">
        <f t="shared" si="0"/>
        <v>877</v>
      </c>
      <c r="P43" s="901">
        <f>IFERROR(_xlfn.RANK.EQ(O43,$O$9:$O$55,0)+COUNTIF(O$9:O43,O43)-1,"-")</f>
        <v>25</v>
      </c>
      <c r="Q43" s="901"/>
      <c r="R43" s="897">
        <f t="shared" si="1"/>
        <v>35</v>
      </c>
      <c r="S43" s="897" t="str">
        <f t="shared" si="2"/>
        <v>群馬</v>
      </c>
      <c r="T43" s="863">
        <f t="shared" si="3"/>
        <v>273</v>
      </c>
      <c r="U43" s="122">
        <f t="shared" si="4"/>
        <v>693</v>
      </c>
      <c r="V43" s="901">
        <f>IFERROR(_xlfn.RANK.EQ(U43,$U$9:$U$55,0)+COUNTIF(U$9:U43,U43)-1,"-")</f>
        <v>26</v>
      </c>
      <c r="W43" s="901"/>
      <c r="X43" s="897">
        <f t="shared" si="5"/>
        <v>35</v>
      </c>
      <c r="Y43" s="897" t="str">
        <f t="shared" si="6"/>
        <v>山梨</v>
      </c>
      <c r="Z43" s="863">
        <f t="shared" si="7"/>
        <v>199</v>
      </c>
      <c r="AA43" s="122">
        <f t="shared" si="8"/>
        <v>79</v>
      </c>
      <c r="AB43" s="901">
        <f>IFERROR(_xlfn.RANK.EQ(AA43,$AA$9:$AA$55,0)+COUNTIF(AA$9:AA43,AA43)-1,"-")</f>
        <v>29</v>
      </c>
      <c r="AC43" s="965"/>
      <c r="AD43" s="967">
        <f t="shared" si="9"/>
        <v>35</v>
      </c>
      <c r="AE43" s="967" t="str">
        <f t="shared" si="10"/>
        <v>長崎</v>
      </c>
      <c r="AF43" s="969">
        <f t="shared" si="11"/>
        <v>63</v>
      </c>
    </row>
    <row r="44" spans="1:32" ht="11.65" customHeight="1">
      <c r="A44" s="282" t="s">
        <v>152</v>
      </c>
      <c r="B44" s="293">
        <v>184</v>
      </c>
      <c r="C44" s="294">
        <v>46</v>
      </c>
      <c r="D44" s="294">
        <v>85</v>
      </c>
      <c r="E44" s="291">
        <v>-22</v>
      </c>
      <c r="F44" s="292">
        <v>89</v>
      </c>
      <c r="G44" s="292">
        <v>69</v>
      </c>
      <c r="H44" s="291">
        <v>-53</v>
      </c>
      <c r="I44" s="292">
        <v>62</v>
      </c>
      <c r="J44" s="292">
        <v>61</v>
      </c>
      <c r="K44" s="292">
        <v>75</v>
      </c>
      <c r="M44" s="117">
        <v>36</v>
      </c>
      <c r="N44" s="120" t="s">
        <v>418</v>
      </c>
      <c r="O44" s="122">
        <f t="shared" si="0"/>
        <v>11</v>
      </c>
      <c r="P44" s="901">
        <f>IFERROR(_xlfn.RANK.EQ(O44,$O$9:$O$55,0)+COUNTIF(O$9:O44,O44)-1,"-")</f>
        <v>45</v>
      </c>
      <c r="Q44" s="901"/>
      <c r="R44" s="897">
        <f t="shared" si="1"/>
        <v>36</v>
      </c>
      <c r="S44" s="897" t="str">
        <f t="shared" si="2"/>
        <v>宮崎</v>
      </c>
      <c r="T44" s="863">
        <f t="shared" si="3"/>
        <v>234</v>
      </c>
      <c r="U44" s="122">
        <f t="shared" si="4"/>
        <v>3</v>
      </c>
      <c r="V44" s="901">
        <f>IFERROR(_xlfn.RANK.EQ(U44,$U$9:$U$55,0)+COUNTIF(U$9:U44,U44)-1,"-")</f>
        <v>46</v>
      </c>
      <c r="W44" s="901"/>
      <c r="X44" s="897">
        <f t="shared" si="5"/>
        <v>36</v>
      </c>
      <c r="Y44" s="897" t="str">
        <f t="shared" si="6"/>
        <v>宮崎</v>
      </c>
      <c r="Z44" s="863">
        <f t="shared" si="7"/>
        <v>138</v>
      </c>
      <c r="AA44" s="122">
        <f t="shared" si="8"/>
        <v>26</v>
      </c>
      <c r="AB44" s="901">
        <f>IFERROR(_xlfn.RANK.EQ(AA44,$AA$9:$AA$55,0)+COUNTIF(AA$9:AA44,AA44)-1,"-")</f>
        <v>46</v>
      </c>
      <c r="AC44" s="965"/>
      <c r="AD44" s="967">
        <f t="shared" si="9"/>
        <v>36</v>
      </c>
      <c r="AE44" s="967" t="str">
        <f t="shared" si="10"/>
        <v>奈良</v>
      </c>
      <c r="AF44" s="969">
        <f t="shared" si="11"/>
        <v>61</v>
      </c>
    </row>
    <row r="45" spans="1:32" ht="11.65" customHeight="1">
      <c r="A45" s="282" t="s">
        <v>137</v>
      </c>
      <c r="B45" s="293">
        <v>4220</v>
      </c>
      <c r="C45" s="294">
        <v>111</v>
      </c>
      <c r="D45" s="294">
        <v>4680</v>
      </c>
      <c r="E45" s="291">
        <v>-140</v>
      </c>
      <c r="F45" s="292">
        <v>97</v>
      </c>
      <c r="G45" s="292">
        <v>94</v>
      </c>
      <c r="H45" s="291">
        <v>-460</v>
      </c>
      <c r="I45" s="292">
        <v>91</v>
      </c>
      <c r="J45" s="292">
        <v>90</v>
      </c>
      <c r="K45" s="292">
        <v>123</v>
      </c>
      <c r="M45" s="117">
        <v>37</v>
      </c>
      <c r="N45" s="120" t="s">
        <v>419</v>
      </c>
      <c r="O45" s="122">
        <f t="shared" si="0"/>
        <v>46</v>
      </c>
      <c r="P45" s="901">
        <f>IFERROR(_xlfn.RANK.EQ(O45,$O$9:$O$55,0)+COUNTIF(O$9:O45,O45)-1,"-")</f>
        <v>41</v>
      </c>
      <c r="Q45" s="901"/>
      <c r="R45" s="897">
        <f t="shared" si="1"/>
        <v>37</v>
      </c>
      <c r="S45" s="897" t="str">
        <f t="shared" si="2"/>
        <v>山梨</v>
      </c>
      <c r="T45" s="863">
        <f t="shared" si="3"/>
        <v>203</v>
      </c>
      <c r="U45" s="122">
        <f t="shared" si="4"/>
        <v>33</v>
      </c>
      <c r="V45" s="901">
        <f>IFERROR(_xlfn.RANK.EQ(U45,$U$9:$U$55,0)+COUNTIF(U$9:U45,U45)-1,"-")</f>
        <v>41</v>
      </c>
      <c r="W45" s="901"/>
      <c r="X45" s="897">
        <f t="shared" si="5"/>
        <v>37</v>
      </c>
      <c r="Y45" s="897" t="str">
        <f t="shared" si="6"/>
        <v>京都</v>
      </c>
      <c r="Z45" s="863">
        <f t="shared" si="7"/>
        <v>101</v>
      </c>
      <c r="AA45" s="122">
        <f t="shared" si="8"/>
        <v>72</v>
      </c>
      <c r="AB45" s="901">
        <f>IFERROR(_xlfn.RANK.EQ(AA45,$AA$9:$AA$55,0)+COUNTIF(AA$9:AA45,AA45)-1,"-")</f>
        <v>30</v>
      </c>
      <c r="AC45" s="965"/>
      <c r="AD45" s="967">
        <f t="shared" si="9"/>
        <v>37</v>
      </c>
      <c r="AE45" s="967" t="str">
        <f t="shared" si="10"/>
        <v>宮崎</v>
      </c>
      <c r="AF45" s="969">
        <f t="shared" si="11"/>
        <v>59</v>
      </c>
    </row>
    <row r="46" spans="1:32" ht="11.65" customHeight="1">
      <c r="A46" s="282" t="s">
        <v>153</v>
      </c>
      <c r="B46" s="293">
        <v>4510</v>
      </c>
      <c r="C46" s="294">
        <v>58</v>
      </c>
      <c r="D46" s="294">
        <v>2620</v>
      </c>
      <c r="E46" s="291">
        <v>-170</v>
      </c>
      <c r="F46" s="292">
        <v>96</v>
      </c>
      <c r="G46" s="292">
        <v>71</v>
      </c>
      <c r="H46" s="291">
        <v>-1220</v>
      </c>
      <c r="I46" s="292">
        <v>68</v>
      </c>
      <c r="J46" s="292">
        <v>72</v>
      </c>
      <c r="K46" s="292">
        <v>81</v>
      </c>
      <c r="M46" s="117">
        <v>38</v>
      </c>
      <c r="N46" s="120" t="s">
        <v>420</v>
      </c>
      <c r="O46" s="122">
        <f t="shared" si="0"/>
        <v>347</v>
      </c>
      <c r="P46" s="901">
        <f>IFERROR(_xlfn.RANK.EQ(O46,$O$9:$O$55,0)+COUNTIF(O$9:O46,O46)-1,"-")</f>
        <v>31</v>
      </c>
      <c r="Q46" s="901"/>
      <c r="R46" s="897">
        <f t="shared" si="1"/>
        <v>38</v>
      </c>
      <c r="S46" s="897" t="str">
        <f t="shared" si="2"/>
        <v>静岡</v>
      </c>
      <c r="T46" s="863">
        <f t="shared" si="3"/>
        <v>184</v>
      </c>
      <c r="U46" s="122">
        <f t="shared" si="4"/>
        <v>330</v>
      </c>
      <c r="V46" s="901">
        <f>IFERROR(_xlfn.RANK.EQ(U46,$U$9:$U$55,0)+COUNTIF(U$9:U46,U46)-1,"-")</f>
        <v>31</v>
      </c>
      <c r="W46" s="901"/>
      <c r="X46" s="897">
        <f t="shared" si="5"/>
        <v>38</v>
      </c>
      <c r="Y46" s="897" t="str">
        <f t="shared" si="6"/>
        <v>静岡</v>
      </c>
      <c r="Z46" s="863">
        <f t="shared" si="7"/>
        <v>85</v>
      </c>
      <c r="AA46" s="122">
        <f t="shared" si="8"/>
        <v>95</v>
      </c>
      <c r="AB46" s="901">
        <f>IFERROR(_xlfn.RANK.EQ(AA46,$AA$9:$AA$55,0)+COUNTIF(AA$9:AA46,AA46)-1,"-")</f>
        <v>24</v>
      </c>
      <c r="AC46" s="965"/>
      <c r="AD46" s="967">
        <f t="shared" si="9"/>
        <v>38</v>
      </c>
      <c r="AE46" s="967" t="str">
        <f t="shared" si="10"/>
        <v>三重</v>
      </c>
      <c r="AF46" s="969">
        <f t="shared" si="11"/>
        <v>58</v>
      </c>
    </row>
    <row r="47" spans="1:32" ht="11.65" customHeight="1">
      <c r="A47" s="282" t="s">
        <v>157</v>
      </c>
      <c r="B47" s="293">
        <v>7350</v>
      </c>
      <c r="C47" s="294">
        <v>71</v>
      </c>
      <c r="D47" s="294">
        <v>5220</v>
      </c>
      <c r="E47" s="291">
        <v>70</v>
      </c>
      <c r="F47" s="292">
        <v>101</v>
      </c>
      <c r="G47" s="292">
        <v>52</v>
      </c>
      <c r="H47" s="291">
        <v>-4680</v>
      </c>
      <c r="I47" s="292">
        <v>53</v>
      </c>
      <c r="J47" s="292">
        <v>55</v>
      </c>
      <c r="K47" s="292">
        <v>130</v>
      </c>
      <c r="M47" s="117">
        <v>39</v>
      </c>
      <c r="N47" s="120" t="s">
        <v>421</v>
      </c>
      <c r="O47" s="122">
        <f t="shared" si="0"/>
        <v>63</v>
      </c>
      <c r="P47" s="901">
        <f>IFERROR(_xlfn.RANK.EQ(O47,$O$9:$O$55,0)+COUNTIF(O$9:O47,O47)-1,"-")</f>
        <v>40</v>
      </c>
      <c r="Q47" s="901"/>
      <c r="R47" s="897">
        <f t="shared" si="1"/>
        <v>39</v>
      </c>
      <c r="S47" s="897" t="str">
        <f t="shared" si="2"/>
        <v>奈良</v>
      </c>
      <c r="T47" s="863">
        <f t="shared" si="3"/>
        <v>110</v>
      </c>
      <c r="U47" s="122">
        <f t="shared" si="4"/>
        <v>33</v>
      </c>
      <c r="V47" s="901">
        <f>IFERROR(_xlfn.RANK.EQ(U47,$U$9:$U$55,0)+COUNTIF(U$9:U47,U47)-1,"-")</f>
        <v>42</v>
      </c>
      <c r="W47" s="901"/>
      <c r="X47" s="897">
        <f t="shared" si="5"/>
        <v>39</v>
      </c>
      <c r="Y47" s="897" t="str">
        <f t="shared" si="6"/>
        <v>奈良</v>
      </c>
      <c r="Z47" s="863">
        <f t="shared" si="7"/>
        <v>67</v>
      </c>
      <c r="AA47" s="122">
        <f t="shared" si="8"/>
        <v>52</v>
      </c>
      <c r="AB47" s="901">
        <f>IFERROR(_xlfn.RANK.EQ(AA47,$AA$9:$AA$55,0)+COUNTIF(AA$9:AA47,AA47)-1,"-")</f>
        <v>42</v>
      </c>
      <c r="AC47" s="965"/>
      <c r="AD47" s="967">
        <f t="shared" si="9"/>
        <v>39</v>
      </c>
      <c r="AE47" s="967" t="str">
        <f t="shared" si="10"/>
        <v>兵庫</v>
      </c>
      <c r="AF47" s="969">
        <f t="shared" si="11"/>
        <v>55</v>
      </c>
    </row>
    <row r="48" spans="1:32" ht="11.65" customHeight="1">
      <c r="A48" s="282" t="s">
        <v>181</v>
      </c>
      <c r="B48" s="293">
        <v>325</v>
      </c>
      <c r="C48" s="294">
        <v>31</v>
      </c>
      <c r="D48" s="294">
        <v>101</v>
      </c>
      <c r="E48" s="291">
        <v>5</v>
      </c>
      <c r="F48" s="292">
        <v>102</v>
      </c>
      <c r="G48" s="292">
        <v>56</v>
      </c>
      <c r="H48" s="291">
        <v>-75</v>
      </c>
      <c r="I48" s="292">
        <v>57</v>
      </c>
      <c r="J48" s="292">
        <v>31</v>
      </c>
      <c r="K48" s="292">
        <v>99</v>
      </c>
      <c r="M48" s="117">
        <v>40</v>
      </c>
      <c r="N48" s="120" t="s">
        <v>422</v>
      </c>
      <c r="O48" s="122">
        <f t="shared" si="0"/>
        <v>8040</v>
      </c>
      <c r="P48" s="901">
        <f>IFERROR(_xlfn.RANK.EQ(O48,$O$9:$O$55,0)+COUNTIF(O$9:O48,O48)-1,"-")</f>
        <v>4</v>
      </c>
      <c r="Q48" s="901"/>
      <c r="R48" s="897">
        <f t="shared" si="1"/>
        <v>40</v>
      </c>
      <c r="S48" s="897" t="str">
        <f t="shared" si="2"/>
        <v>高知</v>
      </c>
      <c r="T48" s="863">
        <f t="shared" si="3"/>
        <v>63</v>
      </c>
      <c r="U48" s="122">
        <f t="shared" si="4"/>
        <v>8920</v>
      </c>
      <c r="V48" s="901">
        <f>IFERROR(_xlfn.RANK.EQ(U48,$U$9:$U$55,0)+COUNTIF(U$9:U48,U48)-1,"-")</f>
        <v>5</v>
      </c>
      <c r="W48" s="901"/>
      <c r="X48" s="897">
        <f t="shared" si="5"/>
        <v>40</v>
      </c>
      <c r="Y48" s="897" t="str">
        <f t="shared" si="6"/>
        <v>神奈川</v>
      </c>
      <c r="Z48" s="863">
        <f t="shared" si="7"/>
        <v>37</v>
      </c>
      <c r="AA48" s="122">
        <f t="shared" si="8"/>
        <v>111</v>
      </c>
      <c r="AB48" s="901">
        <f>IFERROR(_xlfn.RANK.EQ(AA48,$AA$9:$AA$55,0)+COUNTIF(AA$9:AA48,AA48)-1,"-")</f>
        <v>14</v>
      </c>
      <c r="AC48" s="965"/>
      <c r="AD48" s="967">
        <f t="shared" si="9"/>
        <v>40</v>
      </c>
      <c r="AE48" s="967" t="str">
        <f t="shared" si="10"/>
        <v>大阪</v>
      </c>
      <c r="AF48" s="969">
        <f t="shared" si="11"/>
        <v>54</v>
      </c>
    </row>
    <row r="49" spans="1:32" ht="11.65" customHeight="1">
      <c r="A49" s="282" t="s">
        <v>168</v>
      </c>
      <c r="B49" s="293">
        <v>13</v>
      </c>
      <c r="C49" s="294">
        <v>54</v>
      </c>
      <c r="D49" s="294">
        <v>7</v>
      </c>
      <c r="E49" s="291">
        <v>-2</v>
      </c>
      <c r="F49" s="292">
        <v>87</v>
      </c>
      <c r="G49" s="292">
        <v>74</v>
      </c>
      <c r="H49" s="291">
        <v>-4</v>
      </c>
      <c r="I49" s="292">
        <v>64</v>
      </c>
      <c r="J49" s="292">
        <v>64</v>
      </c>
      <c r="K49" s="292">
        <v>84</v>
      </c>
      <c r="M49" s="117">
        <v>41</v>
      </c>
      <c r="N49" s="120" t="s">
        <v>423</v>
      </c>
      <c r="O49" s="122">
        <f t="shared" si="0"/>
        <v>7270</v>
      </c>
      <c r="P49" s="901">
        <f>IFERROR(_xlfn.RANK.EQ(O49,$O$9:$O$55,0)+COUNTIF(O$9:O49,O49)-1,"-")</f>
        <v>6</v>
      </c>
      <c r="Q49" s="901"/>
      <c r="R49" s="897">
        <f t="shared" si="1"/>
        <v>41</v>
      </c>
      <c r="S49" s="897" t="str">
        <f t="shared" si="2"/>
        <v>香川</v>
      </c>
      <c r="T49" s="863">
        <f t="shared" si="3"/>
        <v>46</v>
      </c>
      <c r="U49" s="122">
        <f t="shared" si="4"/>
        <v>9090</v>
      </c>
      <c r="V49" s="901">
        <f>IFERROR(_xlfn.RANK.EQ(U49,$U$9:$U$55,0)+COUNTIF(U$9:U49,U49)-1,"-")</f>
        <v>4</v>
      </c>
      <c r="W49" s="901"/>
      <c r="X49" s="897">
        <f t="shared" si="5"/>
        <v>41</v>
      </c>
      <c r="Y49" s="897" t="str">
        <f t="shared" si="6"/>
        <v>香川</v>
      </c>
      <c r="Z49" s="863">
        <f t="shared" si="7"/>
        <v>33</v>
      </c>
      <c r="AA49" s="122">
        <f t="shared" si="8"/>
        <v>125</v>
      </c>
      <c r="AB49" s="901">
        <f>IFERROR(_xlfn.RANK.EQ(AA49,$AA$9:$AA$55,0)+COUNTIF(AA$9:AA49,AA49)-1,"-")</f>
        <v>9</v>
      </c>
      <c r="AC49" s="965"/>
      <c r="AD49" s="967">
        <f t="shared" si="9"/>
        <v>41</v>
      </c>
      <c r="AE49" s="967" t="str">
        <f t="shared" si="10"/>
        <v>大分</v>
      </c>
      <c r="AF49" s="969">
        <f t="shared" si="11"/>
        <v>53</v>
      </c>
    </row>
    <row r="50" spans="1:32" ht="11.65" customHeight="1">
      <c r="A50" s="282" t="s">
        <v>171</v>
      </c>
      <c r="B50" s="293">
        <v>2260</v>
      </c>
      <c r="C50" s="294">
        <v>55</v>
      </c>
      <c r="D50" s="294">
        <v>1240</v>
      </c>
      <c r="E50" s="291">
        <v>-110</v>
      </c>
      <c r="F50" s="292">
        <v>95</v>
      </c>
      <c r="G50" s="292">
        <v>80</v>
      </c>
      <c r="H50" s="291">
        <v>-400</v>
      </c>
      <c r="I50" s="292">
        <v>76</v>
      </c>
      <c r="J50" s="292">
        <v>70</v>
      </c>
      <c r="K50" s="292">
        <v>79</v>
      </c>
      <c r="M50" s="117">
        <v>42</v>
      </c>
      <c r="N50" s="120" t="s">
        <v>424</v>
      </c>
      <c r="O50" s="122">
        <f t="shared" si="0"/>
        <v>347</v>
      </c>
      <c r="P50" s="901">
        <f>IFERROR(_xlfn.RANK.EQ(O50,$O$9:$O$55,0)+COUNTIF(O$9:O50,O50)-1,"-")</f>
        <v>32</v>
      </c>
      <c r="Q50" s="901"/>
      <c r="R50" s="897">
        <f t="shared" si="1"/>
        <v>42</v>
      </c>
      <c r="S50" s="897" t="str">
        <f t="shared" si="2"/>
        <v>神奈川</v>
      </c>
      <c r="T50" s="863">
        <f t="shared" si="3"/>
        <v>37</v>
      </c>
      <c r="U50" s="122">
        <f t="shared" si="4"/>
        <v>219</v>
      </c>
      <c r="V50" s="901">
        <f>IFERROR(_xlfn.RANK.EQ(U50,$U$9:$U$55,0)+COUNTIF(U$9:U50,U50)-1,"-")</f>
        <v>34</v>
      </c>
      <c r="W50" s="901"/>
      <c r="X50" s="897">
        <f t="shared" si="5"/>
        <v>41</v>
      </c>
      <c r="Y50" s="897" t="str">
        <f t="shared" si="6"/>
        <v>高知</v>
      </c>
      <c r="Z50" s="863">
        <f t="shared" si="7"/>
        <v>33</v>
      </c>
      <c r="AA50" s="122">
        <f t="shared" si="8"/>
        <v>63</v>
      </c>
      <c r="AB50" s="901">
        <f>IFERROR(_xlfn.RANK.EQ(AA50,$AA$9:$AA$55,0)+COUNTIF(AA$9:AA50,AA50)-1,"-")</f>
        <v>35</v>
      </c>
      <c r="AC50" s="965"/>
      <c r="AD50" s="967">
        <f t="shared" si="9"/>
        <v>42</v>
      </c>
      <c r="AE50" s="967" t="str">
        <f t="shared" si="10"/>
        <v>高知</v>
      </c>
      <c r="AF50" s="969">
        <f t="shared" si="11"/>
        <v>52</v>
      </c>
    </row>
    <row r="51" spans="1:32" ht="11.65" customHeight="1">
      <c r="A51" s="282" t="s">
        <v>163</v>
      </c>
      <c r="B51" s="293">
        <v>110</v>
      </c>
      <c r="C51" s="294">
        <v>61</v>
      </c>
      <c r="D51" s="294">
        <v>67</v>
      </c>
      <c r="E51" s="291">
        <v>-7</v>
      </c>
      <c r="F51" s="292">
        <v>94</v>
      </c>
      <c r="G51" s="292">
        <v>69</v>
      </c>
      <c r="H51" s="291">
        <v>-36</v>
      </c>
      <c r="I51" s="292">
        <v>65</v>
      </c>
      <c r="J51" s="292">
        <v>66</v>
      </c>
      <c r="K51" s="292">
        <v>92</v>
      </c>
      <c r="M51" s="117">
        <v>43</v>
      </c>
      <c r="N51" s="120" t="s">
        <v>425</v>
      </c>
      <c r="O51" s="122">
        <f t="shared" si="0"/>
        <v>2600</v>
      </c>
      <c r="P51" s="901">
        <f>IFERROR(_xlfn.RANK.EQ(O51,$O$9:$O$55,0)+COUNTIF(O$9:O51,O51)-1,"-")</f>
        <v>17</v>
      </c>
      <c r="Q51" s="901"/>
      <c r="R51" s="897">
        <f t="shared" si="1"/>
        <v>43</v>
      </c>
      <c r="S51" s="897" t="str">
        <f t="shared" si="2"/>
        <v>和歌山</v>
      </c>
      <c r="T51" s="863">
        <f t="shared" si="3"/>
        <v>24</v>
      </c>
      <c r="U51" s="122">
        <f t="shared" si="4"/>
        <v>2600</v>
      </c>
      <c r="V51" s="901">
        <f>IFERROR(_xlfn.RANK.EQ(U51,$U$9:$U$55,0)+COUNTIF(U$9:U51,U51)-1,"-")</f>
        <v>17</v>
      </c>
      <c r="W51" s="901"/>
      <c r="X51" s="897">
        <f t="shared" si="5"/>
        <v>43</v>
      </c>
      <c r="Y51" s="897" t="str">
        <f t="shared" si="6"/>
        <v>和歌山</v>
      </c>
      <c r="Z51" s="863">
        <f t="shared" si="7"/>
        <v>16</v>
      </c>
      <c r="AA51" s="122">
        <f t="shared" si="8"/>
        <v>100</v>
      </c>
      <c r="AB51" s="901">
        <f>IFERROR(_xlfn.RANK.EQ(AA51,$AA$9:$AA$55,0)+COUNTIF(AA$9:AA51,AA51)-1,"-")</f>
        <v>21</v>
      </c>
      <c r="AC51" s="965"/>
      <c r="AD51" s="967">
        <f t="shared" si="9"/>
        <v>43</v>
      </c>
      <c r="AE51" s="967" t="str">
        <f t="shared" si="10"/>
        <v>静岡</v>
      </c>
      <c r="AF51" s="969">
        <f t="shared" si="11"/>
        <v>46</v>
      </c>
    </row>
    <row r="52" spans="1:32" ht="11.65" customHeight="1">
      <c r="A52" s="282" t="s">
        <v>180</v>
      </c>
      <c r="B52" s="293">
        <v>24</v>
      </c>
      <c r="C52" s="294">
        <v>67</v>
      </c>
      <c r="D52" s="294">
        <v>16</v>
      </c>
      <c r="E52" s="291">
        <v>1</v>
      </c>
      <c r="F52" s="292">
        <v>104</v>
      </c>
      <c r="G52" s="292">
        <v>86</v>
      </c>
      <c r="H52" s="291">
        <v>-2</v>
      </c>
      <c r="I52" s="292">
        <v>89</v>
      </c>
      <c r="J52" s="292">
        <v>76</v>
      </c>
      <c r="K52" s="292">
        <v>88</v>
      </c>
      <c r="M52" s="117">
        <v>44</v>
      </c>
      <c r="N52" s="120" t="s">
        <v>426</v>
      </c>
      <c r="O52" s="122">
        <f t="shared" si="0"/>
        <v>1340</v>
      </c>
      <c r="P52" s="901">
        <f>IFERROR(_xlfn.RANK.EQ(O52,$O$9:$O$55,0)+COUNTIF(O$9:O52,O52)-1,"-")</f>
        <v>24</v>
      </c>
      <c r="Q52" s="901"/>
      <c r="R52" s="897">
        <f t="shared" si="1"/>
        <v>44</v>
      </c>
      <c r="S52" s="897" t="str">
        <f t="shared" si="2"/>
        <v>大阪</v>
      </c>
      <c r="T52" s="863">
        <f t="shared" si="3"/>
        <v>13</v>
      </c>
      <c r="U52" s="122">
        <f t="shared" si="4"/>
        <v>710</v>
      </c>
      <c r="V52" s="901">
        <f>IFERROR(_xlfn.RANK.EQ(U52,$U$9:$U$55,0)+COUNTIF(U$9:U52,U52)-1,"-")</f>
        <v>24</v>
      </c>
      <c r="W52" s="901"/>
      <c r="X52" s="897">
        <f t="shared" si="5"/>
        <v>44</v>
      </c>
      <c r="Y52" s="897" t="str">
        <f t="shared" si="6"/>
        <v>大阪</v>
      </c>
      <c r="Z52" s="863">
        <f t="shared" si="7"/>
        <v>7</v>
      </c>
      <c r="AA52" s="122">
        <f t="shared" si="8"/>
        <v>53</v>
      </c>
      <c r="AB52" s="901">
        <f>IFERROR(_xlfn.RANK.EQ(AA52,$AA$9:$AA$55,0)+COUNTIF(AA$9:AA52,AA52)-1,"-")</f>
        <v>41</v>
      </c>
      <c r="AC52" s="965"/>
      <c r="AD52" s="967">
        <f t="shared" si="9"/>
        <v>44</v>
      </c>
      <c r="AE52" s="967" t="str">
        <f t="shared" si="10"/>
        <v>京都</v>
      </c>
      <c r="AF52" s="969">
        <f t="shared" si="11"/>
        <v>31</v>
      </c>
    </row>
    <row r="53" spans="1:32" ht="11.65" customHeight="1">
      <c r="A53" s="282" t="s">
        <v>179</v>
      </c>
      <c r="B53" s="293">
        <v>668</v>
      </c>
      <c r="C53" s="294">
        <v>96</v>
      </c>
      <c r="D53" s="294">
        <v>641</v>
      </c>
      <c r="E53" s="291">
        <v>-52</v>
      </c>
      <c r="F53" s="292">
        <v>93</v>
      </c>
      <c r="G53" s="292">
        <v>91</v>
      </c>
      <c r="H53" s="291">
        <v>-122</v>
      </c>
      <c r="I53" s="292">
        <v>84</v>
      </c>
      <c r="J53" s="292">
        <v>87</v>
      </c>
      <c r="K53" s="292">
        <v>110</v>
      </c>
      <c r="M53" s="117">
        <v>45</v>
      </c>
      <c r="N53" s="120" t="s">
        <v>427</v>
      </c>
      <c r="O53" s="122">
        <f t="shared" si="0"/>
        <v>234</v>
      </c>
      <c r="P53" s="901">
        <f>IFERROR(_xlfn.RANK.EQ(O53,$O$9:$O$55,0)+COUNTIF(O$9:O53,O53)-1,"-")</f>
        <v>36</v>
      </c>
      <c r="Q53" s="901"/>
      <c r="R53" s="897">
        <f t="shared" si="1"/>
        <v>45</v>
      </c>
      <c r="S53" s="897" t="str">
        <f t="shared" si="2"/>
        <v>徳島</v>
      </c>
      <c r="T53" s="863">
        <f t="shared" si="3"/>
        <v>11</v>
      </c>
      <c r="U53" s="122">
        <f t="shared" si="4"/>
        <v>138</v>
      </c>
      <c r="V53" s="901">
        <f>IFERROR(_xlfn.RANK.EQ(U53,$U$9:$U$55,0)+COUNTIF(U$9:U53,U53)-1,"-")</f>
        <v>36</v>
      </c>
      <c r="W53" s="901"/>
      <c r="X53" s="897">
        <f t="shared" si="5"/>
        <v>45</v>
      </c>
      <c r="Y53" s="897" t="str">
        <f t="shared" si="6"/>
        <v>東京</v>
      </c>
      <c r="Z53" s="863">
        <f t="shared" si="7"/>
        <v>5</v>
      </c>
      <c r="AA53" s="122">
        <f t="shared" si="8"/>
        <v>59</v>
      </c>
      <c r="AB53" s="901">
        <f>IFERROR(_xlfn.RANK.EQ(AA53,$AA$9:$AA$55,0)+COUNTIF(AA$9:AA53,AA53)-1,"-")</f>
        <v>37</v>
      </c>
      <c r="AC53" s="965"/>
      <c r="AD53" s="967">
        <f t="shared" si="9"/>
        <v>44</v>
      </c>
      <c r="AE53" s="967" t="str">
        <f t="shared" si="10"/>
        <v>岡山</v>
      </c>
      <c r="AF53" s="969">
        <f t="shared" si="11"/>
        <v>31</v>
      </c>
    </row>
    <row r="54" spans="1:32" ht="11.65" customHeight="1">
      <c r="A54" s="282" t="s">
        <v>165</v>
      </c>
      <c r="B54" s="293">
        <v>754</v>
      </c>
      <c r="C54" s="294">
        <v>92</v>
      </c>
      <c r="D54" s="294">
        <v>694</v>
      </c>
      <c r="E54" s="291">
        <v>-53</v>
      </c>
      <c r="F54" s="292">
        <v>93</v>
      </c>
      <c r="G54" s="292">
        <v>73</v>
      </c>
      <c r="H54" s="291">
        <v>-326</v>
      </c>
      <c r="I54" s="292">
        <v>68</v>
      </c>
      <c r="J54" s="292">
        <v>75</v>
      </c>
      <c r="K54" s="292">
        <v>123</v>
      </c>
      <c r="M54" s="117">
        <v>46</v>
      </c>
      <c r="N54" s="120" t="s">
        <v>428</v>
      </c>
      <c r="O54" s="122">
        <f t="shared" si="0"/>
        <v>329</v>
      </c>
      <c r="P54" s="901">
        <f>IFERROR(_xlfn.RANK.EQ(O54,$O$9:$O$55,0)+COUNTIF(O$9:O54,O54)-1,"-")</f>
        <v>33</v>
      </c>
      <c r="Q54" s="901"/>
      <c r="R54" s="897">
        <f t="shared" si="1"/>
        <v>46</v>
      </c>
      <c r="S54" s="897" t="str">
        <f t="shared" si="2"/>
        <v>東京</v>
      </c>
      <c r="T54" s="863">
        <f t="shared" si="3"/>
        <v>4</v>
      </c>
      <c r="U54" s="122">
        <f t="shared" si="4"/>
        <v>224</v>
      </c>
      <c r="V54" s="901">
        <f>IFERROR(_xlfn.RANK.EQ(U54,$U$9:$U$55,0)+COUNTIF(U$9:U54,U54)-1,"-")</f>
        <v>33</v>
      </c>
      <c r="W54" s="901"/>
      <c r="X54" s="897">
        <f t="shared" si="5"/>
        <v>46</v>
      </c>
      <c r="Y54" s="897" t="str">
        <f t="shared" si="6"/>
        <v>徳島</v>
      </c>
      <c r="Z54" s="863">
        <f t="shared" si="7"/>
        <v>3</v>
      </c>
      <c r="AA54" s="122">
        <f t="shared" si="8"/>
        <v>68</v>
      </c>
      <c r="AB54" s="901">
        <f>IFERROR(_xlfn.RANK.EQ(AA54,$AA$9:$AA$55,0)+COUNTIF(AA$9:AA54,AA54)-1,"-")</f>
        <v>32</v>
      </c>
      <c r="AC54" s="965"/>
      <c r="AD54" s="967">
        <f t="shared" si="9"/>
        <v>46</v>
      </c>
      <c r="AE54" s="967" t="str">
        <f t="shared" si="10"/>
        <v>徳島</v>
      </c>
      <c r="AF54" s="969">
        <f t="shared" si="11"/>
        <v>26</v>
      </c>
    </row>
    <row r="55" spans="1:32" ht="11.65" customHeight="1">
      <c r="A55" s="282" t="s">
        <v>164</v>
      </c>
      <c r="B55" s="293">
        <v>1470</v>
      </c>
      <c r="C55" s="294">
        <v>31</v>
      </c>
      <c r="D55" s="294">
        <v>456</v>
      </c>
      <c r="E55" s="291">
        <v>-130</v>
      </c>
      <c r="F55" s="292">
        <v>92</v>
      </c>
      <c r="G55" s="292">
        <v>61</v>
      </c>
      <c r="H55" s="291">
        <v>-360</v>
      </c>
      <c r="I55" s="292">
        <v>56</v>
      </c>
      <c r="J55" s="292">
        <v>37</v>
      </c>
      <c r="K55" s="292">
        <v>83</v>
      </c>
      <c r="M55" s="117">
        <v>47</v>
      </c>
      <c r="N55" s="120" t="s">
        <v>429</v>
      </c>
      <c r="O55" s="745" t="str">
        <f t="shared" si="0"/>
        <v>x</v>
      </c>
      <c r="P55" s="902" t="str">
        <f>IFERROR(_xlfn.RANK.EQ(O55,$O$9:$O$55,0)+COUNTIF(O$9:O55,O55)-1,"-")</f>
        <v>-</v>
      </c>
      <c r="Q55" s="902"/>
      <c r="R55" s="746" t="str">
        <f t="shared" si="1"/>
        <v>-</v>
      </c>
      <c r="S55" s="746" t="str">
        <f t="shared" si="2"/>
        <v>-</v>
      </c>
      <c r="T55" s="906" t="str">
        <f t="shared" si="3"/>
        <v>-</v>
      </c>
      <c r="U55" s="745" t="str">
        <f t="shared" si="4"/>
        <v>x</v>
      </c>
      <c r="V55" s="902" t="str">
        <f>IFERROR(_xlfn.RANK.EQ(U55,$U$9:$U$55,0)+COUNTIF(U$9:U55,U55)-1,"-")</f>
        <v>-</v>
      </c>
      <c r="W55" s="902"/>
      <c r="X55" s="746" t="str">
        <f t="shared" si="5"/>
        <v>-</v>
      </c>
      <c r="Y55" s="746" t="str">
        <f t="shared" si="6"/>
        <v>-</v>
      </c>
      <c r="Z55" s="906" t="str">
        <f t="shared" si="7"/>
        <v>-</v>
      </c>
      <c r="AA55" s="745" t="str">
        <f t="shared" si="8"/>
        <v>x</v>
      </c>
      <c r="AB55" s="902" t="str">
        <f>IFERROR(_xlfn.RANK.EQ(AA55,$AA$9:$AA$55,0)+COUNTIF(AA$9:AA55,AA55)-1,"-")</f>
        <v>-</v>
      </c>
      <c r="AC55" s="774"/>
      <c r="AD55" s="968" t="str">
        <f t="shared" si="9"/>
        <v>-</v>
      </c>
      <c r="AE55" s="968" t="str">
        <f t="shared" si="10"/>
        <v>-</v>
      </c>
      <c r="AF55" s="970" t="str">
        <f t="shared" si="11"/>
        <v>-</v>
      </c>
    </row>
    <row r="56" spans="1:32" ht="11.65" customHeight="1">
      <c r="A56" s="282" t="s">
        <v>172</v>
      </c>
      <c r="B56" s="293">
        <v>403</v>
      </c>
      <c r="C56" s="294">
        <v>84</v>
      </c>
      <c r="D56" s="294">
        <v>339</v>
      </c>
      <c r="E56" s="291">
        <v>3</v>
      </c>
      <c r="F56" s="292">
        <v>101</v>
      </c>
      <c r="G56" s="292">
        <v>81</v>
      </c>
      <c r="H56" s="291">
        <v>-77</v>
      </c>
      <c r="I56" s="292">
        <v>81</v>
      </c>
      <c r="J56" s="292">
        <v>92</v>
      </c>
      <c r="K56" s="292">
        <v>91</v>
      </c>
    </row>
    <row r="57" spans="1:32" ht="11.65" customHeight="1">
      <c r="A57" s="282" t="s">
        <v>176</v>
      </c>
      <c r="B57" s="293">
        <v>877</v>
      </c>
      <c r="C57" s="294">
        <v>79</v>
      </c>
      <c r="D57" s="294">
        <v>693</v>
      </c>
      <c r="E57" s="291">
        <v>-91</v>
      </c>
      <c r="F57" s="292">
        <v>91</v>
      </c>
      <c r="G57" s="292">
        <v>64</v>
      </c>
      <c r="H57" s="291">
        <v>-497</v>
      </c>
      <c r="I57" s="292">
        <v>58</v>
      </c>
      <c r="J57" s="292">
        <v>75</v>
      </c>
      <c r="K57" s="292">
        <v>105</v>
      </c>
    </row>
    <row r="58" spans="1:32" ht="11.65" customHeight="1">
      <c r="A58" s="282" t="s">
        <v>175</v>
      </c>
      <c r="B58" s="293">
        <v>11</v>
      </c>
      <c r="C58" s="294">
        <v>26</v>
      </c>
      <c r="D58" s="294">
        <v>3</v>
      </c>
      <c r="E58" s="291">
        <v>-3</v>
      </c>
      <c r="F58" s="292">
        <v>79</v>
      </c>
      <c r="G58" s="292">
        <v>72</v>
      </c>
      <c r="H58" s="291">
        <v>-2</v>
      </c>
      <c r="I58" s="292">
        <v>60</v>
      </c>
      <c r="J58" s="292">
        <v>46</v>
      </c>
      <c r="K58" s="292">
        <v>57</v>
      </c>
    </row>
    <row r="59" spans="1:32" ht="11.65" customHeight="1">
      <c r="A59" s="282" t="s">
        <v>173</v>
      </c>
      <c r="B59" s="293">
        <v>46</v>
      </c>
      <c r="C59" s="294">
        <v>72</v>
      </c>
      <c r="D59" s="294">
        <v>33</v>
      </c>
      <c r="E59" s="291">
        <v>-6</v>
      </c>
      <c r="F59" s="292">
        <v>88</v>
      </c>
      <c r="G59" s="292">
        <v>75</v>
      </c>
      <c r="H59" s="291">
        <v>-17</v>
      </c>
      <c r="I59" s="292">
        <v>66</v>
      </c>
      <c r="J59" s="292">
        <v>83</v>
      </c>
      <c r="K59" s="292">
        <v>87</v>
      </c>
    </row>
    <row r="60" spans="1:32" ht="11.65" customHeight="1">
      <c r="A60" s="282" t="s">
        <v>148</v>
      </c>
      <c r="B60" s="293">
        <v>347</v>
      </c>
      <c r="C60" s="294">
        <v>95</v>
      </c>
      <c r="D60" s="294">
        <v>330</v>
      </c>
      <c r="E60" s="291">
        <v>5</v>
      </c>
      <c r="F60" s="292">
        <v>101</v>
      </c>
      <c r="G60" s="292">
        <v>51</v>
      </c>
      <c r="H60" s="291">
        <v>-310</v>
      </c>
      <c r="I60" s="292">
        <v>52</v>
      </c>
      <c r="J60" s="292">
        <v>62</v>
      </c>
      <c r="K60" s="292">
        <v>153</v>
      </c>
    </row>
    <row r="61" spans="1:32" ht="11.65" customHeight="1">
      <c r="A61" s="282" t="s">
        <v>182</v>
      </c>
      <c r="B61" s="293">
        <v>63</v>
      </c>
      <c r="C61" s="294">
        <v>52</v>
      </c>
      <c r="D61" s="294">
        <v>33</v>
      </c>
      <c r="E61" s="291">
        <v>-3</v>
      </c>
      <c r="F61" s="292">
        <v>95</v>
      </c>
      <c r="G61" s="292">
        <v>95</v>
      </c>
      <c r="H61" s="291">
        <v>-3</v>
      </c>
      <c r="I61" s="292">
        <v>92</v>
      </c>
      <c r="J61" s="292">
        <v>98</v>
      </c>
      <c r="K61" s="292">
        <v>53</v>
      </c>
    </row>
    <row r="62" spans="1:32" ht="11.65" customHeight="1">
      <c r="A62" s="282" t="s">
        <v>142</v>
      </c>
      <c r="B62" s="293">
        <v>8040</v>
      </c>
      <c r="C62" s="294">
        <v>111</v>
      </c>
      <c r="D62" s="294">
        <v>8920</v>
      </c>
      <c r="E62" s="291">
        <v>-50</v>
      </c>
      <c r="F62" s="292">
        <v>99</v>
      </c>
      <c r="G62" s="292">
        <v>60</v>
      </c>
      <c r="H62" s="291">
        <v>-6080</v>
      </c>
      <c r="I62" s="292">
        <v>59</v>
      </c>
      <c r="J62" s="292">
        <v>83</v>
      </c>
      <c r="K62" s="292">
        <v>134</v>
      </c>
    </row>
    <row r="63" spans="1:32" ht="11.65" customHeight="1">
      <c r="A63" s="282" t="s">
        <v>144</v>
      </c>
      <c r="B63" s="293">
        <v>7270</v>
      </c>
      <c r="C63" s="294">
        <v>125</v>
      </c>
      <c r="D63" s="294">
        <v>9090</v>
      </c>
      <c r="E63" s="291">
        <v>-90</v>
      </c>
      <c r="F63" s="292">
        <v>99</v>
      </c>
      <c r="G63" s="292">
        <v>59</v>
      </c>
      <c r="H63" s="291">
        <v>-6410</v>
      </c>
      <c r="I63" s="292">
        <v>59</v>
      </c>
      <c r="J63" s="292">
        <v>89</v>
      </c>
      <c r="K63" s="292">
        <v>140</v>
      </c>
    </row>
    <row r="64" spans="1:32" ht="11.65" customHeight="1">
      <c r="A64" s="282" t="s">
        <v>139</v>
      </c>
      <c r="B64" s="293">
        <v>347</v>
      </c>
      <c r="C64" s="294">
        <v>63</v>
      </c>
      <c r="D64" s="294">
        <v>219</v>
      </c>
      <c r="E64" s="291">
        <v>-1</v>
      </c>
      <c r="F64" s="292">
        <v>100</v>
      </c>
      <c r="G64" s="292">
        <v>51</v>
      </c>
      <c r="H64" s="291">
        <v>-209</v>
      </c>
      <c r="I64" s="292">
        <v>51</v>
      </c>
      <c r="J64" s="292">
        <v>88</v>
      </c>
      <c r="K64" s="292">
        <v>72</v>
      </c>
    </row>
    <row r="65" spans="1:14" ht="11.65" customHeight="1">
      <c r="A65" s="282" t="s">
        <v>151</v>
      </c>
      <c r="B65" s="293">
        <v>2600</v>
      </c>
      <c r="C65" s="294">
        <v>100</v>
      </c>
      <c r="D65" s="294">
        <v>2600</v>
      </c>
      <c r="E65" s="291">
        <v>-130</v>
      </c>
      <c r="F65" s="292">
        <v>95</v>
      </c>
      <c r="G65" s="292">
        <v>60</v>
      </c>
      <c r="H65" s="291">
        <v>-1930</v>
      </c>
      <c r="I65" s="292">
        <v>57</v>
      </c>
      <c r="J65" s="292">
        <v>74</v>
      </c>
      <c r="K65" s="292">
        <v>136</v>
      </c>
    </row>
    <row r="66" spans="1:14" ht="11.65" customHeight="1">
      <c r="A66" s="282" t="s">
        <v>166</v>
      </c>
      <c r="B66" s="293">
        <v>1340</v>
      </c>
      <c r="C66" s="294">
        <v>53</v>
      </c>
      <c r="D66" s="294">
        <v>710</v>
      </c>
      <c r="E66" s="291">
        <v>-180</v>
      </c>
      <c r="F66" s="292">
        <v>88</v>
      </c>
      <c r="G66" s="292">
        <v>51</v>
      </c>
      <c r="H66" s="291">
        <v>-860</v>
      </c>
      <c r="I66" s="292">
        <v>45</v>
      </c>
      <c r="J66" s="292">
        <v>58</v>
      </c>
      <c r="K66" s="292">
        <v>91</v>
      </c>
    </row>
    <row r="67" spans="1:14" ht="11.65" customHeight="1">
      <c r="A67" s="282" t="s">
        <v>159</v>
      </c>
      <c r="B67" s="293">
        <v>234</v>
      </c>
      <c r="C67" s="294">
        <v>59</v>
      </c>
      <c r="D67" s="294">
        <v>138</v>
      </c>
      <c r="E67" s="291">
        <v>6</v>
      </c>
      <c r="F67" s="292">
        <v>103</v>
      </c>
      <c r="G67" s="292">
        <v>76</v>
      </c>
      <c r="H67" s="291">
        <v>-40</v>
      </c>
      <c r="I67" s="292">
        <v>78</v>
      </c>
      <c r="J67" s="292">
        <v>55</v>
      </c>
      <c r="K67" s="292">
        <v>108</v>
      </c>
    </row>
    <row r="68" spans="1:14" ht="11.65" customHeight="1">
      <c r="A68" s="282" t="s">
        <v>140</v>
      </c>
      <c r="B68" s="293">
        <v>329</v>
      </c>
      <c r="C68" s="294">
        <v>68</v>
      </c>
      <c r="D68" s="294">
        <v>224</v>
      </c>
      <c r="E68" s="291">
        <v>-60</v>
      </c>
      <c r="F68" s="292">
        <v>85</v>
      </c>
      <c r="G68" s="292">
        <v>53</v>
      </c>
      <c r="H68" s="291">
        <v>-278</v>
      </c>
      <c r="I68" s="292">
        <v>45</v>
      </c>
      <c r="J68" s="292">
        <v>65</v>
      </c>
      <c r="K68" s="292">
        <v>105</v>
      </c>
    </row>
    <row r="69" spans="1:14" ht="11.65" customHeight="1">
      <c r="A69" s="282" t="s">
        <v>162</v>
      </c>
      <c r="B69" s="293" t="s">
        <v>888</v>
      </c>
      <c r="C69" s="294" t="s">
        <v>888</v>
      </c>
      <c r="D69" s="294" t="s">
        <v>888</v>
      </c>
      <c r="E69" s="291" t="s">
        <v>888</v>
      </c>
      <c r="F69" s="292" t="s">
        <v>888</v>
      </c>
      <c r="G69" s="292" t="s">
        <v>888</v>
      </c>
      <c r="H69" s="291" t="s">
        <v>888</v>
      </c>
      <c r="I69" s="292" t="s">
        <v>888</v>
      </c>
      <c r="J69" s="292" t="s">
        <v>888</v>
      </c>
      <c r="K69" s="292">
        <v>21</v>
      </c>
    </row>
    <row r="70" spans="1:14" ht="11.65" customHeight="1">
      <c r="A70" s="282" t="s">
        <v>863</v>
      </c>
      <c r="B70" s="293">
        <v>10300</v>
      </c>
      <c r="C70" s="294">
        <v>121</v>
      </c>
      <c r="D70" s="294">
        <v>12500</v>
      </c>
      <c r="E70" s="291">
        <v>-400</v>
      </c>
      <c r="F70" s="292">
        <v>96</v>
      </c>
      <c r="G70" s="292">
        <v>103</v>
      </c>
      <c r="H70" s="291">
        <v>0</v>
      </c>
      <c r="I70" s="292">
        <v>100</v>
      </c>
      <c r="J70" s="292">
        <v>92</v>
      </c>
      <c r="K70" s="292">
        <v>132</v>
      </c>
    </row>
    <row r="71" spans="1:14" ht="11.65" customHeight="1">
      <c r="A71" s="282" t="s">
        <v>864</v>
      </c>
      <c r="B71" s="293">
        <v>11800</v>
      </c>
      <c r="C71" s="294">
        <v>79</v>
      </c>
      <c r="D71" s="294">
        <v>9340</v>
      </c>
      <c r="E71" s="291">
        <v>-400</v>
      </c>
      <c r="F71" s="292">
        <v>97</v>
      </c>
      <c r="G71" s="292">
        <v>75</v>
      </c>
      <c r="H71" s="291">
        <v>-3460</v>
      </c>
      <c r="I71" s="292">
        <v>73</v>
      </c>
      <c r="J71" s="292">
        <v>77</v>
      </c>
      <c r="K71" s="292">
        <v>103</v>
      </c>
    </row>
    <row r="72" spans="1:14" ht="11.65" customHeight="1">
      <c r="A72" s="282" t="s">
        <v>865</v>
      </c>
      <c r="B72" s="293">
        <v>4640</v>
      </c>
      <c r="C72" s="294">
        <v>69</v>
      </c>
      <c r="D72" s="294">
        <v>3220</v>
      </c>
      <c r="E72" s="291">
        <v>-330</v>
      </c>
      <c r="F72" s="292">
        <v>93</v>
      </c>
      <c r="G72" s="292">
        <v>70</v>
      </c>
      <c r="H72" s="291">
        <v>-1720</v>
      </c>
      <c r="I72" s="292">
        <v>65</v>
      </c>
      <c r="J72" s="292">
        <v>67</v>
      </c>
      <c r="K72" s="292">
        <v>103</v>
      </c>
    </row>
    <row r="73" spans="1:14" ht="11.65" customHeight="1">
      <c r="A73" s="774"/>
      <c r="B73" s="775"/>
      <c r="C73" s="776"/>
      <c r="D73" s="776"/>
      <c r="E73" s="777"/>
      <c r="F73" s="777"/>
      <c r="G73" s="777"/>
      <c r="H73" s="777"/>
      <c r="I73" s="777"/>
      <c r="J73" s="776"/>
      <c r="K73" s="777"/>
    </row>
    <row r="74" spans="1:14" ht="11.65" customHeight="1"/>
    <row r="75" spans="1:14" ht="11.65" customHeight="1">
      <c r="A75" s="362" t="s">
        <v>975</v>
      </c>
      <c r="B75" s="638"/>
      <c r="C75" s="638"/>
      <c r="D75" s="638"/>
      <c r="E75" s="638"/>
      <c r="F75" s="639"/>
      <c r="G75" s="638"/>
      <c r="H75" s="638"/>
      <c r="I75" s="638"/>
      <c r="J75" s="638"/>
      <c r="K75" s="638"/>
      <c r="L75" s="638"/>
      <c r="M75" s="638"/>
      <c r="N75" s="638"/>
    </row>
    <row r="76" spans="1:14" ht="11.65" customHeight="1">
      <c r="A76" s="362" t="s">
        <v>976</v>
      </c>
      <c r="B76" s="638"/>
      <c r="C76" s="638"/>
      <c r="D76" s="638"/>
      <c r="E76" s="638"/>
      <c r="F76" s="639"/>
      <c r="G76" s="638"/>
      <c r="H76" s="638"/>
      <c r="I76" s="638"/>
      <c r="J76" s="638"/>
      <c r="K76" s="638"/>
      <c r="L76" s="638"/>
      <c r="M76" s="638"/>
      <c r="N76" s="638"/>
    </row>
    <row r="77" spans="1:14" ht="11.65" customHeight="1">
      <c r="A77" s="362" t="s">
        <v>977</v>
      </c>
      <c r="B77" s="638"/>
      <c r="C77" s="638"/>
      <c r="D77" s="638"/>
      <c r="E77" s="638"/>
      <c r="F77" s="639"/>
      <c r="G77" s="638"/>
      <c r="H77" s="638"/>
      <c r="I77" s="638"/>
      <c r="J77" s="638"/>
      <c r="K77" s="638"/>
      <c r="L77" s="638"/>
      <c r="M77" s="638"/>
      <c r="N77" s="638"/>
    </row>
    <row r="78" spans="1:14" ht="11.65" customHeight="1">
      <c r="A78" s="364" t="s">
        <v>978</v>
      </c>
      <c r="B78" s="638"/>
      <c r="C78" s="638"/>
      <c r="D78" s="638"/>
      <c r="E78" s="638"/>
      <c r="F78" s="639"/>
      <c r="G78" s="638"/>
      <c r="H78" s="638"/>
      <c r="I78" s="638"/>
      <c r="J78" s="638"/>
      <c r="K78" s="638"/>
      <c r="L78" s="638"/>
      <c r="M78" s="638"/>
      <c r="N78" s="638"/>
    </row>
    <row r="79" spans="1:14" ht="11.65" customHeight="1">
      <c r="A79" s="364" t="s">
        <v>979</v>
      </c>
      <c r="B79" s="638"/>
      <c r="C79" s="638"/>
      <c r="D79" s="638"/>
      <c r="E79" s="638"/>
      <c r="F79" s="639"/>
      <c r="G79" s="638"/>
      <c r="H79" s="638"/>
      <c r="I79" s="638"/>
      <c r="J79" s="638"/>
      <c r="K79" s="638"/>
      <c r="L79" s="638"/>
      <c r="M79" s="638"/>
      <c r="N79" s="638"/>
    </row>
    <row r="80" spans="1:14" ht="11.65" customHeight="1"/>
    <row r="81" ht="5.25" customHeight="1"/>
    <row r="82" ht="6" customHeight="1"/>
  </sheetData>
  <mergeCells count="13">
    <mergeCell ref="A4:A6"/>
    <mergeCell ref="B4:B6"/>
    <mergeCell ref="C4:C6"/>
    <mergeCell ref="D4:D6"/>
    <mergeCell ref="E4:I4"/>
    <mergeCell ref="O8:T8"/>
    <mergeCell ref="U8:Z8"/>
    <mergeCell ref="AA8:AF8"/>
    <mergeCell ref="J4:K4"/>
    <mergeCell ref="E5:F5"/>
    <mergeCell ref="H5:I5"/>
    <mergeCell ref="J5:J6"/>
    <mergeCell ref="K5:K6"/>
  </mergeCells>
  <phoneticPr fontId="4"/>
  <pageMargins left="0.59055118110236227" right="0.39370078740157483" top="0.27559055118110237" bottom="0.27559055118110237" header="0.15748031496062992" footer="0.19685039370078741"/>
  <pageSetup paperSize="9" scale="80" orientation="portrait"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D8DA31-8A11-4914-BCEC-DAE6EB81EF2D}">
  <sheetPr>
    <tabColor theme="5" tint="0.79998168889431442"/>
  </sheetPr>
  <dimension ref="A1:L200"/>
  <sheetViews>
    <sheetView zoomScaleNormal="100" workbookViewId="0">
      <pane xSplit="3" ySplit="8" topLeftCell="D9"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2" width="4.25" style="54" customWidth="1"/>
    <col min="3" max="3" width="10" style="54" bestFit="1" customWidth="1"/>
    <col min="4" max="8" width="8.75" style="51" customWidth="1"/>
    <col min="9" max="16384" width="8.75" style="51"/>
  </cols>
  <sheetData>
    <row r="1" spans="1:12" s="53" customFormat="1" ht="12" customHeight="1">
      <c r="A1" s="33" t="s">
        <v>873</v>
      </c>
      <c r="B1" s="33"/>
      <c r="C1" s="33"/>
      <c r="D1" s="297"/>
      <c r="E1" s="32"/>
      <c r="F1" s="32"/>
      <c r="G1" s="32"/>
      <c r="H1" s="141"/>
    </row>
    <row r="2" spans="1:12" s="53" customFormat="1" ht="12" customHeight="1">
      <c r="A2" s="593" t="s">
        <v>874</v>
      </c>
      <c r="B2" s="592"/>
      <c r="C2" s="33"/>
      <c r="D2" s="297"/>
      <c r="E2" s="32"/>
      <c r="F2" s="32"/>
      <c r="G2" s="32"/>
      <c r="H2" s="141"/>
    </row>
    <row r="3" spans="1:12" s="53" customFormat="1" ht="12" customHeight="1">
      <c r="A3" s="298" t="s">
        <v>980</v>
      </c>
      <c r="B3" s="33"/>
      <c r="C3" s="33"/>
      <c r="D3" s="297"/>
      <c r="E3" s="32"/>
      <c r="F3" s="32"/>
      <c r="G3" s="32"/>
      <c r="H3" s="141"/>
    </row>
    <row r="4" spans="1:12" s="53" customFormat="1" ht="12" customHeight="1">
      <c r="A4" s="33" t="s">
        <v>134</v>
      </c>
      <c r="B4" s="33"/>
      <c r="C4" s="33"/>
      <c r="D4" s="298"/>
      <c r="E4" s="298"/>
      <c r="F4" s="36"/>
      <c r="G4" s="36"/>
      <c r="H4" s="298"/>
    </row>
    <row r="5" spans="1:12" s="53" customFormat="1" ht="12" customHeight="1">
      <c r="A5" s="299"/>
      <c r="B5" s="299" t="s">
        <v>877</v>
      </c>
      <c r="C5" s="300" t="s">
        <v>577</v>
      </c>
      <c r="D5" s="188" t="s">
        <v>878</v>
      </c>
      <c r="E5" s="188" t="s">
        <v>879</v>
      </c>
      <c r="F5" s="301"/>
      <c r="G5" s="301"/>
      <c r="H5" s="302" t="s">
        <v>880</v>
      </c>
    </row>
    <row r="6" spans="1:12" s="53" customFormat="1" ht="12" customHeight="1">
      <c r="A6" s="303" t="s">
        <v>881</v>
      </c>
      <c r="B6" s="303" t="s">
        <v>882</v>
      </c>
      <c r="C6" s="304"/>
      <c r="D6" s="191"/>
      <c r="E6" s="191" t="s">
        <v>883</v>
      </c>
      <c r="F6" s="767"/>
      <c r="G6" s="767"/>
      <c r="H6" s="305"/>
    </row>
    <row r="7" spans="1:12" s="53" customFormat="1" ht="12" customHeight="1">
      <c r="A7" s="306" t="s">
        <v>884</v>
      </c>
      <c r="B7" s="306" t="s">
        <v>884</v>
      </c>
      <c r="C7" s="307"/>
      <c r="D7" s="778"/>
      <c r="E7" s="778"/>
      <c r="F7" s="308" t="s">
        <v>928</v>
      </c>
      <c r="G7" s="309" t="s">
        <v>929</v>
      </c>
      <c r="H7" s="192"/>
      <c r="J7" s="1126" t="s">
        <v>843</v>
      </c>
      <c r="K7" s="1126" t="s">
        <v>885</v>
      </c>
      <c r="L7" s="1190" t="s">
        <v>886</v>
      </c>
    </row>
    <row r="8" spans="1:12" s="53" customFormat="1" ht="12" customHeight="1">
      <c r="A8" s="310"/>
      <c r="B8" s="310"/>
      <c r="C8" s="310"/>
      <c r="D8" s="297" t="s">
        <v>131</v>
      </c>
      <c r="E8" s="297" t="s">
        <v>840</v>
      </c>
      <c r="F8" s="193" t="s">
        <v>840</v>
      </c>
      <c r="G8" s="193" t="s">
        <v>840</v>
      </c>
      <c r="H8" s="297" t="s">
        <v>132</v>
      </c>
      <c r="J8" s="1126"/>
      <c r="K8" s="1126"/>
      <c r="L8" s="1126"/>
    </row>
    <row r="9" spans="1:12" ht="12" customHeight="1">
      <c r="A9" s="147">
        <v>1</v>
      </c>
      <c r="B9" s="147">
        <v>100</v>
      </c>
      <c r="C9" s="147" t="s">
        <v>339</v>
      </c>
      <c r="D9" s="91" t="s">
        <v>888</v>
      </c>
      <c r="E9" s="91" t="s">
        <v>888</v>
      </c>
      <c r="F9" s="91" t="s">
        <v>888</v>
      </c>
      <c r="G9" s="91" t="s">
        <v>888</v>
      </c>
      <c r="H9" s="91" t="s">
        <v>888</v>
      </c>
      <c r="J9" s="86" t="str">
        <f>IFERROR(_xlfn.RANK.EQ(D9,$D$9:$D$187,0)+COUNTIF(D$9:D9,D9)-1,"-")</f>
        <v>-</v>
      </c>
      <c r="K9" s="86" t="str">
        <f>IFERROR(_xlfn.RANK.EQ(H9,$H$9:$H$187,0)+COUNTIF(H$9:H9,H9)-1,"-")</f>
        <v>-</v>
      </c>
      <c r="L9" s="86" t="str">
        <f>IFERROR(_xlfn.RANK.EQ(E9,$E$9:$E$187,0)+COUNTIF(E$9:E9,E9)-1,"-")</f>
        <v>-</v>
      </c>
    </row>
    <row r="10" spans="1:12" ht="12" customHeight="1">
      <c r="A10" s="147">
        <v>2</v>
      </c>
      <c r="B10" s="147">
        <v>202</v>
      </c>
      <c r="C10" s="147" t="s">
        <v>316</v>
      </c>
      <c r="D10" s="91" t="s">
        <v>888</v>
      </c>
      <c r="E10" s="91" t="s">
        <v>888</v>
      </c>
      <c r="F10" s="91" t="s">
        <v>888</v>
      </c>
      <c r="G10" s="91" t="s">
        <v>888</v>
      </c>
      <c r="H10" s="91" t="s">
        <v>888</v>
      </c>
      <c r="J10" s="88" t="str">
        <f>IFERROR(_xlfn.RANK.EQ(D10,$D$9:$D$187,0)+COUNTIF(D$9:D10,D10)-1,"-")</f>
        <v>-</v>
      </c>
      <c r="K10" s="88" t="str">
        <f>IFERROR(_xlfn.RANK.EQ(H10,$H$9:$H$187,0)+COUNTIF(H$9:H10,H10)-1,"-")</f>
        <v>-</v>
      </c>
      <c r="L10" s="88" t="str">
        <f>IFERROR(_xlfn.RANK.EQ(E10,$E$9:$E$187,0)+COUNTIF(E$9:E10,E10)-1,"-")</f>
        <v>-</v>
      </c>
    </row>
    <row r="11" spans="1:12" ht="12" customHeight="1">
      <c r="A11" s="147">
        <v>3</v>
      </c>
      <c r="B11" s="147">
        <v>203</v>
      </c>
      <c r="C11" s="147" t="s">
        <v>351</v>
      </c>
      <c r="D11" s="91" t="s">
        <v>145</v>
      </c>
      <c r="E11" s="91" t="s">
        <v>145</v>
      </c>
      <c r="F11" s="91" t="s">
        <v>145</v>
      </c>
      <c r="G11" s="91" t="s">
        <v>145</v>
      </c>
      <c r="H11" s="91" t="s">
        <v>145</v>
      </c>
      <c r="J11" s="88" t="str">
        <f>IFERROR(_xlfn.RANK.EQ(D11,$D$9:$D$187,0)+COUNTIF(D$9:D11,D11)-1,"-")</f>
        <v>-</v>
      </c>
      <c r="K11" s="88" t="str">
        <f>IFERROR(_xlfn.RANK.EQ(H11,$H$9:$H$187,0)+COUNTIF(H$9:H11,H11)-1,"-")</f>
        <v>-</v>
      </c>
      <c r="L11" s="88" t="str">
        <f>IFERROR(_xlfn.RANK.EQ(E11,$E$9:$E$187,0)+COUNTIF(E$9:E11,E11)-1,"-")</f>
        <v>-</v>
      </c>
    </row>
    <row r="12" spans="1:12" ht="12" customHeight="1">
      <c r="A12" s="147">
        <v>4</v>
      </c>
      <c r="B12" s="147">
        <v>204</v>
      </c>
      <c r="C12" s="147" t="s">
        <v>199</v>
      </c>
      <c r="D12" s="91">
        <v>784</v>
      </c>
      <c r="E12" s="91">
        <v>220</v>
      </c>
      <c r="F12" s="91">
        <v>218</v>
      </c>
      <c r="G12" s="91">
        <v>235</v>
      </c>
      <c r="H12" s="91">
        <v>1730</v>
      </c>
      <c r="J12" s="88">
        <f>IFERROR(_xlfn.RANK.EQ(D12,$D$9:$D$187,0)+COUNTIF(D$9:D12,D12)-1,"-")</f>
        <v>16</v>
      </c>
      <c r="K12" s="88">
        <f>IFERROR(_xlfn.RANK.EQ(H12,$H$9:$H$187,0)+COUNTIF(H$9:H12,H12)-1,"-")</f>
        <v>24</v>
      </c>
      <c r="L12" s="88">
        <f>IFERROR(_xlfn.RANK.EQ(E12,$E$9:$E$187,0)+COUNTIF(E$9:E12,E12)-1,"-")</f>
        <v>88</v>
      </c>
    </row>
    <row r="13" spans="1:12" ht="12" customHeight="1">
      <c r="A13" s="147">
        <v>5</v>
      </c>
      <c r="B13" s="147">
        <v>205</v>
      </c>
      <c r="C13" s="147" t="s">
        <v>359</v>
      </c>
      <c r="D13" s="91" t="s">
        <v>145</v>
      </c>
      <c r="E13" s="91" t="s">
        <v>145</v>
      </c>
      <c r="F13" s="91" t="s">
        <v>145</v>
      </c>
      <c r="G13" s="91" t="s">
        <v>145</v>
      </c>
      <c r="H13" s="91" t="s">
        <v>145</v>
      </c>
      <c r="J13" s="88" t="str">
        <f>IFERROR(_xlfn.RANK.EQ(D13,$D$9:$D$187,0)+COUNTIF(D$9:D13,D13)-1,"-")</f>
        <v>-</v>
      </c>
      <c r="K13" s="88" t="str">
        <f>IFERROR(_xlfn.RANK.EQ(H13,$H$9:$H$187,0)+COUNTIF(H$9:H13,H13)-1,"-")</f>
        <v>-</v>
      </c>
      <c r="L13" s="88" t="str">
        <f>IFERROR(_xlfn.RANK.EQ(E13,$E$9:$E$187,0)+COUNTIF(E$9:E13,E13)-1,"-")</f>
        <v>-</v>
      </c>
    </row>
    <row r="14" spans="1:12" ht="12" customHeight="1">
      <c r="A14" s="147">
        <v>6</v>
      </c>
      <c r="B14" s="147">
        <v>206</v>
      </c>
      <c r="C14" s="147" t="s">
        <v>300</v>
      </c>
      <c r="D14" s="91" t="s">
        <v>145</v>
      </c>
      <c r="E14" s="91" t="s">
        <v>145</v>
      </c>
      <c r="F14" s="91" t="s">
        <v>145</v>
      </c>
      <c r="G14" s="91" t="s">
        <v>145</v>
      </c>
      <c r="H14" s="91" t="s">
        <v>145</v>
      </c>
      <c r="J14" s="88" t="str">
        <f>IFERROR(_xlfn.RANK.EQ(D14,$D$9:$D$187,0)+COUNTIF(D$9:D14,D14)-1,"-")</f>
        <v>-</v>
      </c>
      <c r="K14" s="88" t="str">
        <f>IFERROR(_xlfn.RANK.EQ(H14,$H$9:$H$187,0)+COUNTIF(H$9:H14,H14)-1,"-")</f>
        <v>-</v>
      </c>
      <c r="L14" s="88" t="str">
        <f>IFERROR(_xlfn.RANK.EQ(E14,$E$9:$E$187,0)+COUNTIF(E$9:E14,E14)-1,"-")</f>
        <v>-</v>
      </c>
    </row>
    <row r="15" spans="1:12" ht="12" customHeight="1">
      <c r="A15" s="147">
        <v>7</v>
      </c>
      <c r="B15" s="147">
        <v>207</v>
      </c>
      <c r="C15" s="147" t="s">
        <v>208</v>
      </c>
      <c r="D15" s="91">
        <v>2020</v>
      </c>
      <c r="E15" s="91">
        <v>344</v>
      </c>
      <c r="F15" s="91" t="s">
        <v>145</v>
      </c>
      <c r="G15" s="91">
        <v>344</v>
      </c>
      <c r="H15" s="91">
        <v>6950</v>
      </c>
      <c r="J15" s="88">
        <f>IFERROR(_xlfn.RANK.EQ(D15,$D$9:$D$187,0)+COUNTIF(D$9:D15,D15)-1,"-")</f>
        <v>5</v>
      </c>
      <c r="K15" s="88">
        <f>IFERROR(_xlfn.RANK.EQ(H15,$H$9:$H$187,0)+COUNTIF(H$9:H15,H15)-1,"-")</f>
        <v>2</v>
      </c>
      <c r="L15" s="88">
        <f>IFERROR(_xlfn.RANK.EQ(E15,$E$9:$E$187,0)+COUNTIF(E$9:E15,E15)-1,"-")</f>
        <v>5</v>
      </c>
    </row>
    <row r="16" spans="1:12" ht="12" customHeight="1">
      <c r="A16" s="147">
        <v>8</v>
      </c>
      <c r="B16" s="147">
        <v>208</v>
      </c>
      <c r="C16" s="147" t="s">
        <v>214</v>
      </c>
      <c r="D16" s="91">
        <v>1250</v>
      </c>
      <c r="E16" s="91">
        <v>273</v>
      </c>
      <c r="F16" s="91">
        <v>255</v>
      </c>
      <c r="G16" s="91">
        <v>274</v>
      </c>
      <c r="H16" s="91">
        <v>3400</v>
      </c>
      <c r="J16" s="88">
        <f>IFERROR(_xlfn.RANK.EQ(D16,$D$9:$D$187,0)+COUNTIF(D$9:D16,D16)-1,"-")</f>
        <v>9</v>
      </c>
      <c r="K16" s="88">
        <f>IFERROR(_xlfn.RANK.EQ(H16,$H$9:$H$187,0)+COUNTIF(H$9:H16,H16)-1,"-")</f>
        <v>11</v>
      </c>
      <c r="L16" s="88">
        <f>IFERROR(_xlfn.RANK.EQ(E16,$E$9:$E$187,0)+COUNTIF(E$9:E16,E16)-1,"-")</f>
        <v>56</v>
      </c>
    </row>
    <row r="17" spans="1:12" ht="12" customHeight="1">
      <c r="A17" s="147">
        <v>9</v>
      </c>
      <c r="B17" s="147">
        <v>209</v>
      </c>
      <c r="C17" s="147" t="s">
        <v>354</v>
      </c>
      <c r="D17" s="91" t="s">
        <v>888</v>
      </c>
      <c r="E17" s="91" t="s">
        <v>888</v>
      </c>
      <c r="F17" s="91" t="s">
        <v>145</v>
      </c>
      <c r="G17" s="91" t="s">
        <v>888</v>
      </c>
      <c r="H17" s="91" t="s">
        <v>888</v>
      </c>
      <c r="J17" s="88" t="str">
        <f>IFERROR(_xlfn.RANK.EQ(D17,$D$9:$D$187,0)+COUNTIF(D$9:D17,D17)-1,"-")</f>
        <v>-</v>
      </c>
      <c r="K17" s="88" t="str">
        <f>IFERROR(_xlfn.RANK.EQ(H17,$H$9:$H$187,0)+COUNTIF(H$9:H17,H17)-1,"-")</f>
        <v>-</v>
      </c>
      <c r="L17" s="88" t="str">
        <f>IFERROR(_xlfn.RANK.EQ(E17,$E$9:$E$187,0)+COUNTIF(E$9:E17,E17)-1,"-")</f>
        <v>-</v>
      </c>
    </row>
    <row r="18" spans="1:12" ht="12" customHeight="1">
      <c r="A18" s="147">
        <v>10</v>
      </c>
      <c r="B18" s="147">
        <v>210</v>
      </c>
      <c r="C18" s="147" t="s">
        <v>198</v>
      </c>
      <c r="D18" s="91">
        <v>2200</v>
      </c>
      <c r="E18" s="91">
        <v>311</v>
      </c>
      <c r="F18" s="91">
        <v>309</v>
      </c>
      <c r="G18" s="91">
        <v>335</v>
      </c>
      <c r="H18" s="91">
        <v>6840</v>
      </c>
      <c r="J18" s="88">
        <f>IFERROR(_xlfn.RANK.EQ(D18,$D$9:$D$187,0)+COUNTIF(D$9:D18,D18)-1,"-")</f>
        <v>3</v>
      </c>
      <c r="K18" s="88">
        <f>IFERROR(_xlfn.RANK.EQ(H18,$H$9:$H$187,0)+COUNTIF(H$9:H18,H18)-1,"-")</f>
        <v>3</v>
      </c>
      <c r="L18" s="88">
        <f>IFERROR(_xlfn.RANK.EQ(E18,$E$9:$E$187,0)+COUNTIF(E$9:E18,E18)-1,"-")</f>
        <v>16</v>
      </c>
    </row>
    <row r="19" spans="1:12" ht="12" customHeight="1">
      <c r="A19" s="147">
        <v>11</v>
      </c>
      <c r="B19" s="147">
        <v>211</v>
      </c>
      <c r="C19" s="147" t="s">
        <v>205</v>
      </c>
      <c r="D19" s="91">
        <v>433</v>
      </c>
      <c r="E19" s="91">
        <v>297</v>
      </c>
      <c r="F19" s="91" t="s">
        <v>145</v>
      </c>
      <c r="G19" s="91">
        <v>297</v>
      </c>
      <c r="H19" s="91">
        <v>1290</v>
      </c>
      <c r="J19" s="88">
        <f>IFERROR(_xlfn.RANK.EQ(D19,$D$9:$D$187,0)+COUNTIF(D$9:D19,D19)-1,"-")</f>
        <v>37</v>
      </c>
      <c r="K19" s="88">
        <f>IFERROR(_xlfn.RANK.EQ(H19,$H$9:$H$187,0)+COUNTIF(H$9:H19,H19)-1,"-")</f>
        <v>35</v>
      </c>
      <c r="L19" s="88">
        <f>IFERROR(_xlfn.RANK.EQ(E19,$E$9:$E$187,0)+COUNTIF(E$9:E19,E19)-1,"-")</f>
        <v>27</v>
      </c>
    </row>
    <row r="20" spans="1:12" ht="12" customHeight="1">
      <c r="A20" s="147">
        <v>12</v>
      </c>
      <c r="B20" s="147">
        <v>212</v>
      </c>
      <c r="C20" s="147" t="s">
        <v>319</v>
      </c>
      <c r="D20" s="91">
        <v>39</v>
      </c>
      <c r="E20" s="91">
        <v>210</v>
      </c>
      <c r="F20" s="91">
        <v>210</v>
      </c>
      <c r="G20" s="91" t="s">
        <v>145</v>
      </c>
      <c r="H20" s="91">
        <v>82</v>
      </c>
      <c r="J20" s="88">
        <f>IFERROR(_xlfn.RANK.EQ(D20,$D$9:$D$187,0)+COUNTIF(D$9:D20,D20)-1,"-")</f>
        <v>100</v>
      </c>
      <c r="K20" s="88">
        <f>IFERROR(_xlfn.RANK.EQ(H20,$H$9:$H$187,0)+COUNTIF(H$9:H20,H20)-1,"-")</f>
        <v>101</v>
      </c>
      <c r="L20" s="88">
        <f>IFERROR(_xlfn.RANK.EQ(E20,$E$9:$E$187,0)+COUNTIF(E$9:E20,E20)-1,"-")</f>
        <v>91</v>
      </c>
    </row>
    <row r="21" spans="1:12" ht="12" customHeight="1">
      <c r="A21" s="147">
        <v>13</v>
      </c>
      <c r="B21" s="147">
        <v>213</v>
      </c>
      <c r="C21" s="147" t="s">
        <v>348</v>
      </c>
      <c r="D21" s="91">
        <v>39</v>
      </c>
      <c r="E21" s="91">
        <v>256</v>
      </c>
      <c r="F21" s="91" t="s">
        <v>145</v>
      </c>
      <c r="G21" s="91">
        <v>256</v>
      </c>
      <c r="H21" s="91">
        <v>100</v>
      </c>
      <c r="J21" s="88">
        <f>IFERROR(_xlfn.RANK.EQ(D21,$D$9:$D$187,0)+COUNTIF(D$9:D21,D21)-1,"-")</f>
        <v>101</v>
      </c>
      <c r="K21" s="88">
        <f>IFERROR(_xlfn.RANK.EQ(H21,$H$9:$H$187,0)+COUNTIF(H$9:H21,H21)-1,"-")</f>
        <v>99</v>
      </c>
      <c r="L21" s="88">
        <f>IFERROR(_xlfn.RANK.EQ(E21,$E$9:$E$187,0)+COUNTIF(E$9:E21,E21)-1,"-")</f>
        <v>65</v>
      </c>
    </row>
    <row r="22" spans="1:12" ht="12" customHeight="1">
      <c r="A22" s="147">
        <v>14</v>
      </c>
      <c r="B22" s="147">
        <v>214</v>
      </c>
      <c r="C22" s="147" t="s">
        <v>259</v>
      </c>
      <c r="D22" s="91" t="s">
        <v>145</v>
      </c>
      <c r="E22" s="91" t="s">
        <v>145</v>
      </c>
      <c r="F22" s="91" t="s">
        <v>145</v>
      </c>
      <c r="G22" s="91" t="s">
        <v>145</v>
      </c>
      <c r="H22" s="91" t="s">
        <v>145</v>
      </c>
      <c r="J22" s="88" t="str">
        <f>IFERROR(_xlfn.RANK.EQ(D22,$D$9:$D$187,0)+COUNTIF(D$9:D22,D22)-1,"-")</f>
        <v>-</v>
      </c>
      <c r="K22" s="88" t="str">
        <f>IFERROR(_xlfn.RANK.EQ(H22,$H$9:$H$187,0)+COUNTIF(H$9:H22,H22)-1,"-")</f>
        <v>-</v>
      </c>
      <c r="L22" s="88" t="str">
        <f>IFERROR(_xlfn.RANK.EQ(E22,$E$9:$E$187,0)+COUNTIF(E$9:E22,E22)-1,"-")</f>
        <v>-</v>
      </c>
    </row>
    <row r="23" spans="1:12" ht="12" customHeight="1">
      <c r="A23" s="147">
        <v>15</v>
      </c>
      <c r="B23" s="147">
        <v>215</v>
      </c>
      <c r="C23" s="147" t="s">
        <v>227</v>
      </c>
      <c r="D23" s="91">
        <v>1350</v>
      </c>
      <c r="E23" s="91">
        <v>290</v>
      </c>
      <c r="F23" s="91">
        <v>289</v>
      </c>
      <c r="G23" s="91">
        <v>326</v>
      </c>
      <c r="H23" s="91">
        <v>3930</v>
      </c>
      <c r="J23" s="88">
        <f>IFERROR(_xlfn.RANK.EQ(D23,$D$9:$D$187,0)+COUNTIF(D$9:D23,D23)-1,"-")</f>
        <v>6</v>
      </c>
      <c r="K23" s="88">
        <f>IFERROR(_xlfn.RANK.EQ(H23,$H$9:$H$187,0)+COUNTIF(H$9:H23,H23)-1,"-")</f>
        <v>7</v>
      </c>
      <c r="L23" s="88">
        <f>IFERROR(_xlfn.RANK.EQ(E23,$E$9:$E$187,0)+COUNTIF(E$9:E23,E23)-1,"-")</f>
        <v>37</v>
      </c>
    </row>
    <row r="24" spans="1:12" ht="12" customHeight="1">
      <c r="A24" s="147">
        <v>16</v>
      </c>
      <c r="B24" s="147">
        <v>216</v>
      </c>
      <c r="C24" s="147" t="s">
        <v>246</v>
      </c>
      <c r="D24" s="91">
        <v>10</v>
      </c>
      <c r="E24" s="91">
        <v>280</v>
      </c>
      <c r="F24" s="91">
        <v>245</v>
      </c>
      <c r="G24" s="91">
        <v>289</v>
      </c>
      <c r="H24" s="91">
        <v>28</v>
      </c>
      <c r="J24" s="88">
        <f>IFERROR(_xlfn.RANK.EQ(D24,$D$9:$D$187,0)+COUNTIF(D$9:D24,D24)-1,"-")</f>
        <v>106</v>
      </c>
      <c r="K24" s="88">
        <f>IFERROR(_xlfn.RANK.EQ(H24,$H$9:$H$187,0)+COUNTIF(H$9:H24,H24)-1,"-")</f>
        <v>106</v>
      </c>
      <c r="L24" s="88">
        <f>IFERROR(_xlfn.RANK.EQ(E24,$E$9:$E$187,0)+COUNTIF(E$9:E24,E24)-1,"-")</f>
        <v>49</v>
      </c>
    </row>
    <row r="25" spans="1:12" ht="12" customHeight="1">
      <c r="A25" s="147">
        <v>17</v>
      </c>
      <c r="B25" s="147">
        <v>217</v>
      </c>
      <c r="C25" s="147" t="s">
        <v>215</v>
      </c>
      <c r="D25" s="91">
        <v>558</v>
      </c>
      <c r="E25" s="91">
        <v>313</v>
      </c>
      <c r="F25" s="91">
        <v>312</v>
      </c>
      <c r="G25" s="91">
        <v>324</v>
      </c>
      <c r="H25" s="91">
        <v>1750</v>
      </c>
      <c r="J25" s="88">
        <f>IFERROR(_xlfn.RANK.EQ(D25,$D$9:$D$187,0)+COUNTIF(D$9:D25,D25)-1,"-")</f>
        <v>27</v>
      </c>
      <c r="K25" s="88">
        <f>IFERROR(_xlfn.RANK.EQ(H25,$H$9:$H$187,0)+COUNTIF(H$9:H25,H25)-1,"-")</f>
        <v>22</v>
      </c>
      <c r="L25" s="88">
        <f>IFERROR(_xlfn.RANK.EQ(E25,$E$9:$E$187,0)+COUNTIF(E$9:E25,E25)-1,"-")</f>
        <v>13</v>
      </c>
    </row>
    <row r="26" spans="1:12" ht="12" customHeight="1">
      <c r="A26" s="147">
        <v>18</v>
      </c>
      <c r="B26" s="147">
        <v>218</v>
      </c>
      <c r="C26" s="147" t="s">
        <v>324</v>
      </c>
      <c r="D26" s="91">
        <v>14</v>
      </c>
      <c r="E26" s="91">
        <v>236</v>
      </c>
      <c r="F26" s="91">
        <v>231</v>
      </c>
      <c r="G26" s="91" t="s">
        <v>888</v>
      </c>
      <c r="H26" s="91">
        <v>33</v>
      </c>
      <c r="J26" s="88">
        <f>IFERROR(_xlfn.RANK.EQ(D26,$D$9:$D$187,0)+COUNTIF(D$9:D26,D26)-1,"-")</f>
        <v>104</v>
      </c>
      <c r="K26" s="88">
        <f>IFERROR(_xlfn.RANK.EQ(H26,$H$9:$H$187,0)+COUNTIF(H$9:H26,H26)-1,"-")</f>
        <v>105</v>
      </c>
      <c r="L26" s="88">
        <f>IFERROR(_xlfn.RANK.EQ(E26,$E$9:$E$187,0)+COUNTIF(E$9:E26,E26)-1,"-")</f>
        <v>81</v>
      </c>
    </row>
    <row r="27" spans="1:12" ht="12" customHeight="1">
      <c r="A27" s="147">
        <v>19</v>
      </c>
      <c r="B27" s="147">
        <v>219</v>
      </c>
      <c r="C27" s="147" t="s">
        <v>321</v>
      </c>
      <c r="D27" s="91" t="s">
        <v>145</v>
      </c>
      <c r="E27" s="91" t="s">
        <v>145</v>
      </c>
      <c r="F27" s="91" t="s">
        <v>145</v>
      </c>
      <c r="G27" s="91" t="s">
        <v>145</v>
      </c>
      <c r="H27" s="91" t="s">
        <v>145</v>
      </c>
      <c r="J27" s="88" t="str">
        <f>IFERROR(_xlfn.RANK.EQ(D27,$D$9:$D$187,0)+COUNTIF(D$9:D27,D27)-1,"-")</f>
        <v>-</v>
      </c>
      <c r="K27" s="88" t="str">
        <f>IFERROR(_xlfn.RANK.EQ(H27,$H$9:$H$187,0)+COUNTIF(H$9:H27,H27)-1,"-")</f>
        <v>-</v>
      </c>
      <c r="L27" s="88" t="str">
        <f>IFERROR(_xlfn.RANK.EQ(E27,$E$9:$E$187,0)+COUNTIF(E$9:E27,E27)-1,"-")</f>
        <v>-</v>
      </c>
    </row>
    <row r="28" spans="1:12" ht="12" customHeight="1">
      <c r="A28" s="147">
        <v>20</v>
      </c>
      <c r="B28" s="147">
        <v>220</v>
      </c>
      <c r="C28" s="147" t="s">
        <v>217</v>
      </c>
      <c r="D28" s="91">
        <v>2460</v>
      </c>
      <c r="E28" s="91">
        <v>250</v>
      </c>
      <c r="F28" s="91">
        <v>240</v>
      </c>
      <c r="G28" s="91">
        <v>281</v>
      </c>
      <c r="H28" s="91">
        <v>6170</v>
      </c>
      <c r="J28" s="88">
        <f>IFERROR(_xlfn.RANK.EQ(D28,$D$9:$D$187,0)+COUNTIF(D$9:D28,D28)-1,"-")</f>
        <v>2</v>
      </c>
      <c r="K28" s="88">
        <f>IFERROR(_xlfn.RANK.EQ(H28,$H$9:$H$187,0)+COUNTIF(H$9:H28,H28)-1,"-")</f>
        <v>4</v>
      </c>
      <c r="L28" s="88">
        <f>IFERROR(_xlfn.RANK.EQ(E28,$E$9:$E$187,0)+COUNTIF(E$9:E28,E28)-1,"-")</f>
        <v>73</v>
      </c>
    </row>
    <row r="29" spans="1:12" ht="12" customHeight="1">
      <c r="A29" s="147">
        <v>21</v>
      </c>
      <c r="B29" s="147">
        <v>221</v>
      </c>
      <c r="C29" s="147" t="s">
        <v>228</v>
      </c>
      <c r="D29" s="91">
        <v>627</v>
      </c>
      <c r="E29" s="91">
        <v>249</v>
      </c>
      <c r="F29" s="91">
        <v>231</v>
      </c>
      <c r="G29" s="91">
        <v>268</v>
      </c>
      <c r="H29" s="91">
        <v>1560</v>
      </c>
      <c r="J29" s="88">
        <f>IFERROR(_xlfn.RANK.EQ(D29,$D$9:$D$187,0)+COUNTIF(D$9:D29,D29)-1,"-")</f>
        <v>23</v>
      </c>
      <c r="K29" s="88">
        <f>IFERROR(_xlfn.RANK.EQ(H29,$H$9:$H$187,0)+COUNTIF(H$9:H29,H29)-1,"-")</f>
        <v>28</v>
      </c>
      <c r="L29" s="88">
        <f>IFERROR(_xlfn.RANK.EQ(E29,$E$9:$E$187,0)+COUNTIF(E$9:E29,E29)-1,"-")</f>
        <v>74</v>
      </c>
    </row>
    <row r="30" spans="1:12" ht="12" customHeight="1">
      <c r="A30" s="147">
        <v>22</v>
      </c>
      <c r="B30" s="147">
        <v>222</v>
      </c>
      <c r="C30" s="147" t="s">
        <v>306</v>
      </c>
      <c r="D30" s="91">
        <v>110</v>
      </c>
      <c r="E30" s="91">
        <v>204</v>
      </c>
      <c r="F30" s="91">
        <v>200</v>
      </c>
      <c r="G30" s="91">
        <v>206</v>
      </c>
      <c r="H30" s="91">
        <v>224</v>
      </c>
      <c r="J30" s="88">
        <f>IFERROR(_xlfn.RANK.EQ(D30,$D$9:$D$187,0)+COUNTIF(D$9:D30,D30)-1,"-")</f>
        <v>80</v>
      </c>
      <c r="K30" s="88">
        <f>IFERROR(_xlfn.RANK.EQ(H30,$H$9:$H$187,0)+COUNTIF(H$9:H30,H30)-1,"-")</f>
        <v>84</v>
      </c>
      <c r="L30" s="88">
        <f>IFERROR(_xlfn.RANK.EQ(E30,$E$9:$E$187,0)+COUNTIF(E$9:E30,E30)-1,"-")</f>
        <v>92</v>
      </c>
    </row>
    <row r="31" spans="1:12" ht="12" customHeight="1">
      <c r="A31" s="147">
        <v>23</v>
      </c>
      <c r="B31" s="147">
        <v>223</v>
      </c>
      <c r="C31" s="147" t="s">
        <v>309</v>
      </c>
      <c r="D31" s="91" t="s">
        <v>145</v>
      </c>
      <c r="E31" s="91" t="s">
        <v>145</v>
      </c>
      <c r="F31" s="91" t="s">
        <v>145</v>
      </c>
      <c r="G31" s="91" t="s">
        <v>145</v>
      </c>
      <c r="H31" s="91" t="s">
        <v>145</v>
      </c>
      <c r="J31" s="88" t="str">
        <f>IFERROR(_xlfn.RANK.EQ(D31,$D$9:$D$187,0)+COUNTIF(D$9:D31,D31)-1,"-")</f>
        <v>-</v>
      </c>
      <c r="K31" s="88" t="str">
        <f>IFERROR(_xlfn.RANK.EQ(H31,$H$9:$H$187,0)+COUNTIF(H$9:H31,H31)-1,"-")</f>
        <v>-</v>
      </c>
      <c r="L31" s="88" t="str">
        <f>IFERROR(_xlfn.RANK.EQ(E31,$E$9:$E$187,0)+COUNTIF(E$9:E31,E31)-1,"-")</f>
        <v>-</v>
      </c>
    </row>
    <row r="32" spans="1:12" ht="12" customHeight="1">
      <c r="A32" s="147">
        <v>24</v>
      </c>
      <c r="B32" s="147">
        <v>224</v>
      </c>
      <c r="C32" s="147" t="s">
        <v>241</v>
      </c>
      <c r="D32" s="91">
        <v>772</v>
      </c>
      <c r="E32" s="91">
        <v>288</v>
      </c>
      <c r="F32" s="91">
        <v>276</v>
      </c>
      <c r="G32" s="91">
        <v>292</v>
      </c>
      <c r="H32" s="91">
        <v>2220</v>
      </c>
      <c r="J32" s="88">
        <f>IFERROR(_xlfn.RANK.EQ(D32,$D$9:$D$187,0)+COUNTIF(D$9:D32,D32)-1,"-")</f>
        <v>18</v>
      </c>
      <c r="K32" s="88">
        <f>IFERROR(_xlfn.RANK.EQ(H32,$H$9:$H$187,0)+COUNTIF(H$9:H32,H32)-1,"-")</f>
        <v>16</v>
      </c>
      <c r="L32" s="88">
        <f>IFERROR(_xlfn.RANK.EQ(E32,$E$9:$E$187,0)+COUNTIF(E$9:E32,E32)-1,"-")</f>
        <v>38</v>
      </c>
    </row>
    <row r="33" spans="1:12" ht="12" customHeight="1">
      <c r="A33" s="147">
        <v>25</v>
      </c>
      <c r="B33" s="147">
        <v>225</v>
      </c>
      <c r="C33" s="147" t="s">
        <v>209</v>
      </c>
      <c r="D33" s="91">
        <v>381</v>
      </c>
      <c r="E33" s="91">
        <v>277</v>
      </c>
      <c r="F33" s="91">
        <v>272</v>
      </c>
      <c r="G33" s="91">
        <v>287</v>
      </c>
      <c r="H33" s="91">
        <v>1060</v>
      </c>
      <c r="J33" s="88">
        <f>IFERROR(_xlfn.RANK.EQ(D33,$D$9:$D$187,0)+COUNTIF(D$9:D33,D33)-1,"-")</f>
        <v>43</v>
      </c>
      <c r="K33" s="88">
        <f>IFERROR(_xlfn.RANK.EQ(H33,$H$9:$H$187,0)+COUNTIF(H$9:H33,H33)-1,"-")</f>
        <v>40</v>
      </c>
      <c r="L33" s="88">
        <f>IFERROR(_xlfn.RANK.EQ(E33,$E$9:$E$187,0)+COUNTIF(E$9:E33,E33)-1,"-")</f>
        <v>52</v>
      </c>
    </row>
    <row r="34" spans="1:12" ht="12" customHeight="1">
      <c r="A34" s="147">
        <v>26</v>
      </c>
      <c r="B34" s="147">
        <v>226</v>
      </c>
      <c r="C34" s="147" t="s">
        <v>315</v>
      </c>
      <c r="D34" s="91" t="s">
        <v>888</v>
      </c>
      <c r="E34" s="91" t="s">
        <v>888</v>
      </c>
      <c r="F34" s="91" t="s">
        <v>888</v>
      </c>
      <c r="G34" s="91" t="s">
        <v>145</v>
      </c>
      <c r="H34" s="91" t="s">
        <v>888</v>
      </c>
      <c r="J34" s="88" t="str">
        <f>IFERROR(_xlfn.RANK.EQ(D34,$D$9:$D$187,0)+COUNTIF(D$9:D34,D34)-1,"-")</f>
        <v>-</v>
      </c>
      <c r="K34" s="88" t="str">
        <f>IFERROR(_xlfn.RANK.EQ(H34,$H$9:$H$187,0)+COUNTIF(H$9:H34,H34)-1,"-")</f>
        <v>-</v>
      </c>
      <c r="L34" s="88" t="str">
        <f>IFERROR(_xlfn.RANK.EQ(E34,$E$9:$E$187,0)+COUNTIF(E$9:E34,E34)-1,"-")</f>
        <v>-</v>
      </c>
    </row>
    <row r="35" spans="1:12" ht="12" customHeight="1">
      <c r="A35" s="147">
        <v>27</v>
      </c>
      <c r="B35" s="147">
        <v>227</v>
      </c>
      <c r="C35" s="147" t="s">
        <v>370</v>
      </c>
      <c r="D35" s="91" t="s">
        <v>145</v>
      </c>
      <c r="E35" s="91" t="s">
        <v>145</v>
      </c>
      <c r="F35" s="91" t="s">
        <v>145</v>
      </c>
      <c r="G35" s="91" t="s">
        <v>145</v>
      </c>
      <c r="H35" s="91" t="s">
        <v>145</v>
      </c>
      <c r="J35" s="88" t="str">
        <f>IFERROR(_xlfn.RANK.EQ(D35,$D$9:$D$187,0)+COUNTIF(D$9:D35,D35)-1,"-")</f>
        <v>-</v>
      </c>
      <c r="K35" s="88" t="str">
        <f>IFERROR(_xlfn.RANK.EQ(H35,$H$9:$H$187,0)+COUNTIF(H$9:H35,H35)-1,"-")</f>
        <v>-</v>
      </c>
      <c r="L35" s="88" t="str">
        <f>IFERROR(_xlfn.RANK.EQ(E35,$E$9:$E$187,0)+COUNTIF(E$9:E35,E35)-1,"-")</f>
        <v>-</v>
      </c>
    </row>
    <row r="36" spans="1:12" ht="12" customHeight="1">
      <c r="A36" s="147">
        <v>28</v>
      </c>
      <c r="B36" s="147">
        <v>228</v>
      </c>
      <c r="C36" s="147" t="s">
        <v>212</v>
      </c>
      <c r="D36" s="91">
        <v>730</v>
      </c>
      <c r="E36" s="91">
        <v>277</v>
      </c>
      <c r="F36" s="91">
        <v>275</v>
      </c>
      <c r="G36" s="91">
        <v>286</v>
      </c>
      <c r="H36" s="91">
        <v>2020</v>
      </c>
      <c r="J36" s="88">
        <f>IFERROR(_xlfn.RANK.EQ(D36,$D$9:$D$187,0)+COUNTIF(D$9:D36,D36)-1,"-")</f>
        <v>19</v>
      </c>
      <c r="K36" s="88">
        <f>IFERROR(_xlfn.RANK.EQ(H36,$H$9:$H$187,0)+COUNTIF(H$9:H36,H36)-1,"-")</f>
        <v>20</v>
      </c>
      <c r="L36" s="88">
        <f>IFERROR(_xlfn.RANK.EQ(E36,$E$9:$E$187,0)+COUNTIF(E$9:E36,E36)-1,"-")</f>
        <v>53</v>
      </c>
    </row>
    <row r="37" spans="1:12" ht="12" customHeight="1">
      <c r="A37" s="147">
        <v>29</v>
      </c>
      <c r="B37" s="147">
        <v>229</v>
      </c>
      <c r="C37" s="147" t="s">
        <v>250</v>
      </c>
      <c r="D37" s="91">
        <v>191</v>
      </c>
      <c r="E37" s="91">
        <v>310</v>
      </c>
      <c r="F37" s="91">
        <v>300</v>
      </c>
      <c r="G37" s="91">
        <v>316</v>
      </c>
      <c r="H37" s="91">
        <v>592</v>
      </c>
      <c r="J37" s="88">
        <f>IFERROR(_xlfn.RANK.EQ(D37,$D$9:$D$187,0)+COUNTIF(D$9:D37,D37)-1,"-")</f>
        <v>62</v>
      </c>
      <c r="K37" s="88">
        <f>IFERROR(_xlfn.RANK.EQ(H37,$H$9:$H$187,0)+COUNTIF(H$9:H37,H37)-1,"-")</f>
        <v>56</v>
      </c>
      <c r="L37" s="88">
        <f>IFERROR(_xlfn.RANK.EQ(E37,$E$9:$E$187,0)+COUNTIF(E$9:E37,E37)-1,"-")</f>
        <v>17</v>
      </c>
    </row>
    <row r="38" spans="1:12" ht="12" customHeight="1">
      <c r="A38" s="147">
        <v>30</v>
      </c>
      <c r="B38" s="147">
        <v>230</v>
      </c>
      <c r="C38" s="147" t="s">
        <v>361</v>
      </c>
      <c r="D38" s="91" t="s">
        <v>145</v>
      </c>
      <c r="E38" s="91" t="s">
        <v>145</v>
      </c>
      <c r="F38" s="91" t="s">
        <v>145</v>
      </c>
      <c r="G38" s="91" t="s">
        <v>145</v>
      </c>
      <c r="H38" s="91" t="s">
        <v>145</v>
      </c>
      <c r="J38" s="88" t="str">
        <f>IFERROR(_xlfn.RANK.EQ(D38,$D$9:$D$187,0)+COUNTIF(D$9:D38,D38)-1,"-")</f>
        <v>-</v>
      </c>
      <c r="K38" s="88" t="str">
        <f>IFERROR(_xlfn.RANK.EQ(H38,$H$9:$H$187,0)+COUNTIF(H$9:H38,H38)-1,"-")</f>
        <v>-</v>
      </c>
      <c r="L38" s="88" t="str">
        <f>IFERROR(_xlfn.RANK.EQ(E38,$E$9:$E$187,0)+COUNTIF(E$9:E38,E38)-1,"-")</f>
        <v>-</v>
      </c>
    </row>
    <row r="39" spans="1:12" ht="12" customHeight="1">
      <c r="A39" s="147">
        <v>31</v>
      </c>
      <c r="B39" s="147">
        <v>231</v>
      </c>
      <c r="C39" s="147" t="s">
        <v>279</v>
      </c>
      <c r="D39" s="91">
        <v>434</v>
      </c>
      <c r="E39" s="91">
        <v>318</v>
      </c>
      <c r="F39" s="91">
        <v>312</v>
      </c>
      <c r="G39" s="91">
        <v>345</v>
      </c>
      <c r="H39" s="91">
        <v>1380</v>
      </c>
      <c r="J39" s="88">
        <f>IFERROR(_xlfn.RANK.EQ(D39,$D$9:$D$187,0)+COUNTIF(D$9:D39,D39)-1,"-")</f>
        <v>36</v>
      </c>
      <c r="K39" s="88">
        <f>IFERROR(_xlfn.RANK.EQ(H39,$H$9:$H$187,0)+COUNTIF(H$9:H39,H39)-1,"-")</f>
        <v>34</v>
      </c>
      <c r="L39" s="88">
        <f>IFERROR(_xlfn.RANK.EQ(E39,$E$9:$E$187,0)+COUNTIF(E$9:E39,E39)-1,"-")</f>
        <v>11</v>
      </c>
    </row>
    <row r="40" spans="1:12" ht="12" customHeight="1">
      <c r="A40" s="147">
        <v>32</v>
      </c>
      <c r="B40" s="147">
        <v>233</v>
      </c>
      <c r="C40" s="147" t="s">
        <v>303</v>
      </c>
      <c r="D40" s="91" t="s">
        <v>888</v>
      </c>
      <c r="E40" s="91" t="s">
        <v>888</v>
      </c>
      <c r="F40" s="91" t="s">
        <v>145</v>
      </c>
      <c r="G40" s="91" t="s">
        <v>888</v>
      </c>
      <c r="H40" s="91" t="s">
        <v>888</v>
      </c>
      <c r="J40" s="88" t="str">
        <f>IFERROR(_xlfn.RANK.EQ(D40,$D$9:$D$187,0)+COUNTIF(D$9:D40,D40)-1,"-")</f>
        <v>-</v>
      </c>
      <c r="K40" s="88" t="str">
        <f>IFERROR(_xlfn.RANK.EQ(H40,$H$9:$H$187,0)+COUNTIF(H$9:H40,H40)-1,"-")</f>
        <v>-</v>
      </c>
      <c r="L40" s="88" t="str">
        <f>IFERROR(_xlfn.RANK.EQ(E40,$E$9:$E$187,0)+COUNTIF(E$9:E40,E40)-1,"-")</f>
        <v>-</v>
      </c>
    </row>
    <row r="41" spans="1:12" ht="12" customHeight="1">
      <c r="A41" s="147">
        <v>33</v>
      </c>
      <c r="B41" s="147">
        <v>234</v>
      </c>
      <c r="C41" s="147" t="s">
        <v>311</v>
      </c>
      <c r="D41" s="91">
        <v>74</v>
      </c>
      <c r="E41" s="91">
        <v>243</v>
      </c>
      <c r="F41" s="91">
        <v>235</v>
      </c>
      <c r="G41" s="91">
        <v>253</v>
      </c>
      <c r="H41" s="91">
        <v>180</v>
      </c>
      <c r="J41" s="88">
        <f>IFERROR(_xlfn.RANK.EQ(D41,$D$9:$D$187,0)+COUNTIF(D$9:D41,D41)-1,"-")</f>
        <v>89</v>
      </c>
      <c r="K41" s="88">
        <f>IFERROR(_xlfn.RANK.EQ(H41,$H$9:$H$187,0)+COUNTIF(H$9:H41,H41)-1,"-")</f>
        <v>90</v>
      </c>
      <c r="L41" s="88">
        <f>IFERROR(_xlfn.RANK.EQ(E41,$E$9:$E$187,0)+COUNTIF(E$9:E41,E41)-1,"-")</f>
        <v>77</v>
      </c>
    </row>
    <row r="42" spans="1:12" ht="12" customHeight="1">
      <c r="A42" s="147">
        <v>34</v>
      </c>
      <c r="B42" s="147">
        <v>235</v>
      </c>
      <c r="C42" s="147" t="s">
        <v>288</v>
      </c>
      <c r="D42" s="91">
        <v>106</v>
      </c>
      <c r="E42" s="91">
        <v>201</v>
      </c>
      <c r="F42" s="91">
        <v>198</v>
      </c>
      <c r="G42" s="91">
        <v>204</v>
      </c>
      <c r="H42" s="91">
        <v>213</v>
      </c>
      <c r="J42" s="88">
        <f>IFERROR(_xlfn.RANK.EQ(D42,$D$9:$D$187,0)+COUNTIF(D$9:D42,D42)-1,"-")</f>
        <v>81</v>
      </c>
      <c r="K42" s="88">
        <f>IFERROR(_xlfn.RANK.EQ(H42,$H$9:$H$187,0)+COUNTIF(H$9:H42,H42)-1,"-")</f>
        <v>86</v>
      </c>
      <c r="L42" s="88">
        <f>IFERROR(_xlfn.RANK.EQ(E42,$E$9:$E$187,0)+COUNTIF(E$9:E42,E42)-1,"-")</f>
        <v>93</v>
      </c>
    </row>
    <row r="43" spans="1:12" ht="12" customHeight="1">
      <c r="A43" s="147">
        <v>35</v>
      </c>
      <c r="B43" s="147">
        <v>236</v>
      </c>
      <c r="C43" s="147" t="s">
        <v>304</v>
      </c>
      <c r="D43" s="91">
        <v>205</v>
      </c>
      <c r="E43" s="91">
        <v>237</v>
      </c>
      <c r="F43" s="91">
        <v>229</v>
      </c>
      <c r="G43" s="91">
        <v>258</v>
      </c>
      <c r="H43" s="91">
        <v>486</v>
      </c>
      <c r="J43" s="88">
        <f>IFERROR(_xlfn.RANK.EQ(D43,$D$9:$D$187,0)+COUNTIF(D$9:D43,D43)-1,"-")</f>
        <v>58</v>
      </c>
      <c r="K43" s="88">
        <f>IFERROR(_xlfn.RANK.EQ(H43,$H$9:$H$187,0)+COUNTIF(H$9:H43,H43)-1,"-")</f>
        <v>62</v>
      </c>
      <c r="L43" s="88">
        <f>IFERROR(_xlfn.RANK.EQ(E43,$E$9:$E$187,0)+COUNTIF(E$9:E43,E43)-1,"-")</f>
        <v>80</v>
      </c>
    </row>
    <row r="44" spans="1:12" ht="12" customHeight="1">
      <c r="A44" s="147">
        <v>36</v>
      </c>
      <c r="B44" s="147">
        <v>303</v>
      </c>
      <c r="C44" s="147" t="s">
        <v>222</v>
      </c>
      <c r="D44" s="91">
        <v>541</v>
      </c>
      <c r="E44" s="91">
        <v>299</v>
      </c>
      <c r="F44" s="91">
        <v>297</v>
      </c>
      <c r="G44" s="91">
        <v>322</v>
      </c>
      <c r="H44" s="91">
        <v>1620</v>
      </c>
      <c r="J44" s="88">
        <f>IFERROR(_xlfn.RANK.EQ(D44,$D$9:$D$187,0)+COUNTIF(D$9:D44,D44)-1,"-")</f>
        <v>29</v>
      </c>
      <c r="K44" s="88">
        <f>IFERROR(_xlfn.RANK.EQ(H44,$H$9:$H$187,0)+COUNTIF(H$9:H44,H44)-1,"-")</f>
        <v>27</v>
      </c>
      <c r="L44" s="88">
        <f>IFERROR(_xlfn.RANK.EQ(E44,$E$9:$E$187,0)+COUNTIF(E$9:E44,E44)-1,"-")</f>
        <v>25</v>
      </c>
    </row>
    <row r="45" spans="1:12" ht="12" customHeight="1">
      <c r="A45" s="147">
        <v>37</v>
      </c>
      <c r="B45" s="147">
        <v>304</v>
      </c>
      <c r="C45" s="147" t="s">
        <v>252</v>
      </c>
      <c r="D45" s="91">
        <v>620</v>
      </c>
      <c r="E45" s="91">
        <v>274</v>
      </c>
      <c r="F45" s="91">
        <v>272</v>
      </c>
      <c r="G45" s="91">
        <v>309</v>
      </c>
      <c r="H45" s="91">
        <v>1700</v>
      </c>
      <c r="J45" s="88">
        <f>IFERROR(_xlfn.RANK.EQ(D45,$D$9:$D$187,0)+COUNTIF(D$9:D45,D45)-1,"-")</f>
        <v>24</v>
      </c>
      <c r="K45" s="88">
        <f>IFERROR(_xlfn.RANK.EQ(H45,$H$9:$H$187,0)+COUNTIF(H$9:H45,H45)-1,"-")</f>
        <v>25</v>
      </c>
      <c r="L45" s="88">
        <f>IFERROR(_xlfn.RANK.EQ(E45,$E$9:$E$187,0)+COUNTIF(E$9:E45,E45)-1,"-")</f>
        <v>55</v>
      </c>
    </row>
    <row r="46" spans="1:12" ht="12" customHeight="1">
      <c r="A46" s="147">
        <v>38</v>
      </c>
      <c r="B46" s="147">
        <v>331</v>
      </c>
      <c r="C46" s="147" t="s">
        <v>360</v>
      </c>
      <c r="D46" s="91" t="s">
        <v>145</v>
      </c>
      <c r="E46" s="91" t="s">
        <v>145</v>
      </c>
      <c r="F46" s="91" t="s">
        <v>145</v>
      </c>
      <c r="G46" s="91" t="s">
        <v>145</v>
      </c>
      <c r="H46" s="91" t="s">
        <v>145</v>
      </c>
      <c r="J46" s="88" t="str">
        <f>IFERROR(_xlfn.RANK.EQ(D46,$D$9:$D$187,0)+COUNTIF(D$9:D46,D46)-1,"-")</f>
        <v>-</v>
      </c>
      <c r="K46" s="88" t="str">
        <f>IFERROR(_xlfn.RANK.EQ(H46,$H$9:$H$187,0)+COUNTIF(H$9:H46,H46)-1,"-")</f>
        <v>-</v>
      </c>
      <c r="L46" s="88" t="str">
        <f>IFERROR(_xlfn.RANK.EQ(E46,$E$9:$E$187,0)+COUNTIF(E$9:E46,E46)-1,"-")</f>
        <v>-</v>
      </c>
    </row>
    <row r="47" spans="1:12" ht="12" customHeight="1">
      <c r="A47" s="147">
        <v>39</v>
      </c>
      <c r="B47" s="147">
        <v>332</v>
      </c>
      <c r="C47" s="147" t="s">
        <v>356</v>
      </c>
      <c r="D47" s="91" t="s">
        <v>145</v>
      </c>
      <c r="E47" s="91" t="s">
        <v>145</v>
      </c>
      <c r="F47" s="91" t="s">
        <v>145</v>
      </c>
      <c r="G47" s="91" t="s">
        <v>145</v>
      </c>
      <c r="H47" s="91" t="s">
        <v>145</v>
      </c>
      <c r="J47" s="88" t="str">
        <f>IFERROR(_xlfn.RANK.EQ(D47,$D$9:$D$187,0)+COUNTIF(D$9:D47,D47)-1,"-")</f>
        <v>-</v>
      </c>
      <c r="K47" s="88" t="str">
        <f>IFERROR(_xlfn.RANK.EQ(H47,$H$9:$H$187,0)+COUNTIF(H$9:H47,H47)-1,"-")</f>
        <v>-</v>
      </c>
      <c r="L47" s="88" t="str">
        <f>IFERROR(_xlfn.RANK.EQ(E47,$E$9:$E$187,0)+COUNTIF(E$9:E47,E47)-1,"-")</f>
        <v>-</v>
      </c>
    </row>
    <row r="48" spans="1:12" ht="12" customHeight="1">
      <c r="A48" s="147">
        <v>40</v>
      </c>
      <c r="B48" s="147">
        <v>333</v>
      </c>
      <c r="C48" s="147" t="s">
        <v>329</v>
      </c>
      <c r="D48" s="91">
        <v>139</v>
      </c>
      <c r="E48" s="91">
        <v>186</v>
      </c>
      <c r="F48" s="91">
        <v>178</v>
      </c>
      <c r="G48" s="91">
        <v>202</v>
      </c>
      <c r="H48" s="91">
        <v>259</v>
      </c>
      <c r="J48" s="88">
        <f>IFERROR(_xlfn.RANK.EQ(D48,$D$9:$D$187,0)+COUNTIF(D$9:D48,D48)-1,"-")</f>
        <v>71</v>
      </c>
      <c r="K48" s="88">
        <f>IFERROR(_xlfn.RANK.EQ(H48,$H$9:$H$187,0)+COUNTIF(H$9:H48,H48)-1,"-")</f>
        <v>79</v>
      </c>
      <c r="L48" s="88">
        <f>IFERROR(_xlfn.RANK.EQ(E48,$E$9:$E$187,0)+COUNTIF(E$9:E48,E48)-1,"-")</f>
        <v>98</v>
      </c>
    </row>
    <row r="49" spans="1:12" ht="12" customHeight="1">
      <c r="A49" s="147">
        <v>41</v>
      </c>
      <c r="B49" s="147">
        <v>334</v>
      </c>
      <c r="C49" s="147" t="s">
        <v>344</v>
      </c>
      <c r="D49" s="91" t="s">
        <v>145</v>
      </c>
      <c r="E49" s="91" t="s">
        <v>145</v>
      </c>
      <c r="F49" s="91" t="s">
        <v>145</v>
      </c>
      <c r="G49" s="91" t="s">
        <v>145</v>
      </c>
      <c r="H49" s="91" t="s">
        <v>145</v>
      </c>
      <c r="J49" s="88" t="str">
        <f>IFERROR(_xlfn.RANK.EQ(D49,$D$9:$D$187,0)+COUNTIF(D$9:D49,D49)-1,"-")</f>
        <v>-</v>
      </c>
      <c r="K49" s="88" t="str">
        <f>IFERROR(_xlfn.RANK.EQ(H49,$H$9:$H$187,0)+COUNTIF(H$9:H49,H49)-1,"-")</f>
        <v>-</v>
      </c>
      <c r="L49" s="88" t="str">
        <f>IFERROR(_xlfn.RANK.EQ(E49,$E$9:$E$187,0)+COUNTIF(E$9:E49,E49)-1,"-")</f>
        <v>-</v>
      </c>
    </row>
    <row r="50" spans="1:12" ht="12" customHeight="1">
      <c r="A50" s="147">
        <v>42</v>
      </c>
      <c r="B50" s="147">
        <v>337</v>
      </c>
      <c r="C50" s="147" t="s">
        <v>335</v>
      </c>
      <c r="D50" s="91" t="s">
        <v>888</v>
      </c>
      <c r="E50" s="91" t="s">
        <v>888</v>
      </c>
      <c r="F50" s="91" t="s">
        <v>888</v>
      </c>
      <c r="G50" s="91" t="s">
        <v>888</v>
      </c>
      <c r="H50" s="91" t="s">
        <v>888</v>
      </c>
      <c r="J50" s="88" t="str">
        <f>IFERROR(_xlfn.RANK.EQ(D50,$D$9:$D$187,0)+COUNTIF(D$9:D50,D50)-1,"-")</f>
        <v>-</v>
      </c>
      <c r="K50" s="88" t="str">
        <f>IFERROR(_xlfn.RANK.EQ(H50,$H$9:$H$187,0)+COUNTIF(H$9:H50,H50)-1,"-")</f>
        <v>-</v>
      </c>
      <c r="L50" s="88" t="str">
        <f>IFERROR(_xlfn.RANK.EQ(E50,$E$9:$E$187,0)+COUNTIF(E$9:E50,E50)-1,"-")</f>
        <v>-</v>
      </c>
    </row>
    <row r="51" spans="1:12" ht="12" customHeight="1">
      <c r="A51" s="147">
        <v>43</v>
      </c>
      <c r="B51" s="147">
        <v>343</v>
      </c>
      <c r="C51" s="147" t="s">
        <v>369</v>
      </c>
      <c r="D51" s="91" t="s">
        <v>145</v>
      </c>
      <c r="E51" s="91" t="s">
        <v>145</v>
      </c>
      <c r="F51" s="91" t="s">
        <v>145</v>
      </c>
      <c r="G51" s="91" t="s">
        <v>145</v>
      </c>
      <c r="H51" s="91" t="s">
        <v>145</v>
      </c>
      <c r="J51" s="88" t="str">
        <f>IFERROR(_xlfn.RANK.EQ(D51,$D$9:$D$187,0)+COUNTIF(D$9:D51,D51)-1,"-")</f>
        <v>-</v>
      </c>
      <c r="K51" s="88" t="str">
        <f>IFERROR(_xlfn.RANK.EQ(H51,$H$9:$H$187,0)+COUNTIF(H$9:H51,H51)-1,"-")</f>
        <v>-</v>
      </c>
      <c r="L51" s="88" t="str">
        <f>IFERROR(_xlfn.RANK.EQ(E51,$E$9:$E$187,0)+COUNTIF(E$9:E51,E51)-1,"-")</f>
        <v>-</v>
      </c>
    </row>
    <row r="52" spans="1:12" ht="12" customHeight="1">
      <c r="A52" s="147">
        <v>44</v>
      </c>
      <c r="B52" s="147">
        <v>345</v>
      </c>
      <c r="C52" s="147" t="s">
        <v>301</v>
      </c>
      <c r="D52" s="91">
        <v>166</v>
      </c>
      <c r="E52" s="91">
        <v>234</v>
      </c>
      <c r="F52" s="91">
        <v>219</v>
      </c>
      <c r="G52" s="91">
        <v>235</v>
      </c>
      <c r="H52" s="91">
        <v>388</v>
      </c>
      <c r="J52" s="88">
        <f>IFERROR(_xlfn.RANK.EQ(D52,$D$9:$D$187,0)+COUNTIF(D$9:D52,D52)-1,"-")</f>
        <v>68</v>
      </c>
      <c r="K52" s="88">
        <f>IFERROR(_xlfn.RANK.EQ(H52,$H$9:$H$187,0)+COUNTIF(H$9:H52,H52)-1,"-")</f>
        <v>69</v>
      </c>
      <c r="L52" s="88">
        <f>IFERROR(_xlfn.RANK.EQ(E52,$E$9:$E$187,0)+COUNTIF(E$9:E52,E52)-1,"-")</f>
        <v>82</v>
      </c>
    </row>
    <row r="53" spans="1:12" ht="12" customHeight="1">
      <c r="A53" s="147">
        <v>45</v>
      </c>
      <c r="B53" s="147">
        <v>346</v>
      </c>
      <c r="C53" s="147" t="s">
        <v>338</v>
      </c>
      <c r="D53" s="91">
        <v>41</v>
      </c>
      <c r="E53" s="91">
        <v>163</v>
      </c>
      <c r="F53" s="91">
        <v>156</v>
      </c>
      <c r="G53" s="91">
        <v>170</v>
      </c>
      <c r="H53" s="91">
        <v>67</v>
      </c>
      <c r="J53" s="88">
        <f>IFERROR(_xlfn.RANK.EQ(D53,$D$9:$D$187,0)+COUNTIF(D$9:D53,D53)-1,"-")</f>
        <v>98</v>
      </c>
      <c r="K53" s="88">
        <f>IFERROR(_xlfn.RANK.EQ(H53,$H$9:$H$187,0)+COUNTIF(H$9:H53,H53)-1,"-")</f>
        <v>103</v>
      </c>
      <c r="L53" s="88">
        <f>IFERROR(_xlfn.RANK.EQ(E53,$E$9:$E$187,0)+COUNTIF(E$9:E53,E53)-1,"-")</f>
        <v>107</v>
      </c>
    </row>
    <row r="54" spans="1:12" ht="12" customHeight="1">
      <c r="A54" s="147">
        <v>46</v>
      </c>
      <c r="B54" s="147">
        <v>347</v>
      </c>
      <c r="C54" s="147" t="s">
        <v>355</v>
      </c>
      <c r="D54" s="91" t="s">
        <v>145</v>
      </c>
      <c r="E54" s="91" t="s">
        <v>145</v>
      </c>
      <c r="F54" s="91" t="s">
        <v>145</v>
      </c>
      <c r="G54" s="91" t="s">
        <v>145</v>
      </c>
      <c r="H54" s="91" t="s">
        <v>145</v>
      </c>
      <c r="J54" s="88" t="str">
        <f>IFERROR(_xlfn.RANK.EQ(D54,$D$9:$D$187,0)+COUNTIF(D$9:D54,D54)-1,"-")</f>
        <v>-</v>
      </c>
      <c r="K54" s="88" t="str">
        <f>IFERROR(_xlfn.RANK.EQ(H54,$H$9:$H$187,0)+COUNTIF(H$9:H54,H54)-1,"-")</f>
        <v>-</v>
      </c>
      <c r="L54" s="88" t="str">
        <f>IFERROR(_xlfn.RANK.EQ(E54,$E$9:$E$187,0)+COUNTIF(E$9:E54,E54)-1,"-")</f>
        <v>-</v>
      </c>
    </row>
    <row r="55" spans="1:12" ht="12" customHeight="1">
      <c r="A55" s="147">
        <v>47</v>
      </c>
      <c r="B55" s="147">
        <v>361</v>
      </c>
      <c r="C55" s="147" t="s">
        <v>342</v>
      </c>
      <c r="D55" s="91">
        <v>55</v>
      </c>
      <c r="E55" s="91">
        <v>196</v>
      </c>
      <c r="F55" s="91">
        <v>196</v>
      </c>
      <c r="G55" s="91">
        <v>200</v>
      </c>
      <c r="H55" s="91">
        <v>108</v>
      </c>
      <c r="J55" s="88">
        <f>IFERROR(_xlfn.RANK.EQ(D55,$D$9:$D$187,0)+COUNTIF(D$9:D55,D55)-1,"-")</f>
        <v>93</v>
      </c>
      <c r="K55" s="88">
        <f>IFERROR(_xlfn.RANK.EQ(H55,$H$9:$H$187,0)+COUNTIF(H$9:H55,H55)-1,"-")</f>
        <v>96</v>
      </c>
      <c r="L55" s="88">
        <f>IFERROR(_xlfn.RANK.EQ(E55,$E$9:$E$187,0)+COUNTIF(E$9:E55,E55)-1,"-")</f>
        <v>97</v>
      </c>
    </row>
    <row r="56" spans="1:12" ht="12" customHeight="1">
      <c r="A56" s="147">
        <v>48</v>
      </c>
      <c r="B56" s="147">
        <v>362</v>
      </c>
      <c r="C56" s="147" t="s">
        <v>302</v>
      </c>
      <c r="D56" s="91">
        <v>119</v>
      </c>
      <c r="E56" s="91">
        <v>226</v>
      </c>
      <c r="F56" s="91">
        <v>207</v>
      </c>
      <c r="G56" s="91">
        <v>236</v>
      </c>
      <c r="H56" s="91">
        <v>269</v>
      </c>
      <c r="J56" s="88">
        <f>IFERROR(_xlfn.RANK.EQ(D56,$D$9:$D$187,0)+COUNTIF(D$9:D56,D56)-1,"-")</f>
        <v>78</v>
      </c>
      <c r="K56" s="88">
        <f>IFERROR(_xlfn.RANK.EQ(H56,$H$9:$H$187,0)+COUNTIF(H$9:H56,H56)-1,"-")</f>
        <v>77</v>
      </c>
      <c r="L56" s="88">
        <f>IFERROR(_xlfn.RANK.EQ(E56,$E$9:$E$187,0)+COUNTIF(E$9:E56,E56)-1,"-")</f>
        <v>86</v>
      </c>
    </row>
    <row r="57" spans="1:12" ht="12" customHeight="1">
      <c r="A57" s="147">
        <v>49</v>
      </c>
      <c r="B57" s="147">
        <v>363</v>
      </c>
      <c r="C57" s="147" t="s">
        <v>293</v>
      </c>
      <c r="D57" s="91">
        <v>442</v>
      </c>
      <c r="E57" s="91">
        <v>238</v>
      </c>
      <c r="F57" s="91">
        <v>228</v>
      </c>
      <c r="G57" s="91">
        <v>253</v>
      </c>
      <c r="H57" s="91">
        <v>1050</v>
      </c>
      <c r="J57" s="88">
        <f>IFERROR(_xlfn.RANK.EQ(D57,$D$9:$D$187,0)+COUNTIF(D$9:D57,D57)-1,"-")</f>
        <v>34</v>
      </c>
      <c r="K57" s="88">
        <f>IFERROR(_xlfn.RANK.EQ(H57,$H$9:$H$187,0)+COUNTIF(H$9:H57,H57)-1,"-")</f>
        <v>41</v>
      </c>
      <c r="L57" s="88">
        <f>IFERROR(_xlfn.RANK.EQ(E57,$E$9:$E$187,0)+COUNTIF(E$9:E57,E57)-1,"-")</f>
        <v>79</v>
      </c>
    </row>
    <row r="58" spans="1:12" ht="12" customHeight="1">
      <c r="A58" s="147">
        <v>50</v>
      </c>
      <c r="B58" s="147">
        <v>364</v>
      </c>
      <c r="C58" s="147" t="s">
        <v>312</v>
      </c>
      <c r="D58" s="91">
        <v>43</v>
      </c>
      <c r="E58" s="91">
        <v>228</v>
      </c>
      <c r="F58" s="91">
        <v>214</v>
      </c>
      <c r="G58" s="91">
        <v>234</v>
      </c>
      <c r="H58" s="91">
        <v>98</v>
      </c>
      <c r="J58" s="88">
        <f>IFERROR(_xlfn.RANK.EQ(D58,$D$9:$D$187,0)+COUNTIF(D$9:D58,D58)-1,"-")</f>
        <v>97</v>
      </c>
      <c r="K58" s="88">
        <f>IFERROR(_xlfn.RANK.EQ(H58,$H$9:$H$187,0)+COUNTIF(H$9:H58,H58)-1,"-")</f>
        <v>100</v>
      </c>
      <c r="L58" s="88">
        <f>IFERROR(_xlfn.RANK.EQ(E58,$E$9:$E$187,0)+COUNTIF(E$9:E58,E58)-1,"-")</f>
        <v>85</v>
      </c>
    </row>
    <row r="59" spans="1:12" ht="12" customHeight="1">
      <c r="A59" s="147">
        <v>51</v>
      </c>
      <c r="B59" s="147">
        <v>367</v>
      </c>
      <c r="C59" s="147" t="s">
        <v>353</v>
      </c>
      <c r="D59" s="91" t="s">
        <v>145</v>
      </c>
      <c r="E59" s="91" t="s">
        <v>145</v>
      </c>
      <c r="F59" s="91" t="s">
        <v>145</v>
      </c>
      <c r="G59" s="91" t="s">
        <v>145</v>
      </c>
      <c r="H59" s="91" t="s">
        <v>145</v>
      </c>
      <c r="J59" s="88" t="str">
        <f>IFERROR(_xlfn.RANK.EQ(D59,$D$9:$D$187,0)+COUNTIF(D$9:D59,D59)-1,"-")</f>
        <v>-</v>
      </c>
      <c r="K59" s="88" t="str">
        <f>IFERROR(_xlfn.RANK.EQ(H59,$H$9:$H$187,0)+COUNTIF(H$9:H59,H59)-1,"-")</f>
        <v>-</v>
      </c>
      <c r="L59" s="88" t="str">
        <f>IFERROR(_xlfn.RANK.EQ(E59,$E$9:$E$187,0)+COUNTIF(E$9:E59,E59)-1,"-")</f>
        <v>-</v>
      </c>
    </row>
    <row r="60" spans="1:12" ht="12" customHeight="1">
      <c r="A60" s="147">
        <v>52</v>
      </c>
      <c r="B60" s="147">
        <v>370</v>
      </c>
      <c r="C60" s="147" t="s">
        <v>295</v>
      </c>
      <c r="D60" s="91">
        <v>537</v>
      </c>
      <c r="E60" s="91">
        <v>284</v>
      </c>
      <c r="F60" s="91">
        <v>270</v>
      </c>
      <c r="G60" s="91">
        <v>296</v>
      </c>
      <c r="H60" s="91">
        <v>1530</v>
      </c>
      <c r="J60" s="88">
        <f>IFERROR(_xlfn.RANK.EQ(D60,$D$9:$D$187,0)+COUNTIF(D$9:D60,D60)-1,"-")</f>
        <v>30</v>
      </c>
      <c r="K60" s="88">
        <f>IFERROR(_xlfn.RANK.EQ(H60,$H$9:$H$187,0)+COUNTIF(H$9:H60,H60)-1,"-")</f>
        <v>29</v>
      </c>
      <c r="L60" s="88">
        <f>IFERROR(_xlfn.RANK.EQ(E60,$E$9:$E$187,0)+COUNTIF(E$9:E60,E60)-1,"-")</f>
        <v>43</v>
      </c>
    </row>
    <row r="61" spans="1:12" ht="12" customHeight="1">
      <c r="A61" s="147">
        <v>53</v>
      </c>
      <c r="B61" s="147">
        <v>371</v>
      </c>
      <c r="C61" s="147" t="s">
        <v>278</v>
      </c>
      <c r="D61" s="91">
        <v>447</v>
      </c>
      <c r="E61" s="91">
        <v>225</v>
      </c>
      <c r="F61" s="91">
        <v>212</v>
      </c>
      <c r="G61" s="91">
        <v>245</v>
      </c>
      <c r="H61" s="91">
        <v>1010</v>
      </c>
      <c r="J61" s="88">
        <f>IFERROR(_xlfn.RANK.EQ(D61,$D$9:$D$187,0)+COUNTIF(D$9:D61,D61)-1,"-")</f>
        <v>33</v>
      </c>
      <c r="K61" s="88">
        <f>IFERROR(_xlfn.RANK.EQ(H61,$H$9:$H$187,0)+COUNTIF(H$9:H61,H61)-1,"-")</f>
        <v>43</v>
      </c>
      <c r="L61" s="88">
        <f>IFERROR(_xlfn.RANK.EQ(E61,$E$9:$E$187,0)+COUNTIF(E$9:E61,E61)-1,"-")</f>
        <v>87</v>
      </c>
    </row>
    <row r="62" spans="1:12" ht="12" customHeight="1">
      <c r="A62" s="147">
        <v>54</v>
      </c>
      <c r="B62" s="147">
        <v>391</v>
      </c>
      <c r="C62" s="147" t="s">
        <v>358</v>
      </c>
      <c r="D62" s="91" t="s">
        <v>145</v>
      </c>
      <c r="E62" s="91" t="s">
        <v>145</v>
      </c>
      <c r="F62" s="91" t="s">
        <v>145</v>
      </c>
      <c r="G62" s="91" t="s">
        <v>145</v>
      </c>
      <c r="H62" s="91" t="s">
        <v>145</v>
      </c>
      <c r="J62" s="88" t="str">
        <f>IFERROR(_xlfn.RANK.EQ(D62,$D$9:$D$187,0)+COUNTIF(D$9:D62,D62)-1,"-")</f>
        <v>-</v>
      </c>
      <c r="K62" s="88" t="str">
        <f>IFERROR(_xlfn.RANK.EQ(H62,$H$9:$H$187,0)+COUNTIF(H$9:H62,H62)-1,"-")</f>
        <v>-</v>
      </c>
      <c r="L62" s="88" t="str">
        <f>IFERROR(_xlfn.RANK.EQ(E62,$E$9:$E$187,0)+COUNTIF(E$9:E62,E62)-1,"-")</f>
        <v>-</v>
      </c>
    </row>
    <row r="63" spans="1:12" ht="12" customHeight="1">
      <c r="A63" s="147">
        <v>55</v>
      </c>
      <c r="B63" s="147">
        <v>392</v>
      </c>
      <c r="C63" s="147" t="s">
        <v>364</v>
      </c>
      <c r="D63" s="91" t="s">
        <v>888</v>
      </c>
      <c r="E63" s="91" t="s">
        <v>888</v>
      </c>
      <c r="F63" s="91" t="s">
        <v>145</v>
      </c>
      <c r="G63" s="91" t="s">
        <v>888</v>
      </c>
      <c r="H63" s="91" t="s">
        <v>888</v>
      </c>
      <c r="J63" s="88" t="str">
        <f>IFERROR(_xlfn.RANK.EQ(D63,$D$9:$D$187,0)+COUNTIF(D$9:D63,D63)-1,"-")</f>
        <v>-</v>
      </c>
      <c r="K63" s="88" t="str">
        <f>IFERROR(_xlfn.RANK.EQ(H63,$H$9:$H$187,0)+COUNTIF(H$9:H63,H63)-1,"-")</f>
        <v>-</v>
      </c>
      <c r="L63" s="88" t="str">
        <f>IFERROR(_xlfn.RANK.EQ(E63,$E$9:$E$187,0)+COUNTIF(E$9:E63,E63)-1,"-")</f>
        <v>-</v>
      </c>
    </row>
    <row r="64" spans="1:12" ht="12" customHeight="1">
      <c r="A64" s="147">
        <v>56</v>
      </c>
      <c r="B64" s="147">
        <v>393</v>
      </c>
      <c r="C64" s="147" t="s">
        <v>272</v>
      </c>
      <c r="D64" s="91">
        <v>149</v>
      </c>
      <c r="E64" s="91">
        <v>171</v>
      </c>
      <c r="F64" s="91" t="s">
        <v>145</v>
      </c>
      <c r="G64" s="91">
        <v>171</v>
      </c>
      <c r="H64" s="91">
        <v>255</v>
      </c>
      <c r="J64" s="88">
        <f>IFERROR(_xlfn.RANK.EQ(D64,$D$9:$D$187,0)+COUNTIF(D$9:D64,D64)-1,"-")</f>
        <v>70</v>
      </c>
      <c r="K64" s="88">
        <f>IFERROR(_xlfn.RANK.EQ(H64,$H$9:$H$187,0)+COUNTIF(H$9:H64,H64)-1,"-")</f>
        <v>80</v>
      </c>
      <c r="L64" s="88">
        <f>IFERROR(_xlfn.RANK.EQ(E64,$E$9:$E$187,0)+COUNTIF(E$9:E64,E64)-1,"-")</f>
        <v>104</v>
      </c>
    </row>
    <row r="65" spans="1:12" ht="12" customHeight="1">
      <c r="A65" s="147">
        <v>57</v>
      </c>
      <c r="B65" s="147">
        <v>394</v>
      </c>
      <c r="C65" s="147" t="s">
        <v>281</v>
      </c>
      <c r="D65" s="91">
        <v>186</v>
      </c>
      <c r="E65" s="91">
        <v>184</v>
      </c>
      <c r="F65" s="91">
        <v>182</v>
      </c>
      <c r="G65" s="91">
        <v>189</v>
      </c>
      <c r="H65" s="91">
        <v>342</v>
      </c>
      <c r="J65" s="88">
        <f>IFERROR(_xlfn.RANK.EQ(D65,$D$9:$D$187,0)+COUNTIF(D$9:D65,D65)-1,"-")</f>
        <v>63</v>
      </c>
      <c r="K65" s="88">
        <f>IFERROR(_xlfn.RANK.EQ(H65,$H$9:$H$187,0)+COUNTIF(H$9:H65,H65)-1,"-")</f>
        <v>73</v>
      </c>
      <c r="L65" s="88">
        <f>IFERROR(_xlfn.RANK.EQ(E65,$E$9:$E$187,0)+COUNTIF(E$9:E65,E65)-1,"-")</f>
        <v>99</v>
      </c>
    </row>
    <row r="66" spans="1:12" ht="12" customHeight="1">
      <c r="A66" s="147">
        <v>58</v>
      </c>
      <c r="B66" s="147">
        <v>395</v>
      </c>
      <c r="C66" s="147" t="s">
        <v>325</v>
      </c>
      <c r="D66" s="91">
        <v>265</v>
      </c>
      <c r="E66" s="91">
        <v>197</v>
      </c>
      <c r="F66" s="91">
        <v>190</v>
      </c>
      <c r="G66" s="91">
        <v>198</v>
      </c>
      <c r="H66" s="91">
        <v>522</v>
      </c>
      <c r="J66" s="88">
        <f>IFERROR(_xlfn.RANK.EQ(D66,$D$9:$D$187,0)+COUNTIF(D$9:D66,D66)-1,"-")</f>
        <v>53</v>
      </c>
      <c r="K66" s="88">
        <f>IFERROR(_xlfn.RANK.EQ(H66,$H$9:$H$187,0)+COUNTIF(H$9:H66,H66)-1,"-")</f>
        <v>60</v>
      </c>
      <c r="L66" s="88">
        <f>IFERROR(_xlfn.RANK.EQ(E66,$E$9:$E$187,0)+COUNTIF(E$9:E66,E66)-1,"-")</f>
        <v>96</v>
      </c>
    </row>
    <row r="67" spans="1:12" ht="12" customHeight="1">
      <c r="A67" s="147">
        <v>59</v>
      </c>
      <c r="B67" s="147">
        <v>396</v>
      </c>
      <c r="C67" s="147" t="s">
        <v>294</v>
      </c>
      <c r="D67" s="91">
        <v>131</v>
      </c>
      <c r="E67" s="91">
        <v>286</v>
      </c>
      <c r="F67" s="91" t="s">
        <v>145</v>
      </c>
      <c r="G67" s="91">
        <v>286</v>
      </c>
      <c r="H67" s="91">
        <v>375</v>
      </c>
      <c r="J67" s="88">
        <f>IFERROR(_xlfn.RANK.EQ(D67,$D$9:$D$187,0)+COUNTIF(D$9:D67,D67)-1,"-")</f>
        <v>75</v>
      </c>
      <c r="K67" s="88">
        <f>IFERROR(_xlfn.RANK.EQ(H67,$H$9:$H$187,0)+COUNTIF(H$9:H67,H67)-1,"-")</f>
        <v>70</v>
      </c>
      <c r="L67" s="88">
        <f>IFERROR(_xlfn.RANK.EQ(E67,$E$9:$E$187,0)+COUNTIF(E$9:E67,E67)-1,"-")</f>
        <v>42</v>
      </c>
    </row>
    <row r="68" spans="1:12" ht="12" customHeight="1">
      <c r="A68" s="147">
        <v>60</v>
      </c>
      <c r="B68" s="147">
        <v>397</v>
      </c>
      <c r="C68" s="147" t="s">
        <v>298</v>
      </c>
      <c r="D68" s="91">
        <v>89</v>
      </c>
      <c r="E68" s="91">
        <v>296</v>
      </c>
      <c r="F68" s="91" t="s">
        <v>145</v>
      </c>
      <c r="G68" s="91">
        <v>296</v>
      </c>
      <c r="H68" s="91">
        <v>263</v>
      </c>
      <c r="J68" s="88">
        <f>IFERROR(_xlfn.RANK.EQ(D68,$D$9:$D$187,0)+COUNTIF(D$9:D68,D68)-1,"-")</f>
        <v>86</v>
      </c>
      <c r="K68" s="88">
        <f>IFERROR(_xlfn.RANK.EQ(H68,$H$9:$H$187,0)+COUNTIF(H$9:H68,H68)-1,"-")</f>
        <v>78</v>
      </c>
      <c r="L68" s="88">
        <f>IFERROR(_xlfn.RANK.EQ(E68,$E$9:$E$187,0)+COUNTIF(E$9:E68,E68)-1,"-")</f>
        <v>30</v>
      </c>
    </row>
    <row r="69" spans="1:12" ht="12" customHeight="1">
      <c r="A69" s="147">
        <v>61</v>
      </c>
      <c r="B69" s="147">
        <v>398</v>
      </c>
      <c r="C69" s="147" t="s">
        <v>317</v>
      </c>
      <c r="D69" s="91">
        <v>84</v>
      </c>
      <c r="E69" s="91">
        <v>294</v>
      </c>
      <c r="F69" s="91" t="s">
        <v>145</v>
      </c>
      <c r="G69" s="91">
        <v>294</v>
      </c>
      <c r="H69" s="91">
        <v>247</v>
      </c>
      <c r="J69" s="88">
        <f>IFERROR(_xlfn.RANK.EQ(D69,$D$9:$D$187,0)+COUNTIF(D$9:D69,D69)-1,"-")</f>
        <v>88</v>
      </c>
      <c r="K69" s="88">
        <f>IFERROR(_xlfn.RANK.EQ(H69,$H$9:$H$187,0)+COUNTIF(H$9:H69,H69)-1,"-")</f>
        <v>81</v>
      </c>
      <c r="L69" s="88">
        <f>IFERROR(_xlfn.RANK.EQ(E69,$E$9:$E$187,0)+COUNTIF(E$9:E69,E69)-1,"-")</f>
        <v>34</v>
      </c>
    </row>
    <row r="70" spans="1:12" ht="12" customHeight="1">
      <c r="A70" s="147">
        <v>62</v>
      </c>
      <c r="B70" s="147">
        <v>399</v>
      </c>
      <c r="C70" s="147" t="s">
        <v>216</v>
      </c>
      <c r="D70" s="91">
        <v>282</v>
      </c>
      <c r="E70" s="91">
        <v>328</v>
      </c>
      <c r="F70" s="91">
        <v>293</v>
      </c>
      <c r="G70" s="91">
        <v>330</v>
      </c>
      <c r="H70" s="91">
        <v>925</v>
      </c>
      <c r="J70" s="88">
        <f>IFERROR(_xlfn.RANK.EQ(D70,$D$9:$D$187,0)+COUNTIF(D$9:D70,D70)-1,"-")</f>
        <v>51</v>
      </c>
      <c r="K70" s="88">
        <f>IFERROR(_xlfn.RANK.EQ(H70,$H$9:$H$187,0)+COUNTIF(H$9:H70,H70)-1,"-")</f>
        <v>45</v>
      </c>
      <c r="L70" s="88">
        <f>IFERROR(_xlfn.RANK.EQ(E70,$E$9:$E$187,0)+COUNTIF(E$9:E70,E70)-1,"-")</f>
        <v>6</v>
      </c>
    </row>
    <row r="71" spans="1:12" ht="12" customHeight="1">
      <c r="A71" s="147">
        <v>63</v>
      </c>
      <c r="B71" s="147">
        <v>400</v>
      </c>
      <c r="C71" s="147" t="s">
        <v>267</v>
      </c>
      <c r="D71" s="91">
        <v>387</v>
      </c>
      <c r="E71" s="91">
        <v>251</v>
      </c>
      <c r="F71" s="91">
        <v>246</v>
      </c>
      <c r="G71" s="91">
        <v>254</v>
      </c>
      <c r="H71" s="91">
        <v>971</v>
      </c>
      <c r="J71" s="88">
        <f>IFERROR(_xlfn.RANK.EQ(D71,$D$9:$D$187,0)+COUNTIF(D$9:D71,D71)-1,"-")</f>
        <v>42</v>
      </c>
      <c r="K71" s="88">
        <f>IFERROR(_xlfn.RANK.EQ(H71,$H$9:$H$187,0)+COUNTIF(H$9:H71,H71)-1,"-")</f>
        <v>44</v>
      </c>
      <c r="L71" s="88">
        <f>IFERROR(_xlfn.RANK.EQ(E71,$E$9:$E$187,0)+COUNTIF(E$9:E71,E71)-1,"-")</f>
        <v>70</v>
      </c>
    </row>
    <row r="72" spans="1:12" ht="12" customHeight="1">
      <c r="A72" s="147">
        <v>64</v>
      </c>
      <c r="B72" s="147">
        <v>401</v>
      </c>
      <c r="C72" s="147" t="s">
        <v>258</v>
      </c>
      <c r="D72" s="91">
        <v>328</v>
      </c>
      <c r="E72" s="91">
        <v>211</v>
      </c>
      <c r="F72" s="91">
        <v>209</v>
      </c>
      <c r="G72" s="91">
        <v>214</v>
      </c>
      <c r="H72" s="91">
        <v>692</v>
      </c>
      <c r="J72" s="88">
        <f>IFERROR(_xlfn.RANK.EQ(D72,$D$9:$D$187,0)+COUNTIF(D$9:D72,D72)-1,"-")</f>
        <v>46</v>
      </c>
      <c r="K72" s="88">
        <f>IFERROR(_xlfn.RANK.EQ(H72,$H$9:$H$187,0)+COUNTIF(H$9:H72,H72)-1,"-")</f>
        <v>52</v>
      </c>
      <c r="L72" s="88">
        <f>IFERROR(_xlfn.RANK.EQ(E72,$E$9:$E$187,0)+COUNTIF(E$9:E72,E72)-1,"-")</f>
        <v>90</v>
      </c>
    </row>
    <row r="73" spans="1:12" ht="12" customHeight="1">
      <c r="A73" s="147">
        <v>65</v>
      </c>
      <c r="B73" s="147">
        <v>402</v>
      </c>
      <c r="C73" s="147" t="s">
        <v>349</v>
      </c>
      <c r="D73" s="91" t="s">
        <v>145</v>
      </c>
      <c r="E73" s="91" t="s">
        <v>145</v>
      </c>
      <c r="F73" s="91" t="s">
        <v>145</v>
      </c>
      <c r="G73" s="91" t="s">
        <v>145</v>
      </c>
      <c r="H73" s="91" t="s">
        <v>145</v>
      </c>
      <c r="J73" s="88" t="str">
        <f>IFERROR(_xlfn.RANK.EQ(D73,$D$9:$D$187,0)+COUNTIF(D$9:D73,D73)-1,"-")</f>
        <v>-</v>
      </c>
      <c r="K73" s="88" t="str">
        <f>IFERROR(_xlfn.RANK.EQ(H73,$H$9:$H$187,0)+COUNTIF(H$9:H73,H73)-1,"-")</f>
        <v>-</v>
      </c>
      <c r="L73" s="88" t="str">
        <f>IFERROR(_xlfn.RANK.EQ(E73,$E$9:$E$187,0)+COUNTIF(E$9:E73,E73)-1,"-")</f>
        <v>-</v>
      </c>
    </row>
    <row r="74" spans="1:12" ht="12" customHeight="1">
      <c r="A74" s="147">
        <v>66</v>
      </c>
      <c r="B74" s="147">
        <v>403</v>
      </c>
      <c r="C74" s="147" t="s">
        <v>375</v>
      </c>
      <c r="D74" s="91" t="s">
        <v>145</v>
      </c>
      <c r="E74" s="91" t="s">
        <v>145</v>
      </c>
      <c r="F74" s="91" t="s">
        <v>145</v>
      </c>
      <c r="G74" s="91" t="s">
        <v>145</v>
      </c>
      <c r="H74" s="91" t="s">
        <v>145</v>
      </c>
      <c r="J74" s="88" t="str">
        <f>IFERROR(_xlfn.RANK.EQ(D74,$D$9:$D$187,0)+COUNTIF(D$9:D74,D74)-1,"-")</f>
        <v>-</v>
      </c>
      <c r="K74" s="88" t="str">
        <f>IFERROR(_xlfn.RANK.EQ(H74,$H$9:$H$187,0)+COUNTIF(H$9:H74,H74)-1,"-")</f>
        <v>-</v>
      </c>
      <c r="L74" s="88" t="str">
        <f>IFERROR(_xlfn.RANK.EQ(E74,$E$9:$E$187,0)+COUNTIF(E$9:E74,E74)-1,"-")</f>
        <v>-</v>
      </c>
    </row>
    <row r="75" spans="1:12" ht="12" customHeight="1">
      <c r="A75" s="147">
        <v>67</v>
      </c>
      <c r="B75" s="147">
        <v>404</v>
      </c>
      <c r="C75" s="147" t="s">
        <v>362</v>
      </c>
      <c r="D75" s="91" t="s">
        <v>145</v>
      </c>
      <c r="E75" s="91" t="s">
        <v>145</v>
      </c>
      <c r="F75" s="91" t="s">
        <v>145</v>
      </c>
      <c r="G75" s="91" t="s">
        <v>145</v>
      </c>
      <c r="H75" s="91" t="s">
        <v>145</v>
      </c>
      <c r="J75" s="88" t="str">
        <f>IFERROR(_xlfn.RANK.EQ(D75,$D$9:$D$187,0)+COUNTIF(D$9:D75,D75)-1,"-")</f>
        <v>-</v>
      </c>
      <c r="K75" s="88" t="str">
        <f>IFERROR(_xlfn.RANK.EQ(H75,$H$9:$H$187,0)+COUNTIF(H$9:H75,H75)-1,"-")</f>
        <v>-</v>
      </c>
      <c r="L75" s="88" t="str">
        <f>IFERROR(_xlfn.RANK.EQ(E75,$E$9:$E$187,0)+COUNTIF(E$9:E75,E75)-1,"-")</f>
        <v>-</v>
      </c>
    </row>
    <row r="76" spans="1:12" ht="12" customHeight="1">
      <c r="A76" s="147">
        <v>68</v>
      </c>
      <c r="B76" s="147">
        <v>405</v>
      </c>
      <c r="C76" s="147" t="s">
        <v>299</v>
      </c>
      <c r="D76" s="91" t="s">
        <v>888</v>
      </c>
      <c r="E76" s="91" t="s">
        <v>888</v>
      </c>
      <c r="F76" s="91" t="s">
        <v>145</v>
      </c>
      <c r="G76" s="91" t="s">
        <v>888</v>
      </c>
      <c r="H76" s="91" t="s">
        <v>888</v>
      </c>
      <c r="J76" s="88" t="str">
        <f>IFERROR(_xlfn.RANK.EQ(D76,$D$9:$D$187,0)+COUNTIF(D$9:D76,D76)-1,"-")</f>
        <v>-</v>
      </c>
      <c r="K76" s="88" t="str">
        <f>IFERROR(_xlfn.RANK.EQ(H76,$H$9:$H$187,0)+COUNTIF(H$9:H76,H76)-1,"-")</f>
        <v>-</v>
      </c>
      <c r="L76" s="88" t="str">
        <f>IFERROR(_xlfn.RANK.EQ(E76,$E$9:$E$187,0)+COUNTIF(E$9:E76,E76)-1,"-")</f>
        <v>-</v>
      </c>
    </row>
    <row r="77" spans="1:12" ht="12" customHeight="1">
      <c r="A77" s="147">
        <v>69</v>
      </c>
      <c r="B77" s="147">
        <v>406</v>
      </c>
      <c r="C77" s="147" t="s">
        <v>352</v>
      </c>
      <c r="D77" s="91" t="s">
        <v>145</v>
      </c>
      <c r="E77" s="91" t="s">
        <v>145</v>
      </c>
      <c r="F77" s="91" t="s">
        <v>145</v>
      </c>
      <c r="G77" s="91" t="s">
        <v>145</v>
      </c>
      <c r="H77" s="91" t="s">
        <v>145</v>
      </c>
      <c r="J77" s="88" t="str">
        <f>IFERROR(_xlfn.RANK.EQ(D77,$D$9:$D$187,0)+COUNTIF(D$9:D77,D77)-1,"-")</f>
        <v>-</v>
      </c>
      <c r="K77" s="88" t="str">
        <f>IFERROR(_xlfn.RANK.EQ(H77,$H$9:$H$187,0)+COUNTIF(H$9:H77,H77)-1,"-")</f>
        <v>-</v>
      </c>
      <c r="L77" s="88" t="str">
        <f>IFERROR(_xlfn.RANK.EQ(E77,$E$9:$E$187,0)+COUNTIF(E$9:E77,E77)-1,"-")</f>
        <v>-</v>
      </c>
    </row>
    <row r="78" spans="1:12" ht="12" customHeight="1">
      <c r="A78" s="147">
        <v>70</v>
      </c>
      <c r="B78" s="147">
        <v>407</v>
      </c>
      <c r="C78" s="147" t="s">
        <v>331</v>
      </c>
      <c r="D78" s="91" t="s">
        <v>888</v>
      </c>
      <c r="E78" s="91" t="s">
        <v>888</v>
      </c>
      <c r="F78" s="91" t="s">
        <v>888</v>
      </c>
      <c r="G78" s="91" t="s">
        <v>145</v>
      </c>
      <c r="H78" s="91" t="s">
        <v>888</v>
      </c>
      <c r="J78" s="88" t="str">
        <f>IFERROR(_xlfn.RANK.EQ(D78,$D$9:$D$187,0)+COUNTIF(D$9:D78,D78)-1,"-")</f>
        <v>-</v>
      </c>
      <c r="K78" s="88" t="str">
        <f>IFERROR(_xlfn.RANK.EQ(H78,$H$9:$H$187,0)+COUNTIF(H$9:H78,H78)-1,"-")</f>
        <v>-</v>
      </c>
      <c r="L78" s="88" t="str">
        <f>IFERROR(_xlfn.RANK.EQ(E78,$E$9:$E$187,0)+COUNTIF(E$9:E78,E78)-1,"-")</f>
        <v>-</v>
      </c>
    </row>
    <row r="79" spans="1:12" ht="12" customHeight="1">
      <c r="A79" s="147">
        <v>71</v>
      </c>
      <c r="B79" s="147">
        <v>408</v>
      </c>
      <c r="C79" s="147" t="s">
        <v>346</v>
      </c>
      <c r="D79" s="91" t="s">
        <v>145</v>
      </c>
      <c r="E79" s="91" t="s">
        <v>145</v>
      </c>
      <c r="F79" s="91" t="s">
        <v>145</v>
      </c>
      <c r="G79" s="91" t="s">
        <v>145</v>
      </c>
      <c r="H79" s="91" t="s">
        <v>145</v>
      </c>
      <c r="J79" s="88" t="str">
        <f>IFERROR(_xlfn.RANK.EQ(D79,$D$9:$D$187,0)+COUNTIF(D$9:D79,D79)-1,"-")</f>
        <v>-</v>
      </c>
      <c r="K79" s="88" t="str">
        <f>IFERROR(_xlfn.RANK.EQ(H79,$H$9:$H$187,0)+COUNTIF(H$9:H79,H79)-1,"-")</f>
        <v>-</v>
      </c>
      <c r="L79" s="88" t="str">
        <f>IFERROR(_xlfn.RANK.EQ(E79,$E$9:$E$187,0)+COUNTIF(E$9:E79,E79)-1,"-")</f>
        <v>-</v>
      </c>
    </row>
    <row r="80" spans="1:12" ht="12" customHeight="1">
      <c r="A80" s="147">
        <v>72</v>
      </c>
      <c r="B80" s="147">
        <v>409</v>
      </c>
      <c r="C80" s="147" t="s">
        <v>336</v>
      </c>
      <c r="D80" s="91" t="s">
        <v>888</v>
      </c>
      <c r="E80" s="91" t="s">
        <v>888</v>
      </c>
      <c r="F80" s="91" t="s">
        <v>145</v>
      </c>
      <c r="G80" s="91" t="s">
        <v>888</v>
      </c>
      <c r="H80" s="91" t="s">
        <v>888</v>
      </c>
      <c r="J80" s="88" t="str">
        <f>IFERROR(_xlfn.RANK.EQ(D80,$D$9:$D$187,0)+COUNTIF(D$9:D80,D80)-1,"-")</f>
        <v>-</v>
      </c>
      <c r="K80" s="88" t="str">
        <f>IFERROR(_xlfn.RANK.EQ(H80,$H$9:$H$187,0)+COUNTIF(H$9:H80,H80)-1,"-")</f>
        <v>-</v>
      </c>
      <c r="L80" s="88" t="str">
        <f>IFERROR(_xlfn.RANK.EQ(E80,$E$9:$E$187,0)+COUNTIF(E$9:E80,E80)-1,"-")</f>
        <v>-</v>
      </c>
    </row>
    <row r="81" spans="1:12" ht="12" customHeight="1">
      <c r="A81" s="147">
        <v>73</v>
      </c>
      <c r="B81" s="147">
        <v>423</v>
      </c>
      <c r="C81" s="147" t="s">
        <v>210</v>
      </c>
      <c r="D81" s="91">
        <v>664</v>
      </c>
      <c r="E81" s="91">
        <v>324</v>
      </c>
      <c r="F81" s="91">
        <v>322</v>
      </c>
      <c r="G81" s="91">
        <v>368</v>
      </c>
      <c r="H81" s="91">
        <v>2150</v>
      </c>
      <c r="J81" s="88">
        <f>IFERROR(_xlfn.RANK.EQ(D81,$D$9:$D$187,0)+COUNTIF(D$9:D81,D81)-1,"-")</f>
        <v>21</v>
      </c>
      <c r="K81" s="88">
        <f>IFERROR(_xlfn.RANK.EQ(H81,$H$9:$H$187,0)+COUNTIF(H$9:H81,H81)-1,"-")</f>
        <v>17</v>
      </c>
      <c r="L81" s="88">
        <f>IFERROR(_xlfn.RANK.EQ(E81,$E$9:$E$187,0)+COUNTIF(E$9:E81,E81)-1,"-")</f>
        <v>9</v>
      </c>
    </row>
    <row r="82" spans="1:12" ht="12" customHeight="1">
      <c r="A82" s="147">
        <v>74</v>
      </c>
      <c r="B82" s="147">
        <v>424</v>
      </c>
      <c r="C82" s="147" t="s">
        <v>314</v>
      </c>
      <c r="D82" s="91">
        <v>122</v>
      </c>
      <c r="E82" s="91">
        <v>284</v>
      </c>
      <c r="F82" s="91">
        <v>283</v>
      </c>
      <c r="G82" s="91">
        <v>300</v>
      </c>
      <c r="H82" s="91">
        <v>347</v>
      </c>
      <c r="J82" s="88">
        <f>IFERROR(_xlfn.RANK.EQ(D82,$D$9:$D$187,0)+COUNTIF(D$9:D82,D82)-1,"-")</f>
        <v>77</v>
      </c>
      <c r="K82" s="88">
        <f>IFERROR(_xlfn.RANK.EQ(H82,$H$9:$H$187,0)+COUNTIF(H$9:H82,H82)-1,"-")</f>
        <v>72</v>
      </c>
      <c r="L82" s="88">
        <f>IFERROR(_xlfn.RANK.EQ(E82,$E$9:$E$187,0)+COUNTIF(E$9:E82,E82)-1,"-")</f>
        <v>44</v>
      </c>
    </row>
    <row r="83" spans="1:12" ht="12" customHeight="1">
      <c r="A83" s="147">
        <v>75</v>
      </c>
      <c r="B83" s="147">
        <v>425</v>
      </c>
      <c r="C83" s="147" t="s">
        <v>374</v>
      </c>
      <c r="D83" s="91" t="s">
        <v>145</v>
      </c>
      <c r="E83" s="91" t="s">
        <v>145</v>
      </c>
      <c r="F83" s="91" t="s">
        <v>145</v>
      </c>
      <c r="G83" s="91" t="s">
        <v>145</v>
      </c>
      <c r="H83" s="91" t="s">
        <v>145</v>
      </c>
      <c r="J83" s="88" t="str">
        <f>IFERROR(_xlfn.RANK.EQ(D83,$D$9:$D$187,0)+COUNTIF(D$9:D83,D83)-1,"-")</f>
        <v>-</v>
      </c>
      <c r="K83" s="88" t="str">
        <f>IFERROR(_xlfn.RANK.EQ(H83,$H$9:$H$187,0)+COUNTIF(H$9:H83,H83)-1,"-")</f>
        <v>-</v>
      </c>
      <c r="L83" s="88" t="str">
        <f>IFERROR(_xlfn.RANK.EQ(E83,$E$9:$E$187,0)+COUNTIF(E$9:E83,E83)-1,"-")</f>
        <v>-</v>
      </c>
    </row>
    <row r="84" spans="1:12" ht="12" customHeight="1">
      <c r="A84" s="147">
        <v>76</v>
      </c>
      <c r="B84" s="147">
        <v>427</v>
      </c>
      <c r="C84" s="147" t="s">
        <v>242</v>
      </c>
      <c r="D84" s="91">
        <v>648</v>
      </c>
      <c r="E84" s="91">
        <v>283</v>
      </c>
      <c r="F84" s="91">
        <v>272</v>
      </c>
      <c r="G84" s="91">
        <v>294</v>
      </c>
      <c r="H84" s="91">
        <v>1830</v>
      </c>
      <c r="J84" s="88">
        <f>IFERROR(_xlfn.RANK.EQ(D84,$D$9:$D$187,0)+COUNTIF(D$9:D84,D84)-1,"-")</f>
        <v>22</v>
      </c>
      <c r="K84" s="88">
        <f>IFERROR(_xlfn.RANK.EQ(H84,$H$9:$H$187,0)+COUNTIF(H$9:H84,H84)-1,"-")</f>
        <v>21</v>
      </c>
      <c r="L84" s="88">
        <f>IFERROR(_xlfn.RANK.EQ(E84,$E$9:$E$187,0)+COUNTIF(E$9:E84,E84)-1,"-")</f>
        <v>46</v>
      </c>
    </row>
    <row r="85" spans="1:12" ht="12" customHeight="1">
      <c r="A85" s="147">
        <v>77</v>
      </c>
      <c r="B85" s="147">
        <v>428</v>
      </c>
      <c r="C85" s="147" t="s">
        <v>231</v>
      </c>
      <c r="D85" s="91">
        <v>2080</v>
      </c>
      <c r="E85" s="91">
        <v>266</v>
      </c>
      <c r="F85" s="91">
        <v>261</v>
      </c>
      <c r="G85" s="91">
        <v>309</v>
      </c>
      <c r="H85" s="91">
        <v>5540</v>
      </c>
      <c r="J85" s="88">
        <f>IFERROR(_xlfn.RANK.EQ(D85,$D$9:$D$187,0)+COUNTIF(D$9:D85,D85)-1,"-")</f>
        <v>4</v>
      </c>
      <c r="K85" s="88">
        <f>IFERROR(_xlfn.RANK.EQ(H85,$H$9:$H$187,0)+COUNTIF(H$9:H85,H85)-1,"-")</f>
        <v>5</v>
      </c>
      <c r="L85" s="88">
        <f>IFERROR(_xlfn.RANK.EQ(E85,$E$9:$E$187,0)+COUNTIF(E$9:E85,E85)-1,"-")</f>
        <v>60</v>
      </c>
    </row>
    <row r="86" spans="1:12" ht="12" customHeight="1">
      <c r="A86" s="147">
        <v>78</v>
      </c>
      <c r="B86" s="147">
        <v>429</v>
      </c>
      <c r="C86" s="147" t="s">
        <v>207</v>
      </c>
      <c r="D86" s="91">
        <v>344</v>
      </c>
      <c r="E86" s="91">
        <v>178</v>
      </c>
      <c r="F86" s="91">
        <v>176</v>
      </c>
      <c r="G86" s="91">
        <v>180</v>
      </c>
      <c r="H86" s="91">
        <v>611</v>
      </c>
      <c r="J86" s="88">
        <f>IFERROR(_xlfn.RANK.EQ(D86,$D$9:$D$187,0)+COUNTIF(D$9:D86,D86)-1,"-")</f>
        <v>45</v>
      </c>
      <c r="K86" s="88">
        <f>IFERROR(_xlfn.RANK.EQ(H86,$H$9:$H$187,0)+COUNTIF(H$9:H86,H86)-1,"-")</f>
        <v>54</v>
      </c>
      <c r="L86" s="88">
        <f>IFERROR(_xlfn.RANK.EQ(E86,$E$9:$E$187,0)+COUNTIF(E$9:E86,E86)-1,"-")</f>
        <v>102</v>
      </c>
    </row>
    <row r="87" spans="1:12" ht="12" customHeight="1">
      <c r="A87" s="147">
        <v>79</v>
      </c>
      <c r="B87" s="147">
        <v>430</v>
      </c>
      <c r="C87" s="147" t="s">
        <v>291</v>
      </c>
      <c r="D87" s="91">
        <v>439</v>
      </c>
      <c r="E87" s="91">
        <v>278</v>
      </c>
      <c r="F87" s="91">
        <v>275</v>
      </c>
      <c r="G87" s="91">
        <v>305</v>
      </c>
      <c r="H87" s="91">
        <v>1220</v>
      </c>
      <c r="J87" s="88">
        <f>IFERROR(_xlfn.RANK.EQ(D87,$D$9:$D$187,0)+COUNTIF(D$9:D87,D87)-1,"-")</f>
        <v>35</v>
      </c>
      <c r="K87" s="88">
        <f>IFERROR(_xlfn.RANK.EQ(H87,$H$9:$H$187,0)+COUNTIF(H$9:H87,H87)-1,"-")</f>
        <v>37</v>
      </c>
      <c r="L87" s="88">
        <f>IFERROR(_xlfn.RANK.EQ(E87,$E$9:$E$187,0)+COUNTIF(E$9:E87,E87)-1,"-")</f>
        <v>50</v>
      </c>
    </row>
    <row r="88" spans="1:12" ht="12" customHeight="1">
      <c r="A88" s="147">
        <v>80</v>
      </c>
      <c r="B88" s="147">
        <v>431</v>
      </c>
      <c r="C88" s="147" t="s">
        <v>284</v>
      </c>
      <c r="D88" s="91">
        <v>65</v>
      </c>
      <c r="E88" s="91">
        <v>288</v>
      </c>
      <c r="F88" s="91">
        <v>283</v>
      </c>
      <c r="G88" s="91">
        <v>293</v>
      </c>
      <c r="H88" s="91">
        <v>187</v>
      </c>
      <c r="J88" s="88">
        <f>IFERROR(_xlfn.RANK.EQ(D88,$D$9:$D$187,0)+COUNTIF(D$9:D88,D88)-1,"-")</f>
        <v>90</v>
      </c>
      <c r="K88" s="88">
        <f>IFERROR(_xlfn.RANK.EQ(H88,$H$9:$H$187,0)+COUNTIF(H$9:H88,H88)-1,"-")</f>
        <v>88</v>
      </c>
      <c r="L88" s="88">
        <f>IFERROR(_xlfn.RANK.EQ(E88,$E$9:$E$187,0)+COUNTIF(E$9:E88,E88)-1,"-")</f>
        <v>39</v>
      </c>
    </row>
    <row r="89" spans="1:12" ht="12" customHeight="1">
      <c r="A89" s="147">
        <v>81</v>
      </c>
      <c r="B89" s="147">
        <v>432</v>
      </c>
      <c r="C89" s="147" t="s">
        <v>236</v>
      </c>
      <c r="D89" s="91">
        <v>193</v>
      </c>
      <c r="E89" s="91">
        <v>255</v>
      </c>
      <c r="F89" s="91">
        <v>250</v>
      </c>
      <c r="G89" s="91">
        <v>270</v>
      </c>
      <c r="H89" s="91">
        <v>492</v>
      </c>
      <c r="J89" s="88">
        <f>IFERROR(_xlfn.RANK.EQ(D89,$D$9:$D$187,0)+COUNTIF(D$9:D89,D89)-1,"-")</f>
        <v>61</v>
      </c>
      <c r="K89" s="88">
        <f>IFERROR(_xlfn.RANK.EQ(H89,$H$9:$H$187,0)+COUNTIF(H$9:H89,H89)-1,"-")</f>
        <v>61</v>
      </c>
      <c r="L89" s="88">
        <f>IFERROR(_xlfn.RANK.EQ(E89,$E$9:$E$187,0)+COUNTIF(E$9:E89,E89)-1,"-")</f>
        <v>66</v>
      </c>
    </row>
    <row r="90" spans="1:12" ht="12" customHeight="1">
      <c r="A90" s="147">
        <v>82</v>
      </c>
      <c r="B90" s="147">
        <v>433</v>
      </c>
      <c r="C90" s="147" t="s">
        <v>269</v>
      </c>
      <c r="D90" s="91">
        <v>114</v>
      </c>
      <c r="E90" s="91">
        <v>356</v>
      </c>
      <c r="F90" s="91">
        <v>355</v>
      </c>
      <c r="G90" s="91">
        <v>370</v>
      </c>
      <c r="H90" s="91">
        <v>406</v>
      </c>
      <c r="J90" s="88">
        <f>IFERROR(_xlfn.RANK.EQ(D90,$D$9:$D$187,0)+COUNTIF(D$9:D90,D90)-1,"-")</f>
        <v>79</v>
      </c>
      <c r="K90" s="88">
        <f>IFERROR(_xlfn.RANK.EQ(H90,$H$9:$H$187,0)+COUNTIF(H$9:H90,H90)-1,"-")</f>
        <v>65</v>
      </c>
      <c r="L90" s="88">
        <f>IFERROR(_xlfn.RANK.EQ(E90,$E$9:$E$187,0)+COUNTIF(E$9:E90,E90)-1,"-")</f>
        <v>2</v>
      </c>
    </row>
    <row r="91" spans="1:12" ht="12" customHeight="1">
      <c r="A91" s="147">
        <v>83</v>
      </c>
      <c r="B91" s="147">
        <v>434</v>
      </c>
      <c r="C91" s="147" t="s">
        <v>237</v>
      </c>
      <c r="D91" s="91">
        <v>44</v>
      </c>
      <c r="E91" s="91">
        <v>305</v>
      </c>
      <c r="F91" s="91">
        <v>302</v>
      </c>
      <c r="G91" s="91" t="s">
        <v>888</v>
      </c>
      <c r="H91" s="91">
        <v>134</v>
      </c>
      <c r="J91" s="88">
        <f>IFERROR(_xlfn.RANK.EQ(D91,$D$9:$D$187,0)+COUNTIF(D$9:D91,D91)-1,"-")</f>
        <v>96</v>
      </c>
      <c r="K91" s="88">
        <f>IFERROR(_xlfn.RANK.EQ(H91,$H$9:$H$187,0)+COUNTIF(H$9:H91,H91)-1,"-")</f>
        <v>94</v>
      </c>
      <c r="L91" s="88">
        <f>IFERROR(_xlfn.RANK.EQ(E91,$E$9:$E$187,0)+COUNTIF(E$9:E91,E91)-1,"-")</f>
        <v>20</v>
      </c>
    </row>
    <row r="92" spans="1:12" ht="12" customHeight="1">
      <c r="A92" s="147">
        <v>84</v>
      </c>
      <c r="B92" s="147">
        <v>436</v>
      </c>
      <c r="C92" s="147" t="s">
        <v>265</v>
      </c>
      <c r="D92" s="91">
        <v>89</v>
      </c>
      <c r="E92" s="91">
        <v>220</v>
      </c>
      <c r="F92" s="91">
        <v>217</v>
      </c>
      <c r="G92" s="91">
        <v>257</v>
      </c>
      <c r="H92" s="91">
        <v>196</v>
      </c>
      <c r="J92" s="88">
        <f>IFERROR(_xlfn.RANK.EQ(D92,$D$9:$D$187,0)+COUNTIF(D$9:D92,D92)-1,"-")</f>
        <v>87</v>
      </c>
      <c r="K92" s="88">
        <f>IFERROR(_xlfn.RANK.EQ(H92,$H$9:$H$187,0)+COUNTIF(H$9:H92,H92)-1,"-")</f>
        <v>87</v>
      </c>
      <c r="L92" s="88">
        <f>IFERROR(_xlfn.RANK.EQ(E92,$E$9:$E$187,0)+COUNTIF(E$9:E92,E92)-1,"-")</f>
        <v>89</v>
      </c>
    </row>
    <row r="93" spans="1:12" ht="12" customHeight="1">
      <c r="A93" s="147">
        <v>85</v>
      </c>
      <c r="B93" s="147">
        <v>437</v>
      </c>
      <c r="C93" s="147" t="s">
        <v>239</v>
      </c>
      <c r="D93" s="91">
        <v>315</v>
      </c>
      <c r="E93" s="91">
        <v>243</v>
      </c>
      <c r="F93" s="91">
        <v>233</v>
      </c>
      <c r="G93" s="91">
        <v>267</v>
      </c>
      <c r="H93" s="91">
        <v>764</v>
      </c>
      <c r="J93" s="88">
        <f>IFERROR(_xlfn.RANK.EQ(D93,$D$9:$D$187,0)+COUNTIF(D$9:D93,D93)-1,"-")</f>
        <v>48</v>
      </c>
      <c r="K93" s="88">
        <f>IFERROR(_xlfn.RANK.EQ(H93,$H$9:$H$187,0)+COUNTIF(H$9:H93,H93)-1,"-")</f>
        <v>50</v>
      </c>
      <c r="L93" s="88">
        <f>IFERROR(_xlfn.RANK.EQ(E93,$E$9:$E$187,0)+COUNTIF(E$9:E93,E93)-1,"-")</f>
        <v>78</v>
      </c>
    </row>
    <row r="94" spans="1:12" ht="12" customHeight="1">
      <c r="A94" s="147">
        <v>86</v>
      </c>
      <c r="B94" s="147">
        <v>438</v>
      </c>
      <c r="C94" s="147" t="s">
        <v>213</v>
      </c>
      <c r="D94" s="91">
        <v>215</v>
      </c>
      <c r="E94" s="91">
        <v>252</v>
      </c>
      <c r="F94" s="91">
        <v>240</v>
      </c>
      <c r="G94" s="91">
        <v>260</v>
      </c>
      <c r="H94" s="91">
        <v>542</v>
      </c>
      <c r="J94" s="88">
        <f>IFERROR(_xlfn.RANK.EQ(D94,$D$9:$D$187,0)+COUNTIF(D$9:D94,D94)-1,"-")</f>
        <v>57</v>
      </c>
      <c r="K94" s="88">
        <f>IFERROR(_xlfn.RANK.EQ(H94,$H$9:$H$187,0)+COUNTIF(H$9:H94,H94)-1,"-")</f>
        <v>57</v>
      </c>
      <c r="L94" s="88">
        <f>IFERROR(_xlfn.RANK.EQ(E94,$E$9:$E$187,0)+COUNTIF(E$9:E94,E94)-1,"-")</f>
        <v>68</v>
      </c>
    </row>
    <row r="95" spans="1:12" ht="12" customHeight="1">
      <c r="A95" s="147">
        <v>87</v>
      </c>
      <c r="B95" s="147">
        <v>452</v>
      </c>
      <c r="C95" s="147" t="s">
        <v>224</v>
      </c>
      <c r="D95" s="91">
        <v>99</v>
      </c>
      <c r="E95" s="91">
        <v>233</v>
      </c>
      <c r="F95" s="91">
        <v>231</v>
      </c>
      <c r="G95" s="91" t="s">
        <v>888</v>
      </c>
      <c r="H95" s="91">
        <v>231</v>
      </c>
      <c r="J95" s="88">
        <f>IFERROR(_xlfn.RANK.EQ(D95,$D$9:$D$187,0)+COUNTIF(D$9:D95,D95)-1,"-")</f>
        <v>83</v>
      </c>
      <c r="K95" s="88">
        <f>IFERROR(_xlfn.RANK.EQ(H95,$H$9:$H$187,0)+COUNTIF(H$9:H95,H95)-1,"-")</f>
        <v>83</v>
      </c>
      <c r="L95" s="88">
        <f>IFERROR(_xlfn.RANK.EQ(E95,$E$9:$E$187,0)+COUNTIF(E$9:E95,E95)-1,"-")</f>
        <v>83</v>
      </c>
    </row>
    <row r="96" spans="1:12" ht="12" customHeight="1">
      <c r="A96" s="147">
        <v>88</v>
      </c>
      <c r="B96" s="147">
        <v>453</v>
      </c>
      <c r="C96" s="147" t="s">
        <v>248</v>
      </c>
      <c r="D96" s="91">
        <v>40</v>
      </c>
      <c r="E96" s="91">
        <v>263</v>
      </c>
      <c r="F96" s="91">
        <v>250</v>
      </c>
      <c r="G96" s="91" t="s">
        <v>888</v>
      </c>
      <c r="H96" s="91">
        <v>105</v>
      </c>
      <c r="J96" s="88">
        <f>IFERROR(_xlfn.RANK.EQ(D96,$D$9:$D$187,0)+COUNTIF(D$9:D96,D96)-1,"-")</f>
        <v>99</v>
      </c>
      <c r="K96" s="88">
        <f>IFERROR(_xlfn.RANK.EQ(H96,$H$9:$H$187,0)+COUNTIF(H$9:H96,H96)-1,"-")</f>
        <v>97</v>
      </c>
      <c r="L96" s="88">
        <f>IFERROR(_xlfn.RANK.EQ(E96,$E$9:$E$187,0)+COUNTIF(E$9:E96,E96)-1,"-")</f>
        <v>63</v>
      </c>
    </row>
    <row r="97" spans="1:12" ht="12" customHeight="1">
      <c r="A97" s="147">
        <v>89</v>
      </c>
      <c r="B97" s="147">
        <v>454</v>
      </c>
      <c r="C97" s="147" t="s">
        <v>244</v>
      </c>
      <c r="D97" s="91">
        <v>269</v>
      </c>
      <c r="E97" s="91">
        <v>198</v>
      </c>
      <c r="F97" s="91">
        <v>182</v>
      </c>
      <c r="G97" s="91">
        <v>217</v>
      </c>
      <c r="H97" s="91">
        <v>533</v>
      </c>
      <c r="J97" s="88">
        <f>IFERROR(_xlfn.RANK.EQ(D97,$D$9:$D$187,0)+COUNTIF(D$9:D97,D97)-1,"-")</f>
        <v>52</v>
      </c>
      <c r="K97" s="88">
        <f>IFERROR(_xlfn.RANK.EQ(H97,$H$9:$H$187,0)+COUNTIF(H$9:H97,H97)-1,"-")</f>
        <v>59</v>
      </c>
      <c r="L97" s="88">
        <f>IFERROR(_xlfn.RANK.EQ(E97,$E$9:$E$187,0)+COUNTIF(E$9:E97,E97)-1,"-")</f>
        <v>95</v>
      </c>
    </row>
    <row r="98" spans="1:12" ht="12" customHeight="1">
      <c r="A98" s="147">
        <v>90</v>
      </c>
      <c r="B98" s="147">
        <v>455</v>
      </c>
      <c r="C98" s="147" t="s">
        <v>276</v>
      </c>
      <c r="D98" s="91">
        <v>163</v>
      </c>
      <c r="E98" s="91">
        <v>244</v>
      </c>
      <c r="F98" s="91">
        <v>243</v>
      </c>
      <c r="G98" s="91">
        <v>258</v>
      </c>
      <c r="H98" s="91">
        <v>397</v>
      </c>
      <c r="J98" s="88">
        <f>IFERROR(_xlfn.RANK.EQ(D98,$D$9:$D$187,0)+COUNTIF(D$9:D98,D98)-1,"-")</f>
        <v>69</v>
      </c>
      <c r="K98" s="88">
        <f>IFERROR(_xlfn.RANK.EQ(H98,$H$9:$H$187,0)+COUNTIF(H$9:H98,H98)-1,"-")</f>
        <v>67</v>
      </c>
      <c r="L98" s="88">
        <f>IFERROR(_xlfn.RANK.EQ(E98,$E$9:$E$187,0)+COUNTIF(E$9:E98,E98)-1,"-")</f>
        <v>76</v>
      </c>
    </row>
    <row r="99" spans="1:12" ht="12" customHeight="1">
      <c r="A99" s="147">
        <v>91</v>
      </c>
      <c r="B99" s="147">
        <v>456</v>
      </c>
      <c r="C99" s="147" t="s">
        <v>296</v>
      </c>
      <c r="D99" s="91">
        <v>46</v>
      </c>
      <c r="E99" s="91">
        <v>254</v>
      </c>
      <c r="F99" s="91">
        <v>251</v>
      </c>
      <c r="G99" s="91">
        <v>268</v>
      </c>
      <c r="H99" s="91">
        <v>117</v>
      </c>
      <c r="J99" s="88">
        <f>IFERROR(_xlfn.RANK.EQ(D99,$D$9:$D$187,0)+COUNTIF(D$9:D99,D99)-1,"-")</f>
        <v>95</v>
      </c>
      <c r="K99" s="88">
        <f>IFERROR(_xlfn.RANK.EQ(H99,$H$9:$H$187,0)+COUNTIF(H$9:H99,H99)-1,"-")</f>
        <v>95</v>
      </c>
      <c r="L99" s="88">
        <f>IFERROR(_xlfn.RANK.EQ(E99,$E$9:$E$187,0)+COUNTIF(E$9:E99,E99)-1,"-")</f>
        <v>67</v>
      </c>
    </row>
    <row r="100" spans="1:12" ht="12" customHeight="1">
      <c r="A100" s="147">
        <v>92</v>
      </c>
      <c r="B100" s="147">
        <v>457</v>
      </c>
      <c r="C100" s="147" t="s">
        <v>261</v>
      </c>
      <c r="D100" s="91">
        <v>51</v>
      </c>
      <c r="E100" s="91">
        <v>269</v>
      </c>
      <c r="F100" s="91" t="s">
        <v>888</v>
      </c>
      <c r="G100" s="91">
        <v>273</v>
      </c>
      <c r="H100" s="91">
        <v>137</v>
      </c>
      <c r="J100" s="88">
        <f>IFERROR(_xlfn.RANK.EQ(D100,$D$9:$D$187,0)+COUNTIF(D$9:D100,D100)-1,"-")</f>
        <v>94</v>
      </c>
      <c r="K100" s="88">
        <f>IFERROR(_xlfn.RANK.EQ(H100,$H$9:$H$187,0)+COUNTIF(H$9:H100,H100)-1,"-")</f>
        <v>93</v>
      </c>
      <c r="L100" s="88">
        <f>IFERROR(_xlfn.RANK.EQ(E100,$E$9:$E$187,0)+COUNTIF(E$9:E100,E100)-1,"-")</f>
        <v>58</v>
      </c>
    </row>
    <row r="101" spans="1:12" ht="12" customHeight="1">
      <c r="A101" s="147">
        <v>93</v>
      </c>
      <c r="B101" s="147">
        <v>458</v>
      </c>
      <c r="C101" s="147" t="s">
        <v>253</v>
      </c>
      <c r="D101" s="91">
        <v>134</v>
      </c>
      <c r="E101" s="91">
        <v>181</v>
      </c>
      <c r="F101" s="91">
        <v>178</v>
      </c>
      <c r="G101" s="91">
        <v>191</v>
      </c>
      <c r="H101" s="91">
        <v>242</v>
      </c>
      <c r="J101" s="88">
        <f>IFERROR(_xlfn.RANK.EQ(D101,$D$9:$D$187,0)+COUNTIF(D$9:D101,D101)-1,"-")</f>
        <v>73</v>
      </c>
      <c r="K101" s="88">
        <f>IFERROR(_xlfn.RANK.EQ(H101,$H$9:$H$187,0)+COUNTIF(H$9:H101,H101)-1,"-")</f>
        <v>82</v>
      </c>
      <c r="L101" s="88">
        <f>IFERROR(_xlfn.RANK.EQ(E101,$E$9:$E$187,0)+COUNTIF(E$9:E101,E101)-1,"-")</f>
        <v>100</v>
      </c>
    </row>
    <row r="102" spans="1:12" ht="12" customHeight="1">
      <c r="A102" s="147">
        <v>94</v>
      </c>
      <c r="B102" s="147">
        <v>459</v>
      </c>
      <c r="C102" s="147" t="s">
        <v>238</v>
      </c>
      <c r="D102" s="91">
        <v>800</v>
      </c>
      <c r="E102" s="91">
        <v>295</v>
      </c>
      <c r="F102" s="91">
        <v>292</v>
      </c>
      <c r="G102" s="91">
        <v>295</v>
      </c>
      <c r="H102" s="91">
        <v>2360</v>
      </c>
      <c r="J102" s="88">
        <f>IFERROR(_xlfn.RANK.EQ(D102,$D$9:$D$187,0)+COUNTIF(D$9:D102,D102)-1,"-")</f>
        <v>15</v>
      </c>
      <c r="K102" s="88">
        <f>IFERROR(_xlfn.RANK.EQ(H102,$H$9:$H$187,0)+COUNTIF(H$9:H102,H102)-1,"-")</f>
        <v>13</v>
      </c>
      <c r="L102" s="88">
        <f>IFERROR(_xlfn.RANK.EQ(E102,$E$9:$E$187,0)+COUNTIF(E$9:E102,E102)-1,"-")</f>
        <v>32</v>
      </c>
    </row>
    <row r="103" spans="1:12" ht="12" customHeight="1">
      <c r="A103" s="147">
        <v>95</v>
      </c>
      <c r="B103" s="147">
        <v>460</v>
      </c>
      <c r="C103" s="147" t="s">
        <v>263</v>
      </c>
      <c r="D103" s="91">
        <v>832</v>
      </c>
      <c r="E103" s="91">
        <v>251</v>
      </c>
      <c r="F103" s="91">
        <v>239</v>
      </c>
      <c r="G103" s="91">
        <v>254</v>
      </c>
      <c r="H103" s="91">
        <v>2090</v>
      </c>
      <c r="J103" s="88">
        <f>IFERROR(_xlfn.RANK.EQ(D103,$D$9:$D$187,0)+COUNTIF(D$9:D103,D103)-1,"-")</f>
        <v>14</v>
      </c>
      <c r="K103" s="88">
        <f>IFERROR(_xlfn.RANK.EQ(H103,$H$9:$H$187,0)+COUNTIF(H$9:H103,H103)-1,"-")</f>
        <v>18</v>
      </c>
      <c r="L103" s="88">
        <f>IFERROR(_xlfn.RANK.EQ(E103,$E$9:$E$187,0)+COUNTIF(E$9:E103,E103)-1,"-")</f>
        <v>71</v>
      </c>
    </row>
    <row r="104" spans="1:12" ht="12" customHeight="1">
      <c r="A104" s="147">
        <v>96</v>
      </c>
      <c r="B104" s="147">
        <v>461</v>
      </c>
      <c r="C104" s="147" t="s">
        <v>285</v>
      </c>
      <c r="D104" s="91">
        <v>92</v>
      </c>
      <c r="E104" s="91">
        <v>299</v>
      </c>
      <c r="F104" s="91">
        <v>292</v>
      </c>
      <c r="G104" s="91">
        <v>313</v>
      </c>
      <c r="H104" s="91">
        <v>275</v>
      </c>
      <c r="J104" s="88">
        <f>IFERROR(_xlfn.RANK.EQ(D104,$D$9:$D$187,0)+COUNTIF(D$9:D104,D104)-1,"-")</f>
        <v>85</v>
      </c>
      <c r="K104" s="88">
        <f>IFERROR(_xlfn.RANK.EQ(H104,$H$9:$H$187,0)+COUNTIF(H$9:H104,H104)-1,"-")</f>
        <v>76</v>
      </c>
      <c r="L104" s="88">
        <f>IFERROR(_xlfn.RANK.EQ(E104,$E$9:$E$187,0)+COUNTIF(E$9:E104,E104)-1,"-")</f>
        <v>26</v>
      </c>
    </row>
    <row r="105" spans="1:12" ht="12" customHeight="1">
      <c r="A105" s="147">
        <v>97</v>
      </c>
      <c r="B105" s="147">
        <v>462</v>
      </c>
      <c r="C105" s="147" t="s">
        <v>229</v>
      </c>
      <c r="D105" s="91">
        <v>182</v>
      </c>
      <c r="E105" s="91">
        <v>248</v>
      </c>
      <c r="F105" s="91">
        <v>238</v>
      </c>
      <c r="G105" s="91">
        <v>249</v>
      </c>
      <c r="H105" s="91">
        <v>451</v>
      </c>
      <c r="J105" s="88">
        <f>IFERROR(_xlfn.RANK.EQ(D105,$D$9:$D$187,0)+COUNTIF(D$9:D105,D105)-1,"-")</f>
        <v>64</v>
      </c>
      <c r="K105" s="88">
        <f>IFERROR(_xlfn.RANK.EQ(H105,$H$9:$H$187,0)+COUNTIF(H$9:H105,H105)-1,"-")</f>
        <v>63</v>
      </c>
      <c r="L105" s="88">
        <f>IFERROR(_xlfn.RANK.EQ(E105,$E$9:$E$187,0)+COUNTIF(E$9:E105,E105)-1,"-")</f>
        <v>75</v>
      </c>
    </row>
    <row r="106" spans="1:12" ht="12" customHeight="1">
      <c r="A106" s="147">
        <v>98</v>
      </c>
      <c r="B106" s="147">
        <v>463</v>
      </c>
      <c r="C106" s="147" t="s">
        <v>357</v>
      </c>
      <c r="D106" s="91" t="s">
        <v>145</v>
      </c>
      <c r="E106" s="91" t="s">
        <v>145</v>
      </c>
      <c r="F106" s="91" t="s">
        <v>145</v>
      </c>
      <c r="G106" s="91" t="s">
        <v>145</v>
      </c>
      <c r="H106" s="91" t="s">
        <v>145</v>
      </c>
      <c r="J106" s="88" t="str">
        <f>IFERROR(_xlfn.RANK.EQ(D106,$D$9:$D$187,0)+COUNTIF(D$9:D106,D106)-1,"-")</f>
        <v>-</v>
      </c>
      <c r="K106" s="88" t="str">
        <f>IFERROR(_xlfn.RANK.EQ(H106,$H$9:$H$187,0)+COUNTIF(H$9:H106,H106)-1,"-")</f>
        <v>-</v>
      </c>
      <c r="L106" s="88" t="str">
        <f>IFERROR(_xlfn.RANK.EQ(E106,$E$9:$E$187,0)+COUNTIF(E$9:E106,E106)-1,"-")</f>
        <v>-</v>
      </c>
    </row>
    <row r="107" spans="1:12" ht="12" customHeight="1">
      <c r="A107" s="147">
        <v>99</v>
      </c>
      <c r="B107" s="147">
        <v>464</v>
      </c>
      <c r="C107" s="147" t="s">
        <v>251</v>
      </c>
      <c r="D107" s="91">
        <v>712</v>
      </c>
      <c r="E107" s="91">
        <v>291</v>
      </c>
      <c r="F107" s="91">
        <v>291</v>
      </c>
      <c r="G107" s="91">
        <v>291</v>
      </c>
      <c r="H107" s="91">
        <v>2070</v>
      </c>
      <c r="J107" s="88">
        <f>IFERROR(_xlfn.RANK.EQ(D107,$D$9:$D$187,0)+COUNTIF(D$9:D107,D107)-1,"-")</f>
        <v>20</v>
      </c>
      <c r="K107" s="88">
        <f>IFERROR(_xlfn.RANK.EQ(H107,$H$9:$H$187,0)+COUNTIF(H$9:H107,H107)-1,"-")</f>
        <v>19</v>
      </c>
      <c r="L107" s="88">
        <f>IFERROR(_xlfn.RANK.EQ(E107,$E$9:$E$187,0)+COUNTIF(E$9:E107,E107)-1,"-")</f>
        <v>35</v>
      </c>
    </row>
    <row r="108" spans="1:12" ht="12" customHeight="1">
      <c r="A108" s="147">
        <v>100</v>
      </c>
      <c r="B108" s="147">
        <v>465</v>
      </c>
      <c r="C108" s="147" t="s">
        <v>247</v>
      </c>
      <c r="D108" s="91">
        <v>1190</v>
      </c>
      <c r="E108" s="91">
        <v>296</v>
      </c>
      <c r="F108" s="91">
        <v>290</v>
      </c>
      <c r="G108" s="91">
        <v>306</v>
      </c>
      <c r="H108" s="91">
        <v>3520</v>
      </c>
      <c r="J108" s="88">
        <f>IFERROR(_xlfn.RANK.EQ(D108,$D$9:$D$187,0)+COUNTIF(D$9:D108,D108)-1,"-")</f>
        <v>10</v>
      </c>
      <c r="K108" s="88">
        <f>IFERROR(_xlfn.RANK.EQ(H108,$H$9:$H$187,0)+COUNTIF(H$9:H108,H108)-1,"-")</f>
        <v>9</v>
      </c>
      <c r="L108" s="88">
        <f>IFERROR(_xlfn.RANK.EQ(E108,$E$9:$E$187,0)+COUNTIF(E$9:E108,E108)-1,"-")</f>
        <v>31</v>
      </c>
    </row>
    <row r="109" spans="1:12" ht="12" customHeight="1">
      <c r="A109" s="147">
        <v>101</v>
      </c>
      <c r="B109" s="147">
        <v>468</v>
      </c>
      <c r="C109" s="147" t="s">
        <v>290</v>
      </c>
      <c r="D109" s="91" t="s">
        <v>145</v>
      </c>
      <c r="E109" s="91" t="s">
        <v>145</v>
      </c>
      <c r="F109" s="91" t="s">
        <v>145</v>
      </c>
      <c r="G109" s="91" t="s">
        <v>145</v>
      </c>
      <c r="H109" s="91" t="s">
        <v>145</v>
      </c>
      <c r="J109" s="88" t="str">
        <f>IFERROR(_xlfn.RANK.EQ(D109,$D$9:$D$187,0)+COUNTIF(D$9:D109,D109)-1,"-")</f>
        <v>-</v>
      </c>
      <c r="K109" s="88" t="str">
        <f>IFERROR(_xlfn.RANK.EQ(H109,$H$9:$H$187,0)+COUNTIF(H$9:H109,H109)-1,"-")</f>
        <v>-</v>
      </c>
      <c r="L109" s="88" t="str">
        <f>IFERROR(_xlfn.RANK.EQ(E109,$E$9:$E$187,0)+COUNTIF(E$9:E109,E109)-1,"-")</f>
        <v>-</v>
      </c>
    </row>
    <row r="110" spans="1:12" ht="12" customHeight="1">
      <c r="A110" s="147">
        <v>102</v>
      </c>
      <c r="B110" s="147">
        <v>469</v>
      </c>
      <c r="C110" s="147" t="s">
        <v>256</v>
      </c>
      <c r="D110" s="91" t="s">
        <v>145</v>
      </c>
      <c r="E110" s="91" t="s">
        <v>145</v>
      </c>
      <c r="F110" s="91" t="s">
        <v>145</v>
      </c>
      <c r="G110" s="91" t="s">
        <v>145</v>
      </c>
      <c r="H110" s="91" t="s">
        <v>145</v>
      </c>
      <c r="J110" s="88" t="str">
        <f>IFERROR(_xlfn.RANK.EQ(D110,$D$9:$D$187,0)+COUNTIF(D$9:D110,D110)-1,"-")</f>
        <v>-</v>
      </c>
      <c r="K110" s="88" t="str">
        <f>IFERROR(_xlfn.RANK.EQ(H110,$H$9:$H$187,0)+COUNTIF(H$9:H110,H110)-1,"-")</f>
        <v>-</v>
      </c>
      <c r="L110" s="88" t="str">
        <f>IFERROR(_xlfn.RANK.EQ(E110,$E$9:$E$187,0)+COUNTIF(E$9:E110,E110)-1,"-")</f>
        <v>-</v>
      </c>
    </row>
    <row r="111" spans="1:12" ht="12" customHeight="1">
      <c r="A111" s="147">
        <v>103</v>
      </c>
      <c r="B111" s="147">
        <v>470</v>
      </c>
      <c r="C111" s="147" t="s">
        <v>234</v>
      </c>
      <c r="D111" s="91" t="s">
        <v>145</v>
      </c>
      <c r="E111" s="91" t="s">
        <v>145</v>
      </c>
      <c r="F111" s="91" t="s">
        <v>145</v>
      </c>
      <c r="G111" s="91" t="s">
        <v>145</v>
      </c>
      <c r="H111" s="91" t="s">
        <v>145</v>
      </c>
      <c r="J111" s="88" t="str">
        <f>IFERROR(_xlfn.RANK.EQ(D111,$D$9:$D$187,0)+COUNTIF(D$9:D111,D111)-1,"-")</f>
        <v>-</v>
      </c>
      <c r="K111" s="88" t="str">
        <f>IFERROR(_xlfn.RANK.EQ(H111,$H$9:$H$187,0)+COUNTIF(H$9:H111,H111)-1,"-")</f>
        <v>-</v>
      </c>
      <c r="L111" s="88" t="str">
        <f>IFERROR(_xlfn.RANK.EQ(E111,$E$9:$E$187,0)+COUNTIF(E$9:E111,E111)-1,"-")</f>
        <v>-</v>
      </c>
    </row>
    <row r="112" spans="1:12" ht="12" customHeight="1">
      <c r="A112" s="147">
        <v>104</v>
      </c>
      <c r="B112" s="147">
        <v>471</v>
      </c>
      <c r="C112" s="147" t="s">
        <v>255</v>
      </c>
      <c r="D112" s="91" t="s">
        <v>888</v>
      </c>
      <c r="E112" s="91" t="s">
        <v>888</v>
      </c>
      <c r="F112" s="91" t="s">
        <v>145</v>
      </c>
      <c r="G112" s="91" t="s">
        <v>888</v>
      </c>
      <c r="H112" s="91" t="s">
        <v>888</v>
      </c>
      <c r="J112" s="88" t="str">
        <f>IFERROR(_xlfn.RANK.EQ(D112,$D$9:$D$187,0)+COUNTIF(D$9:D112,D112)-1,"-")</f>
        <v>-</v>
      </c>
      <c r="K112" s="88" t="str">
        <f>IFERROR(_xlfn.RANK.EQ(H112,$H$9:$H$187,0)+COUNTIF(H$9:H112,H112)-1,"-")</f>
        <v>-</v>
      </c>
      <c r="L112" s="88" t="str">
        <f>IFERROR(_xlfn.RANK.EQ(E112,$E$9:$E$187,0)+COUNTIF(E$9:E112,E112)-1,"-")</f>
        <v>-</v>
      </c>
    </row>
    <row r="113" spans="1:12" ht="12" customHeight="1">
      <c r="A113" s="147">
        <v>105</v>
      </c>
      <c r="B113" s="147">
        <v>472</v>
      </c>
      <c r="C113" s="147" t="s">
        <v>200</v>
      </c>
      <c r="D113" s="91">
        <v>172</v>
      </c>
      <c r="E113" s="91">
        <v>230</v>
      </c>
      <c r="F113" s="91">
        <v>222</v>
      </c>
      <c r="G113" s="91">
        <v>232</v>
      </c>
      <c r="H113" s="91">
        <v>396</v>
      </c>
      <c r="J113" s="88">
        <f>IFERROR(_xlfn.RANK.EQ(D113,$D$9:$D$187,0)+COUNTIF(D$9:D113,D113)-1,"-")</f>
        <v>66</v>
      </c>
      <c r="K113" s="88">
        <f>IFERROR(_xlfn.RANK.EQ(H113,$H$9:$H$187,0)+COUNTIF(H$9:H113,H113)-1,"-")</f>
        <v>68</v>
      </c>
      <c r="L113" s="88">
        <f>IFERROR(_xlfn.RANK.EQ(E113,$E$9:$E$187,0)+COUNTIF(E$9:E113,E113)-1,"-")</f>
        <v>84</v>
      </c>
    </row>
    <row r="114" spans="1:12" ht="12" customHeight="1">
      <c r="A114" s="147">
        <v>106</v>
      </c>
      <c r="B114" s="147">
        <v>481</v>
      </c>
      <c r="C114" s="147" t="s">
        <v>330</v>
      </c>
      <c r="D114" s="91" t="s">
        <v>145</v>
      </c>
      <c r="E114" s="91" t="s">
        <v>145</v>
      </c>
      <c r="F114" s="91" t="s">
        <v>145</v>
      </c>
      <c r="G114" s="91" t="s">
        <v>145</v>
      </c>
      <c r="H114" s="91" t="s">
        <v>145</v>
      </c>
      <c r="J114" s="88" t="str">
        <f>IFERROR(_xlfn.RANK.EQ(D114,$D$9:$D$187,0)+COUNTIF(D$9:D114,D114)-1,"-")</f>
        <v>-</v>
      </c>
      <c r="K114" s="88" t="str">
        <f>IFERROR(_xlfn.RANK.EQ(H114,$H$9:$H$187,0)+COUNTIF(H$9:H114,H114)-1,"-")</f>
        <v>-</v>
      </c>
      <c r="L114" s="88" t="str">
        <f>IFERROR(_xlfn.RANK.EQ(E114,$E$9:$E$187,0)+COUNTIF(E$9:E114,E114)-1,"-")</f>
        <v>-</v>
      </c>
    </row>
    <row r="115" spans="1:12" ht="12" customHeight="1">
      <c r="A115" s="147">
        <v>107</v>
      </c>
      <c r="B115" s="147">
        <v>482</v>
      </c>
      <c r="C115" s="147" t="s">
        <v>310</v>
      </c>
      <c r="D115" s="91">
        <v>126</v>
      </c>
      <c r="E115" s="91">
        <v>177</v>
      </c>
      <c r="F115" s="91">
        <v>175</v>
      </c>
      <c r="G115" s="91">
        <v>189</v>
      </c>
      <c r="H115" s="91">
        <v>223</v>
      </c>
      <c r="J115" s="88">
        <f>IFERROR(_xlfn.RANK.EQ(D115,$D$9:$D$187,0)+COUNTIF(D$9:D115,D115)-1,"-")</f>
        <v>76</v>
      </c>
      <c r="K115" s="88">
        <f>IFERROR(_xlfn.RANK.EQ(H115,$H$9:$H$187,0)+COUNTIF(H$9:H115,H115)-1,"-")</f>
        <v>85</v>
      </c>
      <c r="L115" s="88">
        <f>IFERROR(_xlfn.RANK.EQ(E115,$E$9:$E$187,0)+COUNTIF(E$9:E115,E115)-1,"-")</f>
        <v>103</v>
      </c>
    </row>
    <row r="116" spans="1:12" ht="12" customHeight="1">
      <c r="A116" s="147">
        <v>108</v>
      </c>
      <c r="B116" s="147">
        <v>483</v>
      </c>
      <c r="C116" s="147" t="s">
        <v>282</v>
      </c>
      <c r="D116" s="91">
        <v>359</v>
      </c>
      <c r="E116" s="91">
        <v>165</v>
      </c>
      <c r="F116" s="91">
        <v>163</v>
      </c>
      <c r="G116" s="91">
        <v>170</v>
      </c>
      <c r="H116" s="91">
        <v>593</v>
      </c>
      <c r="J116" s="88">
        <f>IFERROR(_xlfn.RANK.EQ(D116,$D$9:$D$187,0)+COUNTIF(D$9:D116,D116)-1,"-")</f>
        <v>44</v>
      </c>
      <c r="K116" s="88">
        <f>IFERROR(_xlfn.RANK.EQ(H116,$H$9:$H$187,0)+COUNTIF(H$9:H116,H116)-1,"-")</f>
        <v>55</v>
      </c>
      <c r="L116" s="88">
        <f>IFERROR(_xlfn.RANK.EQ(E116,$E$9:$E$187,0)+COUNTIF(E$9:E116,E116)-1,"-")</f>
        <v>106</v>
      </c>
    </row>
    <row r="117" spans="1:12" ht="12" customHeight="1">
      <c r="A117" s="147">
        <v>109</v>
      </c>
      <c r="B117" s="147">
        <v>484</v>
      </c>
      <c r="C117" s="147" t="s">
        <v>318</v>
      </c>
      <c r="D117" s="91">
        <v>194</v>
      </c>
      <c r="E117" s="91">
        <v>157</v>
      </c>
      <c r="F117" s="91">
        <v>149</v>
      </c>
      <c r="G117" s="91">
        <v>166</v>
      </c>
      <c r="H117" s="91">
        <v>304</v>
      </c>
      <c r="J117" s="88">
        <f>IFERROR(_xlfn.RANK.EQ(D117,$D$9:$D$187,0)+COUNTIF(D$9:D117,D117)-1,"-")</f>
        <v>60</v>
      </c>
      <c r="K117" s="88">
        <f>IFERROR(_xlfn.RANK.EQ(H117,$H$9:$H$187,0)+COUNTIF(H$9:H117,H117)-1,"-")</f>
        <v>75</v>
      </c>
      <c r="L117" s="88">
        <f>IFERROR(_xlfn.RANK.EQ(E117,$E$9:$E$187,0)+COUNTIF(E$9:E117,E117)-1,"-")</f>
        <v>108</v>
      </c>
    </row>
    <row r="118" spans="1:12" ht="12" customHeight="1">
      <c r="A118" s="147">
        <v>110</v>
      </c>
      <c r="B118" s="147">
        <v>485</v>
      </c>
      <c r="C118" s="147" t="s">
        <v>327</v>
      </c>
      <c r="D118" s="91">
        <v>94</v>
      </c>
      <c r="E118" s="91">
        <v>171</v>
      </c>
      <c r="F118" s="91">
        <v>170</v>
      </c>
      <c r="G118" s="91">
        <v>183</v>
      </c>
      <c r="H118" s="91">
        <v>161</v>
      </c>
      <c r="J118" s="88">
        <f>IFERROR(_xlfn.RANK.EQ(D118,$D$9:$D$187,0)+COUNTIF(D$9:D118,D118)-1,"-")</f>
        <v>84</v>
      </c>
      <c r="K118" s="88">
        <f>IFERROR(_xlfn.RANK.EQ(H118,$H$9:$H$187,0)+COUNTIF(H$9:H118,H118)-1,"-")</f>
        <v>91</v>
      </c>
      <c r="L118" s="88">
        <f>IFERROR(_xlfn.RANK.EQ(E118,$E$9:$E$187,0)+COUNTIF(E$9:E118,E118)-1,"-")</f>
        <v>105</v>
      </c>
    </row>
    <row r="119" spans="1:12" ht="12" customHeight="1">
      <c r="A119" s="147">
        <v>111</v>
      </c>
      <c r="B119" s="147">
        <v>486</v>
      </c>
      <c r="C119" s="147" t="s">
        <v>270</v>
      </c>
      <c r="D119" s="91" t="s">
        <v>888</v>
      </c>
      <c r="E119" s="91">
        <v>181</v>
      </c>
      <c r="F119" s="91">
        <v>177</v>
      </c>
      <c r="G119" s="91">
        <v>185</v>
      </c>
      <c r="H119" s="91" t="s">
        <v>888</v>
      </c>
      <c r="J119" s="88" t="str">
        <f>IFERROR(_xlfn.RANK.EQ(D119,$D$9:$D$187,0)+COUNTIF(D$9:D119,D119)-1,"-")</f>
        <v>-</v>
      </c>
      <c r="K119" s="88" t="str">
        <f>IFERROR(_xlfn.RANK.EQ(H119,$H$9:$H$187,0)+COUNTIF(H$9:H119,H119)-1,"-")</f>
        <v>-</v>
      </c>
      <c r="L119" s="88">
        <f>IFERROR(_xlfn.RANK.EQ(E119,$E$9:$E$187,0)+COUNTIF(E$9:E119,E119)-1,"-")</f>
        <v>101</v>
      </c>
    </row>
    <row r="120" spans="1:12" ht="12" customHeight="1">
      <c r="A120" s="147">
        <v>112</v>
      </c>
      <c r="B120" s="147">
        <v>487</v>
      </c>
      <c r="C120" s="147" t="s">
        <v>305</v>
      </c>
      <c r="D120" s="91" t="s">
        <v>888</v>
      </c>
      <c r="E120" s="91" t="s">
        <v>888</v>
      </c>
      <c r="F120" s="91" t="s">
        <v>145</v>
      </c>
      <c r="G120" s="91" t="s">
        <v>888</v>
      </c>
      <c r="H120" s="91" t="s">
        <v>888</v>
      </c>
      <c r="J120" s="88" t="str">
        <f>IFERROR(_xlfn.RANK.EQ(D120,$D$9:$D$187,0)+COUNTIF(D$9:D120,D120)-1,"-")</f>
        <v>-</v>
      </c>
      <c r="K120" s="88" t="str">
        <f>IFERROR(_xlfn.RANK.EQ(H120,$H$9:$H$187,0)+COUNTIF(H$9:H120,H120)-1,"-")</f>
        <v>-</v>
      </c>
      <c r="L120" s="88" t="str">
        <f>IFERROR(_xlfn.RANK.EQ(E120,$E$9:$E$187,0)+COUNTIF(E$9:E120,E120)-1,"-")</f>
        <v>-</v>
      </c>
    </row>
    <row r="121" spans="1:12" ht="12" customHeight="1">
      <c r="A121" s="147">
        <v>113</v>
      </c>
      <c r="B121" s="147">
        <v>511</v>
      </c>
      <c r="C121" s="147" t="s">
        <v>341</v>
      </c>
      <c r="D121" s="91" t="s">
        <v>145</v>
      </c>
      <c r="E121" s="91" t="s">
        <v>145</v>
      </c>
      <c r="F121" s="91" t="s">
        <v>145</v>
      </c>
      <c r="G121" s="91" t="s">
        <v>145</v>
      </c>
      <c r="H121" s="91" t="s">
        <v>145</v>
      </c>
      <c r="J121" s="88" t="str">
        <f>IFERROR(_xlfn.RANK.EQ(D121,$D$9:$D$187,0)+COUNTIF(D$9:D121,D121)-1,"-")</f>
        <v>-</v>
      </c>
      <c r="K121" s="88" t="str">
        <f>IFERROR(_xlfn.RANK.EQ(H121,$H$9:$H$187,0)+COUNTIF(H$9:H121,H121)-1,"-")</f>
        <v>-</v>
      </c>
      <c r="L121" s="88" t="str">
        <f>IFERROR(_xlfn.RANK.EQ(E121,$E$9:$E$187,0)+COUNTIF(E$9:E121,E121)-1,"-")</f>
        <v>-</v>
      </c>
    </row>
    <row r="122" spans="1:12" ht="12" customHeight="1">
      <c r="A122" s="147">
        <v>114</v>
      </c>
      <c r="B122" s="147">
        <v>512</v>
      </c>
      <c r="C122" s="147" t="s">
        <v>340</v>
      </c>
      <c r="D122" s="91" t="s">
        <v>145</v>
      </c>
      <c r="E122" s="91" t="s">
        <v>145</v>
      </c>
      <c r="F122" s="91" t="s">
        <v>145</v>
      </c>
      <c r="G122" s="91" t="s">
        <v>145</v>
      </c>
      <c r="H122" s="91" t="s">
        <v>145</v>
      </c>
      <c r="J122" s="88" t="str">
        <f>IFERROR(_xlfn.RANK.EQ(D122,$D$9:$D$187,0)+COUNTIF(D$9:D122,D122)-1,"-")</f>
        <v>-</v>
      </c>
      <c r="K122" s="88" t="str">
        <f>IFERROR(_xlfn.RANK.EQ(H122,$H$9:$H$187,0)+COUNTIF(H$9:H122,H122)-1,"-")</f>
        <v>-</v>
      </c>
      <c r="L122" s="88" t="str">
        <f>IFERROR(_xlfn.RANK.EQ(E122,$E$9:$E$187,0)+COUNTIF(E$9:E122,E122)-1,"-")</f>
        <v>-</v>
      </c>
    </row>
    <row r="123" spans="1:12" ht="12" customHeight="1">
      <c r="A123" s="147">
        <v>115</v>
      </c>
      <c r="B123" s="147">
        <v>513</v>
      </c>
      <c r="C123" s="147" t="s">
        <v>347</v>
      </c>
      <c r="D123" s="91" t="s">
        <v>145</v>
      </c>
      <c r="E123" s="91" t="s">
        <v>145</v>
      </c>
      <c r="F123" s="91" t="s">
        <v>145</v>
      </c>
      <c r="G123" s="91" t="s">
        <v>145</v>
      </c>
      <c r="H123" s="91" t="s">
        <v>145</v>
      </c>
      <c r="J123" s="88" t="str">
        <f>IFERROR(_xlfn.RANK.EQ(D123,$D$9:$D$187,0)+COUNTIF(D$9:D123,D123)-1,"-")</f>
        <v>-</v>
      </c>
      <c r="K123" s="88" t="str">
        <f>IFERROR(_xlfn.RANK.EQ(H123,$H$9:$H$187,0)+COUNTIF(H$9:H123,H123)-1,"-")</f>
        <v>-</v>
      </c>
      <c r="L123" s="88" t="str">
        <f>IFERROR(_xlfn.RANK.EQ(E123,$E$9:$E$187,0)+COUNTIF(E$9:E123,E123)-1,"-")</f>
        <v>-</v>
      </c>
    </row>
    <row r="124" spans="1:12" ht="12" customHeight="1">
      <c r="A124" s="147">
        <v>116</v>
      </c>
      <c r="B124" s="147">
        <v>514</v>
      </c>
      <c r="C124" s="147" t="s">
        <v>292</v>
      </c>
      <c r="D124" s="91" t="s">
        <v>145</v>
      </c>
      <c r="E124" s="91" t="s">
        <v>145</v>
      </c>
      <c r="F124" s="91" t="s">
        <v>145</v>
      </c>
      <c r="G124" s="91" t="s">
        <v>145</v>
      </c>
      <c r="H124" s="91" t="s">
        <v>145</v>
      </c>
      <c r="J124" s="88" t="str">
        <f>IFERROR(_xlfn.RANK.EQ(D124,$D$9:$D$187,0)+COUNTIF(D$9:D124,D124)-1,"-")</f>
        <v>-</v>
      </c>
      <c r="K124" s="88" t="str">
        <f>IFERROR(_xlfn.RANK.EQ(H124,$H$9:$H$187,0)+COUNTIF(H$9:H124,H124)-1,"-")</f>
        <v>-</v>
      </c>
      <c r="L124" s="88" t="str">
        <f>IFERROR(_xlfn.RANK.EQ(E124,$E$9:$E$187,0)+COUNTIF(E$9:E124,E124)-1,"-")</f>
        <v>-</v>
      </c>
    </row>
    <row r="125" spans="1:12" ht="12" customHeight="1">
      <c r="A125" s="147">
        <v>117</v>
      </c>
      <c r="B125" s="147">
        <v>516</v>
      </c>
      <c r="C125" s="147" t="s">
        <v>275</v>
      </c>
      <c r="D125" s="91" t="s">
        <v>145</v>
      </c>
      <c r="E125" s="91" t="s">
        <v>145</v>
      </c>
      <c r="F125" s="91" t="s">
        <v>145</v>
      </c>
      <c r="G125" s="91" t="s">
        <v>145</v>
      </c>
      <c r="H125" s="91" t="s">
        <v>145</v>
      </c>
      <c r="J125" s="88" t="str">
        <f>IFERROR(_xlfn.RANK.EQ(D125,$D$9:$D$187,0)+COUNTIF(D$9:D125,D125)-1,"-")</f>
        <v>-</v>
      </c>
      <c r="K125" s="88" t="str">
        <f>IFERROR(_xlfn.RANK.EQ(H125,$H$9:$H$187,0)+COUNTIF(H$9:H125,H125)-1,"-")</f>
        <v>-</v>
      </c>
      <c r="L125" s="88" t="str">
        <f>IFERROR(_xlfn.RANK.EQ(E125,$E$9:$E$187,0)+COUNTIF(E$9:E125,E125)-1,"-")</f>
        <v>-</v>
      </c>
    </row>
    <row r="126" spans="1:12" ht="12" customHeight="1">
      <c r="A126" s="147">
        <v>118</v>
      </c>
      <c r="B126" s="147">
        <v>517</v>
      </c>
      <c r="C126" s="147" t="s">
        <v>371</v>
      </c>
      <c r="D126" s="91" t="s">
        <v>145</v>
      </c>
      <c r="E126" s="91" t="s">
        <v>145</v>
      </c>
      <c r="F126" s="91" t="s">
        <v>145</v>
      </c>
      <c r="G126" s="91" t="s">
        <v>145</v>
      </c>
      <c r="H126" s="91" t="s">
        <v>145</v>
      </c>
      <c r="J126" s="88" t="str">
        <f>IFERROR(_xlfn.RANK.EQ(D126,$D$9:$D$187,0)+COUNTIF(D$9:D126,D126)-1,"-")</f>
        <v>-</v>
      </c>
      <c r="K126" s="88" t="str">
        <f>IFERROR(_xlfn.RANK.EQ(H126,$H$9:$H$187,0)+COUNTIF(H$9:H126,H126)-1,"-")</f>
        <v>-</v>
      </c>
      <c r="L126" s="88" t="str">
        <f>IFERROR(_xlfn.RANK.EQ(E126,$E$9:$E$187,0)+COUNTIF(E$9:E126,E126)-1,"-")</f>
        <v>-</v>
      </c>
    </row>
    <row r="127" spans="1:12" ht="12" customHeight="1">
      <c r="A127" s="147">
        <v>119</v>
      </c>
      <c r="B127" s="147">
        <v>518</v>
      </c>
      <c r="C127" s="147" t="s">
        <v>372</v>
      </c>
      <c r="D127" s="91" t="s">
        <v>145</v>
      </c>
      <c r="E127" s="91" t="s">
        <v>145</v>
      </c>
      <c r="F127" s="91" t="s">
        <v>145</v>
      </c>
      <c r="G127" s="91" t="s">
        <v>145</v>
      </c>
      <c r="H127" s="91" t="s">
        <v>145</v>
      </c>
      <c r="J127" s="88" t="str">
        <f>IFERROR(_xlfn.RANK.EQ(D127,$D$9:$D$187,0)+COUNTIF(D$9:D127,D127)-1,"-")</f>
        <v>-</v>
      </c>
      <c r="K127" s="88" t="str">
        <f>IFERROR(_xlfn.RANK.EQ(H127,$H$9:$H$187,0)+COUNTIF(H$9:H127,H127)-1,"-")</f>
        <v>-</v>
      </c>
      <c r="L127" s="88" t="str">
        <f>IFERROR(_xlfn.RANK.EQ(E127,$E$9:$E$187,0)+COUNTIF(E$9:E127,E127)-1,"-")</f>
        <v>-</v>
      </c>
    </row>
    <row r="128" spans="1:12" ht="12" customHeight="1">
      <c r="A128" s="147">
        <v>120</v>
      </c>
      <c r="B128" s="147">
        <v>519</v>
      </c>
      <c r="C128" s="147" t="s">
        <v>373</v>
      </c>
      <c r="D128" s="91" t="s">
        <v>145</v>
      </c>
      <c r="E128" s="91" t="s">
        <v>145</v>
      </c>
      <c r="F128" s="91" t="s">
        <v>145</v>
      </c>
      <c r="G128" s="91" t="s">
        <v>145</v>
      </c>
      <c r="H128" s="91" t="s">
        <v>145</v>
      </c>
      <c r="J128" s="88" t="str">
        <f>IFERROR(_xlfn.RANK.EQ(D128,$D$9:$D$187,0)+COUNTIF(D$9:D128,D128)-1,"-")</f>
        <v>-</v>
      </c>
      <c r="K128" s="88" t="str">
        <f>IFERROR(_xlfn.RANK.EQ(H128,$H$9:$H$187,0)+COUNTIF(H$9:H128,H128)-1,"-")</f>
        <v>-</v>
      </c>
      <c r="L128" s="88" t="str">
        <f>IFERROR(_xlfn.RANK.EQ(E128,$E$9:$E$187,0)+COUNTIF(E$9:E128,E128)-1,"-")</f>
        <v>-</v>
      </c>
    </row>
    <row r="129" spans="1:12" ht="12" customHeight="1">
      <c r="A129" s="147">
        <v>121</v>
      </c>
      <c r="B129" s="147">
        <v>520</v>
      </c>
      <c r="C129" s="147" t="s">
        <v>326</v>
      </c>
      <c r="D129" s="91" t="s">
        <v>145</v>
      </c>
      <c r="E129" s="91" t="s">
        <v>145</v>
      </c>
      <c r="F129" s="91" t="s">
        <v>145</v>
      </c>
      <c r="G129" s="91" t="s">
        <v>145</v>
      </c>
      <c r="H129" s="91" t="s">
        <v>145</v>
      </c>
      <c r="J129" s="88" t="str">
        <f>IFERROR(_xlfn.RANK.EQ(D129,$D$9:$D$187,0)+COUNTIF(D$9:D129,D129)-1,"-")</f>
        <v>-</v>
      </c>
      <c r="K129" s="88" t="str">
        <f>IFERROR(_xlfn.RANK.EQ(H129,$H$9:$H$187,0)+COUNTIF(H$9:H129,H129)-1,"-")</f>
        <v>-</v>
      </c>
      <c r="L129" s="88" t="str">
        <f>IFERROR(_xlfn.RANK.EQ(E129,$E$9:$E$187,0)+COUNTIF(E$9:E129,E129)-1,"-")</f>
        <v>-</v>
      </c>
    </row>
    <row r="130" spans="1:12" ht="12" customHeight="1">
      <c r="A130" s="147">
        <v>122</v>
      </c>
      <c r="B130" s="147">
        <v>543</v>
      </c>
      <c r="C130" s="147" t="s">
        <v>254</v>
      </c>
      <c r="D130" s="91">
        <v>524</v>
      </c>
      <c r="E130" s="91">
        <v>283</v>
      </c>
      <c r="F130" s="91" t="s">
        <v>888</v>
      </c>
      <c r="G130" s="91">
        <v>283</v>
      </c>
      <c r="H130" s="91">
        <v>1480</v>
      </c>
      <c r="J130" s="88">
        <f>IFERROR(_xlfn.RANK.EQ(D130,$D$9:$D$187,0)+COUNTIF(D$9:D130,D130)-1,"-")</f>
        <v>31</v>
      </c>
      <c r="K130" s="88">
        <f>IFERROR(_xlfn.RANK.EQ(H130,$H$9:$H$187,0)+COUNTIF(H$9:H130,H130)-1,"-")</f>
        <v>31</v>
      </c>
      <c r="L130" s="88">
        <f>IFERROR(_xlfn.RANK.EQ(E130,$E$9:$E$187,0)+COUNTIF(E$9:E130,E130)-1,"-")</f>
        <v>47</v>
      </c>
    </row>
    <row r="131" spans="1:12" ht="12" customHeight="1">
      <c r="A131" s="147">
        <v>123</v>
      </c>
      <c r="B131" s="147">
        <v>544</v>
      </c>
      <c r="C131" s="147" t="s">
        <v>287</v>
      </c>
      <c r="D131" s="91">
        <v>414</v>
      </c>
      <c r="E131" s="91">
        <v>287</v>
      </c>
      <c r="F131" s="91" t="s">
        <v>888</v>
      </c>
      <c r="G131" s="91">
        <v>287</v>
      </c>
      <c r="H131" s="91">
        <v>1190</v>
      </c>
      <c r="J131" s="88">
        <f>IFERROR(_xlfn.RANK.EQ(D131,$D$9:$D$187,0)+COUNTIF(D$9:D131,D131)-1,"-")</f>
        <v>38</v>
      </c>
      <c r="K131" s="88">
        <f>IFERROR(_xlfn.RANK.EQ(H131,$H$9:$H$187,0)+COUNTIF(H$9:H131,H131)-1,"-")</f>
        <v>38</v>
      </c>
      <c r="L131" s="88">
        <f>IFERROR(_xlfn.RANK.EQ(E131,$E$9:$E$187,0)+COUNTIF(E$9:E131,E131)-1,"-")</f>
        <v>40</v>
      </c>
    </row>
    <row r="132" spans="1:12" ht="12" customHeight="1">
      <c r="A132" s="147">
        <v>124</v>
      </c>
      <c r="B132" s="147">
        <v>545</v>
      </c>
      <c r="C132" s="147" t="s">
        <v>220</v>
      </c>
      <c r="D132" s="91">
        <v>244</v>
      </c>
      <c r="E132" s="91">
        <v>328</v>
      </c>
      <c r="F132" s="91" t="s">
        <v>145</v>
      </c>
      <c r="G132" s="91">
        <v>328</v>
      </c>
      <c r="H132" s="91">
        <v>800</v>
      </c>
      <c r="J132" s="88">
        <f>IFERROR(_xlfn.RANK.EQ(D132,$D$9:$D$187,0)+COUNTIF(D$9:D132,D132)-1,"-")</f>
        <v>56</v>
      </c>
      <c r="K132" s="88">
        <f>IFERROR(_xlfn.RANK.EQ(H132,$H$9:$H$187,0)+COUNTIF(H$9:H132,H132)-1,"-")</f>
        <v>48</v>
      </c>
      <c r="L132" s="88">
        <f>IFERROR(_xlfn.RANK.EQ(E132,$E$9:$E$187,0)+COUNTIF(E$9:E132,E132)-1,"-")</f>
        <v>7</v>
      </c>
    </row>
    <row r="133" spans="1:12" ht="12" customHeight="1">
      <c r="A133" s="147">
        <v>125</v>
      </c>
      <c r="B133" s="147">
        <v>546</v>
      </c>
      <c r="C133" s="147" t="s">
        <v>218</v>
      </c>
      <c r="D133" s="91">
        <v>292</v>
      </c>
      <c r="E133" s="91">
        <v>356</v>
      </c>
      <c r="F133" s="91" t="s">
        <v>145</v>
      </c>
      <c r="G133" s="91">
        <v>356</v>
      </c>
      <c r="H133" s="91">
        <v>1040</v>
      </c>
      <c r="J133" s="88">
        <f>IFERROR(_xlfn.RANK.EQ(D133,$D$9:$D$187,0)+COUNTIF(D$9:D133,D133)-1,"-")</f>
        <v>50</v>
      </c>
      <c r="K133" s="88">
        <f>IFERROR(_xlfn.RANK.EQ(H133,$H$9:$H$187,0)+COUNTIF(H$9:H133,H133)-1,"-")</f>
        <v>42</v>
      </c>
      <c r="L133" s="88">
        <f>IFERROR(_xlfn.RANK.EQ(E133,$E$9:$E$187,0)+COUNTIF(E$9:E133,E133)-1,"-")</f>
        <v>3</v>
      </c>
    </row>
    <row r="134" spans="1:12" ht="12" customHeight="1">
      <c r="A134" s="147">
        <v>126</v>
      </c>
      <c r="B134" s="147">
        <v>547</v>
      </c>
      <c r="C134" s="147" t="s">
        <v>204</v>
      </c>
      <c r="D134" s="91">
        <v>396</v>
      </c>
      <c r="E134" s="91">
        <v>367</v>
      </c>
      <c r="F134" s="91" t="s">
        <v>145</v>
      </c>
      <c r="G134" s="91">
        <v>367</v>
      </c>
      <c r="H134" s="91">
        <v>1450</v>
      </c>
      <c r="J134" s="88">
        <f>IFERROR(_xlfn.RANK.EQ(D134,$D$9:$D$187,0)+COUNTIF(D$9:D134,D134)-1,"-")</f>
        <v>40</v>
      </c>
      <c r="K134" s="88">
        <f>IFERROR(_xlfn.RANK.EQ(H134,$H$9:$H$187,0)+COUNTIF(H$9:H134,H134)-1,"-")</f>
        <v>33</v>
      </c>
      <c r="L134" s="88">
        <f>IFERROR(_xlfn.RANK.EQ(E134,$E$9:$E$187,0)+COUNTIF(E$9:E134,E134)-1,"-")</f>
        <v>1</v>
      </c>
    </row>
    <row r="135" spans="1:12" ht="12" customHeight="1">
      <c r="A135" s="147">
        <v>127</v>
      </c>
      <c r="B135" s="147">
        <v>549</v>
      </c>
      <c r="C135" s="147" t="s">
        <v>221</v>
      </c>
      <c r="D135" s="91">
        <v>182</v>
      </c>
      <c r="E135" s="91">
        <v>297</v>
      </c>
      <c r="F135" s="91" t="s">
        <v>145</v>
      </c>
      <c r="G135" s="91">
        <v>297</v>
      </c>
      <c r="H135" s="91">
        <v>541</v>
      </c>
      <c r="J135" s="88">
        <f>IFERROR(_xlfn.RANK.EQ(D135,$D$9:$D$187,0)+COUNTIF(D$9:D135,D135)-1,"-")</f>
        <v>65</v>
      </c>
      <c r="K135" s="88">
        <f>IFERROR(_xlfn.RANK.EQ(H135,$H$9:$H$187,0)+COUNTIF(H$9:H135,H135)-1,"-")</f>
        <v>58</v>
      </c>
      <c r="L135" s="88">
        <f>IFERROR(_xlfn.RANK.EQ(E135,$E$9:$E$187,0)+COUNTIF(E$9:E135,E135)-1,"-")</f>
        <v>28</v>
      </c>
    </row>
    <row r="136" spans="1:12" ht="12" customHeight="1">
      <c r="A136" s="147">
        <v>128</v>
      </c>
      <c r="B136" s="147">
        <v>550</v>
      </c>
      <c r="C136" s="147" t="s">
        <v>230</v>
      </c>
      <c r="D136" s="91">
        <v>133</v>
      </c>
      <c r="E136" s="91">
        <v>278</v>
      </c>
      <c r="F136" s="91" t="s">
        <v>145</v>
      </c>
      <c r="G136" s="91">
        <v>278</v>
      </c>
      <c r="H136" s="91">
        <v>370</v>
      </c>
      <c r="J136" s="88">
        <f>IFERROR(_xlfn.RANK.EQ(D136,$D$9:$D$187,0)+COUNTIF(D$9:D136,D136)-1,"-")</f>
        <v>74</v>
      </c>
      <c r="K136" s="88">
        <f>IFERROR(_xlfn.RANK.EQ(H136,$H$9:$H$187,0)+COUNTIF(H$9:H136,H136)-1,"-")</f>
        <v>71</v>
      </c>
      <c r="L136" s="88">
        <f>IFERROR(_xlfn.RANK.EQ(E136,$E$9:$E$187,0)+COUNTIF(E$9:E136,E136)-1,"-")</f>
        <v>51</v>
      </c>
    </row>
    <row r="137" spans="1:12" ht="12" customHeight="1">
      <c r="A137" s="147">
        <v>129</v>
      </c>
      <c r="B137" s="147">
        <v>552</v>
      </c>
      <c r="C137" s="147" t="s">
        <v>297</v>
      </c>
      <c r="D137" s="91">
        <v>196</v>
      </c>
      <c r="E137" s="91">
        <v>313</v>
      </c>
      <c r="F137" s="91" t="s">
        <v>145</v>
      </c>
      <c r="G137" s="91">
        <v>313</v>
      </c>
      <c r="H137" s="91">
        <v>613</v>
      </c>
      <c r="J137" s="88">
        <f>IFERROR(_xlfn.RANK.EQ(D137,$D$9:$D$187,0)+COUNTIF(D$9:D137,D137)-1,"-")</f>
        <v>59</v>
      </c>
      <c r="K137" s="88">
        <f>IFERROR(_xlfn.RANK.EQ(H137,$H$9:$H$187,0)+COUNTIF(H$9:H137,H137)-1,"-")</f>
        <v>53</v>
      </c>
      <c r="L137" s="88">
        <f>IFERROR(_xlfn.RANK.EQ(E137,$E$9:$E$187,0)+COUNTIF(E$9:E137,E137)-1,"-")</f>
        <v>14</v>
      </c>
    </row>
    <row r="138" spans="1:12" ht="12" customHeight="1">
      <c r="A138" s="147">
        <v>130</v>
      </c>
      <c r="B138" s="147">
        <v>555</v>
      </c>
      <c r="C138" s="147" t="s">
        <v>289</v>
      </c>
      <c r="D138" s="91" t="s">
        <v>888</v>
      </c>
      <c r="E138" s="91" t="s">
        <v>888</v>
      </c>
      <c r="F138" s="91" t="s">
        <v>145</v>
      </c>
      <c r="G138" s="91" t="s">
        <v>888</v>
      </c>
      <c r="H138" s="91" t="s">
        <v>888</v>
      </c>
      <c r="J138" s="88" t="str">
        <f>IFERROR(_xlfn.RANK.EQ(D138,$D$9:$D$187,0)+COUNTIF(D$9:D138,D138)-1,"-")</f>
        <v>-</v>
      </c>
      <c r="K138" s="88" t="str">
        <f>IFERROR(_xlfn.RANK.EQ(H138,$H$9:$H$187,0)+COUNTIF(H$9:H138,H138)-1,"-")</f>
        <v>-</v>
      </c>
      <c r="L138" s="88" t="str">
        <f>IFERROR(_xlfn.RANK.EQ(E138,$E$9:$E$187,0)+COUNTIF(E$9:E138,E138)-1,"-")</f>
        <v>-</v>
      </c>
    </row>
    <row r="139" spans="1:12" ht="12" customHeight="1">
      <c r="A139" s="147">
        <v>131</v>
      </c>
      <c r="B139" s="147">
        <v>559</v>
      </c>
      <c r="C139" s="147" t="s">
        <v>271</v>
      </c>
      <c r="D139" s="91">
        <v>62</v>
      </c>
      <c r="E139" s="91">
        <v>295</v>
      </c>
      <c r="F139" s="91" t="s">
        <v>145</v>
      </c>
      <c r="G139" s="91">
        <v>295</v>
      </c>
      <c r="H139" s="91">
        <v>183</v>
      </c>
      <c r="J139" s="88">
        <f>IFERROR(_xlfn.RANK.EQ(D139,$D$9:$D$187,0)+COUNTIF(D$9:D139,D139)-1,"-")</f>
        <v>91</v>
      </c>
      <c r="K139" s="88">
        <f>IFERROR(_xlfn.RANK.EQ(H139,$H$9:$H$187,0)+COUNTIF(H$9:H139,H139)-1,"-")</f>
        <v>89</v>
      </c>
      <c r="L139" s="88">
        <f>IFERROR(_xlfn.RANK.EQ(E139,$E$9:$E$187,0)+COUNTIF(E$9:E139,E139)-1,"-")</f>
        <v>33</v>
      </c>
    </row>
    <row r="140" spans="1:12" ht="12" customHeight="1">
      <c r="A140" s="147">
        <v>132</v>
      </c>
      <c r="B140" s="147">
        <v>560</v>
      </c>
      <c r="C140" s="147" t="s">
        <v>243</v>
      </c>
      <c r="D140" s="91">
        <v>25</v>
      </c>
      <c r="E140" s="91">
        <v>308</v>
      </c>
      <c r="F140" s="91" t="s">
        <v>145</v>
      </c>
      <c r="G140" s="91">
        <v>308</v>
      </c>
      <c r="H140" s="91">
        <v>77</v>
      </c>
      <c r="J140" s="88">
        <f>IFERROR(_xlfn.RANK.EQ(D140,$D$9:$D$187,0)+COUNTIF(D$9:D140,D140)-1,"-")</f>
        <v>103</v>
      </c>
      <c r="K140" s="88">
        <f>IFERROR(_xlfn.RANK.EQ(H140,$H$9:$H$187,0)+COUNTIF(H$9:H140,H140)-1,"-")</f>
        <v>102</v>
      </c>
      <c r="L140" s="88">
        <f>IFERROR(_xlfn.RANK.EQ(E140,$E$9:$E$187,0)+COUNTIF(E$9:E140,E140)-1,"-")</f>
        <v>19</v>
      </c>
    </row>
    <row r="141" spans="1:12" ht="12" customHeight="1">
      <c r="A141" s="147">
        <v>133</v>
      </c>
      <c r="B141" s="147">
        <v>561</v>
      </c>
      <c r="C141" s="147" t="s">
        <v>334</v>
      </c>
      <c r="D141" s="91" t="s">
        <v>145</v>
      </c>
      <c r="E141" s="91" t="s">
        <v>145</v>
      </c>
      <c r="F141" s="91" t="s">
        <v>145</v>
      </c>
      <c r="G141" s="91" t="s">
        <v>145</v>
      </c>
      <c r="H141" s="91" t="s">
        <v>145</v>
      </c>
      <c r="J141" s="88" t="str">
        <f>IFERROR(_xlfn.RANK.EQ(D141,$D$9:$D$187,0)+COUNTIF(D$9:D141,D141)-1,"-")</f>
        <v>-</v>
      </c>
      <c r="K141" s="88" t="str">
        <f>IFERROR(_xlfn.RANK.EQ(H141,$H$9:$H$187,0)+COUNTIF(H$9:H141,H141)-1,"-")</f>
        <v>-</v>
      </c>
      <c r="L141" s="88" t="str">
        <f>IFERROR(_xlfn.RANK.EQ(E141,$E$9:$E$187,0)+COUNTIF(E$9:E141,E141)-1,"-")</f>
        <v>-</v>
      </c>
    </row>
    <row r="142" spans="1:12" ht="12" customHeight="1">
      <c r="A142" s="147">
        <v>134</v>
      </c>
      <c r="B142" s="147">
        <v>562</v>
      </c>
      <c r="C142" s="147" t="s">
        <v>365</v>
      </c>
      <c r="D142" s="91" t="s">
        <v>145</v>
      </c>
      <c r="E142" s="91" t="s">
        <v>145</v>
      </c>
      <c r="F142" s="91" t="s">
        <v>145</v>
      </c>
      <c r="G142" s="91" t="s">
        <v>145</v>
      </c>
      <c r="H142" s="91" t="s">
        <v>145</v>
      </c>
      <c r="J142" s="88" t="str">
        <f>IFERROR(_xlfn.RANK.EQ(D142,$D$9:$D$187,0)+COUNTIF(D$9:D142,D142)-1,"-")</f>
        <v>-</v>
      </c>
      <c r="K142" s="88" t="str">
        <f>IFERROR(_xlfn.RANK.EQ(H142,$H$9:$H$187,0)+COUNTIF(H$9:H142,H142)-1,"-")</f>
        <v>-</v>
      </c>
      <c r="L142" s="88" t="str">
        <f>IFERROR(_xlfn.RANK.EQ(E142,$E$9:$E$187,0)+COUNTIF(E$9:E142,E142)-1,"-")</f>
        <v>-</v>
      </c>
    </row>
    <row r="143" spans="1:12" ht="12" customHeight="1">
      <c r="A143" s="147">
        <v>135</v>
      </c>
      <c r="B143" s="147">
        <v>563</v>
      </c>
      <c r="C143" s="147" t="s">
        <v>308</v>
      </c>
      <c r="D143" s="91" t="s">
        <v>145</v>
      </c>
      <c r="E143" s="91" t="s">
        <v>145</v>
      </c>
      <c r="F143" s="91" t="s">
        <v>145</v>
      </c>
      <c r="G143" s="91" t="s">
        <v>145</v>
      </c>
      <c r="H143" s="91" t="s">
        <v>145</v>
      </c>
      <c r="J143" s="88" t="str">
        <f>IFERROR(_xlfn.RANK.EQ(D143,$D$9:$D$187,0)+COUNTIF(D$9:D143,D143)-1,"-")</f>
        <v>-</v>
      </c>
      <c r="K143" s="88" t="str">
        <f>IFERROR(_xlfn.RANK.EQ(H143,$H$9:$H$187,0)+COUNTIF(H$9:H143,H143)-1,"-")</f>
        <v>-</v>
      </c>
      <c r="L143" s="88" t="str">
        <f>IFERROR(_xlfn.RANK.EQ(E143,$E$9:$E$187,0)+COUNTIF(E$9:E143,E143)-1,"-")</f>
        <v>-</v>
      </c>
    </row>
    <row r="144" spans="1:12" ht="12" customHeight="1">
      <c r="A144" s="147">
        <v>136</v>
      </c>
      <c r="B144" s="147">
        <v>564</v>
      </c>
      <c r="C144" s="147" t="s">
        <v>233</v>
      </c>
      <c r="D144" s="91">
        <v>577</v>
      </c>
      <c r="E144" s="91">
        <v>301</v>
      </c>
      <c r="F144" s="91" t="s">
        <v>888</v>
      </c>
      <c r="G144" s="91">
        <v>301</v>
      </c>
      <c r="H144" s="91">
        <v>1740</v>
      </c>
      <c r="J144" s="88">
        <f>IFERROR(_xlfn.RANK.EQ(D144,$D$9:$D$187,0)+COUNTIF(D$9:D144,D144)-1,"-")</f>
        <v>26</v>
      </c>
      <c r="K144" s="88">
        <f>IFERROR(_xlfn.RANK.EQ(H144,$H$9:$H$187,0)+COUNTIF(H$9:H144,H144)-1,"-")</f>
        <v>23</v>
      </c>
      <c r="L144" s="88">
        <f>IFERROR(_xlfn.RANK.EQ(E144,$E$9:$E$187,0)+COUNTIF(E$9:E144,E144)-1,"-")</f>
        <v>23</v>
      </c>
    </row>
    <row r="145" spans="1:12" ht="12" customHeight="1">
      <c r="A145" s="147">
        <v>137</v>
      </c>
      <c r="B145" s="147">
        <v>571</v>
      </c>
      <c r="C145" s="147" t="s">
        <v>322</v>
      </c>
      <c r="D145" s="91" t="s">
        <v>145</v>
      </c>
      <c r="E145" s="91" t="s">
        <v>145</v>
      </c>
      <c r="F145" s="91" t="s">
        <v>145</v>
      </c>
      <c r="G145" s="91" t="s">
        <v>145</v>
      </c>
      <c r="H145" s="91" t="s">
        <v>145</v>
      </c>
      <c r="J145" s="88" t="str">
        <f>IFERROR(_xlfn.RANK.EQ(D145,$D$9:$D$187,0)+COUNTIF(D$9:D145,D145)-1,"-")</f>
        <v>-</v>
      </c>
      <c r="K145" s="88" t="str">
        <f>IFERROR(_xlfn.RANK.EQ(H145,$H$9:$H$187,0)+COUNTIF(H$9:H145,H145)-1,"-")</f>
        <v>-</v>
      </c>
      <c r="L145" s="88" t="str">
        <f>IFERROR(_xlfn.RANK.EQ(E145,$E$9:$E$187,0)+COUNTIF(E$9:E145,E145)-1,"-")</f>
        <v>-</v>
      </c>
    </row>
    <row r="146" spans="1:12" ht="12" customHeight="1">
      <c r="A146" s="147">
        <v>138</v>
      </c>
      <c r="B146" s="147">
        <v>575</v>
      </c>
      <c r="C146" s="147" t="s">
        <v>286</v>
      </c>
      <c r="D146" s="91">
        <v>7</v>
      </c>
      <c r="E146" s="91">
        <v>200</v>
      </c>
      <c r="F146" s="91" t="s">
        <v>888</v>
      </c>
      <c r="G146" s="91">
        <v>200</v>
      </c>
      <c r="H146" s="91">
        <v>14</v>
      </c>
      <c r="J146" s="88">
        <f>IFERROR(_xlfn.RANK.EQ(D146,$D$9:$D$187,0)+COUNTIF(D$9:D146,D146)-1,"-")</f>
        <v>107</v>
      </c>
      <c r="K146" s="88">
        <f>IFERROR(_xlfn.RANK.EQ(H146,$H$9:$H$187,0)+COUNTIF(H$9:H146,H146)-1,"-")</f>
        <v>107</v>
      </c>
      <c r="L146" s="88">
        <f>IFERROR(_xlfn.RANK.EQ(E146,$E$9:$E$187,0)+COUNTIF(E$9:E146,E146)-1,"-")</f>
        <v>94</v>
      </c>
    </row>
    <row r="147" spans="1:12" ht="12" customHeight="1">
      <c r="A147" s="147">
        <v>139</v>
      </c>
      <c r="B147" s="147">
        <v>578</v>
      </c>
      <c r="C147" s="147" t="s">
        <v>366</v>
      </c>
      <c r="D147" s="91" t="s">
        <v>145</v>
      </c>
      <c r="E147" s="91" t="s">
        <v>145</v>
      </c>
      <c r="F147" s="91" t="s">
        <v>145</v>
      </c>
      <c r="G147" s="91" t="s">
        <v>145</v>
      </c>
      <c r="H147" s="91" t="s">
        <v>145</v>
      </c>
      <c r="J147" s="88" t="str">
        <f>IFERROR(_xlfn.RANK.EQ(D147,$D$9:$D$187,0)+COUNTIF(D$9:D147,D147)-1,"-")</f>
        <v>-</v>
      </c>
      <c r="K147" s="88" t="str">
        <f>IFERROR(_xlfn.RANK.EQ(H147,$H$9:$H$187,0)+COUNTIF(H$9:H147,H147)-1,"-")</f>
        <v>-</v>
      </c>
      <c r="L147" s="88" t="str">
        <f>IFERROR(_xlfn.RANK.EQ(E147,$E$9:$E$187,0)+COUNTIF(E$9:E147,E147)-1,"-")</f>
        <v>-</v>
      </c>
    </row>
    <row r="148" spans="1:12" ht="12" customHeight="1">
      <c r="A148" s="147">
        <v>140</v>
      </c>
      <c r="B148" s="147">
        <v>581</v>
      </c>
      <c r="C148" s="147" t="s">
        <v>280</v>
      </c>
      <c r="D148" s="91">
        <v>583</v>
      </c>
      <c r="E148" s="91">
        <v>252</v>
      </c>
      <c r="F148" s="91">
        <v>248</v>
      </c>
      <c r="G148" s="91">
        <v>260</v>
      </c>
      <c r="H148" s="91">
        <v>1470</v>
      </c>
      <c r="J148" s="88">
        <f>IFERROR(_xlfn.RANK.EQ(D148,$D$9:$D$187,0)+COUNTIF(D$9:D148,D148)-1,"-")</f>
        <v>25</v>
      </c>
      <c r="K148" s="88">
        <f>IFERROR(_xlfn.RANK.EQ(H148,$H$9:$H$187,0)+COUNTIF(H$9:H148,H148)-1,"-")</f>
        <v>32</v>
      </c>
      <c r="L148" s="88">
        <f>IFERROR(_xlfn.RANK.EQ(E148,$E$9:$E$187,0)+COUNTIF(E$9:E148,E148)-1,"-")</f>
        <v>69</v>
      </c>
    </row>
    <row r="149" spans="1:12" ht="12" customHeight="1">
      <c r="A149" s="147">
        <v>141</v>
      </c>
      <c r="B149" s="147">
        <v>584</v>
      </c>
      <c r="C149" s="147" t="s">
        <v>277</v>
      </c>
      <c r="D149" s="91" t="s">
        <v>888</v>
      </c>
      <c r="E149" s="91" t="s">
        <v>888</v>
      </c>
      <c r="F149" s="91" t="s">
        <v>145</v>
      </c>
      <c r="G149" s="91" t="s">
        <v>888</v>
      </c>
      <c r="H149" s="91" t="s">
        <v>888</v>
      </c>
      <c r="J149" s="88" t="str">
        <f>IFERROR(_xlfn.RANK.EQ(D149,$D$9:$D$187,0)+COUNTIF(D$9:D149,D149)-1,"-")</f>
        <v>-</v>
      </c>
      <c r="K149" s="88" t="str">
        <f>IFERROR(_xlfn.RANK.EQ(H149,$H$9:$H$187,0)+COUNTIF(H$9:H149,H149)-1,"-")</f>
        <v>-</v>
      </c>
      <c r="L149" s="88" t="str">
        <f>IFERROR(_xlfn.RANK.EQ(E149,$E$9:$E$187,0)+COUNTIF(E$9:E149,E149)-1,"-")</f>
        <v>-</v>
      </c>
    </row>
    <row r="150" spans="1:12" ht="12" customHeight="1">
      <c r="A150" s="147">
        <v>142</v>
      </c>
      <c r="B150" s="147">
        <v>585</v>
      </c>
      <c r="C150" s="147" t="s">
        <v>257</v>
      </c>
      <c r="D150" s="91">
        <v>873</v>
      </c>
      <c r="E150" s="91">
        <v>259</v>
      </c>
      <c r="F150" s="91">
        <v>246</v>
      </c>
      <c r="G150" s="91">
        <v>263</v>
      </c>
      <c r="H150" s="91">
        <v>2260</v>
      </c>
      <c r="J150" s="88">
        <f>IFERROR(_xlfn.RANK.EQ(D150,$D$9:$D$187,0)+COUNTIF(D$9:D150,D150)-1,"-")</f>
        <v>12</v>
      </c>
      <c r="K150" s="88">
        <f>IFERROR(_xlfn.RANK.EQ(H150,$H$9:$H$187,0)+COUNTIF(H$9:H150,H150)-1,"-")</f>
        <v>14</v>
      </c>
      <c r="L150" s="88">
        <f>IFERROR(_xlfn.RANK.EQ(E150,$E$9:$E$187,0)+COUNTIF(E$9:E150,E150)-1,"-")</f>
        <v>64</v>
      </c>
    </row>
    <row r="151" spans="1:12" ht="12" customHeight="1">
      <c r="A151" s="147">
        <v>143</v>
      </c>
      <c r="B151" s="147">
        <v>586</v>
      </c>
      <c r="C151" s="147" t="s">
        <v>274</v>
      </c>
      <c r="D151" s="91">
        <v>324</v>
      </c>
      <c r="E151" s="91">
        <v>251</v>
      </c>
      <c r="F151" s="91">
        <v>250</v>
      </c>
      <c r="G151" s="91">
        <v>255</v>
      </c>
      <c r="H151" s="91">
        <v>814</v>
      </c>
      <c r="J151" s="88">
        <f>IFERROR(_xlfn.RANK.EQ(D151,$D$9:$D$187,0)+COUNTIF(D$9:D151,D151)-1,"-")</f>
        <v>47</v>
      </c>
      <c r="K151" s="88">
        <f>IFERROR(_xlfn.RANK.EQ(H151,$H$9:$H$187,0)+COUNTIF(H$9:H151,H151)-1,"-")</f>
        <v>47</v>
      </c>
      <c r="L151" s="88">
        <f>IFERROR(_xlfn.RANK.EQ(E151,$E$9:$E$187,0)+COUNTIF(E$9:E151,E151)-1,"-")</f>
        <v>72</v>
      </c>
    </row>
    <row r="152" spans="1:12" ht="12" customHeight="1">
      <c r="A152" s="147">
        <v>144</v>
      </c>
      <c r="B152" s="147">
        <v>601</v>
      </c>
      <c r="C152" s="147" t="s">
        <v>323</v>
      </c>
      <c r="D152" s="91">
        <v>14</v>
      </c>
      <c r="E152" s="91">
        <v>271</v>
      </c>
      <c r="F152" s="91">
        <v>270</v>
      </c>
      <c r="G152" s="91" t="s">
        <v>888</v>
      </c>
      <c r="H152" s="91">
        <v>38</v>
      </c>
      <c r="J152" s="88">
        <f>IFERROR(_xlfn.RANK.EQ(D152,$D$9:$D$187,0)+COUNTIF(D$9:D152,D152)-1,"-")</f>
        <v>105</v>
      </c>
      <c r="K152" s="88">
        <f>IFERROR(_xlfn.RANK.EQ(H152,$H$9:$H$187,0)+COUNTIF(H$9:H152,H152)-1,"-")</f>
        <v>104</v>
      </c>
      <c r="L152" s="88">
        <f>IFERROR(_xlfn.RANK.EQ(E152,$E$9:$E$187,0)+COUNTIF(E$9:E152,E152)-1,"-")</f>
        <v>57</v>
      </c>
    </row>
    <row r="153" spans="1:12" ht="12" customHeight="1">
      <c r="A153" s="147">
        <v>145</v>
      </c>
      <c r="B153" s="147">
        <v>602</v>
      </c>
      <c r="C153" s="147" t="s">
        <v>332</v>
      </c>
      <c r="D153" s="91">
        <v>59</v>
      </c>
      <c r="E153" s="91">
        <v>269</v>
      </c>
      <c r="F153" s="91">
        <v>250</v>
      </c>
      <c r="G153" s="91">
        <v>272</v>
      </c>
      <c r="H153" s="91">
        <v>159</v>
      </c>
      <c r="J153" s="88">
        <f>IFERROR(_xlfn.RANK.EQ(D153,$D$9:$D$187,0)+COUNTIF(D$9:D153,D153)-1,"-")</f>
        <v>92</v>
      </c>
      <c r="K153" s="88">
        <f>IFERROR(_xlfn.RANK.EQ(H153,$H$9:$H$187,0)+COUNTIF(H$9:H153,H153)-1,"-")</f>
        <v>92</v>
      </c>
      <c r="L153" s="88">
        <f>IFERROR(_xlfn.RANK.EQ(E153,$E$9:$E$187,0)+COUNTIF(E$9:E153,E153)-1,"-")</f>
        <v>59</v>
      </c>
    </row>
    <row r="154" spans="1:12" ht="12" customHeight="1">
      <c r="A154" s="147">
        <v>146</v>
      </c>
      <c r="B154" s="147">
        <v>604</v>
      </c>
      <c r="C154" s="147" t="s">
        <v>333</v>
      </c>
      <c r="D154" s="91" t="s">
        <v>145</v>
      </c>
      <c r="E154" s="91" t="s">
        <v>145</v>
      </c>
      <c r="F154" s="91" t="s">
        <v>145</v>
      </c>
      <c r="G154" s="91" t="s">
        <v>145</v>
      </c>
      <c r="H154" s="91" t="s">
        <v>145</v>
      </c>
      <c r="J154" s="88" t="str">
        <f>IFERROR(_xlfn.RANK.EQ(D154,$D$9:$D$187,0)+COUNTIF(D$9:D154,D154)-1,"-")</f>
        <v>-</v>
      </c>
      <c r="K154" s="88" t="str">
        <f>IFERROR(_xlfn.RANK.EQ(H154,$H$9:$H$187,0)+COUNTIF(H$9:H154,H154)-1,"-")</f>
        <v>-</v>
      </c>
      <c r="L154" s="88" t="str">
        <f>IFERROR(_xlfn.RANK.EQ(E154,$E$9:$E$187,0)+COUNTIF(E$9:E154,E154)-1,"-")</f>
        <v>-</v>
      </c>
    </row>
    <row r="155" spans="1:12" ht="12" customHeight="1">
      <c r="A155" s="147">
        <v>147</v>
      </c>
      <c r="B155" s="147">
        <v>607</v>
      </c>
      <c r="C155" s="147" t="s">
        <v>343</v>
      </c>
      <c r="D155" s="91" t="s">
        <v>145</v>
      </c>
      <c r="E155" s="91" t="s">
        <v>145</v>
      </c>
      <c r="F155" s="91" t="s">
        <v>145</v>
      </c>
      <c r="G155" s="91" t="s">
        <v>145</v>
      </c>
      <c r="H155" s="91" t="s">
        <v>145</v>
      </c>
      <c r="J155" s="88" t="str">
        <f>IFERROR(_xlfn.RANK.EQ(D155,$D$9:$D$187,0)+COUNTIF(D$9:D155,D155)-1,"-")</f>
        <v>-</v>
      </c>
      <c r="K155" s="88" t="str">
        <f>IFERROR(_xlfn.RANK.EQ(H155,$H$9:$H$187,0)+COUNTIF(H$9:H155,H155)-1,"-")</f>
        <v>-</v>
      </c>
      <c r="L155" s="88" t="str">
        <f>IFERROR(_xlfn.RANK.EQ(E155,$E$9:$E$187,0)+COUNTIF(E$9:E155,E155)-1,"-")</f>
        <v>-</v>
      </c>
    </row>
    <row r="156" spans="1:12" ht="12" customHeight="1">
      <c r="A156" s="147">
        <v>148</v>
      </c>
      <c r="B156" s="147">
        <v>608</v>
      </c>
      <c r="C156" s="147" t="s">
        <v>350</v>
      </c>
      <c r="D156" s="91" t="s">
        <v>145</v>
      </c>
      <c r="E156" s="91" t="s">
        <v>145</v>
      </c>
      <c r="F156" s="91" t="s">
        <v>145</v>
      </c>
      <c r="G156" s="91" t="s">
        <v>145</v>
      </c>
      <c r="H156" s="91" t="s">
        <v>145</v>
      </c>
      <c r="J156" s="88" t="str">
        <f>IFERROR(_xlfn.RANK.EQ(D156,$D$9:$D$187,0)+COUNTIF(D$9:D156,D156)-1,"-")</f>
        <v>-</v>
      </c>
      <c r="K156" s="88" t="str">
        <f>IFERROR(_xlfn.RANK.EQ(H156,$H$9:$H$187,0)+COUNTIF(H$9:H156,H156)-1,"-")</f>
        <v>-</v>
      </c>
      <c r="L156" s="88" t="str">
        <f>IFERROR(_xlfn.RANK.EQ(E156,$E$9:$E$187,0)+COUNTIF(E$9:E156,E156)-1,"-")</f>
        <v>-</v>
      </c>
    </row>
    <row r="157" spans="1:12" ht="12" customHeight="1">
      <c r="A157" s="147">
        <v>149</v>
      </c>
      <c r="B157" s="147">
        <v>609</v>
      </c>
      <c r="C157" s="147" t="s">
        <v>363</v>
      </c>
      <c r="D157" s="91" t="s">
        <v>145</v>
      </c>
      <c r="E157" s="91" t="s">
        <v>145</v>
      </c>
      <c r="F157" s="91" t="s">
        <v>145</v>
      </c>
      <c r="G157" s="91" t="s">
        <v>145</v>
      </c>
      <c r="H157" s="91" t="s">
        <v>145</v>
      </c>
      <c r="J157" s="88" t="str">
        <f>IFERROR(_xlfn.RANK.EQ(D157,$D$9:$D$187,0)+COUNTIF(D$9:D157,D157)-1,"-")</f>
        <v>-</v>
      </c>
      <c r="K157" s="88" t="str">
        <f>IFERROR(_xlfn.RANK.EQ(H157,$H$9:$H$187,0)+COUNTIF(H$9:H157,H157)-1,"-")</f>
        <v>-</v>
      </c>
      <c r="L157" s="88" t="str">
        <f>IFERROR(_xlfn.RANK.EQ(E157,$E$9:$E$187,0)+COUNTIF(E$9:E157,E157)-1,"-")</f>
        <v>-</v>
      </c>
    </row>
    <row r="158" spans="1:12" ht="12" customHeight="1">
      <c r="A158" s="147">
        <v>150</v>
      </c>
      <c r="B158" s="147">
        <v>610</v>
      </c>
      <c r="C158" s="147" t="s">
        <v>328</v>
      </c>
      <c r="D158" s="91" t="s">
        <v>145</v>
      </c>
      <c r="E158" s="91" t="s">
        <v>145</v>
      </c>
      <c r="F158" s="91" t="s">
        <v>145</v>
      </c>
      <c r="G158" s="91" t="s">
        <v>145</v>
      </c>
      <c r="H158" s="91" t="s">
        <v>145</v>
      </c>
      <c r="J158" s="88" t="str">
        <f>IFERROR(_xlfn.RANK.EQ(D158,$D$9:$D$187,0)+COUNTIF(D$9:D158,D158)-1,"-")</f>
        <v>-</v>
      </c>
      <c r="K158" s="88" t="str">
        <f>IFERROR(_xlfn.RANK.EQ(H158,$H$9:$H$187,0)+COUNTIF(H$9:H158,H158)-1,"-")</f>
        <v>-</v>
      </c>
      <c r="L158" s="88" t="str">
        <f>IFERROR(_xlfn.RANK.EQ(E158,$E$9:$E$187,0)+COUNTIF(E$9:E158,E158)-1,"-")</f>
        <v>-</v>
      </c>
    </row>
    <row r="159" spans="1:12" ht="12" customHeight="1">
      <c r="A159" s="147">
        <v>151</v>
      </c>
      <c r="B159" s="147">
        <v>631</v>
      </c>
      <c r="C159" s="147" t="s">
        <v>201</v>
      </c>
      <c r="D159" s="91">
        <v>2710</v>
      </c>
      <c r="E159" s="91">
        <v>322</v>
      </c>
      <c r="F159" s="91">
        <v>320</v>
      </c>
      <c r="G159" s="91">
        <v>322</v>
      </c>
      <c r="H159" s="91">
        <v>8710</v>
      </c>
      <c r="J159" s="88">
        <f>IFERROR(_xlfn.RANK.EQ(D159,$D$9:$D$187,0)+COUNTIF(D$9:D159,D159)-1,"-")</f>
        <v>1</v>
      </c>
      <c r="K159" s="88">
        <f>IFERROR(_xlfn.RANK.EQ(H159,$H$9:$H$187,0)+COUNTIF(H$9:H159,H159)-1,"-")</f>
        <v>1</v>
      </c>
      <c r="L159" s="88">
        <f>IFERROR(_xlfn.RANK.EQ(E159,$E$9:$E$187,0)+COUNTIF(E$9:E159,E159)-1,"-")</f>
        <v>10</v>
      </c>
    </row>
    <row r="160" spans="1:12" ht="12" customHeight="1">
      <c r="A160" s="147">
        <v>152</v>
      </c>
      <c r="B160" s="147">
        <v>632</v>
      </c>
      <c r="C160" s="147" t="s">
        <v>240</v>
      </c>
      <c r="D160" s="91">
        <v>977</v>
      </c>
      <c r="E160" s="91">
        <v>349</v>
      </c>
      <c r="F160" s="91" t="s">
        <v>145</v>
      </c>
      <c r="G160" s="91">
        <v>349</v>
      </c>
      <c r="H160" s="91">
        <v>3410</v>
      </c>
      <c r="J160" s="88">
        <f>IFERROR(_xlfn.RANK.EQ(D160,$D$9:$D$187,0)+COUNTIF(D$9:D160,D160)-1,"-")</f>
        <v>11</v>
      </c>
      <c r="K160" s="88">
        <f>IFERROR(_xlfn.RANK.EQ(H160,$H$9:$H$187,0)+COUNTIF(H$9:H160,H160)-1,"-")</f>
        <v>10</v>
      </c>
      <c r="L160" s="88">
        <f>IFERROR(_xlfn.RANK.EQ(E160,$E$9:$E$187,0)+COUNTIF(E$9:E160,E160)-1,"-")</f>
        <v>4</v>
      </c>
    </row>
    <row r="161" spans="1:12" ht="12" customHeight="1">
      <c r="A161" s="147">
        <v>153</v>
      </c>
      <c r="B161" s="147">
        <v>633</v>
      </c>
      <c r="C161" s="147" t="s">
        <v>225</v>
      </c>
      <c r="D161" s="91">
        <v>257</v>
      </c>
      <c r="E161" s="91">
        <v>284</v>
      </c>
      <c r="F161" s="91" t="s">
        <v>145</v>
      </c>
      <c r="G161" s="91">
        <v>284</v>
      </c>
      <c r="H161" s="91">
        <v>730</v>
      </c>
      <c r="J161" s="88">
        <f>IFERROR(_xlfn.RANK.EQ(D161,$D$9:$D$187,0)+COUNTIF(D$9:D161,D161)-1,"-")</f>
        <v>55</v>
      </c>
      <c r="K161" s="88">
        <f>IFERROR(_xlfn.RANK.EQ(H161,$H$9:$H$187,0)+COUNTIF(H$9:H161,H161)-1,"-")</f>
        <v>51</v>
      </c>
      <c r="L161" s="88">
        <f>IFERROR(_xlfn.RANK.EQ(E161,$E$9:$E$187,0)+COUNTIF(E$9:E161,E161)-1,"-")</f>
        <v>45</v>
      </c>
    </row>
    <row r="162" spans="1:12" ht="12" customHeight="1">
      <c r="A162" s="147">
        <v>154</v>
      </c>
      <c r="B162" s="147">
        <v>634</v>
      </c>
      <c r="C162" s="147" t="s">
        <v>235</v>
      </c>
      <c r="D162" s="91">
        <v>402</v>
      </c>
      <c r="E162" s="91">
        <v>316</v>
      </c>
      <c r="F162" s="91" t="s">
        <v>145</v>
      </c>
      <c r="G162" s="91">
        <v>316</v>
      </c>
      <c r="H162" s="91">
        <v>1270</v>
      </c>
      <c r="J162" s="88">
        <f>IFERROR(_xlfn.RANK.EQ(D162,$D$9:$D$187,0)+COUNTIF(D$9:D162,D162)-1,"-")</f>
        <v>39</v>
      </c>
      <c r="K162" s="88">
        <f>IFERROR(_xlfn.RANK.EQ(H162,$H$9:$H$187,0)+COUNTIF(H$9:H162,H162)-1,"-")</f>
        <v>36</v>
      </c>
      <c r="L162" s="88">
        <f>IFERROR(_xlfn.RANK.EQ(E162,$E$9:$E$187,0)+COUNTIF(E$9:E162,E162)-1,"-")</f>
        <v>12</v>
      </c>
    </row>
    <row r="163" spans="1:12" ht="12" customHeight="1">
      <c r="A163" s="147">
        <v>155</v>
      </c>
      <c r="B163" s="147">
        <v>635</v>
      </c>
      <c r="C163" s="147" t="s">
        <v>266</v>
      </c>
      <c r="D163" s="91">
        <v>391</v>
      </c>
      <c r="E163" s="91">
        <v>302</v>
      </c>
      <c r="F163" s="91" t="s">
        <v>145</v>
      </c>
      <c r="G163" s="91">
        <v>302</v>
      </c>
      <c r="H163" s="91">
        <v>1180</v>
      </c>
      <c r="J163" s="88">
        <f>IFERROR(_xlfn.RANK.EQ(D163,$D$9:$D$187,0)+COUNTIF(D$9:D163,D163)-1,"-")</f>
        <v>41</v>
      </c>
      <c r="K163" s="88">
        <f>IFERROR(_xlfn.RANK.EQ(H163,$H$9:$H$187,0)+COUNTIF(H$9:H163,H163)-1,"-")</f>
        <v>39</v>
      </c>
      <c r="L163" s="88">
        <f>IFERROR(_xlfn.RANK.EQ(E163,$E$9:$E$187,0)+COUNTIF(E$9:E163,E163)-1,"-")</f>
        <v>22</v>
      </c>
    </row>
    <row r="164" spans="1:12" ht="12" customHeight="1">
      <c r="A164" s="147">
        <v>156</v>
      </c>
      <c r="B164" s="147">
        <v>636</v>
      </c>
      <c r="C164" s="147" t="s">
        <v>226</v>
      </c>
      <c r="D164" s="91">
        <v>842</v>
      </c>
      <c r="E164" s="91">
        <v>283</v>
      </c>
      <c r="F164" s="91" t="s">
        <v>145</v>
      </c>
      <c r="G164" s="91">
        <v>283</v>
      </c>
      <c r="H164" s="91">
        <v>2380</v>
      </c>
      <c r="J164" s="88">
        <f>IFERROR(_xlfn.RANK.EQ(D164,$D$9:$D$187,0)+COUNTIF(D$9:D164,D164)-1,"-")</f>
        <v>13</v>
      </c>
      <c r="K164" s="88">
        <f>IFERROR(_xlfn.RANK.EQ(H164,$H$9:$H$187,0)+COUNTIF(H$9:H164,H164)-1,"-")</f>
        <v>12</v>
      </c>
      <c r="L164" s="88">
        <f>IFERROR(_xlfn.RANK.EQ(E164,$E$9:$E$187,0)+COUNTIF(E$9:E164,E164)-1,"-")</f>
        <v>48</v>
      </c>
    </row>
    <row r="165" spans="1:12" ht="12" customHeight="1">
      <c r="A165" s="147">
        <v>157</v>
      </c>
      <c r="B165" s="147">
        <v>637</v>
      </c>
      <c r="C165" s="147" t="s">
        <v>203</v>
      </c>
      <c r="D165" s="91">
        <v>1350</v>
      </c>
      <c r="E165" s="91">
        <v>328</v>
      </c>
      <c r="F165" s="91" t="s">
        <v>145</v>
      </c>
      <c r="G165" s="91">
        <v>328</v>
      </c>
      <c r="H165" s="91">
        <v>4440</v>
      </c>
      <c r="J165" s="88">
        <f>IFERROR(_xlfn.RANK.EQ(D165,$D$9:$D$187,0)+COUNTIF(D$9:D165,D165)-1,"-")</f>
        <v>7</v>
      </c>
      <c r="K165" s="88">
        <f>IFERROR(_xlfn.RANK.EQ(H165,$H$9:$H$187,0)+COUNTIF(H$9:H165,H165)-1,"-")</f>
        <v>6</v>
      </c>
      <c r="L165" s="88">
        <f>IFERROR(_xlfn.RANK.EQ(E165,$E$9:$E$187,0)+COUNTIF(E$9:E165,E165)-1,"-")</f>
        <v>8</v>
      </c>
    </row>
    <row r="166" spans="1:12" ht="12" customHeight="1">
      <c r="A166" s="147">
        <v>158</v>
      </c>
      <c r="B166" s="147">
        <v>638</v>
      </c>
      <c r="C166" s="147" t="s">
        <v>219</v>
      </c>
      <c r="D166" s="91">
        <v>135</v>
      </c>
      <c r="E166" s="91">
        <v>297</v>
      </c>
      <c r="F166" s="91" t="s">
        <v>145</v>
      </c>
      <c r="G166" s="91">
        <v>297</v>
      </c>
      <c r="H166" s="91">
        <v>401</v>
      </c>
      <c r="J166" s="88">
        <f>IFERROR(_xlfn.RANK.EQ(D166,$D$9:$D$187,0)+COUNTIF(D$9:D166,D166)-1,"-")</f>
        <v>72</v>
      </c>
      <c r="K166" s="88">
        <f>IFERROR(_xlfn.RANK.EQ(H166,$H$9:$H$187,0)+COUNTIF(H$9:H166,H166)-1,"-")</f>
        <v>66</v>
      </c>
      <c r="L166" s="88">
        <f>IFERROR(_xlfn.RANK.EQ(E166,$E$9:$E$187,0)+COUNTIF(E$9:E166,E166)-1,"-")</f>
        <v>29</v>
      </c>
    </row>
    <row r="167" spans="1:12" ht="12" customHeight="1">
      <c r="A167" s="147">
        <v>159</v>
      </c>
      <c r="B167" s="147">
        <v>639</v>
      </c>
      <c r="C167" s="147" t="s">
        <v>206</v>
      </c>
      <c r="D167" s="91">
        <v>263</v>
      </c>
      <c r="E167" s="91">
        <v>291</v>
      </c>
      <c r="F167" s="91" t="s">
        <v>145</v>
      </c>
      <c r="G167" s="91">
        <v>291</v>
      </c>
      <c r="H167" s="91">
        <v>765</v>
      </c>
      <c r="J167" s="88">
        <f>IFERROR(_xlfn.RANK.EQ(D167,$D$9:$D$187,0)+COUNTIF(D$9:D167,D167)-1,"-")</f>
        <v>54</v>
      </c>
      <c r="K167" s="88">
        <f>IFERROR(_xlfn.RANK.EQ(H167,$H$9:$H$187,0)+COUNTIF(H$9:H167,H167)-1,"-")</f>
        <v>49</v>
      </c>
      <c r="L167" s="88">
        <f>IFERROR(_xlfn.RANK.EQ(E167,$E$9:$E$187,0)+COUNTIF(E$9:E167,E167)-1,"-")</f>
        <v>36</v>
      </c>
    </row>
    <row r="168" spans="1:12" ht="12" customHeight="1">
      <c r="A168" s="147">
        <v>160</v>
      </c>
      <c r="B168" s="147">
        <v>641</v>
      </c>
      <c r="C168" s="147" t="s">
        <v>232</v>
      </c>
      <c r="D168" s="91">
        <v>100</v>
      </c>
      <c r="E168" s="91">
        <v>309</v>
      </c>
      <c r="F168" s="91" t="s">
        <v>145</v>
      </c>
      <c r="G168" s="91">
        <v>309</v>
      </c>
      <c r="H168" s="91">
        <v>309</v>
      </c>
      <c r="J168" s="88">
        <f>IFERROR(_xlfn.RANK.EQ(D168,$D$9:$D$187,0)+COUNTIF(D$9:D168,D168)-1,"-")</f>
        <v>82</v>
      </c>
      <c r="K168" s="88">
        <f>IFERROR(_xlfn.RANK.EQ(H168,$H$9:$H$187,0)+COUNTIF(H$9:H168,H168)-1,"-")</f>
        <v>74</v>
      </c>
      <c r="L168" s="88">
        <f>IFERROR(_xlfn.RANK.EQ(E168,$E$9:$E$187,0)+COUNTIF(E$9:E168,E168)-1,"-")</f>
        <v>18</v>
      </c>
    </row>
    <row r="169" spans="1:12" ht="12" customHeight="1">
      <c r="A169" s="147">
        <v>161</v>
      </c>
      <c r="B169" s="147">
        <v>642</v>
      </c>
      <c r="C169" s="147" t="s">
        <v>307</v>
      </c>
      <c r="D169" s="91" t="s">
        <v>145</v>
      </c>
      <c r="E169" s="91" t="s">
        <v>145</v>
      </c>
      <c r="F169" s="91" t="s">
        <v>145</v>
      </c>
      <c r="G169" s="91" t="s">
        <v>145</v>
      </c>
      <c r="H169" s="91" t="s">
        <v>145</v>
      </c>
      <c r="J169" s="88" t="str">
        <f>IFERROR(_xlfn.RANK.EQ(D169,$D$9:$D$187,0)+COUNTIF(D$9:D169,D169)-1,"-")</f>
        <v>-</v>
      </c>
      <c r="K169" s="88" t="str">
        <f>IFERROR(_xlfn.RANK.EQ(H169,$H$9:$H$187,0)+COUNTIF(H$9:H169,H169)-1,"-")</f>
        <v>-</v>
      </c>
      <c r="L169" s="88" t="str">
        <f>IFERROR(_xlfn.RANK.EQ(E169,$E$9:$E$187,0)+COUNTIF(E$9:E169,E169)-1,"-")</f>
        <v>-</v>
      </c>
    </row>
    <row r="170" spans="1:12" ht="12" customHeight="1">
      <c r="A170" s="147">
        <v>162</v>
      </c>
      <c r="B170" s="147">
        <v>643</v>
      </c>
      <c r="C170" s="147" t="s">
        <v>202</v>
      </c>
      <c r="D170" s="91">
        <v>1270</v>
      </c>
      <c r="E170" s="91">
        <v>301</v>
      </c>
      <c r="F170" s="91" t="s">
        <v>888</v>
      </c>
      <c r="G170" s="91">
        <v>301</v>
      </c>
      <c r="H170" s="91">
        <v>3820</v>
      </c>
      <c r="J170" s="88">
        <f>IFERROR(_xlfn.RANK.EQ(D170,$D$9:$D$187,0)+COUNTIF(D$9:D170,D170)-1,"-")</f>
        <v>8</v>
      </c>
      <c r="K170" s="88">
        <f>IFERROR(_xlfn.RANK.EQ(H170,$H$9:$H$187,0)+COUNTIF(H$9:H170,H170)-1,"-")</f>
        <v>8</v>
      </c>
      <c r="L170" s="88">
        <f>IFERROR(_xlfn.RANK.EQ(E170,$E$9:$E$187,0)+COUNTIF(E$9:E170,E170)-1,"-")</f>
        <v>24</v>
      </c>
    </row>
    <row r="171" spans="1:12" ht="12" customHeight="1">
      <c r="A171" s="147">
        <v>163</v>
      </c>
      <c r="B171" s="147">
        <v>644</v>
      </c>
      <c r="C171" s="147" t="s">
        <v>260</v>
      </c>
      <c r="D171" s="91">
        <v>483</v>
      </c>
      <c r="E171" s="91">
        <v>313</v>
      </c>
      <c r="F171" s="91">
        <v>313</v>
      </c>
      <c r="G171" s="91">
        <v>313</v>
      </c>
      <c r="H171" s="91">
        <v>1510</v>
      </c>
      <c r="J171" s="88">
        <f>IFERROR(_xlfn.RANK.EQ(D171,$D$9:$D$187,0)+COUNTIF(D$9:D171,D171)-1,"-")</f>
        <v>32</v>
      </c>
      <c r="K171" s="88">
        <f>IFERROR(_xlfn.RANK.EQ(H171,$H$9:$H$187,0)+COUNTIF(H$9:H171,H171)-1,"-")</f>
        <v>30</v>
      </c>
      <c r="L171" s="88">
        <f>IFERROR(_xlfn.RANK.EQ(E171,$E$9:$E$187,0)+COUNTIF(E$9:E171,E171)-1,"-")</f>
        <v>15</v>
      </c>
    </row>
    <row r="172" spans="1:12" ht="12" customHeight="1">
      <c r="A172" s="147">
        <v>164</v>
      </c>
      <c r="B172" s="147">
        <v>645</v>
      </c>
      <c r="C172" s="147" t="s">
        <v>245</v>
      </c>
      <c r="D172" s="91">
        <v>546</v>
      </c>
      <c r="E172" s="91">
        <v>304</v>
      </c>
      <c r="F172" s="91" t="s">
        <v>145</v>
      </c>
      <c r="G172" s="91">
        <v>304</v>
      </c>
      <c r="H172" s="91">
        <v>1660</v>
      </c>
      <c r="J172" s="88">
        <f>IFERROR(_xlfn.RANK.EQ(D172,$D$9:$D$187,0)+COUNTIF(D$9:D172,D172)-1,"-")</f>
        <v>28</v>
      </c>
      <c r="K172" s="88">
        <f>IFERROR(_xlfn.RANK.EQ(H172,$H$9:$H$187,0)+COUNTIF(H$9:H172,H172)-1,"-")</f>
        <v>26</v>
      </c>
      <c r="L172" s="88">
        <f>IFERROR(_xlfn.RANK.EQ(E172,$E$9:$E$187,0)+COUNTIF(E$9:E172,E172)-1,"-")</f>
        <v>21</v>
      </c>
    </row>
    <row r="173" spans="1:12" ht="12" customHeight="1">
      <c r="A173" s="147">
        <v>165</v>
      </c>
      <c r="B173" s="147">
        <v>646</v>
      </c>
      <c r="C173" s="147" t="s">
        <v>264</v>
      </c>
      <c r="D173" s="91">
        <v>784</v>
      </c>
      <c r="E173" s="91">
        <v>287</v>
      </c>
      <c r="F173" s="91" t="s">
        <v>888</v>
      </c>
      <c r="G173" s="91">
        <v>287</v>
      </c>
      <c r="H173" s="91">
        <v>2250</v>
      </c>
      <c r="J173" s="88">
        <f>IFERROR(_xlfn.RANK.EQ(D173,$D$9:$D$187,0)+COUNTIF(D$9:D173,D173)-1,"-")</f>
        <v>17</v>
      </c>
      <c r="K173" s="88">
        <f>IFERROR(_xlfn.RANK.EQ(H173,$H$9:$H$187,0)+COUNTIF(H$9:H173,H173)-1,"-")</f>
        <v>15</v>
      </c>
      <c r="L173" s="88">
        <f>IFERROR(_xlfn.RANK.EQ(E173,$E$9:$E$187,0)+COUNTIF(E$9:E173,E173)-1,"-")</f>
        <v>41</v>
      </c>
    </row>
    <row r="174" spans="1:12" ht="12" customHeight="1">
      <c r="A174" s="147">
        <v>166</v>
      </c>
      <c r="B174" s="147">
        <v>647</v>
      </c>
      <c r="C174" s="147" t="s">
        <v>268</v>
      </c>
      <c r="D174" s="91">
        <v>167</v>
      </c>
      <c r="E174" s="91">
        <v>266</v>
      </c>
      <c r="F174" s="91" t="s">
        <v>145</v>
      </c>
      <c r="G174" s="91">
        <v>266</v>
      </c>
      <c r="H174" s="91">
        <v>444</v>
      </c>
      <c r="J174" s="88">
        <f>IFERROR(_xlfn.RANK.EQ(D174,$D$9:$D$187,0)+COUNTIF(D$9:D174,D174)-1,"-")</f>
        <v>67</v>
      </c>
      <c r="K174" s="88">
        <f>IFERROR(_xlfn.RANK.EQ(H174,$H$9:$H$187,0)+COUNTIF(H$9:H174,H174)-1,"-")</f>
        <v>64</v>
      </c>
      <c r="L174" s="88">
        <f>IFERROR(_xlfn.RANK.EQ(E174,$E$9:$E$187,0)+COUNTIF(E$9:E174,E174)-1,"-")</f>
        <v>61</v>
      </c>
    </row>
    <row r="175" spans="1:12" ht="12" customHeight="1">
      <c r="A175" s="147">
        <v>167</v>
      </c>
      <c r="B175" s="147">
        <v>648</v>
      </c>
      <c r="C175" s="147" t="s">
        <v>337</v>
      </c>
      <c r="D175" s="91" t="s">
        <v>145</v>
      </c>
      <c r="E175" s="91" t="s">
        <v>145</v>
      </c>
      <c r="F175" s="91" t="s">
        <v>145</v>
      </c>
      <c r="G175" s="91" t="s">
        <v>145</v>
      </c>
      <c r="H175" s="91" t="s">
        <v>145</v>
      </c>
      <c r="J175" s="88" t="str">
        <f>IFERROR(_xlfn.RANK.EQ(D175,$D$9:$D$187,0)+COUNTIF(D$9:D175,D175)-1,"-")</f>
        <v>-</v>
      </c>
      <c r="K175" s="88" t="str">
        <f>IFERROR(_xlfn.RANK.EQ(H175,$H$9:$H$187,0)+COUNTIF(H$9:H175,H175)-1,"-")</f>
        <v>-</v>
      </c>
      <c r="L175" s="88" t="str">
        <f>IFERROR(_xlfn.RANK.EQ(E175,$E$9:$E$187,0)+COUNTIF(E$9:E175,E175)-1,"-")</f>
        <v>-</v>
      </c>
    </row>
    <row r="176" spans="1:12" ht="12" customHeight="1">
      <c r="A176" s="147">
        <v>168</v>
      </c>
      <c r="B176" s="147">
        <v>649</v>
      </c>
      <c r="C176" s="147" t="s">
        <v>249</v>
      </c>
      <c r="D176" s="91">
        <v>302</v>
      </c>
      <c r="E176" s="91">
        <v>275</v>
      </c>
      <c r="F176" s="91" t="s">
        <v>145</v>
      </c>
      <c r="G176" s="91">
        <v>275</v>
      </c>
      <c r="H176" s="91">
        <v>831</v>
      </c>
      <c r="J176" s="88">
        <f>IFERROR(_xlfn.RANK.EQ(D176,$D$9:$D$187,0)+COUNTIF(D$9:D176,D176)-1,"-")</f>
        <v>49</v>
      </c>
      <c r="K176" s="88">
        <f>IFERROR(_xlfn.RANK.EQ(H176,$H$9:$H$187,0)+COUNTIF(H$9:H176,H176)-1,"-")</f>
        <v>46</v>
      </c>
      <c r="L176" s="88">
        <f>IFERROR(_xlfn.RANK.EQ(E176,$E$9:$E$187,0)+COUNTIF(E$9:E176,E176)-1,"-")</f>
        <v>54</v>
      </c>
    </row>
    <row r="177" spans="1:12" ht="12" customHeight="1">
      <c r="A177" s="147">
        <v>169</v>
      </c>
      <c r="B177" s="147">
        <v>661</v>
      </c>
      <c r="C177" s="147" t="s">
        <v>367</v>
      </c>
      <c r="D177" s="91" t="s">
        <v>145</v>
      </c>
      <c r="E177" s="91" t="s">
        <v>145</v>
      </c>
      <c r="F177" s="91" t="s">
        <v>145</v>
      </c>
      <c r="G177" s="91" t="s">
        <v>145</v>
      </c>
      <c r="H177" s="91" t="s">
        <v>145</v>
      </c>
      <c r="J177" s="88" t="str">
        <f>IFERROR(_xlfn.RANK.EQ(D177,$D$9:$D$187,0)+COUNTIF(D$9:D177,D177)-1,"-")</f>
        <v>-</v>
      </c>
      <c r="K177" s="88" t="str">
        <f>IFERROR(_xlfn.RANK.EQ(H177,$H$9:$H$187,0)+COUNTIF(H$9:H177,H177)-1,"-")</f>
        <v>-</v>
      </c>
      <c r="L177" s="88" t="str">
        <f>IFERROR(_xlfn.RANK.EQ(E177,$E$9:$E$187,0)+COUNTIF(E$9:E177,E177)-1,"-")</f>
        <v>-</v>
      </c>
    </row>
    <row r="178" spans="1:12" ht="12" customHeight="1">
      <c r="A178" s="147">
        <v>170</v>
      </c>
      <c r="B178" s="147">
        <v>662</v>
      </c>
      <c r="C178" s="147" t="s">
        <v>320</v>
      </c>
      <c r="D178" s="91" t="s">
        <v>145</v>
      </c>
      <c r="E178" s="91" t="s">
        <v>145</v>
      </c>
      <c r="F178" s="91" t="s">
        <v>145</v>
      </c>
      <c r="G178" s="91" t="s">
        <v>145</v>
      </c>
      <c r="H178" s="91" t="s">
        <v>145</v>
      </c>
      <c r="J178" s="88" t="str">
        <f>IFERROR(_xlfn.RANK.EQ(D178,$D$9:$D$187,0)+COUNTIF(D$9:D178,D178)-1,"-")</f>
        <v>-</v>
      </c>
      <c r="K178" s="88" t="str">
        <f>IFERROR(_xlfn.RANK.EQ(H178,$H$9:$H$187,0)+COUNTIF(H$9:H178,H178)-1,"-")</f>
        <v>-</v>
      </c>
      <c r="L178" s="88" t="str">
        <f>IFERROR(_xlfn.RANK.EQ(E178,$E$9:$E$187,0)+COUNTIF(E$9:E178,E178)-1,"-")</f>
        <v>-</v>
      </c>
    </row>
    <row r="179" spans="1:12" ht="12" customHeight="1">
      <c r="A179" s="147">
        <v>171</v>
      </c>
      <c r="B179" s="147">
        <v>663</v>
      </c>
      <c r="C179" s="147" t="s">
        <v>262</v>
      </c>
      <c r="D179" s="91" t="s">
        <v>145</v>
      </c>
      <c r="E179" s="91" t="s">
        <v>145</v>
      </c>
      <c r="F179" s="91" t="s">
        <v>145</v>
      </c>
      <c r="G179" s="91" t="s">
        <v>145</v>
      </c>
      <c r="H179" s="91" t="s">
        <v>145</v>
      </c>
      <c r="J179" s="88" t="str">
        <f>IFERROR(_xlfn.RANK.EQ(D179,$D$9:$D$187,0)+COUNTIF(D$9:D179,D179)-1,"-")</f>
        <v>-</v>
      </c>
      <c r="K179" s="88" t="str">
        <f>IFERROR(_xlfn.RANK.EQ(H179,$H$9:$H$187,0)+COUNTIF(H$9:H179,H179)-1,"-")</f>
        <v>-</v>
      </c>
      <c r="L179" s="88" t="str">
        <f>IFERROR(_xlfn.RANK.EQ(E179,$E$9:$E$187,0)+COUNTIF(E$9:E179,E179)-1,"-")</f>
        <v>-</v>
      </c>
    </row>
    <row r="180" spans="1:12" ht="12" customHeight="1">
      <c r="A180" s="147">
        <v>172</v>
      </c>
      <c r="B180" s="147">
        <v>664</v>
      </c>
      <c r="C180" s="147" t="s">
        <v>211</v>
      </c>
      <c r="D180" s="91" t="s">
        <v>145</v>
      </c>
      <c r="E180" s="91" t="s">
        <v>145</v>
      </c>
      <c r="F180" s="91" t="s">
        <v>145</v>
      </c>
      <c r="G180" s="91" t="s">
        <v>145</v>
      </c>
      <c r="H180" s="91" t="s">
        <v>145</v>
      </c>
      <c r="J180" s="88" t="str">
        <f>IFERROR(_xlfn.RANK.EQ(D180,$D$9:$D$187,0)+COUNTIF(D$9:D180,D180)-1,"-")</f>
        <v>-</v>
      </c>
      <c r="K180" s="88" t="str">
        <f>IFERROR(_xlfn.RANK.EQ(H180,$H$9:$H$187,0)+COUNTIF(H$9:H180,H180)-1,"-")</f>
        <v>-</v>
      </c>
      <c r="L180" s="88" t="str">
        <f>IFERROR(_xlfn.RANK.EQ(E180,$E$9:$E$187,0)+COUNTIF(E$9:E180,E180)-1,"-")</f>
        <v>-</v>
      </c>
    </row>
    <row r="181" spans="1:12" ht="12" customHeight="1">
      <c r="A181" s="147">
        <v>173</v>
      </c>
      <c r="B181" s="147">
        <v>665</v>
      </c>
      <c r="C181" s="147" t="s">
        <v>273</v>
      </c>
      <c r="D181" s="91">
        <v>38</v>
      </c>
      <c r="E181" s="91">
        <v>266</v>
      </c>
      <c r="F181" s="91" t="s">
        <v>145</v>
      </c>
      <c r="G181" s="91">
        <v>266</v>
      </c>
      <c r="H181" s="91">
        <v>101</v>
      </c>
      <c r="J181" s="88">
        <f>IFERROR(_xlfn.RANK.EQ(D181,$D$9:$D$187,0)+COUNTIF(D$9:D181,D181)-1,"-")</f>
        <v>102</v>
      </c>
      <c r="K181" s="88">
        <f>IFERROR(_xlfn.RANK.EQ(H181,$H$9:$H$187,0)+COUNTIF(H$9:H181,H181)-1,"-")</f>
        <v>98</v>
      </c>
      <c r="L181" s="88">
        <f>IFERROR(_xlfn.RANK.EQ(E181,$E$9:$E$187,0)+COUNTIF(E$9:E181,E181)-1,"-")</f>
        <v>62</v>
      </c>
    </row>
    <row r="182" spans="1:12" ht="12" customHeight="1">
      <c r="A182" s="147">
        <v>174</v>
      </c>
      <c r="B182" s="147">
        <v>667</v>
      </c>
      <c r="C182" s="147" t="s">
        <v>313</v>
      </c>
      <c r="D182" s="91" t="s">
        <v>888</v>
      </c>
      <c r="E182" s="91" t="s">
        <v>888</v>
      </c>
      <c r="F182" s="91" t="s">
        <v>145</v>
      </c>
      <c r="G182" s="91" t="s">
        <v>888</v>
      </c>
      <c r="H182" s="91" t="s">
        <v>888</v>
      </c>
      <c r="J182" s="88" t="str">
        <f>IFERROR(_xlfn.RANK.EQ(D182,$D$9:$D$187,0)+COUNTIF(D$9:D182,D182)-1,"-")</f>
        <v>-</v>
      </c>
      <c r="K182" s="88" t="str">
        <f>IFERROR(_xlfn.RANK.EQ(H182,$H$9:$H$187,0)+COUNTIF(H$9:H182,H182)-1,"-")</f>
        <v>-</v>
      </c>
      <c r="L182" s="88" t="str">
        <f>IFERROR(_xlfn.RANK.EQ(E182,$E$9:$E$187,0)+COUNTIF(E$9:E182,E182)-1,"-")</f>
        <v>-</v>
      </c>
    </row>
    <row r="183" spans="1:12" ht="12" customHeight="1">
      <c r="A183" s="147">
        <v>175</v>
      </c>
      <c r="B183" s="147">
        <v>668</v>
      </c>
      <c r="C183" s="147" t="s">
        <v>345</v>
      </c>
      <c r="D183" s="91" t="s">
        <v>888</v>
      </c>
      <c r="E183" s="91" t="s">
        <v>888</v>
      </c>
      <c r="F183" s="91" t="s">
        <v>145</v>
      </c>
      <c r="G183" s="91" t="s">
        <v>888</v>
      </c>
      <c r="H183" s="91" t="s">
        <v>888</v>
      </c>
      <c r="J183" s="88" t="str">
        <f>IFERROR(_xlfn.RANK.EQ(D183,$D$9:$D$187,0)+COUNTIF(D$9:D183,D183)-1,"-")</f>
        <v>-</v>
      </c>
      <c r="K183" s="88" t="str">
        <f>IFERROR(_xlfn.RANK.EQ(H183,$H$9:$H$187,0)+COUNTIF(H$9:H183,H183)-1,"-")</f>
        <v>-</v>
      </c>
      <c r="L183" s="88" t="str">
        <f>IFERROR(_xlfn.RANK.EQ(E183,$E$9:$E$187,0)+COUNTIF(E$9:E183,E183)-1,"-")</f>
        <v>-</v>
      </c>
    </row>
    <row r="184" spans="1:12" ht="12" customHeight="1">
      <c r="A184" s="147">
        <v>176</v>
      </c>
      <c r="B184" s="147">
        <v>691</v>
      </c>
      <c r="C184" s="147" t="s">
        <v>197</v>
      </c>
      <c r="D184" s="91" t="s">
        <v>145</v>
      </c>
      <c r="E184" s="91" t="s">
        <v>145</v>
      </c>
      <c r="F184" s="91" t="s">
        <v>145</v>
      </c>
      <c r="G184" s="91" t="s">
        <v>145</v>
      </c>
      <c r="H184" s="91" t="s">
        <v>145</v>
      </c>
      <c r="J184" s="88" t="str">
        <f>IFERROR(_xlfn.RANK.EQ(D184,$D$9:$D$187,0)+COUNTIF(D$9:D184,D184)-1,"-")</f>
        <v>-</v>
      </c>
      <c r="K184" s="88" t="str">
        <f>IFERROR(_xlfn.RANK.EQ(H184,$H$9:$H$187,0)+COUNTIF(H$9:H184,H184)-1,"-")</f>
        <v>-</v>
      </c>
      <c r="L184" s="88" t="str">
        <f>IFERROR(_xlfn.RANK.EQ(E184,$E$9:$E$187,0)+COUNTIF(E$9:E184,E184)-1,"-")</f>
        <v>-</v>
      </c>
    </row>
    <row r="185" spans="1:12" ht="12" customHeight="1">
      <c r="A185" s="147">
        <v>177</v>
      </c>
      <c r="B185" s="147">
        <v>692</v>
      </c>
      <c r="C185" s="147" t="s">
        <v>223</v>
      </c>
      <c r="D185" s="91" t="s">
        <v>888</v>
      </c>
      <c r="E185" s="91" t="s">
        <v>888</v>
      </c>
      <c r="F185" s="91" t="s">
        <v>145</v>
      </c>
      <c r="G185" s="91" t="s">
        <v>888</v>
      </c>
      <c r="H185" s="91" t="s">
        <v>888</v>
      </c>
      <c r="J185" s="88" t="str">
        <f>IFERROR(_xlfn.RANK.EQ(D185,$D$9:$D$187,0)+COUNTIF(D$9:D185,D185)-1,"-")</f>
        <v>-</v>
      </c>
      <c r="K185" s="88" t="str">
        <f>IFERROR(_xlfn.RANK.EQ(H185,$H$9:$H$187,0)+COUNTIF(H$9:H185,H185)-1,"-")</f>
        <v>-</v>
      </c>
      <c r="L185" s="88" t="str">
        <f>IFERROR(_xlfn.RANK.EQ(E185,$E$9:$E$187,0)+COUNTIF(E$9:E185,E185)-1,"-")</f>
        <v>-</v>
      </c>
    </row>
    <row r="186" spans="1:12" ht="12" customHeight="1">
      <c r="A186" s="147">
        <v>178</v>
      </c>
      <c r="B186" s="147">
        <v>693</v>
      </c>
      <c r="C186" s="147" t="s">
        <v>283</v>
      </c>
      <c r="D186" s="91" t="s">
        <v>145</v>
      </c>
      <c r="E186" s="91" t="s">
        <v>145</v>
      </c>
      <c r="F186" s="91" t="s">
        <v>145</v>
      </c>
      <c r="G186" s="91" t="s">
        <v>145</v>
      </c>
      <c r="H186" s="91" t="s">
        <v>145</v>
      </c>
      <c r="J186" s="88" t="str">
        <f>IFERROR(_xlfn.RANK.EQ(D186,$D$9:$D$187,0)+COUNTIF(D$9:D186,D186)-1,"-")</f>
        <v>-</v>
      </c>
      <c r="K186" s="88" t="str">
        <f>IFERROR(_xlfn.RANK.EQ(H186,$H$9:$H$187,0)+COUNTIF(H$9:H186,H186)-1,"-")</f>
        <v>-</v>
      </c>
      <c r="L186" s="88" t="str">
        <f>IFERROR(_xlfn.RANK.EQ(E186,$E$9:$E$187,0)+COUNTIF(E$9:E186,E186)-1,"-")</f>
        <v>-</v>
      </c>
    </row>
    <row r="187" spans="1:12" ht="12" customHeight="1">
      <c r="A187" s="147">
        <v>179</v>
      </c>
      <c r="B187" s="147">
        <v>694</v>
      </c>
      <c r="C187" s="147" t="s">
        <v>368</v>
      </c>
      <c r="D187" s="91" t="s">
        <v>145</v>
      </c>
      <c r="E187" s="91" t="s">
        <v>145</v>
      </c>
      <c r="F187" s="91" t="s">
        <v>145</v>
      </c>
      <c r="G187" s="91" t="s">
        <v>145</v>
      </c>
      <c r="H187" s="91" t="s">
        <v>145</v>
      </c>
      <c r="J187" s="757" t="str">
        <f>IFERROR(_xlfn.RANK.EQ(D187,$D$9:$D$187,0)+COUNTIF(D$9:D187,D187)-1,"-")</f>
        <v>-</v>
      </c>
      <c r="K187" s="757" t="str">
        <f>IFERROR(_xlfn.RANK.EQ(H187,$H$9:$H$187,0)+COUNTIF(H$9:H187,H187)-1,"-")</f>
        <v>-</v>
      </c>
      <c r="L187" s="757" t="str">
        <f>IFERROR(_xlfn.RANK.EQ(E187,$E$9:$E$187,0)+COUNTIF(E$9:E187,E187)-1,"-")</f>
        <v>-</v>
      </c>
    </row>
    <row r="188" spans="1:12" ht="12" customHeight="1">
      <c r="A188" s="147"/>
      <c r="B188" s="147"/>
      <c r="C188" s="147"/>
      <c r="D188" s="91"/>
      <c r="E188" s="91"/>
      <c r="F188" s="91"/>
      <c r="G188" s="91"/>
      <c r="H188" s="91"/>
    </row>
    <row r="189" spans="1:12" ht="12" customHeight="1">
      <c r="A189" s="147"/>
      <c r="B189" s="147"/>
      <c r="C189" s="147" t="s">
        <v>582</v>
      </c>
      <c r="D189" s="91">
        <v>46800</v>
      </c>
      <c r="E189" s="91">
        <v>283</v>
      </c>
      <c r="F189" s="91">
        <v>264</v>
      </c>
      <c r="G189" s="91">
        <v>296</v>
      </c>
      <c r="H189" s="91">
        <v>132400</v>
      </c>
    </row>
    <row r="190" spans="1:12" ht="12" customHeight="1">
      <c r="A190" s="147"/>
      <c r="B190" s="147"/>
      <c r="C190" s="147"/>
    </row>
    <row r="191" spans="1:12" ht="12" customHeight="1">
      <c r="A191" s="148" t="s">
        <v>583</v>
      </c>
    </row>
    <row r="192" spans="1:12" ht="12" customHeight="1">
      <c r="A192" s="55" t="s">
        <v>583</v>
      </c>
    </row>
    <row r="193" spans="1:3" ht="12" customHeight="1">
      <c r="A193" s="55" t="s">
        <v>981</v>
      </c>
      <c r="B193" s="195"/>
      <c r="C193" s="195"/>
    </row>
    <row r="194" spans="1:3" ht="12" customHeight="1">
      <c r="A194" s="55" t="s">
        <v>982</v>
      </c>
      <c r="B194" s="195"/>
      <c r="C194" s="195"/>
    </row>
    <row r="195" spans="1:3" ht="12" customHeight="1">
      <c r="A195" s="55" t="s">
        <v>983</v>
      </c>
      <c r="B195" s="195"/>
      <c r="C195" s="195"/>
    </row>
    <row r="196" spans="1:3" ht="12" customHeight="1">
      <c r="A196" s="53" t="s">
        <v>984</v>
      </c>
      <c r="B196" s="195"/>
      <c r="C196" s="195"/>
    </row>
    <row r="197" spans="1:3" ht="12" customHeight="1">
      <c r="A197" s="54" t="s">
        <v>985</v>
      </c>
      <c r="B197" s="195"/>
      <c r="C197" s="195"/>
    </row>
    <row r="198" spans="1:3" ht="12" customHeight="1">
      <c r="A198" s="54" t="s">
        <v>986</v>
      </c>
      <c r="B198" s="195"/>
      <c r="C198" s="195"/>
    </row>
    <row r="199" spans="1:3" ht="12" customHeight="1">
      <c r="A199" s="53" t="s">
        <v>987</v>
      </c>
      <c r="B199" s="195"/>
      <c r="C199" s="195"/>
    </row>
    <row r="200" spans="1:3" ht="12" customHeight="1">
      <c r="A200" s="55" t="s">
        <v>988</v>
      </c>
    </row>
  </sheetData>
  <autoFilter ref="A8:L187" xr:uid="{00000000-0001-0000-0700-000000000000}"/>
  <mergeCells count="3">
    <mergeCell ref="J7:J8"/>
    <mergeCell ref="K7:K8"/>
    <mergeCell ref="L7:L8"/>
  </mergeCells>
  <phoneticPr fontId="4"/>
  <pageMargins left="0.59055118110236227" right="0.59055118110236227" top="0.59055118110236227" bottom="0.59055118110236227" header="0.31496062992125984" footer="0.31496062992125984"/>
  <pageSetup paperSize="9" scale="80" orientation="portrait" r:id="rId1"/>
  <headerFooter scaleWithDoc="0"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A313D-FF5D-40AA-8F87-BCC9ACFFF93E}">
  <sheetPr>
    <tabColor theme="5" tint="0.79998168889431442"/>
  </sheetPr>
  <dimension ref="A1:AZ244"/>
  <sheetViews>
    <sheetView topLeftCell="I1" zoomScale="85" zoomScaleNormal="85" zoomScaleSheetLayoutView="85" zoomScalePageLayoutView="75" workbookViewId="0">
      <selection activeCell="F284" sqref="F284"/>
    </sheetView>
  </sheetViews>
  <sheetFormatPr defaultColWidth="7.875" defaultRowHeight="18.75"/>
  <cols>
    <col min="1" max="1" width="8.625" style="601" customWidth="1"/>
    <col min="2" max="2" width="6.75" style="601" customWidth="1"/>
    <col min="3" max="3" width="10.375" style="601" bestFit="1" customWidth="1"/>
    <col min="4" max="4" width="6.75" style="601" bestFit="1" customWidth="1"/>
    <col min="5" max="5" width="10.375" customWidth="1"/>
    <col min="6" max="6" width="14.125" style="601" customWidth="1"/>
    <col min="7" max="9" width="8.875" style="601" customWidth="1"/>
    <col min="10" max="10" width="14.125" style="601" customWidth="1"/>
    <col min="11" max="15" width="7.875" style="4"/>
    <col min="16" max="16" width="4.875" style="4" customWidth="1"/>
    <col min="17" max="21" width="7.875" style="4"/>
    <col min="22" max="22" width="5.125" style="4" customWidth="1"/>
    <col min="23" max="27" width="7.875" style="4"/>
    <col min="28" max="28" width="4.375" style="4" customWidth="1"/>
    <col min="29" max="36" width="7.875" style="4"/>
    <col min="37" max="37" width="4" style="4" customWidth="1"/>
    <col min="38" max="42" width="7.875" style="4"/>
    <col min="43" max="43" width="3.875" style="4" customWidth="1"/>
    <col min="44" max="48" width="7.875" style="4"/>
    <col min="49" max="49" width="3.875" style="4" customWidth="1"/>
    <col min="50" max="16384" width="7.875" style="4"/>
  </cols>
  <sheetData>
    <row r="1" spans="1:52" ht="15" customHeight="1">
      <c r="A1" s="1280" t="s">
        <v>989</v>
      </c>
      <c r="B1" s="1280"/>
      <c r="C1" s="1280"/>
      <c r="D1" s="1280"/>
      <c r="E1" s="1280"/>
      <c r="F1" s="1280"/>
      <c r="G1" s="1280"/>
      <c r="H1" s="1280"/>
      <c r="I1" s="1280"/>
      <c r="J1" s="1280"/>
    </row>
    <row r="2" spans="1:52" ht="13.5">
      <c r="A2" s="633"/>
      <c r="B2" s="634"/>
      <c r="C2" s="599"/>
      <c r="D2" s="633"/>
      <c r="E2" s="599"/>
      <c r="F2" s="599"/>
      <c r="G2" s="599"/>
      <c r="H2" s="599"/>
      <c r="I2" s="599"/>
      <c r="J2" s="633"/>
    </row>
    <row r="3" spans="1:52" ht="13.5">
      <c r="A3" s="1281" t="s">
        <v>591</v>
      </c>
      <c r="B3" s="1281"/>
      <c r="C3" s="1281"/>
      <c r="D3" s="1281"/>
      <c r="E3" s="1281"/>
      <c r="F3" s="1281"/>
      <c r="G3" s="1281"/>
      <c r="H3" s="1281"/>
      <c r="I3" s="1281"/>
      <c r="J3" s="1281"/>
    </row>
    <row r="4" spans="1:52" ht="19.5" thickBot="1">
      <c r="A4" s="600"/>
      <c r="B4" s="600"/>
      <c r="C4" s="600"/>
      <c r="D4" s="600"/>
      <c r="F4" s="600"/>
      <c r="G4" s="600"/>
      <c r="H4" s="600"/>
      <c r="I4" s="600"/>
      <c r="J4" s="600"/>
    </row>
    <row r="5" spans="1:52" ht="14.25" thickTop="1">
      <c r="A5" s="1282" t="s">
        <v>592</v>
      </c>
      <c r="B5" s="1135" t="s">
        <v>593</v>
      </c>
      <c r="C5" s="1137" t="s">
        <v>594</v>
      </c>
      <c r="D5" s="1135" t="s">
        <v>595</v>
      </c>
      <c r="E5" s="1137" t="s">
        <v>596</v>
      </c>
      <c r="F5" s="1284" t="s">
        <v>955</v>
      </c>
      <c r="G5" s="1286" t="s">
        <v>990</v>
      </c>
      <c r="H5" s="1288"/>
      <c r="I5" s="1284"/>
      <c r="J5" s="1289" t="s">
        <v>880</v>
      </c>
    </row>
    <row r="6" spans="1:52" ht="13.5">
      <c r="A6" s="1283"/>
      <c r="B6" s="1136"/>
      <c r="C6" s="1138"/>
      <c r="D6" s="1136"/>
      <c r="E6" s="1138"/>
      <c r="F6" s="1285"/>
      <c r="G6" s="1287"/>
      <c r="H6" s="641" t="s">
        <v>957</v>
      </c>
      <c r="I6" s="641" t="s">
        <v>958</v>
      </c>
      <c r="J6" s="1258"/>
    </row>
    <row r="7" spans="1:52" ht="10.5" customHeight="1">
      <c r="A7" s="604"/>
      <c r="B7" s="604"/>
      <c r="C7" s="605"/>
      <c r="D7" s="604"/>
      <c r="E7" s="606"/>
      <c r="F7" s="642" t="s">
        <v>131</v>
      </c>
      <c r="G7" s="620" t="s">
        <v>840</v>
      </c>
      <c r="H7" s="620" t="s">
        <v>840</v>
      </c>
      <c r="I7" s="620" t="s">
        <v>840</v>
      </c>
      <c r="J7" s="620" t="s">
        <v>841</v>
      </c>
    </row>
    <row r="8" spans="1:52" ht="21" customHeight="1">
      <c r="A8" s="608" t="s">
        <v>604</v>
      </c>
      <c r="B8" s="608" t="s">
        <v>602</v>
      </c>
      <c r="C8" s="606" t="s">
        <v>120</v>
      </c>
      <c r="D8" s="608" t="s">
        <v>603</v>
      </c>
      <c r="E8" s="606"/>
      <c r="F8" s="643">
        <v>46800</v>
      </c>
      <c r="G8" s="621">
        <v>283</v>
      </c>
      <c r="H8" s="621">
        <v>264</v>
      </c>
      <c r="I8" s="621">
        <v>296</v>
      </c>
      <c r="J8" s="621">
        <v>132400</v>
      </c>
    </row>
    <row r="9" spans="1:52" ht="21" customHeight="1">
      <c r="A9" s="608" t="s">
        <v>604</v>
      </c>
      <c r="B9" s="605" t="s">
        <v>604</v>
      </c>
      <c r="C9" s="606" t="s">
        <v>188</v>
      </c>
      <c r="D9" s="608" t="s">
        <v>603</v>
      </c>
      <c r="E9" s="606"/>
      <c r="F9" s="643">
        <v>3110</v>
      </c>
      <c r="G9" s="621">
        <v>292</v>
      </c>
      <c r="H9" s="621">
        <v>291</v>
      </c>
      <c r="I9" s="621">
        <v>294</v>
      </c>
      <c r="J9" s="621">
        <v>9070</v>
      </c>
    </row>
    <row r="10" spans="1:52" ht="21" customHeight="1">
      <c r="A10" s="608" t="s">
        <v>604</v>
      </c>
      <c r="B10" s="605" t="s">
        <v>605</v>
      </c>
      <c r="C10" s="606" t="s">
        <v>193</v>
      </c>
      <c r="D10" s="608" t="s">
        <v>603</v>
      </c>
      <c r="E10" s="606"/>
      <c r="F10" s="643">
        <v>566</v>
      </c>
      <c r="G10" s="621">
        <v>220</v>
      </c>
      <c r="H10" s="621">
        <v>207</v>
      </c>
      <c r="I10" s="621">
        <v>232</v>
      </c>
      <c r="J10" s="621">
        <v>1240</v>
      </c>
    </row>
    <row r="11" spans="1:52" ht="21" customHeight="1">
      <c r="A11" s="608" t="s">
        <v>604</v>
      </c>
      <c r="B11" s="605" t="s">
        <v>606</v>
      </c>
      <c r="C11" s="606" t="s">
        <v>194</v>
      </c>
      <c r="D11" s="608" t="s">
        <v>603</v>
      </c>
      <c r="E11" s="606"/>
      <c r="F11" s="643">
        <v>1640</v>
      </c>
      <c r="G11" s="621">
        <v>247</v>
      </c>
      <c r="H11" s="621">
        <v>232</v>
      </c>
      <c r="I11" s="621">
        <v>265</v>
      </c>
      <c r="J11" s="621">
        <v>4060</v>
      </c>
      <c r="N11" s="5"/>
    </row>
    <row r="12" spans="1:52" ht="21" customHeight="1">
      <c r="A12" s="608" t="s">
        <v>604</v>
      </c>
      <c r="B12" s="605" t="s">
        <v>607</v>
      </c>
      <c r="C12" s="606" t="s">
        <v>190</v>
      </c>
      <c r="D12" s="608" t="s">
        <v>603</v>
      </c>
      <c r="E12" s="606"/>
      <c r="F12" s="643">
        <v>1920</v>
      </c>
      <c r="G12" s="621">
        <v>241</v>
      </c>
      <c r="H12" s="621">
        <v>214</v>
      </c>
      <c r="I12" s="621">
        <v>251</v>
      </c>
      <c r="J12" s="621">
        <v>4620</v>
      </c>
    </row>
    <row r="13" spans="1:52" ht="21" customHeight="1">
      <c r="A13" s="608" t="s">
        <v>604</v>
      </c>
      <c r="B13" s="605" t="s">
        <v>608</v>
      </c>
      <c r="C13" s="606" t="s">
        <v>184</v>
      </c>
      <c r="D13" s="608" t="s">
        <v>603</v>
      </c>
      <c r="E13" s="606"/>
      <c r="F13" s="643">
        <v>10100</v>
      </c>
      <c r="G13" s="621">
        <v>282</v>
      </c>
      <c r="H13" s="621">
        <v>282</v>
      </c>
      <c r="I13" s="621">
        <v>283</v>
      </c>
      <c r="J13" s="621">
        <v>28600</v>
      </c>
    </row>
    <row r="14" spans="1:52" ht="21" customHeight="1">
      <c r="A14" s="608" t="s">
        <v>604</v>
      </c>
      <c r="B14" s="605" t="s">
        <v>609</v>
      </c>
      <c r="C14" s="606" t="s">
        <v>185</v>
      </c>
      <c r="D14" s="608" t="s">
        <v>603</v>
      </c>
      <c r="E14" s="606"/>
      <c r="F14" s="643">
        <v>8880</v>
      </c>
      <c r="G14" s="621">
        <v>259</v>
      </c>
      <c r="H14" s="621">
        <v>248</v>
      </c>
      <c r="I14" s="621">
        <v>275</v>
      </c>
      <c r="J14" s="621">
        <v>23000</v>
      </c>
      <c r="L14" s="1"/>
      <c r="M14" s="1"/>
      <c r="N14" s="1290" t="s">
        <v>843</v>
      </c>
      <c r="O14" s="1291"/>
      <c r="P14" s="1291"/>
      <c r="Q14" s="1291"/>
      <c r="R14" s="1291"/>
      <c r="S14" s="1292"/>
      <c r="T14" s="1290" t="s">
        <v>844</v>
      </c>
      <c r="U14" s="1291"/>
      <c r="V14" s="1291"/>
      <c r="W14" s="1291"/>
      <c r="X14" s="1291"/>
      <c r="Y14" s="1292"/>
      <c r="Z14" s="1290" t="s">
        <v>845</v>
      </c>
      <c r="AA14" s="1291"/>
      <c r="AB14" s="1291"/>
      <c r="AC14" s="1291"/>
      <c r="AD14" s="1291"/>
      <c r="AE14" s="1292"/>
      <c r="AF14" s="102"/>
      <c r="AG14" s="1"/>
      <c r="AH14" s="1"/>
      <c r="AI14" s="1290" t="s">
        <v>843</v>
      </c>
      <c r="AJ14" s="1291"/>
      <c r="AK14" s="1291"/>
      <c r="AL14" s="1291"/>
      <c r="AM14" s="1291"/>
      <c r="AN14" s="1292"/>
      <c r="AO14" s="1290" t="s">
        <v>844</v>
      </c>
      <c r="AP14" s="1291"/>
      <c r="AQ14" s="1291"/>
      <c r="AR14" s="1291"/>
      <c r="AS14" s="1291"/>
      <c r="AT14" s="1292"/>
      <c r="AU14" s="1290" t="s">
        <v>845</v>
      </c>
      <c r="AV14" s="1291"/>
      <c r="AW14" s="1291"/>
      <c r="AX14" s="1291"/>
      <c r="AY14" s="1291"/>
      <c r="AZ14" s="1292"/>
    </row>
    <row r="15" spans="1:52" ht="21" customHeight="1">
      <c r="A15" s="608" t="s">
        <v>604</v>
      </c>
      <c r="B15" s="605" t="s">
        <v>610</v>
      </c>
      <c r="C15" s="606" t="s">
        <v>192</v>
      </c>
      <c r="D15" s="608" t="s">
        <v>603</v>
      </c>
      <c r="E15" s="606"/>
      <c r="F15" s="643">
        <v>864</v>
      </c>
      <c r="G15" s="621">
        <v>167</v>
      </c>
      <c r="H15" s="621">
        <v>167</v>
      </c>
      <c r="I15" s="621">
        <v>167</v>
      </c>
      <c r="J15" s="621">
        <v>1450</v>
      </c>
      <c r="L15" s="1"/>
      <c r="M15" s="1"/>
      <c r="N15" s="7"/>
      <c r="O15" s="827"/>
      <c r="P15" s="827"/>
      <c r="Q15" s="827"/>
      <c r="R15" s="827"/>
      <c r="S15" s="827"/>
      <c r="T15" s="7"/>
      <c r="U15" s="827"/>
      <c r="V15" s="827"/>
      <c r="W15" s="827"/>
      <c r="X15" s="827"/>
      <c r="Y15" s="827"/>
      <c r="Z15" s="7"/>
      <c r="AA15" s="827"/>
      <c r="AB15" s="827"/>
      <c r="AC15" s="827"/>
      <c r="AD15" s="827"/>
      <c r="AE15" s="16"/>
      <c r="AF15" s="102"/>
      <c r="AG15" s="1"/>
      <c r="AH15" s="1"/>
      <c r="AI15" s="8"/>
      <c r="AJ15" s="2"/>
      <c r="AK15" s="2"/>
      <c r="AL15" s="2"/>
      <c r="AM15" s="2"/>
      <c r="AN15" s="2"/>
      <c r="AO15" s="8"/>
      <c r="AP15" s="2"/>
      <c r="AQ15" s="2"/>
      <c r="AR15" s="2"/>
      <c r="AS15" s="2"/>
      <c r="AT15" s="2"/>
      <c r="AU15" s="7"/>
      <c r="AV15" s="827"/>
      <c r="AW15" s="1007"/>
      <c r="AX15" s="1005"/>
      <c r="AY15" s="1005"/>
      <c r="AZ15" s="1006"/>
    </row>
    <row r="16" spans="1:52" ht="21" customHeight="1">
      <c r="A16" s="608" t="s">
        <v>604</v>
      </c>
      <c r="B16" s="605" t="s">
        <v>612</v>
      </c>
      <c r="C16" s="606" t="s">
        <v>196</v>
      </c>
      <c r="D16" s="608" t="s">
        <v>603</v>
      </c>
      <c r="E16" s="606"/>
      <c r="F16" s="643" t="s">
        <v>145</v>
      </c>
      <c r="G16" s="621" t="s">
        <v>145</v>
      </c>
      <c r="H16" s="621" t="s">
        <v>145</v>
      </c>
      <c r="I16" s="621" t="s">
        <v>145</v>
      </c>
      <c r="J16" s="621" t="s">
        <v>145</v>
      </c>
      <c r="L16" s="103">
        <v>1</v>
      </c>
      <c r="M16" s="103" t="s">
        <v>339</v>
      </c>
      <c r="N16" s="104" t="str">
        <f>IFERROR(_xlfn.XLOOKUP(M16,$E$23:$E$201,$F$23:$F$201),"-")</f>
        <v>x</v>
      </c>
      <c r="O16" s="876" t="str">
        <f>IFERROR(_xlfn.RANK.EQ(N16,$N$16:$N$194,0)+COUNTIF(N$16:N16,N16)-1,"-")</f>
        <v>-</v>
      </c>
      <c r="P16" s="876"/>
      <c r="Q16" s="941">
        <f>IFERROR(RANK(S16,$S$16:$S$194,0),"-")</f>
        <v>1</v>
      </c>
      <c r="R16" s="941" t="str">
        <f>IFERROR(INDEX($M$16:$M$194,MATCH(L16,$O$16:$O$194,0)),"-")</f>
        <v>音更町</v>
      </c>
      <c r="S16" s="941">
        <f>IFERROR(LARGE($N$16:$N$194,L16),"-")</f>
        <v>2710</v>
      </c>
      <c r="T16" s="104" t="str">
        <f>IFERROR(_xlfn.XLOOKUP(M16,$E$23:$E$201,$J$23:$J$201),"-")</f>
        <v>x</v>
      </c>
      <c r="U16" s="876" t="str">
        <f>IFERROR(_xlfn.RANK.EQ(T16,$T$16:$T$194,0)+COUNTIF(T$16:T16,T16)-1,"-")</f>
        <v>-</v>
      </c>
      <c r="V16" s="876"/>
      <c r="W16" s="828">
        <f>IFERROR(RANK(Y16,$Y$16:$Y$194,0),"-")</f>
        <v>1</v>
      </c>
      <c r="X16" s="828" t="str">
        <f>IFERROR(INDEX($M$16:$M$194,MATCH(L16,$U$16:$U$194,0)),"-")</f>
        <v>音更町</v>
      </c>
      <c r="Y16" s="941">
        <f>IFERROR(LARGE($T$16:$T$194,L16),"-")</f>
        <v>8710</v>
      </c>
      <c r="Z16" s="104" t="str">
        <f>IFERROR(_xlfn.XLOOKUP(M16,$E$23:$E$201,$G$23:$G$201),"-")</f>
        <v>x</v>
      </c>
      <c r="AA16" s="876" t="str">
        <f>IFERROR(_xlfn.RANK.EQ(Z16,$Z$16:$Z$194,0)+COUNTIF(Z$16:Z16,Z16)-1,"-")</f>
        <v>-</v>
      </c>
      <c r="AB16" s="876"/>
      <c r="AC16" s="828">
        <f>IFERROR(RANK(AE16,$AE$16:$AE$194,0),"-")</f>
        <v>1</v>
      </c>
      <c r="AD16" s="828" t="str">
        <f>IFERROR(INDEX($M$16:$M$194,MATCH(L16,$AA$16:$AA$194,0)),"-")</f>
        <v>小清水町</v>
      </c>
      <c r="AE16" s="85">
        <f>IFERROR(LARGE($Z$16:$Z$194,L16),"-")</f>
        <v>367</v>
      </c>
      <c r="AF16" s="102"/>
      <c r="AG16" s="1">
        <v>1</v>
      </c>
      <c r="AH16" s="1" t="s">
        <v>611</v>
      </c>
      <c r="AI16" s="939">
        <f>IFERROR(_xlfn.XLOOKUP(AH16,$C$9:$C$22,$F$9:$F$22),"-")</f>
        <v>3110</v>
      </c>
      <c r="AJ16" s="876">
        <f>IFERROR(_xlfn.RANK.EQ(AI16,$AI$16:$AI$29,0)+COUNTIF(AI$16:AI16,AI16)-1,"-")</f>
        <v>5</v>
      </c>
      <c r="AK16" s="876"/>
      <c r="AL16" s="828">
        <f>IFERROR(RANK(AN16,$AN$16:$AN$29,0),"-")</f>
        <v>1</v>
      </c>
      <c r="AM16" s="828" t="str">
        <f>IFERROR(INDEX($AH$16:$AH$29,MATCH(AG16,$AJ$16:$AJ$29,0)),"-")</f>
        <v>十勝</v>
      </c>
      <c r="AN16" s="941">
        <f>IFERROR(LARGE($AI$16:$AI$29,AG16),"-")</f>
        <v>13000</v>
      </c>
      <c r="AO16" s="939">
        <f>IFERROR(_xlfn.XLOOKUP(AH16,$C$9:$C$22,$J$9:$J$22),"-")</f>
        <v>9070</v>
      </c>
      <c r="AP16" s="876">
        <f>IFERROR(_xlfn.RANK.EQ(AO16,$AO$16:$AO$29,0)+COUNTIF(AO$16:AO16,AO16)-1,"-")</f>
        <v>5</v>
      </c>
      <c r="AQ16" s="876"/>
      <c r="AR16" s="828">
        <f>IFERROR(RANK(AT16,$AT$16:$AT$29,0),"-")</f>
        <v>1</v>
      </c>
      <c r="AS16" s="828" t="str">
        <f>IFERROR(INDEX($AH$16:$AH$29,MATCH(AG16,$AP$16:$AP$29,0)),"-")</f>
        <v>十勝</v>
      </c>
      <c r="AT16" s="959">
        <f>IFERROR(LARGE($AO$16:$AO$29,AG16),"-")</f>
        <v>41100</v>
      </c>
      <c r="AU16" s="939">
        <f>IFERROR(_xlfn.XLOOKUP(AH16,$C$9:$C$22,$G$9:$G$22),"-")</f>
        <v>292</v>
      </c>
      <c r="AV16" s="876">
        <f>IFERROR(_xlfn.RANK.EQ(AU16,$AU$16:$AU$29,0)+COUNTIF(AU$16:AU16,AU16)-1,"-")</f>
        <v>3</v>
      </c>
      <c r="AW16" s="998"/>
      <c r="AX16" s="1001">
        <f>IFERROR(RANK(AZ16,$AZ$16:$AZ$29,0),"-")</f>
        <v>1</v>
      </c>
      <c r="AY16" s="1001" t="str">
        <f>IFERROR(INDEX($AH$16:$AH$29,MATCH(AG16,$AV$16:$AV$29,0)),"-")</f>
        <v>十勝</v>
      </c>
      <c r="AZ16" s="1002">
        <f>IFERROR(LARGE($AU$16:$AU$29,AG16),"-")</f>
        <v>316</v>
      </c>
    </row>
    <row r="17" spans="1:52" ht="21" customHeight="1">
      <c r="A17" s="608" t="s">
        <v>604</v>
      </c>
      <c r="B17" s="605" t="s">
        <v>614</v>
      </c>
      <c r="C17" s="606" t="s">
        <v>186</v>
      </c>
      <c r="D17" s="608" t="s">
        <v>603</v>
      </c>
      <c r="E17" s="606"/>
      <c r="F17" s="643">
        <v>4740</v>
      </c>
      <c r="G17" s="621">
        <v>300</v>
      </c>
      <c r="H17" s="621">
        <v>261</v>
      </c>
      <c r="I17" s="621">
        <v>301</v>
      </c>
      <c r="J17" s="621">
        <v>14200</v>
      </c>
      <c r="L17" s="103">
        <v>2</v>
      </c>
      <c r="M17" s="103" t="s">
        <v>316</v>
      </c>
      <c r="N17" s="104" t="str">
        <f t="shared" ref="N17:N80" si="0">IFERROR(_xlfn.XLOOKUP(M17,$E$23:$E$201,$F$23:$F$201),"-")</f>
        <v>x</v>
      </c>
      <c r="O17" s="876" t="str">
        <f>IFERROR(_xlfn.RANK.EQ(N17,$N$16:$N$194,0)+COUNTIF(N$16:N17,N17)-1,"-")</f>
        <v>-</v>
      </c>
      <c r="P17" s="876"/>
      <c r="Q17" s="941">
        <f t="shared" ref="Q17:Q80" si="1">IFERROR(RANK(S17,$S$16:$S$194,0),"-")</f>
        <v>2</v>
      </c>
      <c r="R17" s="941" t="str">
        <f t="shared" ref="R17:R80" si="2">IFERROR(INDEX($M$16:$M$194,MATCH(L17,$O$16:$O$194,0)),"-")</f>
        <v>士別市</v>
      </c>
      <c r="S17" s="941">
        <f t="shared" ref="S17:S80" si="3">IFERROR(LARGE($N$16:$N$194,L17),"-")</f>
        <v>2460</v>
      </c>
      <c r="T17" s="104" t="str">
        <f t="shared" ref="T17:T80" si="4">IFERROR(_xlfn.XLOOKUP(M17,$E$23:$E$201,$J$23:$J$201),"-")</f>
        <v>x</v>
      </c>
      <c r="U17" s="876" t="str">
        <f>IFERROR(_xlfn.RANK.EQ(T17,$T$16:$T$194,0)+COUNTIF(T$16:T17,T17)-1,"-")</f>
        <v>-</v>
      </c>
      <c r="V17" s="876"/>
      <c r="W17" s="828">
        <f t="shared" ref="W17:W80" si="5">IFERROR(RANK(Y17,$Y$16:$Y$194,0),"-")</f>
        <v>2</v>
      </c>
      <c r="X17" s="828" t="str">
        <f t="shared" ref="X17:X80" si="6">IFERROR(INDEX($M$16:$M$194,MATCH(L17,$U$16:$U$194,0)),"-")</f>
        <v>帯広市</v>
      </c>
      <c r="Y17" s="941">
        <f t="shared" ref="Y17:Y80" si="7">IFERROR(LARGE($T$16:$T$194,L17),"-")</f>
        <v>6950</v>
      </c>
      <c r="Z17" s="104" t="str">
        <f t="shared" ref="Z17:Z80" si="8">IFERROR(_xlfn.XLOOKUP(M17,$E$23:$E$201,$G$23:$G$201),"-")</f>
        <v>x</v>
      </c>
      <c r="AA17" s="876" t="str">
        <f>IFERROR(_xlfn.RANK.EQ(Z17,$Z$16:$Z$194,0)+COUNTIF(Z$16:Z17,Z17)-1,"-")</f>
        <v>-</v>
      </c>
      <c r="AB17" s="876"/>
      <c r="AC17" s="828">
        <f t="shared" ref="AC17:AC80" si="9">IFERROR(RANK(AE17,$AE$16:$AE$194,0),"-")</f>
        <v>2</v>
      </c>
      <c r="AD17" s="828" t="str">
        <f t="shared" ref="AD17:AD80" si="10">IFERROR(INDEX($M$16:$M$194,MATCH(L17,$AA$16:$AA$194,0)),"-")</f>
        <v>妹背牛町</v>
      </c>
      <c r="AE17" s="85">
        <f t="shared" ref="AE17:AE80" si="11">IFERROR(LARGE($Z$16:$Z$194,L17),"-")</f>
        <v>356</v>
      </c>
      <c r="AF17" s="102"/>
      <c r="AG17" s="1">
        <v>2</v>
      </c>
      <c r="AH17" s="1" t="s">
        <v>613</v>
      </c>
      <c r="AI17" s="939">
        <f t="shared" ref="AI17:AI29" si="12">IFERROR(_xlfn.XLOOKUP(AH17,$C$9:$C$22,$F$9:$F$22),"-")</f>
        <v>566</v>
      </c>
      <c r="AJ17" s="876">
        <f>IFERROR(_xlfn.RANK.EQ(AI17,$AI$16:$AI$29,0)+COUNTIF(AI$16:AI17,AI17)-1,"-")</f>
        <v>10</v>
      </c>
      <c r="AK17" s="876"/>
      <c r="AL17" s="828">
        <f t="shared" ref="AL17:AL29" si="13">IFERROR(RANK(AN17,$AN$16:$AN$29,0),"-")</f>
        <v>2</v>
      </c>
      <c r="AM17" s="828" t="str">
        <f t="shared" ref="AM17:AM29" si="14">IFERROR(INDEX($AH$16:$AH$29,MATCH(AG17,$AJ$16:$AJ$29,0)),"-")</f>
        <v>空知</v>
      </c>
      <c r="AN17" s="941">
        <f t="shared" ref="AN17:AN29" si="15">IFERROR(LARGE($AI$16:$AI$29,AG17),"-")</f>
        <v>10100</v>
      </c>
      <c r="AO17" s="939">
        <f t="shared" ref="AO17:AO29" si="16">IFERROR(_xlfn.XLOOKUP(AH17,$C$9:$C$22,$J$9:$J$22),"-")</f>
        <v>1240</v>
      </c>
      <c r="AP17" s="876">
        <f>IFERROR(_xlfn.RANK.EQ(AO17,$AO$16:$AO$29,0)+COUNTIF(AO$16:AO17,AO17)-1,"-")</f>
        <v>10</v>
      </c>
      <c r="AQ17" s="876"/>
      <c r="AR17" s="828">
        <f t="shared" ref="AR17:AR29" si="17">IFERROR(RANK(AT17,$AT$16:$AT$29,0),"-")</f>
        <v>2</v>
      </c>
      <c r="AS17" s="828" t="str">
        <f t="shared" ref="AS17:AS29" si="18">IFERROR(INDEX($AH$16:$AH$29,MATCH(AG17,$AP$16:$AP$29,0)),"-")</f>
        <v>空知</v>
      </c>
      <c r="AT17" s="85">
        <f t="shared" ref="AT17:AT29" si="19">IFERROR(LARGE($AO$16:$AO$29,AG17),"-")</f>
        <v>28600</v>
      </c>
      <c r="AU17" s="939">
        <f t="shared" ref="AU17:AU29" si="20">IFERROR(_xlfn.XLOOKUP(AH17,$C$9:$C$22,$G$9:$G$22),"-")</f>
        <v>220</v>
      </c>
      <c r="AV17" s="876">
        <f>IFERROR(_xlfn.RANK.EQ(AU17,$AU$16:$AU$29,0)+COUNTIF(AU$16:AU17,AU17)-1,"-")</f>
        <v>11</v>
      </c>
      <c r="AW17" s="998"/>
      <c r="AX17" s="1001">
        <f t="shared" ref="AX17:AX29" si="21">IFERROR(RANK(AZ17,$AZ$16:$AZ$29,0),"-")</f>
        <v>2</v>
      </c>
      <c r="AY17" s="1001" t="str">
        <f t="shared" ref="AY17:AY29" si="22">IFERROR(INDEX($AH$16:$AH$29,MATCH(AG17,$AV$16:$AV$29,0)),"-")</f>
        <v>オホーツク</v>
      </c>
      <c r="AZ17" s="1002">
        <f t="shared" ref="AZ17:AZ29" si="23">IFERROR(LARGE($AU$16:$AU$29,AG17),"-")</f>
        <v>300</v>
      </c>
    </row>
    <row r="18" spans="1:52" ht="21" customHeight="1">
      <c r="A18" s="608" t="s">
        <v>604</v>
      </c>
      <c r="B18" s="605" t="s">
        <v>616</v>
      </c>
      <c r="C18" s="606" t="s">
        <v>191</v>
      </c>
      <c r="D18" s="608" t="s">
        <v>603</v>
      </c>
      <c r="E18" s="606"/>
      <c r="F18" s="643">
        <v>1870</v>
      </c>
      <c r="G18" s="621">
        <v>256</v>
      </c>
      <c r="H18" s="621">
        <v>248</v>
      </c>
      <c r="I18" s="621">
        <v>262</v>
      </c>
      <c r="J18" s="621">
        <v>4770</v>
      </c>
      <c r="L18" s="103">
        <v>3</v>
      </c>
      <c r="M18" s="103" t="s">
        <v>351</v>
      </c>
      <c r="N18" s="104" t="str">
        <f t="shared" si="0"/>
        <v>-</v>
      </c>
      <c r="O18" s="876" t="str">
        <f>IFERROR(_xlfn.RANK.EQ(N18,$N$16:$N$194,0)+COUNTIF(N$16:N18,N18)-1,"-")</f>
        <v>-</v>
      </c>
      <c r="P18" s="876"/>
      <c r="Q18" s="941">
        <f t="shared" si="1"/>
        <v>3</v>
      </c>
      <c r="R18" s="941" t="str">
        <f t="shared" si="2"/>
        <v>岩見沢市</v>
      </c>
      <c r="S18" s="941">
        <f t="shared" si="3"/>
        <v>2200</v>
      </c>
      <c r="T18" s="104" t="str">
        <f t="shared" si="4"/>
        <v>-</v>
      </c>
      <c r="U18" s="876" t="str">
        <f>IFERROR(_xlfn.RANK.EQ(T18,$T$16:$T$194,0)+COUNTIF(T$16:T18,T18)-1,"-")</f>
        <v>-</v>
      </c>
      <c r="V18" s="876"/>
      <c r="W18" s="828">
        <f t="shared" si="5"/>
        <v>3</v>
      </c>
      <c r="X18" s="828" t="str">
        <f t="shared" si="6"/>
        <v>岩見沢市</v>
      </c>
      <c r="Y18" s="941">
        <f t="shared" si="7"/>
        <v>6840</v>
      </c>
      <c r="Z18" s="104" t="str">
        <f t="shared" si="8"/>
        <v>-</v>
      </c>
      <c r="AA18" s="876" t="str">
        <f>IFERROR(_xlfn.RANK.EQ(Z18,$Z$16:$Z$194,0)+COUNTIF(Z$16:Z18,Z18)-1,"-")</f>
        <v>-</v>
      </c>
      <c r="AB18" s="876"/>
      <c r="AC18" s="828">
        <f t="shared" si="9"/>
        <v>2</v>
      </c>
      <c r="AD18" s="828" t="str">
        <f t="shared" si="10"/>
        <v>清里町</v>
      </c>
      <c r="AE18" s="85">
        <f t="shared" si="11"/>
        <v>356</v>
      </c>
      <c r="AF18" s="102"/>
      <c r="AG18" s="1">
        <v>3</v>
      </c>
      <c r="AH18" s="1" t="s">
        <v>615</v>
      </c>
      <c r="AI18" s="939">
        <f t="shared" si="12"/>
        <v>1640</v>
      </c>
      <c r="AJ18" s="876">
        <f>IFERROR(_xlfn.RANK.EQ(AI18,$AI$16:$AI$29,0)+COUNTIF(AI$16:AI18,AI18)-1,"-")</f>
        <v>8</v>
      </c>
      <c r="AK18" s="876"/>
      <c r="AL18" s="828">
        <f t="shared" si="13"/>
        <v>3</v>
      </c>
      <c r="AM18" s="828" t="str">
        <f t="shared" si="14"/>
        <v>上川</v>
      </c>
      <c r="AN18" s="941">
        <f t="shared" si="15"/>
        <v>8880</v>
      </c>
      <c r="AO18" s="939">
        <f t="shared" si="16"/>
        <v>4060</v>
      </c>
      <c r="AP18" s="876">
        <f>IFERROR(_xlfn.RANK.EQ(AO18,$AO$16:$AO$29,0)+COUNTIF(AO$16:AO18,AO18)-1,"-")</f>
        <v>8</v>
      </c>
      <c r="AQ18" s="876"/>
      <c r="AR18" s="828">
        <f t="shared" si="17"/>
        <v>3</v>
      </c>
      <c r="AS18" s="828" t="str">
        <f t="shared" si="18"/>
        <v>上川</v>
      </c>
      <c r="AT18" s="85">
        <f t="shared" si="19"/>
        <v>23000</v>
      </c>
      <c r="AU18" s="939">
        <f t="shared" si="20"/>
        <v>247</v>
      </c>
      <c r="AV18" s="876">
        <f>IFERROR(_xlfn.RANK.EQ(AU18,$AU$16:$AU$29,0)+COUNTIF(AU$16:AU18,AU18)-1,"-")</f>
        <v>8</v>
      </c>
      <c r="AW18" s="998"/>
      <c r="AX18" s="1001">
        <f t="shared" si="21"/>
        <v>3</v>
      </c>
      <c r="AY18" s="1001" t="str">
        <f t="shared" si="22"/>
        <v>石狩</v>
      </c>
      <c r="AZ18" s="1002">
        <f t="shared" si="23"/>
        <v>292</v>
      </c>
    </row>
    <row r="19" spans="1:52" ht="21" customHeight="1">
      <c r="A19" s="608" t="s">
        <v>604</v>
      </c>
      <c r="B19" s="605" t="s">
        <v>618</v>
      </c>
      <c r="C19" s="606" t="s">
        <v>195</v>
      </c>
      <c r="D19" s="608" t="s">
        <v>603</v>
      </c>
      <c r="E19" s="606"/>
      <c r="F19" s="643">
        <v>73</v>
      </c>
      <c r="G19" s="621">
        <v>270</v>
      </c>
      <c r="H19" s="621">
        <v>263</v>
      </c>
      <c r="I19" s="621">
        <v>272</v>
      </c>
      <c r="J19" s="621">
        <v>197</v>
      </c>
      <c r="L19" s="103">
        <v>4</v>
      </c>
      <c r="M19" s="103" t="s">
        <v>199</v>
      </c>
      <c r="N19" s="104">
        <f t="shared" si="0"/>
        <v>784</v>
      </c>
      <c r="O19" s="876">
        <f>IFERROR(_xlfn.RANK.EQ(N19,$N$16:$N$194,0)+COUNTIF(N$16:N19,N19)-1,"-")</f>
        <v>16</v>
      </c>
      <c r="P19" s="876"/>
      <c r="Q19" s="941">
        <f t="shared" si="1"/>
        <v>4</v>
      </c>
      <c r="R19" s="941" t="str">
        <f t="shared" si="2"/>
        <v>長沼町</v>
      </c>
      <c r="S19" s="941">
        <f t="shared" si="3"/>
        <v>2080</v>
      </c>
      <c r="T19" s="104">
        <f t="shared" si="4"/>
        <v>1730</v>
      </c>
      <c r="U19" s="876">
        <f>IFERROR(_xlfn.RANK.EQ(T19,$T$16:$T$194,0)+COUNTIF(T$16:T19,T19)-1,"-")</f>
        <v>24</v>
      </c>
      <c r="V19" s="876"/>
      <c r="W19" s="828">
        <f t="shared" si="5"/>
        <v>4</v>
      </c>
      <c r="X19" s="828" t="str">
        <f t="shared" si="6"/>
        <v>士別市</v>
      </c>
      <c r="Y19" s="941">
        <f t="shared" si="7"/>
        <v>6170</v>
      </c>
      <c r="Z19" s="104">
        <f t="shared" si="8"/>
        <v>220</v>
      </c>
      <c r="AA19" s="876">
        <f>IFERROR(_xlfn.RANK.EQ(Z19,$Z$16:$Z$194,0)+COUNTIF(Z$16:Z19,Z19)-1,"-")</f>
        <v>88</v>
      </c>
      <c r="AB19" s="876"/>
      <c r="AC19" s="828">
        <f t="shared" si="9"/>
        <v>4</v>
      </c>
      <c r="AD19" s="828" t="str">
        <f t="shared" si="10"/>
        <v>士幌町</v>
      </c>
      <c r="AE19" s="85">
        <f t="shared" si="11"/>
        <v>349</v>
      </c>
      <c r="AF19" s="102"/>
      <c r="AG19" s="1">
        <v>4</v>
      </c>
      <c r="AH19" s="1" t="s">
        <v>617</v>
      </c>
      <c r="AI19" s="939">
        <f t="shared" si="12"/>
        <v>1920</v>
      </c>
      <c r="AJ19" s="876">
        <f>IFERROR(_xlfn.RANK.EQ(AI19,$AI$16:$AI$29,0)+COUNTIF(AI$16:AI19,AI19)-1,"-")</f>
        <v>6</v>
      </c>
      <c r="AK19" s="876"/>
      <c r="AL19" s="828">
        <f t="shared" si="13"/>
        <v>4</v>
      </c>
      <c r="AM19" s="828" t="str">
        <f t="shared" si="14"/>
        <v>オホーツク</v>
      </c>
      <c r="AN19" s="941">
        <f t="shared" si="15"/>
        <v>4740</v>
      </c>
      <c r="AO19" s="939">
        <f t="shared" si="16"/>
        <v>4620</v>
      </c>
      <c r="AP19" s="876">
        <f>IFERROR(_xlfn.RANK.EQ(AO19,$AO$16:$AO$29,0)+COUNTIF(AO$16:AO19,AO19)-1,"-")</f>
        <v>7</v>
      </c>
      <c r="AQ19" s="876"/>
      <c r="AR19" s="828">
        <f t="shared" si="17"/>
        <v>4</v>
      </c>
      <c r="AS19" s="828" t="str">
        <f t="shared" si="18"/>
        <v>オホーツク</v>
      </c>
      <c r="AT19" s="85">
        <f t="shared" si="19"/>
        <v>14200</v>
      </c>
      <c r="AU19" s="939">
        <f t="shared" si="20"/>
        <v>241</v>
      </c>
      <c r="AV19" s="876">
        <f>IFERROR(_xlfn.RANK.EQ(AU19,$AU$16:$AU$29,0)+COUNTIF(AU$16:AU19,AU19)-1,"-")</f>
        <v>10</v>
      </c>
      <c r="AW19" s="998"/>
      <c r="AX19" s="1001">
        <f t="shared" si="21"/>
        <v>4</v>
      </c>
      <c r="AY19" s="1001" t="str">
        <f t="shared" si="22"/>
        <v>空知</v>
      </c>
      <c r="AZ19" s="1002">
        <f t="shared" si="23"/>
        <v>282</v>
      </c>
    </row>
    <row r="20" spans="1:52" ht="21" customHeight="1">
      <c r="A20" s="608" t="s">
        <v>604</v>
      </c>
      <c r="B20" s="605" t="s">
        <v>620</v>
      </c>
      <c r="C20" s="606" t="s">
        <v>183</v>
      </c>
      <c r="D20" s="608" t="s">
        <v>603</v>
      </c>
      <c r="E20" s="606"/>
      <c r="F20" s="643">
        <v>13000</v>
      </c>
      <c r="G20" s="621">
        <v>316</v>
      </c>
      <c r="H20" s="621">
        <v>316</v>
      </c>
      <c r="I20" s="621">
        <v>316</v>
      </c>
      <c r="J20" s="621">
        <v>41100</v>
      </c>
      <c r="L20" s="103">
        <v>5</v>
      </c>
      <c r="M20" s="103" t="s">
        <v>359</v>
      </c>
      <c r="N20" s="104" t="str">
        <f t="shared" si="0"/>
        <v>-</v>
      </c>
      <c r="O20" s="876" t="str">
        <f>IFERROR(_xlfn.RANK.EQ(N20,$N$16:$N$194,0)+COUNTIF(N$16:N20,N20)-1,"-")</f>
        <v>-</v>
      </c>
      <c r="P20" s="876"/>
      <c r="Q20" s="941">
        <f t="shared" si="1"/>
        <v>5</v>
      </c>
      <c r="R20" s="941" t="str">
        <f t="shared" si="2"/>
        <v>帯広市</v>
      </c>
      <c r="S20" s="941">
        <f t="shared" si="3"/>
        <v>2020</v>
      </c>
      <c r="T20" s="104" t="str">
        <f t="shared" si="4"/>
        <v>-</v>
      </c>
      <c r="U20" s="876" t="str">
        <f>IFERROR(_xlfn.RANK.EQ(T20,$T$16:$T$194,0)+COUNTIF(T$16:T20,T20)-1,"-")</f>
        <v>-</v>
      </c>
      <c r="V20" s="876"/>
      <c r="W20" s="828">
        <f t="shared" si="5"/>
        <v>5</v>
      </c>
      <c r="X20" s="828" t="str">
        <f t="shared" si="6"/>
        <v>長沼町</v>
      </c>
      <c r="Y20" s="941">
        <f t="shared" si="7"/>
        <v>5540</v>
      </c>
      <c r="Z20" s="104" t="str">
        <f t="shared" si="8"/>
        <v>-</v>
      </c>
      <c r="AA20" s="876" t="str">
        <f>IFERROR(_xlfn.RANK.EQ(Z20,$Z$16:$Z$194,0)+COUNTIF(Z$16:Z20,Z20)-1,"-")</f>
        <v>-</v>
      </c>
      <c r="AB20" s="876"/>
      <c r="AC20" s="828">
        <f t="shared" si="9"/>
        <v>5</v>
      </c>
      <c r="AD20" s="828" t="str">
        <f t="shared" si="10"/>
        <v>帯広市</v>
      </c>
      <c r="AE20" s="85">
        <f t="shared" si="11"/>
        <v>344</v>
      </c>
      <c r="AF20" s="102"/>
      <c r="AG20" s="1">
        <v>5</v>
      </c>
      <c r="AH20" s="1" t="s">
        <v>619</v>
      </c>
      <c r="AI20" s="939">
        <f t="shared" si="12"/>
        <v>10100</v>
      </c>
      <c r="AJ20" s="876">
        <f>IFERROR(_xlfn.RANK.EQ(AI20,$AI$16:$AI$29,0)+COUNTIF(AI$16:AI20,AI20)-1,"-")</f>
        <v>2</v>
      </c>
      <c r="AK20" s="876"/>
      <c r="AL20" s="828">
        <f t="shared" si="13"/>
        <v>5</v>
      </c>
      <c r="AM20" s="828" t="str">
        <f t="shared" si="14"/>
        <v>石狩</v>
      </c>
      <c r="AN20" s="941">
        <f t="shared" si="15"/>
        <v>3110</v>
      </c>
      <c r="AO20" s="939">
        <f t="shared" si="16"/>
        <v>28600</v>
      </c>
      <c r="AP20" s="876">
        <f>IFERROR(_xlfn.RANK.EQ(AO20,$AO$16:$AO$29,0)+COUNTIF(AO$16:AO20,AO20)-1,"-")</f>
        <v>2</v>
      </c>
      <c r="AQ20" s="876"/>
      <c r="AR20" s="828">
        <f t="shared" si="17"/>
        <v>5</v>
      </c>
      <c r="AS20" s="828" t="str">
        <f t="shared" si="18"/>
        <v>石狩</v>
      </c>
      <c r="AT20" s="85">
        <f t="shared" si="19"/>
        <v>9070</v>
      </c>
      <c r="AU20" s="939">
        <f t="shared" si="20"/>
        <v>282</v>
      </c>
      <c r="AV20" s="876">
        <f>IFERROR(_xlfn.RANK.EQ(AU20,$AU$16:$AU$29,0)+COUNTIF(AU$16:AU20,AU20)-1,"-")</f>
        <v>4</v>
      </c>
      <c r="AW20" s="998"/>
      <c r="AX20" s="1001">
        <f t="shared" si="21"/>
        <v>5</v>
      </c>
      <c r="AY20" s="1001" t="str">
        <f t="shared" si="22"/>
        <v>日高</v>
      </c>
      <c r="AZ20" s="1002">
        <f t="shared" si="23"/>
        <v>270</v>
      </c>
    </row>
    <row r="21" spans="1:52" ht="21" customHeight="1">
      <c r="A21" s="608" t="s">
        <v>604</v>
      </c>
      <c r="B21" s="605" t="s">
        <v>622</v>
      </c>
      <c r="C21" s="606" t="s">
        <v>189</v>
      </c>
      <c r="D21" s="608" t="s">
        <v>603</v>
      </c>
      <c r="E21" s="606"/>
      <c r="F21" s="643">
        <v>53</v>
      </c>
      <c r="G21" s="621">
        <v>242</v>
      </c>
      <c r="H21" s="621" t="s">
        <v>145</v>
      </c>
      <c r="I21" s="621">
        <v>242</v>
      </c>
      <c r="J21" s="621">
        <v>128</v>
      </c>
      <c r="L21" s="103">
        <v>6</v>
      </c>
      <c r="M21" s="103" t="s">
        <v>300</v>
      </c>
      <c r="N21" s="104" t="str">
        <f t="shared" si="0"/>
        <v>-</v>
      </c>
      <c r="O21" s="876" t="str">
        <f>IFERROR(_xlfn.RANK.EQ(N21,$N$16:$N$194,0)+COUNTIF(N$16:N21,N21)-1,"-")</f>
        <v>-</v>
      </c>
      <c r="P21" s="876"/>
      <c r="Q21" s="941">
        <f t="shared" si="1"/>
        <v>6</v>
      </c>
      <c r="R21" s="941" t="str">
        <f t="shared" si="2"/>
        <v>美唄市</v>
      </c>
      <c r="S21" s="941">
        <f t="shared" si="3"/>
        <v>1350</v>
      </c>
      <c r="T21" s="104" t="str">
        <f t="shared" si="4"/>
        <v>-</v>
      </c>
      <c r="U21" s="876" t="str">
        <f>IFERROR(_xlfn.RANK.EQ(T21,$T$16:$T$194,0)+COUNTIF(T$16:T21,T21)-1,"-")</f>
        <v>-</v>
      </c>
      <c r="V21" s="876"/>
      <c r="W21" s="828">
        <f t="shared" si="5"/>
        <v>6</v>
      </c>
      <c r="X21" s="828" t="str">
        <f t="shared" si="6"/>
        <v>芽室町</v>
      </c>
      <c r="Y21" s="941">
        <f t="shared" si="7"/>
        <v>4440</v>
      </c>
      <c r="Z21" s="104" t="str">
        <f t="shared" si="8"/>
        <v>-</v>
      </c>
      <c r="AA21" s="876" t="str">
        <f>IFERROR(_xlfn.RANK.EQ(Z21,$Z$16:$Z$194,0)+COUNTIF(Z$16:Z21,Z21)-1,"-")</f>
        <v>-</v>
      </c>
      <c r="AB21" s="876"/>
      <c r="AC21" s="828">
        <f t="shared" si="9"/>
        <v>6</v>
      </c>
      <c r="AD21" s="828" t="str">
        <f t="shared" si="10"/>
        <v>京極町</v>
      </c>
      <c r="AE21" s="85">
        <f t="shared" si="11"/>
        <v>328</v>
      </c>
      <c r="AF21" s="102"/>
      <c r="AG21" s="1">
        <v>6</v>
      </c>
      <c r="AH21" s="1" t="s">
        <v>621</v>
      </c>
      <c r="AI21" s="939">
        <f t="shared" si="12"/>
        <v>8880</v>
      </c>
      <c r="AJ21" s="876">
        <f>IFERROR(_xlfn.RANK.EQ(AI21,$AI$16:$AI$29,0)+COUNTIF(AI$16:AI21,AI21)-1,"-")</f>
        <v>3</v>
      </c>
      <c r="AK21" s="876"/>
      <c r="AL21" s="828">
        <f t="shared" si="13"/>
        <v>6</v>
      </c>
      <c r="AM21" s="828" t="str">
        <f t="shared" si="14"/>
        <v>後志</v>
      </c>
      <c r="AN21" s="941">
        <f t="shared" si="15"/>
        <v>1920</v>
      </c>
      <c r="AO21" s="939">
        <f t="shared" si="16"/>
        <v>23000</v>
      </c>
      <c r="AP21" s="876">
        <f>IFERROR(_xlfn.RANK.EQ(AO21,$AO$16:$AO$29,0)+COUNTIF(AO$16:AO21,AO21)-1,"-")</f>
        <v>3</v>
      </c>
      <c r="AQ21" s="876"/>
      <c r="AR21" s="828">
        <f t="shared" si="17"/>
        <v>6</v>
      </c>
      <c r="AS21" s="828" t="str">
        <f t="shared" si="18"/>
        <v>胆振</v>
      </c>
      <c r="AT21" s="85">
        <f t="shared" si="19"/>
        <v>4770</v>
      </c>
      <c r="AU21" s="939">
        <f t="shared" si="20"/>
        <v>259</v>
      </c>
      <c r="AV21" s="876">
        <f>IFERROR(_xlfn.RANK.EQ(AU21,$AU$16:$AU$29,0)+COUNTIF(AU$16:AU21,AU21)-1,"-")</f>
        <v>6</v>
      </c>
      <c r="AW21" s="998"/>
      <c r="AX21" s="1001">
        <f t="shared" si="21"/>
        <v>6</v>
      </c>
      <c r="AY21" s="1001" t="str">
        <f t="shared" si="22"/>
        <v>上川</v>
      </c>
      <c r="AZ21" s="1002">
        <f t="shared" si="23"/>
        <v>259</v>
      </c>
    </row>
    <row r="22" spans="1:52" ht="21" customHeight="1">
      <c r="A22" s="608" t="s">
        <v>604</v>
      </c>
      <c r="B22" s="605" t="s">
        <v>624</v>
      </c>
      <c r="C22" s="606" t="s">
        <v>187</v>
      </c>
      <c r="D22" s="608" t="s">
        <v>603</v>
      </c>
      <c r="E22" s="606"/>
      <c r="F22" s="643" t="s">
        <v>888</v>
      </c>
      <c r="G22" s="621" t="s">
        <v>888</v>
      </c>
      <c r="H22" s="621" t="s">
        <v>145</v>
      </c>
      <c r="I22" s="621" t="s">
        <v>888</v>
      </c>
      <c r="J22" s="621" t="s">
        <v>888</v>
      </c>
      <c r="L22" s="103">
        <v>7</v>
      </c>
      <c r="M22" s="103" t="s">
        <v>208</v>
      </c>
      <c r="N22" s="104">
        <f t="shared" si="0"/>
        <v>2020</v>
      </c>
      <c r="O22" s="876">
        <f>IFERROR(_xlfn.RANK.EQ(N22,$N$16:$N$194,0)+COUNTIF(N$16:N22,N22)-1,"-")</f>
        <v>5</v>
      </c>
      <c r="P22" s="876"/>
      <c r="Q22" s="941">
        <f t="shared" si="1"/>
        <v>6</v>
      </c>
      <c r="R22" s="941" t="str">
        <f t="shared" si="2"/>
        <v>芽室町</v>
      </c>
      <c r="S22" s="941">
        <f t="shared" si="3"/>
        <v>1350</v>
      </c>
      <c r="T22" s="104">
        <f t="shared" si="4"/>
        <v>6950</v>
      </c>
      <c r="U22" s="876">
        <f>IFERROR(_xlfn.RANK.EQ(T22,$T$16:$T$194,0)+COUNTIF(T$16:T22,T22)-1,"-")</f>
        <v>2</v>
      </c>
      <c r="V22" s="876"/>
      <c r="W22" s="828">
        <f t="shared" si="5"/>
        <v>7</v>
      </c>
      <c r="X22" s="828" t="str">
        <f t="shared" si="6"/>
        <v>美唄市</v>
      </c>
      <c r="Y22" s="941">
        <f t="shared" si="7"/>
        <v>3930</v>
      </c>
      <c r="Z22" s="104">
        <f t="shared" si="8"/>
        <v>344</v>
      </c>
      <c r="AA22" s="876">
        <f>IFERROR(_xlfn.RANK.EQ(Z22,$Z$16:$Z$194,0)+COUNTIF(Z$16:Z22,Z22)-1,"-")</f>
        <v>5</v>
      </c>
      <c r="AB22" s="876"/>
      <c r="AC22" s="828">
        <f t="shared" si="9"/>
        <v>6</v>
      </c>
      <c r="AD22" s="828" t="str">
        <f t="shared" si="10"/>
        <v>斜里町</v>
      </c>
      <c r="AE22" s="85">
        <f t="shared" si="11"/>
        <v>328</v>
      </c>
      <c r="AF22" s="102"/>
      <c r="AG22" s="1">
        <v>7</v>
      </c>
      <c r="AH22" s="1" t="s">
        <v>623</v>
      </c>
      <c r="AI22" s="939">
        <f t="shared" si="12"/>
        <v>864</v>
      </c>
      <c r="AJ22" s="876">
        <f>IFERROR(_xlfn.RANK.EQ(AI22,$AI$16:$AI$29,0)+COUNTIF(AI$16:AI22,AI22)-1,"-")</f>
        <v>9</v>
      </c>
      <c r="AK22" s="876"/>
      <c r="AL22" s="828">
        <f t="shared" si="13"/>
        <v>7</v>
      </c>
      <c r="AM22" s="828" t="str">
        <f t="shared" si="14"/>
        <v>胆振</v>
      </c>
      <c r="AN22" s="941">
        <f t="shared" si="15"/>
        <v>1870</v>
      </c>
      <c r="AO22" s="939">
        <f t="shared" si="16"/>
        <v>1450</v>
      </c>
      <c r="AP22" s="876">
        <f>IFERROR(_xlfn.RANK.EQ(AO22,$AO$16:$AO$29,0)+COUNTIF(AO$16:AO22,AO22)-1,"-")</f>
        <v>9</v>
      </c>
      <c r="AQ22" s="876"/>
      <c r="AR22" s="828">
        <f t="shared" si="17"/>
        <v>7</v>
      </c>
      <c r="AS22" s="828" t="str">
        <f t="shared" si="18"/>
        <v>後志</v>
      </c>
      <c r="AT22" s="85">
        <f t="shared" si="19"/>
        <v>4620</v>
      </c>
      <c r="AU22" s="939">
        <f t="shared" si="20"/>
        <v>167</v>
      </c>
      <c r="AV22" s="876">
        <f>IFERROR(_xlfn.RANK.EQ(AU22,$AU$16:$AU$29,0)+COUNTIF(AU$16:AU22,AU22)-1,"-")</f>
        <v>12</v>
      </c>
      <c r="AW22" s="998"/>
      <c r="AX22" s="1001">
        <f t="shared" si="21"/>
        <v>7</v>
      </c>
      <c r="AY22" s="1001" t="str">
        <f t="shared" si="22"/>
        <v>胆振</v>
      </c>
      <c r="AZ22" s="1002">
        <f t="shared" si="23"/>
        <v>256</v>
      </c>
    </row>
    <row r="23" spans="1:52" ht="21" customHeight="1">
      <c r="A23" s="608" t="s">
        <v>604</v>
      </c>
      <c r="B23" s="605" t="s">
        <v>604</v>
      </c>
      <c r="C23" s="606" t="s">
        <v>188</v>
      </c>
      <c r="D23" s="605" t="s">
        <v>626</v>
      </c>
      <c r="E23" s="606" t="s">
        <v>339</v>
      </c>
      <c r="F23" s="644" t="s">
        <v>888</v>
      </c>
      <c r="G23" s="645" t="s">
        <v>888</v>
      </c>
      <c r="H23" s="645" t="s">
        <v>888</v>
      </c>
      <c r="I23" s="645" t="s">
        <v>888</v>
      </c>
      <c r="J23" s="645" t="s">
        <v>888</v>
      </c>
      <c r="L23" s="103">
        <v>8</v>
      </c>
      <c r="M23" s="103" t="s">
        <v>214</v>
      </c>
      <c r="N23" s="104">
        <f t="shared" si="0"/>
        <v>1250</v>
      </c>
      <c r="O23" s="876">
        <f>IFERROR(_xlfn.RANK.EQ(N23,$N$16:$N$194,0)+COUNTIF(N$16:N23,N23)-1,"-")</f>
        <v>9</v>
      </c>
      <c r="P23" s="876"/>
      <c r="Q23" s="941">
        <f t="shared" si="1"/>
        <v>8</v>
      </c>
      <c r="R23" s="941" t="str">
        <f t="shared" si="2"/>
        <v>幕別町</v>
      </c>
      <c r="S23" s="941">
        <f t="shared" si="3"/>
        <v>1270</v>
      </c>
      <c r="T23" s="104">
        <f t="shared" si="4"/>
        <v>3400</v>
      </c>
      <c r="U23" s="876">
        <f>IFERROR(_xlfn.RANK.EQ(T23,$T$16:$T$194,0)+COUNTIF(T$16:T23,T23)-1,"-")</f>
        <v>11</v>
      </c>
      <c r="V23" s="876"/>
      <c r="W23" s="828">
        <f t="shared" si="5"/>
        <v>8</v>
      </c>
      <c r="X23" s="828" t="str">
        <f t="shared" si="6"/>
        <v>幕別町</v>
      </c>
      <c r="Y23" s="941">
        <f t="shared" si="7"/>
        <v>3820</v>
      </c>
      <c r="Z23" s="104">
        <f t="shared" si="8"/>
        <v>273</v>
      </c>
      <c r="AA23" s="876">
        <f>IFERROR(_xlfn.RANK.EQ(Z23,$Z$16:$Z$194,0)+COUNTIF(Z$16:Z23,Z23)-1,"-")</f>
        <v>56</v>
      </c>
      <c r="AB23" s="876"/>
      <c r="AC23" s="828">
        <f t="shared" si="9"/>
        <v>6</v>
      </c>
      <c r="AD23" s="828" t="str">
        <f t="shared" si="10"/>
        <v>芽室町</v>
      </c>
      <c r="AE23" s="85">
        <f t="shared" si="11"/>
        <v>328</v>
      </c>
      <c r="AF23" s="102"/>
      <c r="AG23" s="1">
        <v>8</v>
      </c>
      <c r="AH23" s="1" t="s">
        <v>625</v>
      </c>
      <c r="AI23" s="957" t="str">
        <f t="shared" si="12"/>
        <v>-</v>
      </c>
      <c r="AJ23" s="876" t="str">
        <f>IFERROR(_xlfn.RANK.EQ(AI23,$AI$16:$AI$29,0)+COUNTIF(AI$16:AI23,AI23)-1,"-")</f>
        <v>-</v>
      </c>
      <c r="AK23" s="876"/>
      <c r="AL23" s="828">
        <f t="shared" si="13"/>
        <v>8</v>
      </c>
      <c r="AM23" s="828" t="str">
        <f t="shared" si="14"/>
        <v>檜山</v>
      </c>
      <c r="AN23" s="941">
        <f t="shared" si="15"/>
        <v>1640</v>
      </c>
      <c r="AO23" s="957" t="str">
        <f t="shared" si="16"/>
        <v>-</v>
      </c>
      <c r="AP23" s="876" t="str">
        <f>IFERROR(_xlfn.RANK.EQ(AO23,$AO$16:$AO$29,0)+COUNTIF(AO$16:AO23,AO23)-1,"-")</f>
        <v>-</v>
      </c>
      <c r="AQ23" s="876"/>
      <c r="AR23" s="828">
        <f t="shared" si="17"/>
        <v>8</v>
      </c>
      <c r="AS23" s="828" t="str">
        <f t="shared" si="18"/>
        <v>檜山</v>
      </c>
      <c r="AT23" s="85">
        <f t="shared" si="19"/>
        <v>4060</v>
      </c>
      <c r="AU23" s="957" t="str">
        <f t="shared" si="20"/>
        <v>-</v>
      </c>
      <c r="AV23" s="876" t="str">
        <f>IFERROR(_xlfn.RANK.EQ(AU23,$AU$16:$AU$29,0)+COUNTIF(AU$16:AU23,AU23)-1,"-")</f>
        <v>-</v>
      </c>
      <c r="AW23" s="998"/>
      <c r="AX23" s="1001">
        <f t="shared" si="21"/>
        <v>8</v>
      </c>
      <c r="AY23" s="1001" t="str">
        <f t="shared" si="22"/>
        <v>檜山</v>
      </c>
      <c r="AZ23" s="1002">
        <f t="shared" si="23"/>
        <v>247</v>
      </c>
    </row>
    <row r="24" spans="1:52" ht="21" customHeight="1">
      <c r="A24" s="608" t="s">
        <v>604</v>
      </c>
      <c r="B24" s="605" t="s">
        <v>604</v>
      </c>
      <c r="C24" s="606" t="s">
        <v>188</v>
      </c>
      <c r="D24" s="605" t="s">
        <v>628</v>
      </c>
      <c r="E24" s="606" t="s">
        <v>215</v>
      </c>
      <c r="F24" s="644">
        <v>558</v>
      </c>
      <c r="G24" s="645">
        <v>313</v>
      </c>
      <c r="H24" s="645">
        <v>312</v>
      </c>
      <c r="I24" s="645">
        <v>324</v>
      </c>
      <c r="J24" s="645">
        <v>1750</v>
      </c>
      <c r="L24" s="103">
        <v>9</v>
      </c>
      <c r="M24" s="103" t="s">
        <v>354</v>
      </c>
      <c r="N24" s="104" t="str">
        <f t="shared" si="0"/>
        <v>x</v>
      </c>
      <c r="O24" s="876" t="str">
        <f>IFERROR(_xlfn.RANK.EQ(N24,$N$16:$N$194,0)+COUNTIF(N$16:N24,N24)-1,"-")</f>
        <v>-</v>
      </c>
      <c r="P24" s="876"/>
      <c r="Q24" s="941">
        <f t="shared" si="1"/>
        <v>9</v>
      </c>
      <c r="R24" s="941" t="str">
        <f t="shared" si="2"/>
        <v>北見市</v>
      </c>
      <c r="S24" s="941">
        <f t="shared" si="3"/>
        <v>1250</v>
      </c>
      <c r="T24" s="104" t="str">
        <f t="shared" si="4"/>
        <v>x</v>
      </c>
      <c r="U24" s="876" t="str">
        <f>IFERROR(_xlfn.RANK.EQ(T24,$T$16:$T$194,0)+COUNTIF(T$16:T24,T24)-1,"-")</f>
        <v>-</v>
      </c>
      <c r="V24" s="876"/>
      <c r="W24" s="828">
        <f t="shared" si="5"/>
        <v>9</v>
      </c>
      <c r="X24" s="828" t="str">
        <f t="shared" si="6"/>
        <v>剣淵町</v>
      </c>
      <c r="Y24" s="941">
        <f t="shared" si="7"/>
        <v>3520</v>
      </c>
      <c r="Z24" s="104" t="str">
        <f t="shared" si="8"/>
        <v>x</v>
      </c>
      <c r="AA24" s="876" t="str">
        <f>IFERROR(_xlfn.RANK.EQ(Z24,$Z$16:$Z$194,0)+COUNTIF(Z$16:Z24,Z24)-1,"-")</f>
        <v>-</v>
      </c>
      <c r="AB24" s="876"/>
      <c r="AC24" s="828">
        <f t="shared" si="9"/>
        <v>9</v>
      </c>
      <c r="AD24" s="828" t="str">
        <f t="shared" si="10"/>
        <v>南幌町</v>
      </c>
      <c r="AE24" s="85">
        <f t="shared" si="11"/>
        <v>324</v>
      </c>
      <c r="AF24" s="102"/>
      <c r="AG24" s="1">
        <v>9</v>
      </c>
      <c r="AH24" s="1" t="s">
        <v>627</v>
      </c>
      <c r="AI24" s="939">
        <f t="shared" si="12"/>
        <v>4740</v>
      </c>
      <c r="AJ24" s="876">
        <f>IFERROR(_xlfn.RANK.EQ(AI24,$AI$16:$AI$29,0)+COUNTIF(AI$16:AI24,AI24)-1,"-")</f>
        <v>4</v>
      </c>
      <c r="AK24" s="876"/>
      <c r="AL24" s="828">
        <f t="shared" si="13"/>
        <v>9</v>
      </c>
      <c r="AM24" s="828" t="str">
        <f t="shared" si="14"/>
        <v>留萌</v>
      </c>
      <c r="AN24" s="941">
        <f t="shared" si="15"/>
        <v>864</v>
      </c>
      <c r="AO24" s="939">
        <f t="shared" si="16"/>
        <v>14200</v>
      </c>
      <c r="AP24" s="876">
        <f>IFERROR(_xlfn.RANK.EQ(AO24,$AO$16:$AO$29,0)+COUNTIF(AO$16:AO24,AO24)-1,"-")</f>
        <v>4</v>
      </c>
      <c r="AQ24" s="876"/>
      <c r="AR24" s="828">
        <f t="shared" si="17"/>
        <v>9</v>
      </c>
      <c r="AS24" s="828" t="str">
        <f t="shared" si="18"/>
        <v>留萌</v>
      </c>
      <c r="AT24" s="85">
        <f t="shared" si="19"/>
        <v>1450</v>
      </c>
      <c r="AU24" s="939">
        <f t="shared" si="20"/>
        <v>300</v>
      </c>
      <c r="AV24" s="876">
        <f>IFERROR(_xlfn.RANK.EQ(AU24,$AU$16:$AU$29,0)+COUNTIF(AU$16:AU24,AU24)-1,"-")</f>
        <v>2</v>
      </c>
      <c r="AW24" s="998"/>
      <c r="AX24" s="1001">
        <f t="shared" si="21"/>
        <v>9</v>
      </c>
      <c r="AY24" s="1001" t="str">
        <f t="shared" si="22"/>
        <v>釧路</v>
      </c>
      <c r="AZ24" s="1002">
        <f t="shared" si="23"/>
        <v>242</v>
      </c>
    </row>
    <row r="25" spans="1:52" ht="21" customHeight="1">
      <c r="A25" s="608" t="s">
        <v>604</v>
      </c>
      <c r="B25" s="605" t="s">
        <v>604</v>
      </c>
      <c r="C25" s="606" t="s">
        <v>188</v>
      </c>
      <c r="D25" s="605" t="s">
        <v>630</v>
      </c>
      <c r="E25" s="606" t="s">
        <v>241</v>
      </c>
      <c r="F25" s="644">
        <v>772</v>
      </c>
      <c r="G25" s="645">
        <v>288</v>
      </c>
      <c r="H25" s="645">
        <v>276</v>
      </c>
      <c r="I25" s="645">
        <v>292</v>
      </c>
      <c r="J25" s="645">
        <v>2220</v>
      </c>
      <c r="L25" s="103">
        <v>10</v>
      </c>
      <c r="M25" s="103" t="s">
        <v>198</v>
      </c>
      <c r="N25" s="104">
        <f t="shared" si="0"/>
        <v>2200</v>
      </c>
      <c r="O25" s="876">
        <f>IFERROR(_xlfn.RANK.EQ(N25,$N$16:$N$194,0)+COUNTIF(N$16:N25,N25)-1,"-")</f>
        <v>3</v>
      </c>
      <c r="P25" s="876"/>
      <c r="Q25" s="941">
        <f t="shared" si="1"/>
        <v>10</v>
      </c>
      <c r="R25" s="941" t="str">
        <f t="shared" si="2"/>
        <v>剣淵町</v>
      </c>
      <c r="S25" s="941">
        <f t="shared" si="3"/>
        <v>1190</v>
      </c>
      <c r="T25" s="104">
        <f t="shared" si="4"/>
        <v>6840</v>
      </c>
      <c r="U25" s="876">
        <f>IFERROR(_xlfn.RANK.EQ(T25,$T$16:$T$194,0)+COUNTIF(T$16:T25,T25)-1,"-")</f>
        <v>3</v>
      </c>
      <c r="V25" s="876"/>
      <c r="W25" s="828">
        <f t="shared" si="5"/>
        <v>10</v>
      </c>
      <c r="X25" s="828" t="str">
        <f t="shared" si="6"/>
        <v>士幌町</v>
      </c>
      <c r="Y25" s="941">
        <f t="shared" si="7"/>
        <v>3410</v>
      </c>
      <c r="Z25" s="104">
        <f t="shared" si="8"/>
        <v>311</v>
      </c>
      <c r="AA25" s="876">
        <f>IFERROR(_xlfn.RANK.EQ(Z25,$Z$16:$Z$194,0)+COUNTIF(Z$16:Z25,Z25)-1,"-")</f>
        <v>16</v>
      </c>
      <c r="AB25" s="876"/>
      <c r="AC25" s="828">
        <f t="shared" si="9"/>
        <v>10</v>
      </c>
      <c r="AD25" s="828" t="str">
        <f t="shared" si="10"/>
        <v>音更町</v>
      </c>
      <c r="AE25" s="85">
        <f t="shared" si="11"/>
        <v>322</v>
      </c>
      <c r="AF25" s="102"/>
      <c r="AG25" s="1">
        <v>10</v>
      </c>
      <c r="AH25" s="1" t="s">
        <v>629</v>
      </c>
      <c r="AI25" s="939">
        <f t="shared" si="12"/>
        <v>1870</v>
      </c>
      <c r="AJ25" s="876">
        <f>IFERROR(_xlfn.RANK.EQ(AI25,$AI$16:$AI$29,0)+COUNTIF(AI$16:AI25,AI25)-1,"-")</f>
        <v>7</v>
      </c>
      <c r="AK25" s="876"/>
      <c r="AL25" s="828">
        <f t="shared" si="13"/>
        <v>10</v>
      </c>
      <c r="AM25" s="828" t="str">
        <f t="shared" si="14"/>
        <v>渡島</v>
      </c>
      <c r="AN25" s="941">
        <f t="shared" si="15"/>
        <v>566</v>
      </c>
      <c r="AO25" s="939">
        <f t="shared" si="16"/>
        <v>4770</v>
      </c>
      <c r="AP25" s="876">
        <f>IFERROR(_xlfn.RANK.EQ(AO25,$AO$16:$AO$29,0)+COUNTIF(AO$16:AO25,AO25)-1,"-")</f>
        <v>6</v>
      </c>
      <c r="AQ25" s="876"/>
      <c r="AR25" s="828">
        <f t="shared" si="17"/>
        <v>10</v>
      </c>
      <c r="AS25" s="828" t="str">
        <f t="shared" si="18"/>
        <v>渡島</v>
      </c>
      <c r="AT25" s="85">
        <f t="shared" si="19"/>
        <v>1240</v>
      </c>
      <c r="AU25" s="939">
        <f t="shared" si="20"/>
        <v>256</v>
      </c>
      <c r="AV25" s="876">
        <f>IFERROR(_xlfn.RANK.EQ(AU25,$AU$16:$AU$29,0)+COUNTIF(AU$16:AU25,AU25)-1,"-")</f>
        <v>7</v>
      </c>
      <c r="AW25" s="998"/>
      <c r="AX25" s="1001">
        <f t="shared" si="21"/>
        <v>10</v>
      </c>
      <c r="AY25" s="1001" t="str">
        <f t="shared" si="22"/>
        <v>後志</v>
      </c>
      <c r="AZ25" s="1002">
        <f t="shared" si="23"/>
        <v>241</v>
      </c>
    </row>
    <row r="26" spans="1:52" ht="21" customHeight="1">
      <c r="A26" s="608" t="s">
        <v>604</v>
      </c>
      <c r="B26" s="605" t="s">
        <v>604</v>
      </c>
      <c r="C26" s="606" t="s">
        <v>188</v>
      </c>
      <c r="D26" s="605" t="s">
        <v>632</v>
      </c>
      <c r="E26" s="606" t="s">
        <v>279</v>
      </c>
      <c r="F26" s="644">
        <v>434</v>
      </c>
      <c r="G26" s="645">
        <v>318</v>
      </c>
      <c r="H26" s="645">
        <v>312</v>
      </c>
      <c r="I26" s="645">
        <v>345</v>
      </c>
      <c r="J26" s="645">
        <v>1380</v>
      </c>
      <c r="L26" s="103">
        <v>11</v>
      </c>
      <c r="M26" s="103" t="s">
        <v>205</v>
      </c>
      <c r="N26" s="104">
        <f t="shared" si="0"/>
        <v>433</v>
      </c>
      <c r="O26" s="876">
        <f>IFERROR(_xlfn.RANK.EQ(N26,$N$16:$N$194,0)+COUNTIF(N$16:N26,N26)-1,"-")</f>
        <v>37</v>
      </c>
      <c r="P26" s="876"/>
      <c r="Q26" s="941">
        <f t="shared" si="1"/>
        <v>11</v>
      </c>
      <c r="R26" s="941" t="str">
        <f t="shared" si="2"/>
        <v>士幌町</v>
      </c>
      <c r="S26" s="941">
        <f t="shared" si="3"/>
        <v>977</v>
      </c>
      <c r="T26" s="104">
        <f t="shared" si="4"/>
        <v>1290</v>
      </c>
      <c r="U26" s="876">
        <f>IFERROR(_xlfn.RANK.EQ(T26,$T$16:$T$194,0)+COUNTIF(T$16:T26,T26)-1,"-")</f>
        <v>35</v>
      </c>
      <c r="V26" s="876"/>
      <c r="W26" s="828">
        <f t="shared" si="5"/>
        <v>11</v>
      </c>
      <c r="X26" s="828" t="str">
        <f t="shared" si="6"/>
        <v>北見市</v>
      </c>
      <c r="Y26" s="941">
        <f t="shared" si="7"/>
        <v>3400</v>
      </c>
      <c r="Z26" s="104">
        <f t="shared" si="8"/>
        <v>297</v>
      </c>
      <c r="AA26" s="876">
        <f>IFERROR(_xlfn.RANK.EQ(Z26,$Z$16:$Z$194,0)+COUNTIF(Z$16:Z26,Z26)-1,"-")</f>
        <v>27</v>
      </c>
      <c r="AB26" s="876"/>
      <c r="AC26" s="828">
        <f t="shared" si="9"/>
        <v>11</v>
      </c>
      <c r="AD26" s="828" t="str">
        <f t="shared" si="10"/>
        <v>恵庭市</v>
      </c>
      <c r="AE26" s="85">
        <f t="shared" si="11"/>
        <v>318</v>
      </c>
      <c r="AF26" s="102"/>
      <c r="AG26" s="1">
        <v>11</v>
      </c>
      <c r="AH26" s="1" t="s">
        <v>631</v>
      </c>
      <c r="AI26" s="939">
        <f t="shared" si="12"/>
        <v>73</v>
      </c>
      <c r="AJ26" s="876">
        <f>IFERROR(_xlfn.RANK.EQ(AI26,$AI$16:$AI$29,0)+COUNTIF(AI$16:AI26,AI26)-1,"-")</f>
        <v>11</v>
      </c>
      <c r="AK26" s="876"/>
      <c r="AL26" s="828">
        <f t="shared" si="13"/>
        <v>11</v>
      </c>
      <c r="AM26" s="828" t="str">
        <f t="shared" si="14"/>
        <v>日高</v>
      </c>
      <c r="AN26" s="941">
        <f t="shared" si="15"/>
        <v>73</v>
      </c>
      <c r="AO26" s="939">
        <f t="shared" si="16"/>
        <v>197</v>
      </c>
      <c r="AP26" s="876">
        <f>IFERROR(_xlfn.RANK.EQ(AO26,$AO$16:$AO$29,0)+COUNTIF(AO$16:AO26,AO26)-1,"-")</f>
        <v>11</v>
      </c>
      <c r="AQ26" s="876"/>
      <c r="AR26" s="828">
        <f t="shared" si="17"/>
        <v>11</v>
      </c>
      <c r="AS26" s="828" t="str">
        <f t="shared" si="18"/>
        <v>日高</v>
      </c>
      <c r="AT26" s="85">
        <f t="shared" si="19"/>
        <v>197</v>
      </c>
      <c r="AU26" s="939">
        <f t="shared" si="20"/>
        <v>270</v>
      </c>
      <c r="AV26" s="876">
        <f>IFERROR(_xlfn.RANK.EQ(AU26,$AU$16:$AU$29,0)+COUNTIF(AU$16:AU26,AU26)-1,"-")</f>
        <v>5</v>
      </c>
      <c r="AW26" s="998"/>
      <c r="AX26" s="1001">
        <f t="shared" si="21"/>
        <v>11</v>
      </c>
      <c r="AY26" s="1001" t="str">
        <f t="shared" si="22"/>
        <v>渡島</v>
      </c>
      <c r="AZ26" s="1002">
        <f t="shared" si="23"/>
        <v>220</v>
      </c>
    </row>
    <row r="27" spans="1:52" ht="21" customHeight="1">
      <c r="A27" s="608" t="s">
        <v>604</v>
      </c>
      <c r="B27" s="605" t="s">
        <v>604</v>
      </c>
      <c r="C27" s="606" t="s">
        <v>188</v>
      </c>
      <c r="D27" s="605" t="s">
        <v>634</v>
      </c>
      <c r="E27" s="606" t="s">
        <v>311</v>
      </c>
      <c r="F27" s="644">
        <v>74</v>
      </c>
      <c r="G27" s="645">
        <v>243</v>
      </c>
      <c r="H27" s="645">
        <v>235</v>
      </c>
      <c r="I27" s="645">
        <v>253</v>
      </c>
      <c r="J27" s="645">
        <v>180</v>
      </c>
      <c r="L27" s="103">
        <v>12</v>
      </c>
      <c r="M27" s="103" t="s">
        <v>319</v>
      </c>
      <c r="N27" s="104">
        <f t="shared" si="0"/>
        <v>39</v>
      </c>
      <c r="O27" s="876">
        <f>IFERROR(_xlfn.RANK.EQ(N27,$N$16:$N$194,0)+COUNTIF(N$16:N27,N27)-1,"-")</f>
        <v>100</v>
      </c>
      <c r="P27" s="876"/>
      <c r="Q27" s="941">
        <f t="shared" si="1"/>
        <v>12</v>
      </c>
      <c r="R27" s="941" t="str">
        <f t="shared" si="2"/>
        <v>安平町</v>
      </c>
      <c r="S27" s="941">
        <f t="shared" si="3"/>
        <v>873</v>
      </c>
      <c r="T27" s="104">
        <f t="shared" si="4"/>
        <v>82</v>
      </c>
      <c r="U27" s="876">
        <f>IFERROR(_xlfn.RANK.EQ(T27,$T$16:$T$194,0)+COUNTIF(T$16:T27,T27)-1,"-")</f>
        <v>101</v>
      </c>
      <c r="V27" s="876"/>
      <c r="W27" s="828">
        <f t="shared" si="5"/>
        <v>12</v>
      </c>
      <c r="X27" s="828" t="str">
        <f t="shared" si="6"/>
        <v>清水町</v>
      </c>
      <c r="Y27" s="941">
        <f t="shared" si="7"/>
        <v>2380</v>
      </c>
      <c r="Z27" s="104">
        <f t="shared" si="8"/>
        <v>210</v>
      </c>
      <c r="AA27" s="876">
        <f>IFERROR(_xlfn.RANK.EQ(Z27,$Z$16:$Z$194,0)+COUNTIF(Z$16:Z27,Z27)-1,"-")</f>
        <v>91</v>
      </c>
      <c r="AB27" s="876"/>
      <c r="AC27" s="828">
        <f t="shared" si="9"/>
        <v>12</v>
      </c>
      <c r="AD27" s="828" t="str">
        <f t="shared" si="10"/>
        <v>鹿追町</v>
      </c>
      <c r="AE27" s="85">
        <f t="shared" si="11"/>
        <v>316</v>
      </c>
      <c r="AF27" s="102"/>
      <c r="AG27" s="1">
        <v>12</v>
      </c>
      <c r="AH27" s="1" t="s">
        <v>633</v>
      </c>
      <c r="AI27" s="939">
        <f t="shared" si="12"/>
        <v>13000</v>
      </c>
      <c r="AJ27" s="876">
        <f>IFERROR(_xlfn.RANK.EQ(AI27,$AI$16:$AI$29,0)+COUNTIF(AI$16:AI27,AI27)-1,"-")</f>
        <v>1</v>
      </c>
      <c r="AK27" s="876"/>
      <c r="AL27" s="828">
        <f t="shared" si="13"/>
        <v>12</v>
      </c>
      <c r="AM27" s="828" t="str">
        <f t="shared" si="14"/>
        <v>釧路</v>
      </c>
      <c r="AN27" s="941">
        <f t="shared" si="15"/>
        <v>53</v>
      </c>
      <c r="AO27" s="939">
        <f t="shared" si="16"/>
        <v>41100</v>
      </c>
      <c r="AP27" s="876">
        <f>IFERROR(_xlfn.RANK.EQ(AO27,$AO$16:$AO$29,0)+COUNTIF(AO$16:AO27,AO27)-1,"-")</f>
        <v>1</v>
      </c>
      <c r="AQ27" s="876"/>
      <c r="AR27" s="828">
        <f t="shared" si="17"/>
        <v>12</v>
      </c>
      <c r="AS27" s="828" t="str">
        <f t="shared" si="18"/>
        <v>釧路</v>
      </c>
      <c r="AT27" s="85">
        <f t="shared" si="19"/>
        <v>128</v>
      </c>
      <c r="AU27" s="939">
        <f t="shared" si="20"/>
        <v>316</v>
      </c>
      <c r="AV27" s="876">
        <f>IFERROR(_xlfn.RANK.EQ(AU27,$AU$16:$AU$29,0)+COUNTIF(AU$16:AU27,AU27)-1,"-")</f>
        <v>1</v>
      </c>
      <c r="AW27" s="998"/>
      <c r="AX27" s="1001">
        <f t="shared" si="21"/>
        <v>12</v>
      </c>
      <c r="AY27" s="1001" t="str">
        <f t="shared" si="22"/>
        <v>留萌</v>
      </c>
      <c r="AZ27" s="1002">
        <f t="shared" si="23"/>
        <v>167</v>
      </c>
    </row>
    <row r="28" spans="1:52" ht="21" customHeight="1">
      <c r="A28" s="608" t="s">
        <v>604</v>
      </c>
      <c r="B28" s="605" t="s">
        <v>604</v>
      </c>
      <c r="C28" s="606" t="s">
        <v>188</v>
      </c>
      <c r="D28" s="605" t="s">
        <v>636</v>
      </c>
      <c r="E28" s="606" t="s">
        <v>288</v>
      </c>
      <c r="F28" s="644">
        <v>106</v>
      </c>
      <c r="G28" s="645">
        <v>201</v>
      </c>
      <c r="H28" s="645">
        <v>198</v>
      </c>
      <c r="I28" s="645">
        <v>204</v>
      </c>
      <c r="J28" s="645">
        <v>213</v>
      </c>
      <c r="L28" s="103">
        <v>13</v>
      </c>
      <c r="M28" s="103" t="s">
        <v>348</v>
      </c>
      <c r="N28" s="104">
        <f t="shared" si="0"/>
        <v>39</v>
      </c>
      <c r="O28" s="876">
        <f>IFERROR(_xlfn.RANK.EQ(N28,$N$16:$N$194,0)+COUNTIF(N$16:N28,N28)-1,"-")</f>
        <v>101</v>
      </c>
      <c r="P28" s="876"/>
      <c r="Q28" s="941">
        <f t="shared" si="1"/>
        <v>13</v>
      </c>
      <c r="R28" s="941" t="str">
        <f t="shared" si="2"/>
        <v>清水町</v>
      </c>
      <c r="S28" s="941">
        <f t="shared" si="3"/>
        <v>842</v>
      </c>
      <c r="T28" s="104">
        <f t="shared" si="4"/>
        <v>100</v>
      </c>
      <c r="U28" s="876">
        <f>IFERROR(_xlfn.RANK.EQ(T28,$T$16:$T$194,0)+COUNTIF(T$16:T28,T28)-1,"-")</f>
        <v>99</v>
      </c>
      <c r="V28" s="876"/>
      <c r="W28" s="828">
        <f t="shared" si="5"/>
        <v>13</v>
      </c>
      <c r="X28" s="828" t="str">
        <f t="shared" si="6"/>
        <v>美瑛町</v>
      </c>
      <c r="Y28" s="941">
        <f t="shared" si="7"/>
        <v>2360</v>
      </c>
      <c r="Z28" s="104">
        <f t="shared" si="8"/>
        <v>256</v>
      </c>
      <c r="AA28" s="876">
        <f>IFERROR(_xlfn.RANK.EQ(Z28,$Z$16:$Z$194,0)+COUNTIF(Z$16:Z28,Z28)-1,"-")</f>
        <v>65</v>
      </c>
      <c r="AB28" s="876"/>
      <c r="AC28" s="828">
        <f t="shared" si="9"/>
        <v>13</v>
      </c>
      <c r="AD28" s="828" t="str">
        <f t="shared" si="10"/>
        <v>江別市</v>
      </c>
      <c r="AE28" s="85">
        <f t="shared" si="11"/>
        <v>313</v>
      </c>
      <c r="AF28" s="102"/>
      <c r="AG28" s="1">
        <v>13</v>
      </c>
      <c r="AH28" s="1" t="s">
        <v>635</v>
      </c>
      <c r="AI28" s="939">
        <f t="shared" si="12"/>
        <v>53</v>
      </c>
      <c r="AJ28" s="876">
        <f>IFERROR(_xlfn.RANK.EQ(AI28,$AI$16:$AI$29,0)+COUNTIF(AI$16:AI28,AI28)-1,"-")</f>
        <v>12</v>
      </c>
      <c r="AK28" s="876"/>
      <c r="AL28" s="828" t="str">
        <f t="shared" si="13"/>
        <v>-</v>
      </c>
      <c r="AM28" s="828" t="str">
        <f t="shared" si="14"/>
        <v>-</v>
      </c>
      <c r="AN28" s="941" t="str">
        <f t="shared" si="15"/>
        <v>-</v>
      </c>
      <c r="AO28" s="939">
        <f t="shared" si="16"/>
        <v>128</v>
      </c>
      <c r="AP28" s="876">
        <f>IFERROR(_xlfn.RANK.EQ(AO28,$AO$16:$AO$29,0)+COUNTIF(AO$16:AO28,AO28)-1,"-")</f>
        <v>12</v>
      </c>
      <c r="AQ28" s="876"/>
      <c r="AR28" s="828" t="str">
        <f t="shared" si="17"/>
        <v>-</v>
      </c>
      <c r="AS28" s="828" t="str">
        <f t="shared" si="18"/>
        <v>-</v>
      </c>
      <c r="AT28" s="85" t="str">
        <f t="shared" si="19"/>
        <v>-</v>
      </c>
      <c r="AU28" s="939">
        <f t="shared" si="20"/>
        <v>242</v>
      </c>
      <c r="AV28" s="876">
        <f>IFERROR(_xlfn.RANK.EQ(AU28,$AU$16:$AU$29,0)+COUNTIF(AU$16:AU28,AU28)-1,"-")</f>
        <v>9</v>
      </c>
      <c r="AW28" s="998"/>
      <c r="AX28" s="1001" t="str">
        <f t="shared" si="21"/>
        <v>-</v>
      </c>
      <c r="AY28" s="1001" t="str">
        <f t="shared" si="22"/>
        <v>-</v>
      </c>
      <c r="AZ28" s="1002" t="str">
        <f t="shared" si="23"/>
        <v>-</v>
      </c>
    </row>
    <row r="29" spans="1:52" ht="21" customHeight="1">
      <c r="A29" s="608" t="s">
        <v>604</v>
      </c>
      <c r="B29" s="605" t="s">
        <v>604</v>
      </c>
      <c r="C29" s="606" t="s">
        <v>188</v>
      </c>
      <c r="D29" s="605" t="s">
        <v>638</v>
      </c>
      <c r="E29" s="606" t="s">
        <v>222</v>
      </c>
      <c r="F29" s="644">
        <v>541</v>
      </c>
      <c r="G29" s="645">
        <v>299</v>
      </c>
      <c r="H29" s="645">
        <v>297</v>
      </c>
      <c r="I29" s="645">
        <v>322</v>
      </c>
      <c r="J29" s="645">
        <v>1620</v>
      </c>
      <c r="L29" s="103">
        <v>14</v>
      </c>
      <c r="M29" s="103" t="s">
        <v>259</v>
      </c>
      <c r="N29" s="104" t="str">
        <f t="shared" si="0"/>
        <v>-</v>
      </c>
      <c r="O29" s="876" t="str">
        <f>IFERROR(_xlfn.RANK.EQ(N29,$N$16:$N$194,0)+COUNTIF(N$16:N29,N29)-1,"-")</f>
        <v>-</v>
      </c>
      <c r="P29" s="876"/>
      <c r="Q29" s="941">
        <f t="shared" si="1"/>
        <v>14</v>
      </c>
      <c r="R29" s="941" t="str">
        <f t="shared" si="2"/>
        <v>上富良野町</v>
      </c>
      <c r="S29" s="941">
        <f t="shared" si="3"/>
        <v>832</v>
      </c>
      <c r="T29" s="104" t="str">
        <f t="shared" si="4"/>
        <v>-</v>
      </c>
      <c r="U29" s="876" t="str">
        <f>IFERROR(_xlfn.RANK.EQ(T29,$T$16:$T$194,0)+COUNTIF(T$16:T29,T29)-1,"-")</f>
        <v>-</v>
      </c>
      <c r="V29" s="876"/>
      <c r="W29" s="828">
        <f t="shared" si="5"/>
        <v>14</v>
      </c>
      <c r="X29" s="828" t="str">
        <f t="shared" si="6"/>
        <v>安平町</v>
      </c>
      <c r="Y29" s="941">
        <f t="shared" si="7"/>
        <v>2260</v>
      </c>
      <c r="Z29" s="104" t="str">
        <f t="shared" si="8"/>
        <v>-</v>
      </c>
      <c r="AA29" s="876" t="str">
        <f>IFERROR(_xlfn.RANK.EQ(Z29,$Z$16:$Z$194,0)+COUNTIF(Z$16:Z29,Z29)-1,"-")</f>
        <v>-</v>
      </c>
      <c r="AB29" s="876"/>
      <c r="AC29" s="828">
        <f t="shared" si="9"/>
        <v>13</v>
      </c>
      <c r="AD29" s="828" t="str">
        <f t="shared" si="10"/>
        <v>佐呂間町</v>
      </c>
      <c r="AE29" s="85">
        <f t="shared" si="11"/>
        <v>313</v>
      </c>
      <c r="AF29" s="102"/>
      <c r="AG29" s="1">
        <v>14</v>
      </c>
      <c r="AH29" s="1" t="s">
        <v>637</v>
      </c>
      <c r="AI29" s="963" t="str">
        <f t="shared" si="12"/>
        <v>x</v>
      </c>
      <c r="AJ29" s="877" t="str">
        <f>IFERROR(_xlfn.RANK.EQ(AI29,$AI$16:$AI$29,0)+COUNTIF(AI$16:AI29,AI29)-1,"-")</f>
        <v>-</v>
      </c>
      <c r="AK29" s="877"/>
      <c r="AL29" s="760" t="str">
        <f t="shared" si="13"/>
        <v>-</v>
      </c>
      <c r="AM29" s="760" t="str">
        <f t="shared" si="14"/>
        <v>-</v>
      </c>
      <c r="AN29" s="962" t="str">
        <f t="shared" si="15"/>
        <v>-</v>
      </c>
      <c r="AO29" s="963" t="str">
        <f t="shared" si="16"/>
        <v>x</v>
      </c>
      <c r="AP29" s="877" t="str">
        <f>IFERROR(_xlfn.RANK.EQ(AO29,$AO$16:$AO$29,0)+COUNTIF(AO$16:AO29,AO29)-1,"-")</f>
        <v>-</v>
      </c>
      <c r="AQ29" s="877"/>
      <c r="AR29" s="760" t="str">
        <f t="shared" si="17"/>
        <v>-</v>
      </c>
      <c r="AS29" s="760" t="str">
        <f t="shared" si="18"/>
        <v>-</v>
      </c>
      <c r="AT29" s="735" t="str">
        <f t="shared" si="19"/>
        <v>-</v>
      </c>
      <c r="AU29" s="963" t="str">
        <f t="shared" si="20"/>
        <v>x</v>
      </c>
      <c r="AV29" s="877" t="str">
        <f>IFERROR(_xlfn.RANK.EQ(AU29,$AU$16:$AU$29,0)+COUNTIF(AU$16:AU29,AU29)-1,"-")</f>
        <v>-</v>
      </c>
      <c r="AW29" s="1000"/>
      <c r="AX29" s="1003" t="str">
        <f t="shared" si="21"/>
        <v>-</v>
      </c>
      <c r="AY29" s="1003" t="str">
        <f t="shared" si="22"/>
        <v>-</v>
      </c>
      <c r="AZ29" s="1004" t="str">
        <f t="shared" si="23"/>
        <v>-</v>
      </c>
    </row>
    <row r="30" spans="1:52" ht="21" customHeight="1">
      <c r="A30" s="608" t="s">
        <v>604</v>
      </c>
      <c r="B30" s="605" t="s">
        <v>604</v>
      </c>
      <c r="C30" s="606" t="s">
        <v>188</v>
      </c>
      <c r="D30" s="605" t="s">
        <v>639</v>
      </c>
      <c r="E30" s="606" t="s">
        <v>252</v>
      </c>
      <c r="F30" s="644">
        <v>620</v>
      </c>
      <c r="G30" s="645">
        <v>274</v>
      </c>
      <c r="H30" s="645">
        <v>272</v>
      </c>
      <c r="I30" s="645">
        <v>309</v>
      </c>
      <c r="J30" s="645">
        <v>1700</v>
      </c>
      <c r="L30" s="103">
        <v>15</v>
      </c>
      <c r="M30" s="103" t="s">
        <v>227</v>
      </c>
      <c r="N30" s="104">
        <f t="shared" si="0"/>
        <v>1350</v>
      </c>
      <c r="O30" s="876">
        <f>IFERROR(_xlfn.RANK.EQ(N30,$N$16:$N$194,0)+COUNTIF(N$16:N30,N30)-1,"-")</f>
        <v>6</v>
      </c>
      <c r="P30" s="876"/>
      <c r="Q30" s="941">
        <f t="shared" si="1"/>
        <v>15</v>
      </c>
      <c r="R30" s="941" t="str">
        <f t="shared" si="2"/>
        <v>美瑛町</v>
      </c>
      <c r="S30" s="941">
        <f t="shared" si="3"/>
        <v>800</v>
      </c>
      <c r="T30" s="104">
        <f t="shared" si="4"/>
        <v>3930</v>
      </c>
      <c r="U30" s="876">
        <f>IFERROR(_xlfn.RANK.EQ(T30,$T$16:$T$194,0)+COUNTIF(T$16:T30,T30)-1,"-")</f>
        <v>7</v>
      </c>
      <c r="V30" s="876"/>
      <c r="W30" s="828">
        <f t="shared" si="5"/>
        <v>15</v>
      </c>
      <c r="X30" s="828" t="str">
        <f t="shared" si="6"/>
        <v>本別町</v>
      </c>
      <c r="Y30" s="941">
        <f t="shared" si="7"/>
        <v>2250</v>
      </c>
      <c r="Z30" s="104">
        <f t="shared" si="8"/>
        <v>290</v>
      </c>
      <c r="AA30" s="876">
        <f>IFERROR(_xlfn.RANK.EQ(Z30,$Z$16:$Z$194,0)+COUNTIF(Z$16:Z30,Z30)-1,"-")</f>
        <v>37</v>
      </c>
      <c r="AB30" s="876"/>
      <c r="AC30" s="828">
        <f t="shared" si="9"/>
        <v>13</v>
      </c>
      <c r="AD30" s="828" t="str">
        <f t="shared" si="10"/>
        <v>池田町</v>
      </c>
      <c r="AE30" s="85">
        <f t="shared" si="11"/>
        <v>313</v>
      </c>
      <c r="AF30" s="102"/>
      <c r="AG30" s="1"/>
      <c r="AH30" s="1"/>
      <c r="AI30" s="1"/>
      <c r="AJ30" s="1"/>
      <c r="AK30" s="1"/>
      <c r="AL30" s="1"/>
      <c r="AM30" s="1"/>
      <c r="AN30" s="1"/>
      <c r="AO30" s="1"/>
      <c r="AP30" s="1"/>
      <c r="AQ30" s="1"/>
      <c r="AR30" s="1"/>
      <c r="AS30" s="1"/>
      <c r="AT30" s="1"/>
      <c r="AU30" s="1"/>
      <c r="AV30" s="1"/>
    </row>
    <row r="31" spans="1:52" ht="21" customHeight="1">
      <c r="A31" s="608" t="s">
        <v>604</v>
      </c>
      <c r="B31" s="605" t="s">
        <v>605</v>
      </c>
      <c r="C31" s="606" t="s">
        <v>193</v>
      </c>
      <c r="D31" s="605" t="s">
        <v>640</v>
      </c>
      <c r="E31" s="606" t="s">
        <v>316</v>
      </c>
      <c r="F31" s="644" t="s">
        <v>888</v>
      </c>
      <c r="G31" s="645" t="s">
        <v>888</v>
      </c>
      <c r="H31" s="645" t="s">
        <v>888</v>
      </c>
      <c r="I31" s="645" t="s">
        <v>888</v>
      </c>
      <c r="J31" s="645" t="s">
        <v>888</v>
      </c>
      <c r="L31" s="103">
        <v>16</v>
      </c>
      <c r="M31" s="103" t="s">
        <v>246</v>
      </c>
      <c r="N31" s="104">
        <f t="shared" si="0"/>
        <v>10</v>
      </c>
      <c r="O31" s="876">
        <f>IFERROR(_xlfn.RANK.EQ(N31,$N$16:$N$194,0)+COUNTIF(N$16:N31,N31)-1,"-")</f>
        <v>106</v>
      </c>
      <c r="P31" s="876"/>
      <c r="Q31" s="941">
        <f t="shared" si="1"/>
        <v>16</v>
      </c>
      <c r="R31" s="941" t="str">
        <f t="shared" si="2"/>
        <v>旭川市</v>
      </c>
      <c r="S31" s="941">
        <f t="shared" si="3"/>
        <v>784</v>
      </c>
      <c r="T31" s="104">
        <f t="shared" si="4"/>
        <v>28</v>
      </c>
      <c r="U31" s="876">
        <f>IFERROR(_xlfn.RANK.EQ(T31,$T$16:$T$194,0)+COUNTIF(T$16:T31,T31)-1,"-")</f>
        <v>106</v>
      </c>
      <c r="V31" s="876"/>
      <c r="W31" s="828">
        <f t="shared" si="5"/>
        <v>16</v>
      </c>
      <c r="X31" s="828" t="str">
        <f t="shared" si="6"/>
        <v>千歳市</v>
      </c>
      <c r="Y31" s="941">
        <f t="shared" si="7"/>
        <v>2220</v>
      </c>
      <c r="Z31" s="104">
        <f t="shared" si="8"/>
        <v>280</v>
      </c>
      <c r="AA31" s="876">
        <f>IFERROR(_xlfn.RANK.EQ(Z31,$Z$16:$Z$194,0)+COUNTIF(Z$16:Z31,Z31)-1,"-")</f>
        <v>49</v>
      </c>
      <c r="AB31" s="876"/>
      <c r="AC31" s="828">
        <f t="shared" si="9"/>
        <v>16</v>
      </c>
      <c r="AD31" s="828" t="str">
        <f t="shared" si="10"/>
        <v>岩見沢市</v>
      </c>
      <c r="AE31" s="85">
        <f t="shared" si="11"/>
        <v>311</v>
      </c>
      <c r="AF31" s="102"/>
      <c r="AG31" s="1"/>
      <c r="AH31" s="1"/>
      <c r="AI31" s="1"/>
      <c r="AJ31" s="1"/>
      <c r="AK31" s="1"/>
      <c r="AL31" s="1"/>
      <c r="AM31" s="1"/>
      <c r="AN31" s="1"/>
      <c r="AO31" s="1"/>
      <c r="AP31" s="1"/>
      <c r="AQ31" s="1"/>
      <c r="AR31" s="1"/>
      <c r="AS31" s="1"/>
      <c r="AT31" s="1"/>
      <c r="AU31" s="1"/>
      <c r="AV31" s="1"/>
    </row>
    <row r="32" spans="1:52" ht="21" customHeight="1">
      <c r="A32" s="608" t="s">
        <v>604</v>
      </c>
      <c r="B32" s="605" t="s">
        <v>605</v>
      </c>
      <c r="C32" s="606" t="s">
        <v>193</v>
      </c>
      <c r="D32" s="605" t="s">
        <v>641</v>
      </c>
      <c r="E32" s="606" t="s">
        <v>304</v>
      </c>
      <c r="F32" s="644">
        <v>205</v>
      </c>
      <c r="G32" s="645">
        <v>237</v>
      </c>
      <c r="H32" s="645">
        <v>229</v>
      </c>
      <c r="I32" s="645">
        <v>258</v>
      </c>
      <c r="J32" s="645">
        <v>486</v>
      </c>
      <c r="L32" s="103">
        <v>17</v>
      </c>
      <c r="M32" s="103" t="s">
        <v>215</v>
      </c>
      <c r="N32" s="104">
        <f t="shared" si="0"/>
        <v>558</v>
      </c>
      <c r="O32" s="876">
        <f>IFERROR(_xlfn.RANK.EQ(N32,$N$16:$N$194,0)+COUNTIF(N$16:N32,N32)-1,"-")</f>
        <v>27</v>
      </c>
      <c r="P32" s="876"/>
      <c r="Q32" s="941">
        <f t="shared" si="1"/>
        <v>16</v>
      </c>
      <c r="R32" s="941" t="str">
        <f t="shared" si="2"/>
        <v>本別町</v>
      </c>
      <c r="S32" s="941">
        <f t="shared" si="3"/>
        <v>784</v>
      </c>
      <c r="T32" s="104">
        <f t="shared" si="4"/>
        <v>1750</v>
      </c>
      <c r="U32" s="876">
        <f>IFERROR(_xlfn.RANK.EQ(T32,$T$16:$T$194,0)+COUNTIF(T$16:T32,T32)-1,"-")</f>
        <v>22</v>
      </c>
      <c r="V32" s="876"/>
      <c r="W32" s="828">
        <f t="shared" si="5"/>
        <v>17</v>
      </c>
      <c r="X32" s="828" t="str">
        <f t="shared" si="6"/>
        <v>南幌町</v>
      </c>
      <c r="Y32" s="941">
        <f t="shared" si="7"/>
        <v>2150</v>
      </c>
      <c r="Z32" s="104">
        <f t="shared" si="8"/>
        <v>313</v>
      </c>
      <c r="AA32" s="876">
        <f>IFERROR(_xlfn.RANK.EQ(Z32,$Z$16:$Z$194,0)+COUNTIF(Z$16:Z32,Z32)-1,"-")</f>
        <v>13</v>
      </c>
      <c r="AB32" s="876"/>
      <c r="AC32" s="828">
        <f t="shared" si="9"/>
        <v>17</v>
      </c>
      <c r="AD32" s="828" t="str">
        <f t="shared" si="10"/>
        <v>富良野市</v>
      </c>
      <c r="AE32" s="85">
        <f t="shared" si="11"/>
        <v>310</v>
      </c>
      <c r="AF32" s="102"/>
      <c r="AG32" s="1"/>
      <c r="AH32" s="1"/>
      <c r="AI32" s="1"/>
      <c r="AJ32" s="1"/>
      <c r="AK32" s="1"/>
      <c r="AL32" s="1"/>
      <c r="AM32" s="1"/>
      <c r="AN32" s="1"/>
      <c r="AO32" s="1"/>
      <c r="AP32" s="1"/>
      <c r="AQ32" s="1"/>
      <c r="AR32" s="1"/>
      <c r="AS32" s="1"/>
      <c r="AT32" s="1"/>
      <c r="AU32" s="1"/>
      <c r="AV32" s="1"/>
    </row>
    <row r="33" spans="1:48" ht="21" customHeight="1">
      <c r="A33" s="608" t="s">
        <v>604</v>
      </c>
      <c r="B33" s="605" t="s">
        <v>605</v>
      </c>
      <c r="C33" s="606" t="s">
        <v>193</v>
      </c>
      <c r="D33" s="605" t="s">
        <v>642</v>
      </c>
      <c r="E33" s="606" t="s">
        <v>360</v>
      </c>
      <c r="F33" s="644" t="s">
        <v>145</v>
      </c>
      <c r="G33" s="645" t="s">
        <v>145</v>
      </c>
      <c r="H33" s="645" t="s">
        <v>145</v>
      </c>
      <c r="I33" s="645" t="s">
        <v>145</v>
      </c>
      <c r="J33" s="645" t="s">
        <v>145</v>
      </c>
      <c r="L33" s="103">
        <v>18</v>
      </c>
      <c r="M33" s="103" t="s">
        <v>324</v>
      </c>
      <c r="N33" s="104">
        <f t="shared" si="0"/>
        <v>14</v>
      </c>
      <c r="O33" s="876">
        <f>IFERROR(_xlfn.RANK.EQ(N33,$N$16:$N$194,0)+COUNTIF(N$16:N33,N33)-1,"-")</f>
        <v>104</v>
      </c>
      <c r="P33" s="876"/>
      <c r="Q33" s="941">
        <f t="shared" si="1"/>
        <v>18</v>
      </c>
      <c r="R33" s="941" t="str">
        <f t="shared" si="2"/>
        <v>千歳市</v>
      </c>
      <c r="S33" s="941">
        <f t="shared" si="3"/>
        <v>772</v>
      </c>
      <c r="T33" s="104">
        <f t="shared" si="4"/>
        <v>33</v>
      </c>
      <c r="U33" s="876">
        <f>IFERROR(_xlfn.RANK.EQ(T33,$T$16:$T$194,0)+COUNTIF(T$16:T33,T33)-1,"-")</f>
        <v>105</v>
      </c>
      <c r="V33" s="876"/>
      <c r="W33" s="828">
        <f t="shared" si="5"/>
        <v>18</v>
      </c>
      <c r="X33" s="828" t="str">
        <f t="shared" si="6"/>
        <v>上富良野町</v>
      </c>
      <c r="Y33" s="941">
        <f t="shared" si="7"/>
        <v>2090</v>
      </c>
      <c r="Z33" s="104">
        <f t="shared" si="8"/>
        <v>236</v>
      </c>
      <c r="AA33" s="876">
        <f>IFERROR(_xlfn.RANK.EQ(Z33,$Z$16:$Z$194,0)+COUNTIF(Z$16:Z33,Z33)-1,"-")</f>
        <v>81</v>
      </c>
      <c r="AB33" s="876"/>
      <c r="AC33" s="828">
        <f t="shared" si="9"/>
        <v>18</v>
      </c>
      <c r="AD33" s="828" t="str">
        <f t="shared" si="10"/>
        <v>大樹町</v>
      </c>
      <c r="AE33" s="85">
        <f t="shared" si="11"/>
        <v>309</v>
      </c>
      <c r="AF33" s="102"/>
      <c r="AG33" s="1"/>
      <c r="AH33" s="1"/>
      <c r="AI33" s="1"/>
      <c r="AJ33" s="1"/>
      <c r="AK33" s="1"/>
      <c r="AL33" s="1"/>
      <c r="AM33" s="1"/>
      <c r="AN33" s="1"/>
      <c r="AO33" s="1"/>
      <c r="AP33" s="1"/>
      <c r="AQ33" s="1"/>
      <c r="AR33" s="1"/>
      <c r="AS33" s="1"/>
      <c r="AT33" s="1"/>
      <c r="AU33" s="1"/>
      <c r="AV33" s="1"/>
    </row>
    <row r="34" spans="1:48" ht="21" customHeight="1">
      <c r="A34" s="608" t="s">
        <v>604</v>
      </c>
      <c r="B34" s="605" t="s">
        <v>605</v>
      </c>
      <c r="C34" s="606" t="s">
        <v>193</v>
      </c>
      <c r="D34" s="605" t="s">
        <v>643</v>
      </c>
      <c r="E34" s="606" t="s">
        <v>356</v>
      </c>
      <c r="F34" s="644" t="s">
        <v>145</v>
      </c>
      <c r="G34" s="645" t="s">
        <v>145</v>
      </c>
      <c r="H34" s="645" t="s">
        <v>145</v>
      </c>
      <c r="I34" s="645" t="s">
        <v>145</v>
      </c>
      <c r="J34" s="645" t="s">
        <v>145</v>
      </c>
      <c r="L34" s="103">
        <v>19</v>
      </c>
      <c r="M34" s="103" t="s">
        <v>321</v>
      </c>
      <c r="N34" s="104" t="str">
        <f t="shared" si="0"/>
        <v>-</v>
      </c>
      <c r="O34" s="876" t="str">
        <f>IFERROR(_xlfn.RANK.EQ(N34,$N$16:$N$194,0)+COUNTIF(N$16:N34,N34)-1,"-")</f>
        <v>-</v>
      </c>
      <c r="P34" s="876"/>
      <c r="Q34" s="941">
        <f t="shared" si="1"/>
        <v>19</v>
      </c>
      <c r="R34" s="941" t="str">
        <f t="shared" si="2"/>
        <v>深川市</v>
      </c>
      <c r="S34" s="941">
        <f t="shared" si="3"/>
        <v>730</v>
      </c>
      <c r="T34" s="104" t="str">
        <f t="shared" si="4"/>
        <v>-</v>
      </c>
      <c r="U34" s="876" t="str">
        <f>IFERROR(_xlfn.RANK.EQ(T34,$T$16:$T$194,0)+COUNTIF(T$16:T34,T34)-1,"-")</f>
        <v>-</v>
      </c>
      <c r="V34" s="876"/>
      <c r="W34" s="828">
        <f t="shared" si="5"/>
        <v>19</v>
      </c>
      <c r="X34" s="828" t="str">
        <f t="shared" si="6"/>
        <v>和寒町</v>
      </c>
      <c r="Y34" s="941">
        <f t="shared" si="7"/>
        <v>2070</v>
      </c>
      <c r="Z34" s="104" t="str">
        <f t="shared" si="8"/>
        <v>-</v>
      </c>
      <c r="AA34" s="876" t="str">
        <f>IFERROR(_xlfn.RANK.EQ(Z34,$Z$16:$Z$194,0)+COUNTIF(Z$16:Z34,Z34)-1,"-")</f>
        <v>-</v>
      </c>
      <c r="AB34" s="876"/>
      <c r="AC34" s="828">
        <f t="shared" si="9"/>
        <v>19</v>
      </c>
      <c r="AD34" s="828" t="str">
        <f t="shared" si="10"/>
        <v>滝上町</v>
      </c>
      <c r="AE34" s="85">
        <f t="shared" si="11"/>
        <v>308</v>
      </c>
      <c r="AF34" s="102"/>
      <c r="AG34" s="1"/>
      <c r="AH34" s="1"/>
      <c r="AI34" s="1"/>
      <c r="AJ34" s="1"/>
      <c r="AK34" s="1"/>
      <c r="AL34" s="1"/>
      <c r="AM34" s="1"/>
      <c r="AN34" s="1"/>
      <c r="AO34" s="1"/>
      <c r="AP34" s="1"/>
      <c r="AQ34" s="1"/>
      <c r="AR34" s="1"/>
      <c r="AS34" s="1"/>
      <c r="AT34" s="1"/>
      <c r="AU34" s="1"/>
      <c r="AV34" s="1"/>
    </row>
    <row r="35" spans="1:48" ht="21" customHeight="1">
      <c r="A35" s="608" t="s">
        <v>604</v>
      </c>
      <c r="B35" s="605" t="s">
        <v>605</v>
      </c>
      <c r="C35" s="606" t="s">
        <v>193</v>
      </c>
      <c r="D35" s="605" t="s">
        <v>644</v>
      </c>
      <c r="E35" s="606" t="s">
        <v>329</v>
      </c>
      <c r="F35" s="644">
        <v>139</v>
      </c>
      <c r="G35" s="645">
        <v>186</v>
      </c>
      <c r="H35" s="645">
        <v>178</v>
      </c>
      <c r="I35" s="645">
        <v>202</v>
      </c>
      <c r="J35" s="645">
        <v>259</v>
      </c>
      <c r="L35" s="103">
        <v>20</v>
      </c>
      <c r="M35" s="103" t="s">
        <v>217</v>
      </c>
      <c r="N35" s="104">
        <f t="shared" si="0"/>
        <v>2460</v>
      </c>
      <c r="O35" s="876">
        <f>IFERROR(_xlfn.RANK.EQ(N35,$N$16:$N$194,0)+COUNTIF(N$16:N35,N35)-1,"-")</f>
        <v>2</v>
      </c>
      <c r="P35" s="876"/>
      <c r="Q35" s="941">
        <f t="shared" si="1"/>
        <v>20</v>
      </c>
      <c r="R35" s="941" t="str">
        <f t="shared" si="2"/>
        <v>和寒町</v>
      </c>
      <c r="S35" s="941">
        <f t="shared" si="3"/>
        <v>712</v>
      </c>
      <c r="T35" s="104">
        <f t="shared" si="4"/>
        <v>6170</v>
      </c>
      <c r="U35" s="876">
        <f>IFERROR(_xlfn.RANK.EQ(T35,$T$16:$T$194,0)+COUNTIF(T$16:T35,T35)-1,"-")</f>
        <v>4</v>
      </c>
      <c r="V35" s="876"/>
      <c r="W35" s="828">
        <f t="shared" si="5"/>
        <v>20</v>
      </c>
      <c r="X35" s="828" t="str">
        <f t="shared" si="6"/>
        <v>深川市</v>
      </c>
      <c r="Y35" s="941">
        <f t="shared" si="7"/>
        <v>2020</v>
      </c>
      <c r="Z35" s="104">
        <f t="shared" si="8"/>
        <v>250</v>
      </c>
      <c r="AA35" s="876">
        <f>IFERROR(_xlfn.RANK.EQ(Z35,$Z$16:$Z$194,0)+COUNTIF(Z$16:Z35,Z35)-1,"-")</f>
        <v>73</v>
      </c>
      <c r="AB35" s="876"/>
      <c r="AC35" s="828">
        <f t="shared" si="9"/>
        <v>20</v>
      </c>
      <c r="AD35" s="828" t="str">
        <f t="shared" si="10"/>
        <v>秩父別町</v>
      </c>
      <c r="AE35" s="85">
        <f t="shared" si="11"/>
        <v>305</v>
      </c>
      <c r="AF35" s="102"/>
      <c r="AG35" s="1"/>
      <c r="AH35" s="1"/>
      <c r="AI35" s="1"/>
      <c r="AJ35" s="1"/>
      <c r="AK35" s="1"/>
      <c r="AL35" s="1"/>
      <c r="AM35" s="1"/>
      <c r="AN35" s="1"/>
      <c r="AO35" s="1"/>
      <c r="AP35" s="1"/>
      <c r="AQ35" s="1"/>
      <c r="AR35" s="1"/>
      <c r="AS35" s="1"/>
      <c r="AT35" s="1"/>
      <c r="AU35" s="1"/>
      <c r="AV35" s="1"/>
    </row>
    <row r="36" spans="1:48" ht="21" customHeight="1">
      <c r="A36" s="608" t="s">
        <v>604</v>
      </c>
      <c r="B36" s="605" t="s">
        <v>605</v>
      </c>
      <c r="C36" s="606" t="s">
        <v>193</v>
      </c>
      <c r="D36" s="605" t="s">
        <v>645</v>
      </c>
      <c r="E36" s="606" t="s">
        <v>344</v>
      </c>
      <c r="F36" s="644" t="s">
        <v>145</v>
      </c>
      <c r="G36" s="645" t="s">
        <v>145</v>
      </c>
      <c r="H36" s="645" t="s">
        <v>145</v>
      </c>
      <c r="I36" s="645" t="s">
        <v>145</v>
      </c>
      <c r="J36" s="645" t="s">
        <v>145</v>
      </c>
      <c r="L36" s="103">
        <v>21</v>
      </c>
      <c r="M36" s="103" t="s">
        <v>228</v>
      </c>
      <c r="N36" s="104">
        <f t="shared" si="0"/>
        <v>627</v>
      </c>
      <c r="O36" s="876">
        <f>IFERROR(_xlfn.RANK.EQ(N36,$N$16:$N$194,0)+COUNTIF(N$16:N36,N36)-1,"-")</f>
        <v>23</v>
      </c>
      <c r="P36" s="876"/>
      <c r="Q36" s="941">
        <f t="shared" si="1"/>
        <v>21</v>
      </c>
      <c r="R36" s="941" t="str">
        <f t="shared" si="2"/>
        <v>南幌町</v>
      </c>
      <c r="S36" s="941">
        <f t="shared" si="3"/>
        <v>664</v>
      </c>
      <c r="T36" s="104">
        <f t="shared" si="4"/>
        <v>1560</v>
      </c>
      <c r="U36" s="876">
        <f>IFERROR(_xlfn.RANK.EQ(T36,$T$16:$T$194,0)+COUNTIF(T$16:T36,T36)-1,"-")</f>
        <v>28</v>
      </c>
      <c r="V36" s="876"/>
      <c r="W36" s="828">
        <f t="shared" si="5"/>
        <v>21</v>
      </c>
      <c r="X36" s="828" t="str">
        <f t="shared" si="6"/>
        <v>由仁町</v>
      </c>
      <c r="Y36" s="941">
        <f t="shared" si="7"/>
        <v>1830</v>
      </c>
      <c r="Z36" s="104">
        <f t="shared" si="8"/>
        <v>249</v>
      </c>
      <c r="AA36" s="876">
        <f>IFERROR(_xlfn.RANK.EQ(Z36,$Z$16:$Z$194,0)+COUNTIF(Z$16:Z36,Z36)-1,"-")</f>
        <v>74</v>
      </c>
      <c r="AB36" s="876"/>
      <c r="AC36" s="828">
        <f t="shared" si="9"/>
        <v>21</v>
      </c>
      <c r="AD36" s="828" t="str">
        <f t="shared" si="10"/>
        <v>豊頃町</v>
      </c>
      <c r="AE36" s="85">
        <f t="shared" si="11"/>
        <v>304</v>
      </c>
      <c r="AF36" s="102"/>
      <c r="AG36" s="1"/>
      <c r="AH36" s="1"/>
      <c r="AI36" s="1"/>
      <c r="AJ36" s="1"/>
      <c r="AK36" s="1"/>
      <c r="AL36" s="1"/>
      <c r="AM36" s="1"/>
      <c r="AN36" s="1"/>
      <c r="AO36" s="1"/>
      <c r="AP36" s="1"/>
      <c r="AQ36" s="1"/>
      <c r="AR36" s="1"/>
      <c r="AS36" s="1"/>
      <c r="AT36" s="1"/>
      <c r="AU36" s="1"/>
      <c r="AV36" s="1"/>
    </row>
    <row r="37" spans="1:48" ht="21" customHeight="1">
      <c r="A37" s="608" t="s">
        <v>604</v>
      </c>
      <c r="B37" s="605" t="s">
        <v>605</v>
      </c>
      <c r="C37" s="606" t="s">
        <v>193</v>
      </c>
      <c r="D37" s="605" t="s">
        <v>646</v>
      </c>
      <c r="E37" s="606" t="s">
        <v>335</v>
      </c>
      <c r="F37" s="644" t="s">
        <v>888</v>
      </c>
      <c r="G37" s="645" t="s">
        <v>888</v>
      </c>
      <c r="H37" s="645" t="s">
        <v>888</v>
      </c>
      <c r="I37" s="645" t="s">
        <v>888</v>
      </c>
      <c r="J37" s="645" t="s">
        <v>888</v>
      </c>
      <c r="L37" s="103">
        <v>22</v>
      </c>
      <c r="M37" s="103" t="s">
        <v>306</v>
      </c>
      <c r="N37" s="104">
        <f t="shared" si="0"/>
        <v>110</v>
      </c>
      <c r="O37" s="876">
        <f>IFERROR(_xlfn.RANK.EQ(N37,$N$16:$N$194,0)+COUNTIF(N$16:N37,N37)-1,"-")</f>
        <v>80</v>
      </c>
      <c r="P37" s="876"/>
      <c r="Q37" s="941">
        <f t="shared" si="1"/>
        <v>22</v>
      </c>
      <c r="R37" s="941" t="str">
        <f t="shared" si="2"/>
        <v>由仁町</v>
      </c>
      <c r="S37" s="941">
        <f t="shared" si="3"/>
        <v>648</v>
      </c>
      <c r="T37" s="104">
        <f t="shared" si="4"/>
        <v>224</v>
      </c>
      <c r="U37" s="876">
        <f>IFERROR(_xlfn.RANK.EQ(T37,$T$16:$T$194,0)+COUNTIF(T$16:T37,T37)-1,"-")</f>
        <v>84</v>
      </c>
      <c r="V37" s="876"/>
      <c r="W37" s="828">
        <f t="shared" si="5"/>
        <v>22</v>
      </c>
      <c r="X37" s="828" t="str">
        <f t="shared" si="6"/>
        <v>江別市</v>
      </c>
      <c r="Y37" s="941">
        <f t="shared" si="7"/>
        <v>1750</v>
      </c>
      <c r="Z37" s="104">
        <f t="shared" si="8"/>
        <v>204</v>
      </c>
      <c r="AA37" s="876">
        <f>IFERROR(_xlfn.RANK.EQ(Z37,$Z$16:$Z$194,0)+COUNTIF(Z$16:Z37,Z37)-1,"-")</f>
        <v>92</v>
      </c>
      <c r="AB37" s="876"/>
      <c r="AC37" s="828">
        <f t="shared" si="9"/>
        <v>22</v>
      </c>
      <c r="AD37" s="828" t="str">
        <f t="shared" si="10"/>
        <v>新得町</v>
      </c>
      <c r="AE37" s="85">
        <f t="shared" si="11"/>
        <v>302</v>
      </c>
      <c r="AF37" s="102"/>
      <c r="AG37" s="1"/>
      <c r="AH37" s="1"/>
      <c r="AI37" s="1"/>
      <c r="AJ37" s="1"/>
      <c r="AK37" s="1"/>
      <c r="AL37" s="1"/>
      <c r="AM37" s="1"/>
      <c r="AN37" s="1"/>
      <c r="AO37" s="1"/>
      <c r="AP37" s="1"/>
      <c r="AQ37" s="1"/>
      <c r="AR37" s="1"/>
      <c r="AS37" s="1"/>
      <c r="AT37" s="1"/>
      <c r="AU37" s="1"/>
      <c r="AV37" s="1"/>
    </row>
    <row r="38" spans="1:48" ht="21" customHeight="1">
      <c r="A38" s="608" t="s">
        <v>604</v>
      </c>
      <c r="B38" s="605" t="s">
        <v>605</v>
      </c>
      <c r="C38" s="606" t="s">
        <v>193</v>
      </c>
      <c r="D38" s="605" t="s">
        <v>647</v>
      </c>
      <c r="E38" s="606" t="s">
        <v>369</v>
      </c>
      <c r="F38" s="644" t="s">
        <v>145</v>
      </c>
      <c r="G38" s="645" t="s">
        <v>145</v>
      </c>
      <c r="H38" s="645" t="s">
        <v>145</v>
      </c>
      <c r="I38" s="645" t="s">
        <v>145</v>
      </c>
      <c r="J38" s="645" t="s">
        <v>145</v>
      </c>
      <c r="L38" s="103">
        <v>23</v>
      </c>
      <c r="M38" s="103" t="s">
        <v>309</v>
      </c>
      <c r="N38" s="104" t="str">
        <f t="shared" si="0"/>
        <v>-</v>
      </c>
      <c r="O38" s="876" t="str">
        <f>IFERROR(_xlfn.RANK.EQ(N38,$N$16:$N$194,0)+COUNTIF(N$16:N38,N38)-1,"-")</f>
        <v>-</v>
      </c>
      <c r="P38" s="876"/>
      <c r="Q38" s="941">
        <f t="shared" si="1"/>
        <v>23</v>
      </c>
      <c r="R38" s="941" t="str">
        <f t="shared" si="2"/>
        <v>名寄市</v>
      </c>
      <c r="S38" s="941">
        <f t="shared" si="3"/>
        <v>627</v>
      </c>
      <c r="T38" s="104" t="str">
        <f t="shared" si="4"/>
        <v>-</v>
      </c>
      <c r="U38" s="876" t="str">
        <f>IFERROR(_xlfn.RANK.EQ(T38,$T$16:$T$194,0)+COUNTIF(T$16:T38,T38)-1,"-")</f>
        <v>-</v>
      </c>
      <c r="V38" s="876"/>
      <c r="W38" s="828">
        <f t="shared" si="5"/>
        <v>23</v>
      </c>
      <c r="X38" s="828" t="str">
        <f t="shared" si="6"/>
        <v>大空町</v>
      </c>
      <c r="Y38" s="941">
        <f t="shared" si="7"/>
        <v>1740</v>
      </c>
      <c r="Z38" s="104" t="str">
        <f t="shared" si="8"/>
        <v>-</v>
      </c>
      <c r="AA38" s="876" t="str">
        <f>IFERROR(_xlfn.RANK.EQ(Z38,$Z$16:$Z$194,0)+COUNTIF(Z$16:Z38,Z38)-1,"-")</f>
        <v>-</v>
      </c>
      <c r="AB38" s="876"/>
      <c r="AC38" s="828">
        <f t="shared" si="9"/>
        <v>23</v>
      </c>
      <c r="AD38" s="828" t="str">
        <f t="shared" si="10"/>
        <v>大空町</v>
      </c>
      <c r="AE38" s="85">
        <f t="shared" si="11"/>
        <v>301</v>
      </c>
      <c r="AF38" s="102"/>
      <c r="AG38" s="1"/>
      <c r="AH38" s="1"/>
      <c r="AI38" s="1"/>
      <c r="AJ38" s="1"/>
      <c r="AK38" s="1"/>
      <c r="AL38" s="1"/>
      <c r="AM38" s="1"/>
      <c r="AN38" s="1"/>
      <c r="AO38" s="1"/>
      <c r="AP38" s="1"/>
      <c r="AQ38" s="1"/>
      <c r="AR38" s="1"/>
      <c r="AS38" s="1"/>
      <c r="AT38" s="1"/>
      <c r="AU38" s="1"/>
      <c r="AV38" s="1"/>
    </row>
    <row r="39" spans="1:48" ht="21" customHeight="1">
      <c r="A39" s="608" t="s">
        <v>604</v>
      </c>
      <c r="B39" s="605" t="s">
        <v>605</v>
      </c>
      <c r="C39" s="606" t="s">
        <v>193</v>
      </c>
      <c r="D39" s="605" t="s">
        <v>648</v>
      </c>
      <c r="E39" s="606" t="s">
        <v>301</v>
      </c>
      <c r="F39" s="644">
        <v>166</v>
      </c>
      <c r="G39" s="645">
        <v>234</v>
      </c>
      <c r="H39" s="645">
        <v>219</v>
      </c>
      <c r="I39" s="645">
        <v>235</v>
      </c>
      <c r="J39" s="645">
        <v>388</v>
      </c>
      <c r="L39" s="103">
        <v>24</v>
      </c>
      <c r="M39" s="103" t="s">
        <v>241</v>
      </c>
      <c r="N39" s="104">
        <f t="shared" si="0"/>
        <v>772</v>
      </c>
      <c r="O39" s="876">
        <f>IFERROR(_xlfn.RANK.EQ(N39,$N$16:$N$194,0)+COUNTIF(N$16:N39,N39)-1,"-")</f>
        <v>18</v>
      </c>
      <c r="P39" s="876"/>
      <c r="Q39" s="941">
        <f t="shared" si="1"/>
        <v>24</v>
      </c>
      <c r="R39" s="941" t="str">
        <f t="shared" si="2"/>
        <v>新篠津村</v>
      </c>
      <c r="S39" s="941">
        <f t="shared" si="3"/>
        <v>620</v>
      </c>
      <c r="T39" s="104">
        <f t="shared" si="4"/>
        <v>2220</v>
      </c>
      <c r="U39" s="876">
        <f>IFERROR(_xlfn.RANK.EQ(T39,$T$16:$T$194,0)+COUNTIF(T$16:T39,T39)-1,"-")</f>
        <v>16</v>
      </c>
      <c r="V39" s="876"/>
      <c r="W39" s="828">
        <f t="shared" si="5"/>
        <v>24</v>
      </c>
      <c r="X39" s="828" t="str">
        <f t="shared" si="6"/>
        <v>旭川市</v>
      </c>
      <c r="Y39" s="941">
        <f t="shared" si="7"/>
        <v>1730</v>
      </c>
      <c r="Z39" s="104">
        <f t="shared" si="8"/>
        <v>288</v>
      </c>
      <c r="AA39" s="876">
        <f>IFERROR(_xlfn.RANK.EQ(Z39,$Z$16:$Z$194,0)+COUNTIF(Z$16:Z39,Z39)-1,"-")</f>
        <v>38</v>
      </c>
      <c r="AB39" s="876"/>
      <c r="AC39" s="828">
        <f t="shared" si="9"/>
        <v>23</v>
      </c>
      <c r="AD39" s="828" t="str">
        <f t="shared" si="10"/>
        <v>幕別町</v>
      </c>
      <c r="AE39" s="85">
        <f t="shared" si="11"/>
        <v>301</v>
      </c>
      <c r="AF39" s="102"/>
      <c r="AG39" s="1"/>
      <c r="AH39" s="1"/>
      <c r="AI39" s="1"/>
      <c r="AJ39" s="1"/>
      <c r="AK39" s="1"/>
      <c r="AL39" s="1"/>
      <c r="AM39" s="1"/>
      <c r="AN39" s="1"/>
      <c r="AO39" s="1"/>
      <c r="AP39" s="1"/>
      <c r="AQ39" s="1"/>
      <c r="AR39" s="1"/>
      <c r="AS39" s="1"/>
      <c r="AT39" s="1"/>
      <c r="AU39" s="1"/>
      <c r="AV39" s="1"/>
    </row>
    <row r="40" spans="1:48" ht="21" customHeight="1">
      <c r="A40" s="608" t="s">
        <v>604</v>
      </c>
      <c r="B40" s="605" t="s">
        <v>605</v>
      </c>
      <c r="C40" s="606" t="s">
        <v>193</v>
      </c>
      <c r="D40" s="605" t="s">
        <v>649</v>
      </c>
      <c r="E40" s="606" t="s">
        <v>338</v>
      </c>
      <c r="F40" s="644">
        <v>41</v>
      </c>
      <c r="G40" s="645">
        <v>163</v>
      </c>
      <c r="H40" s="645">
        <v>156</v>
      </c>
      <c r="I40" s="645">
        <v>170</v>
      </c>
      <c r="J40" s="645">
        <v>67</v>
      </c>
      <c r="L40" s="103">
        <v>25</v>
      </c>
      <c r="M40" s="103" t="s">
        <v>209</v>
      </c>
      <c r="N40" s="104">
        <f t="shared" si="0"/>
        <v>381</v>
      </c>
      <c r="O40" s="876">
        <f>IFERROR(_xlfn.RANK.EQ(N40,$N$16:$N$194,0)+COUNTIF(N$16:N40,N40)-1,"-")</f>
        <v>43</v>
      </c>
      <c r="P40" s="876"/>
      <c r="Q40" s="941">
        <f t="shared" si="1"/>
        <v>25</v>
      </c>
      <c r="R40" s="941" t="str">
        <f t="shared" si="2"/>
        <v>厚真町</v>
      </c>
      <c r="S40" s="941">
        <f t="shared" si="3"/>
        <v>583</v>
      </c>
      <c r="T40" s="104">
        <f t="shared" si="4"/>
        <v>1060</v>
      </c>
      <c r="U40" s="876">
        <f>IFERROR(_xlfn.RANK.EQ(T40,$T$16:$T$194,0)+COUNTIF(T$16:T40,T40)-1,"-")</f>
        <v>40</v>
      </c>
      <c r="V40" s="876"/>
      <c r="W40" s="828">
        <f t="shared" si="5"/>
        <v>25</v>
      </c>
      <c r="X40" s="828" t="str">
        <f t="shared" si="6"/>
        <v>新篠津村</v>
      </c>
      <c r="Y40" s="941">
        <f t="shared" si="7"/>
        <v>1700</v>
      </c>
      <c r="Z40" s="104">
        <f t="shared" si="8"/>
        <v>277</v>
      </c>
      <c r="AA40" s="876">
        <f>IFERROR(_xlfn.RANK.EQ(Z40,$Z$16:$Z$194,0)+COUNTIF(Z$16:Z40,Z40)-1,"-")</f>
        <v>52</v>
      </c>
      <c r="AB40" s="876"/>
      <c r="AC40" s="828">
        <f t="shared" si="9"/>
        <v>25</v>
      </c>
      <c r="AD40" s="828" t="str">
        <f t="shared" si="10"/>
        <v>当別町</v>
      </c>
      <c r="AE40" s="85">
        <f t="shared" si="11"/>
        <v>299</v>
      </c>
      <c r="AF40" s="102"/>
      <c r="AG40" s="1"/>
      <c r="AH40" s="1"/>
      <c r="AI40" s="1"/>
      <c r="AJ40" s="1"/>
      <c r="AK40" s="1"/>
      <c r="AL40" s="1"/>
      <c r="AM40" s="1"/>
      <c r="AN40" s="1"/>
      <c r="AO40" s="1"/>
      <c r="AP40" s="1"/>
      <c r="AQ40" s="1"/>
      <c r="AR40" s="1"/>
      <c r="AS40" s="1"/>
      <c r="AT40" s="1"/>
      <c r="AU40" s="1"/>
      <c r="AV40" s="1"/>
    </row>
    <row r="41" spans="1:48" ht="21" customHeight="1">
      <c r="A41" s="608" t="s">
        <v>604</v>
      </c>
      <c r="B41" s="605" t="s">
        <v>605</v>
      </c>
      <c r="C41" s="606" t="s">
        <v>193</v>
      </c>
      <c r="D41" s="605" t="s">
        <v>650</v>
      </c>
      <c r="E41" s="606" t="s">
        <v>355</v>
      </c>
      <c r="F41" s="644" t="s">
        <v>145</v>
      </c>
      <c r="G41" s="645" t="s">
        <v>145</v>
      </c>
      <c r="H41" s="645" t="s">
        <v>145</v>
      </c>
      <c r="I41" s="645" t="s">
        <v>145</v>
      </c>
      <c r="J41" s="645" t="s">
        <v>145</v>
      </c>
      <c r="L41" s="103">
        <v>26</v>
      </c>
      <c r="M41" s="103" t="s">
        <v>315</v>
      </c>
      <c r="N41" s="104" t="str">
        <f t="shared" si="0"/>
        <v>x</v>
      </c>
      <c r="O41" s="876" t="str">
        <f>IFERROR(_xlfn.RANK.EQ(N41,$N$16:$N$194,0)+COUNTIF(N$16:N41,N41)-1,"-")</f>
        <v>-</v>
      </c>
      <c r="P41" s="876"/>
      <c r="Q41" s="941">
        <f t="shared" si="1"/>
        <v>26</v>
      </c>
      <c r="R41" s="941" t="str">
        <f t="shared" si="2"/>
        <v>大空町</v>
      </c>
      <c r="S41" s="941">
        <f t="shared" si="3"/>
        <v>577</v>
      </c>
      <c r="T41" s="104" t="str">
        <f t="shared" si="4"/>
        <v>x</v>
      </c>
      <c r="U41" s="876" t="str">
        <f>IFERROR(_xlfn.RANK.EQ(T41,$T$16:$T$194,0)+COUNTIF(T$16:T41,T41)-1,"-")</f>
        <v>-</v>
      </c>
      <c r="V41" s="876"/>
      <c r="W41" s="828">
        <f t="shared" si="5"/>
        <v>26</v>
      </c>
      <c r="X41" s="828" t="str">
        <f t="shared" si="6"/>
        <v>豊頃町</v>
      </c>
      <c r="Y41" s="941">
        <f t="shared" si="7"/>
        <v>1660</v>
      </c>
      <c r="Z41" s="104" t="str">
        <f t="shared" si="8"/>
        <v>x</v>
      </c>
      <c r="AA41" s="876" t="str">
        <f>IFERROR(_xlfn.RANK.EQ(Z41,$Z$16:$Z$194,0)+COUNTIF(Z$16:Z41,Z41)-1,"-")</f>
        <v>-</v>
      </c>
      <c r="AB41" s="876"/>
      <c r="AC41" s="828">
        <f t="shared" si="9"/>
        <v>25</v>
      </c>
      <c r="AD41" s="828" t="str">
        <f t="shared" si="10"/>
        <v>中富良野町</v>
      </c>
      <c r="AE41" s="85">
        <f t="shared" si="11"/>
        <v>299</v>
      </c>
      <c r="AF41" s="102"/>
      <c r="AG41" s="1"/>
      <c r="AH41" s="1"/>
      <c r="AI41" s="1"/>
      <c r="AJ41" s="1"/>
      <c r="AK41" s="1"/>
      <c r="AL41" s="1"/>
      <c r="AM41" s="1"/>
      <c r="AN41" s="1"/>
      <c r="AO41" s="1"/>
      <c r="AP41" s="1"/>
      <c r="AQ41" s="1"/>
      <c r="AR41" s="1"/>
      <c r="AS41" s="1"/>
      <c r="AT41" s="1"/>
      <c r="AU41" s="1"/>
      <c r="AV41" s="1"/>
    </row>
    <row r="42" spans="1:48" ht="21" customHeight="1">
      <c r="A42" s="608" t="s">
        <v>604</v>
      </c>
      <c r="B42" s="605" t="s">
        <v>606</v>
      </c>
      <c r="C42" s="606" t="s">
        <v>194</v>
      </c>
      <c r="D42" s="605" t="s">
        <v>651</v>
      </c>
      <c r="E42" s="606" t="s">
        <v>342</v>
      </c>
      <c r="F42" s="644">
        <v>55</v>
      </c>
      <c r="G42" s="645">
        <v>196</v>
      </c>
      <c r="H42" s="645">
        <v>196</v>
      </c>
      <c r="I42" s="645">
        <v>200</v>
      </c>
      <c r="J42" s="645">
        <v>108</v>
      </c>
      <c r="L42" s="103">
        <v>27</v>
      </c>
      <c r="M42" s="103" t="s">
        <v>370</v>
      </c>
      <c r="N42" s="104" t="str">
        <f t="shared" si="0"/>
        <v>-</v>
      </c>
      <c r="O42" s="876" t="str">
        <f>IFERROR(_xlfn.RANK.EQ(N42,$N$16:$N$194,0)+COUNTIF(N$16:N42,N42)-1,"-")</f>
        <v>-</v>
      </c>
      <c r="P42" s="876"/>
      <c r="Q42" s="941">
        <f t="shared" si="1"/>
        <v>27</v>
      </c>
      <c r="R42" s="941" t="str">
        <f t="shared" si="2"/>
        <v>江別市</v>
      </c>
      <c r="S42" s="941">
        <f t="shared" si="3"/>
        <v>558</v>
      </c>
      <c r="T42" s="104" t="str">
        <f t="shared" si="4"/>
        <v>-</v>
      </c>
      <c r="U42" s="876" t="str">
        <f>IFERROR(_xlfn.RANK.EQ(T42,$T$16:$T$194,0)+COUNTIF(T$16:T42,T42)-1,"-")</f>
        <v>-</v>
      </c>
      <c r="V42" s="876"/>
      <c r="W42" s="828">
        <f t="shared" si="5"/>
        <v>27</v>
      </c>
      <c r="X42" s="828" t="str">
        <f t="shared" si="6"/>
        <v>当別町</v>
      </c>
      <c r="Y42" s="941">
        <f t="shared" si="7"/>
        <v>1620</v>
      </c>
      <c r="Z42" s="104" t="str">
        <f t="shared" si="8"/>
        <v>-</v>
      </c>
      <c r="AA42" s="876" t="str">
        <f>IFERROR(_xlfn.RANK.EQ(Z42,$Z$16:$Z$194,0)+COUNTIF(Z$16:Z42,Z42)-1,"-")</f>
        <v>-</v>
      </c>
      <c r="AB42" s="876"/>
      <c r="AC42" s="828">
        <f t="shared" si="9"/>
        <v>27</v>
      </c>
      <c r="AD42" s="828" t="str">
        <f t="shared" si="10"/>
        <v>網走市</v>
      </c>
      <c r="AE42" s="85">
        <f t="shared" si="11"/>
        <v>297</v>
      </c>
      <c r="AF42" s="102"/>
      <c r="AG42" s="1"/>
      <c r="AH42" s="1"/>
      <c r="AI42" s="1"/>
      <c r="AJ42" s="1"/>
      <c r="AK42" s="1"/>
      <c r="AL42" s="1"/>
      <c r="AM42" s="1"/>
      <c r="AN42" s="1"/>
      <c r="AO42" s="1"/>
      <c r="AP42" s="1"/>
      <c r="AQ42" s="1"/>
      <c r="AR42" s="1"/>
      <c r="AS42" s="1"/>
      <c r="AT42" s="1"/>
      <c r="AU42" s="1"/>
      <c r="AV42" s="1"/>
    </row>
    <row r="43" spans="1:48" ht="21" customHeight="1">
      <c r="A43" s="608" t="s">
        <v>604</v>
      </c>
      <c r="B43" s="605" t="s">
        <v>606</v>
      </c>
      <c r="C43" s="606" t="s">
        <v>194</v>
      </c>
      <c r="D43" s="605" t="s">
        <v>652</v>
      </c>
      <c r="E43" s="606" t="s">
        <v>302</v>
      </c>
      <c r="F43" s="644">
        <v>119</v>
      </c>
      <c r="G43" s="645">
        <v>226</v>
      </c>
      <c r="H43" s="645">
        <v>207</v>
      </c>
      <c r="I43" s="645">
        <v>236</v>
      </c>
      <c r="J43" s="645">
        <v>269</v>
      </c>
      <c r="L43" s="103">
        <v>28</v>
      </c>
      <c r="M43" s="103" t="s">
        <v>212</v>
      </c>
      <c r="N43" s="104">
        <f t="shared" si="0"/>
        <v>730</v>
      </c>
      <c r="O43" s="876">
        <f>IFERROR(_xlfn.RANK.EQ(N43,$N$16:$N$194,0)+COUNTIF(N$16:N43,N43)-1,"-")</f>
        <v>19</v>
      </c>
      <c r="P43" s="876"/>
      <c r="Q43" s="941">
        <f t="shared" si="1"/>
        <v>28</v>
      </c>
      <c r="R43" s="941" t="str">
        <f t="shared" si="2"/>
        <v>豊頃町</v>
      </c>
      <c r="S43" s="941">
        <f t="shared" si="3"/>
        <v>546</v>
      </c>
      <c r="T43" s="104">
        <f t="shared" si="4"/>
        <v>2020</v>
      </c>
      <c r="U43" s="876">
        <f>IFERROR(_xlfn.RANK.EQ(T43,$T$16:$T$194,0)+COUNTIF(T$16:T43,T43)-1,"-")</f>
        <v>20</v>
      </c>
      <c r="V43" s="876"/>
      <c r="W43" s="828">
        <f t="shared" si="5"/>
        <v>28</v>
      </c>
      <c r="X43" s="828" t="str">
        <f t="shared" si="6"/>
        <v>名寄市</v>
      </c>
      <c r="Y43" s="941">
        <f t="shared" si="7"/>
        <v>1560</v>
      </c>
      <c r="Z43" s="104">
        <f t="shared" si="8"/>
        <v>277</v>
      </c>
      <c r="AA43" s="876">
        <f>IFERROR(_xlfn.RANK.EQ(Z43,$Z$16:$Z$194,0)+COUNTIF(Z$16:Z43,Z43)-1,"-")</f>
        <v>53</v>
      </c>
      <c r="AB43" s="876"/>
      <c r="AC43" s="828">
        <f t="shared" si="9"/>
        <v>27</v>
      </c>
      <c r="AD43" s="828" t="str">
        <f t="shared" si="10"/>
        <v>訓子府町</v>
      </c>
      <c r="AE43" s="85">
        <f t="shared" si="11"/>
        <v>297</v>
      </c>
      <c r="AF43" s="102"/>
      <c r="AG43" s="1"/>
      <c r="AH43" s="1"/>
      <c r="AI43" s="1"/>
      <c r="AJ43" s="1"/>
      <c r="AK43" s="1"/>
      <c r="AL43" s="1"/>
      <c r="AM43" s="1"/>
      <c r="AN43" s="1"/>
      <c r="AO43" s="1"/>
      <c r="AP43" s="1"/>
      <c r="AQ43" s="1"/>
      <c r="AR43" s="1"/>
      <c r="AS43" s="1"/>
      <c r="AT43" s="1"/>
      <c r="AU43" s="1"/>
      <c r="AV43" s="1"/>
    </row>
    <row r="44" spans="1:48" ht="21" customHeight="1">
      <c r="A44" s="608" t="s">
        <v>604</v>
      </c>
      <c r="B44" s="605" t="s">
        <v>606</v>
      </c>
      <c r="C44" s="606" t="s">
        <v>194</v>
      </c>
      <c r="D44" s="605" t="s">
        <v>653</v>
      </c>
      <c r="E44" s="606" t="s">
        <v>293</v>
      </c>
      <c r="F44" s="644">
        <v>442</v>
      </c>
      <c r="G44" s="645">
        <v>238</v>
      </c>
      <c r="H44" s="645">
        <v>228</v>
      </c>
      <c r="I44" s="645">
        <v>253</v>
      </c>
      <c r="J44" s="645">
        <v>1050</v>
      </c>
      <c r="L44" s="103">
        <v>29</v>
      </c>
      <c r="M44" s="103" t="s">
        <v>250</v>
      </c>
      <c r="N44" s="104">
        <f t="shared" si="0"/>
        <v>191</v>
      </c>
      <c r="O44" s="876">
        <f>IFERROR(_xlfn.RANK.EQ(N44,$N$16:$N$194,0)+COUNTIF(N$16:N44,N44)-1,"-")</f>
        <v>62</v>
      </c>
      <c r="P44" s="876"/>
      <c r="Q44" s="941">
        <f t="shared" si="1"/>
        <v>29</v>
      </c>
      <c r="R44" s="941" t="str">
        <f t="shared" si="2"/>
        <v>当別町</v>
      </c>
      <c r="S44" s="941">
        <f t="shared" si="3"/>
        <v>541</v>
      </c>
      <c r="T44" s="104">
        <f t="shared" si="4"/>
        <v>592</v>
      </c>
      <c r="U44" s="876">
        <f>IFERROR(_xlfn.RANK.EQ(T44,$T$16:$T$194,0)+COUNTIF(T$16:T44,T44)-1,"-")</f>
        <v>56</v>
      </c>
      <c r="V44" s="876"/>
      <c r="W44" s="828">
        <f t="shared" si="5"/>
        <v>29</v>
      </c>
      <c r="X44" s="828" t="str">
        <f t="shared" si="6"/>
        <v>今金町</v>
      </c>
      <c r="Y44" s="941">
        <f t="shared" si="7"/>
        <v>1530</v>
      </c>
      <c r="Z44" s="104">
        <f t="shared" si="8"/>
        <v>310</v>
      </c>
      <c r="AA44" s="876">
        <f>IFERROR(_xlfn.RANK.EQ(Z44,$Z$16:$Z$194,0)+COUNTIF(Z$16:Z44,Z44)-1,"-")</f>
        <v>17</v>
      </c>
      <c r="AB44" s="876"/>
      <c r="AC44" s="828">
        <f t="shared" si="9"/>
        <v>27</v>
      </c>
      <c r="AD44" s="828" t="str">
        <f t="shared" si="10"/>
        <v>中札内村</v>
      </c>
      <c r="AE44" s="85">
        <f t="shared" si="11"/>
        <v>297</v>
      </c>
      <c r="AF44" s="102"/>
      <c r="AG44" s="1"/>
      <c r="AH44" s="1"/>
      <c r="AI44" s="1"/>
      <c r="AJ44" s="1"/>
      <c r="AK44" s="1"/>
      <c r="AL44" s="1"/>
      <c r="AM44" s="1"/>
      <c r="AN44" s="1"/>
      <c r="AO44" s="1"/>
      <c r="AP44" s="1"/>
      <c r="AQ44" s="1"/>
      <c r="AR44" s="1"/>
      <c r="AS44" s="1"/>
      <c r="AT44" s="1"/>
      <c r="AU44" s="1"/>
      <c r="AV44" s="1"/>
    </row>
    <row r="45" spans="1:48" ht="21" customHeight="1">
      <c r="A45" s="608" t="s">
        <v>604</v>
      </c>
      <c r="B45" s="605" t="s">
        <v>606</v>
      </c>
      <c r="C45" s="606" t="s">
        <v>194</v>
      </c>
      <c r="D45" s="605" t="s">
        <v>654</v>
      </c>
      <c r="E45" s="606" t="s">
        <v>312</v>
      </c>
      <c r="F45" s="644">
        <v>43</v>
      </c>
      <c r="G45" s="645">
        <v>228</v>
      </c>
      <c r="H45" s="645">
        <v>214</v>
      </c>
      <c r="I45" s="645">
        <v>234</v>
      </c>
      <c r="J45" s="645">
        <v>98</v>
      </c>
      <c r="L45" s="103">
        <v>30</v>
      </c>
      <c r="M45" s="103" t="s">
        <v>361</v>
      </c>
      <c r="N45" s="104" t="str">
        <f t="shared" si="0"/>
        <v>-</v>
      </c>
      <c r="O45" s="876" t="str">
        <f>IFERROR(_xlfn.RANK.EQ(N45,$N$16:$N$194,0)+COUNTIF(N$16:N45,N45)-1,"-")</f>
        <v>-</v>
      </c>
      <c r="P45" s="876"/>
      <c r="Q45" s="941">
        <f t="shared" si="1"/>
        <v>30</v>
      </c>
      <c r="R45" s="941" t="str">
        <f t="shared" si="2"/>
        <v>今金町</v>
      </c>
      <c r="S45" s="941">
        <f t="shared" si="3"/>
        <v>537</v>
      </c>
      <c r="T45" s="104" t="str">
        <f t="shared" si="4"/>
        <v>-</v>
      </c>
      <c r="U45" s="876" t="str">
        <f>IFERROR(_xlfn.RANK.EQ(T45,$T$16:$T$194,0)+COUNTIF(T$16:T45,T45)-1,"-")</f>
        <v>-</v>
      </c>
      <c r="V45" s="876"/>
      <c r="W45" s="828">
        <f t="shared" si="5"/>
        <v>30</v>
      </c>
      <c r="X45" s="828" t="str">
        <f t="shared" si="6"/>
        <v>池田町</v>
      </c>
      <c r="Y45" s="941">
        <f t="shared" si="7"/>
        <v>1510</v>
      </c>
      <c r="Z45" s="104" t="str">
        <f t="shared" si="8"/>
        <v>-</v>
      </c>
      <c r="AA45" s="876" t="str">
        <f>IFERROR(_xlfn.RANK.EQ(Z45,$Z$16:$Z$194,0)+COUNTIF(Z$16:Z45,Z45)-1,"-")</f>
        <v>-</v>
      </c>
      <c r="AB45" s="876"/>
      <c r="AC45" s="828">
        <f t="shared" si="9"/>
        <v>30</v>
      </c>
      <c r="AD45" s="828" t="str">
        <f t="shared" si="10"/>
        <v>留寿都村</v>
      </c>
      <c r="AE45" s="85">
        <f t="shared" si="11"/>
        <v>296</v>
      </c>
      <c r="AF45" s="102"/>
      <c r="AG45" s="1"/>
      <c r="AH45" s="1"/>
      <c r="AI45" s="1"/>
      <c r="AJ45" s="1"/>
      <c r="AK45" s="1"/>
      <c r="AL45" s="1"/>
      <c r="AM45" s="1"/>
      <c r="AN45" s="1"/>
      <c r="AO45" s="1"/>
      <c r="AP45" s="1"/>
      <c r="AQ45" s="1"/>
      <c r="AR45" s="1"/>
      <c r="AS45" s="1"/>
      <c r="AT45" s="1"/>
      <c r="AU45" s="1"/>
      <c r="AV45" s="1"/>
    </row>
    <row r="46" spans="1:48" ht="21" customHeight="1">
      <c r="A46" s="608" t="s">
        <v>604</v>
      </c>
      <c r="B46" s="605" t="s">
        <v>606</v>
      </c>
      <c r="C46" s="606" t="s">
        <v>194</v>
      </c>
      <c r="D46" s="605" t="s">
        <v>655</v>
      </c>
      <c r="E46" s="606" t="s">
        <v>353</v>
      </c>
      <c r="F46" s="644" t="s">
        <v>145</v>
      </c>
      <c r="G46" s="645" t="s">
        <v>145</v>
      </c>
      <c r="H46" s="645" t="s">
        <v>145</v>
      </c>
      <c r="I46" s="645" t="s">
        <v>145</v>
      </c>
      <c r="J46" s="645" t="s">
        <v>145</v>
      </c>
      <c r="L46" s="103">
        <v>31</v>
      </c>
      <c r="M46" s="103" t="s">
        <v>279</v>
      </c>
      <c r="N46" s="104">
        <f t="shared" si="0"/>
        <v>434</v>
      </c>
      <c r="O46" s="876">
        <f>IFERROR(_xlfn.RANK.EQ(N46,$N$16:$N$194,0)+COUNTIF(N$16:N46,N46)-1,"-")</f>
        <v>36</v>
      </c>
      <c r="P46" s="876"/>
      <c r="Q46" s="941">
        <f t="shared" si="1"/>
        <v>31</v>
      </c>
      <c r="R46" s="941" t="str">
        <f t="shared" si="2"/>
        <v>美幌町</v>
      </c>
      <c r="S46" s="941">
        <f t="shared" si="3"/>
        <v>524</v>
      </c>
      <c r="T46" s="104">
        <f t="shared" si="4"/>
        <v>1380</v>
      </c>
      <c r="U46" s="876">
        <f>IFERROR(_xlfn.RANK.EQ(T46,$T$16:$T$194,0)+COUNTIF(T$16:T46,T46)-1,"-")</f>
        <v>34</v>
      </c>
      <c r="V46" s="876"/>
      <c r="W46" s="828">
        <f t="shared" si="5"/>
        <v>31</v>
      </c>
      <c r="X46" s="828" t="str">
        <f t="shared" si="6"/>
        <v>美幌町</v>
      </c>
      <c r="Y46" s="941">
        <f t="shared" si="7"/>
        <v>1480</v>
      </c>
      <c r="Z46" s="104">
        <f t="shared" si="8"/>
        <v>318</v>
      </c>
      <c r="AA46" s="876">
        <f>IFERROR(_xlfn.RANK.EQ(Z46,$Z$16:$Z$194,0)+COUNTIF(Z$16:Z46,Z46)-1,"-")</f>
        <v>11</v>
      </c>
      <c r="AB46" s="876"/>
      <c r="AC46" s="828">
        <f t="shared" si="9"/>
        <v>30</v>
      </c>
      <c r="AD46" s="828" t="str">
        <f t="shared" si="10"/>
        <v>剣淵町</v>
      </c>
      <c r="AE46" s="85">
        <f t="shared" si="11"/>
        <v>296</v>
      </c>
      <c r="AF46" s="102"/>
      <c r="AG46" s="1"/>
      <c r="AH46" s="1"/>
      <c r="AI46" s="1"/>
      <c r="AJ46" s="1"/>
      <c r="AK46" s="1"/>
      <c r="AL46" s="1"/>
      <c r="AM46" s="1"/>
      <c r="AN46" s="1"/>
      <c r="AO46" s="1"/>
      <c r="AP46" s="1"/>
      <c r="AQ46" s="1"/>
      <c r="AR46" s="1"/>
      <c r="AS46" s="1"/>
      <c r="AT46" s="1"/>
      <c r="AU46" s="1"/>
      <c r="AV46" s="1"/>
    </row>
    <row r="47" spans="1:48" ht="21" customHeight="1">
      <c r="A47" s="608" t="s">
        <v>604</v>
      </c>
      <c r="B47" s="605" t="s">
        <v>606</v>
      </c>
      <c r="C47" s="606" t="s">
        <v>194</v>
      </c>
      <c r="D47" s="605" t="s">
        <v>656</v>
      </c>
      <c r="E47" s="606" t="s">
        <v>295</v>
      </c>
      <c r="F47" s="644">
        <v>537</v>
      </c>
      <c r="G47" s="645">
        <v>284</v>
      </c>
      <c r="H47" s="645">
        <v>270</v>
      </c>
      <c r="I47" s="645">
        <v>296</v>
      </c>
      <c r="J47" s="645">
        <v>1530</v>
      </c>
      <c r="L47" s="103">
        <v>32</v>
      </c>
      <c r="M47" s="103" t="s">
        <v>303</v>
      </c>
      <c r="N47" s="104" t="str">
        <f t="shared" si="0"/>
        <v>x</v>
      </c>
      <c r="O47" s="876" t="str">
        <f>IFERROR(_xlfn.RANK.EQ(N47,$N$16:$N$194,0)+COUNTIF(N$16:N47,N47)-1,"-")</f>
        <v>-</v>
      </c>
      <c r="P47" s="876"/>
      <c r="Q47" s="941">
        <f t="shared" si="1"/>
        <v>32</v>
      </c>
      <c r="R47" s="941" t="str">
        <f t="shared" si="2"/>
        <v>池田町</v>
      </c>
      <c r="S47" s="941">
        <f t="shared" si="3"/>
        <v>483</v>
      </c>
      <c r="T47" s="104" t="str">
        <f t="shared" si="4"/>
        <v>x</v>
      </c>
      <c r="U47" s="876" t="str">
        <f>IFERROR(_xlfn.RANK.EQ(T47,$T$16:$T$194,0)+COUNTIF(T$16:T47,T47)-1,"-")</f>
        <v>-</v>
      </c>
      <c r="V47" s="876"/>
      <c r="W47" s="828">
        <f t="shared" si="5"/>
        <v>32</v>
      </c>
      <c r="X47" s="828" t="str">
        <f t="shared" si="6"/>
        <v>厚真町</v>
      </c>
      <c r="Y47" s="941">
        <f t="shared" si="7"/>
        <v>1470</v>
      </c>
      <c r="Z47" s="104" t="str">
        <f t="shared" si="8"/>
        <v>x</v>
      </c>
      <c r="AA47" s="876" t="str">
        <f>IFERROR(_xlfn.RANK.EQ(Z47,$Z$16:$Z$194,0)+COUNTIF(Z$16:Z47,Z47)-1,"-")</f>
        <v>-</v>
      </c>
      <c r="AB47" s="876"/>
      <c r="AC47" s="828">
        <f t="shared" si="9"/>
        <v>32</v>
      </c>
      <c r="AD47" s="828" t="str">
        <f t="shared" si="10"/>
        <v>美瑛町</v>
      </c>
      <c r="AE47" s="85">
        <f t="shared" si="11"/>
        <v>295</v>
      </c>
      <c r="AF47" s="102"/>
      <c r="AG47" s="1"/>
      <c r="AH47" s="1"/>
      <c r="AI47" s="1"/>
      <c r="AJ47" s="1"/>
      <c r="AK47" s="1"/>
      <c r="AL47" s="1"/>
      <c r="AM47" s="1"/>
      <c r="AN47" s="1"/>
      <c r="AO47" s="1"/>
      <c r="AP47" s="1"/>
      <c r="AQ47" s="1"/>
      <c r="AR47" s="1"/>
      <c r="AS47" s="1"/>
      <c r="AT47" s="1"/>
      <c r="AU47" s="1"/>
      <c r="AV47" s="1"/>
    </row>
    <row r="48" spans="1:48" ht="21" customHeight="1">
      <c r="A48" s="608" t="s">
        <v>604</v>
      </c>
      <c r="B48" s="605" t="s">
        <v>606</v>
      </c>
      <c r="C48" s="606" t="s">
        <v>194</v>
      </c>
      <c r="D48" s="605" t="s">
        <v>657</v>
      </c>
      <c r="E48" s="606" t="s">
        <v>278</v>
      </c>
      <c r="F48" s="644">
        <v>447</v>
      </c>
      <c r="G48" s="645">
        <v>225</v>
      </c>
      <c r="H48" s="645">
        <v>212</v>
      </c>
      <c r="I48" s="645">
        <v>245</v>
      </c>
      <c r="J48" s="645">
        <v>1010</v>
      </c>
      <c r="L48" s="103">
        <v>33</v>
      </c>
      <c r="M48" s="103" t="s">
        <v>311</v>
      </c>
      <c r="N48" s="104">
        <f t="shared" si="0"/>
        <v>74</v>
      </c>
      <c r="O48" s="876">
        <f>IFERROR(_xlfn.RANK.EQ(N48,$N$16:$N$194,0)+COUNTIF(N$16:N48,N48)-1,"-")</f>
        <v>89</v>
      </c>
      <c r="P48" s="876"/>
      <c r="Q48" s="941">
        <f t="shared" si="1"/>
        <v>33</v>
      </c>
      <c r="R48" s="941" t="str">
        <f t="shared" si="2"/>
        <v>せたな町</v>
      </c>
      <c r="S48" s="941">
        <f t="shared" si="3"/>
        <v>447</v>
      </c>
      <c r="T48" s="104">
        <f t="shared" si="4"/>
        <v>180</v>
      </c>
      <c r="U48" s="876">
        <f>IFERROR(_xlfn.RANK.EQ(T48,$T$16:$T$194,0)+COUNTIF(T$16:T48,T48)-1,"-")</f>
        <v>90</v>
      </c>
      <c r="V48" s="876"/>
      <c r="W48" s="828">
        <f t="shared" si="5"/>
        <v>33</v>
      </c>
      <c r="X48" s="828" t="str">
        <f t="shared" si="6"/>
        <v>小清水町</v>
      </c>
      <c r="Y48" s="941">
        <f t="shared" si="7"/>
        <v>1450</v>
      </c>
      <c r="Z48" s="104">
        <f t="shared" si="8"/>
        <v>243</v>
      </c>
      <c r="AA48" s="876">
        <f>IFERROR(_xlfn.RANK.EQ(Z48,$Z$16:$Z$194,0)+COUNTIF(Z$16:Z48,Z48)-1,"-")</f>
        <v>77</v>
      </c>
      <c r="AB48" s="876"/>
      <c r="AC48" s="828">
        <f t="shared" si="9"/>
        <v>32</v>
      </c>
      <c r="AD48" s="828" t="str">
        <f t="shared" si="10"/>
        <v>湧別町</v>
      </c>
      <c r="AE48" s="85">
        <f t="shared" si="11"/>
        <v>295</v>
      </c>
      <c r="AF48" s="102"/>
      <c r="AG48" s="1"/>
      <c r="AH48" s="1"/>
      <c r="AI48" s="1"/>
      <c r="AJ48" s="1"/>
      <c r="AK48" s="1"/>
      <c r="AL48" s="1"/>
      <c r="AM48" s="1"/>
      <c r="AN48" s="1"/>
      <c r="AO48" s="1"/>
      <c r="AP48" s="1"/>
      <c r="AQ48" s="1"/>
      <c r="AR48" s="1"/>
      <c r="AS48" s="1"/>
      <c r="AT48" s="1"/>
      <c r="AU48" s="1"/>
      <c r="AV48" s="1"/>
    </row>
    <row r="49" spans="1:48" ht="21" customHeight="1">
      <c r="A49" s="608" t="s">
        <v>604</v>
      </c>
      <c r="B49" s="605" t="s">
        <v>607</v>
      </c>
      <c r="C49" s="606" t="s">
        <v>190</v>
      </c>
      <c r="D49" s="605" t="s">
        <v>658</v>
      </c>
      <c r="E49" s="606" t="s">
        <v>351</v>
      </c>
      <c r="F49" s="644" t="s">
        <v>145</v>
      </c>
      <c r="G49" s="645" t="s">
        <v>145</v>
      </c>
      <c r="H49" s="645" t="s">
        <v>145</v>
      </c>
      <c r="I49" s="645" t="s">
        <v>145</v>
      </c>
      <c r="J49" s="645" t="s">
        <v>145</v>
      </c>
      <c r="L49" s="103">
        <v>34</v>
      </c>
      <c r="M49" s="103" t="s">
        <v>288</v>
      </c>
      <c r="N49" s="104">
        <f t="shared" si="0"/>
        <v>106</v>
      </c>
      <c r="O49" s="876">
        <f>IFERROR(_xlfn.RANK.EQ(N49,$N$16:$N$194,0)+COUNTIF(N$16:N49,N49)-1,"-")</f>
        <v>81</v>
      </c>
      <c r="P49" s="876"/>
      <c r="Q49" s="941">
        <f t="shared" si="1"/>
        <v>34</v>
      </c>
      <c r="R49" s="941" t="str">
        <f t="shared" si="2"/>
        <v>厚沢部町</v>
      </c>
      <c r="S49" s="941">
        <f t="shared" si="3"/>
        <v>442</v>
      </c>
      <c r="T49" s="104">
        <f t="shared" si="4"/>
        <v>213</v>
      </c>
      <c r="U49" s="876">
        <f>IFERROR(_xlfn.RANK.EQ(T49,$T$16:$T$194,0)+COUNTIF(T$16:T49,T49)-1,"-")</f>
        <v>86</v>
      </c>
      <c r="V49" s="876"/>
      <c r="W49" s="828">
        <f t="shared" si="5"/>
        <v>34</v>
      </c>
      <c r="X49" s="828" t="str">
        <f t="shared" si="6"/>
        <v>恵庭市</v>
      </c>
      <c r="Y49" s="941">
        <f t="shared" si="7"/>
        <v>1380</v>
      </c>
      <c r="Z49" s="104">
        <f t="shared" si="8"/>
        <v>201</v>
      </c>
      <c r="AA49" s="876">
        <f>IFERROR(_xlfn.RANK.EQ(Z49,$Z$16:$Z$194,0)+COUNTIF(Z$16:Z49,Z49)-1,"-")</f>
        <v>93</v>
      </c>
      <c r="AB49" s="876"/>
      <c r="AC49" s="828">
        <f t="shared" si="9"/>
        <v>34</v>
      </c>
      <c r="AD49" s="828" t="str">
        <f t="shared" si="10"/>
        <v>喜茂別町</v>
      </c>
      <c r="AE49" s="85">
        <f t="shared" si="11"/>
        <v>294</v>
      </c>
      <c r="AF49" s="102"/>
      <c r="AG49" s="1"/>
      <c r="AH49" s="1"/>
      <c r="AI49" s="1"/>
      <c r="AJ49" s="1"/>
      <c r="AK49" s="1"/>
      <c r="AL49" s="1"/>
      <c r="AM49" s="1"/>
      <c r="AN49" s="1"/>
      <c r="AO49" s="1"/>
      <c r="AP49" s="1"/>
      <c r="AQ49" s="1"/>
      <c r="AR49" s="1"/>
      <c r="AS49" s="1"/>
      <c r="AT49" s="1"/>
      <c r="AU49" s="1"/>
      <c r="AV49" s="1"/>
    </row>
    <row r="50" spans="1:48" ht="21" customHeight="1">
      <c r="A50" s="608" t="s">
        <v>604</v>
      </c>
      <c r="B50" s="605" t="s">
        <v>607</v>
      </c>
      <c r="C50" s="606" t="s">
        <v>190</v>
      </c>
      <c r="D50" s="605" t="s">
        <v>659</v>
      </c>
      <c r="E50" s="606" t="s">
        <v>358</v>
      </c>
      <c r="F50" s="644" t="s">
        <v>145</v>
      </c>
      <c r="G50" s="645" t="s">
        <v>145</v>
      </c>
      <c r="H50" s="645" t="s">
        <v>145</v>
      </c>
      <c r="I50" s="645" t="s">
        <v>145</v>
      </c>
      <c r="J50" s="645" t="s">
        <v>145</v>
      </c>
      <c r="L50" s="103">
        <v>35</v>
      </c>
      <c r="M50" s="103" t="s">
        <v>304</v>
      </c>
      <c r="N50" s="104">
        <f t="shared" si="0"/>
        <v>205</v>
      </c>
      <c r="O50" s="876">
        <f>IFERROR(_xlfn.RANK.EQ(N50,$N$16:$N$194,0)+COUNTIF(N$16:N50,N50)-1,"-")</f>
        <v>58</v>
      </c>
      <c r="P50" s="876"/>
      <c r="Q50" s="941">
        <f t="shared" si="1"/>
        <v>35</v>
      </c>
      <c r="R50" s="941" t="str">
        <f t="shared" si="2"/>
        <v>月形町</v>
      </c>
      <c r="S50" s="941">
        <f t="shared" si="3"/>
        <v>439</v>
      </c>
      <c r="T50" s="104">
        <f t="shared" si="4"/>
        <v>486</v>
      </c>
      <c r="U50" s="876">
        <f>IFERROR(_xlfn.RANK.EQ(T50,$T$16:$T$194,0)+COUNTIF(T$16:T50,T50)-1,"-")</f>
        <v>62</v>
      </c>
      <c r="V50" s="876"/>
      <c r="W50" s="828">
        <f t="shared" si="5"/>
        <v>35</v>
      </c>
      <c r="X50" s="828" t="str">
        <f t="shared" si="6"/>
        <v>網走市</v>
      </c>
      <c r="Y50" s="941">
        <f t="shared" si="7"/>
        <v>1290</v>
      </c>
      <c r="Z50" s="104">
        <f t="shared" si="8"/>
        <v>237</v>
      </c>
      <c r="AA50" s="876">
        <f>IFERROR(_xlfn.RANK.EQ(Z50,$Z$16:$Z$194,0)+COUNTIF(Z$16:Z50,Z50)-1,"-")</f>
        <v>80</v>
      </c>
      <c r="AB50" s="876"/>
      <c r="AC50" s="828">
        <f t="shared" si="9"/>
        <v>35</v>
      </c>
      <c r="AD50" s="828" t="str">
        <f t="shared" si="10"/>
        <v>和寒町</v>
      </c>
      <c r="AE50" s="85">
        <f t="shared" si="11"/>
        <v>291</v>
      </c>
      <c r="AF50" s="102"/>
      <c r="AG50" s="1"/>
      <c r="AH50" s="1"/>
      <c r="AI50" s="1"/>
      <c r="AJ50" s="1"/>
      <c r="AK50" s="1"/>
      <c r="AL50" s="1"/>
      <c r="AM50" s="1"/>
      <c r="AN50" s="1"/>
      <c r="AO50" s="1"/>
      <c r="AP50" s="1"/>
      <c r="AQ50" s="1"/>
      <c r="AR50" s="1"/>
      <c r="AS50" s="1"/>
      <c r="AT50" s="1"/>
      <c r="AU50" s="1"/>
      <c r="AV50" s="1"/>
    </row>
    <row r="51" spans="1:48" ht="21" customHeight="1">
      <c r="A51" s="608" t="s">
        <v>604</v>
      </c>
      <c r="B51" s="605" t="s">
        <v>607</v>
      </c>
      <c r="C51" s="606" t="s">
        <v>190</v>
      </c>
      <c r="D51" s="605" t="s">
        <v>660</v>
      </c>
      <c r="E51" s="606" t="s">
        <v>364</v>
      </c>
      <c r="F51" s="644" t="s">
        <v>888</v>
      </c>
      <c r="G51" s="645" t="s">
        <v>888</v>
      </c>
      <c r="H51" s="645" t="s">
        <v>145</v>
      </c>
      <c r="I51" s="645" t="s">
        <v>888</v>
      </c>
      <c r="J51" s="645" t="s">
        <v>888</v>
      </c>
      <c r="L51" s="103">
        <v>36</v>
      </c>
      <c r="M51" s="103" t="s">
        <v>222</v>
      </c>
      <c r="N51" s="104">
        <f t="shared" si="0"/>
        <v>541</v>
      </c>
      <c r="O51" s="876">
        <f>IFERROR(_xlfn.RANK.EQ(N51,$N$16:$N$194,0)+COUNTIF(N$16:N51,N51)-1,"-")</f>
        <v>29</v>
      </c>
      <c r="P51" s="876"/>
      <c r="Q51" s="941">
        <f t="shared" si="1"/>
        <v>36</v>
      </c>
      <c r="R51" s="941" t="str">
        <f t="shared" si="2"/>
        <v>恵庭市</v>
      </c>
      <c r="S51" s="941">
        <f t="shared" si="3"/>
        <v>434</v>
      </c>
      <c r="T51" s="104">
        <f t="shared" si="4"/>
        <v>1620</v>
      </c>
      <c r="U51" s="876">
        <f>IFERROR(_xlfn.RANK.EQ(T51,$T$16:$T$194,0)+COUNTIF(T$16:T51,T51)-1,"-")</f>
        <v>27</v>
      </c>
      <c r="V51" s="876"/>
      <c r="W51" s="828">
        <f t="shared" si="5"/>
        <v>36</v>
      </c>
      <c r="X51" s="828" t="str">
        <f t="shared" si="6"/>
        <v>鹿追町</v>
      </c>
      <c r="Y51" s="941">
        <f t="shared" si="7"/>
        <v>1270</v>
      </c>
      <c r="Z51" s="104">
        <f t="shared" si="8"/>
        <v>299</v>
      </c>
      <c r="AA51" s="876">
        <f>IFERROR(_xlfn.RANK.EQ(Z51,$Z$16:$Z$194,0)+COUNTIF(Z$16:Z51,Z51)-1,"-")</f>
        <v>25</v>
      </c>
      <c r="AB51" s="876"/>
      <c r="AC51" s="828">
        <f t="shared" si="9"/>
        <v>35</v>
      </c>
      <c r="AD51" s="828" t="str">
        <f t="shared" si="10"/>
        <v>更別村</v>
      </c>
      <c r="AE51" s="85">
        <f t="shared" si="11"/>
        <v>291</v>
      </c>
      <c r="AF51" s="102"/>
      <c r="AG51" s="1"/>
      <c r="AH51" s="1"/>
      <c r="AI51" s="1"/>
      <c r="AJ51" s="1"/>
      <c r="AK51" s="1"/>
      <c r="AL51" s="1"/>
      <c r="AM51" s="1"/>
      <c r="AN51" s="1"/>
      <c r="AO51" s="1"/>
      <c r="AP51" s="1"/>
      <c r="AQ51" s="1"/>
      <c r="AR51" s="1"/>
      <c r="AS51" s="1"/>
      <c r="AT51" s="1"/>
      <c r="AU51" s="1"/>
      <c r="AV51" s="1"/>
    </row>
    <row r="52" spans="1:48" ht="21" customHeight="1">
      <c r="A52" s="608" t="s">
        <v>604</v>
      </c>
      <c r="B52" s="605" t="s">
        <v>607</v>
      </c>
      <c r="C52" s="606" t="s">
        <v>190</v>
      </c>
      <c r="D52" s="605" t="s">
        <v>661</v>
      </c>
      <c r="E52" s="606" t="s">
        <v>272</v>
      </c>
      <c r="F52" s="644">
        <v>149</v>
      </c>
      <c r="G52" s="645">
        <v>171</v>
      </c>
      <c r="H52" s="645" t="s">
        <v>145</v>
      </c>
      <c r="I52" s="645">
        <v>171</v>
      </c>
      <c r="J52" s="645">
        <v>255</v>
      </c>
      <c r="L52" s="103">
        <v>37</v>
      </c>
      <c r="M52" s="103" t="s">
        <v>252</v>
      </c>
      <c r="N52" s="104">
        <f t="shared" si="0"/>
        <v>620</v>
      </c>
      <c r="O52" s="876">
        <f>IFERROR(_xlfn.RANK.EQ(N52,$N$16:$N$194,0)+COUNTIF(N$16:N52,N52)-1,"-")</f>
        <v>24</v>
      </c>
      <c r="P52" s="876"/>
      <c r="Q52" s="941">
        <f t="shared" si="1"/>
        <v>37</v>
      </c>
      <c r="R52" s="941" t="str">
        <f t="shared" si="2"/>
        <v>網走市</v>
      </c>
      <c r="S52" s="941">
        <f t="shared" si="3"/>
        <v>433</v>
      </c>
      <c r="T52" s="104">
        <f t="shared" si="4"/>
        <v>1700</v>
      </c>
      <c r="U52" s="876">
        <f>IFERROR(_xlfn.RANK.EQ(T52,$T$16:$T$194,0)+COUNTIF(T$16:T52,T52)-1,"-")</f>
        <v>25</v>
      </c>
      <c r="V52" s="876"/>
      <c r="W52" s="828">
        <f t="shared" si="5"/>
        <v>37</v>
      </c>
      <c r="X52" s="828" t="str">
        <f t="shared" si="6"/>
        <v>月形町</v>
      </c>
      <c r="Y52" s="941">
        <f t="shared" si="7"/>
        <v>1220</v>
      </c>
      <c r="Z52" s="104">
        <f t="shared" si="8"/>
        <v>274</v>
      </c>
      <c r="AA52" s="876">
        <f>IFERROR(_xlfn.RANK.EQ(Z52,$Z$16:$Z$194,0)+COUNTIF(Z$16:Z52,Z52)-1,"-")</f>
        <v>55</v>
      </c>
      <c r="AB52" s="876"/>
      <c r="AC52" s="828">
        <f t="shared" si="9"/>
        <v>37</v>
      </c>
      <c r="AD52" s="828" t="str">
        <f t="shared" si="10"/>
        <v>美唄市</v>
      </c>
      <c r="AE52" s="85">
        <f t="shared" si="11"/>
        <v>290</v>
      </c>
      <c r="AF52" s="102"/>
      <c r="AG52" s="1"/>
      <c r="AH52" s="1"/>
      <c r="AI52" s="1"/>
      <c r="AJ52" s="1"/>
      <c r="AK52" s="1"/>
      <c r="AL52" s="1"/>
      <c r="AM52" s="1"/>
      <c r="AN52" s="1"/>
      <c r="AO52" s="1"/>
      <c r="AP52" s="1"/>
      <c r="AQ52" s="1"/>
      <c r="AR52" s="1"/>
      <c r="AS52" s="1"/>
      <c r="AT52" s="1"/>
      <c r="AU52" s="1"/>
      <c r="AV52" s="1"/>
    </row>
    <row r="53" spans="1:48" ht="21" customHeight="1">
      <c r="A53" s="608" t="s">
        <v>604</v>
      </c>
      <c r="B53" s="605" t="s">
        <v>607</v>
      </c>
      <c r="C53" s="606" t="s">
        <v>190</v>
      </c>
      <c r="D53" s="605" t="s">
        <v>662</v>
      </c>
      <c r="E53" s="606" t="s">
        <v>281</v>
      </c>
      <c r="F53" s="644">
        <v>186</v>
      </c>
      <c r="G53" s="645">
        <v>184</v>
      </c>
      <c r="H53" s="645">
        <v>182</v>
      </c>
      <c r="I53" s="645">
        <v>189</v>
      </c>
      <c r="J53" s="645">
        <v>342</v>
      </c>
      <c r="L53" s="103">
        <v>38</v>
      </c>
      <c r="M53" s="103" t="s">
        <v>360</v>
      </c>
      <c r="N53" s="104" t="str">
        <f t="shared" si="0"/>
        <v>-</v>
      </c>
      <c r="O53" s="876" t="str">
        <f>IFERROR(_xlfn.RANK.EQ(N53,$N$16:$N$194,0)+COUNTIF(N$16:N53,N53)-1,"-")</f>
        <v>-</v>
      </c>
      <c r="P53" s="876"/>
      <c r="Q53" s="941">
        <f t="shared" si="1"/>
        <v>38</v>
      </c>
      <c r="R53" s="941" t="str">
        <f t="shared" si="2"/>
        <v>津別町</v>
      </c>
      <c r="S53" s="941">
        <f t="shared" si="3"/>
        <v>414</v>
      </c>
      <c r="T53" s="104" t="str">
        <f t="shared" si="4"/>
        <v>-</v>
      </c>
      <c r="U53" s="876" t="str">
        <f>IFERROR(_xlfn.RANK.EQ(T53,$T$16:$T$194,0)+COUNTIF(T$16:T53,T53)-1,"-")</f>
        <v>-</v>
      </c>
      <c r="V53" s="876"/>
      <c r="W53" s="828">
        <f t="shared" si="5"/>
        <v>38</v>
      </c>
      <c r="X53" s="828" t="str">
        <f t="shared" si="6"/>
        <v>津別町</v>
      </c>
      <c r="Y53" s="941">
        <f t="shared" si="7"/>
        <v>1190</v>
      </c>
      <c r="Z53" s="104" t="str">
        <f t="shared" si="8"/>
        <v>-</v>
      </c>
      <c r="AA53" s="876" t="str">
        <f>IFERROR(_xlfn.RANK.EQ(Z53,$Z$16:$Z$194,0)+COUNTIF(Z$16:Z53,Z53)-1,"-")</f>
        <v>-</v>
      </c>
      <c r="AB53" s="876"/>
      <c r="AC53" s="828">
        <f t="shared" si="9"/>
        <v>38</v>
      </c>
      <c r="AD53" s="828" t="str">
        <f t="shared" si="10"/>
        <v>千歳市</v>
      </c>
      <c r="AE53" s="85">
        <f t="shared" si="11"/>
        <v>288</v>
      </c>
      <c r="AF53" s="102"/>
      <c r="AG53" s="1"/>
      <c r="AH53" s="1"/>
      <c r="AI53" s="1"/>
      <c r="AJ53" s="1"/>
      <c r="AK53" s="1"/>
      <c r="AL53" s="1"/>
      <c r="AM53" s="1"/>
      <c r="AN53" s="1"/>
      <c r="AO53" s="1"/>
      <c r="AP53" s="1"/>
      <c r="AQ53" s="1"/>
      <c r="AR53" s="1"/>
      <c r="AS53" s="1"/>
      <c r="AT53" s="1"/>
      <c r="AU53" s="1"/>
      <c r="AV53" s="1"/>
    </row>
    <row r="54" spans="1:48" ht="21" customHeight="1">
      <c r="A54" s="608" t="s">
        <v>604</v>
      </c>
      <c r="B54" s="605" t="s">
        <v>607</v>
      </c>
      <c r="C54" s="606" t="s">
        <v>190</v>
      </c>
      <c r="D54" s="605" t="s">
        <v>663</v>
      </c>
      <c r="E54" s="606" t="s">
        <v>325</v>
      </c>
      <c r="F54" s="644">
        <v>265</v>
      </c>
      <c r="G54" s="645">
        <v>197</v>
      </c>
      <c r="H54" s="645">
        <v>190</v>
      </c>
      <c r="I54" s="645">
        <v>198</v>
      </c>
      <c r="J54" s="645">
        <v>522</v>
      </c>
      <c r="L54" s="103">
        <v>39</v>
      </c>
      <c r="M54" s="103" t="s">
        <v>356</v>
      </c>
      <c r="N54" s="104" t="str">
        <f t="shared" si="0"/>
        <v>-</v>
      </c>
      <c r="O54" s="876" t="str">
        <f>IFERROR(_xlfn.RANK.EQ(N54,$N$16:$N$194,0)+COUNTIF(N$16:N54,N54)-1,"-")</f>
        <v>-</v>
      </c>
      <c r="P54" s="876"/>
      <c r="Q54" s="941">
        <f t="shared" si="1"/>
        <v>39</v>
      </c>
      <c r="R54" s="941" t="str">
        <f t="shared" si="2"/>
        <v>鹿追町</v>
      </c>
      <c r="S54" s="941">
        <f t="shared" si="3"/>
        <v>402</v>
      </c>
      <c r="T54" s="104" t="str">
        <f t="shared" si="4"/>
        <v>-</v>
      </c>
      <c r="U54" s="876" t="str">
        <f>IFERROR(_xlfn.RANK.EQ(T54,$T$16:$T$194,0)+COUNTIF(T$16:T54,T54)-1,"-")</f>
        <v>-</v>
      </c>
      <c r="V54" s="876"/>
      <c r="W54" s="828">
        <f t="shared" si="5"/>
        <v>39</v>
      </c>
      <c r="X54" s="828" t="str">
        <f t="shared" si="6"/>
        <v>新得町</v>
      </c>
      <c r="Y54" s="941">
        <f t="shared" si="7"/>
        <v>1180</v>
      </c>
      <c r="Z54" s="104" t="str">
        <f t="shared" si="8"/>
        <v>-</v>
      </c>
      <c r="AA54" s="876" t="str">
        <f>IFERROR(_xlfn.RANK.EQ(Z54,$Z$16:$Z$194,0)+COUNTIF(Z$16:Z54,Z54)-1,"-")</f>
        <v>-</v>
      </c>
      <c r="AB54" s="876"/>
      <c r="AC54" s="828">
        <f t="shared" si="9"/>
        <v>38</v>
      </c>
      <c r="AD54" s="828" t="str">
        <f t="shared" si="10"/>
        <v>浦臼町</v>
      </c>
      <c r="AE54" s="85">
        <f t="shared" si="11"/>
        <v>288</v>
      </c>
      <c r="AF54" s="102"/>
      <c r="AG54" s="1"/>
      <c r="AH54" s="1"/>
      <c r="AI54" s="1"/>
      <c r="AJ54" s="1"/>
      <c r="AK54" s="1"/>
      <c r="AL54" s="1"/>
      <c r="AM54" s="1"/>
      <c r="AN54" s="1"/>
      <c r="AO54" s="1"/>
      <c r="AP54" s="1"/>
      <c r="AQ54" s="1"/>
      <c r="AR54" s="1"/>
      <c r="AS54" s="1"/>
      <c r="AT54" s="1"/>
      <c r="AU54" s="1"/>
      <c r="AV54" s="1"/>
    </row>
    <row r="55" spans="1:48" ht="21" customHeight="1">
      <c r="A55" s="608" t="s">
        <v>604</v>
      </c>
      <c r="B55" s="605" t="s">
        <v>607</v>
      </c>
      <c r="C55" s="606" t="s">
        <v>190</v>
      </c>
      <c r="D55" s="605" t="s">
        <v>664</v>
      </c>
      <c r="E55" s="606" t="s">
        <v>294</v>
      </c>
      <c r="F55" s="644">
        <v>131</v>
      </c>
      <c r="G55" s="645">
        <v>286</v>
      </c>
      <c r="H55" s="645" t="s">
        <v>145</v>
      </c>
      <c r="I55" s="645">
        <v>286</v>
      </c>
      <c r="J55" s="645">
        <v>375</v>
      </c>
      <c r="L55" s="103">
        <v>40</v>
      </c>
      <c r="M55" s="103" t="s">
        <v>329</v>
      </c>
      <c r="N55" s="104">
        <f t="shared" si="0"/>
        <v>139</v>
      </c>
      <c r="O55" s="876">
        <f>IFERROR(_xlfn.RANK.EQ(N55,$N$16:$N$194,0)+COUNTIF(N$16:N55,N55)-1,"-")</f>
        <v>71</v>
      </c>
      <c r="P55" s="876"/>
      <c r="Q55" s="941">
        <f t="shared" si="1"/>
        <v>40</v>
      </c>
      <c r="R55" s="941" t="str">
        <f t="shared" si="2"/>
        <v>小清水町</v>
      </c>
      <c r="S55" s="941">
        <f t="shared" si="3"/>
        <v>396</v>
      </c>
      <c r="T55" s="104">
        <f t="shared" si="4"/>
        <v>259</v>
      </c>
      <c r="U55" s="876">
        <f>IFERROR(_xlfn.RANK.EQ(T55,$T$16:$T$194,0)+COUNTIF(T$16:T55,T55)-1,"-")</f>
        <v>79</v>
      </c>
      <c r="V55" s="876"/>
      <c r="W55" s="828">
        <f t="shared" si="5"/>
        <v>40</v>
      </c>
      <c r="X55" s="828" t="str">
        <f t="shared" si="6"/>
        <v>滝川市</v>
      </c>
      <c r="Y55" s="941">
        <f t="shared" si="7"/>
        <v>1060</v>
      </c>
      <c r="Z55" s="104">
        <f t="shared" si="8"/>
        <v>186</v>
      </c>
      <c r="AA55" s="876">
        <f>IFERROR(_xlfn.RANK.EQ(Z55,$Z$16:$Z$194,0)+COUNTIF(Z$16:Z55,Z55)-1,"-")</f>
        <v>98</v>
      </c>
      <c r="AB55" s="876"/>
      <c r="AC55" s="828">
        <f t="shared" si="9"/>
        <v>40</v>
      </c>
      <c r="AD55" s="828" t="str">
        <f t="shared" si="10"/>
        <v>津別町</v>
      </c>
      <c r="AE55" s="85">
        <f t="shared" si="11"/>
        <v>287</v>
      </c>
      <c r="AF55" s="102"/>
      <c r="AG55" s="1"/>
      <c r="AH55" s="1"/>
      <c r="AI55" s="1"/>
      <c r="AJ55" s="1"/>
      <c r="AK55" s="1"/>
      <c r="AL55" s="1"/>
      <c r="AM55" s="1"/>
      <c r="AN55" s="1"/>
      <c r="AO55" s="1"/>
      <c r="AP55" s="1"/>
      <c r="AQ55" s="1"/>
      <c r="AR55" s="1"/>
      <c r="AS55" s="1"/>
      <c r="AT55" s="1"/>
      <c r="AU55" s="1"/>
      <c r="AV55" s="1"/>
    </row>
    <row r="56" spans="1:48" ht="21" customHeight="1">
      <c r="A56" s="608" t="s">
        <v>604</v>
      </c>
      <c r="B56" s="605" t="s">
        <v>607</v>
      </c>
      <c r="C56" s="606" t="s">
        <v>190</v>
      </c>
      <c r="D56" s="605" t="s">
        <v>665</v>
      </c>
      <c r="E56" s="606" t="s">
        <v>298</v>
      </c>
      <c r="F56" s="644">
        <v>89</v>
      </c>
      <c r="G56" s="645">
        <v>296</v>
      </c>
      <c r="H56" s="645" t="s">
        <v>145</v>
      </c>
      <c r="I56" s="645">
        <v>296</v>
      </c>
      <c r="J56" s="645">
        <v>263</v>
      </c>
      <c r="L56" s="103">
        <v>41</v>
      </c>
      <c r="M56" s="103" t="s">
        <v>344</v>
      </c>
      <c r="N56" s="104" t="str">
        <f t="shared" si="0"/>
        <v>-</v>
      </c>
      <c r="O56" s="876" t="str">
        <f>IFERROR(_xlfn.RANK.EQ(N56,$N$16:$N$194,0)+COUNTIF(N$16:N56,N56)-1,"-")</f>
        <v>-</v>
      </c>
      <c r="P56" s="876"/>
      <c r="Q56" s="941">
        <f t="shared" si="1"/>
        <v>41</v>
      </c>
      <c r="R56" s="941" t="str">
        <f t="shared" si="2"/>
        <v>新得町</v>
      </c>
      <c r="S56" s="941">
        <f t="shared" si="3"/>
        <v>391</v>
      </c>
      <c r="T56" s="104" t="str">
        <f t="shared" si="4"/>
        <v>-</v>
      </c>
      <c r="U56" s="876" t="str">
        <f>IFERROR(_xlfn.RANK.EQ(T56,$T$16:$T$194,0)+COUNTIF(T$16:T56,T56)-1,"-")</f>
        <v>-</v>
      </c>
      <c r="V56" s="876"/>
      <c r="W56" s="828">
        <f t="shared" si="5"/>
        <v>41</v>
      </c>
      <c r="X56" s="828" t="str">
        <f t="shared" si="6"/>
        <v>厚沢部町</v>
      </c>
      <c r="Y56" s="941">
        <f t="shared" si="7"/>
        <v>1050</v>
      </c>
      <c r="Z56" s="104" t="str">
        <f t="shared" si="8"/>
        <v>-</v>
      </c>
      <c r="AA56" s="876" t="str">
        <f>IFERROR(_xlfn.RANK.EQ(Z56,$Z$16:$Z$194,0)+COUNTIF(Z$16:Z56,Z56)-1,"-")</f>
        <v>-</v>
      </c>
      <c r="AB56" s="876"/>
      <c r="AC56" s="828">
        <f t="shared" si="9"/>
        <v>40</v>
      </c>
      <c r="AD56" s="828" t="str">
        <f t="shared" si="10"/>
        <v>本別町</v>
      </c>
      <c r="AE56" s="85">
        <f t="shared" si="11"/>
        <v>287</v>
      </c>
      <c r="AF56" s="102"/>
      <c r="AG56" s="1"/>
      <c r="AH56" s="1"/>
      <c r="AI56" s="1"/>
      <c r="AJ56" s="1"/>
      <c r="AK56" s="1"/>
      <c r="AL56" s="1"/>
      <c r="AM56" s="1"/>
      <c r="AN56" s="1"/>
      <c r="AO56" s="1"/>
      <c r="AP56" s="1"/>
      <c r="AQ56" s="1"/>
      <c r="AR56" s="1"/>
      <c r="AS56" s="1"/>
      <c r="AT56" s="1"/>
      <c r="AU56" s="1"/>
      <c r="AV56" s="1"/>
    </row>
    <row r="57" spans="1:48" ht="21" customHeight="1">
      <c r="A57" s="608" t="s">
        <v>604</v>
      </c>
      <c r="B57" s="605" t="s">
        <v>607</v>
      </c>
      <c r="C57" s="606" t="s">
        <v>190</v>
      </c>
      <c r="D57" s="605" t="s">
        <v>666</v>
      </c>
      <c r="E57" s="606" t="s">
        <v>317</v>
      </c>
      <c r="F57" s="644">
        <v>84</v>
      </c>
      <c r="G57" s="645">
        <v>294</v>
      </c>
      <c r="H57" s="645" t="s">
        <v>145</v>
      </c>
      <c r="I57" s="645">
        <v>294</v>
      </c>
      <c r="J57" s="645">
        <v>247</v>
      </c>
      <c r="L57" s="103">
        <v>42</v>
      </c>
      <c r="M57" s="103" t="s">
        <v>335</v>
      </c>
      <c r="N57" s="104" t="str">
        <f t="shared" si="0"/>
        <v>x</v>
      </c>
      <c r="O57" s="876" t="str">
        <f>IFERROR(_xlfn.RANK.EQ(N57,$N$16:$N$194,0)+COUNTIF(N$16:N57,N57)-1,"-")</f>
        <v>-</v>
      </c>
      <c r="P57" s="876"/>
      <c r="Q57" s="941">
        <f t="shared" si="1"/>
        <v>42</v>
      </c>
      <c r="R57" s="941" t="str">
        <f t="shared" si="2"/>
        <v>倶知安町</v>
      </c>
      <c r="S57" s="941">
        <f t="shared" si="3"/>
        <v>387</v>
      </c>
      <c r="T57" s="104" t="str">
        <f t="shared" si="4"/>
        <v>x</v>
      </c>
      <c r="U57" s="876" t="str">
        <f>IFERROR(_xlfn.RANK.EQ(T57,$T$16:$T$194,0)+COUNTIF(T$16:T57,T57)-1,"-")</f>
        <v>-</v>
      </c>
      <c r="V57" s="876"/>
      <c r="W57" s="828">
        <f t="shared" si="5"/>
        <v>42</v>
      </c>
      <c r="X57" s="828" t="str">
        <f t="shared" si="6"/>
        <v>清里町</v>
      </c>
      <c r="Y57" s="941">
        <f t="shared" si="7"/>
        <v>1040</v>
      </c>
      <c r="Z57" s="104" t="str">
        <f t="shared" si="8"/>
        <v>x</v>
      </c>
      <c r="AA57" s="876" t="str">
        <f>IFERROR(_xlfn.RANK.EQ(Z57,$Z$16:$Z$194,0)+COUNTIF(Z$16:Z57,Z57)-1,"-")</f>
        <v>-</v>
      </c>
      <c r="AB57" s="876"/>
      <c r="AC57" s="828">
        <f t="shared" si="9"/>
        <v>42</v>
      </c>
      <c r="AD57" s="828" t="str">
        <f t="shared" si="10"/>
        <v>真狩村</v>
      </c>
      <c r="AE57" s="85">
        <f t="shared" si="11"/>
        <v>286</v>
      </c>
      <c r="AF57" s="102"/>
      <c r="AG57" s="1"/>
      <c r="AH57" s="1"/>
      <c r="AI57" s="1"/>
      <c r="AJ57" s="1"/>
      <c r="AK57" s="1"/>
      <c r="AL57" s="1"/>
      <c r="AM57" s="1"/>
      <c r="AN57" s="1"/>
      <c r="AO57" s="1"/>
      <c r="AP57" s="1"/>
      <c r="AQ57" s="1"/>
      <c r="AR57" s="1"/>
      <c r="AS57" s="1"/>
      <c r="AT57" s="1"/>
      <c r="AU57" s="1"/>
      <c r="AV57" s="1"/>
    </row>
    <row r="58" spans="1:48" ht="21" customHeight="1">
      <c r="A58" s="608" t="s">
        <v>604</v>
      </c>
      <c r="B58" s="605" t="s">
        <v>607</v>
      </c>
      <c r="C58" s="606" t="s">
        <v>190</v>
      </c>
      <c r="D58" s="605" t="s">
        <v>667</v>
      </c>
      <c r="E58" s="606" t="s">
        <v>216</v>
      </c>
      <c r="F58" s="644">
        <v>282</v>
      </c>
      <c r="G58" s="645">
        <v>328</v>
      </c>
      <c r="H58" s="645">
        <v>293</v>
      </c>
      <c r="I58" s="645">
        <v>330</v>
      </c>
      <c r="J58" s="645">
        <v>925</v>
      </c>
      <c r="L58" s="103">
        <v>43</v>
      </c>
      <c r="M58" s="103" t="s">
        <v>369</v>
      </c>
      <c r="N58" s="104" t="str">
        <f t="shared" si="0"/>
        <v>-</v>
      </c>
      <c r="O58" s="876" t="str">
        <f>IFERROR(_xlfn.RANK.EQ(N58,$N$16:$N$194,0)+COUNTIF(N$16:N58,N58)-1,"-")</f>
        <v>-</v>
      </c>
      <c r="P58" s="876"/>
      <c r="Q58" s="941">
        <f t="shared" si="1"/>
        <v>43</v>
      </c>
      <c r="R58" s="941" t="str">
        <f t="shared" si="2"/>
        <v>滝川市</v>
      </c>
      <c r="S58" s="941">
        <f t="shared" si="3"/>
        <v>381</v>
      </c>
      <c r="T58" s="104" t="str">
        <f t="shared" si="4"/>
        <v>-</v>
      </c>
      <c r="U58" s="876" t="str">
        <f>IFERROR(_xlfn.RANK.EQ(T58,$T$16:$T$194,0)+COUNTIF(T$16:T58,T58)-1,"-")</f>
        <v>-</v>
      </c>
      <c r="V58" s="876"/>
      <c r="W58" s="828">
        <f t="shared" si="5"/>
        <v>43</v>
      </c>
      <c r="X58" s="828" t="str">
        <f t="shared" si="6"/>
        <v>せたな町</v>
      </c>
      <c r="Y58" s="941">
        <f t="shared" si="7"/>
        <v>1010</v>
      </c>
      <c r="Z58" s="104" t="str">
        <f t="shared" si="8"/>
        <v>-</v>
      </c>
      <c r="AA58" s="876" t="str">
        <f>IFERROR(_xlfn.RANK.EQ(Z58,$Z$16:$Z$194,0)+COUNTIF(Z$16:Z58,Z58)-1,"-")</f>
        <v>-</v>
      </c>
      <c r="AB58" s="876"/>
      <c r="AC58" s="828">
        <f t="shared" si="9"/>
        <v>43</v>
      </c>
      <c r="AD58" s="828" t="str">
        <f t="shared" si="10"/>
        <v>今金町</v>
      </c>
      <c r="AE58" s="85">
        <f t="shared" si="11"/>
        <v>284</v>
      </c>
      <c r="AF58" s="102"/>
      <c r="AG58" s="1"/>
      <c r="AH58" s="1"/>
      <c r="AI58" s="1"/>
      <c r="AJ58" s="1"/>
      <c r="AK58" s="1"/>
      <c r="AL58" s="1"/>
      <c r="AM58" s="1"/>
      <c r="AN58" s="1"/>
      <c r="AO58" s="1"/>
      <c r="AP58" s="1"/>
      <c r="AQ58" s="1"/>
      <c r="AR58" s="1"/>
      <c r="AS58" s="1"/>
      <c r="AT58" s="1"/>
      <c r="AU58" s="1"/>
      <c r="AV58" s="1"/>
    </row>
    <row r="59" spans="1:48" ht="21" customHeight="1">
      <c r="A59" s="608" t="s">
        <v>604</v>
      </c>
      <c r="B59" s="605" t="s">
        <v>607</v>
      </c>
      <c r="C59" s="606" t="s">
        <v>190</v>
      </c>
      <c r="D59" s="605" t="s">
        <v>668</v>
      </c>
      <c r="E59" s="606" t="s">
        <v>267</v>
      </c>
      <c r="F59" s="644">
        <v>387</v>
      </c>
      <c r="G59" s="645">
        <v>251</v>
      </c>
      <c r="H59" s="645">
        <v>246</v>
      </c>
      <c r="I59" s="645">
        <v>254</v>
      </c>
      <c r="J59" s="645">
        <v>971</v>
      </c>
      <c r="L59" s="103">
        <v>44</v>
      </c>
      <c r="M59" s="103" t="s">
        <v>301</v>
      </c>
      <c r="N59" s="104">
        <f t="shared" si="0"/>
        <v>166</v>
      </c>
      <c r="O59" s="876">
        <f>IFERROR(_xlfn.RANK.EQ(N59,$N$16:$N$194,0)+COUNTIF(N$16:N59,N59)-1,"-")</f>
        <v>68</v>
      </c>
      <c r="P59" s="876"/>
      <c r="Q59" s="941">
        <f t="shared" si="1"/>
        <v>44</v>
      </c>
      <c r="R59" s="941" t="str">
        <f t="shared" si="2"/>
        <v>苫前町</v>
      </c>
      <c r="S59" s="941">
        <f t="shared" si="3"/>
        <v>359</v>
      </c>
      <c r="T59" s="104">
        <f t="shared" si="4"/>
        <v>388</v>
      </c>
      <c r="U59" s="876">
        <f>IFERROR(_xlfn.RANK.EQ(T59,$T$16:$T$194,0)+COUNTIF(T$16:T59,T59)-1,"-")</f>
        <v>69</v>
      </c>
      <c r="V59" s="876"/>
      <c r="W59" s="828">
        <f t="shared" si="5"/>
        <v>44</v>
      </c>
      <c r="X59" s="828" t="str">
        <f t="shared" si="6"/>
        <v>倶知安町</v>
      </c>
      <c r="Y59" s="941">
        <f t="shared" si="7"/>
        <v>971</v>
      </c>
      <c r="Z59" s="104">
        <f t="shared" si="8"/>
        <v>234</v>
      </c>
      <c r="AA59" s="876">
        <f>IFERROR(_xlfn.RANK.EQ(Z59,$Z$16:$Z$194,0)+COUNTIF(Z$16:Z59,Z59)-1,"-")</f>
        <v>82</v>
      </c>
      <c r="AB59" s="876"/>
      <c r="AC59" s="828">
        <f t="shared" si="9"/>
        <v>43</v>
      </c>
      <c r="AD59" s="828" t="str">
        <f t="shared" si="10"/>
        <v>奈井江町</v>
      </c>
      <c r="AE59" s="85">
        <f t="shared" si="11"/>
        <v>284</v>
      </c>
      <c r="AF59" s="102"/>
      <c r="AG59" s="1"/>
      <c r="AH59" s="1"/>
      <c r="AI59" s="1"/>
      <c r="AJ59" s="1"/>
      <c r="AK59" s="1"/>
      <c r="AL59" s="1"/>
      <c r="AM59" s="1"/>
      <c r="AN59" s="1"/>
      <c r="AO59" s="1"/>
      <c r="AP59" s="1"/>
      <c r="AQ59" s="1"/>
      <c r="AR59" s="1"/>
      <c r="AS59" s="1"/>
      <c r="AT59" s="1"/>
      <c r="AU59" s="1"/>
      <c r="AV59" s="1"/>
    </row>
    <row r="60" spans="1:48" ht="21" customHeight="1">
      <c r="A60" s="608" t="s">
        <v>604</v>
      </c>
      <c r="B60" s="605" t="s">
        <v>607</v>
      </c>
      <c r="C60" s="606" t="s">
        <v>190</v>
      </c>
      <c r="D60" s="605" t="s">
        <v>669</v>
      </c>
      <c r="E60" s="606" t="s">
        <v>258</v>
      </c>
      <c r="F60" s="644">
        <v>328</v>
      </c>
      <c r="G60" s="645">
        <v>211</v>
      </c>
      <c r="H60" s="645">
        <v>209</v>
      </c>
      <c r="I60" s="645">
        <v>214</v>
      </c>
      <c r="J60" s="645">
        <v>692</v>
      </c>
      <c r="L60" s="103">
        <v>45</v>
      </c>
      <c r="M60" s="103" t="s">
        <v>338</v>
      </c>
      <c r="N60" s="104">
        <f t="shared" si="0"/>
        <v>41</v>
      </c>
      <c r="O60" s="876">
        <f>IFERROR(_xlfn.RANK.EQ(N60,$N$16:$N$194,0)+COUNTIF(N$16:N60,N60)-1,"-")</f>
        <v>98</v>
      </c>
      <c r="P60" s="876"/>
      <c r="Q60" s="941">
        <f t="shared" si="1"/>
        <v>45</v>
      </c>
      <c r="R60" s="941" t="str">
        <f t="shared" si="2"/>
        <v>栗山町</v>
      </c>
      <c r="S60" s="941">
        <f t="shared" si="3"/>
        <v>344</v>
      </c>
      <c r="T60" s="104">
        <f t="shared" si="4"/>
        <v>67</v>
      </c>
      <c r="U60" s="876">
        <f>IFERROR(_xlfn.RANK.EQ(T60,$T$16:$T$194,0)+COUNTIF(T$16:T60,T60)-1,"-")</f>
        <v>103</v>
      </c>
      <c r="V60" s="876"/>
      <c r="W60" s="828">
        <f t="shared" si="5"/>
        <v>45</v>
      </c>
      <c r="X60" s="828" t="str">
        <f t="shared" si="6"/>
        <v>京極町</v>
      </c>
      <c r="Y60" s="941">
        <f t="shared" si="7"/>
        <v>925</v>
      </c>
      <c r="Z60" s="104">
        <f t="shared" si="8"/>
        <v>163</v>
      </c>
      <c r="AA60" s="876">
        <f>IFERROR(_xlfn.RANK.EQ(Z60,$Z$16:$Z$194,0)+COUNTIF(Z$16:Z60,Z60)-1,"-")</f>
        <v>107</v>
      </c>
      <c r="AB60" s="876"/>
      <c r="AC60" s="828">
        <f t="shared" si="9"/>
        <v>43</v>
      </c>
      <c r="AD60" s="828" t="str">
        <f t="shared" si="10"/>
        <v>上士幌町</v>
      </c>
      <c r="AE60" s="85">
        <f t="shared" si="11"/>
        <v>284</v>
      </c>
      <c r="AF60" s="102"/>
      <c r="AG60" s="1"/>
      <c r="AH60" s="1"/>
      <c r="AI60" s="1"/>
      <c r="AJ60" s="1"/>
      <c r="AK60" s="1"/>
      <c r="AL60" s="1"/>
      <c r="AM60" s="1"/>
      <c r="AN60" s="1"/>
      <c r="AO60" s="1"/>
      <c r="AP60" s="1"/>
      <c r="AQ60" s="1"/>
      <c r="AR60" s="1"/>
      <c r="AS60" s="1"/>
      <c r="AT60" s="1"/>
      <c r="AU60" s="1"/>
      <c r="AV60" s="1"/>
    </row>
    <row r="61" spans="1:48" ht="21" customHeight="1">
      <c r="A61" s="608" t="s">
        <v>604</v>
      </c>
      <c r="B61" s="605" t="s">
        <v>607</v>
      </c>
      <c r="C61" s="606" t="s">
        <v>190</v>
      </c>
      <c r="D61" s="605" t="s">
        <v>670</v>
      </c>
      <c r="E61" s="606" t="s">
        <v>349</v>
      </c>
      <c r="F61" s="644" t="s">
        <v>145</v>
      </c>
      <c r="G61" s="645" t="s">
        <v>145</v>
      </c>
      <c r="H61" s="645" t="s">
        <v>145</v>
      </c>
      <c r="I61" s="645" t="s">
        <v>145</v>
      </c>
      <c r="J61" s="645" t="s">
        <v>145</v>
      </c>
      <c r="L61" s="103">
        <v>46</v>
      </c>
      <c r="M61" s="103" t="s">
        <v>355</v>
      </c>
      <c r="N61" s="104" t="str">
        <f t="shared" si="0"/>
        <v>-</v>
      </c>
      <c r="O61" s="876" t="str">
        <f>IFERROR(_xlfn.RANK.EQ(N61,$N$16:$N$194,0)+COUNTIF(N$16:N61,N61)-1,"-")</f>
        <v>-</v>
      </c>
      <c r="P61" s="876"/>
      <c r="Q61" s="941">
        <f t="shared" si="1"/>
        <v>46</v>
      </c>
      <c r="R61" s="941" t="str">
        <f t="shared" si="2"/>
        <v>共和町</v>
      </c>
      <c r="S61" s="941">
        <f t="shared" si="3"/>
        <v>328</v>
      </c>
      <c r="T61" s="104" t="str">
        <f t="shared" si="4"/>
        <v>-</v>
      </c>
      <c r="U61" s="876" t="str">
        <f>IFERROR(_xlfn.RANK.EQ(T61,$T$16:$T$194,0)+COUNTIF(T$16:T61,T61)-1,"-")</f>
        <v>-</v>
      </c>
      <c r="V61" s="876"/>
      <c r="W61" s="828">
        <f t="shared" si="5"/>
        <v>46</v>
      </c>
      <c r="X61" s="828" t="str">
        <f t="shared" si="6"/>
        <v>浦幌町</v>
      </c>
      <c r="Y61" s="941">
        <f t="shared" si="7"/>
        <v>831</v>
      </c>
      <c r="Z61" s="104" t="str">
        <f t="shared" si="8"/>
        <v>-</v>
      </c>
      <c r="AA61" s="876" t="str">
        <f>IFERROR(_xlfn.RANK.EQ(Z61,$Z$16:$Z$194,0)+COUNTIF(Z$16:Z61,Z61)-1,"-")</f>
        <v>-</v>
      </c>
      <c r="AB61" s="876"/>
      <c r="AC61" s="828">
        <f t="shared" si="9"/>
        <v>46</v>
      </c>
      <c r="AD61" s="828" t="str">
        <f t="shared" si="10"/>
        <v>由仁町</v>
      </c>
      <c r="AE61" s="85">
        <f t="shared" si="11"/>
        <v>283</v>
      </c>
      <c r="AF61" s="102"/>
      <c r="AG61" s="1"/>
      <c r="AH61" s="1"/>
      <c r="AI61" s="1"/>
      <c r="AJ61" s="1"/>
      <c r="AK61" s="1"/>
      <c r="AL61" s="1"/>
      <c r="AM61" s="1"/>
      <c r="AN61" s="1"/>
      <c r="AO61" s="1"/>
      <c r="AP61" s="1"/>
      <c r="AQ61" s="1"/>
      <c r="AR61" s="1"/>
      <c r="AS61" s="1"/>
      <c r="AT61" s="1"/>
      <c r="AU61" s="1"/>
      <c r="AV61" s="1"/>
    </row>
    <row r="62" spans="1:48" ht="21" customHeight="1">
      <c r="A62" s="608" t="s">
        <v>604</v>
      </c>
      <c r="B62" s="605" t="s">
        <v>607</v>
      </c>
      <c r="C62" s="606" t="s">
        <v>190</v>
      </c>
      <c r="D62" s="605" t="s">
        <v>671</v>
      </c>
      <c r="E62" s="606" t="s">
        <v>375</v>
      </c>
      <c r="F62" s="644" t="s">
        <v>145</v>
      </c>
      <c r="G62" s="645" t="s">
        <v>145</v>
      </c>
      <c r="H62" s="645" t="s">
        <v>145</v>
      </c>
      <c r="I62" s="645" t="s">
        <v>145</v>
      </c>
      <c r="J62" s="645" t="s">
        <v>145</v>
      </c>
      <c r="L62" s="103">
        <v>47</v>
      </c>
      <c r="M62" s="103" t="s">
        <v>342</v>
      </c>
      <c r="N62" s="104">
        <f t="shared" si="0"/>
        <v>55</v>
      </c>
      <c r="O62" s="876">
        <f>IFERROR(_xlfn.RANK.EQ(N62,$N$16:$N$194,0)+COUNTIF(N$16:N62,N62)-1,"-")</f>
        <v>93</v>
      </c>
      <c r="P62" s="876"/>
      <c r="Q62" s="941">
        <f t="shared" si="1"/>
        <v>47</v>
      </c>
      <c r="R62" s="941" t="str">
        <f t="shared" si="2"/>
        <v>むかわ町</v>
      </c>
      <c r="S62" s="941">
        <f t="shared" si="3"/>
        <v>324</v>
      </c>
      <c r="T62" s="104">
        <f t="shared" si="4"/>
        <v>108</v>
      </c>
      <c r="U62" s="876">
        <f>IFERROR(_xlfn.RANK.EQ(T62,$T$16:$T$194,0)+COUNTIF(T$16:T62,T62)-1,"-")</f>
        <v>96</v>
      </c>
      <c r="V62" s="876"/>
      <c r="W62" s="828">
        <f t="shared" si="5"/>
        <v>47</v>
      </c>
      <c r="X62" s="828" t="str">
        <f t="shared" si="6"/>
        <v>むかわ町</v>
      </c>
      <c r="Y62" s="941">
        <f t="shared" si="7"/>
        <v>814</v>
      </c>
      <c r="Z62" s="104">
        <f t="shared" si="8"/>
        <v>196</v>
      </c>
      <c r="AA62" s="876">
        <f>IFERROR(_xlfn.RANK.EQ(Z62,$Z$16:$Z$194,0)+COUNTIF(Z$16:Z62,Z62)-1,"-")</f>
        <v>97</v>
      </c>
      <c r="AB62" s="876"/>
      <c r="AC62" s="828">
        <f t="shared" si="9"/>
        <v>46</v>
      </c>
      <c r="AD62" s="828" t="str">
        <f t="shared" si="10"/>
        <v>美幌町</v>
      </c>
      <c r="AE62" s="85">
        <f t="shared" si="11"/>
        <v>283</v>
      </c>
      <c r="AF62" s="102"/>
      <c r="AG62" s="1"/>
      <c r="AH62" s="1"/>
      <c r="AI62" s="1"/>
      <c r="AJ62" s="1"/>
      <c r="AK62" s="1"/>
      <c r="AL62" s="1"/>
      <c r="AM62" s="1"/>
      <c r="AN62" s="1"/>
      <c r="AO62" s="1"/>
      <c r="AP62" s="1"/>
      <c r="AQ62" s="1"/>
      <c r="AR62" s="1"/>
      <c r="AS62" s="1"/>
      <c r="AT62" s="1"/>
      <c r="AU62" s="1"/>
      <c r="AV62" s="1"/>
    </row>
    <row r="63" spans="1:48" ht="21" customHeight="1">
      <c r="A63" s="608" t="s">
        <v>604</v>
      </c>
      <c r="B63" s="605" t="s">
        <v>607</v>
      </c>
      <c r="C63" s="606" t="s">
        <v>190</v>
      </c>
      <c r="D63" s="605" t="s">
        <v>672</v>
      </c>
      <c r="E63" s="606" t="s">
        <v>362</v>
      </c>
      <c r="F63" s="644" t="s">
        <v>145</v>
      </c>
      <c r="G63" s="645" t="s">
        <v>145</v>
      </c>
      <c r="H63" s="645" t="s">
        <v>145</v>
      </c>
      <c r="I63" s="645" t="s">
        <v>145</v>
      </c>
      <c r="J63" s="645" t="s">
        <v>145</v>
      </c>
      <c r="L63" s="103">
        <v>48</v>
      </c>
      <c r="M63" s="103" t="s">
        <v>302</v>
      </c>
      <c r="N63" s="104">
        <f t="shared" si="0"/>
        <v>119</v>
      </c>
      <c r="O63" s="876">
        <f>IFERROR(_xlfn.RANK.EQ(N63,$N$16:$N$194,0)+COUNTIF(N$16:N63,N63)-1,"-")</f>
        <v>78</v>
      </c>
      <c r="P63" s="876"/>
      <c r="Q63" s="941">
        <f t="shared" si="1"/>
        <v>48</v>
      </c>
      <c r="R63" s="941" t="str">
        <f t="shared" si="2"/>
        <v>北竜町</v>
      </c>
      <c r="S63" s="941">
        <f t="shared" si="3"/>
        <v>315</v>
      </c>
      <c r="T63" s="104">
        <f t="shared" si="4"/>
        <v>269</v>
      </c>
      <c r="U63" s="876">
        <f>IFERROR(_xlfn.RANK.EQ(T63,$T$16:$T$194,0)+COUNTIF(T$16:T63,T63)-1,"-")</f>
        <v>77</v>
      </c>
      <c r="V63" s="876"/>
      <c r="W63" s="828">
        <f t="shared" si="5"/>
        <v>48</v>
      </c>
      <c r="X63" s="828" t="str">
        <f t="shared" si="6"/>
        <v>斜里町</v>
      </c>
      <c r="Y63" s="941">
        <f t="shared" si="7"/>
        <v>800</v>
      </c>
      <c r="Z63" s="104">
        <f t="shared" si="8"/>
        <v>226</v>
      </c>
      <c r="AA63" s="876">
        <f>IFERROR(_xlfn.RANK.EQ(Z63,$Z$16:$Z$194,0)+COUNTIF(Z$16:Z63,Z63)-1,"-")</f>
        <v>86</v>
      </c>
      <c r="AB63" s="876"/>
      <c r="AC63" s="828">
        <f t="shared" si="9"/>
        <v>46</v>
      </c>
      <c r="AD63" s="828" t="str">
        <f t="shared" si="10"/>
        <v>清水町</v>
      </c>
      <c r="AE63" s="85">
        <f t="shared" si="11"/>
        <v>283</v>
      </c>
      <c r="AF63" s="102"/>
      <c r="AG63" s="1"/>
      <c r="AH63" s="1"/>
      <c r="AI63" s="1"/>
      <c r="AJ63" s="1"/>
      <c r="AK63" s="1"/>
      <c r="AL63" s="1"/>
      <c r="AM63" s="1"/>
      <c r="AN63" s="1"/>
      <c r="AO63" s="1"/>
      <c r="AP63" s="1"/>
      <c r="AQ63" s="1"/>
      <c r="AR63" s="1"/>
      <c r="AS63" s="1"/>
      <c r="AT63" s="1"/>
      <c r="AU63" s="1"/>
      <c r="AV63" s="1"/>
    </row>
    <row r="64" spans="1:48" ht="21" customHeight="1">
      <c r="A64" s="608" t="s">
        <v>604</v>
      </c>
      <c r="B64" s="605" t="s">
        <v>607</v>
      </c>
      <c r="C64" s="606" t="s">
        <v>190</v>
      </c>
      <c r="D64" s="605" t="s">
        <v>673</v>
      </c>
      <c r="E64" s="606" t="s">
        <v>299</v>
      </c>
      <c r="F64" s="644" t="s">
        <v>888</v>
      </c>
      <c r="G64" s="645" t="s">
        <v>888</v>
      </c>
      <c r="H64" s="645" t="s">
        <v>145</v>
      </c>
      <c r="I64" s="645" t="s">
        <v>888</v>
      </c>
      <c r="J64" s="645" t="s">
        <v>888</v>
      </c>
      <c r="L64" s="103">
        <v>49</v>
      </c>
      <c r="M64" s="103" t="s">
        <v>293</v>
      </c>
      <c r="N64" s="104">
        <f t="shared" si="0"/>
        <v>442</v>
      </c>
      <c r="O64" s="876">
        <f>IFERROR(_xlfn.RANK.EQ(N64,$N$16:$N$194,0)+COUNTIF(N$16:N64,N64)-1,"-")</f>
        <v>34</v>
      </c>
      <c r="P64" s="876"/>
      <c r="Q64" s="941">
        <f t="shared" si="1"/>
        <v>49</v>
      </c>
      <c r="R64" s="941" t="str">
        <f t="shared" si="2"/>
        <v>浦幌町</v>
      </c>
      <c r="S64" s="941">
        <f t="shared" si="3"/>
        <v>302</v>
      </c>
      <c r="T64" s="104">
        <f t="shared" si="4"/>
        <v>1050</v>
      </c>
      <c r="U64" s="876">
        <f>IFERROR(_xlfn.RANK.EQ(T64,$T$16:$T$194,0)+COUNTIF(T$16:T64,T64)-1,"-")</f>
        <v>41</v>
      </c>
      <c r="V64" s="876"/>
      <c r="W64" s="828">
        <f t="shared" si="5"/>
        <v>49</v>
      </c>
      <c r="X64" s="828" t="str">
        <f t="shared" si="6"/>
        <v>更別村</v>
      </c>
      <c r="Y64" s="941">
        <f t="shared" si="7"/>
        <v>765</v>
      </c>
      <c r="Z64" s="104">
        <f t="shared" si="8"/>
        <v>238</v>
      </c>
      <c r="AA64" s="876">
        <f>IFERROR(_xlfn.RANK.EQ(Z64,$Z$16:$Z$194,0)+COUNTIF(Z$16:Z64,Z64)-1,"-")</f>
        <v>79</v>
      </c>
      <c r="AB64" s="876"/>
      <c r="AC64" s="828">
        <f t="shared" si="9"/>
        <v>49</v>
      </c>
      <c r="AD64" s="828" t="str">
        <f t="shared" si="10"/>
        <v>芦別市</v>
      </c>
      <c r="AE64" s="85">
        <f t="shared" si="11"/>
        <v>280</v>
      </c>
      <c r="AF64" s="102"/>
      <c r="AG64" s="1"/>
      <c r="AH64" s="1"/>
      <c r="AI64" s="1"/>
      <c r="AJ64" s="1"/>
      <c r="AK64" s="1"/>
      <c r="AL64" s="1"/>
      <c r="AM64" s="1"/>
      <c r="AN64" s="1"/>
      <c r="AO64" s="1"/>
      <c r="AP64" s="1"/>
      <c r="AQ64" s="1"/>
      <c r="AR64" s="1"/>
      <c r="AS64" s="1"/>
      <c r="AT64" s="1"/>
      <c r="AU64" s="1"/>
      <c r="AV64" s="1"/>
    </row>
    <row r="65" spans="1:48" ht="21" customHeight="1">
      <c r="A65" s="608" t="s">
        <v>604</v>
      </c>
      <c r="B65" s="605" t="s">
        <v>607</v>
      </c>
      <c r="C65" s="606" t="s">
        <v>190</v>
      </c>
      <c r="D65" s="605" t="s">
        <v>674</v>
      </c>
      <c r="E65" s="606" t="s">
        <v>352</v>
      </c>
      <c r="F65" s="644" t="s">
        <v>145</v>
      </c>
      <c r="G65" s="645" t="s">
        <v>145</v>
      </c>
      <c r="H65" s="645" t="s">
        <v>145</v>
      </c>
      <c r="I65" s="645" t="s">
        <v>145</v>
      </c>
      <c r="J65" s="645" t="s">
        <v>145</v>
      </c>
      <c r="L65" s="103">
        <v>50</v>
      </c>
      <c r="M65" s="103" t="s">
        <v>312</v>
      </c>
      <c r="N65" s="104">
        <f t="shared" si="0"/>
        <v>43</v>
      </c>
      <c r="O65" s="876">
        <f>IFERROR(_xlfn.RANK.EQ(N65,$N$16:$N$194,0)+COUNTIF(N$16:N65,N65)-1,"-")</f>
        <v>97</v>
      </c>
      <c r="P65" s="876"/>
      <c r="Q65" s="941">
        <f t="shared" si="1"/>
        <v>50</v>
      </c>
      <c r="R65" s="941" t="str">
        <f t="shared" si="2"/>
        <v>清里町</v>
      </c>
      <c r="S65" s="941">
        <f t="shared" si="3"/>
        <v>292</v>
      </c>
      <c r="T65" s="104">
        <f t="shared" si="4"/>
        <v>98</v>
      </c>
      <c r="U65" s="876">
        <f>IFERROR(_xlfn.RANK.EQ(T65,$T$16:$T$194,0)+COUNTIF(T$16:T65,T65)-1,"-")</f>
        <v>100</v>
      </c>
      <c r="V65" s="876"/>
      <c r="W65" s="828">
        <f t="shared" si="5"/>
        <v>50</v>
      </c>
      <c r="X65" s="828" t="str">
        <f t="shared" si="6"/>
        <v>北竜町</v>
      </c>
      <c r="Y65" s="941">
        <f t="shared" si="7"/>
        <v>764</v>
      </c>
      <c r="Z65" s="104">
        <f t="shared" si="8"/>
        <v>228</v>
      </c>
      <c r="AA65" s="876">
        <f>IFERROR(_xlfn.RANK.EQ(Z65,$Z$16:$Z$194,0)+COUNTIF(Z$16:Z65,Z65)-1,"-")</f>
        <v>85</v>
      </c>
      <c r="AB65" s="876"/>
      <c r="AC65" s="828">
        <f t="shared" si="9"/>
        <v>50</v>
      </c>
      <c r="AD65" s="828" t="str">
        <f t="shared" si="10"/>
        <v>月形町</v>
      </c>
      <c r="AE65" s="85">
        <f t="shared" si="11"/>
        <v>278</v>
      </c>
      <c r="AF65" s="102"/>
      <c r="AG65" s="1"/>
      <c r="AH65" s="1"/>
      <c r="AI65" s="1"/>
      <c r="AJ65" s="1"/>
      <c r="AK65" s="1"/>
      <c r="AL65" s="1"/>
      <c r="AM65" s="1"/>
      <c r="AN65" s="1"/>
      <c r="AO65" s="1"/>
      <c r="AP65" s="1"/>
      <c r="AQ65" s="1"/>
      <c r="AR65" s="1"/>
      <c r="AS65" s="1"/>
      <c r="AT65" s="1"/>
      <c r="AU65" s="1"/>
      <c r="AV65" s="1"/>
    </row>
    <row r="66" spans="1:48" ht="21" customHeight="1">
      <c r="A66" s="608" t="s">
        <v>604</v>
      </c>
      <c r="B66" s="605" t="s">
        <v>607</v>
      </c>
      <c r="C66" s="606" t="s">
        <v>190</v>
      </c>
      <c r="D66" s="605" t="s">
        <v>675</v>
      </c>
      <c r="E66" s="606" t="s">
        <v>331</v>
      </c>
      <c r="F66" s="644" t="s">
        <v>888</v>
      </c>
      <c r="G66" s="645" t="s">
        <v>888</v>
      </c>
      <c r="H66" s="645" t="s">
        <v>888</v>
      </c>
      <c r="I66" s="645" t="s">
        <v>145</v>
      </c>
      <c r="J66" s="645" t="s">
        <v>888</v>
      </c>
      <c r="L66" s="103">
        <v>51</v>
      </c>
      <c r="M66" s="103" t="s">
        <v>353</v>
      </c>
      <c r="N66" s="104" t="str">
        <f t="shared" si="0"/>
        <v>-</v>
      </c>
      <c r="O66" s="876" t="str">
        <f>IFERROR(_xlfn.RANK.EQ(N66,$N$16:$N$194,0)+COUNTIF(N$16:N66,N66)-1,"-")</f>
        <v>-</v>
      </c>
      <c r="P66" s="876"/>
      <c r="Q66" s="941">
        <f t="shared" si="1"/>
        <v>51</v>
      </c>
      <c r="R66" s="941" t="str">
        <f t="shared" si="2"/>
        <v>京極町</v>
      </c>
      <c r="S66" s="941">
        <f t="shared" si="3"/>
        <v>282</v>
      </c>
      <c r="T66" s="104" t="str">
        <f t="shared" si="4"/>
        <v>-</v>
      </c>
      <c r="U66" s="876" t="str">
        <f>IFERROR(_xlfn.RANK.EQ(T66,$T$16:$T$194,0)+COUNTIF(T$16:T66,T66)-1,"-")</f>
        <v>-</v>
      </c>
      <c r="V66" s="876"/>
      <c r="W66" s="828">
        <f t="shared" si="5"/>
        <v>51</v>
      </c>
      <c r="X66" s="828" t="str">
        <f t="shared" si="6"/>
        <v>上士幌町</v>
      </c>
      <c r="Y66" s="941">
        <f t="shared" si="7"/>
        <v>730</v>
      </c>
      <c r="Z66" s="104" t="str">
        <f t="shared" si="8"/>
        <v>-</v>
      </c>
      <c r="AA66" s="876" t="str">
        <f>IFERROR(_xlfn.RANK.EQ(Z66,$Z$16:$Z$194,0)+COUNTIF(Z$16:Z66,Z66)-1,"-")</f>
        <v>-</v>
      </c>
      <c r="AB66" s="876"/>
      <c r="AC66" s="828">
        <f t="shared" si="9"/>
        <v>50</v>
      </c>
      <c r="AD66" s="828" t="str">
        <f t="shared" si="10"/>
        <v>置戸町</v>
      </c>
      <c r="AE66" s="85">
        <f t="shared" si="11"/>
        <v>278</v>
      </c>
      <c r="AF66" s="102"/>
      <c r="AG66" s="1"/>
      <c r="AH66" s="1"/>
      <c r="AI66" s="1"/>
      <c r="AJ66" s="1"/>
      <c r="AK66" s="1"/>
      <c r="AL66" s="1"/>
      <c r="AM66" s="1"/>
      <c r="AN66" s="1"/>
      <c r="AO66" s="1"/>
      <c r="AP66" s="1"/>
      <c r="AQ66" s="1"/>
      <c r="AR66" s="1"/>
      <c r="AS66" s="1"/>
      <c r="AT66" s="1"/>
      <c r="AU66" s="1"/>
      <c r="AV66" s="1"/>
    </row>
    <row r="67" spans="1:48" ht="21" customHeight="1">
      <c r="A67" s="608" t="s">
        <v>604</v>
      </c>
      <c r="B67" s="605" t="s">
        <v>607</v>
      </c>
      <c r="C67" s="606" t="s">
        <v>190</v>
      </c>
      <c r="D67" s="605" t="s">
        <v>676</v>
      </c>
      <c r="E67" s="606" t="s">
        <v>346</v>
      </c>
      <c r="F67" s="644" t="s">
        <v>145</v>
      </c>
      <c r="G67" s="645" t="s">
        <v>145</v>
      </c>
      <c r="H67" s="645" t="s">
        <v>145</v>
      </c>
      <c r="I67" s="645" t="s">
        <v>145</v>
      </c>
      <c r="J67" s="645" t="s">
        <v>145</v>
      </c>
      <c r="L67" s="103">
        <v>52</v>
      </c>
      <c r="M67" s="103" t="s">
        <v>295</v>
      </c>
      <c r="N67" s="104">
        <f t="shared" si="0"/>
        <v>537</v>
      </c>
      <c r="O67" s="876">
        <f>IFERROR(_xlfn.RANK.EQ(N67,$N$16:$N$194,0)+COUNTIF(N$16:N67,N67)-1,"-")</f>
        <v>30</v>
      </c>
      <c r="P67" s="876"/>
      <c r="Q67" s="941">
        <f t="shared" si="1"/>
        <v>52</v>
      </c>
      <c r="R67" s="941" t="str">
        <f t="shared" si="2"/>
        <v>当麻町</v>
      </c>
      <c r="S67" s="941">
        <f t="shared" si="3"/>
        <v>269</v>
      </c>
      <c r="T67" s="104">
        <f t="shared" si="4"/>
        <v>1530</v>
      </c>
      <c r="U67" s="876">
        <f>IFERROR(_xlfn.RANK.EQ(T67,$T$16:$T$194,0)+COUNTIF(T$16:T67,T67)-1,"-")</f>
        <v>29</v>
      </c>
      <c r="V67" s="876"/>
      <c r="W67" s="828">
        <f t="shared" si="5"/>
        <v>52</v>
      </c>
      <c r="X67" s="828" t="str">
        <f t="shared" si="6"/>
        <v>共和町</v>
      </c>
      <c r="Y67" s="941">
        <f t="shared" si="7"/>
        <v>692</v>
      </c>
      <c r="Z67" s="104">
        <f t="shared" si="8"/>
        <v>284</v>
      </c>
      <c r="AA67" s="876">
        <f>IFERROR(_xlfn.RANK.EQ(Z67,$Z$16:$Z$194,0)+COUNTIF(Z$16:Z67,Z67)-1,"-")</f>
        <v>43</v>
      </c>
      <c r="AB67" s="876"/>
      <c r="AC67" s="828">
        <f t="shared" si="9"/>
        <v>52</v>
      </c>
      <c r="AD67" s="828" t="str">
        <f t="shared" si="10"/>
        <v>滝川市</v>
      </c>
      <c r="AE67" s="85">
        <f t="shared" si="11"/>
        <v>277</v>
      </c>
      <c r="AF67" s="102"/>
      <c r="AG67" s="1"/>
      <c r="AI67" s="1"/>
      <c r="AJ67" s="1"/>
      <c r="AK67" s="1"/>
      <c r="AL67" s="1"/>
      <c r="AM67" s="1"/>
      <c r="AN67" s="1"/>
      <c r="AO67" s="1"/>
      <c r="AP67" s="1"/>
      <c r="AQ67" s="1"/>
      <c r="AR67" s="1"/>
      <c r="AS67" s="1"/>
      <c r="AT67" s="1"/>
      <c r="AU67" s="1"/>
      <c r="AV67" s="1"/>
    </row>
    <row r="68" spans="1:48" ht="21" customHeight="1">
      <c r="A68" s="608" t="s">
        <v>604</v>
      </c>
      <c r="B68" s="605" t="s">
        <v>607</v>
      </c>
      <c r="C68" s="606" t="s">
        <v>190</v>
      </c>
      <c r="D68" s="605" t="s">
        <v>677</v>
      </c>
      <c r="E68" s="606" t="s">
        <v>336</v>
      </c>
      <c r="F68" s="644" t="s">
        <v>888</v>
      </c>
      <c r="G68" s="645" t="s">
        <v>888</v>
      </c>
      <c r="H68" s="645" t="s">
        <v>145</v>
      </c>
      <c r="I68" s="645" t="s">
        <v>888</v>
      </c>
      <c r="J68" s="645" t="s">
        <v>888</v>
      </c>
      <c r="L68" s="103">
        <v>53</v>
      </c>
      <c r="M68" s="103" t="s">
        <v>278</v>
      </c>
      <c r="N68" s="104">
        <f t="shared" si="0"/>
        <v>447</v>
      </c>
      <c r="O68" s="876">
        <f>IFERROR(_xlfn.RANK.EQ(N68,$N$16:$N$194,0)+COUNTIF(N$16:N68,N68)-1,"-")</f>
        <v>33</v>
      </c>
      <c r="P68" s="876"/>
      <c r="Q68" s="941">
        <f t="shared" si="1"/>
        <v>53</v>
      </c>
      <c r="R68" s="941" t="str">
        <f t="shared" si="2"/>
        <v>ニセコ町</v>
      </c>
      <c r="S68" s="941">
        <f t="shared" si="3"/>
        <v>265</v>
      </c>
      <c r="T68" s="104">
        <f t="shared" si="4"/>
        <v>1010</v>
      </c>
      <c r="U68" s="876">
        <f>IFERROR(_xlfn.RANK.EQ(T68,$T$16:$T$194,0)+COUNTIF(T$16:T68,T68)-1,"-")</f>
        <v>43</v>
      </c>
      <c r="V68" s="876"/>
      <c r="W68" s="828">
        <f t="shared" si="5"/>
        <v>53</v>
      </c>
      <c r="X68" s="828" t="str">
        <f t="shared" si="6"/>
        <v>佐呂間町</v>
      </c>
      <c r="Y68" s="941">
        <f t="shared" si="7"/>
        <v>613</v>
      </c>
      <c r="Z68" s="104">
        <f t="shared" si="8"/>
        <v>225</v>
      </c>
      <c r="AA68" s="876">
        <f>IFERROR(_xlfn.RANK.EQ(Z68,$Z$16:$Z$194,0)+COUNTIF(Z$16:Z68,Z68)-1,"-")</f>
        <v>87</v>
      </c>
      <c r="AB68" s="876"/>
      <c r="AC68" s="828">
        <f t="shared" si="9"/>
        <v>52</v>
      </c>
      <c r="AD68" s="828" t="str">
        <f t="shared" si="10"/>
        <v>深川市</v>
      </c>
      <c r="AE68" s="85">
        <f t="shared" si="11"/>
        <v>277</v>
      </c>
      <c r="AF68" s="102"/>
      <c r="AG68" s="1"/>
      <c r="AH68" s="1"/>
      <c r="AI68" s="1"/>
      <c r="AJ68" s="1"/>
      <c r="AK68" s="1"/>
      <c r="AL68" s="1"/>
      <c r="AM68" s="1"/>
      <c r="AN68" s="1"/>
      <c r="AO68" s="1"/>
      <c r="AP68" s="1"/>
      <c r="AQ68" s="1"/>
      <c r="AR68" s="1"/>
      <c r="AS68" s="1"/>
      <c r="AT68" s="1"/>
      <c r="AU68" s="1"/>
      <c r="AV68" s="1"/>
    </row>
    <row r="69" spans="1:48" ht="21" customHeight="1">
      <c r="A69" s="608" t="s">
        <v>604</v>
      </c>
      <c r="B69" s="605" t="s">
        <v>608</v>
      </c>
      <c r="C69" s="606" t="s">
        <v>184</v>
      </c>
      <c r="D69" s="605" t="s">
        <v>678</v>
      </c>
      <c r="E69" s="606" t="s">
        <v>354</v>
      </c>
      <c r="F69" s="644" t="s">
        <v>888</v>
      </c>
      <c r="G69" s="645" t="s">
        <v>888</v>
      </c>
      <c r="H69" s="645" t="s">
        <v>145</v>
      </c>
      <c r="I69" s="645" t="s">
        <v>888</v>
      </c>
      <c r="J69" s="645" t="s">
        <v>888</v>
      </c>
      <c r="L69" s="103">
        <v>54</v>
      </c>
      <c r="M69" s="103" t="s">
        <v>358</v>
      </c>
      <c r="N69" s="104" t="str">
        <f t="shared" si="0"/>
        <v>-</v>
      </c>
      <c r="O69" s="876" t="str">
        <f>IFERROR(_xlfn.RANK.EQ(N69,$N$16:$N$194,0)+COUNTIF(N$16:N69,N69)-1,"-")</f>
        <v>-</v>
      </c>
      <c r="P69" s="876"/>
      <c r="Q69" s="941">
        <f t="shared" si="1"/>
        <v>54</v>
      </c>
      <c r="R69" s="941" t="str">
        <f t="shared" si="2"/>
        <v>更別村</v>
      </c>
      <c r="S69" s="941">
        <f t="shared" si="3"/>
        <v>263</v>
      </c>
      <c r="T69" s="104" t="str">
        <f t="shared" si="4"/>
        <v>-</v>
      </c>
      <c r="U69" s="876" t="str">
        <f>IFERROR(_xlfn.RANK.EQ(T69,$T$16:$T$194,0)+COUNTIF(T$16:T69,T69)-1,"-")</f>
        <v>-</v>
      </c>
      <c r="V69" s="876"/>
      <c r="W69" s="828">
        <f t="shared" si="5"/>
        <v>54</v>
      </c>
      <c r="X69" s="828" t="str">
        <f t="shared" si="6"/>
        <v>栗山町</v>
      </c>
      <c r="Y69" s="941">
        <f t="shared" si="7"/>
        <v>611</v>
      </c>
      <c r="Z69" s="104" t="str">
        <f t="shared" si="8"/>
        <v>-</v>
      </c>
      <c r="AA69" s="876" t="str">
        <f>IFERROR(_xlfn.RANK.EQ(Z69,$Z$16:$Z$194,0)+COUNTIF(Z$16:Z69,Z69)-1,"-")</f>
        <v>-</v>
      </c>
      <c r="AB69" s="876"/>
      <c r="AC69" s="828">
        <f t="shared" si="9"/>
        <v>54</v>
      </c>
      <c r="AD69" s="828" t="str">
        <f t="shared" si="10"/>
        <v>浦幌町</v>
      </c>
      <c r="AE69" s="85">
        <f t="shared" si="11"/>
        <v>275</v>
      </c>
      <c r="AF69" s="102"/>
      <c r="AH69" s="1"/>
    </row>
    <row r="70" spans="1:48" ht="21" customHeight="1">
      <c r="A70" s="608" t="s">
        <v>604</v>
      </c>
      <c r="B70" s="605" t="s">
        <v>608</v>
      </c>
      <c r="C70" s="606" t="s">
        <v>184</v>
      </c>
      <c r="D70" s="605" t="s">
        <v>679</v>
      </c>
      <c r="E70" s="606" t="s">
        <v>198</v>
      </c>
      <c r="F70" s="644">
        <v>2200</v>
      </c>
      <c r="G70" s="645">
        <v>311</v>
      </c>
      <c r="H70" s="645">
        <v>309</v>
      </c>
      <c r="I70" s="645">
        <v>335</v>
      </c>
      <c r="J70" s="645">
        <v>6840</v>
      </c>
      <c r="L70" s="103">
        <v>55</v>
      </c>
      <c r="M70" s="103" t="s">
        <v>364</v>
      </c>
      <c r="N70" s="104" t="str">
        <f t="shared" si="0"/>
        <v>x</v>
      </c>
      <c r="O70" s="876" t="str">
        <f>IFERROR(_xlfn.RANK.EQ(N70,$N$16:$N$194,0)+COUNTIF(N$16:N70,N70)-1,"-")</f>
        <v>-</v>
      </c>
      <c r="P70" s="876"/>
      <c r="Q70" s="941">
        <f t="shared" si="1"/>
        <v>55</v>
      </c>
      <c r="R70" s="941" t="str">
        <f t="shared" si="2"/>
        <v>上士幌町</v>
      </c>
      <c r="S70" s="941">
        <f t="shared" si="3"/>
        <v>257</v>
      </c>
      <c r="T70" s="104" t="str">
        <f t="shared" si="4"/>
        <v>x</v>
      </c>
      <c r="U70" s="876" t="str">
        <f>IFERROR(_xlfn.RANK.EQ(T70,$T$16:$T$194,0)+COUNTIF(T$16:T70,T70)-1,"-")</f>
        <v>-</v>
      </c>
      <c r="V70" s="876"/>
      <c r="W70" s="828">
        <f t="shared" si="5"/>
        <v>55</v>
      </c>
      <c r="X70" s="828" t="str">
        <f t="shared" si="6"/>
        <v>苫前町</v>
      </c>
      <c r="Y70" s="941">
        <f t="shared" si="7"/>
        <v>593</v>
      </c>
      <c r="Z70" s="104" t="str">
        <f t="shared" si="8"/>
        <v>x</v>
      </c>
      <c r="AA70" s="876" t="str">
        <f>IFERROR(_xlfn.RANK.EQ(Z70,$Z$16:$Z$194,0)+COUNTIF(Z$16:Z70,Z70)-1,"-")</f>
        <v>-</v>
      </c>
      <c r="AB70" s="876"/>
      <c r="AC70" s="828">
        <f t="shared" si="9"/>
        <v>55</v>
      </c>
      <c r="AD70" s="828" t="str">
        <f t="shared" si="10"/>
        <v>新篠津村</v>
      </c>
      <c r="AE70" s="85">
        <f t="shared" si="11"/>
        <v>274</v>
      </c>
      <c r="AF70" s="102"/>
      <c r="AG70" s="1"/>
      <c r="AH70" s="1"/>
      <c r="AI70" s="1"/>
      <c r="AJ70" s="1"/>
      <c r="AK70" s="1"/>
      <c r="AL70" s="1"/>
      <c r="AM70" s="1"/>
      <c r="AN70" s="1"/>
      <c r="AO70" s="1"/>
      <c r="AP70" s="1"/>
      <c r="AQ70" s="1"/>
      <c r="AR70" s="1"/>
      <c r="AS70" s="1"/>
      <c r="AT70" s="1"/>
      <c r="AU70" s="1"/>
      <c r="AV70" s="1"/>
    </row>
    <row r="71" spans="1:48" ht="21" customHeight="1">
      <c r="A71" s="608" t="s">
        <v>604</v>
      </c>
      <c r="B71" s="605" t="s">
        <v>608</v>
      </c>
      <c r="C71" s="606" t="s">
        <v>184</v>
      </c>
      <c r="D71" s="605" t="s">
        <v>680</v>
      </c>
      <c r="E71" s="606" t="s">
        <v>227</v>
      </c>
      <c r="F71" s="644">
        <v>1350</v>
      </c>
      <c r="G71" s="645">
        <v>290</v>
      </c>
      <c r="H71" s="645">
        <v>289</v>
      </c>
      <c r="I71" s="645">
        <v>326</v>
      </c>
      <c r="J71" s="645">
        <v>3930</v>
      </c>
      <c r="L71" s="103">
        <v>56</v>
      </c>
      <c r="M71" s="103" t="s">
        <v>272</v>
      </c>
      <c r="N71" s="104">
        <f t="shared" si="0"/>
        <v>149</v>
      </c>
      <c r="O71" s="876">
        <f>IFERROR(_xlfn.RANK.EQ(N71,$N$16:$N$194,0)+COUNTIF(N$16:N71,N71)-1,"-")</f>
        <v>70</v>
      </c>
      <c r="P71" s="876"/>
      <c r="Q71" s="941">
        <f t="shared" si="1"/>
        <v>56</v>
      </c>
      <c r="R71" s="941" t="str">
        <f t="shared" si="2"/>
        <v>斜里町</v>
      </c>
      <c r="S71" s="941">
        <f t="shared" si="3"/>
        <v>244</v>
      </c>
      <c r="T71" s="104">
        <f t="shared" si="4"/>
        <v>255</v>
      </c>
      <c r="U71" s="876">
        <f>IFERROR(_xlfn.RANK.EQ(T71,$T$16:$T$194,0)+COUNTIF(T$16:T71,T71)-1,"-")</f>
        <v>80</v>
      </c>
      <c r="V71" s="876"/>
      <c r="W71" s="828">
        <f t="shared" si="5"/>
        <v>56</v>
      </c>
      <c r="X71" s="828" t="str">
        <f t="shared" si="6"/>
        <v>富良野市</v>
      </c>
      <c r="Y71" s="941">
        <f t="shared" si="7"/>
        <v>592</v>
      </c>
      <c r="Z71" s="104">
        <f t="shared" si="8"/>
        <v>171</v>
      </c>
      <c r="AA71" s="876">
        <f>IFERROR(_xlfn.RANK.EQ(Z71,$Z$16:$Z$194,0)+COUNTIF(Z$16:Z71,Z71)-1,"-")</f>
        <v>104</v>
      </c>
      <c r="AB71" s="876"/>
      <c r="AC71" s="828">
        <f t="shared" si="9"/>
        <v>56</v>
      </c>
      <c r="AD71" s="828" t="str">
        <f t="shared" si="10"/>
        <v>北見市</v>
      </c>
      <c r="AE71" s="85">
        <f t="shared" si="11"/>
        <v>273</v>
      </c>
      <c r="AF71" s="102"/>
      <c r="AG71" s="1"/>
      <c r="AH71" s="1"/>
      <c r="AI71" s="1"/>
      <c r="AJ71" s="1"/>
      <c r="AK71" s="1"/>
      <c r="AL71" s="1"/>
      <c r="AM71" s="1"/>
      <c r="AN71" s="1"/>
      <c r="AO71" s="1"/>
      <c r="AP71" s="1"/>
      <c r="AQ71" s="1"/>
      <c r="AR71" s="1"/>
      <c r="AS71" s="1"/>
      <c r="AT71" s="1"/>
      <c r="AU71" s="1"/>
      <c r="AV71" s="1"/>
    </row>
    <row r="72" spans="1:48" ht="21" customHeight="1">
      <c r="A72" s="608" t="s">
        <v>604</v>
      </c>
      <c r="B72" s="605" t="s">
        <v>608</v>
      </c>
      <c r="C72" s="606" t="s">
        <v>184</v>
      </c>
      <c r="D72" s="605" t="s">
        <v>681</v>
      </c>
      <c r="E72" s="606" t="s">
        <v>246</v>
      </c>
      <c r="F72" s="644">
        <v>10</v>
      </c>
      <c r="G72" s="645">
        <v>280</v>
      </c>
      <c r="H72" s="645">
        <v>245</v>
      </c>
      <c r="I72" s="645">
        <v>289</v>
      </c>
      <c r="J72" s="645">
        <v>28</v>
      </c>
      <c r="L72" s="103">
        <v>57</v>
      </c>
      <c r="M72" s="103" t="s">
        <v>281</v>
      </c>
      <c r="N72" s="104">
        <f t="shared" si="0"/>
        <v>186</v>
      </c>
      <c r="O72" s="876">
        <f>IFERROR(_xlfn.RANK.EQ(N72,$N$16:$N$194,0)+COUNTIF(N$16:N72,N72)-1,"-")</f>
        <v>63</v>
      </c>
      <c r="P72" s="876"/>
      <c r="Q72" s="941">
        <f t="shared" si="1"/>
        <v>57</v>
      </c>
      <c r="R72" s="941" t="str">
        <f t="shared" si="2"/>
        <v>沼田町</v>
      </c>
      <c r="S72" s="941">
        <f t="shared" si="3"/>
        <v>215</v>
      </c>
      <c r="T72" s="104">
        <f t="shared" si="4"/>
        <v>342</v>
      </c>
      <c r="U72" s="876">
        <f>IFERROR(_xlfn.RANK.EQ(T72,$T$16:$T$194,0)+COUNTIF(T$16:T72,T72)-1,"-")</f>
        <v>73</v>
      </c>
      <c r="V72" s="876"/>
      <c r="W72" s="828">
        <f t="shared" si="5"/>
        <v>57</v>
      </c>
      <c r="X72" s="828" t="str">
        <f t="shared" si="6"/>
        <v>沼田町</v>
      </c>
      <c r="Y72" s="941">
        <f t="shared" si="7"/>
        <v>542</v>
      </c>
      <c r="Z72" s="104">
        <f t="shared" si="8"/>
        <v>184</v>
      </c>
      <c r="AA72" s="876">
        <f>IFERROR(_xlfn.RANK.EQ(Z72,$Z$16:$Z$194,0)+COUNTIF(Z$16:Z72,Z72)-1,"-")</f>
        <v>99</v>
      </c>
      <c r="AB72" s="876"/>
      <c r="AC72" s="828">
        <f t="shared" si="9"/>
        <v>57</v>
      </c>
      <c r="AD72" s="828" t="str">
        <f t="shared" si="10"/>
        <v>日高町</v>
      </c>
      <c r="AE72" s="85">
        <f t="shared" si="11"/>
        <v>271</v>
      </c>
      <c r="AF72" s="102"/>
      <c r="AG72" s="1"/>
      <c r="AH72" s="1"/>
      <c r="AI72" s="1"/>
      <c r="AJ72" s="1"/>
      <c r="AK72" s="1"/>
      <c r="AL72" s="1"/>
      <c r="AM72" s="1"/>
      <c r="AN72" s="1"/>
      <c r="AO72" s="1"/>
      <c r="AP72" s="1"/>
      <c r="AQ72" s="1"/>
      <c r="AR72" s="1"/>
      <c r="AS72" s="1"/>
      <c r="AT72" s="1"/>
      <c r="AU72" s="1"/>
      <c r="AV72" s="1"/>
    </row>
    <row r="73" spans="1:48" ht="21" customHeight="1">
      <c r="A73" s="608" t="s">
        <v>604</v>
      </c>
      <c r="B73" s="605" t="s">
        <v>608</v>
      </c>
      <c r="C73" s="606" t="s">
        <v>184</v>
      </c>
      <c r="D73" s="605" t="s">
        <v>682</v>
      </c>
      <c r="E73" s="606" t="s">
        <v>324</v>
      </c>
      <c r="F73" s="644">
        <v>14</v>
      </c>
      <c r="G73" s="645">
        <v>236</v>
      </c>
      <c r="H73" s="645">
        <v>231</v>
      </c>
      <c r="I73" s="645" t="s">
        <v>888</v>
      </c>
      <c r="J73" s="645">
        <v>33</v>
      </c>
      <c r="L73" s="103">
        <v>58</v>
      </c>
      <c r="M73" s="103" t="s">
        <v>325</v>
      </c>
      <c r="N73" s="104">
        <f t="shared" si="0"/>
        <v>265</v>
      </c>
      <c r="O73" s="876">
        <f>IFERROR(_xlfn.RANK.EQ(N73,$N$16:$N$194,0)+COUNTIF(N$16:N73,N73)-1,"-")</f>
        <v>53</v>
      </c>
      <c r="P73" s="876"/>
      <c r="Q73" s="941">
        <f t="shared" si="1"/>
        <v>58</v>
      </c>
      <c r="R73" s="941" t="str">
        <f t="shared" si="2"/>
        <v>北斗市</v>
      </c>
      <c r="S73" s="941">
        <f t="shared" si="3"/>
        <v>205</v>
      </c>
      <c r="T73" s="104">
        <f t="shared" si="4"/>
        <v>522</v>
      </c>
      <c r="U73" s="876">
        <f>IFERROR(_xlfn.RANK.EQ(T73,$T$16:$T$194,0)+COUNTIF(T$16:T73,T73)-1,"-")</f>
        <v>60</v>
      </c>
      <c r="V73" s="876"/>
      <c r="W73" s="828">
        <f t="shared" si="5"/>
        <v>58</v>
      </c>
      <c r="X73" s="828" t="str">
        <f t="shared" si="6"/>
        <v>訓子府町</v>
      </c>
      <c r="Y73" s="941">
        <f t="shared" si="7"/>
        <v>541</v>
      </c>
      <c r="Z73" s="104">
        <f t="shared" si="8"/>
        <v>197</v>
      </c>
      <c r="AA73" s="876">
        <f>IFERROR(_xlfn.RANK.EQ(Z73,$Z$16:$Z$194,0)+COUNTIF(Z$16:Z73,Z73)-1,"-")</f>
        <v>96</v>
      </c>
      <c r="AB73" s="876"/>
      <c r="AC73" s="828">
        <f t="shared" si="9"/>
        <v>58</v>
      </c>
      <c r="AD73" s="828" t="str">
        <f t="shared" si="10"/>
        <v>上川町</v>
      </c>
      <c r="AE73" s="85">
        <f t="shared" si="11"/>
        <v>269</v>
      </c>
      <c r="AF73" s="102"/>
      <c r="AG73" s="1"/>
      <c r="AH73" s="1"/>
      <c r="AI73" s="1"/>
      <c r="AJ73" s="1"/>
      <c r="AK73" s="1"/>
      <c r="AL73" s="1"/>
      <c r="AM73" s="1"/>
      <c r="AN73" s="1"/>
      <c r="AO73" s="1"/>
      <c r="AP73" s="1"/>
      <c r="AQ73" s="1"/>
      <c r="AR73" s="1"/>
      <c r="AS73" s="1"/>
      <c r="AT73" s="1"/>
      <c r="AU73" s="1"/>
      <c r="AV73" s="1"/>
    </row>
    <row r="74" spans="1:48" ht="21" customHeight="1">
      <c r="A74" s="608" t="s">
        <v>604</v>
      </c>
      <c r="B74" s="605" t="s">
        <v>608</v>
      </c>
      <c r="C74" s="606" t="s">
        <v>184</v>
      </c>
      <c r="D74" s="605" t="s">
        <v>683</v>
      </c>
      <c r="E74" s="606" t="s">
        <v>306</v>
      </c>
      <c r="F74" s="644">
        <v>110</v>
      </c>
      <c r="G74" s="645">
        <v>204</v>
      </c>
      <c r="H74" s="645">
        <v>200</v>
      </c>
      <c r="I74" s="645">
        <v>206</v>
      </c>
      <c r="J74" s="645">
        <v>224</v>
      </c>
      <c r="L74" s="103">
        <v>59</v>
      </c>
      <c r="M74" s="103" t="s">
        <v>294</v>
      </c>
      <c r="N74" s="104">
        <f t="shared" si="0"/>
        <v>131</v>
      </c>
      <c r="O74" s="876">
        <f>IFERROR(_xlfn.RANK.EQ(N74,$N$16:$N$194,0)+COUNTIF(N$16:N74,N74)-1,"-")</f>
        <v>75</v>
      </c>
      <c r="P74" s="876"/>
      <c r="Q74" s="941">
        <f t="shared" si="1"/>
        <v>59</v>
      </c>
      <c r="R74" s="941" t="str">
        <f t="shared" si="2"/>
        <v>佐呂間町</v>
      </c>
      <c r="S74" s="941">
        <f t="shared" si="3"/>
        <v>196</v>
      </c>
      <c r="T74" s="104">
        <f t="shared" si="4"/>
        <v>375</v>
      </c>
      <c r="U74" s="876">
        <f>IFERROR(_xlfn.RANK.EQ(T74,$T$16:$T$194,0)+COUNTIF(T$16:T74,T74)-1,"-")</f>
        <v>70</v>
      </c>
      <c r="V74" s="876"/>
      <c r="W74" s="828">
        <f t="shared" si="5"/>
        <v>59</v>
      </c>
      <c r="X74" s="828" t="str">
        <f t="shared" si="6"/>
        <v>当麻町</v>
      </c>
      <c r="Y74" s="941">
        <f t="shared" si="7"/>
        <v>533</v>
      </c>
      <c r="Z74" s="104">
        <f t="shared" si="8"/>
        <v>286</v>
      </c>
      <c r="AA74" s="876">
        <f>IFERROR(_xlfn.RANK.EQ(Z74,$Z$16:$Z$194,0)+COUNTIF(Z$16:Z74,Z74)-1,"-")</f>
        <v>42</v>
      </c>
      <c r="AB74" s="876"/>
      <c r="AC74" s="828">
        <f t="shared" si="9"/>
        <v>58</v>
      </c>
      <c r="AD74" s="828" t="str">
        <f t="shared" si="10"/>
        <v>平取町</v>
      </c>
      <c r="AE74" s="85">
        <f t="shared" si="11"/>
        <v>269</v>
      </c>
      <c r="AF74" s="102"/>
      <c r="AG74" s="1"/>
      <c r="AH74" s="1"/>
      <c r="AI74" s="1"/>
      <c r="AJ74" s="1"/>
      <c r="AK74" s="1"/>
      <c r="AL74" s="1"/>
      <c r="AM74" s="1"/>
      <c r="AN74" s="1"/>
      <c r="AO74" s="1"/>
      <c r="AP74" s="1"/>
      <c r="AQ74" s="1"/>
      <c r="AR74" s="1"/>
      <c r="AS74" s="1"/>
      <c r="AT74" s="1"/>
      <c r="AU74" s="1"/>
      <c r="AV74" s="1"/>
    </row>
    <row r="75" spans="1:48" ht="21" customHeight="1">
      <c r="A75" s="608" t="s">
        <v>604</v>
      </c>
      <c r="B75" s="605" t="s">
        <v>608</v>
      </c>
      <c r="C75" s="606" t="s">
        <v>184</v>
      </c>
      <c r="D75" s="605" t="s">
        <v>684</v>
      </c>
      <c r="E75" s="606" t="s">
        <v>209</v>
      </c>
      <c r="F75" s="644">
        <v>381</v>
      </c>
      <c r="G75" s="645">
        <v>277</v>
      </c>
      <c r="H75" s="645">
        <v>272</v>
      </c>
      <c r="I75" s="645">
        <v>287</v>
      </c>
      <c r="J75" s="645">
        <v>1060</v>
      </c>
      <c r="L75" s="103">
        <v>60</v>
      </c>
      <c r="M75" s="103" t="s">
        <v>298</v>
      </c>
      <c r="N75" s="104">
        <f t="shared" si="0"/>
        <v>89</v>
      </c>
      <c r="O75" s="876">
        <f>IFERROR(_xlfn.RANK.EQ(N75,$N$16:$N$194,0)+COUNTIF(N$16:N75,N75)-1,"-")</f>
        <v>86</v>
      </c>
      <c r="P75" s="876"/>
      <c r="Q75" s="941">
        <f t="shared" si="1"/>
        <v>60</v>
      </c>
      <c r="R75" s="941" t="str">
        <f t="shared" si="2"/>
        <v>羽幌町</v>
      </c>
      <c r="S75" s="941">
        <f t="shared" si="3"/>
        <v>194</v>
      </c>
      <c r="T75" s="104">
        <f t="shared" si="4"/>
        <v>263</v>
      </c>
      <c r="U75" s="876">
        <f>IFERROR(_xlfn.RANK.EQ(T75,$T$16:$T$194,0)+COUNTIF(T$16:T75,T75)-1,"-")</f>
        <v>78</v>
      </c>
      <c r="V75" s="876"/>
      <c r="W75" s="828">
        <f t="shared" si="5"/>
        <v>60</v>
      </c>
      <c r="X75" s="828" t="str">
        <f t="shared" si="6"/>
        <v>ニセコ町</v>
      </c>
      <c r="Y75" s="941">
        <f t="shared" si="7"/>
        <v>522</v>
      </c>
      <c r="Z75" s="104">
        <f t="shared" si="8"/>
        <v>296</v>
      </c>
      <c r="AA75" s="876">
        <f>IFERROR(_xlfn.RANK.EQ(Z75,$Z$16:$Z$194,0)+COUNTIF(Z$16:Z75,Z75)-1,"-")</f>
        <v>30</v>
      </c>
      <c r="AB75" s="876"/>
      <c r="AC75" s="828">
        <f t="shared" si="9"/>
        <v>60</v>
      </c>
      <c r="AD75" s="828" t="str">
        <f t="shared" si="10"/>
        <v>長沼町</v>
      </c>
      <c r="AE75" s="85">
        <f t="shared" si="11"/>
        <v>266</v>
      </c>
      <c r="AF75" s="102"/>
      <c r="AG75" s="1"/>
      <c r="AH75" s="1"/>
      <c r="AI75" s="1"/>
      <c r="AJ75" s="1"/>
      <c r="AK75" s="1"/>
      <c r="AL75" s="1"/>
      <c r="AM75" s="1"/>
      <c r="AN75" s="1"/>
      <c r="AO75" s="1"/>
      <c r="AP75" s="1"/>
      <c r="AQ75" s="1"/>
      <c r="AR75" s="1"/>
      <c r="AS75" s="1"/>
      <c r="AT75" s="1"/>
      <c r="AU75" s="1"/>
      <c r="AV75" s="1"/>
    </row>
    <row r="76" spans="1:48" ht="21" customHeight="1">
      <c r="A76" s="608" t="s">
        <v>604</v>
      </c>
      <c r="B76" s="605" t="s">
        <v>608</v>
      </c>
      <c r="C76" s="606" t="s">
        <v>184</v>
      </c>
      <c r="D76" s="605" t="s">
        <v>685</v>
      </c>
      <c r="E76" s="606" t="s">
        <v>315</v>
      </c>
      <c r="F76" s="644" t="s">
        <v>888</v>
      </c>
      <c r="G76" s="645" t="s">
        <v>888</v>
      </c>
      <c r="H76" s="645" t="s">
        <v>888</v>
      </c>
      <c r="I76" s="645" t="s">
        <v>145</v>
      </c>
      <c r="J76" s="645" t="s">
        <v>888</v>
      </c>
      <c r="L76" s="103">
        <v>61</v>
      </c>
      <c r="M76" s="103" t="s">
        <v>317</v>
      </c>
      <c r="N76" s="104">
        <f t="shared" si="0"/>
        <v>84</v>
      </c>
      <c r="O76" s="876">
        <f>IFERROR(_xlfn.RANK.EQ(N76,$N$16:$N$194,0)+COUNTIF(N$16:N76,N76)-1,"-")</f>
        <v>88</v>
      </c>
      <c r="P76" s="876"/>
      <c r="Q76" s="941">
        <f t="shared" si="1"/>
        <v>61</v>
      </c>
      <c r="R76" s="941" t="str">
        <f t="shared" si="2"/>
        <v>新十津川町</v>
      </c>
      <c r="S76" s="941">
        <f t="shared" si="3"/>
        <v>193</v>
      </c>
      <c r="T76" s="104">
        <f t="shared" si="4"/>
        <v>247</v>
      </c>
      <c r="U76" s="876">
        <f>IFERROR(_xlfn.RANK.EQ(T76,$T$16:$T$194,0)+COUNTIF(T$16:T76,T76)-1,"-")</f>
        <v>81</v>
      </c>
      <c r="V76" s="876"/>
      <c r="W76" s="828">
        <f t="shared" si="5"/>
        <v>61</v>
      </c>
      <c r="X76" s="828" t="str">
        <f t="shared" si="6"/>
        <v>新十津川町</v>
      </c>
      <c r="Y76" s="941">
        <f t="shared" si="7"/>
        <v>492</v>
      </c>
      <c r="Z76" s="104">
        <f t="shared" si="8"/>
        <v>294</v>
      </c>
      <c r="AA76" s="876">
        <f>IFERROR(_xlfn.RANK.EQ(Z76,$Z$16:$Z$194,0)+COUNTIF(Z$16:Z76,Z76)-1,"-")</f>
        <v>34</v>
      </c>
      <c r="AB76" s="876"/>
      <c r="AC76" s="828">
        <f t="shared" si="9"/>
        <v>60</v>
      </c>
      <c r="AD76" s="828" t="str">
        <f t="shared" si="10"/>
        <v>足寄町</v>
      </c>
      <c r="AE76" s="85">
        <f t="shared" si="11"/>
        <v>266</v>
      </c>
      <c r="AF76" s="102"/>
      <c r="AG76" s="1"/>
      <c r="AH76" s="1"/>
      <c r="AI76" s="1"/>
      <c r="AJ76" s="1"/>
      <c r="AK76" s="1"/>
      <c r="AL76" s="1"/>
      <c r="AM76" s="1"/>
      <c r="AN76" s="1"/>
      <c r="AO76" s="1"/>
      <c r="AP76" s="1"/>
      <c r="AQ76" s="1"/>
      <c r="AR76" s="1"/>
      <c r="AS76" s="1"/>
      <c r="AT76" s="1"/>
      <c r="AU76" s="1"/>
      <c r="AV76" s="1"/>
    </row>
    <row r="77" spans="1:48" ht="21" customHeight="1">
      <c r="A77" s="608" t="s">
        <v>604</v>
      </c>
      <c r="B77" s="605" t="s">
        <v>608</v>
      </c>
      <c r="C77" s="606" t="s">
        <v>184</v>
      </c>
      <c r="D77" s="605" t="s">
        <v>686</v>
      </c>
      <c r="E77" s="606" t="s">
        <v>370</v>
      </c>
      <c r="F77" s="644" t="s">
        <v>145</v>
      </c>
      <c r="G77" s="645" t="s">
        <v>145</v>
      </c>
      <c r="H77" s="645" t="s">
        <v>145</v>
      </c>
      <c r="I77" s="645" t="s">
        <v>145</v>
      </c>
      <c r="J77" s="645" t="s">
        <v>145</v>
      </c>
      <c r="L77" s="103">
        <v>62</v>
      </c>
      <c r="M77" s="103" t="s">
        <v>216</v>
      </c>
      <c r="N77" s="104">
        <f t="shared" si="0"/>
        <v>282</v>
      </c>
      <c r="O77" s="876">
        <f>IFERROR(_xlfn.RANK.EQ(N77,$N$16:$N$194,0)+COUNTIF(N$16:N77,N77)-1,"-")</f>
        <v>51</v>
      </c>
      <c r="P77" s="876"/>
      <c r="Q77" s="941">
        <f t="shared" si="1"/>
        <v>62</v>
      </c>
      <c r="R77" s="941" t="str">
        <f t="shared" si="2"/>
        <v>富良野市</v>
      </c>
      <c r="S77" s="941">
        <f t="shared" si="3"/>
        <v>191</v>
      </c>
      <c r="T77" s="104">
        <f t="shared" si="4"/>
        <v>925</v>
      </c>
      <c r="U77" s="876">
        <f>IFERROR(_xlfn.RANK.EQ(T77,$T$16:$T$194,0)+COUNTIF(T$16:T77,T77)-1,"-")</f>
        <v>45</v>
      </c>
      <c r="V77" s="876"/>
      <c r="W77" s="828">
        <f t="shared" si="5"/>
        <v>62</v>
      </c>
      <c r="X77" s="828" t="str">
        <f t="shared" si="6"/>
        <v>北斗市</v>
      </c>
      <c r="Y77" s="941">
        <f t="shared" si="7"/>
        <v>486</v>
      </c>
      <c r="Z77" s="104">
        <f t="shared" si="8"/>
        <v>328</v>
      </c>
      <c r="AA77" s="876">
        <f>IFERROR(_xlfn.RANK.EQ(Z77,$Z$16:$Z$194,0)+COUNTIF(Z$16:Z77,Z77)-1,"-")</f>
        <v>6</v>
      </c>
      <c r="AB77" s="876"/>
      <c r="AC77" s="828">
        <f t="shared" si="9"/>
        <v>60</v>
      </c>
      <c r="AD77" s="828" t="str">
        <f t="shared" si="10"/>
        <v>弟子屈町</v>
      </c>
      <c r="AE77" s="85">
        <f t="shared" si="11"/>
        <v>266</v>
      </c>
      <c r="AF77" s="102"/>
      <c r="AG77" s="1"/>
      <c r="AH77" s="1"/>
      <c r="AI77" s="1"/>
      <c r="AJ77" s="1"/>
      <c r="AK77" s="1"/>
      <c r="AL77" s="1"/>
      <c r="AM77" s="1"/>
      <c r="AN77" s="1"/>
      <c r="AO77" s="1"/>
      <c r="AP77" s="1"/>
      <c r="AQ77" s="1"/>
      <c r="AR77" s="1"/>
      <c r="AS77" s="1"/>
      <c r="AT77" s="1"/>
      <c r="AU77" s="1"/>
      <c r="AV77" s="1"/>
    </row>
    <row r="78" spans="1:48" ht="21" customHeight="1">
      <c r="A78" s="608" t="s">
        <v>604</v>
      </c>
      <c r="B78" s="605" t="s">
        <v>608</v>
      </c>
      <c r="C78" s="606" t="s">
        <v>184</v>
      </c>
      <c r="D78" s="605" t="s">
        <v>687</v>
      </c>
      <c r="E78" s="606" t="s">
        <v>212</v>
      </c>
      <c r="F78" s="644">
        <v>730</v>
      </c>
      <c r="G78" s="645">
        <v>277</v>
      </c>
      <c r="H78" s="645">
        <v>275</v>
      </c>
      <c r="I78" s="645">
        <v>286</v>
      </c>
      <c r="J78" s="645">
        <v>2020</v>
      </c>
      <c r="L78" s="103">
        <v>63</v>
      </c>
      <c r="M78" s="103" t="s">
        <v>267</v>
      </c>
      <c r="N78" s="104">
        <f t="shared" si="0"/>
        <v>387</v>
      </c>
      <c r="O78" s="876">
        <f>IFERROR(_xlfn.RANK.EQ(N78,$N$16:$N$194,0)+COUNTIF(N$16:N78,N78)-1,"-")</f>
        <v>42</v>
      </c>
      <c r="P78" s="876"/>
      <c r="Q78" s="941">
        <f t="shared" si="1"/>
        <v>63</v>
      </c>
      <c r="R78" s="941" t="str">
        <f t="shared" si="2"/>
        <v>蘭越町</v>
      </c>
      <c r="S78" s="941">
        <f t="shared" si="3"/>
        <v>186</v>
      </c>
      <c r="T78" s="104">
        <f t="shared" si="4"/>
        <v>971</v>
      </c>
      <c r="U78" s="876">
        <f>IFERROR(_xlfn.RANK.EQ(T78,$T$16:$T$194,0)+COUNTIF(T$16:T78,T78)-1,"-")</f>
        <v>44</v>
      </c>
      <c r="V78" s="876"/>
      <c r="W78" s="828">
        <f t="shared" si="5"/>
        <v>63</v>
      </c>
      <c r="X78" s="828" t="str">
        <f t="shared" si="6"/>
        <v>南富良野町</v>
      </c>
      <c r="Y78" s="941">
        <f t="shared" si="7"/>
        <v>451</v>
      </c>
      <c r="Z78" s="104">
        <f t="shared" si="8"/>
        <v>251</v>
      </c>
      <c r="AA78" s="876">
        <f>IFERROR(_xlfn.RANK.EQ(Z78,$Z$16:$Z$194,0)+COUNTIF(Z$16:Z78,Z78)-1,"-")</f>
        <v>70</v>
      </c>
      <c r="AB78" s="876"/>
      <c r="AC78" s="828">
        <f t="shared" si="9"/>
        <v>63</v>
      </c>
      <c r="AD78" s="828" t="str">
        <f t="shared" si="10"/>
        <v>東神楽町</v>
      </c>
      <c r="AE78" s="85">
        <f t="shared" si="11"/>
        <v>263</v>
      </c>
      <c r="AF78" s="102"/>
      <c r="AG78" s="1"/>
      <c r="AH78" s="1"/>
      <c r="AI78" s="1"/>
      <c r="AJ78" s="1"/>
      <c r="AK78" s="1"/>
      <c r="AL78" s="1"/>
      <c r="AM78" s="1"/>
      <c r="AN78" s="1"/>
      <c r="AO78" s="1"/>
      <c r="AP78" s="1"/>
      <c r="AQ78" s="1"/>
      <c r="AR78" s="1"/>
      <c r="AS78" s="1"/>
      <c r="AT78" s="1"/>
      <c r="AU78" s="1"/>
      <c r="AV78" s="1"/>
    </row>
    <row r="79" spans="1:48" ht="21" customHeight="1">
      <c r="A79" s="608" t="s">
        <v>604</v>
      </c>
      <c r="B79" s="605" t="s">
        <v>608</v>
      </c>
      <c r="C79" s="606" t="s">
        <v>184</v>
      </c>
      <c r="D79" s="605" t="s">
        <v>688</v>
      </c>
      <c r="E79" s="606" t="s">
        <v>210</v>
      </c>
      <c r="F79" s="644">
        <v>664</v>
      </c>
      <c r="G79" s="645">
        <v>324</v>
      </c>
      <c r="H79" s="645">
        <v>322</v>
      </c>
      <c r="I79" s="645">
        <v>368</v>
      </c>
      <c r="J79" s="645">
        <v>2150</v>
      </c>
      <c r="L79" s="103">
        <v>64</v>
      </c>
      <c r="M79" s="103" t="s">
        <v>258</v>
      </c>
      <c r="N79" s="104">
        <f t="shared" si="0"/>
        <v>328</v>
      </c>
      <c r="O79" s="876">
        <f>IFERROR(_xlfn.RANK.EQ(N79,$N$16:$N$194,0)+COUNTIF(N$16:N79,N79)-1,"-")</f>
        <v>46</v>
      </c>
      <c r="P79" s="876"/>
      <c r="Q79" s="941">
        <f t="shared" si="1"/>
        <v>64</v>
      </c>
      <c r="R79" s="941" t="str">
        <f t="shared" si="2"/>
        <v>南富良野町</v>
      </c>
      <c r="S79" s="941">
        <f t="shared" si="3"/>
        <v>182</v>
      </c>
      <c r="T79" s="104">
        <f t="shared" si="4"/>
        <v>692</v>
      </c>
      <c r="U79" s="876">
        <f>IFERROR(_xlfn.RANK.EQ(T79,$T$16:$T$194,0)+COUNTIF(T$16:T79,T79)-1,"-")</f>
        <v>52</v>
      </c>
      <c r="V79" s="876"/>
      <c r="W79" s="828">
        <f t="shared" si="5"/>
        <v>64</v>
      </c>
      <c r="X79" s="828" t="str">
        <f t="shared" si="6"/>
        <v>足寄町</v>
      </c>
      <c r="Y79" s="941">
        <f t="shared" si="7"/>
        <v>444</v>
      </c>
      <c r="Z79" s="104">
        <f t="shared" si="8"/>
        <v>211</v>
      </c>
      <c r="AA79" s="876">
        <f>IFERROR(_xlfn.RANK.EQ(Z79,$Z$16:$Z$194,0)+COUNTIF(Z$16:Z79,Z79)-1,"-")</f>
        <v>90</v>
      </c>
      <c r="AB79" s="876"/>
      <c r="AC79" s="828">
        <f t="shared" si="9"/>
        <v>64</v>
      </c>
      <c r="AD79" s="828" t="str">
        <f t="shared" si="10"/>
        <v>安平町</v>
      </c>
      <c r="AE79" s="85">
        <f t="shared" si="11"/>
        <v>259</v>
      </c>
      <c r="AF79" s="102"/>
      <c r="AG79" s="1"/>
      <c r="AH79" s="1"/>
      <c r="AI79" s="1"/>
      <c r="AJ79" s="1"/>
      <c r="AK79" s="1"/>
      <c r="AL79" s="1"/>
      <c r="AM79" s="1"/>
      <c r="AN79" s="1"/>
      <c r="AO79" s="1"/>
      <c r="AP79" s="1"/>
      <c r="AQ79" s="1"/>
      <c r="AR79" s="1"/>
      <c r="AS79" s="1"/>
      <c r="AT79" s="1"/>
      <c r="AU79" s="1"/>
      <c r="AV79" s="1"/>
    </row>
    <row r="80" spans="1:48" ht="21" customHeight="1">
      <c r="A80" s="608" t="s">
        <v>604</v>
      </c>
      <c r="B80" s="605" t="s">
        <v>608</v>
      </c>
      <c r="C80" s="606" t="s">
        <v>184</v>
      </c>
      <c r="D80" s="605" t="s">
        <v>689</v>
      </c>
      <c r="E80" s="606" t="s">
        <v>314</v>
      </c>
      <c r="F80" s="644">
        <v>122</v>
      </c>
      <c r="G80" s="645">
        <v>284</v>
      </c>
      <c r="H80" s="645">
        <v>283</v>
      </c>
      <c r="I80" s="645">
        <v>300</v>
      </c>
      <c r="J80" s="645">
        <v>347</v>
      </c>
      <c r="L80" s="103">
        <v>65</v>
      </c>
      <c r="M80" s="103" t="s">
        <v>349</v>
      </c>
      <c r="N80" s="104" t="str">
        <f t="shared" si="0"/>
        <v>-</v>
      </c>
      <c r="O80" s="876" t="str">
        <f>IFERROR(_xlfn.RANK.EQ(N80,$N$16:$N$194,0)+COUNTIF(N$16:N80,N80)-1,"-")</f>
        <v>-</v>
      </c>
      <c r="P80" s="876"/>
      <c r="Q80" s="941">
        <f t="shared" si="1"/>
        <v>64</v>
      </c>
      <c r="R80" s="941" t="str">
        <f t="shared" si="2"/>
        <v>訓子府町</v>
      </c>
      <c r="S80" s="941">
        <f t="shared" si="3"/>
        <v>182</v>
      </c>
      <c r="T80" s="104" t="str">
        <f t="shared" si="4"/>
        <v>-</v>
      </c>
      <c r="U80" s="876" t="str">
        <f>IFERROR(_xlfn.RANK.EQ(T80,$T$16:$T$194,0)+COUNTIF(T$16:T80,T80)-1,"-")</f>
        <v>-</v>
      </c>
      <c r="V80" s="876"/>
      <c r="W80" s="828">
        <f t="shared" si="5"/>
        <v>65</v>
      </c>
      <c r="X80" s="828" t="str">
        <f t="shared" si="6"/>
        <v>妹背牛町</v>
      </c>
      <c r="Y80" s="941">
        <f t="shared" si="7"/>
        <v>406</v>
      </c>
      <c r="Z80" s="104" t="str">
        <f t="shared" si="8"/>
        <v>-</v>
      </c>
      <c r="AA80" s="876" t="str">
        <f>IFERROR(_xlfn.RANK.EQ(Z80,$Z$16:$Z$194,0)+COUNTIF(Z$16:Z80,Z80)-1,"-")</f>
        <v>-</v>
      </c>
      <c r="AB80" s="876"/>
      <c r="AC80" s="828">
        <f t="shared" si="9"/>
        <v>65</v>
      </c>
      <c r="AD80" s="828" t="str">
        <f t="shared" si="10"/>
        <v>苫小牧市</v>
      </c>
      <c r="AE80" s="85">
        <f t="shared" si="11"/>
        <v>256</v>
      </c>
      <c r="AF80" s="102"/>
      <c r="AG80" s="1"/>
      <c r="AH80" s="1"/>
      <c r="AI80" s="1"/>
      <c r="AJ80" s="1"/>
      <c r="AK80" s="1"/>
      <c r="AL80" s="1"/>
      <c r="AM80" s="1"/>
      <c r="AN80" s="1"/>
      <c r="AO80" s="1"/>
      <c r="AP80" s="1"/>
      <c r="AQ80" s="1"/>
      <c r="AR80" s="1"/>
      <c r="AS80" s="1"/>
      <c r="AT80" s="1"/>
      <c r="AU80" s="1"/>
      <c r="AV80" s="1"/>
    </row>
    <row r="81" spans="1:48" ht="21" customHeight="1">
      <c r="A81" s="608" t="s">
        <v>604</v>
      </c>
      <c r="B81" s="605" t="s">
        <v>608</v>
      </c>
      <c r="C81" s="606" t="s">
        <v>184</v>
      </c>
      <c r="D81" s="605" t="s">
        <v>690</v>
      </c>
      <c r="E81" s="606" t="s">
        <v>374</v>
      </c>
      <c r="F81" s="644" t="s">
        <v>145</v>
      </c>
      <c r="G81" s="645" t="s">
        <v>145</v>
      </c>
      <c r="H81" s="645" t="s">
        <v>145</v>
      </c>
      <c r="I81" s="645" t="s">
        <v>145</v>
      </c>
      <c r="J81" s="645" t="s">
        <v>145</v>
      </c>
      <c r="L81" s="103">
        <v>66</v>
      </c>
      <c r="M81" s="103" t="s">
        <v>375</v>
      </c>
      <c r="N81" s="104" t="str">
        <f t="shared" ref="N81:N144" si="24">IFERROR(_xlfn.XLOOKUP(M81,$E$23:$E$201,$F$23:$F$201),"-")</f>
        <v>-</v>
      </c>
      <c r="O81" s="876" t="str">
        <f>IFERROR(_xlfn.RANK.EQ(N81,$N$16:$N$194,0)+COUNTIF(N$16:N81,N81)-1,"-")</f>
        <v>-</v>
      </c>
      <c r="P81" s="876"/>
      <c r="Q81" s="941">
        <f t="shared" ref="Q81:Q144" si="25">IFERROR(RANK(S81,$S$16:$S$194,0),"-")</f>
        <v>66</v>
      </c>
      <c r="R81" s="941" t="str">
        <f t="shared" ref="R81:R144" si="26">IFERROR(INDEX($M$16:$M$194,MATCH(L81,$O$16:$O$194,0)),"-")</f>
        <v>幌加内町</v>
      </c>
      <c r="S81" s="941">
        <f t="shared" ref="S81:S144" si="27">IFERROR(LARGE($N$16:$N$194,L81),"-")</f>
        <v>172</v>
      </c>
      <c r="T81" s="104" t="str">
        <f t="shared" ref="T81:T144" si="28">IFERROR(_xlfn.XLOOKUP(M81,$E$23:$E$201,$J$23:$J$201),"-")</f>
        <v>-</v>
      </c>
      <c r="U81" s="876" t="str">
        <f>IFERROR(_xlfn.RANK.EQ(T81,$T$16:$T$194,0)+COUNTIF(T$16:T81,T81)-1,"-")</f>
        <v>-</v>
      </c>
      <c r="V81" s="876"/>
      <c r="W81" s="828">
        <f t="shared" ref="W81:W144" si="29">IFERROR(RANK(Y81,$Y$16:$Y$194,0),"-")</f>
        <v>66</v>
      </c>
      <c r="X81" s="828" t="str">
        <f t="shared" ref="X81:X144" si="30">IFERROR(INDEX($M$16:$M$194,MATCH(L81,$U$16:$U$194,0)),"-")</f>
        <v>中札内村</v>
      </c>
      <c r="Y81" s="941">
        <f t="shared" ref="Y81:Y144" si="31">IFERROR(LARGE($T$16:$T$194,L81),"-")</f>
        <v>401</v>
      </c>
      <c r="Z81" s="104" t="str">
        <f t="shared" ref="Z81:Z144" si="32">IFERROR(_xlfn.XLOOKUP(M81,$E$23:$E$201,$G$23:$G$201),"-")</f>
        <v>-</v>
      </c>
      <c r="AA81" s="876" t="str">
        <f>IFERROR(_xlfn.RANK.EQ(Z81,$Z$16:$Z$194,0)+COUNTIF(Z$16:Z81,Z81)-1,"-")</f>
        <v>-</v>
      </c>
      <c r="AB81" s="876"/>
      <c r="AC81" s="828">
        <f t="shared" ref="AC81:AC144" si="33">IFERROR(RANK(AE81,$AE$16:$AE$194,0),"-")</f>
        <v>66</v>
      </c>
      <c r="AD81" s="828" t="str">
        <f t="shared" ref="AD81:AD144" si="34">IFERROR(INDEX($M$16:$M$194,MATCH(L81,$AA$16:$AA$194,0)),"-")</f>
        <v>新十津川町</v>
      </c>
      <c r="AE81" s="85">
        <f t="shared" ref="AE81:AE144" si="35">IFERROR(LARGE($Z$16:$Z$194,L81),"-")</f>
        <v>255</v>
      </c>
      <c r="AF81" s="102"/>
      <c r="AG81" s="1"/>
      <c r="AH81" s="1"/>
      <c r="AI81" s="1"/>
      <c r="AJ81" s="1"/>
      <c r="AK81" s="1"/>
      <c r="AL81" s="1"/>
      <c r="AM81" s="1"/>
      <c r="AN81" s="1"/>
      <c r="AO81" s="1"/>
      <c r="AP81" s="1"/>
      <c r="AQ81" s="1"/>
      <c r="AR81" s="1"/>
      <c r="AS81" s="1"/>
      <c r="AT81" s="1"/>
      <c r="AU81" s="1"/>
      <c r="AV81" s="1"/>
    </row>
    <row r="82" spans="1:48" ht="21" customHeight="1">
      <c r="A82" s="608" t="s">
        <v>604</v>
      </c>
      <c r="B82" s="605" t="s">
        <v>608</v>
      </c>
      <c r="C82" s="606" t="s">
        <v>184</v>
      </c>
      <c r="D82" s="605" t="s">
        <v>691</v>
      </c>
      <c r="E82" s="606" t="s">
        <v>242</v>
      </c>
      <c r="F82" s="644">
        <v>648</v>
      </c>
      <c r="G82" s="645">
        <v>283</v>
      </c>
      <c r="H82" s="645">
        <v>272</v>
      </c>
      <c r="I82" s="645">
        <v>294</v>
      </c>
      <c r="J82" s="645">
        <v>1830</v>
      </c>
      <c r="L82" s="103">
        <v>67</v>
      </c>
      <c r="M82" s="103" t="s">
        <v>362</v>
      </c>
      <c r="N82" s="104" t="str">
        <f t="shared" si="24"/>
        <v>-</v>
      </c>
      <c r="O82" s="876" t="str">
        <f>IFERROR(_xlfn.RANK.EQ(N82,$N$16:$N$194,0)+COUNTIF(N$16:N82,N82)-1,"-")</f>
        <v>-</v>
      </c>
      <c r="P82" s="876"/>
      <c r="Q82" s="941">
        <f t="shared" si="25"/>
        <v>67</v>
      </c>
      <c r="R82" s="941" t="str">
        <f t="shared" si="26"/>
        <v>足寄町</v>
      </c>
      <c r="S82" s="941">
        <f t="shared" si="27"/>
        <v>167</v>
      </c>
      <c r="T82" s="104" t="str">
        <f t="shared" si="28"/>
        <v>-</v>
      </c>
      <c r="U82" s="876" t="str">
        <f>IFERROR(_xlfn.RANK.EQ(T82,$T$16:$T$194,0)+COUNTIF(T$16:T82,T82)-1,"-")</f>
        <v>-</v>
      </c>
      <c r="V82" s="876"/>
      <c r="W82" s="828">
        <f t="shared" si="29"/>
        <v>67</v>
      </c>
      <c r="X82" s="828" t="str">
        <f t="shared" si="30"/>
        <v>比布町</v>
      </c>
      <c r="Y82" s="941">
        <f t="shared" si="31"/>
        <v>397</v>
      </c>
      <c r="Z82" s="104" t="str">
        <f t="shared" si="32"/>
        <v>-</v>
      </c>
      <c r="AA82" s="876" t="str">
        <f>IFERROR(_xlfn.RANK.EQ(Z82,$Z$16:$Z$194,0)+COUNTIF(Z$16:Z82,Z82)-1,"-")</f>
        <v>-</v>
      </c>
      <c r="AB82" s="876"/>
      <c r="AC82" s="828">
        <f t="shared" si="33"/>
        <v>67</v>
      </c>
      <c r="AD82" s="828" t="str">
        <f t="shared" si="34"/>
        <v>愛別町</v>
      </c>
      <c r="AE82" s="85">
        <f t="shared" si="35"/>
        <v>254</v>
      </c>
      <c r="AF82" s="102"/>
      <c r="AG82" s="1"/>
      <c r="AH82" s="1"/>
      <c r="AI82" s="1"/>
      <c r="AJ82" s="1"/>
      <c r="AK82" s="1"/>
      <c r="AL82" s="1"/>
      <c r="AM82" s="1"/>
      <c r="AN82" s="1"/>
      <c r="AO82" s="1"/>
      <c r="AP82" s="1"/>
      <c r="AQ82" s="1"/>
      <c r="AR82" s="1"/>
      <c r="AS82" s="1"/>
      <c r="AT82" s="1"/>
      <c r="AU82" s="1"/>
      <c r="AV82" s="1"/>
    </row>
    <row r="83" spans="1:48" ht="21" customHeight="1">
      <c r="A83" s="608" t="s">
        <v>604</v>
      </c>
      <c r="B83" s="605" t="s">
        <v>608</v>
      </c>
      <c r="C83" s="606" t="s">
        <v>184</v>
      </c>
      <c r="D83" s="605" t="s">
        <v>692</v>
      </c>
      <c r="E83" s="606" t="s">
        <v>231</v>
      </c>
      <c r="F83" s="644">
        <v>2080</v>
      </c>
      <c r="G83" s="645">
        <v>266</v>
      </c>
      <c r="H83" s="645">
        <v>261</v>
      </c>
      <c r="I83" s="645">
        <v>309</v>
      </c>
      <c r="J83" s="645">
        <v>5540</v>
      </c>
      <c r="L83" s="103">
        <v>68</v>
      </c>
      <c r="M83" s="103" t="s">
        <v>299</v>
      </c>
      <c r="N83" s="104" t="str">
        <f t="shared" si="24"/>
        <v>x</v>
      </c>
      <c r="O83" s="876" t="str">
        <f>IFERROR(_xlfn.RANK.EQ(N83,$N$16:$N$194,0)+COUNTIF(N$16:N83,N83)-1,"-")</f>
        <v>-</v>
      </c>
      <c r="P83" s="876"/>
      <c r="Q83" s="941">
        <f t="shared" si="25"/>
        <v>68</v>
      </c>
      <c r="R83" s="941" t="str">
        <f t="shared" si="26"/>
        <v>森町</v>
      </c>
      <c r="S83" s="941">
        <f t="shared" si="27"/>
        <v>166</v>
      </c>
      <c r="T83" s="104" t="str">
        <f t="shared" si="28"/>
        <v>x</v>
      </c>
      <c r="U83" s="876" t="str">
        <f>IFERROR(_xlfn.RANK.EQ(T83,$T$16:$T$194,0)+COUNTIF(T$16:T83,T83)-1,"-")</f>
        <v>-</v>
      </c>
      <c r="V83" s="876"/>
      <c r="W83" s="828">
        <f t="shared" si="29"/>
        <v>68</v>
      </c>
      <c r="X83" s="828" t="str">
        <f t="shared" si="30"/>
        <v>幌加内町</v>
      </c>
      <c r="Y83" s="941">
        <f t="shared" si="31"/>
        <v>396</v>
      </c>
      <c r="Z83" s="104" t="str">
        <f t="shared" si="32"/>
        <v>x</v>
      </c>
      <c r="AA83" s="876" t="str">
        <f>IFERROR(_xlfn.RANK.EQ(Z83,$Z$16:$Z$194,0)+COUNTIF(Z$16:Z83,Z83)-1,"-")</f>
        <v>-</v>
      </c>
      <c r="AB83" s="876"/>
      <c r="AC83" s="828">
        <f t="shared" si="33"/>
        <v>68</v>
      </c>
      <c r="AD83" s="828" t="str">
        <f t="shared" si="34"/>
        <v>沼田町</v>
      </c>
      <c r="AE83" s="85">
        <f t="shared" si="35"/>
        <v>252</v>
      </c>
      <c r="AF83" s="102"/>
      <c r="AG83" s="1"/>
      <c r="AH83" s="1"/>
      <c r="AI83" s="1"/>
      <c r="AJ83" s="1"/>
      <c r="AK83" s="1"/>
      <c r="AL83" s="1"/>
      <c r="AM83" s="1"/>
      <c r="AN83" s="1"/>
      <c r="AO83" s="1"/>
      <c r="AP83" s="1"/>
      <c r="AQ83" s="1"/>
      <c r="AR83" s="1"/>
      <c r="AS83" s="1"/>
      <c r="AT83" s="1"/>
      <c r="AU83" s="1"/>
      <c r="AV83" s="1"/>
    </row>
    <row r="84" spans="1:48" ht="21" customHeight="1">
      <c r="A84" s="608" t="s">
        <v>604</v>
      </c>
      <c r="B84" s="605" t="s">
        <v>608</v>
      </c>
      <c r="C84" s="606" t="s">
        <v>184</v>
      </c>
      <c r="D84" s="605" t="s">
        <v>693</v>
      </c>
      <c r="E84" s="606" t="s">
        <v>207</v>
      </c>
      <c r="F84" s="644">
        <v>344</v>
      </c>
      <c r="G84" s="645">
        <v>178</v>
      </c>
      <c r="H84" s="645">
        <v>176</v>
      </c>
      <c r="I84" s="645">
        <v>180</v>
      </c>
      <c r="J84" s="645">
        <v>611</v>
      </c>
      <c r="L84" s="103">
        <v>69</v>
      </c>
      <c r="M84" s="103" t="s">
        <v>352</v>
      </c>
      <c r="N84" s="104" t="str">
        <f t="shared" si="24"/>
        <v>-</v>
      </c>
      <c r="O84" s="876" t="str">
        <f>IFERROR(_xlfn.RANK.EQ(N84,$N$16:$N$194,0)+COUNTIF(N$16:N84,N84)-1,"-")</f>
        <v>-</v>
      </c>
      <c r="P84" s="876"/>
      <c r="Q84" s="941">
        <f t="shared" si="25"/>
        <v>69</v>
      </c>
      <c r="R84" s="941" t="str">
        <f t="shared" si="26"/>
        <v>比布町</v>
      </c>
      <c r="S84" s="941">
        <f t="shared" si="27"/>
        <v>163</v>
      </c>
      <c r="T84" s="104" t="str">
        <f t="shared" si="28"/>
        <v>-</v>
      </c>
      <c r="U84" s="876" t="str">
        <f>IFERROR(_xlfn.RANK.EQ(T84,$T$16:$T$194,0)+COUNTIF(T$16:T84,T84)-1,"-")</f>
        <v>-</v>
      </c>
      <c r="V84" s="876"/>
      <c r="W84" s="828">
        <f t="shared" si="29"/>
        <v>69</v>
      </c>
      <c r="X84" s="828" t="str">
        <f t="shared" si="30"/>
        <v>森町</v>
      </c>
      <c r="Y84" s="941">
        <f t="shared" si="31"/>
        <v>388</v>
      </c>
      <c r="Z84" s="104" t="str">
        <f t="shared" si="32"/>
        <v>-</v>
      </c>
      <c r="AA84" s="876" t="str">
        <f>IFERROR(_xlfn.RANK.EQ(Z84,$Z$16:$Z$194,0)+COUNTIF(Z$16:Z84,Z84)-1,"-")</f>
        <v>-</v>
      </c>
      <c r="AB84" s="876"/>
      <c r="AC84" s="828">
        <f t="shared" si="33"/>
        <v>68</v>
      </c>
      <c r="AD84" s="828" t="str">
        <f t="shared" si="34"/>
        <v>厚真町</v>
      </c>
      <c r="AE84" s="85">
        <f t="shared" si="35"/>
        <v>252</v>
      </c>
      <c r="AF84" s="102"/>
      <c r="AG84" s="1"/>
      <c r="AH84" s="1"/>
      <c r="AI84" s="1"/>
      <c r="AJ84" s="1"/>
      <c r="AK84" s="1"/>
      <c r="AL84" s="1"/>
      <c r="AM84" s="1"/>
      <c r="AN84" s="1"/>
      <c r="AO84" s="1"/>
      <c r="AP84" s="1"/>
      <c r="AQ84" s="1"/>
      <c r="AR84" s="1"/>
      <c r="AS84" s="1"/>
      <c r="AT84" s="1"/>
      <c r="AU84" s="1"/>
      <c r="AV84" s="1"/>
    </row>
    <row r="85" spans="1:48" ht="21" customHeight="1">
      <c r="A85" s="608" t="s">
        <v>604</v>
      </c>
      <c r="B85" s="605" t="s">
        <v>608</v>
      </c>
      <c r="C85" s="606" t="s">
        <v>184</v>
      </c>
      <c r="D85" s="605" t="s">
        <v>694</v>
      </c>
      <c r="E85" s="606" t="s">
        <v>291</v>
      </c>
      <c r="F85" s="644">
        <v>439</v>
      </c>
      <c r="G85" s="645">
        <v>278</v>
      </c>
      <c r="H85" s="645">
        <v>275</v>
      </c>
      <c r="I85" s="645">
        <v>305</v>
      </c>
      <c r="J85" s="645">
        <v>1220</v>
      </c>
      <c r="L85" s="103">
        <v>70</v>
      </c>
      <c r="M85" s="103" t="s">
        <v>331</v>
      </c>
      <c r="N85" s="104" t="str">
        <f t="shared" si="24"/>
        <v>x</v>
      </c>
      <c r="O85" s="876" t="str">
        <f>IFERROR(_xlfn.RANK.EQ(N85,$N$16:$N$194,0)+COUNTIF(N$16:N85,N85)-1,"-")</f>
        <v>-</v>
      </c>
      <c r="P85" s="876"/>
      <c r="Q85" s="941">
        <f t="shared" si="25"/>
        <v>70</v>
      </c>
      <c r="R85" s="941" t="str">
        <f t="shared" si="26"/>
        <v>黒松内町</v>
      </c>
      <c r="S85" s="941">
        <f t="shared" si="27"/>
        <v>149</v>
      </c>
      <c r="T85" s="104" t="str">
        <f t="shared" si="28"/>
        <v>x</v>
      </c>
      <c r="U85" s="876" t="str">
        <f>IFERROR(_xlfn.RANK.EQ(T85,$T$16:$T$194,0)+COUNTIF(T$16:T85,T85)-1,"-")</f>
        <v>-</v>
      </c>
      <c r="V85" s="876"/>
      <c r="W85" s="828">
        <f t="shared" si="29"/>
        <v>70</v>
      </c>
      <c r="X85" s="828" t="str">
        <f t="shared" si="30"/>
        <v>真狩村</v>
      </c>
      <c r="Y85" s="941">
        <f t="shared" si="31"/>
        <v>375</v>
      </c>
      <c r="Z85" s="104" t="str">
        <f t="shared" si="32"/>
        <v>x</v>
      </c>
      <c r="AA85" s="876" t="str">
        <f>IFERROR(_xlfn.RANK.EQ(Z85,$Z$16:$Z$194,0)+COUNTIF(Z$16:Z85,Z85)-1,"-")</f>
        <v>-</v>
      </c>
      <c r="AB85" s="876"/>
      <c r="AC85" s="828">
        <f t="shared" si="33"/>
        <v>70</v>
      </c>
      <c r="AD85" s="828" t="str">
        <f t="shared" si="34"/>
        <v>倶知安町</v>
      </c>
      <c r="AE85" s="85">
        <f t="shared" si="35"/>
        <v>251</v>
      </c>
      <c r="AF85" s="102"/>
      <c r="AG85" s="1"/>
      <c r="AH85" s="1"/>
      <c r="AI85" s="1"/>
      <c r="AJ85" s="1"/>
      <c r="AK85" s="1"/>
      <c r="AL85" s="1"/>
      <c r="AM85" s="1"/>
      <c r="AN85" s="1"/>
      <c r="AO85" s="1"/>
      <c r="AP85" s="1"/>
      <c r="AQ85" s="1"/>
      <c r="AR85" s="1"/>
      <c r="AS85" s="1"/>
      <c r="AT85" s="1"/>
      <c r="AU85" s="1"/>
      <c r="AV85" s="1"/>
    </row>
    <row r="86" spans="1:48" ht="21" customHeight="1">
      <c r="A86" s="608" t="s">
        <v>604</v>
      </c>
      <c r="B86" s="605" t="s">
        <v>608</v>
      </c>
      <c r="C86" s="606" t="s">
        <v>184</v>
      </c>
      <c r="D86" s="605" t="s">
        <v>695</v>
      </c>
      <c r="E86" s="606" t="s">
        <v>284</v>
      </c>
      <c r="F86" s="644">
        <v>65</v>
      </c>
      <c r="G86" s="645">
        <v>288</v>
      </c>
      <c r="H86" s="645">
        <v>283</v>
      </c>
      <c r="I86" s="645">
        <v>293</v>
      </c>
      <c r="J86" s="645">
        <v>187</v>
      </c>
      <c r="L86" s="103">
        <v>71</v>
      </c>
      <c r="M86" s="103" t="s">
        <v>346</v>
      </c>
      <c r="N86" s="104" t="str">
        <f t="shared" si="24"/>
        <v>-</v>
      </c>
      <c r="O86" s="876" t="str">
        <f>IFERROR(_xlfn.RANK.EQ(N86,$N$16:$N$194,0)+COUNTIF(N$16:N86,N86)-1,"-")</f>
        <v>-</v>
      </c>
      <c r="P86" s="876"/>
      <c r="Q86" s="941">
        <f t="shared" si="25"/>
        <v>71</v>
      </c>
      <c r="R86" s="941" t="str">
        <f t="shared" si="26"/>
        <v>知内町</v>
      </c>
      <c r="S86" s="941">
        <f t="shared" si="27"/>
        <v>139</v>
      </c>
      <c r="T86" s="104" t="str">
        <f t="shared" si="28"/>
        <v>-</v>
      </c>
      <c r="U86" s="876" t="str">
        <f>IFERROR(_xlfn.RANK.EQ(T86,$T$16:$T$194,0)+COUNTIF(T$16:T86,T86)-1,"-")</f>
        <v>-</v>
      </c>
      <c r="V86" s="876"/>
      <c r="W86" s="828">
        <f t="shared" si="29"/>
        <v>71</v>
      </c>
      <c r="X86" s="828" t="str">
        <f t="shared" si="30"/>
        <v>置戸町</v>
      </c>
      <c r="Y86" s="941">
        <f t="shared" si="31"/>
        <v>370</v>
      </c>
      <c r="Z86" s="104" t="str">
        <f t="shared" si="32"/>
        <v>-</v>
      </c>
      <c r="AA86" s="876" t="str">
        <f>IFERROR(_xlfn.RANK.EQ(Z86,$Z$16:$Z$194,0)+COUNTIF(Z$16:Z86,Z86)-1,"-")</f>
        <v>-</v>
      </c>
      <c r="AB86" s="876"/>
      <c r="AC86" s="828">
        <f t="shared" si="33"/>
        <v>70</v>
      </c>
      <c r="AD86" s="828" t="str">
        <f t="shared" si="34"/>
        <v>上富良野町</v>
      </c>
      <c r="AE86" s="85">
        <f t="shared" si="35"/>
        <v>251</v>
      </c>
      <c r="AF86" s="102"/>
      <c r="AG86" s="1"/>
      <c r="AH86" s="1"/>
      <c r="AI86" s="1"/>
      <c r="AJ86" s="1"/>
      <c r="AK86" s="1"/>
      <c r="AL86" s="1"/>
      <c r="AM86" s="1"/>
      <c r="AN86" s="1"/>
      <c r="AO86" s="1"/>
      <c r="AP86" s="1"/>
      <c r="AQ86" s="1"/>
      <c r="AR86" s="1"/>
      <c r="AS86" s="1"/>
      <c r="AT86" s="1"/>
      <c r="AU86" s="1"/>
      <c r="AV86" s="1"/>
    </row>
    <row r="87" spans="1:48" ht="21" customHeight="1">
      <c r="A87" s="608" t="s">
        <v>604</v>
      </c>
      <c r="B87" s="605" t="s">
        <v>608</v>
      </c>
      <c r="C87" s="606" t="s">
        <v>184</v>
      </c>
      <c r="D87" s="605" t="s">
        <v>696</v>
      </c>
      <c r="E87" s="606" t="s">
        <v>236</v>
      </c>
      <c r="F87" s="644">
        <v>193</v>
      </c>
      <c r="G87" s="645">
        <v>255</v>
      </c>
      <c r="H87" s="645">
        <v>250</v>
      </c>
      <c r="I87" s="645">
        <v>270</v>
      </c>
      <c r="J87" s="645">
        <v>492</v>
      </c>
      <c r="L87" s="103">
        <v>72</v>
      </c>
      <c r="M87" s="103" t="s">
        <v>336</v>
      </c>
      <c r="N87" s="104" t="str">
        <f t="shared" si="24"/>
        <v>x</v>
      </c>
      <c r="O87" s="876" t="str">
        <f>IFERROR(_xlfn.RANK.EQ(N87,$N$16:$N$194,0)+COUNTIF(N$16:N87,N87)-1,"-")</f>
        <v>-</v>
      </c>
      <c r="P87" s="876"/>
      <c r="Q87" s="941">
        <f t="shared" si="25"/>
        <v>72</v>
      </c>
      <c r="R87" s="941" t="str">
        <f t="shared" si="26"/>
        <v>中札内村</v>
      </c>
      <c r="S87" s="941">
        <f t="shared" si="27"/>
        <v>135</v>
      </c>
      <c r="T87" s="104" t="str">
        <f t="shared" si="28"/>
        <v>x</v>
      </c>
      <c r="U87" s="876" t="str">
        <f>IFERROR(_xlfn.RANK.EQ(T87,$T$16:$T$194,0)+COUNTIF(T$16:T87,T87)-1,"-")</f>
        <v>-</v>
      </c>
      <c r="V87" s="876"/>
      <c r="W87" s="828">
        <f t="shared" si="29"/>
        <v>72</v>
      </c>
      <c r="X87" s="828" t="str">
        <f t="shared" si="30"/>
        <v>奈井江町</v>
      </c>
      <c r="Y87" s="941">
        <f t="shared" si="31"/>
        <v>347</v>
      </c>
      <c r="Z87" s="104" t="str">
        <f t="shared" si="32"/>
        <v>x</v>
      </c>
      <c r="AA87" s="876" t="str">
        <f>IFERROR(_xlfn.RANK.EQ(Z87,$Z$16:$Z$194,0)+COUNTIF(Z$16:Z87,Z87)-1,"-")</f>
        <v>-</v>
      </c>
      <c r="AB87" s="876"/>
      <c r="AC87" s="828">
        <f t="shared" si="33"/>
        <v>70</v>
      </c>
      <c r="AD87" s="828" t="str">
        <f t="shared" si="34"/>
        <v>むかわ町</v>
      </c>
      <c r="AE87" s="85">
        <f t="shared" si="35"/>
        <v>251</v>
      </c>
      <c r="AF87" s="102"/>
      <c r="AG87" s="1"/>
      <c r="AH87" s="1"/>
      <c r="AI87" s="1"/>
      <c r="AJ87" s="1"/>
      <c r="AK87" s="1"/>
      <c r="AL87" s="1"/>
      <c r="AM87" s="1"/>
      <c r="AN87" s="1"/>
      <c r="AO87" s="1"/>
      <c r="AP87" s="1"/>
      <c r="AQ87" s="1"/>
      <c r="AR87" s="1"/>
      <c r="AS87" s="1"/>
      <c r="AT87" s="1"/>
      <c r="AU87" s="1"/>
      <c r="AV87" s="1"/>
    </row>
    <row r="88" spans="1:48" ht="21" customHeight="1">
      <c r="A88" s="608" t="s">
        <v>604</v>
      </c>
      <c r="B88" s="605" t="s">
        <v>608</v>
      </c>
      <c r="C88" s="606" t="s">
        <v>184</v>
      </c>
      <c r="D88" s="605" t="s">
        <v>697</v>
      </c>
      <c r="E88" s="606" t="s">
        <v>269</v>
      </c>
      <c r="F88" s="644">
        <v>114</v>
      </c>
      <c r="G88" s="645">
        <v>356</v>
      </c>
      <c r="H88" s="645">
        <v>355</v>
      </c>
      <c r="I88" s="645">
        <v>370</v>
      </c>
      <c r="J88" s="645">
        <v>406</v>
      </c>
      <c r="L88" s="103">
        <v>73</v>
      </c>
      <c r="M88" s="103" t="s">
        <v>210</v>
      </c>
      <c r="N88" s="104">
        <f t="shared" si="24"/>
        <v>664</v>
      </c>
      <c r="O88" s="876">
        <f>IFERROR(_xlfn.RANK.EQ(N88,$N$16:$N$194,0)+COUNTIF(N$16:N88,N88)-1,"-")</f>
        <v>21</v>
      </c>
      <c r="P88" s="876"/>
      <c r="Q88" s="941">
        <f t="shared" si="25"/>
        <v>73</v>
      </c>
      <c r="R88" s="941" t="str">
        <f t="shared" si="26"/>
        <v>東川町</v>
      </c>
      <c r="S88" s="941">
        <f t="shared" si="27"/>
        <v>134</v>
      </c>
      <c r="T88" s="104">
        <f t="shared" si="28"/>
        <v>2150</v>
      </c>
      <c r="U88" s="876">
        <f>IFERROR(_xlfn.RANK.EQ(T88,$T$16:$T$194,0)+COUNTIF(T$16:T88,T88)-1,"-")</f>
        <v>17</v>
      </c>
      <c r="V88" s="876"/>
      <c r="W88" s="828">
        <f t="shared" si="29"/>
        <v>73</v>
      </c>
      <c r="X88" s="828" t="str">
        <f t="shared" si="30"/>
        <v>蘭越町</v>
      </c>
      <c r="Y88" s="941">
        <f t="shared" si="31"/>
        <v>342</v>
      </c>
      <c r="Z88" s="104">
        <f t="shared" si="32"/>
        <v>324</v>
      </c>
      <c r="AA88" s="876">
        <f>IFERROR(_xlfn.RANK.EQ(Z88,$Z$16:$Z$194,0)+COUNTIF(Z$16:Z88,Z88)-1,"-")</f>
        <v>9</v>
      </c>
      <c r="AB88" s="876"/>
      <c r="AC88" s="828">
        <f t="shared" si="33"/>
        <v>73</v>
      </c>
      <c r="AD88" s="828" t="str">
        <f t="shared" si="34"/>
        <v>士別市</v>
      </c>
      <c r="AE88" s="85">
        <f t="shared" si="35"/>
        <v>250</v>
      </c>
      <c r="AF88" s="102"/>
      <c r="AG88" s="1"/>
      <c r="AH88" s="1"/>
      <c r="AI88" s="1"/>
      <c r="AJ88" s="1"/>
      <c r="AK88" s="1"/>
      <c r="AL88" s="1"/>
      <c r="AM88" s="1"/>
      <c r="AN88" s="1"/>
      <c r="AO88" s="1"/>
      <c r="AP88" s="1"/>
      <c r="AQ88" s="1"/>
      <c r="AR88" s="1"/>
      <c r="AS88" s="1"/>
      <c r="AT88" s="1"/>
      <c r="AU88" s="1"/>
      <c r="AV88" s="1"/>
    </row>
    <row r="89" spans="1:48" ht="21" customHeight="1">
      <c r="A89" s="608" t="s">
        <v>604</v>
      </c>
      <c r="B89" s="605" t="s">
        <v>608</v>
      </c>
      <c r="C89" s="606" t="s">
        <v>184</v>
      </c>
      <c r="D89" s="605" t="s">
        <v>698</v>
      </c>
      <c r="E89" s="606" t="s">
        <v>237</v>
      </c>
      <c r="F89" s="644">
        <v>44</v>
      </c>
      <c r="G89" s="645">
        <v>305</v>
      </c>
      <c r="H89" s="645">
        <v>302</v>
      </c>
      <c r="I89" s="645" t="s">
        <v>888</v>
      </c>
      <c r="J89" s="645">
        <v>134</v>
      </c>
      <c r="L89" s="103">
        <v>74</v>
      </c>
      <c r="M89" s="103" t="s">
        <v>314</v>
      </c>
      <c r="N89" s="104">
        <f t="shared" si="24"/>
        <v>122</v>
      </c>
      <c r="O89" s="876">
        <f>IFERROR(_xlfn.RANK.EQ(N89,$N$16:$N$194,0)+COUNTIF(N$16:N89,N89)-1,"-")</f>
        <v>77</v>
      </c>
      <c r="P89" s="876"/>
      <c r="Q89" s="941">
        <f t="shared" si="25"/>
        <v>74</v>
      </c>
      <c r="R89" s="941" t="str">
        <f t="shared" si="26"/>
        <v>置戸町</v>
      </c>
      <c r="S89" s="941">
        <f t="shared" si="27"/>
        <v>133</v>
      </c>
      <c r="T89" s="104">
        <f t="shared" si="28"/>
        <v>347</v>
      </c>
      <c r="U89" s="876">
        <f>IFERROR(_xlfn.RANK.EQ(T89,$T$16:$T$194,0)+COUNTIF(T$16:T89,T89)-1,"-")</f>
        <v>72</v>
      </c>
      <c r="V89" s="876"/>
      <c r="W89" s="828">
        <f t="shared" si="29"/>
        <v>74</v>
      </c>
      <c r="X89" s="828" t="str">
        <f t="shared" si="30"/>
        <v>大樹町</v>
      </c>
      <c r="Y89" s="941">
        <f t="shared" si="31"/>
        <v>309</v>
      </c>
      <c r="Z89" s="104">
        <f t="shared" si="32"/>
        <v>284</v>
      </c>
      <c r="AA89" s="876">
        <f>IFERROR(_xlfn.RANK.EQ(Z89,$Z$16:$Z$194,0)+COUNTIF(Z$16:Z89,Z89)-1,"-")</f>
        <v>44</v>
      </c>
      <c r="AB89" s="876"/>
      <c r="AC89" s="828">
        <f t="shared" si="33"/>
        <v>74</v>
      </c>
      <c r="AD89" s="828" t="str">
        <f t="shared" si="34"/>
        <v>名寄市</v>
      </c>
      <c r="AE89" s="85">
        <f t="shared" si="35"/>
        <v>249</v>
      </c>
      <c r="AF89" s="102"/>
      <c r="AG89" s="1"/>
      <c r="AH89" s="1"/>
      <c r="AI89" s="1"/>
      <c r="AJ89" s="1"/>
      <c r="AK89" s="1"/>
      <c r="AL89" s="1"/>
      <c r="AM89" s="1"/>
      <c r="AN89" s="1"/>
      <c r="AO89" s="1"/>
      <c r="AP89" s="1"/>
      <c r="AQ89" s="1"/>
      <c r="AR89" s="1"/>
      <c r="AS89" s="1"/>
      <c r="AT89" s="1"/>
      <c r="AU89" s="1"/>
      <c r="AV89" s="1"/>
    </row>
    <row r="90" spans="1:48" ht="21" customHeight="1">
      <c r="A90" s="608" t="s">
        <v>604</v>
      </c>
      <c r="B90" s="605" t="s">
        <v>608</v>
      </c>
      <c r="C90" s="606" t="s">
        <v>184</v>
      </c>
      <c r="D90" s="605" t="s">
        <v>699</v>
      </c>
      <c r="E90" s="606" t="s">
        <v>265</v>
      </c>
      <c r="F90" s="644">
        <v>89</v>
      </c>
      <c r="G90" s="645">
        <v>220</v>
      </c>
      <c r="H90" s="645">
        <v>217</v>
      </c>
      <c r="I90" s="645">
        <v>257</v>
      </c>
      <c r="J90" s="645">
        <v>196</v>
      </c>
      <c r="L90" s="103">
        <v>75</v>
      </c>
      <c r="M90" s="103" t="s">
        <v>374</v>
      </c>
      <c r="N90" s="104" t="str">
        <f t="shared" si="24"/>
        <v>-</v>
      </c>
      <c r="O90" s="876" t="str">
        <f>IFERROR(_xlfn.RANK.EQ(N90,$N$16:$N$194,0)+COUNTIF(N$16:N90,N90)-1,"-")</f>
        <v>-</v>
      </c>
      <c r="P90" s="876"/>
      <c r="Q90" s="941">
        <f t="shared" si="25"/>
        <v>75</v>
      </c>
      <c r="R90" s="941" t="str">
        <f t="shared" si="26"/>
        <v>真狩村</v>
      </c>
      <c r="S90" s="941">
        <f t="shared" si="27"/>
        <v>131</v>
      </c>
      <c r="T90" s="104" t="str">
        <f t="shared" si="28"/>
        <v>-</v>
      </c>
      <c r="U90" s="876" t="str">
        <f>IFERROR(_xlfn.RANK.EQ(T90,$T$16:$T$194,0)+COUNTIF(T$16:T90,T90)-1,"-")</f>
        <v>-</v>
      </c>
      <c r="V90" s="876"/>
      <c r="W90" s="828">
        <f t="shared" si="29"/>
        <v>75</v>
      </c>
      <c r="X90" s="828" t="str">
        <f t="shared" si="30"/>
        <v>羽幌町</v>
      </c>
      <c r="Y90" s="941">
        <f t="shared" si="31"/>
        <v>304</v>
      </c>
      <c r="Z90" s="104" t="str">
        <f t="shared" si="32"/>
        <v>-</v>
      </c>
      <c r="AA90" s="876" t="str">
        <f>IFERROR(_xlfn.RANK.EQ(Z90,$Z$16:$Z$194,0)+COUNTIF(Z$16:Z90,Z90)-1,"-")</f>
        <v>-</v>
      </c>
      <c r="AB90" s="876"/>
      <c r="AC90" s="828">
        <f t="shared" si="33"/>
        <v>75</v>
      </c>
      <c r="AD90" s="828" t="str">
        <f t="shared" si="34"/>
        <v>南富良野町</v>
      </c>
      <c r="AE90" s="85">
        <f t="shared" si="35"/>
        <v>248</v>
      </c>
      <c r="AF90" s="102"/>
      <c r="AG90" s="1"/>
      <c r="AH90" s="1"/>
      <c r="AI90" s="1"/>
      <c r="AJ90" s="1"/>
      <c r="AK90" s="1"/>
      <c r="AL90" s="1"/>
      <c r="AM90" s="1"/>
      <c r="AN90" s="1"/>
      <c r="AO90" s="1"/>
      <c r="AP90" s="1"/>
      <c r="AQ90" s="1"/>
      <c r="AR90" s="1"/>
      <c r="AS90" s="1"/>
      <c r="AT90" s="1"/>
      <c r="AU90" s="1"/>
      <c r="AV90" s="1"/>
    </row>
    <row r="91" spans="1:48" ht="21" customHeight="1">
      <c r="A91" s="608" t="s">
        <v>604</v>
      </c>
      <c r="B91" s="605" t="s">
        <v>608</v>
      </c>
      <c r="C91" s="606" t="s">
        <v>184</v>
      </c>
      <c r="D91" s="605" t="s">
        <v>700</v>
      </c>
      <c r="E91" s="606" t="s">
        <v>239</v>
      </c>
      <c r="F91" s="644">
        <v>315</v>
      </c>
      <c r="G91" s="645">
        <v>243</v>
      </c>
      <c r="H91" s="645">
        <v>233</v>
      </c>
      <c r="I91" s="645">
        <v>267</v>
      </c>
      <c r="J91" s="645">
        <v>764</v>
      </c>
      <c r="L91" s="103">
        <v>76</v>
      </c>
      <c r="M91" s="103" t="s">
        <v>242</v>
      </c>
      <c r="N91" s="104">
        <f t="shared" si="24"/>
        <v>648</v>
      </c>
      <c r="O91" s="876">
        <f>IFERROR(_xlfn.RANK.EQ(N91,$N$16:$N$194,0)+COUNTIF(N$16:N91,N91)-1,"-")</f>
        <v>22</v>
      </c>
      <c r="P91" s="876"/>
      <c r="Q91" s="941">
        <f t="shared" si="25"/>
        <v>76</v>
      </c>
      <c r="R91" s="941" t="str">
        <f t="shared" si="26"/>
        <v>小平町</v>
      </c>
      <c r="S91" s="941">
        <f t="shared" si="27"/>
        <v>126</v>
      </c>
      <c r="T91" s="104">
        <f t="shared" si="28"/>
        <v>1830</v>
      </c>
      <c r="U91" s="876">
        <f>IFERROR(_xlfn.RANK.EQ(T91,$T$16:$T$194,0)+COUNTIF(T$16:T91,T91)-1,"-")</f>
        <v>21</v>
      </c>
      <c r="V91" s="876"/>
      <c r="W91" s="828">
        <f t="shared" si="29"/>
        <v>76</v>
      </c>
      <c r="X91" s="828" t="str">
        <f t="shared" si="30"/>
        <v>中富良野町</v>
      </c>
      <c r="Y91" s="941">
        <f t="shared" si="31"/>
        <v>275</v>
      </c>
      <c r="Z91" s="104">
        <f t="shared" si="32"/>
        <v>283</v>
      </c>
      <c r="AA91" s="876">
        <f>IFERROR(_xlfn.RANK.EQ(Z91,$Z$16:$Z$194,0)+COUNTIF(Z$16:Z91,Z91)-1,"-")</f>
        <v>46</v>
      </c>
      <c r="AB91" s="876"/>
      <c r="AC91" s="828">
        <f t="shared" si="33"/>
        <v>76</v>
      </c>
      <c r="AD91" s="828" t="str">
        <f t="shared" si="34"/>
        <v>比布町</v>
      </c>
      <c r="AE91" s="85">
        <f t="shared" si="35"/>
        <v>244</v>
      </c>
      <c r="AF91" s="102"/>
      <c r="AG91" s="1"/>
      <c r="AH91" s="1"/>
      <c r="AI91" s="1"/>
      <c r="AJ91" s="1"/>
      <c r="AK91" s="1"/>
      <c r="AL91" s="1"/>
      <c r="AM91" s="1"/>
      <c r="AN91" s="1"/>
      <c r="AO91" s="1"/>
      <c r="AP91" s="1"/>
      <c r="AQ91" s="1"/>
      <c r="AR91" s="1"/>
      <c r="AS91" s="1"/>
      <c r="AT91" s="1"/>
      <c r="AU91" s="1"/>
      <c r="AV91" s="1"/>
    </row>
    <row r="92" spans="1:48" ht="21" customHeight="1">
      <c r="A92" s="608" t="s">
        <v>604</v>
      </c>
      <c r="B92" s="605" t="s">
        <v>608</v>
      </c>
      <c r="C92" s="606" t="s">
        <v>184</v>
      </c>
      <c r="D92" s="605" t="s">
        <v>701</v>
      </c>
      <c r="E92" s="606" t="s">
        <v>213</v>
      </c>
      <c r="F92" s="644">
        <v>215</v>
      </c>
      <c r="G92" s="645">
        <v>252</v>
      </c>
      <c r="H92" s="645">
        <v>240</v>
      </c>
      <c r="I92" s="645">
        <v>260</v>
      </c>
      <c r="J92" s="645">
        <v>542</v>
      </c>
      <c r="L92" s="103">
        <v>77</v>
      </c>
      <c r="M92" s="103" t="s">
        <v>231</v>
      </c>
      <c r="N92" s="104">
        <f t="shared" si="24"/>
        <v>2080</v>
      </c>
      <c r="O92" s="876">
        <f>IFERROR(_xlfn.RANK.EQ(N92,$N$16:$N$194,0)+COUNTIF(N$16:N92,N92)-1,"-")</f>
        <v>4</v>
      </c>
      <c r="P92" s="876"/>
      <c r="Q92" s="941">
        <f t="shared" si="25"/>
        <v>77</v>
      </c>
      <c r="R92" s="941" t="str">
        <f t="shared" si="26"/>
        <v>奈井江町</v>
      </c>
      <c r="S92" s="941">
        <f t="shared" si="27"/>
        <v>122</v>
      </c>
      <c r="T92" s="104">
        <f t="shared" si="28"/>
        <v>5540</v>
      </c>
      <c r="U92" s="876">
        <f>IFERROR(_xlfn.RANK.EQ(T92,$T$16:$T$194,0)+COUNTIF(T$16:T92,T92)-1,"-")</f>
        <v>5</v>
      </c>
      <c r="V92" s="876"/>
      <c r="W92" s="828">
        <f t="shared" si="29"/>
        <v>77</v>
      </c>
      <c r="X92" s="828" t="str">
        <f t="shared" si="30"/>
        <v>上ノ国町</v>
      </c>
      <c r="Y92" s="941">
        <f t="shared" si="31"/>
        <v>269</v>
      </c>
      <c r="Z92" s="104">
        <f t="shared" si="32"/>
        <v>266</v>
      </c>
      <c r="AA92" s="876">
        <f>IFERROR(_xlfn.RANK.EQ(Z92,$Z$16:$Z$194,0)+COUNTIF(Z$16:Z92,Z92)-1,"-")</f>
        <v>60</v>
      </c>
      <c r="AB92" s="876"/>
      <c r="AC92" s="828">
        <f t="shared" si="33"/>
        <v>77</v>
      </c>
      <c r="AD92" s="828" t="str">
        <f t="shared" si="34"/>
        <v>北広島市</v>
      </c>
      <c r="AE92" s="85">
        <f t="shared" si="35"/>
        <v>243</v>
      </c>
      <c r="AF92" s="102"/>
      <c r="AG92" s="1"/>
      <c r="AH92" s="1"/>
      <c r="AI92" s="1"/>
      <c r="AJ92" s="1"/>
      <c r="AK92" s="1"/>
      <c r="AL92" s="1"/>
      <c r="AM92" s="1"/>
      <c r="AN92" s="1"/>
      <c r="AO92" s="1"/>
      <c r="AP92" s="1"/>
      <c r="AQ92" s="1"/>
      <c r="AR92" s="1"/>
      <c r="AS92" s="1"/>
      <c r="AT92" s="1"/>
      <c r="AU92" s="1"/>
      <c r="AV92" s="1"/>
    </row>
    <row r="93" spans="1:48" ht="21" customHeight="1">
      <c r="A93" s="608" t="s">
        <v>604</v>
      </c>
      <c r="B93" s="605" t="s">
        <v>609</v>
      </c>
      <c r="C93" s="606" t="s">
        <v>185</v>
      </c>
      <c r="D93" s="605" t="s">
        <v>702</v>
      </c>
      <c r="E93" s="606" t="s">
        <v>199</v>
      </c>
      <c r="F93" s="644">
        <v>784</v>
      </c>
      <c r="G93" s="645">
        <v>220</v>
      </c>
      <c r="H93" s="645">
        <v>218</v>
      </c>
      <c r="I93" s="645">
        <v>235</v>
      </c>
      <c r="J93" s="645">
        <v>1730</v>
      </c>
      <c r="L93" s="103">
        <v>78</v>
      </c>
      <c r="M93" s="103" t="s">
        <v>207</v>
      </c>
      <c r="N93" s="104">
        <f t="shared" si="24"/>
        <v>344</v>
      </c>
      <c r="O93" s="876">
        <f>IFERROR(_xlfn.RANK.EQ(N93,$N$16:$N$194,0)+COUNTIF(N$16:N93,N93)-1,"-")</f>
        <v>45</v>
      </c>
      <c r="P93" s="876"/>
      <c r="Q93" s="941">
        <f t="shared" si="25"/>
        <v>78</v>
      </c>
      <c r="R93" s="941" t="str">
        <f t="shared" si="26"/>
        <v>上ノ国町</v>
      </c>
      <c r="S93" s="941">
        <f t="shared" si="27"/>
        <v>119</v>
      </c>
      <c r="T93" s="104">
        <f t="shared" si="28"/>
        <v>611</v>
      </c>
      <c r="U93" s="876">
        <f>IFERROR(_xlfn.RANK.EQ(T93,$T$16:$T$194,0)+COUNTIF(T$16:T93,T93)-1,"-")</f>
        <v>54</v>
      </c>
      <c r="V93" s="876"/>
      <c r="W93" s="828">
        <f t="shared" si="29"/>
        <v>78</v>
      </c>
      <c r="X93" s="828" t="str">
        <f t="shared" si="30"/>
        <v>留寿都村</v>
      </c>
      <c r="Y93" s="941">
        <f t="shared" si="31"/>
        <v>263</v>
      </c>
      <c r="Z93" s="104">
        <f t="shared" si="32"/>
        <v>178</v>
      </c>
      <c r="AA93" s="876">
        <f>IFERROR(_xlfn.RANK.EQ(Z93,$Z$16:$Z$194,0)+COUNTIF(Z$16:Z93,Z93)-1,"-")</f>
        <v>102</v>
      </c>
      <c r="AB93" s="876"/>
      <c r="AC93" s="828">
        <f t="shared" si="33"/>
        <v>77</v>
      </c>
      <c r="AD93" s="828" t="str">
        <f t="shared" si="34"/>
        <v>北竜町</v>
      </c>
      <c r="AE93" s="85">
        <f t="shared" si="35"/>
        <v>243</v>
      </c>
      <c r="AF93" s="102"/>
      <c r="AG93" s="1"/>
      <c r="AH93" s="1"/>
      <c r="AI93" s="1"/>
      <c r="AJ93" s="1"/>
      <c r="AK93" s="1"/>
      <c r="AL93" s="1"/>
      <c r="AM93" s="1"/>
      <c r="AN93" s="1"/>
      <c r="AO93" s="1"/>
      <c r="AP93" s="1"/>
      <c r="AQ93" s="1"/>
      <c r="AR93" s="1"/>
      <c r="AS93" s="1"/>
      <c r="AT93" s="1"/>
      <c r="AU93" s="1"/>
      <c r="AV93" s="1"/>
    </row>
    <row r="94" spans="1:48" ht="21" customHeight="1">
      <c r="A94" s="608" t="s">
        <v>604</v>
      </c>
      <c r="B94" s="605" t="s">
        <v>609</v>
      </c>
      <c r="C94" s="606" t="s">
        <v>185</v>
      </c>
      <c r="D94" s="605" t="s">
        <v>703</v>
      </c>
      <c r="E94" s="606" t="s">
        <v>217</v>
      </c>
      <c r="F94" s="644">
        <v>2460</v>
      </c>
      <c r="G94" s="645">
        <v>250</v>
      </c>
      <c r="H94" s="645">
        <v>240</v>
      </c>
      <c r="I94" s="645">
        <v>281</v>
      </c>
      <c r="J94" s="645">
        <v>6170</v>
      </c>
      <c r="L94" s="103">
        <v>79</v>
      </c>
      <c r="M94" s="103" t="s">
        <v>291</v>
      </c>
      <c r="N94" s="104">
        <f t="shared" si="24"/>
        <v>439</v>
      </c>
      <c r="O94" s="876">
        <f>IFERROR(_xlfn.RANK.EQ(N94,$N$16:$N$194,0)+COUNTIF(N$16:N94,N94)-1,"-")</f>
        <v>35</v>
      </c>
      <c r="P94" s="876"/>
      <c r="Q94" s="941">
        <f t="shared" si="25"/>
        <v>79</v>
      </c>
      <c r="R94" s="941" t="str">
        <f t="shared" si="26"/>
        <v>妹背牛町</v>
      </c>
      <c r="S94" s="941">
        <f t="shared" si="27"/>
        <v>114</v>
      </c>
      <c r="T94" s="104">
        <f t="shared" si="28"/>
        <v>1220</v>
      </c>
      <c r="U94" s="876">
        <f>IFERROR(_xlfn.RANK.EQ(T94,$T$16:$T$194,0)+COUNTIF(T$16:T94,T94)-1,"-")</f>
        <v>37</v>
      </c>
      <c r="V94" s="876"/>
      <c r="W94" s="828">
        <f t="shared" si="29"/>
        <v>79</v>
      </c>
      <c r="X94" s="828" t="str">
        <f t="shared" si="30"/>
        <v>知内町</v>
      </c>
      <c r="Y94" s="941">
        <f t="shared" si="31"/>
        <v>259</v>
      </c>
      <c r="Z94" s="104">
        <f t="shared" si="32"/>
        <v>278</v>
      </c>
      <c r="AA94" s="876">
        <f>IFERROR(_xlfn.RANK.EQ(Z94,$Z$16:$Z$194,0)+COUNTIF(Z$16:Z94,Z94)-1,"-")</f>
        <v>50</v>
      </c>
      <c r="AB94" s="876"/>
      <c r="AC94" s="828">
        <f t="shared" si="33"/>
        <v>79</v>
      </c>
      <c r="AD94" s="828" t="str">
        <f t="shared" si="34"/>
        <v>厚沢部町</v>
      </c>
      <c r="AE94" s="85">
        <f t="shared" si="35"/>
        <v>238</v>
      </c>
      <c r="AF94" s="102"/>
      <c r="AG94" s="1"/>
      <c r="AH94" s="1"/>
      <c r="AI94" s="1"/>
      <c r="AJ94" s="1"/>
      <c r="AK94" s="1"/>
      <c r="AL94" s="1"/>
      <c r="AM94" s="1"/>
      <c r="AN94" s="1"/>
      <c r="AO94" s="1"/>
      <c r="AP94" s="1"/>
      <c r="AQ94" s="1"/>
      <c r="AR94" s="1"/>
      <c r="AS94" s="1"/>
      <c r="AT94" s="1"/>
      <c r="AU94" s="1"/>
      <c r="AV94" s="1"/>
    </row>
    <row r="95" spans="1:48" ht="21" customHeight="1">
      <c r="A95" s="608" t="s">
        <v>604</v>
      </c>
      <c r="B95" s="605" t="s">
        <v>609</v>
      </c>
      <c r="C95" s="606" t="s">
        <v>185</v>
      </c>
      <c r="D95" s="605" t="s">
        <v>704</v>
      </c>
      <c r="E95" s="606" t="s">
        <v>228</v>
      </c>
      <c r="F95" s="644">
        <v>627</v>
      </c>
      <c r="G95" s="645">
        <v>249</v>
      </c>
      <c r="H95" s="645">
        <v>231</v>
      </c>
      <c r="I95" s="645">
        <v>268</v>
      </c>
      <c r="J95" s="645">
        <v>1560</v>
      </c>
      <c r="L95" s="103">
        <v>80</v>
      </c>
      <c r="M95" s="103" t="s">
        <v>284</v>
      </c>
      <c r="N95" s="104">
        <f t="shared" si="24"/>
        <v>65</v>
      </c>
      <c r="O95" s="876">
        <f>IFERROR(_xlfn.RANK.EQ(N95,$N$16:$N$194,0)+COUNTIF(N$16:N95,N95)-1,"-")</f>
        <v>90</v>
      </c>
      <c r="P95" s="876"/>
      <c r="Q95" s="941">
        <f t="shared" si="25"/>
        <v>80</v>
      </c>
      <c r="R95" s="941" t="str">
        <f t="shared" si="26"/>
        <v>三笠市</v>
      </c>
      <c r="S95" s="941">
        <f t="shared" si="27"/>
        <v>110</v>
      </c>
      <c r="T95" s="104">
        <f t="shared" si="28"/>
        <v>187</v>
      </c>
      <c r="U95" s="876">
        <f>IFERROR(_xlfn.RANK.EQ(T95,$T$16:$T$194,0)+COUNTIF(T$16:T95,T95)-1,"-")</f>
        <v>88</v>
      </c>
      <c r="V95" s="876"/>
      <c r="W95" s="828">
        <f t="shared" si="29"/>
        <v>80</v>
      </c>
      <c r="X95" s="828" t="str">
        <f t="shared" si="30"/>
        <v>黒松内町</v>
      </c>
      <c r="Y95" s="941">
        <f t="shared" si="31"/>
        <v>255</v>
      </c>
      <c r="Z95" s="104">
        <f t="shared" si="32"/>
        <v>288</v>
      </c>
      <c r="AA95" s="876">
        <f>IFERROR(_xlfn.RANK.EQ(Z95,$Z$16:$Z$194,0)+COUNTIF(Z$16:Z95,Z95)-1,"-")</f>
        <v>39</v>
      </c>
      <c r="AB95" s="876"/>
      <c r="AC95" s="828">
        <f t="shared" si="33"/>
        <v>80</v>
      </c>
      <c r="AD95" s="828" t="str">
        <f t="shared" si="34"/>
        <v>北斗市</v>
      </c>
      <c r="AE95" s="85">
        <f t="shared" si="35"/>
        <v>237</v>
      </c>
      <c r="AF95" s="102"/>
      <c r="AG95" s="1"/>
      <c r="AH95" s="1"/>
      <c r="AI95" s="1"/>
      <c r="AJ95" s="1"/>
      <c r="AK95" s="1"/>
      <c r="AL95" s="1"/>
      <c r="AM95" s="1"/>
      <c r="AN95" s="1"/>
      <c r="AO95" s="1"/>
      <c r="AP95" s="1"/>
      <c r="AQ95" s="1"/>
      <c r="AR95" s="1"/>
      <c r="AS95" s="1"/>
      <c r="AT95" s="1"/>
      <c r="AU95" s="1"/>
      <c r="AV95" s="1"/>
    </row>
    <row r="96" spans="1:48" ht="21" customHeight="1">
      <c r="A96" s="608" t="s">
        <v>604</v>
      </c>
      <c r="B96" s="605" t="s">
        <v>609</v>
      </c>
      <c r="C96" s="606" t="s">
        <v>185</v>
      </c>
      <c r="D96" s="605" t="s">
        <v>705</v>
      </c>
      <c r="E96" s="606" t="s">
        <v>250</v>
      </c>
      <c r="F96" s="644">
        <v>191</v>
      </c>
      <c r="G96" s="645">
        <v>310</v>
      </c>
      <c r="H96" s="645">
        <v>300</v>
      </c>
      <c r="I96" s="645">
        <v>316</v>
      </c>
      <c r="J96" s="645">
        <v>592</v>
      </c>
      <c r="L96" s="103">
        <v>81</v>
      </c>
      <c r="M96" s="103" t="s">
        <v>236</v>
      </c>
      <c r="N96" s="104">
        <f t="shared" si="24"/>
        <v>193</v>
      </c>
      <c r="O96" s="876">
        <f>IFERROR(_xlfn.RANK.EQ(N96,$N$16:$N$194,0)+COUNTIF(N$16:N96,N96)-1,"-")</f>
        <v>61</v>
      </c>
      <c r="P96" s="876"/>
      <c r="Q96" s="941">
        <f t="shared" si="25"/>
        <v>81</v>
      </c>
      <c r="R96" s="941" t="str">
        <f t="shared" si="26"/>
        <v>石狩市</v>
      </c>
      <c r="S96" s="941">
        <f t="shared" si="27"/>
        <v>106</v>
      </c>
      <c r="T96" s="104">
        <f t="shared" si="28"/>
        <v>492</v>
      </c>
      <c r="U96" s="876">
        <f>IFERROR(_xlfn.RANK.EQ(T96,$T$16:$T$194,0)+COUNTIF(T$16:T96,T96)-1,"-")</f>
        <v>61</v>
      </c>
      <c r="V96" s="876"/>
      <c r="W96" s="828">
        <f t="shared" si="29"/>
        <v>81</v>
      </c>
      <c r="X96" s="828" t="str">
        <f t="shared" si="30"/>
        <v>喜茂別町</v>
      </c>
      <c r="Y96" s="941">
        <f t="shared" si="31"/>
        <v>247</v>
      </c>
      <c r="Z96" s="104">
        <f t="shared" si="32"/>
        <v>255</v>
      </c>
      <c r="AA96" s="876">
        <f>IFERROR(_xlfn.RANK.EQ(Z96,$Z$16:$Z$194,0)+COUNTIF(Z$16:Z96,Z96)-1,"-")</f>
        <v>66</v>
      </c>
      <c r="AB96" s="876"/>
      <c r="AC96" s="828">
        <f t="shared" si="33"/>
        <v>81</v>
      </c>
      <c r="AD96" s="828" t="str">
        <f t="shared" si="34"/>
        <v>赤平市</v>
      </c>
      <c r="AE96" s="85">
        <f t="shared" si="35"/>
        <v>236</v>
      </c>
      <c r="AF96" s="102"/>
      <c r="AG96" s="1"/>
      <c r="AH96" s="1"/>
      <c r="AI96" s="1"/>
      <c r="AJ96" s="1"/>
      <c r="AK96" s="1"/>
      <c r="AL96" s="1"/>
      <c r="AM96" s="1"/>
      <c r="AN96" s="1"/>
      <c r="AO96" s="1"/>
      <c r="AP96" s="1"/>
      <c r="AQ96" s="1"/>
      <c r="AR96" s="1"/>
      <c r="AS96" s="1"/>
      <c r="AT96" s="1"/>
      <c r="AU96" s="1"/>
      <c r="AV96" s="1"/>
    </row>
    <row r="97" spans="1:48" ht="21" customHeight="1">
      <c r="A97" s="608" t="s">
        <v>604</v>
      </c>
      <c r="B97" s="605" t="s">
        <v>609</v>
      </c>
      <c r="C97" s="606" t="s">
        <v>185</v>
      </c>
      <c r="D97" s="605" t="s">
        <v>706</v>
      </c>
      <c r="E97" s="606" t="s">
        <v>224</v>
      </c>
      <c r="F97" s="644">
        <v>99</v>
      </c>
      <c r="G97" s="645">
        <v>233</v>
      </c>
      <c r="H97" s="645">
        <v>231</v>
      </c>
      <c r="I97" s="645" t="s">
        <v>888</v>
      </c>
      <c r="J97" s="645">
        <v>231</v>
      </c>
      <c r="L97" s="103">
        <v>82</v>
      </c>
      <c r="M97" s="103" t="s">
        <v>269</v>
      </c>
      <c r="N97" s="104">
        <f t="shared" si="24"/>
        <v>114</v>
      </c>
      <c r="O97" s="876">
        <f>IFERROR(_xlfn.RANK.EQ(N97,$N$16:$N$194,0)+COUNTIF(N$16:N97,N97)-1,"-")</f>
        <v>79</v>
      </c>
      <c r="P97" s="876"/>
      <c r="Q97" s="941">
        <f t="shared" si="25"/>
        <v>82</v>
      </c>
      <c r="R97" s="941" t="str">
        <f t="shared" si="26"/>
        <v>大樹町</v>
      </c>
      <c r="S97" s="941">
        <f t="shared" si="27"/>
        <v>100</v>
      </c>
      <c r="T97" s="104">
        <f t="shared" si="28"/>
        <v>406</v>
      </c>
      <c r="U97" s="876">
        <f>IFERROR(_xlfn.RANK.EQ(T97,$T$16:$T$194,0)+COUNTIF(T$16:T97,T97)-1,"-")</f>
        <v>65</v>
      </c>
      <c r="V97" s="876"/>
      <c r="W97" s="828">
        <f t="shared" si="29"/>
        <v>82</v>
      </c>
      <c r="X97" s="828" t="str">
        <f t="shared" si="30"/>
        <v>東川町</v>
      </c>
      <c r="Y97" s="941">
        <f t="shared" si="31"/>
        <v>242</v>
      </c>
      <c r="Z97" s="104">
        <f t="shared" si="32"/>
        <v>356</v>
      </c>
      <c r="AA97" s="876">
        <f>IFERROR(_xlfn.RANK.EQ(Z97,$Z$16:$Z$194,0)+COUNTIF(Z$16:Z97,Z97)-1,"-")</f>
        <v>2</v>
      </c>
      <c r="AB97" s="876"/>
      <c r="AC97" s="828">
        <f t="shared" si="33"/>
        <v>82</v>
      </c>
      <c r="AD97" s="828" t="str">
        <f t="shared" si="34"/>
        <v>森町</v>
      </c>
      <c r="AE97" s="85">
        <f t="shared" si="35"/>
        <v>234</v>
      </c>
      <c r="AF97" s="102"/>
      <c r="AG97" s="1"/>
      <c r="AH97" s="1"/>
      <c r="AI97" s="1"/>
      <c r="AJ97" s="1"/>
      <c r="AK97" s="1"/>
      <c r="AL97" s="1"/>
      <c r="AM97" s="1"/>
      <c r="AN97" s="1"/>
      <c r="AO97" s="1"/>
      <c r="AP97" s="1"/>
      <c r="AQ97" s="1"/>
      <c r="AR97" s="1"/>
      <c r="AS97" s="1"/>
      <c r="AT97" s="1"/>
      <c r="AU97" s="1"/>
      <c r="AV97" s="1"/>
    </row>
    <row r="98" spans="1:48" ht="21" customHeight="1">
      <c r="A98" s="608" t="s">
        <v>604</v>
      </c>
      <c r="B98" s="605" t="s">
        <v>609</v>
      </c>
      <c r="C98" s="606" t="s">
        <v>185</v>
      </c>
      <c r="D98" s="605" t="s">
        <v>707</v>
      </c>
      <c r="E98" s="606" t="s">
        <v>248</v>
      </c>
      <c r="F98" s="644">
        <v>40</v>
      </c>
      <c r="G98" s="645">
        <v>263</v>
      </c>
      <c r="H98" s="645">
        <v>250</v>
      </c>
      <c r="I98" s="645" t="s">
        <v>888</v>
      </c>
      <c r="J98" s="645">
        <v>105</v>
      </c>
      <c r="L98" s="103">
        <v>83</v>
      </c>
      <c r="M98" s="103" t="s">
        <v>237</v>
      </c>
      <c r="N98" s="104">
        <f t="shared" si="24"/>
        <v>44</v>
      </c>
      <c r="O98" s="876">
        <f>IFERROR(_xlfn.RANK.EQ(N98,$N$16:$N$194,0)+COUNTIF(N$16:N98,N98)-1,"-")</f>
        <v>96</v>
      </c>
      <c r="P98" s="876"/>
      <c r="Q98" s="941">
        <f t="shared" si="25"/>
        <v>83</v>
      </c>
      <c r="R98" s="941" t="str">
        <f t="shared" si="26"/>
        <v>鷹栖町</v>
      </c>
      <c r="S98" s="941">
        <f t="shared" si="27"/>
        <v>99</v>
      </c>
      <c r="T98" s="104">
        <f t="shared" si="28"/>
        <v>134</v>
      </c>
      <c r="U98" s="876">
        <f>IFERROR(_xlfn.RANK.EQ(T98,$T$16:$T$194,0)+COUNTIF(T$16:T98,T98)-1,"-")</f>
        <v>94</v>
      </c>
      <c r="V98" s="876"/>
      <c r="W98" s="828">
        <f t="shared" si="29"/>
        <v>83</v>
      </c>
      <c r="X98" s="828" t="str">
        <f t="shared" si="30"/>
        <v>鷹栖町</v>
      </c>
      <c r="Y98" s="941">
        <f t="shared" si="31"/>
        <v>231</v>
      </c>
      <c r="Z98" s="104">
        <f t="shared" si="32"/>
        <v>305</v>
      </c>
      <c r="AA98" s="876">
        <f>IFERROR(_xlfn.RANK.EQ(Z98,$Z$16:$Z$194,0)+COUNTIF(Z$16:Z98,Z98)-1,"-")</f>
        <v>20</v>
      </c>
      <c r="AB98" s="876"/>
      <c r="AC98" s="828">
        <f t="shared" si="33"/>
        <v>83</v>
      </c>
      <c r="AD98" s="828" t="str">
        <f t="shared" si="34"/>
        <v>鷹栖町</v>
      </c>
      <c r="AE98" s="85">
        <f t="shared" si="35"/>
        <v>233</v>
      </c>
      <c r="AF98" s="102"/>
      <c r="AG98" s="1"/>
      <c r="AH98" s="1"/>
      <c r="AI98" s="1"/>
      <c r="AJ98" s="1"/>
      <c r="AK98" s="1"/>
      <c r="AL98" s="1"/>
      <c r="AM98" s="1"/>
      <c r="AN98" s="1"/>
      <c r="AO98" s="1"/>
      <c r="AP98" s="1"/>
      <c r="AQ98" s="1"/>
      <c r="AR98" s="1"/>
      <c r="AS98" s="1"/>
      <c r="AT98" s="1"/>
      <c r="AU98" s="1"/>
      <c r="AV98" s="1"/>
    </row>
    <row r="99" spans="1:48" ht="21" customHeight="1">
      <c r="A99" s="608" t="s">
        <v>604</v>
      </c>
      <c r="B99" s="605" t="s">
        <v>609</v>
      </c>
      <c r="C99" s="606" t="s">
        <v>185</v>
      </c>
      <c r="D99" s="605" t="s">
        <v>708</v>
      </c>
      <c r="E99" s="606" t="s">
        <v>244</v>
      </c>
      <c r="F99" s="644">
        <v>269</v>
      </c>
      <c r="G99" s="645">
        <v>198</v>
      </c>
      <c r="H99" s="645">
        <v>182</v>
      </c>
      <c r="I99" s="645">
        <v>217</v>
      </c>
      <c r="J99" s="645">
        <v>533</v>
      </c>
      <c r="L99" s="103">
        <v>84</v>
      </c>
      <c r="M99" s="103" t="s">
        <v>265</v>
      </c>
      <c r="N99" s="104">
        <f t="shared" si="24"/>
        <v>89</v>
      </c>
      <c r="O99" s="876">
        <f>IFERROR(_xlfn.RANK.EQ(N99,$N$16:$N$194,0)+COUNTIF(N$16:N99,N99)-1,"-")</f>
        <v>87</v>
      </c>
      <c r="P99" s="876"/>
      <c r="Q99" s="941">
        <f t="shared" si="25"/>
        <v>84</v>
      </c>
      <c r="R99" s="941" t="str">
        <f t="shared" si="26"/>
        <v>初山別村</v>
      </c>
      <c r="S99" s="941">
        <f t="shared" si="27"/>
        <v>94</v>
      </c>
      <c r="T99" s="104">
        <f t="shared" si="28"/>
        <v>196</v>
      </c>
      <c r="U99" s="876">
        <f>IFERROR(_xlfn.RANK.EQ(T99,$T$16:$T$194,0)+COUNTIF(T$16:T99,T99)-1,"-")</f>
        <v>87</v>
      </c>
      <c r="V99" s="876"/>
      <c r="W99" s="828">
        <f t="shared" si="29"/>
        <v>84</v>
      </c>
      <c r="X99" s="828" t="str">
        <f t="shared" si="30"/>
        <v>三笠市</v>
      </c>
      <c r="Y99" s="941">
        <f t="shared" si="31"/>
        <v>224</v>
      </c>
      <c r="Z99" s="104">
        <f t="shared" si="32"/>
        <v>220</v>
      </c>
      <c r="AA99" s="876">
        <f>IFERROR(_xlfn.RANK.EQ(Z99,$Z$16:$Z$194,0)+COUNTIF(Z$16:Z99,Z99)-1,"-")</f>
        <v>89</v>
      </c>
      <c r="AB99" s="876"/>
      <c r="AC99" s="828">
        <f t="shared" si="33"/>
        <v>84</v>
      </c>
      <c r="AD99" s="828" t="str">
        <f t="shared" si="34"/>
        <v>幌加内町</v>
      </c>
      <c r="AE99" s="85">
        <f t="shared" si="35"/>
        <v>230</v>
      </c>
      <c r="AF99" s="102"/>
      <c r="AG99" s="1"/>
      <c r="AH99" s="1"/>
      <c r="AI99" s="1"/>
      <c r="AJ99" s="1"/>
      <c r="AK99" s="1"/>
      <c r="AL99" s="1"/>
      <c r="AM99" s="1"/>
      <c r="AN99" s="1"/>
      <c r="AO99" s="1"/>
      <c r="AP99" s="1"/>
      <c r="AQ99" s="1"/>
      <c r="AR99" s="1"/>
      <c r="AS99" s="1"/>
      <c r="AT99" s="1"/>
      <c r="AU99" s="1"/>
      <c r="AV99" s="1"/>
    </row>
    <row r="100" spans="1:48" ht="21" customHeight="1">
      <c r="A100" s="608" t="s">
        <v>604</v>
      </c>
      <c r="B100" s="605" t="s">
        <v>609</v>
      </c>
      <c r="C100" s="606" t="s">
        <v>185</v>
      </c>
      <c r="D100" s="605" t="s">
        <v>709</v>
      </c>
      <c r="E100" s="606" t="s">
        <v>276</v>
      </c>
      <c r="F100" s="644">
        <v>163</v>
      </c>
      <c r="G100" s="645">
        <v>244</v>
      </c>
      <c r="H100" s="645">
        <v>243</v>
      </c>
      <c r="I100" s="645">
        <v>258</v>
      </c>
      <c r="J100" s="645">
        <v>397</v>
      </c>
      <c r="L100" s="103">
        <v>85</v>
      </c>
      <c r="M100" s="103" t="s">
        <v>239</v>
      </c>
      <c r="N100" s="104">
        <f t="shared" si="24"/>
        <v>315</v>
      </c>
      <c r="O100" s="876">
        <f>IFERROR(_xlfn.RANK.EQ(N100,$N$16:$N$194,0)+COUNTIF(N$16:N100,N100)-1,"-")</f>
        <v>48</v>
      </c>
      <c r="P100" s="876"/>
      <c r="Q100" s="941">
        <f t="shared" si="25"/>
        <v>85</v>
      </c>
      <c r="R100" s="941" t="str">
        <f t="shared" si="26"/>
        <v>中富良野町</v>
      </c>
      <c r="S100" s="941">
        <f t="shared" si="27"/>
        <v>92</v>
      </c>
      <c r="T100" s="104">
        <f t="shared" si="28"/>
        <v>764</v>
      </c>
      <c r="U100" s="876">
        <f>IFERROR(_xlfn.RANK.EQ(T100,$T$16:$T$194,0)+COUNTIF(T$16:T100,T100)-1,"-")</f>
        <v>50</v>
      </c>
      <c r="V100" s="876"/>
      <c r="W100" s="828">
        <f t="shared" si="29"/>
        <v>85</v>
      </c>
      <c r="X100" s="828" t="str">
        <f t="shared" si="30"/>
        <v>小平町</v>
      </c>
      <c r="Y100" s="941">
        <f t="shared" si="31"/>
        <v>223</v>
      </c>
      <c r="Z100" s="104">
        <f t="shared" si="32"/>
        <v>243</v>
      </c>
      <c r="AA100" s="876">
        <f>IFERROR(_xlfn.RANK.EQ(Z100,$Z$16:$Z$194,0)+COUNTIF(Z$16:Z100,Z100)-1,"-")</f>
        <v>78</v>
      </c>
      <c r="AB100" s="876"/>
      <c r="AC100" s="828">
        <f t="shared" si="33"/>
        <v>85</v>
      </c>
      <c r="AD100" s="828" t="str">
        <f t="shared" si="34"/>
        <v>乙部町</v>
      </c>
      <c r="AE100" s="85">
        <f t="shared" si="35"/>
        <v>228</v>
      </c>
      <c r="AF100" s="102"/>
      <c r="AG100" s="1"/>
      <c r="AH100" s="1"/>
      <c r="AI100" s="1"/>
      <c r="AJ100" s="1"/>
      <c r="AK100" s="1"/>
      <c r="AL100" s="1"/>
      <c r="AM100" s="1"/>
      <c r="AN100" s="1"/>
      <c r="AO100" s="1"/>
      <c r="AP100" s="1"/>
      <c r="AQ100" s="1"/>
      <c r="AR100" s="1"/>
      <c r="AS100" s="1"/>
      <c r="AT100" s="1"/>
      <c r="AU100" s="1"/>
      <c r="AV100" s="1"/>
    </row>
    <row r="101" spans="1:48" ht="21" customHeight="1">
      <c r="A101" s="608" t="s">
        <v>604</v>
      </c>
      <c r="B101" s="605" t="s">
        <v>609</v>
      </c>
      <c r="C101" s="606" t="s">
        <v>185</v>
      </c>
      <c r="D101" s="605" t="s">
        <v>710</v>
      </c>
      <c r="E101" s="606" t="s">
        <v>296</v>
      </c>
      <c r="F101" s="644">
        <v>46</v>
      </c>
      <c r="G101" s="645">
        <v>254</v>
      </c>
      <c r="H101" s="645">
        <v>251</v>
      </c>
      <c r="I101" s="645">
        <v>268</v>
      </c>
      <c r="J101" s="645">
        <v>117</v>
      </c>
      <c r="L101" s="103">
        <v>86</v>
      </c>
      <c r="M101" s="103" t="s">
        <v>213</v>
      </c>
      <c r="N101" s="104">
        <f t="shared" si="24"/>
        <v>215</v>
      </c>
      <c r="O101" s="876">
        <f>IFERROR(_xlfn.RANK.EQ(N101,$N$16:$N$194,0)+COUNTIF(N$16:N101,N101)-1,"-")</f>
        <v>57</v>
      </c>
      <c r="P101" s="876"/>
      <c r="Q101" s="941">
        <f t="shared" si="25"/>
        <v>86</v>
      </c>
      <c r="R101" s="941" t="str">
        <f t="shared" si="26"/>
        <v>留寿都村</v>
      </c>
      <c r="S101" s="941">
        <f t="shared" si="27"/>
        <v>89</v>
      </c>
      <c r="T101" s="104">
        <f t="shared" si="28"/>
        <v>542</v>
      </c>
      <c r="U101" s="876">
        <f>IFERROR(_xlfn.RANK.EQ(T101,$T$16:$T$194,0)+COUNTIF(T$16:T101,T101)-1,"-")</f>
        <v>57</v>
      </c>
      <c r="V101" s="876"/>
      <c r="W101" s="828">
        <f t="shared" si="29"/>
        <v>86</v>
      </c>
      <c r="X101" s="828" t="str">
        <f t="shared" si="30"/>
        <v>石狩市</v>
      </c>
      <c r="Y101" s="941">
        <f t="shared" si="31"/>
        <v>213</v>
      </c>
      <c r="Z101" s="104">
        <f t="shared" si="32"/>
        <v>252</v>
      </c>
      <c r="AA101" s="876">
        <f>IFERROR(_xlfn.RANK.EQ(Z101,$Z$16:$Z$194,0)+COUNTIF(Z$16:Z101,Z101)-1,"-")</f>
        <v>68</v>
      </c>
      <c r="AB101" s="876"/>
      <c r="AC101" s="828">
        <f t="shared" si="33"/>
        <v>86</v>
      </c>
      <c r="AD101" s="828" t="str">
        <f t="shared" si="34"/>
        <v>上ノ国町</v>
      </c>
      <c r="AE101" s="85">
        <f t="shared" si="35"/>
        <v>226</v>
      </c>
      <c r="AF101" s="102"/>
      <c r="AG101" s="1"/>
      <c r="AH101" s="1"/>
      <c r="AI101" s="1"/>
      <c r="AJ101" s="1"/>
      <c r="AK101" s="1"/>
      <c r="AL101" s="1"/>
      <c r="AM101" s="1"/>
      <c r="AN101" s="1"/>
      <c r="AO101" s="1"/>
      <c r="AP101" s="1"/>
      <c r="AQ101" s="1"/>
      <c r="AR101" s="1"/>
      <c r="AS101" s="1"/>
      <c r="AT101" s="1"/>
      <c r="AU101" s="1"/>
      <c r="AV101" s="1"/>
    </row>
    <row r="102" spans="1:48" ht="21" customHeight="1">
      <c r="A102" s="608" t="s">
        <v>604</v>
      </c>
      <c r="B102" s="605" t="s">
        <v>609</v>
      </c>
      <c r="C102" s="606" t="s">
        <v>185</v>
      </c>
      <c r="D102" s="605" t="s">
        <v>711</v>
      </c>
      <c r="E102" s="606" t="s">
        <v>261</v>
      </c>
      <c r="F102" s="644">
        <v>51</v>
      </c>
      <c r="G102" s="645">
        <v>269</v>
      </c>
      <c r="H102" s="645" t="s">
        <v>888</v>
      </c>
      <c r="I102" s="645">
        <v>273</v>
      </c>
      <c r="J102" s="645">
        <v>137</v>
      </c>
      <c r="L102" s="103">
        <v>87</v>
      </c>
      <c r="M102" s="103" t="s">
        <v>224</v>
      </c>
      <c r="N102" s="104">
        <f t="shared" si="24"/>
        <v>99</v>
      </c>
      <c r="O102" s="876">
        <f>IFERROR(_xlfn.RANK.EQ(N102,$N$16:$N$194,0)+COUNTIF(N$16:N102,N102)-1,"-")</f>
        <v>83</v>
      </c>
      <c r="P102" s="876"/>
      <c r="Q102" s="941">
        <f t="shared" si="25"/>
        <v>86</v>
      </c>
      <c r="R102" s="941" t="str">
        <f t="shared" si="26"/>
        <v>雨竜町</v>
      </c>
      <c r="S102" s="941">
        <f t="shared" si="27"/>
        <v>89</v>
      </c>
      <c r="T102" s="104">
        <f t="shared" si="28"/>
        <v>231</v>
      </c>
      <c r="U102" s="876">
        <f>IFERROR(_xlfn.RANK.EQ(T102,$T$16:$T$194,0)+COUNTIF(T$16:T102,T102)-1,"-")</f>
        <v>83</v>
      </c>
      <c r="V102" s="876"/>
      <c r="W102" s="828">
        <f t="shared" si="29"/>
        <v>87</v>
      </c>
      <c r="X102" s="828" t="str">
        <f t="shared" si="30"/>
        <v>雨竜町</v>
      </c>
      <c r="Y102" s="941">
        <f t="shared" si="31"/>
        <v>196</v>
      </c>
      <c r="Z102" s="104">
        <f t="shared" si="32"/>
        <v>233</v>
      </c>
      <c r="AA102" s="876">
        <f>IFERROR(_xlfn.RANK.EQ(Z102,$Z$16:$Z$194,0)+COUNTIF(Z$16:Z102,Z102)-1,"-")</f>
        <v>83</v>
      </c>
      <c r="AB102" s="876"/>
      <c r="AC102" s="828">
        <f t="shared" si="33"/>
        <v>87</v>
      </c>
      <c r="AD102" s="828" t="str">
        <f t="shared" si="34"/>
        <v>せたな町</v>
      </c>
      <c r="AE102" s="85">
        <f t="shared" si="35"/>
        <v>225</v>
      </c>
      <c r="AF102" s="102"/>
      <c r="AG102" s="1"/>
      <c r="AH102" s="1"/>
      <c r="AI102" s="1"/>
      <c r="AJ102" s="1"/>
      <c r="AK102" s="1"/>
      <c r="AL102" s="1"/>
      <c r="AM102" s="1"/>
      <c r="AN102" s="1"/>
      <c r="AO102" s="1"/>
      <c r="AP102" s="1"/>
      <c r="AQ102" s="1"/>
      <c r="AR102" s="1"/>
      <c r="AS102" s="1"/>
      <c r="AT102" s="1"/>
      <c r="AU102" s="1"/>
      <c r="AV102" s="1"/>
    </row>
    <row r="103" spans="1:48" ht="21" customHeight="1">
      <c r="A103" s="608" t="s">
        <v>604</v>
      </c>
      <c r="B103" s="605" t="s">
        <v>609</v>
      </c>
      <c r="C103" s="606" t="s">
        <v>185</v>
      </c>
      <c r="D103" s="605" t="s">
        <v>712</v>
      </c>
      <c r="E103" s="606" t="s">
        <v>253</v>
      </c>
      <c r="F103" s="644">
        <v>134</v>
      </c>
      <c r="G103" s="645">
        <v>181</v>
      </c>
      <c r="H103" s="645">
        <v>178</v>
      </c>
      <c r="I103" s="645">
        <v>191</v>
      </c>
      <c r="J103" s="645">
        <v>242</v>
      </c>
      <c r="L103" s="103">
        <v>88</v>
      </c>
      <c r="M103" s="103" t="s">
        <v>248</v>
      </c>
      <c r="N103" s="104">
        <f t="shared" si="24"/>
        <v>40</v>
      </c>
      <c r="O103" s="876">
        <f>IFERROR(_xlfn.RANK.EQ(N103,$N$16:$N$194,0)+COUNTIF(N$16:N103,N103)-1,"-")</f>
        <v>99</v>
      </c>
      <c r="P103" s="876"/>
      <c r="Q103" s="941">
        <f t="shared" si="25"/>
        <v>88</v>
      </c>
      <c r="R103" s="941" t="str">
        <f t="shared" si="26"/>
        <v>喜茂別町</v>
      </c>
      <c r="S103" s="941">
        <f t="shared" si="27"/>
        <v>84</v>
      </c>
      <c r="T103" s="104">
        <f t="shared" si="28"/>
        <v>105</v>
      </c>
      <c r="U103" s="876">
        <f>IFERROR(_xlfn.RANK.EQ(T103,$T$16:$T$194,0)+COUNTIF(T$16:T103,T103)-1,"-")</f>
        <v>97</v>
      </c>
      <c r="V103" s="876"/>
      <c r="W103" s="828">
        <f t="shared" si="29"/>
        <v>88</v>
      </c>
      <c r="X103" s="828" t="str">
        <f t="shared" si="30"/>
        <v>浦臼町</v>
      </c>
      <c r="Y103" s="941">
        <f t="shared" si="31"/>
        <v>187</v>
      </c>
      <c r="Z103" s="104">
        <f t="shared" si="32"/>
        <v>263</v>
      </c>
      <c r="AA103" s="876">
        <f>IFERROR(_xlfn.RANK.EQ(Z103,$Z$16:$Z$194,0)+COUNTIF(Z$16:Z103,Z103)-1,"-")</f>
        <v>63</v>
      </c>
      <c r="AB103" s="876"/>
      <c r="AC103" s="828">
        <f t="shared" si="33"/>
        <v>88</v>
      </c>
      <c r="AD103" s="828" t="str">
        <f t="shared" si="34"/>
        <v>旭川市</v>
      </c>
      <c r="AE103" s="85">
        <f t="shared" si="35"/>
        <v>220</v>
      </c>
      <c r="AF103" s="102"/>
      <c r="AG103" s="1"/>
      <c r="AH103" s="1"/>
      <c r="AI103" s="1"/>
      <c r="AJ103" s="1"/>
      <c r="AK103" s="1"/>
      <c r="AL103" s="1"/>
      <c r="AM103" s="1"/>
      <c r="AN103" s="1"/>
      <c r="AO103" s="1"/>
      <c r="AP103" s="1"/>
      <c r="AQ103" s="1"/>
      <c r="AR103" s="1"/>
      <c r="AS103" s="1"/>
      <c r="AT103" s="1"/>
      <c r="AU103" s="1"/>
      <c r="AV103" s="1"/>
    </row>
    <row r="104" spans="1:48" ht="21" customHeight="1">
      <c r="A104" s="608" t="s">
        <v>604</v>
      </c>
      <c r="B104" s="605" t="s">
        <v>609</v>
      </c>
      <c r="C104" s="606" t="s">
        <v>185</v>
      </c>
      <c r="D104" s="605" t="s">
        <v>713</v>
      </c>
      <c r="E104" s="606" t="s">
        <v>238</v>
      </c>
      <c r="F104" s="644">
        <v>800</v>
      </c>
      <c r="G104" s="645">
        <v>295</v>
      </c>
      <c r="H104" s="645">
        <v>292</v>
      </c>
      <c r="I104" s="645">
        <v>295</v>
      </c>
      <c r="J104" s="645">
        <v>2360</v>
      </c>
      <c r="L104" s="103">
        <v>89</v>
      </c>
      <c r="M104" s="103" t="s">
        <v>244</v>
      </c>
      <c r="N104" s="104">
        <f t="shared" si="24"/>
        <v>269</v>
      </c>
      <c r="O104" s="876">
        <f>IFERROR(_xlfn.RANK.EQ(N104,$N$16:$N$194,0)+COUNTIF(N$16:N104,N104)-1,"-")</f>
        <v>52</v>
      </c>
      <c r="P104" s="876"/>
      <c r="Q104" s="941">
        <f t="shared" si="25"/>
        <v>89</v>
      </c>
      <c r="R104" s="941" t="str">
        <f t="shared" si="26"/>
        <v>北広島市</v>
      </c>
      <c r="S104" s="941">
        <f t="shared" si="27"/>
        <v>74</v>
      </c>
      <c r="T104" s="104">
        <f t="shared" si="28"/>
        <v>533</v>
      </c>
      <c r="U104" s="876">
        <f>IFERROR(_xlfn.RANK.EQ(T104,$T$16:$T$194,0)+COUNTIF(T$16:T104,T104)-1,"-")</f>
        <v>59</v>
      </c>
      <c r="V104" s="876"/>
      <c r="W104" s="828">
        <f t="shared" si="29"/>
        <v>89</v>
      </c>
      <c r="X104" s="828" t="str">
        <f t="shared" si="30"/>
        <v>湧別町</v>
      </c>
      <c r="Y104" s="941">
        <f t="shared" si="31"/>
        <v>183</v>
      </c>
      <c r="Z104" s="104">
        <f t="shared" si="32"/>
        <v>198</v>
      </c>
      <c r="AA104" s="876">
        <f>IFERROR(_xlfn.RANK.EQ(Z104,$Z$16:$Z$194,0)+COUNTIF(Z$16:Z104,Z104)-1,"-")</f>
        <v>95</v>
      </c>
      <c r="AB104" s="876"/>
      <c r="AC104" s="828">
        <f t="shared" si="33"/>
        <v>88</v>
      </c>
      <c r="AD104" s="828" t="str">
        <f t="shared" si="34"/>
        <v>雨竜町</v>
      </c>
      <c r="AE104" s="85">
        <f t="shared" si="35"/>
        <v>220</v>
      </c>
      <c r="AF104" s="102"/>
      <c r="AG104" s="1"/>
      <c r="AH104" s="1"/>
      <c r="AI104" s="1"/>
      <c r="AJ104" s="1"/>
      <c r="AK104" s="1"/>
      <c r="AL104" s="1"/>
      <c r="AM104" s="1"/>
      <c r="AN104" s="1"/>
      <c r="AO104" s="1"/>
      <c r="AP104" s="1"/>
      <c r="AQ104" s="1"/>
      <c r="AR104" s="1"/>
      <c r="AS104" s="1"/>
      <c r="AT104" s="1"/>
      <c r="AU104" s="1"/>
      <c r="AV104" s="1"/>
    </row>
    <row r="105" spans="1:48" ht="21" customHeight="1">
      <c r="A105" s="608" t="s">
        <v>604</v>
      </c>
      <c r="B105" s="605" t="s">
        <v>609</v>
      </c>
      <c r="C105" s="606" t="s">
        <v>185</v>
      </c>
      <c r="D105" s="605" t="s">
        <v>714</v>
      </c>
      <c r="E105" s="606" t="s">
        <v>263</v>
      </c>
      <c r="F105" s="644">
        <v>832</v>
      </c>
      <c r="G105" s="645">
        <v>251</v>
      </c>
      <c r="H105" s="645">
        <v>239</v>
      </c>
      <c r="I105" s="645">
        <v>254</v>
      </c>
      <c r="J105" s="645">
        <v>2090</v>
      </c>
      <c r="L105" s="103">
        <v>90</v>
      </c>
      <c r="M105" s="103" t="s">
        <v>276</v>
      </c>
      <c r="N105" s="104">
        <f t="shared" si="24"/>
        <v>163</v>
      </c>
      <c r="O105" s="876">
        <f>IFERROR(_xlfn.RANK.EQ(N105,$N$16:$N$194,0)+COUNTIF(N$16:N105,N105)-1,"-")</f>
        <v>69</v>
      </c>
      <c r="P105" s="876"/>
      <c r="Q105" s="941">
        <f t="shared" si="25"/>
        <v>90</v>
      </c>
      <c r="R105" s="941" t="str">
        <f t="shared" si="26"/>
        <v>浦臼町</v>
      </c>
      <c r="S105" s="941">
        <f t="shared" si="27"/>
        <v>65</v>
      </c>
      <c r="T105" s="104">
        <f t="shared" si="28"/>
        <v>397</v>
      </c>
      <c r="U105" s="876">
        <f>IFERROR(_xlfn.RANK.EQ(T105,$T$16:$T$194,0)+COUNTIF(T$16:T105,T105)-1,"-")</f>
        <v>67</v>
      </c>
      <c r="V105" s="876"/>
      <c r="W105" s="828">
        <f t="shared" si="29"/>
        <v>90</v>
      </c>
      <c r="X105" s="828" t="str">
        <f t="shared" si="30"/>
        <v>北広島市</v>
      </c>
      <c r="Y105" s="941">
        <f t="shared" si="31"/>
        <v>180</v>
      </c>
      <c r="Z105" s="104">
        <f t="shared" si="32"/>
        <v>244</v>
      </c>
      <c r="AA105" s="876">
        <f>IFERROR(_xlfn.RANK.EQ(Z105,$Z$16:$Z$194,0)+COUNTIF(Z$16:Z105,Z105)-1,"-")</f>
        <v>76</v>
      </c>
      <c r="AB105" s="876"/>
      <c r="AC105" s="828">
        <f t="shared" si="33"/>
        <v>90</v>
      </c>
      <c r="AD105" s="828" t="str">
        <f t="shared" si="34"/>
        <v>共和町</v>
      </c>
      <c r="AE105" s="85">
        <f t="shared" si="35"/>
        <v>211</v>
      </c>
      <c r="AF105" s="102"/>
      <c r="AG105" s="1"/>
      <c r="AH105" s="1"/>
      <c r="AI105" s="1"/>
      <c r="AJ105" s="1"/>
      <c r="AK105" s="1"/>
      <c r="AL105" s="1"/>
      <c r="AM105" s="1"/>
      <c r="AN105" s="1"/>
      <c r="AO105" s="1"/>
      <c r="AP105" s="1"/>
      <c r="AQ105" s="1"/>
      <c r="AR105" s="1"/>
      <c r="AS105" s="1"/>
      <c r="AT105" s="1"/>
      <c r="AU105" s="1"/>
      <c r="AV105" s="1"/>
    </row>
    <row r="106" spans="1:48" ht="21" customHeight="1">
      <c r="A106" s="608" t="s">
        <v>604</v>
      </c>
      <c r="B106" s="605" t="s">
        <v>609</v>
      </c>
      <c r="C106" s="606" t="s">
        <v>185</v>
      </c>
      <c r="D106" s="605" t="s">
        <v>715</v>
      </c>
      <c r="E106" s="606" t="s">
        <v>285</v>
      </c>
      <c r="F106" s="644">
        <v>92</v>
      </c>
      <c r="G106" s="645">
        <v>299</v>
      </c>
      <c r="H106" s="645">
        <v>292</v>
      </c>
      <c r="I106" s="645">
        <v>313</v>
      </c>
      <c r="J106" s="645">
        <v>275</v>
      </c>
      <c r="L106" s="103">
        <v>91</v>
      </c>
      <c r="M106" s="103" t="s">
        <v>296</v>
      </c>
      <c r="N106" s="104">
        <f t="shared" si="24"/>
        <v>46</v>
      </c>
      <c r="O106" s="876">
        <f>IFERROR(_xlfn.RANK.EQ(N106,$N$16:$N$194,0)+COUNTIF(N$16:N106,N106)-1,"-")</f>
        <v>95</v>
      </c>
      <c r="P106" s="876"/>
      <c r="Q106" s="941">
        <f t="shared" si="25"/>
        <v>91</v>
      </c>
      <c r="R106" s="941" t="str">
        <f t="shared" si="26"/>
        <v>湧別町</v>
      </c>
      <c r="S106" s="941">
        <f t="shared" si="27"/>
        <v>62</v>
      </c>
      <c r="T106" s="104">
        <f t="shared" si="28"/>
        <v>117</v>
      </c>
      <c r="U106" s="876">
        <f>IFERROR(_xlfn.RANK.EQ(T106,$T$16:$T$194,0)+COUNTIF(T$16:T106,T106)-1,"-")</f>
        <v>95</v>
      </c>
      <c r="V106" s="876"/>
      <c r="W106" s="828">
        <f t="shared" si="29"/>
        <v>91</v>
      </c>
      <c r="X106" s="828" t="str">
        <f t="shared" si="30"/>
        <v>初山別村</v>
      </c>
      <c r="Y106" s="941">
        <f t="shared" si="31"/>
        <v>161</v>
      </c>
      <c r="Z106" s="104">
        <f t="shared" si="32"/>
        <v>254</v>
      </c>
      <c r="AA106" s="876">
        <f>IFERROR(_xlfn.RANK.EQ(Z106,$Z$16:$Z$194,0)+COUNTIF(Z$16:Z106,Z106)-1,"-")</f>
        <v>67</v>
      </c>
      <c r="AB106" s="876"/>
      <c r="AC106" s="828">
        <f t="shared" si="33"/>
        <v>91</v>
      </c>
      <c r="AD106" s="828" t="str">
        <f t="shared" si="34"/>
        <v>留萌市</v>
      </c>
      <c r="AE106" s="85">
        <f t="shared" si="35"/>
        <v>210</v>
      </c>
      <c r="AF106" s="102"/>
      <c r="AG106" s="1"/>
      <c r="AH106" s="1"/>
      <c r="AI106" s="1"/>
      <c r="AJ106" s="1"/>
      <c r="AK106" s="1"/>
      <c r="AL106" s="1"/>
      <c r="AM106" s="1"/>
      <c r="AN106" s="1"/>
      <c r="AO106" s="1"/>
      <c r="AP106" s="1"/>
      <c r="AQ106" s="1"/>
      <c r="AR106" s="1"/>
      <c r="AS106" s="1"/>
      <c r="AT106" s="1"/>
      <c r="AU106" s="1"/>
      <c r="AV106" s="1"/>
    </row>
    <row r="107" spans="1:48" ht="21" customHeight="1">
      <c r="A107" s="608" t="s">
        <v>604</v>
      </c>
      <c r="B107" s="605" t="s">
        <v>609</v>
      </c>
      <c r="C107" s="606" t="s">
        <v>185</v>
      </c>
      <c r="D107" s="605" t="s">
        <v>716</v>
      </c>
      <c r="E107" s="606" t="s">
        <v>229</v>
      </c>
      <c r="F107" s="644">
        <v>182</v>
      </c>
      <c r="G107" s="645">
        <v>248</v>
      </c>
      <c r="H107" s="645">
        <v>238</v>
      </c>
      <c r="I107" s="645">
        <v>249</v>
      </c>
      <c r="J107" s="645">
        <v>451</v>
      </c>
      <c r="L107" s="103">
        <v>92</v>
      </c>
      <c r="M107" s="103" t="s">
        <v>261</v>
      </c>
      <c r="N107" s="104">
        <f t="shared" si="24"/>
        <v>51</v>
      </c>
      <c r="O107" s="876">
        <f>IFERROR(_xlfn.RANK.EQ(N107,$N$16:$N$194,0)+COUNTIF(N$16:N107,N107)-1,"-")</f>
        <v>94</v>
      </c>
      <c r="P107" s="876"/>
      <c r="Q107" s="941">
        <f t="shared" si="25"/>
        <v>92</v>
      </c>
      <c r="R107" s="941" t="str">
        <f t="shared" si="26"/>
        <v>平取町</v>
      </c>
      <c r="S107" s="941">
        <f t="shared" si="27"/>
        <v>59</v>
      </c>
      <c r="T107" s="104">
        <f t="shared" si="28"/>
        <v>137</v>
      </c>
      <c r="U107" s="876">
        <f>IFERROR(_xlfn.RANK.EQ(T107,$T$16:$T$194,0)+COUNTIF(T$16:T107,T107)-1,"-")</f>
        <v>93</v>
      </c>
      <c r="V107" s="876"/>
      <c r="W107" s="828">
        <f t="shared" si="29"/>
        <v>92</v>
      </c>
      <c r="X107" s="828" t="str">
        <f t="shared" si="30"/>
        <v>平取町</v>
      </c>
      <c r="Y107" s="941">
        <f t="shared" si="31"/>
        <v>159</v>
      </c>
      <c r="Z107" s="104">
        <f t="shared" si="32"/>
        <v>269</v>
      </c>
      <c r="AA107" s="876">
        <f>IFERROR(_xlfn.RANK.EQ(Z107,$Z$16:$Z$194,0)+COUNTIF(Z$16:Z107,Z107)-1,"-")</f>
        <v>58</v>
      </c>
      <c r="AB107" s="876"/>
      <c r="AC107" s="828">
        <f t="shared" si="33"/>
        <v>92</v>
      </c>
      <c r="AD107" s="828" t="str">
        <f t="shared" si="34"/>
        <v>三笠市</v>
      </c>
      <c r="AE107" s="85">
        <f t="shared" si="35"/>
        <v>204</v>
      </c>
      <c r="AF107" s="102"/>
      <c r="AG107" s="1"/>
      <c r="AH107" s="1"/>
      <c r="AI107" s="1"/>
      <c r="AJ107" s="1"/>
      <c r="AK107" s="1"/>
      <c r="AL107" s="1"/>
      <c r="AM107" s="1"/>
      <c r="AN107" s="1"/>
      <c r="AO107" s="1"/>
      <c r="AP107" s="1"/>
      <c r="AQ107" s="1"/>
      <c r="AR107" s="1"/>
      <c r="AS107" s="1"/>
      <c r="AT107" s="1"/>
      <c r="AU107" s="1"/>
      <c r="AV107" s="1"/>
    </row>
    <row r="108" spans="1:48" ht="21" customHeight="1">
      <c r="A108" s="608" t="s">
        <v>604</v>
      </c>
      <c r="B108" s="605" t="s">
        <v>609</v>
      </c>
      <c r="C108" s="606" t="s">
        <v>185</v>
      </c>
      <c r="D108" s="605" t="s">
        <v>717</v>
      </c>
      <c r="E108" s="606" t="s">
        <v>357</v>
      </c>
      <c r="F108" s="644" t="s">
        <v>145</v>
      </c>
      <c r="G108" s="645" t="s">
        <v>145</v>
      </c>
      <c r="H108" s="645" t="s">
        <v>145</v>
      </c>
      <c r="I108" s="645" t="s">
        <v>145</v>
      </c>
      <c r="J108" s="645" t="s">
        <v>145</v>
      </c>
      <c r="L108" s="103">
        <v>93</v>
      </c>
      <c r="M108" s="103" t="s">
        <v>253</v>
      </c>
      <c r="N108" s="104">
        <f t="shared" si="24"/>
        <v>134</v>
      </c>
      <c r="O108" s="876">
        <f>IFERROR(_xlfn.RANK.EQ(N108,$N$16:$N$194,0)+COUNTIF(N$16:N108,N108)-1,"-")</f>
        <v>73</v>
      </c>
      <c r="P108" s="876"/>
      <c r="Q108" s="941">
        <f t="shared" si="25"/>
        <v>93</v>
      </c>
      <c r="R108" s="941" t="str">
        <f t="shared" si="26"/>
        <v>江差町</v>
      </c>
      <c r="S108" s="941">
        <f t="shared" si="27"/>
        <v>55</v>
      </c>
      <c r="T108" s="104">
        <f t="shared" si="28"/>
        <v>242</v>
      </c>
      <c r="U108" s="876">
        <f>IFERROR(_xlfn.RANK.EQ(T108,$T$16:$T$194,0)+COUNTIF(T$16:T108,T108)-1,"-")</f>
        <v>82</v>
      </c>
      <c r="V108" s="876"/>
      <c r="W108" s="828">
        <f t="shared" si="29"/>
        <v>93</v>
      </c>
      <c r="X108" s="828" t="str">
        <f t="shared" si="30"/>
        <v>上川町</v>
      </c>
      <c r="Y108" s="941">
        <f t="shared" si="31"/>
        <v>137</v>
      </c>
      <c r="Z108" s="104">
        <f t="shared" si="32"/>
        <v>181</v>
      </c>
      <c r="AA108" s="876">
        <f>IFERROR(_xlfn.RANK.EQ(Z108,$Z$16:$Z$194,0)+COUNTIF(Z$16:Z108,Z108)-1,"-")</f>
        <v>100</v>
      </c>
      <c r="AB108" s="876"/>
      <c r="AC108" s="828">
        <f t="shared" si="33"/>
        <v>93</v>
      </c>
      <c r="AD108" s="828" t="str">
        <f t="shared" si="34"/>
        <v>石狩市</v>
      </c>
      <c r="AE108" s="85">
        <f t="shared" si="35"/>
        <v>201</v>
      </c>
      <c r="AF108" s="102"/>
      <c r="AG108" s="1"/>
      <c r="AH108" s="1"/>
      <c r="AI108" s="1"/>
      <c r="AJ108" s="1"/>
      <c r="AK108" s="1"/>
      <c r="AL108" s="1"/>
      <c r="AM108" s="1"/>
      <c r="AN108" s="1"/>
      <c r="AO108" s="1"/>
      <c r="AP108" s="1"/>
      <c r="AQ108" s="1"/>
      <c r="AR108" s="1"/>
      <c r="AS108" s="1"/>
      <c r="AT108" s="1"/>
      <c r="AU108" s="1"/>
      <c r="AV108" s="1"/>
    </row>
    <row r="109" spans="1:48" ht="21" customHeight="1">
      <c r="A109" s="608" t="s">
        <v>604</v>
      </c>
      <c r="B109" s="605" t="s">
        <v>609</v>
      </c>
      <c r="C109" s="606" t="s">
        <v>185</v>
      </c>
      <c r="D109" s="605" t="s">
        <v>718</v>
      </c>
      <c r="E109" s="606" t="s">
        <v>251</v>
      </c>
      <c r="F109" s="644">
        <v>712</v>
      </c>
      <c r="G109" s="645">
        <v>291</v>
      </c>
      <c r="H109" s="645">
        <v>291</v>
      </c>
      <c r="I109" s="645">
        <v>291</v>
      </c>
      <c r="J109" s="645">
        <v>2070</v>
      </c>
      <c r="L109" s="103">
        <v>94</v>
      </c>
      <c r="M109" s="103" t="s">
        <v>238</v>
      </c>
      <c r="N109" s="104">
        <f t="shared" si="24"/>
        <v>800</v>
      </c>
      <c r="O109" s="876">
        <f>IFERROR(_xlfn.RANK.EQ(N109,$N$16:$N$194,0)+COUNTIF(N$16:N109,N109)-1,"-")</f>
        <v>15</v>
      </c>
      <c r="P109" s="876"/>
      <c r="Q109" s="941">
        <f t="shared" si="25"/>
        <v>94</v>
      </c>
      <c r="R109" s="941" t="str">
        <f t="shared" si="26"/>
        <v>上川町</v>
      </c>
      <c r="S109" s="941">
        <f t="shared" si="27"/>
        <v>51</v>
      </c>
      <c r="T109" s="104">
        <f t="shared" si="28"/>
        <v>2360</v>
      </c>
      <c r="U109" s="876">
        <f>IFERROR(_xlfn.RANK.EQ(T109,$T$16:$T$194,0)+COUNTIF(T$16:T109,T109)-1,"-")</f>
        <v>13</v>
      </c>
      <c r="V109" s="876"/>
      <c r="W109" s="828">
        <f t="shared" si="29"/>
        <v>94</v>
      </c>
      <c r="X109" s="828" t="str">
        <f t="shared" si="30"/>
        <v>秩父別町</v>
      </c>
      <c r="Y109" s="941">
        <f t="shared" si="31"/>
        <v>134</v>
      </c>
      <c r="Z109" s="104">
        <f t="shared" si="32"/>
        <v>295</v>
      </c>
      <c r="AA109" s="876">
        <f>IFERROR(_xlfn.RANK.EQ(Z109,$Z$16:$Z$194,0)+COUNTIF(Z$16:Z109,Z109)-1,"-")</f>
        <v>32</v>
      </c>
      <c r="AB109" s="876"/>
      <c r="AC109" s="828">
        <f t="shared" si="33"/>
        <v>94</v>
      </c>
      <c r="AD109" s="828" t="str">
        <f t="shared" si="34"/>
        <v>壮瞥町</v>
      </c>
      <c r="AE109" s="85">
        <f t="shared" si="35"/>
        <v>200</v>
      </c>
      <c r="AF109" s="102"/>
      <c r="AG109" s="1"/>
      <c r="AH109" s="1"/>
      <c r="AI109" s="1"/>
      <c r="AJ109" s="1"/>
      <c r="AK109" s="1"/>
      <c r="AL109" s="1"/>
      <c r="AM109" s="1"/>
      <c r="AN109" s="1"/>
      <c r="AO109" s="1"/>
      <c r="AP109" s="1"/>
      <c r="AQ109" s="1"/>
      <c r="AR109" s="1"/>
      <c r="AS109" s="1"/>
      <c r="AT109" s="1"/>
      <c r="AU109" s="1"/>
      <c r="AV109" s="1"/>
    </row>
    <row r="110" spans="1:48" ht="21" customHeight="1">
      <c r="A110" s="608" t="s">
        <v>604</v>
      </c>
      <c r="B110" s="605" t="s">
        <v>609</v>
      </c>
      <c r="C110" s="606" t="s">
        <v>185</v>
      </c>
      <c r="D110" s="605" t="s">
        <v>719</v>
      </c>
      <c r="E110" s="606" t="s">
        <v>247</v>
      </c>
      <c r="F110" s="644">
        <v>1190</v>
      </c>
      <c r="G110" s="645">
        <v>296</v>
      </c>
      <c r="H110" s="645">
        <v>290</v>
      </c>
      <c r="I110" s="645">
        <v>306</v>
      </c>
      <c r="J110" s="645">
        <v>3520</v>
      </c>
      <c r="L110" s="103">
        <v>95</v>
      </c>
      <c r="M110" s="103" t="s">
        <v>263</v>
      </c>
      <c r="N110" s="104">
        <f t="shared" si="24"/>
        <v>832</v>
      </c>
      <c r="O110" s="876">
        <f>IFERROR(_xlfn.RANK.EQ(N110,$N$16:$N$194,0)+COUNTIF(N$16:N110,N110)-1,"-")</f>
        <v>14</v>
      </c>
      <c r="P110" s="876"/>
      <c r="Q110" s="941">
        <f t="shared" si="25"/>
        <v>95</v>
      </c>
      <c r="R110" s="941" t="str">
        <f t="shared" si="26"/>
        <v>愛別町</v>
      </c>
      <c r="S110" s="941">
        <f t="shared" si="27"/>
        <v>46</v>
      </c>
      <c r="T110" s="104">
        <f t="shared" si="28"/>
        <v>2090</v>
      </c>
      <c r="U110" s="876">
        <f>IFERROR(_xlfn.RANK.EQ(T110,$T$16:$T$194,0)+COUNTIF(T$16:T110,T110)-1,"-")</f>
        <v>18</v>
      </c>
      <c r="V110" s="876"/>
      <c r="W110" s="828">
        <f t="shared" si="29"/>
        <v>95</v>
      </c>
      <c r="X110" s="828" t="str">
        <f t="shared" si="30"/>
        <v>愛別町</v>
      </c>
      <c r="Y110" s="941">
        <f t="shared" si="31"/>
        <v>117</v>
      </c>
      <c r="Z110" s="104">
        <f t="shared" si="32"/>
        <v>251</v>
      </c>
      <c r="AA110" s="876">
        <f>IFERROR(_xlfn.RANK.EQ(Z110,$Z$16:$Z$194,0)+COUNTIF(Z$16:Z110,Z110)-1,"-")</f>
        <v>71</v>
      </c>
      <c r="AB110" s="876"/>
      <c r="AC110" s="828">
        <f t="shared" si="33"/>
        <v>95</v>
      </c>
      <c r="AD110" s="828" t="str">
        <f t="shared" si="34"/>
        <v>当麻町</v>
      </c>
      <c r="AE110" s="85">
        <f t="shared" si="35"/>
        <v>198</v>
      </c>
      <c r="AF110" s="102"/>
      <c r="AG110" s="1"/>
      <c r="AH110" s="1"/>
      <c r="AI110" s="1"/>
      <c r="AJ110" s="1"/>
      <c r="AK110" s="1"/>
      <c r="AL110" s="1"/>
      <c r="AM110" s="1"/>
      <c r="AN110" s="1"/>
      <c r="AO110" s="1"/>
      <c r="AP110" s="1"/>
      <c r="AQ110" s="1"/>
      <c r="AR110" s="1"/>
      <c r="AS110" s="1"/>
      <c r="AT110" s="1"/>
      <c r="AU110" s="1"/>
      <c r="AV110" s="1"/>
    </row>
    <row r="111" spans="1:48" ht="21" customHeight="1">
      <c r="A111" s="608" t="s">
        <v>604</v>
      </c>
      <c r="B111" s="605" t="s">
        <v>609</v>
      </c>
      <c r="C111" s="606" t="s">
        <v>185</v>
      </c>
      <c r="D111" s="605" t="s">
        <v>720</v>
      </c>
      <c r="E111" s="606" t="s">
        <v>290</v>
      </c>
      <c r="F111" s="644" t="s">
        <v>145</v>
      </c>
      <c r="G111" s="645" t="s">
        <v>145</v>
      </c>
      <c r="H111" s="645" t="s">
        <v>145</v>
      </c>
      <c r="I111" s="645" t="s">
        <v>145</v>
      </c>
      <c r="J111" s="645" t="s">
        <v>145</v>
      </c>
      <c r="L111" s="103">
        <v>96</v>
      </c>
      <c r="M111" s="103" t="s">
        <v>285</v>
      </c>
      <c r="N111" s="104">
        <f t="shared" si="24"/>
        <v>92</v>
      </c>
      <c r="O111" s="876">
        <f>IFERROR(_xlfn.RANK.EQ(N111,$N$16:$N$194,0)+COUNTIF(N$16:N111,N111)-1,"-")</f>
        <v>85</v>
      </c>
      <c r="P111" s="876"/>
      <c r="Q111" s="941">
        <f t="shared" si="25"/>
        <v>96</v>
      </c>
      <c r="R111" s="941" t="str">
        <f t="shared" si="26"/>
        <v>秩父別町</v>
      </c>
      <c r="S111" s="941">
        <f t="shared" si="27"/>
        <v>44</v>
      </c>
      <c r="T111" s="104">
        <f t="shared" si="28"/>
        <v>275</v>
      </c>
      <c r="U111" s="876">
        <f>IFERROR(_xlfn.RANK.EQ(T111,$T$16:$T$194,0)+COUNTIF(T$16:T111,T111)-1,"-")</f>
        <v>76</v>
      </c>
      <c r="V111" s="876"/>
      <c r="W111" s="828">
        <f t="shared" si="29"/>
        <v>96</v>
      </c>
      <c r="X111" s="828" t="str">
        <f t="shared" si="30"/>
        <v>江差町</v>
      </c>
      <c r="Y111" s="941">
        <f t="shared" si="31"/>
        <v>108</v>
      </c>
      <c r="Z111" s="104">
        <f t="shared" si="32"/>
        <v>299</v>
      </c>
      <c r="AA111" s="876">
        <f>IFERROR(_xlfn.RANK.EQ(Z111,$Z$16:$Z$194,0)+COUNTIF(Z$16:Z111,Z111)-1,"-")</f>
        <v>26</v>
      </c>
      <c r="AB111" s="876"/>
      <c r="AC111" s="828">
        <f t="shared" si="33"/>
        <v>96</v>
      </c>
      <c r="AD111" s="828" t="str">
        <f t="shared" si="34"/>
        <v>ニセコ町</v>
      </c>
      <c r="AE111" s="85">
        <f t="shared" si="35"/>
        <v>197</v>
      </c>
      <c r="AF111" s="102"/>
      <c r="AG111" s="1"/>
      <c r="AH111" s="1"/>
      <c r="AI111" s="1"/>
      <c r="AJ111" s="1"/>
      <c r="AK111" s="1"/>
      <c r="AL111" s="1"/>
      <c r="AM111" s="1"/>
      <c r="AN111" s="1"/>
      <c r="AO111" s="1"/>
      <c r="AP111" s="1"/>
      <c r="AQ111" s="1"/>
      <c r="AR111" s="1"/>
      <c r="AS111" s="1"/>
      <c r="AT111" s="1"/>
      <c r="AU111" s="1"/>
      <c r="AV111" s="1"/>
    </row>
    <row r="112" spans="1:48" ht="21" customHeight="1">
      <c r="A112" s="608" t="s">
        <v>604</v>
      </c>
      <c r="B112" s="605" t="s">
        <v>609</v>
      </c>
      <c r="C112" s="606" t="s">
        <v>185</v>
      </c>
      <c r="D112" s="605" t="s">
        <v>721</v>
      </c>
      <c r="E112" s="606" t="s">
        <v>256</v>
      </c>
      <c r="F112" s="644" t="s">
        <v>145</v>
      </c>
      <c r="G112" s="645" t="s">
        <v>145</v>
      </c>
      <c r="H112" s="645" t="s">
        <v>145</v>
      </c>
      <c r="I112" s="645" t="s">
        <v>145</v>
      </c>
      <c r="J112" s="645" t="s">
        <v>145</v>
      </c>
      <c r="L112" s="103">
        <v>97</v>
      </c>
      <c r="M112" s="103" t="s">
        <v>229</v>
      </c>
      <c r="N112" s="104">
        <f t="shared" si="24"/>
        <v>182</v>
      </c>
      <c r="O112" s="876">
        <f>IFERROR(_xlfn.RANK.EQ(N112,$N$16:$N$194,0)+COUNTIF(N$16:N112,N112)-1,"-")</f>
        <v>64</v>
      </c>
      <c r="P112" s="876"/>
      <c r="Q112" s="941">
        <f t="shared" si="25"/>
        <v>97</v>
      </c>
      <c r="R112" s="941" t="str">
        <f t="shared" si="26"/>
        <v>乙部町</v>
      </c>
      <c r="S112" s="941">
        <f t="shared" si="27"/>
        <v>43</v>
      </c>
      <c r="T112" s="104">
        <f t="shared" si="28"/>
        <v>451</v>
      </c>
      <c r="U112" s="876">
        <f>IFERROR(_xlfn.RANK.EQ(T112,$T$16:$T$194,0)+COUNTIF(T$16:T112,T112)-1,"-")</f>
        <v>63</v>
      </c>
      <c r="V112" s="876"/>
      <c r="W112" s="828">
        <f t="shared" si="29"/>
        <v>97</v>
      </c>
      <c r="X112" s="828" t="str">
        <f t="shared" si="30"/>
        <v>東神楽町</v>
      </c>
      <c r="Y112" s="941">
        <f t="shared" si="31"/>
        <v>105</v>
      </c>
      <c r="Z112" s="104">
        <f t="shared" si="32"/>
        <v>248</v>
      </c>
      <c r="AA112" s="876">
        <f>IFERROR(_xlfn.RANK.EQ(Z112,$Z$16:$Z$194,0)+COUNTIF(Z$16:Z112,Z112)-1,"-")</f>
        <v>75</v>
      </c>
      <c r="AB112" s="876"/>
      <c r="AC112" s="828">
        <f t="shared" si="33"/>
        <v>97</v>
      </c>
      <c r="AD112" s="828" t="str">
        <f t="shared" si="34"/>
        <v>江差町</v>
      </c>
      <c r="AE112" s="85">
        <f t="shared" si="35"/>
        <v>196</v>
      </c>
      <c r="AF112" s="102"/>
      <c r="AG112" s="1"/>
      <c r="AH112" s="1"/>
      <c r="AI112" s="1"/>
      <c r="AJ112" s="1"/>
      <c r="AK112" s="1"/>
      <c r="AL112" s="1"/>
      <c r="AM112" s="1"/>
      <c r="AN112" s="1"/>
      <c r="AO112" s="1"/>
      <c r="AP112" s="1"/>
      <c r="AQ112" s="1"/>
      <c r="AR112" s="1"/>
      <c r="AS112" s="1"/>
      <c r="AT112" s="1"/>
      <c r="AU112" s="1"/>
      <c r="AV112" s="1"/>
    </row>
    <row r="113" spans="1:48" ht="21" customHeight="1">
      <c r="A113" s="608" t="s">
        <v>604</v>
      </c>
      <c r="B113" s="605" t="s">
        <v>609</v>
      </c>
      <c r="C113" s="606" t="s">
        <v>185</v>
      </c>
      <c r="D113" s="605" t="s">
        <v>722</v>
      </c>
      <c r="E113" s="606" t="s">
        <v>234</v>
      </c>
      <c r="F113" s="644" t="s">
        <v>145</v>
      </c>
      <c r="G113" s="645" t="s">
        <v>145</v>
      </c>
      <c r="H113" s="645" t="s">
        <v>145</v>
      </c>
      <c r="I113" s="645" t="s">
        <v>145</v>
      </c>
      <c r="J113" s="645" t="s">
        <v>145</v>
      </c>
      <c r="L113" s="103">
        <v>98</v>
      </c>
      <c r="M113" s="103" t="s">
        <v>357</v>
      </c>
      <c r="N113" s="104" t="str">
        <f t="shared" si="24"/>
        <v>-</v>
      </c>
      <c r="O113" s="876" t="str">
        <f>IFERROR(_xlfn.RANK.EQ(N113,$N$16:$N$194,0)+COUNTIF(N$16:N113,N113)-1,"-")</f>
        <v>-</v>
      </c>
      <c r="P113" s="876"/>
      <c r="Q113" s="941">
        <f t="shared" si="25"/>
        <v>98</v>
      </c>
      <c r="R113" s="941" t="str">
        <f t="shared" si="26"/>
        <v>八雲町</v>
      </c>
      <c r="S113" s="941">
        <f t="shared" si="27"/>
        <v>41</v>
      </c>
      <c r="T113" s="104" t="str">
        <f t="shared" si="28"/>
        <v>-</v>
      </c>
      <c r="U113" s="876" t="str">
        <f>IFERROR(_xlfn.RANK.EQ(T113,$T$16:$T$194,0)+COUNTIF(T$16:T113,T113)-1,"-")</f>
        <v>-</v>
      </c>
      <c r="V113" s="876"/>
      <c r="W113" s="828">
        <f t="shared" si="29"/>
        <v>98</v>
      </c>
      <c r="X113" s="828" t="str">
        <f t="shared" si="30"/>
        <v>弟子屈町</v>
      </c>
      <c r="Y113" s="941">
        <f t="shared" si="31"/>
        <v>101</v>
      </c>
      <c r="Z113" s="104" t="str">
        <f t="shared" si="32"/>
        <v>-</v>
      </c>
      <c r="AA113" s="876" t="str">
        <f>IFERROR(_xlfn.RANK.EQ(Z113,$Z$16:$Z$194,0)+COUNTIF(Z$16:Z113,Z113)-1,"-")</f>
        <v>-</v>
      </c>
      <c r="AB113" s="876"/>
      <c r="AC113" s="828">
        <f t="shared" si="33"/>
        <v>98</v>
      </c>
      <c r="AD113" s="828" t="str">
        <f t="shared" si="34"/>
        <v>知内町</v>
      </c>
      <c r="AE113" s="85">
        <f t="shared" si="35"/>
        <v>186</v>
      </c>
      <c r="AF113" s="102"/>
      <c r="AG113" s="1"/>
      <c r="AH113" s="1"/>
      <c r="AI113" s="1"/>
      <c r="AJ113" s="1"/>
      <c r="AK113" s="1"/>
      <c r="AL113" s="1"/>
      <c r="AM113" s="1"/>
      <c r="AN113" s="1"/>
      <c r="AO113" s="1"/>
      <c r="AP113" s="1"/>
      <c r="AQ113" s="1"/>
      <c r="AR113" s="1"/>
      <c r="AS113" s="1"/>
      <c r="AT113" s="1"/>
      <c r="AU113" s="1"/>
      <c r="AV113" s="1"/>
    </row>
    <row r="114" spans="1:48" ht="21" customHeight="1">
      <c r="A114" s="608" t="s">
        <v>604</v>
      </c>
      <c r="B114" s="605" t="s">
        <v>609</v>
      </c>
      <c r="C114" s="606" t="s">
        <v>185</v>
      </c>
      <c r="D114" s="605" t="s">
        <v>723</v>
      </c>
      <c r="E114" s="606" t="s">
        <v>255</v>
      </c>
      <c r="F114" s="644" t="s">
        <v>888</v>
      </c>
      <c r="G114" s="645" t="s">
        <v>888</v>
      </c>
      <c r="H114" s="645" t="s">
        <v>145</v>
      </c>
      <c r="I114" s="645" t="s">
        <v>888</v>
      </c>
      <c r="J114" s="645" t="s">
        <v>888</v>
      </c>
      <c r="L114" s="103">
        <v>99</v>
      </c>
      <c r="M114" s="103" t="s">
        <v>251</v>
      </c>
      <c r="N114" s="104">
        <f t="shared" si="24"/>
        <v>712</v>
      </c>
      <c r="O114" s="876">
        <f>IFERROR(_xlfn.RANK.EQ(N114,$N$16:$N$194,0)+COUNTIF(N$16:N114,N114)-1,"-")</f>
        <v>20</v>
      </c>
      <c r="P114" s="876"/>
      <c r="Q114" s="941">
        <f t="shared" si="25"/>
        <v>99</v>
      </c>
      <c r="R114" s="941" t="str">
        <f t="shared" si="26"/>
        <v>東神楽町</v>
      </c>
      <c r="S114" s="941">
        <f t="shared" si="27"/>
        <v>40</v>
      </c>
      <c r="T114" s="104">
        <f t="shared" si="28"/>
        <v>2070</v>
      </c>
      <c r="U114" s="876">
        <f>IFERROR(_xlfn.RANK.EQ(T114,$T$16:$T$194,0)+COUNTIF(T$16:T114,T114)-1,"-")</f>
        <v>19</v>
      </c>
      <c r="V114" s="876"/>
      <c r="W114" s="828">
        <f t="shared" si="29"/>
        <v>99</v>
      </c>
      <c r="X114" s="828" t="str">
        <f t="shared" si="30"/>
        <v>苫小牧市</v>
      </c>
      <c r="Y114" s="941">
        <f t="shared" si="31"/>
        <v>100</v>
      </c>
      <c r="Z114" s="104">
        <f t="shared" si="32"/>
        <v>291</v>
      </c>
      <c r="AA114" s="876">
        <f>IFERROR(_xlfn.RANK.EQ(Z114,$Z$16:$Z$194,0)+COUNTIF(Z$16:Z114,Z114)-1,"-")</f>
        <v>35</v>
      </c>
      <c r="AB114" s="876"/>
      <c r="AC114" s="828">
        <f t="shared" si="33"/>
        <v>99</v>
      </c>
      <c r="AD114" s="828" t="str">
        <f t="shared" si="34"/>
        <v>蘭越町</v>
      </c>
      <c r="AE114" s="85">
        <f t="shared" si="35"/>
        <v>184</v>
      </c>
      <c r="AF114" s="102"/>
      <c r="AG114" s="1"/>
      <c r="AH114" s="1"/>
      <c r="AI114" s="1"/>
      <c r="AJ114" s="1"/>
      <c r="AK114" s="1"/>
      <c r="AL114" s="1"/>
      <c r="AM114" s="1"/>
      <c r="AN114" s="1"/>
      <c r="AO114" s="1"/>
      <c r="AP114" s="1"/>
      <c r="AQ114" s="1"/>
      <c r="AR114" s="1"/>
      <c r="AS114" s="1"/>
      <c r="AT114" s="1"/>
      <c r="AU114" s="1"/>
      <c r="AV114" s="1"/>
    </row>
    <row r="115" spans="1:48" ht="21" customHeight="1">
      <c r="A115" s="608" t="s">
        <v>604</v>
      </c>
      <c r="B115" s="605" t="s">
        <v>609</v>
      </c>
      <c r="C115" s="606" t="s">
        <v>185</v>
      </c>
      <c r="D115" s="605" t="s">
        <v>724</v>
      </c>
      <c r="E115" s="606" t="s">
        <v>200</v>
      </c>
      <c r="F115" s="644">
        <v>172</v>
      </c>
      <c r="G115" s="645">
        <v>230</v>
      </c>
      <c r="H115" s="645">
        <v>222</v>
      </c>
      <c r="I115" s="645">
        <v>232</v>
      </c>
      <c r="J115" s="645">
        <v>396</v>
      </c>
      <c r="L115" s="103">
        <v>100</v>
      </c>
      <c r="M115" s="103" t="s">
        <v>247</v>
      </c>
      <c r="N115" s="104">
        <f t="shared" si="24"/>
        <v>1190</v>
      </c>
      <c r="O115" s="876">
        <f>IFERROR(_xlfn.RANK.EQ(N115,$N$16:$N$194,0)+COUNTIF(N$16:N115,N115)-1,"-")</f>
        <v>10</v>
      </c>
      <c r="P115" s="876"/>
      <c r="Q115" s="941">
        <f t="shared" si="25"/>
        <v>100</v>
      </c>
      <c r="R115" s="941" t="str">
        <f t="shared" si="26"/>
        <v>留萌市</v>
      </c>
      <c r="S115" s="941">
        <f t="shared" si="27"/>
        <v>39</v>
      </c>
      <c r="T115" s="104">
        <f t="shared" si="28"/>
        <v>3520</v>
      </c>
      <c r="U115" s="876">
        <f>IFERROR(_xlfn.RANK.EQ(T115,$T$16:$T$194,0)+COUNTIF(T$16:T115,T115)-1,"-")</f>
        <v>9</v>
      </c>
      <c r="V115" s="876"/>
      <c r="W115" s="828">
        <f t="shared" si="29"/>
        <v>100</v>
      </c>
      <c r="X115" s="828" t="str">
        <f t="shared" si="30"/>
        <v>乙部町</v>
      </c>
      <c r="Y115" s="941">
        <f t="shared" si="31"/>
        <v>98</v>
      </c>
      <c r="Z115" s="104">
        <f t="shared" si="32"/>
        <v>296</v>
      </c>
      <c r="AA115" s="876">
        <f>IFERROR(_xlfn.RANK.EQ(Z115,$Z$16:$Z$194,0)+COUNTIF(Z$16:Z115,Z115)-1,"-")</f>
        <v>31</v>
      </c>
      <c r="AB115" s="876"/>
      <c r="AC115" s="828">
        <f t="shared" si="33"/>
        <v>100</v>
      </c>
      <c r="AD115" s="828" t="str">
        <f t="shared" si="34"/>
        <v>東川町</v>
      </c>
      <c r="AE115" s="85">
        <f t="shared" si="35"/>
        <v>181</v>
      </c>
      <c r="AF115" s="102"/>
      <c r="AG115" s="1"/>
      <c r="AH115" s="1"/>
      <c r="AI115" s="1"/>
      <c r="AJ115" s="1"/>
      <c r="AK115" s="1"/>
      <c r="AL115" s="1"/>
      <c r="AM115" s="1"/>
      <c r="AN115" s="1"/>
      <c r="AO115" s="1"/>
      <c r="AP115" s="1"/>
      <c r="AQ115" s="1"/>
      <c r="AR115" s="1"/>
      <c r="AS115" s="1"/>
      <c r="AT115" s="1"/>
      <c r="AU115" s="1"/>
      <c r="AV115" s="1"/>
    </row>
    <row r="116" spans="1:48" ht="21" customHeight="1">
      <c r="A116" s="608" t="s">
        <v>604</v>
      </c>
      <c r="B116" s="605" t="s">
        <v>610</v>
      </c>
      <c r="C116" s="606" t="s">
        <v>192</v>
      </c>
      <c r="D116" s="605" t="s">
        <v>725</v>
      </c>
      <c r="E116" s="606" t="s">
        <v>319</v>
      </c>
      <c r="F116" s="644">
        <v>39</v>
      </c>
      <c r="G116" s="645">
        <v>210</v>
      </c>
      <c r="H116" s="645">
        <v>210</v>
      </c>
      <c r="I116" s="645" t="s">
        <v>145</v>
      </c>
      <c r="J116" s="645">
        <v>82</v>
      </c>
      <c r="L116" s="103">
        <v>101</v>
      </c>
      <c r="M116" s="103" t="s">
        <v>290</v>
      </c>
      <c r="N116" s="104" t="str">
        <f t="shared" si="24"/>
        <v>-</v>
      </c>
      <c r="O116" s="876" t="str">
        <f>IFERROR(_xlfn.RANK.EQ(N116,$N$16:$N$194,0)+COUNTIF(N$16:N116,N116)-1,"-")</f>
        <v>-</v>
      </c>
      <c r="P116" s="876"/>
      <c r="Q116" s="941">
        <f t="shared" si="25"/>
        <v>100</v>
      </c>
      <c r="R116" s="941" t="str">
        <f t="shared" si="26"/>
        <v>苫小牧市</v>
      </c>
      <c r="S116" s="941">
        <f t="shared" si="27"/>
        <v>39</v>
      </c>
      <c r="T116" s="104" t="str">
        <f t="shared" si="28"/>
        <v>-</v>
      </c>
      <c r="U116" s="876" t="str">
        <f>IFERROR(_xlfn.RANK.EQ(T116,$T$16:$T$194,0)+COUNTIF(T$16:T116,T116)-1,"-")</f>
        <v>-</v>
      </c>
      <c r="V116" s="876"/>
      <c r="W116" s="828">
        <f t="shared" si="29"/>
        <v>101</v>
      </c>
      <c r="X116" s="828" t="str">
        <f t="shared" si="30"/>
        <v>留萌市</v>
      </c>
      <c r="Y116" s="941">
        <f t="shared" si="31"/>
        <v>82</v>
      </c>
      <c r="Z116" s="104" t="str">
        <f t="shared" si="32"/>
        <v>-</v>
      </c>
      <c r="AA116" s="876" t="str">
        <f>IFERROR(_xlfn.RANK.EQ(Z116,$Z$16:$Z$194,0)+COUNTIF(Z$16:Z116,Z116)-1,"-")</f>
        <v>-</v>
      </c>
      <c r="AB116" s="876"/>
      <c r="AC116" s="828">
        <f t="shared" si="33"/>
        <v>100</v>
      </c>
      <c r="AD116" s="828" t="str">
        <f t="shared" si="34"/>
        <v>遠別町</v>
      </c>
      <c r="AE116" s="85">
        <f t="shared" si="35"/>
        <v>181</v>
      </c>
      <c r="AF116" s="102"/>
      <c r="AG116" s="1"/>
      <c r="AH116" s="1"/>
      <c r="AI116" s="1"/>
      <c r="AJ116" s="1"/>
      <c r="AK116" s="1"/>
      <c r="AL116" s="1"/>
      <c r="AM116" s="1"/>
      <c r="AN116" s="1"/>
      <c r="AO116" s="1"/>
      <c r="AP116" s="1"/>
      <c r="AQ116" s="1"/>
      <c r="AR116" s="1"/>
      <c r="AS116" s="1"/>
      <c r="AT116" s="1"/>
      <c r="AU116" s="1"/>
      <c r="AV116" s="1"/>
    </row>
    <row r="117" spans="1:48" ht="21" customHeight="1">
      <c r="A117" s="608" t="s">
        <v>604</v>
      </c>
      <c r="B117" s="605" t="s">
        <v>610</v>
      </c>
      <c r="C117" s="606" t="s">
        <v>192</v>
      </c>
      <c r="D117" s="605" t="s">
        <v>726</v>
      </c>
      <c r="E117" s="606" t="s">
        <v>330</v>
      </c>
      <c r="F117" s="644" t="s">
        <v>145</v>
      </c>
      <c r="G117" s="645" t="s">
        <v>145</v>
      </c>
      <c r="H117" s="645" t="s">
        <v>145</v>
      </c>
      <c r="I117" s="645" t="s">
        <v>145</v>
      </c>
      <c r="J117" s="645" t="s">
        <v>145</v>
      </c>
      <c r="L117" s="103">
        <v>102</v>
      </c>
      <c r="M117" s="103" t="s">
        <v>256</v>
      </c>
      <c r="N117" s="104" t="str">
        <f t="shared" si="24"/>
        <v>-</v>
      </c>
      <c r="O117" s="876" t="str">
        <f>IFERROR(_xlfn.RANK.EQ(N117,$N$16:$N$194,0)+COUNTIF(N$16:N117,N117)-1,"-")</f>
        <v>-</v>
      </c>
      <c r="P117" s="876"/>
      <c r="Q117" s="941">
        <f t="shared" si="25"/>
        <v>102</v>
      </c>
      <c r="R117" s="941" t="str">
        <f t="shared" si="26"/>
        <v>弟子屈町</v>
      </c>
      <c r="S117" s="941">
        <f t="shared" si="27"/>
        <v>38</v>
      </c>
      <c r="T117" s="104" t="str">
        <f t="shared" si="28"/>
        <v>-</v>
      </c>
      <c r="U117" s="876" t="str">
        <f>IFERROR(_xlfn.RANK.EQ(T117,$T$16:$T$194,0)+COUNTIF(T$16:T117,T117)-1,"-")</f>
        <v>-</v>
      </c>
      <c r="V117" s="876"/>
      <c r="W117" s="828">
        <f t="shared" si="29"/>
        <v>102</v>
      </c>
      <c r="X117" s="828" t="str">
        <f t="shared" si="30"/>
        <v>滝上町</v>
      </c>
      <c r="Y117" s="941">
        <f t="shared" si="31"/>
        <v>77</v>
      </c>
      <c r="Z117" s="104" t="str">
        <f t="shared" si="32"/>
        <v>-</v>
      </c>
      <c r="AA117" s="876" t="str">
        <f>IFERROR(_xlfn.RANK.EQ(Z117,$Z$16:$Z$194,0)+COUNTIF(Z$16:Z117,Z117)-1,"-")</f>
        <v>-</v>
      </c>
      <c r="AB117" s="876"/>
      <c r="AC117" s="828">
        <f t="shared" si="33"/>
        <v>102</v>
      </c>
      <c r="AD117" s="828" t="str">
        <f t="shared" si="34"/>
        <v>栗山町</v>
      </c>
      <c r="AE117" s="85">
        <f t="shared" si="35"/>
        <v>178</v>
      </c>
      <c r="AF117" s="102"/>
      <c r="AG117" s="1"/>
      <c r="AH117" s="1"/>
      <c r="AI117" s="1"/>
      <c r="AJ117" s="1"/>
      <c r="AK117" s="1"/>
      <c r="AL117" s="1"/>
      <c r="AM117" s="1"/>
      <c r="AN117" s="1"/>
      <c r="AO117" s="1"/>
      <c r="AP117" s="1"/>
      <c r="AQ117" s="1"/>
      <c r="AR117" s="1"/>
      <c r="AS117" s="1"/>
      <c r="AT117" s="1"/>
      <c r="AU117" s="1"/>
      <c r="AV117" s="1"/>
    </row>
    <row r="118" spans="1:48" ht="21" customHeight="1">
      <c r="A118" s="608" t="s">
        <v>604</v>
      </c>
      <c r="B118" s="605" t="s">
        <v>610</v>
      </c>
      <c r="C118" s="606" t="s">
        <v>192</v>
      </c>
      <c r="D118" s="605" t="s">
        <v>727</v>
      </c>
      <c r="E118" s="606" t="s">
        <v>310</v>
      </c>
      <c r="F118" s="644">
        <v>126</v>
      </c>
      <c r="G118" s="645">
        <v>177</v>
      </c>
      <c r="H118" s="645">
        <v>175</v>
      </c>
      <c r="I118" s="645">
        <v>189</v>
      </c>
      <c r="J118" s="645">
        <v>223</v>
      </c>
      <c r="L118" s="103">
        <v>103</v>
      </c>
      <c r="M118" s="103" t="s">
        <v>234</v>
      </c>
      <c r="N118" s="104" t="str">
        <f t="shared" si="24"/>
        <v>-</v>
      </c>
      <c r="O118" s="876" t="str">
        <f>IFERROR(_xlfn.RANK.EQ(N118,$N$16:$N$194,0)+COUNTIF(N$16:N118,N118)-1,"-")</f>
        <v>-</v>
      </c>
      <c r="P118" s="876"/>
      <c r="Q118" s="941">
        <f t="shared" si="25"/>
        <v>103</v>
      </c>
      <c r="R118" s="941" t="str">
        <f t="shared" si="26"/>
        <v>滝上町</v>
      </c>
      <c r="S118" s="941">
        <f t="shared" si="27"/>
        <v>25</v>
      </c>
      <c r="T118" s="104" t="str">
        <f t="shared" si="28"/>
        <v>-</v>
      </c>
      <c r="U118" s="876" t="str">
        <f>IFERROR(_xlfn.RANK.EQ(T118,$T$16:$T$194,0)+COUNTIF(T$16:T118,T118)-1,"-")</f>
        <v>-</v>
      </c>
      <c r="V118" s="876"/>
      <c r="W118" s="828">
        <f t="shared" si="29"/>
        <v>103</v>
      </c>
      <c r="X118" s="828" t="str">
        <f t="shared" si="30"/>
        <v>八雲町</v>
      </c>
      <c r="Y118" s="941">
        <f t="shared" si="31"/>
        <v>67</v>
      </c>
      <c r="Z118" s="104" t="str">
        <f t="shared" si="32"/>
        <v>-</v>
      </c>
      <c r="AA118" s="876" t="str">
        <f>IFERROR(_xlfn.RANK.EQ(Z118,$Z$16:$Z$194,0)+COUNTIF(Z$16:Z118,Z118)-1,"-")</f>
        <v>-</v>
      </c>
      <c r="AB118" s="876"/>
      <c r="AC118" s="828">
        <f t="shared" si="33"/>
        <v>103</v>
      </c>
      <c r="AD118" s="828" t="str">
        <f t="shared" si="34"/>
        <v>小平町</v>
      </c>
      <c r="AE118" s="85">
        <f t="shared" si="35"/>
        <v>177</v>
      </c>
      <c r="AF118" s="102"/>
      <c r="AG118" s="1"/>
      <c r="AH118" s="1"/>
      <c r="AI118" s="1"/>
      <c r="AJ118" s="1"/>
      <c r="AK118" s="1"/>
      <c r="AL118" s="1"/>
      <c r="AM118" s="1"/>
      <c r="AN118" s="1"/>
      <c r="AO118" s="1"/>
      <c r="AP118" s="1"/>
      <c r="AQ118" s="1"/>
      <c r="AR118" s="1"/>
      <c r="AS118" s="1"/>
      <c r="AT118" s="1"/>
      <c r="AU118" s="1"/>
      <c r="AV118" s="1"/>
    </row>
    <row r="119" spans="1:48" ht="21" customHeight="1">
      <c r="A119" s="608" t="s">
        <v>604</v>
      </c>
      <c r="B119" s="605" t="s">
        <v>610</v>
      </c>
      <c r="C119" s="606" t="s">
        <v>192</v>
      </c>
      <c r="D119" s="605" t="s">
        <v>728</v>
      </c>
      <c r="E119" s="606" t="s">
        <v>282</v>
      </c>
      <c r="F119" s="644">
        <v>359</v>
      </c>
      <c r="G119" s="645">
        <v>165</v>
      </c>
      <c r="H119" s="645">
        <v>163</v>
      </c>
      <c r="I119" s="645">
        <v>170</v>
      </c>
      <c r="J119" s="645">
        <v>593</v>
      </c>
      <c r="L119" s="103">
        <v>104</v>
      </c>
      <c r="M119" s="103" t="s">
        <v>255</v>
      </c>
      <c r="N119" s="104" t="str">
        <f t="shared" si="24"/>
        <v>x</v>
      </c>
      <c r="O119" s="876" t="str">
        <f>IFERROR(_xlfn.RANK.EQ(N119,$N$16:$N$194,0)+COUNTIF(N$16:N119,N119)-1,"-")</f>
        <v>-</v>
      </c>
      <c r="P119" s="876"/>
      <c r="Q119" s="941">
        <f t="shared" si="25"/>
        <v>104</v>
      </c>
      <c r="R119" s="941" t="str">
        <f t="shared" si="26"/>
        <v>赤平市</v>
      </c>
      <c r="S119" s="941">
        <f t="shared" si="27"/>
        <v>14</v>
      </c>
      <c r="T119" s="104" t="str">
        <f t="shared" si="28"/>
        <v>x</v>
      </c>
      <c r="U119" s="876" t="str">
        <f>IFERROR(_xlfn.RANK.EQ(T119,$T$16:$T$194,0)+COUNTIF(T$16:T119,T119)-1,"-")</f>
        <v>-</v>
      </c>
      <c r="V119" s="876"/>
      <c r="W119" s="828">
        <f t="shared" si="29"/>
        <v>104</v>
      </c>
      <c r="X119" s="828" t="str">
        <f t="shared" si="30"/>
        <v>日高町</v>
      </c>
      <c r="Y119" s="941">
        <f t="shared" si="31"/>
        <v>38</v>
      </c>
      <c r="Z119" s="104" t="str">
        <f t="shared" si="32"/>
        <v>x</v>
      </c>
      <c r="AA119" s="876" t="str">
        <f>IFERROR(_xlfn.RANK.EQ(Z119,$Z$16:$Z$194,0)+COUNTIF(Z$16:Z119,Z119)-1,"-")</f>
        <v>-</v>
      </c>
      <c r="AB119" s="876"/>
      <c r="AC119" s="828">
        <f t="shared" si="33"/>
        <v>104</v>
      </c>
      <c r="AD119" s="828" t="str">
        <f t="shared" si="34"/>
        <v>黒松内町</v>
      </c>
      <c r="AE119" s="85">
        <f t="shared" si="35"/>
        <v>171</v>
      </c>
      <c r="AF119" s="102"/>
      <c r="AG119" s="1"/>
      <c r="AH119" s="1"/>
      <c r="AI119" s="1"/>
      <c r="AJ119" s="1"/>
      <c r="AK119" s="1"/>
      <c r="AL119" s="1"/>
      <c r="AM119" s="1"/>
      <c r="AN119" s="1"/>
      <c r="AO119" s="1"/>
      <c r="AP119" s="1"/>
      <c r="AQ119" s="1"/>
      <c r="AR119" s="1"/>
      <c r="AS119" s="1"/>
      <c r="AT119" s="1"/>
      <c r="AU119" s="1"/>
      <c r="AV119" s="1"/>
    </row>
    <row r="120" spans="1:48" ht="21" customHeight="1">
      <c r="A120" s="608" t="s">
        <v>604</v>
      </c>
      <c r="B120" s="605" t="s">
        <v>610</v>
      </c>
      <c r="C120" s="606" t="s">
        <v>192</v>
      </c>
      <c r="D120" s="605" t="s">
        <v>729</v>
      </c>
      <c r="E120" s="606" t="s">
        <v>318</v>
      </c>
      <c r="F120" s="644">
        <v>194</v>
      </c>
      <c r="G120" s="645">
        <v>157</v>
      </c>
      <c r="H120" s="645">
        <v>149</v>
      </c>
      <c r="I120" s="645">
        <v>166</v>
      </c>
      <c r="J120" s="645">
        <v>304</v>
      </c>
      <c r="L120" s="103">
        <v>105</v>
      </c>
      <c r="M120" s="103" t="s">
        <v>200</v>
      </c>
      <c r="N120" s="104">
        <f t="shared" si="24"/>
        <v>172</v>
      </c>
      <c r="O120" s="876">
        <f>IFERROR(_xlfn.RANK.EQ(N120,$N$16:$N$194,0)+COUNTIF(N$16:N120,N120)-1,"-")</f>
        <v>66</v>
      </c>
      <c r="P120" s="876"/>
      <c r="Q120" s="941">
        <f t="shared" si="25"/>
        <v>104</v>
      </c>
      <c r="R120" s="941" t="str">
        <f t="shared" si="26"/>
        <v>日高町</v>
      </c>
      <c r="S120" s="941">
        <f t="shared" si="27"/>
        <v>14</v>
      </c>
      <c r="T120" s="104">
        <f t="shared" si="28"/>
        <v>396</v>
      </c>
      <c r="U120" s="876">
        <f>IFERROR(_xlfn.RANK.EQ(T120,$T$16:$T$194,0)+COUNTIF(T$16:T120,T120)-1,"-")</f>
        <v>68</v>
      </c>
      <c r="V120" s="876"/>
      <c r="W120" s="828">
        <f t="shared" si="29"/>
        <v>105</v>
      </c>
      <c r="X120" s="828" t="str">
        <f t="shared" si="30"/>
        <v>赤平市</v>
      </c>
      <c r="Y120" s="941">
        <f t="shared" si="31"/>
        <v>33</v>
      </c>
      <c r="Z120" s="104">
        <f t="shared" si="32"/>
        <v>230</v>
      </c>
      <c r="AA120" s="876">
        <f>IFERROR(_xlfn.RANK.EQ(Z120,$Z$16:$Z$194,0)+COUNTIF(Z$16:Z120,Z120)-1,"-")</f>
        <v>84</v>
      </c>
      <c r="AB120" s="876"/>
      <c r="AC120" s="828">
        <f t="shared" si="33"/>
        <v>104</v>
      </c>
      <c r="AD120" s="828" t="str">
        <f t="shared" si="34"/>
        <v>初山別村</v>
      </c>
      <c r="AE120" s="85">
        <f t="shared" si="35"/>
        <v>171</v>
      </c>
      <c r="AF120" s="102"/>
      <c r="AG120" s="1"/>
      <c r="AH120" s="1"/>
      <c r="AI120" s="1"/>
      <c r="AJ120" s="1"/>
      <c r="AK120" s="1"/>
      <c r="AL120" s="1"/>
      <c r="AM120" s="1"/>
      <c r="AN120" s="1"/>
      <c r="AO120" s="1"/>
      <c r="AP120" s="1"/>
      <c r="AQ120" s="1"/>
      <c r="AR120" s="1"/>
      <c r="AS120" s="1"/>
      <c r="AT120" s="1"/>
      <c r="AU120" s="1"/>
      <c r="AV120" s="1"/>
    </row>
    <row r="121" spans="1:48" ht="21" customHeight="1">
      <c r="A121" s="608" t="s">
        <v>604</v>
      </c>
      <c r="B121" s="605" t="s">
        <v>610</v>
      </c>
      <c r="C121" s="606" t="s">
        <v>192</v>
      </c>
      <c r="D121" s="605" t="s">
        <v>730</v>
      </c>
      <c r="E121" s="606" t="s">
        <v>327</v>
      </c>
      <c r="F121" s="644">
        <v>94</v>
      </c>
      <c r="G121" s="645">
        <v>171</v>
      </c>
      <c r="H121" s="645">
        <v>170</v>
      </c>
      <c r="I121" s="645">
        <v>183</v>
      </c>
      <c r="J121" s="645">
        <v>161</v>
      </c>
      <c r="L121" s="103">
        <v>106</v>
      </c>
      <c r="M121" s="103" t="s">
        <v>330</v>
      </c>
      <c r="N121" s="104" t="str">
        <f t="shared" si="24"/>
        <v>-</v>
      </c>
      <c r="O121" s="876" t="str">
        <f>IFERROR(_xlfn.RANK.EQ(N121,$N$16:$N$194,0)+COUNTIF(N$16:N121,N121)-1,"-")</f>
        <v>-</v>
      </c>
      <c r="P121" s="876"/>
      <c r="Q121" s="941">
        <f t="shared" si="25"/>
        <v>106</v>
      </c>
      <c r="R121" s="941" t="str">
        <f t="shared" si="26"/>
        <v>芦別市</v>
      </c>
      <c r="S121" s="941">
        <f t="shared" si="27"/>
        <v>10</v>
      </c>
      <c r="T121" s="104" t="str">
        <f t="shared" si="28"/>
        <v>-</v>
      </c>
      <c r="U121" s="876" t="str">
        <f>IFERROR(_xlfn.RANK.EQ(T121,$T$16:$T$194,0)+COUNTIF(T$16:T121,T121)-1,"-")</f>
        <v>-</v>
      </c>
      <c r="V121" s="876"/>
      <c r="W121" s="828">
        <f t="shared" si="29"/>
        <v>106</v>
      </c>
      <c r="X121" s="828" t="str">
        <f t="shared" si="30"/>
        <v>芦別市</v>
      </c>
      <c r="Y121" s="941">
        <f t="shared" si="31"/>
        <v>28</v>
      </c>
      <c r="Z121" s="104" t="str">
        <f t="shared" si="32"/>
        <v>-</v>
      </c>
      <c r="AA121" s="876" t="str">
        <f>IFERROR(_xlfn.RANK.EQ(Z121,$Z$16:$Z$194,0)+COUNTIF(Z$16:Z121,Z121)-1,"-")</f>
        <v>-</v>
      </c>
      <c r="AB121" s="876"/>
      <c r="AC121" s="828">
        <f t="shared" si="33"/>
        <v>106</v>
      </c>
      <c r="AD121" s="828" t="str">
        <f t="shared" si="34"/>
        <v>苫前町</v>
      </c>
      <c r="AE121" s="85">
        <f t="shared" si="35"/>
        <v>165</v>
      </c>
      <c r="AF121" s="102"/>
      <c r="AG121" s="1"/>
      <c r="AH121" s="1"/>
      <c r="AI121" s="1"/>
      <c r="AJ121" s="1"/>
      <c r="AK121" s="1"/>
      <c r="AL121" s="1"/>
      <c r="AM121" s="1"/>
      <c r="AN121" s="1"/>
      <c r="AO121" s="1"/>
      <c r="AP121" s="1"/>
      <c r="AQ121" s="1"/>
      <c r="AR121" s="1"/>
      <c r="AS121" s="1"/>
      <c r="AT121" s="1"/>
      <c r="AU121" s="1"/>
      <c r="AV121" s="1"/>
    </row>
    <row r="122" spans="1:48" ht="21" customHeight="1">
      <c r="A122" s="608" t="s">
        <v>604</v>
      </c>
      <c r="B122" s="605" t="s">
        <v>610</v>
      </c>
      <c r="C122" s="606" t="s">
        <v>192</v>
      </c>
      <c r="D122" s="605" t="s">
        <v>731</v>
      </c>
      <c r="E122" s="606" t="s">
        <v>270</v>
      </c>
      <c r="F122" s="644" t="s">
        <v>888</v>
      </c>
      <c r="G122" s="645">
        <v>181</v>
      </c>
      <c r="H122" s="645">
        <v>177</v>
      </c>
      <c r="I122" s="645">
        <v>185</v>
      </c>
      <c r="J122" s="645" t="s">
        <v>888</v>
      </c>
      <c r="L122" s="103">
        <v>107</v>
      </c>
      <c r="M122" s="103" t="s">
        <v>310</v>
      </c>
      <c r="N122" s="104">
        <f t="shared" si="24"/>
        <v>126</v>
      </c>
      <c r="O122" s="876">
        <f>IFERROR(_xlfn.RANK.EQ(N122,$N$16:$N$194,0)+COUNTIF(N$16:N122,N122)-1,"-")</f>
        <v>76</v>
      </c>
      <c r="P122" s="876"/>
      <c r="Q122" s="941">
        <f t="shared" si="25"/>
        <v>107</v>
      </c>
      <c r="R122" s="941" t="str">
        <f t="shared" si="26"/>
        <v>壮瞥町</v>
      </c>
      <c r="S122" s="941">
        <f t="shared" si="27"/>
        <v>7</v>
      </c>
      <c r="T122" s="104">
        <f t="shared" si="28"/>
        <v>223</v>
      </c>
      <c r="U122" s="876">
        <f>IFERROR(_xlfn.RANK.EQ(T122,$T$16:$T$194,0)+COUNTIF(T$16:T122,T122)-1,"-")</f>
        <v>85</v>
      </c>
      <c r="V122" s="876"/>
      <c r="W122" s="828">
        <f t="shared" si="29"/>
        <v>107</v>
      </c>
      <c r="X122" s="828" t="str">
        <f t="shared" si="30"/>
        <v>壮瞥町</v>
      </c>
      <c r="Y122" s="941">
        <f t="shared" si="31"/>
        <v>14</v>
      </c>
      <c r="Z122" s="104">
        <f t="shared" si="32"/>
        <v>177</v>
      </c>
      <c r="AA122" s="876">
        <f>IFERROR(_xlfn.RANK.EQ(Z122,$Z$16:$Z$194,0)+COUNTIF(Z$16:Z122,Z122)-1,"-")</f>
        <v>103</v>
      </c>
      <c r="AB122" s="876"/>
      <c r="AC122" s="828">
        <f t="shared" si="33"/>
        <v>107</v>
      </c>
      <c r="AD122" s="828" t="str">
        <f t="shared" si="34"/>
        <v>八雲町</v>
      </c>
      <c r="AE122" s="85">
        <f t="shared" si="35"/>
        <v>163</v>
      </c>
      <c r="AF122" s="102"/>
      <c r="AG122" s="1"/>
      <c r="AH122" s="1"/>
      <c r="AI122" s="1"/>
      <c r="AJ122" s="1"/>
      <c r="AK122" s="1"/>
      <c r="AL122" s="1"/>
      <c r="AM122" s="1"/>
      <c r="AN122" s="1"/>
      <c r="AO122" s="1"/>
      <c r="AP122" s="1"/>
      <c r="AQ122" s="1"/>
      <c r="AR122" s="1"/>
      <c r="AS122" s="1"/>
      <c r="AT122" s="1"/>
      <c r="AU122" s="1"/>
      <c r="AV122" s="1"/>
    </row>
    <row r="123" spans="1:48" ht="21" customHeight="1">
      <c r="A123" s="608" t="s">
        <v>604</v>
      </c>
      <c r="B123" s="605" t="s">
        <v>610</v>
      </c>
      <c r="C123" s="606" t="s">
        <v>192</v>
      </c>
      <c r="D123" s="605" t="s">
        <v>732</v>
      </c>
      <c r="E123" s="606" t="s">
        <v>305</v>
      </c>
      <c r="F123" s="644" t="s">
        <v>888</v>
      </c>
      <c r="G123" s="645" t="s">
        <v>888</v>
      </c>
      <c r="H123" s="645" t="s">
        <v>145</v>
      </c>
      <c r="I123" s="645" t="s">
        <v>888</v>
      </c>
      <c r="J123" s="645" t="s">
        <v>888</v>
      </c>
      <c r="L123" s="103">
        <v>108</v>
      </c>
      <c r="M123" s="103" t="s">
        <v>282</v>
      </c>
      <c r="N123" s="104">
        <f t="shared" si="24"/>
        <v>359</v>
      </c>
      <c r="O123" s="876">
        <f>IFERROR(_xlfn.RANK.EQ(N123,$N$16:$N$194,0)+COUNTIF(N$16:N123,N123)-1,"-")</f>
        <v>44</v>
      </c>
      <c r="P123" s="876"/>
      <c r="Q123" s="941" t="str">
        <f t="shared" si="25"/>
        <v>-</v>
      </c>
      <c r="R123" s="941" t="str">
        <f t="shared" si="26"/>
        <v>-</v>
      </c>
      <c r="S123" s="941" t="str">
        <f t="shared" si="27"/>
        <v>-</v>
      </c>
      <c r="T123" s="104">
        <f t="shared" si="28"/>
        <v>593</v>
      </c>
      <c r="U123" s="876">
        <f>IFERROR(_xlfn.RANK.EQ(T123,$T$16:$T$194,0)+COUNTIF(T$16:T123,T123)-1,"-")</f>
        <v>55</v>
      </c>
      <c r="V123" s="876"/>
      <c r="W123" s="828" t="str">
        <f t="shared" si="29"/>
        <v>-</v>
      </c>
      <c r="X123" s="828" t="str">
        <f t="shared" si="30"/>
        <v>-</v>
      </c>
      <c r="Y123" s="941" t="str">
        <f t="shared" si="31"/>
        <v>-</v>
      </c>
      <c r="Z123" s="104">
        <f t="shared" si="32"/>
        <v>165</v>
      </c>
      <c r="AA123" s="876">
        <f>IFERROR(_xlfn.RANK.EQ(Z123,$Z$16:$Z$194,0)+COUNTIF(Z$16:Z123,Z123)-1,"-")</f>
        <v>106</v>
      </c>
      <c r="AB123" s="876"/>
      <c r="AC123" s="828">
        <f t="shared" si="33"/>
        <v>108</v>
      </c>
      <c r="AD123" s="828" t="str">
        <f t="shared" si="34"/>
        <v>羽幌町</v>
      </c>
      <c r="AE123" s="85">
        <f t="shared" si="35"/>
        <v>157</v>
      </c>
      <c r="AF123" s="102"/>
      <c r="AG123" s="1"/>
      <c r="AH123" s="1"/>
      <c r="AI123" s="1"/>
      <c r="AJ123" s="1"/>
      <c r="AK123" s="1"/>
      <c r="AL123" s="1"/>
      <c r="AM123" s="1"/>
      <c r="AN123" s="1"/>
      <c r="AO123" s="1"/>
      <c r="AP123" s="1"/>
      <c r="AQ123" s="1"/>
      <c r="AR123" s="1"/>
      <c r="AS123" s="1"/>
      <c r="AT123" s="1"/>
      <c r="AU123" s="1"/>
      <c r="AV123" s="1"/>
    </row>
    <row r="124" spans="1:48" ht="21" customHeight="1">
      <c r="A124" s="608" t="s">
        <v>604</v>
      </c>
      <c r="B124" s="605" t="s">
        <v>612</v>
      </c>
      <c r="C124" s="606" t="s">
        <v>196</v>
      </c>
      <c r="D124" s="605" t="s">
        <v>733</v>
      </c>
      <c r="E124" s="606" t="s">
        <v>259</v>
      </c>
      <c r="F124" s="644" t="s">
        <v>145</v>
      </c>
      <c r="G124" s="645" t="s">
        <v>145</v>
      </c>
      <c r="H124" s="645" t="s">
        <v>145</v>
      </c>
      <c r="I124" s="645" t="s">
        <v>145</v>
      </c>
      <c r="J124" s="645" t="s">
        <v>145</v>
      </c>
      <c r="L124" s="103">
        <v>109</v>
      </c>
      <c r="M124" s="103" t="s">
        <v>318</v>
      </c>
      <c r="N124" s="104">
        <f t="shared" si="24"/>
        <v>194</v>
      </c>
      <c r="O124" s="876">
        <f>IFERROR(_xlfn.RANK.EQ(N124,$N$16:$N$194,0)+COUNTIF(N$16:N124,N124)-1,"-")</f>
        <v>60</v>
      </c>
      <c r="P124" s="876"/>
      <c r="Q124" s="941" t="str">
        <f t="shared" si="25"/>
        <v>-</v>
      </c>
      <c r="R124" s="941" t="str">
        <f t="shared" si="26"/>
        <v>-</v>
      </c>
      <c r="S124" s="941" t="str">
        <f t="shared" si="27"/>
        <v>-</v>
      </c>
      <c r="T124" s="104">
        <f t="shared" si="28"/>
        <v>304</v>
      </c>
      <c r="U124" s="876">
        <f>IFERROR(_xlfn.RANK.EQ(T124,$T$16:$T$194,0)+COUNTIF(T$16:T124,T124)-1,"-")</f>
        <v>75</v>
      </c>
      <c r="V124" s="876"/>
      <c r="W124" s="828" t="str">
        <f t="shared" si="29"/>
        <v>-</v>
      </c>
      <c r="X124" s="828" t="str">
        <f t="shared" si="30"/>
        <v>-</v>
      </c>
      <c r="Y124" s="941" t="str">
        <f t="shared" si="31"/>
        <v>-</v>
      </c>
      <c r="Z124" s="104">
        <f t="shared" si="32"/>
        <v>157</v>
      </c>
      <c r="AA124" s="876">
        <f>IFERROR(_xlfn.RANK.EQ(Z124,$Z$16:$Z$194,0)+COUNTIF(Z$16:Z124,Z124)-1,"-")</f>
        <v>108</v>
      </c>
      <c r="AB124" s="876"/>
      <c r="AC124" s="828" t="str">
        <f t="shared" si="33"/>
        <v>-</v>
      </c>
      <c r="AD124" s="828" t="str">
        <f t="shared" si="34"/>
        <v>-</v>
      </c>
      <c r="AE124" s="85" t="str">
        <f t="shared" si="35"/>
        <v>-</v>
      </c>
      <c r="AF124" s="102"/>
      <c r="AG124" s="1"/>
      <c r="AH124" s="1"/>
      <c r="AI124" s="1"/>
      <c r="AJ124" s="1"/>
      <c r="AK124" s="1"/>
      <c r="AL124" s="1"/>
      <c r="AM124" s="1"/>
      <c r="AN124" s="1"/>
      <c r="AO124" s="1"/>
      <c r="AP124" s="1"/>
      <c r="AQ124" s="1"/>
      <c r="AR124" s="1"/>
      <c r="AS124" s="1"/>
      <c r="AT124" s="1"/>
      <c r="AU124" s="1"/>
      <c r="AV124" s="1"/>
    </row>
    <row r="125" spans="1:48" ht="21" customHeight="1">
      <c r="A125" s="608" t="s">
        <v>604</v>
      </c>
      <c r="B125" s="605" t="s">
        <v>612</v>
      </c>
      <c r="C125" s="606" t="s">
        <v>196</v>
      </c>
      <c r="D125" s="605" t="s">
        <v>734</v>
      </c>
      <c r="E125" s="606" t="s">
        <v>341</v>
      </c>
      <c r="F125" s="644" t="s">
        <v>145</v>
      </c>
      <c r="G125" s="645" t="s">
        <v>145</v>
      </c>
      <c r="H125" s="645" t="s">
        <v>145</v>
      </c>
      <c r="I125" s="645" t="s">
        <v>145</v>
      </c>
      <c r="J125" s="645" t="s">
        <v>145</v>
      </c>
      <c r="L125" s="103">
        <v>110</v>
      </c>
      <c r="M125" s="103" t="s">
        <v>327</v>
      </c>
      <c r="N125" s="104">
        <f t="shared" si="24"/>
        <v>94</v>
      </c>
      <c r="O125" s="876">
        <f>IFERROR(_xlfn.RANK.EQ(N125,$N$16:$N$194,0)+COUNTIF(N$16:N125,N125)-1,"-")</f>
        <v>84</v>
      </c>
      <c r="P125" s="876"/>
      <c r="Q125" s="941" t="str">
        <f t="shared" si="25"/>
        <v>-</v>
      </c>
      <c r="R125" s="941" t="str">
        <f t="shared" si="26"/>
        <v>-</v>
      </c>
      <c r="S125" s="941" t="str">
        <f t="shared" si="27"/>
        <v>-</v>
      </c>
      <c r="T125" s="104">
        <f t="shared" si="28"/>
        <v>161</v>
      </c>
      <c r="U125" s="876">
        <f>IFERROR(_xlfn.RANK.EQ(T125,$T$16:$T$194,0)+COUNTIF(T$16:T125,T125)-1,"-")</f>
        <v>91</v>
      </c>
      <c r="V125" s="876"/>
      <c r="W125" s="828" t="str">
        <f t="shared" si="29"/>
        <v>-</v>
      </c>
      <c r="X125" s="828" t="str">
        <f t="shared" si="30"/>
        <v>-</v>
      </c>
      <c r="Y125" s="941" t="str">
        <f t="shared" si="31"/>
        <v>-</v>
      </c>
      <c r="Z125" s="104">
        <f t="shared" si="32"/>
        <v>171</v>
      </c>
      <c r="AA125" s="876">
        <f>IFERROR(_xlfn.RANK.EQ(Z125,$Z$16:$Z$194,0)+COUNTIF(Z$16:Z125,Z125)-1,"-")</f>
        <v>105</v>
      </c>
      <c r="AB125" s="876"/>
      <c r="AC125" s="828" t="str">
        <f t="shared" si="33"/>
        <v>-</v>
      </c>
      <c r="AD125" s="828" t="str">
        <f t="shared" si="34"/>
        <v>-</v>
      </c>
      <c r="AE125" s="85" t="str">
        <f t="shared" si="35"/>
        <v>-</v>
      </c>
      <c r="AF125" s="102"/>
      <c r="AG125" s="1"/>
      <c r="AH125" s="1"/>
      <c r="AI125" s="1"/>
      <c r="AJ125" s="1"/>
      <c r="AK125" s="1"/>
      <c r="AL125" s="1"/>
      <c r="AM125" s="1"/>
      <c r="AN125" s="1"/>
      <c r="AO125" s="1"/>
      <c r="AP125" s="1"/>
      <c r="AQ125" s="1"/>
      <c r="AR125" s="1"/>
      <c r="AS125" s="1"/>
      <c r="AT125" s="1"/>
      <c r="AU125" s="1"/>
      <c r="AV125" s="1"/>
    </row>
    <row r="126" spans="1:48" ht="21" customHeight="1">
      <c r="A126" s="608" t="s">
        <v>604</v>
      </c>
      <c r="B126" s="605" t="s">
        <v>612</v>
      </c>
      <c r="C126" s="606" t="s">
        <v>196</v>
      </c>
      <c r="D126" s="605" t="s">
        <v>735</v>
      </c>
      <c r="E126" s="606" t="s">
        <v>340</v>
      </c>
      <c r="F126" s="644" t="s">
        <v>145</v>
      </c>
      <c r="G126" s="645" t="s">
        <v>145</v>
      </c>
      <c r="H126" s="645" t="s">
        <v>145</v>
      </c>
      <c r="I126" s="645" t="s">
        <v>145</v>
      </c>
      <c r="J126" s="645" t="s">
        <v>145</v>
      </c>
      <c r="L126" s="103">
        <v>111</v>
      </c>
      <c r="M126" s="103" t="s">
        <v>270</v>
      </c>
      <c r="N126" s="104" t="str">
        <f t="shared" si="24"/>
        <v>x</v>
      </c>
      <c r="O126" s="876" t="str">
        <f>IFERROR(_xlfn.RANK.EQ(N126,$N$16:$N$194,0)+COUNTIF(N$16:N126,N126)-1,"-")</f>
        <v>-</v>
      </c>
      <c r="P126" s="876"/>
      <c r="Q126" s="941" t="str">
        <f t="shared" si="25"/>
        <v>-</v>
      </c>
      <c r="R126" s="941" t="str">
        <f t="shared" si="26"/>
        <v>-</v>
      </c>
      <c r="S126" s="941" t="str">
        <f t="shared" si="27"/>
        <v>-</v>
      </c>
      <c r="T126" s="104" t="str">
        <f t="shared" si="28"/>
        <v>x</v>
      </c>
      <c r="U126" s="876" t="str">
        <f>IFERROR(_xlfn.RANK.EQ(T126,$T$16:$T$194,0)+COUNTIF(T$16:T126,T126)-1,"-")</f>
        <v>-</v>
      </c>
      <c r="V126" s="876"/>
      <c r="W126" s="828" t="str">
        <f t="shared" si="29"/>
        <v>-</v>
      </c>
      <c r="X126" s="828" t="str">
        <f t="shared" si="30"/>
        <v>-</v>
      </c>
      <c r="Y126" s="941" t="str">
        <f t="shared" si="31"/>
        <v>-</v>
      </c>
      <c r="Z126" s="104">
        <f t="shared" si="32"/>
        <v>181</v>
      </c>
      <c r="AA126" s="876">
        <f>IFERROR(_xlfn.RANK.EQ(Z126,$Z$16:$Z$194,0)+COUNTIF(Z$16:Z126,Z126)-1,"-")</f>
        <v>101</v>
      </c>
      <c r="AB126" s="876"/>
      <c r="AC126" s="828" t="str">
        <f t="shared" si="33"/>
        <v>-</v>
      </c>
      <c r="AD126" s="828" t="str">
        <f t="shared" si="34"/>
        <v>-</v>
      </c>
      <c r="AE126" s="85" t="str">
        <f t="shared" si="35"/>
        <v>-</v>
      </c>
      <c r="AF126" s="102"/>
      <c r="AG126" s="1"/>
      <c r="AH126" s="1"/>
      <c r="AI126" s="1"/>
      <c r="AJ126" s="1"/>
      <c r="AK126" s="1"/>
      <c r="AL126" s="1"/>
      <c r="AM126" s="1"/>
      <c r="AN126" s="1"/>
      <c r="AO126" s="1"/>
      <c r="AP126" s="1"/>
      <c r="AQ126" s="1"/>
      <c r="AR126" s="1"/>
      <c r="AS126" s="1"/>
      <c r="AT126" s="1"/>
      <c r="AU126" s="1"/>
      <c r="AV126" s="1"/>
    </row>
    <row r="127" spans="1:48" ht="21" customHeight="1">
      <c r="A127" s="608" t="s">
        <v>604</v>
      </c>
      <c r="B127" s="605" t="s">
        <v>612</v>
      </c>
      <c r="C127" s="606" t="s">
        <v>196</v>
      </c>
      <c r="D127" s="605" t="s">
        <v>736</v>
      </c>
      <c r="E127" s="606" t="s">
        <v>347</v>
      </c>
      <c r="F127" s="644" t="s">
        <v>145</v>
      </c>
      <c r="G127" s="645" t="s">
        <v>145</v>
      </c>
      <c r="H127" s="645" t="s">
        <v>145</v>
      </c>
      <c r="I127" s="645" t="s">
        <v>145</v>
      </c>
      <c r="J127" s="645" t="s">
        <v>145</v>
      </c>
      <c r="L127" s="103">
        <v>112</v>
      </c>
      <c r="M127" s="103" t="s">
        <v>305</v>
      </c>
      <c r="N127" s="104" t="str">
        <f t="shared" si="24"/>
        <v>x</v>
      </c>
      <c r="O127" s="876" t="str">
        <f>IFERROR(_xlfn.RANK.EQ(N127,$N$16:$N$194,0)+COUNTIF(N$16:N127,N127)-1,"-")</f>
        <v>-</v>
      </c>
      <c r="P127" s="876"/>
      <c r="Q127" s="941" t="str">
        <f t="shared" si="25"/>
        <v>-</v>
      </c>
      <c r="R127" s="941" t="str">
        <f t="shared" si="26"/>
        <v>-</v>
      </c>
      <c r="S127" s="941" t="str">
        <f t="shared" si="27"/>
        <v>-</v>
      </c>
      <c r="T127" s="104" t="str">
        <f t="shared" si="28"/>
        <v>x</v>
      </c>
      <c r="U127" s="876" t="str">
        <f>IFERROR(_xlfn.RANK.EQ(T127,$T$16:$T$194,0)+COUNTIF(T$16:T127,T127)-1,"-")</f>
        <v>-</v>
      </c>
      <c r="V127" s="876"/>
      <c r="W127" s="828" t="str">
        <f t="shared" si="29"/>
        <v>-</v>
      </c>
      <c r="X127" s="828" t="str">
        <f t="shared" si="30"/>
        <v>-</v>
      </c>
      <c r="Y127" s="941" t="str">
        <f t="shared" si="31"/>
        <v>-</v>
      </c>
      <c r="Z127" s="104" t="str">
        <f t="shared" si="32"/>
        <v>x</v>
      </c>
      <c r="AA127" s="876" t="str">
        <f>IFERROR(_xlfn.RANK.EQ(Z127,$Z$16:$Z$194,0)+COUNTIF(Z$16:Z127,Z127)-1,"-")</f>
        <v>-</v>
      </c>
      <c r="AB127" s="876"/>
      <c r="AC127" s="828" t="str">
        <f t="shared" si="33"/>
        <v>-</v>
      </c>
      <c r="AD127" s="828" t="str">
        <f t="shared" si="34"/>
        <v>-</v>
      </c>
      <c r="AE127" s="85" t="str">
        <f t="shared" si="35"/>
        <v>-</v>
      </c>
      <c r="AF127" s="102"/>
      <c r="AG127" s="1"/>
      <c r="AH127" s="1"/>
      <c r="AI127" s="1"/>
      <c r="AJ127" s="1"/>
      <c r="AK127" s="1"/>
      <c r="AL127" s="1"/>
      <c r="AM127" s="1"/>
      <c r="AN127" s="1"/>
      <c r="AO127" s="1"/>
      <c r="AP127" s="1"/>
      <c r="AQ127" s="1"/>
      <c r="AR127" s="1"/>
      <c r="AS127" s="1"/>
      <c r="AT127" s="1"/>
      <c r="AU127" s="1"/>
      <c r="AV127" s="1"/>
    </row>
    <row r="128" spans="1:48" ht="21" customHeight="1">
      <c r="A128" s="608" t="s">
        <v>604</v>
      </c>
      <c r="B128" s="605" t="s">
        <v>612</v>
      </c>
      <c r="C128" s="606" t="s">
        <v>196</v>
      </c>
      <c r="D128" s="605" t="s">
        <v>737</v>
      </c>
      <c r="E128" s="606" t="s">
        <v>292</v>
      </c>
      <c r="F128" s="644" t="s">
        <v>145</v>
      </c>
      <c r="G128" s="645" t="s">
        <v>145</v>
      </c>
      <c r="H128" s="645" t="s">
        <v>145</v>
      </c>
      <c r="I128" s="645" t="s">
        <v>145</v>
      </c>
      <c r="J128" s="645" t="s">
        <v>145</v>
      </c>
      <c r="L128" s="103">
        <v>113</v>
      </c>
      <c r="M128" s="103" t="s">
        <v>341</v>
      </c>
      <c r="N128" s="104" t="str">
        <f t="shared" si="24"/>
        <v>-</v>
      </c>
      <c r="O128" s="876" t="str">
        <f>IFERROR(_xlfn.RANK.EQ(N128,$N$16:$N$194,0)+COUNTIF(N$16:N128,N128)-1,"-")</f>
        <v>-</v>
      </c>
      <c r="P128" s="876"/>
      <c r="Q128" s="941" t="str">
        <f t="shared" si="25"/>
        <v>-</v>
      </c>
      <c r="R128" s="941" t="str">
        <f t="shared" si="26"/>
        <v>-</v>
      </c>
      <c r="S128" s="941" t="str">
        <f t="shared" si="27"/>
        <v>-</v>
      </c>
      <c r="T128" s="104" t="str">
        <f t="shared" si="28"/>
        <v>-</v>
      </c>
      <c r="U128" s="876" t="str">
        <f>IFERROR(_xlfn.RANK.EQ(T128,$T$16:$T$194,0)+COUNTIF(T$16:T128,T128)-1,"-")</f>
        <v>-</v>
      </c>
      <c r="V128" s="876"/>
      <c r="W128" s="828" t="str">
        <f t="shared" si="29"/>
        <v>-</v>
      </c>
      <c r="X128" s="828" t="str">
        <f t="shared" si="30"/>
        <v>-</v>
      </c>
      <c r="Y128" s="941" t="str">
        <f t="shared" si="31"/>
        <v>-</v>
      </c>
      <c r="Z128" s="104" t="str">
        <f t="shared" si="32"/>
        <v>-</v>
      </c>
      <c r="AA128" s="876" t="str">
        <f>IFERROR(_xlfn.RANK.EQ(Z128,$Z$16:$Z$194,0)+COUNTIF(Z$16:Z128,Z128)-1,"-")</f>
        <v>-</v>
      </c>
      <c r="AB128" s="876"/>
      <c r="AC128" s="828" t="str">
        <f t="shared" si="33"/>
        <v>-</v>
      </c>
      <c r="AD128" s="828" t="str">
        <f t="shared" si="34"/>
        <v>-</v>
      </c>
      <c r="AE128" s="85" t="str">
        <f t="shared" si="35"/>
        <v>-</v>
      </c>
      <c r="AF128" s="102"/>
      <c r="AG128" s="1"/>
      <c r="AH128" s="1"/>
      <c r="AI128" s="1"/>
      <c r="AJ128" s="1"/>
      <c r="AK128" s="1"/>
      <c r="AL128" s="1"/>
      <c r="AM128" s="1"/>
      <c r="AN128" s="1"/>
      <c r="AO128" s="1"/>
      <c r="AP128" s="1"/>
      <c r="AQ128" s="1"/>
      <c r="AR128" s="1"/>
      <c r="AS128" s="1"/>
      <c r="AT128" s="1"/>
      <c r="AU128" s="1"/>
      <c r="AV128" s="1"/>
    </row>
    <row r="129" spans="1:48" ht="21" customHeight="1">
      <c r="A129" s="608" t="s">
        <v>604</v>
      </c>
      <c r="B129" s="605" t="s">
        <v>612</v>
      </c>
      <c r="C129" s="606" t="s">
        <v>196</v>
      </c>
      <c r="D129" s="605" t="s">
        <v>738</v>
      </c>
      <c r="E129" s="606" t="s">
        <v>275</v>
      </c>
      <c r="F129" s="644" t="s">
        <v>145</v>
      </c>
      <c r="G129" s="645" t="s">
        <v>145</v>
      </c>
      <c r="H129" s="645" t="s">
        <v>145</v>
      </c>
      <c r="I129" s="645" t="s">
        <v>145</v>
      </c>
      <c r="J129" s="645" t="s">
        <v>145</v>
      </c>
      <c r="L129" s="103">
        <v>114</v>
      </c>
      <c r="M129" s="103" t="s">
        <v>340</v>
      </c>
      <c r="N129" s="104" t="str">
        <f t="shared" si="24"/>
        <v>-</v>
      </c>
      <c r="O129" s="876" t="str">
        <f>IFERROR(_xlfn.RANK.EQ(N129,$N$16:$N$194,0)+COUNTIF(N$16:N129,N129)-1,"-")</f>
        <v>-</v>
      </c>
      <c r="P129" s="876"/>
      <c r="Q129" s="941" t="str">
        <f t="shared" si="25"/>
        <v>-</v>
      </c>
      <c r="R129" s="941" t="str">
        <f t="shared" si="26"/>
        <v>-</v>
      </c>
      <c r="S129" s="941" t="str">
        <f t="shared" si="27"/>
        <v>-</v>
      </c>
      <c r="T129" s="104" t="str">
        <f t="shared" si="28"/>
        <v>-</v>
      </c>
      <c r="U129" s="876" t="str">
        <f>IFERROR(_xlfn.RANK.EQ(T129,$T$16:$T$194,0)+COUNTIF(T$16:T129,T129)-1,"-")</f>
        <v>-</v>
      </c>
      <c r="V129" s="876"/>
      <c r="W129" s="828" t="str">
        <f t="shared" si="29"/>
        <v>-</v>
      </c>
      <c r="X129" s="828" t="str">
        <f t="shared" si="30"/>
        <v>-</v>
      </c>
      <c r="Y129" s="941" t="str">
        <f t="shared" si="31"/>
        <v>-</v>
      </c>
      <c r="Z129" s="104" t="str">
        <f t="shared" si="32"/>
        <v>-</v>
      </c>
      <c r="AA129" s="876" t="str">
        <f>IFERROR(_xlfn.RANK.EQ(Z129,$Z$16:$Z$194,0)+COUNTIF(Z$16:Z129,Z129)-1,"-")</f>
        <v>-</v>
      </c>
      <c r="AB129" s="876"/>
      <c r="AC129" s="828" t="str">
        <f t="shared" si="33"/>
        <v>-</v>
      </c>
      <c r="AD129" s="828" t="str">
        <f t="shared" si="34"/>
        <v>-</v>
      </c>
      <c r="AE129" s="85" t="str">
        <f t="shared" si="35"/>
        <v>-</v>
      </c>
      <c r="AF129" s="102"/>
      <c r="AG129" s="1"/>
      <c r="AH129" s="1"/>
      <c r="AI129" s="1"/>
      <c r="AJ129" s="1"/>
      <c r="AK129" s="1"/>
      <c r="AL129" s="1"/>
      <c r="AM129" s="1"/>
      <c r="AN129" s="1"/>
      <c r="AO129" s="1"/>
      <c r="AP129" s="1"/>
      <c r="AQ129" s="1"/>
      <c r="AR129" s="1"/>
      <c r="AS129" s="1"/>
      <c r="AT129" s="1"/>
      <c r="AU129" s="1"/>
      <c r="AV129" s="1"/>
    </row>
    <row r="130" spans="1:48" ht="21" customHeight="1">
      <c r="A130" s="608" t="s">
        <v>604</v>
      </c>
      <c r="B130" s="605" t="s">
        <v>612</v>
      </c>
      <c r="C130" s="606" t="s">
        <v>196</v>
      </c>
      <c r="D130" s="605" t="s">
        <v>739</v>
      </c>
      <c r="E130" s="606" t="s">
        <v>371</v>
      </c>
      <c r="F130" s="644" t="s">
        <v>145</v>
      </c>
      <c r="G130" s="645" t="s">
        <v>145</v>
      </c>
      <c r="H130" s="645" t="s">
        <v>145</v>
      </c>
      <c r="I130" s="645" t="s">
        <v>145</v>
      </c>
      <c r="J130" s="645" t="s">
        <v>145</v>
      </c>
      <c r="L130" s="103">
        <v>115</v>
      </c>
      <c r="M130" s="103" t="s">
        <v>347</v>
      </c>
      <c r="N130" s="104" t="str">
        <f t="shared" si="24"/>
        <v>-</v>
      </c>
      <c r="O130" s="876" t="str">
        <f>IFERROR(_xlfn.RANK.EQ(N130,$N$16:$N$194,0)+COUNTIF(N$16:N130,N130)-1,"-")</f>
        <v>-</v>
      </c>
      <c r="P130" s="876"/>
      <c r="Q130" s="941" t="str">
        <f t="shared" si="25"/>
        <v>-</v>
      </c>
      <c r="R130" s="941" t="str">
        <f t="shared" si="26"/>
        <v>-</v>
      </c>
      <c r="S130" s="941" t="str">
        <f t="shared" si="27"/>
        <v>-</v>
      </c>
      <c r="T130" s="104" t="str">
        <f t="shared" si="28"/>
        <v>-</v>
      </c>
      <c r="U130" s="876" t="str">
        <f>IFERROR(_xlfn.RANK.EQ(T130,$T$16:$T$194,0)+COUNTIF(T$16:T130,T130)-1,"-")</f>
        <v>-</v>
      </c>
      <c r="V130" s="876"/>
      <c r="W130" s="828" t="str">
        <f t="shared" si="29"/>
        <v>-</v>
      </c>
      <c r="X130" s="828" t="str">
        <f t="shared" si="30"/>
        <v>-</v>
      </c>
      <c r="Y130" s="941" t="str">
        <f t="shared" si="31"/>
        <v>-</v>
      </c>
      <c r="Z130" s="104" t="str">
        <f t="shared" si="32"/>
        <v>-</v>
      </c>
      <c r="AA130" s="876" t="str">
        <f>IFERROR(_xlfn.RANK.EQ(Z130,$Z$16:$Z$194,0)+COUNTIF(Z$16:Z130,Z130)-1,"-")</f>
        <v>-</v>
      </c>
      <c r="AB130" s="876"/>
      <c r="AC130" s="828" t="str">
        <f t="shared" si="33"/>
        <v>-</v>
      </c>
      <c r="AD130" s="828" t="str">
        <f t="shared" si="34"/>
        <v>-</v>
      </c>
      <c r="AE130" s="85" t="str">
        <f t="shared" si="35"/>
        <v>-</v>
      </c>
      <c r="AF130" s="102"/>
      <c r="AG130" s="1"/>
      <c r="AI130" s="1"/>
      <c r="AJ130" s="1"/>
      <c r="AK130" s="1"/>
      <c r="AL130" s="1"/>
      <c r="AM130" s="1"/>
      <c r="AN130" s="1"/>
      <c r="AO130" s="1"/>
      <c r="AP130" s="1"/>
      <c r="AQ130" s="1"/>
      <c r="AR130" s="1"/>
      <c r="AS130" s="1"/>
      <c r="AT130" s="1"/>
      <c r="AU130" s="1"/>
      <c r="AV130" s="1"/>
    </row>
    <row r="131" spans="1:48" ht="21" customHeight="1">
      <c r="A131" s="608" t="s">
        <v>604</v>
      </c>
      <c r="B131" s="605" t="s">
        <v>612</v>
      </c>
      <c r="C131" s="606" t="s">
        <v>196</v>
      </c>
      <c r="D131" s="605" t="s">
        <v>740</v>
      </c>
      <c r="E131" s="606" t="s">
        <v>372</v>
      </c>
      <c r="F131" s="644" t="s">
        <v>145</v>
      </c>
      <c r="G131" s="645" t="s">
        <v>145</v>
      </c>
      <c r="H131" s="645" t="s">
        <v>145</v>
      </c>
      <c r="I131" s="645" t="s">
        <v>145</v>
      </c>
      <c r="J131" s="645" t="s">
        <v>145</v>
      </c>
      <c r="L131" s="103">
        <v>116</v>
      </c>
      <c r="M131" s="103" t="s">
        <v>292</v>
      </c>
      <c r="N131" s="104" t="str">
        <f t="shared" si="24"/>
        <v>-</v>
      </c>
      <c r="O131" s="876" t="str">
        <f>IFERROR(_xlfn.RANK.EQ(N131,$N$16:$N$194,0)+COUNTIF(N$16:N131,N131)-1,"-")</f>
        <v>-</v>
      </c>
      <c r="P131" s="876"/>
      <c r="Q131" s="941" t="str">
        <f t="shared" si="25"/>
        <v>-</v>
      </c>
      <c r="R131" s="941" t="str">
        <f t="shared" si="26"/>
        <v>-</v>
      </c>
      <c r="S131" s="941" t="str">
        <f t="shared" si="27"/>
        <v>-</v>
      </c>
      <c r="T131" s="104" t="str">
        <f t="shared" si="28"/>
        <v>-</v>
      </c>
      <c r="U131" s="876" t="str">
        <f>IFERROR(_xlfn.RANK.EQ(T131,$T$16:$T$194,0)+COUNTIF(T$16:T131,T131)-1,"-")</f>
        <v>-</v>
      </c>
      <c r="V131" s="876"/>
      <c r="W131" s="828" t="str">
        <f t="shared" si="29"/>
        <v>-</v>
      </c>
      <c r="X131" s="828" t="str">
        <f t="shared" si="30"/>
        <v>-</v>
      </c>
      <c r="Y131" s="941" t="str">
        <f t="shared" si="31"/>
        <v>-</v>
      </c>
      <c r="Z131" s="104" t="str">
        <f t="shared" si="32"/>
        <v>-</v>
      </c>
      <c r="AA131" s="876" t="str">
        <f>IFERROR(_xlfn.RANK.EQ(Z131,$Z$16:$Z$194,0)+COUNTIF(Z$16:Z131,Z131)-1,"-")</f>
        <v>-</v>
      </c>
      <c r="AB131" s="876"/>
      <c r="AC131" s="828" t="str">
        <f t="shared" si="33"/>
        <v>-</v>
      </c>
      <c r="AD131" s="828" t="str">
        <f t="shared" si="34"/>
        <v>-</v>
      </c>
      <c r="AE131" s="85" t="str">
        <f t="shared" si="35"/>
        <v>-</v>
      </c>
      <c r="AF131" s="102"/>
      <c r="AG131" s="1"/>
      <c r="AH131" s="1"/>
      <c r="AI131" s="1"/>
      <c r="AJ131" s="1"/>
      <c r="AK131" s="1"/>
      <c r="AL131" s="1"/>
      <c r="AM131" s="1"/>
      <c r="AN131" s="1"/>
      <c r="AO131" s="1"/>
      <c r="AP131" s="1"/>
      <c r="AQ131" s="1"/>
      <c r="AR131" s="1"/>
      <c r="AS131" s="1"/>
      <c r="AT131" s="1"/>
      <c r="AU131" s="1"/>
      <c r="AV131" s="1"/>
    </row>
    <row r="132" spans="1:48" ht="21" customHeight="1">
      <c r="A132" s="608" t="s">
        <v>604</v>
      </c>
      <c r="B132" s="605" t="s">
        <v>612</v>
      </c>
      <c r="C132" s="606" t="s">
        <v>196</v>
      </c>
      <c r="D132" s="605" t="s">
        <v>741</v>
      </c>
      <c r="E132" s="606" t="s">
        <v>373</v>
      </c>
      <c r="F132" s="644" t="s">
        <v>145</v>
      </c>
      <c r="G132" s="645" t="s">
        <v>145</v>
      </c>
      <c r="H132" s="645" t="s">
        <v>145</v>
      </c>
      <c r="I132" s="645" t="s">
        <v>145</v>
      </c>
      <c r="J132" s="645" t="s">
        <v>145</v>
      </c>
      <c r="L132" s="103">
        <v>117</v>
      </c>
      <c r="M132" s="103" t="s">
        <v>275</v>
      </c>
      <c r="N132" s="104" t="str">
        <f t="shared" si="24"/>
        <v>-</v>
      </c>
      <c r="O132" s="876" t="str">
        <f>IFERROR(_xlfn.RANK.EQ(N132,$N$16:$N$194,0)+COUNTIF(N$16:N132,N132)-1,"-")</f>
        <v>-</v>
      </c>
      <c r="P132" s="876"/>
      <c r="Q132" s="941" t="str">
        <f t="shared" si="25"/>
        <v>-</v>
      </c>
      <c r="R132" s="941" t="str">
        <f t="shared" si="26"/>
        <v>-</v>
      </c>
      <c r="S132" s="941" t="str">
        <f t="shared" si="27"/>
        <v>-</v>
      </c>
      <c r="T132" s="104" t="str">
        <f t="shared" si="28"/>
        <v>-</v>
      </c>
      <c r="U132" s="876" t="str">
        <f>IFERROR(_xlfn.RANK.EQ(T132,$T$16:$T$194,0)+COUNTIF(T$16:T132,T132)-1,"-")</f>
        <v>-</v>
      </c>
      <c r="V132" s="876"/>
      <c r="W132" s="828" t="str">
        <f t="shared" si="29"/>
        <v>-</v>
      </c>
      <c r="X132" s="828" t="str">
        <f t="shared" si="30"/>
        <v>-</v>
      </c>
      <c r="Y132" s="941" t="str">
        <f t="shared" si="31"/>
        <v>-</v>
      </c>
      <c r="Z132" s="104" t="str">
        <f t="shared" si="32"/>
        <v>-</v>
      </c>
      <c r="AA132" s="876" t="str">
        <f>IFERROR(_xlfn.RANK.EQ(Z132,$Z$16:$Z$194,0)+COUNTIF(Z$16:Z132,Z132)-1,"-")</f>
        <v>-</v>
      </c>
      <c r="AB132" s="876"/>
      <c r="AC132" s="828" t="str">
        <f t="shared" si="33"/>
        <v>-</v>
      </c>
      <c r="AD132" s="828" t="str">
        <f t="shared" si="34"/>
        <v>-</v>
      </c>
      <c r="AE132" s="85" t="str">
        <f t="shared" si="35"/>
        <v>-</v>
      </c>
      <c r="AF132" s="102"/>
      <c r="AH132" s="1"/>
      <c r="AO132" s="1"/>
      <c r="AP132" s="1"/>
      <c r="AQ132" s="1"/>
      <c r="AR132" s="1"/>
      <c r="AS132" s="1"/>
      <c r="AT132" s="1"/>
      <c r="AU132" s="1"/>
      <c r="AV132" s="1"/>
    </row>
    <row r="133" spans="1:48" ht="21" customHeight="1">
      <c r="A133" s="608" t="s">
        <v>604</v>
      </c>
      <c r="B133" s="605" t="s">
        <v>612</v>
      </c>
      <c r="C133" s="606" t="s">
        <v>196</v>
      </c>
      <c r="D133" s="605" t="s">
        <v>742</v>
      </c>
      <c r="E133" s="606" t="s">
        <v>326</v>
      </c>
      <c r="F133" s="644" t="s">
        <v>145</v>
      </c>
      <c r="G133" s="645" t="s">
        <v>145</v>
      </c>
      <c r="H133" s="645" t="s">
        <v>145</v>
      </c>
      <c r="I133" s="645" t="s">
        <v>145</v>
      </c>
      <c r="J133" s="645" t="s">
        <v>145</v>
      </c>
      <c r="L133" s="103">
        <v>118</v>
      </c>
      <c r="M133" s="103" t="s">
        <v>371</v>
      </c>
      <c r="N133" s="104" t="str">
        <f t="shared" si="24"/>
        <v>-</v>
      </c>
      <c r="O133" s="876" t="str">
        <f>IFERROR(_xlfn.RANK.EQ(N133,$N$16:$N$194,0)+COUNTIF(N$16:N133,N133)-1,"-")</f>
        <v>-</v>
      </c>
      <c r="P133" s="876"/>
      <c r="Q133" s="941" t="str">
        <f t="shared" si="25"/>
        <v>-</v>
      </c>
      <c r="R133" s="941" t="str">
        <f t="shared" si="26"/>
        <v>-</v>
      </c>
      <c r="S133" s="941" t="str">
        <f t="shared" si="27"/>
        <v>-</v>
      </c>
      <c r="T133" s="104" t="str">
        <f t="shared" si="28"/>
        <v>-</v>
      </c>
      <c r="U133" s="876" t="str">
        <f>IFERROR(_xlfn.RANK.EQ(T133,$T$16:$T$194,0)+COUNTIF(T$16:T133,T133)-1,"-")</f>
        <v>-</v>
      </c>
      <c r="V133" s="876"/>
      <c r="W133" s="828" t="str">
        <f t="shared" si="29"/>
        <v>-</v>
      </c>
      <c r="X133" s="828" t="str">
        <f t="shared" si="30"/>
        <v>-</v>
      </c>
      <c r="Y133" s="941" t="str">
        <f t="shared" si="31"/>
        <v>-</v>
      </c>
      <c r="Z133" s="104" t="str">
        <f t="shared" si="32"/>
        <v>-</v>
      </c>
      <c r="AA133" s="876" t="str">
        <f>IFERROR(_xlfn.RANK.EQ(Z133,$Z$16:$Z$194,0)+COUNTIF(Z$16:Z133,Z133)-1,"-")</f>
        <v>-</v>
      </c>
      <c r="AB133" s="876"/>
      <c r="AC133" s="828" t="str">
        <f t="shared" si="33"/>
        <v>-</v>
      </c>
      <c r="AD133" s="828" t="str">
        <f t="shared" si="34"/>
        <v>-</v>
      </c>
      <c r="AE133" s="85" t="str">
        <f t="shared" si="35"/>
        <v>-</v>
      </c>
      <c r="AF133" s="102"/>
      <c r="AG133" s="1"/>
      <c r="AH133" s="1"/>
      <c r="AI133" s="1"/>
      <c r="AJ133" s="1"/>
      <c r="AK133" s="1"/>
      <c r="AL133" s="1"/>
      <c r="AM133" s="1"/>
      <c r="AN133" s="1"/>
    </row>
    <row r="134" spans="1:48" ht="21" customHeight="1">
      <c r="A134" s="608" t="s">
        <v>604</v>
      </c>
      <c r="B134" s="605" t="s">
        <v>614</v>
      </c>
      <c r="C134" s="606" t="s">
        <v>186</v>
      </c>
      <c r="D134" s="605" t="s">
        <v>743</v>
      </c>
      <c r="E134" s="606" t="s">
        <v>214</v>
      </c>
      <c r="F134" s="644">
        <v>1250</v>
      </c>
      <c r="G134" s="645">
        <v>273</v>
      </c>
      <c r="H134" s="645">
        <v>255</v>
      </c>
      <c r="I134" s="645">
        <v>274</v>
      </c>
      <c r="J134" s="645">
        <v>3400</v>
      </c>
      <c r="L134" s="103">
        <v>119</v>
      </c>
      <c r="M134" s="103" t="s">
        <v>372</v>
      </c>
      <c r="N134" s="104" t="str">
        <f t="shared" si="24"/>
        <v>-</v>
      </c>
      <c r="O134" s="876" t="str">
        <f>IFERROR(_xlfn.RANK.EQ(N134,$N$16:$N$194,0)+COUNTIF(N$16:N134,N134)-1,"-")</f>
        <v>-</v>
      </c>
      <c r="P134" s="876"/>
      <c r="Q134" s="941" t="str">
        <f t="shared" si="25"/>
        <v>-</v>
      </c>
      <c r="R134" s="941" t="str">
        <f t="shared" si="26"/>
        <v>-</v>
      </c>
      <c r="S134" s="941" t="str">
        <f t="shared" si="27"/>
        <v>-</v>
      </c>
      <c r="T134" s="104" t="str">
        <f t="shared" si="28"/>
        <v>-</v>
      </c>
      <c r="U134" s="876" t="str">
        <f>IFERROR(_xlfn.RANK.EQ(T134,$T$16:$T$194,0)+COUNTIF(T$16:T134,T134)-1,"-")</f>
        <v>-</v>
      </c>
      <c r="V134" s="876"/>
      <c r="W134" s="828" t="str">
        <f t="shared" si="29"/>
        <v>-</v>
      </c>
      <c r="X134" s="828" t="str">
        <f t="shared" si="30"/>
        <v>-</v>
      </c>
      <c r="Y134" s="941" t="str">
        <f t="shared" si="31"/>
        <v>-</v>
      </c>
      <c r="Z134" s="104" t="str">
        <f t="shared" si="32"/>
        <v>-</v>
      </c>
      <c r="AA134" s="876" t="str">
        <f>IFERROR(_xlfn.RANK.EQ(Z134,$Z$16:$Z$194,0)+COUNTIF(Z$16:Z134,Z134)-1,"-")</f>
        <v>-</v>
      </c>
      <c r="AB134" s="876"/>
      <c r="AC134" s="828" t="str">
        <f t="shared" si="33"/>
        <v>-</v>
      </c>
      <c r="AD134" s="828" t="str">
        <f t="shared" si="34"/>
        <v>-</v>
      </c>
      <c r="AE134" s="85" t="str">
        <f t="shared" si="35"/>
        <v>-</v>
      </c>
      <c r="AF134" s="102"/>
      <c r="AG134" s="1"/>
      <c r="AH134" s="1"/>
      <c r="AI134" s="1"/>
      <c r="AJ134" s="1"/>
      <c r="AK134" s="1"/>
      <c r="AL134" s="1"/>
      <c r="AM134" s="1"/>
      <c r="AN134" s="1"/>
      <c r="AO134" s="1"/>
      <c r="AP134" s="1"/>
      <c r="AQ134" s="1"/>
      <c r="AR134" s="1"/>
      <c r="AS134" s="1"/>
      <c r="AT134" s="1"/>
      <c r="AU134" s="1"/>
      <c r="AV134" s="1"/>
    </row>
    <row r="135" spans="1:48" ht="21" customHeight="1">
      <c r="A135" s="608" t="s">
        <v>604</v>
      </c>
      <c r="B135" s="605" t="s">
        <v>614</v>
      </c>
      <c r="C135" s="606" t="s">
        <v>186</v>
      </c>
      <c r="D135" s="605" t="s">
        <v>744</v>
      </c>
      <c r="E135" s="606" t="s">
        <v>205</v>
      </c>
      <c r="F135" s="644">
        <v>433</v>
      </c>
      <c r="G135" s="645">
        <v>297</v>
      </c>
      <c r="H135" s="645" t="s">
        <v>145</v>
      </c>
      <c r="I135" s="645">
        <v>297</v>
      </c>
      <c r="J135" s="645">
        <v>1290</v>
      </c>
      <c r="L135" s="103">
        <v>120</v>
      </c>
      <c r="M135" s="103" t="s">
        <v>373</v>
      </c>
      <c r="N135" s="104" t="str">
        <f t="shared" si="24"/>
        <v>-</v>
      </c>
      <c r="O135" s="876" t="str">
        <f>IFERROR(_xlfn.RANK.EQ(N135,$N$16:$N$194,0)+COUNTIF(N$16:N135,N135)-1,"-")</f>
        <v>-</v>
      </c>
      <c r="P135" s="876"/>
      <c r="Q135" s="941" t="str">
        <f t="shared" si="25"/>
        <v>-</v>
      </c>
      <c r="R135" s="941" t="str">
        <f t="shared" si="26"/>
        <v>-</v>
      </c>
      <c r="S135" s="941" t="str">
        <f t="shared" si="27"/>
        <v>-</v>
      </c>
      <c r="T135" s="104" t="str">
        <f t="shared" si="28"/>
        <v>-</v>
      </c>
      <c r="U135" s="876" t="str">
        <f>IFERROR(_xlfn.RANK.EQ(T135,$T$16:$T$194,0)+COUNTIF(T$16:T135,T135)-1,"-")</f>
        <v>-</v>
      </c>
      <c r="V135" s="876"/>
      <c r="W135" s="828" t="str">
        <f t="shared" si="29"/>
        <v>-</v>
      </c>
      <c r="X135" s="828" t="str">
        <f t="shared" si="30"/>
        <v>-</v>
      </c>
      <c r="Y135" s="941" t="str">
        <f t="shared" si="31"/>
        <v>-</v>
      </c>
      <c r="Z135" s="104" t="str">
        <f t="shared" si="32"/>
        <v>-</v>
      </c>
      <c r="AA135" s="876" t="str">
        <f>IFERROR(_xlfn.RANK.EQ(Z135,$Z$16:$Z$194,0)+COUNTIF(Z$16:Z135,Z135)-1,"-")</f>
        <v>-</v>
      </c>
      <c r="AB135" s="876"/>
      <c r="AC135" s="828" t="str">
        <f t="shared" si="33"/>
        <v>-</v>
      </c>
      <c r="AD135" s="828" t="str">
        <f t="shared" si="34"/>
        <v>-</v>
      </c>
      <c r="AE135" s="85" t="str">
        <f t="shared" si="35"/>
        <v>-</v>
      </c>
      <c r="AF135" s="102"/>
      <c r="AG135" s="1"/>
      <c r="AH135" s="1"/>
      <c r="AI135" s="1"/>
      <c r="AJ135" s="1"/>
      <c r="AK135" s="1"/>
      <c r="AL135" s="1"/>
      <c r="AM135" s="1"/>
      <c r="AN135" s="1"/>
      <c r="AO135" s="1"/>
      <c r="AP135" s="1"/>
      <c r="AQ135" s="1"/>
      <c r="AR135" s="1"/>
      <c r="AS135" s="1"/>
      <c r="AT135" s="1"/>
      <c r="AU135" s="1"/>
      <c r="AV135" s="1"/>
    </row>
    <row r="136" spans="1:48" ht="21" customHeight="1">
      <c r="A136" s="608" t="s">
        <v>604</v>
      </c>
      <c r="B136" s="605" t="s">
        <v>614</v>
      </c>
      <c r="C136" s="606" t="s">
        <v>186</v>
      </c>
      <c r="D136" s="605" t="s">
        <v>745</v>
      </c>
      <c r="E136" s="606" t="s">
        <v>321</v>
      </c>
      <c r="F136" s="644" t="s">
        <v>145</v>
      </c>
      <c r="G136" s="645" t="s">
        <v>145</v>
      </c>
      <c r="H136" s="645" t="s">
        <v>145</v>
      </c>
      <c r="I136" s="645" t="s">
        <v>145</v>
      </c>
      <c r="J136" s="645" t="s">
        <v>145</v>
      </c>
      <c r="L136" s="103">
        <v>121</v>
      </c>
      <c r="M136" s="103" t="s">
        <v>326</v>
      </c>
      <c r="N136" s="104" t="str">
        <f t="shared" si="24"/>
        <v>-</v>
      </c>
      <c r="O136" s="876" t="str">
        <f>IFERROR(_xlfn.RANK.EQ(N136,$N$16:$N$194,0)+COUNTIF(N$16:N136,N136)-1,"-")</f>
        <v>-</v>
      </c>
      <c r="P136" s="876"/>
      <c r="Q136" s="941" t="str">
        <f t="shared" si="25"/>
        <v>-</v>
      </c>
      <c r="R136" s="941" t="str">
        <f t="shared" si="26"/>
        <v>-</v>
      </c>
      <c r="S136" s="941" t="str">
        <f t="shared" si="27"/>
        <v>-</v>
      </c>
      <c r="T136" s="104" t="str">
        <f t="shared" si="28"/>
        <v>-</v>
      </c>
      <c r="U136" s="876" t="str">
        <f>IFERROR(_xlfn.RANK.EQ(T136,$T$16:$T$194,0)+COUNTIF(T$16:T136,T136)-1,"-")</f>
        <v>-</v>
      </c>
      <c r="V136" s="876"/>
      <c r="W136" s="828" t="str">
        <f t="shared" si="29"/>
        <v>-</v>
      </c>
      <c r="X136" s="828" t="str">
        <f t="shared" si="30"/>
        <v>-</v>
      </c>
      <c r="Y136" s="941" t="str">
        <f t="shared" si="31"/>
        <v>-</v>
      </c>
      <c r="Z136" s="104" t="str">
        <f t="shared" si="32"/>
        <v>-</v>
      </c>
      <c r="AA136" s="876" t="str">
        <f>IFERROR(_xlfn.RANK.EQ(Z136,$Z$16:$Z$194,0)+COUNTIF(Z$16:Z136,Z136)-1,"-")</f>
        <v>-</v>
      </c>
      <c r="AB136" s="876"/>
      <c r="AC136" s="828" t="str">
        <f t="shared" si="33"/>
        <v>-</v>
      </c>
      <c r="AD136" s="828" t="str">
        <f t="shared" si="34"/>
        <v>-</v>
      </c>
      <c r="AE136" s="85" t="str">
        <f t="shared" si="35"/>
        <v>-</v>
      </c>
      <c r="AF136" s="102"/>
      <c r="AG136" s="1"/>
      <c r="AH136" s="1"/>
      <c r="AI136" s="1"/>
      <c r="AJ136" s="1"/>
      <c r="AK136" s="1"/>
      <c r="AL136" s="1"/>
      <c r="AM136" s="1"/>
      <c r="AN136" s="1"/>
      <c r="AO136" s="1"/>
      <c r="AP136" s="1"/>
      <c r="AQ136" s="1"/>
      <c r="AR136" s="1"/>
      <c r="AS136" s="1"/>
      <c r="AT136" s="1"/>
      <c r="AU136" s="1"/>
      <c r="AV136" s="1"/>
    </row>
    <row r="137" spans="1:48" ht="21" customHeight="1">
      <c r="A137" s="608" t="s">
        <v>604</v>
      </c>
      <c r="B137" s="605" t="s">
        <v>614</v>
      </c>
      <c r="C137" s="606" t="s">
        <v>186</v>
      </c>
      <c r="D137" s="605" t="s">
        <v>746</v>
      </c>
      <c r="E137" s="606" t="s">
        <v>254</v>
      </c>
      <c r="F137" s="644">
        <v>524</v>
      </c>
      <c r="G137" s="645">
        <v>283</v>
      </c>
      <c r="H137" s="645" t="s">
        <v>888</v>
      </c>
      <c r="I137" s="645">
        <v>283</v>
      </c>
      <c r="J137" s="645">
        <v>1480</v>
      </c>
      <c r="L137" s="103">
        <v>122</v>
      </c>
      <c r="M137" s="103" t="s">
        <v>254</v>
      </c>
      <c r="N137" s="104">
        <f t="shared" si="24"/>
        <v>524</v>
      </c>
      <c r="O137" s="876">
        <f>IFERROR(_xlfn.RANK.EQ(N137,$N$16:$N$194,0)+COUNTIF(N$16:N137,N137)-1,"-")</f>
        <v>31</v>
      </c>
      <c r="P137" s="876"/>
      <c r="Q137" s="941" t="str">
        <f t="shared" si="25"/>
        <v>-</v>
      </c>
      <c r="R137" s="941" t="str">
        <f t="shared" si="26"/>
        <v>-</v>
      </c>
      <c r="S137" s="941" t="str">
        <f t="shared" si="27"/>
        <v>-</v>
      </c>
      <c r="T137" s="104">
        <f t="shared" si="28"/>
        <v>1480</v>
      </c>
      <c r="U137" s="876">
        <f>IFERROR(_xlfn.RANK.EQ(T137,$T$16:$T$194,0)+COUNTIF(T$16:T137,T137)-1,"-")</f>
        <v>31</v>
      </c>
      <c r="V137" s="876"/>
      <c r="W137" s="828" t="str">
        <f t="shared" si="29"/>
        <v>-</v>
      </c>
      <c r="X137" s="828" t="str">
        <f t="shared" si="30"/>
        <v>-</v>
      </c>
      <c r="Y137" s="941" t="str">
        <f t="shared" si="31"/>
        <v>-</v>
      </c>
      <c r="Z137" s="104">
        <f t="shared" si="32"/>
        <v>283</v>
      </c>
      <c r="AA137" s="876">
        <f>IFERROR(_xlfn.RANK.EQ(Z137,$Z$16:$Z$194,0)+COUNTIF(Z$16:Z137,Z137)-1,"-")</f>
        <v>47</v>
      </c>
      <c r="AB137" s="876"/>
      <c r="AC137" s="828" t="str">
        <f t="shared" si="33"/>
        <v>-</v>
      </c>
      <c r="AD137" s="828" t="str">
        <f t="shared" si="34"/>
        <v>-</v>
      </c>
      <c r="AE137" s="85" t="str">
        <f t="shared" si="35"/>
        <v>-</v>
      </c>
      <c r="AF137" s="102"/>
      <c r="AG137" s="1"/>
      <c r="AH137" s="1"/>
      <c r="AI137" s="1"/>
      <c r="AJ137" s="1"/>
      <c r="AK137" s="1"/>
      <c r="AL137" s="1"/>
      <c r="AM137" s="1"/>
      <c r="AN137" s="1"/>
      <c r="AO137" s="1"/>
      <c r="AP137" s="1"/>
      <c r="AQ137" s="1"/>
      <c r="AR137" s="1"/>
      <c r="AS137" s="1"/>
      <c r="AT137" s="1"/>
      <c r="AU137" s="1"/>
      <c r="AV137" s="1"/>
    </row>
    <row r="138" spans="1:48" ht="21" customHeight="1">
      <c r="A138" s="608" t="s">
        <v>604</v>
      </c>
      <c r="B138" s="605" t="s">
        <v>614</v>
      </c>
      <c r="C138" s="606" t="s">
        <v>186</v>
      </c>
      <c r="D138" s="605" t="s">
        <v>747</v>
      </c>
      <c r="E138" s="606" t="s">
        <v>287</v>
      </c>
      <c r="F138" s="644">
        <v>414</v>
      </c>
      <c r="G138" s="645">
        <v>287</v>
      </c>
      <c r="H138" s="645" t="s">
        <v>888</v>
      </c>
      <c r="I138" s="645">
        <v>287</v>
      </c>
      <c r="J138" s="645">
        <v>1190</v>
      </c>
      <c r="L138" s="103">
        <v>123</v>
      </c>
      <c r="M138" s="103" t="s">
        <v>287</v>
      </c>
      <c r="N138" s="104">
        <f t="shared" si="24"/>
        <v>414</v>
      </c>
      <c r="O138" s="876">
        <f>IFERROR(_xlfn.RANK.EQ(N138,$N$16:$N$194,0)+COUNTIF(N$16:N138,N138)-1,"-")</f>
        <v>38</v>
      </c>
      <c r="P138" s="876"/>
      <c r="Q138" s="941" t="str">
        <f t="shared" si="25"/>
        <v>-</v>
      </c>
      <c r="R138" s="941" t="str">
        <f t="shared" si="26"/>
        <v>-</v>
      </c>
      <c r="S138" s="941" t="str">
        <f t="shared" si="27"/>
        <v>-</v>
      </c>
      <c r="T138" s="104">
        <f t="shared" si="28"/>
        <v>1190</v>
      </c>
      <c r="U138" s="876">
        <f>IFERROR(_xlfn.RANK.EQ(T138,$T$16:$T$194,0)+COUNTIF(T$16:T138,T138)-1,"-")</f>
        <v>38</v>
      </c>
      <c r="V138" s="876"/>
      <c r="W138" s="828" t="str">
        <f t="shared" si="29"/>
        <v>-</v>
      </c>
      <c r="X138" s="828" t="str">
        <f t="shared" si="30"/>
        <v>-</v>
      </c>
      <c r="Y138" s="941" t="str">
        <f t="shared" si="31"/>
        <v>-</v>
      </c>
      <c r="Z138" s="104">
        <f t="shared" si="32"/>
        <v>287</v>
      </c>
      <c r="AA138" s="876">
        <f>IFERROR(_xlfn.RANK.EQ(Z138,$Z$16:$Z$194,0)+COUNTIF(Z$16:Z138,Z138)-1,"-")</f>
        <v>40</v>
      </c>
      <c r="AB138" s="876"/>
      <c r="AC138" s="828" t="str">
        <f t="shared" si="33"/>
        <v>-</v>
      </c>
      <c r="AD138" s="828" t="str">
        <f t="shared" si="34"/>
        <v>-</v>
      </c>
      <c r="AE138" s="85" t="str">
        <f t="shared" si="35"/>
        <v>-</v>
      </c>
      <c r="AF138" s="102"/>
      <c r="AG138" s="1"/>
      <c r="AH138" s="1"/>
      <c r="AI138" s="1"/>
      <c r="AJ138" s="1"/>
      <c r="AK138" s="1"/>
      <c r="AL138" s="1"/>
      <c r="AM138" s="1"/>
      <c r="AN138" s="1"/>
      <c r="AO138" s="1"/>
      <c r="AP138" s="1"/>
      <c r="AQ138" s="1"/>
      <c r="AR138" s="1"/>
      <c r="AS138" s="1"/>
      <c r="AT138" s="1"/>
      <c r="AU138" s="1"/>
      <c r="AV138" s="1"/>
    </row>
    <row r="139" spans="1:48" ht="21" customHeight="1">
      <c r="A139" s="608" t="s">
        <v>604</v>
      </c>
      <c r="B139" s="605" t="s">
        <v>614</v>
      </c>
      <c r="C139" s="606" t="s">
        <v>186</v>
      </c>
      <c r="D139" s="605" t="s">
        <v>748</v>
      </c>
      <c r="E139" s="606" t="s">
        <v>220</v>
      </c>
      <c r="F139" s="644">
        <v>244</v>
      </c>
      <c r="G139" s="645">
        <v>328</v>
      </c>
      <c r="H139" s="645" t="s">
        <v>145</v>
      </c>
      <c r="I139" s="645">
        <v>328</v>
      </c>
      <c r="J139" s="645">
        <v>800</v>
      </c>
      <c r="L139" s="103">
        <v>124</v>
      </c>
      <c r="M139" s="103" t="s">
        <v>220</v>
      </c>
      <c r="N139" s="104">
        <f t="shared" si="24"/>
        <v>244</v>
      </c>
      <c r="O139" s="876">
        <f>IFERROR(_xlfn.RANK.EQ(N139,$N$16:$N$194,0)+COUNTIF(N$16:N139,N139)-1,"-")</f>
        <v>56</v>
      </c>
      <c r="P139" s="876"/>
      <c r="Q139" s="941" t="str">
        <f t="shared" si="25"/>
        <v>-</v>
      </c>
      <c r="R139" s="941" t="str">
        <f t="shared" si="26"/>
        <v>-</v>
      </c>
      <c r="S139" s="941" t="str">
        <f t="shared" si="27"/>
        <v>-</v>
      </c>
      <c r="T139" s="104">
        <f t="shared" si="28"/>
        <v>800</v>
      </c>
      <c r="U139" s="876">
        <f>IFERROR(_xlfn.RANK.EQ(T139,$T$16:$T$194,0)+COUNTIF(T$16:T139,T139)-1,"-")</f>
        <v>48</v>
      </c>
      <c r="V139" s="876"/>
      <c r="W139" s="828" t="str">
        <f t="shared" si="29"/>
        <v>-</v>
      </c>
      <c r="X139" s="828" t="str">
        <f t="shared" si="30"/>
        <v>-</v>
      </c>
      <c r="Y139" s="941" t="str">
        <f t="shared" si="31"/>
        <v>-</v>
      </c>
      <c r="Z139" s="104">
        <f t="shared" si="32"/>
        <v>328</v>
      </c>
      <c r="AA139" s="876">
        <f>IFERROR(_xlfn.RANK.EQ(Z139,$Z$16:$Z$194,0)+COUNTIF(Z$16:Z139,Z139)-1,"-")</f>
        <v>7</v>
      </c>
      <c r="AB139" s="876"/>
      <c r="AC139" s="828" t="str">
        <f t="shared" si="33"/>
        <v>-</v>
      </c>
      <c r="AD139" s="828" t="str">
        <f t="shared" si="34"/>
        <v>-</v>
      </c>
      <c r="AE139" s="85" t="str">
        <f t="shared" si="35"/>
        <v>-</v>
      </c>
      <c r="AF139" s="102"/>
      <c r="AG139" s="1"/>
      <c r="AH139" s="1"/>
      <c r="AI139" s="1"/>
      <c r="AJ139" s="1"/>
      <c r="AK139" s="1"/>
      <c r="AL139" s="1"/>
      <c r="AM139" s="1"/>
      <c r="AN139" s="1"/>
      <c r="AO139" s="1"/>
      <c r="AP139" s="1"/>
      <c r="AQ139" s="1"/>
      <c r="AR139" s="1"/>
      <c r="AS139" s="1"/>
      <c r="AT139" s="1"/>
      <c r="AU139" s="1"/>
      <c r="AV139" s="1"/>
    </row>
    <row r="140" spans="1:48" ht="21" customHeight="1">
      <c r="A140" s="608" t="s">
        <v>604</v>
      </c>
      <c r="B140" s="605" t="s">
        <v>614</v>
      </c>
      <c r="C140" s="606" t="s">
        <v>186</v>
      </c>
      <c r="D140" s="605" t="s">
        <v>749</v>
      </c>
      <c r="E140" s="606" t="s">
        <v>218</v>
      </c>
      <c r="F140" s="644">
        <v>292</v>
      </c>
      <c r="G140" s="645">
        <v>356</v>
      </c>
      <c r="H140" s="645" t="s">
        <v>145</v>
      </c>
      <c r="I140" s="645">
        <v>356</v>
      </c>
      <c r="J140" s="645">
        <v>1040</v>
      </c>
      <c r="L140" s="103">
        <v>125</v>
      </c>
      <c r="M140" s="103" t="s">
        <v>218</v>
      </c>
      <c r="N140" s="104">
        <f t="shared" si="24"/>
        <v>292</v>
      </c>
      <c r="O140" s="876">
        <f>IFERROR(_xlfn.RANK.EQ(N140,$N$16:$N$194,0)+COUNTIF(N$16:N140,N140)-1,"-")</f>
        <v>50</v>
      </c>
      <c r="P140" s="876"/>
      <c r="Q140" s="941" t="str">
        <f t="shared" si="25"/>
        <v>-</v>
      </c>
      <c r="R140" s="941" t="str">
        <f t="shared" si="26"/>
        <v>-</v>
      </c>
      <c r="S140" s="941" t="str">
        <f t="shared" si="27"/>
        <v>-</v>
      </c>
      <c r="T140" s="104">
        <f t="shared" si="28"/>
        <v>1040</v>
      </c>
      <c r="U140" s="876">
        <f>IFERROR(_xlfn.RANK.EQ(T140,$T$16:$T$194,0)+COUNTIF(T$16:T140,T140)-1,"-")</f>
        <v>42</v>
      </c>
      <c r="V140" s="876"/>
      <c r="W140" s="828" t="str">
        <f t="shared" si="29"/>
        <v>-</v>
      </c>
      <c r="X140" s="828" t="str">
        <f t="shared" si="30"/>
        <v>-</v>
      </c>
      <c r="Y140" s="941" t="str">
        <f t="shared" si="31"/>
        <v>-</v>
      </c>
      <c r="Z140" s="104">
        <f t="shared" si="32"/>
        <v>356</v>
      </c>
      <c r="AA140" s="876">
        <f>IFERROR(_xlfn.RANK.EQ(Z140,$Z$16:$Z$194,0)+COUNTIF(Z$16:Z140,Z140)-1,"-")</f>
        <v>3</v>
      </c>
      <c r="AB140" s="876"/>
      <c r="AC140" s="828" t="str">
        <f t="shared" si="33"/>
        <v>-</v>
      </c>
      <c r="AD140" s="828" t="str">
        <f t="shared" si="34"/>
        <v>-</v>
      </c>
      <c r="AE140" s="85" t="str">
        <f t="shared" si="35"/>
        <v>-</v>
      </c>
      <c r="AF140" s="102"/>
      <c r="AG140" s="1"/>
      <c r="AH140" s="1"/>
      <c r="AI140" s="1"/>
      <c r="AJ140" s="1"/>
      <c r="AK140" s="1"/>
      <c r="AL140" s="1"/>
      <c r="AM140" s="1"/>
      <c r="AN140" s="1"/>
      <c r="AO140" s="1"/>
      <c r="AP140" s="1"/>
      <c r="AQ140" s="1"/>
      <c r="AR140" s="1"/>
      <c r="AS140" s="1"/>
      <c r="AT140" s="1"/>
      <c r="AU140" s="1"/>
      <c r="AV140" s="1"/>
    </row>
    <row r="141" spans="1:48" ht="21" customHeight="1">
      <c r="A141" s="608" t="s">
        <v>604</v>
      </c>
      <c r="B141" s="605" t="s">
        <v>614</v>
      </c>
      <c r="C141" s="606" t="s">
        <v>186</v>
      </c>
      <c r="D141" s="605" t="s">
        <v>750</v>
      </c>
      <c r="E141" s="606" t="s">
        <v>204</v>
      </c>
      <c r="F141" s="644">
        <v>396</v>
      </c>
      <c r="G141" s="645">
        <v>367</v>
      </c>
      <c r="H141" s="645" t="s">
        <v>145</v>
      </c>
      <c r="I141" s="645">
        <v>367</v>
      </c>
      <c r="J141" s="645">
        <v>1450</v>
      </c>
      <c r="L141" s="103">
        <v>126</v>
      </c>
      <c r="M141" s="103" t="s">
        <v>204</v>
      </c>
      <c r="N141" s="104">
        <f t="shared" si="24"/>
        <v>396</v>
      </c>
      <c r="O141" s="876">
        <f>IFERROR(_xlfn.RANK.EQ(N141,$N$16:$N$194,0)+COUNTIF(N$16:N141,N141)-1,"-")</f>
        <v>40</v>
      </c>
      <c r="P141" s="876"/>
      <c r="Q141" s="941" t="str">
        <f t="shared" si="25"/>
        <v>-</v>
      </c>
      <c r="R141" s="941" t="str">
        <f t="shared" si="26"/>
        <v>-</v>
      </c>
      <c r="S141" s="941" t="str">
        <f t="shared" si="27"/>
        <v>-</v>
      </c>
      <c r="T141" s="104">
        <f t="shared" si="28"/>
        <v>1450</v>
      </c>
      <c r="U141" s="876">
        <f>IFERROR(_xlfn.RANK.EQ(T141,$T$16:$T$194,0)+COUNTIF(T$16:T141,T141)-1,"-")</f>
        <v>33</v>
      </c>
      <c r="V141" s="876"/>
      <c r="W141" s="828" t="str">
        <f t="shared" si="29"/>
        <v>-</v>
      </c>
      <c r="X141" s="828" t="str">
        <f t="shared" si="30"/>
        <v>-</v>
      </c>
      <c r="Y141" s="941" t="str">
        <f t="shared" si="31"/>
        <v>-</v>
      </c>
      <c r="Z141" s="104">
        <f t="shared" si="32"/>
        <v>367</v>
      </c>
      <c r="AA141" s="876">
        <f>IFERROR(_xlfn.RANK.EQ(Z141,$Z$16:$Z$194,0)+COUNTIF(Z$16:Z141,Z141)-1,"-")</f>
        <v>1</v>
      </c>
      <c r="AB141" s="876"/>
      <c r="AC141" s="828" t="str">
        <f t="shared" si="33"/>
        <v>-</v>
      </c>
      <c r="AD141" s="828" t="str">
        <f t="shared" si="34"/>
        <v>-</v>
      </c>
      <c r="AE141" s="85" t="str">
        <f t="shared" si="35"/>
        <v>-</v>
      </c>
      <c r="AF141" s="102"/>
      <c r="AG141" s="1"/>
      <c r="AH141" s="1"/>
      <c r="AI141" s="1"/>
      <c r="AJ141" s="1"/>
      <c r="AK141" s="1"/>
      <c r="AL141" s="1"/>
      <c r="AM141" s="1"/>
      <c r="AN141" s="1"/>
      <c r="AO141" s="1"/>
      <c r="AP141" s="1"/>
      <c r="AQ141" s="1"/>
      <c r="AR141" s="1"/>
      <c r="AS141" s="1"/>
      <c r="AT141" s="1"/>
      <c r="AU141" s="1"/>
      <c r="AV141" s="1"/>
    </row>
    <row r="142" spans="1:48" ht="21" customHeight="1">
      <c r="A142" s="608" t="s">
        <v>604</v>
      </c>
      <c r="B142" s="605" t="s">
        <v>614</v>
      </c>
      <c r="C142" s="606" t="s">
        <v>186</v>
      </c>
      <c r="D142" s="605" t="s">
        <v>751</v>
      </c>
      <c r="E142" s="606" t="s">
        <v>221</v>
      </c>
      <c r="F142" s="644">
        <v>182</v>
      </c>
      <c r="G142" s="645">
        <v>297</v>
      </c>
      <c r="H142" s="645" t="s">
        <v>145</v>
      </c>
      <c r="I142" s="645">
        <v>297</v>
      </c>
      <c r="J142" s="645">
        <v>541</v>
      </c>
      <c r="L142" s="103">
        <v>127</v>
      </c>
      <c r="M142" s="103" t="s">
        <v>221</v>
      </c>
      <c r="N142" s="104">
        <f t="shared" si="24"/>
        <v>182</v>
      </c>
      <c r="O142" s="876">
        <f>IFERROR(_xlfn.RANK.EQ(N142,$N$16:$N$194,0)+COUNTIF(N$16:N142,N142)-1,"-")</f>
        <v>65</v>
      </c>
      <c r="P142" s="876"/>
      <c r="Q142" s="941" t="str">
        <f t="shared" si="25"/>
        <v>-</v>
      </c>
      <c r="R142" s="941" t="str">
        <f t="shared" si="26"/>
        <v>-</v>
      </c>
      <c r="S142" s="941" t="str">
        <f t="shared" si="27"/>
        <v>-</v>
      </c>
      <c r="T142" s="104">
        <f t="shared" si="28"/>
        <v>541</v>
      </c>
      <c r="U142" s="876">
        <f>IFERROR(_xlfn.RANK.EQ(T142,$T$16:$T$194,0)+COUNTIF(T$16:T142,T142)-1,"-")</f>
        <v>58</v>
      </c>
      <c r="V142" s="876"/>
      <c r="W142" s="828" t="str">
        <f t="shared" si="29"/>
        <v>-</v>
      </c>
      <c r="X142" s="828" t="str">
        <f t="shared" si="30"/>
        <v>-</v>
      </c>
      <c r="Y142" s="941" t="str">
        <f t="shared" si="31"/>
        <v>-</v>
      </c>
      <c r="Z142" s="104">
        <f t="shared" si="32"/>
        <v>297</v>
      </c>
      <c r="AA142" s="876">
        <f>IFERROR(_xlfn.RANK.EQ(Z142,$Z$16:$Z$194,0)+COUNTIF(Z$16:Z142,Z142)-1,"-")</f>
        <v>28</v>
      </c>
      <c r="AB142" s="876"/>
      <c r="AC142" s="828" t="str">
        <f t="shared" si="33"/>
        <v>-</v>
      </c>
      <c r="AD142" s="828" t="str">
        <f t="shared" si="34"/>
        <v>-</v>
      </c>
      <c r="AE142" s="85" t="str">
        <f t="shared" si="35"/>
        <v>-</v>
      </c>
      <c r="AF142" s="102"/>
      <c r="AG142" s="1"/>
      <c r="AH142" s="1"/>
      <c r="AI142" s="1"/>
      <c r="AJ142" s="1"/>
      <c r="AK142" s="1"/>
      <c r="AL142" s="1"/>
      <c r="AM142" s="1"/>
      <c r="AN142" s="1"/>
      <c r="AO142" s="1"/>
      <c r="AP142" s="1"/>
      <c r="AQ142" s="1"/>
      <c r="AR142" s="1"/>
      <c r="AS142" s="1"/>
      <c r="AT142" s="1"/>
      <c r="AU142" s="1"/>
      <c r="AV142" s="1"/>
    </row>
    <row r="143" spans="1:48" ht="21" customHeight="1">
      <c r="A143" s="608" t="s">
        <v>604</v>
      </c>
      <c r="B143" s="605" t="s">
        <v>614</v>
      </c>
      <c r="C143" s="606" t="s">
        <v>186</v>
      </c>
      <c r="D143" s="605" t="s">
        <v>752</v>
      </c>
      <c r="E143" s="606" t="s">
        <v>230</v>
      </c>
      <c r="F143" s="644">
        <v>133</v>
      </c>
      <c r="G143" s="645">
        <v>278</v>
      </c>
      <c r="H143" s="645" t="s">
        <v>145</v>
      </c>
      <c r="I143" s="645">
        <v>278</v>
      </c>
      <c r="J143" s="645">
        <v>370</v>
      </c>
      <c r="L143" s="103">
        <v>128</v>
      </c>
      <c r="M143" s="103" t="s">
        <v>230</v>
      </c>
      <c r="N143" s="104">
        <f t="shared" si="24"/>
        <v>133</v>
      </c>
      <c r="O143" s="876">
        <f>IFERROR(_xlfn.RANK.EQ(N143,$N$16:$N$194,0)+COUNTIF(N$16:N143,N143)-1,"-")</f>
        <v>74</v>
      </c>
      <c r="P143" s="876"/>
      <c r="Q143" s="941" t="str">
        <f t="shared" si="25"/>
        <v>-</v>
      </c>
      <c r="R143" s="941" t="str">
        <f t="shared" si="26"/>
        <v>-</v>
      </c>
      <c r="S143" s="941" t="str">
        <f t="shared" si="27"/>
        <v>-</v>
      </c>
      <c r="T143" s="104">
        <f t="shared" si="28"/>
        <v>370</v>
      </c>
      <c r="U143" s="876">
        <f>IFERROR(_xlfn.RANK.EQ(T143,$T$16:$T$194,0)+COUNTIF(T$16:T143,T143)-1,"-")</f>
        <v>71</v>
      </c>
      <c r="V143" s="876"/>
      <c r="W143" s="828" t="str">
        <f t="shared" si="29"/>
        <v>-</v>
      </c>
      <c r="X143" s="828" t="str">
        <f t="shared" si="30"/>
        <v>-</v>
      </c>
      <c r="Y143" s="941" t="str">
        <f t="shared" si="31"/>
        <v>-</v>
      </c>
      <c r="Z143" s="104">
        <f t="shared" si="32"/>
        <v>278</v>
      </c>
      <c r="AA143" s="876">
        <f>IFERROR(_xlfn.RANK.EQ(Z143,$Z$16:$Z$194,0)+COUNTIF(Z$16:Z143,Z143)-1,"-")</f>
        <v>51</v>
      </c>
      <c r="AB143" s="876"/>
      <c r="AC143" s="828" t="str">
        <f t="shared" si="33"/>
        <v>-</v>
      </c>
      <c r="AD143" s="828" t="str">
        <f t="shared" si="34"/>
        <v>-</v>
      </c>
      <c r="AE143" s="85" t="str">
        <f t="shared" si="35"/>
        <v>-</v>
      </c>
      <c r="AF143" s="102"/>
      <c r="AG143" s="1"/>
      <c r="AH143" s="1"/>
      <c r="AI143" s="1"/>
      <c r="AJ143" s="1"/>
      <c r="AK143" s="1"/>
      <c r="AL143" s="1"/>
      <c r="AM143" s="1"/>
      <c r="AN143" s="1"/>
      <c r="AO143" s="1"/>
      <c r="AP143" s="1"/>
      <c r="AQ143" s="1"/>
      <c r="AR143" s="1"/>
      <c r="AS143" s="1"/>
      <c r="AT143" s="1"/>
      <c r="AU143" s="1"/>
      <c r="AV143" s="1"/>
    </row>
    <row r="144" spans="1:48" ht="21" customHeight="1">
      <c r="A144" s="608" t="s">
        <v>604</v>
      </c>
      <c r="B144" s="605" t="s">
        <v>614</v>
      </c>
      <c r="C144" s="606" t="s">
        <v>186</v>
      </c>
      <c r="D144" s="605" t="s">
        <v>753</v>
      </c>
      <c r="E144" s="606" t="s">
        <v>297</v>
      </c>
      <c r="F144" s="644">
        <v>196</v>
      </c>
      <c r="G144" s="645">
        <v>313</v>
      </c>
      <c r="H144" s="645" t="s">
        <v>145</v>
      </c>
      <c r="I144" s="645">
        <v>313</v>
      </c>
      <c r="J144" s="645">
        <v>613</v>
      </c>
      <c r="L144" s="103">
        <v>129</v>
      </c>
      <c r="M144" s="103" t="s">
        <v>297</v>
      </c>
      <c r="N144" s="104">
        <f t="shared" si="24"/>
        <v>196</v>
      </c>
      <c r="O144" s="876">
        <f>IFERROR(_xlfn.RANK.EQ(N144,$N$16:$N$194,0)+COUNTIF(N$16:N144,N144)-1,"-")</f>
        <v>59</v>
      </c>
      <c r="P144" s="876"/>
      <c r="Q144" s="941" t="str">
        <f t="shared" si="25"/>
        <v>-</v>
      </c>
      <c r="R144" s="941" t="str">
        <f t="shared" si="26"/>
        <v>-</v>
      </c>
      <c r="S144" s="941" t="str">
        <f t="shared" si="27"/>
        <v>-</v>
      </c>
      <c r="T144" s="104">
        <f t="shared" si="28"/>
        <v>613</v>
      </c>
      <c r="U144" s="876">
        <f>IFERROR(_xlfn.RANK.EQ(T144,$T$16:$T$194,0)+COUNTIF(T$16:T144,T144)-1,"-")</f>
        <v>53</v>
      </c>
      <c r="V144" s="876"/>
      <c r="W144" s="828" t="str">
        <f t="shared" si="29"/>
        <v>-</v>
      </c>
      <c r="X144" s="828" t="str">
        <f t="shared" si="30"/>
        <v>-</v>
      </c>
      <c r="Y144" s="941" t="str">
        <f t="shared" si="31"/>
        <v>-</v>
      </c>
      <c r="Z144" s="104">
        <f t="shared" si="32"/>
        <v>313</v>
      </c>
      <c r="AA144" s="876">
        <f>IFERROR(_xlfn.RANK.EQ(Z144,$Z$16:$Z$194,0)+COUNTIF(Z$16:Z144,Z144)-1,"-")</f>
        <v>14</v>
      </c>
      <c r="AB144" s="876"/>
      <c r="AC144" s="828" t="str">
        <f t="shared" si="33"/>
        <v>-</v>
      </c>
      <c r="AD144" s="828" t="str">
        <f t="shared" si="34"/>
        <v>-</v>
      </c>
      <c r="AE144" s="85" t="str">
        <f t="shared" si="35"/>
        <v>-</v>
      </c>
      <c r="AF144" s="102"/>
      <c r="AG144" s="1"/>
      <c r="AH144" s="1"/>
      <c r="AI144" s="1"/>
      <c r="AJ144" s="1"/>
      <c r="AK144" s="1"/>
      <c r="AL144" s="1"/>
      <c r="AM144" s="1"/>
      <c r="AN144" s="1"/>
      <c r="AO144" s="1"/>
      <c r="AP144" s="1"/>
      <c r="AQ144" s="1"/>
      <c r="AR144" s="1"/>
      <c r="AS144" s="1"/>
      <c r="AT144" s="1"/>
      <c r="AU144" s="1"/>
      <c r="AV144" s="1"/>
    </row>
    <row r="145" spans="1:48" ht="21" customHeight="1">
      <c r="A145" s="608" t="s">
        <v>604</v>
      </c>
      <c r="B145" s="605" t="s">
        <v>614</v>
      </c>
      <c r="C145" s="606" t="s">
        <v>186</v>
      </c>
      <c r="D145" s="605" t="s">
        <v>754</v>
      </c>
      <c r="E145" s="606" t="s">
        <v>289</v>
      </c>
      <c r="F145" s="644" t="s">
        <v>888</v>
      </c>
      <c r="G145" s="645" t="s">
        <v>888</v>
      </c>
      <c r="H145" s="645" t="s">
        <v>145</v>
      </c>
      <c r="I145" s="645" t="s">
        <v>888</v>
      </c>
      <c r="J145" s="645" t="s">
        <v>888</v>
      </c>
      <c r="L145" s="103">
        <v>130</v>
      </c>
      <c r="M145" s="103" t="s">
        <v>289</v>
      </c>
      <c r="N145" s="104" t="str">
        <f t="shared" ref="N145:N194" si="36">IFERROR(_xlfn.XLOOKUP(M145,$E$23:$E$201,$F$23:$F$201),"-")</f>
        <v>x</v>
      </c>
      <c r="O145" s="876" t="str">
        <f>IFERROR(_xlfn.RANK.EQ(N145,$N$16:$N$194,0)+COUNTIF(N$16:N145,N145)-1,"-")</f>
        <v>-</v>
      </c>
      <c r="P145" s="876"/>
      <c r="Q145" s="941" t="str">
        <f t="shared" ref="Q145:Q194" si="37">IFERROR(RANK(S145,$S$16:$S$194,0),"-")</f>
        <v>-</v>
      </c>
      <c r="R145" s="941" t="str">
        <f t="shared" ref="R145:R194" si="38">IFERROR(INDEX($M$16:$M$194,MATCH(L145,$O$16:$O$194,0)),"-")</f>
        <v>-</v>
      </c>
      <c r="S145" s="941" t="str">
        <f t="shared" ref="S145:S194" si="39">IFERROR(LARGE($N$16:$N$194,L145),"-")</f>
        <v>-</v>
      </c>
      <c r="T145" s="104" t="str">
        <f t="shared" ref="T145:T194" si="40">IFERROR(_xlfn.XLOOKUP(M145,$E$23:$E$201,$J$23:$J$201),"-")</f>
        <v>x</v>
      </c>
      <c r="U145" s="876" t="str">
        <f>IFERROR(_xlfn.RANK.EQ(T145,$T$16:$T$194,0)+COUNTIF(T$16:T145,T145)-1,"-")</f>
        <v>-</v>
      </c>
      <c r="V145" s="876"/>
      <c r="W145" s="828" t="str">
        <f t="shared" ref="W145:W194" si="41">IFERROR(RANK(Y145,$Y$16:$Y$194,0),"-")</f>
        <v>-</v>
      </c>
      <c r="X145" s="828" t="str">
        <f t="shared" ref="X145:X194" si="42">IFERROR(INDEX($M$16:$M$194,MATCH(L145,$U$16:$U$194,0)),"-")</f>
        <v>-</v>
      </c>
      <c r="Y145" s="941" t="str">
        <f t="shared" ref="Y145:Y194" si="43">IFERROR(LARGE($T$16:$T$194,L145),"-")</f>
        <v>-</v>
      </c>
      <c r="Z145" s="104" t="str">
        <f t="shared" ref="Z145:Z194" si="44">IFERROR(_xlfn.XLOOKUP(M145,$E$23:$E$201,$G$23:$G$201),"-")</f>
        <v>x</v>
      </c>
      <c r="AA145" s="876" t="str">
        <f>IFERROR(_xlfn.RANK.EQ(Z145,$Z$16:$Z$194,0)+COUNTIF(Z$16:Z145,Z145)-1,"-")</f>
        <v>-</v>
      </c>
      <c r="AB145" s="876"/>
      <c r="AC145" s="828" t="str">
        <f t="shared" ref="AC145:AC194" si="45">IFERROR(RANK(AE145,$AE$16:$AE$194,0),"-")</f>
        <v>-</v>
      </c>
      <c r="AD145" s="828" t="str">
        <f t="shared" ref="AD145:AD194" si="46">IFERROR(INDEX($M$16:$M$194,MATCH(L145,$AA$16:$AA$194,0)),"-")</f>
        <v>-</v>
      </c>
      <c r="AE145" s="85" t="str">
        <f t="shared" ref="AE145:AE194" si="47">IFERROR(LARGE($Z$16:$Z$194,L145),"-")</f>
        <v>-</v>
      </c>
      <c r="AF145" s="102"/>
      <c r="AG145" s="1"/>
      <c r="AH145" s="1"/>
      <c r="AI145" s="1"/>
      <c r="AJ145" s="1"/>
      <c r="AK145" s="1"/>
      <c r="AL145" s="1"/>
      <c r="AM145" s="1"/>
      <c r="AN145" s="1"/>
      <c r="AO145" s="1"/>
      <c r="AP145" s="1"/>
      <c r="AQ145" s="1"/>
      <c r="AR145" s="1"/>
      <c r="AS145" s="1"/>
      <c r="AT145" s="1"/>
      <c r="AU145" s="1"/>
      <c r="AV145" s="1"/>
    </row>
    <row r="146" spans="1:48" ht="21" customHeight="1">
      <c r="A146" s="608" t="s">
        <v>604</v>
      </c>
      <c r="B146" s="605" t="s">
        <v>614</v>
      </c>
      <c r="C146" s="606" t="s">
        <v>186</v>
      </c>
      <c r="D146" s="605" t="s">
        <v>755</v>
      </c>
      <c r="E146" s="606" t="s">
        <v>271</v>
      </c>
      <c r="F146" s="644">
        <v>62</v>
      </c>
      <c r="G146" s="645">
        <v>295</v>
      </c>
      <c r="H146" s="645" t="s">
        <v>145</v>
      </c>
      <c r="I146" s="645">
        <v>295</v>
      </c>
      <c r="J146" s="645">
        <v>183</v>
      </c>
      <c r="L146" s="103">
        <v>131</v>
      </c>
      <c r="M146" s="103" t="s">
        <v>271</v>
      </c>
      <c r="N146" s="104">
        <f t="shared" si="36"/>
        <v>62</v>
      </c>
      <c r="O146" s="876">
        <f>IFERROR(_xlfn.RANK.EQ(N146,$N$16:$N$194,0)+COUNTIF(N$16:N146,N146)-1,"-")</f>
        <v>91</v>
      </c>
      <c r="P146" s="876"/>
      <c r="Q146" s="941" t="str">
        <f t="shared" si="37"/>
        <v>-</v>
      </c>
      <c r="R146" s="941" t="str">
        <f t="shared" si="38"/>
        <v>-</v>
      </c>
      <c r="S146" s="941" t="str">
        <f t="shared" si="39"/>
        <v>-</v>
      </c>
      <c r="T146" s="104">
        <f t="shared" si="40"/>
        <v>183</v>
      </c>
      <c r="U146" s="876">
        <f>IFERROR(_xlfn.RANK.EQ(T146,$T$16:$T$194,0)+COUNTIF(T$16:T146,T146)-1,"-")</f>
        <v>89</v>
      </c>
      <c r="V146" s="876"/>
      <c r="W146" s="828" t="str">
        <f t="shared" si="41"/>
        <v>-</v>
      </c>
      <c r="X146" s="828" t="str">
        <f t="shared" si="42"/>
        <v>-</v>
      </c>
      <c r="Y146" s="941" t="str">
        <f t="shared" si="43"/>
        <v>-</v>
      </c>
      <c r="Z146" s="104">
        <f t="shared" si="44"/>
        <v>295</v>
      </c>
      <c r="AA146" s="876">
        <f>IFERROR(_xlfn.RANK.EQ(Z146,$Z$16:$Z$194,0)+COUNTIF(Z$16:Z146,Z146)-1,"-")</f>
        <v>33</v>
      </c>
      <c r="AB146" s="876"/>
      <c r="AC146" s="828" t="str">
        <f t="shared" si="45"/>
        <v>-</v>
      </c>
      <c r="AD146" s="828" t="str">
        <f t="shared" si="46"/>
        <v>-</v>
      </c>
      <c r="AE146" s="85" t="str">
        <f t="shared" si="47"/>
        <v>-</v>
      </c>
      <c r="AF146" s="102"/>
      <c r="AG146" s="1"/>
      <c r="AH146" s="1"/>
      <c r="AI146" s="1"/>
      <c r="AJ146" s="1"/>
      <c r="AK146" s="1"/>
      <c r="AL146" s="1"/>
      <c r="AM146" s="1"/>
      <c r="AN146" s="1"/>
      <c r="AO146" s="1"/>
      <c r="AP146" s="1"/>
      <c r="AQ146" s="1"/>
      <c r="AR146" s="1"/>
      <c r="AS146" s="1"/>
      <c r="AT146" s="1"/>
      <c r="AU146" s="1"/>
      <c r="AV146" s="1"/>
    </row>
    <row r="147" spans="1:48" ht="21" customHeight="1">
      <c r="A147" s="608" t="s">
        <v>604</v>
      </c>
      <c r="B147" s="605" t="s">
        <v>614</v>
      </c>
      <c r="C147" s="606" t="s">
        <v>186</v>
      </c>
      <c r="D147" s="605" t="s">
        <v>756</v>
      </c>
      <c r="E147" s="606" t="s">
        <v>243</v>
      </c>
      <c r="F147" s="644">
        <v>25</v>
      </c>
      <c r="G147" s="645">
        <v>308</v>
      </c>
      <c r="H147" s="645" t="s">
        <v>145</v>
      </c>
      <c r="I147" s="645">
        <v>308</v>
      </c>
      <c r="J147" s="645">
        <v>77</v>
      </c>
      <c r="L147" s="103">
        <v>132</v>
      </c>
      <c r="M147" s="103" t="s">
        <v>243</v>
      </c>
      <c r="N147" s="104">
        <f t="shared" si="36"/>
        <v>25</v>
      </c>
      <c r="O147" s="876">
        <f>IFERROR(_xlfn.RANK.EQ(N147,$N$16:$N$194,0)+COUNTIF(N$16:N147,N147)-1,"-")</f>
        <v>103</v>
      </c>
      <c r="P147" s="876"/>
      <c r="Q147" s="941" t="str">
        <f t="shared" si="37"/>
        <v>-</v>
      </c>
      <c r="R147" s="941" t="str">
        <f t="shared" si="38"/>
        <v>-</v>
      </c>
      <c r="S147" s="941" t="str">
        <f t="shared" si="39"/>
        <v>-</v>
      </c>
      <c r="T147" s="104">
        <f t="shared" si="40"/>
        <v>77</v>
      </c>
      <c r="U147" s="876">
        <f>IFERROR(_xlfn.RANK.EQ(T147,$T$16:$T$194,0)+COUNTIF(T$16:T147,T147)-1,"-")</f>
        <v>102</v>
      </c>
      <c r="V147" s="876"/>
      <c r="W147" s="828" t="str">
        <f t="shared" si="41"/>
        <v>-</v>
      </c>
      <c r="X147" s="828" t="str">
        <f t="shared" si="42"/>
        <v>-</v>
      </c>
      <c r="Y147" s="941" t="str">
        <f t="shared" si="43"/>
        <v>-</v>
      </c>
      <c r="Z147" s="104">
        <f t="shared" si="44"/>
        <v>308</v>
      </c>
      <c r="AA147" s="876">
        <f>IFERROR(_xlfn.RANK.EQ(Z147,$Z$16:$Z$194,0)+COUNTIF(Z$16:Z147,Z147)-1,"-")</f>
        <v>19</v>
      </c>
      <c r="AB147" s="876"/>
      <c r="AC147" s="828" t="str">
        <f t="shared" si="45"/>
        <v>-</v>
      </c>
      <c r="AD147" s="828" t="str">
        <f t="shared" si="46"/>
        <v>-</v>
      </c>
      <c r="AE147" s="85" t="str">
        <f t="shared" si="47"/>
        <v>-</v>
      </c>
      <c r="AF147" s="102"/>
      <c r="AG147" s="1"/>
      <c r="AH147" s="1"/>
      <c r="AI147" s="1"/>
      <c r="AJ147" s="1"/>
      <c r="AK147" s="1"/>
      <c r="AL147" s="1"/>
      <c r="AM147" s="1"/>
      <c r="AN147" s="1"/>
      <c r="AO147" s="1"/>
      <c r="AP147" s="1"/>
      <c r="AQ147" s="1"/>
      <c r="AR147" s="1"/>
      <c r="AS147" s="1"/>
      <c r="AT147" s="1"/>
      <c r="AU147" s="1"/>
      <c r="AV147" s="1"/>
    </row>
    <row r="148" spans="1:48" ht="21" customHeight="1">
      <c r="A148" s="608" t="s">
        <v>604</v>
      </c>
      <c r="B148" s="605" t="s">
        <v>614</v>
      </c>
      <c r="C148" s="606" t="s">
        <v>186</v>
      </c>
      <c r="D148" s="605" t="s">
        <v>757</v>
      </c>
      <c r="E148" s="606" t="s">
        <v>334</v>
      </c>
      <c r="F148" s="644" t="s">
        <v>145</v>
      </c>
      <c r="G148" s="645" t="s">
        <v>145</v>
      </c>
      <c r="H148" s="645" t="s">
        <v>145</v>
      </c>
      <c r="I148" s="645" t="s">
        <v>145</v>
      </c>
      <c r="J148" s="645" t="s">
        <v>145</v>
      </c>
      <c r="L148" s="103">
        <v>133</v>
      </c>
      <c r="M148" s="103" t="s">
        <v>334</v>
      </c>
      <c r="N148" s="104" t="str">
        <f t="shared" si="36"/>
        <v>-</v>
      </c>
      <c r="O148" s="876" t="str">
        <f>IFERROR(_xlfn.RANK.EQ(N148,$N$16:$N$194,0)+COUNTIF(N$16:N148,N148)-1,"-")</f>
        <v>-</v>
      </c>
      <c r="P148" s="876"/>
      <c r="Q148" s="941" t="str">
        <f t="shared" si="37"/>
        <v>-</v>
      </c>
      <c r="R148" s="941" t="str">
        <f t="shared" si="38"/>
        <v>-</v>
      </c>
      <c r="S148" s="941" t="str">
        <f t="shared" si="39"/>
        <v>-</v>
      </c>
      <c r="T148" s="104" t="str">
        <f t="shared" si="40"/>
        <v>-</v>
      </c>
      <c r="U148" s="876" t="str">
        <f>IFERROR(_xlfn.RANK.EQ(T148,$T$16:$T$194,0)+COUNTIF(T$16:T148,T148)-1,"-")</f>
        <v>-</v>
      </c>
      <c r="V148" s="876"/>
      <c r="W148" s="828" t="str">
        <f t="shared" si="41"/>
        <v>-</v>
      </c>
      <c r="X148" s="828" t="str">
        <f t="shared" si="42"/>
        <v>-</v>
      </c>
      <c r="Y148" s="941" t="str">
        <f t="shared" si="43"/>
        <v>-</v>
      </c>
      <c r="Z148" s="104" t="str">
        <f t="shared" si="44"/>
        <v>-</v>
      </c>
      <c r="AA148" s="876" t="str">
        <f>IFERROR(_xlfn.RANK.EQ(Z148,$Z$16:$Z$194,0)+COUNTIF(Z$16:Z148,Z148)-1,"-")</f>
        <v>-</v>
      </c>
      <c r="AB148" s="876"/>
      <c r="AC148" s="828" t="str">
        <f t="shared" si="45"/>
        <v>-</v>
      </c>
      <c r="AD148" s="828" t="str">
        <f t="shared" si="46"/>
        <v>-</v>
      </c>
      <c r="AE148" s="85" t="str">
        <f t="shared" si="47"/>
        <v>-</v>
      </c>
      <c r="AF148" s="102"/>
      <c r="AG148" s="1"/>
      <c r="AH148" s="1"/>
      <c r="AI148" s="1"/>
      <c r="AJ148" s="1"/>
      <c r="AK148" s="1"/>
      <c r="AL148" s="1"/>
      <c r="AM148" s="1"/>
      <c r="AN148" s="1"/>
      <c r="AO148" s="1"/>
      <c r="AP148" s="1"/>
      <c r="AQ148" s="1"/>
      <c r="AR148" s="1"/>
      <c r="AS148" s="1"/>
      <c r="AT148" s="1"/>
      <c r="AU148" s="1"/>
      <c r="AV148" s="1"/>
    </row>
    <row r="149" spans="1:48" ht="21" customHeight="1">
      <c r="A149" s="608" t="s">
        <v>604</v>
      </c>
      <c r="B149" s="605" t="s">
        <v>614</v>
      </c>
      <c r="C149" s="606" t="s">
        <v>186</v>
      </c>
      <c r="D149" s="605" t="s">
        <v>758</v>
      </c>
      <c r="E149" s="606" t="s">
        <v>365</v>
      </c>
      <c r="F149" s="644" t="s">
        <v>145</v>
      </c>
      <c r="G149" s="645" t="s">
        <v>145</v>
      </c>
      <c r="H149" s="645" t="s">
        <v>145</v>
      </c>
      <c r="I149" s="645" t="s">
        <v>145</v>
      </c>
      <c r="J149" s="645" t="s">
        <v>145</v>
      </c>
      <c r="L149" s="103">
        <v>134</v>
      </c>
      <c r="M149" s="103" t="s">
        <v>365</v>
      </c>
      <c r="N149" s="104" t="str">
        <f t="shared" si="36"/>
        <v>-</v>
      </c>
      <c r="O149" s="876" t="str">
        <f>IFERROR(_xlfn.RANK.EQ(N149,$N$16:$N$194,0)+COUNTIF(N$16:N149,N149)-1,"-")</f>
        <v>-</v>
      </c>
      <c r="P149" s="876"/>
      <c r="Q149" s="941" t="str">
        <f t="shared" si="37"/>
        <v>-</v>
      </c>
      <c r="R149" s="941" t="str">
        <f t="shared" si="38"/>
        <v>-</v>
      </c>
      <c r="S149" s="941" t="str">
        <f t="shared" si="39"/>
        <v>-</v>
      </c>
      <c r="T149" s="104" t="str">
        <f t="shared" si="40"/>
        <v>-</v>
      </c>
      <c r="U149" s="876" t="str">
        <f>IFERROR(_xlfn.RANK.EQ(T149,$T$16:$T$194,0)+COUNTIF(T$16:T149,T149)-1,"-")</f>
        <v>-</v>
      </c>
      <c r="V149" s="876"/>
      <c r="W149" s="828" t="str">
        <f t="shared" si="41"/>
        <v>-</v>
      </c>
      <c r="X149" s="828" t="str">
        <f t="shared" si="42"/>
        <v>-</v>
      </c>
      <c r="Y149" s="941" t="str">
        <f t="shared" si="43"/>
        <v>-</v>
      </c>
      <c r="Z149" s="104" t="str">
        <f t="shared" si="44"/>
        <v>-</v>
      </c>
      <c r="AA149" s="876" t="str">
        <f>IFERROR(_xlfn.RANK.EQ(Z149,$Z$16:$Z$194,0)+COUNTIF(Z$16:Z149,Z149)-1,"-")</f>
        <v>-</v>
      </c>
      <c r="AB149" s="876"/>
      <c r="AC149" s="828" t="str">
        <f t="shared" si="45"/>
        <v>-</v>
      </c>
      <c r="AD149" s="828" t="str">
        <f t="shared" si="46"/>
        <v>-</v>
      </c>
      <c r="AE149" s="85" t="str">
        <f t="shared" si="47"/>
        <v>-</v>
      </c>
      <c r="AF149" s="102"/>
      <c r="AG149" s="1"/>
      <c r="AH149" s="1"/>
      <c r="AI149" s="1"/>
      <c r="AJ149" s="1"/>
      <c r="AK149" s="1"/>
      <c r="AL149" s="1"/>
      <c r="AM149" s="1"/>
      <c r="AN149" s="1"/>
      <c r="AO149" s="1"/>
      <c r="AP149" s="1"/>
      <c r="AQ149" s="1"/>
      <c r="AR149" s="1"/>
      <c r="AS149" s="1"/>
      <c r="AT149" s="1"/>
      <c r="AU149" s="1"/>
      <c r="AV149" s="1"/>
    </row>
    <row r="150" spans="1:48" ht="21" customHeight="1">
      <c r="A150" s="608" t="s">
        <v>604</v>
      </c>
      <c r="B150" s="605" t="s">
        <v>614</v>
      </c>
      <c r="C150" s="606" t="s">
        <v>186</v>
      </c>
      <c r="D150" s="605" t="s">
        <v>759</v>
      </c>
      <c r="E150" s="606" t="s">
        <v>308</v>
      </c>
      <c r="F150" s="644" t="s">
        <v>145</v>
      </c>
      <c r="G150" s="645" t="s">
        <v>145</v>
      </c>
      <c r="H150" s="645" t="s">
        <v>145</v>
      </c>
      <c r="I150" s="645" t="s">
        <v>145</v>
      </c>
      <c r="J150" s="645" t="s">
        <v>145</v>
      </c>
      <c r="L150" s="103">
        <v>135</v>
      </c>
      <c r="M150" s="103" t="s">
        <v>308</v>
      </c>
      <c r="N150" s="104" t="str">
        <f t="shared" si="36"/>
        <v>-</v>
      </c>
      <c r="O150" s="876" t="str">
        <f>IFERROR(_xlfn.RANK.EQ(N150,$N$16:$N$194,0)+COUNTIF(N$16:N150,N150)-1,"-")</f>
        <v>-</v>
      </c>
      <c r="P150" s="876"/>
      <c r="Q150" s="941" t="str">
        <f t="shared" si="37"/>
        <v>-</v>
      </c>
      <c r="R150" s="941" t="str">
        <f t="shared" si="38"/>
        <v>-</v>
      </c>
      <c r="S150" s="941" t="str">
        <f t="shared" si="39"/>
        <v>-</v>
      </c>
      <c r="T150" s="104" t="str">
        <f t="shared" si="40"/>
        <v>-</v>
      </c>
      <c r="U150" s="876" t="str">
        <f>IFERROR(_xlfn.RANK.EQ(T150,$T$16:$T$194,0)+COUNTIF(T$16:T150,T150)-1,"-")</f>
        <v>-</v>
      </c>
      <c r="V150" s="876"/>
      <c r="W150" s="828" t="str">
        <f t="shared" si="41"/>
        <v>-</v>
      </c>
      <c r="X150" s="828" t="str">
        <f t="shared" si="42"/>
        <v>-</v>
      </c>
      <c r="Y150" s="941" t="str">
        <f t="shared" si="43"/>
        <v>-</v>
      </c>
      <c r="Z150" s="104" t="str">
        <f t="shared" si="44"/>
        <v>-</v>
      </c>
      <c r="AA150" s="876" t="str">
        <f>IFERROR(_xlfn.RANK.EQ(Z150,$Z$16:$Z$194,0)+COUNTIF(Z$16:Z150,Z150)-1,"-")</f>
        <v>-</v>
      </c>
      <c r="AB150" s="876"/>
      <c r="AC150" s="828" t="str">
        <f t="shared" si="45"/>
        <v>-</v>
      </c>
      <c r="AD150" s="828" t="str">
        <f t="shared" si="46"/>
        <v>-</v>
      </c>
      <c r="AE150" s="85" t="str">
        <f t="shared" si="47"/>
        <v>-</v>
      </c>
      <c r="AF150" s="102"/>
      <c r="AG150" s="1"/>
      <c r="AH150" s="1"/>
      <c r="AI150" s="1"/>
      <c r="AJ150" s="1"/>
      <c r="AK150" s="1"/>
      <c r="AL150" s="1"/>
      <c r="AM150" s="1"/>
      <c r="AN150" s="1"/>
      <c r="AO150" s="1"/>
      <c r="AP150" s="1"/>
      <c r="AQ150" s="1"/>
      <c r="AR150" s="1"/>
      <c r="AS150" s="1"/>
      <c r="AT150" s="1"/>
      <c r="AU150" s="1"/>
      <c r="AV150" s="1"/>
    </row>
    <row r="151" spans="1:48" ht="21" customHeight="1">
      <c r="A151" s="608" t="s">
        <v>604</v>
      </c>
      <c r="B151" s="605" t="s">
        <v>614</v>
      </c>
      <c r="C151" s="606" t="s">
        <v>186</v>
      </c>
      <c r="D151" s="605" t="s">
        <v>760</v>
      </c>
      <c r="E151" s="606" t="s">
        <v>233</v>
      </c>
      <c r="F151" s="644">
        <v>577</v>
      </c>
      <c r="G151" s="645">
        <v>301</v>
      </c>
      <c r="H151" s="645" t="s">
        <v>888</v>
      </c>
      <c r="I151" s="645">
        <v>301</v>
      </c>
      <c r="J151" s="645">
        <v>1740</v>
      </c>
      <c r="L151" s="103">
        <v>136</v>
      </c>
      <c r="M151" s="103" t="s">
        <v>233</v>
      </c>
      <c r="N151" s="104">
        <f t="shared" si="36"/>
        <v>577</v>
      </c>
      <c r="O151" s="876">
        <f>IFERROR(_xlfn.RANK.EQ(N151,$N$16:$N$194,0)+COUNTIF(N$16:N151,N151)-1,"-")</f>
        <v>26</v>
      </c>
      <c r="P151" s="876"/>
      <c r="Q151" s="941" t="str">
        <f t="shared" si="37"/>
        <v>-</v>
      </c>
      <c r="R151" s="941" t="str">
        <f t="shared" si="38"/>
        <v>-</v>
      </c>
      <c r="S151" s="941" t="str">
        <f t="shared" si="39"/>
        <v>-</v>
      </c>
      <c r="T151" s="104">
        <f t="shared" si="40"/>
        <v>1740</v>
      </c>
      <c r="U151" s="876">
        <f>IFERROR(_xlfn.RANK.EQ(T151,$T$16:$T$194,0)+COUNTIF(T$16:T151,T151)-1,"-")</f>
        <v>23</v>
      </c>
      <c r="V151" s="876"/>
      <c r="W151" s="828" t="str">
        <f t="shared" si="41"/>
        <v>-</v>
      </c>
      <c r="X151" s="828" t="str">
        <f t="shared" si="42"/>
        <v>-</v>
      </c>
      <c r="Y151" s="941" t="str">
        <f t="shared" si="43"/>
        <v>-</v>
      </c>
      <c r="Z151" s="104">
        <f t="shared" si="44"/>
        <v>301</v>
      </c>
      <c r="AA151" s="876">
        <f>IFERROR(_xlfn.RANK.EQ(Z151,$Z$16:$Z$194,0)+COUNTIF(Z$16:Z151,Z151)-1,"-")</f>
        <v>23</v>
      </c>
      <c r="AB151" s="876"/>
      <c r="AC151" s="828" t="str">
        <f t="shared" si="45"/>
        <v>-</v>
      </c>
      <c r="AD151" s="828" t="str">
        <f t="shared" si="46"/>
        <v>-</v>
      </c>
      <c r="AE151" s="85" t="str">
        <f t="shared" si="47"/>
        <v>-</v>
      </c>
      <c r="AF151" s="102"/>
      <c r="AG151" s="1"/>
      <c r="AH151" s="1"/>
      <c r="AI151" s="1"/>
      <c r="AJ151" s="1"/>
      <c r="AK151" s="1"/>
      <c r="AL151" s="1"/>
      <c r="AM151" s="1"/>
      <c r="AN151" s="1"/>
      <c r="AO151" s="1"/>
      <c r="AP151" s="1"/>
      <c r="AQ151" s="1"/>
      <c r="AR151" s="1"/>
      <c r="AS151" s="1"/>
      <c r="AT151" s="1"/>
      <c r="AU151" s="1"/>
      <c r="AV151" s="1"/>
    </row>
    <row r="152" spans="1:48" ht="21" customHeight="1">
      <c r="A152" s="608" t="s">
        <v>604</v>
      </c>
      <c r="B152" s="605" t="s">
        <v>616</v>
      </c>
      <c r="C152" s="606" t="s">
        <v>191</v>
      </c>
      <c r="D152" s="605" t="s">
        <v>761</v>
      </c>
      <c r="E152" s="606" t="s">
        <v>359</v>
      </c>
      <c r="F152" s="644" t="s">
        <v>145</v>
      </c>
      <c r="G152" s="645" t="s">
        <v>145</v>
      </c>
      <c r="H152" s="645" t="s">
        <v>145</v>
      </c>
      <c r="I152" s="645" t="s">
        <v>145</v>
      </c>
      <c r="J152" s="645" t="s">
        <v>145</v>
      </c>
      <c r="L152" s="103">
        <v>137</v>
      </c>
      <c r="M152" s="103" t="s">
        <v>322</v>
      </c>
      <c r="N152" s="104" t="str">
        <f t="shared" si="36"/>
        <v>-</v>
      </c>
      <c r="O152" s="876" t="str">
        <f>IFERROR(_xlfn.RANK.EQ(N152,$N$16:$N$194,0)+COUNTIF(N$16:N152,N152)-1,"-")</f>
        <v>-</v>
      </c>
      <c r="P152" s="876"/>
      <c r="Q152" s="941" t="str">
        <f t="shared" si="37"/>
        <v>-</v>
      </c>
      <c r="R152" s="941" t="str">
        <f t="shared" si="38"/>
        <v>-</v>
      </c>
      <c r="S152" s="941" t="str">
        <f t="shared" si="39"/>
        <v>-</v>
      </c>
      <c r="T152" s="104" t="str">
        <f t="shared" si="40"/>
        <v>-</v>
      </c>
      <c r="U152" s="876" t="str">
        <f>IFERROR(_xlfn.RANK.EQ(T152,$T$16:$T$194,0)+COUNTIF(T$16:T152,T152)-1,"-")</f>
        <v>-</v>
      </c>
      <c r="V152" s="876"/>
      <c r="W152" s="828" t="str">
        <f t="shared" si="41"/>
        <v>-</v>
      </c>
      <c r="X152" s="828" t="str">
        <f t="shared" si="42"/>
        <v>-</v>
      </c>
      <c r="Y152" s="941" t="str">
        <f t="shared" si="43"/>
        <v>-</v>
      </c>
      <c r="Z152" s="104" t="str">
        <f t="shared" si="44"/>
        <v>-</v>
      </c>
      <c r="AA152" s="876" t="str">
        <f>IFERROR(_xlfn.RANK.EQ(Z152,$Z$16:$Z$194,0)+COUNTIF(Z$16:Z152,Z152)-1,"-")</f>
        <v>-</v>
      </c>
      <c r="AB152" s="876"/>
      <c r="AC152" s="828" t="str">
        <f t="shared" si="45"/>
        <v>-</v>
      </c>
      <c r="AD152" s="828" t="str">
        <f t="shared" si="46"/>
        <v>-</v>
      </c>
      <c r="AE152" s="85" t="str">
        <f t="shared" si="47"/>
        <v>-</v>
      </c>
      <c r="AF152" s="102"/>
      <c r="AG152" s="1"/>
      <c r="AH152" s="1"/>
      <c r="AI152" s="1"/>
      <c r="AJ152" s="1"/>
      <c r="AK152" s="1"/>
      <c r="AL152" s="1"/>
      <c r="AM152" s="1"/>
      <c r="AN152" s="1"/>
      <c r="AO152" s="1"/>
      <c r="AP152" s="1"/>
      <c r="AQ152" s="1"/>
      <c r="AR152" s="1"/>
      <c r="AS152" s="1"/>
      <c r="AT152" s="1"/>
      <c r="AU152" s="1"/>
      <c r="AV152" s="1"/>
    </row>
    <row r="153" spans="1:48" ht="21" customHeight="1">
      <c r="A153" s="608" t="s">
        <v>604</v>
      </c>
      <c r="B153" s="605" t="s">
        <v>616</v>
      </c>
      <c r="C153" s="606" t="s">
        <v>191</v>
      </c>
      <c r="D153" s="605" t="s">
        <v>762</v>
      </c>
      <c r="E153" s="606" t="s">
        <v>348</v>
      </c>
      <c r="F153" s="644">
        <v>39</v>
      </c>
      <c r="G153" s="645">
        <v>256</v>
      </c>
      <c r="H153" s="645" t="s">
        <v>145</v>
      </c>
      <c r="I153" s="645">
        <v>256</v>
      </c>
      <c r="J153" s="645">
        <v>100</v>
      </c>
      <c r="L153" s="103">
        <v>138</v>
      </c>
      <c r="M153" s="103" t="s">
        <v>286</v>
      </c>
      <c r="N153" s="104">
        <f t="shared" si="36"/>
        <v>7</v>
      </c>
      <c r="O153" s="876">
        <f>IFERROR(_xlfn.RANK.EQ(N153,$N$16:$N$194,0)+COUNTIF(N$16:N153,N153)-1,"-")</f>
        <v>107</v>
      </c>
      <c r="P153" s="876"/>
      <c r="Q153" s="941" t="str">
        <f t="shared" si="37"/>
        <v>-</v>
      </c>
      <c r="R153" s="941" t="str">
        <f t="shared" si="38"/>
        <v>-</v>
      </c>
      <c r="S153" s="941" t="str">
        <f t="shared" si="39"/>
        <v>-</v>
      </c>
      <c r="T153" s="104">
        <f t="shared" si="40"/>
        <v>14</v>
      </c>
      <c r="U153" s="876">
        <f>IFERROR(_xlfn.RANK.EQ(T153,$T$16:$T$194,0)+COUNTIF(T$16:T153,T153)-1,"-")</f>
        <v>107</v>
      </c>
      <c r="V153" s="876"/>
      <c r="W153" s="828" t="str">
        <f t="shared" si="41"/>
        <v>-</v>
      </c>
      <c r="X153" s="828" t="str">
        <f t="shared" si="42"/>
        <v>-</v>
      </c>
      <c r="Y153" s="941" t="str">
        <f t="shared" si="43"/>
        <v>-</v>
      </c>
      <c r="Z153" s="104">
        <f t="shared" si="44"/>
        <v>200</v>
      </c>
      <c r="AA153" s="876">
        <f>IFERROR(_xlfn.RANK.EQ(Z153,$Z$16:$Z$194,0)+COUNTIF(Z$16:Z153,Z153)-1,"-")</f>
        <v>94</v>
      </c>
      <c r="AB153" s="876"/>
      <c r="AC153" s="828" t="str">
        <f t="shared" si="45"/>
        <v>-</v>
      </c>
      <c r="AD153" s="828" t="str">
        <f t="shared" si="46"/>
        <v>-</v>
      </c>
      <c r="AE153" s="85" t="str">
        <f t="shared" si="47"/>
        <v>-</v>
      </c>
      <c r="AF153" s="102"/>
      <c r="AG153" s="1"/>
      <c r="AH153" s="1"/>
      <c r="AI153" s="1"/>
      <c r="AJ153" s="1"/>
      <c r="AK153" s="1"/>
      <c r="AL153" s="1"/>
      <c r="AM153" s="1"/>
      <c r="AN153" s="1"/>
      <c r="AO153" s="1"/>
      <c r="AP153" s="1"/>
      <c r="AQ153" s="1"/>
      <c r="AR153" s="1"/>
      <c r="AS153" s="1"/>
      <c r="AT153" s="1"/>
      <c r="AU153" s="1"/>
      <c r="AV153" s="1"/>
    </row>
    <row r="154" spans="1:48" ht="21" customHeight="1">
      <c r="A154" s="608" t="s">
        <v>604</v>
      </c>
      <c r="B154" s="605" t="s">
        <v>616</v>
      </c>
      <c r="C154" s="606" t="s">
        <v>191</v>
      </c>
      <c r="D154" s="605" t="s">
        <v>763</v>
      </c>
      <c r="E154" s="606" t="s">
        <v>361</v>
      </c>
      <c r="F154" s="644" t="s">
        <v>145</v>
      </c>
      <c r="G154" s="645" t="s">
        <v>145</v>
      </c>
      <c r="H154" s="645" t="s">
        <v>145</v>
      </c>
      <c r="I154" s="645" t="s">
        <v>145</v>
      </c>
      <c r="J154" s="645" t="s">
        <v>145</v>
      </c>
      <c r="L154" s="103">
        <v>139</v>
      </c>
      <c r="M154" s="103" t="s">
        <v>366</v>
      </c>
      <c r="N154" s="104" t="str">
        <f t="shared" si="36"/>
        <v>-</v>
      </c>
      <c r="O154" s="876" t="str">
        <f>IFERROR(_xlfn.RANK.EQ(N154,$N$16:$N$194,0)+COUNTIF(N$16:N154,N154)-1,"-")</f>
        <v>-</v>
      </c>
      <c r="P154" s="876"/>
      <c r="Q154" s="941" t="str">
        <f t="shared" si="37"/>
        <v>-</v>
      </c>
      <c r="R154" s="941" t="str">
        <f t="shared" si="38"/>
        <v>-</v>
      </c>
      <c r="S154" s="941" t="str">
        <f t="shared" si="39"/>
        <v>-</v>
      </c>
      <c r="T154" s="104" t="str">
        <f t="shared" si="40"/>
        <v>-</v>
      </c>
      <c r="U154" s="876" t="str">
        <f>IFERROR(_xlfn.RANK.EQ(T154,$T$16:$T$194,0)+COUNTIF(T$16:T154,T154)-1,"-")</f>
        <v>-</v>
      </c>
      <c r="V154" s="876"/>
      <c r="W154" s="828" t="str">
        <f t="shared" si="41"/>
        <v>-</v>
      </c>
      <c r="X154" s="828" t="str">
        <f t="shared" si="42"/>
        <v>-</v>
      </c>
      <c r="Y154" s="941" t="str">
        <f t="shared" si="43"/>
        <v>-</v>
      </c>
      <c r="Z154" s="104" t="str">
        <f t="shared" si="44"/>
        <v>-</v>
      </c>
      <c r="AA154" s="876" t="str">
        <f>IFERROR(_xlfn.RANK.EQ(Z154,$Z$16:$Z$194,0)+COUNTIF(Z$16:Z154,Z154)-1,"-")</f>
        <v>-</v>
      </c>
      <c r="AB154" s="876"/>
      <c r="AC154" s="828" t="str">
        <f t="shared" si="45"/>
        <v>-</v>
      </c>
      <c r="AD154" s="828" t="str">
        <f t="shared" si="46"/>
        <v>-</v>
      </c>
      <c r="AE154" s="85" t="str">
        <f t="shared" si="47"/>
        <v>-</v>
      </c>
      <c r="AF154" s="102"/>
      <c r="AG154" s="1"/>
      <c r="AH154" s="1"/>
      <c r="AI154" s="1"/>
      <c r="AJ154" s="1"/>
      <c r="AK154" s="1"/>
      <c r="AL154" s="1"/>
      <c r="AM154" s="1"/>
      <c r="AN154" s="1"/>
      <c r="AO154" s="1"/>
      <c r="AP154" s="1"/>
      <c r="AQ154" s="1"/>
      <c r="AR154" s="1"/>
      <c r="AS154" s="1"/>
      <c r="AT154" s="1"/>
      <c r="AU154" s="1"/>
      <c r="AV154" s="1"/>
    </row>
    <row r="155" spans="1:48" ht="21" customHeight="1">
      <c r="A155" s="608" t="s">
        <v>604</v>
      </c>
      <c r="B155" s="605" t="s">
        <v>616</v>
      </c>
      <c r="C155" s="606" t="s">
        <v>191</v>
      </c>
      <c r="D155" s="605" t="s">
        <v>764</v>
      </c>
      <c r="E155" s="606" t="s">
        <v>303</v>
      </c>
      <c r="F155" s="644" t="s">
        <v>888</v>
      </c>
      <c r="G155" s="645" t="s">
        <v>888</v>
      </c>
      <c r="H155" s="645" t="s">
        <v>145</v>
      </c>
      <c r="I155" s="645" t="s">
        <v>888</v>
      </c>
      <c r="J155" s="645" t="s">
        <v>888</v>
      </c>
      <c r="L155" s="103">
        <v>140</v>
      </c>
      <c r="M155" s="103" t="s">
        <v>280</v>
      </c>
      <c r="N155" s="104">
        <f t="shared" si="36"/>
        <v>583</v>
      </c>
      <c r="O155" s="876">
        <f>IFERROR(_xlfn.RANK.EQ(N155,$N$16:$N$194,0)+COUNTIF(N$16:N155,N155)-1,"-")</f>
        <v>25</v>
      </c>
      <c r="P155" s="876"/>
      <c r="Q155" s="941" t="str">
        <f t="shared" si="37"/>
        <v>-</v>
      </c>
      <c r="R155" s="941" t="str">
        <f t="shared" si="38"/>
        <v>-</v>
      </c>
      <c r="S155" s="941" t="str">
        <f t="shared" si="39"/>
        <v>-</v>
      </c>
      <c r="T155" s="104">
        <f t="shared" si="40"/>
        <v>1470</v>
      </c>
      <c r="U155" s="876">
        <f>IFERROR(_xlfn.RANK.EQ(T155,$T$16:$T$194,0)+COUNTIF(T$16:T155,T155)-1,"-")</f>
        <v>32</v>
      </c>
      <c r="V155" s="876"/>
      <c r="W155" s="828" t="str">
        <f t="shared" si="41"/>
        <v>-</v>
      </c>
      <c r="X155" s="828" t="str">
        <f t="shared" si="42"/>
        <v>-</v>
      </c>
      <c r="Y155" s="941" t="str">
        <f t="shared" si="43"/>
        <v>-</v>
      </c>
      <c r="Z155" s="104">
        <f t="shared" si="44"/>
        <v>252</v>
      </c>
      <c r="AA155" s="876">
        <f>IFERROR(_xlfn.RANK.EQ(Z155,$Z$16:$Z$194,0)+COUNTIF(Z$16:Z155,Z155)-1,"-")</f>
        <v>69</v>
      </c>
      <c r="AB155" s="876"/>
      <c r="AC155" s="828" t="str">
        <f t="shared" si="45"/>
        <v>-</v>
      </c>
      <c r="AD155" s="828" t="str">
        <f t="shared" si="46"/>
        <v>-</v>
      </c>
      <c r="AE155" s="85" t="str">
        <f t="shared" si="47"/>
        <v>-</v>
      </c>
      <c r="AF155" s="102"/>
      <c r="AG155" s="1"/>
      <c r="AH155" s="1"/>
      <c r="AI155" s="1"/>
      <c r="AJ155" s="1"/>
      <c r="AK155" s="1"/>
      <c r="AL155" s="1"/>
      <c r="AM155" s="1"/>
      <c r="AN155" s="1"/>
      <c r="AO155" s="1"/>
      <c r="AP155" s="1"/>
      <c r="AQ155" s="1"/>
      <c r="AR155" s="1"/>
      <c r="AS155" s="1"/>
      <c r="AT155" s="1"/>
      <c r="AU155" s="1"/>
      <c r="AV155" s="1"/>
    </row>
    <row r="156" spans="1:48" ht="21" customHeight="1">
      <c r="A156" s="608" t="s">
        <v>604</v>
      </c>
      <c r="B156" s="605" t="s">
        <v>616</v>
      </c>
      <c r="C156" s="606" t="s">
        <v>191</v>
      </c>
      <c r="D156" s="605" t="s">
        <v>765</v>
      </c>
      <c r="E156" s="606" t="s">
        <v>322</v>
      </c>
      <c r="F156" s="644" t="s">
        <v>145</v>
      </c>
      <c r="G156" s="645" t="s">
        <v>145</v>
      </c>
      <c r="H156" s="645" t="s">
        <v>145</v>
      </c>
      <c r="I156" s="645" t="s">
        <v>145</v>
      </c>
      <c r="J156" s="645" t="s">
        <v>145</v>
      </c>
      <c r="L156" s="103">
        <v>141</v>
      </c>
      <c r="M156" s="103" t="s">
        <v>277</v>
      </c>
      <c r="N156" s="104" t="str">
        <f t="shared" si="36"/>
        <v>x</v>
      </c>
      <c r="O156" s="876" t="str">
        <f>IFERROR(_xlfn.RANK.EQ(N156,$N$16:$N$194,0)+COUNTIF(N$16:N156,N156)-1,"-")</f>
        <v>-</v>
      </c>
      <c r="P156" s="876"/>
      <c r="Q156" s="941" t="str">
        <f t="shared" si="37"/>
        <v>-</v>
      </c>
      <c r="R156" s="941" t="str">
        <f t="shared" si="38"/>
        <v>-</v>
      </c>
      <c r="S156" s="941" t="str">
        <f t="shared" si="39"/>
        <v>-</v>
      </c>
      <c r="T156" s="104" t="str">
        <f t="shared" si="40"/>
        <v>x</v>
      </c>
      <c r="U156" s="876" t="str">
        <f>IFERROR(_xlfn.RANK.EQ(T156,$T$16:$T$194,0)+COUNTIF(T$16:T156,T156)-1,"-")</f>
        <v>-</v>
      </c>
      <c r="V156" s="876"/>
      <c r="W156" s="828" t="str">
        <f t="shared" si="41"/>
        <v>-</v>
      </c>
      <c r="X156" s="828" t="str">
        <f t="shared" si="42"/>
        <v>-</v>
      </c>
      <c r="Y156" s="941" t="str">
        <f t="shared" si="43"/>
        <v>-</v>
      </c>
      <c r="Z156" s="104" t="str">
        <f t="shared" si="44"/>
        <v>x</v>
      </c>
      <c r="AA156" s="876" t="str">
        <f>IFERROR(_xlfn.RANK.EQ(Z156,$Z$16:$Z$194,0)+COUNTIF(Z$16:Z156,Z156)-1,"-")</f>
        <v>-</v>
      </c>
      <c r="AB156" s="876"/>
      <c r="AC156" s="828" t="str">
        <f t="shared" si="45"/>
        <v>-</v>
      </c>
      <c r="AD156" s="828" t="str">
        <f t="shared" si="46"/>
        <v>-</v>
      </c>
      <c r="AE156" s="85" t="str">
        <f t="shared" si="47"/>
        <v>-</v>
      </c>
      <c r="AF156" s="102"/>
      <c r="AG156" s="1"/>
      <c r="AH156" s="1"/>
      <c r="AI156" s="1"/>
      <c r="AJ156" s="1"/>
      <c r="AK156" s="1"/>
      <c r="AL156" s="1"/>
      <c r="AM156" s="1"/>
      <c r="AN156" s="1"/>
      <c r="AO156" s="1"/>
      <c r="AP156" s="1"/>
      <c r="AQ156" s="1"/>
      <c r="AR156" s="1"/>
      <c r="AS156" s="1"/>
      <c r="AT156" s="1"/>
      <c r="AU156" s="1"/>
      <c r="AV156" s="1"/>
    </row>
    <row r="157" spans="1:48" ht="21" customHeight="1">
      <c r="A157" s="608" t="s">
        <v>604</v>
      </c>
      <c r="B157" s="605" t="s">
        <v>616</v>
      </c>
      <c r="C157" s="606" t="s">
        <v>191</v>
      </c>
      <c r="D157" s="605" t="s">
        <v>766</v>
      </c>
      <c r="E157" s="606" t="s">
        <v>286</v>
      </c>
      <c r="F157" s="644">
        <v>7</v>
      </c>
      <c r="G157" s="645">
        <v>200</v>
      </c>
      <c r="H157" s="645" t="s">
        <v>888</v>
      </c>
      <c r="I157" s="645">
        <v>200</v>
      </c>
      <c r="J157" s="645">
        <v>14</v>
      </c>
      <c r="L157" s="103">
        <v>142</v>
      </c>
      <c r="M157" s="103" t="s">
        <v>257</v>
      </c>
      <c r="N157" s="104">
        <f t="shared" si="36"/>
        <v>873</v>
      </c>
      <c r="O157" s="876">
        <f>IFERROR(_xlfn.RANK.EQ(N157,$N$16:$N$194,0)+COUNTIF(N$16:N157,N157)-1,"-")</f>
        <v>12</v>
      </c>
      <c r="P157" s="876"/>
      <c r="Q157" s="941" t="str">
        <f t="shared" si="37"/>
        <v>-</v>
      </c>
      <c r="R157" s="941" t="str">
        <f t="shared" si="38"/>
        <v>-</v>
      </c>
      <c r="S157" s="941" t="str">
        <f t="shared" si="39"/>
        <v>-</v>
      </c>
      <c r="T157" s="104">
        <f t="shared" si="40"/>
        <v>2260</v>
      </c>
      <c r="U157" s="876">
        <f>IFERROR(_xlfn.RANK.EQ(T157,$T$16:$T$194,0)+COUNTIF(T$16:T157,T157)-1,"-")</f>
        <v>14</v>
      </c>
      <c r="V157" s="876"/>
      <c r="W157" s="828" t="str">
        <f t="shared" si="41"/>
        <v>-</v>
      </c>
      <c r="X157" s="828" t="str">
        <f t="shared" si="42"/>
        <v>-</v>
      </c>
      <c r="Y157" s="941" t="str">
        <f t="shared" si="43"/>
        <v>-</v>
      </c>
      <c r="Z157" s="104">
        <f t="shared" si="44"/>
        <v>259</v>
      </c>
      <c r="AA157" s="876">
        <f>IFERROR(_xlfn.RANK.EQ(Z157,$Z$16:$Z$194,0)+COUNTIF(Z$16:Z157,Z157)-1,"-")</f>
        <v>64</v>
      </c>
      <c r="AB157" s="876"/>
      <c r="AC157" s="828" t="str">
        <f t="shared" si="45"/>
        <v>-</v>
      </c>
      <c r="AD157" s="828" t="str">
        <f t="shared" si="46"/>
        <v>-</v>
      </c>
      <c r="AE157" s="85" t="str">
        <f t="shared" si="47"/>
        <v>-</v>
      </c>
      <c r="AF157" s="102"/>
      <c r="AG157" s="1"/>
      <c r="AH157" s="1"/>
      <c r="AI157" s="1"/>
      <c r="AJ157" s="1"/>
      <c r="AK157" s="1"/>
      <c r="AL157" s="1"/>
      <c r="AM157" s="1"/>
      <c r="AN157" s="1"/>
      <c r="AO157" s="1"/>
      <c r="AP157" s="1"/>
      <c r="AQ157" s="1"/>
      <c r="AR157" s="1"/>
      <c r="AS157" s="1"/>
      <c r="AT157" s="1"/>
      <c r="AU157" s="1"/>
      <c r="AV157" s="1"/>
    </row>
    <row r="158" spans="1:48" ht="21" customHeight="1">
      <c r="A158" s="608" t="s">
        <v>604</v>
      </c>
      <c r="B158" s="605" t="s">
        <v>616</v>
      </c>
      <c r="C158" s="606" t="s">
        <v>191</v>
      </c>
      <c r="D158" s="605" t="s">
        <v>767</v>
      </c>
      <c r="E158" s="606" t="s">
        <v>366</v>
      </c>
      <c r="F158" s="644" t="s">
        <v>145</v>
      </c>
      <c r="G158" s="645" t="s">
        <v>145</v>
      </c>
      <c r="H158" s="645" t="s">
        <v>145</v>
      </c>
      <c r="I158" s="645" t="s">
        <v>145</v>
      </c>
      <c r="J158" s="645" t="s">
        <v>145</v>
      </c>
      <c r="L158" s="103">
        <v>143</v>
      </c>
      <c r="M158" s="103" t="s">
        <v>274</v>
      </c>
      <c r="N158" s="104">
        <f t="shared" si="36"/>
        <v>324</v>
      </c>
      <c r="O158" s="876">
        <f>IFERROR(_xlfn.RANK.EQ(N158,$N$16:$N$194,0)+COUNTIF(N$16:N158,N158)-1,"-")</f>
        <v>47</v>
      </c>
      <c r="P158" s="876"/>
      <c r="Q158" s="941" t="str">
        <f t="shared" si="37"/>
        <v>-</v>
      </c>
      <c r="R158" s="941" t="str">
        <f t="shared" si="38"/>
        <v>-</v>
      </c>
      <c r="S158" s="941" t="str">
        <f t="shared" si="39"/>
        <v>-</v>
      </c>
      <c r="T158" s="104">
        <f t="shared" si="40"/>
        <v>814</v>
      </c>
      <c r="U158" s="876">
        <f>IFERROR(_xlfn.RANK.EQ(T158,$T$16:$T$194,0)+COUNTIF(T$16:T158,T158)-1,"-")</f>
        <v>47</v>
      </c>
      <c r="V158" s="876"/>
      <c r="W158" s="828" t="str">
        <f t="shared" si="41"/>
        <v>-</v>
      </c>
      <c r="X158" s="828" t="str">
        <f t="shared" si="42"/>
        <v>-</v>
      </c>
      <c r="Y158" s="941" t="str">
        <f t="shared" si="43"/>
        <v>-</v>
      </c>
      <c r="Z158" s="104">
        <f t="shared" si="44"/>
        <v>251</v>
      </c>
      <c r="AA158" s="876">
        <f>IFERROR(_xlfn.RANK.EQ(Z158,$Z$16:$Z$194,0)+COUNTIF(Z$16:Z158,Z158)-1,"-")</f>
        <v>72</v>
      </c>
      <c r="AB158" s="876"/>
      <c r="AC158" s="828" t="str">
        <f t="shared" si="45"/>
        <v>-</v>
      </c>
      <c r="AD158" s="828" t="str">
        <f t="shared" si="46"/>
        <v>-</v>
      </c>
      <c r="AE158" s="85" t="str">
        <f t="shared" si="47"/>
        <v>-</v>
      </c>
      <c r="AF158" s="102"/>
      <c r="AG158" s="1"/>
      <c r="AH158" s="1"/>
      <c r="AI158" s="1"/>
      <c r="AJ158" s="1"/>
      <c r="AK158" s="1"/>
      <c r="AL158" s="1"/>
      <c r="AM158" s="1"/>
      <c r="AN158" s="1"/>
      <c r="AO158" s="1"/>
      <c r="AP158" s="1"/>
      <c r="AQ158" s="1"/>
      <c r="AR158" s="1"/>
      <c r="AS158" s="1"/>
      <c r="AT158" s="1"/>
      <c r="AU158" s="1"/>
      <c r="AV158" s="1"/>
    </row>
    <row r="159" spans="1:48" ht="21" customHeight="1">
      <c r="A159" s="608" t="s">
        <v>604</v>
      </c>
      <c r="B159" s="605" t="s">
        <v>616</v>
      </c>
      <c r="C159" s="606" t="s">
        <v>191</v>
      </c>
      <c r="D159" s="605" t="s">
        <v>768</v>
      </c>
      <c r="E159" s="606" t="s">
        <v>280</v>
      </c>
      <c r="F159" s="644">
        <v>583</v>
      </c>
      <c r="G159" s="645">
        <v>252</v>
      </c>
      <c r="H159" s="645">
        <v>248</v>
      </c>
      <c r="I159" s="645">
        <v>260</v>
      </c>
      <c r="J159" s="645">
        <v>1470</v>
      </c>
      <c r="L159" s="103">
        <v>144</v>
      </c>
      <c r="M159" s="103" t="s">
        <v>323</v>
      </c>
      <c r="N159" s="104">
        <f t="shared" si="36"/>
        <v>14</v>
      </c>
      <c r="O159" s="876">
        <f>IFERROR(_xlfn.RANK.EQ(N159,$N$16:$N$194,0)+COUNTIF(N$16:N159,N159)-1,"-")</f>
        <v>105</v>
      </c>
      <c r="P159" s="876"/>
      <c r="Q159" s="941" t="str">
        <f t="shared" si="37"/>
        <v>-</v>
      </c>
      <c r="R159" s="941" t="str">
        <f t="shared" si="38"/>
        <v>-</v>
      </c>
      <c r="S159" s="941" t="str">
        <f t="shared" si="39"/>
        <v>-</v>
      </c>
      <c r="T159" s="104">
        <f t="shared" si="40"/>
        <v>38</v>
      </c>
      <c r="U159" s="876">
        <f>IFERROR(_xlfn.RANK.EQ(T159,$T$16:$T$194,0)+COUNTIF(T$16:T159,T159)-1,"-")</f>
        <v>104</v>
      </c>
      <c r="V159" s="876"/>
      <c r="W159" s="828" t="str">
        <f t="shared" si="41"/>
        <v>-</v>
      </c>
      <c r="X159" s="828" t="str">
        <f t="shared" si="42"/>
        <v>-</v>
      </c>
      <c r="Y159" s="941" t="str">
        <f t="shared" si="43"/>
        <v>-</v>
      </c>
      <c r="Z159" s="104">
        <f t="shared" si="44"/>
        <v>271</v>
      </c>
      <c r="AA159" s="876">
        <f>IFERROR(_xlfn.RANK.EQ(Z159,$Z$16:$Z$194,0)+COUNTIF(Z$16:Z159,Z159)-1,"-")</f>
        <v>57</v>
      </c>
      <c r="AB159" s="876"/>
      <c r="AC159" s="828" t="str">
        <f t="shared" si="45"/>
        <v>-</v>
      </c>
      <c r="AD159" s="828" t="str">
        <f t="shared" si="46"/>
        <v>-</v>
      </c>
      <c r="AE159" s="85" t="str">
        <f t="shared" si="47"/>
        <v>-</v>
      </c>
      <c r="AF159" s="102"/>
      <c r="AG159" s="1"/>
      <c r="AH159" s="1"/>
      <c r="AI159" s="1"/>
      <c r="AJ159" s="1"/>
      <c r="AK159" s="1"/>
      <c r="AL159" s="1"/>
      <c r="AM159" s="1"/>
      <c r="AN159" s="1"/>
      <c r="AO159" s="1"/>
      <c r="AP159" s="1"/>
      <c r="AQ159" s="1"/>
      <c r="AR159" s="1"/>
      <c r="AS159" s="1"/>
      <c r="AT159" s="1"/>
      <c r="AU159" s="1"/>
      <c r="AV159" s="1"/>
    </row>
    <row r="160" spans="1:48" ht="21" customHeight="1">
      <c r="A160" s="608" t="s">
        <v>604</v>
      </c>
      <c r="B160" s="605" t="s">
        <v>616</v>
      </c>
      <c r="C160" s="606" t="s">
        <v>191</v>
      </c>
      <c r="D160" s="605" t="s">
        <v>769</v>
      </c>
      <c r="E160" s="606" t="s">
        <v>277</v>
      </c>
      <c r="F160" s="644" t="s">
        <v>888</v>
      </c>
      <c r="G160" s="645" t="s">
        <v>888</v>
      </c>
      <c r="H160" s="645" t="s">
        <v>145</v>
      </c>
      <c r="I160" s="645" t="s">
        <v>888</v>
      </c>
      <c r="J160" s="645" t="s">
        <v>888</v>
      </c>
      <c r="L160" s="103">
        <v>145</v>
      </c>
      <c r="M160" s="103" t="s">
        <v>332</v>
      </c>
      <c r="N160" s="104">
        <f t="shared" si="36"/>
        <v>59</v>
      </c>
      <c r="O160" s="876">
        <f>IFERROR(_xlfn.RANK.EQ(N160,$N$16:$N$194,0)+COUNTIF(N$16:N160,N160)-1,"-")</f>
        <v>92</v>
      </c>
      <c r="P160" s="876"/>
      <c r="Q160" s="941" t="str">
        <f t="shared" si="37"/>
        <v>-</v>
      </c>
      <c r="R160" s="941" t="str">
        <f t="shared" si="38"/>
        <v>-</v>
      </c>
      <c r="S160" s="941" t="str">
        <f t="shared" si="39"/>
        <v>-</v>
      </c>
      <c r="T160" s="104">
        <f t="shared" si="40"/>
        <v>159</v>
      </c>
      <c r="U160" s="876">
        <f>IFERROR(_xlfn.RANK.EQ(T160,$T$16:$T$194,0)+COUNTIF(T$16:T160,T160)-1,"-")</f>
        <v>92</v>
      </c>
      <c r="V160" s="876"/>
      <c r="W160" s="828" t="str">
        <f t="shared" si="41"/>
        <v>-</v>
      </c>
      <c r="X160" s="828" t="str">
        <f t="shared" si="42"/>
        <v>-</v>
      </c>
      <c r="Y160" s="941" t="str">
        <f t="shared" si="43"/>
        <v>-</v>
      </c>
      <c r="Z160" s="104">
        <f t="shared" si="44"/>
        <v>269</v>
      </c>
      <c r="AA160" s="876">
        <f>IFERROR(_xlfn.RANK.EQ(Z160,$Z$16:$Z$194,0)+COUNTIF(Z$16:Z160,Z160)-1,"-")</f>
        <v>59</v>
      </c>
      <c r="AB160" s="876"/>
      <c r="AC160" s="828" t="str">
        <f t="shared" si="45"/>
        <v>-</v>
      </c>
      <c r="AD160" s="828" t="str">
        <f t="shared" si="46"/>
        <v>-</v>
      </c>
      <c r="AE160" s="85" t="str">
        <f t="shared" si="47"/>
        <v>-</v>
      </c>
      <c r="AF160" s="102"/>
      <c r="AG160" s="1"/>
      <c r="AH160" s="1"/>
      <c r="AI160" s="1"/>
      <c r="AJ160" s="1"/>
      <c r="AK160" s="1"/>
      <c r="AL160" s="1"/>
      <c r="AM160" s="1"/>
      <c r="AN160" s="1"/>
      <c r="AO160" s="1"/>
      <c r="AP160" s="1"/>
      <c r="AQ160" s="1"/>
      <c r="AR160" s="1"/>
      <c r="AS160" s="1"/>
      <c r="AT160" s="1"/>
      <c r="AU160" s="1"/>
      <c r="AV160" s="1"/>
    </row>
    <row r="161" spans="1:48" ht="21" customHeight="1">
      <c r="A161" s="608" t="s">
        <v>604</v>
      </c>
      <c r="B161" s="605" t="s">
        <v>616</v>
      </c>
      <c r="C161" s="606" t="s">
        <v>191</v>
      </c>
      <c r="D161" s="605" t="s">
        <v>770</v>
      </c>
      <c r="E161" s="606" t="s">
        <v>257</v>
      </c>
      <c r="F161" s="644">
        <v>873</v>
      </c>
      <c r="G161" s="645">
        <v>259</v>
      </c>
      <c r="H161" s="645">
        <v>246</v>
      </c>
      <c r="I161" s="645">
        <v>263</v>
      </c>
      <c r="J161" s="645">
        <v>2260</v>
      </c>
      <c r="L161" s="103">
        <v>146</v>
      </c>
      <c r="M161" s="103" t="s">
        <v>333</v>
      </c>
      <c r="N161" s="104" t="str">
        <f t="shared" si="36"/>
        <v>-</v>
      </c>
      <c r="O161" s="876" t="str">
        <f>IFERROR(_xlfn.RANK.EQ(N161,$N$16:$N$194,0)+COUNTIF(N$16:N161,N161)-1,"-")</f>
        <v>-</v>
      </c>
      <c r="P161" s="876"/>
      <c r="Q161" s="941" t="str">
        <f t="shared" si="37"/>
        <v>-</v>
      </c>
      <c r="R161" s="941" t="str">
        <f t="shared" si="38"/>
        <v>-</v>
      </c>
      <c r="S161" s="941" t="str">
        <f t="shared" si="39"/>
        <v>-</v>
      </c>
      <c r="T161" s="104" t="str">
        <f t="shared" si="40"/>
        <v>-</v>
      </c>
      <c r="U161" s="876" t="str">
        <f>IFERROR(_xlfn.RANK.EQ(T161,$T$16:$T$194,0)+COUNTIF(T$16:T161,T161)-1,"-")</f>
        <v>-</v>
      </c>
      <c r="V161" s="876"/>
      <c r="W161" s="828" t="str">
        <f t="shared" si="41"/>
        <v>-</v>
      </c>
      <c r="X161" s="828" t="str">
        <f t="shared" si="42"/>
        <v>-</v>
      </c>
      <c r="Y161" s="941" t="str">
        <f t="shared" si="43"/>
        <v>-</v>
      </c>
      <c r="Z161" s="104" t="str">
        <f t="shared" si="44"/>
        <v>-</v>
      </c>
      <c r="AA161" s="876" t="str">
        <f>IFERROR(_xlfn.RANK.EQ(Z161,$Z$16:$Z$194,0)+COUNTIF(Z$16:Z161,Z161)-1,"-")</f>
        <v>-</v>
      </c>
      <c r="AB161" s="876"/>
      <c r="AC161" s="828" t="str">
        <f t="shared" si="45"/>
        <v>-</v>
      </c>
      <c r="AD161" s="828" t="str">
        <f t="shared" si="46"/>
        <v>-</v>
      </c>
      <c r="AE161" s="85" t="str">
        <f t="shared" si="47"/>
        <v>-</v>
      </c>
      <c r="AF161" s="102"/>
      <c r="AG161" s="1"/>
      <c r="AH161" s="1"/>
      <c r="AI161" s="1"/>
      <c r="AJ161" s="1"/>
      <c r="AK161" s="1"/>
      <c r="AL161" s="1"/>
      <c r="AM161" s="1"/>
      <c r="AN161" s="1"/>
      <c r="AO161" s="1"/>
      <c r="AP161" s="1"/>
      <c r="AQ161" s="1"/>
      <c r="AR161" s="1"/>
      <c r="AS161" s="1"/>
      <c r="AT161" s="1"/>
      <c r="AU161" s="1"/>
      <c r="AV161" s="1"/>
    </row>
    <row r="162" spans="1:48" ht="21" customHeight="1">
      <c r="A162" s="608" t="s">
        <v>604</v>
      </c>
      <c r="B162" s="605" t="s">
        <v>616</v>
      </c>
      <c r="C162" s="606" t="s">
        <v>191</v>
      </c>
      <c r="D162" s="605" t="s">
        <v>771</v>
      </c>
      <c r="E162" s="606" t="s">
        <v>274</v>
      </c>
      <c r="F162" s="644">
        <v>324</v>
      </c>
      <c r="G162" s="645">
        <v>251</v>
      </c>
      <c r="H162" s="645">
        <v>250</v>
      </c>
      <c r="I162" s="645">
        <v>255</v>
      </c>
      <c r="J162" s="645">
        <v>814</v>
      </c>
      <c r="L162" s="103">
        <v>147</v>
      </c>
      <c r="M162" s="103" t="s">
        <v>343</v>
      </c>
      <c r="N162" s="104" t="str">
        <f t="shared" si="36"/>
        <v>-</v>
      </c>
      <c r="O162" s="876" t="str">
        <f>IFERROR(_xlfn.RANK.EQ(N162,$N$16:$N$194,0)+COUNTIF(N$16:N162,N162)-1,"-")</f>
        <v>-</v>
      </c>
      <c r="P162" s="876"/>
      <c r="Q162" s="941" t="str">
        <f t="shared" si="37"/>
        <v>-</v>
      </c>
      <c r="R162" s="941" t="str">
        <f t="shared" si="38"/>
        <v>-</v>
      </c>
      <c r="S162" s="941" t="str">
        <f t="shared" si="39"/>
        <v>-</v>
      </c>
      <c r="T162" s="104" t="str">
        <f t="shared" si="40"/>
        <v>-</v>
      </c>
      <c r="U162" s="876" t="str">
        <f>IFERROR(_xlfn.RANK.EQ(T162,$T$16:$T$194,0)+COUNTIF(T$16:T162,T162)-1,"-")</f>
        <v>-</v>
      </c>
      <c r="V162" s="876"/>
      <c r="W162" s="828" t="str">
        <f t="shared" si="41"/>
        <v>-</v>
      </c>
      <c r="X162" s="828" t="str">
        <f t="shared" si="42"/>
        <v>-</v>
      </c>
      <c r="Y162" s="941" t="str">
        <f t="shared" si="43"/>
        <v>-</v>
      </c>
      <c r="Z162" s="104" t="str">
        <f t="shared" si="44"/>
        <v>-</v>
      </c>
      <c r="AA162" s="876" t="str">
        <f>IFERROR(_xlfn.RANK.EQ(Z162,$Z$16:$Z$194,0)+COUNTIF(Z$16:Z162,Z162)-1,"-")</f>
        <v>-</v>
      </c>
      <c r="AB162" s="876"/>
      <c r="AC162" s="828" t="str">
        <f t="shared" si="45"/>
        <v>-</v>
      </c>
      <c r="AD162" s="828" t="str">
        <f t="shared" si="46"/>
        <v>-</v>
      </c>
      <c r="AE162" s="85" t="str">
        <f t="shared" si="47"/>
        <v>-</v>
      </c>
      <c r="AF162" s="102"/>
      <c r="AG162" s="1"/>
      <c r="AH162" s="1"/>
      <c r="AI162" s="1"/>
      <c r="AJ162" s="1"/>
      <c r="AK162" s="1"/>
      <c r="AL162" s="1"/>
      <c r="AM162" s="1"/>
      <c r="AN162" s="1"/>
      <c r="AO162" s="1"/>
      <c r="AP162" s="1"/>
      <c r="AQ162" s="1"/>
      <c r="AR162" s="1"/>
      <c r="AS162" s="1"/>
      <c r="AT162" s="1"/>
      <c r="AU162" s="1"/>
      <c r="AV162" s="1"/>
    </row>
    <row r="163" spans="1:48" ht="21" customHeight="1">
      <c r="A163" s="608" t="s">
        <v>604</v>
      </c>
      <c r="B163" s="605" t="s">
        <v>618</v>
      </c>
      <c r="C163" s="606" t="s">
        <v>195</v>
      </c>
      <c r="D163" s="605" t="s">
        <v>772</v>
      </c>
      <c r="E163" s="606" t="s">
        <v>323</v>
      </c>
      <c r="F163" s="644">
        <v>14</v>
      </c>
      <c r="G163" s="645">
        <v>271</v>
      </c>
      <c r="H163" s="645">
        <v>270</v>
      </c>
      <c r="I163" s="645" t="s">
        <v>888</v>
      </c>
      <c r="J163" s="645">
        <v>38</v>
      </c>
      <c r="L163" s="103">
        <v>148</v>
      </c>
      <c r="M163" s="103" t="s">
        <v>350</v>
      </c>
      <c r="N163" s="104" t="str">
        <f t="shared" si="36"/>
        <v>-</v>
      </c>
      <c r="O163" s="876" t="str">
        <f>IFERROR(_xlfn.RANK.EQ(N163,$N$16:$N$194,0)+COUNTIF(N$16:N163,N163)-1,"-")</f>
        <v>-</v>
      </c>
      <c r="P163" s="876"/>
      <c r="Q163" s="941" t="str">
        <f t="shared" si="37"/>
        <v>-</v>
      </c>
      <c r="R163" s="941" t="str">
        <f t="shared" si="38"/>
        <v>-</v>
      </c>
      <c r="S163" s="941" t="str">
        <f t="shared" si="39"/>
        <v>-</v>
      </c>
      <c r="T163" s="104" t="str">
        <f t="shared" si="40"/>
        <v>-</v>
      </c>
      <c r="U163" s="876" t="str">
        <f>IFERROR(_xlfn.RANK.EQ(T163,$T$16:$T$194,0)+COUNTIF(T$16:T163,T163)-1,"-")</f>
        <v>-</v>
      </c>
      <c r="V163" s="876"/>
      <c r="W163" s="828" t="str">
        <f t="shared" si="41"/>
        <v>-</v>
      </c>
      <c r="X163" s="828" t="str">
        <f t="shared" si="42"/>
        <v>-</v>
      </c>
      <c r="Y163" s="941" t="str">
        <f t="shared" si="43"/>
        <v>-</v>
      </c>
      <c r="Z163" s="104" t="str">
        <f t="shared" si="44"/>
        <v>-</v>
      </c>
      <c r="AA163" s="876" t="str">
        <f>IFERROR(_xlfn.RANK.EQ(Z163,$Z$16:$Z$194,0)+COUNTIF(Z$16:Z163,Z163)-1,"-")</f>
        <v>-</v>
      </c>
      <c r="AB163" s="876"/>
      <c r="AC163" s="828" t="str">
        <f t="shared" si="45"/>
        <v>-</v>
      </c>
      <c r="AD163" s="828" t="str">
        <f t="shared" si="46"/>
        <v>-</v>
      </c>
      <c r="AE163" s="85" t="str">
        <f t="shared" si="47"/>
        <v>-</v>
      </c>
      <c r="AF163" s="102"/>
      <c r="AG163" s="1"/>
      <c r="AH163" s="1"/>
      <c r="AI163" s="1"/>
      <c r="AJ163" s="1"/>
      <c r="AK163" s="1"/>
      <c r="AL163" s="1"/>
      <c r="AM163" s="1"/>
      <c r="AN163" s="1"/>
      <c r="AO163" s="1"/>
      <c r="AP163" s="1"/>
      <c r="AQ163" s="1"/>
      <c r="AR163" s="1"/>
      <c r="AS163" s="1"/>
      <c r="AT163" s="1"/>
      <c r="AU163" s="1"/>
      <c r="AV163" s="1"/>
    </row>
    <row r="164" spans="1:48" ht="21" customHeight="1">
      <c r="A164" s="608" t="s">
        <v>604</v>
      </c>
      <c r="B164" s="605" t="s">
        <v>618</v>
      </c>
      <c r="C164" s="606" t="s">
        <v>195</v>
      </c>
      <c r="D164" s="605" t="s">
        <v>773</v>
      </c>
      <c r="E164" s="606" t="s">
        <v>332</v>
      </c>
      <c r="F164" s="644">
        <v>59</v>
      </c>
      <c r="G164" s="645">
        <v>269</v>
      </c>
      <c r="H164" s="645">
        <v>250</v>
      </c>
      <c r="I164" s="645">
        <v>272</v>
      </c>
      <c r="J164" s="645">
        <v>159</v>
      </c>
      <c r="L164" s="103">
        <v>149</v>
      </c>
      <c r="M164" s="103" t="s">
        <v>363</v>
      </c>
      <c r="N164" s="104" t="str">
        <f t="shared" si="36"/>
        <v>-</v>
      </c>
      <c r="O164" s="876" t="str">
        <f>IFERROR(_xlfn.RANK.EQ(N164,$N$16:$N$194,0)+COUNTIF(N$16:N164,N164)-1,"-")</f>
        <v>-</v>
      </c>
      <c r="P164" s="876"/>
      <c r="Q164" s="941" t="str">
        <f t="shared" si="37"/>
        <v>-</v>
      </c>
      <c r="R164" s="941" t="str">
        <f t="shared" si="38"/>
        <v>-</v>
      </c>
      <c r="S164" s="941" t="str">
        <f t="shared" si="39"/>
        <v>-</v>
      </c>
      <c r="T164" s="104" t="str">
        <f t="shared" si="40"/>
        <v>-</v>
      </c>
      <c r="U164" s="876" t="str">
        <f>IFERROR(_xlfn.RANK.EQ(T164,$T$16:$T$194,0)+COUNTIF(T$16:T164,T164)-1,"-")</f>
        <v>-</v>
      </c>
      <c r="V164" s="876"/>
      <c r="W164" s="828" t="str">
        <f t="shared" si="41"/>
        <v>-</v>
      </c>
      <c r="X164" s="828" t="str">
        <f t="shared" si="42"/>
        <v>-</v>
      </c>
      <c r="Y164" s="941" t="str">
        <f t="shared" si="43"/>
        <v>-</v>
      </c>
      <c r="Z164" s="104" t="str">
        <f t="shared" si="44"/>
        <v>-</v>
      </c>
      <c r="AA164" s="876" t="str">
        <f>IFERROR(_xlfn.RANK.EQ(Z164,$Z$16:$Z$194,0)+COUNTIF(Z$16:Z164,Z164)-1,"-")</f>
        <v>-</v>
      </c>
      <c r="AB164" s="876"/>
      <c r="AC164" s="828" t="str">
        <f t="shared" si="45"/>
        <v>-</v>
      </c>
      <c r="AD164" s="828" t="str">
        <f t="shared" si="46"/>
        <v>-</v>
      </c>
      <c r="AE164" s="85" t="str">
        <f t="shared" si="47"/>
        <v>-</v>
      </c>
      <c r="AF164" s="102"/>
      <c r="AG164" s="1"/>
      <c r="AH164" s="1"/>
      <c r="AI164" s="1"/>
      <c r="AJ164" s="1"/>
      <c r="AK164" s="1"/>
      <c r="AL164" s="1"/>
      <c r="AM164" s="1"/>
      <c r="AN164" s="1"/>
      <c r="AO164" s="1"/>
      <c r="AP164" s="1"/>
      <c r="AQ164" s="1"/>
      <c r="AR164" s="1"/>
      <c r="AS164" s="1"/>
      <c r="AT164" s="1"/>
      <c r="AU164" s="1"/>
      <c r="AV164" s="1"/>
    </row>
    <row r="165" spans="1:48" ht="21" customHeight="1">
      <c r="A165" s="608" t="s">
        <v>604</v>
      </c>
      <c r="B165" s="605" t="s">
        <v>618</v>
      </c>
      <c r="C165" s="606" t="s">
        <v>195</v>
      </c>
      <c r="D165" s="605" t="s">
        <v>774</v>
      </c>
      <c r="E165" s="606" t="s">
        <v>333</v>
      </c>
      <c r="F165" s="644" t="s">
        <v>145</v>
      </c>
      <c r="G165" s="645" t="s">
        <v>145</v>
      </c>
      <c r="H165" s="645" t="s">
        <v>145</v>
      </c>
      <c r="I165" s="645" t="s">
        <v>145</v>
      </c>
      <c r="J165" s="645" t="s">
        <v>145</v>
      </c>
      <c r="L165" s="103">
        <v>150</v>
      </c>
      <c r="M165" s="103" t="s">
        <v>328</v>
      </c>
      <c r="N165" s="104" t="str">
        <f t="shared" si="36"/>
        <v>-</v>
      </c>
      <c r="O165" s="876" t="str">
        <f>IFERROR(_xlfn.RANK.EQ(N165,$N$16:$N$194,0)+COUNTIF(N$16:N165,N165)-1,"-")</f>
        <v>-</v>
      </c>
      <c r="P165" s="876"/>
      <c r="Q165" s="941" t="str">
        <f t="shared" si="37"/>
        <v>-</v>
      </c>
      <c r="R165" s="941" t="str">
        <f t="shared" si="38"/>
        <v>-</v>
      </c>
      <c r="S165" s="941" t="str">
        <f t="shared" si="39"/>
        <v>-</v>
      </c>
      <c r="T165" s="104" t="str">
        <f t="shared" si="40"/>
        <v>-</v>
      </c>
      <c r="U165" s="876" t="str">
        <f>IFERROR(_xlfn.RANK.EQ(T165,$T$16:$T$194,0)+COUNTIF(T$16:T165,T165)-1,"-")</f>
        <v>-</v>
      </c>
      <c r="V165" s="876"/>
      <c r="W165" s="828" t="str">
        <f t="shared" si="41"/>
        <v>-</v>
      </c>
      <c r="X165" s="828" t="str">
        <f t="shared" si="42"/>
        <v>-</v>
      </c>
      <c r="Y165" s="941" t="str">
        <f t="shared" si="43"/>
        <v>-</v>
      </c>
      <c r="Z165" s="104" t="str">
        <f t="shared" si="44"/>
        <v>-</v>
      </c>
      <c r="AA165" s="876" t="str">
        <f>IFERROR(_xlfn.RANK.EQ(Z165,$Z$16:$Z$194,0)+COUNTIF(Z$16:Z165,Z165)-1,"-")</f>
        <v>-</v>
      </c>
      <c r="AB165" s="876"/>
      <c r="AC165" s="828" t="str">
        <f t="shared" si="45"/>
        <v>-</v>
      </c>
      <c r="AD165" s="828" t="str">
        <f t="shared" si="46"/>
        <v>-</v>
      </c>
      <c r="AE165" s="85" t="str">
        <f t="shared" si="47"/>
        <v>-</v>
      </c>
      <c r="AF165" s="102"/>
      <c r="AG165" s="1"/>
      <c r="AH165" s="1"/>
      <c r="AI165" s="1"/>
      <c r="AJ165" s="1"/>
      <c r="AK165" s="1"/>
      <c r="AL165" s="1"/>
      <c r="AM165" s="1"/>
      <c r="AN165" s="1"/>
      <c r="AO165" s="1"/>
      <c r="AP165" s="1"/>
      <c r="AQ165" s="1"/>
      <c r="AR165" s="1"/>
      <c r="AS165" s="1"/>
      <c r="AT165" s="1"/>
      <c r="AU165" s="1"/>
      <c r="AV165" s="1"/>
    </row>
    <row r="166" spans="1:48" ht="21" customHeight="1">
      <c r="A166" s="608" t="s">
        <v>604</v>
      </c>
      <c r="B166" s="605" t="s">
        <v>618</v>
      </c>
      <c r="C166" s="606" t="s">
        <v>195</v>
      </c>
      <c r="D166" s="605" t="s">
        <v>775</v>
      </c>
      <c r="E166" s="606" t="s">
        <v>343</v>
      </c>
      <c r="F166" s="644" t="s">
        <v>145</v>
      </c>
      <c r="G166" s="645" t="s">
        <v>145</v>
      </c>
      <c r="H166" s="645" t="s">
        <v>145</v>
      </c>
      <c r="I166" s="645" t="s">
        <v>145</v>
      </c>
      <c r="J166" s="645" t="s">
        <v>145</v>
      </c>
      <c r="L166" s="103">
        <v>151</v>
      </c>
      <c r="M166" s="103" t="s">
        <v>201</v>
      </c>
      <c r="N166" s="104">
        <f t="shared" si="36"/>
        <v>2710</v>
      </c>
      <c r="O166" s="876">
        <f>IFERROR(_xlfn.RANK.EQ(N166,$N$16:$N$194,0)+COUNTIF(N$16:N166,N166)-1,"-")</f>
        <v>1</v>
      </c>
      <c r="P166" s="876"/>
      <c r="Q166" s="941" t="str">
        <f t="shared" si="37"/>
        <v>-</v>
      </c>
      <c r="R166" s="941" t="str">
        <f t="shared" si="38"/>
        <v>-</v>
      </c>
      <c r="S166" s="941" t="str">
        <f t="shared" si="39"/>
        <v>-</v>
      </c>
      <c r="T166" s="104">
        <f t="shared" si="40"/>
        <v>8710</v>
      </c>
      <c r="U166" s="876">
        <f>IFERROR(_xlfn.RANK.EQ(T166,$T$16:$T$194,0)+COUNTIF(T$16:T166,T166)-1,"-")</f>
        <v>1</v>
      </c>
      <c r="V166" s="876"/>
      <c r="W166" s="828" t="str">
        <f t="shared" si="41"/>
        <v>-</v>
      </c>
      <c r="X166" s="828" t="str">
        <f t="shared" si="42"/>
        <v>-</v>
      </c>
      <c r="Y166" s="941" t="str">
        <f t="shared" si="43"/>
        <v>-</v>
      </c>
      <c r="Z166" s="104">
        <f t="shared" si="44"/>
        <v>322</v>
      </c>
      <c r="AA166" s="876">
        <f>IFERROR(_xlfn.RANK.EQ(Z166,$Z$16:$Z$194,0)+COUNTIF(Z$16:Z166,Z166)-1,"-")</f>
        <v>10</v>
      </c>
      <c r="AB166" s="876"/>
      <c r="AC166" s="828" t="str">
        <f t="shared" si="45"/>
        <v>-</v>
      </c>
      <c r="AD166" s="828" t="str">
        <f t="shared" si="46"/>
        <v>-</v>
      </c>
      <c r="AE166" s="85" t="str">
        <f t="shared" si="47"/>
        <v>-</v>
      </c>
      <c r="AF166" s="102"/>
      <c r="AG166" s="1"/>
      <c r="AH166" s="1"/>
      <c r="AI166" s="1"/>
      <c r="AJ166" s="1"/>
      <c r="AK166" s="1"/>
      <c r="AL166" s="1"/>
      <c r="AM166" s="1"/>
      <c r="AN166" s="1"/>
      <c r="AO166" s="1"/>
      <c r="AP166" s="1"/>
      <c r="AQ166" s="1"/>
      <c r="AR166" s="1"/>
      <c r="AS166" s="1"/>
      <c r="AT166" s="1"/>
      <c r="AU166" s="1"/>
      <c r="AV166" s="1"/>
    </row>
    <row r="167" spans="1:48" ht="21" customHeight="1">
      <c r="A167" s="608" t="s">
        <v>604</v>
      </c>
      <c r="B167" s="605" t="s">
        <v>618</v>
      </c>
      <c r="C167" s="606" t="s">
        <v>195</v>
      </c>
      <c r="D167" s="605" t="s">
        <v>776</v>
      </c>
      <c r="E167" s="606" t="s">
        <v>350</v>
      </c>
      <c r="F167" s="644" t="s">
        <v>145</v>
      </c>
      <c r="G167" s="645" t="s">
        <v>145</v>
      </c>
      <c r="H167" s="645" t="s">
        <v>145</v>
      </c>
      <c r="I167" s="645" t="s">
        <v>145</v>
      </c>
      <c r="J167" s="645" t="s">
        <v>145</v>
      </c>
      <c r="L167" s="103">
        <v>152</v>
      </c>
      <c r="M167" s="103" t="s">
        <v>240</v>
      </c>
      <c r="N167" s="104">
        <f t="shared" si="36"/>
        <v>977</v>
      </c>
      <c r="O167" s="876">
        <f>IFERROR(_xlfn.RANK.EQ(N167,$N$16:$N$194,0)+COUNTIF(N$16:N167,N167)-1,"-")</f>
        <v>11</v>
      </c>
      <c r="P167" s="876"/>
      <c r="Q167" s="941" t="str">
        <f t="shared" si="37"/>
        <v>-</v>
      </c>
      <c r="R167" s="941" t="str">
        <f t="shared" si="38"/>
        <v>-</v>
      </c>
      <c r="S167" s="941" t="str">
        <f t="shared" si="39"/>
        <v>-</v>
      </c>
      <c r="T167" s="104">
        <f t="shared" si="40"/>
        <v>3410</v>
      </c>
      <c r="U167" s="876">
        <f>IFERROR(_xlfn.RANK.EQ(T167,$T$16:$T$194,0)+COUNTIF(T$16:T167,T167)-1,"-")</f>
        <v>10</v>
      </c>
      <c r="V167" s="876"/>
      <c r="W167" s="828" t="str">
        <f t="shared" si="41"/>
        <v>-</v>
      </c>
      <c r="X167" s="828" t="str">
        <f t="shared" si="42"/>
        <v>-</v>
      </c>
      <c r="Y167" s="941" t="str">
        <f t="shared" si="43"/>
        <v>-</v>
      </c>
      <c r="Z167" s="104">
        <f t="shared" si="44"/>
        <v>349</v>
      </c>
      <c r="AA167" s="876">
        <f>IFERROR(_xlfn.RANK.EQ(Z167,$Z$16:$Z$194,0)+COUNTIF(Z$16:Z167,Z167)-1,"-")</f>
        <v>4</v>
      </c>
      <c r="AB167" s="876"/>
      <c r="AC167" s="828" t="str">
        <f t="shared" si="45"/>
        <v>-</v>
      </c>
      <c r="AD167" s="828" t="str">
        <f t="shared" si="46"/>
        <v>-</v>
      </c>
      <c r="AE167" s="85" t="str">
        <f t="shared" si="47"/>
        <v>-</v>
      </c>
      <c r="AF167" s="102"/>
      <c r="AG167" s="1"/>
      <c r="AH167" s="1"/>
      <c r="AI167" s="1"/>
      <c r="AJ167" s="1"/>
      <c r="AK167" s="1"/>
      <c r="AL167" s="1"/>
      <c r="AM167" s="1"/>
      <c r="AN167" s="1"/>
      <c r="AO167" s="1"/>
      <c r="AP167" s="1"/>
      <c r="AQ167" s="1"/>
      <c r="AR167" s="1"/>
      <c r="AS167" s="1"/>
      <c r="AT167" s="1"/>
      <c r="AU167" s="1"/>
      <c r="AV167" s="1"/>
    </row>
    <row r="168" spans="1:48" ht="21" customHeight="1">
      <c r="A168" s="608" t="s">
        <v>604</v>
      </c>
      <c r="B168" s="605" t="s">
        <v>618</v>
      </c>
      <c r="C168" s="606" t="s">
        <v>195</v>
      </c>
      <c r="D168" s="605" t="s">
        <v>777</v>
      </c>
      <c r="E168" s="606" t="s">
        <v>363</v>
      </c>
      <c r="F168" s="644" t="s">
        <v>145</v>
      </c>
      <c r="G168" s="645" t="s">
        <v>145</v>
      </c>
      <c r="H168" s="645" t="s">
        <v>145</v>
      </c>
      <c r="I168" s="645" t="s">
        <v>145</v>
      </c>
      <c r="J168" s="645" t="s">
        <v>145</v>
      </c>
      <c r="L168" s="103">
        <v>153</v>
      </c>
      <c r="M168" s="103" t="s">
        <v>225</v>
      </c>
      <c r="N168" s="104">
        <f t="shared" si="36"/>
        <v>257</v>
      </c>
      <c r="O168" s="876">
        <f>IFERROR(_xlfn.RANK.EQ(N168,$N$16:$N$194,0)+COUNTIF(N$16:N168,N168)-1,"-")</f>
        <v>55</v>
      </c>
      <c r="P168" s="876"/>
      <c r="Q168" s="941" t="str">
        <f t="shared" si="37"/>
        <v>-</v>
      </c>
      <c r="R168" s="941" t="str">
        <f t="shared" si="38"/>
        <v>-</v>
      </c>
      <c r="S168" s="941" t="str">
        <f t="shared" si="39"/>
        <v>-</v>
      </c>
      <c r="T168" s="104">
        <f t="shared" si="40"/>
        <v>730</v>
      </c>
      <c r="U168" s="876">
        <f>IFERROR(_xlfn.RANK.EQ(T168,$T$16:$T$194,0)+COUNTIF(T$16:T168,T168)-1,"-")</f>
        <v>51</v>
      </c>
      <c r="V168" s="876"/>
      <c r="W168" s="828" t="str">
        <f t="shared" si="41"/>
        <v>-</v>
      </c>
      <c r="X168" s="828" t="str">
        <f t="shared" si="42"/>
        <v>-</v>
      </c>
      <c r="Y168" s="941" t="str">
        <f t="shared" si="43"/>
        <v>-</v>
      </c>
      <c r="Z168" s="104">
        <f t="shared" si="44"/>
        <v>284</v>
      </c>
      <c r="AA168" s="876">
        <f>IFERROR(_xlfn.RANK.EQ(Z168,$Z$16:$Z$194,0)+COUNTIF(Z$16:Z168,Z168)-1,"-")</f>
        <v>45</v>
      </c>
      <c r="AB168" s="876"/>
      <c r="AC168" s="828" t="str">
        <f t="shared" si="45"/>
        <v>-</v>
      </c>
      <c r="AD168" s="828" t="str">
        <f t="shared" si="46"/>
        <v>-</v>
      </c>
      <c r="AE168" s="85" t="str">
        <f t="shared" si="47"/>
        <v>-</v>
      </c>
      <c r="AF168" s="102"/>
      <c r="AG168" s="1"/>
      <c r="AH168" s="1"/>
      <c r="AI168" s="1"/>
      <c r="AJ168" s="1"/>
      <c r="AK168" s="1"/>
      <c r="AL168" s="1"/>
      <c r="AM168" s="1"/>
      <c r="AN168" s="1"/>
      <c r="AO168" s="1"/>
      <c r="AP168" s="1"/>
      <c r="AQ168" s="1"/>
      <c r="AR168" s="1"/>
      <c r="AS168" s="1"/>
      <c r="AT168" s="1"/>
      <c r="AU168" s="1"/>
      <c r="AV168" s="1"/>
    </row>
    <row r="169" spans="1:48" ht="21" customHeight="1">
      <c r="A169" s="608" t="s">
        <v>604</v>
      </c>
      <c r="B169" s="605" t="s">
        <v>618</v>
      </c>
      <c r="C169" s="606" t="s">
        <v>195</v>
      </c>
      <c r="D169" s="605" t="s">
        <v>778</v>
      </c>
      <c r="E169" s="606" t="s">
        <v>328</v>
      </c>
      <c r="F169" s="644" t="s">
        <v>145</v>
      </c>
      <c r="G169" s="645" t="s">
        <v>145</v>
      </c>
      <c r="H169" s="645" t="s">
        <v>145</v>
      </c>
      <c r="I169" s="645" t="s">
        <v>145</v>
      </c>
      <c r="J169" s="645" t="s">
        <v>145</v>
      </c>
      <c r="L169" s="103">
        <v>154</v>
      </c>
      <c r="M169" s="103" t="s">
        <v>235</v>
      </c>
      <c r="N169" s="104">
        <f t="shared" si="36"/>
        <v>402</v>
      </c>
      <c r="O169" s="876">
        <f>IFERROR(_xlfn.RANK.EQ(N169,$N$16:$N$194,0)+COUNTIF(N$16:N169,N169)-1,"-")</f>
        <v>39</v>
      </c>
      <c r="P169" s="876"/>
      <c r="Q169" s="941" t="str">
        <f t="shared" si="37"/>
        <v>-</v>
      </c>
      <c r="R169" s="941" t="str">
        <f t="shared" si="38"/>
        <v>-</v>
      </c>
      <c r="S169" s="941" t="str">
        <f t="shared" si="39"/>
        <v>-</v>
      </c>
      <c r="T169" s="104">
        <f t="shared" si="40"/>
        <v>1270</v>
      </c>
      <c r="U169" s="876">
        <f>IFERROR(_xlfn.RANK.EQ(T169,$T$16:$T$194,0)+COUNTIF(T$16:T169,T169)-1,"-")</f>
        <v>36</v>
      </c>
      <c r="V169" s="876"/>
      <c r="W169" s="828" t="str">
        <f t="shared" si="41"/>
        <v>-</v>
      </c>
      <c r="X169" s="828" t="str">
        <f t="shared" si="42"/>
        <v>-</v>
      </c>
      <c r="Y169" s="941" t="str">
        <f t="shared" si="43"/>
        <v>-</v>
      </c>
      <c r="Z169" s="104">
        <f t="shared" si="44"/>
        <v>316</v>
      </c>
      <c r="AA169" s="876">
        <f>IFERROR(_xlfn.RANK.EQ(Z169,$Z$16:$Z$194,0)+COUNTIF(Z$16:Z169,Z169)-1,"-")</f>
        <v>12</v>
      </c>
      <c r="AB169" s="876"/>
      <c r="AC169" s="828" t="str">
        <f t="shared" si="45"/>
        <v>-</v>
      </c>
      <c r="AD169" s="828" t="str">
        <f t="shared" si="46"/>
        <v>-</v>
      </c>
      <c r="AE169" s="85" t="str">
        <f t="shared" si="47"/>
        <v>-</v>
      </c>
      <c r="AF169" s="102"/>
      <c r="AG169" s="1"/>
      <c r="AH169" s="1"/>
      <c r="AI169" s="1"/>
      <c r="AJ169" s="1"/>
      <c r="AK169" s="1"/>
      <c r="AL169" s="1"/>
      <c r="AM169" s="1"/>
      <c r="AN169" s="1"/>
      <c r="AO169" s="1"/>
      <c r="AP169" s="1"/>
      <c r="AQ169" s="1"/>
      <c r="AR169" s="1"/>
      <c r="AS169" s="1"/>
      <c r="AT169" s="1"/>
      <c r="AU169" s="1"/>
      <c r="AV169" s="1"/>
    </row>
    <row r="170" spans="1:48" ht="21" customHeight="1">
      <c r="A170" s="608" t="s">
        <v>604</v>
      </c>
      <c r="B170" s="605" t="s">
        <v>620</v>
      </c>
      <c r="C170" s="606" t="s">
        <v>183</v>
      </c>
      <c r="D170" s="605" t="s">
        <v>779</v>
      </c>
      <c r="E170" s="606" t="s">
        <v>208</v>
      </c>
      <c r="F170" s="644">
        <v>2020</v>
      </c>
      <c r="G170" s="645">
        <v>344</v>
      </c>
      <c r="H170" s="645" t="s">
        <v>145</v>
      </c>
      <c r="I170" s="645">
        <v>344</v>
      </c>
      <c r="J170" s="645">
        <v>6950</v>
      </c>
      <c r="L170" s="103">
        <v>155</v>
      </c>
      <c r="M170" s="103" t="s">
        <v>266</v>
      </c>
      <c r="N170" s="104">
        <f t="shared" si="36"/>
        <v>391</v>
      </c>
      <c r="O170" s="876">
        <f>IFERROR(_xlfn.RANK.EQ(N170,$N$16:$N$194,0)+COUNTIF(N$16:N170,N170)-1,"-")</f>
        <v>41</v>
      </c>
      <c r="P170" s="876"/>
      <c r="Q170" s="941" t="str">
        <f t="shared" si="37"/>
        <v>-</v>
      </c>
      <c r="R170" s="941" t="str">
        <f t="shared" si="38"/>
        <v>-</v>
      </c>
      <c r="S170" s="941" t="str">
        <f t="shared" si="39"/>
        <v>-</v>
      </c>
      <c r="T170" s="104">
        <f t="shared" si="40"/>
        <v>1180</v>
      </c>
      <c r="U170" s="876">
        <f>IFERROR(_xlfn.RANK.EQ(T170,$T$16:$T$194,0)+COUNTIF(T$16:T170,T170)-1,"-")</f>
        <v>39</v>
      </c>
      <c r="V170" s="876"/>
      <c r="W170" s="828" t="str">
        <f t="shared" si="41"/>
        <v>-</v>
      </c>
      <c r="X170" s="828" t="str">
        <f t="shared" si="42"/>
        <v>-</v>
      </c>
      <c r="Y170" s="941" t="str">
        <f t="shared" si="43"/>
        <v>-</v>
      </c>
      <c r="Z170" s="104">
        <f t="shared" si="44"/>
        <v>302</v>
      </c>
      <c r="AA170" s="876">
        <f>IFERROR(_xlfn.RANK.EQ(Z170,$Z$16:$Z$194,0)+COUNTIF(Z$16:Z170,Z170)-1,"-")</f>
        <v>22</v>
      </c>
      <c r="AB170" s="876"/>
      <c r="AC170" s="828" t="str">
        <f t="shared" si="45"/>
        <v>-</v>
      </c>
      <c r="AD170" s="828" t="str">
        <f t="shared" si="46"/>
        <v>-</v>
      </c>
      <c r="AE170" s="85" t="str">
        <f t="shared" si="47"/>
        <v>-</v>
      </c>
      <c r="AF170" s="102"/>
      <c r="AG170" s="1"/>
      <c r="AH170" s="1"/>
      <c r="AI170" s="1"/>
      <c r="AJ170" s="1"/>
      <c r="AK170" s="1"/>
      <c r="AL170" s="1"/>
      <c r="AM170" s="1"/>
      <c r="AN170" s="1"/>
      <c r="AO170" s="1"/>
      <c r="AP170" s="1"/>
      <c r="AQ170" s="1"/>
      <c r="AR170" s="1"/>
      <c r="AS170" s="1"/>
      <c r="AT170" s="1"/>
      <c r="AU170" s="1"/>
      <c r="AV170" s="1"/>
    </row>
    <row r="171" spans="1:48" ht="21" customHeight="1">
      <c r="A171" s="608" t="s">
        <v>604</v>
      </c>
      <c r="B171" s="605" t="s">
        <v>620</v>
      </c>
      <c r="C171" s="606" t="s">
        <v>183</v>
      </c>
      <c r="D171" s="605" t="s">
        <v>780</v>
      </c>
      <c r="E171" s="606" t="s">
        <v>201</v>
      </c>
      <c r="F171" s="644">
        <v>2710</v>
      </c>
      <c r="G171" s="645">
        <v>322</v>
      </c>
      <c r="H171" s="645">
        <v>320</v>
      </c>
      <c r="I171" s="645">
        <v>322</v>
      </c>
      <c r="J171" s="645">
        <v>8710</v>
      </c>
      <c r="L171" s="103">
        <v>156</v>
      </c>
      <c r="M171" s="103" t="s">
        <v>226</v>
      </c>
      <c r="N171" s="104">
        <f t="shared" si="36"/>
        <v>842</v>
      </c>
      <c r="O171" s="876">
        <f>IFERROR(_xlfn.RANK.EQ(N171,$N$16:$N$194,0)+COUNTIF(N$16:N171,N171)-1,"-")</f>
        <v>13</v>
      </c>
      <c r="P171" s="876"/>
      <c r="Q171" s="941" t="str">
        <f t="shared" si="37"/>
        <v>-</v>
      </c>
      <c r="R171" s="941" t="str">
        <f t="shared" si="38"/>
        <v>-</v>
      </c>
      <c r="S171" s="941" t="str">
        <f t="shared" si="39"/>
        <v>-</v>
      </c>
      <c r="T171" s="104">
        <f t="shared" si="40"/>
        <v>2380</v>
      </c>
      <c r="U171" s="876">
        <f>IFERROR(_xlfn.RANK.EQ(T171,$T$16:$T$194,0)+COUNTIF(T$16:T171,T171)-1,"-")</f>
        <v>12</v>
      </c>
      <c r="V171" s="876"/>
      <c r="W171" s="828" t="str">
        <f t="shared" si="41"/>
        <v>-</v>
      </c>
      <c r="X171" s="828" t="str">
        <f t="shared" si="42"/>
        <v>-</v>
      </c>
      <c r="Y171" s="941" t="str">
        <f t="shared" si="43"/>
        <v>-</v>
      </c>
      <c r="Z171" s="104">
        <f t="shared" si="44"/>
        <v>283</v>
      </c>
      <c r="AA171" s="876">
        <f>IFERROR(_xlfn.RANK.EQ(Z171,$Z$16:$Z$194,0)+COUNTIF(Z$16:Z171,Z171)-1,"-")</f>
        <v>48</v>
      </c>
      <c r="AB171" s="876"/>
      <c r="AC171" s="828" t="str">
        <f t="shared" si="45"/>
        <v>-</v>
      </c>
      <c r="AD171" s="828" t="str">
        <f t="shared" si="46"/>
        <v>-</v>
      </c>
      <c r="AE171" s="85" t="str">
        <f t="shared" si="47"/>
        <v>-</v>
      </c>
      <c r="AF171" s="102"/>
      <c r="AG171" s="1"/>
      <c r="AH171" s="1"/>
      <c r="AI171" s="1"/>
      <c r="AJ171" s="1"/>
      <c r="AK171" s="1"/>
      <c r="AL171" s="1"/>
      <c r="AM171" s="1"/>
      <c r="AN171" s="1"/>
      <c r="AO171" s="1"/>
      <c r="AP171" s="1"/>
      <c r="AQ171" s="1"/>
      <c r="AR171" s="1"/>
      <c r="AS171" s="1"/>
      <c r="AT171" s="1"/>
      <c r="AU171" s="1"/>
      <c r="AV171" s="1"/>
    </row>
    <row r="172" spans="1:48" ht="21" customHeight="1">
      <c r="A172" s="608" t="s">
        <v>604</v>
      </c>
      <c r="B172" s="605" t="s">
        <v>620</v>
      </c>
      <c r="C172" s="606" t="s">
        <v>183</v>
      </c>
      <c r="D172" s="605" t="s">
        <v>781</v>
      </c>
      <c r="E172" s="606" t="s">
        <v>240</v>
      </c>
      <c r="F172" s="644">
        <v>977</v>
      </c>
      <c r="G172" s="645">
        <v>349</v>
      </c>
      <c r="H172" s="645" t="s">
        <v>145</v>
      </c>
      <c r="I172" s="645">
        <v>349</v>
      </c>
      <c r="J172" s="645">
        <v>3410</v>
      </c>
      <c r="L172" s="103">
        <v>157</v>
      </c>
      <c r="M172" s="103" t="s">
        <v>203</v>
      </c>
      <c r="N172" s="104">
        <f t="shared" si="36"/>
        <v>1350</v>
      </c>
      <c r="O172" s="876">
        <f>IFERROR(_xlfn.RANK.EQ(N172,$N$16:$N$194,0)+COUNTIF(N$16:N172,N172)-1,"-")</f>
        <v>7</v>
      </c>
      <c r="P172" s="876"/>
      <c r="Q172" s="941" t="str">
        <f t="shared" si="37"/>
        <v>-</v>
      </c>
      <c r="R172" s="941" t="str">
        <f t="shared" si="38"/>
        <v>-</v>
      </c>
      <c r="S172" s="941" t="str">
        <f t="shared" si="39"/>
        <v>-</v>
      </c>
      <c r="T172" s="104">
        <f t="shared" si="40"/>
        <v>4440</v>
      </c>
      <c r="U172" s="876">
        <f>IFERROR(_xlfn.RANK.EQ(T172,$T$16:$T$194,0)+COUNTIF(T$16:T172,T172)-1,"-")</f>
        <v>6</v>
      </c>
      <c r="V172" s="876"/>
      <c r="W172" s="828" t="str">
        <f t="shared" si="41"/>
        <v>-</v>
      </c>
      <c r="X172" s="828" t="str">
        <f t="shared" si="42"/>
        <v>-</v>
      </c>
      <c r="Y172" s="941" t="str">
        <f t="shared" si="43"/>
        <v>-</v>
      </c>
      <c r="Z172" s="104">
        <f t="shared" si="44"/>
        <v>328</v>
      </c>
      <c r="AA172" s="876">
        <f>IFERROR(_xlfn.RANK.EQ(Z172,$Z$16:$Z$194,0)+COUNTIF(Z$16:Z172,Z172)-1,"-")</f>
        <v>8</v>
      </c>
      <c r="AB172" s="876"/>
      <c r="AC172" s="828" t="str">
        <f t="shared" si="45"/>
        <v>-</v>
      </c>
      <c r="AD172" s="828" t="str">
        <f t="shared" si="46"/>
        <v>-</v>
      </c>
      <c r="AE172" s="85" t="str">
        <f t="shared" si="47"/>
        <v>-</v>
      </c>
      <c r="AF172" s="102"/>
      <c r="AG172" s="1"/>
      <c r="AH172" s="1"/>
      <c r="AI172" s="1"/>
      <c r="AJ172" s="1"/>
      <c r="AK172" s="1"/>
      <c r="AL172" s="1"/>
      <c r="AM172" s="1"/>
      <c r="AN172" s="1"/>
      <c r="AO172" s="1"/>
      <c r="AP172" s="1"/>
      <c r="AQ172" s="1"/>
      <c r="AR172" s="1"/>
      <c r="AS172" s="1"/>
      <c r="AT172" s="1"/>
      <c r="AU172" s="1"/>
      <c r="AV172" s="1"/>
    </row>
    <row r="173" spans="1:48" ht="21" customHeight="1">
      <c r="A173" s="608" t="s">
        <v>604</v>
      </c>
      <c r="B173" s="605" t="s">
        <v>620</v>
      </c>
      <c r="C173" s="606" t="s">
        <v>183</v>
      </c>
      <c r="D173" s="605" t="s">
        <v>782</v>
      </c>
      <c r="E173" s="606" t="s">
        <v>225</v>
      </c>
      <c r="F173" s="644">
        <v>257</v>
      </c>
      <c r="G173" s="645">
        <v>284</v>
      </c>
      <c r="H173" s="645" t="s">
        <v>145</v>
      </c>
      <c r="I173" s="645">
        <v>284</v>
      </c>
      <c r="J173" s="645">
        <v>730</v>
      </c>
      <c r="L173" s="103">
        <v>158</v>
      </c>
      <c r="M173" s="103" t="s">
        <v>219</v>
      </c>
      <c r="N173" s="104">
        <f t="shared" si="36"/>
        <v>135</v>
      </c>
      <c r="O173" s="876">
        <f>IFERROR(_xlfn.RANK.EQ(N173,$N$16:$N$194,0)+COUNTIF(N$16:N173,N173)-1,"-")</f>
        <v>72</v>
      </c>
      <c r="P173" s="876"/>
      <c r="Q173" s="941" t="str">
        <f t="shared" si="37"/>
        <v>-</v>
      </c>
      <c r="R173" s="941" t="str">
        <f t="shared" si="38"/>
        <v>-</v>
      </c>
      <c r="S173" s="941" t="str">
        <f t="shared" si="39"/>
        <v>-</v>
      </c>
      <c r="T173" s="104">
        <f t="shared" si="40"/>
        <v>401</v>
      </c>
      <c r="U173" s="876">
        <f>IFERROR(_xlfn.RANK.EQ(T173,$T$16:$T$194,0)+COUNTIF(T$16:T173,T173)-1,"-")</f>
        <v>66</v>
      </c>
      <c r="V173" s="876"/>
      <c r="W173" s="828" t="str">
        <f t="shared" si="41"/>
        <v>-</v>
      </c>
      <c r="X173" s="828" t="str">
        <f t="shared" si="42"/>
        <v>-</v>
      </c>
      <c r="Y173" s="941" t="str">
        <f t="shared" si="43"/>
        <v>-</v>
      </c>
      <c r="Z173" s="104">
        <f t="shared" si="44"/>
        <v>297</v>
      </c>
      <c r="AA173" s="876">
        <f>IFERROR(_xlfn.RANK.EQ(Z173,$Z$16:$Z$194,0)+COUNTIF(Z$16:Z173,Z173)-1,"-")</f>
        <v>29</v>
      </c>
      <c r="AB173" s="876"/>
      <c r="AC173" s="828" t="str">
        <f t="shared" si="45"/>
        <v>-</v>
      </c>
      <c r="AD173" s="828" t="str">
        <f t="shared" si="46"/>
        <v>-</v>
      </c>
      <c r="AE173" s="85" t="str">
        <f t="shared" si="47"/>
        <v>-</v>
      </c>
      <c r="AF173" s="102"/>
      <c r="AG173" s="1"/>
      <c r="AH173" s="1"/>
      <c r="AI173" s="1"/>
      <c r="AJ173" s="1"/>
      <c r="AK173" s="1"/>
      <c r="AL173" s="1"/>
      <c r="AM173" s="1"/>
      <c r="AN173" s="1"/>
      <c r="AO173" s="1"/>
      <c r="AP173" s="1"/>
      <c r="AQ173" s="1"/>
      <c r="AR173" s="1"/>
      <c r="AS173" s="1"/>
      <c r="AT173" s="1"/>
      <c r="AU173" s="1"/>
      <c r="AV173" s="1"/>
    </row>
    <row r="174" spans="1:48" ht="21" customHeight="1">
      <c r="A174" s="608" t="s">
        <v>604</v>
      </c>
      <c r="B174" s="605" t="s">
        <v>620</v>
      </c>
      <c r="C174" s="606" t="s">
        <v>183</v>
      </c>
      <c r="D174" s="605" t="s">
        <v>783</v>
      </c>
      <c r="E174" s="606" t="s">
        <v>235</v>
      </c>
      <c r="F174" s="644">
        <v>402</v>
      </c>
      <c r="G174" s="645">
        <v>316</v>
      </c>
      <c r="H174" s="645" t="s">
        <v>145</v>
      </c>
      <c r="I174" s="645">
        <v>316</v>
      </c>
      <c r="J174" s="645">
        <v>1270</v>
      </c>
      <c r="L174" s="103">
        <v>159</v>
      </c>
      <c r="M174" s="103" t="s">
        <v>206</v>
      </c>
      <c r="N174" s="104">
        <f t="shared" si="36"/>
        <v>263</v>
      </c>
      <c r="O174" s="876">
        <f>IFERROR(_xlfn.RANK.EQ(N174,$N$16:$N$194,0)+COUNTIF(N$16:N174,N174)-1,"-")</f>
        <v>54</v>
      </c>
      <c r="P174" s="876"/>
      <c r="Q174" s="941" t="str">
        <f t="shared" si="37"/>
        <v>-</v>
      </c>
      <c r="R174" s="941" t="str">
        <f t="shared" si="38"/>
        <v>-</v>
      </c>
      <c r="S174" s="941" t="str">
        <f t="shared" si="39"/>
        <v>-</v>
      </c>
      <c r="T174" s="104">
        <f t="shared" si="40"/>
        <v>765</v>
      </c>
      <c r="U174" s="876">
        <f>IFERROR(_xlfn.RANK.EQ(T174,$T$16:$T$194,0)+COUNTIF(T$16:T174,T174)-1,"-")</f>
        <v>49</v>
      </c>
      <c r="V174" s="876"/>
      <c r="W174" s="828" t="str">
        <f t="shared" si="41"/>
        <v>-</v>
      </c>
      <c r="X174" s="828" t="str">
        <f t="shared" si="42"/>
        <v>-</v>
      </c>
      <c r="Y174" s="941" t="str">
        <f t="shared" si="43"/>
        <v>-</v>
      </c>
      <c r="Z174" s="104">
        <f t="shared" si="44"/>
        <v>291</v>
      </c>
      <c r="AA174" s="876">
        <f>IFERROR(_xlfn.RANK.EQ(Z174,$Z$16:$Z$194,0)+COUNTIF(Z$16:Z174,Z174)-1,"-")</f>
        <v>36</v>
      </c>
      <c r="AB174" s="876"/>
      <c r="AC174" s="828" t="str">
        <f t="shared" si="45"/>
        <v>-</v>
      </c>
      <c r="AD174" s="828" t="str">
        <f t="shared" si="46"/>
        <v>-</v>
      </c>
      <c r="AE174" s="85" t="str">
        <f t="shared" si="47"/>
        <v>-</v>
      </c>
      <c r="AF174" s="102"/>
      <c r="AG174" s="1"/>
      <c r="AH174" s="1"/>
      <c r="AI174" s="1"/>
      <c r="AJ174" s="1"/>
      <c r="AK174" s="1"/>
      <c r="AL174" s="1"/>
      <c r="AM174" s="1"/>
      <c r="AN174" s="1"/>
      <c r="AO174" s="1"/>
      <c r="AP174" s="1"/>
      <c r="AQ174" s="1"/>
      <c r="AR174" s="1"/>
      <c r="AS174" s="1"/>
      <c r="AT174" s="1"/>
      <c r="AU174" s="1"/>
      <c r="AV174" s="1"/>
    </row>
    <row r="175" spans="1:48" ht="21" customHeight="1">
      <c r="A175" s="608" t="s">
        <v>604</v>
      </c>
      <c r="B175" s="605" t="s">
        <v>620</v>
      </c>
      <c r="C175" s="606" t="s">
        <v>183</v>
      </c>
      <c r="D175" s="605" t="s">
        <v>784</v>
      </c>
      <c r="E175" s="606" t="s">
        <v>266</v>
      </c>
      <c r="F175" s="644">
        <v>391</v>
      </c>
      <c r="G175" s="645">
        <v>302</v>
      </c>
      <c r="H175" s="645" t="s">
        <v>145</v>
      </c>
      <c r="I175" s="645">
        <v>302</v>
      </c>
      <c r="J175" s="645">
        <v>1180</v>
      </c>
      <c r="L175" s="103">
        <v>160</v>
      </c>
      <c r="M175" s="103" t="s">
        <v>232</v>
      </c>
      <c r="N175" s="104">
        <f t="shared" si="36"/>
        <v>100</v>
      </c>
      <c r="O175" s="876">
        <f>IFERROR(_xlfn.RANK.EQ(N175,$N$16:$N$194,0)+COUNTIF(N$16:N175,N175)-1,"-")</f>
        <v>82</v>
      </c>
      <c r="P175" s="876"/>
      <c r="Q175" s="941" t="str">
        <f t="shared" si="37"/>
        <v>-</v>
      </c>
      <c r="R175" s="941" t="str">
        <f t="shared" si="38"/>
        <v>-</v>
      </c>
      <c r="S175" s="941" t="str">
        <f t="shared" si="39"/>
        <v>-</v>
      </c>
      <c r="T175" s="104">
        <f t="shared" si="40"/>
        <v>309</v>
      </c>
      <c r="U175" s="876">
        <f>IFERROR(_xlfn.RANK.EQ(T175,$T$16:$T$194,0)+COUNTIF(T$16:T175,T175)-1,"-")</f>
        <v>74</v>
      </c>
      <c r="V175" s="876"/>
      <c r="W175" s="828" t="str">
        <f t="shared" si="41"/>
        <v>-</v>
      </c>
      <c r="X175" s="828" t="str">
        <f t="shared" si="42"/>
        <v>-</v>
      </c>
      <c r="Y175" s="941" t="str">
        <f t="shared" si="43"/>
        <v>-</v>
      </c>
      <c r="Z175" s="104">
        <f t="shared" si="44"/>
        <v>309</v>
      </c>
      <c r="AA175" s="876">
        <f>IFERROR(_xlfn.RANK.EQ(Z175,$Z$16:$Z$194,0)+COUNTIF(Z$16:Z175,Z175)-1,"-")</f>
        <v>18</v>
      </c>
      <c r="AB175" s="876"/>
      <c r="AC175" s="828" t="str">
        <f t="shared" si="45"/>
        <v>-</v>
      </c>
      <c r="AD175" s="828" t="str">
        <f t="shared" si="46"/>
        <v>-</v>
      </c>
      <c r="AE175" s="85" t="str">
        <f t="shared" si="47"/>
        <v>-</v>
      </c>
      <c r="AF175" s="102"/>
      <c r="AG175" s="1"/>
      <c r="AH175" s="1"/>
      <c r="AI175" s="1"/>
      <c r="AJ175" s="1"/>
      <c r="AK175" s="1"/>
      <c r="AL175" s="1"/>
      <c r="AM175" s="1"/>
      <c r="AN175" s="1"/>
      <c r="AO175" s="1"/>
      <c r="AP175" s="1"/>
      <c r="AQ175" s="1"/>
      <c r="AR175" s="1"/>
      <c r="AS175" s="1"/>
      <c r="AT175" s="1"/>
      <c r="AU175" s="1"/>
      <c r="AV175" s="1"/>
    </row>
    <row r="176" spans="1:48" ht="21" customHeight="1">
      <c r="A176" s="608" t="s">
        <v>604</v>
      </c>
      <c r="B176" s="605" t="s">
        <v>620</v>
      </c>
      <c r="C176" s="606" t="s">
        <v>183</v>
      </c>
      <c r="D176" s="605" t="s">
        <v>785</v>
      </c>
      <c r="E176" s="606" t="s">
        <v>226</v>
      </c>
      <c r="F176" s="644">
        <v>842</v>
      </c>
      <c r="G176" s="645">
        <v>283</v>
      </c>
      <c r="H176" s="645" t="s">
        <v>145</v>
      </c>
      <c r="I176" s="645">
        <v>283</v>
      </c>
      <c r="J176" s="645">
        <v>2380</v>
      </c>
      <c r="L176" s="103">
        <v>161</v>
      </c>
      <c r="M176" s="103" t="s">
        <v>307</v>
      </c>
      <c r="N176" s="104" t="str">
        <f t="shared" si="36"/>
        <v>-</v>
      </c>
      <c r="O176" s="876" t="str">
        <f>IFERROR(_xlfn.RANK.EQ(N176,$N$16:$N$194,0)+COUNTIF(N$16:N176,N176)-1,"-")</f>
        <v>-</v>
      </c>
      <c r="P176" s="876"/>
      <c r="Q176" s="941" t="str">
        <f t="shared" si="37"/>
        <v>-</v>
      </c>
      <c r="R176" s="941" t="str">
        <f t="shared" si="38"/>
        <v>-</v>
      </c>
      <c r="S176" s="941" t="str">
        <f t="shared" si="39"/>
        <v>-</v>
      </c>
      <c r="T176" s="104" t="str">
        <f t="shared" si="40"/>
        <v>-</v>
      </c>
      <c r="U176" s="876" t="str">
        <f>IFERROR(_xlfn.RANK.EQ(T176,$T$16:$T$194,0)+COUNTIF(T$16:T176,T176)-1,"-")</f>
        <v>-</v>
      </c>
      <c r="V176" s="876"/>
      <c r="W176" s="828" t="str">
        <f t="shared" si="41"/>
        <v>-</v>
      </c>
      <c r="X176" s="828" t="str">
        <f t="shared" si="42"/>
        <v>-</v>
      </c>
      <c r="Y176" s="941" t="str">
        <f t="shared" si="43"/>
        <v>-</v>
      </c>
      <c r="Z176" s="104" t="str">
        <f t="shared" si="44"/>
        <v>-</v>
      </c>
      <c r="AA176" s="876" t="str">
        <f>IFERROR(_xlfn.RANK.EQ(Z176,$Z$16:$Z$194,0)+COUNTIF(Z$16:Z176,Z176)-1,"-")</f>
        <v>-</v>
      </c>
      <c r="AB176" s="876"/>
      <c r="AC176" s="828" t="str">
        <f t="shared" si="45"/>
        <v>-</v>
      </c>
      <c r="AD176" s="828" t="str">
        <f t="shared" si="46"/>
        <v>-</v>
      </c>
      <c r="AE176" s="85" t="str">
        <f t="shared" si="47"/>
        <v>-</v>
      </c>
      <c r="AF176" s="102"/>
      <c r="AG176" s="1"/>
      <c r="AH176" s="1"/>
      <c r="AI176" s="1"/>
      <c r="AJ176" s="1"/>
      <c r="AK176" s="1"/>
      <c r="AL176" s="1"/>
      <c r="AM176" s="1"/>
      <c r="AN176" s="1"/>
      <c r="AO176" s="1"/>
      <c r="AP176" s="1"/>
      <c r="AQ176" s="1"/>
      <c r="AR176" s="1"/>
      <c r="AS176" s="1"/>
      <c r="AT176" s="1"/>
      <c r="AU176" s="1"/>
      <c r="AV176" s="1"/>
    </row>
    <row r="177" spans="1:48" ht="21" customHeight="1">
      <c r="A177" s="608" t="s">
        <v>604</v>
      </c>
      <c r="B177" s="605" t="s">
        <v>620</v>
      </c>
      <c r="C177" s="606" t="s">
        <v>183</v>
      </c>
      <c r="D177" s="605" t="s">
        <v>786</v>
      </c>
      <c r="E177" s="606" t="s">
        <v>203</v>
      </c>
      <c r="F177" s="644">
        <v>1350</v>
      </c>
      <c r="G177" s="645">
        <v>328</v>
      </c>
      <c r="H177" s="645" t="s">
        <v>145</v>
      </c>
      <c r="I177" s="645">
        <v>328</v>
      </c>
      <c r="J177" s="645">
        <v>4440</v>
      </c>
      <c r="L177" s="103">
        <v>162</v>
      </c>
      <c r="M177" s="103" t="s">
        <v>202</v>
      </c>
      <c r="N177" s="104">
        <f t="shared" si="36"/>
        <v>1270</v>
      </c>
      <c r="O177" s="876">
        <f>IFERROR(_xlfn.RANK.EQ(N177,$N$16:$N$194,0)+COUNTIF(N$16:N177,N177)-1,"-")</f>
        <v>8</v>
      </c>
      <c r="P177" s="876"/>
      <c r="Q177" s="941" t="str">
        <f t="shared" si="37"/>
        <v>-</v>
      </c>
      <c r="R177" s="941" t="str">
        <f t="shared" si="38"/>
        <v>-</v>
      </c>
      <c r="S177" s="941" t="str">
        <f t="shared" si="39"/>
        <v>-</v>
      </c>
      <c r="T177" s="104">
        <f t="shared" si="40"/>
        <v>3820</v>
      </c>
      <c r="U177" s="876">
        <f>IFERROR(_xlfn.RANK.EQ(T177,$T$16:$T$194,0)+COUNTIF(T$16:T177,T177)-1,"-")</f>
        <v>8</v>
      </c>
      <c r="V177" s="876"/>
      <c r="W177" s="828" t="str">
        <f t="shared" si="41"/>
        <v>-</v>
      </c>
      <c r="X177" s="828" t="str">
        <f t="shared" si="42"/>
        <v>-</v>
      </c>
      <c r="Y177" s="941" t="str">
        <f t="shared" si="43"/>
        <v>-</v>
      </c>
      <c r="Z177" s="104">
        <f t="shared" si="44"/>
        <v>301</v>
      </c>
      <c r="AA177" s="876">
        <f>IFERROR(_xlfn.RANK.EQ(Z177,$Z$16:$Z$194,0)+COUNTIF(Z$16:Z177,Z177)-1,"-")</f>
        <v>24</v>
      </c>
      <c r="AB177" s="876"/>
      <c r="AC177" s="828" t="str">
        <f t="shared" si="45"/>
        <v>-</v>
      </c>
      <c r="AD177" s="828" t="str">
        <f t="shared" si="46"/>
        <v>-</v>
      </c>
      <c r="AE177" s="85" t="str">
        <f t="shared" si="47"/>
        <v>-</v>
      </c>
      <c r="AF177" s="102"/>
      <c r="AG177" s="1"/>
      <c r="AH177" s="1"/>
      <c r="AI177" s="1"/>
      <c r="AJ177" s="1"/>
      <c r="AK177" s="1"/>
      <c r="AL177" s="1"/>
      <c r="AM177" s="1"/>
      <c r="AN177" s="1"/>
      <c r="AO177" s="1"/>
      <c r="AP177" s="1"/>
      <c r="AQ177" s="1"/>
      <c r="AR177" s="1"/>
      <c r="AS177" s="1"/>
      <c r="AT177" s="1"/>
      <c r="AU177" s="1"/>
      <c r="AV177" s="1"/>
    </row>
    <row r="178" spans="1:48" ht="21" customHeight="1">
      <c r="A178" s="608" t="s">
        <v>604</v>
      </c>
      <c r="B178" s="605" t="s">
        <v>620</v>
      </c>
      <c r="C178" s="606" t="s">
        <v>183</v>
      </c>
      <c r="D178" s="605" t="s">
        <v>787</v>
      </c>
      <c r="E178" s="606" t="s">
        <v>219</v>
      </c>
      <c r="F178" s="644">
        <v>135</v>
      </c>
      <c r="G178" s="645">
        <v>297</v>
      </c>
      <c r="H178" s="645" t="s">
        <v>145</v>
      </c>
      <c r="I178" s="645">
        <v>297</v>
      </c>
      <c r="J178" s="645">
        <v>401</v>
      </c>
      <c r="L178" s="103">
        <v>163</v>
      </c>
      <c r="M178" s="103" t="s">
        <v>260</v>
      </c>
      <c r="N178" s="104">
        <f t="shared" si="36"/>
        <v>483</v>
      </c>
      <c r="O178" s="876">
        <f>IFERROR(_xlfn.RANK.EQ(N178,$N$16:$N$194,0)+COUNTIF(N$16:N178,N178)-1,"-")</f>
        <v>32</v>
      </c>
      <c r="P178" s="876"/>
      <c r="Q178" s="941" t="str">
        <f t="shared" si="37"/>
        <v>-</v>
      </c>
      <c r="R178" s="941" t="str">
        <f t="shared" si="38"/>
        <v>-</v>
      </c>
      <c r="S178" s="941" t="str">
        <f t="shared" si="39"/>
        <v>-</v>
      </c>
      <c r="T178" s="104">
        <f t="shared" si="40"/>
        <v>1510</v>
      </c>
      <c r="U178" s="876">
        <f>IFERROR(_xlfn.RANK.EQ(T178,$T$16:$T$194,0)+COUNTIF(T$16:T178,T178)-1,"-")</f>
        <v>30</v>
      </c>
      <c r="V178" s="876"/>
      <c r="W178" s="828" t="str">
        <f t="shared" si="41"/>
        <v>-</v>
      </c>
      <c r="X178" s="828" t="str">
        <f t="shared" si="42"/>
        <v>-</v>
      </c>
      <c r="Y178" s="941" t="str">
        <f t="shared" si="43"/>
        <v>-</v>
      </c>
      <c r="Z178" s="104">
        <f t="shared" si="44"/>
        <v>313</v>
      </c>
      <c r="AA178" s="876">
        <f>IFERROR(_xlfn.RANK.EQ(Z178,$Z$16:$Z$194,0)+COUNTIF(Z$16:Z178,Z178)-1,"-")</f>
        <v>15</v>
      </c>
      <c r="AB178" s="876"/>
      <c r="AC178" s="828" t="str">
        <f t="shared" si="45"/>
        <v>-</v>
      </c>
      <c r="AD178" s="828" t="str">
        <f t="shared" si="46"/>
        <v>-</v>
      </c>
      <c r="AE178" s="85" t="str">
        <f t="shared" si="47"/>
        <v>-</v>
      </c>
      <c r="AF178" s="102"/>
      <c r="AG178" s="1"/>
      <c r="AH178" s="1"/>
      <c r="AI178" s="1"/>
      <c r="AJ178" s="1"/>
      <c r="AK178" s="1"/>
      <c r="AL178" s="1"/>
      <c r="AM178" s="1"/>
      <c r="AN178" s="1"/>
      <c r="AO178" s="1"/>
      <c r="AP178" s="1"/>
      <c r="AQ178" s="1"/>
      <c r="AR178" s="1"/>
      <c r="AS178" s="1"/>
      <c r="AT178" s="1"/>
      <c r="AU178" s="1"/>
      <c r="AV178" s="1"/>
    </row>
    <row r="179" spans="1:48" ht="21" customHeight="1">
      <c r="A179" s="608" t="s">
        <v>604</v>
      </c>
      <c r="B179" s="605" t="s">
        <v>620</v>
      </c>
      <c r="C179" s="606" t="s">
        <v>183</v>
      </c>
      <c r="D179" s="605" t="s">
        <v>788</v>
      </c>
      <c r="E179" s="606" t="s">
        <v>206</v>
      </c>
      <c r="F179" s="644">
        <v>263</v>
      </c>
      <c r="G179" s="645">
        <v>291</v>
      </c>
      <c r="H179" s="645" t="s">
        <v>145</v>
      </c>
      <c r="I179" s="645">
        <v>291</v>
      </c>
      <c r="J179" s="645">
        <v>765</v>
      </c>
      <c r="L179" s="103">
        <v>164</v>
      </c>
      <c r="M179" s="103" t="s">
        <v>245</v>
      </c>
      <c r="N179" s="104">
        <f t="shared" si="36"/>
        <v>546</v>
      </c>
      <c r="O179" s="876">
        <f>IFERROR(_xlfn.RANK.EQ(N179,$N$16:$N$194,0)+COUNTIF(N$16:N179,N179)-1,"-")</f>
        <v>28</v>
      </c>
      <c r="P179" s="876"/>
      <c r="Q179" s="941" t="str">
        <f t="shared" si="37"/>
        <v>-</v>
      </c>
      <c r="R179" s="941" t="str">
        <f t="shared" si="38"/>
        <v>-</v>
      </c>
      <c r="S179" s="941" t="str">
        <f t="shared" si="39"/>
        <v>-</v>
      </c>
      <c r="T179" s="104">
        <f t="shared" si="40"/>
        <v>1660</v>
      </c>
      <c r="U179" s="876">
        <f>IFERROR(_xlfn.RANK.EQ(T179,$T$16:$T$194,0)+COUNTIF(T$16:T179,T179)-1,"-")</f>
        <v>26</v>
      </c>
      <c r="V179" s="876"/>
      <c r="W179" s="828" t="str">
        <f t="shared" si="41"/>
        <v>-</v>
      </c>
      <c r="X179" s="828" t="str">
        <f t="shared" si="42"/>
        <v>-</v>
      </c>
      <c r="Y179" s="941" t="str">
        <f t="shared" si="43"/>
        <v>-</v>
      </c>
      <c r="Z179" s="104">
        <f t="shared" si="44"/>
        <v>304</v>
      </c>
      <c r="AA179" s="876">
        <f>IFERROR(_xlfn.RANK.EQ(Z179,$Z$16:$Z$194,0)+COUNTIF(Z$16:Z179,Z179)-1,"-")</f>
        <v>21</v>
      </c>
      <c r="AB179" s="876"/>
      <c r="AC179" s="828" t="str">
        <f t="shared" si="45"/>
        <v>-</v>
      </c>
      <c r="AD179" s="828" t="str">
        <f t="shared" si="46"/>
        <v>-</v>
      </c>
      <c r="AE179" s="85" t="str">
        <f t="shared" si="47"/>
        <v>-</v>
      </c>
      <c r="AF179" s="102"/>
      <c r="AG179" s="1"/>
      <c r="AH179" s="1"/>
      <c r="AI179" s="1"/>
      <c r="AJ179" s="1"/>
      <c r="AK179" s="1"/>
      <c r="AL179" s="1"/>
      <c r="AM179" s="1"/>
      <c r="AN179" s="1"/>
      <c r="AO179" s="1"/>
      <c r="AP179" s="1"/>
      <c r="AQ179" s="1"/>
      <c r="AR179" s="1"/>
      <c r="AS179" s="1"/>
      <c r="AT179" s="1"/>
      <c r="AU179" s="1"/>
      <c r="AV179" s="1"/>
    </row>
    <row r="180" spans="1:48" ht="21" customHeight="1">
      <c r="A180" s="608" t="s">
        <v>604</v>
      </c>
      <c r="B180" s="605" t="s">
        <v>620</v>
      </c>
      <c r="C180" s="606" t="s">
        <v>183</v>
      </c>
      <c r="D180" s="605" t="s">
        <v>789</v>
      </c>
      <c r="E180" s="606" t="s">
        <v>232</v>
      </c>
      <c r="F180" s="644">
        <v>100</v>
      </c>
      <c r="G180" s="645">
        <v>309</v>
      </c>
      <c r="H180" s="645" t="s">
        <v>145</v>
      </c>
      <c r="I180" s="645">
        <v>309</v>
      </c>
      <c r="J180" s="645">
        <v>309</v>
      </c>
      <c r="L180" s="103">
        <v>165</v>
      </c>
      <c r="M180" s="103" t="s">
        <v>264</v>
      </c>
      <c r="N180" s="104">
        <f t="shared" si="36"/>
        <v>784</v>
      </c>
      <c r="O180" s="876">
        <f>IFERROR(_xlfn.RANK.EQ(N180,$N$16:$N$194,0)+COUNTIF(N$16:N180,N180)-1,"-")</f>
        <v>17</v>
      </c>
      <c r="P180" s="876"/>
      <c r="Q180" s="941" t="str">
        <f t="shared" si="37"/>
        <v>-</v>
      </c>
      <c r="R180" s="941" t="str">
        <f t="shared" si="38"/>
        <v>-</v>
      </c>
      <c r="S180" s="941" t="str">
        <f t="shared" si="39"/>
        <v>-</v>
      </c>
      <c r="T180" s="104">
        <f t="shared" si="40"/>
        <v>2250</v>
      </c>
      <c r="U180" s="876">
        <f>IFERROR(_xlfn.RANK.EQ(T180,$T$16:$T$194,0)+COUNTIF(T$16:T180,T180)-1,"-")</f>
        <v>15</v>
      </c>
      <c r="V180" s="876"/>
      <c r="W180" s="828" t="str">
        <f t="shared" si="41"/>
        <v>-</v>
      </c>
      <c r="X180" s="828" t="str">
        <f t="shared" si="42"/>
        <v>-</v>
      </c>
      <c r="Y180" s="941" t="str">
        <f t="shared" si="43"/>
        <v>-</v>
      </c>
      <c r="Z180" s="104">
        <f t="shared" si="44"/>
        <v>287</v>
      </c>
      <c r="AA180" s="876">
        <f>IFERROR(_xlfn.RANK.EQ(Z180,$Z$16:$Z$194,0)+COUNTIF(Z$16:Z180,Z180)-1,"-")</f>
        <v>41</v>
      </c>
      <c r="AB180" s="876"/>
      <c r="AC180" s="828" t="str">
        <f t="shared" si="45"/>
        <v>-</v>
      </c>
      <c r="AD180" s="828" t="str">
        <f t="shared" si="46"/>
        <v>-</v>
      </c>
      <c r="AE180" s="85" t="str">
        <f t="shared" si="47"/>
        <v>-</v>
      </c>
      <c r="AF180" s="102"/>
      <c r="AG180" s="1"/>
      <c r="AH180" s="1"/>
      <c r="AI180" s="1"/>
      <c r="AJ180" s="1"/>
      <c r="AK180" s="1"/>
      <c r="AL180" s="1"/>
      <c r="AM180" s="1"/>
      <c r="AN180" s="1"/>
      <c r="AO180" s="1"/>
      <c r="AP180" s="1"/>
      <c r="AQ180" s="1"/>
      <c r="AR180" s="1"/>
      <c r="AS180" s="1"/>
      <c r="AT180" s="1"/>
      <c r="AU180" s="1"/>
      <c r="AV180" s="1"/>
    </row>
    <row r="181" spans="1:48" ht="21" customHeight="1">
      <c r="A181" s="608" t="s">
        <v>604</v>
      </c>
      <c r="B181" s="605" t="s">
        <v>620</v>
      </c>
      <c r="C181" s="606" t="s">
        <v>183</v>
      </c>
      <c r="D181" s="605" t="s">
        <v>790</v>
      </c>
      <c r="E181" s="606" t="s">
        <v>307</v>
      </c>
      <c r="F181" s="644" t="s">
        <v>145</v>
      </c>
      <c r="G181" s="645" t="s">
        <v>145</v>
      </c>
      <c r="H181" s="645" t="s">
        <v>145</v>
      </c>
      <c r="I181" s="645" t="s">
        <v>145</v>
      </c>
      <c r="J181" s="645" t="s">
        <v>145</v>
      </c>
      <c r="L181" s="103">
        <v>166</v>
      </c>
      <c r="M181" s="103" t="s">
        <v>268</v>
      </c>
      <c r="N181" s="104">
        <f t="shared" si="36"/>
        <v>167</v>
      </c>
      <c r="O181" s="876">
        <f>IFERROR(_xlfn.RANK.EQ(N181,$N$16:$N$194,0)+COUNTIF(N$16:N181,N181)-1,"-")</f>
        <v>67</v>
      </c>
      <c r="P181" s="876"/>
      <c r="Q181" s="941" t="str">
        <f t="shared" si="37"/>
        <v>-</v>
      </c>
      <c r="R181" s="941" t="str">
        <f t="shared" si="38"/>
        <v>-</v>
      </c>
      <c r="S181" s="941" t="str">
        <f t="shared" si="39"/>
        <v>-</v>
      </c>
      <c r="T181" s="104">
        <f t="shared" si="40"/>
        <v>444</v>
      </c>
      <c r="U181" s="876">
        <f>IFERROR(_xlfn.RANK.EQ(T181,$T$16:$T$194,0)+COUNTIF(T$16:T181,T181)-1,"-")</f>
        <v>64</v>
      </c>
      <c r="V181" s="876"/>
      <c r="W181" s="828" t="str">
        <f t="shared" si="41"/>
        <v>-</v>
      </c>
      <c r="X181" s="828" t="str">
        <f t="shared" si="42"/>
        <v>-</v>
      </c>
      <c r="Y181" s="941" t="str">
        <f t="shared" si="43"/>
        <v>-</v>
      </c>
      <c r="Z181" s="104">
        <f t="shared" si="44"/>
        <v>266</v>
      </c>
      <c r="AA181" s="876">
        <f>IFERROR(_xlfn.RANK.EQ(Z181,$Z$16:$Z$194,0)+COUNTIF(Z$16:Z181,Z181)-1,"-")</f>
        <v>61</v>
      </c>
      <c r="AB181" s="876"/>
      <c r="AC181" s="828" t="str">
        <f t="shared" si="45"/>
        <v>-</v>
      </c>
      <c r="AD181" s="828" t="str">
        <f t="shared" si="46"/>
        <v>-</v>
      </c>
      <c r="AE181" s="85" t="str">
        <f t="shared" si="47"/>
        <v>-</v>
      </c>
      <c r="AF181" s="102"/>
      <c r="AG181" s="1"/>
      <c r="AH181" s="1"/>
      <c r="AI181" s="1"/>
      <c r="AJ181" s="1"/>
      <c r="AK181" s="1"/>
      <c r="AL181" s="1"/>
      <c r="AM181" s="1"/>
      <c r="AN181" s="1"/>
      <c r="AO181" s="1"/>
      <c r="AP181" s="1"/>
      <c r="AQ181" s="1"/>
      <c r="AR181" s="1"/>
      <c r="AS181" s="1"/>
      <c r="AT181" s="1"/>
      <c r="AU181" s="1"/>
      <c r="AV181" s="1"/>
    </row>
    <row r="182" spans="1:48" ht="21" customHeight="1">
      <c r="A182" s="608" t="s">
        <v>604</v>
      </c>
      <c r="B182" s="605" t="s">
        <v>620</v>
      </c>
      <c r="C182" s="606" t="s">
        <v>183</v>
      </c>
      <c r="D182" s="605" t="s">
        <v>791</v>
      </c>
      <c r="E182" s="606" t="s">
        <v>202</v>
      </c>
      <c r="F182" s="644">
        <v>1270</v>
      </c>
      <c r="G182" s="645">
        <v>301</v>
      </c>
      <c r="H182" s="645" t="s">
        <v>888</v>
      </c>
      <c r="I182" s="645">
        <v>301</v>
      </c>
      <c r="J182" s="645">
        <v>3820</v>
      </c>
      <c r="L182" s="103">
        <v>167</v>
      </c>
      <c r="M182" s="103" t="s">
        <v>337</v>
      </c>
      <c r="N182" s="104" t="str">
        <f t="shared" si="36"/>
        <v>-</v>
      </c>
      <c r="O182" s="876" t="str">
        <f>IFERROR(_xlfn.RANK.EQ(N182,$N$16:$N$194,0)+COUNTIF(N$16:N182,N182)-1,"-")</f>
        <v>-</v>
      </c>
      <c r="P182" s="876"/>
      <c r="Q182" s="941" t="str">
        <f t="shared" si="37"/>
        <v>-</v>
      </c>
      <c r="R182" s="941" t="str">
        <f t="shared" si="38"/>
        <v>-</v>
      </c>
      <c r="S182" s="941" t="str">
        <f t="shared" si="39"/>
        <v>-</v>
      </c>
      <c r="T182" s="104" t="str">
        <f t="shared" si="40"/>
        <v>-</v>
      </c>
      <c r="U182" s="876" t="str">
        <f>IFERROR(_xlfn.RANK.EQ(T182,$T$16:$T$194,0)+COUNTIF(T$16:T182,T182)-1,"-")</f>
        <v>-</v>
      </c>
      <c r="V182" s="876"/>
      <c r="W182" s="828" t="str">
        <f t="shared" si="41"/>
        <v>-</v>
      </c>
      <c r="X182" s="828" t="str">
        <f t="shared" si="42"/>
        <v>-</v>
      </c>
      <c r="Y182" s="941" t="str">
        <f t="shared" si="43"/>
        <v>-</v>
      </c>
      <c r="Z182" s="104" t="str">
        <f t="shared" si="44"/>
        <v>-</v>
      </c>
      <c r="AA182" s="876" t="str">
        <f>IFERROR(_xlfn.RANK.EQ(Z182,$Z$16:$Z$194,0)+COUNTIF(Z$16:Z182,Z182)-1,"-")</f>
        <v>-</v>
      </c>
      <c r="AB182" s="876"/>
      <c r="AC182" s="828" t="str">
        <f t="shared" si="45"/>
        <v>-</v>
      </c>
      <c r="AD182" s="828" t="str">
        <f t="shared" si="46"/>
        <v>-</v>
      </c>
      <c r="AE182" s="85" t="str">
        <f t="shared" si="47"/>
        <v>-</v>
      </c>
      <c r="AF182" s="102"/>
      <c r="AG182" s="1"/>
      <c r="AH182" s="1"/>
      <c r="AI182" s="1"/>
      <c r="AJ182" s="1"/>
      <c r="AK182" s="1"/>
      <c r="AL182" s="1"/>
      <c r="AM182" s="1"/>
      <c r="AN182" s="1"/>
      <c r="AO182" s="1"/>
      <c r="AP182" s="1"/>
      <c r="AQ182" s="1"/>
      <c r="AR182" s="1"/>
      <c r="AS182" s="1"/>
      <c r="AT182" s="1"/>
      <c r="AU182" s="1"/>
      <c r="AV182" s="1"/>
    </row>
    <row r="183" spans="1:48" ht="21" customHeight="1">
      <c r="A183" s="608" t="s">
        <v>604</v>
      </c>
      <c r="B183" s="605" t="s">
        <v>620</v>
      </c>
      <c r="C183" s="606" t="s">
        <v>183</v>
      </c>
      <c r="D183" s="605" t="s">
        <v>792</v>
      </c>
      <c r="E183" s="606" t="s">
        <v>260</v>
      </c>
      <c r="F183" s="644">
        <v>483</v>
      </c>
      <c r="G183" s="645">
        <v>313</v>
      </c>
      <c r="H183" s="645">
        <v>313</v>
      </c>
      <c r="I183" s="645">
        <v>313</v>
      </c>
      <c r="J183" s="645">
        <v>1510</v>
      </c>
      <c r="L183" s="103">
        <v>168</v>
      </c>
      <c r="M183" s="103" t="s">
        <v>249</v>
      </c>
      <c r="N183" s="104">
        <f t="shared" si="36"/>
        <v>302</v>
      </c>
      <c r="O183" s="876">
        <f>IFERROR(_xlfn.RANK.EQ(N183,$N$16:$N$194,0)+COUNTIF(N$16:N183,N183)-1,"-")</f>
        <v>49</v>
      </c>
      <c r="P183" s="876"/>
      <c r="Q183" s="941" t="str">
        <f t="shared" si="37"/>
        <v>-</v>
      </c>
      <c r="R183" s="941" t="str">
        <f t="shared" si="38"/>
        <v>-</v>
      </c>
      <c r="S183" s="941" t="str">
        <f t="shared" si="39"/>
        <v>-</v>
      </c>
      <c r="T183" s="104">
        <f t="shared" si="40"/>
        <v>831</v>
      </c>
      <c r="U183" s="876">
        <f>IFERROR(_xlfn.RANK.EQ(T183,$T$16:$T$194,0)+COUNTIF(T$16:T183,T183)-1,"-")</f>
        <v>46</v>
      </c>
      <c r="V183" s="876"/>
      <c r="W183" s="828" t="str">
        <f t="shared" si="41"/>
        <v>-</v>
      </c>
      <c r="X183" s="828" t="str">
        <f t="shared" si="42"/>
        <v>-</v>
      </c>
      <c r="Y183" s="941" t="str">
        <f t="shared" si="43"/>
        <v>-</v>
      </c>
      <c r="Z183" s="104">
        <f t="shared" si="44"/>
        <v>275</v>
      </c>
      <c r="AA183" s="876">
        <f>IFERROR(_xlfn.RANK.EQ(Z183,$Z$16:$Z$194,0)+COUNTIF(Z$16:Z183,Z183)-1,"-")</f>
        <v>54</v>
      </c>
      <c r="AB183" s="876"/>
      <c r="AC183" s="828" t="str">
        <f t="shared" si="45"/>
        <v>-</v>
      </c>
      <c r="AD183" s="828" t="str">
        <f t="shared" si="46"/>
        <v>-</v>
      </c>
      <c r="AE183" s="85" t="str">
        <f t="shared" si="47"/>
        <v>-</v>
      </c>
      <c r="AF183" s="1"/>
      <c r="AG183" s="1"/>
      <c r="AH183" s="1"/>
      <c r="AI183" s="1"/>
      <c r="AJ183" s="1"/>
      <c r="AK183" s="1"/>
      <c r="AL183" s="1"/>
      <c r="AM183" s="1"/>
      <c r="AN183" s="1"/>
      <c r="AO183" s="1"/>
      <c r="AP183" s="1"/>
      <c r="AQ183" s="1"/>
      <c r="AR183" s="1"/>
      <c r="AS183" s="1"/>
      <c r="AT183" s="1"/>
      <c r="AU183" s="1"/>
      <c r="AV183" s="1"/>
    </row>
    <row r="184" spans="1:48" ht="21" customHeight="1">
      <c r="A184" s="608" t="s">
        <v>604</v>
      </c>
      <c r="B184" s="605" t="s">
        <v>620</v>
      </c>
      <c r="C184" s="606" t="s">
        <v>183</v>
      </c>
      <c r="D184" s="605" t="s">
        <v>793</v>
      </c>
      <c r="E184" s="606" t="s">
        <v>245</v>
      </c>
      <c r="F184" s="644">
        <v>546</v>
      </c>
      <c r="G184" s="645">
        <v>304</v>
      </c>
      <c r="H184" s="645" t="s">
        <v>145</v>
      </c>
      <c r="I184" s="645">
        <v>304</v>
      </c>
      <c r="J184" s="645">
        <v>1660</v>
      </c>
      <c r="L184" s="103">
        <v>169</v>
      </c>
      <c r="M184" s="103" t="s">
        <v>367</v>
      </c>
      <c r="N184" s="104" t="str">
        <f t="shared" si="36"/>
        <v>-</v>
      </c>
      <c r="O184" s="876" t="str">
        <f>IFERROR(_xlfn.RANK.EQ(N184,$N$16:$N$194,0)+COUNTIF(N$16:N184,N184)-1,"-")</f>
        <v>-</v>
      </c>
      <c r="P184" s="876"/>
      <c r="Q184" s="941" t="str">
        <f t="shared" si="37"/>
        <v>-</v>
      </c>
      <c r="R184" s="941" t="str">
        <f t="shared" si="38"/>
        <v>-</v>
      </c>
      <c r="S184" s="941" t="str">
        <f t="shared" si="39"/>
        <v>-</v>
      </c>
      <c r="T184" s="104" t="str">
        <f t="shared" si="40"/>
        <v>-</v>
      </c>
      <c r="U184" s="876" t="str">
        <f>IFERROR(_xlfn.RANK.EQ(T184,$T$16:$T$194,0)+COUNTIF(T$16:T184,T184)-1,"-")</f>
        <v>-</v>
      </c>
      <c r="V184" s="876"/>
      <c r="W184" s="828" t="str">
        <f t="shared" si="41"/>
        <v>-</v>
      </c>
      <c r="X184" s="828" t="str">
        <f t="shared" si="42"/>
        <v>-</v>
      </c>
      <c r="Y184" s="941" t="str">
        <f t="shared" si="43"/>
        <v>-</v>
      </c>
      <c r="Z184" s="104" t="str">
        <f t="shared" si="44"/>
        <v>-</v>
      </c>
      <c r="AA184" s="876" t="str">
        <f>IFERROR(_xlfn.RANK.EQ(Z184,$Z$16:$Z$194,0)+COUNTIF(Z$16:Z184,Z184)-1,"-")</f>
        <v>-</v>
      </c>
      <c r="AB184" s="876"/>
      <c r="AC184" s="828" t="str">
        <f t="shared" si="45"/>
        <v>-</v>
      </c>
      <c r="AD184" s="828" t="str">
        <f t="shared" si="46"/>
        <v>-</v>
      </c>
      <c r="AE184" s="85" t="str">
        <f t="shared" si="47"/>
        <v>-</v>
      </c>
      <c r="AF184" s="1"/>
      <c r="AG184" s="1"/>
      <c r="AH184" s="1"/>
      <c r="AI184" s="1"/>
      <c r="AJ184" s="1"/>
      <c r="AK184" s="1"/>
      <c r="AL184" s="1"/>
      <c r="AM184" s="1"/>
      <c r="AN184" s="1"/>
      <c r="AO184" s="1"/>
      <c r="AP184" s="1"/>
      <c r="AQ184" s="1"/>
      <c r="AR184" s="1"/>
      <c r="AS184" s="1"/>
      <c r="AT184" s="1"/>
      <c r="AU184" s="1"/>
      <c r="AV184" s="1"/>
    </row>
    <row r="185" spans="1:48" ht="21" customHeight="1">
      <c r="A185" s="608" t="s">
        <v>604</v>
      </c>
      <c r="B185" s="605" t="s">
        <v>620</v>
      </c>
      <c r="C185" s="606" t="s">
        <v>183</v>
      </c>
      <c r="D185" s="605" t="s">
        <v>794</v>
      </c>
      <c r="E185" s="606" t="s">
        <v>264</v>
      </c>
      <c r="F185" s="644">
        <v>784</v>
      </c>
      <c r="G185" s="645">
        <v>287</v>
      </c>
      <c r="H185" s="645" t="s">
        <v>888</v>
      </c>
      <c r="I185" s="645">
        <v>287</v>
      </c>
      <c r="J185" s="645">
        <v>2250</v>
      </c>
      <c r="L185" s="103">
        <v>170</v>
      </c>
      <c r="M185" s="103" t="s">
        <v>320</v>
      </c>
      <c r="N185" s="104" t="str">
        <f t="shared" si="36"/>
        <v>-</v>
      </c>
      <c r="O185" s="876" t="str">
        <f>IFERROR(_xlfn.RANK.EQ(N185,$N$16:$N$194,0)+COUNTIF(N$16:N185,N185)-1,"-")</f>
        <v>-</v>
      </c>
      <c r="P185" s="876"/>
      <c r="Q185" s="941" t="str">
        <f t="shared" si="37"/>
        <v>-</v>
      </c>
      <c r="R185" s="941" t="str">
        <f t="shared" si="38"/>
        <v>-</v>
      </c>
      <c r="S185" s="941" t="str">
        <f t="shared" si="39"/>
        <v>-</v>
      </c>
      <c r="T185" s="104" t="str">
        <f t="shared" si="40"/>
        <v>-</v>
      </c>
      <c r="U185" s="876" t="str">
        <f>IFERROR(_xlfn.RANK.EQ(T185,$T$16:$T$194,0)+COUNTIF(T$16:T185,T185)-1,"-")</f>
        <v>-</v>
      </c>
      <c r="V185" s="876"/>
      <c r="W185" s="828" t="str">
        <f t="shared" si="41"/>
        <v>-</v>
      </c>
      <c r="X185" s="828" t="str">
        <f t="shared" si="42"/>
        <v>-</v>
      </c>
      <c r="Y185" s="941" t="str">
        <f t="shared" si="43"/>
        <v>-</v>
      </c>
      <c r="Z185" s="104" t="str">
        <f t="shared" si="44"/>
        <v>-</v>
      </c>
      <c r="AA185" s="876" t="str">
        <f>IFERROR(_xlfn.RANK.EQ(Z185,$Z$16:$Z$194,0)+COUNTIF(Z$16:Z185,Z185)-1,"-")</f>
        <v>-</v>
      </c>
      <c r="AB185" s="876"/>
      <c r="AC185" s="828" t="str">
        <f t="shared" si="45"/>
        <v>-</v>
      </c>
      <c r="AD185" s="828" t="str">
        <f t="shared" si="46"/>
        <v>-</v>
      </c>
      <c r="AE185" s="85" t="str">
        <f t="shared" si="47"/>
        <v>-</v>
      </c>
      <c r="AF185" s="1"/>
      <c r="AG185" s="1"/>
      <c r="AH185" s="1"/>
      <c r="AI185" s="1"/>
      <c r="AJ185" s="1"/>
      <c r="AK185" s="1"/>
      <c r="AL185" s="1"/>
      <c r="AM185" s="1"/>
      <c r="AN185" s="1"/>
      <c r="AO185" s="1"/>
      <c r="AP185" s="1"/>
      <c r="AQ185" s="1"/>
      <c r="AR185" s="1"/>
      <c r="AS185" s="1"/>
      <c r="AT185" s="1"/>
      <c r="AU185" s="1"/>
      <c r="AV185" s="1"/>
    </row>
    <row r="186" spans="1:48" ht="21" customHeight="1">
      <c r="A186" s="608" t="s">
        <v>604</v>
      </c>
      <c r="B186" s="605" t="s">
        <v>620</v>
      </c>
      <c r="C186" s="606" t="s">
        <v>183</v>
      </c>
      <c r="D186" s="605" t="s">
        <v>795</v>
      </c>
      <c r="E186" s="606" t="s">
        <v>268</v>
      </c>
      <c r="F186" s="644">
        <v>167</v>
      </c>
      <c r="G186" s="645">
        <v>266</v>
      </c>
      <c r="H186" s="645" t="s">
        <v>145</v>
      </c>
      <c r="I186" s="645">
        <v>266</v>
      </c>
      <c r="J186" s="645">
        <v>444</v>
      </c>
      <c r="L186" s="103">
        <v>171</v>
      </c>
      <c r="M186" s="103" t="s">
        <v>262</v>
      </c>
      <c r="N186" s="104" t="str">
        <f t="shared" si="36"/>
        <v>-</v>
      </c>
      <c r="O186" s="876" t="str">
        <f>IFERROR(_xlfn.RANK.EQ(N186,$N$16:$N$194,0)+COUNTIF(N$16:N186,N186)-1,"-")</f>
        <v>-</v>
      </c>
      <c r="P186" s="876"/>
      <c r="Q186" s="941" t="str">
        <f t="shared" si="37"/>
        <v>-</v>
      </c>
      <c r="R186" s="941" t="str">
        <f t="shared" si="38"/>
        <v>-</v>
      </c>
      <c r="S186" s="941" t="str">
        <f t="shared" si="39"/>
        <v>-</v>
      </c>
      <c r="T186" s="104" t="str">
        <f t="shared" si="40"/>
        <v>-</v>
      </c>
      <c r="U186" s="876" t="str">
        <f>IFERROR(_xlfn.RANK.EQ(T186,$T$16:$T$194,0)+COUNTIF(T$16:T186,T186)-1,"-")</f>
        <v>-</v>
      </c>
      <c r="V186" s="876"/>
      <c r="W186" s="828" t="str">
        <f t="shared" si="41"/>
        <v>-</v>
      </c>
      <c r="X186" s="828" t="str">
        <f t="shared" si="42"/>
        <v>-</v>
      </c>
      <c r="Y186" s="941" t="str">
        <f t="shared" si="43"/>
        <v>-</v>
      </c>
      <c r="Z186" s="104" t="str">
        <f t="shared" si="44"/>
        <v>-</v>
      </c>
      <c r="AA186" s="876" t="str">
        <f>IFERROR(_xlfn.RANK.EQ(Z186,$Z$16:$Z$194,0)+COUNTIF(Z$16:Z186,Z186)-1,"-")</f>
        <v>-</v>
      </c>
      <c r="AB186" s="876"/>
      <c r="AC186" s="828" t="str">
        <f t="shared" si="45"/>
        <v>-</v>
      </c>
      <c r="AD186" s="828" t="str">
        <f t="shared" si="46"/>
        <v>-</v>
      </c>
      <c r="AE186" s="85" t="str">
        <f t="shared" si="47"/>
        <v>-</v>
      </c>
      <c r="AF186" s="1"/>
      <c r="AG186" s="1"/>
      <c r="AH186" s="1"/>
      <c r="AI186" s="1"/>
      <c r="AJ186" s="1"/>
      <c r="AK186" s="1"/>
      <c r="AL186" s="1"/>
      <c r="AM186" s="1"/>
      <c r="AN186" s="1"/>
      <c r="AO186" s="1"/>
      <c r="AP186" s="1"/>
      <c r="AQ186" s="1"/>
      <c r="AR186" s="1"/>
      <c r="AS186" s="1"/>
      <c r="AT186" s="1"/>
      <c r="AU186" s="1"/>
      <c r="AV186" s="1"/>
    </row>
    <row r="187" spans="1:48" ht="21" customHeight="1">
      <c r="A187" s="608" t="s">
        <v>604</v>
      </c>
      <c r="B187" s="605" t="s">
        <v>620</v>
      </c>
      <c r="C187" s="606" t="s">
        <v>183</v>
      </c>
      <c r="D187" s="605" t="s">
        <v>796</v>
      </c>
      <c r="E187" s="606" t="s">
        <v>337</v>
      </c>
      <c r="F187" s="644" t="s">
        <v>145</v>
      </c>
      <c r="G187" s="645" t="s">
        <v>145</v>
      </c>
      <c r="H187" s="645" t="s">
        <v>145</v>
      </c>
      <c r="I187" s="645" t="s">
        <v>145</v>
      </c>
      <c r="J187" s="645" t="s">
        <v>145</v>
      </c>
      <c r="L187" s="103">
        <v>172</v>
      </c>
      <c r="M187" s="103" t="s">
        <v>211</v>
      </c>
      <c r="N187" s="104" t="str">
        <f t="shared" si="36"/>
        <v>-</v>
      </c>
      <c r="O187" s="876" t="str">
        <f>IFERROR(_xlfn.RANK.EQ(N187,$N$16:$N$194,0)+COUNTIF(N$16:N187,N187)-1,"-")</f>
        <v>-</v>
      </c>
      <c r="P187" s="876"/>
      <c r="Q187" s="941" t="str">
        <f t="shared" si="37"/>
        <v>-</v>
      </c>
      <c r="R187" s="941" t="str">
        <f t="shared" si="38"/>
        <v>-</v>
      </c>
      <c r="S187" s="941" t="str">
        <f t="shared" si="39"/>
        <v>-</v>
      </c>
      <c r="T187" s="104" t="str">
        <f t="shared" si="40"/>
        <v>-</v>
      </c>
      <c r="U187" s="876" t="str">
        <f>IFERROR(_xlfn.RANK.EQ(T187,$T$16:$T$194,0)+COUNTIF(T$16:T187,T187)-1,"-")</f>
        <v>-</v>
      </c>
      <c r="V187" s="876"/>
      <c r="W187" s="828" t="str">
        <f t="shared" si="41"/>
        <v>-</v>
      </c>
      <c r="X187" s="828" t="str">
        <f t="shared" si="42"/>
        <v>-</v>
      </c>
      <c r="Y187" s="941" t="str">
        <f t="shared" si="43"/>
        <v>-</v>
      </c>
      <c r="Z187" s="104" t="str">
        <f t="shared" si="44"/>
        <v>-</v>
      </c>
      <c r="AA187" s="876" t="str">
        <f>IFERROR(_xlfn.RANK.EQ(Z187,$Z$16:$Z$194,0)+COUNTIF(Z$16:Z187,Z187)-1,"-")</f>
        <v>-</v>
      </c>
      <c r="AB187" s="876"/>
      <c r="AC187" s="828" t="str">
        <f t="shared" si="45"/>
        <v>-</v>
      </c>
      <c r="AD187" s="828" t="str">
        <f t="shared" si="46"/>
        <v>-</v>
      </c>
      <c r="AE187" s="85" t="str">
        <f t="shared" si="47"/>
        <v>-</v>
      </c>
      <c r="AF187" s="1"/>
      <c r="AG187" s="1"/>
      <c r="AH187" s="1"/>
      <c r="AI187" s="1"/>
      <c r="AJ187" s="1"/>
      <c r="AK187" s="1"/>
      <c r="AL187" s="1"/>
      <c r="AM187" s="1"/>
      <c r="AN187" s="1"/>
      <c r="AO187" s="1"/>
      <c r="AP187" s="1"/>
      <c r="AQ187" s="1"/>
      <c r="AR187" s="1"/>
      <c r="AS187" s="1"/>
      <c r="AT187" s="1"/>
      <c r="AU187" s="1"/>
      <c r="AV187" s="1"/>
    </row>
    <row r="188" spans="1:48" ht="21" customHeight="1">
      <c r="A188" s="608" t="s">
        <v>604</v>
      </c>
      <c r="B188" s="605" t="s">
        <v>620</v>
      </c>
      <c r="C188" s="606" t="s">
        <v>183</v>
      </c>
      <c r="D188" s="605" t="s">
        <v>797</v>
      </c>
      <c r="E188" s="606" t="s">
        <v>249</v>
      </c>
      <c r="F188" s="644">
        <v>302</v>
      </c>
      <c r="G188" s="645">
        <v>275</v>
      </c>
      <c r="H188" s="645" t="s">
        <v>145</v>
      </c>
      <c r="I188" s="645">
        <v>275</v>
      </c>
      <c r="J188" s="645">
        <v>831</v>
      </c>
      <c r="L188" s="103">
        <v>173</v>
      </c>
      <c r="M188" s="103" t="s">
        <v>273</v>
      </c>
      <c r="N188" s="104">
        <f t="shared" si="36"/>
        <v>38</v>
      </c>
      <c r="O188" s="876">
        <f>IFERROR(_xlfn.RANK.EQ(N188,$N$16:$N$194,0)+COUNTIF(N$16:N188,N188)-1,"-")</f>
        <v>102</v>
      </c>
      <c r="P188" s="876"/>
      <c r="Q188" s="941" t="str">
        <f t="shared" si="37"/>
        <v>-</v>
      </c>
      <c r="R188" s="941" t="str">
        <f t="shared" si="38"/>
        <v>-</v>
      </c>
      <c r="S188" s="941" t="str">
        <f t="shared" si="39"/>
        <v>-</v>
      </c>
      <c r="T188" s="104">
        <f t="shared" si="40"/>
        <v>101</v>
      </c>
      <c r="U188" s="876">
        <f>IFERROR(_xlfn.RANK.EQ(T188,$T$16:$T$194,0)+COUNTIF(T$16:T188,T188)-1,"-")</f>
        <v>98</v>
      </c>
      <c r="V188" s="876"/>
      <c r="W188" s="828" t="str">
        <f t="shared" si="41"/>
        <v>-</v>
      </c>
      <c r="X188" s="828" t="str">
        <f t="shared" si="42"/>
        <v>-</v>
      </c>
      <c r="Y188" s="941" t="str">
        <f t="shared" si="43"/>
        <v>-</v>
      </c>
      <c r="Z188" s="104">
        <f t="shared" si="44"/>
        <v>266</v>
      </c>
      <c r="AA188" s="876">
        <f>IFERROR(_xlfn.RANK.EQ(Z188,$Z$16:$Z$194,0)+COUNTIF(Z$16:Z188,Z188)-1,"-")</f>
        <v>62</v>
      </c>
      <c r="AB188" s="876"/>
      <c r="AC188" s="828" t="str">
        <f t="shared" si="45"/>
        <v>-</v>
      </c>
      <c r="AD188" s="828" t="str">
        <f t="shared" si="46"/>
        <v>-</v>
      </c>
      <c r="AE188" s="85" t="str">
        <f t="shared" si="47"/>
        <v>-</v>
      </c>
      <c r="AF188" s="1"/>
      <c r="AG188" s="1"/>
      <c r="AH188" s="1"/>
      <c r="AI188" s="1"/>
      <c r="AJ188" s="1"/>
      <c r="AK188" s="1"/>
      <c r="AL188" s="1"/>
      <c r="AM188" s="1"/>
      <c r="AN188" s="1"/>
      <c r="AO188" s="1"/>
      <c r="AP188" s="1"/>
      <c r="AQ188" s="1"/>
      <c r="AR188" s="1"/>
      <c r="AS188" s="1"/>
      <c r="AT188" s="1"/>
      <c r="AU188" s="1"/>
      <c r="AV188" s="1"/>
    </row>
    <row r="189" spans="1:48" ht="21" customHeight="1">
      <c r="A189" s="608" t="s">
        <v>604</v>
      </c>
      <c r="B189" s="605" t="s">
        <v>622</v>
      </c>
      <c r="C189" s="606" t="s">
        <v>189</v>
      </c>
      <c r="D189" s="605" t="s">
        <v>798</v>
      </c>
      <c r="E189" s="606" t="s">
        <v>300</v>
      </c>
      <c r="F189" s="644" t="s">
        <v>145</v>
      </c>
      <c r="G189" s="645" t="s">
        <v>145</v>
      </c>
      <c r="H189" s="645" t="s">
        <v>145</v>
      </c>
      <c r="I189" s="645" t="s">
        <v>145</v>
      </c>
      <c r="J189" s="645" t="s">
        <v>145</v>
      </c>
      <c r="L189" s="103">
        <v>174</v>
      </c>
      <c r="M189" s="103" t="s">
        <v>313</v>
      </c>
      <c r="N189" s="104" t="str">
        <f t="shared" si="36"/>
        <v>x</v>
      </c>
      <c r="O189" s="876" t="str">
        <f>IFERROR(_xlfn.RANK.EQ(N189,$N$16:$N$194,0)+COUNTIF(N$16:N189,N189)-1,"-")</f>
        <v>-</v>
      </c>
      <c r="P189" s="876"/>
      <c r="Q189" s="941" t="str">
        <f t="shared" si="37"/>
        <v>-</v>
      </c>
      <c r="R189" s="941" t="str">
        <f t="shared" si="38"/>
        <v>-</v>
      </c>
      <c r="S189" s="941" t="str">
        <f t="shared" si="39"/>
        <v>-</v>
      </c>
      <c r="T189" s="104" t="str">
        <f t="shared" si="40"/>
        <v>x</v>
      </c>
      <c r="U189" s="876" t="str">
        <f>IFERROR(_xlfn.RANK.EQ(T189,$T$16:$T$194,0)+COUNTIF(T$16:T189,T189)-1,"-")</f>
        <v>-</v>
      </c>
      <c r="V189" s="876"/>
      <c r="W189" s="828" t="str">
        <f t="shared" si="41"/>
        <v>-</v>
      </c>
      <c r="X189" s="828" t="str">
        <f t="shared" si="42"/>
        <v>-</v>
      </c>
      <c r="Y189" s="941" t="str">
        <f t="shared" si="43"/>
        <v>-</v>
      </c>
      <c r="Z189" s="104" t="str">
        <f t="shared" si="44"/>
        <v>x</v>
      </c>
      <c r="AA189" s="876" t="str">
        <f>IFERROR(_xlfn.RANK.EQ(Z189,$Z$16:$Z$194,0)+COUNTIF(Z$16:Z189,Z189)-1,"-")</f>
        <v>-</v>
      </c>
      <c r="AB189" s="876"/>
      <c r="AC189" s="828" t="str">
        <f t="shared" si="45"/>
        <v>-</v>
      </c>
      <c r="AD189" s="828" t="str">
        <f t="shared" si="46"/>
        <v>-</v>
      </c>
      <c r="AE189" s="85" t="str">
        <f t="shared" si="47"/>
        <v>-</v>
      </c>
      <c r="AF189" s="1"/>
      <c r="AG189" s="1"/>
      <c r="AH189" s="1"/>
      <c r="AI189" s="1"/>
      <c r="AJ189" s="1"/>
      <c r="AK189" s="1"/>
      <c r="AL189" s="1"/>
      <c r="AM189" s="1"/>
      <c r="AN189" s="1"/>
      <c r="AO189" s="1"/>
      <c r="AP189" s="1"/>
      <c r="AQ189" s="1"/>
      <c r="AR189" s="1"/>
      <c r="AS189" s="1"/>
      <c r="AT189" s="1"/>
      <c r="AU189" s="1"/>
      <c r="AV189" s="1"/>
    </row>
    <row r="190" spans="1:48" ht="21" customHeight="1">
      <c r="A190" s="608" t="s">
        <v>604</v>
      </c>
      <c r="B190" s="605" t="s">
        <v>622</v>
      </c>
      <c r="C190" s="606" t="s">
        <v>189</v>
      </c>
      <c r="D190" s="605" t="s">
        <v>799</v>
      </c>
      <c r="E190" s="606" t="s">
        <v>367</v>
      </c>
      <c r="F190" s="644" t="s">
        <v>145</v>
      </c>
      <c r="G190" s="645" t="s">
        <v>145</v>
      </c>
      <c r="H190" s="645" t="s">
        <v>145</v>
      </c>
      <c r="I190" s="645" t="s">
        <v>145</v>
      </c>
      <c r="J190" s="645" t="s">
        <v>145</v>
      </c>
      <c r="L190" s="103">
        <v>175</v>
      </c>
      <c r="M190" s="103" t="s">
        <v>345</v>
      </c>
      <c r="N190" s="104" t="str">
        <f t="shared" si="36"/>
        <v>x</v>
      </c>
      <c r="O190" s="876" t="str">
        <f>IFERROR(_xlfn.RANK.EQ(N190,$N$16:$N$194,0)+COUNTIF(N$16:N190,N190)-1,"-")</f>
        <v>-</v>
      </c>
      <c r="P190" s="876"/>
      <c r="Q190" s="941" t="str">
        <f t="shared" si="37"/>
        <v>-</v>
      </c>
      <c r="R190" s="941" t="str">
        <f t="shared" si="38"/>
        <v>-</v>
      </c>
      <c r="S190" s="941" t="str">
        <f t="shared" si="39"/>
        <v>-</v>
      </c>
      <c r="T190" s="104" t="str">
        <f t="shared" si="40"/>
        <v>x</v>
      </c>
      <c r="U190" s="876" t="str">
        <f>IFERROR(_xlfn.RANK.EQ(T190,$T$16:$T$194,0)+COUNTIF(T$16:T190,T190)-1,"-")</f>
        <v>-</v>
      </c>
      <c r="V190" s="876"/>
      <c r="W190" s="828" t="str">
        <f t="shared" si="41"/>
        <v>-</v>
      </c>
      <c r="X190" s="828" t="str">
        <f t="shared" si="42"/>
        <v>-</v>
      </c>
      <c r="Y190" s="941" t="str">
        <f t="shared" si="43"/>
        <v>-</v>
      </c>
      <c r="Z190" s="104" t="str">
        <f t="shared" si="44"/>
        <v>x</v>
      </c>
      <c r="AA190" s="876" t="str">
        <f>IFERROR(_xlfn.RANK.EQ(Z190,$Z$16:$Z$194,0)+COUNTIF(Z$16:Z190,Z190)-1,"-")</f>
        <v>-</v>
      </c>
      <c r="AB190" s="876"/>
      <c r="AC190" s="828" t="str">
        <f t="shared" si="45"/>
        <v>-</v>
      </c>
      <c r="AD190" s="828" t="str">
        <f t="shared" si="46"/>
        <v>-</v>
      </c>
      <c r="AE190" s="85" t="str">
        <f t="shared" si="47"/>
        <v>-</v>
      </c>
      <c r="AF190" s="1"/>
      <c r="AG190" s="1"/>
      <c r="AH190" s="1"/>
      <c r="AI190" s="1"/>
      <c r="AJ190" s="1"/>
      <c r="AK190" s="1"/>
      <c r="AL190" s="1"/>
      <c r="AM190" s="1"/>
      <c r="AN190" s="1"/>
      <c r="AO190" s="1"/>
      <c r="AP190" s="1"/>
      <c r="AQ190" s="1"/>
      <c r="AR190" s="1"/>
      <c r="AS190" s="1"/>
      <c r="AT190" s="1"/>
      <c r="AU190" s="1"/>
      <c r="AV190" s="1"/>
    </row>
    <row r="191" spans="1:48" ht="21" customHeight="1">
      <c r="A191" s="608" t="s">
        <v>604</v>
      </c>
      <c r="B191" s="605" t="s">
        <v>622</v>
      </c>
      <c r="C191" s="606" t="s">
        <v>189</v>
      </c>
      <c r="D191" s="605" t="s">
        <v>800</v>
      </c>
      <c r="E191" s="606" t="s">
        <v>320</v>
      </c>
      <c r="F191" s="644" t="s">
        <v>145</v>
      </c>
      <c r="G191" s="645" t="s">
        <v>145</v>
      </c>
      <c r="H191" s="645" t="s">
        <v>145</v>
      </c>
      <c r="I191" s="645" t="s">
        <v>145</v>
      </c>
      <c r="J191" s="645" t="s">
        <v>145</v>
      </c>
      <c r="L191" s="103">
        <v>176</v>
      </c>
      <c r="M191" s="103" t="s">
        <v>197</v>
      </c>
      <c r="N191" s="104" t="str">
        <f t="shared" si="36"/>
        <v>-</v>
      </c>
      <c r="O191" s="876" t="str">
        <f>IFERROR(_xlfn.RANK.EQ(N191,$N$16:$N$194,0)+COUNTIF(N$16:N191,N191)-1,"-")</f>
        <v>-</v>
      </c>
      <c r="P191" s="876"/>
      <c r="Q191" s="941" t="str">
        <f t="shared" si="37"/>
        <v>-</v>
      </c>
      <c r="R191" s="941" t="str">
        <f t="shared" si="38"/>
        <v>-</v>
      </c>
      <c r="S191" s="941" t="str">
        <f t="shared" si="39"/>
        <v>-</v>
      </c>
      <c r="T191" s="104" t="str">
        <f t="shared" si="40"/>
        <v>-</v>
      </c>
      <c r="U191" s="876" t="str">
        <f>IFERROR(_xlfn.RANK.EQ(T191,$T$16:$T$194,0)+COUNTIF(T$16:T191,T191)-1,"-")</f>
        <v>-</v>
      </c>
      <c r="V191" s="876"/>
      <c r="W191" s="828" t="str">
        <f t="shared" si="41"/>
        <v>-</v>
      </c>
      <c r="X191" s="828" t="str">
        <f t="shared" si="42"/>
        <v>-</v>
      </c>
      <c r="Y191" s="941" t="str">
        <f t="shared" si="43"/>
        <v>-</v>
      </c>
      <c r="Z191" s="104" t="str">
        <f t="shared" si="44"/>
        <v>-</v>
      </c>
      <c r="AA191" s="876" t="str">
        <f>IFERROR(_xlfn.RANK.EQ(Z191,$Z$16:$Z$194,0)+COUNTIF(Z$16:Z191,Z191)-1,"-")</f>
        <v>-</v>
      </c>
      <c r="AB191" s="876"/>
      <c r="AC191" s="828" t="str">
        <f t="shared" si="45"/>
        <v>-</v>
      </c>
      <c r="AD191" s="828" t="str">
        <f t="shared" si="46"/>
        <v>-</v>
      </c>
      <c r="AE191" s="85" t="str">
        <f t="shared" si="47"/>
        <v>-</v>
      </c>
      <c r="AF191" s="1"/>
      <c r="AG191" s="1"/>
      <c r="AH191" s="1"/>
      <c r="AI191" s="1"/>
      <c r="AJ191" s="1"/>
      <c r="AK191" s="1"/>
      <c r="AL191" s="1"/>
      <c r="AM191" s="1"/>
      <c r="AN191" s="1"/>
      <c r="AO191" s="1"/>
      <c r="AP191" s="1"/>
      <c r="AQ191" s="1"/>
      <c r="AR191" s="1"/>
      <c r="AS191" s="1"/>
      <c r="AT191" s="1"/>
      <c r="AU191" s="1"/>
      <c r="AV191" s="1"/>
    </row>
    <row r="192" spans="1:48" ht="21" customHeight="1">
      <c r="A192" s="608" t="s">
        <v>604</v>
      </c>
      <c r="B192" s="605" t="s">
        <v>622</v>
      </c>
      <c r="C192" s="606" t="s">
        <v>189</v>
      </c>
      <c r="D192" s="605" t="s">
        <v>801</v>
      </c>
      <c r="E192" s="606" t="s">
        <v>262</v>
      </c>
      <c r="F192" s="644" t="s">
        <v>145</v>
      </c>
      <c r="G192" s="645" t="s">
        <v>145</v>
      </c>
      <c r="H192" s="645" t="s">
        <v>145</v>
      </c>
      <c r="I192" s="645" t="s">
        <v>145</v>
      </c>
      <c r="J192" s="645" t="s">
        <v>145</v>
      </c>
      <c r="L192" s="103">
        <v>177</v>
      </c>
      <c r="M192" s="103" t="s">
        <v>223</v>
      </c>
      <c r="N192" s="104" t="str">
        <f t="shared" si="36"/>
        <v>x</v>
      </c>
      <c r="O192" s="876" t="str">
        <f>IFERROR(_xlfn.RANK.EQ(N192,$N$16:$N$194,0)+COUNTIF(N$16:N192,N192)-1,"-")</f>
        <v>-</v>
      </c>
      <c r="P192" s="876"/>
      <c r="Q192" s="941" t="str">
        <f t="shared" si="37"/>
        <v>-</v>
      </c>
      <c r="R192" s="941" t="str">
        <f t="shared" si="38"/>
        <v>-</v>
      </c>
      <c r="S192" s="941" t="str">
        <f t="shared" si="39"/>
        <v>-</v>
      </c>
      <c r="T192" s="104" t="str">
        <f t="shared" si="40"/>
        <v>x</v>
      </c>
      <c r="U192" s="876" t="str">
        <f>IFERROR(_xlfn.RANK.EQ(T192,$T$16:$T$194,0)+COUNTIF(T$16:T192,T192)-1,"-")</f>
        <v>-</v>
      </c>
      <c r="V192" s="876"/>
      <c r="W192" s="828" t="str">
        <f t="shared" si="41"/>
        <v>-</v>
      </c>
      <c r="X192" s="828" t="str">
        <f t="shared" si="42"/>
        <v>-</v>
      </c>
      <c r="Y192" s="941" t="str">
        <f t="shared" si="43"/>
        <v>-</v>
      </c>
      <c r="Z192" s="104" t="str">
        <f t="shared" si="44"/>
        <v>x</v>
      </c>
      <c r="AA192" s="876" t="str">
        <f>IFERROR(_xlfn.RANK.EQ(Z192,$Z$16:$Z$194,0)+COUNTIF(Z$16:Z192,Z192)-1,"-")</f>
        <v>-</v>
      </c>
      <c r="AB192" s="876"/>
      <c r="AC192" s="828" t="str">
        <f t="shared" si="45"/>
        <v>-</v>
      </c>
      <c r="AD192" s="828" t="str">
        <f t="shared" si="46"/>
        <v>-</v>
      </c>
      <c r="AE192" s="85" t="str">
        <f t="shared" si="47"/>
        <v>-</v>
      </c>
      <c r="AF192" s="1"/>
      <c r="AG192" s="1"/>
      <c r="AH192" s="1"/>
      <c r="AI192" s="1"/>
      <c r="AJ192" s="1"/>
      <c r="AK192" s="1"/>
      <c r="AL192" s="1"/>
      <c r="AM192" s="1"/>
      <c r="AN192" s="1"/>
      <c r="AO192" s="1"/>
      <c r="AP192" s="1"/>
      <c r="AQ192" s="1"/>
      <c r="AR192" s="1"/>
      <c r="AS192" s="1"/>
      <c r="AT192" s="1"/>
      <c r="AU192" s="1"/>
      <c r="AV192" s="1"/>
    </row>
    <row r="193" spans="1:48" ht="21" customHeight="1">
      <c r="A193" s="608" t="s">
        <v>604</v>
      </c>
      <c r="B193" s="605" t="s">
        <v>622</v>
      </c>
      <c r="C193" s="606" t="s">
        <v>189</v>
      </c>
      <c r="D193" s="605" t="s">
        <v>802</v>
      </c>
      <c r="E193" s="606" t="s">
        <v>211</v>
      </c>
      <c r="F193" s="644" t="s">
        <v>145</v>
      </c>
      <c r="G193" s="645" t="s">
        <v>145</v>
      </c>
      <c r="H193" s="645" t="s">
        <v>145</v>
      </c>
      <c r="I193" s="645" t="s">
        <v>145</v>
      </c>
      <c r="J193" s="645" t="s">
        <v>145</v>
      </c>
      <c r="L193" s="103">
        <v>178</v>
      </c>
      <c r="M193" s="103" t="s">
        <v>283</v>
      </c>
      <c r="N193" s="104" t="str">
        <f t="shared" si="36"/>
        <v>-</v>
      </c>
      <c r="O193" s="876" t="str">
        <f>IFERROR(_xlfn.RANK.EQ(N193,$N$16:$N$194,0)+COUNTIF(N$16:N193,N193)-1,"-")</f>
        <v>-</v>
      </c>
      <c r="P193" s="876"/>
      <c r="Q193" s="941" t="str">
        <f t="shared" si="37"/>
        <v>-</v>
      </c>
      <c r="R193" s="941" t="str">
        <f t="shared" si="38"/>
        <v>-</v>
      </c>
      <c r="S193" s="941" t="str">
        <f t="shared" si="39"/>
        <v>-</v>
      </c>
      <c r="T193" s="104" t="str">
        <f t="shared" si="40"/>
        <v>-</v>
      </c>
      <c r="U193" s="876" t="str">
        <f>IFERROR(_xlfn.RANK.EQ(T193,$T$16:$T$194,0)+COUNTIF(T$16:T193,T193)-1,"-")</f>
        <v>-</v>
      </c>
      <c r="V193" s="876"/>
      <c r="W193" s="828" t="str">
        <f t="shared" si="41"/>
        <v>-</v>
      </c>
      <c r="X193" s="828" t="str">
        <f t="shared" si="42"/>
        <v>-</v>
      </c>
      <c r="Y193" s="941" t="str">
        <f t="shared" si="43"/>
        <v>-</v>
      </c>
      <c r="Z193" s="104" t="str">
        <f t="shared" si="44"/>
        <v>-</v>
      </c>
      <c r="AA193" s="876" t="str">
        <f>IFERROR(_xlfn.RANK.EQ(Z193,$Z$16:$Z$194,0)+COUNTIF(Z$16:Z193,Z193)-1,"-")</f>
        <v>-</v>
      </c>
      <c r="AB193" s="876"/>
      <c r="AC193" s="828" t="str">
        <f t="shared" si="45"/>
        <v>-</v>
      </c>
      <c r="AD193" s="828" t="str">
        <f t="shared" si="46"/>
        <v>-</v>
      </c>
      <c r="AE193" s="85" t="str">
        <f t="shared" si="47"/>
        <v>-</v>
      </c>
      <c r="AF193" s="1"/>
      <c r="AG193" s="1"/>
      <c r="AH193" s="1"/>
      <c r="AI193" s="1"/>
      <c r="AJ193" s="1"/>
      <c r="AK193" s="1"/>
      <c r="AL193" s="1"/>
      <c r="AM193" s="1"/>
      <c r="AN193" s="1"/>
      <c r="AO193" s="1"/>
      <c r="AP193" s="1"/>
      <c r="AQ193" s="1"/>
      <c r="AR193" s="1"/>
      <c r="AS193" s="1"/>
      <c r="AT193" s="1"/>
      <c r="AU193" s="1"/>
      <c r="AV193" s="1"/>
    </row>
    <row r="194" spans="1:48" ht="21" customHeight="1">
      <c r="A194" s="608" t="s">
        <v>604</v>
      </c>
      <c r="B194" s="605" t="s">
        <v>622</v>
      </c>
      <c r="C194" s="606" t="s">
        <v>189</v>
      </c>
      <c r="D194" s="605" t="s">
        <v>803</v>
      </c>
      <c r="E194" s="606" t="s">
        <v>273</v>
      </c>
      <c r="F194" s="644">
        <v>38</v>
      </c>
      <c r="G194" s="645">
        <v>266</v>
      </c>
      <c r="H194" s="645" t="s">
        <v>145</v>
      </c>
      <c r="I194" s="645">
        <v>266</v>
      </c>
      <c r="J194" s="645">
        <v>101</v>
      </c>
      <c r="L194" s="103">
        <v>179</v>
      </c>
      <c r="M194" s="103" t="s">
        <v>368</v>
      </c>
      <c r="N194" s="779" t="str">
        <f t="shared" si="36"/>
        <v>-</v>
      </c>
      <c r="O194" s="877" t="str">
        <f>IFERROR(_xlfn.RANK.EQ(N194,$N$16:$N$194,0)+COUNTIF(N$16:N194,N194)-1,"-")</f>
        <v>-</v>
      </c>
      <c r="P194" s="877"/>
      <c r="Q194" s="962" t="str">
        <f t="shared" si="37"/>
        <v>-</v>
      </c>
      <c r="R194" s="962" t="str">
        <f t="shared" si="38"/>
        <v>-</v>
      </c>
      <c r="S194" s="962" t="str">
        <f t="shared" si="39"/>
        <v>-</v>
      </c>
      <c r="T194" s="779" t="str">
        <f t="shared" si="40"/>
        <v>-</v>
      </c>
      <c r="U194" s="877" t="str">
        <f>IFERROR(_xlfn.RANK.EQ(T194,$T$16:$T$194,0)+COUNTIF(T$16:T194,T194)-1,"-")</f>
        <v>-</v>
      </c>
      <c r="V194" s="877"/>
      <c r="W194" s="760" t="str">
        <f t="shared" si="41"/>
        <v>-</v>
      </c>
      <c r="X194" s="760" t="str">
        <f t="shared" si="42"/>
        <v>-</v>
      </c>
      <c r="Y194" s="962" t="str">
        <f t="shared" si="43"/>
        <v>-</v>
      </c>
      <c r="Z194" s="779" t="str">
        <f t="shared" si="44"/>
        <v>-</v>
      </c>
      <c r="AA194" s="877" t="str">
        <f>IFERROR(_xlfn.RANK.EQ(Z194,$Z$16:$Z$194,0)+COUNTIF(Z$16:Z194,Z194)-1,"-")</f>
        <v>-</v>
      </c>
      <c r="AB194" s="877"/>
      <c r="AC194" s="760" t="str">
        <f t="shared" si="45"/>
        <v>-</v>
      </c>
      <c r="AD194" s="760" t="str">
        <f t="shared" si="46"/>
        <v>-</v>
      </c>
      <c r="AE194" s="735" t="str">
        <f t="shared" si="47"/>
        <v>-</v>
      </c>
      <c r="AF194" s="1"/>
      <c r="AG194" s="1"/>
      <c r="AH194" s="1"/>
      <c r="AI194" s="1"/>
      <c r="AJ194" s="1"/>
      <c r="AK194" s="1"/>
      <c r="AL194" s="1"/>
      <c r="AM194" s="1"/>
      <c r="AN194" s="1"/>
      <c r="AO194" s="1"/>
      <c r="AP194" s="1"/>
      <c r="AQ194" s="1"/>
      <c r="AR194" s="1"/>
      <c r="AS194" s="1"/>
      <c r="AT194" s="1"/>
      <c r="AU194" s="1"/>
      <c r="AV194" s="1"/>
    </row>
    <row r="195" spans="1:48" ht="21" customHeight="1">
      <c r="A195" s="608" t="s">
        <v>604</v>
      </c>
      <c r="B195" s="605" t="s">
        <v>622</v>
      </c>
      <c r="C195" s="606" t="s">
        <v>189</v>
      </c>
      <c r="D195" s="605" t="s">
        <v>804</v>
      </c>
      <c r="E195" s="606" t="s">
        <v>313</v>
      </c>
      <c r="F195" s="644" t="s">
        <v>888</v>
      </c>
      <c r="G195" s="645" t="s">
        <v>888</v>
      </c>
      <c r="H195" s="645" t="s">
        <v>145</v>
      </c>
      <c r="I195" s="645" t="s">
        <v>888</v>
      </c>
      <c r="J195" s="645" t="s">
        <v>888</v>
      </c>
    </row>
    <row r="196" spans="1:48" ht="21" customHeight="1">
      <c r="A196" s="608" t="s">
        <v>604</v>
      </c>
      <c r="B196" s="605" t="s">
        <v>622</v>
      </c>
      <c r="C196" s="606" t="s">
        <v>189</v>
      </c>
      <c r="D196" s="605" t="s">
        <v>805</v>
      </c>
      <c r="E196" s="606" t="s">
        <v>345</v>
      </c>
      <c r="F196" s="644" t="s">
        <v>888</v>
      </c>
      <c r="G196" s="645" t="s">
        <v>888</v>
      </c>
      <c r="H196" s="645" t="s">
        <v>145</v>
      </c>
      <c r="I196" s="645" t="s">
        <v>888</v>
      </c>
      <c r="J196" s="645" t="s">
        <v>888</v>
      </c>
    </row>
    <row r="197" spans="1:48" ht="21" customHeight="1">
      <c r="A197" s="608" t="s">
        <v>604</v>
      </c>
      <c r="B197" s="605" t="s">
        <v>624</v>
      </c>
      <c r="C197" s="606" t="s">
        <v>187</v>
      </c>
      <c r="D197" s="605" t="s">
        <v>806</v>
      </c>
      <c r="E197" s="606" t="s">
        <v>309</v>
      </c>
      <c r="F197" s="644" t="s">
        <v>145</v>
      </c>
      <c r="G197" s="645" t="s">
        <v>145</v>
      </c>
      <c r="H197" s="645" t="s">
        <v>145</v>
      </c>
      <c r="I197" s="645" t="s">
        <v>145</v>
      </c>
      <c r="J197" s="645" t="s">
        <v>145</v>
      </c>
    </row>
    <row r="198" spans="1:48" ht="21" customHeight="1">
      <c r="A198" s="608" t="s">
        <v>604</v>
      </c>
      <c r="B198" s="605" t="s">
        <v>624</v>
      </c>
      <c r="C198" s="606" t="s">
        <v>187</v>
      </c>
      <c r="D198" s="605" t="s">
        <v>807</v>
      </c>
      <c r="E198" s="606" t="s">
        <v>197</v>
      </c>
      <c r="F198" s="644" t="s">
        <v>145</v>
      </c>
      <c r="G198" s="645" t="s">
        <v>145</v>
      </c>
      <c r="H198" s="645" t="s">
        <v>145</v>
      </c>
      <c r="I198" s="645" t="s">
        <v>145</v>
      </c>
      <c r="J198" s="645" t="s">
        <v>145</v>
      </c>
    </row>
    <row r="199" spans="1:48" ht="21" customHeight="1">
      <c r="A199" s="608" t="s">
        <v>604</v>
      </c>
      <c r="B199" s="605" t="s">
        <v>624</v>
      </c>
      <c r="C199" s="606" t="s">
        <v>187</v>
      </c>
      <c r="D199" s="605" t="s">
        <v>808</v>
      </c>
      <c r="E199" s="606" t="s">
        <v>223</v>
      </c>
      <c r="F199" s="644" t="s">
        <v>888</v>
      </c>
      <c r="G199" s="645" t="s">
        <v>888</v>
      </c>
      <c r="H199" s="645" t="s">
        <v>145</v>
      </c>
      <c r="I199" s="645" t="s">
        <v>888</v>
      </c>
      <c r="J199" s="645" t="s">
        <v>888</v>
      </c>
      <c r="L199" s="18"/>
    </row>
    <row r="200" spans="1:48" ht="21" customHeight="1">
      <c r="A200" s="608" t="s">
        <v>604</v>
      </c>
      <c r="B200" s="605" t="s">
        <v>624</v>
      </c>
      <c r="C200" s="606" t="s">
        <v>187</v>
      </c>
      <c r="D200" s="605" t="s">
        <v>809</v>
      </c>
      <c r="E200" s="606" t="s">
        <v>283</v>
      </c>
      <c r="F200" s="644" t="s">
        <v>145</v>
      </c>
      <c r="G200" s="645" t="s">
        <v>145</v>
      </c>
      <c r="H200" s="645" t="s">
        <v>145</v>
      </c>
      <c r="I200" s="645" t="s">
        <v>145</v>
      </c>
      <c r="J200" s="645" t="s">
        <v>145</v>
      </c>
    </row>
    <row r="201" spans="1:48" ht="21" customHeight="1">
      <c r="A201" s="736" t="s">
        <v>604</v>
      </c>
      <c r="B201" s="737" t="s">
        <v>624</v>
      </c>
      <c r="C201" s="738" t="s">
        <v>187</v>
      </c>
      <c r="D201" s="737" t="s">
        <v>810</v>
      </c>
      <c r="E201" s="738" t="s">
        <v>368</v>
      </c>
      <c r="F201" s="780" t="s">
        <v>145</v>
      </c>
      <c r="G201" s="781" t="s">
        <v>145</v>
      </c>
      <c r="H201" s="781" t="s">
        <v>145</v>
      </c>
      <c r="I201" s="781" t="s">
        <v>145</v>
      </c>
      <c r="J201" s="781" t="s">
        <v>145</v>
      </c>
    </row>
    <row r="202" spans="1:48" ht="19.5" customHeight="1"/>
    <row r="203" spans="1:48" ht="19.5" customHeight="1">
      <c r="A203" s="613" t="s">
        <v>583</v>
      </c>
      <c r="B203" s="605"/>
      <c r="C203" s="606"/>
      <c r="D203" s="605"/>
      <c r="E203" s="606"/>
      <c r="F203" s="610"/>
      <c r="G203" s="610"/>
      <c r="H203" s="610"/>
      <c r="I203" s="610"/>
      <c r="J203" s="595"/>
    </row>
    <row r="204" spans="1:48" ht="19.5" customHeight="1">
      <c r="A204" s="623" t="s">
        <v>991</v>
      </c>
      <c r="B204" s="595"/>
      <c r="C204" s="595"/>
      <c r="D204" s="595"/>
      <c r="E204" s="614"/>
      <c r="F204" s="595"/>
      <c r="G204" s="595"/>
      <c r="H204" s="595"/>
      <c r="I204" s="595"/>
      <c r="J204" s="595"/>
    </row>
    <row r="205" spans="1:48" ht="19.5" customHeight="1">
      <c r="A205" s="623" t="s">
        <v>992</v>
      </c>
      <c r="B205" s="595"/>
      <c r="C205" s="595"/>
      <c r="D205" s="595"/>
      <c r="E205" s="614"/>
      <c r="F205" s="595"/>
      <c r="G205" s="595"/>
      <c r="H205" s="595"/>
      <c r="I205" s="595"/>
      <c r="J205" s="595"/>
    </row>
    <row r="206" spans="1:48" ht="19.5" customHeight="1">
      <c r="A206" s="623" t="s">
        <v>993</v>
      </c>
      <c r="B206" s="595"/>
      <c r="C206" s="595"/>
      <c r="D206" s="595"/>
      <c r="E206" s="614"/>
      <c r="F206" s="595"/>
      <c r="G206" s="595"/>
      <c r="H206" s="595"/>
      <c r="I206" s="595"/>
      <c r="J206" s="595"/>
    </row>
    <row r="207" spans="1:48" ht="19.5" customHeight="1">
      <c r="A207" s="623" t="s">
        <v>994</v>
      </c>
      <c r="B207" s="595"/>
      <c r="C207" s="595"/>
      <c r="D207" s="595"/>
      <c r="E207" s="614"/>
      <c r="F207" s="595"/>
      <c r="G207" s="595"/>
      <c r="H207" s="595"/>
      <c r="I207" s="595"/>
      <c r="J207" s="595"/>
    </row>
    <row r="208" spans="1:48" ht="19.5" customHeight="1">
      <c r="A208" s="623" t="s">
        <v>965</v>
      </c>
      <c r="B208" s="595"/>
      <c r="C208" s="595"/>
      <c r="D208" s="595"/>
      <c r="E208" s="614"/>
      <c r="F208" s="595"/>
      <c r="G208" s="595"/>
      <c r="H208" s="595"/>
      <c r="I208" s="595"/>
      <c r="J208" s="595"/>
    </row>
    <row r="209" spans="1:10" ht="19.5" customHeight="1">
      <c r="A209" s="623" t="s">
        <v>995</v>
      </c>
      <c r="B209" s="4"/>
      <c r="C209" s="623"/>
      <c r="D209" s="646"/>
      <c r="E209" s="646"/>
      <c r="F209" s="647"/>
      <c r="G209" s="648"/>
      <c r="H209" s="648"/>
      <c r="I209" s="648"/>
      <c r="J209" s="649"/>
    </row>
    <row r="210" spans="1:10" ht="19.5" customHeight="1">
      <c r="A210" s="623" t="s">
        <v>996</v>
      </c>
      <c r="B210" s="595"/>
      <c r="C210" s="595"/>
      <c r="D210" s="595"/>
      <c r="F210" s="595"/>
      <c r="G210" s="595"/>
      <c r="H210" s="595"/>
      <c r="I210" s="595"/>
      <c r="J210" s="595"/>
    </row>
    <row r="211" spans="1:10" ht="19.5" customHeight="1">
      <c r="A211" s="595" t="s">
        <v>997</v>
      </c>
    </row>
    <row r="212" spans="1:10" ht="19.5" customHeight="1">
      <c r="A212" s="595" t="s">
        <v>998</v>
      </c>
    </row>
    <row r="213" spans="1:10" ht="19.5" customHeight="1">
      <c r="A213" s="595" t="s">
        <v>999</v>
      </c>
      <c r="B213" s="595"/>
      <c r="C213" s="595"/>
      <c r="D213" s="595"/>
      <c r="F213" s="595"/>
      <c r="G213" s="595"/>
      <c r="H213" s="595"/>
      <c r="I213" s="595"/>
      <c r="J213" s="595"/>
    </row>
    <row r="214" spans="1:10" ht="19.5" customHeight="1">
      <c r="B214" s="595"/>
      <c r="C214" s="595"/>
      <c r="D214" s="595"/>
      <c r="F214" s="595"/>
      <c r="G214" s="595"/>
      <c r="H214" s="595"/>
      <c r="I214" s="595"/>
      <c r="J214" s="595"/>
    </row>
    <row r="215" spans="1:10" ht="19.5" customHeight="1">
      <c r="B215" s="650"/>
      <c r="C215" s="595"/>
      <c r="D215" s="595"/>
      <c r="F215" s="595"/>
      <c r="G215" s="595"/>
      <c r="H215" s="595"/>
      <c r="I215" s="595"/>
      <c r="J215" s="595"/>
    </row>
    <row r="216" spans="1:10" ht="19.5" customHeight="1">
      <c r="A216" s="623"/>
      <c r="B216" s="650"/>
      <c r="C216" s="595"/>
      <c r="D216" s="595"/>
      <c r="F216" s="595"/>
      <c r="G216" s="595"/>
      <c r="H216" s="595"/>
      <c r="I216" s="595"/>
      <c r="J216" s="595"/>
    </row>
    <row r="217" spans="1:10" ht="19.5" customHeight="1">
      <c r="A217" s="623"/>
      <c r="B217" s="650"/>
      <c r="C217" s="595"/>
      <c r="D217" s="595"/>
      <c r="F217" s="595"/>
      <c r="G217" s="595"/>
      <c r="H217" s="595"/>
      <c r="I217" s="595"/>
      <c r="J217" s="595"/>
    </row>
    <row r="218" spans="1:10" ht="19.5" customHeight="1">
      <c r="A218" s="651" t="s">
        <v>1000</v>
      </c>
      <c r="B218" s="650"/>
      <c r="C218" s="595"/>
      <c r="D218" s="595"/>
      <c r="F218" s="595"/>
      <c r="G218" s="595"/>
      <c r="H218" s="595"/>
      <c r="I218" s="595"/>
      <c r="J218" s="595"/>
    </row>
    <row r="219" spans="1:10" ht="19.5" customHeight="1">
      <c r="A219" s="651" t="s">
        <v>1001</v>
      </c>
      <c r="B219" s="650"/>
      <c r="C219" s="595"/>
      <c r="D219" s="595"/>
      <c r="F219" s="595"/>
      <c r="G219" s="595"/>
      <c r="H219" s="595"/>
      <c r="I219" s="595"/>
      <c r="J219" s="595"/>
    </row>
    <row r="220" spans="1:10" ht="19.5" customHeight="1">
      <c r="A220" s="651" t="s">
        <v>1002</v>
      </c>
    </row>
    <row r="221" spans="1:10" ht="19.5" customHeight="1"/>
    <row r="222" spans="1:10" ht="19.5" customHeight="1"/>
    <row r="223" spans="1:10" ht="19.5" customHeight="1"/>
    <row r="224" spans="1:10" ht="19.5" customHeight="1"/>
    <row r="225" ht="19.5" customHeight="1"/>
    <row r="226" ht="19.5" customHeight="1"/>
    <row r="227" ht="19.5" customHeight="1"/>
    <row r="228" ht="19.5" customHeight="1"/>
    <row r="229" ht="19.5" customHeight="1"/>
    <row r="230" ht="19.5" customHeight="1"/>
    <row r="231" ht="19.5" customHeight="1"/>
    <row r="232" ht="19.5" customHeight="1"/>
    <row r="233" ht="19.5" customHeight="1"/>
    <row r="234" ht="19.5" customHeight="1"/>
    <row r="235" ht="18" customHeight="1"/>
    <row r="236" ht="18" customHeight="1"/>
    <row r="237" ht="18" customHeight="1"/>
    <row r="238" ht="18" customHeight="1"/>
    <row r="239" ht="18" customHeight="1"/>
    <row r="240" ht="18" customHeight="1"/>
    <row r="241" ht="18" customHeight="1"/>
    <row r="242" ht="18" customHeight="1"/>
    <row r="243" ht="18" customHeight="1"/>
    <row r="244" ht="18" customHeight="1"/>
  </sheetData>
  <mergeCells count="17">
    <mergeCell ref="N14:S14"/>
    <mergeCell ref="T14:Y14"/>
    <mergeCell ref="Z14:AE14"/>
    <mergeCell ref="AI14:AN14"/>
    <mergeCell ref="AU14:AZ14"/>
    <mergeCell ref="AO14:AT14"/>
    <mergeCell ref="A1:J1"/>
    <mergeCell ref="A3:J3"/>
    <mergeCell ref="A5:A6"/>
    <mergeCell ref="B5:B6"/>
    <mergeCell ref="C5:C6"/>
    <mergeCell ref="D5:D6"/>
    <mergeCell ref="E5:E6"/>
    <mergeCell ref="F5:F6"/>
    <mergeCell ref="G5:G6"/>
    <mergeCell ref="H5:I5"/>
    <mergeCell ref="J5:J6"/>
  </mergeCells>
  <phoneticPr fontId="4"/>
  <printOptions horizontalCentered="1"/>
  <pageMargins left="0.39370078740157483" right="0.19685039370078741" top="0.35433070866141736" bottom="0.27559055118110237" header="0" footer="0.19685039370078741"/>
  <pageSetup paperSize="9" scale="69" fitToHeight="0"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66612-4020-48B7-9BCA-0A217C182223}">
  <sheetPr>
    <tabColor theme="5" tint="0.79998168889431442"/>
  </sheetPr>
  <dimension ref="A1:K17"/>
  <sheetViews>
    <sheetView zoomScaleNormal="100" zoomScaleSheetLayoutView="100" workbookViewId="0">
      <pane xSplit="3" ySplit="10" topLeftCell="D11" activePane="bottomRight" state="frozen"/>
      <selection activeCell="F284" sqref="F284"/>
      <selection pane="topRight" activeCell="F284" sqref="F284"/>
      <selection pane="bottomLeft" activeCell="F284" sqref="F284"/>
      <selection pane="bottomRight" activeCell="F284" sqref="F284"/>
    </sheetView>
  </sheetViews>
  <sheetFormatPr defaultRowHeight="18.75"/>
  <cols>
    <col min="1" max="1" width="12.5" style="653" customWidth="1"/>
    <col min="2" max="2" width="13.125" style="671" customWidth="1"/>
    <col min="3" max="3" width="11" style="671" customWidth="1"/>
    <col min="4" max="4" width="13.125" style="671" customWidth="1"/>
    <col min="5" max="9" width="10.125" style="671" customWidth="1"/>
    <col min="10" max="10" width="10.875" style="671" customWidth="1"/>
    <col min="11" max="11" width="10.875" style="653" customWidth="1"/>
    <col min="12" max="256" width="9" style="653"/>
    <col min="257" max="257" width="12.5" style="653" customWidth="1"/>
    <col min="258" max="258" width="13.125" style="653" customWidth="1"/>
    <col min="259" max="259" width="11" style="653" customWidth="1"/>
    <col min="260" max="260" width="13.125" style="653" customWidth="1"/>
    <col min="261" max="265" width="10.125" style="653" customWidth="1"/>
    <col min="266" max="267" width="10.875" style="653" customWidth="1"/>
    <col min="268" max="512" width="9" style="653"/>
    <col min="513" max="513" width="12.5" style="653" customWidth="1"/>
    <col min="514" max="514" width="13.125" style="653" customWidth="1"/>
    <col min="515" max="515" width="11" style="653" customWidth="1"/>
    <col min="516" max="516" width="13.125" style="653" customWidth="1"/>
    <col min="517" max="521" width="10.125" style="653" customWidth="1"/>
    <col min="522" max="523" width="10.875" style="653" customWidth="1"/>
    <col min="524" max="768" width="9" style="653"/>
    <col min="769" max="769" width="12.5" style="653" customWidth="1"/>
    <col min="770" max="770" width="13.125" style="653" customWidth="1"/>
    <col min="771" max="771" width="11" style="653" customWidth="1"/>
    <col min="772" max="772" width="13.125" style="653" customWidth="1"/>
    <col min="773" max="777" width="10.125" style="653" customWidth="1"/>
    <col min="778" max="779" width="10.875" style="653" customWidth="1"/>
    <col min="780" max="1024" width="9" style="653"/>
    <col min="1025" max="1025" width="12.5" style="653" customWidth="1"/>
    <col min="1026" max="1026" width="13.125" style="653" customWidth="1"/>
    <col min="1027" max="1027" width="11" style="653" customWidth="1"/>
    <col min="1028" max="1028" width="13.125" style="653" customWidth="1"/>
    <col min="1029" max="1033" width="10.125" style="653" customWidth="1"/>
    <col min="1034" max="1035" width="10.875" style="653" customWidth="1"/>
    <col min="1036" max="1280" width="9" style="653"/>
    <col min="1281" max="1281" width="12.5" style="653" customWidth="1"/>
    <col min="1282" max="1282" width="13.125" style="653" customWidth="1"/>
    <col min="1283" max="1283" width="11" style="653" customWidth="1"/>
    <col min="1284" max="1284" width="13.125" style="653" customWidth="1"/>
    <col min="1285" max="1289" width="10.125" style="653" customWidth="1"/>
    <col min="1290" max="1291" width="10.875" style="653" customWidth="1"/>
    <col min="1292" max="1536" width="9" style="653"/>
    <col min="1537" max="1537" width="12.5" style="653" customWidth="1"/>
    <col min="1538" max="1538" width="13.125" style="653" customWidth="1"/>
    <col min="1539" max="1539" width="11" style="653" customWidth="1"/>
    <col min="1540" max="1540" width="13.125" style="653" customWidth="1"/>
    <col min="1541" max="1545" width="10.125" style="653" customWidth="1"/>
    <col min="1546" max="1547" width="10.875" style="653" customWidth="1"/>
    <col min="1548" max="1792" width="9" style="653"/>
    <col min="1793" max="1793" width="12.5" style="653" customWidth="1"/>
    <col min="1794" max="1794" width="13.125" style="653" customWidth="1"/>
    <col min="1795" max="1795" width="11" style="653" customWidth="1"/>
    <col min="1796" max="1796" width="13.125" style="653" customWidth="1"/>
    <col min="1797" max="1801" width="10.125" style="653" customWidth="1"/>
    <col min="1802" max="1803" width="10.875" style="653" customWidth="1"/>
    <col min="1804" max="2048" width="9" style="653"/>
    <col min="2049" max="2049" width="12.5" style="653" customWidth="1"/>
    <col min="2050" max="2050" width="13.125" style="653" customWidth="1"/>
    <col min="2051" max="2051" width="11" style="653" customWidth="1"/>
    <col min="2052" max="2052" width="13.125" style="653" customWidth="1"/>
    <col min="2053" max="2057" width="10.125" style="653" customWidth="1"/>
    <col min="2058" max="2059" width="10.875" style="653" customWidth="1"/>
    <col min="2060" max="2304" width="9" style="653"/>
    <col min="2305" max="2305" width="12.5" style="653" customWidth="1"/>
    <col min="2306" max="2306" width="13.125" style="653" customWidth="1"/>
    <col min="2307" max="2307" width="11" style="653" customWidth="1"/>
    <col min="2308" max="2308" width="13.125" style="653" customWidth="1"/>
    <col min="2309" max="2313" width="10.125" style="653" customWidth="1"/>
    <col min="2314" max="2315" width="10.875" style="653" customWidth="1"/>
    <col min="2316" max="2560" width="9" style="653"/>
    <col min="2561" max="2561" width="12.5" style="653" customWidth="1"/>
    <col min="2562" max="2562" width="13.125" style="653" customWidth="1"/>
    <col min="2563" max="2563" width="11" style="653" customWidth="1"/>
    <col min="2564" max="2564" width="13.125" style="653" customWidth="1"/>
    <col min="2565" max="2569" width="10.125" style="653" customWidth="1"/>
    <col min="2570" max="2571" width="10.875" style="653" customWidth="1"/>
    <col min="2572" max="2816" width="9" style="653"/>
    <col min="2817" max="2817" width="12.5" style="653" customWidth="1"/>
    <col min="2818" max="2818" width="13.125" style="653" customWidth="1"/>
    <col min="2819" max="2819" width="11" style="653" customWidth="1"/>
    <col min="2820" max="2820" width="13.125" style="653" customWidth="1"/>
    <col min="2821" max="2825" width="10.125" style="653" customWidth="1"/>
    <col min="2826" max="2827" width="10.875" style="653" customWidth="1"/>
    <col min="2828" max="3072" width="9" style="653"/>
    <col min="3073" max="3073" width="12.5" style="653" customWidth="1"/>
    <col min="3074" max="3074" width="13.125" style="653" customWidth="1"/>
    <col min="3075" max="3075" width="11" style="653" customWidth="1"/>
    <col min="3076" max="3076" width="13.125" style="653" customWidth="1"/>
    <col min="3077" max="3081" width="10.125" style="653" customWidth="1"/>
    <col min="3082" max="3083" width="10.875" style="653" customWidth="1"/>
    <col min="3084" max="3328" width="9" style="653"/>
    <col min="3329" max="3329" width="12.5" style="653" customWidth="1"/>
    <col min="3330" max="3330" width="13.125" style="653" customWidth="1"/>
    <col min="3331" max="3331" width="11" style="653" customWidth="1"/>
    <col min="3332" max="3332" width="13.125" style="653" customWidth="1"/>
    <col min="3333" max="3337" width="10.125" style="653" customWidth="1"/>
    <col min="3338" max="3339" width="10.875" style="653" customWidth="1"/>
    <col min="3340" max="3584" width="9" style="653"/>
    <col min="3585" max="3585" width="12.5" style="653" customWidth="1"/>
    <col min="3586" max="3586" width="13.125" style="653" customWidth="1"/>
    <col min="3587" max="3587" width="11" style="653" customWidth="1"/>
    <col min="3588" max="3588" width="13.125" style="653" customWidth="1"/>
    <col min="3589" max="3593" width="10.125" style="653" customWidth="1"/>
    <col min="3594" max="3595" width="10.875" style="653" customWidth="1"/>
    <col min="3596" max="3840" width="9" style="653"/>
    <col min="3841" max="3841" width="12.5" style="653" customWidth="1"/>
    <col min="3842" max="3842" width="13.125" style="653" customWidth="1"/>
    <col min="3843" max="3843" width="11" style="653" customWidth="1"/>
    <col min="3844" max="3844" width="13.125" style="653" customWidth="1"/>
    <col min="3845" max="3849" width="10.125" style="653" customWidth="1"/>
    <col min="3850" max="3851" width="10.875" style="653" customWidth="1"/>
    <col min="3852" max="4096" width="9" style="653"/>
    <col min="4097" max="4097" width="12.5" style="653" customWidth="1"/>
    <col min="4098" max="4098" width="13.125" style="653" customWidth="1"/>
    <col min="4099" max="4099" width="11" style="653" customWidth="1"/>
    <col min="4100" max="4100" width="13.125" style="653" customWidth="1"/>
    <col min="4101" max="4105" width="10.125" style="653" customWidth="1"/>
    <col min="4106" max="4107" width="10.875" style="653" customWidth="1"/>
    <col min="4108" max="4352" width="9" style="653"/>
    <col min="4353" max="4353" width="12.5" style="653" customWidth="1"/>
    <col min="4354" max="4354" width="13.125" style="653" customWidth="1"/>
    <col min="4355" max="4355" width="11" style="653" customWidth="1"/>
    <col min="4356" max="4356" width="13.125" style="653" customWidth="1"/>
    <col min="4357" max="4361" width="10.125" style="653" customWidth="1"/>
    <col min="4362" max="4363" width="10.875" style="653" customWidth="1"/>
    <col min="4364" max="4608" width="9" style="653"/>
    <col min="4609" max="4609" width="12.5" style="653" customWidth="1"/>
    <col min="4610" max="4610" width="13.125" style="653" customWidth="1"/>
    <col min="4611" max="4611" width="11" style="653" customWidth="1"/>
    <col min="4612" max="4612" width="13.125" style="653" customWidth="1"/>
    <col min="4613" max="4617" width="10.125" style="653" customWidth="1"/>
    <col min="4618" max="4619" width="10.875" style="653" customWidth="1"/>
    <col min="4620" max="4864" width="9" style="653"/>
    <col min="4865" max="4865" width="12.5" style="653" customWidth="1"/>
    <col min="4866" max="4866" width="13.125" style="653" customWidth="1"/>
    <col min="4867" max="4867" width="11" style="653" customWidth="1"/>
    <col min="4868" max="4868" width="13.125" style="653" customWidth="1"/>
    <col min="4869" max="4873" width="10.125" style="653" customWidth="1"/>
    <col min="4874" max="4875" width="10.875" style="653" customWidth="1"/>
    <col min="4876" max="5120" width="9" style="653"/>
    <col min="5121" max="5121" width="12.5" style="653" customWidth="1"/>
    <col min="5122" max="5122" width="13.125" style="653" customWidth="1"/>
    <col min="5123" max="5123" width="11" style="653" customWidth="1"/>
    <col min="5124" max="5124" width="13.125" style="653" customWidth="1"/>
    <col min="5125" max="5129" width="10.125" style="653" customWidth="1"/>
    <col min="5130" max="5131" width="10.875" style="653" customWidth="1"/>
    <col min="5132" max="5376" width="9" style="653"/>
    <col min="5377" max="5377" width="12.5" style="653" customWidth="1"/>
    <col min="5378" max="5378" width="13.125" style="653" customWidth="1"/>
    <col min="5379" max="5379" width="11" style="653" customWidth="1"/>
    <col min="5380" max="5380" width="13.125" style="653" customWidth="1"/>
    <col min="5381" max="5385" width="10.125" style="653" customWidth="1"/>
    <col min="5386" max="5387" width="10.875" style="653" customWidth="1"/>
    <col min="5388" max="5632" width="9" style="653"/>
    <col min="5633" max="5633" width="12.5" style="653" customWidth="1"/>
    <col min="5634" max="5634" width="13.125" style="653" customWidth="1"/>
    <col min="5635" max="5635" width="11" style="653" customWidth="1"/>
    <col min="5636" max="5636" width="13.125" style="653" customWidth="1"/>
    <col min="5637" max="5641" width="10.125" style="653" customWidth="1"/>
    <col min="5642" max="5643" width="10.875" style="653" customWidth="1"/>
    <col min="5644" max="5888" width="9" style="653"/>
    <col min="5889" max="5889" width="12.5" style="653" customWidth="1"/>
    <col min="5890" max="5890" width="13.125" style="653" customWidth="1"/>
    <col min="5891" max="5891" width="11" style="653" customWidth="1"/>
    <col min="5892" max="5892" width="13.125" style="653" customWidth="1"/>
    <col min="5893" max="5897" width="10.125" style="653" customWidth="1"/>
    <col min="5898" max="5899" width="10.875" style="653" customWidth="1"/>
    <col min="5900" max="6144" width="9" style="653"/>
    <col min="6145" max="6145" width="12.5" style="653" customWidth="1"/>
    <col min="6146" max="6146" width="13.125" style="653" customWidth="1"/>
    <col min="6147" max="6147" width="11" style="653" customWidth="1"/>
    <col min="6148" max="6148" width="13.125" style="653" customWidth="1"/>
    <col min="6149" max="6153" width="10.125" style="653" customWidth="1"/>
    <col min="6154" max="6155" width="10.875" style="653" customWidth="1"/>
    <col min="6156" max="6400" width="9" style="653"/>
    <col min="6401" max="6401" width="12.5" style="653" customWidth="1"/>
    <col min="6402" max="6402" width="13.125" style="653" customWidth="1"/>
    <col min="6403" max="6403" width="11" style="653" customWidth="1"/>
    <col min="6404" max="6404" width="13.125" style="653" customWidth="1"/>
    <col min="6405" max="6409" width="10.125" style="653" customWidth="1"/>
    <col min="6410" max="6411" width="10.875" style="653" customWidth="1"/>
    <col min="6412" max="6656" width="9" style="653"/>
    <col min="6657" max="6657" width="12.5" style="653" customWidth="1"/>
    <col min="6658" max="6658" width="13.125" style="653" customWidth="1"/>
    <col min="6659" max="6659" width="11" style="653" customWidth="1"/>
    <col min="6660" max="6660" width="13.125" style="653" customWidth="1"/>
    <col min="6661" max="6665" width="10.125" style="653" customWidth="1"/>
    <col min="6666" max="6667" width="10.875" style="653" customWidth="1"/>
    <col min="6668" max="6912" width="9" style="653"/>
    <col min="6913" max="6913" width="12.5" style="653" customWidth="1"/>
    <col min="6914" max="6914" width="13.125" style="653" customWidth="1"/>
    <col min="6915" max="6915" width="11" style="653" customWidth="1"/>
    <col min="6916" max="6916" width="13.125" style="653" customWidth="1"/>
    <col min="6917" max="6921" width="10.125" style="653" customWidth="1"/>
    <col min="6922" max="6923" width="10.875" style="653" customWidth="1"/>
    <col min="6924" max="7168" width="9" style="653"/>
    <col min="7169" max="7169" width="12.5" style="653" customWidth="1"/>
    <col min="7170" max="7170" width="13.125" style="653" customWidth="1"/>
    <col min="7171" max="7171" width="11" style="653" customWidth="1"/>
    <col min="7172" max="7172" width="13.125" style="653" customWidth="1"/>
    <col min="7173" max="7177" width="10.125" style="653" customWidth="1"/>
    <col min="7178" max="7179" width="10.875" style="653" customWidth="1"/>
    <col min="7180" max="7424" width="9" style="653"/>
    <col min="7425" max="7425" width="12.5" style="653" customWidth="1"/>
    <col min="7426" max="7426" width="13.125" style="653" customWidth="1"/>
    <col min="7427" max="7427" width="11" style="653" customWidth="1"/>
    <col min="7428" max="7428" width="13.125" style="653" customWidth="1"/>
    <col min="7429" max="7433" width="10.125" style="653" customWidth="1"/>
    <col min="7434" max="7435" width="10.875" style="653" customWidth="1"/>
    <col min="7436" max="7680" width="9" style="653"/>
    <col min="7681" max="7681" width="12.5" style="653" customWidth="1"/>
    <col min="7682" max="7682" width="13.125" style="653" customWidth="1"/>
    <col min="7683" max="7683" width="11" style="653" customWidth="1"/>
    <col min="7684" max="7684" width="13.125" style="653" customWidth="1"/>
    <col min="7685" max="7689" width="10.125" style="653" customWidth="1"/>
    <col min="7690" max="7691" width="10.875" style="653" customWidth="1"/>
    <col min="7692" max="7936" width="9" style="653"/>
    <col min="7937" max="7937" width="12.5" style="653" customWidth="1"/>
    <col min="7938" max="7938" width="13.125" style="653" customWidth="1"/>
    <col min="7939" max="7939" width="11" style="653" customWidth="1"/>
    <col min="7940" max="7940" width="13.125" style="653" customWidth="1"/>
    <col min="7941" max="7945" width="10.125" style="653" customWidth="1"/>
    <col min="7946" max="7947" width="10.875" style="653" customWidth="1"/>
    <col min="7948" max="8192" width="9" style="653"/>
    <col min="8193" max="8193" width="12.5" style="653" customWidth="1"/>
    <col min="8194" max="8194" width="13.125" style="653" customWidth="1"/>
    <col min="8195" max="8195" width="11" style="653" customWidth="1"/>
    <col min="8196" max="8196" width="13.125" style="653" customWidth="1"/>
    <col min="8197" max="8201" width="10.125" style="653" customWidth="1"/>
    <col min="8202" max="8203" width="10.875" style="653" customWidth="1"/>
    <col min="8204" max="8448" width="9" style="653"/>
    <col min="8449" max="8449" width="12.5" style="653" customWidth="1"/>
    <col min="8450" max="8450" width="13.125" style="653" customWidth="1"/>
    <col min="8451" max="8451" width="11" style="653" customWidth="1"/>
    <col min="8452" max="8452" width="13.125" style="653" customWidth="1"/>
    <col min="8453" max="8457" width="10.125" style="653" customWidth="1"/>
    <col min="8458" max="8459" width="10.875" style="653" customWidth="1"/>
    <col min="8460" max="8704" width="9" style="653"/>
    <col min="8705" max="8705" width="12.5" style="653" customWidth="1"/>
    <col min="8706" max="8706" width="13.125" style="653" customWidth="1"/>
    <col min="8707" max="8707" width="11" style="653" customWidth="1"/>
    <col min="8708" max="8708" width="13.125" style="653" customWidth="1"/>
    <col min="8709" max="8713" width="10.125" style="653" customWidth="1"/>
    <col min="8714" max="8715" width="10.875" style="653" customWidth="1"/>
    <col min="8716" max="8960" width="9" style="653"/>
    <col min="8961" max="8961" width="12.5" style="653" customWidth="1"/>
    <col min="8962" max="8962" width="13.125" style="653" customWidth="1"/>
    <col min="8963" max="8963" width="11" style="653" customWidth="1"/>
    <col min="8964" max="8964" width="13.125" style="653" customWidth="1"/>
    <col min="8965" max="8969" width="10.125" style="653" customWidth="1"/>
    <col min="8970" max="8971" width="10.875" style="653" customWidth="1"/>
    <col min="8972" max="9216" width="9" style="653"/>
    <col min="9217" max="9217" width="12.5" style="653" customWidth="1"/>
    <col min="9218" max="9218" width="13.125" style="653" customWidth="1"/>
    <col min="9219" max="9219" width="11" style="653" customWidth="1"/>
    <col min="9220" max="9220" width="13.125" style="653" customWidth="1"/>
    <col min="9221" max="9225" width="10.125" style="653" customWidth="1"/>
    <col min="9226" max="9227" width="10.875" style="653" customWidth="1"/>
    <col min="9228" max="9472" width="9" style="653"/>
    <col min="9473" max="9473" width="12.5" style="653" customWidth="1"/>
    <col min="9474" max="9474" width="13.125" style="653" customWidth="1"/>
    <col min="9475" max="9475" width="11" style="653" customWidth="1"/>
    <col min="9476" max="9476" width="13.125" style="653" customWidth="1"/>
    <col min="9477" max="9481" width="10.125" style="653" customWidth="1"/>
    <col min="9482" max="9483" width="10.875" style="653" customWidth="1"/>
    <col min="9484" max="9728" width="9" style="653"/>
    <col min="9729" max="9729" width="12.5" style="653" customWidth="1"/>
    <col min="9730" max="9730" width="13.125" style="653" customWidth="1"/>
    <col min="9731" max="9731" width="11" style="653" customWidth="1"/>
    <col min="9732" max="9732" width="13.125" style="653" customWidth="1"/>
    <col min="9733" max="9737" width="10.125" style="653" customWidth="1"/>
    <col min="9738" max="9739" width="10.875" style="653" customWidth="1"/>
    <col min="9740" max="9984" width="9" style="653"/>
    <col min="9985" max="9985" width="12.5" style="653" customWidth="1"/>
    <col min="9986" max="9986" width="13.125" style="653" customWidth="1"/>
    <col min="9987" max="9987" width="11" style="653" customWidth="1"/>
    <col min="9988" max="9988" width="13.125" style="653" customWidth="1"/>
    <col min="9989" max="9993" width="10.125" style="653" customWidth="1"/>
    <col min="9994" max="9995" width="10.875" style="653" customWidth="1"/>
    <col min="9996" max="10240" width="9" style="653"/>
    <col min="10241" max="10241" width="12.5" style="653" customWidth="1"/>
    <col min="10242" max="10242" width="13.125" style="653" customWidth="1"/>
    <col min="10243" max="10243" width="11" style="653" customWidth="1"/>
    <col min="10244" max="10244" width="13.125" style="653" customWidth="1"/>
    <col min="10245" max="10249" width="10.125" style="653" customWidth="1"/>
    <col min="10250" max="10251" width="10.875" style="653" customWidth="1"/>
    <col min="10252" max="10496" width="9" style="653"/>
    <col min="10497" max="10497" width="12.5" style="653" customWidth="1"/>
    <col min="10498" max="10498" width="13.125" style="653" customWidth="1"/>
    <col min="10499" max="10499" width="11" style="653" customWidth="1"/>
    <col min="10500" max="10500" width="13.125" style="653" customWidth="1"/>
    <col min="10501" max="10505" width="10.125" style="653" customWidth="1"/>
    <col min="10506" max="10507" width="10.875" style="653" customWidth="1"/>
    <col min="10508" max="10752" width="9" style="653"/>
    <col min="10753" max="10753" width="12.5" style="653" customWidth="1"/>
    <col min="10754" max="10754" width="13.125" style="653" customWidth="1"/>
    <col min="10755" max="10755" width="11" style="653" customWidth="1"/>
    <col min="10756" max="10756" width="13.125" style="653" customWidth="1"/>
    <col min="10757" max="10761" width="10.125" style="653" customWidth="1"/>
    <col min="10762" max="10763" width="10.875" style="653" customWidth="1"/>
    <col min="10764" max="11008" width="9" style="653"/>
    <col min="11009" max="11009" width="12.5" style="653" customWidth="1"/>
    <col min="11010" max="11010" width="13.125" style="653" customWidth="1"/>
    <col min="11011" max="11011" width="11" style="653" customWidth="1"/>
    <col min="11012" max="11012" width="13.125" style="653" customWidth="1"/>
    <col min="11013" max="11017" width="10.125" style="653" customWidth="1"/>
    <col min="11018" max="11019" width="10.875" style="653" customWidth="1"/>
    <col min="11020" max="11264" width="9" style="653"/>
    <col min="11265" max="11265" width="12.5" style="653" customWidth="1"/>
    <col min="11266" max="11266" width="13.125" style="653" customWidth="1"/>
    <col min="11267" max="11267" width="11" style="653" customWidth="1"/>
    <col min="11268" max="11268" width="13.125" style="653" customWidth="1"/>
    <col min="11269" max="11273" width="10.125" style="653" customWidth="1"/>
    <col min="11274" max="11275" width="10.875" style="653" customWidth="1"/>
    <col min="11276" max="11520" width="9" style="653"/>
    <col min="11521" max="11521" width="12.5" style="653" customWidth="1"/>
    <col min="11522" max="11522" width="13.125" style="653" customWidth="1"/>
    <col min="11523" max="11523" width="11" style="653" customWidth="1"/>
    <col min="11524" max="11524" width="13.125" style="653" customWidth="1"/>
    <col min="11525" max="11529" width="10.125" style="653" customWidth="1"/>
    <col min="11530" max="11531" width="10.875" style="653" customWidth="1"/>
    <col min="11532" max="11776" width="9" style="653"/>
    <col min="11777" max="11777" width="12.5" style="653" customWidth="1"/>
    <col min="11778" max="11778" width="13.125" style="653" customWidth="1"/>
    <col min="11779" max="11779" width="11" style="653" customWidth="1"/>
    <col min="11780" max="11780" width="13.125" style="653" customWidth="1"/>
    <col min="11781" max="11785" width="10.125" style="653" customWidth="1"/>
    <col min="11786" max="11787" width="10.875" style="653" customWidth="1"/>
    <col min="11788" max="12032" width="9" style="653"/>
    <col min="12033" max="12033" width="12.5" style="653" customWidth="1"/>
    <col min="12034" max="12034" width="13.125" style="653" customWidth="1"/>
    <col min="12035" max="12035" width="11" style="653" customWidth="1"/>
    <col min="12036" max="12036" width="13.125" style="653" customWidth="1"/>
    <col min="12037" max="12041" width="10.125" style="653" customWidth="1"/>
    <col min="12042" max="12043" width="10.875" style="653" customWidth="1"/>
    <col min="12044" max="12288" width="9" style="653"/>
    <col min="12289" max="12289" width="12.5" style="653" customWidth="1"/>
    <col min="12290" max="12290" width="13.125" style="653" customWidth="1"/>
    <col min="12291" max="12291" width="11" style="653" customWidth="1"/>
    <col min="12292" max="12292" width="13.125" style="653" customWidth="1"/>
    <col min="12293" max="12297" width="10.125" style="653" customWidth="1"/>
    <col min="12298" max="12299" width="10.875" style="653" customWidth="1"/>
    <col min="12300" max="12544" width="9" style="653"/>
    <col min="12545" max="12545" width="12.5" style="653" customWidth="1"/>
    <col min="12546" max="12546" width="13.125" style="653" customWidth="1"/>
    <col min="12547" max="12547" width="11" style="653" customWidth="1"/>
    <col min="12548" max="12548" width="13.125" style="653" customWidth="1"/>
    <col min="12549" max="12553" width="10.125" style="653" customWidth="1"/>
    <col min="12554" max="12555" width="10.875" style="653" customWidth="1"/>
    <col min="12556" max="12800" width="9" style="653"/>
    <col min="12801" max="12801" width="12.5" style="653" customWidth="1"/>
    <col min="12802" max="12802" width="13.125" style="653" customWidth="1"/>
    <col min="12803" max="12803" width="11" style="653" customWidth="1"/>
    <col min="12804" max="12804" width="13.125" style="653" customWidth="1"/>
    <col min="12805" max="12809" width="10.125" style="653" customWidth="1"/>
    <col min="12810" max="12811" width="10.875" style="653" customWidth="1"/>
    <col min="12812" max="13056" width="9" style="653"/>
    <col min="13057" max="13057" width="12.5" style="653" customWidth="1"/>
    <col min="13058" max="13058" width="13.125" style="653" customWidth="1"/>
    <col min="13059" max="13059" width="11" style="653" customWidth="1"/>
    <col min="13060" max="13060" width="13.125" style="653" customWidth="1"/>
    <col min="13061" max="13065" width="10.125" style="653" customWidth="1"/>
    <col min="13066" max="13067" width="10.875" style="653" customWidth="1"/>
    <col min="13068" max="13312" width="9" style="653"/>
    <col min="13313" max="13313" width="12.5" style="653" customWidth="1"/>
    <col min="13314" max="13314" width="13.125" style="653" customWidth="1"/>
    <col min="13315" max="13315" width="11" style="653" customWidth="1"/>
    <col min="13316" max="13316" width="13.125" style="653" customWidth="1"/>
    <col min="13317" max="13321" width="10.125" style="653" customWidth="1"/>
    <col min="13322" max="13323" width="10.875" style="653" customWidth="1"/>
    <col min="13324" max="13568" width="9" style="653"/>
    <col min="13569" max="13569" width="12.5" style="653" customWidth="1"/>
    <col min="13570" max="13570" width="13.125" style="653" customWidth="1"/>
    <col min="13571" max="13571" width="11" style="653" customWidth="1"/>
    <col min="13572" max="13572" width="13.125" style="653" customWidth="1"/>
    <col min="13573" max="13577" width="10.125" style="653" customWidth="1"/>
    <col min="13578" max="13579" width="10.875" style="653" customWidth="1"/>
    <col min="13580" max="13824" width="9" style="653"/>
    <col min="13825" max="13825" width="12.5" style="653" customWidth="1"/>
    <col min="13826" max="13826" width="13.125" style="653" customWidth="1"/>
    <col min="13827" max="13827" width="11" style="653" customWidth="1"/>
    <col min="13828" max="13828" width="13.125" style="653" customWidth="1"/>
    <col min="13829" max="13833" width="10.125" style="653" customWidth="1"/>
    <col min="13834" max="13835" width="10.875" style="653" customWidth="1"/>
    <col min="13836" max="14080" width="9" style="653"/>
    <col min="14081" max="14081" width="12.5" style="653" customWidth="1"/>
    <col min="14082" max="14082" width="13.125" style="653" customWidth="1"/>
    <col min="14083" max="14083" width="11" style="653" customWidth="1"/>
    <col min="14084" max="14084" width="13.125" style="653" customWidth="1"/>
    <col min="14085" max="14089" width="10.125" style="653" customWidth="1"/>
    <col min="14090" max="14091" width="10.875" style="653" customWidth="1"/>
    <col min="14092" max="14336" width="9" style="653"/>
    <col min="14337" max="14337" width="12.5" style="653" customWidth="1"/>
    <col min="14338" max="14338" width="13.125" style="653" customWidth="1"/>
    <col min="14339" max="14339" width="11" style="653" customWidth="1"/>
    <col min="14340" max="14340" width="13.125" style="653" customWidth="1"/>
    <col min="14341" max="14345" width="10.125" style="653" customWidth="1"/>
    <col min="14346" max="14347" width="10.875" style="653" customWidth="1"/>
    <col min="14348" max="14592" width="9" style="653"/>
    <col min="14593" max="14593" width="12.5" style="653" customWidth="1"/>
    <col min="14594" max="14594" width="13.125" style="653" customWidth="1"/>
    <col min="14595" max="14595" width="11" style="653" customWidth="1"/>
    <col min="14596" max="14596" width="13.125" style="653" customWidth="1"/>
    <col min="14597" max="14601" width="10.125" style="653" customWidth="1"/>
    <col min="14602" max="14603" width="10.875" style="653" customWidth="1"/>
    <col min="14604" max="14848" width="9" style="653"/>
    <col min="14849" max="14849" width="12.5" style="653" customWidth="1"/>
    <col min="14850" max="14850" width="13.125" style="653" customWidth="1"/>
    <col min="14851" max="14851" width="11" style="653" customWidth="1"/>
    <col min="14852" max="14852" width="13.125" style="653" customWidth="1"/>
    <col min="14853" max="14857" width="10.125" style="653" customWidth="1"/>
    <col min="14858" max="14859" width="10.875" style="653" customWidth="1"/>
    <col min="14860" max="15104" width="9" style="653"/>
    <col min="15105" max="15105" width="12.5" style="653" customWidth="1"/>
    <col min="15106" max="15106" width="13.125" style="653" customWidth="1"/>
    <col min="15107" max="15107" width="11" style="653" customWidth="1"/>
    <col min="15108" max="15108" width="13.125" style="653" customWidth="1"/>
    <col min="15109" max="15113" width="10.125" style="653" customWidth="1"/>
    <col min="15114" max="15115" width="10.875" style="653" customWidth="1"/>
    <col min="15116" max="15360" width="9" style="653"/>
    <col min="15361" max="15361" width="12.5" style="653" customWidth="1"/>
    <col min="15362" max="15362" width="13.125" style="653" customWidth="1"/>
    <col min="15363" max="15363" width="11" style="653" customWidth="1"/>
    <col min="15364" max="15364" width="13.125" style="653" customWidth="1"/>
    <col min="15365" max="15369" width="10.125" style="653" customWidth="1"/>
    <col min="15370" max="15371" width="10.875" style="653" customWidth="1"/>
    <col min="15372" max="15616" width="9" style="653"/>
    <col min="15617" max="15617" width="12.5" style="653" customWidth="1"/>
    <col min="15618" max="15618" width="13.125" style="653" customWidth="1"/>
    <col min="15619" max="15619" width="11" style="653" customWidth="1"/>
    <col min="15620" max="15620" width="13.125" style="653" customWidth="1"/>
    <col min="15621" max="15625" width="10.125" style="653" customWidth="1"/>
    <col min="15626" max="15627" width="10.875" style="653" customWidth="1"/>
    <col min="15628" max="15872" width="9" style="653"/>
    <col min="15873" max="15873" width="12.5" style="653" customWidth="1"/>
    <col min="15874" max="15874" width="13.125" style="653" customWidth="1"/>
    <col min="15875" max="15875" width="11" style="653" customWidth="1"/>
    <col min="15876" max="15876" width="13.125" style="653" customWidth="1"/>
    <col min="15877" max="15881" width="10.125" style="653" customWidth="1"/>
    <col min="15882" max="15883" width="10.875" style="653" customWidth="1"/>
    <col min="15884" max="16128" width="9" style="653"/>
    <col min="16129" max="16129" width="12.5" style="653" customWidth="1"/>
    <col min="16130" max="16130" width="13.125" style="653" customWidth="1"/>
    <col min="16131" max="16131" width="11" style="653" customWidth="1"/>
    <col min="16132" max="16132" width="13.125" style="653" customWidth="1"/>
    <col min="16133" max="16137" width="10.125" style="653" customWidth="1"/>
    <col min="16138" max="16139" width="10.875" style="653" customWidth="1"/>
    <col min="16140" max="16384" width="9" style="653"/>
  </cols>
  <sheetData>
    <row r="1" spans="1:11">
      <c r="A1" s="412" t="s">
        <v>1003</v>
      </c>
      <c r="B1" s="412"/>
      <c r="C1" s="412"/>
      <c r="D1" s="412"/>
      <c r="E1" s="652"/>
      <c r="F1" s="652"/>
      <c r="G1" s="652"/>
      <c r="H1" s="652"/>
      <c r="I1" s="652"/>
      <c r="J1" s="652"/>
    </row>
    <row r="2" spans="1:11">
      <c r="A2" s="618" t="s">
        <v>1004</v>
      </c>
      <c r="B2" s="654"/>
      <c r="C2" s="654"/>
      <c r="D2" s="654"/>
      <c r="E2" s="655"/>
      <c r="F2" s="655"/>
      <c r="G2" s="655"/>
      <c r="H2" s="655"/>
      <c r="I2" s="655"/>
      <c r="J2" s="655"/>
    </row>
    <row r="3" spans="1:11">
      <c r="A3" s="617" t="s">
        <v>1005</v>
      </c>
      <c r="B3" s="617"/>
      <c r="C3" s="617"/>
      <c r="D3" s="617"/>
      <c r="E3" s="617"/>
      <c r="F3" s="617"/>
      <c r="G3" s="617"/>
      <c r="H3" s="617"/>
      <c r="I3" s="617"/>
      <c r="J3" s="617"/>
    </row>
    <row r="4" spans="1:11" s="498" customFormat="1" ht="12" thickBot="1">
      <c r="B4" s="656"/>
      <c r="C4" s="656"/>
      <c r="D4" s="656"/>
      <c r="E4" s="656"/>
      <c r="F4" s="656"/>
      <c r="G4" s="656"/>
      <c r="H4" s="656"/>
      <c r="I4" s="656"/>
      <c r="J4" s="656"/>
    </row>
    <row r="5" spans="1:11" ht="19.5" thickTop="1">
      <c r="A5" s="1293" t="s">
        <v>1006</v>
      </c>
      <c r="B5" s="1296" t="s">
        <v>908</v>
      </c>
      <c r="C5" s="1299" t="s">
        <v>1007</v>
      </c>
      <c r="D5" s="1296" t="s">
        <v>910</v>
      </c>
      <c r="E5" s="1302" t="s">
        <v>911</v>
      </c>
      <c r="F5" s="1303"/>
      <c r="G5" s="1303"/>
      <c r="H5" s="1303"/>
      <c r="I5" s="1303"/>
      <c r="J5" s="1304" t="s">
        <v>1008</v>
      </c>
      <c r="K5" s="1305"/>
    </row>
    <row r="6" spans="1:11" ht="13.5" customHeight="1">
      <c r="A6" s="1294"/>
      <c r="B6" s="1297"/>
      <c r="C6" s="1300"/>
      <c r="D6" s="1297"/>
      <c r="E6" s="1306" t="s">
        <v>908</v>
      </c>
      <c r="F6" s="1307"/>
      <c r="G6" s="657" t="s">
        <v>1007</v>
      </c>
      <c r="H6" s="1308" t="s">
        <v>910</v>
      </c>
      <c r="I6" s="1309"/>
      <c r="J6" s="1310" t="s">
        <v>1009</v>
      </c>
      <c r="K6" s="1312" t="s">
        <v>915</v>
      </c>
    </row>
    <row r="7" spans="1:11" s="660" customFormat="1" ht="24.95" customHeight="1">
      <c r="A7" s="1295"/>
      <c r="B7" s="1298"/>
      <c r="C7" s="1301"/>
      <c r="D7" s="1298"/>
      <c r="E7" s="658" t="s">
        <v>837</v>
      </c>
      <c r="F7" s="782" t="s">
        <v>838</v>
      </c>
      <c r="G7" s="782" t="s">
        <v>838</v>
      </c>
      <c r="H7" s="659" t="s">
        <v>839</v>
      </c>
      <c r="I7" s="783" t="s">
        <v>838</v>
      </c>
      <c r="J7" s="1311"/>
      <c r="K7" s="1313"/>
    </row>
    <row r="8" spans="1:11" s="665" customFormat="1" ht="13.5" customHeight="1">
      <c r="A8" s="661"/>
      <c r="B8" s="662">
        <v>1</v>
      </c>
      <c r="C8" s="663">
        <v>2</v>
      </c>
      <c r="D8" s="663">
        <v>3</v>
      </c>
      <c r="E8" s="663">
        <v>4</v>
      </c>
      <c r="F8" s="663">
        <v>5</v>
      </c>
      <c r="G8" s="663">
        <v>6</v>
      </c>
      <c r="H8" s="663">
        <v>7</v>
      </c>
      <c r="I8" s="664">
        <v>8</v>
      </c>
      <c r="J8" s="664">
        <v>9</v>
      </c>
      <c r="K8" s="664">
        <v>10</v>
      </c>
    </row>
    <row r="9" spans="1:11" ht="15" customHeight="1">
      <c r="A9" s="666"/>
      <c r="B9" s="667" t="s">
        <v>131</v>
      </c>
      <c r="C9" s="668" t="s">
        <v>840</v>
      </c>
      <c r="D9" s="668" t="s">
        <v>841</v>
      </c>
      <c r="E9" s="668" t="s">
        <v>131</v>
      </c>
      <c r="F9" s="668" t="s">
        <v>842</v>
      </c>
      <c r="G9" s="668" t="s">
        <v>842</v>
      </c>
      <c r="H9" s="668" t="s">
        <v>841</v>
      </c>
      <c r="I9" s="668" t="s">
        <v>842</v>
      </c>
      <c r="J9" s="668" t="s">
        <v>842</v>
      </c>
      <c r="K9" s="668" t="s">
        <v>840</v>
      </c>
    </row>
    <row r="10" spans="1:11" s="670" customFormat="1" ht="21" customHeight="1">
      <c r="A10" s="669" t="s">
        <v>1010</v>
      </c>
      <c r="B10" s="430">
        <v>48900</v>
      </c>
      <c r="C10" s="431">
        <v>7130</v>
      </c>
      <c r="D10" s="431">
        <v>3485000</v>
      </c>
      <c r="E10" s="673">
        <v>-2300</v>
      </c>
      <c r="F10" s="433">
        <v>96</v>
      </c>
      <c r="G10" s="433">
        <v>107</v>
      </c>
      <c r="H10" s="673">
        <v>82000</v>
      </c>
      <c r="I10" s="433">
        <v>102</v>
      </c>
      <c r="J10" s="433">
        <v>106</v>
      </c>
      <c r="K10" s="673">
        <v>6730</v>
      </c>
    </row>
    <row r="11" spans="1:11" ht="6.75" customHeight="1">
      <c r="A11" s="784"/>
      <c r="B11" s="785"/>
      <c r="C11" s="786"/>
      <c r="D11" s="786"/>
      <c r="E11" s="786"/>
      <c r="F11" s="786"/>
      <c r="G11" s="786"/>
      <c r="H11" s="786"/>
      <c r="I11" s="786"/>
      <c r="J11" s="786"/>
      <c r="K11" s="786"/>
    </row>
    <row r="12" spans="1:11" ht="4.5" customHeight="1"/>
    <row r="13" spans="1:11" s="630" customFormat="1" ht="15" customHeight="1">
      <c r="A13" s="498" t="s">
        <v>1011</v>
      </c>
      <c r="B13" s="498"/>
      <c r="C13" s="498"/>
      <c r="D13" s="498"/>
      <c r="E13" s="498"/>
      <c r="F13" s="498"/>
      <c r="G13" s="498"/>
      <c r="H13" s="498"/>
      <c r="I13" s="498"/>
      <c r="J13" s="498"/>
      <c r="K13" s="498"/>
    </row>
    <row r="14" spans="1:11" s="630" customFormat="1" ht="15" customHeight="1">
      <c r="A14" s="498" t="s">
        <v>1012</v>
      </c>
      <c r="B14" s="672"/>
      <c r="C14" s="672"/>
      <c r="D14" s="672"/>
      <c r="E14" s="672"/>
      <c r="F14" s="672"/>
      <c r="G14" s="672"/>
      <c r="H14" s="672"/>
      <c r="I14" s="672"/>
      <c r="J14" s="672"/>
      <c r="K14" s="672"/>
    </row>
    <row r="15" spans="1:11" s="630" customFormat="1" ht="15" customHeight="1">
      <c r="A15" s="498" t="s">
        <v>1013</v>
      </c>
      <c r="B15" s="672"/>
      <c r="C15" s="672"/>
      <c r="D15" s="672"/>
      <c r="E15" s="672"/>
      <c r="F15" s="672"/>
      <c r="G15" s="672"/>
      <c r="H15" s="672"/>
      <c r="I15" s="672"/>
      <c r="J15" s="672"/>
      <c r="K15" s="672"/>
    </row>
    <row r="16" spans="1:11" ht="12" customHeight="1"/>
    <row r="17" ht="12" customHeight="1"/>
  </sheetData>
  <mergeCells count="10">
    <mergeCell ref="J5:K5"/>
    <mergeCell ref="E6:F6"/>
    <mergeCell ref="H6:I6"/>
    <mergeCell ref="J6:J7"/>
    <mergeCell ref="K6:K7"/>
    <mergeCell ref="A5:A7"/>
    <mergeCell ref="B5:B7"/>
    <mergeCell ref="C5:C7"/>
    <mergeCell ref="D5:D7"/>
    <mergeCell ref="E5:I5"/>
  </mergeCells>
  <phoneticPr fontId="4"/>
  <pageMargins left="0.59055118110236227" right="0.39370078740157483" top="0.59055118110236227" bottom="0.39370078740157483" header="0.39370078740157483" footer="0.19685039370078741"/>
  <pageSetup paperSize="9" fitToWidth="0" fitToHeight="0" orientation="landscape" r:id="rId1"/>
  <headerFooter scaleWithDoc="0"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C0F46-6F83-49CE-944B-9EF86F8EF966}">
  <sheetPr>
    <tabColor theme="5" tint="0.79998168889431442"/>
  </sheetPr>
  <dimension ref="A1:M205"/>
  <sheetViews>
    <sheetView zoomScaleNormal="100" workbookViewId="0">
      <pane xSplit="4" ySplit="8" topLeftCell="E9"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1" width="5.375" style="333" customWidth="1"/>
    <col min="2" max="3" width="4.25" style="345" customWidth="1"/>
    <col min="4" max="4" width="8.75" style="345" bestFit="1" customWidth="1"/>
    <col min="5" max="9" width="8.75" style="341" customWidth="1"/>
    <col min="10" max="16384" width="8.75" style="333"/>
  </cols>
  <sheetData>
    <row r="1" spans="1:13" s="311" customFormat="1" ht="12" customHeight="1">
      <c r="B1" s="33" t="s">
        <v>873</v>
      </c>
      <c r="C1" s="33"/>
      <c r="D1" s="33"/>
      <c r="E1" s="312"/>
      <c r="F1" s="313"/>
      <c r="G1" s="313"/>
      <c r="H1" s="313"/>
      <c r="I1" s="314"/>
    </row>
    <row r="2" spans="1:13" s="311" customFormat="1" ht="12" customHeight="1">
      <c r="B2" s="593" t="s">
        <v>1014</v>
      </c>
      <c r="C2" s="592"/>
      <c r="D2" s="33"/>
      <c r="E2" s="312"/>
      <c r="F2" s="313"/>
      <c r="G2" s="313"/>
      <c r="H2" s="313"/>
      <c r="I2" s="314"/>
    </row>
    <row r="3" spans="1:13" s="311" customFormat="1" ht="12" customHeight="1">
      <c r="B3" s="298" t="s">
        <v>1015</v>
      </c>
      <c r="C3" s="33"/>
      <c r="D3" s="33"/>
      <c r="E3" s="312"/>
      <c r="F3" s="313"/>
      <c r="G3" s="313"/>
      <c r="H3" s="313"/>
      <c r="I3" s="314"/>
    </row>
    <row r="4" spans="1:13" s="311" customFormat="1" ht="12" customHeight="1">
      <c r="B4" s="33" t="s">
        <v>134</v>
      </c>
      <c r="C4" s="33"/>
      <c r="D4" s="33"/>
      <c r="E4" s="315"/>
      <c r="F4" s="315"/>
      <c r="G4" s="316"/>
      <c r="H4" s="316"/>
      <c r="I4" s="315"/>
    </row>
    <row r="5" spans="1:13" s="311" customFormat="1">
      <c r="B5" s="317" t="s">
        <v>876</v>
      </c>
      <c r="C5" s="317" t="s">
        <v>877</v>
      </c>
      <c r="D5" s="318"/>
      <c r="E5" s="319" t="s">
        <v>878</v>
      </c>
      <c r="F5" s="319" t="s">
        <v>879</v>
      </c>
      <c r="G5" s="320"/>
      <c r="H5" s="321"/>
      <c r="I5" s="322" t="s">
        <v>880</v>
      </c>
    </row>
    <row r="6" spans="1:13" s="311" customFormat="1">
      <c r="B6" s="323" t="s">
        <v>881</v>
      </c>
      <c r="C6" s="323" t="s">
        <v>882</v>
      </c>
      <c r="D6" s="324" t="s">
        <v>577</v>
      </c>
      <c r="E6" s="325"/>
      <c r="F6" s="325" t="s">
        <v>883</v>
      </c>
      <c r="G6" s="787"/>
      <c r="H6" s="788"/>
      <c r="I6" s="326"/>
    </row>
    <row r="7" spans="1:13" s="311" customFormat="1">
      <c r="B7" s="327" t="s">
        <v>884</v>
      </c>
      <c r="C7" s="327" t="s">
        <v>884</v>
      </c>
      <c r="D7" s="328"/>
      <c r="E7" s="789"/>
      <c r="F7" s="329"/>
      <c r="G7" s="330" t="s">
        <v>928</v>
      </c>
      <c r="H7" s="330" t="s">
        <v>929</v>
      </c>
      <c r="I7" s="790"/>
      <c r="K7" s="1126" t="s">
        <v>843</v>
      </c>
      <c r="L7" s="1126" t="s">
        <v>885</v>
      </c>
      <c r="M7" s="1190" t="s">
        <v>886</v>
      </c>
    </row>
    <row r="8" spans="1:13" s="311" customFormat="1" ht="12" customHeight="1">
      <c r="B8" s="331"/>
      <c r="C8" s="331"/>
      <c r="D8" s="331"/>
      <c r="E8" s="312" t="s">
        <v>131</v>
      </c>
      <c r="F8" s="312" t="s">
        <v>840</v>
      </c>
      <c r="G8" s="332" t="s">
        <v>840</v>
      </c>
      <c r="H8" s="332" t="s">
        <v>840</v>
      </c>
      <c r="I8" s="312" t="s">
        <v>132</v>
      </c>
      <c r="K8" s="1126"/>
      <c r="L8" s="1126"/>
      <c r="M8" s="1126"/>
    </row>
    <row r="9" spans="1:13" ht="12" customHeight="1">
      <c r="A9" s="333">
        <v>1</v>
      </c>
      <c r="B9" s="334">
        <v>1</v>
      </c>
      <c r="C9" s="335">
        <v>100</v>
      </c>
      <c r="D9" s="335" t="s">
        <v>339</v>
      </c>
      <c r="E9" s="336" t="s">
        <v>145</v>
      </c>
      <c r="F9" s="336" t="s">
        <v>145</v>
      </c>
      <c r="G9" s="336" t="s">
        <v>145</v>
      </c>
      <c r="H9" s="336" t="s">
        <v>145</v>
      </c>
      <c r="I9" s="336" t="s">
        <v>145</v>
      </c>
      <c r="K9" s="86" t="str">
        <f>IFERROR(_xlfn.RANK.EQ(E9,$E$9:$E$187,0)+COUNTIF(E$9:E9,E9)-1,"-")</f>
        <v>-</v>
      </c>
      <c r="L9" s="86" t="str">
        <f>IFERROR(_xlfn.RANK.EQ(I9,$I$9:$I$187,0)+COUNTIF(I$9:I9,I9)-1,"-")</f>
        <v>-</v>
      </c>
      <c r="M9" s="86" t="str">
        <f>IFERROR(_xlfn.RANK.EQ(F9,$F$9:$F$187,0)+COUNTIF(F$9:F9,F9)-1,"-")</f>
        <v>-</v>
      </c>
    </row>
    <row r="10" spans="1:13" ht="12" customHeight="1">
      <c r="A10" s="333">
        <v>2</v>
      </c>
      <c r="B10" s="334">
        <v>1</v>
      </c>
      <c r="C10" s="335">
        <v>202</v>
      </c>
      <c r="D10" s="335" t="s">
        <v>316</v>
      </c>
      <c r="E10" s="336" t="s">
        <v>888</v>
      </c>
      <c r="F10" s="336" t="s">
        <v>888</v>
      </c>
      <c r="G10" s="336" t="s">
        <v>145</v>
      </c>
      <c r="H10" s="336" t="s">
        <v>888</v>
      </c>
      <c r="I10" s="336" t="s">
        <v>888</v>
      </c>
      <c r="K10" s="88" t="str">
        <f>IFERROR(_xlfn.RANK.EQ(E10,$E$9:$E$187,0)+COUNTIF(E$9:E10,E10)-1,"-")</f>
        <v>-</v>
      </c>
      <c r="L10" s="88" t="str">
        <f>IFERROR(_xlfn.RANK.EQ(I10,$I$9:$I$187,0)+COUNTIF(I$9:I10,I10)-1,"-")</f>
        <v>-</v>
      </c>
      <c r="M10" s="88" t="str">
        <f>IFERROR(_xlfn.RANK.EQ(F10,$F$9:$F$187,0)+COUNTIF(F$9:F10,F10)-1,"-")</f>
        <v>-</v>
      </c>
    </row>
    <row r="11" spans="1:13" ht="12" customHeight="1">
      <c r="A11" s="333">
        <v>3</v>
      </c>
      <c r="B11" s="334">
        <v>1</v>
      </c>
      <c r="C11" s="335">
        <v>203</v>
      </c>
      <c r="D11" s="335" t="s">
        <v>351</v>
      </c>
      <c r="E11" s="336" t="s">
        <v>145</v>
      </c>
      <c r="F11" s="336" t="s">
        <v>145</v>
      </c>
      <c r="G11" s="336" t="s">
        <v>145</v>
      </c>
      <c r="H11" s="336" t="s">
        <v>145</v>
      </c>
      <c r="I11" s="336" t="s">
        <v>145</v>
      </c>
      <c r="K11" s="88" t="str">
        <f>IFERROR(_xlfn.RANK.EQ(E11,$E$9:$E$187,0)+COUNTIF(E$9:E11,E11)-1,"-")</f>
        <v>-</v>
      </c>
      <c r="L11" s="88" t="str">
        <f>IFERROR(_xlfn.RANK.EQ(I11,$I$9:$I$187,0)+COUNTIF(I$9:I11,I11)-1,"-")</f>
        <v>-</v>
      </c>
      <c r="M11" s="88" t="str">
        <f>IFERROR(_xlfn.RANK.EQ(F11,$F$9:$F$187,0)+COUNTIF(F$9:F11,F11)-1,"-")</f>
        <v>-</v>
      </c>
    </row>
    <row r="12" spans="1:13" ht="12" customHeight="1">
      <c r="A12" s="333">
        <v>4</v>
      </c>
      <c r="B12" s="334">
        <v>1</v>
      </c>
      <c r="C12" s="335">
        <v>204</v>
      </c>
      <c r="D12" s="335" t="s">
        <v>199</v>
      </c>
      <c r="E12" s="91">
        <v>151</v>
      </c>
      <c r="F12" s="91">
        <v>7880</v>
      </c>
      <c r="G12" s="91" t="s">
        <v>888</v>
      </c>
      <c r="H12" s="91">
        <v>7930</v>
      </c>
      <c r="I12" s="91">
        <v>11900</v>
      </c>
      <c r="K12" s="88">
        <f>IFERROR(_xlfn.RANK.EQ(E12,$E$9:$E$187,0)+COUNTIF(E$9:E12,E12)-1,"-")</f>
        <v>50</v>
      </c>
      <c r="L12" s="88">
        <f>IFERROR(_xlfn.RANK.EQ(I12,$I$9:$I$187,0)+COUNTIF(I$9:I12,I12)-1,"-")</f>
        <v>46</v>
      </c>
      <c r="M12" s="88">
        <f>IFERROR(_xlfn.RANK.EQ(F12,$F$9:$F$187,0)+COUNTIF(F$9:F12,F12)-1,"-")</f>
        <v>11</v>
      </c>
    </row>
    <row r="13" spans="1:13" ht="12" customHeight="1">
      <c r="A13" s="333">
        <v>5</v>
      </c>
      <c r="B13" s="334">
        <v>1</v>
      </c>
      <c r="C13" s="335">
        <v>205</v>
      </c>
      <c r="D13" s="335" t="s">
        <v>359</v>
      </c>
      <c r="E13" s="91" t="s">
        <v>145</v>
      </c>
      <c r="F13" s="91" t="s">
        <v>145</v>
      </c>
      <c r="G13" s="91" t="s">
        <v>145</v>
      </c>
      <c r="H13" s="91" t="s">
        <v>145</v>
      </c>
      <c r="I13" s="91" t="s">
        <v>145</v>
      </c>
      <c r="K13" s="88" t="str">
        <f>IFERROR(_xlfn.RANK.EQ(E13,$E$9:$E$187,0)+COUNTIF(E$9:E13,E13)-1,"-")</f>
        <v>-</v>
      </c>
      <c r="L13" s="88" t="str">
        <f>IFERROR(_xlfn.RANK.EQ(I13,$I$9:$I$187,0)+COUNTIF(I$9:I13,I13)-1,"-")</f>
        <v>-</v>
      </c>
      <c r="M13" s="88" t="str">
        <f>IFERROR(_xlfn.RANK.EQ(F13,$F$9:$F$187,0)+COUNTIF(F$9:F13,F13)-1,"-")</f>
        <v>-</v>
      </c>
    </row>
    <row r="14" spans="1:13" ht="12" customHeight="1">
      <c r="A14" s="333">
        <v>6</v>
      </c>
      <c r="B14" s="334">
        <v>1</v>
      </c>
      <c r="C14" s="335">
        <v>206</v>
      </c>
      <c r="D14" s="335" t="s">
        <v>300</v>
      </c>
      <c r="E14" s="91" t="s">
        <v>145</v>
      </c>
      <c r="F14" s="91" t="s">
        <v>145</v>
      </c>
      <c r="G14" s="91" t="s">
        <v>145</v>
      </c>
      <c r="H14" s="91" t="s">
        <v>145</v>
      </c>
      <c r="I14" s="91" t="s">
        <v>145</v>
      </c>
      <c r="K14" s="88" t="str">
        <f>IFERROR(_xlfn.RANK.EQ(E14,$E$9:$E$187,0)+COUNTIF(E$9:E14,E14)-1,"-")</f>
        <v>-</v>
      </c>
      <c r="L14" s="88" t="str">
        <f>IFERROR(_xlfn.RANK.EQ(I14,$I$9:$I$187,0)+COUNTIF(I$9:I14,I14)-1,"-")</f>
        <v>-</v>
      </c>
      <c r="M14" s="88" t="str">
        <f>IFERROR(_xlfn.RANK.EQ(F14,$F$9:$F$187,0)+COUNTIF(F$9:F14,F14)-1,"-")</f>
        <v>-</v>
      </c>
    </row>
    <row r="15" spans="1:13" ht="12" customHeight="1">
      <c r="A15" s="333">
        <v>7</v>
      </c>
      <c r="B15" s="334">
        <v>1</v>
      </c>
      <c r="C15" s="335">
        <v>207</v>
      </c>
      <c r="D15" s="335" t="s">
        <v>208</v>
      </c>
      <c r="E15" s="91">
        <v>2660</v>
      </c>
      <c r="F15" s="91">
        <v>7530</v>
      </c>
      <c r="G15" s="91" t="s">
        <v>145</v>
      </c>
      <c r="H15" s="91">
        <v>7530</v>
      </c>
      <c r="I15" s="91">
        <v>200700</v>
      </c>
      <c r="K15" s="88">
        <f>IFERROR(_xlfn.RANK.EQ(E15,$E$9:$E$187,0)+COUNTIF(E$9:E15,E15)-1,"-")</f>
        <v>3</v>
      </c>
      <c r="L15" s="88">
        <f>IFERROR(_xlfn.RANK.EQ(I15,$I$9:$I$187,0)+COUNTIF(I$9:I15,I15)-1,"-")</f>
        <v>3</v>
      </c>
      <c r="M15" s="88">
        <f>IFERROR(_xlfn.RANK.EQ(F15,$F$9:$F$187,0)+COUNTIF(F$9:F15,F15)-1,"-")</f>
        <v>14</v>
      </c>
    </row>
    <row r="16" spans="1:13" ht="12" customHeight="1">
      <c r="A16" s="333">
        <v>8</v>
      </c>
      <c r="B16" s="334">
        <v>1</v>
      </c>
      <c r="C16" s="335">
        <v>208</v>
      </c>
      <c r="D16" s="335" t="s">
        <v>214</v>
      </c>
      <c r="E16" s="91">
        <v>2840</v>
      </c>
      <c r="F16" s="91">
        <v>6810</v>
      </c>
      <c r="G16" s="91">
        <v>5810</v>
      </c>
      <c r="H16" s="91">
        <v>6820</v>
      </c>
      <c r="I16" s="91">
        <v>193200</v>
      </c>
      <c r="K16" s="88">
        <f>IFERROR(_xlfn.RANK.EQ(E16,$E$9:$E$187,0)+COUNTIF(E$9:E16,E16)-1,"-")</f>
        <v>2</v>
      </c>
      <c r="L16" s="88">
        <f>IFERROR(_xlfn.RANK.EQ(I16,$I$9:$I$187,0)+COUNTIF(I$9:I16,I16)-1,"-")</f>
        <v>4</v>
      </c>
      <c r="M16" s="88">
        <f>IFERROR(_xlfn.RANK.EQ(F16,$F$9:$F$187,0)+COUNTIF(F$9:F16,F16)-1,"-")</f>
        <v>42</v>
      </c>
    </row>
    <row r="17" spans="1:13" ht="12" customHeight="1">
      <c r="A17" s="333">
        <v>9</v>
      </c>
      <c r="B17" s="334">
        <v>1</v>
      </c>
      <c r="C17" s="335">
        <v>209</v>
      </c>
      <c r="D17" s="335" t="s">
        <v>354</v>
      </c>
      <c r="E17" s="91" t="s">
        <v>145</v>
      </c>
      <c r="F17" s="91" t="s">
        <v>145</v>
      </c>
      <c r="G17" s="91" t="s">
        <v>145</v>
      </c>
      <c r="H17" s="91" t="s">
        <v>145</v>
      </c>
      <c r="I17" s="91" t="s">
        <v>145</v>
      </c>
      <c r="K17" s="88" t="str">
        <f>IFERROR(_xlfn.RANK.EQ(E17,$E$9:$E$187,0)+COUNTIF(E$9:E17,E17)-1,"-")</f>
        <v>-</v>
      </c>
      <c r="L17" s="88" t="str">
        <f>IFERROR(_xlfn.RANK.EQ(I17,$I$9:$I$187,0)+COUNTIF(I$9:I17,I17)-1,"-")</f>
        <v>-</v>
      </c>
      <c r="M17" s="88" t="str">
        <f>IFERROR(_xlfn.RANK.EQ(F17,$F$9:$F$187,0)+COUNTIF(F$9:F17,F17)-1,"-")</f>
        <v>-</v>
      </c>
    </row>
    <row r="18" spans="1:13" ht="12" customHeight="1">
      <c r="A18" s="333">
        <v>10</v>
      </c>
      <c r="B18" s="334">
        <v>1</v>
      </c>
      <c r="C18" s="335">
        <v>210</v>
      </c>
      <c r="D18" s="335" t="s">
        <v>198</v>
      </c>
      <c r="E18" s="91">
        <v>158</v>
      </c>
      <c r="F18" s="91">
        <v>8230</v>
      </c>
      <c r="G18" s="91">
        <v>8230</v>
      </c>
      <c r="H18" s="91" t="s">
        <v>888</v>
      </c>
      <c r="I18" s="91">
        <v>13000</v>
      </c>
      <c r="K18" s="88">
        <f>IFERROR(_xlfn.RANK.EQ(E18,$E$9:$E$187,0)+COUNTIF(E$9:E18,E18)-1,"-")</f>
        <v>48</v>
      </c>
      <c r="L18" s="88">
        <f>IFERROR(_xlfn.RANK.EQ(I18,$I$9:$I$187,0)+COUNTIF(I$9:I18,I18)-1,"-")</f>
        <v>45</v>
      </c>
      <c r="M18" s="88">
        <f>IFERROR(_xlfn.RANK.EQ(F18,$F$9:$F$187,0)+COUNTIF(F$9:F18,F18)-1,"-")</f>
        <v>7</v>
      </c>
    </row>
    <row r="19" spans="1:13" ht="12" customHeight="1">
      <c r="A19" s="333">
        <v>11</v>
      </c>
      <c r="B19" s="334">
        <v>1</v>
      </c>
      <c r="C19" s="335">
        <v>211</v>
      </c>
      <c r="D19" s="335" t="s">
        <v>205</v>
      </c>
      <c r="E19" s="91">
        <v>2950</v>
      </c>
      <c r="F19" s="91">
        <v>7020</v>
      </c>
      <c r="G19" s="91" t="s">
        <v>145</v>
      </c>
      <c r="H19" s="91">
        <v>7020</v>
      </c>
      <c r="I19" s="91">
        <v>206800</v>
      </c>
      <c r="K19" s="88">
        <f>IFERROR(_xlfn.RANK.EQ(E19,$E$9:$E$187,0)+COUNTIF(E$9:E19,E19)-1,"-")</f>
        <v>1</v>
      </c>
      <c r="L19" s="88">
        <f>IFERROR(_xlfn.RANK.EQ(I19,$I$9:$I$187,0)+COUNTIF(I$9:I19,I19)-1,"-")</f>
        <v>1</v>
      </c>
      <c r="M19" s="88">
        <f>IFERROR(_xlfn.RANK.EQ(F19,$F$9:$F$187,0)+COUNTIF(F$9:F19,F19)-1,"-")</f>
        <v>31</v>
      </c>
    </row>
    <row r="20" spans="1:13" ht="12" customHeight="1">
      <c r="A20" s="333">
        <v>12</v>
      </c>
      <c r="B20" s="334">
        <v>1</v>
      </c>
      <c r="C20" s="335">
        <v>212</v>
      </c>
      <c r="D20" s="335" t="s">
        <v>319</v>
      </c>
      <c r="E20" s="91" t="s">
        <v>145</v>
      </c>
      <c r="F20" s="91" t="s">
        <v>145</v>
      </c>
      <c r="G20" s="91" t="s">
        <v>145</v>
      </c>
      <c r="H20" s="91" t="s">
        <v>145</v>
      </c>
      <c r="I20" s="91" t="s">
        <v>145</v>
      </c>
      <c r="K20" s="88" t="str">
        <f>IFERROR(_xlfn.RANK.EQ(E20,$E$9:$E$187,0)+COUNTIF(E$9:E20,E20)-1,"-")</f>
        <v>-</v>
      </c>
      <c r="L20" s="88" t="str">
        <f>IFERROR(_xlfn.RANK.EQ(I20,$I$9:$I$187,0)+COUNTIF(I$9:I20,I20)-1,"-")</f>
        <v>-</v>
      </c>
      <c r="M20" s="88" t="str">
        <f>IFERROR(_xlfn.RANK.EQ(F20,$F$9:$F$187,0)+COUNTIF(F$9:F20,F20)-1,"-")</f>
        <v>-</v>
      </c>
    </row>
    <row r="21" spans="1:13" ht="12" customHeight="1">
      <c r="A21" s="333">
        <v>13</v>
      </c>
      <c r="B21" s="334">
        <v>1</v>
      </c>
      <c r="C21" s="335">
        <v>213</v>
      </c>
      <c r="D21" s="335" t="s">
        <v>348</v>
      </c>
      <c r="E21" s="91" t="s">
        <v>888</v>
      </c>
      <c r="F21" s="91" t="s">
        <v>888</v>
      </c>
      <c r="G21" s="91" t="s">
        <v>145</v>
      </c>
      <c r="H21" s="91" t="s">
        <v>888</v>
      </c>
      <c r="I21" s="91" t="s">
        <v>888</v>
      </c>
      <c r="K21" s="88" t="str">
        <f>IFERROR(_xlfn.RANK.EQ(E21,$E$9:$E$187,0)+COUNTIF(E$9:E21,E21)-1,"-")</f>
        <v>-</v>
      </c>
      <c r="L21" s="88" t="str">
        <f>IFERROR(_xlfn.RANK.EQ(I21,$I$9:$I$187,0)+COUNTIF(I$9:I21,I21)-1,"-")</f>
        <v>-</v>
      </c>
      <c r="M21" s="88" t="str">
        <f>IFERROR(_xlfn.RANK.EQ(F21,$F$9:$F$187,0)+COUNTIF(F$9:F21,F21)-1,"-")</f>
        <v>-</v>
      </c>
    </row>
    <row r="22" spans="1:13" ht="12" customHeight="1">
      <c r="A22" s="333">
        <v>14</v>
      </c>
      <c r="B22" s="334">
        <v>1</v>
      </c>
      <c r="C22" s="335">
        <v>214</v>
      </c>
      <c r="D22" s="335" t="s">
        <v>259</v>
      </c>
      <c r="E22" s="91" t="s">
        <v>145</v>
      </c>
      <c r="F22" s="91" t="s">
        <v>145</v>
      </c>
      <c r="G22" s="91" t="s">
        <v>145</v>
      </c>
      <c r="H22" s="91" t="s">
        <v>145</v>
      </c>
      <c r="I22" s="91" t="s">
        <v>145</v>
      </c>
      <c r="K22" s="88" t="str">
        <f>IFERROR(_xlfn.RANK.EQ(E22,$E$9:$E$187,0)+COUNTIF(E$9:E22,E22)-1,"-")</f>
        <v>-</v>
      </c>
      <c r="L22" s="88" t="str">
        <f>IFERROR(_xlfn.RANK.EQ(I22,$I$9:$I$187,0)+COUNTIF(I$9:I22,I22)-1,"-")</f>
        <v>-</v>
      </c>
      <c r="M22" s="88" t="str">
        <f>IFERROR(_xlfn.RANK.EQ(F22,$F$9:$F$187,0)+COUNTIF(F$9:F22,F22)-1,"-")</f>
        <v>-</v>
      </c>
    </row>
    <row r="23" spans="1:13" ht="12" customHeight="1">
      <c r="A23" s="333">
        <v>15</v>
      </c>
      <c r="B23" s="334">
        <v>1</v>
      </c>
      <c r="C23" s="335">
        <v>215</v>
      </c>
      <c r="D23" s="335" t="s">
        <v>227</v>
      </c>
      <c r="E23" s="91">
        <v>55</v>
      </c>
      <c r="F23" s="91">
        <v>8300</v>
      </c>
      <c r="G23" s="91">
        <v>8300</v>
      </c>
      <c r="H23" s="91" t="s">
        <v>888</v>
      </c>
      <c r="I23" s="91">
        <v>4530</v>
      </c>
      <c r="K23" s="88">
        <f>IFERROR(_xlfn.RANK.EQ(E23,$E$9:$E$187,0)+COUNTIF(E$9:E23,E23)-1,"-")</f>
        <v>64</v>
      </c>
      <c r="L23" s="88">
        <f>IFERROR(_xlfn.RANK.EQ(I23,$I$9:$I$187,0)+COUNTIF(I$9:I23,I23)-1,"-")</f>
        <v>61</v>
      </c>
      <c r="M23" s="88">
        <f>IFERROR(_xlfn.RANK.EQ(F23,$F$9:$F$187,0)+COUNTIF(F$9:F23,F23)-1,"-")</f>
        <v>5</v>
      </c>
    </row>
    <row r="24" spans="1:13" ht="12" customHeight="1">
      <c r="A24" s="333">
        <v>16</v>
      </c>
      <c r="B24" s="334">
        <v>1</v>
      </c>
      <c r="C24" s="335">
        <v>216</v>
      </c>
      <c r="D24" s="335" t="s">
        <v>246</v>
      </c>
      <c r="E24" s="91" t="s">
        <v>145</v>
      </c>
      <c r="F24" s="91" t="s">
        <v>145</v>
      </c>
      <c r="G24" s="91" t="s">
        <v>145</v>
      </c>
      <c r="H24" s="91" t="s">
        <v>145</v>
      </c>
      <c r="I24" s="91" t="s">
        <v>145</v>
      </c>
      <c r="K24" s="88" t="str">
        <f>IFERROR(_xlfn.RANK.EQ(E24,$E$9:$E$187,0)+COUNTIF(E$9:E24,E24)-1,"-")</f>
        <v>-</v>
      </c>
      <c r="L24" s="88" t="str">
        <f>IFERROR(_xlfn.RANK.EQ(I24,$I$9:$I$187,0)+COUNTIF(I$9:I24,I24)-1,"-")</f>
        <v>-</v>
      </c>
      <c r="M24" s="88" t="str">
        <f>IFERROR(_xlfn.RANK.EQ(F24,$F$9:$F$187,0)+COUNTIF(F$9:F24,F24)-1,"-")</f>
        <v>-</v>
      </c>
    </row>
    <row r="25" spans="1:13" ht="12" customHeight="1">
      <c r="A25" s="333">
        <v>17</v>
      </c>
      <c r="B25" s="334">
        <v>1</v>
      </c>
      <c r="C25" s="335">
        <v>217</v>
      </c>
      <c r="D25" s="335" t="s">
        <v>215</v>
      </c>
      <c r="E25" s="91">
        <v>83</v>
      </c>
      <c r="F25" s="91">
        <v>7030</v>
      </c>
      <c r="G25" s="91">
        <v>7030</v>
      </c>
      <c r="H25" s="91">
        <v>7070</v>
      </c>
      <c r="I25" s="91">
        <v>5850</v>
      </c>
      <c r="K25" s="88">
        <f>IFERROR(_xlfn.RANK.EQ(E25,$E$9:$E$187,0)+COUNTIF(E$9:E25,E25)-1,"-")</f>
        <v>59</v>
      </c>
      <c r="L25" s="88">
        <f>IFERROR(_xlfn.RANK.EQ(I25,$I$9:$I$187,0)+COUNTIF(I$9:I25,I25)-1,"-")</f>
        <v>54</v>
      </c>
      <c r="M25" s="88">
        <f>IFERROR(_xlfn.RANK.EQ(F25,$F$9:$F$187,0)+COUNTIF(F$9:F25,F25)-1,"-")</f>
        <v>30</v>
      </c>
    </row>
    <row r="26" spans="1:13" ht="12" customHeight="1">
      <c r="A26" s="333">
        <v>18</v>
      </c>
      <c r="B26" s="334">
        <v>1</v>
      </c>
      <c r="C26" s="335">
        <v>218</v>
      </c>
      <c r="D26" s="335" t="s">
        <v>324</v>
      </c>
      <c r="E26" s="91" t="s">
        <v>888</v>
      </c>
      <c r="F26" s="91" t="s">
        <v>888</v>
      </c>
      <c r="G26" s="91" t="s">
        <v>888</v>
      </c>
      <c r="H26" s="91" t="s">
        <v>145</v>
      </c>
      <c r="I26" s="91" t="s">
        <v>888</v>
      </c>
      <c r="K26" s="88" t="str">
        <f>IFERROR(_xlfn.RANK.EQ(E26,$E$9:$E$187,0)+COUNTIF(E$9:E26,E26)-1,"-")</f>
        <v>-</v>
      </c>
      <c r="L26" s="88" t="str">
        <f>IFERROR(_xlfn.RANK.EQ(I26,$I$9:$I$187,0)+COUNTIF(I$9:I26,I26)-1,"-")</f>
        <v>-</v>
      </c>
      <c r="M26" s="88" t="str">
        <f>IFERROR(_xlfn.RANK.EQ(F26,$F$9:$F$187,0)+COUNTIF(F$9:F26,F26)-1,"-")</f>
        <v>-</v>
      </c>
    </row>
    <row r="27" spans="1:13" ht="12" customHeight="1">
      <c r="A27" s="333">
        <v>19</v>
      </c>
      <c r="B27" s="334">
        <v>1</v>
      </c>
      <c r="C27" s="335">
        <v>219</v>
      </c>
      <c r="D27" s="335" t="s">
        <v>321</v>
      </c>
      <c r="E27" s="91">
        <v>86</v>
      </c>
      <c r="F27" s="91">
        <v>4770</v>
      </c>
      <c r="G27" s="91" t="s">
        <v>145</v>
      </c>
      <c r="H27" s="91">
        <v>4770</v>
      </c>
      <c r="I27" s="91">
        <v>4080</v>
      </c>
      <c r="K27" s="88">
        <f>IFERROR(_xlfn.RANK.EQ(E27,$E$9:$E$187,0)+COUNTIF(E$9:E27,E27)-1,"-")</f>
        <v>55</v>
      </c>
      <c r="L27" s="88">
        <f>IFERROR(_xlfn.RANK.EQ(I27,$I$9:$I$187,0)+COUNTIF(I$9:I27,I27)-1,"-")</f>
        <v>62</v>
      </c>
      <c r="M27" s="88">
        <f>IFERROR(_xlfn.RANK.EQ(F27,$F$9:$F$187,0)+COUNTIF(F$9:F27,F27)-1,"-")</f>
        <v>80</v>
      </c>
    </row>
    <row r="28" spans="1:13" ht="12" customHeight="1">
      <c r="A28" s="333">
        <v>20</v>
      </c>
      <c r="B28" s="334">
        <v>1</v>
      </c>
      <c r="C28" s="335">
        <v>220</v>
      </c>
      <c r="D28" s="335" t="s">
        <v>217</v>
      </c>
      <c r="E28" s="91">
        <v>541</v>
      </c>
      <c r="F28" s="91">
        <v>6420</v>
      </c>
      <c r="G28" s="91">
        <v>6210</v>
      </c>
      <c r="H28" s="91">
        <v>7100</v>
      </c>
      <c r="I28" s="91">
        <v>34800</v>
      </c>
      <c r="K28" s="88">
        <f>IFERROR(_xlfn.RANK.EQ(E28,$E$9:$E$187,0)+COUNTIF(E$9:E28,E28)-1,"-")</f>
        <v>25</v>
      </c>
      <c r="L28" s="88">
        <f>IFERROR(_xlfn.RANK.EQ(I28,$I$9:$I$187,0)+COUNTIF(I$9:I28,I28)-1,"-")</f>
        <v>25</v>
      </c>
      <c r="M28" s="88">
        <f>IFERROR(_xlfn.RANK.EQ(F28,$F$9:$F$187,0)+COUNTIF(F$9:F28,F28)-1,"-")</f>
        <v>57</v>
      </c>
    </row>
    <row r="29" spans="1:13" ht="12" customHeight="1">
      <c r="A29" s="333">
        <v>21</v>
      </c>
      <c r="B29" s="334">
        <v>1</v>
      </c>
      <c r="C29" s="335">
        <v>221</v>
      </c>
      <c r="D29" s="335" t="s">
        <v>228</v>
      </c>
      <c r="E29" s="91">
        <v>60</v>
      </c>
      <c r="F29" s="91">
        <v>7920</v>
      </c>
      <c r="G29" s="91">
        <v>7780</v>
      </c>
      <c r="H29" s="91">
        <v>7960</v>
      </c>
      <c r="I29" s="91">
        <v>4780</v>
      </c>
      <c r="K29" s="88">
        <f>IFERROR(_xlfn.RANK.EQ(E29,$E$9:$E$187,0)+COUNTIF(E$9:E29,E29)-1,"-")</f>
        <v>62</v>
      </c>
      <c r="L29" s="88">
        <f>IFERROR(_xlfn.RANK.EQ(I29,$I$9:$I$187,0)+COUNTIF(I$9:I29,I29)-1,"-")</f>
        <v>60</v>
      </c>
      <c r="M29" s="88">
        <f>IFERROR(_xlfn.RANK.EQ(F29,$F$9:$F$187,0)+COUNTIF(F$9:F29,F29)-1,"-")</f>
        <v>10</v>
      </c>
    </row>
    <row r="30" spans="1:13" ht="12" customHeight="1">
      <c r="A30" s="333">
        <v>22</v>
      </c>
      <c r="B30" s="334">
        <v>1</v>
      </c>
      <c r="C30" s="335">
        <v>222</v>
      </c>
      <c r="D30" s="335" t="s">
        <v>306</v>
      </c>
      <c r="E30" s="91" t="s">
        <v>145</v>
      </c>
      <c r="F30" s="91" t="s">
        <v>145</v>
      </c>
      <c r="G30" s="91" t="s">
        <v>145</v>
      </c>
      <c r="H30" s="91" t="s">
        <v>145</v>
      </c>
      <c r="I30" s="91" t="s">
        <v>145</v>
      </c>
      <c r="K30" s="88" t="str">
        <f>IFERROR(_xlfn.RANK.EQ(E30,$E$9:$E$187,0)+COUNTIF(E$9:E30,E30)-1,"-")</f>
        <v>-</v>
      </c>
      <c r="L30" s="88" t="str">
        <f>IFERROR(_xlfn.RANK.EQ(I30,$I$9:$I$187,0)+COUNTIF(I$9:I30,I30)-1,"-")</f>
        <v>-</v>
      </c>
      <c r="M30" s="88" t="str">
        <f>IFERROR(_xlfn.RANK.EQ(F30,$F$9:$F$187,0)+COUNTIF(F$9:F30,F30)-1,"-")</f>
        <v>-</v>
      </c>
    </row>
    <row r="31" spans="1:13" ht="12" customHeight="1">
      <c r="A31" s="333">
        <v>23</v>
      </c>
      <c r="B31" s="334">
        <v>1</v>
      </c>
      <c r="C31" s="335">
        <v>223</v>
      </c>
      <c r="D31" s="335" t="s">
        <v>309</v>
      </c>
      <c r="E31" s="91" t="s">
        <v>145</v>
      </c>
      <c r="F31" s="91" t="s">
        <v>145</v>
      </c>
      <c r="G31" s="91" t="s">
        <v>145</v>
      </c>
      <c r="H31" s="91" t="s">
        <v>145</v>
      </c>
      <c r="I31" s="91" t="s">
        <v>145</v>
      </c>
      <c r="K31" s="88" t="str">
        <f>IFERROR(_xlfn.RANK.EQ(E31,$E$9:$E$187,0)+COUNTIF(E$9:E31,E31)-1,"-")</f>
        <v>-</v>
      </c>
      <c r="L31" s="88" t="str">
        <f>IFERROR(_xlfn.RANK.EQ(I31,$I$9:$I$187,0)+COUNTIF(I$9:I31,I31)-1,"-")</f>
        <v>-</v>
      </c>
      <c r="M31" s="88" t="str">
        <f>IFERROR(_xlfn.RANK.EQ(F31,$F$9:$F$187,0)+COUNTIF(F$9:F31,F31)-1,"-")</f>
        <v>-</v>
      </c>
    </row>
    <row r="32" spans="1:13" ht="12" customHeight="1">
      <c r="A32" s="333">
        <v>24</v>
      </c>
      <c r="B32" s="334">
        <v>1</v>
      </c>
      <c r="C32" s="335">
        <v>224</v>
      </c>
      <c r="D32" s="335" t="s">
        <v>241</v>
      </c>
      <c r="E32" s="91">
        <v>596</v>
      </c>
      <c r="F32" s="91">
        <v>6930</v>
      </c>
      <c r="G32" s="91">
        <v>6930</v>
      </c>
      <c r="H32" s="91">
        <v>6930</v>
      </c>
      <c r="I32" s="91">
        <v>41300</v>
      </c>
      <c r="K32" s="88">
        <f>IFERROR(_xlfn.RANK.EQ(E32,$E$9:$E$187,0)+COUNTIF(E$9:E32,E32)-1,"-")</f>
        <v>23</v>
      </c>
      <c r="L32" s="88">
        <f>IFERROR(_xlfn.RANK.EQ(I32,$I$9:$I$187,0)+COUNTIF(I$9:I32,I32)-1,"-")</f>
        <v>23</v>
      </c>
      <c r="M32" s="88">
        <f>IFERROR(_xlfn.RANK.EQ(F32,$F$9:$F$187,0)+COUNTIF(F$9:F32,F32)-1,"-")</f>
        <v>38</v>
      </c>
    </row>
    <row r="33" spans="1:13" ht="12" customHeight="1">
      <c r="A33" s="333">
        <v>25</v>
      </c>
      <c r="B33" s="334">
        <v>1</v>
      </c>
      <c r="C33" s="335">
        <v>225</v>
      </c>
      <c r="D33" s="335" t="s">
        <v>209</v>
      </c>
      <c r="E33" s="91">
        <v>14</v>
      </c>
      <c r="F33" s="91">
        <v>7300</v>
      </c>
      <c r="G33" s="91" t="s">
        <v>888</v>
      </c>
      <c r="H33" s="91">
        <v>7460</v>
      </c>
      <c r="I33" s="91">
        <v>1010</v>
      </c>
      <c r="K33" s="88">
        <f>IFERROR(_xlfn.RANK.EQ(E33,$E$9:$E$187,0)+COUNTIF(E$9:E33,E33)-1,"-")</f>
        <v>79</v>
      </c>
      <c r="L33" s="88">
        <f>IFERROR(_xlfn.RANK.EQ(I33,$I$9:$I$187,0)+COUNTIF(I$9:I33,I33)-1,"-")</f>
        <v>76</v>
      </c>
      <c r="M33" s="88">
        <f>IFERROR(_xlfn.RANK.EQ(F33,$F$9:$F$187,0)+COUNTIF(F$9:F33,F33)-1,"-")</f>
        <v>23</v>
      </c>
    </row>
    <row r="34" spans="1:13" ht="12" customHeight="1">
      <c r="A34" s="333">
        <v>26</v>
      </c>
      <c r="B34" s="334">
        <v>1</v>
      </c>
      <c r="C34" s="335">
        <v>226</v>
      </c>
      <c r="D34" s="335" t="s">
        <v>315</v>
      </c>
      <c r="E34" s="91" t="s">
        <v>145</v>
      </c>
      <c r="F34" s="91" t="s">
        <v>145</v>
      </c>
      <c r="G34" s="91" t="s">
        <v>145</v>
      </c>
      <c r="H34" s="91" t="s">
        <v>145</v>
      </c>
      <c r="I34" s="91" t="s">
        <v>145</v>
      </c>
      <c r="K34" s="88" t="str">
        <f>IFERROR(_xlfn.RANK.EQ(E34,$E$9:$E$187,0)+COUNTIF(E$9:E34,E34)-1,"-")</f>
        <v>-</v>
      </c>
      <c r="L34" s="88" t="str">
        <f>IFERROR(_xlfn.RANK.EQ(I34,$I$9:$I$187,0)+COUNTIF(I$9:I34,I34)-1,"-")</f>
        <v>-</v>
      </c>
      <c r="M34" s="88" t="str">
        <f>IFERROR(_xlfn.RANK.EQ(F34,$F$9:$F$187,0)+COUNTIF(F$9:F34,F34)-1,"-")</f>
        <v>-</v>
      </c>
    </row>
    <row r="35" spans="1:13" ht="12" customHeight="1">
      <c r="A35" s="333">
        <v>27</v>
      </c>
      <c r="B35" s="334">
        <v>1</v>
      </c>
      <c r="C35" s="335">
        <v>227</v>
      </c>
      <c r="D35" s="335" t="s">
        <v>370</v>
      </c>
      <c r="E35" s="91" t="s">
        <v>145</v>
      </c>
      <c r="F35" s="91" t="s">
        <v>145</v>
      </c>
      <c r="G35" s="91" t="s">
        <v>145</v>
      </c>
      <c r="H35" s="91" t="s">
        <v>145</v>
      </c>
      <c r="I35" s="91" t="s">
        <v>145</v>
      </c>
      <c r="K35" s="88" t="str">
        <f>IFERROR(_xlfn.RANK.EQ(E35,$E$9:$E$187,0)+COUNTIF(E$9:E35,E35)-1,"-")</f>
        <v>-</v>
      </c>
      <c r="L35" s="88" t="str">
        <f>IFERROR(_xlfn.RANK.EQ(I35,$I$9:$I$187,0)+COUNTIF(I$9:I35,I35)-1,"-")</f>
        <v>-</v>
      </c>
      <c r="M35" s="88" t="str">
        <f>IFERROR(_xlfn.RANK.EQ(F35,$F$9:$F$187,0)+COUNTIF(F$9:F35,F35)-1,"-")</f>
        <v>-</v>
      </c>
    </row>
    <row r="36" spans="1:13" ht="12" customHeight="1">
      <c r="A36" s="333">
        <v>28</v>
      </c>
      <c r="B36" s="334">
        <v>1</v>
      </c>
      <c r="C36" s="335">
        <v>228</v>
      </c>
      <c r="D36" s="335" t="s">
        <v>212</v>
      </c>
      <c r="E36" s="91">
        <v>17</v>
      </c>
      <c r="F36" s="91">
        <v>8360</v>
      </c>
      <c r="G36" s="91">
        <v>8360</v>
      </c>
      <c r="H36" s="91" t="s">
        <v>145</v>
      </c>
      <c r="I36" s="91">
        <v>1400</v>
      </c>
      <c r="K36" s="88">
        <f>IFERROR(_xlfn.RANK.EQ(E36,$E$9:$E$187,0)+COUNTIF(E$9:E36,E36)-1,"-")</f>
        <v>76</v>
      </c>
      <c r="L36" s="88">
        <f>IFERROR(_xlfn.RANK.EQ(I36,$I$9:$I$187,0)+COUNTIF(I$9:I36,I36)-1,"-")</f>
        <v>74</v>
      </c>
      <c r="M36" s="88">
        <f>IFERROR(_xlfn.RANK.EQ(F36,$F$9:$F$187,0)+COUNTIF(F$9:F36,F36)-1,"-")</f>
        <v>3</v>
      </c>
    </row>
    <row r="37" spans="1:13" ht="12" customHeight="1">
      <c r="A37" s="333">
        <v>29</v>
      </c>
      <c r="B37" s="334">
        <v>1</v>
      </c>
      <c r="C37" s="335">
        <v>229</v>
      </c>
      <c r="D37" s="335" t="s">
        <v>250</v>
      </c>
      <c r="E37" s="91">
        <v>427</v>
      </c>
      <c r="F37" s="91">
        <v>7080</v>
      </c>
      <c r="G37" s="91">
        <v>6760</v>
      </c>
      <c r="H37" s="91">
        <v>7150</v>
      </c>
      <c r="I37" s="91">
        <v>30300</v>
      </c>
      <c r="K37" s="88">
        <f>IFERROR(_xlfn.RANK.EQ(E37,$E$9:$E$187,0)+COUNTIF(E$9:E37,E37)-1,"-")</f>
        <v>27</v>
      </c>
      <c r="L37" s="88">
        <f>IFERROR(_xlfn.RANK.EQ(I37,$I$9:$I$187,0)+COUNTIF(I$9:I37,I37)-1,"-")</f>
        <v>27</v>
      </c>
      <c r="M37" s="88">
        <f>IFERROR(_xlfn.RANK.EQ(F37,$F$9:$F$187,0)+COUNTIF(F$9:F37,F37)-1,"-")</f>
        <v>29</v>
      </c>
    </row>
    <row r="38" spans="1:13" ht="12" customHeight="1">
      <c r="A38" s="333">
        <v>30</v>
      </c>
      <c r="B38" s="334">
        <v>1</v>
      </c>
      <c r="C38" s="335">
        <v>230</v>
      </c>
      <c r="D38" s="335" t="s">
        <v>361</v>
      </c>
      <c r="E38" s="91" t="s">
        <v>145</v>
      </c>
      <c r="F38" s="91" t="s">
        <v>145</v>
      </c>
      <c r="G38" s="91" t="s">
        <v>145</v>
      </c>
      <c r="H38" s="91" t="s">
        <v>145</v>
      </c>
      <c r="I38" s="91" t="s">
        <v>145</v>
      </c>
      <c r="K38" s="88" t="str">
        <f>IFERROR(_xlfn.RANK.EQ(E38,$E$9:$E$187,0)+COUNTIF(E$9:E38,E38)-1,"-")</f>
        <v>-</v>
      </c>
      <c r="L38" s="88" t="str">
        <f>IFERROR(_xlfn.RANK.EQ(I38,$I$9:$I$187,0)+COUNTIF(I$9:I38,I38)-1,"-")</f>
        <v>-</v>
      </c>
      <c r="M38" s="88" t="str">
        <f>IFERROR(_xlfn.RANK.EQ(F38,$F$9:$F$187,0)+COUNTIF(F$9:F38,F38)-1,"-")</f>
        <v>-</v>
      </c>
    </row>
    <row r="39" spans="1:13" ht="12" customHeight="1">
      <c r="A39" s="333">
        <v>31</v>
      </c>
      <c r="B39" s="334">
        <v>1</v>
      </c>
      <c r="C39" s="335">
        <v>231</v>
      </c>
      <c r="D39" s="335" t="s">
        <v>279</v>
      </c>
      <c r="E39" s="91">
        <v>207</v>
      </c>
      <c r="F39" s="91">
        <v>6750</v>
      </c>
      <c r="G39" s="91">
        <v>6750</v>
      </c>
      <c r="H39" s="91">
        <v>6750</v>
      </c>
      <c r="I39" s="91">
        <v>14000</v>
      </c>
      <c r="K39" s="88">
        <f>IFERROR(_xlfn.RANK.EQ(E39,$E$9:$E$187,0)+COUNTIF(E$9:E39,E39)-1,"-")</f>
        <v>41</v>
      </c>
      <c r="L39" s="88">
        <f>IFERROR(_xlfn.RANK.EQ(I39,$I$9:$I$187,0)+COUNTIF(I$9:I39,I39)-1,"-")</f>
        <v>42</v>
      </c>
      <c r="M39" s="88">
        <f>IFERROR(_xlfn.RANK.EQ(F39,$F$9:$F$187,0)+COUNTIF(F$9:F39,F39)-1,"-")</f>
        <v>44</v>
      </c>
    </row>
    <row r="40" spans="1:13" ht="12" customHeight="1">
      <c r="A40" s="333">
        <v>32</v>
      </c>
      <c r="B40" s="334">
        <v>1</v>
      </c>
      <c r="C40" s="335">
        <v>233</v>
      </c>
      <c r="D40" s="335" t="s">
        <v>303</v>
      </c>
      <c r="E40" s="91">
        <v>229</v>
      </c>
      <c r="F40" s="91">
        <v>6340</v>
      </c>
      <c r="G40" s="91" t="s">
        <v>145</v>
      </c>
      <c r="H40" s="91">
        <v>6340</v>
      </c>
      <c r="I40" s="91">
        <v>14500</v>
      </c>
      <c r="K40" s="88">
        <f>IFERROR(_xlfn.RANK.EQ(E40,$E$9:$E$187,0)+COUNTIF(E$9:E40,E40)-1,"-")</f>
        <v>37</v>
      </c>
      <c r="L40" s="88">
        <f>IFERROR(_xlfn.RANK.EQ(I40,$I$9:$I$187,0)+COUNTIF(I$9:I40,I40)-1,"-")</f>
        <v>40</v>
      </c>
      <c r="M40" s="88">
        <f>IFERROR(_xlfn.RANK.EQ(F40,$F$9:$F$187,0)+COUNTIF(F$9:F40,F40)-1,"-")</f>
        <v>63</v>
      </c>
    </row>
    <row r="41" spans="1:13" ht="12" customHeight="1">
      <c r="A41" s="333">
        <v>33</v>
      </c>
      <c r="B41" s="334">
        <v>1</v>
      </c>
      <c r="C41" s="335">
        <v>234</v>
      </c>
      <c r="D41" s="335" t="s">
        <v>311</v>
      </c>
      <c r="E41" s="91" t="s">
        <v>145</v>
      </c>
      <c r="F41" s="91" t="s">
        <v>145</v>
      </c>
      <c r="G41" s="91" t="s">
        <v>145</v>
      </c>
      <c r="H41" s="91" t="s">
        <v>145</v>
      </c>
      <c r="I41" s="91" t="s">
        <v>145</v>
      </c>
      <c r="K41" s="88" t="str">
        <f>IFERROR(_xlfn.RANK.EQ(E41,$E$9:$E$187,0)+COUNTIF(E$9:E41,E41)-1,"-")</f>
        <v>-</v>
      </c>
      <c r="L41" s="88" t="str">
        <f>IFERROR(_xlfn.RANK.EQ(I41,$I$9:$I$187,0)+COUNTIF(I$9:I41,I41)-1,"-")</f>
        <v>-</v>
      </c>
      <c r="M41" s="88" t="str">
        <f>IFERROR(_xlfn.RANK.EQ(F41,$F$9:$F$187,0)+COUNTIF(F$9:F41,F41)-1,"-")</f>
        <v>-</v>
      </c>
    </row>
    <row r="42" spans="1:13" ht="12" customHeight="1">
      <c r="A42" s="333">
        <v>34</v>
      </c>
      <c r="B42" s="334">
        <v>1</v>
      </c>
      <c r="C42" s="335">
        <v>235</v>
      </c>
      <c r="D42" s="335" t="s">
        <v>288</v>
      </c>
      <c r="E42" s="91" t="s">
        <v>888</v>
      </c>
      <c r="F42" s="91" t="s">
        <v>888</v>
      </c>
      <c r="G42" s="91" t="s">
        <v>888</v>
      </c>
      <c r="H42" s="91" t="s">
        <v>888</v>
      </c>
      <c r="I42" s="91" t="s">
        <v>888</v>
      </c>
      <c r="K42" s="88" t="str">
        <f>IFERROR(_xlfn.RANK.EQ(E42,$E$9:$E$187,0)+COUNTIF(E$9:E42,E42)-1,"-")</f>
        <v>-</v>
      </c>
      <c r="L42" s="88" t="str">
        <f>IFERROR(_xlfn.RANK.EQ(I42,$I$9:$I$187,0)+COUNTIF(I$9:I42,I42)-1,"-")</f>
        <v>-</v>
      </c>
      <c r="M42" s="88" t="str">
        <f>IFERROR(_xlfn.RANK.EQ(F42,$F$9:$F$187,0)+COUNTIF(F$9:F42,F42)-1,"-")</f>
        <v>-</v>
      </c>
    </row>
    <row r="43" spans="1:13" ht="12" customHeight="1">
      <c r="A43" s="333">
        <v>35</v>
      </c>
      <c r="B43" s="334">
        <v>1</v>
      </c>
      <c r="C43" s="335">
        <v>236</v>
      </c>
      <c r="D43" s="335" t="s">
        <v>304</v>
      </c>
      <c r="E43" s="91" t="s">
        <v>888</v>
      </c>
      <c r="F43" s="91" t="s">
        <v>888</v>
      </c>
      <c r="G43" s="91" t="s">
        <v>145</v>
      </c>
      <c r="H43" s="91" t="s">
        <v>888</v>
      </c>
      <c r="I43" s="91" t="s">
        <v>888</v>
      </c>
      <c r="K43" s="88" t="str">
        <f>IFERROR(_xlfn.RANK.EQ(E43,$E$9:$E$187,0)+COUNTIF(E$9:E43,E43)-1,"-")</f>
        <v>-</v>
      </c>
      <c r="L43" s="88" t="str">
        <f>IFERROR(_xlfn.RANK.EQ(I43,$I$9:$I$187,0)+COUNTIF(I$9:I43,I43)-1,"-")</f>
        <v>-</v>
      </c>
      <c r="M43" s="88" t="str">
        <f>IFERROR(_xlfn.RANK.EQ(F43,$F$9:$F$187,0)+COUNTIF(F$9:F43,F43)-1,"-")</f>
        <v>-</v>
      </c>
    </row>
    <row r="44" spans="1:13" ht="12" customHeight="1">
      <c r="A44" s="333">
        <v>36</v>
      </c>
      <c r="B44" s="334">
        <v>1</v>
      </c>
      <c r="C44" s="335">
        <v>303</v>
      </c>
      <c r="D44" s="335" t="s">
        <v>222</v>
      </c>
      <c r="E44" s="91">
        <v>54</v>
      </c>
      <c r="F44" s="91">
        <v>6370</v>
      </c>
      <c r="G44" s="91">
        <v>6370</v>
      </c>
      <c r="H44" s="91">
        <v>6370</v>
      </c>
      <c r="I44" s="91">
        <v>3410</v>
      </c>
      <c r="K44" s="88">
        <f>IFERROR(_xlfn.RANK.EQ(E44,$E$9:$E$187,0)+COUNTIF(E$9:E44,E44)-1,"-")</f>
        <v>65</v>
      </c>
      <c r="L44" s="88">
        <f>IFERROR(_xlfn.RANK.EQ(I44,$I$9:$I$187,0)+COUNTIF(I$9:I44,I44)-1,"-")</f>
        <v>64</v>
      </c>
      <c r="M44" s="88">
        <f>IFERROR(_xlfn.RANK.EQ(F44,$F$9:$F$187,0)+COUNTIF(F$9:F44,F44)-1,"-")</f>
        <v>61</v>
      </c>
    </row>
    <row r="45" spans="1:13" ht="12" customHeight="1">
      <c r="A45" s="333">
        <v>37</v>
      </c>
      <c r="B45" s="334">
        <v>1</v>
      </c>
      <c r="C45" s="335">
        <v>304</v>
      </c>
      <c r="D45" s="335" t="s">
        <v>252</v>
      </c>
      <c r="E45" s="91" t="s">
        <v>888</v>
      </c>
      <c r="F45" s="91" t="s">
        <v>888</v>
      </c>
      <c r="G45" s="91" t="s">
        <v>888</v>
      </c>
      <c r="H45" s="91" t="s">
        <v>145</v>
      </c>
      <c r="I45" s="91" t="s">
        <v>888</v>
      </c>
      <c r="K45" s="88" t="str">
        <f>IFERROR(_xlfn.RANK.EQ(E45,$E$9:$E$187,0)+COUNTIF(E$9:E45,E45)-1,"-")</f>
        <v>-</v>
      </c>
      <c r="L45" s="88" t="str">
        <f>IFERROR(_xlfn.RANK.EQ(I45,$I$9:$I$187,0)+COUNTIF(I$9:I45,I45)-1,"-")</f>
        <v>-</v>
      </c>
      <c r="M45" s="88" t="str">
        <f>IFERROR(_xlfn.RANK.EQ(F45,$F$9:$F$187,0)+COUNTIF(F$9:F45,F45)-1,"-")</f>
        <v>-</v>
      </c>
    </row>
    <row r="46" spans="1:13" ht="12" customHeight="1">
      <c r="A46" s="333">
        <v>38</v>
      </c>
      <c r="B46" s="334">
        <v>1</v>
      </c>
      <c r="C46" s="335">
        <v>331</v>
      </c>
      <c r="D46" s="335" t="s">
        <v>360</v>
      </c>
      <c r="E46" s="91" t="s">
        <v>145</v>
      </c>
      <c r="F46" s="91" t="s">
        <v>145</v>
      </c>
      <c r="G46" s="91" t="s">
        <v>145</v>
      </c>
      <c r="H46" s="91" t="s">
        <v>145</v>
      </c>
      <c r="I46" s="91" t="s">
        <v>145</v>
      </c>
      <c r="K46" s="88" t="str">
        <f>IFERROR(_xlfn.RANK.EQ(E46,$E$9:$E$187,0)+COUNTIF(E$9:E46,E46)-1,"-")</f>
        <v>-</v>
      </c>
      <c r="L46" s="88" t="str">
        <f>IFERROR(_xlfn.RANK.EQ(I46,$I$9:$I$187,0)+COUNTIF(I$9:I46,I46)-1,"-")</f>
        <v>-</v>
      </c>
      <c r="M46" s="88" t="str">
        <f>IFERROR(_xlfn.RANK.EQ(F46,$F$9:$F$187,0)+COUNTIF(F$9:F46,F46)-1,"-")</f>
        <v>-</v>
      </c>
    </row>
    <row r="47" spans="1:13" ht="12" customHeight="1">
      <c r="A47" s="333">
        <v>39</v>
      </c>
      <c r="B47" s="334">
        <v>1</v>
      </c>
      <c r="C47" s="335">
        <v>332</v>
      </c>
      <c r="D47" s="335" t="s">
        <v>356</v>
      </c>
      <c r="E47" s="91" t="s">
        <v>145</v>
      </c>
      <c r="F47" s="91" t="s">
        <v>145</v>
      </c>
      <c r="G47" s="91" t="s">
        <v>145</v>
      </c>
      <c r="H47" s="91" t="s">
        <v>145</v>
      </c>
      <c r="I47" s="91" t="s">
        <v>145</v>
      </c>
      <c r="K47" s="88" t="str">
        <f>IFERROR(_xlfn.RANK.EQ(E47,$E$9:$E$187,0)+COUNTIF(E$9:E47,E47)-1,"-")</f>
        <v>-</v>
      </c>
      <c r="L47" s="88" t="str">
        <f>IFERROR(_xlfn.RANK.EQ(I47,$I$9:$I$187,0)+COUNTIF(I$9:I47,I47)-1,"-")</f>
        <v>-</v>
      </c>
      <c r="M47" s="88" t="str">
        <f>IFERROR(_xlfn.RANK.EQ(F47,$F$9:$F$187,0)+COUNTIF(F$9:F47,F47)-1,"-")</f>
        <v>-</v>
      </c>
    </row>
    <row r="48" spans="1:13" ht="12" customHeight="1">
      <c r="A48" s="333">
        <v>40</v>
      </c>
      <c r="B48" s="334">
        <v>1</v>
      </c>
      <c r="C48" s="335">
        <v>333</v>
      </c>
      <c r="D48" s="335" t="s">
        <v>329</v>
      </c>
      <c r="E48" s="91" t="s">
        <v>145</v>
      </c>
      <c r="F48" s="91" t="s">
        <v>145</v>
      </c>
      <c r="G48" s="91" t="s">
        <v>145</v>
      </c>
      <c r="H48" s="91" t="s">
        <v>145</v>
      </c>
      <c r="I48" s="91" t="s">
        <v>145</v>
      </c>
      <c r="K48" s="88" t="str">
        <f>IFERROR(_xlfn.RANK.EQ(E48,$E$9:$E$187,0)+COUNTIF(E$9:E48,E48)-1,"-")</f>
        <v>-</v>
      </c>
      <c r="L48" s="88" t="str">
        <f>IFERROR(_xlfn.RANK.EQ(I48,$I$9:$I$187,0)+COUNTIF(I$9:I48,I48)-1,"-")</f>
        <v>-</v>
      </c>
      <c r="M48" s="88" t="str">
        <f>IFERROR(_xlfn.RANK.EQ(F48,$F$9:$F$187,0)+COUNTIF(F$9:F48,F48)-1,"-")</f>
        <v>-</v>
      </c>
    </row>
    <row r="49" spans="1:13" ht="12" customHeight="1">
      <c r="A49" s="333">
        <v>41</v>
      </c>
      <c r="B49" s="334">
        <v>1</v>
      </c>
      <c r="C49" s="335">
        <v>334</v>
      </c>
      <c r="D49" s="335" t="s">
        <v>344</v>
      </c>
      <c r="E49" s="91" t="s">
        <v>145</v>
      </c>
      <c r="F49" s="91" t="s">
        <v>145</v>
      </c>
      <c r="G49" s="91" t="s">
        <v>145</v>
      </c>
      <c r="H49" s="91" t="s">
        <v>145</v>
      </c>
      <c r="I49" s="91" t="s">
        <v>145</v>
      </c>
      <c r="K49" s="88" t="str">
        <f>IFERROR(_xlfn.RANK.EQ(E49,$E$9:$E$187,0)+COUNTIF(E$9:E49,E49)-1,"-")</f>
        <v>-</v>
      </c>
      <c r="L49" s="88" t="str">
        <f>IFERROR(_xlfn.RANK.EQ(I49,$I$9:$I$187,0)+COUNTIF(I$9:I49,I49)-1,"-")</f>
        <v>-</v>
      </c>
      <c r="M49" s="88" t="str">
        <f>IFERROR(_xlfn.RANK.EQ(F49,$F$9:$F$187,0)+COUNTIF(F$9:F49,F49)-1,"-")</f>
        <v>-</v>
      </c>
    </row>
    <row r="50" spans="1:13" ht="12" customHeight="1">
      <c r="A50" s="333">
        <v>42</v>
      </c>
      <c r="B50" s="334">
        <v>1</v>
      </c>
      <c r="C50" s="335">
        <v>337</v>
      </c>
      <c r="D50" s="335" t="s">
        <v>335</v>
      </c>
      <c r="E50" s="91" t="s">
        <v>145</v>
      </c>
      <c r="F50" s="91" t="s">
        <v>145</v>
      </c>
      <c r="G50" s="91" t="s">
        <v>145</v>
      </c>
      <c r="H50" s="91" t="s">
        <v>145</v>
      </c>
      <c r="I50" s="91" t="s">
        <v>145</v>
      </c>
      <c r="K50" s="88" t="str">
        <f>IFERROR(_xlfn.RANK.EQ(E50,$E$9:$E$187,0)+COUNTIF(E$9:E50,E50)-1,"-")</f>
        <v>-</v>
      </c>
      <c r="L50" s="88" t="str">
        <f>IFERROR(_xlfn.RANK.EQ(I50,$I$9:$I$187,0)+COUNTIF(I$9:I50,I50)-1,"-")</f>
        <v>-</v>
      </c>
      <c r="M50" s="88" t="str">
        <f>IFERROR(_xlfn.RANK.EQ(F50,$F$9:$F$187,0)+COUNTIF(F$9:F50,F50)-1,"-")</f>
        <v>-</v>
      </c>
    </row>
    <row r="51" spans="1:13" ht="12" customHeight="1">
      <c r="A51" s="333">
        <v>43</v>
      </c>
      <c r="B51" s="334">
        <v>1</v>
      </c>
      <c r="C51" s="335">
        <v>343</v>
      </c>
      <c r="D51" s="335" t="s">
        <v>369</v>
      </c>
      <c r="E51" s="91" t="s">
        <v>145</v>
      </c>
      <c r="F51" s="91" t="s">
        <v>145</v>
      </c>
      <c r="G51" s="91" t="s">
        <v>145</v>
      </c>
      <c r="H51" s="91" t="s">
        <v>145</v>
      </c>
      <c r="I51" s="91" t="s">
        <v>145</v>
      </c>
      <c r="K51" s="88" t="str">
        <f>IFERROR(_xlfn.RANK.EQ(E51,$E$9:$E$187,0)+COUNTIF(E$9:E51,E51)-1,"-")</f>
        <v>-</v>
      </c>
      <c r="L51" s="88" t="str">
        <f>IFERROR(_xlfn.RANK.EQ(I51,$I$9:$I$187,0)+COUNTIF(I$9:I51,I51)-1,"-")</f>
        <v>-</v>
      </c>
      <c r="M51" s="88" t="str">
        <f>IFERROR(_xlfn.RANK.EQ(F51,$F$9:$F$187,0)+COUNTIF(F$9:F51,F51)-1,"-")</f>
        <v>-</v>
      </c>
    </row>
    <row r="52" spans="1:13" ht="12" customHeight="1">
      <c r="A52" s="333">
        <v>44</v>
      </c>
      <c r="B52" s="334">
        <v>1</v>
      </c>
      <c r="C52" s="335">
        <v>345</v>
      </c>
      <c r="D52" s="335" t="s">
        <v>301</v>
      </c>
      <c r="E52" s="91">
        <v>79</v>
      </c>
      <c r="F52" s="91">
        <v>4340</v>
      </c>
      <c r="G52" s="91" t="s">
        <v>145</v>
      </c>
      <c r="H52" s="91">
        <v>4340</v>
      </c>
      <c r="I52" s="91">
        <v>3450</v>
      </c>
      <c r="K52" s="88">
        <f>IFERROR(_xlfn.RANK.EQ(E52,$E$9:$E$187,0)+COUNTIF(E$9:E52,E52)-1,"-")</f>
        <v>60</v>
      </c>
      <c r="L52" s="88">
        <f>IFERROR(_xlfn.RANK.EQ(I52,$I$9:$I$187,0)+COUNTIF(I$9:I52,I52)-1,"-")</f>
        <v>63</v>
      </c>
      <c r="M52" s="88">
        <f>IFERROR(_xlfn.RANK.EQ(F52,$F$9:$F$187,0)+COUNTIF(F$9:F52,F52)-1,"-")</f>
        <v>83</v>
      </c>
    </row>
    <row r="53" spans="1:13" ht="12" customHeight="1">
      <c r="A53" s="333">
        <v>45</v>
      </c>
      <c r="B53" s="334">
        <v>1</v>
      </c>
      <c r="C53" s="335">
        <v>346</v>
      </c>
      <c r="D53" s="335" t="s">
        <v>338</v>
      </c>
      <c r="E53" s="91" t="s">
        <v>145</v>
      </c>
      <c r="F53" s="91" t="s">
        <v>145</v>
      </c>
      <c r="G53" s="91" t="s">
        <v>145</v>
      </c>
      <c r="H53" s="91" t="s">
        <v>145</v>
      </c>
      <c r="I53" s="91" t="s">
        <v>145</v>
      </c>
      <c r="K53" s="88" t="str">
        <f>IFERROR(_xlfn.RANK.EQ(E53,$E$9:$E$187,0)+COUNTIF(E$9:E53,E53)-1,"-")</f>
        <v>-</v>
      </c>
      <c r="L53" s="88" t="str">
        <f>IFERROR(_xlfn.RANK.EQ(I53,$I$9:$I$187,0)+COUNTIF(I$9:I53,I53)-1,"-")</f>
        <v>-</v>
      </c>
      <c r="M53" s="88" t="str">
        <f>IFERROR(_xlfn.RANK.EQ(F53,$F$9:$F$187,0)+COUNTIF(F$9:F53,F53)-1,"-")</f>
        <v>-</v>
      </c>
    </row>
    <row r="54" spans="1:13" ht="12" customHeight="1">
      <c r="A54" s="333">
        <v>46</v>
      </c>
      <c r="B54" s="334">
        <v>1</v>
      </c>
      <c r="C54" s="335">
        <v>347</v>
      </c>
      <c r="D54" s="335" t="s">
        <v>355</v>
      </c>
      <c r="E54" s="91" t="s">
        <v>145</v>
      </c>
      <c r="F54" s="91" t="s">
        <v>145</v>
      </c>
      <c r="G54" s="91" t="s">
        <v>145</v>
      </c>
      <c r="H54" s="91" t="s">
        <v>145</v>
      </c>
      <c r="I54" s="91" t="s">
        <v>145</v>
      </c>
      <c r="K54" s="88" t="str">
        <f>IFERROR(_xlfn.RANK.EQ(E54,$E$9:$E$187,0)+COUNTIF(E$9:E54,E54)-1,"-")</f>
        <v>-</v>
      </c>
      <c r="L54" s="88" t="str">
        <f>IFERROR(_xlfn.RANK.EQ(I54,$I$9:$I$187,0)+COUNTIF(I$9:I54,I54)-1,"-")</f>
        <v>-</v>
      </c>
      <c r="M54" s="88" t="str">
        <f>IFERROR(_xlfn.RANK.EQ(F54,$F$9:$F$187,0)+COUNTIF(F$9:F54,F54)-1,"-")</f>
        <v>-</v>
      </c>
    </row>
    <row r="55" spans="1:13" ht="12" customHeight="1">
      <c r="A55" s="333">
        <v>47</v>
      </c>
      <c r="B55" s="334">
        <v>1</v>
      </c>
      <c r="C55" s="335">
        <v>361</v>
      </c>
      <c r="D55" s="335" t="s">
        <v>342</v>
      </c>
      <c r="E55" s="91" t="s">
        <v>888</v>
      </c>
      <c r="F55" s="91" t="s">
        <v>888</v>
      </c>
      <c r="G55" s="91" t="s">
        <v>888</v>
      </c>
      <c r="H55" s="91" t="s">
        <v>888</v>
      </c>
      <c r="I55" s="91" t="s">
        <v>888</v>
      </c>
      <c r="K55" s="88" t="str">
        <f>IFERROR(_xlfn.RANK.EQ(E55,$E$9:$E$187,0)+COUNTIF(E$9:E55,E55)-1,"-")</f>
        <v>-</v>
      </c>
      <c r="L55" s="88" t="str">
        <f>IFERROR(_xlfn.RANK.EQ(I55,$I$9:$I$187,0)+COUNTIF(I$9:I55,I55)-1,"-")</f>
        <v>-</v>
      </c>
      <c r="M55" s="88" t="str">
        <f>IFERROR(_xlfn.RANK.EQ(F55,$F$9:$F$187,0)+COUNTIF(F$9:F55,F55)-1,"-")</f>
        <v>-</v>
      </c>
    </row>
    <row r="56" spans="1:13" ht="12" customHeight="1">
      <c r="A56" s="333">
        <v>48</v>
      </c>
      <c r="B56" s="334">
        <v>1</v>
      </c>
      <c r="C56" s="335">
        <v>362</v>
      </c>
      <c r="D56" s="335" t="s">
        <v>302</v>
      </c>
      <c r="E56" s="91" t="s">
        <v>145</v>
      </c>
      <c r="F56" s="91" t="s">
        <v>145</v>
      </c>
      <c r="G56" s="91" t="s">
        <v>145</v>
      </c>
      <c r="H56" s="91" t="s">
        <v>145</v>
      </c>
      <c r="I56" s="91" t="s">
        <v>145</v>
      </c>
      <c r="K56" s="88" t="str">
        <f>IFERROR(_xlfn.RANK.EQ(E56,$E$9:$E$187,0)+COUNTIF(E$9:E56,E56)-1,"-")</f>
        <v>-</v>
      </c>
      <c r="L56" s="88" t="str">
        <f>IFERROR(_xlfn.RANK.EQ(I56,$I$9:$I$187,0)+COUNTIF(I$9:I56,I56)-1,"-")</f>
        <v>-</v>
      </c>
      <c r="M56" s="88" t="str">
        <f>IFERROR(_xlfn.RANK.EQ(F56,$F$9:$F$187,0)+COUNTIF(F$9:F56,F56)-1,"-")</f>
        <v>-</v>
      </c>
    </row>
    <row r="57" spans="1:13" ht="12" customHeight="1">
      <c r="A57" s="333">
        <v>49</v>
      </c>
      <c r="B57" s="334">
        <v>1</v>
      </c>
      <c r="C57" s="335">
        <v>363</v>
      </c>
      <c r="D57" s="335" t="s">
        <v>293</v>
      </c>
      <c r="E57" s="91">
        <v>86</v>
      </c>
      <c r="F57" s="91">
        <v>6160</v>
      </c>
      <c r="G57" s="91">
        <v>5910</v>
      </c>
      <c r="H57" s="91">
        <v>6300</v>
      </c>
      <c r="I57" s="91">
        <v>5280</v>
      </c>
      <c r="K57" s="88">
        <f>IFERROR(_xlfn.RANK.EQ(E57,$E$9:$E$187,0)+COUNTIF(E$9:E57,E57)-1,"-")</f>
        <v>56</v>
      </c>
      <c r="L57" s="88">
        <f>IFERROR(_xlfn.RANK.EQ(I57,$I$9:$I$187,0)+COUNTIF(I$9:I57,I57)-1,"-")</f>
        <v>56</v>
      </c>
      <c r="M57" s="88">
        <f>IFERROR(_xlfn.RANK.EQ(F57,$F$9:$F$187,0)+COUNTIF(F$9:F57,F57)-1,"-")</f>
        <v>64</v>
      </c>
    </row>
    <row r="58" spans="1:13" ht="12" customHeight="1">
      <c r="A58" s="333">
        <v>50</v>
      </c>
      <c r="B58" s="334">
        <v>1</v>
      </c>
      <c r="C58" s="335">
        <v>364</v>
      </c>
      <c r="D58" s="335" t="s">
        <v>312</v>
      </c>
      <c r="E58" s="91" t="s">
        <v>145</v>
      </c>
      <c r="F58" s="91" t="s">
        <v>145</v>
      </c>
      <c r="G58" s="91" t="s">
        <v>145</v>
      </c>
      <c r="H58" s="91" t="s">
        <v>145</v>
      </c>
      <c r="I58" s="91" t="s">
        <v>145</v>
      </c>
      <c r="K58" s="88" t="str">
        <f>IFERROR(_xlfn.RANK.EQ(E58,$E$9:$E$187,0)+COUNTIF(E$9:E58,E58)-1,"-")</f>
        <v>-</v>
      </c>
      <c r="L58" s="88" t="str">
        <f>IFERROR(_xlfn.RANK.EQ(I58,$I$9:$I$187,0)+COUNTIF(I$9:I58,I58)-1,"-")</f>
        <v>-</v>
      </c>
      <c r="M58" s="88" t="str">
        <f>IFERROR(_xlfn.RANK.EQ(F58,$F$9:$F$187,0)+COUNTIF(F$9:F58,F58)-1,"-")</f>
        <v>-</v>
      </c>
    </row>
    <row r="59" spans="1:13" ht="12" customHeight="1">
      <c r="A59" s="333">
        <v>51</v>
      </c>
      <c r="B59" s="334">
        <v>1</v>
      </c>
      <c r="C59" s="335">
        <v>367</v>
      </c>
      <c r="D59" s="335" t="s">
        <v>353</v>
      </c>
      <c r="E59" s="91" t="s">
        <v>145</v>
      </c>
      <c r="F59" s="91" t="s">
        <v>145</v>
      </c>
      <c r="G59" s="91" t="s">
        <v>145</v>
      </c>
      <c r="H59" s="91" t="s">
        <v>145</v>
      </c>
      <c r="I59" s="91" t="s">
        <v>145</v>
      </c>
      <c r="K59" s="88" t="str">
        <f>IFERROR(_xlfn.RANK.EQ(E59,$E$9:$E$187,0)+COUNTIF(E$9:E59,E59)-1,"-")</f>
        <v>-</v>
      </c>
      <c r="L59" s="88" t="str">
        <f>IFERROR(_xlfn.RANK.EQ(I59,$I$9:$I$187,0)+COUNTIF(I$9:I59,I59)-1,"-")</f>
        <v>-</v>
      </c>
      <c r="M59" s="88" t="str">
        <f>IFERROR(_xlfn.RANK.EQ(F59,$F$9:$F$187,0)+COUNTIF(F$9:F59,F59)-1,"-")</f>
        <v>-</v>
      </c>
    </row>
    <row r="60" spans="1:13" ht="12" customHeight="1">
      <c r="A60" s="333">
        <v>52</v>
      </c>
      <c r="B60" s="334">
        <v>1</v>
      </c>
      <c r="C60" s="335">
        <v>370</v>
      </c>
      <c r="D60" s="335" t="s">
        <v>295</v>
      </c>
      <c r="E60" s="91">
        <v>133</v>
      </c>
      <c r="F60" s="91">
        <v>5950</v>
      </c>
      <c r="G60" s="91">
        <v>5450</v>
      </c>
      <c r="H60" s="91">
        <v>6040</v>
      </c>
      <c r="I60" s="91">
        <v>7940</v>
      </c>
      <c r="K60" s="88">
        <f>IFERROR(_xlfn.RANK.EQ(E60,$E$9:$E$187,0)+COUNTIF(E$9:E60,E60)-1,"-")</f>
        <v>51</v>
      </c>
      <c r="L60" s="88">
        <f>IFERROR(_xlfn.RANK.EQ(I60,$I$9:$I$187,0)+COUNTIF(I$9:I60,I60)-1,"-")</f>
        <v>52</v>
      </c>
      <c r="M60" s="88">
        <f>IFERROR(_xlfn.RANK.EQ(F60,$F$9:$F$187,0)+COUNTIF(F$9:F60,F60)-1,"-")</f>
        <v>70</v>
      </c>
    </row>
    <row r="61" spans="1:13" ht="12" customHeight="1">
      <c r="A61" s="333">
        <v>53</v>
      </c>
      <c r="B61" s="334">
        <v>1</v>
      </c>
      <c r="C61" s="335">
        <v>371</v>
      </c>
      <c r="D61" s="335" t="s">
        <v>278</v>
      </c>
      <c r="E61" s="91" t="s">
        <v>888</v>
      </c>
      <c r="F61" s="91">
        <v>5360</v>
      </c>
      <c r="G61" s="91" t="s">
        <v>888</v>
      </c>
      <c r="H61" s="91" t="s">
        <v>888</v>
      </c>
      <c r="I61" s="91" t="s">
        <v>888</v>
      </c>
      <c r="K61" s="88" t="str">
        <f>IFERROR(_xlfn.RANK.EQ(E61,$E$9:$E$187,0)+COUNTIF(E$9:E61,E61)-1,"-")</f>
        <v>-</v>
      </c>
      <c r="L61" s="88" t="str">
        <f>IFERROR(_xlfn.RANK.EQ(I61,$I$9:$I$187,0)+COUNTIF(I$9:I61,I61)-1,"-")</f>
        <v>-</v>
      </c>
      <c r="M61" s="88">
        <f>IFERROR(_xlfn.RANK.EQ(F61,$F$9:$F$187,0)+COUNTIF(F$9:F61,F61)-1,"-")</f>
        <v>75</v>
      </c>
    </row>
    <row r="62" spans="1:13" ht="12" customHeight="1">
      <c r="A62" s="333">
        <v>54</v>
      </c>
      <c r="B62" s="334">
        <v>1</v>
      </c>
      <c r="C62" s="335">
        <v>391</v>
      </c>
      <c r="D62" s="335" t="s">
        <v>358</v>
      </c>
      <c r="E62" s="91" t="s">
        <v>145</v>
      </c>
      <c r="F62" s="91" t="s">
        <v>145</v>
      </c>
      <c r="G62" s="91" t="s">
        <v>145</v>
      </c>
      <c r="H62" s="91" t="s">
        <v>145</v>
      </c>
      <c r="I62" s="91" t="s">
        <v>145</v>
      </c>
      <c r="K62" s="88" t="str">
        <f>IFERROR(_xlfn.RANK.EQ(E62,$E$9:$E$187,0)+COUNTIF(E$9:E62,E62)-1,"-")</f>
        <v>-</v>
      </c>
      <c r="L62" s="88" t="str">
        <f>IFERROR(_xlfn.RANK.EQ(I62,$I$9:$I$187,0)+COUNTIF(I$9:I62,I62)-1,"-")</f>
        <v>-</v>
      </c>
      <c r="M62" s="88" t="str">
        <f>IFERROR(_xlfn.RANK.EQ(F62,$F$9:$F$187,0)+COUNTIF(F$9:F62,F62)-1,"-")</f>
        <v>-</v>
      </c>
    </row>
    <row r="63" spans="1:13" ht="12" customHeight="1">
      <c r="A63" s="333">
        <v>55</v>
      </c>
      <c r="B63" s="334">
        <v>1</v>
      </c>
      <c r="C63" s="335">
        <v>392</v>
      </c>
      <c r="D63" s="335" t="s">
        <v>364</v>
      </c>
      <c r="E63" s="91" t="s">
        <v>888</v>
      </c>
      <c r="F63" s="91" t="s">
        <v>888</v>
      </c>
      <c r="G63" s="91" t="s">
        <v>145</v>
      </c>
      <c r="H63" s="91" t="s">
        <v>888</v>
      </c>
      <c r="I63" s="91" t="s">
        <v>888</v>
      </c>
      <c r="K63" s="88" t="str">
        <f>IFERROR(_xlfn.RANK.EQ(E63,$E$9:$E$187,0)+COUNTIF(E$9:E63,E63)-1,"-")</f>
        <v>-</v>
      </c>
      <c r="L63" s="88" t="str">
        <f>IFERROR(_xlfn.RANK.EQ(I63,$I$9:$I$187,0)+COUNTIF(I$9:I63,I63)-1,"-")</f>
        <v>-</v>
      </c>
      <c r="M63" s="88" t="str">
        <f>IFERROR(_xlfn.RANK.EQ(F63,$F$9:$F$187,0)+COUNTIF(F$9:F63,F63)-1,"-")</f>
        <v>-</v>
      </c>
    </row>
    <row r="64" spans="1:13" ht="12" customHeight="1">
      <c r="A64" s="333">
        <v>56</v>
      </c>
      <c r="B64" s="334">
        <v>1</v>
      </c>
      <c r="C64" s="335">
        <v>393</v>
      </c>
      <c r="D64" s="335" t="s">
        <v>272</v>
      </c>
      <c r="E64" s="91" t="s">
        <v>145</v>
      </c>
      <c r="F64" s="91" t="s">
        <v>145</v>
      </c>
      <c r="G64" s="91" t="s">
        <v>145</v>
      </c>
      <c r="H64" s="91" t="s">
        <v>145</v>
      </c>
      <c r="I64" s="91" t="s">
        <v>145</v>
      </c>
      <c r="K64" s="88" t="str">
        <f>IFERROR(_xlfn.RANK.EQ(E64,$E$9:$E$187,0)+COUNTIF(E$9:E64,E64)-1,"-")</f>
        <v>-</v>
      </c>
      <c r="L64" s="88" t="str">
        <f>IFERROR(_xlfn.RANK.EQ(I64,$I$9:$I$187,0)+COUNTIF(I$9:I64,I64)-1,"-")</f>
        <v>-</v>
      </c>
      <c r="M64" s="88" t="str">
        <f>IFERROR(_xlfn.RANK.EQ(F64,$F$9:$F$187,0)+COUNTIF(F$9:F64,F64)-1,"-")</f>
        <v>-</v>
      </c>
    </row>
    <row r="65" spans="1:13" ht="12" customHeight="1">
      <c r="A65" s="333">
        <v>57</v>
      </c>
      <c r="B65" s="334">
        <v>1</v>
      </c>
      <c r="C65" s="335">
        <v>394</v>
      </c>
      <c r="D65" s="335" t="s">
        <v>281</v>
      </c>
      <c r="E65" s="91" t="s">
        <v>888</v>
      </c>
      <c r="F65" s="91" t="s">
        <v>888</v>
      </c>
      <c r="G65" s="91" t="s">
        <v>145</v>
      </c>
      <c r="H65" s="91" t="s">
        <v>888</v>
      </c>
      <c r="I65" s="91" t="s">
        <v>888</v>
      </c>
      <c r="K65" s="88" t="str">
        <f>IFERROR(_xlfn.RANK.EQ(E65,$E$9:$E$187,0)+COUNTIF(E$9:E65,E65)-1,"-")</f>
        <v>-</v>
      </c>
      <c r="L65" s="88" t="str">
        <f>IFERROR(_xlfn.RANK.EQ(I65,$I$9:$I$187,0)+COUNTIF(I$9:I65,I65)-1,"-")</f>
        <v>-</v>
      </c>
      <c r="M65" s="88" t="str">
        <f>IFERROR(_xlfn.RANK.EQ(F65,$F$9:$F$187,0)+COUNTIF(F$9:F65,F65)-1,"-")</f>
        <v>-</v>
      </c>
    </row>
    <row r="66" spans="1:13" ht="12" customHeight="1">
      <c r="A66" s="333">
        <v>58</v>
      </c>
      <c r="B66" s="334">
        <v>1</v>
      </c>
      <c r="C66" s="335">
        <v>395</v>
      </c>
      <c r="D66" s="335" t="s">
        <v>325</v>
      </c>
      <c r="E66" s="91">
        <v>17</v>
      </c>
      <c r="F66" s="91">
        <v>4650</v>
      </c>
      <c r="G66" s="91" t="s">
        <v>145</v>
      </c>
      <c r="H66" s="91">
        <v>4650</v>
      </c>
      <c r="I66" s="91">
        <v>778</v>
      </c>
      <c r="K66" s="88">
        <f>IFERROR(_xlfn.RANK.EQ(E66,$E$9:$E$187,0)+COUNTIF(E$9:E66,E66)-1,"-")</f>
        <v>77</v>
      </c>
      <c r="L66" s="88">
        <f>IFERROR(_xlfn.RANK.EQ(I66,$I$9:$I$187,0)+COUNTIF(I$9:I66,I66)-1,"-")</f>
        <v>79</v>
      </c>
      <c r="M66" s="88">
        <f>IFERROR(_xlfn.RANK.EQ(F66,$F$9:$F$187,0)+COUNTIF(F$9:F66,F66)-1,"-")</f>
        <v>82</v>
      </c>
    </row>
    <row r="67" spans="1:13" ht="12" customHeight="1">
      <c r="A67" s="333">
        <v>59</v>
      </c>
      <c r="B67" s="334">
        <v>1</v>
      </c>
      <c r="C67" s="335">
        <v>396</v>
      </c>
      <c r="D67" s="335" t="s">
        <v>294</v>
      </c>
      <c r="E67" s="91">
        <v>190</v>
      </c>
      <c r="F67" s="91">
        <v>6950</v>
      </c>
      <c r="G67" s="91" t="s">
        <v>145</v>
      </c>
      <c r="H67" s="91">
        <v>6950</v>
      </c>
      <c r="I67" s="91">
        <v>13200</v>
      </c>
      <c r="K67" s="88">
        <f>IFERROR(_xlfn.RANK.EQ(E67,$E$9:$E$187,0)+COUNTIF(E$9:E67,E67)-1,"-")</f>
        <v>45</v>
      </c>
      <c r="L67" s="88">
        <f>IFERROR(_xlfn.RANK.EQ(I67,$I$9:$I$187,0)+COUNTIF(I$9:I67,I67)-1,"-")</f>
        <v>44</v>
      </c>
      <c r="M67" s="88">
        <f>IFERROR(_xlfn.RANK.EQ(F67,$F$9:$F$187,0)+COUNTIF(F$9:F67,F67)-1,"-")</f>
        <v>37</v>
      </c>
    </row>
    <row r="68" spans="1:13" ht="12" customHeight="1">
      <c r="A68" s="333">
        <v>60</v>
      </c>
      <c r="B68" s="334">
        <v>1</v>
      </c>
      <c r="C68" s="335">
        <v>397</v>
      </c>
      <c r="D68" s="335" t="s">
        <v>298</v>
      </c>
      <c r="E68" s="91">
        <v>198</v>
      </c>
      <c r="F68" s="91">
        <v>7180</v>
      </c>
      <c r="G68" s="91" t="s">
        <v>145</v>
      </c>
      <c r="H68" s="91">
        <v>7180</v>
      </c>
      <c r="I68" s="91">
        <v>14200</v>
      </c>
      <c r="K68" s="88">
        <f>IFERROR(_xlfn.RANK.EQ(E68,$E$9:$E$187,0)+COUNTIF(E$9:E68,E68)-1,"-")</f>
        <v>42</v>
      </c>
      <c r="L68" s="88">
        <f>IFERROR(_xlfn.RANK.EQ(I68,$I$9:$I$187,0)+COUNTIF(I$9:I68,I68)-1,"-")</f>
        <v>41</v>
      </c>
      <c r="M68" s="88">
        <f>IFERROR(_xlfn.RANK.EQ(F68,$F$9:$F$187,0)+COUNTIF(F$9:F68,F68)-1,"-")</f>
        <v>27</v>
      </c>
    </row>
    <row r="69" spans="1:13" ht="12" customHeight="1">
      <c r="A69" s="333">
        <v>61</v>
      </c>
      <c r="B69" s="334">
        <v>1</v>
      </c>
      <c r="C69" s="335">
        <v>398</v>
      </c>
      <c r="D69" s="335" t="s">
        <v>317</v>
      </c>
      <c r="E69" s="91">
        <v>93</v>
      </c>
      <c r="F69" s="91">
        <v>6410</v>
      </c>
      <c r="G69" s="91" t="s">
        <v>145</v>
      </c>
      <c r="H69" s="91">
        <v>6410</v>
      </c>
      <c r="I69" s="91">
        <v>5950</v>
      </c>
      <c r="K69" s="88">
        <f>IFERROR(_xlfn.RANK.EQ(E69,$E$9:$E$187,0)+COUNTIF(E$9:E69,E69)-1,"-")</f>
        <v>54</v>
      </c>
      <c r="L69" s="88">
        <f>IFERROR(_xlfn.RANK.EQ(I69,$I$9:$I$187,0)+COUNTIF(I$9:I69,I69)-1,"-")</f>
        <v>53</v>
      </c>
      <c r="M69" s="88">
        <f>IFERROR(_xlfn.RANK.EQ(F69,$F$9:$F$187,0)+COUNTIF(F$9:F69,F69)-1,"-")</f>
        <v>59</v>
      </c>
    </row>
    <row r="70" spans="1:13" ht="12" customHeight="1">
      <c r="A70" s="333">
        <v>62</v>
      </c>
      <c r="B70" s="334">
        <v>1</v>
      </c>
      <c r="C70" s="335">
        <v>399</v>
      </c>
      <c r="D70" s="335" t="s">
        <v>216</v>
      </c>
      <c r="E70" s="91">
        <v>194</v>
      </c>
      <c r="F70" s="91">
        <v>5950</v>
      </c>
      <c r="G70" s="91" t="s">
        <v>145</v>
      </c>
      <c r="H70" s="91">
        <v>5950</v>
      </c>
      <c r="I70" s="91">
        <v>11500</v>
      </c>
      <c r="K70" s="88">
        <f>IFERROR(_xlfn.RANK.EQ(E70,$E$9:$E$187,0)+COUNTIF(E$9:E70,E70)-1,"-")</f>
        <v>44</v>
      </c>
      <c r="L70" s="88">
        <f>IFERROR(_xlfn.RANK.EQ(I70,$I$9:$I$187,0)+COUNTIF(I$9:I70,I70)-1,"-")</f>
        <v>48</v>
      </c>
      <c r="M70" s="88">
        <f>IFERROR(_xlfn.RANK.EQ(F70,$F$9:$F$187,0)+COUNTIF(F$9:F70,F70)-1,"-")</f>
        <v>71</v>
      </c>
    </row>
    <row r="71" spans="1:13" ht="12" customHeight="1">
      <c r="A71" s="333">
        <v>63</v>
      </c>
      <c r="B71" s="334">
        <v>1</v>
      </c>
      <c r="C71" s="335">
        <v>400</v>
      </c>
      <c r="D71" s="335" t="s">
        <v>267</v>
      </c>
      <c r="E71" s="91">
        <v>351</v>
      </c>
      <c r="F71" s="91">
        <v>6130</v>
      </c>
      <c r="G71" s="91" t="s">
        <v>888</v>
      </c>
      <c r="H71" s="91">
        <v>6130</v>
      </c>
      <c r="I71" s="91">
        <v>21500</v>
      </c>
      <c r="K71" s="88">
        <f>IFERROR(_xlfn.RANK.EQ(E71,$E$9:$E$187,0)+COUNTIF(E$9:E71,E71)-1,"-")</f>
        <v>33</v>
      </c>
      <c r="L71" s="88">
        <f>IFERROR(_xlfn.RANK.EQ(I71,$I$9:$I$187,0)+COUNTIF(I$9:I71,I71)-1,"-")</f>
        <v>32</v>
      </c>
      <c r="M71" s="88">
        <f>IFERROR(_xlfn.RANK.EQ(F71,$F$9:$F$187,0)+COUNTIF(F$9:F71,F71)-1,"-")</f>
        <v>66</v>
      </c>
    </row>
    <row r="72" spans="1:13" ht="12" customHeight="1">
      <c r="A72" s="333">
        <v>64</v>
      </c>
      <c r="B72" s="334">
        <v>1</v>
      </c>
      <c r="C72" s="335">
        <v>401</v>
      </c>
      <c r="D72" s="335" t="s">
        <v>258</v>
      </c>
      <c r="E72" s="91">
        <v>16</v>
      </c>
      <c r="F72" s="91">
        <v>5130</v>
      </c>
      <c r="G72" s="91" t="s">
        <v>145</v>
      </c>
      <c r="H72" s="91">
        <v>5130</v>
      </c>
      <c r="I72" s="91">
        <v>827</v>
      </c>
      <c r="K72" s="88">
        <f>IFERROR(_xlfn.RANK.EQ(E72,$E$9:$E$187,0)+COUNTIF(E$9:E72,E72)-1,"-")</f>
        <v>78</v>
      </c>
      <c r="L72" s="88">
        <f>IFERROR(_xlfn.RANK.EQ(I72,$I$9:$I$187,0)+COUNTIF(I$9:I72,I72)-1,"-")</f>
        <v>78</v>
      </c>
      <c r="M72" s="88">
        <f>IFERROR(_xlfn.RANK.EQ(F72,$F$9:$F$187,0)+COUNTIF(F$9:F72,F72)-1,"-")</f>
        <v>78</v>
      </c>
    </row>
    <row r="73" spans="1:13" ht="12" customHeight="1">
      <c r="A73" s="333">
        <v>65</v>
      </c>
      <c r="B73" s="334">
        <v>1</v>
      </c>
      <c r="C73" s="335">
        <v>402</v>
      </c>
      <c r="D73" s="335" t="s">
        <v>349</v>
      </c>
      <c r="E73" s="91" t="s">
        <v>145</v>
      </c>
      <c r="F73" s="91" t="s">
        <v>145</v>
      </c>
      <c r="G73" s="91" t="s">
        <v>145</v>
      </c>
      <c r="H73" s="91" t="s">
        <v>145</v>
      </c>
      <c r="I73" s="91" t="s">
        <v>145</v>
      </c>
      <c r="K73" s="88" t="str">
        <f>IFERROR(_xlfn.RANK.EQ(E73,$E$9:$E$187,0)+COUNTIF(E$9:E73,E73)-1,"-")</f>
        <v>-</v>
      </c>
      <c r="L73" s="88" t="str">
        <f>IFERROR(_xlfn.RANK.EQ(I73,$I$9:$I$187,0)+COUNTIF(I$9:I73,I73)-1,"-")</f>
        <v>-</v>
      </c>
      <c r="M73" s="88" t="str">
        <f>IFERROR(_xlfn.RANK.EQ(F73,$F$9:$F$187,0)+COUNTIF(F$9:F73,F73)-1,"-")</f>
        <v>-</v>
      </c>
    </row>
    <row r="74" spans="1:13" ht="12" customHeight="1">
      <c r="A74" s="333">
        <v>66</v>
      </c>
      <c r="B74" s="334">
        <v>1</v>
      </c>
      <c r="C74" s="335">
        <v>403</v>
      </c>
      <c r="D74" s="335" t="s">
        <v>375</v>
      </c>
      <c r="E74" s="91" t="s">
        <v>145</v>
      </c>
      <c r="F74" s="91" t="s">
        <v>145</v>
      </c>
      <c r="G74" s="91" t="s">
        <v>145</v>
      </c>
      <c r="H74" s="91" t="s">
        <v>145</v>
      </c>
      <c r="I74" s="91" t="s">
        <v>145</v>
      </c>
      <c r="K74" s="88" t="str">
        <f>IFERROR(_xlfn.RANK.EQ(E74,$E$9:$E$187,0)+COUNTIF(E$9:E74,E74)-1,"-")</f>
        <v>-</v>
      </c>
      <c r="L74" s="88" t="str">
        <f>IFERROR(_xlfn.RANK.EQ(I74,$I$9:$I$187,0)+COUNTIF(I$9:I74,I74)-1,"-")</f>
        <v>-</v>
      </c>
      <c r="M74" s="88" t="str">
        <f>IFERROR(_xlfn.RANK.EQ(F74,$F$9:$F$187,0)+COUNTIF(F$9:F74,F74)-1,"-")</f>
        <v>-</v>
      </c>
    </row>
    <row r="75" spans="1:13" ht="12" customHeight="1">
      <c r="A75" s="333">
        <v>67</v>
      </c>
      <c r="B75" s="334">
        <v>1</v>
      </c>
      <c r="C75" s="335">
        <v>404</v>
      </c>
      <c r="D75" s="335" t="s">
        <v>362</v>
      </c>
      <c r="E75" s="91" t="s">
        <v>145</v>
      </c>
      <c r="F75" s="91" t="s">
        <v>145</v>
      </c>
      <c r="G75" s="91" t="s">
        <v>145</v>
      </c>
      <c r="H75" s="91" t="s">
        <v>145</v>
      </c>
      <c r="I75" s="91" t="s">
        <v>145</v>
      </c>
      <c r="K75" s="88" t="str">
        <f>IFERROR(_xlfn.RANK.EQ(E75,$E$9:$E$187,0)+COUNTIF(E$9:E75,E75)-1,"-")</f>
        <v>-</v>
      </c>
      <c r="L75" s="88" t="str">
        <f>IFERROR(_xlfn.RANK.EQ(I75,$I$9:$I$187,0)+COUNTIF(I$9:I75,I75)-1,"-")</f>
        <v>-</v>
      </c>
      <c r="M75" s="88" t="str">
        <f>IFERROR(_xlfn.RANK.EQ(F75,$F$9:$F$187,0)+COUNTIF(F$9:F75,F75)-1,"-")</f>
        <v>-</v>
      </c>
    </row>
    <row r="76" spans="1:13" ht="12" customHeight="1">
      <c r="A76" s="333">
        <v>68</v>
      </c>
      <c r="B76" s="334">
        <v>1</v>
      </c>
      <c r="C76" s="335">
        <v>405</v>
      </c>
      <c r="D76" s="335" t="s">
        <v>299</v>
      </c>
      <c r="E76" s="91" t="s">
        <v>145</v>
      </c>
      <c r="F76" s="91" t="s">
        <v>145</v>
      </c>
      <c r="G76" s="91" t="s">
        <v>145</v>
      </c>
      <c r="H76" s="91" t="s">
        <v>145</v>
      </c>
      <c r="I76" s="91" t="s">
        <v>145</v>
      </c>
      <c r="K76" s="88" t="str">
        <f>IFERROR(_xlfn.RANK.EQ(E76,$E$9:$E$187,0)+COUNTIF(E$9:E76,E76)-1,"-")</f>
        <v>-</v>
      </c>
      <c r="L76" s="88" t="str">
        <f>IFERROR(_xlfn.RANK.EQ(I76,$I$9:$I$187,0)+COUNTIF(I$9:I76,I76)-1,"-")</f>
        <v>-</v>
      </c>
      <c r="M76" s="88" t="str">
        <f>IFERROR(_xlfn.RANK.EQ(F76,$F$9:$F$187,0)+COUNTIF(F$9:F76,F76)-1,"-")</f>
        <v>-</v>
      </c>
    </row>
    <row r="77" spans="1:13" ht="12" customHeight="1">
      <c r="A77" s="333">
        <v>69</v>
      </c>
      <c r="B77" s="334">
        <v>1</v>
      </c>
      <c r="C77" s="335">
        <v>406</v>
      </c>
      <c r="D77" s="335" t="s">
        <v>352</v>
      </c>
      <c r="E77" s="91" t="s">
        <v>145</v>
      </c>
      <c r="F77" s="91" t="s">
        <v>145</v>
      </c>
      <c r="G77" s="91" t="s">
        <v>145</v>
      </c>
      <c r="H77" s="91" t="s">
        <v>145</v>
      </c>
      <c r="I77" s="91" t="s">
        <v>145</v>
      </c>
      <c r="K77" s="88" t="str">
        <f>IFERROR(_xlfn.RANK.EQ(E77,$E$9:$E$187,0)+COUNTIF(E$9:E77,E77)-1,"-")</f>
        <v>-</v>
      </c>
      <c r="L77" s="88" t="str">
        <f>IFERROR(_xlfn.RANK.EQ(I77,$I$9:$I$187,0)+COUNTIF(I$9:I77,I77)-1,"-")</f>
        <v>-</v>
      </c>
      <c r="M77" s="88" t="str">
        <f>IFERROR(_xlfn.RANK.EQ(F77,$F$9:$F$187,0)+COUNTIF(F$9:F77,F77)-1,"-")</f>
        <v>-</v>
      </c>
    </row>
    <row r="78" spans="1:13" ht="12" customHeight="1">
      <c r="A78" s="333">
        <v>70</v>
      </c>
      <c r="B78" s="334">
        <v>1</v>
      </c>
      <c r="C78" s="335">
        <v>407</v>
      </c>
      <c r="D78" s="335" t="s">
        <v>331</v>
      </c>
      <c r="E78" s="91" t="s">
        <v>145</v>
      </c>
      <c r="F78" s="91" t="s">
        <v>145</v>
      </c>
      <c r="G78" s="91" t="s">
        <v>145</v>
      </c>
      <c r="H78" s="91" t="s">
        <v>145</v>
      </c>
      <c r="I78" s="91" t="s">
        <v>145</v>
      </c>
      <c r="K78" s="88" t="str">
        <f>IFERROR(_xlfn.RANK.EQ(E78,$E$9:$E$187,0)+COUNTIF(E$9:E78,E78)-1,"-")</f>
        <v>-</v>
      </c>
      <c r="L78" s="88" t="str">
        <f>IFERROR(_xlfn.RANK.EQ(I78,$I$9:$I$187,0)+COUNTIF(I$9:I78,I78)-1,"-")</f>
        <v>-</v>
      </c>
      <c r="M78" s="88" t="str">
        <f>IFERROR(_xlfn.RANK.EQ(F78,$F$9:$F$187,0)+COUNTIF(F$9:F78,F78)-1,"-")</f>
        <v>-</v>
      </c>
    </row>
    <row r="79" spans="1:13" ht="12" customHeight="1">
      <c r="A79" s="333">
        <v>71</v>
      </c>
      <c r="B79" s="334">
        <v>1</v>
      </c>
      <c r="C79" s="335">
        <v>408</v>
      </c>
      <c r="D79" s="335" t="s">
        <v>346</v>
      </c>
      <c r="E79" s="91" t="s">
        <v>145</v>
      </c>
      <c r="F79" s="91" t="s">
        <v>145</v>
      </c>
      <c r="G79" s="91" t="s">
        <v>145</v>
      </c>
      <c r="H79" s="91" t="s">
        <v>145</v>
      </c>
      <c r="I79" s="91" t="s">
        <v>145</v>
      </c>
      <c r="K79" s="88" t="str">
        <f>IFERROR(_xlfn.RANK.EQ(E79,$E$9:$E$187,0)+COUNTIF(E$9:E79,E79)-1,"-")</f>
        <v>-</v>
      </c>
      <c r="L79" s="88" t="str">
        <f>IFERROR(_xlfn.RANK.EQ(I79,$I$9:$I$187,0)+COUNTIF(I$9:I79,I79)-1,"-")</f>
        <v>-</v>
      </c>
      <c r="M79" s="88" t="str">
        <f>IFERROR(_xlfn.RANK.EQ(F79,$F$9:$F$187,0)+COUNTIF(F$9:F79,F79)-1,"-")</f>
        <v>-</v>
      </c>
    </row>
    <row r="80" spans="1:13" ht="12" customHeight="1">
      <c r="A80" s="333">
        <v>72</v>
      </c>
      <c r="B80" s="334">
        <v>1</v>
      </c>
      <c r="C80" s="335">
        <v>409</v>
      </c>
      <c r="D80" s="335" t="s">
        <v>336</v>
      </c>
      <c r="E80" s="91" t="s">
        <v>145</v>
      </c>
      <c r="F80" s="91" t="s">
        <v>145</v>
      </c>
      <c r="G80" s="91" t="s">
        <v>145</v>
      </c>
      <c r="H80" s="91" t="s">
        <v>145</v>
      </c>
      <c r="I80" s="91" t="s">
        <v>145</v>
      </c>
      <c r="K80" s="88" t="str">
        <f>IFERROR(_xlfn.RANK.EQ(E80,$E$9:$E$187,0)+COUNTIF(E$9:E80,E80)-1,"-")</f>
        <v>-</v>
      </c>
      <c r="L80" s="88" t="str">
        <f>IFERROR(_xlfn.RANK.EQ(I80,$I$9:$I$187,0)+COUNTIF(I$9:I80,I80)-1,"-")</f>
        <v>-</v>
      </c>
      <c r="M80" s="88" t="str">
        <f>IFERROR(_xlfn.RANK.EQ(F80,$F$9:$F$187,0)+COUNTIF(F$9:F80,F80)-1,"-")</f>
        <v>-</v>
      </c>
    </row>
    <row r="81" spans="1:13" ht="12" customHeight="1">
      <c r="A81" s="333">
        <v>73</v>
      </c>
      <c r="B81" s="334">
        <v>1</v>
      </c>
      <c r="C81" s="335">
        <v>423</v>
      </c>
      <c r="D81" s="335" t="s">
        <v>210</v>
      </c>
      <c r="E81" s="91">
        <v>58</v>
      </c>
      <c r="F81" s="91">
        <v>8380</v>
      </c>
      <c r="G81" s="91">
        <v>8380</v>
      </c>
      <c r="H81" s="91" t="s">
        <v>145</v>
      </c>
      <c r="I81" s="91">
        <v>4840</v>
      </c>
      <c r="K81" s="88">
        <f>IFERROR(_xlfn.RANK.EQ(E81,$E$9:$E$187,0)+COUNTIF(E$9:E81,E81)-1,"-")</f>
        <v>63</v>
      </c>
      <c r="L81" s="88">
        <f>IFERROR(_xlfn.RANK.EQ(I81,$I$9:$I$187,0)+COUNTIF(I$9:I81,I81)-1,"-")</f>
        <v>59</v>
      </c>
      <c r="M81" s="88">
        <f>IFERROR(_xlfn.RANK.EQ(F81,$F$9:$F$187,0)+COUNTIF(F$9:F81,F81)-1,"-")</f>
        <v>2</v>
      </c>
    </row>
    <row r="82" spans="1:13" ht="12" customHeight="1">
      <c r="A82" s="333">
        <v>74</v>
      </c>
      <c r="B82" s="334">
        <v>1</v>
      </c>
      <c r="C82" s="335">
        <v>424</v>
      </c>
      <c r="D82" s="335" t="s">
        <v>314</v>
      </c>
      <c r="E82" s="91" t="s">
        <v>145</v>
      </c>
      <c r="F82" s="91" t="s">
        <v>145</v>
      </c>
      <c r="G82" s="91" t="s">
        <v>145</v>
      </c>
      <c r="H82" s="91" t="s">
        <v>145</v>
      </c>
      <c r="I82" s="91" t="s">
        <v>145</v>
      </c>
      <c r="K82" s="88" t="str">
        <f>IFERROR(_xlfn.RANK.EQ(E82,$E$9:$E$187,0)+COUNTIF(E$9:E82,E82)-1,"-")</f>
        <v>-</v>
      </c>
      <c r="L82" s="88" t="str">
        <f>IFERROR(_xlfn.RANK.EQ(I82,$I$9:$I$187,0)+COUNTIF(I$9:I82,I82)-1,"-")</f>
        <v>-</v>
      </c>
      <c r="M82" s="88" t="str">
        <f>IFERROR(_xlfn.RANK.EQ(F82,$F$9:$F$187,0)+COUNTIF(F$9:F82,F82)-1,"-")</f>
        <v>-</v>
      </c>
    </row>
    <row r="83" spans="1:13" ht="12" customHeight="1">
      <c r="A83" s="333">
        <v>75</v>
      </c>
      <c r="B83" s="334">
        <v>1</v>
      </c>
      <c r="C83" s="335">
        <v>425</v>
      </c>
      <c r="D83" s="335" t="s">
        <v>374</v>
      </c>
      <c r="E83" s="91" t="s">
        <v>145</v>
      </c>
      <c r="F83" s="91" t="s">
        <v>145</v>
      </c>
      <c r="G83" s="91" t="s">
        <v>145</v>
      </c>
      <c r="H83" s="91" t="s">
        <v>145</v>
      </c>
      <c r="I83" s="91" t="s">
        <v>145</v>
      </c>
      <c r="K83" s="88" t="str">
        <f>IFERROR(_xlfn.RANK.EQ(E83,$E$9:$E$187,0)+COUNTIF(E$9:E83,E83)-1,"-")</f>
        <v>-</v>
      </c>
      <c r="L83" s="88" t="str">
        <f>IFERROR(_xlfn.RANK.EQ(I83,$I$9:$I$187,0)+COUNTIF(I$9:I83,I83)-1,"-")</f>
        <v>-</v>
      </c>
      <c r="M83" s="88" t="str">
        <f>IFERROR(_xlfn.RANK.EQ(F83,$F$9:$F$187,0)+COUNTIF(F$9:F83,F83)-1,"-")</f>
        <v>-</v>
      </c>
    </row>
    <row r="84" spans="1:13" ht="12" customHeight="1">
      <c r="A84" s="333">
        <v>76</v>
      </c>
      <c r="B84" s="334">
        <v>1</v>
      </c>
      <c r="C84" s="335">
        <v>427</v>
      </c>
      <c r="D84" s="335" t="s">
        <v>242</v>
      </c>
      <c r="E84" s="91">
        <v>164</v>
      </c>
      <c r="F84" s="91">
        <v>8140</v>
      </c>
      <c r="G84" s="91">
        <v>8090</v>
      </c>
      <c r="H84" s="91">
        <v>8150</v>
      </c>
      <c r="I84" s="91">
        <v>13400</v>
      </c>
      <c r="K84" s="88">
        <f>IFERROR(_xlfn.RANK.EQ(E84,$E$9:$E$187,0)+COUNTIF(E$9:E84,E84)-1,"-")</f>
        <v>47</v>
      </c>
      <c r="L84" s="88">
        <f>IFERROR(_xlfn.RANK.EQ(I84,$I$9:$I$187,0)+COUNTIF(I$9:I84,I84)-1,"-")</f>
        <v>43</v>
      </c>
      <c r="M84" s="88">
        <f>IFERROR(_xlfn.RANK.EQ(F84,$F$9:$F$187,0)+COUNTIF(F$9:F84,F84)-1,"-")</f>
        <v>8</v>
      </c>
    </row>
    <row r="85" spans="1:13" ht="12" customHeight="1">
      <c r="A85" s="333">
        <v>77</v>
      </c>
      <c r="B85" s="334">
        <v>1</v>
      </c>
      <c r="C85" s="335">
        <v>428</v>
      </c>
      <c r="D85" s="335" t="s">
        <v>231</v>
      </c>
      <c r="E85" s="91">
        <v>31</v>
      </c>
      <c r="F85" s="91">
        <v>8300</v>
      </c>
      <c r="G85" s="91">
        <v>8300</v>
      </c>
      <c r="H85" s="91">
        <v>8300</v>
      </c>
      <c r="I85" s="91">
        <v>2600</v>
      </c>
      <c r="K85" s="88">
        <f>IFERROR(_xlfn.RANK.EQ(E85,$E$9:$E$187,0)+COUNTIF(E$9:E85,E85)-1,"-")</f>
        <v>70</v>
      </c>
      <c r="L85" s="88">
        <f>IFERROR(_xlfn.RANK.EQ(I85,$I$9:$I$187,0)+COUNTIF(I$9:I85,I85)-1,"-")</f>
        <v>69</v>
      </c>
      <c r="M85" s="88">
        <f>IFERROR(_xlfn.RANK.EQ(F85,$F$9:$F$187,0)+COUNTIF(F$9:F85,F85)-1,"-")</f>
        <v>6</v>
      </c>
    </row>
    <row r="86" spans="1:13" ht="12" customHeight="1">
      <c r="A86" s="333">
        <v>78</v>
      </c>
      <c r="B86" s="334">
        <v>1</v>
      </c>
      <c r="C86" s="335">
        <v>429</v>
      </c>
      <c r="D86" s="335" t="s">
        <v>207</v>
      </c>
      <c r="E86" s="91">
        <v>7</v>
      </c>
      <c r="F86" s="91">
        <v>6960</v>
      </c>
      <c r="G86" s="91" t="s">
        <v>888</v>
      </c>
      <c r="H86" s="91">
        <v>7000</v>
      </c>
      <c r="I86" s="91">
        <v>482</v>
      </c>
      <c r="K86" s="88">
        <f>IFERROR(_xlfn.RANK.EQ(E86,$E$9:$E$187,0)+COUNTIF(E$9:E86,E86)-1,"-")</f>
        <v>81</v>
      </c>
      <c r="L86" s="88">
        <f>IFERROR(_xlfn.RANK.EQ(I86,$I$9:$I$187,0)+COUNTIF(I$9:I86,I86)-1,"-")</f>
        <v>80</v>
      </c>
      <c r="M86" s="88">
        <f>IFERROR(_xlfn.RANK.EQ(F86,$F$9:$F$187,0)+COUNTIF(F$9:F86,F86)-1,"-")</f>
        <v>34</v>
      </c>
    </row>
    <row r="87" spans="1:13" ht="12" customHeight="1">
      <c r="A87" s="333">
        <v>79</v>
      </c>
      <c r="B87" s="334">
        <v>1</v>
      </c>
      <c r="C87" s="335">
        <v>430</v>
      </c>
      <c r="D87" s="335" t="s">
        <v>291</v>
      </c>
      <c r="E87" s="91">
        <v>29</v>
      </c>
      <c r="F87" s="91">
        <v>6430</v>
      </c>
      <c r="G87" s="91">
        <v>6420</v>
      </c>
      <c r="H87" s="91" t="s">
        <v>888</v>
      </c>
      <c r="I87" s="91">
        <v>1860</v>
      </c>
      <c r="K87" s="88">
        <f>IFERROR(_xlfn.RANK.EQ(E87,$E$9:$E$187,0)+COUNTIF(E$9:E87,E87)-1,"-")</f>
        <v>71</v>
      </c>
      <c r="L87" s="88">
        <f>IFERROR(_xlfn.RANK.EQ(I87,$I$9:$I$187,0)+COUNTIF(I$9:I87,I87)-1,"-")</f>
        <v>71</v>
      </c>
      <c r="M87" s="88">
        <f>IFERROR(_xlfn.RANK.EQ(F87,$F$9:$F$187,0)+COUNTIF(F$9:F87,F87)-1,"-")</f>
        <v>56</v>
      </c>
    </row>
    <row r="88" spans="1:13" ht="12" customHeight="1">
      <c r="A88" s="333">
        <v>80</v>
      </c>
      <c r="B88" s="334">
        <v>1</v>
      </c>
      <c r="C88" s="335">
        <v>431</v>
      </c>
      <c r="D88" s="335" t="s">
        <v>284</v>
      </c>
      <c r="E88" s="91" t="s">
        <v>145</v>
      </c>
      <c r="F88" s="91" t="s">
        <v>145</v>
      </c>
      <c r="G88" s="91" t="s">
        <v>145</v>
      </c>
      <c r="H88" s="91" t="s">
        <v>145</v>
      </c>
      <c r="I88" s="91" t="s">
        <v>145</v>
      </c>
      <c r="K88" s="88" t="str">
        <f>IFERROR(_xlfn.RANK.EQ(E88,$E$9:$E$187,0)+COUNTIF(E$9:E88,E88)-1,"-")</f>
        <v>-</v>
      </c>
      <c r="L88" s="88" t="str">
        <f>IFERROR(_xlfn.RANK.EQ(I88,$I$9:$I$187,0)+COUNTIF(I$9:I88,I88)-1,"-")</f>
        <v>-</v>
      </c>
      <c r="M88" s="88" t="str">
        <f>IFERROR(_xlfn.RANK.EQ(F88,$F$9:$F$187,0)+COUNTIF(F$9:F88,F88)-1,"-")</f>
        <v>-</v>
      </c>
    </row>
    <row r="89" spans="1:13" ht="12" customHeight="1">
      <c r="A89" s="333">
        <v>81</v>
      </c>
      <c r="B89" s="334">
        <v>1</v>
      </c>
      <c r="C89" s="335">
        <v>432</v>
      </c>
      <c r="D89" s="335" t="s">
        <v>236</v>
      </c>
      <c r="E89" s="91" t="s">
        <v>145</v>
      </c>
      <c r="F89" s="91" t="s">
        <v>145</v>
      </c>
      <c r="G89" s="91" t="s">
        <v>145</v>
      </c>
      <c r="H89" s="91" t="s">
        <v>145</v>
      </c>
      <c r="I89" s="91" t="s">
        <v>145</v>
      </c>
      <c r="K89" s="88" t="str">
        <f>IFERROR(_xlfn.RANK.EQ(E89,$E$9:$E$187,0)+COUNTIF(E$9:E89,E89)-1,"-")</f>
        <v>-</v>
      </c>
      <c r="L89" s="88" t="str">
        <f>IFERROR(_xlfn.RANK.EQ(I89,$I$9:$I$187,0)+COUNTIF(I$9:I89,I89)-1,"-")</f>
        <v>-</v>
      </c>
      <c r="M89" s="88" t="str">
        <f>IFERROR(_xlfn.RANK.EQ(F89,$F$9:$F$187,0)+COUNTIF(F$9:F89,F89)-1,"-")</f>
        <v>-</v>
      </c>
    </row>
    <row r="90" spans="1:13" ht="12" customHeight="1">
      <c r="A90" s="333">
        <v>82</v>
      </c>
      <c r="B90" s="334">
        <v>1</v>
      </c>
      <c r="C90" s="335">
        <v>433</v>
      </c>
      <c r="D90" s="335" t="s">
        <v>269</v>
      </c>
      <c r="E90" s="91" t="s">
        <v>145</v>
      </c>
      <c r="F90" s="91" t="s">
        <v>145</v>
      </c>
      <c r="G90" s="91" t="s">
        <v>145</v>
      </c>
      <c r="H90" s="91" t="s">
        <v>145</v>
      </c>
      <c r="I90" s="91" t="s">
        <v>145</v>
      </c>
      <c r="K90" s="88" t="str">
        <f>IFERROR(_xlfn.RANK.EQ(E90,$E$9:$E$187,0)+COUNTIF(E$9:E90,E90)-1,"-")</f>
        <v>-</v>
      </c>
      <c r="L90" s="88" t="str">
        <f>IFERROR(_xlfn.RANK.EQ(I90,$I$9:$I$187,0)+COUNTIF(I$9:I90,I90)-1,"-")</f>
        <v>-</v>
      </c>
      <c r="M90" s="88" t="str">
        <f>IFERROR(_xlfn.RANK.EQ(F90,$F$9:$F$187,0)+COUNTIF(F$9:F90,F90)-1,"-")</f>
        <v>-</v>
      </c>
    </row>
    <row r="91" spans="1:13" ht="12" customHeight="1">
      <c r="A91" s="333">
        <v>83</v>
      </c>
      <c r="B91" s="334">
        <v>1</v>
      </c>
      <c r="C91" s="335">
        <v>434</v>
      </c>
      <c r="D91" s="335" t="s">
        <v>237</v>
      </c>
      <c r="E91" s="91" t="s">
        <v>145</v>
      </c>
      <c r="F91" s="91" t="s">
        <v>145</v>
      </c>
      <c r="G91" s="91" t="s">
        <v>145</v>
      </c>
      <c r="H91" s="91" t="s">
        <v>145</v>
      </c>
      <c r="I91" s="91" t="s">
        <v>145</v>
      </c>
      <c r="K91" s="88" t="str">
        <f>IFERROR(_xlfn.RANK.EQ(E91,$E$9:$E$187,0)+COUNTIF(E$9:E91,E91)-1,"-")</f>
        <v>-</v>
      </c>
      <c r="L91" s="88" t="str">
        <f>IFERROR(_xlfn.RANK.EQ(I91,$I$9:$I$187,0)+COUNTIF(I$9:I91,I91)-1,"-")</f>
        <v>-</v>
      </c>
      <c r="M91" s="88" t="str">
        <f>IFERROR(_xlfn.RANK.EQ(F91,$F$9:$F$187,0)+COUNTIF(F$9:F91,F91)-1,"-")</f>
        <v>-</v>
      </c>
    </row>
    <row r="92" spans="1:13" ht="12" customHeight="1">
      <c r="A92" s="333">
        <v>84</v>
      </c>
      <c r="B92" s="334">
        <v>1</v>
      </c>
      <c r="C92" s="335">
        <v>436</v>
      </c>
      <c r="D92" s="335" t="s">
        <v>265</v>
      </c>
      <c r="E92" s="91" t="s">
        <v>145</v>
      </c>
      <c r="F92" s="91" t="s">
        <v>145</v>
      </c>
      <c r="G92" s="91" t="s">
        <v>145</v>
      </c>
      <c r="H92" s="91" t="s">
        <v>145</v>
      </c>
      <c r="I92" s="91" t="s">
        <v>145</v>
      </c>
      <c r="K92" s="88" t="str">
        <f>IFERROR(_xlfn.RANK.EQ(E92,$E$9:$E$187,0)+COUNTIF(E$9:E92,E92)-1,"-")</f>
        <v>-</v>
      </c>
      <c r="L92" s="88" t="str">
        <f>IFERROR(_xlfn.RANK.EQ(I92,$I$9:$I$187,0)+COUNTIF(I$9:I92,I92)-1,"-")</f>
        <v>-</v>
      </c>
      <c r="M92" s="88" t="str">
        <f>IFERROR(_xlfn.RANK.EQ(F92,$F$9:$F$187,0)+COUNTIF(F$9:F92,F92)-1,"-")</f>
        <v>-</v>
      </c>
    </row>
    <row r="93" spans="1:13" ht="12" customHeight="1">
      <c r="A93" s="333">
        <v>85</v>
      </c>
      <c r="B93" s="334">
        <v>1</v>
      </c>
      <c r="C93" s="335">
        <v>437</v>
      </c>
      <c r="D93" s="335" t="s">
        <v>239</v>
      </c>
      <c r="E93" s="91" t="s">
        <v>888</v>
      </c>
      <c r="F93" s="91" t="s">
        <v>888</v>
      </c>
      <c r="G93" s="91" t="s">
        <v>888</v>
      </c>
      <c r="H93" s="91" t="s">
        <v>145</v>
      </c>
      <c r="I93" s="91" t="s">
        <v>888</v>
      </c>
      <c r="K93" s="88" t="str">
        <f>IFERROR(_xlfn.RANK.EQ(E93,$E$9:$E$187,0)+COUNTIF(E$9:E93,E93)-1,"-")</f>
        <v>-</v>
      </c>
      <c r="L93" s="88" t="str">
        <f>IFERROR(_xlfn.RANK.EQ(I93,$I$9:$I$187,0)+COUNTIF(I$9:I93,I93)-1,"-")</f>
        <v>-</v>
      </c>
      <c r="M93" s="88" t="str">
        <f>IFERROR(_xlfn.RANK.EQ(F93,$F$9:$F$187,0)+COUNTIF(F$9:F93,F93)-1,"-")</f>
        <v>-</v>
      </c>
    </row>
    <row r="94" spans="1:13" ht="12" customHeight="1">
      <c r="A94" s="333">
        <v>86</v>
      </c>
      <c r="B94" s="334">
        <v>1</v>
      </c>
      <c r="C94" s="335">
        <v>438</v>
      </c>
      <c r="D94" s="335" t="s">
        <v>213</v>
      </c>
      <c r="E94" s="91">
        <v>24</v>
      </c>
      <c r="F94" s="91">
        <v>6540</v>
      </c>
      <c r="G94" s="91">
        <v>6080</v>
      </c>
      <c r="H94" s="91">
        <v>6820</v>
      </c>
      <c r="I94" s="91">
        <v>1590</v>
      </c>
      <c r="K94" s="88">
        <f>IFERROR(_xlfn.RANK.EQ(E94,$E$9:$E$187,0)+COUNTIF(E$9:E94,E94)-1,"-")</f>
        <v>73</v>
      </c>
      <c r="L94" s="88">
        <f>IFERROR(_xlfn.RANK.EQ(I94,$I$9:$I$187,0)+COUNTIF(I$9:I94,I94)-1,"-")</f>
        <v>72</v>
      </c>
      <c r="M94" s="88">
        <f>IFERROR(_xlfn.RANK.EQ(F94,$F$9:$F$187,0)+COUNTIF(F$9:F94,F94)-1,"-")</f>
        <v>52</v>
      </c>
    </row>
    <row r="95" spans="1:13" ht="12" customHeight="1">
      <c r="A95" s="333">
        <v>87</v>
      </c>
      <c r="B95" s="334">
        <v>1</v>
      </c>
      <c r="C95" s="335">
        <v>452</v>
      </c>
      <c r="D95" s="335" t="s">
        <v>224</v>
      </c>
      <c r="E95" s="91" t="s">
        <v>145</v>
      </c>
      <c r="F95" s="91" t="s">
        <v>145</v>
      </c>
      <c r="G95" s="91" t="s">
        <v>145</v>
      </c>
      <c r="H95" s="91" t="s">
        <v>145</v>
      </c>
      <c r="I95" s="91" t="s">
        <v>145</v>
      </c>
      <c r="K95" s="88" t="str">
        <f>IFERROR(_xlfn.RANK.EQ(E95,$E$9:$E$187,0)+COUNTIF(E$9:E95,E95)-1,"-")</f>
        <v>-</v>
      </c>
      <c r="L95" s="88" t="str">
        <f>IFERROR(_xlfn.RANK.EQ(I95,$I$9:$I$187,0)+COUNTIF(I$9:I95,I95)-1,"-")</f>
        <v>-</v>
      </c>
      <c r="M95" s="88" t="str">
        <f>IFERROR(_xlfn.RANK.EQ(F95,$F$9:$F$187,0)+COUNTIF(F$9:F95,F95)-1,"-")</f>
        <v>-</v>
      </c>
    </row>
    <row r="96" spans="1:13" ht="12" customHeight="1">
      <c r="A96" s="333">
        <v>88</v>
      </c>
      <c r="B96" s="334">
        <v>1</v>
      </c>
      <c r="C96" s="335">
        <v>453</v>
      </c>
      <c r="D96" s="335" t="s">
        <v>248</v>
      </c>
      <c r="E96" s="91">
        <v>66</v>
      </c>
      <c r="F96" s="91">
        <v>7450</v>
      </c>
      <c r="G96" s="91" t="s">
        <v>888</v>
      </c>
      <c r="H96" s="91">
        <v>7490</v>
      </c>
      <c r="I96" s="91">
        <v>4890</v>
      </c>
      <c r="K96" s="88">
        <f>IFERROR(_xlfn.RANK.EQ(E96,$E$9:$E$187,0)+COUNTIF(E$9:E96,E96)-1,"-")</f>
        <v>61</v>
      </c>
      <c r="L96" s="88">
        <f>IFERROR(_xlfn.RANK.EQ(I96,$I$9:$I$187,0)+COUNTIF(I$9:I96,I96)-1,"-")</f>
        <v>58</v>
      </c>
      <c r="M96" s="88">
        <f>IFERROR(_xlfn.RANK.EQ(F96,$F$9:$F$187,0)+COUNTIF(F$9:F96,F96)-1,"-")</f>
        <v>16</v>
      </c>
    </row>
    <row r="97" spans="1:13" ht="12" customHeight="1">
      <c r="A97" s="333">
        <v>89</v>
      </c>
      <c r="B97" s="334">
        <v>1</v>
      </c>
      <c r="C97" s="335">
        <v>454</v>
      </c>
      <c r="D97" s="335" t="s">
        <v>244</v>
      </c>
      <c r="E97" s="91" t="s">
        <v>145</v>
      </c>
      <c r="F97" s="91" t="s">
        <v>145</v>
      </c>
      <c r="G97" s="91" t="s">
        <v>145</v>
      </c>
      <c r="H97" s="91" t="s">
        <v>145</v>
      </c>
      <c r="I97" s="91" t="s">
        <v>145</v>
      </c>
      <c r="K97" s="88" t="str">
        <f>IFERROR(_xlfn.RANK.EQ(E97,$E$9:$E$187,0)+COUNTIF(E$9:E97,E97)-1,"-")</f>
        <v>-</v>
      </c>
      <c r="L97" s="88" t="str">
        <f>IFERROR(_xlfn.RANK.EQ(I97,$I$9:$I$187,0)+COUNTIF(I$9:I97,I97)-1,"-")</f>
        <v>-</v>
      </c>
      <c r="M97" s="88" t="str">
        <f>IFERROR(_xlfn.RANK.EQ(F97,$F$9:$F$187,0)+COUNTIF(F$9:F97,F97)-1,"-")</f>
        <v>-</v>
      </c>
    </row>
    <row r="98" spans="1:13" ht="12" customHeight="1">
      <c r="A98" s="333">
        <v>90</v>
      </c>
      <c r="B98" s="334">
        <v>1</v>
      </c>
      <c r="C98" s="335">
        <v>455</v>
      </c>
      <c r="D98" s="335" t="s">
        <v>276</v>
      </c>
      <c r="E98" s="91" t="s">
        <v>145</v>
      </c>
      <c r="F98" s="91" t="s">
        <v>145</v>
      </c>
      <c r="G98" s="91" t="s">
        <v>145</v>
      </c>
      <c r="H98" s="91" t="s">
        <v>145</v>
      </c>
      <c r="I98" s="91" t="s">
        <v>145</v>
      </c>
      <c r="K98" s="88" t="str">
        <f>IFERROR(_xlfn.RANK.EQ(E98,$E$9:$E$187,0)+COUNTIF(E$9:E98,E98)-1,"-")</f>
        <v>-</v>
      </c>
      <c r="L98" s="88" t="str">
        <f>IFERROR(_xlfn.RANK.EQ(I98,$I$9:$I$187,0)+COUNTIF(I$9:I98,I98)-1,"-")</f>
        <v>-</v>
      </c>
      <c r="M98" s="88" t="str">
        <f>IFERROR(_xlfn.RANK.EQ(F98,$F$9:$F$187,0)+COUNTIF(F$9:F98,F98)-1,"-")</f>
        <v>-</v>
      </c>
    </row>
    <row r="99" spans="1:13" ht="12" customHeight="1">
      <c r="A99" s="333">
        <v>91</v>
      </c>
      <c r="B99" s="334">
        <v>1</v>
      </c>
      <c r="C99" s="335">
        <v>456</v>
      </c>
      <c r="D99" s="335" t="s">
        <v>296</v>
      </c>
      <c r="E99" s="91" t="s">
        <v>145</v>
      </c>
      <c r="F99" s="91" t="s">
        <v>145</v>
      </c>
      <c r="G99" s="91" t="s">
        <v>145</v>
      </c>
      <c r="H99" s="91" t="s">
        <v>145</v>
      </c>
      <c r="I99" s="91" t="s">
        <v>145</v>
      </c>
      <c r="K99" s="88" t="str">
        <f>IFERROR(_xlfn.RANK.EQ(E99,$E$9:$E$187,0)+COUNTIF(E$9:E99,E99)-1,"-")</f>
        <v>-</v>
      </c>
      <c r="L99" s="88" t="str">
        <f>IFERROR(_xlfn.RANK.EQ(I99,$I$9:$I$187,0)+COUNTIF(I$9:I99,I99)-1,"-")</f>
        <v>-</v>
      </c>
      <c r="M99" s="88" t="str">
        <f>IFERROR(_xlfn.RANK.EQ(F99,$F$9:$F$187,0)+COUNTIF(F$9:F99,F99)-1,"-")</f>
        <v>-</v>
      </c>
    </row>
    <row r="100" spans="1:13" ht="12" customHeight="1">
      <c r="A100" s="333">
        <v>92</v>
      </c>
      <c r="B100" s="334">
        <v>1</v>
      </c>
      <c r="C100" s="335">
        <v>457</v>
      </c>
      <c r="D100" s="335" t="s">
        <v>261</v>
      </c>
      <c r="E100" s="91" t="s">
        <v>145</v>
      </c>
      <c r="F100" s="91" t="s">
        <v>145</v>
      </c>
      <c r="G100" s="91" t="s">
        <v>145</v>
      </c>
      <c r="H100" s="91" t="s">
        <v>145</v>
      </c>
      <c r="I100" s="91" t="s">
        <v>145</v>
      </c>
      <c r="K100" s="88" t="str">
        <f>IFERROR(_xlfn.RANK.EQ(E100,$E$9:$E$187,0)+COUNTIF(E$9:E100,E100)-1,"-")</f>
        <v>-</v>
      </c>
      <c r="L100" s="88" t="str">
        <f>IFERROR(_xlfn.RANK.EQ(I100,$I$9:$I$187,0)+COUNTIF(I$9:I100,I100)-1,"-")</f>
        <v>-</v>
      </c>
      <c r="M100" s="88" t="str">
        <f>IFERROR(_xlfn.RANK.EQ(F100,$F$9:$F$187,0)+COUNTIF(F$9:F100,F100)-1,"-")</f>
        <v>-</v>
      </c>
    </row>
    <row r="101" spans="1:13" ht="12" customHeight="1">
      <c r="A101" s="333">
        <v>93</v>
      </c>
      <c r="B101" s="334">
        <v>1</v>
      </c>
      <c r="C101" s="335">
        <v>458</v>
      </c>
      <c r="D101" s="335" t="s">
        <v>253</v>
      </c>
      <c r="E101" s="91" t="s">
        <v>145</v>
      </c>
      <c r="F101" s="91" t="s">
        <v>145</v>
      </c>
      <c r="G101" s="91" t="s">
        <v>145</v>
      </c>
      <c r="H101" s="91" t="s">
        <v>145</v>
      </c>
      <c r="I101" s="91" t="s">
        <v>145</v>
      </c>
      <c r="K101" s="88" t="str">
        <f>IFERROR(_xlfn.RANK.EQ(E101,$E$9:$E$187,0)+COUNTIF(E$9:E101,E101)-1,"-")</f>
        <v>-</v>
      </c>
      <c r="L101" s="88" t="str">
        <f>IFERROR(_xlfn.RANK.EQ(I101,$I$9:$I$187,0)+COUNTIF(I$9:I101,I101)-1,"-")</f>
        <v>-</v>
      </c>
      <c r="M101" s="88" t="str">
        <f>IFERROR(_xlfn.RANK.EQ(F101,$F$9:$F$187,0)+COUNTIF(F$9:F101,F101)-1,"-")</f>
        <v>-</v>
      </c>
    </row>
    <row r="102" spans="1:13" ht="12" customHeight="1">
      <c r="A102" s="333">
        <v>94</v>
      </c>
      <c r="B102" s="334">
        <v>1</v>
      </c>
      <c r="C102" s="335">
        <v>459</v>
      </c>
      <c r="D102" s="335" t="s">
        <v>238</v>
      </c>
      <c r="E102" s="91">
        <v>895</v>
      </c>
      <c r="F102" s="91">
        <v>7970</v>
      </c>
      <c r="G102" s="91">
        <v>6860</v>
      </c>
      <c r="H102" s="91">
        <v>8000</v>
      </c>
      <c r="I102" s="91">
        <v>71300</v>
      </c>
      <c r="K102" s="88">
        <f>IFERROR(_xlfn.RANK.EQ(E102,$E$9:$E$187,0)+COUNTIF(E$9:E102,E102)-1,"-")</f>
        <v>17</v>
      </c>
      <c r="L102" s="88">
        <f>IFERROR(_xlfn.RANK.EQ(I102,$I$9:$I$187,0)+COUNTIF(I$9:I102,I102)-1,"-")</f>
        <v>17</v>
      </c>
      <c r="M102" s="88">
        <f>IFERROR(_xlfn.RANK.EQ(F102,$F$9:$F$187,0)+COUNTIF(F$9:F102,F102)-1,"-")</f>
        <v>9</v>
      </c>
    </row>
    <row r="103" spans="1:13" ht="12" customHeight="1">
      <c r="A103" s="333">
        <v>95</v>
      </c>
      <c r="B103" s="334">
        <v>1</v>
      </c>
      <c r="C103" s="335">
        <v>460</v>
      </c>
      <c r="D103" s="335" t="s">
        <v>263</v>
      </c>
      <c r="E103" s="91">
        <v>250</v>
      </c>
      <c r="F103" s="91">
        <v>7250</v>
      </c>
      <c r="G103" s="91" t="s">
        <v>888</v>
      </c>
      <c r="H103" s="91">
        <v>7270</v>
      </c>
      <c r="I103" s="91">
        <v>18100</v>
      </c>
      <c r="K103" s="88">
        <f>IFERROR(_xlfn.RANK.EQ(E103,$E$9:$E$187,0)+COUNTIF(E$9:E103,E103)-1,"-")</f>
        <v>35</v>
      </c>
      <c r="L103" s="88">
        <f>IFERROR(_xlfn.RANK.EQ(I103,$I$9:$I$187,0)+COUNTIF(I$9:I103,I103)-1,"-")</f>
        <v>35</v>
      </c>
      <c r="M103" s="88">
        <f>IFERROR(_xlfn.RANK.EQ(F103,$F$9:$F$187,0)+COUNTIF(F$9:F103,F103)-1,"-")</f>
        <v>25</v>
      </c>
    </row>
    <row r="104" spans="1:13" ht="12" customHeight="1">
      <c r="A104" s="333">
        <v>96</v>
      </c>
      <c r="B104" s="334">
        <v>1</v>
      </c>
      <c r="C104" s="335">
        <v>461</v>
      </c>
      <c r="D104" s="335" t="s">
        <v>285</v>
      </c>
      <c r="E104" s="91">
        <v>125</v>
      </c>
      <c r="F104" s="91">
        <v>7690</v>
      </c>
      <c r="G104" s="91">
        <v>7090</v>
      </c>
      <c r="H104" s="91">
        <v>7730</v>
      </c>
      <c r="I104" s="91">
        <v>9620</v>
      </c>
      <c r="K104" s="88">
        <f>IFERROR(_xlfn.RANK.EQ(E104,$E$9:$E$187,0)+COUNTIF(E$9:E104,E104)-1,"-")</f>
        <v>52</v>
      </c>
      <c r="L104" s="88">
        <f>IFERROR(_xlfn.RANK.EQ(I104,$I$9:$I$187,0)+COUNTIF(I$9:I104,I104)-1,"-")</f>
        <v>50</v>
      </c>
      <c r="M104" s="88">
        <f>IFERROR(_xlfn.RANK.EQ(F104,$F$9:$F$187,0)+COUNTIF(F$9:F104,F104)-1,"-")</f>
        <v>13</v>
      </c>
    </row>
    <row r="105" spans="1:13" ht="12" customHeight="1">
      <c r="A105" s="333">
        <v>97</v>
      </c>
      <c r="B105" s="334">
        <v>1</v>
      </c>
      <c r="C105" s="335">
        <v>462</v>
      </c>
      <c r="D105" s="335" t="s">
        <v>229</v>
      </c>
      <c r="E105" s="91">
        <v>53</v>
      </c>
      <c r="F105" s="91">
        <v>6360</v>
      </c>
      <c r="G105" s="91" t="s">
        <v>145</v>
      </c>
      <c r="H105" s="91">
        <v>6360</v>
      </c>
      <c r="I105" s="91">
        <v>3350</v>
      </c>
      <c r="K105" s="88">
        <f>IFERROR(_xlfn.RANK.EQ(E105,$E$9:$E$187,0)+COUNTIF(E$9:E105,E105)-1,"-")</f>
        <v>66</v>
      </c>
      <c r="L105" s="88">
        <f>IFERROR(_xlfn.RANK.EQ(I105,$I$9:$I$187,0)+COUNTIF(I$9:I105,I105)-1,"-")</f>
        <v>65</v>
      </c>
      <c r="M105" s="88">
        <f>IFERROR(_xlfn.RANK.EQ(F105,$F$9:$F$187,0)+COUNTIF(F$9:F105,F105)-1,"-")</f>
        <v>62</v>
      </c>
    </row>
    <row r="106" spans="1:13" ht="12" customHeight="1">
      <c r="A106" s="333">
        <v>98</v>
      </c>
      <c r="B106" s="334">
        <v>1</v>
      </c>
      <c r="C106" s="335">
        <v>463</v>
      </c>
      <c r="D106" s="335" t="s">
        <v>357</v>
      </c>
      <c r="E106" s="91" t="s">
        <v>145</v>
      </c>
      <c r="F106" s="91" t="s">
        <v>145</v>
      </c>
      <c r="G106" s="91" t="s">
        <v>145</v>
      </c>
      <c r="H106" s="91" t="s">
        <v>145</v>
      </c>
      <c r="I106" s="91" t="s">
        <v>145</v>
      </c>
      <c r="K106" s="88" t="str">
        <f>IFERROR(_xlfn.RANK.EQ(E106,$E$9:$E$187,0)+COUNTIF(E$9:E106,E106)-1,"-")</f>
        <v>-</v>
      </c>
      <c r="L106" s="88" t="str">
        <f>IFERROR(_xlfn.RANK.EQ(I106,$I$9:$I$187,0)+COUNTIF(I$9:I106,I106)-1,"-")</f>
        <v>-</v>
      </c>
      <c r="M106" s="88" t="str">
        <f>IFERROR(_xlfn.RANK.EQ(F106,$F$9:$F$187,0)+COUNTIF(F$9:F106,F106)-1,"-")</f>
        <v>-</v>
      </c>
    </row>
    <row r="107" spans="1:13" ht="12" customHeight="1">
      <c r="A107" s="333">
        <v>99</v>
      </c>
      <c r="B107" s="334">
        <v>1</v>
      </c>
      <c r="C107" s="335">
        <v>464</v>
      </c>
      <c r="D107" s="335" t="s">
        <v>251</v>
      </c>
      <c r="E107" s="91">
        <v>43</v>
      </c>
      <c r="F107" s="91">
        <v>6480</v>
      </c>
      <c r="G107" s="91">
        <v>6400</v>
      </c>
      <c r="H107" s="91">
        <v>6600</v>
      </c>
      <c r="I107" s="91">
        <v>2800</v>
      </c>
      <c r="K107" s="88">
        <f>IFERROR(_xlfn.RANK.EQ(E107,$E$9:$E$187,0)+COUNTIF(E$9:E107,E107)-1,"-")</f>
        <v>68</v>
      </c>
      <c r="L107" s="88">
        <f>IFERROR(_xlfn.RANK.EQ(I107,$I$9:$I$187,0)+COUNTIF(I$9:I107,I107)-1,"-")</f>
        <v>68</v>
      </c>
      <c r="M107" s="88">
        <f>IFERROR(_xlfn.RANK.EQ(F107,$F$9:$F$187,0)+COUNTIF(F$9:F107,F107)-1,"-")</f>
        <v>54</v>
      </c>
    </row>
    <row r="108" spans="1:13" ht="12" customHeight="1">
      <c r="A108" s="333">
        <v>100</v>
      </c>
      <c r="B108" s="334">
        <v>1</v>
      </c>
      <c r="C108" s="335">
        <v>465</v>
      </c>
      <c r="D108" s="335" t="s">
        <v>247</v>
      </c>
      <c r="E108" s="91">
        <v>223</v>
      </c>
      <c r="F108" s="91">
        <v>6970</v>
      </c>
      <c r="G108" s="91">
        <v>6930</v>
      </c>
      <c r="H108" s="91">
        <v>7040</v>
      </c>
      <c r="I108" s="91">
        <v>15500</v>
      </c>
      <c r="K108" s="88">
        <f>IFERROR(_xlfn.RANK.EQ(E108,$E$9:$E$187,0)+COUNTIF(E$9:E108,E108)-1,"-")</f>
        <v>38</v>
      </c>
      <c r="L108" s="88">
        <f>IFERROR(_xlfn.RANK.EQ(I108,$I$9:$I$187,0)+COUNTIF(I$9:I108,I108)-1,"-")</f>
        <v>37</v>
      </c>
      <c r="M108" s="88">
        <f>IFERROR(_xlfn.RANK.EQ(F108,$F$9:$F$187,0)+COUNTIF(F$9:F108,F108)-1,"-")</f>
        <v>33</v>
      </c>
    </row>
    <row r="109" spans="1:13" ht="12" customHeight="1">
      <c r="A109" s="333">
        <v>101</v>
      </c>
      <c r="B109" s="334">
        <v>1</v>
      </c>
      <c r="C109" s="335">
        <v>468</v>
      </c>
      <c r="D109" s="335" t="s">
        <v>290</v>
      </c>
      <c r="E109" s="91" t="s">
        <v>145</v>
      </c>
      <c r="F109" s="91" t="s">
        <v>145</v>
      </c>
      <c r="G109" s="91" t="s">
        <v>145</v>
      </c>
      <c r="H109" s="91" t="s">
        <v>145</v>
      </c>
      <c r="I109" s="91" t="s">
        <v>145</v>
      </c>
      <c r="K109" s="88" t="str">
        <f>IFERROR(_xlfn.RANK.EQ(E109,$E$9:$E$187,0)+COUNTIF(E$9:E109,E109)-1,"-")</f>
        <v>-</v>
      </c>
      <c r="L109" s="88" t="str">
        <f>IFERROR(_xlfn.RANK.EQ(I109,$I$9:$I$187,0)+COUNTIF(I$9:I109,I109)-1,"-")</f>
        <v>-</v>
      </c>
      <c r="M109" s="88" t="str">
        <f>IFERROR(_xlfn.RANK.EQ(F109,$F$9:$F$187,0)+COUNTIF(F$9:F109,F109)-1,"-")</f>
        <v>-</v>
      </c>
    </row>
    <row r="110" spans="1:13" ht="12" customHeight="1">
      <c r="A110" s="333">
        <v>102</v>
      </c>
      <c r="B110" s="334">
        <v>1</v>
      </c>
      <c r="C110" s="335">
        <v>469</v>
      </c>
      <c r="D110" s="335" t="s">
        <v>256</v>
      </c>
      <c r="E110" s="91">
        <v>23</v>
      </c>
      <c r="F110" s="91">
        <v>6620</v>
      </c>
      <c r="G110" s="91" t="s">
        <v>145</v>
      </c>
      <c r="H110" s="91">
        <v>6620</v>
      </c>
      <c r="I110" s="91">
        <v>1510</v>
      </c>
      <c r="K110" s="88">
        <f>IFERROR(_xlfn.RANK.EQ(E110,$E$9:$E$187,0)+COUNTIF(E$9:E110,E110)-1,"-")</f>
        <v>74</v>
      </c>
      <c r="L110" s="88">
        <f>IFERROR(_xlfn.RANK.EQ(I110,$I$9:$I$187,0)+COUNTIF(I$9:I110,I110)-1,"-")</f>
        <v>73</v>
      </c>
      <c r="M110" s="88">
        <f>IFERROR(_xlfn.RANK.EQ(F110,$F$9:$F$187,0)+COUNTIF(F$9:F110,F110)-1,"-")</f>
        <v>49</v>
      </c>
    </row>
    <row r="111" spans="1:13" ht="12" customHeight="1">
      <c r="A111" s="333">
        <v>103</v>
      </c>
      <c r="B111" s="334">
        <v>1</v>
      </c>
      <c r="C111" s="335">
        <v>470</v>
      </c>
      <c r="D111" s="335" t="s">
        <v>234</v>
      </c>
      <c r="E111" s="91" t="s">
        <v>145</v>
      </c>
      <c r="F111" s="91" t="s">
        <v>145</v>
      </c>
      <c r="G111" s="91" t="s">
        <v>145</v>
      </c>
      <c r="H111" s="91" t="s">
        <v>145</v>
      </c>
      <c r="I111" s="91" t="s">
        <v>145</v>
      </c>
      <c r="K111" s="88" t="str">
        <f>IFERROR(_xlfn.RANK.EQ(E111,$E$9:$E$187,0)+COUNTIF(E$9:E111,E111)-1,"-")</f>
        <v>-</v>
      </c>
      <c r="L111" s="88" t="str">
        <f>IFERROR(_xlfn.RANK.EQ(I111,$I$9:$I$187,0)+COUNTIF(I$9:I111,I111)-1,"-")</f>
        <v>-</v>
      </c>
      <c r="M111" s="88" t="str">
        <f>IFERROR(_xlfn.RANK.EQ(F111,$F$9:$F$187,0)+COUNTIF(F$9:F111,F111)-1,"-")</f>
        <v>-</v>
      </c>
    </row>
    <row r="112" spans="1:13" ht="12" customHeight="1">
      <c r="A112" s="333">
        <v>104</v>
      </c>
      <c r="B112" s="334">
        <v>1</v>
      </c>
      <c r="C112" s="335">
        <v>471</v>
      </c>
      <c r="D112" s="335" t="s">
        <v>255</v>
      </c>
      <c r="E112" s="91" t="s">
        <v>888</v>
      </c>
      <c r="F112" s="91" t="s">
        <v>888</v>
      </c>
      <c r="G112" s="91" t="s">
        <v>145</v>
      </c>
      <c r="H112" s="91" t="s">
        <v>888</v>
      </c>
      <c r="I112" s="91" t="s">
        <v>888</v>
      </c>
      <c r="K112" s="88" t="str">
        <f>IFERROR(_xlfn.RANK.EQ(E112,$E$9:$E$187,0)+COUNTIF(E$9:E112,E112)-1,"-")</f>
        <v>-</v>
      </c>
      <c r="L112" s="88" t="str">
        <f>IFERROR(_xlfn.RANK.EQ(I112,$I$9:$I$187,0)+COUNTIF(I$9:I112,I112)-1,"-")</f>
        <v>-</v>
      </c>
      <c r="M112" s="88" t="str">
        <f>IFERROR(_xlfn.RANK.EQ(F112,$F$9:$F$187,0)+COUNTIF(F$9:F112,F112)-1,"-")</f>
        <v>-</v>
      </c>
    </row>
    <row r="113" spans="1:13" ht="12" customHeight="1">
      <c r="A113" s="333">
        <v>105</v>
      </c>
      <c r="B113" s="334">
        <v>1</v>
      </c>
      <c r="C113" s="335">
        <v>472</v>
      </c>
      <c r="D113" s="335" t="s">
        <v>200</v>
      </c>
      <c r="E113" s="91" t="s">
        <v>145</v>
      </c>
      <c r="F113" s="91" t="s">
        <v>145</v>
      </c>
      <c r="G113" s="91" t="s">
        <v>145</v>
      </c>
      <c r="H113" s="91" t="s">
        <v>145</v>
      </c>
      <c r="I113" s="91" t="s">
        <v>145</v>
      </c>
      <c r="K113" s="88" t="str">
        <f>IFERROR(_xlfn.RANK.EQ(E113,$E$9:$E$187,0)+COUNTIF(E$9:E113,E113)-1,"-")</f>
        <v>-</v>
      </c>
      <c r="L113" s="88" t="str">
        <f>IFERROR(_xlfn.RANK.EQ(I113,$I$9:$I$187,0)+COUNTIF(I$9:I113,I113)-1,"-")</f>
        <v>-</v>
      </c>
      <c r="M113" s="88" t="str">
        <f>IFERROR(_xlfn.RANK.EQ(F113,$F$9:$F$187,0)+COUNTIF(F$9:F113,F113)-1,"-")</f>
        <v>-</v>
      </c>
    </row>
    <row r="114" spans="1:13" ht="12" customHeight="1">
      <c r="A114" s="333">
        <v>106</v>
      </c>
      <c r="B114" s="334">
        <v>1</v>
      </c>
      <c r="C114" s="335">
        <v>481</v>
      </c>
      <c r="D114" s="335" t="s">
        <v>330</v>
      </c>
      <c r="E114" s="91" t="s">
        <v>145</v>
      </c>
      <c r="F114" s="91" t="s">
        <v>145</v>
      </c>
      <c r="G114" s="91" t="s">
        <v>145</v>
      </c>
      <c r="H114" s="91" t="s">
        <v>145</v>
      </c>
      <c r="I114" s="91" t="s">
        <v>145</v>
      </c>
      <c r="K114" s="88" t="str">
        <f>IFERROR(_xlfn.RANK.EQ(E114,$E$9:$E$187,0)+COUNTIF(E$9:E114,E114)-1,"-")</f>
        <v>-</v>
      </c>
      <c r="L114" s="88" t="str">
        <f>IFERROR(_xlfn.RANK.EQ(I114,$I$9:$I$187,0)+COUNTIF(I$9:I114,I114)-1,"-")</f>
        <v>-</v>
      </c>
      <c r="M114" s="88" t="str">
        <f>IFERROR(_xlfn.RANK.EQ(F114,$F$9:$F$187,0)+COUNTIF(F$9:F114,F114)-1,"-")</f>
        <v>-</v>
      </c>
    </row>
    <row r="115" spans="1:13" ht="12" customHeight="1">
      <c r="A115" s="333">
        <v>107</v>
      </c>
      <c r="B115" s="334">
        <v>1</v>
      </c>
      <c r="C115" s="335">
        <v>482</v>
      </c>
      <c r="D115" s="335" t="s">
        <v>310</v>
      </c>
      <c r="E115" s="91" t="s">
        <v>145</v>
      </c>
      <c r="F115" s="91" t="s">
        <v>145</v>
      </c>
      <c r="G115" s="91" t="s">
        <v>145</v>
      </c>
      <c r="H115" s="91" t="s">
        <v>145</v>
      </c>
      <c r="I115" s="91" t="s">
        <v>145</v>
      </c>
      <c r="K115" s="88" t="str">
        <f>IFERROR(_xlfn.RANK.EQ(E115,$E$9:$E$187,0)+COUNTIF(E$9:E115,E115)-1,"-")</f>
        <v>-</v>
      </c>
      <c r="L115" s="88" t="str">
        <f>IFERROR(_xlfn.RANK.EQ(I115,$I$9:$I$187,0)+COUNTIF(I$9:I115,I115)-1,"-")</f>
        <v>-</v>
      </c>
      <c r="M115" s="88" t="str">
        <f>IFERROR(_xlfn.RANK.EQ(F115,$F$9:$F$187,0)+COUNTIF(F$9:F115,F115)-1,"-")</f>
        <v>-</v>
      </c>
    </row>
    <row r="116" spans="1:13" ht="12" customHeight="1">
      <c r="A116" s="333">
        <v>108</v>
      </c>
      <c r="B116" s="334">
        <v>1</v>
      </c>
      <c r="C116" s="335">
        <v>483</v>
      </c>
      <c r="D116" s="335" t="s">
        <v>282</v>
      </c>
      <c r="E116" s="91">
        <v>51</v>
      </c>
      <c r="F116" s="91">
        <v>6390</v>
      </c>
      <c r="G116" s="91">
        <v>6070</v>
      </c>
      <c r="H116" s="91">
        <v>6580</v>
      </c>
      <c r="I116" s="91">
        <v>3250</v>
      </c>
      <c r="K116" s="88">
        <f>IFERROR(_xlfn.RANK.EQ(E116,$E$9:$E$187,0)+COUNTIF(E$9:E116,E116)-1,"-")</f>
        <v>67</v>
      </c>
      <c r="L116" s="88">
        <f>IFERROR(_xlfn.RANK.EQ(I116,$I$9:$I$187,0)+COUNTIF(I$9:I116,I116)-1,"-")</f>
        <v>66</v>
      </c>
      <c r="M116" s="88">
        <f>IFERROR(_xlfn.RANK.EQ(F116,$F$9:$F$187,0)+COUNTIF(F$9:F116,F116)-1,"-")</f>
        <v>60</v>
      </c>
    </row>
    <row r="117" spans="1:13" ht="12" customHeight="1">
      <c r="A117" s="333">
        <v>109</v>
      </c>
      <c r="B117" s="334">
        <v>1</v>
      </c>
      <c r="C117" s="335">
        <v>484</v>
      </c>
      <c r="D117" s="335" t="s">
        <v>318</v>
      </c>
      <c r="E117" s="91">
        <v>8</v>
      </c>
      <c r="F117" s="91">
        <v>4730</v>
      </c>
      <c r="G117" s="91">
        <v>4720</v>
      </c>
      <c r="H117" s="91" t="s">
        <v>888</v>
      </c>
      <c r="I117" s="91">
        <v>376</v>
      </c>
      <c r="K117" s="88">
        <f>IFERROR(_xlfn.RANK.EQ(E117,$E$9:$E$187,0)+COUNTIF(E$9:E117,E117)-1,"-")</f>
        <v>80</v>
      </c>
      <c r="L117" s="88">
        <f>IFERROR(_xlfn.RANK.EQ(I117,$I$9:$I$187,0)+COUNTIF(I$9:I117,I117)-1,"-")</f>
        <v>81</v>
      </c>
      <c r="M117" s="88">
        <f>IFERROR(_xlfn.RANK.EQ(F117,$F$9:$F$187,0)+COUNTIF(F$9:F117,F117)-1,"-")</f>
        <v>81</v>
      </c>
    </row>
    <row r="118" spans="1:13" ht="12" customHeight="1">
      <c r="A118" s="333">
        <v>110</v>
      </c>
      <c r="B118" s="334">
        <v>1</v>
      </c>
      <c r="C118" s="335">
        <v>485</v>
      </c>
      <c r="D118" s="335" t="s">
        <v>327</v>
      </c>
      <c r="E118" s="91">
        <v>18</v>
      </c>
      <c r="F118" s="91">
        <v>4850</v>
      </c>
      <c r="G118" s="91">
        <v>4130</v>
      </c>
      <c r="H118" s="91" t="s">
        <v>888</v>
      </c>
      <c r="I118" s="91">
        <v>856</v>
      </c>
      <c r="K118" s="88">
        <f>IFERROR(_xlfn.RANK.EQ(E118,$E$9:$E$187,0)+COUNTIF(E$9:E118,E118)-1,"-")</f>
        <v>75</v>
      </c>
      <c r="L118" s="88">
        <f>IFERROR(_xlfn.RANK.EQ(I118,$I$9:$I$187,0)+COUNTIF(I$9:I118,I118)-1,"-")</f>
        <v>77</v>
      </c>
      <c r="M118" s="88">
        <f>IFERROR(_xlfn.RANK.EQ(F118,$F$9:$F$187,0)+COUNTIF(F$9:F118,F118)-1,"-")</f>
        <v>79</v>
      </c>
    </row>
    <row r="119" spans="1:13" ht="12" customHeight="1">
      <c r="A119" s="333">
        <v>111</v>
      </c>
      <c r="B119" s="334">
        <v>1</v>
      </c>
      <c r="C119" s="335">
        <v>486</v>
      </c>
      <c r="D119" s="335" t="s">
        <v>270</v>
      </c>
      <c r="E119" s="91">
        <v>85</v>
      </c>
      <c r="F119" s="91">
        <v>3650</v>
      </c>
      <c r="G119" s="91">
        <v>3290</v>
      </c>
      <c r="H119" s="91">
        <v>3750</v>
      </c>
      <c r="I119" s="91">
        <v>3090</v>
      </c>
      <c r="K119" s="88">
        <f>IFERROR(_xlfn.RANK.EQ(E119,$E$9:$E$187,0)+COUNTIF(E$9:E119,E119)-1,"-")</f>
        <v>57</v>
      </c>
      <c r="L119" s="88">
        <f>IFERROR(_xlfn.RANK.EQ(I119,$I$9:$I$187,0)+COUNTIF(I$9:I119,I119)-1,"-")</f>
        <v>67</v>
      </c>
      <c r="M119" s="88">
        <f>IFERROR(_xlfn.RANK.EQ(F119,$F$9:$F$187,0)+COUNTIF(F$9:F119,F119)-1,"-")</f>
        <v>84</v>
      </c>
    </row>
    <row r="120" spans="1:13" ht="12" customHeight="1">
      <c r="A120" s="333">
        <v>112</v>
      </c>
      <c r="B120" s="334">
        <v>1</v>
      </c>
      <c r="C120" s="335">
        <v>487</v>
      </c>
      <c r="D120" s="335" t="s">
        <v>305</v>
      </c>
      <c r="E120" s="91" t="s">
        <v>145</v>
      </c>
      <c r="F120" s="91" t="s">
        <v>145</v>
      </c>
      <c r="G120" s="91" t="s">
        <v>145</v>
      </c>
      <c r="H120" s="91" t="s">
        <v>145</v>
      </c>
      <c r="I120" s="91" t="s">
        <v>145</v>
      </c>
      <c r="K120" s="88" t="str">
        <f>IFERROR(_xlfn.RANK.EQ(E120,$E$9:$E$187,0)+COUNTIF(E$9:E120,E120)-1,"-")</f>
        <v>-</v>
      </c>
      <c r="L120" s="88" t="str">
        <f>IFERROR(_xlfn.RANK.EQ(I120,$I$9:$I$187,0)+COUNTIF(I$9:I120,I120)-1,"-")</f>
        <v>-</v>
      </c>
      <c r="M120" s="88" t="str">
        <f>IFERROR(_xlfn.RANK.EQ(F120,$F$9:$F$187,0)+COUNTIF(F$9:F120,F120)-1,"-")</f>
        <v>-</v>
      </c>
    </row>
    <row r="121" spans="1:13" ht="12" customHeight="1">
      <c r="A121" s="333">
        <v>113</v>
      </c>
      <c r="B121" s="334">
        <v>1</v>
      </c>
      <c r="C121" s="335">
        <v>511</v>
      </c>
      <c r="D121" s="335" t="s">
        <v>341</v>
      </c>
      <c r="E121" s="91" t="s">
        <v>145</v>
      </c>
      <c r="F121" s="91" t="s">
        <v>145</v>
      </c>
      <c r="G121" s="91" t="s">
        <v>145</v>
      </c>
      <c r="H121" s="91" t="s">
        <v>145</v>
      </c>
      <c r="I121" s="91" t="s">
        <v>145</v>
      </c>
      <c r="K121" s="88" t="str">
        <f>IFERROR(_xlfn.RANK.EQ(E121,$E$9:$E$187,0)+COUNTIF(E$9:E121,E121)-1,"-")</f>
        <v>-</v>
      </c>
      <c r="L121" s="88" t="str">
        <f>IFERROR(_xlfn.RANK.EQ(I121,$I$9:$I$187,0)+COUNTIF(I$9:I121,I121)-1,"-")</f>
        <v>-</v>
      </c>
      <c r="M121" s="88" t="str">
        <f>IFERROR(_xlfn.RANK.EQ(F121,$F$9:$F$187,0)+COUNTIF(F$9:F121,F121)-1,"-")</f>
        <v>-</v>
      </c>
    </row>
    <row r="122" spans="1:13" ht="12" customHeight="1">
      <c r="A122" s="333">
        <v>114</v>
      </c>
      <c r="B122" s="334">
        <v>1</v>
      </c>
      <c r="C122" s="335">
        <v>512</v>
      </c>
      <c r="D122" s="335" t="s">
        <v>340</v>
      </c>
      <c r="E122" s="91" t="s">
        <v>145</v>
      </c>
      <c r="F122" s="91" t="s">
        <v>145</v>
      </c>
      <c r="G122" s="91" t="s">
        <v>145</v>
      </c>
      <c r="H122" s="91" t="s">
        <v>145</v>
      </c>
      <c r="I122" s="91" t="s">
        <v>145</v>
      </c>
      <c r="K122" s="88" t="str">
        <f>IFERROR(_xlfn.RANK.EQ(E122,$E$9:$E$187,0)+COUNTIF(E$9:E122,E122)-1,"-")</f>
        <v>-</v>
      </c>
      <c r="L122" s="88" t="str">
        <f>IFERROR(_xlfn.RANK.EQ(I122,$I$9:$I$187,0)+COUNTIF(I$9:I122,I122)-1,"-")</f>
        <v>-</v>
      </c>
      <c r="M122" s="88" t="str">
        <f>IFERROR(_xlfn.RANK.EQ(F122,$F$9:$F$187,0)+COUNTIF(F$9:F122,F122)-1,"-")</f>
        <v>-</v>
      </c>
    </row>
    <row r="123" spans="1:13" ht="12" customHeight="1">
      <c r="A123" s="333">
        <v>115</v>
      </c>
      <c r="B123" s="334">
        <v>1</v>
      </c>
      <c r="C123" s="335">
        <v>513</v>
      </c>
      <c r="D123" s="335" t="s">
        <v>347</v>
      </c>
      <c r="E123" s="91" t="s">
        <v>145</v>
      </c>
      <c r="F123" s="91" t="s">
        <v>145</v>
      </c>
      <c r="G123" s="91" t="s">
        <v>145</v>
      </c>
      <c r="H123" s="91" t="s">
        <v>145</v>
      </c>
      <c r="I123" s="91" t="s">
        <v>145</v>
      </c>
      <c r="K123" s="88" t="str">
        <f>IFERROR(_xlfn.RANK.EQ(E123,$E$9:$E$187,0)+COUNTIF(E$9:E123,E123)-1,"-")</f>
        <v>-</v>
      </c>
      <c r="L123" s="88" t="str">
        <f>IFERROR(_xlfn.RANK.EQ(I123,$I$9:$I$187,0)+COUNTIF(I$9:I123,I123)-1,"-")</f>
        <v>-</v>
      </c>
      <c r="M123" s="88" t="str">
        <f>IFERROR(_xlfn.RANK.EQ(F123,$F$9:$F$187,0)+COUNTIF(F$9:F123,F123)-1,"-")</f>
        <v>-</v>
      </c>
    </row>
    <row r="124" spans="1:13" ht="12" customHeight="1">
      <c r="A124" s="333">
        <v>116</v>
      </c>
      <c r="B124" s="334">
        <v>1</v>
      </c>
      <c r="C124" s="335">
        <v>514</v>
      </c>
      <c r="D124" s="335" t="s">
        <v>292</v>
      </c>
      <c r="E124" s="91" t="s">
        <v>145</v>
      </c>
      <c r="F124" s="91" t="s">
        <v>145</v>
      </c>
      <c r="G124" s="91" t="s">
        <v>145</v>
      </c>
      <c r="H124" s="91" t="s">
        <v>145</v>
      </c>
      <c r="I124" s="91" t="s">
        <v>145</v>
      </c>
      <c r="K124" s="88" t="str">
        <f>IFERROR(_xlfn.RANK.EQ(E124,$E$9:$E$187,0)+COUNTIF(E$9:E124,E124)-1,"-")</f>
        <v>-</v>
      </c>
      <c r="L124" s="88" t="str">
        <f>IFERROR(_xlfn.RANK.EQ(I124,$I$9:$I$187,0)+COUNTIF(I$9:I124,I124)-1,"-")</f>
        <v>-</v>
      </c>
      <c r="M124" s="88" t="str">
        <f>IFERROR(_xlfn.RANK.EQ(F124,$F$9:$F$187,0)+COUNTIF(F$9:F124,F124)-1,"-")</f>
        <v>-</v>
      </c>
    </row>
    <row r="125" spans="1:13" ht="12" customHeight="1">
      <c r="A125" s="333">
        <v>117</v>
      </c>
      <c r="B125" s="334">
        <v>1</v>
      </c>
      <c r="C125" s="335">
        <v>516</v>
      </c>
      <c r="D125" s="335" t="s">
        <v>275</v>
      </c>
      <c r="E125" s="91" t="s">
        <v>145</v>
      </c>
      <c r="F125" s="91" t="s">
        <v>145</v>
      </c>
      <c r="G125" s="91" t="s">
        <v>145</v>
      </c>
      <c r="H125" s="91" t="s">
        <v>145</v>
      </c>
      <c r="I125" s="91" t="s">
        <v>145</v>
      </c>
      <c r="K125" s="88" t="str">
        <f>IFERROR(_xlfn.RANK.EQ(E125,$E$9:$E$187,0)+COUNTIF(E$9:E125,E125)-1,"-")</f>
        <v>-</v>
      </c>
      <c r="L125" s="88" t="str">
        <f>IFERROR(_xlfn.RANK.EQ(I125,$I$9:$I$187,0)+COUNTIF(I$9:I125,I125)-1,"-")</f>
        <v>-</v>
      </c>
      <c r="M125" s="88" t="str">
        <f>IFERROR(_xlfn.RANK.EQ(F125,$F$9:$F$187,0)+COUNTIF(F$9:F125,F125)-1,"-")</f>
        <v>-</v>
      </c>
    </row>
    <row r="126" spans="1:13" ht="12" customHeight="1">
      <c r="A126" s="333">
        <v>118</v>
      </c>
      <c r="B126" s="334">
        <v>1</v>
      </c>
      <c r="C126" s="335">
        <v>517</v>
      </c>
      <c r="D126" s="335" t="s">
        <v>371</v>
      </c>
      <c r="E126" s="91" t="s">
        <v>145</v>
      </c>
      <c r="F126" s="91" t="s">
        <v>145</v>
      </c>
      <c r="G126" s="91" t="s">
        <v>145</v>
      </c>
      <c r="H126" s="91" t="s">
        <v>145</v>
      </c>
      <c r="I126" s="91" t="s">
        <v>145</v>
      </c>
      <c r="K126" s="88" t="str">
        <f>IFERROR(_xlfn.RANK.EQ(E126,$E$9:$E$187,0)+COUNTIF(E$9:E126,E126)-1,"-")</f>
        <v>-</v>
      </c>
      <c r="L126" s="88" t="str">
        <f>IFERROR(_xlfn.RANK.EQ(I126,$I$9:$I$187,0)+COUNTIF(I$9:I126,I126)-1,"-")</f>
        <v>-</v>
      </c>
      <c r="M126" s="88" t="str">
        <f>IFERROR(_xlfn.RANK.EQ(F126,$F$9:$F$187,0)+COUNTIF(F$9:F126,F126)-1,"-")</f>
        <v>-</v>
      </c>
    </row>
    <row r="127" spans="1:13" ht="12" customHeight="1">
      <c r="A127" s="333">
        <v>119</v>
      </c>
      <c r="B127" s="334">
        <v>1</v>
      </c>
      <c r="C127" s="335">
        <v>518</v>
      </c>
      <c r="D127" s="335" t="s">
        <v>372</v>
      </c>
      <c r="E127" s="91" t="s">
        <v>145</v>
      </c>
      <c r="F127" s="91" t="s">
        <v>145</v>
      </c>
      <c r="G127" s="91" t="s">
        <v>145</v>
      </c>
      <c r="H127" s="91" t="s">
        <v>145</v>
      </c>
      <c r="I127" s="91" t="s">
        <v>145</v>
      </c>
      <c r="K127" s="88" t="str">
        <f>IFERROR(_xlfn.RANK.EQ(E127,$E$9:$E$187,0)+COUNTIF(E$9:E127,E127)-1,"-")</f>
        <v>-</v>
      </c>
      <c r="L127" s="88" t="str">
        <f>IFERROR(_xlfn.RANK.EQ(I127,$I$9:$I$187,0)+COUNTIF(I$9:I127,I127)-1,"-")</f>
        <v>-</v>
      </c>
      <c r="M127" s="88" t="str">
        <f>IFERROR(_xlfn.RANK.EQ(F127,$F$9:$F$187,0)+COUNTIF(F$9:F127,F127)-1,"-")</f>
        <v>-</v>
      </c>
    </row>
    <row r="128" spans="1:13" ht="12" customHeight="1">
      <c r="A128" s="333">
        <v>120</v>
      </c>
      <c r="B128" s="334">
        <v>1</v>
      </c>
      <c r="C128" s="335">
        <v>519</v>
      </c>
      <c r="D128" s="335" t="s">
        <v>373</v>
      </c>
      <c r="E128" s="91" t="s">
        <v>145</v>
      </c>
      <c r="F128" s="91" t="s">
        <v>145</v>
      </c>
      <c r="G128" s="91" t="s">
        <v>145</v>
      </c>
      <c r="H128" s="91" t="s">
        <v>145</v>
      </c>
      <c r="I128" s="91" t="s">
        <v>145</v>
      </c>
      <c r="K128" s="88" t="str">
        <f>IFERROR(_xlfn.RANK.EQ(E128,$E$9:$E$187,0)+COUNTIF(E$9:E128,E128)-1,"-")</f>
        <v>-</v>
      </c>
      <c r="L128" s="88" t="str">
        <f>IFERROR(_xlfn.RANK.EQ(I128,$I$9:$I$187,0)+COUNTIF(I$9:I128,I128)-1,"-")</f>
        <v>-</v>
      </c>
      <c r="M128" s="88" t="str">
        <f>IFERROR(_xlfn.RANK.EQ(F128,$F$9:$F$187,0)+COUNTIF(F$9:F128,F128)-1,"-")</f>
        <v>-</v>
      </c>
    </row>
    <row r="129" spans="1:13" ht="12" customHeight="1">
      <c r="A129" s="333">
        <v>121</v>
      </c>
      <c r="B129" s="334">
        <v>1</v>
      </c>
      <c r="C129" s="335">
        <v>520</v>
      </c>
      <c r="D129" s="335" t="s">
        <v>326</v>
      </c>
      <c r="E129" s="91" t="s">
        <v>145</v>
      </c>
      <c r="F129" s="91" t="s">
        <v>145</v>
      </c>
      <c r="G129" s="91" t="s">
        <v>145</v>
      </c>
      <c r="H129" s="91" t="s">
        <v>145</v>
      </c>
      <c r="I129" s="91" t="s">
        <v>145</v>
      </c>
      <c r="K129" s="88" t="str">
        <f>IFERROR(_xlfn.RANK.EQ(E129,$E$9:$E$187,0)+COUNTIF(E$9:E129,E129)-1,"-")</f>
        <v>-</v>
      </c>
      <c r="L129" s="88" t="str">
        <f>IFERROR(_xlfn.RANK.EQ(I129,$I$9:$I$187,0)+COUNTIF(I$9:I129,I129)-1,"-")</f>
        <v>-</v>
      </c>
      <c r="M129" s="88" t="str">
        <f>IFERROR(_xlfn.RANK.EQ(F129,$F$9:$F$187,0)+COUNTIF(F$9:F129,F129)-1,"-")</f>
        <v>-</v>
      </c>
    </row>
    <row r="130" spans="1:13" ht="12" customHeight="1">
      <c r="A130" s="333">
        <v>122</v>
      </c>
      <c r="B130" s="334">
        <v>1</v>
      </c>
      <c r="C130" s="335">
        <v>543</v>
      </c>
      <c r="D130" s="335" t="s">
        <v>254</v>
      </c>
      <c r="E130" s="91">
        <v>1920</v>
      </c>
      <c r="F130" s="91">
        <v>6620</v>
      </c>
      <c r="G130" s="91" t="s">
        <v>888</v>
      </c>
      <c r="H130" s="91">
        <v>6620</v>
      </c>
      <c r="I130" s="91">
        <v>127300</v>
      </c>
      <c r="K130" s="88">
        <f>IFERROR(_xlfn.RANK.EQ(E130,$E$9:$E$187,0)+COUNTIF(E$9:E130,E130)-1,"-")</f>
        <v>12</v>
      </c>
      <c r="L130" s="88">
        <f>IFERROR(_xlfn.RANK.EQ(I130,$I$9:$I$187,0)+COUNTIF(I$9:I130,I130)-1,"-")</f>
        <v>13</v>
      </c>
      <c r="M130" s="88">
        <f>IFERROR(_xlfn.RANK.EQ(F130,$F$9:$F$187,0)+COUNTIF(F$9:F130,F130)-1,"-")</f>
        <v>50</v>
      </c>
    </row>
    <row r="131" spans="1:13" ht="12" customHeight="1">
      <c r="A131" s="333">
        <v>123</v>
      </c>
      <c r="B131" s="334">
        <v>1</v>
      </c>
      <c r="C131" s="335">
        <v>544</v>
      </c>
      <c r="D131" s="335" t="s">
        <v>287</v>
      </c>
      <c r="E131" s="91">
        <v>643</v>
      </c>
      <c r="F131" s="91">
        <v>6620</v>
      </c>
      <c r="G131" s="91" t="s">
        <v>145</v>
      </c>
      <c r="H131" s="91">
        <v>6620</v>
      </c>
      <c r="I131" s="91">
        <v>42500</v>
      </c>
      <c r="K131" s="88">
        <f>IFERROR(_xlfn.RANK.EQ(E131,$E$9:$E$187,0)+COUNTIF(E$9:E131,E131)-1,"-")</f>
        <v>21</v>
      </c>
      <c r="L131" s="88">
        <f>IFERROR(_xlfn.RANK.EQ(I131,$I$9:$I$187,0)+COUNTIF(I$9:I131,I131)-1,"-")</f>
        <v>21</v>
      </c>
      <c r="M131" s="88">
        <f>IFERROR(_xlfn.RANK.EQ(F131,$F$9:$F$187,0)+COUNTIF(F$9:F131,F131)-1,"-")</f>
        <v>51</v>
      </c>
    </row>
    <row r="132" spans="1:13" ht="12" customHeight="1">
      <c r="A132" s="333">
        <v>124</v>
      </c>
      <c r="B132" s="334">
        <v>1</v>
      </c>
      <c r="C132" s="335">
        <v>545</v>
      </c>
      <c r="D132" s="335" t="s">
        <v>220</v>
      </c>
      <c r="E132" s="91">
        <v>2400</v>
      </c>
      <c r="F132" s="91">
        <v>6890</v>
      </c>
      <c r="G132" s="91" t="s">
        <v>145</v>
      </c>
      <c r="H132" s="91">
        <v>6890</v>
      </c>
      <c r="I132" s="91">
        <v>165500</v>
      </c>
      <c r="K132" s="88">
        <f>IFERROR(_xlfn.RANK.EQ(E132,$E$9:$E$187,0)+COUNTIF(E$9:E132,E132)-1,"-")</f>
        <v>8</v>
      </c>
      <c r="L132" s="88">
        <f>IFERROR(_xlfn.RANK.EQ(I132,$I$9:$I$187,0)+COUNTIF(I$9:I132,I132)-1,"-")</f>
        <v>8</v>
      </c>
      <c r="M132" s="88">
        <f>IFERROR(_xlfn.RANK.EQ(F132,$F$9:$F$187,0)+COUNTIF(F$9:F132,F132)-1,"-")</f>
        <v>40</v>
      </c>
    </row>
    <row r="133" spans="1:13" ht="12" customHeight="1">
      <c r="A133" s="333">
        <v>125</v>
      </c>
      <c r="B133" s="334">
        <v>1</v>
      </c>
      <c r="C133" s="335">
        <v>546</v>
      </c>
      <c r="D133" s="335" t="s">
        <v>218</v>
      </c>
      <c r="E133" s="91">
        <v>1990</v>
      </c>
      <c r="F133" s="91">
        <v>7090</v>
      </c>
      <c r="G133" s="91" t="s">
        <v>145</v>
      </c>
      <c r="H133" s="91">
        <v>7090</v>
      </c>
      <c r="I133" s="91">
        <v>141100</v>
      </c>
      <c r="K133" s="88">
        <f>IFERROR(_xlfn.RANK.EQ(E133,$E$9:$E$187,0)+COUNTIF(E$9:E133,E133)-1,"-")</f>
        <v>10</v>
      </c>
      <c r="L133" s="88">
        <f>IFERROR(_xlfn.RANK.EQ(I133,$I$9:$I$187,0)+COUNTIF(I$9:I133,I133)-1,"-")</f>
        <v>11</v>
      </c>
      <c r="M133" s="88">
        <f>IFERROR(_xlfn.RANK.EQ(F133,$F$9:$F$187,0)+COUNTIF(F$9:F133,F133)-1,"-")</f>
        <v>28</v>
      </c>
    </row>
    <row r="134" spans="1:13" ht="12" customHeight="1">
      <c r="A134" s="333">
        <v>126</v>
      </c>
      <c r="B134" s="334">
        <v>1</v>
      </c>
      <c r="C134" s="335">
        <v>547</v>
      </c>
      <c r="D134" s="335" t="s">
        <v>204</v>
      </c>
      <c r="E134" s="91">
        <v>2590</v>
      </c>
      <c r="F134" s="91">
        <v>7840</v>
      </c>
      <c r="G134" s="91" t="s">
        <v>145</v>
      </c>
      <c r="H134" s="91">
        <v>7840</v>
      </c>
      <c r="I134" s="91">
        <v>202900</v>
      </c>
      <c r="K134" s="88">
        <f>IFERROR(_xlfn.RANK.EQ(E134,$E$9:$E$187,0)+COUNTIF(E$9:E134,E134)-1,"-")</f>
        <v>4</v>
      </c>
      <c r="L134" s="88">
        <f>IFERROR(_xlfn.RANK.EQ(I134,$I$9:$I$187,0)+COUNTIF(I$9:I134,I134)-1,"-")</f>
        <v>2</v>
      </c>
      <c r="M134" s="88">
        <f>IFERROR(_xlfn.RANK.EQ(F134,$F$9:$F$187,0)+COUNTIF(F$9:F134,F134)-1,"-")</f>
        <v>12</v>
      </c>
    </row>
    <row r="135" spans="1:13" ht="12" customHeight="1">
      <c r="A135" s="333">
        <v>127</v>
      </c>
      <c r="B135" s="334">
        <v>1</v>
      </c>
      <c r="C135" s="335">
        <v>549</v>
      </c>
      <c r="D135" s="335" t="s">
        <v>221</v>
      </c>
      <c r="E135" s="91">
        <v>604</v>
      </c>
      <c r="F135" s="91">
        <v>6960</v>
      </c>
      <c r="G135" s="91" t="s">
        <v>888</v>
      </c>
      <c r="H135" s="91">
        <v>6960</v>
      </c>
      <c r="I135" s="91">
        <v>42000</v>
      </c>
      <c r="K135" s="88">
        <f>IFERROR(_xlfn.RANK.EQ(E135,$E$9:$E$187,0)+COUNTIF(E$9:E135,E135)-1,"-")</f>
        <v>22</v>
      </c>
      <c r="L135" s="88">
        <f>IFERROR(_xlfn.RANK.EQ(I135,$I$9:$I$187,0)+COUNTIF(I$9:I135,I135)-1,"-")</f>
        <v>22</v>
      </c>
      <c r="M135" s="88">
        <f>IFERROR(_xlfn.RANK.EQ(F135,$F$9:$F$187,0)+COUNTIF(F$9:F135,F135)-1,"-")</f>
        <v>35</v>
      </c>
    </row>
    <row r="136" spans="1:13" ht="12" customHeight="1">
      <c r="A136" s="333">
        <v>128</v>
      </c>
      <c r="B136" s="334">
        <v>1</v>
      </c>
      <c r="C136" s="335">
        <v>550</v>
      </c>
      <c r="D136" s="335" t="s">
        <v>230</v>
      </c>
      <c r="E136" s="91">
        <v>358</v>
      </c>
      <c r="F136" s="91">
        <v>5930</v>
      </c>
      <c r="G136" s="91" t="s">
        <v>145</v>
      </c>
      <c r="H136" s="91">
        <v>5930</v>
      </c>
      <c r="I136" s="91">
        <v>21300</v>
      </c>
      <c r="K136" s="88">
        <f>IFERROR(_xlfn.RANK.EQ(E136,$E$9:$E$187,0)+COUNTIF(E$9:E136,E136)-1,"-")</f>
        <v>32</v>
      </c>
      <c r="L136" s="88">
        <f>IFERROR(_xlfn.RANK.EQ(I136,$I$9:$I$187,0)+COUNTIF(I$9:I136,I136)-1,"-")</f>
        <v>33</v>
      </c>
      <c r="M136" s="88">
        <f>IFERROR(_xlfn.RANK.EQ(F136,$F$9:$F$187,0)+COUNTIF(F$9:F136,F136)-1,"-")</f>
        <v>72</v>
      </c>
    </row>
    <row r="137" spans="1:13" ht="12" customHeight="1">
      <c r="A137" s="333">
        <v>129</v>
      </c>
      <c r="B137" s="334">
        <v>1</v>
      </c>
      <c r="C137" s="335">
        <v>552</v>
      </c>
      <c r="D137" s="335" t="s">
        <v>297</v>
      </c>
      <c r="E137" s="91">
        <v>418</v>
      </c>
      <c r="F137" s="91">
        <v>6050</v>
      </c>
      <c r="G137" s="91" t="s">
        <v>145</v>
      </c>
      <c r="H137" s="91">
        <v>6050</v>
      </c>
      <c r="I137" s="91">
        <v>25300</v>
      </c>
      <c r="K137" s="88">
        <f>IFERROR(_xlfn.RANK.EQ(E137,$E$9:$E$187,0)+COUNTIF(E$9:E137,E137)-1,"-")</f>
        <v>28</v>
      </c>
      <c r="L137" s="88">
        <f>IFERROR(_xlfn.RANK.EQ(I137,$I$9:$I$187,0)+COUNTIF(I$9:I137,I137)-1,"-")</f>
        <v>29</v>
      </c>
      <c r="M137" s="88">
        <f>IFERROR(_xlfn.RANK.EQ(F137,$F$9:$F$187,0)+COUNTIF(F$9:F137,F137)-1,"-")</f>
        <v>67</v>
      </c>
    </row>
    <row r="138" spans="1:13" ht="12" customHeight="1">
      <c r="A138" s="333">
        <v>130</v>
      </c>
      <c r="B138" s="334">
        <v>1</v>
      </c>
      <c r="C138" s="335">
        <v>555</v>
      </c>
      <c r="D138" s="335" t="s">
        <v>289</v>
      </c>
      <c r="E138" s="91">
        <v>168</v>
      </c>
      <c r="F138" s="91">
        <v>5700</v>
      </c>
      <c r="G138" s="91" t="s">
        <v>145</v>
      </c>
      <c r="H138" s="91">
        <v>5700</v>
      </c>
      <c r="I138" s="91">
        <v>9560</v>
      </c>
      <c r="K138" s="88">
        <f>IFERROR(_xlfn.RANK.EQ(E138,$E$9:$E$187,0)+COUNTIF(E$9:E138,E138)-1,"-")</f>
        <v>46</v>
      </c>
      <c r="L138" s="88">
        <f>IFERROR(_xlfn.RANK.EQ(I138,$I$9:$I$187,0)+COUNTIF(I$9:I138,I138)-1,"-")</f>
        <v>51</v>
      </c>
      <c r="M138" s="88">
        <f>IFERROR(_xlfn.RANK.EQ(F138,$F$9:$F$187,0)+COUNTIF(F$9:F138,F138)-1,"-")</f>
        <v>73</v>
      </c>
    </row>
    <row r="139" spans="1:13" ht="12" customHeight="1">
      <c r="A139" s="333">
        <v>131</v>
      </c>
      <c r="B139" s="334">
        <v>1</v>
      </c>
      <c r="C139" s="335">
        <v>559</v>
      </c>
      <c r="D139" s="335" t="s">
        <v>271</v>
      </c>
      <c r="E139" s="91">
        <v>388</v>
      </c>
      <c r="F139" s="91">
        <v>6040</v>
      </c>
      <c r="G139" s="91" t="s">
        <v>145</v>
      </c>
      <c r="H139" s="91">
        <v>6040</v>
      </c>
      <c r="I139" s="91">
        <v>23400</v>
      </c>
      <c r="K139" s="88">
        <f>IFERROR(_xlfn.RANK.EQ(E139,$E$9:$E$187,0)+COUNTIF(E$9:E139,E139)-1,"-")</f>
        <v>30</v>
      </c>
      <c r="L139" s="88">
        <f>IFERROR(_xlfn.RANK.EQ(I139,$I$9:$I$187,0)+COUNTIF(I$9:I139,I139)-1,"-")</f>
        <v>31</v>
      </c>
      <c r="M139" s="88">
        <f>IFERROR(_xlfn.RANK.EQ(F139,$F$9:$F$187,0)+COUNTIF(F$9:F139,F139)-1,"-")</f>
        <v>68</v>
      </c>
    </row>
    <row r="140" spans="1:13" ht="12" customHeight="1">
      <c r="A140" s="333">
        <v>132</v>
      </c>
      <c r="B140" s="334">
        <v>1</v>
      </c>
      <c r="C140" s="335">
        <v>560</v>
      </c>
      <c r="D140" s="335" t="s">
        <v>243</v>
      </c>
      <c r="E140" s="91">
        <v>84</v>
      </c>
      <c r="F140" s="91">
        <v>6730</v>
      </c>
      <c r="G140" s="91" t="s">
        <v>145</v>
      </c>
      <c r="H140" s="91">
        <v>6730</v>
      </c>
      <c r="I140" s="91">
        <v>5630</v>
      </c>
      <c r="K140" s="88">
        <f>IFERROR(_xlfn.RANK.EQ(E140,$E$9:$E$187,0)+COUNTIF(E$9:E140,E140)-1,"-")</f>
        <v>58</v>
      </c>
      <c r="L140" s="88">
        <f>IFERROR(_xlfn.RANK.EQ(I140,$I$9:$I$187,0)+COUNTIF(I$9:I140,I140)-1,"-")</f>
        <v>55</v>
      </c>
      <c r="M140" s="88">
        <f>IFERROR(_xlfn.RANK.EQ(F140,$F$9:$F$187,0)+COUNTIF(F$9:F140,F140)-1,"-")</f>
        <v>45</v>
      </c>
    </row>
    <row r="141" spans="1:13" ht="12" customHeight="1">
      <c r="A141" s="333">
        <v>133</v>
      </c>
      <c r="B141" s="334">
        <v>1</v>
      </c>
      <c r="C141" s="335">
        <v>561</v>
      </c>
      <c r="D141" s="335" t="s">
        <v>334</v>
      </c>
      <c r="E141" s="91" t="s">
        <v>145</v>
      </c>
      <c r="F141" s="91" t="s">
        <v>145</v>
      </c>
      <c r="G141" s="91" t="s">
        <v>145</v>
      </c>
      <c r="H141" s="91" t="s">
        <v>145</v>
      </c>
      <c r="I141" s="91" t="s">
        <v>145</v>
      </c>
      <c r="K141" s="88" t="str">
        <f>IFERROR(_xlfn.RANK.EQ(E141,$E$9:$E$187,0)+COUNTIF(E$9:E141,E141)-1,"-")</f>
        <v>-</v>
      </c>
      <c r="L141" s="88" t="str">
        <f>IFERROR(_xlfn.RANK.EQ(I141,$I$9:$I$187,0)+COUNTIF(I$9:I141,I141)-1,"-")</f>
        <v>-</v>
      </c>
      <c r="M141" s="88" t="str">
        <f>IFERROR(_xlfn.RANK.EQ(F141,$F$9:$F$187,0)+COUNTIF(F$9:F141,F141)-1,"-")</f>
        <v>-</v>
      </c>
    </row>
    <row r="142" spans="1:13" ht="12" customHeight="1">
      <c r="A142" s="333">
        <v>134</v>
      </c>
      <c r="B142" s="334">
        <v>1</v>
      </c>
      <c r="C142" s="335">
        <v>562</v>
      </c>
      <c r="D142" s="335" t="s">
        <v>365</v>
      </c>
      <c r="E142" s="91" t="s">
        <v>145</v>
      </c>
      <c r="F142" s="91" t="s">
        <v>145</v>
      </c>
      <c r="G142" s="91" t="s">
        <v>145</v>
      </c>
      <c r="H142" s="91" t="s">
        <v>145</v>
      </c>
      <c r="I142" s="91" t="s">
        <v>145</v>
      </c>
      <c r="K142" s="88" t="str">
        <f>IFERROR(_xlfn.RANK.EQ(E142,$E$9:$E$187,0)+COUNTIF(E$9:E142,E142)-1,"-")</f>
        <v>-</v>
      </c>
      <c r="L142" s="88" t="str">
        <f>IFERROR(_xlfn.RANK.EQ(I142,$I$9:$I$187,0)+COUNTIF(I$9:I142,I142)-1,"-")</f>
        <v>-</v>
      </c>
      <c r="M142" s="88" t="str">
        <f>IFERROR(_xlfn.RANK.EQ(F142,$F$9:$F$187,0)+COUNTIF(F$9:F142,F142)-1,"-")</f>
        <v>-</v>
      </c>
    </row>
    <row r="143" spans="1:13" ht="12" customHeight="1">
      <c r="A143" s="333">
        <v>135</v>
      </c>
      <c r="B143" s="334">
        <v>1</v>
      </c>
      <c r="C143" s="335">
        <v>563</v>
      </c>
      <c r="D143" s="335" t="s">
        <v>308</v>
      </c>
      <c r="E143" s="91" t="s">
        <v>145</v>
      </c>
      <c r="F143" s="91" t="s">
        <v>145</v>
      </c>
      <c r="G143" s="91" t="s">
        <v>145</v>
      </c>
      <c r="H143" s="91" t="s">
        <v>145</v>
      </c>
      <c r="I143" s="91" t="s">
        <v>145</v>
      </c>
      <c r="K143" s="88" t="str">
        <f>IFERROR(_xlfn.RANK.EQ(E143,$E$9:$E$187,0)+COUNTIF(E$9:E143,E143)-1,"-")</f>
        <v>-</v>
      </c>
      <c r="L143" s="88" t="str">
        <f>IFERROR(_xlfn.RANK.EQ(I143,$I$9:$I$187,0)+COUNTIF(I$9:I143,I143)-1,"-")</f>
        <v>-</v>
      </c>
      <c r="M143" s="88" t="str">
        <f>IFERROR(_xlfn.RANK.EQ(F143,$F$9:$F$187,0)+COUNTIF(F$9:F143,F143)-1,"-")</f>
        <v>-</v>
      </c>
    </row>
    <row r="144" spans="1:13" ht="12" customHeight="1">
      <c r="A144" s="333">
        <v>136</v>
      </c>
      <c r="B144" s="334">
        <v>1</v>
      </c>
      <c r="C144" s="335">
        <v>564</v>
      </c>
      <c r="D144" s="335" t="s">
        <v>233</v>
      </c>
      <c r="E144" s="91">
        <v>2490</v>
      </c>
      <c r="F144" s="91">
        <v>7330</v>
      </c>
      <c r="G144" s="91">
        <v>7220</v>
      </c>
      <c r="H144" s="91">
        <v>7330</v>
      </c>
      <c r="I144" s="91">
        <v>182500</v>
      </c>
      <c r="K144" s="88">
        <f>IFERROR(_xlfn.RANK.EQ(E144,$E$9:$E$187,0)+COUNTIF(E$9:E144,E144)-1,"-")</f>
        <v>7</v>
      </c>
      <c r="L144" s="88">
        <f>IFERROR(_xlfn.RANK.EQ(I144,$I$9:$I$187,0)+COUNTIF(I$9:I144,I144)-1,"-")</f>
        <v>7</v>
      </c>
      <c r="M144" s="88">
        <f>IFERROR(_xlfn.RANK.EQ(F144,$F$9:$F$187,0)+COUNTIF(F$9:F144,F144)-1,"-")</f>
        <v>22</v>
      </c>
    </row>
    <row r="145" spans="1:13" ht="12" customHeight="1">
      <c r="A145" s="333">
        <v>137</v>
      </c>
      <c r="B145" s="334">
        <v>1</v>
      </c>
      <c r="C145" s="335">
        <v>571</v>
      </c>
      <c r="D145" s="335" t="s">
        <v>322</v>
      </c>
      <c r="E145" s="91" t="s">
        <v>888</v>
      </c>
      <c r="F145" s="91">
        <v>6870</v>
      </c>
      <c r="G145" s="91" t="s">
        <v>145</v>
      </c>
      <c r="H145" s="91">
        <v>6870</v>
      </c>
      <c r="I145" s="91" t="s">
        <v>888</v>
      </c>
      <c r="K145" s="88" t="str">
        <f>IFERROR(_xlfn.RANK.EQ(E145,$E$9:$E$187,0)+COUNTIF(E$9:E145,E145)-1,"-")</f>
        <v>-</v>
      </c>
      <c r="L145" s="88" t="str">
        <f>IFERROR(_xlfn.RANK.EQ(I145,$I$9:$I$187,0)+COUNTIF(I$9:I145,I145)-1,"-")</f>
        <v>-</v>
      </c>
      <c r="M145" s="88">
        <f>IFERROR(_xlfn.RANK.EQ(F145,$F$9:$F$187,0)+COUNTIF(F$9:F145,F145)-1,"-")</f>
        <v>41</v>
      </c>
    </row>
    <row r="146" spans="1:13" ht="12" customHeight="1">
      <c r="A146" s="333">
        <v>138</v>
      </c>
      <c r="B146" s="334">
        <v>1</v>
      </c>
      <c r="C146" s="335">
        <v>575</v>
      </c>
      <c r="D146" s="335" t="s">
        <v>286</v>
      </c>
      <c r="E146" s="91">
        <v>25</v>
      </c>
      <c r="F146" s="91">
        <v>5340</v>
      </c>
      <c r="G146" s="91">
        <v>5330</v>
      </c>
      <c r="H146" s="91">
        <v>5340</v>
      </c>
      <c r="I146" s="91">
        <v>1310</v>
      </c>
      <c r="K146" s="88">
        <f>IFERROR(_xlfn.RANK.EQ(E146,$E$9:$E$187,0)+COUNTIF(E$9:E146,E146)-1,"-")</f>
        <v>72</v>
      </c>
      <c r="L146" s="88">
        <f>IFERROR(_xlfn.RANK.EQ(I146,$I$9:$I$187,0)+COUNTIF(I$9:I146,I146)-1,"-")</f>
        <v>75</v>
      </c>
      <c r="M146" s="88">
        <f>IFERROR(_xlfn.RANK.EQ(F146,$F$9:$F$187,0)+COUNTIF(F$9:F146,F146)-1,"-")</f>
        <v>76</v>
      </c>
    </row>
    <row r="147" spans="1:13" ht="12" customHeight="1">
      <c r="A147" s="333">
        <v>139</v>
      </c>
      <c r="B147" s="334">
        <v>1</v>
      </c>
      <c r="C147" s="335">
        <v>578</v>
      </c>
      <c r="D147" s="335" t="s">
        <v>366</v>
      </c>
      <c r="E147" s="91" t="s">
        <v>145</v>
      </c>
      <c r="F147" s="91" t="s">
        <v>145</v>
      </c>
      <c r="G147" s="91" t="s">
        <v>145</v>
      </c>
      <c r="H147" s="91" t="s">
        <v>145</v>
      </c>
      <c r="I147" s="91" t="s">
        <v>145</v>
      </c>
      <c r="K147" s="88" t="str">
        <f>IFERROR(_xlfn.RANK.EQ(E147,$E$9:$E$187,0)+COUNTIF(E$9:E147,E147)-1,"-")</f>
        <v>-</v>
      </c>
      <c r="L147" s="88" t="str">
        <f>IFERROR(_xlfn.RANK.EQ(I147,$I$9:$I$187,0)+COUNTIF(I$9:I147,I147)-1,"-")</f>
        <v>-</v>
      </c>
      <c r="M147" s="88" t="str">
        <f>IFERROR(_xlfn.RANK.EQ(F147,$F$9:$F$187,0)+COUNTIF(F$9:F147,F147)-1,"-")</f>
        <v>-</v>
      </c>
    </row>
    <row r="148" spans="1:13" ht="12" customHeight="1">
      <c r="A148" s="333">
        <v>140</v>
      </c>
      <c r="B148" s="334">
        <v>1</v>
      </c>
      <c r="C148" s="335">
        <v>581</v>
      </c>
      <c r="D148" s="335" t="s">
        <v>280</v>
      </c>
      <c r="E148" s="91">
        <v>196</v>
      </c>
      <c r="F148" s="91">
        <v>6040</v>
      </c>
      <c r="G148" s="91">
        <v>6020</v>
      </c>
      <c r="H148" s="91">
        <v>6060</v>
      </c>
      <c r="I148" s="91">
        <v>11800</v>
      </c>
      <c r="K148" s="88">
        <f>IFERROR(_xlfn.RANK.EQ(E148,$E$9:$E$187,0)+COUNTIF(E$9:E148,E148)-1,"-")</f>
        <v>43</v>
      </c>
      <c r="L148" s="88">
        <f>IFERROR(_xlfn.RANK.EQ(I148,$I$9:$I$187,0)+COUNTIF(I$9:I148,I148)-1,"-")</f>
        <v>47</v>
      </c>
      <c r="M148" s="88">
        <f>IFERROR(_xlfn.RANK.EQ(F148,$F$9:$F$187,0)+COUNTIF(F$9:F148,F148)-1,"-")</f>
        <v>69</v>
      </c>
    </row>
    <row r="149" spans="1:13" ht="12" customHeight="1">
      <c r="A149" s="333">
        <v>141</v>
      </c>
      <c r="B149" s="334">
        <v>1</v>
      </c>
      <c r="C149" s="335">
        <v>584</v>
      </c>
      <c r="D149" s="335" t="s">
        <v>277</v>
      </c>
      <c r="E149" s="91">
        <v>217</v>
      </c>
      <c r="F149" s="91">
        <v>6960</v>
      </c>
      <c r="G149" s="91">
        <v>6920</v>
      </c>
      <c r="H149" s="91">
        <v>6970</v>
      </c>
      <c r="I149" s="91">
        <v>15100</v>
      </c>
      <c r="K149" s="88">
        <f>IFERROR(_xlfn.RANK.EQ(E149,$E$9:$E$187,0)+COUNTIF(E$9:E149,E149)-1,"-")</f>
        <v>39</v>
      </c>
      <c r="L149" s="88">
        <f>IFERROR(_xlfn.RANK.EQ(I149,$I$9:$I$187,0)+COUNTIF(I$9:I149,I149)-1,"-")</f>
        <v>39</v>
      </c>
      <c r="M149" s="88">
        <f>IFERROR(_xlfn.RANK.EQ(F149,$F$9:$F$187,0)+COUNTIF(F$9:F149,F149)-1,"-")</f>
        <v>36</v>
      </c>
    </row>
    <row r="150" spans="1:13" ht="12" customHeight="1">
      <c r="A150" s="333">
        <v>142</v>
      </c>
      <c r="B150" s="334">
        <v>1</v>
      </c>
      <c r="C150" s="335">
        <v>585</v>
      </c>
      <c r="D150" s="335" t="s">
        <v>257</v>
      </c>
      <c r="E150" s="91">
        <v>319</v>
      </c>
      <c r="F150" s="91">
        <v>6140</v>
      </c>
      <c r="G150" s="91">
        <v>6100</v>
      </c>
      <c r="H150" s="91">
        <v>6180</v>
      </c>
      <c r="I150" s="91">
        <v>19600</v>
      </c>
      <c r="K150" s="88">
        <f>IFERROR(_xlfn.RANK.EQ(E150,$E$9:$E$187,0)+COUNTIF(E$9:E150,E150)-1,"-")</f>
        <v>34</v>
      </c>
      <c r="L150" s="88">
        <f>IFERROR(_xlfn.RANK.EQ(I150,$I$9:$I$187,0)+COUNTIF(I$9:I150,I150)-1,"-")</f>
        <v>34</v>
      </c>
      <c r="M150" s="88">
        <f>IFERROR(_xlfn.RANK.EQ(F150,$F$9:$F$187,0)+COUNTIF(F$9:F150,F150)-1,"-")</f>
        <v>65</v>
      </c>
    </row>
    <row r="151" spans="1:13" ht="12" customHeight="1">
      <c r="A151" s="333">
        <v>143</v>
      </c>
      <c r="B151" s="334">
        <v>1</v>
      </c>
      <c r="C151" s="335">
        <v>586</v>
      </c>
      <c r="D151" s="335" t="s">
        <v>274</v>
      </c>
      <c r="E151" s="91">
        <v>37</v>
      </c>
      <c r="F151" s="91">
        <v>6710</v>
      </c>
      <c r="G151" s="91">
        <v>6710</v>
      </c>
      <c r="H151" s="91" t="s">
        <v>145</v>
      </c>
      <c r="I151" s="91">
        <v>2480</v>
      </c>
      <c r="K151" s="88">
        <f>IFERROR(_xlfn.RANK.EQ(E151,$E$9:$E$187,0)+COUNTIF(E$9:E151,E151)-1,"-")</f>
        <v>69</v>
      </c>
      <c r="L151" s="88">
        <f>IFERROR(_xlfn.RANK.EQ(I151,$I$9:$I$187,0)+COUNTIF(I$9:I151,I151)-1,"-")</f>
        <v>70</v>
      </c>
      <c r="M151" s="88">
        <f>IFERROR(_xlfn.RANK.EQ(F151,$F$9:$F$187,0)+COUNTIF(F$9:F151,F151)-1,"-")</f>
        <v>47</v>
      </c>
    </row>
    <row r="152" spans="1:13" ht="12" customHeight="1">
      <c r="A152" s="333">
        <v>144</v>
      </c>
      <c r="B152" s="334">
        <v>1</v>
      </c>
      <c r="C152" s="335">
        <v>601</v>
      </c>
      <c r="D152" s="335" t="s">
        <v>323</v>
      </c>
      <c r="E152" s="91" t="s">
        <v>888</v>
      </c>
      <c r="F152" s="91">
        <v>5680</v>
      </c>
      <c r="G152" s="91" t="s">
        <v>145</v>
      </c>
      <c r="H152" s="91">
        <v>5680</v>
      </c>
      <c r="I152" s="91" t="s">
        <v>888</v>
      </c>
      <c r="K152" s="88" t="str">
        <f>IFERROR(_xlfn.RANK.EQ(E152,$E$9:$E$187,0)+COUNTIF(E$9:E152,E152)-1,"-")</f>
        <v>-</v>
      </c>
      <c r="L152" s="88" t="str">
        <f>IFERROR(_xlfn.RANK.EQ(I152,$I$9:$I$187,0)+COUNTIF(I$9:I152,I152)-1,"-")</f>
        <v>-</v>
      </c>
      <c r="M152" s="88">
        <f>IFERROR(_xlfn.RANK.EQ(F152,$F$9:$F$187,0)+COUNTIF(F$9:F152,F152)-1,"-")</f>
        <v>74</v>
      </c>
    </row>
    <row r="153" spans="1:13" ht="12" customHeight="1">
      <c r="A153" s="333">
        <v>145</v>
      </c>
      <c r="B153" s="334">
        <v>1</v>
      </c>
      <c r="C153" s="335">
        <v>602</v>
      </c>
      <c r="D153" s="335" t="s">
        <v>332</v>
      </c>
      <c r="E153" s="91" t="s">
        <v>888</v>
      </c>
      <c r="F153" s="91" t="s">
        <v>888</v>
      </c>
      <c r="G153" s="91" t="s">
        <v>145</v>
      </c>
      <c r="H153" s="91" t="s">
        <v>888</v>
      </c>
      <c r="I153" s="91" t="s">
        <v>888</v>
      </c>
      <c r="K153" s="88" t="str">
        <f>IFERROR(_xlfn.RANK.EQ(E153,$E$9:$E$187,0)+COUNTIF(E$9:E153,E153)-1,"-")</f>
        <v>-</v>
      </c>
      <c r="L153" s="88" t="str">
        <f>IFERROR(_xlfn.RANK.EQ(I153,$I$9:$I$187,0)+COUNTIF(I$9:I153,I153)-1,"-")</f>
        <v>-</v>
      </c>
      <c r="M153" s="88" t="str">
        <f>IFERROR(_xlfn.RANK.EQ(F153,$F$9:$F$187,0)+COUNTIF(F$9:F153,F153)-1,"-")</f>
        <v>-</v>
      </c>
    </row>
    <row r="154" spans="1:13" ht="12" customHeight="1">
      <c r="A154" s="333">
        <v>146</v>
      </c>
      <c r="B154" s="334">
        <v>1</v>
      </c>
      <c r="C154" s="335">
        <v>604</v>
      </c>
      <c r="D154" s="335" t="s">
        <v>333</v>
      </c>
      <c r="E154" s="91" t="s">
        <v>145</v>
      </c>
      <c r="F154" s="91" t="s">
        <v>145</v>
      </c>
      <c r="G154" s="91" t="s">
        <v>145</v>
      </c>
      <c r="H154" s="91" t="s">
        <v>145</v>
      </c>
      <c r="I154" s="91" t="s">
        <v>145</v>
      </c>
      <c r="K154" s="88" t="str">
        <f>IFERROR(_xlfn.RANK.EQ(E154,$E$9:$E$187,0)+COUNTIF(E$9:E154,E154)-1,"-")</f>
        <v>-</v>
      </c>
      <c r="L154" s="88" t="str">
        <f>IFERROR(_xlfn.RANK.EQ(I154,$I$9:$I$187,0)+COUNTIF(I$9:I154,I154)-1,"-")</f>
        <v>-</v>
      </c>
      <c r="M154" s="88" t="str">
        <f>IFERROR(_xlfn.RANK.EQ(F154,$F$9:$F$187,0)+COUNTIF(F$9:F154,F154)-1,"-")</f>
        <v>-</v>
      </c>
    </row>
    <row r="155" spans="1:13" ht="12" customHeight="1">
      <c r="A155" s="333">
        <v>147</v>
      </c>
      <c r="B155" s="334">
        <v>1</v>
      </c>
      <c r="C155" s="335">
        <v>607</v>
      </c>
      <c r="D155" s="335" t="s">
        <v>343</v>
      </c>
      <c r="E155" s="91" t="s">
        <v>145</v>
      </c>
      <c r="F155" s="91" t="s">
        <v>145</v>
      </c>
      <c r="G155" s="91" t="s">
        <v>145</v>
      </c>
      <c r="H155" s="91" t="s">
        <v>145</v>
      </c>
      <c r="I155" s="91" t="s">
        <v>145</v>
      </c>
      <c r="K155" s="88" t="str">
        <f>IFERROR(_xlfn.RANK.EQ(E155,$E$9:$E$187,0)+COUNTIF(E$9:E155,E155)-1,"-")</f>
        <v>-</v>
      </c>
      <c r="L155" s="88" t="str">
        <f>IFERROR(_xlfn.RANK.EQ(I155,$I$9:$I$187,0)+COUNTIF(I$9:I155,I155)-1,"-")</f>
        <v>-</v>
      </c>
      <c r="M155" s="88" t="str">
        <f>IFERROR(_xlfn.RANK.EQ(F155,$F$9:$F$187,0)+COUNTIF(F$9:F155,F155)-1,"-")</f>
        <v>-</v>
      </c>
    </row>
    <row r="156" spans="1:13" ht="12" customHeight="1">
      <c r="A156" s="333">
        <v>148</v>
      </c>
      <c r="B156" s="334">
        <v>1</v>
      </c>
      <c r="C156" s="335">
        <v>608</v>
      </c>
      <c r="D156" s="335" t="s">
        <v>350</v>
      </c>
      <c r="E156" s="91" t="s">
        <v>145</v>
      </c>
      <c r="F156" s="91" t="s">
        <v>145</v>
      </c>
      <c r="G156" s="91" t="s">
        <v>145</v>
      </c>
      <c r="H156" s="91" t="s">
        <v>145</v>
      </c>
      <c r="I156" s="91" t="s">
        <v>145</v>
      </c>
      <c r="K156" s="88" t="str">
        <f>IFERROR(_xlfn.RANK.EQ(E156,$E$9:$E$187,0)+COUNTIF(E$9:E156,E156)-1,"-")</f>
        <v>-</v>
      </c>
      <c r="L156" s="88" t="str">
        <f>IFERROR(_xlfn.RANK.EQ(I156,$I$9:$I$187,0)+COUNTIF(I$9:I156,I156)-1,"-")</f>
        <v>-</v>
      </c>
      <c r="M156" s="88" t="str">
        <f>IFERROR(_xlfn.RANK.EQ(F156,$F$9:$F$187,0)+COUNTIF(F$9:F156,F156)-1,"-")</f>
        <v>-</v>
      </c>
    </row>
    <row r="157" spans="1:13" ht="12" customHeight="1">
      <c r="A157" s="333">
        <v>149</v>
      </c>
      <c r="B157" s="334">
        <v>1</v>
      </c>
      <c r="C157" s="335">
        <v>609</v>
      </c>
      <c r="D157" s="335" t="s">
        <v>363</v>
      </c>
      <c r="E157" s="91" t="s">
        <v>145</v>
      </c>
      <c r="F157" s="91" t="s">
        <v>145</v>
      </c>
      <c r="G157" s="91" t="s">
        <v>145</v>
      </c>
      <c r="H157" s="91" t="s">
        <v>145</v>
      </c>
      <c r="I157" s="91" t="s">
        <v>145</v>
      </c>
      <c r="K157" s="88" t="str">
        <f>IFERROR(_xlfn.RANK.EQ(E157,$E$9:$E$187,0)+COUNTIF(E$9:E157,E157)-1,"-")</f>
        <v>-</v>
      </c>
      <c r="L157" s="88" t="str">
        <f>IFERROR(_xlfn.RANK.EQ(I157,$I$9:$I$187,0)+COUNTIF(I$9:I157,I157)-1,"-")</f>
        <v>-</v>
      </c>
      <c r="M157" s="88" t="str">
        <f>IFERROR(_xlfn.RANK.EQ(F157,$F$9:$F$187,0)+COUNTIF(F$9:F157,F157)-1,"-")</f>
        <v>-</v>
      </c>
    </row>
    <row r="158" spans="1:13" ht="12" customHeight="1">
      <c r="A158" s="333">
        <v>150</v>
      </c>
      <c r="B158" s="334">
        <v>1</v>
      </c>
      <c r="C158" s="335">
        <v>610</v>
      </c>
      <c r="D158" s="335" t="s">
        <v>328</v>
      </c>
      <c r="E158" s="91" t="s">
        <v>145</v>
      </c>
      <c r="F158" s="91" t="s">
        <v>145</v>
      </c>
      <c r="G158" s="91" t="s">
        <v>145</v>
      </c>
      <c r="H158" s="91" t="s">
        <v>145</v>
      </c>
      <c r="I158" s="91" t="s">
        <v>145</v>
      </c>
      <c r="K158" s="88" t="str">
        <f>IFERROR(_xlfn.RANK.EQ(E158,$E$9:$E$187,0)+COUNTIF(E$9:E158,E158)-1,"-")</f>
        <v>-</v>
      </c>
      <c r="L158" s="88" t="str">
        <f>IFERROR(_xlfn.RANK.EQ(I158,$I$9:$I$187,0)+COUNTIF(I$9:I158,I158)-1,"-")</f>
        <v>-</v>
      </c>
      <c r="M158" s="88" t="str">
        <f>IFERROR(_xlfn.RANK.EQ(F158,$F$9:$F$187,0)+COUNTIF(F$9:F158,F158)-1,"-")</f>
        <v>-</v>
      </c>
    </row>
    <row r="159" spans="1:13" ht="12" customHeight="1">
      <c r="A159" s="333">
        <v>151</v>
      </c>
      <c r="B159" s="334">
        <v>1</v>
      </c>
      <c r="C159" s="335">
        <v>631</v>
      </c>
      <c r="D159" s="335" t="s">
        <v>201</v>
      </c>
      <c r="E159" s="91">
        <v>2580</v>
      </c>
      <c r="F159" s="91">
        <v>7480</v>
      </c>
      <c r="G159" s="91">
        <v>7330</v>
      </c>
      <c r="H159" s="91">
        <v>7490</v>
      </c>
      <c r="I159" s="91">
        <v>192900</v>
      </c>
      <c r="K159" s="88">
        <f>IFERROR(_xlfn.RANK.EQ(E159,$E$9:$E$187,0)+COUNTIF(E$9:E159,E159)-1,"-")</f>
        <v>5</v>
      </c>
      <c r="L159" s="88">
        <f>IFERROR(_xlfn.RANK.EQ(I159,$I$9:$I$187,0)+COUNTIF(I$9:I159,I159)-1,"-")</f>
        <v>5</v>
      </c>
      <c r="M159" s="88">
        <f>IFERROR(_xlfn.RANK.EQ(F159,$F$9:$F$187,0)+COUNTIF(F$9:F159,F159)-1,"-")</f>
        <v>15</v>
      </c>
    </row>
    <row r="160" spans="1:13" ht="12" customHeight="1">
      <c r="A160" s="333">
        <v>152</v>
      </c>
      <c r="B160" s="334">
        <v>1</v>
      </c>
      <c r="C160" s="335">
        <v>632</v>
      </c>
      <c r="D160" s="335" t="s">
        <v>240</v>
      </c>
      <c r="E160" s="91">
        <v>1940</v>
      </c>
      <c r="F160" s="91">
        <v>7240</v>
      </c>
      <c r="G160" s="91" t="s">
        <v>145</v>
      </c>
      <c r="H160" s="91">
        <v>7240</v>
      </c>
      <c r="I160" s="91">
        <v>140400</v>
      </c>
      <c r="K160" s="88">
        <f>IFERROR(_xlfn.RANK.EQ(E160,$E$9:$E$187,0)+COUNTIF(E$9:E160,E160)-1,"-")</f>
        <v>11</v>
      </c>
      <c r="L160" s="88">
        <f>IFERROR(_xlfn.RANK.EQ(I160,$I$9:$I$187,0)+COUNTIF(I$9:I160,I160)-1,"-")</f>
        <v>12</v>
      </c>
      <c r="M160" s="88">
        <f>IFERROR(_xlfn.RANK.EQ(F160,$F$9:$F$187,0)+COUNTIF(F$9:F160,F160)-1,"-")</f>
        <v>26</v>
      </c>
    </row>
    <row r="161" spans="1:13" ht="12" customHeight="1">
      <c r="A161" s="333">
        <v>153</v>
      </c>
      <c r="B161" s="334">
        <v>1</v>
      </c>
      <c r="C161" s="335">
        <v>633</v>
      </c>
      <c r="D161" s="335" t="s">
        <v>225</v>
      </c>
      <c r="E161" s="91">
        <v>573</v>
      </c>
      <c r="F161" s="91">
        <v>6640</v>
      </c>
      <c r="G161" s="91" t="s">
        <v>145</v>
      </c>
      <c r="H161" s="91">
        <v>6640</v>
      </c>
      <c r="I161" s="91">
        <v>38100</v>
      </c>
      <c r="K161" s="88">
        <f>IFERROR(_xlfn.RANK.EQ(E161,$E$9:$E$187,0)+COUNTIF(E$9:E161,E161)-1,"-")</f>
        <v>24</v>
      </c>
      <c r="L161" s="88">
        <f>IFERROR(_xlfn.RANK.EQ(I161,$I$9:$I$187,0)+COUNTIF(I$9:I161,I161)-1,"-")</f>
        <v>24</v>
      </c>
      <c r="M161" s="88">
        <f>IFERROR(_xlfn.RANK.EQ(F161,$F$9:$F$187,0)+COUNTIF(F$9:F161,F161)-1,"-")</f>
        <v>48</v>
      </c>
    </row>
    <row r="162" spans="1:13" ht="12" customHeight="1">
      <c r="A162" s="333">
        <v>154</v>
      </c>
      <c r="B162" s="334">
        <v>1</v>
      </c>
      <c r="C162" s="335">
        <v>634</v>
      </c>
      <c r="D162" s="335" t="s">
        <v>235</v>
      </c>
      <c r="E162" s="91">
        <v>851</v>
      </c>
      <c r="F162" s="91">
        <v>6420</v>
      </c>
      <c r="G162" s="91" t="s">
        <v>145</v>
      </c>
      <c r="H162" s="91">
        <v>6420</v>
      </c>
      <c r="I162" s="91">
        <v>54600</v>
      </c>
      <c r="K162" s="88">
        <f>IFERROR(_xlfn.RANK.EQ(E162,$E$9:$E$187,0)+COUNTIF(E$9:E162,E162)-1,"-")</f>
        <v>19</v>
      </c>
      <c r="L162" s="88">
        <f>IFERROR(_xlfn.RANK.EQ(I162,$I$9:$I$187,0)+COUNTIF(I$9:I162,I162)-1,"-")</f>
        <v>19</v>
      </c>
      <c r="M162" s="88">
        <f>IFERROR(_xlfn.RANK.EQ(F162,$F$9:$F$187,0)+COUNTIF(F$9:F162,F162)-1,"-")</f>
        <v>58</v>
      </c>
    </row>
    <row r="163" spans="1:13" ht="12" customHeight="1">
      <c r="A163" s="333">
        <v>155</v>
      </c>
      <c r="B163" s="334">
        <v>1</v>
      </c>
      <c r="C163" s="335">
        <v>635</v>
      </c>
      <c r="D163" s="335" t="s">
        <v>266</v>
      </c>
      <c r="E163" s="91">
        <v>152</v>
      </c>
      <c r="F163" s="91">
        <v>6980</v>
      </c>
      <c r="G163" s="91" t="s">
        <v>145</v>
      </c>
      <c r="H163" s="91">
        <v>6980</v>
      </c>
      <c r="I163" s="91">
        <v>10600</v>
      </c>
      <c r="K163" s="88">
        <f>IFERROR(_xlfn.RANK.EQ(E163,$E$9:$E$187,0)+COUNTIF(E$9:E163,E163)-1,"-")</f>
        <v>49</v>
      </c>
      <c r="L163" s="88">
        <f>IFERROR(_xlfn.RANK.EQ(I163,$I$9:$I$187,0)+COUNTIF(I$9:I163,I163)-1,"-")</f>
        <v>49</v>
      </c>
      <c r="M163" s="88">
        <f>IFERROR(_xlfn.RANK.EQ(F163,$F$9:$F$187,0)+COUNTIF(F$9:F163,F163)-1,"-")</f>
        <v>32</v>
      </c>
    </row>
    <row r="164" spans="1:13" ht="12" customHeight="1">
      <c r="A164" s="333">
        <v>156</v>
      </c>
      <c r="B164" s="334">
        <v>1</v>
      </c>
      <c r="C164" s="335">
        <v>636</v>
      </c>
      <c r="D164" s="335" t="s">
        <v>226</v>
      </c>
      <c r="E164" s="91">
        <v>1130</v>
      </c>
      <c r="F164" s="91">
        <v>6490</v>
      </c>
      <c r="G164" s="91" t="s">
        <v>145</v>
      </c>
      <c r="H164" s="91">
        <v>6490</v>
      </c>
      <c r="I164" s="91">
        <v>73400</v>
      </c>
      <c r="K164" s="88">
        <f>IFERROR(_xlfn.RANK.EQ(E164,$E$9:$E$187,0)+COUNTIF(E$9:E164,E164)-1,"-")</f>
        <v>15</v>
      </c>
      <c r="L164" s="88">
        <f>IFERROR(_xlfn.RANK.EQ(I164,$I$9:$I$187,0)+COUNTIF(I$9:I164,I164)-1,"-")</f>
        <v>16</v>
      </c>
      <c r="M164" s="88">
        <f>IFERROR(_xlfn.RANK.EQ(F164,$F$9:$F$187,0)+COUNTIF(F$9:F164,F164)-1,"-")</f>
        <v>53</v>
      </c>
    </row>
    <row r="165" spans="1:13" ht="12" customHeight="1">
      <c r="A165" s="333">
        <v>157</v>
      </c>
      <c r="B165" s="334">
        <v>1</v>
      </c>
      <c r="C165" s="335">
        <v>637</v>
      </c>
      <c r="D165" s="335" t="s">
        <v>203</v>
      </c>
      <c r="E165" s="91">
        <v>2530</v>
      </c>
      <c r="F165" s="91">
        <v>7360</v>
      </c>
      <c r="G165" s="91" t="s">
        <v>145</v>
      </c>
      <c r="H165" s="91">
        <v>7360</v>
      </c>
      <c r="I165" s="91">
        <v>186400</v>
      </c>
      <c r="K165" s="88">
        <f>IFERROR(_xlfn.RANK.EQ(E165,$E$9:$E$187,0)+COUNTIF(E$9:E165,E165)-1,"-")</f>
        <v>6</v>
      </c>
      <c r="L165" s="88">
        <f>IFERROR(_xlfn.RANK.EQ(I165,$I$9:$I$187,0)+COUNTIF(I$9:I165,I165)-1,"-")</f>
        <v>6</v>
      </c>
      <c r="M165" s="88">
        <f>IFERROR(_xlfn.RANK.EQ(F165,$F$9:$F$187,0)+COUNTIF(F$9:F165,F165)-1,"-")</f>
        <v>20</v>
      </c>
    </row>
    <row r="166" spans="1:13" ht="12" customHeight="1">
      <c r="A166" s="333">
        <v>158</v>
      </c>
      <c r="B166" s="334">
        <v>1</v>
      </c>
      <c r="C166" s="335">
        <v>638</v>
      </c>
      <c r="D166" s="335" t="s">
        <v>219</v>
      </c>
      <c r="E166" s="91">
        <v>1080</v>
      </c>
      <c r="F166" s="91">
        <v>8520</v>
      </c>
      <c r="G166" s="91" t="s">
        <v>145</v>
      </c>
      <c r="H166" s="91">
        <v>8520</v>
      </c>
      <c r="I166" s="91">
        <v>91800</v>
      </c>
      <c r="K166" s="88">
        <f>IFERROR(_xlfn.RANK.EQ(E166,$E$9:$E$187,0)+COUNTIF(E$9:E166,E166)-1,"-")</f>
        <v>16</v>
      </c>
      <c r="L166" s="88">
        <f>IFERROR(_xlfn.RANK.EQ(I166,$I$9:$I$187,0)+COUNTIF(I$9:I166,I166)-1,"-")</f>
        <v>14</v>
      </c>
      <c r="M166" s="88">
        <f>IFERROR(_xlfn.RANK.EQ(F166,$F$9:$F$187,0)+COUNTIF(F$9:F166,F166)-1,"-")</f>
        <v>1</v>
      </c>
    </row>
    <row r="167" spans="1:13" ht="12" customHeight="1">
      <c r="A167" s="333">
        <v>159</v>
      </c>
      <c r="B167" s="334">
        <v>1</v>
      </c>
      <c r="C167" s="335">
        <v>639</v>
      </c>
      <c r="D167" s="335" t="s">
        <v>206</v>
      </c>
      <c r="E167" s="91">
        <v>1820</v>
      </c>
      <c r="F167" s="91">
        <v>8330</v>
      </c>
      <c r="G167" s="91" t="s">
        <v>145</v>
      </c>
      <c r="H167" s="91">
        <v>8330</v>
      </c>
      <c r="I167" s="91">
        <v>151700</v>
      </c>
      <c r="K167" s="88">
        <f>IFERROR(_xlfn.RANK.EQ(E167,$E$9:$E$187,0)+COUNTIF(E$9:E167,E167)-1,"-")</f>
        <v>13</v>
      </c>
      <c r="L167" s="88">
        <f>IFERROR(_xlfn.RANK.EQ(I167,$I$9:$I$187,0)+COUNTIF(I$9:I167,I167)-1,"-")</f>
        <v>9</v>
      </c>
      <c r="M167" s="88">
        <f>IFERROR(_xlfn.RANK.EQ(F167,$F$9:$F$187,0)+COUNTIF(F$9:F167,F167)-1,"-")</f>
        <v>4</v>
      </c>
    </row>
    <row r="168" spans="1:13" ht="12" customHeight="1">
      <c r="A168" s="333">
        <v>160</v>
      </c>
      <c r="B168" s="334">
        <v>1</v>
      </c>
      <c r="C168" s="335">
        <v>641</v>
      </c>
      <c r="D168" s="335" t="s">
        <v>232</v>
      </c>
      <c r="E168" s="91">
        <v>451</v>
      </c>
      <c r="F168" s="91">
        <v>7380</v>
      </c>
      <c r="G168" s="91" t="s">
        <v>145</v>
      </c>
      <c r="H168" s="91">
        <v>7380</v>
      </c>
      <c r="I168" s="91">
        <v>33300</v>
      </c>
      <c r="K168" s="88">
        <f>IFERROR(_xlfn.RANK.EQ(E168,$E$9:$E$187,0)+COUNTIF(E$9:E168,E168)-1,"-")</f>
        <v>26</v>
      </c>
      <c r="L168" s="88">
        <f>IFERROR(_xlfn.RANK.EQ(I168,$I$9:$I$187,0)+COUNTIF(I$9:I168,I168)-1,"-")</f>
        <v>26</v>
      </c>
      <c r="M168" s="88">
        <f>IFERROR(_xlfn.RANK.EQ(F168,$F$9:$F$187,0)+COUNTIF(F$9:F168,F168)-1,"-")</f>
        <v>18</v>
      </c>
    </row>
    <row r="169" spans="1:13" ht="12" customHeight="1">
      <c r="A169" s="333">
        <v>161</v>
      </c>
      <c r="B169" s="334">
        <v>1</v>
      </c>
      <c r="C169" s="335">
        <v>642</v>
      </c>
      <c r="D169" s="335" t="s">
        <v>307</v>
      </c>
      <c r="E169" s="91">
        <v>214</v>
      </c>
      <c r="F169" s="91">
        <v>7270</v>
      </c>
      <c r="G169" s="91" t="s">
        <v>145</v>
      </c>
      <c r="H169" s="91">
        <v>7270</v>
      </c>
      <c r="I169" s="91">
        <v>15500</v>
      </c>
      <c r="K169" s="88">
        <f>IFERROR(_xlfn.RANK.EQ(E169,$E$9:$E$187,0)+COUNTIF(E$9:E169,E169)-1,"-")</f>
        <v>40</v>
      </c>
      <c r="L169" s="88">
        <f>IFERROR(_xlfn.RANK.EQ(I169,$I$9:$I$187,0)+COUNTIF(I$9:I169,I169)-1,"-")</f>
        <v>38</v>
      </c>
      <c r="M169" s="88">
        <f>IFERROR(_xlfn.RANK.EQ(F169,$F$9:$F$187,0)+COUNTIF(F$9:F169,F169)-1,"-")</f>
        <v>24</v>
      </c>
    </row>
    <row r="170" spans="1:13" ht="12" customHeight="1">
      <c r="A170" s="333">
        <v>162</v>
      </c>
      <c r="B170" s="334">
        <v>1</v>
      </c>
      <c r="C170" s="335">
        <v>643</v>
      </c>
      <c r="D170" s="335" t="s">
        <v>202</v>
      </c>
      <c r="E170" s="91">
        <v>2000</v>
      </c>
      <c r="F170" s="91">
        <v>7450</v>
      </c>
      <c r="G170" s="91" t="s">
        <v>145</v>
      </c>
      <c r="H170" s="91">
        <v>7450</v>
      </c>
      <c r="I170" s="91">
        <v>149000</v>
      </c>
      <c r="K170" s="88">
        <f>IFERROR(_xlfn.RANK.EQ(E170,$E$9:$E$187,0)+COUNTIF(E$9:E170,E170)-1,"-")</f>
        <v>9</v>
      </c>
      <c r="L170" s="88">
        <f>IFERROR(_xlfn.RANK.EQ(I170,$I$9:$I$187,0)+COUNTIF(I$9:I170,I170)-1,"-")</f>
        <v>10</v>
      </c>
      <c r="M170" s="88">
        <f>IFERROR(_xlfn.RANK.EQ(F170,$F$9:$F$187,0)+COUNTIF(F$9:F170,F170)-1,"-")</f>
        <v>17</v>
      </c>
    </row>
    <row r="171" spans="1:13" ht="12" customHeight="1">
      <c r="A171" s="333">
        <v>163</v>
      </c>
      <c r="B171" s="334">
        <v>1</v>
      </c>
      <c r="C171" s="335">
        <v>644</v>
      </c>
      <c r="D171" s="335" t="s">
        <v>260</v>
      </c>
      <c r="E171" s="91">
        <v>709</v>
      </c>
      <c r="F171" s="91">
        <v>7340</v>
      </c>
      <c r="G171" s="91">
        <v>7190</v>
      </c>
      <c r="H171" s="91">
        <v>7350</v>
      </c>
      <c r="I171" s="91">
        <v>52000</v>
      </c>
      <c r="K171" s="88">
        <f>IFERROR(_xlfn.RANK.EQ(E171,$E$9:$E$187,0)+COUNTIF(E$9:E171,E171)-1,"-")</f>
        <v>20</v>
      </c>
      <c r="L171" s="88">
        <f>IFERROR(_xlfn.RANK.EQ(I171,$I$9:$I$187,0)+COUNTIF(I$9:I171,I171)-1,"-")</f>
        <v>20</v>
      </c>
      <c r="M171" s="88">
        <f>IFERROR(_xlfn.RANK.EQ(F171,$F$9:$F$187,0)+COUNTIF(F$9:F171,F171)-1,"-")</f>
        <v>21</v>
      </c>
    </row>
    <row r="172" spans="1:13" ht="12" customHeight="1">
      <c r="A172" s="333">
        <v>164</v>
      </c>
      <c r="B172" s="334">
        <v>1</v>
      </c>
      <c r="C172" s="335">
        <v>645</v>
      </c>
      <c r="D172" s="335" t="s">
        <v>245</v>
      </c>
      <c r="E172" s="91">
        <v>359</v>
      </c>
      <c r="F172" s="91">
        <v>7380</v>
      </c>
      <c r="G172" s="91" t="s">
        <v>145</v>
      </c>
      <c r="H172" s="91">
        <v>7380</v>
      </c>
      <c r="I172" s="91">
        <v>26500</v>
      </c>
      <c r="K172" s="88">
        <f>IFERROR(_xlfn.RANK.EQ(E172,$E$9:$E$187,0)+COUNTIF(E$9:E172,E172)-1,"-")</f>
        <v>31</v>
      </c>
      <c r="L172" s="88">
        <f>IFERROR(_xlfn.RANK.EQ(I172,$I$9:$I$187,0)+COUNTIF(I$9:I172,I172)-1,"-")</f>
        <v>28</v>
      </c>
      <c r="M172" s="88">
        <f>IFERROR(_xlfn.RANK.EQ(F172,$F$9:$F$187,0)+COUNTIF(F$9:F172,F172)-1,"-")</f>
        <v>19</v>
      </c>
    </row>
    <row r="173" spans="1:13" ht="12" customHeight="1">
      <c r="A173" s="333">
        <v>165</v>
      </c>
      <c r="B173" s="334">
        <v>1</v>
      </c>
      <c r="C173" s="335">
        <v>646</v>
      </c>
      <c r="D173" s="335" t="s">
        <v>264</v>
      </c>
      <c r="E173" s="91">
        <v>889</v>
      </c>
      <c r="F173" s="91">
        <v>6730</v>
      </c>
      <c r="G173" s="91">
        <v>6600</v>
      </c>
      <c r="H173" s="91">
        <v>6730</v>
      </c>
      <c r="I173" s="91">
        <v>59800</v>
      </c>
      <c r="K173" s="88">
        <f>IFERROR(_xlfn.RANK.EQ(E173,$E$9:$E$187,0)+COUNTIF(E$9:E173,E173)-1,"-")</f>
        <v>18</v>
      </c>
      <c r="L173" s="88">
        <f>IFERROR(_xlfn.RANK.EQ(I173,$I$9:$I$187,0)+COUNTIF(I$9:I173,I173)-1,"-")</f>
        <v>18</v>
      </c>
      <c r="M173" s="88">
        <f>IFERROR(_xlfn.RANK.EQ(F173,$F$9:$F$187,0)+COUNTIF(F$9:F173,F173)-1,"-")</f>
        <v>46</v>
      </c>
    </row>
    <row r="174" spans="1:13" ht="12" customHeight="1">
      <c r="A174" s="333">
        <v>166</v>
      </c>
      <c r="B174" s="334">
        <v>1</v>
      </c>
      <c r="C174" s="335">
        <v>647</v>
      </c>
      <c r="D174" s="335" t="s">
        <v>268</v>
      </c>
      <c r="E174" s="91">
        <v>392</v>
      </c>
      <c r="F174" s="91">
        <v>6440</v>
      </c>
      <c r="G174" s="91" t="s">
        <v>145</v>
      </c>
      <c r="H174" s="91">
        <v>6440</v>
      </c>
      <c r="I174" s="91">
        <v>25300</v>
      </c>
      <c r="K174" s="88">
        <f>IFERROR(_xlfn.RANK.EQ(E174,$E$9:$E$187,0)+COUNTIF(E$9:E174,E174)-1,"-")</f>
        <v>29</v>
      </c>
      <c r="L174" s="88">
        <f>IFERROR(_xlfn.RANK.EQ(I174,$I$9:$I$187,0)+COUNTIF(I$9:I174,I174)-1,"-")</f>
        <v>30</v>
      </c>
      <c r="M174" s="88">
        <f>IFERROR(_xlfn.RANK.EQ(F174,$F$9:$F$187,0)+COUNTIF(F$9:F174,F174)-1,"-")</f>
        <v>55</v>
      </c>
    </row>
    <row r="175" spans="1:13" ht="12" customHeight="1">
      <c r="A175" s="333">
        <v>167</v>
      </c>
      <c r="B175" s="334">
        <v>1</v>
      </c>
      <c r="C175" s="335">
        <v>648</v>
      </c>
      <c r="D175" s="335" t="s">
        <v>337</v>
      </c>
      <c r="E175" s="91" t="s">
        <v>888</v>
      </c>
      <c r="F175" s="91" t="s">
        <v>888</v>
      </c>
      <c r="G175" s="91" t="s">
        <v>145</v>
      </c>
      <c r="H175" s="91" t="s">
        <v>888</v>
      </c>
      <c r="I175" s="91" t="s">
        <v>888</v>
      </c>
      <c r="K175" s="88" t="str">
        <f>IFERROR(_xlfn.RANK.EQ(E175,$E$9:$E$187,0)+COUNTIF(E$9:E175,E175)-1,"-")</f>
        <v>-</v>
      </c>
      <c r="L175" s="88" t="str">
        <f>IFERROR(_xlfn.RANK.EQ(I175,$I$9:$I$187,0)+COUNTIF(I$9:I175,I175)-1,"-")</f>
        <v>-</v>
      </c>
      <c r="M175" s="88" t="str">
        <f>IFERROR(_xlfn.RANK.EQ(F175,$F$9:$F$187,0)+COUNTIF(F$9:F175,F175)-1,"-")</f>
        <v>-</v>
      </c>
    </row>
    <row r="176" spans="1:13" ht="12" customHeight="1">
      <c r="A176" s="333">
        <v>168</v>
      </c>
      <c r="B176" s="334">
        <v>1</v>
      </c>
      <c r="C176" s="335">
        <v>649</v>
      </c>
      <c r="D176" s="335" t="s">
        <v>249</v>
      </c>
      <c r="E176" s="91">
        <v>1220</v>
      </c>
      <c r="F176" s="91">
        <v>6790</v>
      </c>
      <c r="G176" s="91" t="s">
        <v>145</v>
      </c>
      <c r="H176" s="91">
        <v>6790</v>
      </c>
      <c r="I176" s="91">
        <v>82600</v>
      </c>
      <c r="K176" s="88">
        <f>IFERROR(_xlfn.RANK.EQ(E176,$E$9:$E$187,0)+COUNTIF(E$9:E176,E176)-1,"-")</f>
        <v>14</v>
      </c>
      <c r="L176" s="88">
        <f>IFERROR(_xlfn.RANK.EQ(I176,$I$9:$I$187,0)+COUNTIF(I$9:I176,I176)-1,"-")</f>
        <v>15</v>
      </c>
      <c r="M176" s="88">
        <f>IFERROR(_xlfn.RANK.EQ(F176,$F$9:$F$187,0)+COUNTIF(F$9:F176,F176)-1,"-")</f>
        <v>43</v>
      </c>
    </row>
    <row r="177" spans="1:13" ht="12" customHeight="1">
      <c r="A177" s="333">
        <v>169</v>
      </c>
      <c r="B177" s="334">
        <v>1</v>
      </c>
      <c r="C177" s="335">
        <v>661</v>
      </c>
      <c r="D177" s="335" t="s">
        <v>367</v>
      </c>
      <c r="E177" s="91" t="s">
        <v>145</v>
      </c>
      <c r="F177" s="91" t="s">
        <v>145</v>
      </c>
      <c r="G177" s="91" t="s">
        <v>145</v>
      </c>
      <c r="H177" s="91" t="s">
        <v>145</v>
      </c>
      <c r="I177" s="91" t="s">
        <v>145</v>
      </c>
      <c r="K177" s="88" t="str">
        <f>IFERROR(_xlfn.RANK.EQ(E177,$E$9:$E$187,0)+COUNTIF(E$9:E177,E177)-1,"-")</f>
        <v>-</v>
      </c>
      <c r="L177" s="88" t="str">
        <f>IFERROR(_xlfn.RANK.EQ(I177,$I$9:$I$187,0)+COUNTIF(I$9:I177,I177)-1,"-")</f>
        <v>-</v>
      </c>
      <c r="M177" s="88" t="str">
        <f>IFERROR(_xlfn.RANK.EQ(F177,$F$9:$F$187,0)+COUNTIF(F$9:F177,F177)-1,"-")</f>
        <v>-</v>
      </c>
    </row>
    <row r="178" spans="1:13" ht="12" customHeight="1">
      <c r="A178" s="333">
        <v>170</v>
      </c>
      <c r="B178" s="334">
        <v>1</v>
      </c>
      <c r="C178" s="335">
        <v>662</v>
      </c>
      <c r="D178" s="335" t="s">
        <v>320</v>
      </c>
      <c r="E178" s="91" t="s">
        <v>145</v>
      </c>
      <c r="F178" s="91" t="s">
        <v>145</v>
      </c>
      <c r="G178" s="91" t="s">
        <v>145</v>
      </c>
      <c r="H178" s="91" t="s">
        <v>145</v>
      </c>
      <c r="I178" s="91" t="s">
        <v>145</v>
      </c>
      <c r="K178" s="88" t="str">
        <f>IFERROR(_xlfn.RANK.EQ(E178,$E$9:$E$187,0)+COUNTIF(E$9:E178,E178)-1,"-")</f>
        <v>-</v>
      </c>
      <c r="L178" s="88" t="str">
        <f>IFERROR(_xlfn.RANK.EQ(I178,$I$9:$I$187,0)+COUNTIF(I$9:I178,I178)-1,"-")</f>
        <v>-</v>
      </c>
      <c r="M178" s="88" t="str">
        <f>IFERROR(_xlfn.RANK.EQ(F178,$F$9:$F$187,0)+COUNTIF(F$9:F178,F178)-1,"-")</f>
        <v>-</v>
      </c>
    </row>
    <row r="179" spans="1:13" ht="12" customHeight="1">
      <c r="A179" s="333">
        <v>171</v>
      </c>
      <c r="B179" s="334">
        <v>1</v>
      </c>
      <c r="C179" s="335">
        <v>663</v>
      </c>
      <c r="D179" s="335" t="s">
        <v>262</v>
      </c>
      <c r="E179" s="91" t="s">
        <v>145</v>
      </c>
      <c r="F179" s="91" t="s">
        <v>145</v>
      </c>
      <c r="G179" s="91" t="s">
        <v>145</v>
      </c>
      <c r="H179" s="91" t="s">
        <v>145</v>
      </c>
      <c r="I179" s="91" t="s">
        <v>145</v>
      </c>
      <c r="K179" s="88" t="str">
        <f>IFERROR(_xlfn.RANK.EQ(E179,$E$9:$E$187,0)+COUNTIF(E$9:E179,E179)-1,"-")</f>
        <v>-</v>
      </c>
      <c r="L179" s="88" t="str">
        <f>IFERROR(_xlfn.RANK.EQ(I179,$I$9:$I$187,0)+COUNTIF(I$9:I179,I179)-1,"-")</f>
        <v>-</v>
      </c>
      <c r="M179" s="88" t="str">
        <f>IFERROR(_xlfn.RANK.EQ(F179,$F$9:$F$187,0)+COUNTIF(F$9:F179,F179)-1,"-")</f>
        <v>-</v>
      </c>
    </row>
    <row r="180" spans="1:13" ht="12" customHeight="1">
      <c r="A180" s="333">
        <v>172</v>
      </c>
      <c r="B180" s="334">
        <v>1</v>
      </c>
      <c r="C180" s="335">
        <v>664</v>
      </c>
      <c r="D180" s="335" t="s">
        <v>211</v>
      </c>
      <c r="E180" s="91" t="s">
        <v>145</v>
      </c>
      <c r="F180" s="91" t="s">
        <v>145</v>
      </c>
      <c r="G180" s="91" t="s">
        <v>145</v>
      </c>
      <c r="H180" s="91" t="s">
        <v>145</v>
      </c>
      <c r="I180" s="91" t="s">
        <v>145</v>
      </c>
      <c r="K180" s="88" t="str">
        <f>IFERROR(_xlfn.RANK.EQ(E180,$E$9:$E$187,0)+COUNTIF(E$9:E180,E180)-1,"-")</f>
        <v>-</v>
      </c>
      <c r="L180" s="88" t="str">
        <f>IFERROR(_xlfn.RANK.EQ(I180,$I$9:$I$187,0)+COUNTIF(I$9:I180,I180)-1,"-")</f>
        <v>-</v>
      </c>
      <c r="M180" s="88" t="str">
        <f>IFERROR(_xlfn.RANK.EQ(F180,$F$9:$F$187,0)+COUNTIF(F$9:F180,F180)-1,"-")</f>
        <v>-</v>
      </c>
    </row>
    <row r="181" spans="1:13" ht="12" customHeight="1">
      <c r="A181" s="333">
        <v>173</v>
      </c>
      <c r="B181" s="334">
        <v>1</v>
      </c>
      <c r="C181" s="335">
        <v>665</v>
      </c>
      <c r="D181" s="335" t="s">
        <v>273</v>
      </c>
      <c r="E181" s="91">
        <v>250</v>
      </c>
      <c r="F181" s="91">
        <v>6920</v>
      </c>
      <c r="G181" s="91" t="s">
        <v>145</v>
      </c>
      <c r="H181" s="91">
        <v>6920</v>
      </c>
      <c r="I181" s="91">
        <v>17300</v>
      </c>
      <c r="K181" s="88">
        <f>IFERROR(_xlfn.RANK.EQ(E181,$E$9:$E$187,0)+COUNTIF(E$9:E181,E181)-1,"-")</f>
        <v>36</v>
      </c>
      <c r="L181" s="88">
        <f>IFERROR(_xlfn.RANK.EQ(I181,$I$9:$I$187,0)+COUNTIF(I$9:I181,I181)-1,"-")</f>
        <v>36</v>
      </c>
      <c r="M181" s="88">
        <f>IFERROR(_xlfn.RANK.EQ(F181,$F$9:$F$187,0)+COUNTIF(F$9:F181,F181)-1,"-")</f>
        <v>39</v>
      </c>
    </row>
    <row r="182" spans="1:13" ht="12" customHeight="1">
      <c r="A182" s="333">
        <v>174</v>
      </c>
      <c r="B182" s="334">
        <v>1</v>
      </c>
      <c r="C182" s="335">
        <v>667</v>
      </c>
      <c r="D182" s="335" t="s">
        <v>313</v>
      </c>
      <c r="E182" s="91" t="s">
        <v>145</v>
      </c>
      <c r="F182" s="91" t="s">
        <v>145</v>
      </c>
      <c r="G182" s="91" t="s">
        <v>145</v>
      </c>
      <c r="H182" s="91" t="s">
        <v>145</v>
      </c>
      <c r="I182" s="91" t="s">
        <v>145</v>
      </c>
      <c r="K182" s="88" t="str">
        <f>IFERROR(_xlfn.RANK.EQ(E182,$E$9:$E$187,0)+COUNTIF(E$9:E182,E182)-1,"-")</f>
        <v>-</v>
      </c>
      <c r="L182" s="88" t="str">
        <f>IFERROR(_xlfn.RANK.EQ(I182,$I$9:$I$187,0)+COUNTIF(I$9:I182,I182)-1,"-")</f>
        <v>-</v>
      </c>
      <c r="M182" s="88" t="str">
        <f>IFERROR(_xlfn.RANK.EQ(F182,$F$9:$F$187,0)+COUNTIF(F$9:F182,F182)-1,"-")</f>
        <v>-</v>
      </c>
    </row>
    <row r="183" spans="1:13" ht="12" customHeight="1">
      <c r="A183" s="333">
        <v>175</v>
      </c>
      <c r="B183" s="334">
        <v>1</v>
      </c>
      <c r="C183" s="335">
        <v>668</v>
      </c>
      <c r="D183" s="335" t="s">
        <v>345</v>
      </c>
      <c r="E183" s="91" t="s">
        <v>145</v>
      </c>
      <c r="F183" s="91" t="s">
        <v>145</v>
      </c>
      <c r="G183" s="91" t="s">
        <v>145</v>
      </c>
      <c r="H183" s="91" t="s">
        <v>145</v>
      </c>
      <c r="I183" s="91" t="s">
        <v>145</v>
      </c>
      <c r="K183" s="88" t="str">
        <f>IFERROR(_xlfn.RANK.EQ(E183,$E$9:$E$187,0)+COUNTIF(E$9:E183,E183)-1,"-")</f>
        <v>-</v>
      </c>
      <c r="L183" s="88" t="str">
        <f>IFERROR(_xlfn.RANK.EQ(I183,$I$9:$I$187,0)+COUNTIF(I$9:I183,I183)-1,"-")</f>
        <v>-</v>
      </c>
      <c r="M183" s="88" t="str">
        <f>IFERROR(_xlfn.RANK.EQ(F183,$F$9:$F$187,0)+COUNTIF(F$9:F183,F183)-1,"-")</f>
        <v>-</v>
      </c>
    </row>
    <row r="184" spans="1:13" ht="12" customHeight="1">
      <c r="A184" s="333">
        <v>176</v>
      </c>
      <c r="B184" s="334">
        <v>1</v>
      </c>
      <c r="C184" s="335">
        <v>691</v>
      </c>
      <c r="D184" s="335" t="s">
        <v>197</v>
      </c>
      <c r="E184" s="91" t="s">
        <v>145</v>
      </c>
      <c r="F184" s="91" t="s">
        <v>145</v>
      </c>
      <c r="G184" s="91" t="s">
        <v>145</v>
      </c>
      <c r="H184" s="91" t="s">
        <v>145</v>
      </c>
      <c r="I184" s="91" t="s">
        <v>145</v>
      </c>
      <c r="K184" s="88" t="str">
        <f>IFERROR(_xlfn.RANK.EQ(E184,$E$9:$E$187,0)+COUNTIF(E$9:E184,E184)-1,"-")</f>
        <v>-</v>
      </c>
      <c r="L184" s="88" t="str">
        <f>IFERROR(_xlfn.RANK.EQ(I184,$I$9:$I$187,0)+COUNTIF(I$9:I184,I184)-1,"-")</f>
        <v>-</v>
      </c>
      <c r="M184" s="88" t="str">
        <f>IFERROR(_xlfn.RANK.EQ(F184,$F$9:$F$187,0)+COUNTIF(F$9:F184,F184)-1,"-")</f>
        <v>-</v>
      </c>
    </row>
    <row r="185" spans="1:13" ht="12" customHeight="1">
      <c r="A185" s="333">
        <v>177</v>
      </c>
      <c r="B185" s="334">
        <v>1</v>
      </c>
      <c r="C185" s="335">
        <v>692</v>
      </c>
      <c r="D185" s="335" t="s">
        <v>223</v>
      </c>
      <c r="E185" s="91">
        <v>96</v>
      </c>
      <c r="F185" s="91">
        <v>5150</v>
      </c>
      <c r="G185" s="91" t="s">
        <v>145</v>
      </c>
      <c r="H185" s="91">
        <v>5150</v>
      </c>
      <c r="I185" s="91">
        <v>4930</v>
      </c>
      <c r="K185" s="88">
        <f>IFERROR(_xlfn.RANK.EQ(E185,$E$9:$E$187,0)+COUNTIF(E$9:E185,E185)-1,"-")</f>
        <v>53</v>
      </c>
      <c r="L185" s="88">
        <f>IFERROR(_xlfn.RANK.EQ(I185,$I$9:$I$187,0)+COUNTIF(I$9:I185,I185)-1,"-")</f>
        <v>57</v>
      </c>
      <c r="M185" s="88">
        <f>IFERROR(_xlfn.RANK.EQ(F185,$F$9:$F$187,0)+COUNTIF(F$9:F185,F185)-1,"-")</f>
        <v>77</v>
      </c>
    </row>
    <row r="186" spans="1:13" ht="12" customHeight="1">
      <c r="A186" s="333">
        <v>178</v>
      </c>
      <c r="B186" s="334">
        <v>1</v>
      </c>
      <c r="C186" s="335">
        <v>693</v>
      </c>
      <c r="D186" s="335" t="s">
        <v>283</v>
      </c>
      <c r="E186" s="91" t="s">
        <v>145</v>
      </c>
      <c r="F186" s="91" t="s">
        <v>145</v>
      </c>
      <c r="G186" s="91" t="s">
        <v>145</v>
      </c>
      <c r="H186" s="91" t="s">
        <v>145</v>
      </c>
      <c r="I186" s="91" t="s">
        <v>145</v>
      </c>
      <c r="K186" s="88" t="str">
        <f>IFERROR(_xlfn.RANK.EQ(E186,$E$9:$E$187,0)+COUNTIF(E$9:E186,E186)-1,"-")</f>
        <v>-</v>
      </c>
      <c r="L186" s="88" t="str">
        <f>IFERROR(_xlfn.RANK.EQ(I186,$I$9:$I$187,0)+COUNTIF(I$9:I186,I186)-1,"-")</f>
        <v>-</v>
      </c>
      <c r="M186" s="88" t="str">
        <f>IFERROR(_xlfn.RANK.EQ(F186,$F$9:$F$187,0)+COUNTIF(F$9:F186,F186)-1,"-")</f>
        <v>-</v>
      </c>
    </row>
    <row r="187" spans="1:13" ht="12" customHeight="1">
      <c r="A187" s="333">
        <v>179</v>
      </c>
      <c r="B187" s="334">
        <v>1</v>
      </c>
      <c r="C187" s="335">
        <v>694</v>
      </c>
      <c r="D187" s="335" t="s">
        <v>368</v>
      </c>
      <c r="E187" s="91" t="s">
        <v>145</v>
      </c>
      <c r="F187" s="91" t="s">
        <v>145</v>
      </c>
      <c r="G187" s="91" t="s">
        <v>145</v>
      </c>
      <c r="H187" s="91" t="s">
        <v>145</v>
      </c>
      <c r="I187" s="91" t="s">
        <v>145</v>
      </c>
      <c r="K187" s="757" t="str">
        <f>IFERROR(_xlfn.RANK.EQ(E187,$E$9:$E$187,0)+COUNTIF(E$9:E187,E187)-1,"-")</f>
        <v>-</v>
      </c>
      <c r="L187" s="757" t="str">
        <f>IFERROR(_xlfn.RANK.EQ(I187,$I$9:$I$187,0)+COUNTIF(I$9:I187,I187)-1,"-")</f>
        <v>-</v>
      </c>
      <c r="M187" s="757" t="str">
        <f>IFERROR(_xlfn.RANK.EQ(F187,$F$9:$F$187,0)+COUNTIF(F$9:F187,F187)-1,"-")</f>
        <v>-</v>
      </c>
    </row>
    <row r="188" spans="1:13" ht="12" customHeight="1">
      <c r="B188" s="337"/>
      <c r="C188" s="335"/>
      <c r="D188" s="335"/>
      <c r="E188" s="91"/>
      <c r="F188" s="91"/>
      <c r="G188" s="91"/>
      <c r="H188" s="91"/>
      <c r="I188" s="91"/>
    </row>
    <row r="189" spans="1:13" ht="12" customHeight="1">
      <c r="B189" s="337"/>
      <c r="C189" s="335"/>
      <c r="D189" s="335" t="s">
        <v>492</v>
      </c>
      <c r="E189" s="91">
        <v>48900</v>
      </c>
      <c r="F189" s="91">
        <v>7130</v>
      </c>
      <c r="G189" s="91">
        <v>6740</v>
      </c>
      <c r="H189" s="91">
        <v>7140</v>
      </c>
      <c r="I189" s="91">
        <v>3485000</v>
      </c>
    </row>
    <row r="190" spans="1:13" ht="12" customHeight="1">
      <c r="B190" s="337"/>
      <c r="C190" s="335"/>
      <c r="D190" s="335"/>
      <c r="E190" s="338"/>
      <c r="F190" s="338"/>
      <c r="G190" s="338"/>
      <c r="H190" s="338"/>
      <c r="I190" s="338"/>
    </row>
    <row r="191" spans="1:13" ht="12" customHeight="1">
      <c r="B191" s="148" t="s">
        <v>583</v>
      </c>
      <c r="C191" s="54"/>
      <c r="D191" s="54"/>
      <c r="E191" s="51"/>
      <c r="F191" s="51"/>
      <c r="G191" s="51"/>
      <c r="H191" s="51"/>
      <c r="I191" s="51"/>
      <c r="J191" s="51"/>
      <c r="K191" s="51"/>
    </row>
    <row r="192" spans="1:13" s="342" customFormat="1" ht="12" customHeight="1">
      <c r="B192" s="148" t="s">
        <v>1016</v>
      </c>
      <c r="C192" s="195"/>
      <c r="D192" s="195"/>
      <c r="E192" s="51"/>
      <c r="F192" s="51"/>
      <c r="G192" s="51"/>
      <c r="H192" s="51"/>
      <c r="I192" s="51"/>
      <c r="J192" s="51"/>
      <c r="K192" s="51"/>
    </row>
    <row r="193" spans="2:11" s="342" customFormat="1" ht="12" customHeight="1">
      <c r="B193" s="148" t="s">
        <v>1017</v>
      </c>
      <c r="C193" s="195"/>
      <c r="D193" s="195"/>
      <c r="E193" s="51"/>
      <c r="F193" s="51"/>
      <c r="G193" s="51"/>
      <c r="H193" s="51"/>
      <c r="I193" s="51"/>
      <c r="J193" s="51"/>
      <c r="K193" s="51"/>
    </row>
    <row r="194" spans="2:11" s="342" customFormat="1" ht="12" customHeight="1">
      <c r="B194" s="148" t="s">
        <v>1018</v>
      </c>
      <c r="C194" s="195"/>
      <c r="D194" s="195"/>
      <c r="E194" s="51"/>
      <c r="F194" s="51"/>
      <c r="G194" s="51"/>
      <c r="H194" s="51"/>
      <c r="I194" s="51"/>
      <c r="J194" s="51"/>
      <c r="K194" s="51"/>
    </row>
    <row r="195" spans="2:11" s="342" customFormat="1" ht="12" customHeight="1">
      <c r="B195" s="53" t="s">
        <v>1019</v>
      </c>
      <c r="C195" s="54"/>
      <c r="D195" s="195"/>
      <c r="E195" s="51"/>
      <c r="F195" s="51"/>
      <c r="G195" s="51"/>
      <c r="H195" s="51"/>
      <c r="I195" s="51"/>
      <c r="J195" s="51"/>
      <c r="K195" s="51"/>
    </row>
    <row r="196" spans="2:11" s="342" customFormat="1" ht="12" customHeight="1">
      <c r="B196" s="53" t="s">
        <v>1020</v>
      </c>
      <c r="C196" s="54"/>
      <c r="D196" s="195"/>
      <c r="E196" s="51"/>
      <c r="F196" s="51"/>
      <c r="G196" s="51"/>
      <c r="H196" s="51"/>
      <c r="I196" s="51"/>
      <c r="J196" s="51"/>
      <c r="K196" s="51"/>
    </row>
    <row r="197" spans="2:11" s="342" customFormat="1" ht="12" customHeight="1">
      <c r="B197" s="148" t="s">
        <v>1021</v>
      </c>
      <c r="C197" s="195"/>
      <c r="D197" s="195"/>
      <c r="E197" s="51"/>
      <c r="F197" s="51"/>
      <c r="G197" s="51"/>
      <c r="H197" s="51"/>
      <c r="I197" s="51"/>
      <c r="J197" s="51"/>
      <c r="K197" s="51"/>
    </row>
    <row r="198" spans="2:11" ht="12" customHeight="1">
      <c r="B198" s="54" t="s">
        <v>1022</v>
      </c>
      <c r="C198" s="54"/>
      <c r="D198" s="54"/>
      <c r="E198" s="51"/>
      <c r="F198" s="51"/>
      <c r="G198" s="51"/>
      <c r="H198" s="51"/>
      <c r="I198" s="51"/>
      <c r="J198" s="51"/>
      <c r="K198" s="51"/>
    </row>
    <row r="205" spans="2:11" s="344" customFormat="1">
      <c r="B205" s="339"/>
      <c r="C205" s="339"/>
      <c r="D205" s="339"/>
      <c r="E205" s="343"/>
      <c r="F205" s="343"/>
      <c r="G205" s="343"/>
      <c r="H205" s="343"/>
      <c r="I205" s="343"/>
    </row>
  </sheetData>
  <mergeCells count="3">
    <mergeCell ref="K7:K8"/>
    <mergeCell ref="L7:L8"/>
    <mergeCell ref="M7:M8"/>
  </mergeCells>
  <phoneticPr fontId="4"/>
  <pageMargins left="0.59055118110236227" right="0.59055118110236227" top="0.59055118110236227" bottom="0.59055118110236227" header="0.31496062992125984" footer="0.31496062992125984"/>
  <pageSetup paperSize="9" scale="80" orientation="portrait" r:id="rId1"/>
  <headerFooter scaleWithDoc="0"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017AC-C77D-4775-98D6-52662E8834B7}">
  <sheetPr>
    <tabColor theme="5" tint="0.79998168889431442"/>
  </sheetPr>
  <dimension ref="A1:BB230"/>
  <sheetViews>
    <sheetView topLeftCell="L10" zoomScale="85" zoomScaleNormal="85" zoomScaleSheetLayoutView="85" zoomScalePageLayoutView="75" workbookViewId="0">
      <selection activeCell="F284" sqref="F284"/>
    </sheetView>
  </sheetViews>
  <sheetFormatPr defaultColWidth="7.875" defaultRowHeight="13.5"/>
  <cols>
    <col min="1" max="1" width="8.625" style="601" customWidth="1"/>
    <col min="2" max="2" width="6.75" style="601" customWidth="1"/>
    <col min="3" max="3" width="10.375" style="601" bestFit="1" customWidth="1"/>
    <col min="4" max="4" width="6.75" style="601" bestFit="1" customWidth="1"/>
    <col min="5" max="5" width="10.375" style="674" customWidth="1"/>
    <col min="6" max="6" width="14.125" style="601" customWidth="1"/>
    <col min="7" max="9" width="8.875" style="601" customWidth="1"/>
    <col min="10" max="10" width="14.125" style="601" customWidth="1"/>
    <col min="11" max="11" width="7.875" style="4"/>
    <col min="12" max="12" width="7.875" style="4" customWidth="1"/>
    <col min="13" max="25" width="7.875" style="4"/>
    <col min="26" max="26" width="8.5" style="4" bestFit="1" customWidth="1"/>
    <col min="27" max="32" width="7.875" style="4"/>
    <col min="33" max="33" width="7.875" style="4" customWidth="1"/>
    <col min="34" max="38" width="7.875" style="4"/>
    <col min="39" max="39" width="5.125" style="4" customWidth="1"/>
    <col min="40" max="42" width="7.875" style="4"/>
    <col min="43" max="43" width="9.375" style="4" customWidth="1"/>
    <col min="44" max="44" width="7.875" style="4"/>
    <col min="45" max="45" width="4.75" style="4" customWidth="1"/>
    <col min="46" max="47" width="7.875" style="4"/>
    <col min="48" max="48" width="10.5" style="4" bestFit="1" customWidth="1"/>
    <col min="49" max="49" width="7.875" style="4" customWidth="1"/>
    <col min="50" max="50" width="7.875" style="4"/>
    <col min="51" max="51" width="4.25" style="4" customWidth="1"/>
    <col min="52" max="16384" width="7.875" style="4"/>
  </cols>
  <sheetData>
    <row r="1" spans="1:54" ht="15" customHeight="1">
      <c r="A1" s="1280" t="s">
        <v>1023</v>
      </c>
      <c r="B1" s="1280"/>
      <c r="C1" s="1280"/>
      <c r="D1" s="1280"/>
      <c r="E1" s="1280"/>
      <c r="F1" s="1280"/>
      <c r="G1" s="1280"/>
      <c r="H1" s="1280"/>
      <c r="I1" s="1280"/>
      <c r="J1" s="1280"/>
    </row>
    <row r="2" spans="1:54">
      <c r="A2" s="633"/>
      <c r="B2" s="634"/>
      <c r="C2" s="599"/>
      <c r="D2" s="633"/>
      <c r="E2" s="599"/>
      <c r="F2" s="599"/>
      <c r="G2" s="599"/>
      <c r="H2" s="599"/>
      <c r="I2" s="599"/>
      <c r="J2" s="633"/>
    </row>
    <row r="3" spans="1:54">
      <c r="A3" s="1281" t="s">
        <v>591</v>
      </c>
      <c r="B3" s="1281"/>
      <c r="C3" s="1281"/>
      <c r="D3" s="1281"/>
      <c r="E3" s="1281"/>
      <c r="F3" s="1281"/>
      <c r="G3" s="1281"/>
      <c r="H3" s="1281"/>
      <c r="I3" s="1281"/>
      <c r="J3" s="1281"/>
    </row>
    <row r="4" spans="1:54" ht="14.25" thickBot="1">
      <c r="A4" s="600"/>
      <c r="B4" s="600"/>
      <c r="C4" s="600"/>
      <c r="D4" s="600"/>
      <c r="F4" s="600"/>
      <c r="G4" s="600"/>
      <c r="H4" s="600"/>
      <c r="I4" s="600"/>
      <c r="J4" s="600"/>
    </row>
    <row r="5" spans="1:54" ht="14.25" thickTop="1">
      <c r="A5" s="1315" t="s">
        <v>944</v>
      </c>
      <c r="B5" s="1317" t="s">
        <v>945</v>
      </c>
      <c r="C5" s="1319" t="s">
        <v>946</v>
      </c>
      <c r="D5" s="1317" t="s">
        <v>947</v>
      </c>
      <c r="E5" s="1319" t="s">
        <v>948</v>
      </c>
      <c r="F5" s="1284" t="s">
        <v>955</v>
      </c>
      <c r="G5" s="1286" t="s">
        <v>990</v>
      </c>
      <c r="H5" s="1288"/>
      <c r="I5" s="1284"/>
      <c r="J5" s="1289" t="s">
        <v>880</v>
      </c>
    </row>
    <row r="6" spans="1:54">
      <c r="A6" s="1316"/>
      <c r="B6" s="1318"/>
      <c r="C6" s="1320"/>
      <c r="D6" s="1318"/>
      <c r="E6" s="1320"/>
      <c r="F6" s="1285"/>
      <c r="G6" s="1287"/>
      <c r="H6" s="641" t="s">
        <v>957</v>
      </c>
      <c r="I6" s="641" t="s">
        <v>958</v>
      </c>
      <c r="J6" s="1258"/>
    </row>
    <row r="7" spans="1:54" ht="10.5" customHeight="1">
      <c r="A7" s="675"/>
      <c r="B7" s="675"/>
      <c r="C7" s="676"/>
      <c r="D7" s="675"/>
      <c r="E7" s="15"/>
      <c r="F7" s="642" t="s">
        <v>131</v>
      </c>
      <c r="G7" s="620" t="s">
        <v>840</v>
      </c>
      <c r="H7" s="620" t="s">
        <v>840</v>
      </c>
      <c r="I7" s="620" t="s">
        <v>840</v>
      </c>
      <c r="J7" s="620" t="s">
        <v>841</v>
      </c>
    </row>
    <row r="8" spans="1:54" ht="26.25" customHeight="1">
      <c r="A8" s="677" t="s">
        <v>604</v>
      </c>
      <c r="B8" s="677" t="s">
        <v>959</v>
      </c>
      <c r="C8" s="15" t="s">
        <v>383</v>
      </c>
      <c r="D8" s="677" t="s">
        <v>960</v>
      </c>
      <c r="E8" s="15"/>
      <c r="F8" s="678">
        <v>48900</v>
      </c>
      <c r="G8" s="679">
        <v>7130</v>
      </c>
      <c r="H8" s="679">
        <v>6740</v>
      </c>
      <c r="I8" s="679">
        <v>7140</v>
      </c>
      <c r="J8" s="679">
        <v>3485000</v>
      </c>
    </row>
    <row r="9" spans="1:54" ht="26.25" customHeight="1">
      <c r="A9" s="677" t="s">
        <v>604</v>
      </c>
      <c r="B9" s="676" t="s">
        <v>604</v>
      </c>
      <c r="C9" s="15" t="s">
        <v>188</v>
      </c>
      <c r="D9" s="677" t="s">
        <v>960</v>
      </c>
      <c r="E9" s="15"/>
      <c r="F9" s="678">
        <v>955</v>
      </c>
      <c r="G9" s="679">
        <v>6870</v>
      </c>
      <c r="H9" s="679">
        <v>6800</v>
      </c>
      <c r="I9" s="679">
        <v>6900</v>
      </c>
      <c r="J9" s="679">
        <v>65600</v>
      </c>
    </row>
    <row r="10" spans="1:54" ht="26.25" customHeight="1">
      <c r="A10" s="677" t="s">
        <v>604</v>
      </c>
      <c r="B10" s="676" t="s">
        <v>605</v>
      </c>
      <c r="C10" s="15" t="s">
        <v>193</v>
      </c>
      <c r="D10" s="677" t="s">
        <v>960</v>
      </c>
      <c r="E10" s="15"/>
      <c r="F10" s="678">
        <v>85</v>
      </c>
      <c r="G10" s="679">
        <v>4410</v>
      </c>
      <c r="H10" s="679" t="s">
        <v>145</v>
      </c>
      <c r="I10" s="679">
        <v>4410</v>
      </c>
      <c r="J10" s="679">
        <v>3770</v>
      </c>
    </row>
    <row r="11" spans="1:54" ht="26.25" customHeight="1">
      <c r="A11" s="677" t="s">
        <v>604</v>
      </c>
      <c r="B11" s="676" t="s">
        <v>606</v>
      </c>
      <c r="C11" s="15" t="s">
        <v>194</v>
      </c>
      <c r="D11" s="677" t="s">
        <v>960</v>
      </c>
      <c r="E11" s="15"/>
      <c r="F11" s="678">
        <v>264</v>
      </c>
      <c r="G11" s="679">
        <v>5980</v>
      </c>
      <c r="H11" s="679">
        <v>5680</v>
      </c>
      <c r="I11" s="679">
        <v>6070</v>
      </c>
      <c r="J11" s="679">
        <v>15800</v>
      </c>
    </row>
    <row r="12" spans="1:54" ht="26.25" customHeight="1">
      <c r="A12" s="677" t="s">
        <v>604</v>
      </c>
      <c r="B12" s="676" t="s">
        <v>607</v>
      </c>
      <c r="C12" s="15" t="s">
        <v>190</v>
      </c>
      <c r="D12" s="677" t="s">
        <v>960</v>
      </c>
      <c r="E12" s="15"/>
      <c r="F12" s="678">
        <v>1070</v>
      </c>
      <c r="G12" s="679">
        <v>6410</v>
      </c>
      <c r="H12" s="679" t="s">
        <v>888</v>
      </c>
      <c r="I12" s="679">
        <v>6410</v>
      </c>
      <c r="J12" s="679">
        <v>68600</v>
      </c>
    </row>
    <row r="13" spans="1:54" ht="26.25" customHeight="1">
      <c r="A13" s="677" t="s">
        <v>604</v>
      </c>
      <c r="B13" s="676" t="s">
        <v>608</v>
      </c>
      <c r="C13" s="15" t="s">
        <v>184</v>
      </c>
      <c r="D13" s="677" t="s">
        <v>960</v>
      </c>
      <c r="E13" s="15"/>
      <c r="F13" s="678">
        <v>560</v>
      </c>
      <c r="G13" s="679">
        <v>8020</v>
      </c>
      <c r="H13" s="679">
        <v>8050</v>
      </c>
      <c r="I13" s="679">
        <v>7950</v>
      </c>
      <c r="J13" s="679">
        <v>44900</v>
      </c>
    </row>
    <row r="14" spans="1:54" ht="26.25" customHeight="1">
      <c r="A14" s="677" t="s">
        <v>604</v>
      </c>
      <c r="B14" s="676" t="s">
        <v>609</v>
      </c>
      <c r="C14" s="15" t="s">
        <v>185</v>
      </c>
      <c r="D14" s="677" t="s">
        <v>960</v>
      </c>
      <c r="E14" s="15"/>
      <c r="F14" s="678">
        <v>2880</v>
      </c>
      <c r="G14" s="679">
        <v>7250</v>
      </c>
      <c r="H14" s="679">
        <v>6480</v>
      </c>
      <c r="I14" s="679">
        <v>7510</v>
      </c>
      <c r="J14" s="679">
        <v>209000</v>
      </c>
      <c r="M14" s="1"/>
      <c r="N14" s="1"/>
      <c r="O14" s="1314" t="s">
        <v>843</v>
      </c>
      <c r="P14" s="1314"/>
      <c r="Q14" s="1314"/>
      <c r="R14" s="1314"/>
      <c r="S14" s="1314"/>
      <c r="T14" s="1314"/>
      <c r="U14" s="1314" t="s">
        <v>844</v>
      </c>
      <c r="V14" s="1314"/>
      <c r="W14" s="1314"/>
      <c r="X14" s="1314"/>
      <c r="Y14" s="1314"/>
      <c r="Z14" s="1314"/>
      <c r="AA14" s="1314" t="s">
        <v>845</v>
      </c>
      <c r="AB14" s="1314"/>
      <c r="AC14" s="1314"/>
      <c r="AD14" s="1314"/>
      <c r="AE14" s="1314"/>
      <c r="AF14" s="1314"/>
      <c r="AG14" s="102"/>
      <c r="AH14" s="1"/>
      <c r="AI14" s="1"/>
      <c r="AJ14" s="1"/>
      <c r="AK14" s="1290" t="s">
        <v>843</v>
      </c>
      <c r="AL14" s="1291"/>
      <c r="AM14" s="1291"/>
      <c r="AN14" s="1291"/>
      <c r="AO14" s="1291"/>
      <c r="AP14" s="1292"/>
      <c r="AQ14" s="1290" t="s">
        <v>844</v>
      </c>
      <c r="AR14" s="1291"/>
      <c r="AS14" s="1291"/>
      <c r="AT14" s="1291"/>
      <c r="AU14" s="1291"/>
      <c r="AV14" s="1292"/>
      <c r="AW14" s="1290" t="s">
        <v>845</v>
      </c>
      <c r="AX14" s="1291"/>
      <c r="AY14" s="1291"/>
      <c r="AZ14" s="1291"/>
      <c r="BA14" s="1291"/>
      <c r="BB14" s="1292"/>
    </row>
    <row r="15" spans="1:54" ht="26.25" customHeight="1">
      <c r="A15" s="677" t="s">
        <v>604</v>
      </c>
      <c r="B15" s="676" t="s">
        <v>610</v>
      </c>
      <c r="C15" s="15" t="s">
        <v>192</v>
      </c>
      <c r="D15" s="677" t="s">
        <v>960</v>
      </c>
      <c r="E15" s="15"/>
      <c r="F15" s="678">
        <v>161</v>
      </c>
      <c r="G15" s="679">
        <v>4700</v>
      </c>
      <c r="H15" s="679">
        <v>4590</v>
      </c>
      <c r="I15" s="679">
        <v>4750</v>
      </c>
      <c r="J15" s="679">
        <v>7580</v>
      </c>
      <c r="M15" s="1"/>
      <c r="N15" s="1"/>
      <c r="O15" s="7"/>
      <c r="P15" s="1"/>
      <c r="Q15" s="1"/>
      <c r="R15" s="1"/>
      <c r="S15" s="1"/>
      <c r="T15" s="1"/>
      <c r="U15" s="7"/>
      <c r="V15" s="1"/>
      <c r="W15" s="1"/>
      <c r="X15" s="1"/>
      <c r="Y15" s="1"/>
      <c r="Z15" s="1"/>
      <c r="AA15" s="7"/>
      <c r="AB15" s="827"/>
      <c r="AC15" s="2"/>
      <c r="AD15" s="827"/>
      <c r="AE15" s="827"/>
      <c r="AF15" s="16"/>
      <c r="AG15" s="102"/>
      <c r="AH15" s="1"/>
      <c r="AI15" s="1"/>
      <c r="AJ15" s="1"/>
      <c r="AK15" s="8"/>
      <c r="AL15" s="2"/>
      <c r="AM15" s="2"/>
      <c r="AN15" s="2"/>
      <c r="AO15" s="2"/>
      <c r="AP15" s="2"/>
      <c r="AQ15" s="8"/>
      <c r="AR15" s="2"/>
      <c r="AS15" s="2"/>
      <c r="AT15" s="2"/>
      <c r="AU15" s="2"/>
      <c r="AV15" s="2"/>
      <c r="AW15" s="7"/>
      <c r="AX15" s="827"/>
      <c r="AY15" s="1007"/>
      <c r="AZ15" s="1007"/>
      <c r="BA15" s="1007"/>
      <c r="BB15" s="1009"/>
    </row>
    <row r="16" spans="1:54" ht="26.25" customHeight="1">
      <c r="A16" s="677" t="s">
        <v>604</v>
      </c>
      <c r="B16" s="676" t="s">
        <v>612</v>
      </c>
      <c r="C16" s="15" t="s">
        <v>196</v>
      </c>
      <c r="D16" s="677" t="s">
        <v>960</v>
      </c>
      <c r="E16" s="15"/>
      <c r="F16" s="678" t="s">
        <v>145</v>
      </c>
      <c r="G16" s="679" t="s">
        <v>145</v>
      </c>
      <c r="H16" s="679" t="s">
        <v>145</v>
      </c>
      <c r="I16" s="679" t="s">
        <v>145</v>
      </c>
      <c r="J16" s="679" t="s">
        <v>145</v>
      </c>
      <c r="M16" s="346">
        <v>1</v>
      </c>
      <c r="N16" s="346" t="s">
        <v>339</v>
      </c>
      <c r="O16" s="104" t="str">
        <f>IFERROR(_xlfn.XLOOKUP(N16,$E$23:$E$201,$F$23:$F$201),"-")</f>
        <v>-</v>
      </c>
      <c r="P16" s="1008" t="str">
        <f>IFERROR(_xlfn.RANK.EQ(O16,$O$16:$O$194,0)+COUNTIF(O$16:O16,O16)-1,"-")</f>
        <v>-</v>
      </c>
      <c r="Q16" s="1008"/>
      <c r="R16" s="105">
        <f>IFERROR(RANK(T16,$T$16:$T$194,0),"-")</f>
        <v>1</v>
      </c>
      <c r="S16" s="105" t="str">
        <f>IFERROR(INDEX($N$16:$N$194,MATCH(M16,$P$16:$P$194,0)),"-")</f>
        <v>網走市</v>
      </c>
      <c r="T16" s="1010">
        <f>IFERROR(LARGE($O$16:$O$194,M16),"-")</f>
        <v>2950</v>
      </c>
      <c r="U16" s="104" t="str">
        <f>IFERROR(_xlfn.XLOOKUP(N16,$E$23:$E$201,$J$23:$J$201),"-")</f>
        <v>-</v>
      </c>
      <c r="V16" s="1008" t="str">
        <f>IFERROR(_xlfn.RANK.EQ(U16,$U$16:$U$194,0)+COUNTIF(U$16:U16,U16)-1,"-")</f>
        <v>-</v>
      </c>
      <c r="W16" s="1008"/>
      <c r="X16" s="105">
        <f>IFERROR(RANK(Z16,$Z$16:$Z$194,0),"-")</f>
        <v>1</v>
      </c>
      <c r="Y16" s="105" t="str">
        <f>IFERROR(INDEX($N$16:$N$194,MATCH(M16,$V$16:$V$194,0)),"-")</f>
        <v>網走市</v>
      </c>
      <c r="Z16" s="1010">
        <f>IFERROR(LARGE($U$16:$U$194,M16),"-")</f>
        <v>206800</v>
      </c>
      <c r="AA16" s="104" t="str">
        <f>IFERROR(_xlfn.XLOOKUP(N16,$E$23:$E$201,$G$23:$G$201),"-")</f>
        <v>-</v>
      </c>
      <c r="AB16" s="876" t="str">
        <f>IFERROR(_xlfn.RANK.EQ(AA16,$AA$16:$AA$194,0)+COUNTIF(AA$16:AA16,AA16)-1,"-")</f>
        <v>-</v>
      </c>
      <c r="AC16" s="876"/>
      <c r="AD16" s="828">
        <f>IFERROR(RANK(AF16,$AF$16:$AF$194,0),"-")</f>
        <v>1</v>
      </c>
      <c r="AE16" s="828" t="str">
        <f>IFERROR(INDEX($N$16:$N$194,MATCH(M16,$AB$16:$AB$194,0)),"-")</f>
        <v>中札内村</v>
      </c>
      <c r="AF16" s="959">
        <f>IFERROR(LARGE($AA$16:$AA$194,M16),"-")</f>
        <v>8520</v>
      </c>
      <c r="AG16" s="102"/>
      <c r="AH16" s="1"/>
      <c r="AI16" s="1">
        <v>1</v>
      </c>
      <c r="AJ16" s="1" t="s">
        <v>611</v>
      </c>
      <c r="AK16" s="939">
        <f>IFERROR(_xlfn.XLOOKUP(AJ16,$C$9:$C$22,$F$9:$F$22),"-")</f>
        <v>955</v>
      </c>
      <c r="AL16" s="876">
        <f>IFERROR(_xlfn.RANK.EQ(AK16,$AK$16:$AK$29,0)+COUNTIF(AK$16:AK16,AK16)-1,"-")</f>
        <v>6</v>
      </c>
      <c r="AM16" s="876"/>
      <c r="AN16" s="828">
        <f>IFERROR(RANK(AP16,$AP$16:$AP$29,0),"-")</f>
        <v>1</v>
      </c>
      <c r="AO16" s="828" t="str">
        <f>IFERROR(INDEX($AJ$16:$AJ$29,MATCH(AI16,$AL$16:$AL$29,0)),"-")</f>
        <v>十勝</v>
      </c>
      <c r="AP16" s="941">
        <f>IFERROR(LARGE($AK$16:$AK$29,AI16),"-")</f>
        <v>21600</v>
      </c>
      <c r="AQ16" s="939">
        <f>IFERROR(_xlfn.XLOOKUP(AJ16,$C$9:$C$22,$J$9:$J$22),"-")</f>
        <v>65600</v>
      </c>
      <c r="AR16" s="876">
        <f>IFERROR(_xlfn.RANK.EQ(AQ16,$AQ$16:$AQ$29,0)+COUNTIF(AQ$16:AQ16,AQ16)-1,"-")</f>
        <v>6</v>
      </c>
      <c r="AS16" s="876"/>
      <c r="AT16" s="828">
        <f>IFERROR(RANK(AV16,$AV$16:$AV$29,0),"-")</f>
        <v>1</v>
      </c>
      <c r="AU16" s="828" t="str">
        <f>IFERROR(INDEX($AJ$16:$AJ$29,MATCH(AI16,$AR$16:$AR$29,0)),"-")</f>
        <v>十勝</v>
      </c>
      <c r="AV16" s="941">
        <f>IFERROR(LARGE($AQ$16:$AQ$29,AI16),"-")</f>
        <v>1586000</v>
      </c>
      <c r="AW16" s="939">
        <f>IFERROR(_xlfn.XLOOKUP(AJ16,$C$9:$C$22,$G$9:$G$22),"-")</f>
        <v>6870</v>
      </c>
      <c r="AX16" s="876">
        <f>IFERROR(_xlfn.RANK.EQ(AW16,$AW$16:$AW$29,0)+COUNTIF(AW$16:AW16,AW16)-1,"-")</f>
        <v>6</v>
      </c>
      <c r="AY16" s="998"/>
      <c r="AZ16" s="1001">
        <f>IFERROR(RANK(BB16,$BB$16:$BB$29,0),"-")</f>
        <v>1</v>
      </c>
      <c r="BA16" s="1001" t="str">
        <f>IFERROR(INDEX($AJ$16:$AJ$29,MATCH(AI16,$AX$16:$AX$29,0)),"-")</f>
        <v>空知</v>
      </c>
      <c r="BB16" s="1011">
        <f>IFERROR(LARGE($AW$16:$AW$29,AI16),"-")</f>
        <v>8020</v>
      </c>
    </row>
    <row r="17" spans="1:54" ht="26.25" customHeight="1">
      <c r="A17" s="677" t="s">
        <v>604</v>
      </c>
      <c r="B17" s="676" t="s">
        <v>614</v>
      </c>
      <c r="C17" s="15" t="s">
        <v>186</v>
      </c>
      <c r="D17" s="677" t="s">
        <v>960</v>
      </c>
      <c r="E17" s="15"/>
      <c r="F17" s="678">
        <v>19900</v>
      </c>
      <c r="G17" s="679">
        <v>6990</v>
      </c>
      <c r="H17" s="679">
        <v>6320</v>
      </c>
      <c r="I17" s="679">
        <v>6990</v>
      </c>
      <c r="J17" s="679">
        <v>1393000</v>
      </c>
      <c r="M17" s="346">
        <v>2</v>
      </c>
      <c r="N17" s="346" t="s">
        <v>316</v>
      </c>
      <c r="O17" s="104" t="str">
        <f t="shared" ref="O17:O80" si="0">IFERROR(_xlfn.XLOOKUP(N17,$E$23:$E$201,$F$23:$F$201),"-")</f>
        <v>x</v>
      </c>
      <c r="P17" s="1008" t="str">
        <f>IFERROR(_xlfn.RANK.EQ(O17,$O$16:$O$194,0)+COUNTIF(O$16:O17,O17)-1,"-")</f>
        <v>-</v>
      </c>
      <c r="Q17" s="1008"/>
      <c r="R17" s="105">
        <f t="shared" ref="R17:R80" si="1">IFERROR(RANK(T17,$T$16:$T$194,0),"-")</f>
        <v>2</v>
      </c>
      <c r="S17" s="105" t="str">
        <f t="shared" ref="S17:S80" si="2">IFERROR(INDEX($N$16:$N$194,MATCH(M17,$P$16:$P$194,0)),"-")</f>
        <v>北見市</v>
      </c>
      <c r="T17" s="1010">
        <f t="shared" ref="T17:T80" si="3">IFERROR(LARGE($O$16:$O$194,M17),"-")</f>
        <v>2840</v>
      </c>
      <c r="U17" s="104" t="str">
        <f t="shared" ref="U17:U80" si="4">IFERROR(_xlfn.XLOOKUP(N17,$E$23:$E$201,$J$23:$J$201),"-")</f>
        <v>x</v>
      </c>
      <c r="V17" s="1008" t="str">
        <f>IFERROR(_xlfn.RANK.EQ(U17,$U$16:$U$194,0)+COUNTIF(U$16:U17,U17)-1,"-")</f>
        <v>-</v>
      </c>
      <c r="W17" s="1008"/>
      <c r="X17" s="105">
        <f t="shared" ref="X17:X80" si="5">IFERROR(RANK(Z17,$Z$16:$Z$194,0),"-")</f>
        <v>2</v>
      </c>
      <c r="Y17" s="105" t="str">
        <f t="shared" ref="Y17:Y80" si="6">IFERROR(INDEX($N$16:$N$194,MATCH(M17,$V$16:$V$194,0)),"-")</f>
        <v>小清水町</v>
      </c>
      <c r="Z17" s="1010">
        <f t="shared" ref="Z17:Z80" si="7">IFERROR(LARGE($U$16:$U$194,M17),"-")</f>
        <v>202900</v>
      </c>
      <c r="AA17" s="104" t="str">
        <f t="shared" ref="AA17:AA80" si="8">IFERROR(_xlfn.XLOOKUP(N17,$E$23:$E$201,$G$23:$G$201),"-")</f>
        <v>x</v>
      </c>
      <c r="AB17" s="876" t="str">
        <f>IFERROR(_xlfn.RANK.EQ(AA17,$AA$16:$AA$194,0)+COUNTIF(AA$16:AA17,AA17)-1,"-")</f>
        <v>-</v>
      </c>
      <c r="AC17" s="876"/>
      <c r="AD17" s="828">
        <f t="shared" ref="AD17:AD80" si="9">IFERROR(RANK(AF17,$AF$16:$AF$194,0),"-")</f>
        <v>2</v>
      </c>
      <c r="AE17" s="828" t="str">
        <f t="shared" ref="AE17:AE80" si="10">IFERROR(INDEX($N$16:$N$194,MATCH(M17,$AB$16:$AB$194,0)),"-")</f>
        <v>南幌町</v>
      </c>
      <c r="AF17" s="959">
        <f t="shared" ref="AF17:AF80" si="11">IFERROR(LARGE($AA$16:$AA$194,M17),"-")</f>
        <v>8380</v>
      </c>
      <c r="AG17" s="102"/>
      <c r="AH17" s="1"/>
      <c r="AI17" s="1">
        <v>2</v>
      </c>
      <c r="AJ17" s="1" t="s">
        <v>613</v>
      </c>
      <c r="AK17" s="939">
        <f t="shared" ref="AK17:AK29" si="12">IFERROR(_xlfn.XLOOKUP(AJ17,$C$9:$C$22,$F$9:$F$22),"-")</f>
        <v>85</v>
      </c>
      <c r="AL17" s="876">
        <f>IFERROR(_xlfn.RANK.EQ(AK17,$AK$16:$AK$29,0)+COUNTIF(AK$16:AK17,AK17)-1,"-")</f>
        <v>12</v>
      </c>
      <c r="AM17" s="876"/>
      <c r="AN17" s="828">
        <f t="shared" ref="AN17:AN29" si="13">IFERROR(RANK(AP17,$AP$16:$AP$29,0),"-")</f>
        <v>2</v>
      </c>
      <c r="AO17" s="828" t="str">
        <f t="shared" ref="AO17:AO29" si="14">IFERROR(INDEX($AJ$16:$AJ$29,MATCH(AI17,$AL$16:$AL$29,0)),"-")</f>
        <v>オホーツク</v>
      </c>
      <c r="AP17" s="941">
        <f t="shared" ref="AP17:AP29" si="15">IFERROR(LARGE($AK$16:$AK$29,AI17),"-")</f>
        <v>19900</v>
      </c>
      <c r="AQ17" s="939">
        <f t="shared" ref="AQ17:AQ29" si="16">IFERROR(_xlfn.XLOOKUP(AJ17,$C$9:$C$22,$J$9:$J$22),"-")</f>
        <v>3770</v>
      </c>
      <c r="AR17" s="876">
        <f>IFERROR(_xlfn.RANK.EQ(AQ17,$AQ$16:$AQ$29,0)+COUNTIF(AQ$16:AQ17,AQ17)-1,"-")</f>
        <v>12</v>
      </c>
      <c r="AS17" s="876"/>
      <c r="AT17" s="828">
        <f t="shared" ref="AT17:AT29" si="17">IFERROR(RANK(AV17,$AV$16:$AV$29,0),"-")</f>
        <v>2</v>
      </c>
      <c r="AU17" s="828" t="str">
        <f t="shared" ref="AU17:AU29" si="18">IFERROR(INDEX($AJ$16:$AJ$29,MATCH(AI17,$AR$16:$AR$29,0)),"-")</f>
        <v>オホーツク</v>
      </c>
      <c r="AV17" s="941">
        <f t="shared" ref="AV17:AV29" si="19">IFERROR(LARGE($AQ$16:$AQ$29,AI17),"-")</f>
        <v>1393000</v>
      </c>
      <c r="AW17" s="939">
        <f t="shared" ref="AW17:AW29" si="20">IFERROR(_xlfn.XLOOKUP(AJ17,$C$9:$C$22,$G$9:$G$22),"-")</f>
        <v>4410</v>
      </c>
      <c r="AX17" s="876">
        <f>IFERROR(_xlfn.RANK.EQ(AW17,$AW$16:$AW$29,0)+COUNTIF(AW$16:AW17,AW17)-1,"-")</f>
        <v>13</v>
      </c>
      <c r="AY17" s="998"/>
      <c r="AZ17" s="1001">
        <f t="shared" ref="AZ17:AZ29" si="21">IFERROR(RANK(BB17,$BB$16:$BB$29,0),"-")</f>
        <v>2</v>
      </c>
      <c r="BA17" s="1001" t="str">
        <f t="shared" ref="BA17:BA29" si="22">IFERROR(INDEX($AJ$16:$AJ$29,MATCH(AI17,$AX$16:$AX$29,0)),"-")</f>
        <v>十勝</v>
      </c>
      <c r="BB17" s="1011">
        <f t="shared" ref="BB17:BB29" si="23">IFERROR(LARGE($AW$16:$AW$29,AI17),"-")</f>
        <v>7350</v>
      </c>
    </row>
    <row r="18" spans="1:54" ht="26.25" customHeight="1">
      <c r="A18" s="677" t="s">
        <v>604</v>
      </c>
      <c r="B18" s="676" t="s">
        <v>616</v>
      </c>
      <c r="C18" s="15" t="s">
        <v>191</v>
      </c>
      <c r="D18" s="677" t="s">
        <v>960</v>
      </c>
      <c r="E18" s="15"/>
      <c r="F18" s="678">
        <v>1050</v>
      </c>
      <c r="G18" s="679">
        <v>6360</v>
      </c>
      <c r="H18" s="679">
        <v>6200</v>
      </c>
      <c r="I18" s="679">
        <v>6420</v>
      </c>
      <c r="J18" s="679">
        <v>66600</v>
      </c>
      <c r="M18" s="346">
        <v>3</v>
      </c>
      <c r="N18" s="346" t="s">
        <v>351</v>
      </c>
      <c r="O18" s="104" t="str">
        <f t="shared" si="0"/>
        <v>-</v>
      </c>
      <c r="P18" s="1008" t="str">
        <f>IFERROR(_xlfn.RANK.EQ(O18,$O$16:$O$194,0)+COUNTIF(O$16:O18,O18)-1,"-")</f>
        <v>-</v>
      </c>
      <c r="Q18" s="1008"/>
      <c r="R18" s="105">
        <f t="shared" si="1"/>
        <v>3</v>
      </c>
      <c r="S18" s="105" t="str">
        <f t="shared" si="2"/>
        <v>帯広市</v>
      </c>
      <c r="T18" s="1010">
        <f t="shared" si="3"/>
        <v>2660</v>
      </c>
      <c r="U18" s="104" t="str">
        <f t="shared" si="4"/>
        <v>-</v>
      </c>
      <c r="V18" s="1008" t="str">
        <f>IFERROR(_xlfn.RANK.EQ(U18,$U$16:$U$194,0)+COUNTIF(U$16:U18,U18)-1,"-")</f>
        <v>-</v>
      </c>
      <c r="W18" s="1008"/>
      <c r="X18" s="105">
        <f t="shared" si="5"/>
        <v>3</v>
      </c>
      <c r="Y18" s="105" t="str">
        <f t="shared" si="6"/>
        <v>帯広市</v>
      </c>
      <c r="Z18" s="1010">
        <f t="shared" si="7"/>
        <v>200700</v>
      </c>
      <c r="AA18" s="104" t="str">
        <f t="shared" si="8"/>
        <v>-</v>
      </c>
      <c r="AB18" s="876" t="str">
        <f>IFERROR(_xlfn.RANK.EQ(AA18,$AA$16:$AA$194,0)+COUNTIF(AA$16:AA18,AA18)-1,"-")</f>
        <v>-</v>
      </c>
      <c r="AC18" s="876"/>
      <c r="AD18" s="828">
        <f t="shared" si="9"/>
        <v>3</v>
      </c>
      <c r="AE18" s="828" t="str">
        <f t="shared" si="10"/>
        <v>深川市</v>
      </c>
      <c r="AF18" s="959">
        <f t="shared" si="11"/>
        <v>8360</v>
      </c>
      <c r="AG18" s="102"/>
      <c r="AH18" s="1"/>
      <c r="AI18" s="1">
        <v>3</v>
      </c>
      <c r="AJ18" s="1" t="s">
        <v>615</v>
      </c>
      <c r="AK18" s="939">
        <f t="shared" si="12"/>
        <v>264</v>
      </c>
      <c r="AL18" s="876">
        <f>IFERROR(_xlfn.RANK.EQ(AK18,$AK$16:$AK$29,0)+COUNTIF(AK$16:AK18,AK18)-1,"-")</f>
        <v>8</v>
      </c>
      <c r="AM18" s="876"/>
      <c r="AN18" s="828">
        <f t="shared" si="13"/>
        <v>3</v>
      </c>
      <c r="AO18" s="828" t="str">
        <f t="shared" si="14"/>
        <v>上川</v>
      </c>
      <c r="AP18" s="941">
        <f t="shared" si="15"/>
        <v>2880</v>
      </c>
      <c r="AQ18" s="939">
        <f t="shared" si="16"/>
        <v>15800</v>
      </c>
      <c r="AR18" s="876">
        <f>IFERROR(_xlfn.RANK.EQ(AQ18,$AQ$16:$AQ$29,0)+COUNTIF(AQ$16:AQ18,AQ18)-1,"-")</f>
        <v>9</v>
      </c>
      <c r="AS18" s="876"/>
      <c r="AT18" s="828">
        <f t="shared" si="17"/>
        <v>3</v>
      </c>
      <c r="AU18" s="828" t="str">
        <f t="shared" si="18"/>
        <v>上川</v>
      </c>
      <c r="AV18" s="941">
        <f t="shared" si="19"/>
        <v>209000</v>
      </c>
      <c r="AW18" s="939">
        <f t="shared" si="20"/>
        <v>5980</v>
      </c>
      <c r="AX18" s="876">
        <f>IFERROR(_xlfn.RANK.EQ(AW18,$AW$16:$AW$29,0)+COUNTIF(AW$16:AW18,AW18)-1,"-")</f>
        <v>9</v>
      </c>
      <c r="AY18" s="998"/>
      <c r="AZ18" s="1001">
        <f t="shared" si="21"/>
        <v>3</v>
      </c>
      <c r="BA18" s="1001" t="str">
        <f t="shared" si="22"/>
        <v>上川</v>
      </c>
      <c r="BB18" s="1011">
        <f t="shared" si="23"/>
        <v>7250</v>
      </c>
    </row>
    <row r="19" spans="1:54" ht="26.25" customHeight="1">
      <c r="A19" s="677" t="s">
        <v>604</v>
      </c>
      <c r="B19" s="676" t="s">
        <v>618</v>
      </c>
      <c r="C19" s="15" t="s">
        <v>195</v>
      </c>
      <c r="D19" s="677" t="s">
        <v>960</v>
      </c>
      <c r="E19" s="15"/>
      <c r="F19" s="678">
        <v>18</v>
      </c>
      <c r="G19" s="679">
        <v>5550</v>
      </c>
      <c r="H19" s="679" t="s">
        <v>145</v>
      </c>
      <c r="I19" s="679">
        <v>5550</v>
      </c>
      <c r="J19" s="679">
        <v>978</v>
      </c>
      <c r="M19" s="346">
        <v>4</v>
      </c>
      <c r="N19" s="346" t="s">
        <v>199</v>
      </c>
      <c r="O19" s="104">
        <f t="shared" si="0"/>
        <v>151</v>
      </c>
      <c r="P19" s="1008">
        <f>IFERROR(_xlfn.RANK.EQ(O19,$O$16:$O$194,0)+COUNTIF(O$16:O19,O19)-1,"-")</f>
        <v>50</v>
      </c>
      <c r="Q19" s="1008"/>
      <c r="R19" s="105">
        <f t="shared" si="1"/>
        <v>4</v>
      </c>
      <c r="S19" s="105" t="str">
        <f t="shared" si="2"/>
        <v>小清水町</v>
      </c>
      <c r="T19" s="1010">
        <f t="shared" si="3"/>
        <v>2590</v>
      </c>
      <c r="U19" s="104">
        <f t="shared" si="4"/>
        <v>11900</v>
      </c>
      <c r="V19" s="1008">
        <f>IFERROR(_xlfn.RANK.EQ(U19,$U$16:$U$194,0)+COUNTIF(U$16:U19,U19)-1,"-")</f>
        <v>46</v>
      </c>
      <c r="W19" s="1008"/>
      <c r="X19" s="105">
        <f t="shared" si="5"/>
        <v>4</v>
      </c>
      <c r="Y19" s="105" t="str">
        <f t="shared" si="6"/>
        <v>北見市</v>
      </c>
      <c r="Z19" s="1010">
        <f t="shared" si="7"/>
        <v>193200</v>
      </c>
      <c r="AA19" s="104">
        <f t="shared" si="8"/>
        <v>7880</v>
      </c>
      <c r="AB19" s="876">
        <f>IFERROR(_xlfn.RANK.EQ(AA19,$AA$16:$AA$194,0)+COUNTIF(AA$16:AA19,AA19)-1,"-")</f>
        <v>11</v>
      </c>
      <c r="AC19" s="876"/>
      <c r="AD19" s="828">
        <f t="shared" si="9"/>
        <v>4</v>
      </c>
      <c r="AE19" s="828" t="str">
        <f t="shared" si="10"/>
        <v>更別村</v>
      </c>
      <c r="AF19" s="959">
        <f t="shared" si="11"/>
        <v>8330</v>
      </c>
      <c r="AG19" s="102"/>
      <c r="AH19" s="1"/>
      <c r="AI19" s="1">
        <v>4</v>
      </c>
      <c r="AJ19" s="1" t="s">
        <v>617</v>
      </c>
      <c r="AK19" s="939">
        <f t="shared" si="12"/>
        <v>1070</v>
      </c>
      <c r="AL19" s="876">
        <f>IFERROR(_xlfn.RANK.EQ(AK19,$AK$16:$AK$29,0)+COUNTIF(AK$16:AK19,AK19)-1,"-")</f>
        <v>4</v>
      </c>
      <c r="AM19" s="876"/>
      <c r="AN19" s="828">
        <f t="shared" si="13"/>
        <v>4</v>
      </c>
      <c r="AO19" s="828" t="str">
        <f t="shared" si="14"/>
        <v>後志</v>
      </c>
      <c r="AP19" s="941">
        <f t="shared" si="15"/>
        <v>1070</v>
      </c>
      <c r="AQ19" s="939">
        <f t="shared" si="16"/>
        <v>68600</v>
      </c>
      <c r="AR19" s="876">
        <f>IFERROR(_xlfn.RANK.EQ(AQ19,$AQ$16:$AQ$29,0)+COUNTIF(AQ$16:AQ19,AQ19)-1,"-")</f>
        <v>4</v>
      </c>
      <c r="AS19" s="876"/>
      <c r="AT19" s="828">
        <f t="shared" si="17"/>
        <v>4</v>
      </c>
      <c r="AU19" s="828" t="str">
        <f t="shared" si="18"/>
        <v>後志</v>
      </c>
      <c r="AV19" s="941">
        <f t="shared" si="19"/>
        <v>68600</v>
      </c>
      <c r="AW19" s="939">
        <f t="shared" si="20"/>
        <v>6410</v>
      </c>
      <c r="AX19" s="876">
        <f>IFERROR(_xlfn.RANK.EQ(AW19,$AW$16:$AW$29,0)+COUNTIF(AW$16:AW19,AW19)-1,"-")</f>
        <v>7</v>
      </c>
      <c r="AY19" s="998"/>
      <c r="AZ19" s="1001">
        <f t="shared" si="21"/>
        <v>4</v>
      </c>
      <c r="BA19" s="1001" t="str">
        <f t="shared" si="22"/>
        <v>オホーツク</v>
      </c>
      <c r="BB19" s="1011">
        <f t="shared" si="23"/>
        <v>6990</v>
      </c>
    </row>
    <row r="20" spans="1:54" ht="26.25" customHeight="1">
      <c r="A20" s="677" t="s">
        <v>604</v>
      </c>
      <c r="B20" s="676" t="s">
        <v>620</v>
      </c>
      <c r="C20" s="15" t="s">
        <v>183</v>
      </c>
      <c r="D20" s="677" t="s">
        <v>960</v>
      </c>
      <c r="E20" s="15"/>
      <c r="F20" s="678">
        <v>21600</v>
      </c>
      <c r="G20" s="679">
        <v>7350</v>
      </c>
      <c r="H20" s="679">
        <v>7260</v>
      </c>
      <c r="I20" s="679">
        <v>7350</v>
      </c>
      <c r="J20" s="679">
        <v>1586000</v>
      </c>
      <c r="M20" s="346">
        <v>5</v>
      </c>
      <c r="N20" s="346" t="s">
        <v>359</v>
      </c>
      <c r="O20" s="104" t="str">
        <f t="shared" si="0"/>
        <v>-</v>
      </c>
      <c r="P20" s="1008" t="str">
        <f>IFERROR(_xlfn.RANK.EQ(O20,$O$16:$O$194,0)+COUNTIF(O$16:O20,O20)-1,"-")</f>
        <v>-</v>
      </c>
      <c r="Q20" s="1008"/>
      <c r="R20" s="105">
        <f t="shared" si="1"/>
        <v>5</v>
      </c>
      <c r="S20" s="105" t="str">
        <f t="shared" si="2"/>
        <v>音更町</v>
      </c>
      <c r="T20" s="1010">
        <f t="shared" si="3"/>
        <v>2580</v>
      </c>
      <c r="U20" s="104" t="str">
        <f t="shared" si="4"/>
        <v>-</v>
      </c>
      <c r="V20" s="1008" t="str">
        <f>IFERROR(_xlfn.RANK.EQ(U20,$U$16:$U$194,0)+COUNTIF(U$16:U20,U20)-1,"-")</f>
        <v>-</v>
      </c>
      <c r="W20" s="1008"/>
      <c r="X20" s="105">
        <f t="shared" si="5"/>
        <v>5</v>
      </c>
      <c r="Y20" s="105" t="str">
        <f t="shared" si="6"/>
        <v>音更町</v>
      </c>
      <c r="Z20" s="1010">
        <f t="shared" si="7"/>
        <v>192900</v>
      </c>
      <c r="AA20" s="104" t="str">
        <f t="shared" si="8"/>
        <v>-</v>
      </c>
      <c r="AB20" s="876" t="str">
        <f>IFERROR(_xlfn.RANK.EQ(AA20,$AA$16:$AA$194,0)+COUNTIF(AA$16:AA20,AA20)-1,"-")</f>
        <v>-</v>
      </c>
      <c r="AC20" s="876"/>
      <c r="AD20" s="828">
        <f t="shared" si="9"/>
        <v>5</v>
      </c>
      <c r="AE20" s="828" t="str">
        <f t="shared" si="10"/>
        <v>美唄市</v>
      </c>
      <c r="AF20" s="959">
        <f t="shared" si="11"/>
        <v>8300</v>
      </c>
      <c r="AG20" s="102"/>
      <c r="AH20" s="1"/>
      <c r="AI20" s="1">
        <v>5</v>
      </c>
      <c r="AJ20" s="1" t="s">
        <v>619</v>
      </c>
      <c r="AK20" s="939">
        <f t="shared" si="12"/>
        <v>560</v>
      </c>
      <c r="AL20" s="876">
        <f>IFERROR(_xlfn.RANK.EQ(AK20,$AK$16:$AK$29,0)+COUNTIF(AK$16:AK20,AK20)-1,"-")</f>
        <v>7</v>
      </c>
      <c r="AM20" s="876"/>
      <c r="AN20" s="828">
        <f t="shared" si="13"/>
        <v>5</v>
      </c>
      <c r="AO20" s="828" t="str">
        <f t="shared" si="14"/>
        <v>胆振</v>
      </c>
      <c r="AP20" s="941">
        <f t="shared" si="15"/>
        <v>1050</v>
      </c>
      <c r="AQ20" s="939">
        <f t="shared" si="16"/>
        <v>44900</v>
      </c>
      <c r="AR20" s="876">
        <f>IFERROR(_xlfn.RANK.EQ(AQ20,$AQ$16:$AQ$29,0)+COUNTIF(AQ$16:AQ20,AQ20)-1,"-")</f>
        <v>7</v>
      </c>
      <c r="AS20" s="876"/>
      <c r="AT20" s="828">
        <f t="shared" si="17"/>
        <v>5</v>
      </c>
      <c r="AU20" s="828" t="str">
        <f t="shared" si="18"/>
        <v>胆振</v>
      </c>
      <c r="AV20" s="941">
        <f t="shared" si="19"/>
        <v>66600</v>
      </c>
      <c r="AW20" s="939">
        <f t="shared" si="20"/>
        <v>8020</v>
      </c>
      <c r="AX20" s="876">
        <f>IFERROR(_xlfn.RANK.EQ(AW20,$AW$16:$AW$29,0)+COUNTIF(AW$16:AW20,AW20)-1,"-")</f>
        <v>1</v>
      </c>
      <c r="AY20" s="998"/>
      <c r="AZ20" s="1001">
        <f t="shared" si="21"/>
        <v>5</v>
      </c>
      <c r="BA20" s="1001" t="str">
        <f t="shared" si="22"/>
        <v>釧路</v>
      </c>
      <c r="BB20" s="1011">
        <f t="shared" si="23"/>
        <v>6920</v>
      </c>
    </row>
    <row r="21" spans="1:54" ht="26.25" customHeight="1">
      <c r="A21" s="677" t="s">
        <v>604</v>
      </c>
      <c r="B21" s="676" t="s">
        <v>622</v>
      </c>
      <c r="C21" s="15" t="s">
        <v>189</v>
      </c>
      <c r="D21" s="677" t="s">
        <v>960</v>
      </c>
      <c r="E21" s="15"/>
      <c r="F21" s="678">
        <v>250</v>
      </c>
      <c r="G21" s="679">
        <v>6920</v>
      </c>
      <c r="H21" s="679" t="s">
        <v>145</v>
      </c>
      <c r="I21" s="679">
        <v>6920</v>
      </c>
      <c r="J21" s="679">
        <v>17300</v>
      </c>
      <c r="M21" s="346">
        <v>6</v>
      </c>
      <c r="N21" s="346" t="s">
        <v>300</v>
      </c>
      <c r="O21" s="104" t="str">
        <f t="shared" si="0"/>
        <v>-</v>
      </c>
      <c r="P21" s="1008" t="str">
        <f>IFERROR(_xlfn.RANK.EQ(O21,$O$16:$O$194,0)+COUNTIF(O$16:O21,O21)-1,"-")</f>
        <v>-</v>
      </c>
      <c r="Q21" s="1008"/>
      <c r="R21" s="105">
        <f t="shared" si="1"/>
        <v>6</v>
      </c>
      <c r="S21" s="105" t="str">
        <f t="shared" si="2"/>
        <v>芽室町</v>
      </c>
      <c r="T21" s="1010">
        <f t="shared" si="3"/>
        <v>2530</v>
      </c>
      <c r="U21" s="104" t="str">
        <f t="shared" si="4"/>
        <v>-</v>
      </c>
      <c r="V21" s="1008" t="str">
        <f>IFERROR(_xlfn.RANK.EQ(U21,$U$16:$U$194,0)+COUNTIF(U$16:U21,U21)-1,"-")</f>
        <v>-</v>
      </c>
      <c r="W21" s="1008"/>
      <c r="X21" s="105">
        <f t="shared" si="5"/>
        <v>6</v>
      </c>
      <c r="Y21" s="105" t="str">
        <f t="shared" si="6"/>
        <v>芽室町</v>
      </c>
      <c r="Z21" s="1010">
        <f t="shared" si="7"/>
        <v>186400</v>
      </c>
      <c r="AA21" s="104" t="str">
        <f t="shared" si="8"/>
        <v>-</v>
      </c>
      <c r="AB21" s="876" t="str">
        <f>IFERROR(_xlfn.RANK.EQ(AA21,$AA$16:$AA$194,0)+COUNTIF(AA$16:AA21,AA21)-1,"-")</f>
        <v>-</v>
      </c>
      <c r="AC21" s="876"/>
      <c r="AD21" s="828">
        <f t="shared" si="9"/>
        <v>5</v>
      </c>
      <c r="AE21" s="828" t="str">
        <f t="shared" si="10"/>
        <v>長沼町</v>
      </c>
      <c r="AF21" s="959">
        <f t="shared" si="11"/>
        <v>8300</v>
      </c>
      <c r="AG21" s="102"/>
      <c r="AH21" s="1"/>
      <c r="AI21" s="1">
        <v>6</v>
      </c>
      <c r="AJ21" s="1" t="s">
        <v>621</v>
      </c>
      <c r="AK21" s="939">
        <f t="shared" si="12"/>
        <v>2880</v>
      </c>
      <c r="AL21" s="876">
        <f>IFERROR(_xlfn.RANK.EQ(AK21,$AK$16:$AK$29,0)+COUNTIF(AK$16:AK21,AK21)-1,"-")</f>
        <v>3</v>
      </c>
      <c r="AM21" s="876"/>
      <c r="AN21" s="828">
        <f t="shared" si="13"/>
        <v>6</v>
      </c>
      <c r="AO21" s="828" t="str">
        <f t="shared" si="14"/>
        <v>石狩</v>
      </c>
      <c r="AP21" s="941">
        <f t="shared" si="15"/>
        <v>955</v>
      </c>
      <c r="AQ21" s="939">
        <f t="shared" si="16"/>
        <v>209000</v>
      </c>
      <c r="AR21" s="876">
        <f>IFERROR(_xlfn.RANK.EQ(AQ21,$AQ$16:$AQ$29,0)+COUNTIF(AQ$16:AQ21,AQ21)-1,"-")</f>
        <v>3</v>
      </c>
      <c r="AS21" s="876"/>
      <c r="AT21" s="828">
        <f t="shared" si="17"/>
        <v>6</v>
      </c>
      <c r="AU21" s="828" t="str">
        <f t="shared" si="18"/>
        <v>石狩</v>
      </c>
      <c r="AV21" s="941">
        <f t="shared" si="19"/>
        <v>65600</v>
      </c>
      <c r="AW21" s="939">
        <f t="shared" si="20"/>
        <v>7250</v>
      </c>
      <c r="AX21" s="876">
        <f>IFERROR(_xlfn.RANK.EQ(AW21,$AW$16:$AW$29,0)+COUNTIF(AW$16:AW21,AW21)-1,"-")</f>
        <v>3</v>
      </c>
      <c r="AY21" s="998"/>
      <c r="AZ21" s="1001">
        <f t="shared" si="21"/>
        <v>6</v>
      </c>
      <c r="BA21" s="1001" t="str">
        <f t="shared" si="22"/>
        <v>石狩</v>
      </c>
      <c r="BB21" s="1011">
        <f t="shared" si="23"/>
        <v>6870</v>
      </c>
    </row>
    <row r="22" spans="1:54" ht="26.25" customHeight="1">
      <c r="A22" s="677" t="s">
        <v>604</v>
      </c>
      <c r="B22" s="676" t="s">
        <v>624</v>
      </c>
      <c r="C22" s="15" t="s">
        <v>187</v>
      </c>
      <c r="D22" s="677" t="s">
        <v>960</v>
      </c>
      <c r="E22" s="15"/>
      <c r="F22" s="678">
        <v>96</v>
      </c>
      <c r="G22" s="679">
        <v>5150</v>
      </c>
      <c r="H22" s="679" t="s">
        <v>145</v>
      </c>
      <c r="I22" s="679">
        <v>5150</v>
      </c>
      <c r="J22" s="679">
        <v>4930</v>
      </c>
      <c r="M22" s="346">
        <v>7</v>
      </c>
      <c r="N22" s="346" t="s">
        <v>208</v>
      </c>
      <c r="O22" s="104">
        <f t="shared" si="0"/>
        <v>2660</v>
      </c>
      <c r="P22" s="1008">
        <f>IFERROR(_xlfn.RANK.EQ(O22,$O$16:$O$194,0)+COUNTIF(O$16:O22,O22)-1,"-")</f>
        <v>3</v>
      </c>
      <c r="Q22" s="1008"/>
      <c r="R22" s="105">
        <f t="shared" si="1"/>
        <v>7</v>
      </c>
      <c r="S22" s="105" t="str">
        <f t="shared" si="2"/>
        <v>大空町</v>
      </c>
      <c r="T22" s="1010">
        <f t="shared" si="3"/>
        <v>2490</v>
      </c>
      <c r="U22" s="104">
        <f t="shared" si="4"/>
        <v>200700</v>
      </c>
      <c r="V22" s="1008">
        <f>IFERROR(_xlfn.RANK.EQ(U22,$U$16:$U$194,0)+COUNTIF(U$16:U22,U22)-1,"-")</f>
        <v>3</v>
      </c>
      <c r="W22" s="1008"/>
      <c r="X22" s="105">
        <f t="shared" si="5"/>
        <v>7</v>
      </c>
      <c r="Y22" s="105" t="str">
        <f t="shared" si="6"/>
        <v>大空町</v>
      </c>
      <c r="Z22" s="1010">
        <f t="shared" si="7"/>
        <v>182500</v>
      </c>
      <c r="AA22" s="104">
        <f t="shared" si="8"/>
        <v>7530</v>
      </c>
      <c r="AB22" s="876">
        <f>IFERROR(_xlfn.RANK.EQ(AA22,$AA$16:$AA$194,0)+COUNTIF(AA$16:AA22,AA22)-1,"-")</f>
        <v>14</v>
      </c>
      <c r="AC22" s="876"/>
      <c r="AD22" s="828">
        <f t="shared" si="9"/>
        <v>7</v>
      </c>
      <c r="AE22" s="828" t="str">
        <f t="shared" si="10"/>
        <v>岩見沢市</v>
      </c>
      <c r="AF22" s="959">
        <f t="shared" si="11"/>
        <v>8230</v>
      </c>
      <c r="AG22" s="102"/>
      <c r="AH22" s="1"/>
      <c r="AI22" s="1">
        <v>7</v>
      </c>
      <c r="AJ22" s="1" t="s">
        <v>623</v>
      </c>
      <c r="AK22" s="939">
        <f t="shared" si="12"/>
        <v>161</v>
      </c>
      <c r="AL22" s="876">
        <f>IFERROR(_xlfn.RANK.EQ(AK22,$AK$16:$AK$29,0)+COUNTIF(AK$16:AK22,AK22)-1,"-")</f>
        <v>10</v>
      </c>
      <c r="AM22" s="876"/>
      <c r="AN22" s="828">
        <f t="shared" si="13"/>
        <v>7</v>
      </c>
      <c r="AO22" s="828" t="str">
        <f t="shared" si="14"/>
        <v>空知</v>
      </c>
      <c r="AP22" s="941">
        <f t="shared" si="15"/>
        <v>560</v>
      </c>
      <c r="AQ22" s="939">
        <f t="shared" si="16"/>
        <v>7580</v>
      </c>
      <c r="AR22" s="876">
        <f>IFERROR(_xlfn.RANK.EQ(AQ22,$AQ$16:$AQ$29,0)+COUNTIF(AQ$16:AQ22,AQ22)-1,"-")</f>
        <v>10</v>
      </c>
      <c r="AS22" s="876"/>
      <c r="AT22" s="828">
        <f t="shared" si="17"/>
        <v>7</v>
      </c>
      <c r="AU22" s="828" t="str">
        <f t="shared" si="18"/>
        <v>空知</v>
      </c>
      <c r="AV22" s="941">
        <f t="shared" si="19"/>
        <v>44900</v>
      </c>
      <c r="AW22" s="939">
        <f t="shared" si="20"/>
        <v>4700</v>
      </c>
      <c r="AX22" s="876">
        <f>IFERROR(_xlfn.RANK.EQ(AW22,$AW$16:$AW$29,0)+COUNTIF(AW$16:AW22,AW22)-1,"-")</f>
        <v>12</v>
      </c>
      <c r="AY22" s="998"/>
      <c r="AZ22" s="1001">
        <f t="shared" si="21"/>
        <v>7</v>
      </c>
      <c r="BA22" s="1001" t="str">
        <f t="shared" si="22"/>
        <v>後志</v>
      </c>
      <c r="BB22" s="1011">
        <f t="shared" si="23"/>
        <v>6410</v>
      </c>
    </row>
    <row r="23" spans="1:54" ht="26.25" customHeight="1">
      <c r="A23" s="677" t="s">
        <v>604</v>
      </c>
      <c r="B23" s="676" t="s">
        <v>604</v>
      </c>
      <c r="C23" s="15" t="s">
        <v>188</v>
      </c>
      <c r="D23" s="676" t="s">
        <v>626</v>
      </c>
      <c r="E23" s="15" t="s">
        <v>339</v>
      </c>
      <c r="F23" s="680" t="s">
        <v>145</v>
      </c>
      <c r="G23" s="681" t="s">
        <v>145</v>
      </c>
      <c r="H23" s="681" t="s">
        <v>145</v>
      </c>
      <c r="I23" s="681" t="s">
        <v>145</v>
      </c>
      <c r="J23" s="681" t="s">
        <v>145</v>
      </c>
      <c r="M23" s="346">
        <v>8</v>
      </c>
      <c r="N23" s="346" t="s">
        <v>214</v>
      </c>
      <c r="O23" s="104">
        <f t="shared" si="0"/>
        <v>2840</v>
      </c>
      <c r="P23" s="1008">
        <f>IFERROR(_xlfn.RANK.EQ(O23,$O$16:$O$194,0)+COUNTIF(O$16:O23,O23)-1,"-")</f>
        <v>2</v>
      </c>
      <c r="Q23" s="1008"/>
      <c r="R23" s="105">
        <f t="shared" si="1"/>
        <v>8</v>
      </c>
      <c r="S23" s="105" t="str">
        <f t="shared" si="2"/>
        <v>斜里町</v>
      </c>
      <c r="T23" s="1010">
        <f t="shared" si="3"/>
        <v>2400</v>
      </c>
      <c r="U23" s="104">
        <f t="shared" si="4"/>
        <v>193200</v>
      </c>
      <c r="V23" s="1008">
        <f>IFERROR(_xlfn.RANK.EQ(U23,$U$16:$U$194,0)+COUNTIF(U$16:U23,U23)-1,"-")</f>
        <v>4</v>
      </c>
      <c r="W23" s="1008"/>
      <c r="X23" s="105">
        <f t="shared" si="5"/>
        <v>8</v>
      </c>
      <c r="Y23" s="105" t="str">
        <f t="shared" si="6"/>
        <v>斜里町</v>
      </c>
      <c r="Z23" s="1010">
        <f t="shared" si="7"/>
        <v>165500</v>
      </c>
      <c r="AA23" s="104">
        <f t="shared" si="8"/>
        <v>6810</v>
      </c>
      <c r="AB23" s="876">
        <f>IFERROR(_xlfn.RANK.EQ(AA23,$AA$16:$AA$194,0)+COUNTIF(AA$16:AA23,AA23)-1,"-")</f>
        <v>42</v>
      </c>
      <c r="AC23" s="876"/>
      <c r="AD23" s="828">
        <f t="shared" si="9"/>
        <v>8</v>
      </c>
      <c r="AE23" s="828" t="str">
        <f t="shared" si="10"/>
        <v>由仁町</v>
      </c>
      <c r="AF23" s="959">
        <f t="shared" si="11"/>
        <v>8140</v>
      </c>
      <c r="AG23" s="102"/>
      <c r="AH23" s="1"/>
      <c r="AI23" s="1">
        <v>8</v>
      </c>
      <c r="AJ23" s="1" t="s">
        <v>625</v>
      </c>
      <c r="AK23" s="957" t="str">
        <f t="shared" si="12"/>
        <v>-</v>
      </c>
      <c r="AL23" s="876" t="str">
        <f>IFERROR(_xlfn.RANK.EQ(AK23,$AK$16:$AK$29,0)+COUNTIF(AK$16:AK23,AK23)-1,"-")</f>
        <v>-</v>
      </c>
      <c r="AM23" s="876"/>
      <c r="AN23" s="828">
        <f t="shared" si="13"/>
        <v>8</v>
      </c>
      <c r="AO23" s="828" t="str">
        <f t="shared" si="14"/>
        <v>檜山</v>
      </c>
      <c r="AP23" s="941">
        <f t="shared" si="15"/>
        <v>264</v>
      </c>
      <c r="AQ23" s="957" t="str">
        <f t="shared" si="16"/>
        <v>-</v>
      </c>
      <c r="AR23" s="876" t="str">
        <f>IFERROR(_xlfn.RANK.EQ(AQ23,$AQ$16:$AQ$29,0)+COUNTIF(AQ$16:AQ23,AQ23)-1,"-")</f>
        <v>-</v>
      </c>
      <c r="AS23" s="876"/>
      <c r="AT23" s="828">
        <f t="shared" si="17"/>
        <v>8</v>
      </c>
      <c r="AU23" s="828" t="str">
        <f t="shared" si="18"/>
        <v>釧路</v>
      </c>
      <c r="AV23" s="941">
        <f t="shared" si="19"/>
        <v>17300</v>
      </c>
      <c r="AW23" s="957" t="str">
        <f t="shared" si="20"/>
        <v>-</v>
      </c>
      <c r="AX23" s="876" t="str">
        <f>IFERROR(_xlfn.RANK.EQ(AW23,$AW$16:$AW$29,0)+COUNTIF(AW$16:AW23,AW23)-1,"-")</f>
        <v>-</v>
      </c>
      <c r="AY23" s="998"/>
      <c r="AZ23" s="1001">
        <f t="shared" si="21"/>
        <v>8</v>
      </c>
      <c r="BA23" s="1001" t="str">
        <f t="shared" si="22"/>
        <v>胆振</v>
      </c>
      <c r="BB23" s="1011">
        <f t="shared" si="23"/>
        <v>6360</v>
      </c>
    </row>
    <row r="24" spans="1:54" ht="26.25" customHeight="1">
      <c r="A24" s="677" t="s">
        <v>604</v>
      </c>
      <c r="B24" s="676" t="s">
        <v>604</v>
      </c>
      <c r="C24" s="15" t="s">
        <v>188</v>
      </c>
      <c r="D24" s="676" t="s">
        <v>628</v>
      </c>
      <c r="E24" s="15" t="s">
        <v>215</v>
      </c>
      <c r="F24" s="680">
        <v>83</v>
      </c>
      <c r="G24" s="681">
        <v>7030</v>
      </c>
      <c r="H24" s="681">
        <v>7030</v>
      </c>
      <c r="I24" s="681">
        <v>7070</v>
      </c>
      <c r="J24" s="681">
        <v>5850</v>
      </c>
      <c r="M24" s="346">
        <v>9</v>
      </c>
      <c r="N24" s="346" t="s">
        <v>354</v>
      </c>
      <c r="O24" s="104" t="str">
        <f t="shared" si="0"/>
        <v>-</v>
      </c>
      <c r="P24" s="1008" t="str">
        <f>IFERROR(_xlfn.RANK.EQ(O24,$O$16:$O$194,0)+COUNTIF(O$16:O24,O24)-1,"-")</f>
        <v>-</v>
      </c>
      <c r="Q24" s="1008"/>
      <c r="R24" s="105">
        <f t="shared" si="1"/>
        <v>9</v>
      </c>
      <c r="S24" s="105" t="str">
        <f t="shared" si="2"/>
        <v>幕別町</v>
      </c>
      <c r="T24" s="1010">
        <f t="shared" si="3"/>
        <v>2000</v>
      </c>
      <c r="U24" s="104" t="str">
        <f t="shared" si="4"/>
        <v>-</v>
      </c>
      <c r="V24" s="1008" t="str">
        <f>IFERROR(_xlfn.RANK.EQ(U24,$U$16:$U$194,0)+COUNTIF(U$16:U24,U24)-1,"-")</f>
        <v>-</v>
      </c>
      <c r="W24" s="1008"/>
      <c r="X24" s="105">
        <f t="shared" si="5"/>
        <v>9</v>
      </c>
      <c r="Y24" s="105" t="str">
        <f t="shared" si="6"/>
        <v>更別村</v>
      </c>
      <c r="Z24" s="1010">
        <f t="shared" si="7"/>
        <v>151700</v>
      </c>
      <c r="AA24" s="104" t="str">
        <f t="shared" si="8"/>
        <v>-</v>
      </c>
      <c r="AB24" s="876" t="str">
        <f>IFERROR(_xlfn.RANK.EQ(AA24,$AA$16:$AA$194,0)+COUNTIF(AA$16:AA24,AA24)-1,"-")</f>
        <v>-</v>
      </c>
      <c r="AC24" s="876"/>
      <c r="AD24" s="828">
        <f t="shared" si="9"/>
        <v>9</v>
      </c>
      <c r="AE24" s="828" t="str">
        <f t="shared" si="10"/>
        <v>美瑛町</v>
      </c>
      <c r="AF24" s="959">
        <f t="shared" si="11"/>
        <v>7970</v>
      </c>
      <c r="AG24" s="102"/>
      <c r="AH24" s="1"/>
      <c r="AI24" s="1">
        <v>9</v>
      </c>
      <c r="AJ24" s="1" t="s">
        <v>627</v>
      </c>
      <c r="AK24" s="939">
        <f t="shared" si="12"/>
        <v>19900</v>
      </c>
      <c r="AL24" s="876">
        <f>IFERROR(_xlfn.RANK.EQ(AK24,$AK$16:$AK$29,0)+COUNTIF(AK$16:AK24,AK24)-1,"-")</f>
        <v>2</v>
      </c>
      <c r="AM24" s="876"/>
      <c r="AN24" s="828">
        <f t="shared" si="13"/>
        <v>9</v>
      </c>
      <c r="AO24" s="828" t="str">
        <f t="shared" si="14"/>
        <v>釧路</v>
      </c>
      <c r="AP24" s="941">
        <f t="shared" si="15"/>
        <v>250</v>
      </c>
      <c r="AQ24" s="939">
        <f t="shared" si="16"/>
        <v>1393000</v>
      </c>
      <c r="AR24" s="876">
        <f>IFERROR(_xlfn.RANK.EQ(AQ24,$AQ$16:$AQ$29,0)+COUNTIF(AQ$16:AQ24,AQ24)-1,"-")</f>
        <v>2</v>
      </c>
      <c r="AS24" s="876"/>
      <c r="AT24" s="828">
        <f t="shared" si="17"/>
        <v>9</v>
      </c>
      <c r="AU24" s="828" t="str">
        <f t="shared" si="18"/>
        <v>檜山</v>
      </c>
      <c r="AV24" s="941">
        <f t="shared" si="19"/>
        <v>15800</v>
      </c>
      <c r="AW24" s="939">
        <f t="shared" si="20"/>
        <v>6990</v>
      </c>
      <c r="AX24" s="876">
        <f>IFERROR(_xlfn.RANK.EQ(AW24,$AW$16:$AW$29,0)+COUNTIF(AW$16:AW24,AW24)-1,"-")</f>
        <v>4</v>
      </c>
      <c r="AY24" s="998"/>
      <c r="AZ24" s="1001">
        <f t="shared" si="21"/>
        <v>9</v>
      </c>
      <c r="BA24" s="1001" t="str">
        <f t="shared" si="22"/>
        <v>檜山</v>
      </c>
      <c r="BB24" s="1011">
        <f t="shared" si="23"/>
        <v>5980</v>
      </c>
    </row>
    <row r="25" spans="1:54" ht="26.25" customHeight="1">
      <c r="A25" s="677" t="s">
        <v>604</v>
      </c>
      <c r="B25" s="676" t="s">
        <v>604</v>
      </c>
      <c r="C25" s="15" t="s">
        <v>188</v>
      </c>
      <c r="D25" s="676" t="s">
        <v>630</v>
      </c>
      <c r="E25" s="15" t="s">
        <v>241</v>
      </c>
      <c r="F25" s="680">
        <v>596</v>
      </c>
      <c r="G25" s="681">
        <v>6930</v>
      </c>
      <c r="H25" s="681">
        <v>6930</v>
      </c>
      <c r="I25" s="681">
        <v>6930</v>
      </c>
      <c r="J25" s="681">
        <v>41300</v>
      </c>
      <c r="M25" s="346">
        <v>10</v>
      </c>
      <c r="N25" s="346" t="s">
        <v>198</v>
      </c>
      <c r="O25" s="104">
        <f t="shared" si="0"/>
        <v>158</v>
      </c>
      <c r="P25" s="1008">
        <f>IFERROR(_xlfn.RANK.EQ(O25,$O$16:$O$194,0)+COUNTIF(O$16:O25,O25)-1,"-")</f>
        <v>48</v>
      </c>
      <c r="Q25" s="1008"/>
      <c r="R25" s="105">
        <f t="shared" si="1"/>
        <v>10</v>
      </c>
      <c r="S25" s="105" t="str">
        <f t="shared" si="2"/>
        <v>清里町</v>
      </c>
      <c r="T25" s="1010">
        <f t="shared" si="3"/>
        <v>1990</v>
      </c>
      <c r="U25" s="104">
        <f t="shared" si="4"/>
        <v>13000</v>
      </c>
      <c r="V25" s="1008">
        <f>IFERROR(_xlfn.RANK.EQ(U25,$U$16:$U$194,0)+COUNTIF(U$16:U25,U25)-1,"-")</f>
        <v>45</v>
      </c>
      <c r="W25" s="1008"/>
      <c r="X25" s="105">
        <f t="shared" si="5"/>
        <v>10</v>
      </c>
      <c r="Y25" s="105" t="str">
        <f t="shared" si="6"/>
        <v>幕別町</v>
      </c>
      <c r="Z25" s="1010">
        <f t="shared" si="7"/>
        <v>149000</v>
      </c>
      <c r="AA25" s="104">
        <f t="shared" si="8"/>
        <v>8230</v>
      </c>
      <c r="AB25" s="876">
        <f>IFERROR(_xlfn.RANK.EQ(AA25,$AA$16:$AA$194,0)+COUNTIF(AA$16:AA25,AA25)-1,"-")</f>
        <v>7</v>
      </c>
      <c r="AC25" s="876"/>
      <c r="AD25" s="828">
        <f t="shared" si="9"/>
        <v>10</v>
      </c>
      <c r="AE25" s="828" t="str">
        <f t="shared" si="10"/>
        <v>名寄市</v>
      </c>
      <c r="AF25" s="959">
        <f t="shared" si="11"/>
        <v>7920</v>
      </c>
      <c r="AG25" s="102"/>
      <c r="AH25" s="1"/>
      <c r="AI25" s="1">
        <v>10</v>
      </c>
      <c r="AJ25" s="1" t="s">
        <v>629</v>
      </c>
      <c r="AK25" s="939">
        <f t="shared" si="12"/>
        <v>1050</v>
      </c>
      <c r="AL25" s="876">
        <f>IFERROR(_xlfn.RANK.EQ(AK25,$AK$16:$AK$29,0)+COUNTIF(AK$16:AK25,AK25)-1,"-")</f>
        <v>5</v>
      </c>
      <c r="AM25" s="876"/>
      <c r="AN25" s="828">
        <f t="shared" si="13"/>
        <v>10</v>
      </c>
      <c r="AO25" s="828" t="str">
        <f t="shared" si="14"/>
        <v>留萌</v>
      </c>
      <c r="AP25" s="941">
        <f t="shared" si="15"/>
        <v>161</v>
      </c>
      <c r="AQ25" s="939">
        <f t="shared" si="16"/>
        <v>66600</v>
      </c>
      <c r="AR25" s="876">
        <f>IFERROR(_xlfn.RANK.EQ(AQ25,$AQ$16:$AQ$29,0)+COUNTIF(AQ$16:AQ25,AQ25)-1,"-")</f>
        <v>5</v>
      </c>
      <c r="AS25" s="876"/>
      <c r="AT25" s="828">
        <f t="shared" si="17"/>
        <v>10</v>
      </c>
      <c r="AU25" s="828" t="str">
        <f t="shared" si="18"/>
        <v>留萌</v>
      </c>
      <c r="AV25" s="941">
        <f t="shared" si="19"/>
        <v>7580</v>
      </c>
      <c r="AW25" s="939">
        <f t="shared" si="20"/>
        <v>6360</v>
      </c>
      <c r="AX25" s="876">
        <f>IFERROR(_xlfn.RANK.EQ(AW25,$AW$16:$AW$29,0)+COUNTIF(AW$16:AW25,AW25)-1,"-")</f>
        <v>8</v>
      </c>
      <c r="AY25" s="998"/>
      <c r="AZ25" s="1001">
        <f t="shared" si="21"/>
        <v>10</v>
      </c>
      <c r="BA25" s="1001" t="str">
        <f t="shared" si="22"/>
        <v>日高</v>
      </c>
      <c r="BB25" s="1011">
        <f t="shared" si="23"/>
        <v>5550</v>
      </c>
    </row>
    <row r="26" spans="1:54" ht="26.25" customHeight="1">
      <c r="A26" s="677" t="s">
        <v>604</v>
      </c>
      <c r="B26" s="676" t="s">
        <v>604</v>
      </c>
      <c r="C26" s="15" t="s">
        <v>188</v>
      </c>
      <c r="D26" s="676" t="s">
        <v>632</v>
      </c>
      <c r="E26" s="15" t="s">
        <v>279</v>
      </c>
      <c r="F26" s="680">
        <v>207</v>
      </c>
      <c r="G26" s="681">
        <v>6750</v>
      </c>
      <c r="H26" s="681">
        <v>6750</v>
      </c>
      <c r="I26" s="681">
        <v>6750</v>
      </c>
      <c r="J26" s="681">
        <v>14000</v>
      </c>
      <c r="M26" s="346">
        <v>11</v>
      </c>
      <c r="N26" s="346" t="s">
        <v>205</v>
      </c>
      <c r="O26" s="104">
        <f t="shared" si="0"/>
        <v>2950</v>
      </c>
      <c r="P26" s="1008">
        <f>IFERROR(_xlfn.RANK.EQ(O26,$O$16:$O$194,0)+COUNTIF(O$16:O26,O26)-1,"-")</f>
        <v>1</v>
      </c>
      <c r="Q26" s="1008"/>
      <c r="R26" s="105">
        <f t="shared" si="1"/>
        <v>11</v>
      </c>
      <c r="S26" s="105" t="str">
        <f t="shared" si="2"/>
        <v>士幌町</v>
      </c>
      <c r="T26" s="1010">
        <f t="shared" si="3"/>
        <v>1940</v>
      </c>
      <c r="U26" s="104">
        <f t="shared" si="4"/>
        <v>206800</v>
      </c>
      <c r="V26" s="1008">
        <f>IFERROR(_xlfn.RANK.EQ(U26,$U$16:$U$194,0)+COUNTIF(U$16:U26,U26)-1,"-")</f>
        <v>1</v>
      </c>
      <c r="W26" s="1008"/>
      <c r="X26" s="105">
        <f t="shared" si="5"/>
        <v>11</v>
      </c>
      <c r="Y26" s="105" t="str">
        <f t="shared" si="6"/>
        <v>清里町</v>
      </c>
      <c r="Z26" s="1010">
        <f t="shared" si="7"/>
        <v>141100</v>
      </c>
      <c r="AA26" s="104">
        <f t="shared" si="8"/>
        <v>7020</v>
      </c>
      <c r="AB26" s="876">
        <f>IFERROR(_xlfn.RANK.EQ(AA26,$AA$16:$AA$194,0)+COUNTIF(AA$16:AA26,AA26)-1,"-")</f>
        <v>31</v>
      </c>
      <c r="AC26" s="876"/>
      <c r="AD26" s="828">
        <f t="shared" si="9"/>
        <v>11</v>
      </c>
      <c r="AE26" s="828" t="str">
        <f t="shared" si="10"/>
        <v>旭川市</v>
      </c>
      <c r="AF26" s="959">
        <f t="shared" si="11"/>
        <v>7880</v>
      </c>
      <c r="AG26" s="102"/>
      <c r="AH26" s="1"/>
      <c r="AI26" s="1">
        <v>11</v>
      </c>
      <c r="AJ26" s="1" t="s">
        <v>631</v>
      </c>
      <c r="AK26" s="939">
        <f t="shared" si="12"/>
        <v>18</v>
      </c>
      <c r="AL26" s="876">
        <f>IFERROR(_xlfn.RANK.EQ(AK26,$AK$16:$AK$29,0)+COUNTIF(AK$16:AK26,AK26)-1,"-")</f>
        <v>13</v>
      </c>
      <c r="AM26" s="876"/>
      <c r="AN26" s="828">
        <f t="shared" si="13"/>
        <v>11</v>
      </c>
      <c r="AO26" s="828" t="str">
        <f t="shared" si="14"/>
        <v>根室</v>
      </c>
      <c r="AP26" s="941">
        <f t="shared" si="15"/>
        <v>96</v>
      </c>
      <c r="AQ26" s="939">
        <f t="shared" si="16"/>
        <v>978</v>
      </c>
      <c r="AR26" s="876">
        <f>IFERROR(_xlfn.RANK.EQ(AQ26,$AQ$16:$AQ$29,0)+COUNTIF(AQ$16:AQ26,AQ26)-1,"-")</f>
        <v>13</v>
      </c>
      <c r="AS26" s="876"/>
      <c r="AT26" s="828">
        <f t="shared" si="17"/>
        <v>11</v>
      </c>
      <c r="AU26" s="828" t="str">
        <f t="shared" si="18"/>
        <v>根室</v>
      </c>
      <c r="AV26" s="941">
        <f t="shared" si="19"/>
        <v>4930</v>
      </c>
      <c r="AW26" s="939">
        <f t="shared" si="20"/>
        <v>5550</v>
      </c>
      <c r="AX26" s="876">
        <f>IFERROR(_xlfn.RANK.EQ(AW26,$AW$16:$AW$29,0)+COUNTIF(AW$16:AW26,AW26)-1,"-")</f>
        <v>10</v>
      </c>
      <c r="AY26" s="998"/>
      <c r="AZ26" s="1001">
        <f t="shared" si="21"/>
        <v>11</v>
      </c>
      <c r="BA26" s="1001" t="str">
        <f t="shared" si="22"/>
        <v>根室</v>
      </c>
      <c r="BB26" s="1011">
        <f t="shared" si="23"/>
        <v>5150</v>
      </c>
    </row>
    <row r="27" spans="1:54" ht="26.25" customHeight="1">
      <c r="A27" s="677" t="s">
        <v>604</v>
      </c>
      <c r="B27" s="676" t="s">
        <v>604</v>
      </c>
      <c r="C27" s="15" t="s">
        <v>188</v>
      </c>
      <c r="D27" s="676" t="s">
        <v>634</v>
      </c>
      <c r="E27" s="15" t="s">
        <v>311</v>
      </c>
      <c r="F27" s="680" t="s">
        <v>145</v>
      </c>
      <c r="G27" s="681" t="s">
        <v>145</v>
      </c>
      <c r="H27" s="681" t="s">
        <v>145</v>
      </c>
      <c r="I27" s="681" t="s">
        <v>145</v>
      </c>
      <c r="J27" s="681" t="s">
        <v>145</v>
      </c>
      <c r="M27" s="346">
        <v>12</v>
      </c>
      <c r="N27" s="346" t="s">
        <v>319</v>
      </c>
      <c r="O27" s="104" t="str">
        <f t="shared" si="0"/>
        <v>-</v>
      </c>
      <c r="P27" s="1008" t="str">
        <f>IFERROR(_xlfn.RANK.EQ(O27,$O$16:$O$194,0)+COUNTIF(O$16:O27,O27)-1,"-")</f>
        <v>-</v>
      </c>
      <c r="Q27" s="1008"/>
      <c r="R27" s="105">
        <f t="shared" si="1"/>
        <v>12</v>
      </c>
      <c r="S27" s="105" t="str">
        <f t="shared" si="2"/>
        <v>美幌町</v>
      </c>
      <c r="T27" s="1010">
        <f t="shared" si="3"/>
        <v>1920</v>
      </c>
      <c r="U27" s="104" t="str">
        <f t="shared" si="4"/>
        <v>-</v>
      </c>
      <c r="V27" s="1008" t="str">
        <f>IFERROR(_xlfn.RANK.EQ(U27,$U$16:$U$194,0)+COUNTIF(U$16:U27,U27)-1,"-")</f>
        <v>-</v>
      </c>
      <c r="W27" s="1008"/>
      <c r="X27" s="105">
        <f t="shared" si="5"/>
        <v>12</v>
      </c>
      <c r="Y27" s="105" t="str">
        <f t="shared" si="6"/>
        <v>士幌町</v>
      </c>
      <c r="Z27" s="1010">
        <f t="shared" si="7"/>
        <v>140400</v>
      </c>
      <c r="AA27" s="104" t="str">
        <f t="shared" si="8"/>
        <v>-</v>
      </c>
      <c r="AB27" s="876" t="str">
        <f>IFERROR(_xlfn.RANK.EQ(AA27,$AA$16:$AA$194,0)+COUNTIF(AA$16:AA27,AA27)-1,"-")</f>
        <v>-</v>
      </c>
      <c r="AC27" s="876"/>
      <c r="AD27" s="828">
        <f t="shared" si="9"/>
        <v>12</v>
      </c>
      <c r="AE27" s="828" t="str">
        <f t="shared" si="10"/>
        <v>小清水町</v>
      </c>
      <c r="AF27" s="959">
        <f t="shared" si="11"/>
        <v>7840</v>
      </c>
      <c r="AG27" s="102"/>
      <c r="AH27" s="1"/>
      <c r="AI27" s="1">
        <v>12</v>
      </c>
      <c r="AJ27" s="1" t="s">
        <v>633</v>
      </c>
      <c r="AK27" s="939">
        <f t="shared" si="12"/>
        <v>21600</v>
      </c>
      <c r="AL27" s="876">
        <f>IFERROR(_xlfn.RANK.EQ(AK27,$AK$16:$AK$29,0)+COUNTIF(AK$16:AK27,AK27)-1,"-")</f>
        <v>1</v>
      </c>
      <c r="AM27" s="876"/>
      <c r="AN27" s="828">
        <f t="shared" si="13"/>
        <v>12</v>
      </c>
      <c r="AO27" s="828" t="str">
        <f t="shared" si="14"/>
        <v>渡島</v>
      </c>
      <c r="AP27" s="941">
        <f t="shared" si="15"/>
        <v>85</v>
      </c>
      <c r="AQ27" s="939">
        <f t="shared" si="16"/>
        <v>1586000</v>
      </c>
      <c r="AR27" s="876">
        <f>IFERROR(_xlfn.RANK.EQ(AQ27,$AQ$16:$AQ$29,0)+COUNTIF(AQ$16:AQ27,AQ27)-1,"-")</f>
        <v>1</v>
      </c>
      <c r="AS27" s="876"/>
      <c r="AT27" s="828">
        <f t="shared" si="17"/>
        <v>12</v>
      </c>
      <c r="AU27" s="828" t="str">
        <f t="shared" si="18"/>
        <v>渡島</v>
      </c>
      <c r="AV27" s="941">
        <f t="shared" si="19"/>
        <v>3770</v>
      </c>
      <c r="AW27" s="939">
        <f t="shared" si="20"/>
        <v>7350</v>
      </c>
      <c r="AX27" s="876">
        <f>IFERROR(_xlfn.RANK.EQ(AW27,$AW$16:$AW$29,0)+COUNTIF(AW$16:AW27,AW27)-1,"-")</f>
        <v>2</v>
      </c>
      <c r="AY27" s="998"/>
      <c r="AZ27" s="1001">
        <f t="shared" si="21"/>
        <v>12</v>
      </c>
      <c r="BA27" s="1001" t="str">
        <f t="shared" si="22"/>
        <v>留萌</v>
      </c>
      <c r="BB27" s="1011">
        <f t="shared" si="23"/>
        <v>4700</v>
      </c>
    </row>
    <row r="28" spans="1:54" ht="26.25" customHeight="1">
      <c r="A28" s="677" t="s">
        <v>604</v>
      </c>
      <c r="B28" s="676" t="s">
        <v>604</v>
      </c>
      <c r="C28" s="15" t="s">
        <v>188</v>
      </c>
      <c r="D28" s="676" t="s">
        <v>636</v>
      </c>
      <c r="E28" s="15" t="s">
        <v>288</v>
      </c>
      <c r="F28" s="680" t="s">
        <v>888</v>
      </c>
      <c r="G28" s="681" t="s">
        <v>888</v>
      </c>
      <c r="H28" s="681" t="s">
        <v>888</v>
      </c>
      <c r="I28" s="681" t="s">
        <v>888</v>
      </c>
      <c r="J28" s="681" t="s">
        <v>888</v>
      </c>
      <c r="M28" s="346">
        <v>13</v>
      </c>
      <c r="N28" s="346" t="s">
        <v>348</v>
      </c>
      <c r="O28" s="104" t="str">
        <f t="shared" si="0"/>
        <v>x</v>
      </c>
      <c r="P28" s="1008" t="str">
        <f>IFERROR(_xlfn.RANK.EQ(O28,$O$16:$O$194,0)+COUNTIF(O$16:O28,O28)-1,"-")</f>
        <v>-</v>
      </c>
      <c r="Q28" s="1008"/>
      <c r="R28" s="105">
        <f t="shared" si="1"/>
        <v>13</v>
      </c>
      <c r="S28" s="105" t="str">
        <f t="shared" si="2"/>
        <v>更別村</v>
      </c>
      <c r="T28" s="1010">
        <f t="shared" si="3"/>
        <v>1820</v>
      </c>
      <c r="U28" s="104" t="str">
        <f t="shared" si="4"/>
        <v>x</v>
      </c>
      <c r="V28" s="1008" t="str">
        <f>IFERROR(_xlfn.RANK.EQ(U28,$U$16:$U$194,0)+COUNTIF(U$16:U28,U28)-1,"-")</f>
        <v>-</v>
      </c>
      <c r="W28" s="1008"/>
      <c r="X28" s="105">
        <f t="shared" si="5"/>
        <v>13</v>
      </c>
      <c r="Y28" s="105" t="str">
        <f t="shared" si="6"/>
        <v>美幌町</v>
      </c>
      <c r="Z28" s="1010">
        <f t="shared" si="7"/>
        <v>127300</v>
      </c>
      <c r="AA28" s="104" t="str">
        <f t="shared" si="8"/>
        <v>x</v>
      </c>
      <c r="AB28" s="876" t="str">
        <f>IFERROR(_xlfn.RANK.EQ(AA28,$AA$16:$AA$194,0)+COUNTIF(AA$16:AA28,AA28)-1,"-")</f>
        <v>-</v>
      </c>
      <c r="AC28" s="876"/>
      <c r="AD28" s="828">
        <f t="shared" si="9"/>
        <v>13</v>
      </c>
      <c r="AE28" s="828" t="str">
        <f t="shared" si="10"/>
        <v>中富良野町</v>
      </c>
      <c r="AF28" s="959">
        <f t="shared" si="11"/>
        <v>7690</v>
      </c>
      <c r="AG28" s="102"/>
      <c r="AH28" s="1"/>
      <c r="AI28" s="1">
        <v>13</v>
      </c>
      <c r="AJ28" s="1" t="s">
        <v>635</v>
      </c>
      <c r="AK28" s="939">
        <f t="shared" si="12"/>
        <v>250</v>
      </c>
      <c r="AL28" s="876">
        <f>IFERROR(_xlfn.RANK.EQ(AK28,$AK$16:$AK$29,0)+COUNTIF(AK$16:AK28,AK28)-1,"-")</f>
        <v>9</v>
      </c>
      <c r="AM28" s="876"/>
      <c r="AN28" s="828">
        <f t="shared" si="13"/>
        <v>13</v>
      </c>
      <c r="AO28" s="828" t="str">
        <f t="shared" si="14"/>
        <v>日高</v>
      </c>
      <c r="AP28" s="941">
        <f t="shared" si="15"/>
        <v>18</v>
      </c>
      <c r="AQ28" s="939">
        <f t="shared" si="16"/>
        <v>17300</v>
      </c>
      <c r="AR28" s="876">
        <f>IFERROR(_xlfn.RANK.EQ(AQ28,$AQ$16:$AQ$29,0)+COUNTIF(AQ$16:AQ28,AQ28)-1,"-")</f>
        <v>8</v>
      </c>
      <c r="AS28" s="876"/>
      <c r="AT28" s="828">
        <f t="shared" si="17"/>
        <v>13</v>
      </c>
      <c r="AU28" s="828" t="str">
        <f t="shared" si="18"/>
        <v>日高</v>
      </c>
      <c r="AV28" s="941">
        <f t="shared" si="19"/>
        <v>978</v>
      </c>
      <c r="AW28" s="939">
        <f t="shared" si="20"/>
        <v>6920</v>
      </c>
      <c r="AX28" s="876">
        <f>IFERROR(_xlfn.RANK.EQ(AW28,$AW$16:$AW$29,0)+COUNTIF(AW$16:AW28,AW28)-1,"-")</f>
        <v>5</v>
      </c>
      <c r="AY28" s="998"/>
      <c r="AZ28" s="1001">
        <f t="shared" si="21"/>
        <v>13</v>
      </c>
      <c r="BA28" s="1001" t="str">
        <f t="shared" si="22"/>
        <v>渡島</v>
      </c>
      <c r="BB28" s="1011">
        <f t="shared" si="23"/>
        <v>4410</v>
      </c>
    </row>
    <row r="29" spans="1:54" ht="26.25" customHeight="1">
      <c r="A29" s="677" t="s">
        <v>604</v>
      </c>
      <c r="B29" s="676" t="s">
        <v>604</v>
      </c>
      <c r="C29" s="15" t="s">
        <v>188</v>
      </c>
      <c r="D29" s="676" t="s">
        <v>638</v>
      </c>
      <c r="E29" s="15" t="s">
        <v>222</v>
      </c>
      <c r="F29" s="680">
        <v>54</v>
      </c>
      <c r="G29" s="681">
        <v>6370</v>
      </c>
      <c r="H29" s="681">
        <v>6370</v>
      </c>
      <c r="I29" s="681">
        <v>6370</v>
      </c>
      <c r="J29" s="681">
        <v>3410</v>
      </c>
      <c r="M29" s="346">
        <v>14</v>
      </c>
      <c r="N29" s="346" t="s">
        <v>259</v>
      </c>
      <c r="O29" s="104" t="str">
        <f t="shared" si="0"/>
        <v>-</v>
      </c>
      <c r="P29" s="1008" t="str">
        <f>IFERROR(_xlfn.RANK.EQ(O29,$O$16:$O$194,0)+COUNTIF(O$16:O29,O29)-1,"-")</f>
        <v>-</v>
      </c>
      <c r="Q29" s="1008"/>
      <c r="R29" s="105">
        <f t="shared" si="1"/>
        <v>14</v>
      </c>
      <c r="S29" s="105" t="str">
        <f t="shared" si="2"/>
        <v>浦幌町</v>
      </c>
      <c r="T29" s="1010">
        <f t="shared" si="3"/>
        <v>1220</v>
      </c>
      <c r="U29" s="104" t="str">
        <f t="shared" si="4"/>
        <v>-</v>
      </c>
      <c r="V29" s="1008" t="str">
        <f>IFERROR(_xlfn.RANK.EQ(U29,$U$16:$U$194,0)+COUNTIF(U$16:U29,U29)-1,"-")</f>
        <v>-</v>
      </c>
      <c r="W29" s="1008"/>
      <c r="X29" s="105">
        <f t="shared" si="5"/>
        <v>14</v>
      </c>
      <c r="Y29" s="105" t="str">
        <f t="shared" si="6"/>
        <v>中札内村</v>
      </c>
      <c r="Z29" s="1010">
        <f t="shared" si="7"/>
        <v>91800</v>
      </c>
      <c r="AA29" s="104" t="str">
        <f t="shared" si="8"/>
        <v>-</v>
      </c>
      <c r="AB29" s="876" t="str">
        <f>IFERROR(_xlfn.RANK.EQ(AA29,$AA$16:$AA$194,0)+COUNTIF(AA$16:AA29,AA29)-1,"-")</f>
        <v>-</v>
      </c>
      <c r="AC29" s="876"/>
      <c r="AD29" s="828">
        <f t="shared" si="9"/>
        <v>14</v>
      </c>
      <c r="AE29" s="828" t="str">
        <f t="shared" si="10"/>
        <v>帯広市</v>
      </c>
      <c r="AF29" s="959">
        <f t="shared" si="11"/>
        <v>7530</v>
      </c>
      <c r="AG29" s="102"/>
      <c r="AH29" s="1"/>
      <c r="AI29" s="1">
        <v>14</v>
      </c>
      <c r="AJ29" s="1" t="s">
        <v>637</v>
      </c>
      <c r="AK29" s="940">
        <f t="shared" si="12"/>
        <v>96</v>
      </c>
      <c r="AL29" s="877">
        <f>IFERROR(_xlfn.RANK.EQ(AK29,$AK$16:$AK$29,0)+COUNTIF(AK$16:AK29,AK29)-1,"-")</f>
        <v>11</v>
      </c>
      <c r="AM29" s="877"/>
      <c r="AN29" s="760" t="str">
        <f t="shared" si="13"/>
        <v>-</v>
      </c>
      <c r="AO29" s="760" t="str">
        <f t="shared" si="14"/>
        <v>-</v>
      </c>
      <c r="AP29" s="962" t="str">
        <f t="shared" si="15"/>
        <v>-</v>
      </c>
      <c r="AQ29" s="940">
        <f t="shared" si="16"/>
        <v>4930</v>
      </c>
      <c r="AR29" s="877">
        <f>IFERROR(_xlfn.RANK.EQ(AQ29,$AQ$16:$AQ$29,0)+COUNTIF(AQ$16:AQ29,AQ29)-1,"-")</f>
        <v>11</v>
      </c>
      <c r="AS29" s="877"/>
      <c r="AT29" s="760" t="str">
        <f t="shared" si="17"/>
        <v>-</v>
      </c>
      <c r="AU29" s="760" t="str">
        <f t="shared" si="18"/>
        <v>-</v>
      </c>
      <c r="AV29" s="962" t="str">
        <f t="shared" si="19"/>
        <v>-</v>
      </c>
      <c r="AW29" s="940">
        <f t="shared" si="20"/>
        <v>5150</v>
      </c>
      <c r="AX29" s="877">
        <f>IFERROR(_xlfn.RANK.EQ(AW29,$AW$16:$AW$29,0)+COUNTIF(AW$16:AW29,AW29)-1,"-")</f>
        <v>11</v>
      </c>
      <c r="AY29" s="1000"/>
      <c r="AZ29" s="1003" t="str">
        <f t="shared" si="21"/>
        <v>-</v>
      </c>
      <c r="BA29" s="1003" t="str">
        <f t="shared" si="22"/>
        <v>-</v>
      </c>
      <c r="BB29" s="1004" t="str">
        <f t="shared" si="23"/>
        <v>-</v>
      </c>
    </row>
    <row r="30" spans="1:54" ht="26.25" customHeight="1">
      <c r="A30" s="677" t="s">
        <v>604</v>
      </c>
      <c r="B30" s="676" t="s">
        <v>604</v>
      </c>
      <c r="C30" s="15" t="s">
        <v>188</v>
      </c>
      <c r="D30" s="676" t="s">
        <v>639</v>
      </c>
      <c r="E30" s="15" t="s">
        <v>252</v>
      </c>
      <c r="F30" s="680" t="s">
        <v>888</v>
      </c>
      <c r="G30" s="681" t="s">
        <v>888</v>
      </c>
      <c r="H30" s="681" t="s">
        <v>888</v>
      </c>
      <c r="I30" s="681" t="s">
        <v>145</v>
      </c>
      <c r="J30" s="681" t="s">
        <v>888</v>
      </c>
      <c r="M30" s="346">
        <v>15</v>
      </c>
      <c r="N30" s="346" t="s">
        <v>227</v>
      </c>
      <c r="O30" s="104">
        <f t="shared" si="0"/>
        <v>55</v>
      </c>
      <c r="P30" s="1008">
        <f>IFERROR(_xlfn.RANK.EQ(O30,$O$16:$O$194,0)+COUNTIF(O$16:O30,O30)-1,"-")</f>
        <v>64</v>
      </c>
      <c r="Q30" s="1008"/>
      <c r="R30" s="105">
        <f t="shared" si="1"/>
        <v>15</v>
      </c>
      <c r="S30" s="105" t="str">
        <f t="shared" si="2"/>
        <v>清水町</v>
      </c>
      <c r="T30" s="1010">
        <f t="shared" si="3"/>
        <v>1130</v>
      </c>
      <c r="U30" s="104">
        <f t="shared" si="4"/>
        <v>4530</v>
      </c>
      <c r="V30" s="1008">
        <f>IFERROR(_xlfn.RANK.EQ(U30,$U$16:$U$194,0)+COUNTIF(U$16:U30,U30)-1,"-")</f>
        <v>61</v>
      </c>
      <c r="W30" s="1008"/>
      <c r="X30" s="105">
        <f t="shared" si="5"/>
        <v>15</v>
      </c>
      <c r="Y30" s="105" t="str">
        <f t="shared" si="6"/>
        <v>浦幌町</v>
      </c>
      <c r="Z30" s="1010">
        <f t="shared" si="7"/>
        <v>82600</v>
      </c>
      <c r="AA30" s="104">
        <f t="shared" si="8"/>
        <v>8300</v>
      </c>
      <c r="AB30" s="876">
        <f>IFERROR(_xlfn.RANK.EQ(AA30,$AA$16:$AA$194,0)+COUNTIF(AA$16:AA30,AA30)-1,"-")</f>
        <v>5</v>
      </c>
      <c r="AC30" s="876"/>
      <c r="AD30" s="828">
        <f t="shared" si="9"/>
        <v>15</v>
      </c>
      <c r="AE30" s="828" t="str">
        <f t="shared" si="10"/>
        <v>音更町</v>
      </c>
      <c r="AF30" s="959">
        <f t="shared" si="11"/>
        <v>7480</v>
      </c>
      <c r="AG30" s="102"/>
      <c r="AH30" s="1"/>
      <c r="AI30" s="1"/>
      <c r="AJ30" s="1"/>
      <c r="AK30" s="1"/>
      <c r="AL30" s="1"/>
      <c r="AM30" s="1"/>
      <c r="AN30" s="1"/>
      <c r="AO30" s="1"/>
      <c r="AP30" s="1"/>
      <c r="AQ30" s="1"/>
      <c r="AR30" s="1"/>
      <c r="AS30" s="1"/>
      <c r="AT30" s="1"/>
      <c r="AU30" s="1"/>
      <c r="AV30" s="1"/>
      <c r="AW30" s="1"/>
      <c r="AX30" s="1"/>
    </row>
    <row r="31" spans="1:54" ht="26.25" customHeight="1">
      <c r="A31" s="677" t="s">
        <v>604</v>
      </c>
      <c r="B31" s="676" t="s">
        <v>605</v>
      </c>
      <c r="C31" s="15" t="s">
        <v>193</v>
      </c>
      <c r="D31" s="676" t="s">
        <v>640</v>
      </c>
      <c r="E31" s="15" t="s">
        <v>316</v>
      </c>
      <c r="F31" s="680" t="s">
        <v>888</v>
      </c>
      <c r="G31" s="681" t="s">
        <v>888</v>
      </c>
      <c r="H31" s="681" t="s">
        <v>145</v>
      </c>
      <c r="I31" s="681" t="s">
        <v>888</v>
      </c>
      <c r="J31" s="681" t="s">
        <v>888</v>
      </c>
      <c r="M31" s="346">
        <v>16</v>
      </c>
      <c r="N31" s="346" t="s">
        <v>246</v>
      </c>
      <c r="O31" s="104" t="str">
        <f t="shared" si="0"/>
        <v>-</v>
      </c>
      <c r="P31" s="1008" t="str">
        <f>IFERROR(_xlfn.RANK.EQ(O31,$O$16:$O$194,0)+COUNTIF(O$16:O31,O31)-1,"-")</f>
        <v>-</v>
      </c>
      <c r="Q31" s="1008"/>
      <c r="R31" s="105">
        <f t="shared" si="1"/>
        <v>16</v>
      </c>
      <c r="S31" s="105" t="str">
        <f t="shared" si="2"/>
        <v>中札内村</v>
      </c>
      <c r="T31" s="1010">
        <f t="shared" si="3"/>
        <v>1080</v>
      </c>
      <c r="U31" s="104" t="str">
        <f t="shared" si="4"/>
        <v>-</v>
      </c>
      <c r="V31" s="1008" t="str">
        <f>IFERROR(_xlfn.RANK.EQ(U31,$U$16:$U$194,0)+COUNTIF(U$16:U31,U31)-1,"-")</f>
        <v>-</v>
      </c>
      <c r="W31" s="1008"/>
      <c r="X31" s="105">
        <f t="shared" si="5"/>
        <v>16</v>
      </c>
      <c r="Y31" s="105" t="str">
        <f t="shared" si="6"/>
        <v>清水町</v>
      </c>
      <c r="Z31" s="1010">
        <f t="shared" si="7"/>
        <v>73400</v>
      </c>
      <c r="AA31" s="104" t="str">
        <f t="shared" si="8"/>
        <v>-</v>
      </c>
      <c r="AB31" s="876" t="str">
        <f>IFERROR(_xlfn.RANK.EQ(AA31,$AA$16:$AA$194,0)+COUNTIF(AA$16:AA31,AA31)-1,"-")</f>
        <v>-</v>
      </c>
      <c r="AC31" s="876"/>
      <c r="AD31" s="828">
        <f t="shared" si="9"/>
        <v>16</v>
      </c>
      <c r="AE31" s="828" t="str">
        <f t="shared" si="10"/>
        <v>東神楽町</v>
      </c>
      <c r="AF31" s="959">
        <f t="shared" si="11"/>
        <v>7450</v>
      </c>
      <c r="AG31" s="102"/>
      <c r="AH31" s="1"/>
      <c r="AI31" s="1"/>
      <c r="AJ31" s="1"/>
      <c r="AK31" s="1"/>
      <c r="AL31" s="1"/>
      <c r="AM31" s="1"/>
      <c r="AN31" s="1"/>
      <c r="AO31" s="1"/>
      <c r="AP31" s="1"/>
      <c r="AQ31" s="1"/>
      <c r="AR31" s="1"/>
      <c r="AS31" s="1"/>
      <c r="AT31" s="1"/>
      <c r="AU31" s="1"/>
      <c r="AV31" s="1"/>
      <c r="AW31" s="1"/>
      <c r="AX31" s="1"/>
    </row>
    <row r="32" spans="1:54" ht="26.25" customHeight="1">
      <c r="A32" s="677" t="s">
        <v>604</v>
      </c>
      <c r="B32" s="676" t="s">
        <v>605</v>
      </c>
      <c r="C32" s="15" t="s">
        <v>193</v>
      </c>
      <c r="D32" s="676" t="s">
        <v>641</v>
      </c>
      <c r="E32" s="15" t="s">
        <v>304</v>
      </c>
      <c r="F32" s="680" t="s">
        <v>888</v>
      </c>
      <c r="G32" s="681" t="s">
        <v>888</v>
      </c>
      <c r="H32" s="681" t="s">
        <v>145</v>
      </c>
      <c r="I32" s="681" t="s">
        <v>888</v>
      </c>
      <c r="J32" s="681" t="s">
        <v>888</v>
      </c>
      <c r="M32" s="346">
        <v>17</v>
      </c>
      <c r="N32" s="346" t="s">
        <v>215</v>
      </c>
      <c r="O32" s="104">
        <f t="shared" si="0"/>
        <v>83</v>
      </c>
      <c r="P32" s="1008">
        <f>IFERROR(_xlfn.RANK.EQ(O32,$O$16:$O$194,0)+COUNTIF(O$16:O32,O32)-1,"-")</f>
        <v>59</v>
      </c>
      <c r="Q32" s="1008"/>
      <c r="R32" s="105">
        <f t="shared" si="1"/>
        <v>17</v>
      </c>
      <c r="S32" s="105" t="str">
        <f t="shared" si="2"/>
        <v>美瑛町</v>
      </c>
      <c r="T32" s="1010">
        <f t="shared" si="3"/>
        <v>895</v>
      </c>
      <c r="U32" s="104">
        <f t="shared" si="4"/>
        <v>5850</v>
      </c>
      <c r="V32" s="1008">
        <f>IFERROR(_xlfn.RANK.EQ(U32,$U$16:$U$194,0)+COUNTIF(U$16:U32,U32)-1,"-")</f>
        <v>54</v>
      </c>
      <c r="W32" s="1008"/>
      <c r="X32" s="105">
        <f t="shared" si="5"/>
        <v>17</v>
      </c>
      <c r="Y32" s="105" t="str">
        <f t="shared" si="6"/>
        <v>美瑛町</v>
      </c>
      <c r="Z32" s="1010">
        <f t="shared" si="7"/>
        <v>71300</v>
      </c>
      <c r="AA32" s="104">
        <f t="shared" si="8"/>
        <v>7030</v>
      </c>
      <c r="AB32" s="876">
        <f>IFERROR(_xlfn.RANK.EQ(AA32,$AA$16:$AA$194,0)+COUNTIF(AA$16:AA32,AA32)-1,"-")</f>
        <v>30</v>
      </c>
      <c r="AC32" s="876"/>
      <c r="AD32" s="828">
        <f t="shared" si="9"/>
        <v>16</v>
      </c>
      <c r="AE32" s="828" t="str">
        <f t="shared" si="10"/>
        <v>幕別町</v>
      </c>
      <c r="AF32" s="959">
        <f t="shared" si="11"/>
        <v>7450</v>
      </c>
      <c r="AG32" s="102"/>
      <c r="AH32" s="1"/>
      <c r="AI32" s="1"/>
      <c r="AJ32" s="1"/>
      <c r="AK32" s="1"/>
      <c r="AL32" s="1"/>
      <c r="AM32" s="1"/>
      <c r="AN32" s="1"/>
      <c r="AO32" s="1"/>
      <c r="AP32" s="1"/>
      <c r="AQ32" s="1"/>
      <c r="AR32" s="1"/>
      <c r="AS32" s="1"/>
      <c r="AT32" s="1"/>
      <c r="AU32" s="1"/>
      <c r="AV32" s="1"/>
      <c r="AW32" s="1"/>
      <c r="AX32" s="1"/>
    </row>
    <row r="33" spans="1:50" ht="26.25" customHeight="1">
      <c r="A33" s="677" t="s">
        <v>604</v>
      </c>
      <c r="B33" s="676" t="s">
        <v>605</v>
      </c>
      <c r="C33" s="15" t="s">
        <v>193</v>
      </c>
      <c r="D33" s="676" t="s">
        <v>642</v>
      </c>
      <c r="E33" s="15" t="s">
        <v>360</v>
      </c>
      <c r="F33" s="680" t="s">
        <v>145</v>
      </c>
      <c r="G33" s="681" t="s">
        <v>145</v>
      </c>
      <c r="H33" s="681" t="s">
        <v>145</v>
      </c>
      <c r="I33" s="681" t="s">
        <v>145</v>
      </c>
      <c r="J33" s="681" t="s">
        <v>145</v>
      </c>
      <c r="M33" s="346">
        <v>18</v>
      </c>
      <c r="N33" s="346" t="s">
        <v>324</v>
      </c>
      <c r="O33" s="104" t="str">
        <f t="shared" si="0"/>
        <v>x</v>
      </c>
      <c r="P33" s="1008" t="str">
        <f>IFERROR(_xlfn.RANK.EQ(O33,$O$16:$O$194,0)+COUNTIF(O$16:O33,O33)-1,"-")</f>
        <v>-</v>
      </c>
      <c r="Q33" s="1008"/>
      <c r="R33" s="105">
        <f t="shared" si="1"/>
        <v>18</v>
      </c>
      <c r="S33" s="105" t="str">
        <f t="shared" si="2"/>
        <v>本別町</v>
      </c>
      <c r="T33" s="1010">
        <f t="shared" si="3"/>
        <v>889</v>
      </c>
      <c r="U33" s="104" t="str">
        <f t="shared" si="4"/>
        <v>x</v>
      </c>
      <c r="V33" s="1008" t="str">
        <f>IFERROR(_xlfn.RANK.EQ(U33,$U$16:$U$194,0)+COUNTIF(U$16:U33,U33)-1,"-")</f>
        <v>-</v>
      </c>
      <c r="W33" s="1008"/>
      <c r="X33" s="105">
        <f t="shared" si="5"/>
        <v>18</v>
      </c>
      <c r="Y33" s="105" t="str">
        <f t="shared" si="6"/>
        <v>本別町</v>
      </c>
      <c r="Z33" s="1010">
        <f t="shared" si="7"/>
        <v>59800</v>
      </c>
      <c r="AA33" s="104" t="str">
        <f t="shared" si="8"/>
        <v>x</v>
      </c>
      <c r="AB33" s="876" t="str">
        <f>IFERROR(_xlfn.RANK.EQ(AA33,$AA$16:$AA$194,0)+COUNTIF(AA$16:AA33,AA33)-1,"-")</f>
        <v>-</v>
      </c>
      <c r="AC33" s="876"/>
      <c r="AD33" s="828">
        <f t="shared" si="9"/>
        <v>18</v>
      </c>
      <c r="AE33" s="828" t="str">
        <f t="shared" si="10"/>
        <v>大樹町</v>
      </c>
      <c r="AF33" s="959">
        <f t="shared" si="11"/>
        <v>7380</v>
      </c>
      <c r="AG33" s="102"/>
      <c r="AH33" s="1"/>
      <c r="AI33" s="1"/>
      <c r="AJ33" s="1"/>
      <c r="AK33" s="1"/>
      <c r="AL33" s="1"/>
      <c r="AM33" s="1"/>
      <c r="AN33" s="1"/>
      <c r="AO33" s="1"/>
      <c r="AP33" s="1"/>
      <c r="AQ33" s="1"/>
      <c r="AR33" s="1"/>
      <c r="AS33" s="1"/>
      <c r="AT33" s="1"/>
      <c r="AU33" s="1"/>
      <c r="AV33" s="1"/>
      <c r="AW33" s="1"/>
      <c r="AX33" s="1"/>
    </row>
    <row r="34" spans="1:50" ht="26.25" customHeight="1">
      <c r="A34" s="677" t="s">
        <v>604</v>
      </c>
      <c r="B34" s="676" t="s">
        <v>605</v>
      </c>
      <c r="C34" s="15" t="s">
        <v>193</v>
      </c>
      <c r="D34" s="676" t="s">
        <v>643</v>
      </c>
      <c r="E34" s="15" t="s">
        <v>356</v>
      </c>
      <c r="F34" s="680" t="s">
        <v>145</v>
      </c>
      <c r="G34" s="681" t="s">
        <v>145</v>
      </c>
      <c r="H34" s="681" t="s">
        <v>145</v>
      </c>
      <c r="I34" s="681" t="s">
        <v>145</v>
      </c>
      <c r="J34" s="681" t="s">
        <v>145</v>
      </c>
      <c r="M34" s="346">
        <v>19</v>
      </c>
      <c r="N34" s="346" t="s">
        <v>321</v>
      </c>
      <c r="O34" s="104">
        <f t="shared" si="0"/>
        <v>86</v>
      </c>
      <c r="P34" s="1008">
        <f>IFERROR(_xlfn.RANK.EQ(O34,$O$16:$O$194,0)+COUNTIF(O$16:O34,O34)-1,"-")</f>
        <v>55</v>
      </c>
      <c r="Q34" s="1008"/>
      <c r="R34" s="105">
        <f t="shared" si="1"/>
        <v>19</v>
      </c>
      <c r="S34" s="105" t="str">
        <f t="shared" si="2"/>
        <v>鹿追町</v>
      </c>
      <c r="T34" s="1010">
        <f t="shared" si="3"/>
        <v>851</v>
      </c>
      <c r="U34" s="104">
        <f t="shared" si="4"/>
        <v>4080</v>
      </c>
      <c r="V34" s="1008">
        <f>IFERROR(_xlfn.RANK.EQ(U34,$U$16:$U$194,0)+COUNTIF(U$16:U34,U34)-1,"-")</f>
        <v>62</v>
      </c>
      <c r="W34" s="1008"/>
      <c r="X34" s="105">
        <f t="shared" si="5"/>
        <v>19</v>
      </c>
      <c r="Y34" s="105" t="str">
        <f t="shared" si="6"/>
        <v>鹿追町</v>
      </c>
      <c r="Z34" s="1010">
        <f t="shared" si="7"/>
        <v>54600</v>
      </c>
      <c r="AA34" s="104">
        <f t="shared" si="8"/>
        <v>4770</v>
      </c>
      <c r="AB34" s="876">
        <f>IFERROR(_xlfn.RANK.EQ(AA34,$AA$16:$AA$194,0)+COUNTIF(AA$16:AA34,AA34)-1,"-")</f>
        <v>80</v>
      </c>
      <c r="AC34" s="876"/>
      <c r="AD34" s="828">
        <f t="shared" si="9"/>
        <v>18</v>
      </c>
      <c r="AE34" s="828" t="str">
        <f t="shared" si="10"/>
        <v>豊頃町</v>
      </c>
      <c r="AF34" s="959">
        <f t="shared" si="11"/>
        <v>7380</v>
      </c>
      <c r="AG34" s="102"/>
      <c r="AH34" s="1"/>
      <c r="AI34" s="1"/>
      <c r="AJ34" s="1"/>
      <c r="AK34" s="1"/>
      <c r="AL34" s="1"/>
      <c r="AM34" s="1"/>
      <c r="AN34" s="1"/>
      <c r="AO34" s="1"/>
      <c r="AP34" s="1"/>
      <c r="AQ34" s="1"/>
      <c r="AR34" s="1"/>
      <c r="AS34" s="1"/>
      <c r="AT34" s="1"/>
      <c r="AU34" s="1"/>
      <c r="AV34" s="1"/>
      <c r="AW34" s="1"/>
      <c r="AX34" s="1"/>
    </row>
    <row r="35" spans="1:50" ht="26.25" customHeight="1">
      <c r="A35" s="677" t="s">
        <v>604</v>
      </c>
      <c r="B35" s="676" t="s">
        <v>605</v>
      </c>
      <c r="C35" s="15" t="s">
        <v>193</v>
      </c>
      <c r="D35" s="676" t="s">
        <v>644</v>
      </c>
      <c r="E35" s="15" t="s">
        <v>329</v>
      </c>
      <c r="F35" s="680" t="s">
        <v>145</v>
      </c>
      <c r="G35" s="681" t="s">
        <v>145</v>
      </c>
      <c r="H35" s="681" t="s">
        <v>145</v>
      </c>
      <c r="I35" s="681" t="s">
        <v>145</v>
      </c>
      <c r="J35" s="681" t="s">
        <v>145</v>
      </c>
      <c r="M35" s="346">
        <v>20</v>
      </c>
      <c r="N35" s="346" t="s">
        <v>217</v>
      </c>
      <c r="O35" s="104">
        <f t="shared" si="0"/>
        <v>541</v>
      </c>
      <c r="P35" s="1008">
        <f>IFERROR(_xlfn.RANK.EQ(O35,$O$16:$O$194,0)+COUNTIF(O$16:O35,O35)-1,"-")</f>
        <v>25</v>
      </c>
      <c r="Q35" s="1008"/>
      <c r="R35" s="105">
        <f t="shared" si="1"/>
        <v>20</v>
      </c>
      <c r="S35" s="105" t="str">
        <f t="shared" si="2"/>
        <v>池田町</v>
      </c>
      <c r="T35" s="1010">
        <f t="shared" si="3"/>
        <v>709</v>
      </c>
      <c r="U35" s="104">
        <f t="shared" si="4"/>
        <v>34800</v>
      </c>
      <c r="V35" s="1008">
        <f>IFERROR(_xlfn.RANK.EQ(U35,$U$16:$U$194,0)+COUNTIF(U$16:U35,U35)-1,"-")</f>
        <v>25</v>
      </c>
      <c r="W35" s="1008"/>
      <c r="X35" s="105">
        <f t="shared" si="5"/>
        <v>20</v>
      </c>
      <c r="Y35" s="105" t="str">
        <f t="shared" si="6"/>
        <v>池田町</v>
      </c>
      <c r="Z35" s="1010">
        <f t="shared" si="7"/>
        <v>52000</v>
      </c>
      <c r="AA35" s="104">
        <f t="shared" si="8"/>
        <v>6420</v>
      </c>
      <c r="AB35" s="876">
        <f>IFERROR(_xlfn.RANK.EQ(AA35,$AA$16:$AA$194,0)+COUNTIF(AA$16:AA35,AA35)-1,"-")</f>
        <v>57</v>
      </c>
      <c r="AC35" s="876"/>
      <c r="AD35" s="828">
        <f t="shared" si="9"/>
        <v>20</v>
      </c>
      <c r="AE35" s="828" t="str">
        <f t="shared" si="10"/>
        <v>芽室町</v>
      </c>
      <c r="AF35" s="959">
        <f t="shared" si="11"/>
        <v>7360</v>
      </c>
      <c r="AG35" s="102"/>
      <c r="AH35" s="1"/>
      <c r="AI35" s="1"/>
      <c r="AJ35" s="1"/>
      <c r="AK35" s="1"/>
      <c r="AL35" s="1"/>
      <c r="AM35" s="1"/>
      <c r="AN35" s="1"/>
      <c r="AO35" s="1"/>
      <c r="AP35" s="1"/>
      <c r="AQ35" s="1"/>
      <c r="AR35" s="1"/>
      <c r="AS35" s="1"/>
      <c r="AT35" s="1"/>
      <c r="AU35" s="1"/>
      <c r="AV35" s="1"/>
      <c r="AW35" s="1"/>
      <c r="AX35" s="1"/>
    </row>
    <row r="36" spans="1:50" ht="26.25" customHeight="1">
      <c r="A36" s="677" t="s">
        <v>604</v>
      </c>
      <c r="B36" s="676" t="s">
        <v>605</v>
      </c>
      <c r="C36" s="15" t="s">
        <v>193</v>
      </c>
      <c r="D36" s="676" t="s">
        <v>645</v>
      </c>
      <c r="E36" s="15" t="s">
        <v>344</v>
      </c>
      <c r="F36" s="680" t="s">
        <v>145</v>
      </c>
      <c r="G36" s="681" t="s">
        <v>145</v>
      </c>
      <c r="H36" s="681" t="s">
        <v>145</v>
      </c>
      <c r="I36" s="681" t="s">
        <v>145</v>
      </c>
      <c r="J36" s="681" t="s">
        <v>145</v>
      </c>
      <c r="M36" s="346">
        <v>21</v>
      </c>
      <c r="N36" s="346" t="s">
        <v>228</v>
      </c>
      <c r="O36" s="104">
        <f t="shared" si="0"/>
        <v>60</v>
      </c>
      <c r="P36" s="1008">
        <f>IFERROR(_xlfn.RANK.EQ(O36,$O$16:$O$194,0)+COUNTIF(O$16:O36,O36)-1,"-")</f>
        <v>62</v>
      </c>
      <c r="Q36" s="1008"/>
      <c r="R36" s="105">
        <f t="shared" si="1"/>
        <v>21</v>
      </c>
      <c r="S36" s="105" t="str">
        <f t="shared" si="2"/>
        <v>津別町</v>
      </c>
      <c r="T36" s="1010">
        <f t="shared" si="3"/>
        <v>643</v>
      </c>
      <c r="U36" s="104">
        <f t="shared" si="4"/>
        <v>4780</v>
      </c>
      <c r="V36" s="1008">
        <f>IFERROR(_xlfn.RANK.EQ(U36,$U$16:$U$194,0)+COUNTIF(U$16:U36,U36)-1,"-")</f>
        <v>60</v>
      </c>
      <c r="W36" s="1008"/>
      <c r="X36" s="105">
        <f t="shared" si="5"/>
        <v>21</v>
      </c>
      <c r="Y36" s="105" t="str">
        <f t="shared" si="6"/>
        <v>津別町</v>
      </c>
      <c r="Z36" s="1010">
        <f t="shared" si="7"/>
        <v>42500</v>
      </c>
      <c r="AA36" s="104">
        <f t="shared" si="8"/>
        <v>7920</v>
      </c>
      <c r="AB36" s="876">
        <f>IFERROR(_xlfn.RANK.EQ(AA36,$AA$16:$AA$194,0)+COUNTIF(AA$16:AA36,AA36)-1,"-")</f>
        <v>10</v>
      </c>
      <c r="AC36" s="876"/>
      <c r="AD36" s="828">
        <f t="shared" si="9"/>
        <v>21</v>
      </c>
      <c r="AE36" s="828" t="str">
        <f t="shared" si="10"/>
        <v>池田町</v>
      </c>
      <c r="AF36" s="959">
        <f t="shared" si="11"/>
        <v>7340</v>
      </c>
      <c r="AG36" s="102"/>
      <c r="AH36" s="1"/>
      <c r="AI36" s="1"/>
      <c r="AJ36" s="1"/>
      <c r="AK36" s="1"/>
      <c r="AL36" s="1"/>
      <c r="AM36" s="1"/>
      <c r="AN36" s="1"/>
      <c r="AO36" s="1"/>
      <c r="AP36" s="1"/>
      <c r="AQ36" s="1"/>
      <c r="AR36" s="1"/>
      <c r="AS36" s="1"/>
      <c r="AT36" s="1"/>
      <c r="AU36" s="1"/>
      <c r="AV36" s="1"/>
      <c r="AW36" s="1"/>
      <c r="AX36" s="1"/>
    </row>
    <row r="37" spans="1:50" ht="26.25" customHeight="1">
      <c r="A37" s="677" t="s">
        <v>604</v>
      </c>
      <c r="B37" s="676" t="s">
        <v>605</v>
      </c>
      <c r="C37" s="15" t="s">
        <v>193</v>
      </c>
      <c r="D37" s="676" t="s">
        <v>646</v>
      </c>
      <c r="E37" s="15" t="s">
        <v>335</v>
      </c>
      <c r="F37" s="680" t="s">
        <v>145</v>
      </c>
      <c r="G37" s="681" t="s">
        <v>145</v>
      </c>
      <c r="H37" s="681" t="s">
        <v>145</v>
      </c>
      <c r="I37" s="681" t="s">
        <v>145</v>
      </c>
      <c r="J37" s="681" t="s">
        <v>145</v>
      </c>
      <c r="M37" s="346">
        <v>22</v>
      </c>
      <c r="N37" s="346" t="s">
        <v>306</v>
      </c>
      <c r="O37" s="104" t="str">
        <f t="shared" si="0"/>
        <v>-</v>
      </c>
      <c r="P37" s="1008" t="str">
        <f>IFERROR(_xlfn.RANK.EQ(O37,$O$16:$O$194,0)+COUNTIF(O$16:O37,O37)-1,"-")</f>
        <v>-</v>
      </c>
      <c r="Q37" s="1008"/>
      <c r="R37" s="105">
        <f t="shared" si="1"/>
        <v>22</v>
      </c>
      <c r="S37" s="105" t="str">
        <f t="shared" si="2"/>
        <v>訓子府町</v>
      </c>
      <c r="T37" s="1010">
        <f t="shared" si="3"/>
        <v>604</v>
      </c>
      <c r="U37" s="104" t="str">
        <f t="shared" si="4"/>
        <v>-</v>
      </c>
      <c r="V37" s="1008" t="str">
        <f>IFERROR(_xlfn.RANK.EQ(U37,$U$16:$U$194,0)+COUNTIF(U$16:U37,U37)-1,"-")</f>
        <v>-</v>
      </c>
      <c r="W37" s="1008"/>
      <c r="X37" s="105">
        <f t="shared" si="5"/>
        <v>22</v>
      </c>
      <c r="Y37" s="105" t="str">
        <f t="shared" si="6"/>
        <v>訓子府町</v>
      </c>
      <c r="Z37" s="1010">
        <f t="shared" si="7"/>
        <v>42000</v>
      </c>
      <c r="AA37" s="104" t="str">
        <f t="shared" si="8"/>
        <v>-</v>
      </c>
      <c r="AB37" s="876" t="str">
        <f>IFERROR(_xlfn.RANK.EQ(AA37,$AA$16:$AA$194,0)+COUNTIF(AA$16:AA37,AA37)-1,"-")</f>
        <v>-</v>
      </c>
      <c r="AC37" s="876"/>
      <c r="AD37" s="828">
        <f t="shared" si="9"/>
        <v>22</v>
      </c>
      <c r="AE37" s="828" t="str">
        <f t="shared" si="10"/>
        <v>大空町</v>
      </c>
      <c r="AF37" s="959">
        <f t="shared" si="11"/>
        <v>7330</v>
      </c>
      <c r="AG37" s="102"/>
      <c r="AH37" s="1"/>
      <c r="AI37" s="1"/>
      <c r="AJ37" s="1"/>
      <c r="AK37" s="1"/>
      <c r="AL37" s="1"/>
      <c r="AM37" s="1"/>
      <c r="AN37" s="1"/>
      <c r="AO37" s="1"/>
      <c r="AP37" s="1"/>
      <c r="AQ37" s="1"/>
      <c r="AR37" s="1"/>
      <c r="AS37" s="1"/>
      <c r="AT37" s="1"/>
      <c r="AU37" s="1"/>
      <c r="AV37" s="1"/>
      <c r="AW37" s="1"/>
      <c r="AX37" s="1"/>
    </row>
    <row r="38" spans="1:50" ht="26.25" customHeight="1">
      <c r="A38" s="677" t="s">
        <v>604</v>
      </c>
      <c r="B38" s="676" t="s">
        <v>605</v>
      </c>
      <c r="C38" s="15" t="s">
        <v>193</v>
      </c>
      <c r="D38" s="676" t="s">
        <v>647</v>
      </c>
      <c r="E38" s="15" t="s">
        <v>369</v>
      </c>
      <c r="F38" s="680" t="s">
        <v>145</v>
      </c>
      <c r="G38" s="681" t="s">
        <v>145</v>
      </c>
      <c r="H38" s="681" t="s">
        <v>145</v>
      </c>
      <c r="I38" s="681" t="s">
        <v>145</v>
      </c>
      <c r="J38" s="681" t="s">
        <v>145</v>
      </c>
      <c r="M38" s="346">
        <v>23</v>
      </c>
      <c r="N38" s="346" t="s">
        <v>309</v>
      </c>
      <c r="O38" s="104" t="str">
        <f t="shared" si="0"/>
        <v>-</v>
      </c>
      <c r="P38" s="1008" t="str">
        <f>IFERROR(_xlfn.RANK.EQ(O38,$O$16:$O$194,0)+COUNTIF(O$16:O38,O38)-1,"-")</f>
        <v>-</v>
      </c>
      <c r="Q38" s="1008"/>
      <c r="R38" s="105">
        <f t="shared" si="1"/>
        <v>23</v>
      </c>
      <c r="S38" s="105" t="str">
        <f t="shared" si="2"/>
        <v>千歳市</v>
      </c>
      <c r="T38" s="1010">
        <f t="shared" si="3"/>
        <v>596</v>
      </c>
      <c r="U38" s="104" t="str">
        <f t="shared" si="4"/>
        <v>-</v>
      </c>
      <c r="V38" s="1008" t="str">
        <f>IFERROR(_xlfn.RANK.EQ(U38,$U$16:$U$194,0)+COUNTIF(U$16:U38,U38)-1,"-")</f>
        <v>-</v>
      </c>
      <c r="W38" s="1008"/>
      <c r="X38" s="105">
        <f t="shared" si="5"/>
        <v>23</v>
      </c>
      <c r="Y38" s="105" t="str">
        <f t="shared" si="6"/>
        <v>千歳市</v>
      </c>
      <c r="Z38" s="1010">
        <f t="shared" si="7"/>
        <v>41300</v>
      </c>
      <c r="AA38" s="104" t="str">
        <f t="shared" si="8"/>
        <v>-</v>
      </c>
      <c r="AB38" s="876" t="str">
        <f>IFERROR(_xlfn.RANK.EQ(AA38,$AA$16:$AA$194,0)+COUNTIF(AA$16:AA38,AA38)-1,"-")</f>
        <v>-</v>
      </c>
      <c r="AC38" s="876"/>
      <c r="AD38" s="828">
        <f t="shared" si="9"/>
        <v>23</v>
      </c>
      <c r="AE38" s="828" t="str">
        <f t="shared" si="10"/>
        <v>滝川市</v>
      </c>
      <c r="AF38" s="959">
        <f t="shared" si="11"/>
        <v>7300</v>
      </c>
      <c r="AG38" s="102"/>
      <c r="AH38" s="1"/>
      <c r="AI38" s="1"/>
      <c r="AJ38" s="1"/>
      <c r="AK38" s="1"/>
      <c r="AL38" s="1"/>
      <c r="AM38" s="1"/>
      <c r="AN38" s="1"/>
      <c r="AO38" s="1"/>
      <c r="AP38" s="1"/>
      <c r="AQ38" s="1"/>
      <c r="AR38" s="1"/>
      <c r="AS38" s="1"/>
      <c r="AT38" s="1"/>
      <c r="AU38" s="1"/>
      <c r="AV38" s="1"/>
      <c r="AW38" s="1"/>
      <c r="AX38" s="1"/>
    </row>
    <row r="39" spans="1:50" ht="26.25" customHeight="1">
      <c r="A39" s="677" t="s">
        <v>604</v>
      </c>
      <c r="B39" s="676" t="s">
        <v>605</v>
      </c>
      <c r="C39" s="15" t="s">
        <v>193</v>
      </c>
      <c r="D39" s="676" t="s">
        <v>648</v>
      </c>
      <c r="E39" s="15" t="s">
        <v>301</v>
      </c>
      <c r="F39" s="680">
        <v>79</v>
      </c>
      <c r="G39" s="681">
        <v>4340</v>
      </c>
      <c r="H39" s="681" t="s">
        <v>145</v>
      </c>
      <c r="I39" s="681">
        <v>4340</v>
      </c>
      <c r="J39" s="681">
        <v>3450</v>
      </c>
      <c r="M39" s="346">
        <v>24</v>
      </c>
      <c r="N39" s="346" t="s">
        <v>241</v>
      </c>
      <c r="O39" s="104">
        <f t="shared" si="0"/>
        <v>596</v>
      </c>
      <c r="P39" s="1008">
        <f>IFERROR(_xlfn.RANK.EQ(O39,$O$16:$O$194,0)+COUNTIF(O$16:O39,O39)-1,"-")</f>
        <v>23</v>
      </c>
      <c r="Q39" s="1008"/>
      <c r="R39" s="105">
        <f t="shared" si="1"/>
        <v>24</v>
      </c>
      <c r="S39" s="105" t="str">
        <f t="shared" si="2"/>
        <v>上士幌町</v>
      </c>
      <c r="T39" s="1010">
        <f t="shared" si="3"/>
        <v>573</v>
      </c>
      <c r="U39" s="104">
        <f t="shared" si="4"/>
        <v>41300</v>
      </c>
      <c r="V39" s="1008">
        <f>IFERROR(_xlfn.RANK.EQ(U39,$U$16:$U$194,0)+COUNTIF(U$16:U39,U39)-1,"-")</f>
        <v>23</v>
      </c>
      <c r="W39" s="1008"/>
      <c r="X39" s="105">
        <f t="shared" si="5"/>
        <v>24</v>
      </c>
      <c r="Y39" s="105" t="str">
        <f t="shared" si="6"/>
        <v>上士幌町</v>
      </c>
      <c r="Z39" s="1010">
        <f t="shared" si="7"/>
        <v>38100</v>
      </c>
      <c r="AA39" s="104">
        <f t="shared" si="8"/>
        <v>6930</v>
      </c>
      <c r="AB39" s="876">
        <f>IFERROR(_xlfn.RANK.EQ(AA39,$AA$16:$AA$194,0)+COUNTIF(AA$16:AA39,AA39)-1,"-")</f>
        <v>38</v>
      </c>
      <c r="AC39" s="876"/>
      <c r="AD39" s="828">
        <f t="shared" si="9"/>
        <v>24</v>
      </c>
      <c r="AE39" s="828" t="str">
        <f t="shared" si="10"/>
        <v>広尾町</v>
      </c>
      <c r="AF39" s="959">
        <f t="shared" si="11"/>
        <v>7270</v>
      </c>
      <c r="AG39" s="102"/>
      <c r="AH39" s="1"/>
      <c r="AI39" s="1"/>
      <c r="AJ39" s="1"/>
      <c r="AK39" s="1"/>
      <c r="AL39" s="1"/>
      <c r="AM39" s="1"/>
      <c r="AN39" s="1"/>
      <c r="AO39" s="1"/>
      <c r="AP39" s="1"/>
      <c r="AQ39" s="1"/>
      <c r="AR39" s="1"/>
      <c r="AS39" s="1"/>
      <c r="AT39" s="1"/>
      <c r="AU39" s="1"/>
      <c r="AV39" s="1"/>
      <c r="AW39" s="1"/>
      <c r="AX39" s="1"/>
    </row>
    <row r="40" spans="1:50" ht="26.25" customHeight="1">
      <c r="A40" s="677" t="s">
        <v>604</v>
      </c>
      <c r="B40" s="676" t="s">
        <v>605</v>
      </c>
      <c r="C40" s="15" t="s">
        <v>193</v>
      </c>
      <c r="D40" s="676" t="s">
        <v>649</v>
      </c>
      <c r="E40" s="15" t="s">
        <v>338</v>
      </c>
      <c r="F40" s="680" t="s">
        <v>145</v>
      </c>
      <c r="G40" s="681" t="s">
        <v>145</v>
      </c>
      <c r="H40" s="681" t="s">
        <v>145</v>
      </c>
      <c r="I40" s="681" t="s">
        <v>145</v>
      </c>
      <c r="J40" s="681" t="s">
        <v>145</v>
      </c>
      <c r="M40" s="346">
        <v>25</v>
      </c>
      <c r="N40" s="346" t="s">
        <v>209</v>
      </c>
      <c r="O40" s="104">
        <f t="shared" si="0"/>
        <v>14</v>
      </c>
      <c r="P40" s="1008">
        <f>IFERROR(_xlfn.RANK.EQ(O40,$O$16:$O$194,0)+COUNTIF(O$16:O40,O40)-1,"-")</f>
        <v>79</v>
      </c>
      <c r="Q40" s="1008"/>
      <c r="R40" s="105">
        <f t="shared" si="1"/>
        <v>25</v>
      </c>
      <c r="S40" s="105" t="str">
        <f t="shared" si="2"/>
        <v>士別市</v>
      </c>
      <c r="T40" s="1010">
        <f t="shared" si="3"/>
        <v>541</v>
      </c>
      <c r="U40" s="104">
        <f t="shared" si="4"/>
        <v>1010</v>
      </c>
      <c r="V40" s="1008">
        <f>IFERROR(_xlfn.RANK.EQ(U40,$U$16:$U$194,0)+COUNTIF(U$16:U40,U40)-1,"-")</f>
        <v>76</v>
      </c>
      <c r="W40" s="1008"/>
      <c r="X40" s="105">
        <f t="shared" si="5"/>
        <v>25</v>
      </c>
      <c r="Y40" s="105" t="str">
        <f t="shared" si="6"/>
        <v>士別市</v>
      </c>
      <c r="Z40" s="1010">
        <f t="shared" si="7"/>
        <v>34800</v>
      </c>
      <c r="AA40" s="104">
        <f t="shared" si="8"/>
        <v>7300</v>
      </c>
      <c r="AB40" s="876">
        <f>IFERROR(_xlfn.RANK.EQ(AA40,$AA$16:$AA$194,0)+COUNTIF(AA$16:AA40,AA40)-1,"-")</f>
        <v>23</v>
      </c>
      <c r="AC40" s="876"/>
      <c r="AD40" s="828">
        <f t="shared" si="9"/>
        <v>25</v>
      </c>
      <c r="AE40" s="828" t="str">
        <f t="shared" si="10"/>
        <v>上富良野町</v>
      </c>
      <c r="AF40" s="959">
        <f t="shared" si="11"/>
        <v>7250</v>
      </c>
      <c r="AG40" s="102"/>
      <c r="AH40" s="1"/>
      <c r="AI40" s="1"/>
      <c r="AJ40" s="1"/>
      <c r="AK40" s="1"/>
      <c r="AL40" s="1"/>
      <c r="AM40" s="1"/>
      <c r="AN40" s="1"/>
      <c r="AO40" s="1"/>
      <c r="AP40" s="1"/>
      <c r="AQ40" s="1"/>
      <c r="AR40" s="1"/>
      <c r="AS40" s="1"/>
      <c r="AT40" s="1"/>
      <c r="AU40" s="1"/>
      <c r="AV40" s="1"/>
      <c r="AW40" s="1"/>
      <c r="AX40" s="1"/>
    </row>
    <row r="41" spans="1:50" ht="26.25" customHeight="1">
      <c r="A41" s="677" t="s">
        <v>604</v>
      </c>
      <c r="B41" s="676" t="s">
        <v>605</v>
      </c>
      <c r="C41" s="15" t="s">
        <v>193</v>
      </c>
      <c r="D41" s="676" t="s">
        <v>650</v>
      </c>
      <c r="E41" s="15" t="s">
        <v>355</v>
      </c>
      <c r="F41" s="680" t="s">
        <v>145</v>
      </c>
      <c r="G41" s="681" t="s">
        <v>145</v>
      </c>
      <c r="H41" s="681" t="s">
        <v>145</v>
      </c>
      <c r="I41" s="681" t="s">
        <v>145</v>
      </c>
      <c r="J41" s="681" t="s">
        <v>145</v>
      </c>
      <c r="M41" s="346">
        <v>26</v>
      </c>
      <c r="N41" s="346" t="s">
        <v>315</v>
      </c>
      <c r="O41" s="104" t="str">
        <f t="shared" si="0"/>
        <v>-</v>
      </c>
      <c r="P41" s="1008" t="str">
        <f>IFERROR(_xlfn.RANK.EQ(O41,$O$16:$O$194,0)+COUNTIF(O$16:O41,O41)-1,"-")</f>
        <v>-</v>
      </c>
      <c r="Q41" s="1008"/>
      <c r="R41" s="105">
        <f t="shared" si="1"/>
        <v>26</v>
      </c>
      <c r="S41" s="105" t="str">
        <f t="shared" si="2"/>
        <v>大樹町</v>
      </c>
      <c r="T41" s="1010">
        <f t="shared" si="3"/>
        <v>451</v>
      </c>
      <c r="U41" s="104" t="str">
        <f t="shared" si="4"/>
        <v>-</v>
      </c>
      <c r="V41" s="1008" t="str">
        <f>IFERROR(_xlfn.RANK.EQ(U41,$U$16:$U$194,0)+COUNTIF(U$16:U41,U41)-1,"-")</f>
        <v>-</v>
      </c>
      <c r="W41" s="1008"/>
      <c r="X41" s="105">
        <f t="shared" si="5"/>
        <v>26</v>
      </c>
      <c r="Y41" s="105" t="str">
        <f t="shared" si="6"/>
        <v>大樹町</v>
      </c>
      <c r="Z41" s="1010">
        <f t="shared" si="7"/>
        <v>33300</v>
      </c>
      <c r="AA41" s="104" t="str">
        <f t="shared" si="8"/>
        <v>-</v>
      </c>
      <c r="AB41" s="876" t="str">
        <f>IFERROR(_xlfn.RANK.EQ(AA41,$AA$16:$AA$194,0)+COUNTIF(AA$16:AA41,AA41)-1,"-")</f>
        <v>-</v>
      </c>
      <c r="AC41" s="876"/>
      <c r="AD41" s="828">
        <f t="shared" si="9"/>
        <v>26</v>
      </c>
      <c r="AE41" s="828" t="str">
        <f t="shared" si="10"/>
        <v>士幌町</v>
      </c>
      <c r="AF41" s="959">
        <f t="shared" si="11"/>
        <v>7240</v>
      </c>
      <c r="AG41" s="102"/>
      <c r="AH41" s="1"/>
      <c r="AI41" s="1"/>
      <c r="AJ41" s="1"/>
      <c r="AK41" s="1"/>
      <c r="AL41" s="1"/>
      <c r="AM41" s="1"/>
      <c r="AN41" s="1"/>
      <c r="AO41" s="1"/>
      <c r="AP41" s="1"/>
      <c r="AQ41" s="1"/>
      <c r="AR41" s="1"/>
      <c r="AS41" s="1"/>
      <c r="AT41" s="1"/>
      <c r="AU41" s="1"/>
      <c r="AV41" s="1"/>
      <c r="AW41" s="1"/>
      <c r="AX41" s="1"/>
    </row>
    <row r="42" spans="1:50" ht="26.25" customHeight="1">
      <c r="A42" s="677" t="s">
        <v>604</v>
      </c>
      <c r="B42" s="676" t="s">
        <v>606</v>
      </c>
      <c r="C42" s="15" t="s">
        <v>194</v>
      </c>
      <c r="D42" s="676" t="s">
        <v>651</v>
      </c>
      <c r="E42" s="15" t="s">
        <v>342</v>
      </c>
      <c r="F42" s="680" t="s">
        <v>888</v>
      </c>
      <c r="G42" s="681" t="s">
        <v>888</v>
      </c>
      <c r="H42" s="681" t="s">
        <v>888</v>
      </c>
      <c r="I42" s="681" t="s">
        <v>888</v>
      </c>
      <c r="J42" s="681" t="s">
        <v>888</v>
      </c>
      <c r="M42" s="346">
        <v>27</v>
      </c>
      <c r="N42" s="346" t="s">
        <v>370</v>
      </c>
      <c r="O42" s="104" t="str">
        <f t="shared" si="0"/>
        <v>-</v>
      </c>
      <c r="P42" s="1008" t="str">
        <f>IFERROR(_xlfn.RANK.EQ(O42,$O$16:$O$194,0)+COUNTIF(O$16:O42,O42)-1,"-")</f>
        <v>-</v>
      </c>
      <c r="Q42" s="1008"/>
      <c r="R42" s="105">
        <f t="shared" si="1"/>
        <v>27</v>
      </c>
      <c r="S42" s="105" t="str">
        <f t="shared" si="2"/>
        <v>富良野市</v>
      </c>
      <c r="T42" s="1010">
        <f t="shared" si="3"/>
        <v>427</v>
      </c>
      <c r="U42" s="104" t="str">
        <f t="shared" si="4"/>
        <v>-</v>
      </c>
      <c r="V42" s="1008" t="str">
        <f>IFERROR(_xlfn.RANK.EQ(U42,$U$16:$U$194,0)+COUNTIF(U$16:U42,U42)-1,"-")</f>
        <v>-</v>
      </c>
      <c r="W42" s="1008"/>
      <c r="X42" s="105">
        <f t="shared" si="5"/>
        <v>27</v>
      </c>
      <c r="Y42" s="105" t="str">
        <f t="shared" si="6"/>
        <v>富良野市</v>
      </c>
      <c r="Z42" s="1010">
        <f t="shared" si="7"/>
        <v>30300</v>
      </c>
      <c r="AA42" s="104" t="str">
        <f t="shared" si="8"/>
        <v>-</v>
      </c>
      <c r="AB42" s="876" t="str">
        <f>IFERROR(_xlfn.RANK.EQ(AA42,$AA$16:$AA$194,0)+COUNTIF(AA$16:AA42,AA42)-1,"-")</f>
        <v>-</v>
      </c>
      <c r="AC42" s="876"/>
      <c r="AD42" s="828">
        <f t="shared" si="9"/>
        <v>27</v>
      </c>
      <c r="AE42" s="828" t="str">
        <f t="shared" si="10"/>
        <v>留寿都村</v>
      </c>
      <c r="AF42" s="959">
        <f t="shared" si="11"/>
        <v>7180</v>
      </c>
      <c r="AG42" s="102"/>
      <c r="AH42" s="1"/>
      <c r="AI42" s="1"/>
      <c r="AJ42" s="1"/>
      <c r="AK42" s="1"/>
      <c r="AL42" s="1"/>
      <c r="AM42" s="1"/>
      <c r="AN42" s="1"/>
      <c r="AO42" s="1"/>
      <c r="AP42" s="1"/>
      <c r="AQ42" s="1"/>
      <c r="AR42" s="1"/>
      <c r="AS42" s="1"/>
      <c r="AT42" s="1"/>
      <c r="AU42" s="1"/>
      <c r="AV42" s="1"/>
      <c r="AW42" s="1"/>
      <c r="AX42" s="1"/>
    </row>
    <row r="43" spans="1:50" ht="26.25" customHeight="1">
      <c r="A43" s="677" t="s">
        <v>604</v>
      </c>
      <c r="B43" s="676" t="s">
        <v>606</v>
      </c>
      <c r="C43" s="15" t="s">
        <v>194</v>
      </c>
      <c r="D43" s="676" t="s">
        <v>652</v>
      </c>
      <c r="E43" s="15" t="s">
        <v>302</v>
      </c>
      <c r="F43" s="680" t="s">
        <v>145</v>
      </c>
      <c r="G43" s="681" t="s">
        <v>145</v>
      </c>
      <c r="H43" s="681" t="s">
        <v>145</v>
      </c>
      <c r="I43" s="681" t="s">
        <v>145</v>
      </c>
      <c r="J43" s="681" t="s">
        <v>145</v>
      </c>
      <c r="M43" s="346">
        <v>28</v>
      </c>
      <c r="N43" s="346" t="s">
        <v>212</v>
      </c>
      <c r="O43" s="104">
        <f t="shared" si="0"/>
        <v>17</v>
      </c>
      <c r="P43" s="1008">
        <f>IFERROR(_xlfn.RANK.EQ(O43,$O$16:$O$194,0)+COUNTIF(O$16:O43,O43)-1,"-")</f>
        <v>76</v>
      </c>
      <c r="Q43" s="1008"/>
      <c r="R43" s="105">
        <f t="shared" si="1"/>
        <v>28</v>
      </c>
      <c r="S43" s="105" t="str">
        <f t="shared" si="2"/>
        <v>佐呂間町</v>
      </c>
      <c r="T43" s="1010">
        <f t="shared" si="3"/>
        <v>418</v>
      </c>
      <c r="U43" s="104">
        <f t="shared" si="4"/>
        <v>1400</v>
      </c>
      <c r="V43" s="1008">
        <f>IFERROR(_xlfn.RANK.EQ(U43,$U$16:$U$194,0)+COUNTIF(U$16:U43,U43)-1,"-")</f>
        <v>74</v>
      </c>
      <c r="W43" s="1008"/>
      <c r="X43" s="105">
        <f t="shared" si="5"/>
        <v>28</v>
      </c>
      <c r="Y43" s="105" t="str">
        <f t="shared" si="6"/>
        <v>豊頃町</v>
      </c>
      <c r="Z43" s="1010">
        <f t="shared" si="7"/>
        <v>26500</v>
      </c>
      <c r="AA43" s="104">
        <f t="shared" si="8"/>
        <v>8360</v>
      </c>
      <c r="AB43" s="876">
        <f>IFERROR(_xlfn.RANK.EQ(AA43,$AA$16:$AA$194,0)+COUNTIF(AA$16:AA43,AA43)-1,"-")</f>
        <v>3</v>
      </c>
      <c r="AC43" s="876"/>
      <c r="AD43" s="828">
        <f t="shared" si="9"/>
        <v>28</v>
      </c>
      <c r="AE43" s="828" t="str">
        <f t="shared" si="10"/>
        <v>清里町</v>
      </c>
      <c r="AF43" s="959">
        <f t="shared" si="11"/>
        <v>7090</v>
      </c>
      <c r="AG43" s="102"/>
      <c r="AH43" s="1"/>
      <c r="AI43" s="1"/>
      <c r="AJ43" s="1"/>
      <c r="AK43" s="1"/>
      <c r="AL43" s="1"/>
      <c r="AM43" s="1"/>
      <c r="AN43" s="1"/>
      <c r="AO43" s="1"/>
      <c r="AP43" s="1"/>
      <c r="AQ43" s="1"/>
      <c r="AR43" s="1"/>
      <c r="AS43" s="1"/>
      <c r="AT43" s="1"/>
      <c r="AU43" s="1"/>
      <c r="AV43" s="1"/>
      <c r="AW43" s="1"/>
      <c r="AX43" s="1"/>
    </row>
    <row r="44" spans="1:50" ht="26.25" customHeight="1">
      <c r="A44" s="677" t="s">
        <v>604</v>
      </c>
      <c r="B44" s="676" t="s">
        <v>606</v>
      </c>
      <c r="C44" s="15" t="s">
        <v>194</v>
      </c>
      <c r="D44" s="676" t="s">
        <v>653</v>
      </c>
      <c r="E44" s="15" t="s">
        <v>293</v>
      </c>
      <c r="F44" s="680">
        <v>86</v>
      </c>
      <c r="G44" s="681">
        <v>6160</v>
      </c>
      <c r="H44" s="681">
        <v>5910</v>
      </c>
      <c r="I44" s="681">
        <v>6300</v>
      </c>
      <c r="J44" s="681">
        <v>5280</v>
      </c>
      <c r="M44" s="346">
        <v>29</v>
      </c>
      <c r="N44" s="346" t="s">
        <v>250</v>
      </c>
      <c r="O44" s="104">
        <f t="shared" si="0"/>
        <v>427</v>
      </c>
      <c r="P44" s="1008">
        <f>IFERROR(_xlfn.RANK.EQ(O44,$O$16:$O$194,0)+COUNTIF(O$16:O44,O44)-1,"-")</f>
        <v>27</v>
      </c>
      <c r="Q44" s="1008"/>
      <c r="R44" s="105">
        <f t="shared" si="1"/>
        <v>29</v>
      </c>
      <c r="S44" s="105" t="str">
        <f t="shared" si="2"/>
        <v>足寄町</v>
      </c>
      <c r="T44" s="1010">
        <f t="shared" si="3"/>
        <v>392</v>
      </c>
      <c r="U44" s="104">
        <f t="shared" si="4"/>
        <v>30300</v>
      </c>
      <c r="V44" s="1008">
        <f>IFERROR(_xlfn.RANK.EQ(U44,$U$16:$U$194,0)+COUNTIF(U$16:U44,U44)-1,"-")</f>
        <v>27</v>
      </c>
      <c r="W44" s="1008"/>
      <c r="X44" s="105">
        <f t="shared" si="5"/>
        <v>29</v>
      </c>
      <c r="Y44" s="105" t="str">
        <f t="shared" si="6"/>
        <v>佐呂間町</v>
      </c>
      <c r="Z44" s="1010">
        <f t="shared" si="7"/>
        <v>25300</v>
      </c>
      <c r="AA44" s="104">
        <f t="shared" si="8"/>
        <v>7080</v>
      </c>
      <c r="AB44" s="876">
        <f>IFERROR(_xlfn.RANK.EQ(AA44,$AA$16:$AA$194,0)+COUNTIF(AA$16:AA44,AA44)-1,"-")</f>
        <v>29</v>
      </c>
      <c r="AC44" s="876"/>
      <c r="AD44" s="828">
        <f t="shared" si="9"/>
        <v>29</v>
      </c>
      <c r="AE44" s="828" t="str">
        <f t="shared" si="10"/>
        <v>富良野市</v>
      </c>
      <c r="AF44" s="959">
        <f t="shared" si="11"/>
        <v>7080</v>
      </c>
      <c r="AG44" s="102"/>
      <c r="AH44" s="1"/>
      <c r="AI44" s="1"/>
      <c r="AJ44" s="1"/>
      <c r="AK44" s="1"/>
      <c r="AL44" s="1"/>
      <c r="AM44" s="1"/>
      <c r="AN44" s="1"/>
      <c r="AO44" s="1"/>
      <c r="AP44" s="1"/>
      <c r="AQ44" s="1"/>
      <c r="AR44" s="1"/>
      <c r="AS44" s="1"/>
      <c r="AT44" s="1"/>
      <c r="AU44" s="1"/>
      <c r="AV44" s="1"/>
      <c r="AW44" s="1"/>
      <c r="AX44" s="1"/>
    </row>
    <row r="45" spans="1:50" ht="26.25" customHeight="1">
      <c r="A45" s="677" t="s">
        <v>604</v>
      </c>
      <c r="B45" s="676" t="s">
        <v>606</v>
      </c>
      <c r="C45" s="15" t="s">
        <v>194</v>
      </c>
      <c r="D45" s="676" t="s">
        <v>654</v>
      </c>
      <c r="E45" s="15" t="s">
        <v>312</v>
      </c>
      <c r="F45" s="680" t="s">
        <v>145</v>
      </c>
      <c r="G45" s="681" t="s">
        <v>145</v>
      </c>
      <c r="H45" s="681" t="s">
        <v>145</v>
      </c>
      <c r="I45" s="681" t="s">
        <v>145</v>
      </c>
      <c r="J45" s="681" t="s">
        <v>145</v>
      </c>
      <c r="M45" s="346">
        <v>30</v>
      </c>
      <c r="N45" s="346" t="s">
        <v>361</v>
      </c>
      <c r="O45" s="104" t="str">
        <f t="shared" si="0"/>
        <v>-</v>
      </c>
      <c r="P45" s="1008" t="str">
        <f>IFERROR(_xlfn.RANK.EQ(O45,$O$16:$O$194,0)+COUNTIF(O$16:O45,O45)-1,"-")</f>
        <v>-</v>
      </c>
      <c r="Q45" s="1008"/>
      <c r="R45" s="105">
        <f t="shared" si="1"/>
        <v>30</v>
      </c>
      <c r="S45" s="105" t="str">
        <f t="shared" si="2"/>
        <v>湧別町</v>
      </c>
      <c r="T45" s="1010">
        <f t="shared" si="3"/>
        <v>388</v>
      </c>
      <c r="U45" s="104" t="str">
        <f t="shared" si="4"/>
        <v>-</v>
      </c>
      <c r="V45" s="1008" t="str">
        <f>IFERROR(_xlfn.RANK.EQ(U45,$U$16:$U$194,0)+COUNTIF(U$16:U45,U45)-1,"-")</f>
        <v>-</v>
      </c>
      <c r="W45" s="1008"/>
      <c r="X45" s="105">
        <f t="shared" si="5"/>
        <v>29</v>
      </c>
      <c r="Y45" s="105" t="str">
        <f t="shared" si="6"/>
        <v>足寄町</v>
      </c>
      <c r="Z45" s="1010">
        <f t="shared" si="7"/>
        <v>25300</v>
      </c>
      <c r="AA45" s="104" t="str">
        <f t="shared" si="8"/>
        <v>-</v>
      </c>
      <c r="AB45" s="876" t="str">
        <f>IFERROR(_xlfn.RANK.EQ(AA45,$AA$16:$AA$194,0)+COUNTIF(AA$16:AA45,AA45)-1,"-")</f>
        <v>-</v>
      </c>
      <c r="AC45" s="876"/>
      <c r="AD45" s="828">
        <f t="shared" si="9"/>
        <v>30</v>
      </c>
      <c r="AE45" s="828" t="str">
        <f t="shared" si="10"/>
        <v>江別市</v>
      </c>
      <c r="AF45" s="959">
        <f t="shared" si="11"/>
        <v>7030</v>
      </c>
      <c r="AG45" s="102"/>
      <c r="AH45" s="1"/>
      <c r="AI45" s="1"/>
      <c r="AJ45" s="1"/>
      <c r="AK45" s="1"/>
      <c r="AL45" s="1"/>
      <c r="AM45" s="1"/>
      <c r="AN45" s="1"/>
      <c r="AO45" s="1"/>
      <c r="AP45" s="1"/>
      <c r="AQ45" s="1"/>
      <c r="AR45" s="1"/>
      <c r="AS45" s="1"/>
      <c r="AT45" s="1"/>
      <c r="AU45" s="1"/>
      <c r="AV45" s="1"/>
      <c r="AW45" s="1"/>
      <c r="AX45" s="1"/>
    </row>
    <row r="46" spans="1:50" ht="26.25" customHeight="1">
      <c r="A46" s="677" t="s">
        <v>604</v>
      </c>
      <c r="B46" s="676" t="s">
        <v>606</v>
      </c>
      <c r="C46" s="15" t="s">
        <v>194</v>
      </c>
      <c r="D46" s="676" t="s">
        <v>655</v>
      </c>
      <c r="E46" s="15" t="s">
        <v>353</v>
      </c>
      <c r="F46" s="680" t="s">
        <v>145</v>
      </c>
      <c r="G46" s="681" t="s">
        <v>145</v>
      </c>
      <c r="H46" s="681" t="s">
        <v>145</v>
      </c>
      <c r="I46" s="681" t="s">
        <v>145</v>
      </c>
      <c r="J46" s="681" t="s">
        <v>145</v>
      </c>
      <c r="M46" s="346">
        <v>31</v>
      </c>
      <c r="N46" s="346" t="s">
        <v>279</v>
      </c>
      <c r="O46" s="104">
        <f t="shared" si="0"/>
        <v>207</v>
      </c>
      <c r="P46" s="1008">
        <f>IFERROR(_xlfn.RANK.EQ(O46,$O$16:$O$194,0)+COUNTIF(O$16:O46,O46)-1,"-")</f>
        <v>41</v>
      </c>
      <c r="Q46" s="1008"/>
      <c r="R46" s="105">
        <f t="shared" si="1"/>
        <v>31</v>
      </c>
      <c r="S46" s="105" t="str">
        <f t="shared" si="2"/>
        <v>豊頃町</v>
      </c>
      <c r="T46" s="1010">
        <f t="shared" si="3"/>
        <v>359</v>
      </c>
      <c r="U46" s="104">
        <f t="shared" si="4"/>
        <v>14000</v>
      </c>
      <c r="V46" s="1008">
        <f>IFERROR(_xlfn.RANK.EQ(U46,$U$16:$U$194,0)+COUNTIF(U$16:U46,U46)-1,"-")</f>
        <v>42</v>
      </c>
      <c r="W46" s="1008"/>
      <c r="X46" s="105">
        <f t="shared" si="5"/>
        <v>31</v>
      </c>
      <c r="Y46" s="105" t="str">
        <f t="shared" si="6"/>
        <v>湧別町</v>
      </c>
      <c r="Z46" s="1010">
        <f t="shared" si="7"/>
        <v>23400</v>
      </c>
      <c r="AA46" s="104">
        <f t="shared" si="8"/>
        <v>6750</v>
      </c>
      <c r="AB46" s="876">
        <f>IFERROR(_xlfn.RANK.EQ(AA46,$AA$16:$AA$194,0)+COUNTIF(AA$16:AA46,AA46)-1,"-")</f>
        <v>44</v>
      </c>
      <c r="AC46" s="876"/>
      <c r="AD46" s="828">
        <f t="shared" si="9"/>
        <v>31</v>
      </c>
      <c r="AE46" s="828" t="str">
        <f t="shared" si="10"/>
        <v>網走市</v>
      </c>
      <c r="AF46" s="959">
        <f t="shared" si="11"/>
        <v>7020</v>
      </c>
      <c r="AG46" s="102"/>
      <c r="AH46" s="1"/>
      <c r="AI46" s="1"/>
      <c r="AJ46" s="1"/>
      <c r="AK46" s="1"/>
      <c r="AL46" s="1"/>
      <c r="AM46" s="1"/>
      <c r="AN46" s="1"/>
      <c r="AO46" s="1"/>
      <c r="AP46" s="1"/>
      <c r="AQ46" s="1"/>
      <c r="AR46" s="1"/>
      <c r="AS46" s="1"/>
      <c r="AT46" s="1"/>
      <c r="AU46" s="1"/>
      <c r="AV46" s="1"/>
      <c r="AW46" s="1"/>
      <c r="AX46" s="1"/>
    </row>
    <row r="47" spans="1:50" ht="26.25" customHeight="1">
      <c r="A47" s="677" t="s">
        <v>604</v>
      </c>
      <c r="B47" s="676" t="s">
        <v>606</v>
      </c>
      <c r="C47" s="15" t="s">
        <v>194</v>
      </c>
      <c r="D47" s="676" t="s">
        <v>656</v>
      </c>
      <c r="E47" s="15" t="s">
        <v>295</v>
      </c>
      <c r="F47" s="680">
        <v>133</v>
      </c>
      <c r="G47" s="681">
        <v>5950</v>
      </c>
      <c r="H47" s="681">
        <v>5450</v>
      </c>
      <c r="I47" s="681">
        <v>6040</v>
      </c>
      <c r="J47" s="681">
        <v>7940</v>
      </c>
      <c r="M47" s="346">
        <v>32</v>
      </c>
      <c r="N47" s="346" t="s">
        <v>303</v>
      </c>
      <c r="O47" s="104">
        <f t="shared" si="0"/>
        <v>229</v>
      </c>
      <c r="P47" s="1008">
        <f>IFERROR(_xlfn.RANK.EQ(O47,$O$16:$O$194,0)+COUNTIF(O$16:O47,O47)-1,"-")</f>
        <v>37</v>
      </c>
      <c r="Q47" s="1008"/>
      <c r="R47" s="105">
        <f t="shared" si="1"/>
        <v>32</v>
      </c>
      <c r="S47" s="105" t="str">
        <f t="shared" si="2"/>
        <v>置戸町</v>
      </c>
      <c r="T47" s="1010">
        <f t="shared" si="3"/>
        <v>358</v>
      </c>
      <c r="U47" s="104">
        <f t="shared" si="4"/>
        <v>14500</v>
      </c>
      <c r="V47" s="1008">
        <f>IFERROR(_xlfn.RANK.EQ(U47,$U$16:$U$194,0)+COUNTIF(U$16:U47,U47)-1,"-")</f>
        <v>40</v>
      </c>
      <c r="W47" s="1008"/>
      <c r="X47" s="105">
        <f t="shared" si="5"/>
        <v>32</v>
      </c>
      <c r="Y47" s="105" t="str">
        <f t="shared" si="6"/>
        <v>倶知安町</v>
      </c>
      <c r="Z47" s="1010">
        <f t="shared" si="7"/>
        <v>21500</v>
      </c>
      <c r="AA47" s="104">
        <f t="shared" si="8"/>
        <v>6340</v>
      </c>
      <c r="AB47" s="876">
        <f>IFERROR(_xlfn.RANK.EQ(AA47,$AA$16:$AA$194,0)+COUNTIF(AA$16:AA47,AA47)-1,"-")</f>
        <v>63</v>
      </c>
      <c r="AC47" s="876"/>
      <c r="AD47" s="828">
        <f t="shared" si="9"/>
        <v>32</v>
      </c>
      <c r="AE47" s="828" t="str">
        <f t="shared" si="10"/>
        <v>新得町</v>
      </c>
      <c r="AF47" s="959">
        <f t="shared" si="11"/>
        <v>6980</v>
      </c>
      <c r="AG47" s="102"/>
      <c r="AH47" s="1"/>
      <c r="AI47" s="1"/>
      <c r="AJ47" s="1"/>
      <c r="AK47" s="1"/>
      <c r="AL47" s="1"/>
      <c r="AM47" s="1"/>
      <c r="AN47" s="1"/>
      <c r="AO47" s="1"/>
      <c r="AP47" s="1"/>
      <c r="AQ47" s="1"/>
      <c r="AR47" s="1"/>
      <c r="AS47" s="1"/>
      <c r="AT47" s="1"/>
      <c r="AU47" s="1"/>
      <c r="AV47" s="1"/>
      <c r="AW47" s="1"/>
      <c r="AX47" s="1"/>
    </row>
    <row r="48" spans="1:50" ht="26.25" customHeight="1">
      <c r="A48" s="677" t="s">
        <v>604</v>
      </c>
      <c r="B48" s="676" t="s">
        <v>606</v>
      </c>
      <c r="C48" s="15" t="s">
        <v>194</v>
      </c>
      <c r="D48" s="676" t="s">
        <v>657</v>
      </c>
      <c r="E48" s="15" t="s">
        <v>278</v>
      </c>
      <c r="F48" s="680" t="s">
        <v>888</v>
      </c>
      <c r="G48" s="681">
        <v>5360</v>
      </c>
      <c r="H48" s="681" t="s">
        <v>888</v>
      </c>
      <c r="I48" s="681" t="s">
        <v>888</v>
      </c>
      <c r="J48" s="681" t="s">
        <v>888</v>
      </c>
      <c r="M48" s="346">
        <v>33</v>
      </c>
      <c r="N48" s="346" t="s">
        <v>311</v>
      </c>
      <c r="O48" s="104" t="str">
        <f t="shared" si="0"/>
        <v>-</v>
      </c>
      <c r="P48" s="1008" t="str">
        <f>IFERROR(_xlfn.RANK.EQ(O48,$O$16:$O$194,0)+COUNTIF(O$16:O48,O48)-1,"-")</f>
        <v>-</v>
      </c>
      <c r="Q48" s="1008"/>
      <c r="R48" s="105">
        <f t="shared" si="1"/>
        <v>33</v>
      </c>
      <c r="S48" s="105" t="str">
        <f t="shared" si="2"/>
        <v>倶知安町</v>
      </c>
      <c r="T48" s="1010">
        <f t="shared" si="3"/>
        <v>351</v>
      </c>
      <c r="U48" s="104" t="str">
        <f t="shared" si="4"/>
        <v>-</v>
      </c>
      <c r="V48" s="1008" t="str">
        <f>IFERROR(_xlfn.RANK.EQ(U48,$U$16:$U$194,0)+COUNTIF(U$16:U48,U48)-1,"-")</f>
        <v>-</v>
      </c>
      <c r="W48" s="1008"/>
      <c r="X48" s="105">
        <f t="shared" si="5"/>
        <v>33</v>
      </c>
      <c r="Y48" s="105" t="str">
        <f t="shared" si="6"/>
        <v>置戸町</v>
      </c>
      <c r="Z48" s="1010">
        <f t="shared" si="7"/>
        <v>21300</v>
      </c>
      <c r="AA48" s="104" t="str">
        <f t="shared" si="8"/>
        <v>-</v>
      </c>
      <c r="AB48" s="876" t="str">
        <f>IFERROR(_xlfn.RANK.EQ(AA48,$AA$16:$AA$194,0)+COUNTIF(AA$16:AA48,AA48)-1,"-")</f>
        <v>-</v>
      </c>
      <c r="AC48" s="876"/>
      <c r="AD48" s="828">
        <f t="shared" si="9"/>
        <v>33</v>
      </c>
      <c r="AE48" s="828" t="str">
        <f t="shared" si="10"/>
        <v>剣淵町</v>
      </c>
      <c r="AF48" s="959">
        <f t="shared" si="11"/>
        <v>6970</v>
      </c>
      <c r="AG48" s="102"/>
      <c r="AH48" s="1"/>
      <c r="AI48" s="1"/>
      <c r="AJ48" s="1"/>
      <c r="AK48" s="1"/>
      <c r="AL48" s="1"/>
      <c r="AM48" s="1"/>
      <c r="AN48" s="1"/>
      <c r="AO48" s="1"/>
      <c r="AP48" s="1"/>
      <c r="AQ48" s="1"/>
      <c r="AR48" s="1"/>
      <c r="AS48" s="1"/>
      <c r="AT48" s="1"/>
      <c r="AU48" s="1"/>
      <c r="AV48" s="1"/>
      <c r="AW48" s="1"/>
      <c r="AX48" s="1"/>
    </row>
    <row r="49" spans="1:50" ht="26.25" customHeight="1">
      <c r="A49" s="677" t="s">
        <v>604</v>
      </c>
      <c r="B49" s="676" t="s">
        <v>607</v>
      </c>
      <c r="C49" s="15" t="s">
        <v>190</v>
      </c>
      <c r="D49" s="676" t="s">
        <v>658</v>
      </c>
      <c r="E49" s="15" t="s">
        <v>351</v>
      </c>
      <c r="F49" s="680" t="s">
        <v>145</v>
      </c>
      <c r="G49" s="681" t="s">
        <v>145</v>
      </c>
      <c r="H49" s="681" t="s">
        <v>145</v>
      </c>
      <c r="I49" s="681" t="s">
        <v>145</v>
      </c>
      <c r="J49" s="681" t="s">
        <v>145</v>
      </c>
      <c r="M49" s="346">
        <v>34</v>
      </c>
      <c r="N49" s="346" t="s">
        <v>288</v>
      </c>
      <c r="O49" s="104" t="str">
        <f t="shared" si="0"/>
        <v>x</v>
      </c>
      <c r="P49" s="1008" t="str">
        <f>IFERROR(_xlfn.RANK.EQ(O49,$O$16:$O$194,0)+COUNTIF(O$16:O49,O49)-1,"-")</f>
        <v>-</v>
      </c>
      <c r="Q49" s="1008"/>
      <c r="R49" s="105">
        <f t="shared" si="1"/>
        <v>34</v>
      </c>
      <c r="S49" s="105" t="str">
        <f t="shared" si="2"/>
        <v>安平町</v>
      </c>
      <c r="T49" s="1010">
        <f t="shared" si="3"/>
        <v>319</v>
      </c>
      <c r="U49" s="104" t="str">
        <f t="shared" si="4"/>
        <v>x</v>
      </c>
      <c r="V49" s="1008" t="str">
        <f>IFERROR(_xlfn.RANK.EQ(U49,$U$16:$U$194,0)+COUNTIF(U$16:U49,U49)-1,"-")</f>
        <v>-</v>
      </c>
      <c r="W49" s="1008"/>
      <c r="X49" s="105">
        <f t="shared" si="5"/>
        <v>34</v>
      </c>
      <c r="Y49" s="105" t="str">
        <f t="shared" si="6"/>
        <v>安平町</v>
      </c>
      <c r="Z49" s="1010">
        <f t="shared" si="7"/>
        <v>19600</v>
      </c>
      <c r="AA49" s="104" t="str">
        <f t="shared" si="8"/>
        <v>x</v>
      </c>
      <c r="AB49" s="876" t="str">
        <f>IFERROR(_xlfn.RANK.EQ(AA49,$AA$16:$AA$194,0)+COUNTIF(AA$16:AA49,AA49)-1,"-")</f>
        <v>-</v>
      </c>
      <c r="AC49" s="876"/>
      <c r="AD49" s="828">
        <f t="shared" si="9"/>
        <v>34</v>
      </c>
      <c r="AE49" s="828" t="str">
        <f t="shared" si="10"/>
        <v>栗山町</v>
      </c>
      <c r="AF49" s="959">
        <f t="shared" si="11"/>
        <v>6960</v>
      </c>
      <c r="AG49" s="102"/>
      <c r="AH49" s="1"/>
      <c r="AI49" s="1"/>
      <c r="AJ49" s="1"/>
      <c r="AK49" s="1"/>
      <c r="AL49" s="1"/>
      <c r="AM49" s="1"/>
      <c r="AN49" s="1"/>
      <c r="AO49" s="1"/>
      <c r="AP49" s="1"/>
      <c r="AQ49" s="1"/>
      <c r="AR49" s="1"/>
      <c r="AS49" s="1"/>
      <c r="AT49" s="1"/>
      <c r="AU49" s="1"/>
      <c r="AV49" s="1"/>
      <c r="AW49" s="1"/>
      <c r="AX49" s="1"/>
    </row>
    <row r="50" spans="1:50" ht="26.25" customHeight="1">
      <c r="A50" s="677" t="s">
        <v>604</v>
      </c>
      <c r="B50" s="676" t="s">
        <v>607</v>
      </c>
      <c r="C50" s="15" t="s">
        <v>190</v>
      </c>
      <c r="D50" s="676" t="s">
        <v>659</v>
      </c>
      <c r="E50" s="15" t="s">
        <v>358</v>
      </c>
      <c r="F50" s="680" t="s">
        <v>145</v>
      </c>
      <c r="G50" s="681" t="s">
        <v>145</v>
      </c>
      <c r="H50" s="681" t="s">
        <v>145</v>
      </c>
      <c r="I50" s="681" t="s">
        <v>145</v>
      </c>
      <c r="J50" s="681" t="s">
        <v>145</v>
      </c>
      <c r="M50" s="346">
        <v>35</v>
      </c>
      <c r="N50" s="346" t="s">
        <v>304</v>
      </c>
      <c r="O50" s="104" t="str">
        <f t="shared" si="0"/>
        <v>x</v>
      </c>
      <c r="P50" s="1008" t="str">
        <f>IFERROR(_xlfn.RANK.EQ(O50,$O$16:$O$194,0)+COUNTIF(O$16:O50,O50)-1,"-")</f>
        <v>-</v>
      </c>
      <c r="Q50" s="1008"/>
      <c r="R50" s="105">
        <f t="shared" si="1"/>
        <v>35</v>
      </c>
      <c r="S50" s="105" t="str">
        <f t="shared" si="2"/>
        <v>上富良野町</v>
      </c>
      <c r="T50" s="1010">
        <f t="shared" si="3"/>
        <v>250</v>
      </c>
      <c r="U50" s="104" t="str">
        <f t="shared" si="4"/>
        <v>x</v>
      </c>
      <c r="V50" s="1008" t="str">
        <f>IFERROR(_xlfn.RANK.EQ(U50,$U$16:$U$194,0)+COUNTIF(U$16:U50,U50)-1,"-")</f>
        <v>-</v>
      </c>
      <c r="W50" s="1008"/>
      <c r="X50" s="105">
        <f t="shared" si="5"/>
        <v>35</v>
      </c>
      <c r="Y50" s="105" t="str">
        <f t="shared" si="6"/>
        <v>上富良野町</v>
      </c>
      <c r="Z50" s="1010">
        <f t="shared" si="7"/>
        <v>18100</v>
      </c>
      <c r="AA50" s="104" t="str">
        <f t="shared" si="8"/>
        <v>x</v>
      </c>
      <c r="AB50" s="876" t="str">
        <f>IFERROR(_xlfn.RANK.EQ(AA50,$AA$16:$AA$194,0)+COUNTIF(AA$16:AA50,AA50)-1,"-")</f>
        <v>-</v>
      </c>
      <c r="AC50" s="876"/>
      <c r="AD50" s="828">
        <f t="shared" si="9"/>
        <v>34</v>
      </c>
      <c r="AE50" s="828" t="str">
        <f t="shared" si="10"/>
        <v>訓子府町</v>
      </c>
      <c r="AF50" s="959">
        <f t="shared" si="11"/>
        <v>6960</v>
      </c>
      <c r="AG50" s="102"/>
      <c r="AH50" s="1"/>
      <c r="AI50" s="1"/>
      <c r="AJ50" s="1"/>
      <c r="AK50" s="1"/>
      <c r="AL50" s="1"/>
      <c r="AM50" s="1"/>
      <c r="AN50" s="1"/>
      <c r="AO50" s="1"/>
      <c r="AP50" s="1"/>
      <c r="AQ50" s="1"/>
      <c r="AR50" s="1"/>
      <c r="AS50" s="1"/>
      <c r="AT50" s="1"/>
      <c r="AU50" s="1"/>
      <c r="AV50" s="1"/>
      <c r="AW50" s="1"/>
      <c r="AX50" s="1"/>
    </row>
    <row r="51" spans="1:50" ht="26.25" customHeight="1">
      <c r="A51" s="677" t="s">
        <v>604</v>
      </c>
      <c r="B51" s="676" t="s">
        <v>607</v>
      </c>
      <c r="C51" s="15" t="s">
        <v>190</v>
      </c>
      <c r="D51" s="676" t="s">
        <v>660</v>
      </c>
      <c r="E51" s="15" t="s">
        <v>364</v>
      </c>
      <c r="F51" s="680" t="s">
        <v>888</v>
      </c>
      <c r="G51" s="681" t="s">
        <v>888</v>
      </c>
      <c r="H51" s="681" t="s">
        <v>145</v>
      </c>
      <c r="I51" s="681" t="s">
        <v>888</v>
      </c>
      <c r="J51" s="681" t="s">
        <v>888</v>
      </c>
      <c r="M51" s="346">
        <v>36</v>
      </c>
      <c r="N51" s="346" t="s">
        <v>222</v>
      </c>
      <c r="O51" s="104">
        <f t="shared" si="0"/>
        <v>54</v>
      </c>
      <c r="P51" s="1008">
        <f>IFERROR(_xlfn.RANK.EQ(O51,$O$16:$O$194,0)+COUNTIF(O$16:O51,O51)-1,"-")</f>
        <v>65</v>
      </c>
      <c r="Q51" s="1008"/>
      <c r="R51" s="105">
        <f t="shared" si="1"/>
        <v>35</v>
      </c>
      <c r="S51" s="105" t="str">
        <f t="shared" si="2"/>
        <v>弟子屈町</v>
      </c>
      <c r="T51" s="1010">
        <f t="shared" si="3"/>
        <v>250</v>
      </c>
      <c r="U51" s="104">
        <f t="shared" si="4"/>
        <v>3410</v>
      </c>
      <c r="V51" s="1008">
        <f>IFERROR(_xlfn.RANK.EQ(U51,$U$16:$U$194,0)+COUNTIF(U$16:U51,U51)-1,"-")</f>
        <v>64</v>
      </c>
      <c r="W51" s="1008"/>
      <c r="X51" s="105">
        <f t="shared" si="5"/>
        <v>36</v>
      </c>
      <c r="Y51" s="105" t="str">
        <f t="shared" si="6"/>
        <v>弟子屈町</v>
      </c>
      <c r="Z51" s="1010">
        <f t="shared" si="7"/>
        <v>17300</v>
      </c>
      <c r="AA51" s="104">
        <f t="shared" si="8"/>
        <v>6370</v>
      </c>
      <c r="AB51" s="876">
        <f>IFERROR(_xlfn.RANK.EQ(AA51,$AA$16:$AA$194,0)+COUNTIF(AA$16:AA51,AA51)-1,"-")</f>
        <v>61</v>
      </c>
      <c r="AC51" s="876"/>
      <c r="AD51" s="828">
        <f t="shared" si="9"/>
        <v>34</v>
      </c>
      <c r="AE51" s="828" t="str">
        <f t="shared" si="10"/>
        <v>洞爺湖町</v>
      </c>
      <c r="AF51" s="959">
        <f t="shared" si="11"/>
        <v>6960</v>
      </c>
      <c r="AG51" s="102"/>
      <c r="AH51" s="1"/>
      <c r="AI51" s="1"/>
      <c r="AJ51" s="1"/>
      <c r="AK51" s="1"/>
      <c r="AL51" s="1"/>
      <c r="AM51" s="1"/>
      <c r="AN51" s="1"/>
      <c r="AO51" s="1"/>
      <c r="AP51" s="1"/>
      <c r="AQ51" s="1"/>
      <c r="AR51" s="1"/>
      <c r="AS51" s="1"/>
      <c r="AT51" s="1"/>
      <c r="AU51" s="1"/>
      <c r="AV51" s="1"/>
      <c r="AW51" s="1"/>
      <c r="AX51" s="1"/>
    </row>
    <row r="52" spans="1:50" ht="26.25" customHeight="1">
      <c r="A52" s="677" t="s">
        <v>604</v>
      </c>
      <c r="B52" s="676" t="s">
        <v>607</v>
      </c>
      <c r="C52" s="15" t="s">
        <v>190</v>
      </c>
      <c r="D52" s="676" t="s">
        <v>661</v>
      </c>
      <c r="E52" s="15" t="s">
        <v>272</v>
      </c>
      <c r="F52" s="680" t="s">
        <v>145</v>
      </c>
      <c r="G52" s="681" t="s">
        <v>145</v>
      </c>
      <c r="H52" s="681" t="s">
        <v>145</v>
      </c>
      <c r="I52" s="681" t="s">
        <v>145</v>
      </c>
      <c r="J52" s="681" t="s">
        <v>145</v>
      </c>
      <c r="M52" s="346">
        <v>37</v>
      </c>
      <c r="N52" s="346" t="s">
        <v>252</v>
      </c>
      <c r="O52" s="104" t="str">
        <f t="shared" si="0"/>
        <v>x</v>
      </c>
      <c r="P52" s="1008" t="str">
        <f>IFERROR(_xlfn.RANK.EQ(O52,$O$16:$O$194,0)+COUNTIF(O$16:O52,O52)-1,"-")</f>
        <v>-</v>
      </c>
      <c r="Q52" s="1008"/>
      <c r="R52" s="105">
        <f t="shared" si="1"/>
        <v>37</v>
      </c>
      <c r="S52" s="105" t="str">
        <f t="shared" si="2"/>
        <v>伊達市</v>
      </c>
      <c r="T52" s="1010">
        <f t="shared" si="3"/>
        <v>229</v>
      </c>
      <c r="U52" s="104" t="str">
        <f t="shared" si="4"/>
        <v>x</v>
      </c>
      <c r="V52" s="1008" t="str">
        <f>IFERROR(_xlfn.RANK.EQ(U52,$U$16:$U$194,0)+COUNTIF(U$16:U52,U52)-1,"-")</f>
        <v>-</v>
      </c>
      <c r="W52" s="1008"/>
      <c r="X52" s="105">
        <f t="shared" si="5"/>
        <v>37</v>
      </c>
      <c r="Y52" s="105" t="str">
        <f t="shared" si="6"/>
        <v>剣淵町</v>
      </c>
      <c r="Z52" s="1010">
        <f t="shared" si="7"/>
        <v>15500</v>
      </c>
      <c r="AA52" s="104" t="str">
        <f t="shared" si="8"/>
        <v>x</v>
      </c>
      <c r="AB52" s="876" t="str">
        <f>IFERROR(_xlfn.RANK.EQ(AA52,$AA$16:$AA$194,0)+COUNTIF(AA$16:AA52,AA52)-1,"-")</f>
        <v>-</v>
      </c>
      <c r="AC52" s="876"/>
      <c r="AD52" s="828">
        <f t="shared" si="9"/>
        <v>37</v>
      </c>
      <c r="AE52" s="828" t="str">
        <f t="shared" si="10"/>
        <v>真狩村</v>
      </c>
      <c r="AF52" s="959">
        <f t="shared" si="11"/>
        <v>6950</v>
      </c>
      <c r="AG52" s="102"/>
      <c r="AH52" s="1"/>
      <c r="AI52" s="1"/>
      <c r="AJ52" s="1"/>
      <c r="AK52" s="1"/>
      <c r="AL52" s="1"/>
      <c r="AM52" s="1"/>
      <c r="AN52" s="1"/>
      <c r="AO52" s="1"/>
      <c r="AP52" s="1"/>
      <c r="AQ52" s="1"/>
      <c r="AR52" s="1"/>
      <c r="AS52" s="1"/>
      <c r="AT52" s="1"/>
      <c r="AU52" s="1"/>
      <c r="AV52" s="1"/>
      <c r="AW52" s="1"/>
      <c r="AX52" s="1"/>
    </row>
    <row r="53" spans="1:50" ht="26.25" customHeight="1">
      <c r="A53" s="677" t="s">
        <v>604</v>
      </c>
      <c r="B53" s="676" t="s">
        <v>607</v>
      </c>
      <c r="C53" s="15" t="s">
        <v>190</v>
      </c>
      <c r="D53" s="676" t="s">
        <v>662</v>
      </c>
      <c r="E53" s="15" t="s">
        <v>281</v>
      </c>
      <c r="F53" s="680" t="s">
        <v>888</v>
      </c>
      <c r="G53" s="681" t="s">
        <v>888</v>
      </c>
      <c r="H53" s="681" t="s">
        <v>145</v>
      </c>
      <c r="I53" s="681" t="s">
        <v>888</v>
      </c>
      <c r="J53" s="681" t="s">
        <v>888</v>
      </c>
      <c r="M53" s="346">
        <v>38</v>
      </c>
      <c r="N53" s="346" t="s">
        <v>360</v>
      </c>
      <c r="O53" s="104" t="str">
        <f t="shared" si="0"/>
        <v>-</v>
      </c>
      <c r="P53" s="1008" t="str">
        <f>IFERROR(_xlfn.RANK.EQ(O53,$O$16:$O$194,0)+COUNTIF(O$16:O53,O53)-1,"-")</f>
        <v>-</v>
      </c>
      <c r="Q53" s="1008"/>
      <c r="R53" s="105">
        <f t="shared" si="1"/>
        <v>38</v>
      </c>
      <c r="S53" s="105" t="str">
        <f t="shared" si="2"/>
        <v>剣淵町</v>
      </c>
      <c r="T53" s="1010">
        <f t="shared" si="3"/>
        <v>223</v>
      </c>
      <c r="U53" s="104" t="str">
        <f t="shared" si="4"/>
        <v>-</v>
      </c>
      <c r="V53" s="1008" t="str">
        <f>IFERROR(_xlfn.RANK.EQ(U53,$U$16:$U$194,0)+COUNTIF(U$16:U53,U53)-1,"-")</f>
        <v>-</v>
      </c>
      <c r="W53" s="1008"/>
      <c r="X53" s="105">
        <f t="shared" si="5"/>
        <v>37</v>
      </c>
      <c r="Y53" s="105" t="str">
        <f t="shared" si="6"/>
        <v>広尾町</v>
      </c>
      <c r="Z53" s="1010">
        <f t="shared" si="7"/>
        <v>15500</v>
      </c>
      <c r="AA53" s="104" t="str">
        <f t="shared" si="8"/>
        <v>-</v>
      </c>
      <c r="AB53" s="876" t="str">
        <f>IFERROR(_xlfn.RANK.EQ(AA53,$AA$16:$AA$194,0)+COUNTIF(AA$16:AA53,AA53)-1,"-")</f>
        <v>-</v>
      </c>
      <c r="AC53" s="876"/>
      <c r="AD53" s="828">
        <f t="shared" si="9"/>
        <v>38</v>
      </c>
      <c r="AE53" s="828" t="str">
        <f t="shared" si="10"/>
        <v>千歳市</v>
      </c>
      <c r="AF53" s="959">
        <f t="shared" si="11"/>
        <v>6930</v>
      </c>
      <c r="AG53" s="102"/>
      <c r="AH53" s="1"/>
      <c r="AI53" s="1"/>
      <c r="AJ53" s="1"/>
      <c r="AK53" s="1"/>
      <c r="AL53" s="1"/>
      <c r="AM53" s="1"/>
      <c r="AN53" s="1"/>
      <c r="AO53" s="1"/>
      <c r="AP53" s="1"/>
      <c r="AQ53" s="1"/>
      <c r="AR53" s="1"/>
      <c r="AS53" s="1"/>
      <c r="AT53" s="1"/>
      <c r="AU53" s="1"/>
      <c r="AV53" s="1"/>
      <c r="AW53" s="1"/>
      <c r="AX53" s="1"/>
    </row>
    <row r="54" spans="1:50" ht="26.25" customHeight="1">
      <c r="A54" s="677" t="s">
        <v>604</v>
      </c>
      <c r="B54" s="676" t="s">
        <v>607</v>
      </c>
      <c r="C54" s="15" t="s">
        <v>190</v>
      </c>
      <c r="D54" s="676" t="s">
        <v>663</v>
      </c>
      <c r="E54" s="15" t="s">
        <v>325</v>
      </c>
      <c r="F54" s="680">
        <v>17</v>
      </c>
      <c r="G54" s="681">
        <v>4650</v>
      </c>
      <c r="H54" s="681" t="s">
        <v>145</v>
      </c>
      <c r="I54" s="681">
        <v>4650</v>
      </c>
      <c r="J54" s="681">
        <v>778</v>
      </c>
      <c r="M54" s="346">
        <v>39</v>
      </c>
      <c r="N54" s="346" t="s">
        <v>356</v>
      </c>
      <c r="O54" s="104" t="str">
        <f t="shared" si="0"/>
        <v>-</v>
      </c>
      <c r="P54" s="1008" t="str">
        <f>IFERROR(_xlfn.RANK.EQ(O54,$O$16:$O$194,0)+COUNTIF(O$16:O54,O54)-1,"-")</f>
        <v>-</v>
      </c>
      <c r="Q54" s="1008"/>
      <c r="R54" s="105">
        <f t="shared" si="1"/>
        <v>39</v>
      </c>
      <c r="S54" s="105" t="str">
        <f t="shared" si="2"/>
        <v>洞爺湖町</v>
      </c>
      <c r="T54" s="1010">
        <f t="shared" si="3"/>
        <v>217</v>
      </c>
      <c r="U54" s="104" t="str">
        <f t="shared" si="4"/>
        <v>-</v>
      </c>
      <c r="V54" s="1008" t="str">
        <f>IFERROR(_xlfn.RANK.EQ(U54,$U$16:$U$194,0)+COUNTIF(U$16:U54,U54)-1,"-")</f>
        <v>-</v>
      </c>
      <c r="W54" s="1008"/>
      <c r="X54" s="105">
        <f t="shared" si="5"/>
        <v>39</v>
      </c>
      <c r="Y54" s="105" t="str">
        <f t="shared" si="6"/>
        <v>洞爺湖町</v>
      </c>
      <c r="Z54" s="1010">
        <f t="shared" si="7"/>
        <v>15100</v>
      </c>
      <c r="AA54" s="104" t="str">
        <f t="shared" si="8"/>
        <v>-</v>
      </c>
      <c r="AB54" s="876" t="str">
        <f>IFERROR(_xlfn.RANK.EQ(AA54,$AA$16:$AA$194,0)+COUNTIF(AA$16:AA54,AA54)-1,"-")</f>
        <v>-</v>
      </c>
      <c r="AC54" s="876"/>
      <c r="AD54" s="828">
        <f t="shared" si="9"/>
        <v>39</v>
      </c>
      <c r="AE54" s="828" t="str">
        <f t="shared" si="10"/>
        <v>弟子屈町</v>
      </c>
      <c r="AF54" s="959">
        <f t="shared" si="11"/>
        <v>6920</v>
      </c>
      <c r="AG54" s="102"/>
      <c r="AH54" s="1"/>
      <c r="AI54" s="1"/>
      <c r="AJ54" s="1"/>
      <c r="AK54" s="1"/>
      <c r="AL54" s="1"/>
      <c r="AM54" s="1"/>
      <c r="AN54" s="1"/>
      <c r="AO54" s="1"/>
      <c r="AP54" s="1"/>
      <c r="AQ54" s="1"/>
      <c r="AR54" s="1"/>
      <c r="AS54" s="1"/>
      <c r="AT54" s="1"/>
      <c r="AU54" s="1"/>
      <c r="AV54" s="1"/>
      <c r="AW54" s="1"/>
      <c r="AX54" s="1"/>
    </row>
    <row r="55" spans="1:50" ht="26.25" customHeight="1">
      <c r="A55" s="677" t="s">
        <v>604</v>
      </c>
      <c r="B55" s="676" t="s">
        <v>607</v>
      </c>
      <c r="C55" s="15" t="s">
        <v>190</v>
      </c>
      <c r="D55" s="676" t="s">
        <v>664</v>
      </c>
      <c r="E55" s="15" t="s">
        <v>294</v>
      </c>
      <c r="F55" s="680">
        <v>190</v>
      </c>
      <c r="G55" s="681">
        <v>6950</v>
      </c>
      <c r="H55" s="681" t="s">
        <v>145</v>
      </c>
      <c r="I55" s="681">
        <v>6950</v>
      </c>
      <c r="J55" s="681">
        <v>13200</v>
      </c>
      <c r="M55" s="346">
        <v>40</v>
      </c>
      <c r="N55" s="346" t="s">
        <v>329</v>
      </c>
      <c r="O55" s="104" t="str">
        <f t="shared" si="0"/>
        <v>-</v>
      </c>
      <c r="P55" s="1008" t="str">
        <f>IFERROR(_xlfn.RANK.EQ(O55,$O$16:$O$194,0)+COUNTIF(O$16:O55,O55)-1,"-")</f>
        <v>-</v>
      </c>
      <c r="Q55" s="1008"/>
      <c r="R55" s="105">
        <f t="shared" si="1"/>
        <v>40</v>
      </c>
      <c r="S55" s="105" t="str">
        <f t="shared" si="2"/>
        <v>広尾町</v>
      </c>
      <c r="T55" s="1010">
        <f t="shared" si="3"/>
        <v>214</v>
      </c>
      <c r="U55" s="104" t="str">
        <f t="shared" si="4"/>
        <v>-</v>
      </c>
      <c r="V55" s="1008" t="str">
        <f>IFERROR(_xlfn.RANK.EQ(U55,$U$16:$U$194,0)+COUNTIF(U$16:U55,U55)-1,"-")</f>
        <v>-</v>
      </c>
      <c r="W55" s="1008"/>
      <c r="X55" s="105">
        <f t="shared" si="5"/>
        <v>40</v>
      </c>
      <c r="Y55" s="105" t="str">
        <f t="shared" si="6"/>
        <v>伊達市</v>
      </c>
      <c r="Z55" s="1010">
        <f t="shared" si="7"/>
        <v>14500</v>
      </c>
      <c r="AA55" s="104" t="str">
        <f t="shared" si="8"/>
        <v>-</v>
      </c>
      <c r="AB55" s="876" t="str">
        <f>IFERROR(_xlfn.RANK.EQ(AA55,$AA$16:$AA$194,0)+COUNTIF(AA$16:AA55,AA55)-1,"-")</f>
        <v>-</v>
      </c>
      <c r="AC55" s="876"/>
      <c r="AD55" s="828">
        <f t="shared" si="9"/>
        <v>40</v>
      </c>
      <c r="AE55" s="828" t="str">
        <f t="shared" si="10"/>
        <v>斜里町</v>
      </c>
      <c r="AF55" s="959">
        <f t="shared" si="11"/>
        <v>6890</v>
      </c>
      <c r="AG55" s="102"/>
      <c r="AH55" s="1"/>
      <c r="AI55" s="1"/>
      <c r="AJ55" s="1"/>
      <c r="AK55" s="1"/>
      <c r="AL55" s="1"/>
      <c r="AM55" s="1"/>
      <c r="AN55" s="1"/>
      <c r="AO55" s="1"/>
      <c r="AP55" s="1"/>
      <c r="AQ55" s="1"/>
      <c r="AR55" s="1"/>
      <c r="AS55" s="1"/>
      <c r="AT55" s="1"/>
      <c r="AU55" s="1"/>
      <c r="AV55" s="1"/>
      <c r="AW55" s="1"/>
      <c r="AX55" s="1"/>
    </row>
    <row r="56" spans="1:50" ht="26.25" customHeight="1">
      <c r="A56" s="677" t="s">
        <v>604</v>
      </c>
      <c r="B56" s="676" t="s">
        <v>607</v>
      </c>
      <c r="C56" s="15" t="s">
        <v>190</v>
      </c>
      <c r="D56" s="676" t="s">
        <v>665</v>
      </c>
      <c r="E56" s="15" t="s">
        <v>298</v>
      </c>
      <c r="F56" s="680">
        <v>198</v>
      </c>
      <c r="G56" s="681">
        <v>7180</v>
      </c>
      <c r="H56" s="681" t="s">
        <v>145</v>
      </c>
      <c r="I56" s="681">
        <v>7180</v>
      </c>
      <c r="J56" s="681">
        <v>14200</v>
      </c>
      <c r="M56" s="346">
        <v>41</v>
      </c>
      <c r="N56" s="346" t="s">
        <v>344</v>
      </c>
      <c r="O56" s="104" t="str">
        <f t="shared" si="0"/>
        <v>-</v>
      </c>
      <c r="P56" s="1008" t="str">
        <f>IFERROR(_xlfn.RANK.EQ(O56,$O$16:$O$194,0)+COUNTIF(O$16:O56,O56)-1,"-")</f>
        <v>-</v>
      </c>
      <c r="Q56" s="1008"/>
      <c r="R56" s="105">
        <f t="shared" si="1"/>
        <v>41</v>
      </c>
      <c r="S56" s="105" t="str">
        <f t="shared" si="2"/>
        <v>恵庭市</v>
      </c>
      <c r="T56" s="1010">
        <f t="shared" si="3"/>
        <v>207</v>
      </c>
      <c r="U56" s="104" t="str">
        <f t="shared" si="4"/>
        <v>-</v>
      </c>
      <c r="V56" s="1008" t="str">
        <f>IFERROR(_xlfn.RANK.EQ(U56,$U$16:$U$194,0)+COUNTIF(U$16:U56,U56)-1,"-")</f>
        <v>-</v>
      </c>
      <c r="W56" s="1008"/>
      <c r="X56" s="105">
        <f t="shared" si="5"/>
        <v>41</v>
      </c>
      <c r="Y56" s="105" t="str">
        <f t="shared" si="6"/>
        <v>留寿都村</v>
      </c>
      <c r="Z56" s="1010">
        <f t="shared" si="7"/>
        <v>14200</v>
      </c>
      <c r="AA56" s="104" t="str">
        <f t="shared" si="8"/>
        <v>-</v>
      </c>
      <c r="AB56" s="876" t="str">
        <f>IFERROR(_xlfn.RANK.EQ(AA56,$AA$16:$AA$194,0)+COUNTIF(AA$16:AA56,AA56)-1,"-")</f>
        <v>-</v>
      </c>
      <c r="AC56" s="876"/>
      <c r="AD56" s="828">
        <f t="shared" si="9"/>
        <v>41</v>
      </c>
      <c r="AE56" s="828" t="str">
        <f t="shared" si="10"/>
        <v>豊浦町</v>
      </c>
      <c r="AF56" s="959">
        <f t="shared" si="11"/>
        <v>6870</v>
      </c>
      <c r="AG56" s="102"/>
      <c r="AH56" s="1"/>
      <c r="AI56" s="1"/>
      <c r="AJ56" s="1"/>
      <c r="AK56" s="1"/>
      <c r="AL56" s="1"/>
      <c r="AM56" s="1"/>
      <c r="AN56" s="1"/>
      <c r="AO56" s="1"/>
      <c r="AP56" s="1"/>
      <c r="AQ56" s="1"/>
      <c r="AR56" s="1"/>
      <c r="AS56" s="1"/>
      <c r="AT56" s="1"/>
      <c r="AU56" s="1"/>
      <c r="AV56" s="1"/>
      <c r="AW56" s="1"/>
      <c r="AX56" s="1"/>
    </row>
    <row r="57" spans="1:50" ht="26.25" customHeight="1">
      <c r="A57" s="677" t="s">
        <v>604</v>
      </c>
      <c r="B57" s="676" t="s">
        <v>607</v>
      </c>
      <c r="C57" s="15" t="s">
        <v>190</v>
      </c>
      <c r="D57" s="676" t="s">
        <v>666</v>
      </c>
      <c r="E57" s="15" t="s">
        <v>317</v>
      </c>
      <c r="F57" s="680">
        <v>93</v>
      </c>
      <c r="G57" s="681">
        <v>6410</v>
      </c>
      <c r="H57" s="681" t="s">
        <v>145</v>
      </c>
      <c r="I57" s="681">
        <v>6410</v>
      </c>
      <c r="J57" s="681">
        <v>5950</v>
      </c>
      <c r="M57" s="346">
        <v>42</v>
      </c>
      <c r="N57" s="346" t="s">
        <v>335</v>
      </c>
      <c r="O57" s="104" t="str">
        <f t="shared" si="0"/>
        <v>-</v>
      </c>
      <c r="P57" s="1008" t="str">
        <f>IFERROR(_xlfn.RANK.EQ(O57,$O$16:$O$194,0)+COUNTIF(O$16:O57,O57)-1,"-")</f>
        <v>-</v>
      </c>
      <c r="Q57" s="1008"/>
      <c r="R57" s="105">
        <f t="shared" si="1"/>
        <v>42</v>
      </c>
      <c r="S57" s="105" t="str">
        <f t="shared" si="2"/>
        <v>留寿都村</v>
      </c>
      <c r="T57" s="1010">
        <f t="shared" si="3"/>
        <v>198</v>
      </c>
      <c r="U57" s="104" t="str">
        <f t="shared" si="4"/>
        <v>-</v>
      </c>
      <c r="V57" s="1008" t="str">
        <f>IFERROR(_xlfn.RANK.EQ(U57,$U$16:$U$194,0)+COUNTIF(U$16:U57,U57)-1,"-")</f>
        <v>-</v>
      </c>
      <c r="W57" s="1008"/>
      <c r="X57" s="105">
        <f t="shared" si="5"/>
        <v>42</v>
      </c>
      <c r="Y57" s="105" t="str">
        <f t="shared" si="6"/>
        <v>恵庭市</v>
      </c>
      <c r="Z57" s="1010">
        <f t="shared" si="7"/>
        <v>14000</v>
      </c>
      <c r="AA57" s="104" t="str">
        <f t="shared" si="8"/>
        <v>-</v>
      </c>
      <c r="AB57" s="876" t="str">
        <f>IFERROR(_xlfn.RANK.EQ(AA57,$AA$16:$AA$194,0)+COUNTIF(AA$16:AA57,AA57)-1,"-")</f>
        <v>-</v>
      </c>
      <c r="AC57" s="876"/>
      <c r="AD57" s="828">
        <f t="shared" si="9"/>
        <v>42</v>
      </c>
      <c r="AE57" s="828" t="str">
        <f t="shared" si="10"/>
        <v>北見市</v>
      </c>
      <c r="AF57" s="959">
        <f t="shared" si="11"/>
        <v>6810</v>
      </c>
      <c r="AG57" s="102"/>
      <c r="AH57" s="1"/>
      <c r="AI57" s="1"/>
      <c r="AJ57" s="1"/>
      <c r="AK57" s="1"/>
      <c r="AL57" s="1"/>
      <c r="AM57" s="1"/>
      <c r="AN57" s="1"/>
      <c r="AO57" s="1"/>
      <c r="AP57" s="1"/>
      <c r="AQ57" s="1"/>
      <c r="AR57" s="1"/>
      <c r="AS57" s="1"/>
      <c r="AT57" s="1"/>
      <c r="AU57" s="1"/>
      <c r="AV57" s="1"/>
      <c r="AW57" s="1"/>
      <c r="AX57" s="1"/>
    </row>
    <row r="58" spans="1:50" ht="26.25" customHeight="1">
      <c r="A58" s="677" t="s">
        <v>604</v>
      </c>
      <c r="B58" s="676" t="s">
        <v>607</v>
      </c>
      <c r="C58" s="15" t="s">
        <v>190</v>
      </c>
      <c r="D58" s="676" t="s">
        <v>667</v>
      </c>
      <c r="E58" s="15" t="s">
        <v>216</v>
      </c>
      <c r="F58" s="680">
        <v>194</v>
      </c>
      <c r="G58" s="681">
        <v>5950</v>
      </c>
      <c r="H58" s="681" t="s">
        <v>145</v>
      </c>
      <c r="I58" s="681">
        <v>5950</v>
      </c>
      <c r="J58" s="681">
        <v>11500</v>
      </c>
      <c r="M58" s="346">
        <v>43</v>
      </c>
      <c r="N58" s="346" t="s">
        <v>369</v>
      </c>
      <c r="O58" s="104" t="str">
        <f t="shared" si="0"/>
        <v>-</v>
      </c>
      <c r="P58" s="1008" t="str">
        <f>IFERROR(_xlfn.RANK.EQ(O58,$O$16:$O$194,0)+COUNTIF(O$16:O58,O58)-1,"-")</f>
        <v>-</v>
      </c>
      <c r="Q58" s="1008"/>
      <c r="R58" s="105">
        <f t="shared" si="1"/>
        <v>43</v>
      </c>
      <c r="S58" s="105" t="str">
        <f t="shared" si="2"/>
        <v>厚真町</v>
      </c>
      <c r="T58" s="1010">
        <f t="shared" si="3"/>
        <v>196</v>
      </c>
      <c r="U58" s="104" t="str">
        <f t="shared" si="4"/>
        <v>-</v>
      </c>
      <c r="V58" s="1008" t="str">
        <f>IFERROR(_xlfn.RANK.EQ(U58,$U$16:$U$194,0)+COUNTIF(U$16:U58,U58)-1,"-")</f>
        <v>-</v>
      </c>
      <c r="W58" s="1008"/>
      <c r="X58" s="105">
        <f t="shared" si="5"/>
        <v>43</v>
      </c>
      <c r="Y58" s="105" t="str">
        <f t="shared" si="6"/>
        <v>由仁町</v>
      </c>
      <c r="Z58" s="1010">
        <f t="shared" si="7"/>
        <v>13400</v>
      </c>
      <c r="AA58" s="104" t="str">
        <f t="shared" si="8"/>
        <v>-</v>
      </c>
      <c r="AB58" s="876" t="str">
        <f>IFERROR(_xlfn.RANK.EQ(AA58,$AA$16:$AA$194,0)+COUNTIF(AA$16:AA58,AA58)-1,"-")</f>
        <v>-</v>
      </c>
      <c r="AC58" s="876"/>
      <c r="AD58" s="828">
        <f t="shared" si="9"/>
        <v>43</v>
      </c>
      <c r="AE58" s="828" t="str">
        <f t="shared" si="10"/>
        <v>浦幌町</v>
      </c>
      <c r="AF58" s="959">
        <f t="shared" si="11"/>
        <v>6790</v>
      </c>
      <c r="AG58" s="102"/>
      <c r="AH58" s="1"/>
      <c r="AI58" s="1"/>
      <c r="AJ58" s="1"/>
      <c r="AK58" s="1"/>
      <c r="AL58" s="1"/>
      <c r="AM58" s="1"/>
      <c r="AN58" s="1"/>
      <c r="AO58" s="1"/>
      <c r="AP58" s="1"/>
      <c r="AQ58" s="1"/>
      <c r="AR58" s="1"/>
      <c r="AS58" s="1"/>
      <c r="AT58" s="1"/>
      <c r="AU58" s="1"/>
      <c r="AV58" s="1"/>
      <c r="AW58" s="1"/>
      <c r="AX58" s="1"/>
    </row>
    <row r="59" spans="1:50" ht="26.25" customHeight="1">
      <c r="A59" s="677" t="s">
        <v>604</v>
      </c>
      <c r="B59" s="676" t="s">
        <v>607</v>
      </c>
      <c r="C59" s="15" t="s">
        <v>190</v>
      </c>
      <c r="D59" s="676" t="s">
        <v>668</v>
      </c>
      <c r="E59" s="15" t="s">
        <v>267</v>
      </c>
      <c r="F59" s="680">
        <v>351</v>
      </c>
      <c r="G59" s="681">
        <v>6130</v>
      </c>
      <c r="H59" s="681" t="s">
        <v>888</v>
      </c>
      <c r="I59" s="681">
        <v>6130</v>
      </c>
      <c r="J59" s="681">
        <v>21500</v>
      </c>
      <c r="M59" s="346">
        <v>44</v>
      </c>
      <c r="N59" s="346" t="s">
        <v>301</v>
      </c>
      <c r="O59" s="104">
        <f t="shared" si="0"/>
        <v>79</v>
      </c>
      <c r="P59" s="1008">
        <f>IFERROR(_xlfn.RANK.EQ(O59,$O$16:$O$194,0)+COUNTIF(O$16:O59,O59)-1,"-")</f>
        <v>60</v>
      </c>
      <c r="Q59" s="1008"/>
      <c r="R59" s="105">
        <f t="shared" si="1"/>
        <v>44</v>
      </c>
      <c r="S59" s="105" t="str">
        <f t="shared" si="2"/>
        <v>京極町</v>
      </c>
      <c r="T59" s="1010">
        <f t="shared" si="3"/>
        <v>194</v>
      </c>
      <c r="U59" s="104">
        <f t="shared" si="4"/>
        <v>3450</v>
      </c>
      <c r="V59" s="1008">
        <f>IFERROR(_xlfn.RANK.EQ(U59,$U$16:$U$194,0)+COUNTIF(U$16:U59,U59)-1,"-")</f>
        <v>63</v>
      </c>
      <c r="W59" s="1008"/>
      <c r="X59" s="105">
        <f t="shared" si="5"/>
        <v>44</v>
      </c>
      <c r="Y59" s="105" t="str">
        <f t="shared" si="6"/>
        <v>真狩村</v>
      </c>
      <c r="Z59" s="1010">
        <f t="shared" si="7"/>
        <v>13200</v>
      </c>
      <c r="AA59" s="104">
        <f t="shared" si="8"/>
        <v>4340</v>
      </c>
      <c r="AB59" s="876">
        <f>IFERROR(_xlfn.RANK.EQ(AA59,$AA$16:$AA$194,0)+COUNTIF(AA$16:AA59,AA59)-1,"-")</f>
        <v>83</v>
      </c>
      <c r="AC59" s="876"/>
      <c r="AD59" s="828">
        <f t="shared" si="9"/>
        <v>44</v>
      </c>
      <c r="AE59" s="828" t="str">
        <f t="shared" si="10"/>
        <v>恵庭市</v>
      </c>
      <c r="AF59" s="959">
        <f t="shared" si="11"/>
        <v>6750</v>
      </c>
      <c r="AG59" s="102"/>
      <c r="AH59" s="1"/>
      <c r="AI59" s="1"/>
      <c r="AJ59" s="1"/>
      <c r="AK59" s="1"/>
      <c r="AL59" s="1"/>
      <c r="AM59" s="1"/>
      <c r="AN59" s="1"/>
      <c r="AO59" s="1"/>
      <c r="AP59" s="1"/>
      <c r="AQ59" s="1"/>
      <c r="AR59" s="1"/>
      <c r="AS59" s="1"/>
      <c r="AT59" s="1"/>
      <c r="AU59" s="1"/>
      <c r="AV59" s="1"/>
      <c r="AW59" s="1"/>
      <c r="AX59" s="1"/>
    </row>
    <row r="60" spans="1:50" ht="26.25" customHeight="1">
      <c r="A60" s="677" t="s">
        <v>604</v>
      </c>
      <c r="B60" s="676" t="s">
        <v>607</v>
      </c>
      <c r="C60" s="15" t="s">
        <v>190</v>
      </c>
      <c r="D60" s="676" t="s">
        <v>669</v>
      </c>
      <c r="E60" s="15" t="s">
        <v>258</v>
      </c>
      <c r="F60" s="680">
        <v>16</v>
      </c>
      <c r="G60" s="681">
        <v>5130</v>
      </c>
      <c r="H60" s="681" t="s">
        <v>145</v>
      </c>
      <c r="I60" s="681">
        <v>5130</v>
      </c>
      <c r="J60" s="681">
        <v>827</v>
      </c>
      <c r="M60" s="346">
        <v>45</v>
      </c>
      <c r="N60" s="346" t="s">
        <v>338</v>
      </c>
      <c r="O60" s="104" t="str">
        <f t="shared" si="0"/>
        <v>-</v>
      </c>
      <c r="P60" s="1008" t="str">
        <f>IFERROR(_xlfn.RANK.EQ(O60,$O$16:$O$194,0)+COUNTIF(O$16:O60,O60)-1,"-")</f>
        <v>-</v>
      </c>
      <c r="Q60" s="1008"/>
      <c r="R60" s="105">
        <f t="shared" si="1"/>
        <v>45</v>
      </c>
      <c r="S60" s="105" t="str">
        <f t="shared" si="2"/>
        <v>真狩村</v>
      </c>
      <c r="T60" s="1010">
        <f t="shared" si="3"/>
        <v>190</v>
      </c>
      <c r="U60" s="104" t="str">
        <f t="shared" si="4"/>
        <v>-</v>
      </c>
      <c r="V60" s="1008" t="str">
        <f>IFERROR(_xlfn.RANK.EQ(U60,$U$16:$U$194,0)+COUNTIF(U$16:U60,U60)-1,"-")</f>
        <v>-</v>
      </c>
      <c r="W60" s="1008"/>
      <c r="X60" s="105">
        <f t="shared" si="5"/>
        <v>45</v>
      </c>
      <c r="Y60" s="105" t="str">
        <f t="shared" si="6"/>
        <v>岩見沢市</v>
      </c>
      <c r="Z60" s="1010">
        <f t="shared" si="7"/>
        <v>13000</v>
      </c>
      <c r="AA60" s="104" t="str">
        <f t="shared" si="8"/>
        <v>-</v>
      </c>
      <c r="AB60" s="876" t="str">
        <f>IFERROR(_xlfn.RANK.EQ(AA60,$AA$16:$AA$194,0)+COUNTIF(AA$16:AA60,AA60)-1,"-")</f>
        <v>-</v>
      </c>
      <c r="AC60" s="876"/>
      <c r="AD60" s="828">
        <f t="shared" si="9"/>
        <v>45</v>
      </c>
      <c r="AE60" s="828" t="str">
        <f t="shared" si="10"/>
        <v>滝上町</v>
      </c>
      <c r="AF60" s="959">
        <f t="shared" si="11"/>
        <v>6730</v>
      </c>
      <c r="AG60" s="102"/>
      <c r="AH60" s="1"/>
      <c r="AI60" s="1"/>
      <c r="AJ60" s="1"/>
      <c r="AK60" s="1"/>
      <c r="AL60" s="1"/>
      <c r="AM60" s="1"/>
      <c r="AN60" s="1"/>
      <c r="AO60" s="1"/>
      <c r="AP60" s="1"/>
      <c r="AQ60" s="1"/>
      <c r="AR60" s="1"/>
      <c r="AS60" s="1"/>
      <c r="AT60" s="1"/>
      <c r="AU60" s="1"/>
      <c r="AV60" s="1"/>
      <c r="AW60" s="1"/>
      <c r="AX60" s="1"/>
    </row>
    <row r="61" spans="1:50" ht="26.25" customHeight="1">
      <c r="A61" s="677" t="s">
        <v>604</v>
      </c>
      <c r="B61" s="676" t="s">
        <v>607</v>
      </c>
      <c r="C61" s="15" t="s">
        <v>190</v>
      </c>
      <c r="D61" s="676" t="s">
        <v>670</v>
      </c>
      <c r="E61" s="15" t="s">
        <v>349</v>
      </c>
      <c r="F61" s="680" t="s">
        <v>145</v>
      </c>
      <c r="G61" s="681" t="s">
        <v>145</v>
      </c>
      <c r="H61" s="681" t="s">
        <v>145</v>
      </c>
      <c r="I61" s="681" t="s">
        <v>145</v>
      </c>
      <c r="J61" s="681" t="s">
        <v>145</v>
      </c>
      <c r="M61" s="346">
        <v>46</v>
      </c>
      <c r="N61" s="346" t="s">
        <v>355</v>
      </c>
      <c r="O61" s="104" t="str">
        <f t="shared" si="0"/>
        <v>-</v>
      </c>
      <c r="P61" s="1008" t="str">
        <f>IFERROR(_xlfn.RANK.EQ(O61,$O$16:$O$194,0)+COUNTIF(O$16:O61,O61)-1,"-")</f>
        <v>-</v>
      </c>
      <c r="Q61" s="1008"/>
      <c r="R61" s="105">
        <f t="shared" si="1"/>
        <v>46</v>
      </c>
      <c r="S61" s="105" t="str">
        <f t="shared" si="2"/>
        <v>遠軽町</v>
      </c>
      <c r="T61" s="1010">
        <f t="shared" si="3"/>
        <v>168</v>
      </c>
      <c r="U61" s="104" t="str">
        <f t="shared" si="4"/>
        <v>-</v>
      </c>
      <c r="V61" s="1008" t="str">
        <f>IFERROR(_xlfn.RANK.EQ(U61,$U$16:$U$194,0)+COUNTIF(U$16:U61,U61)-1,"-")</f>
        <v>-</v>
      </c>
      <c r="W61" s="1008"/>
      <c r="X61" s="105">
        <f t="shared" si="5"/>
        <v>46</v>
      </c>
      <c r="Y61" s="105" t="str">
        <f t="shared" si="6"/>
        <v>旭川市</v>
      </c>
      <c r="Z61" s="1010">
        <f t="shared" si="7"/>
        <v>11900</v>
      </c>
      <c r="AA61" s="104" t="str">
        <f t="shared" si="8"/>
        <v>-</v>
      </c>
      <c r="AB61" s="876" t="str">
        <f>IFERROR(_xlfn.RANK.EQ(AA61,$AA$16:$AA$194,0)+COUNTIF(AA$16:AA61,AA61)-1,"-")</f>
        <v>-</v>
      </c>
      <c r="AC61" s="876"/>
      <c r="AD61" s="828">
        <f t="shared" si="9"/>
        <v>45</v>
      </c>
      <c r="AE61" s="828" t="str">
        <f t="shared" si="10"/>
        <v>本別町</v>
      </c>
      <c r="AF61" s="959">
        <f t="shared" si="11"/>
        <v>6730</v>
      </c>
      <c r="AG61" s="102"/>
      <c r="AH61" s="1"/>
      <c r="AI61" s="1"/>
      <c r="AJ61" s="1"/>
      <c r="AK61" s="1"/>
      <c r="AL61" s="1"/>
      <c r="AM61" s="1"/>
      <c r="AN61" s="1"/>
      <c r="AO61" s="1"/>
      <c r="AP61" s="1"/>
      <c r="AQ61" s="1"/>
      <c r="AR61" s="1"/>
      <c r="AS61" s="1"/>
      <c r="AT61" s="1"/>
      <c r="AU61" s="1"/>
      <c r="AV61" s="1"/>
      <c r="AW61" s="1"/>
      <c r="AX61" s="1"/>
    </row>
    <row r="62" spans="1:50" ht="26.25" customHeight="1">
      <c r="A62" s="677" t="s">
        <v>604</v>
      </c>
      <c r="B62" s="676" t="s">
        <v>607</v>
      </c>
      <c r="C62" s="15" t="s">
        <v>190</v>
      </c>
      <c r="D62" s="676" t="s">
        <v>671</v>
      </c>
      <c r="E62" s="15" t="s">
        <v>375</v>
      </c>
      <c r="F62" s="680" t="s">
        <v>145</v>
      </c>
      <c r="G62" s="681" t="s">
        <v>145</v>
      </c>
      <c r="H62" s="681" t="s">
        <v>145</v>
      </c>
      <c r="I62" s="681" t="s">
        <v>145</v>
      </c>
      <c r="J62" s="681" t="s">
        <v>145</v>
      </c>
      <c r="M62" s="346">
        <v>47</v>
      </c>
      <c r="N62" s="346" t="s">
        <v>342</v>
      </c>
      <c r="O62" s="104" t="str">
        <f t="shared" si="0"/>
        <v>x</v>
      </c>
      <c r="P62" s="1008" t="str">
        <f>IFERROR(_xlfn.RANK.EQ(O62,$O$16:$O$194,0)+COUNTIF(O$16:O62,O62)-1,"-")</f>
        <v>-</v>
      </c>
      <c r="Q62" s="1008"/>
      <c r="R62" s="105">
        <f t="shared" si="1"/>
        <v>47</v>
      </c>
      <c r="S62" s="105" t="str">
        <f t="shared" si="2"/>
        <v>由仁町</v>
      </c>
      <c r="T62" s="1010">
        <f t="shared" si="3"/>
        <v>164</v>
      </c>
      <c r="U62" s="104" t="str">
        <f t="shared" si="4"/>
        <v>x</v>
      </c>
      <c r="V62" s="1008" t="str">
        <f>IFERROR(_xlfn.RANK.EQ(U62,$U$16:$U$194,0)+COUNTIF(U$16:U62,U62)-1,"-")</f>
        <v>-</v>
      </c>
      <c r="W62" s="1008"/>
      <c r="X62" s="105">
        <f t="shared" si="5"/>
        <v>47</v>
      </c>
      <c r="Y62" s="105" t="str">
        <f t="shared" si="6"/>
        <v>厚真町</v>
      </c>
      <c r="Z62" s="1010">
        <f t="shared" si="7"/>
        <v>11800</v>
      </c>
      <c r="AA62" s="104" t="str">
        <f t="shared" si="8"/>
        <v>x</v>
      </c>
      <c r="AB62" s="876" t="str">
        <f>IFERROR(_xlfn.RANK.EQ(AA62,$AA$16:$AA$194,0)+COUNTIF(AA$16:AA62,AA62)-1,"-")</f>
        <v>-</v>
      </c>
      <c r="AC62" s="876"/>
      <c r="AD62" s="828">
        <f t="shared" si="9"/>
        <v>47</v>
      </c>
      <c r="AE62" s="828" t="str">
        <f t="shared" si="10"/>
        <v>むかわ町</v>
      </c>
      <c r="AF62" s="959">
        <f t="shared" si="11"/>
        <v>6710</v>
      </c>
      <c r="AG62" s="102"/>
      <c r="AH62" s="1"/>
      <c r="AI62" s="1"/>
      <c r="AJ62" s="1"/>
      <c r="AK62" s="1"/>
      <c r="AL62" s="1"/>
      <c r="AM62" s="1"/>
      <c r="AN62" s="1"/>
      <c r="AO62" s="1"/>
      <c r="AP62" s="1"/>
      <c r="AQ62" s="1"/>
      <c r="AR62" s="1"/>
      <c r="AS62" s="1"/>
      <c r="AT62" s="1"/>
      <c r="AU62" s="1"/>
      <c r="AV62" s="1"/>
      <c r="AW62" s="1"/>
      <c r="AX62" s="1"/>
    </row>
    <row r="63" spans="1:50" ht="26.25" customHeight="1">
      <c r="A63" s="677" t="s">
        <v>604</v>
      </c>
      <c r="B63" s="676" t="s">
        <v>607</v>
      </c>
      <c r="C63" s="15" t="s">
        <v>190</v>
      </c>
      <c r="D63" s="676" t="s">
        <v>672</v>
      </c>
      <c r="E63" s="15" t="s">
        <v>362</v>
      </c>
      <c r="F63" s="680" t="s">
        <v>145</v>
      </c>
      <c r="G63" s="681" t="s">
        <v>145</v>
      </c>
      <c r="H63" s="681" t="s">
        <v>145</v>
      </c>
      <c r="I63" s="681" t="s">
        <v>145</v>
      </c>
      <c r="J63" s="681" t="s">
        <v>145</v>
      </c>
      <c r="M63" s="346">
        <v>48</v>
      </c>
      <c r="N63" s="346" t="s">
        <v>302</v>
      </c>
      <c r="O63" s="104" t="str">
        <f t="shared" si="0"/>
        <v>-</v>
      </c>
      <c r="P63" s="1008" t="str">
        <f>IFERROR(_xlfn.RANK.EQ(O63,$O$16:$O$194,0)+COUNTIF(O$16:O63,O63)-1,"-")</f>
        <v>-</v>
      </c>
      <c r="Q63" s="1008"/>
      <c r="R63" s="105">
        <f t="shared" si="1"/>
        <v>48</v>
      </c>
      <c r="S63" s="105" t="str">
        <f t="shared" si="2"/>
        <v>岩見沢市</v>
      </c>
      <c r="T63" s="1010">
        <f t="shared" si="3"/>
        <v>158</v>
      </c>
      <c r="U63" s="104" t="str">
        <f t="shared" si="4"/>
        <v>-</v>
      </c>
      <c r="V63" s="1008" t="str">
        <f>IFERROR(_xlfn.RANK.EQ(U63,$U$16:$U$194,0)+COUNTIF(U$16:U63,U63)-1,"-")</f>
        <v>-</v>
      </c>
      <c r="W63" s="1008"/>
      <c r="X63" s="105">
        <f t="shared" si="5"/>
        <v>48</v>
      </c>
      <c r="Y63" s="105" t="str">
        <f t="shared" si="6"/>
        <v>京極町</v>
      </c>
      <c r="Z63" s="1010">
        <f t="shared" si="7"/>
        <v>11500</v>
      </c>
      <c r="AA63" s="104" t="str">
        <f t="shared" si="8"/>
        <v>-</v>
      </c>
      <c r="AB63" s="876" t="str">
        <f>IFERROR(_xlfn.RANK.EQ(AA63,$AA$16:$AA$194,0)+COUNTIF(AA$16:AA63,AA63)-1,"-")</f>
        <v>-</v>
      </c>
      <c r="AC63" s="876"/>
      <c r="AD63" s="828">
        <f t="shared" si="9"/>
        <v>48</v>
      </c>
      <c r="AE63" s="828" t="str">
        <f t="shared" si="10"/>
        <v>上士幌町</v>
      </c>
      <c r="AF63" s="959">
        <f t="shared" si="11"/>
        <v>6640</v>
      </c>
      <c r="AG63" s="102"/>
      <c r="AH63" s="1"/>
      <c r="AI63" s="1"/>
      <c r="AJ63" s="1"/>
      <c r="AK63" s="1"/>
      <c r="AL63" s="1"/>
      <c r="AM63" s="1"/>
      <c r="AN63" s="1"/>
      <c r="AO63" s="1"/>
      <c r="AP63" s="1"/>
      <c r="AQ63" s="1"/>
      <c r="AR63" s="1"/>
      <c r="AS63" s="1"/>
      <c r="AT63" s="1"/>
      <c r="AU63" s="1"/>
      <c r="AV63" s="1"/>
      <c r="AW63" s="1"/>
      <c r="AX63" s="1"/>
    </row>
    <row r="64" spans="1:50" ht="26.25" customHeight="1">
      <c r="A64" s="677" t="s">
        <v>604</v>
      </c>
      <c r="B64" s="676" t="s">
        <v>607</v>
      </c>
      <c r="C64" s="15" t="s">
        <v>190</v>
      </c>
      <c r="D64" s="676" t="s">
        <v>673</v>
      </c>
      <c r="E64" s="15" t="s">
        <v>299</v>
      </c>
      <c r="F64" s="680" t="s">
        <v>145</v>
      </c>
      <c r="G64" s="681" t="s">
        <v>145</v>
      </c>
      <c r="H64" s="681" t="s">
        <v>145</v>
      </c>
      <c r="I64" s="681" t="s">
        <v>145</v>
      </c>
      <c r="J64" s="681" t="s">
        <v>145</v>
      </c>
      <c r="M64" s="346">
        <v>49</v>
      </c>
      <c r="N64" s="346" t="s">
        <v>293</v>
      </c>
      <c r="O64" s="104">
        <f t="shared" si="0"/>
        <v>86</v>
      </c>
      <c r="P64" s="1008">
        <f>IFERROR(_xlfn.RANK.EQ(O64,$O$16:$O$194,0)+COUNTIF(O$16:O64,O64)-1,"-")</f>
        <v>56</v>
      </c>
      <c r="Q64" s="1008"/>
      <c r="R64" s="105">
        <f t="shared" si="1"/>
        <v>49</v>
      </c>
      <c r="S64" s="105" t="str">
        <f t="shared" si="2"/>
        <v>新得町</v>
      </c>
      <c r="T64" s="1010">
        <f t="shared" si="3"/>
        <v>152</v>
      </c>
      <c r="U64" s="104">
        <f t="shared" si="4"/>
        <v>5280</v>
      </c>
      <c r="V64" s="1008">
        <f>IFERROR(_xlfn.RANK.EQ(U64,$U$16:$U$194,0)+COUNTIF(U$16:U64,U64)-1,"-")</f>
        <v>56</v>
      </c>
      <c r="W64" s="1008"/>
      <c r="X64" s="105">
        <f t="shared" si="5"/>
        <v>49</v>
      </c>
      <c r="Y64" s="105" t="str">
        <f t="shared" si="6"/>
        <v>新得町</v>
      </c>
      <c r="Z64" s="1010">
        <f t="shared" si="7"/>
        <v>10600</v>
      </c>
      <c r="AA64" s="104">
        <f t="shared" si="8"/>
        <v>6160</v>
      </c>
      <c r="AB64" s="876">
        <f>IFERROR(_xlfn.RANK.EQ(AA64,$AA$16:$AA$194,0)+COUNTIF(AA$16:AA64,AA64)-1,"-")</f>
        <v>64</v>
      </c>
      <c r="AC64" s="876"/>
      <c r="AD64" s="828">
        <f t="shared" si="9"/>
        <v>49</v>
      </c>
      <c r="AE64" s="828" t="str">
        <f t="shared" si="10"/>
        <v>美深町</v>
      </c>
      <c r="AF64" s="959">
        <f t="shared" si="11"/>
        <v>6620</v>
      </c>
      <c r="AG64" s="102"/>
      <c r="AH64" s="1"/>
      <c r="AI64" s="1"/>
      <c r="AJ64" s="1"/>
      <c r="AK64" s="1"/>
      <c r="AL64" s="1"/>
      <c r="AM64" s="1"/>
      <c r="AN64" s="1"/>
      <c r="AO64" s="1"/>
      <c r="AP64" s="1"/>
      <c r="AQ64" s="1"/>
      <c r="AR64" s="1"/>
      <c r="AS64" s="1"/>
      <c r="AT64" s="1"/>
      <c r="AU64" s="1"/>
      <c r="AV64" s="1"/>
      <c r="AW64" s="1"/>
      <c r="AX64" s="1"/>
    </row>
    <row r="65" spans="1:50" ht="26.25" customHeight="1">
      <c r="A65" s="677" t="s">
        <v>604</v>
      </c>
      <c r="B65" s="676" t="s">
        <v>607</v>
      </c>
      <c r="C65" s="15" t="s">
        <v>190</v>
      </c>
      <c r="D65" s="676" t="s">
        <v>674</v>
      </c>
      <c r="E65" s="15" t="s">
        <v>352</v>
      </c>
      <c r="F65" s="680" t="s">
        <v>145</v>
      </c>
      <c r="G65" s="681" t="s">
        <v>145</v>
      </c>
      <c r="H65" s="681" t="s">
        <v>145</v>
      </c>
      <c r="I65" s="681" t="s">
        <v>145</v>
      </c>
      <c r="J65" s="681" t="s">
        <v>145</v>
      </c>
      <c r="M65" s="346">
        <v>50</v>
      </c>
      <c r="N65" s="346" t="s">
        <v>312</v>
      </c>
      <c r="O65" s="104" t="str">
        <f t="shared" si="0"/>
        <v>-</v>
      </c>
      <c r="P65" s="1008" t="str">
        <f>IFERROR(_xlfn.RANK.EQ(O65,$O$16:$O$194,0)+COUNTIF(O$16:O65,O65)-1,"-")</f>
        <v>-</v>
      </c>
      <c r="Q65" s="1008"/>
      <c r="R65" s="105">
        <f t="shared" si="1"/>
        <v>50</v>
      </c>
      <c r="S65" s="105" t="str">
        <f t="shared" si="2"/>
        <v>旭川市</v>
      </c>
      <c r="T65" s="1010">
        <f t="shared" si="3"/>
        <v>151</v>
      </c>
      <c r="U65" s="104" t="str">
        <f t="shared" si="4"/>
        <v>-</v>
      </c>
      <c r="V65" s="1008" t="str">
        <f>IFERROR(_xlfn.RANK.EQ(U65,$U$16:$U$194,0)+COUNTIF(U$16:U65,U65)-1,"-")</f>
        <v>-</v>
      </c>
      <c r="W65" s="1008"/>
      <c r="X65" s="105">
        <f t="shared" si="5"/>
        <v>50</v>
      </c>
      <c r="Y65" s="105" t="str">
        <f t="shared" si="6"/>
        <v>中富良野町</v>
      </c>
      <c r="Z65" s="1010">
        <f t="shared" si="7"/>
        <v>9620</v>
      </c>
      <c r="AA65" s="104" t="str">
        <f t="shared" si="8"/>
        <v>-</v>
      </c>
      <c r="AB65" s="876" t="str">
        <f>IFERROR(_xlfn.RANK.EQ(AA65,$AA$16:$AA$194,0)+COUNTIF(AA$16:AA65,AA65)-1,"-")</f>
        <v>-</v>
      </c>
      <c r="AC65" s="876"/>
      <c r="AD65" s="828">
        <f t="shared" si="9"/>
        <v>49</v>
      </c>
      <c r="AE65" s="828" t="str">
        <f t="shared" si="10"/>
        <v>美幌町</v>
      </c>
      <c r="AF65" s="959">
        <f t="shared" si="11"/>
        <v>6620</v>
      </c>
      <c r="AG65" s="102"/>
      <c r="AH65" s="1"/>
      <c r="AI65" s="1"/>
      <c r="AJ65" s="1"/>
      <c r="AK65" s="1"/>
      <c r="AL65" s="1"/>
      <c r="AM65" s="1"/>
      <c r="AN65" s="1"/>
      <c r="AO65" s="1"/>
      <c r="AP65" s="1"/>
      <c r="AQ65" s="1"/>
      <c r="AR65" s="1"/>
      <c r="AS65" s="1"/>
      <c r="AT65" s="1"/>
      <c r="AU65" s="1"/>
      <c r="AV65" s="1"/>
      <c r="AW65" s="1"/>
      <c r="AX65" s="1"/>
    </row>
    <row r="66" spans="1:50" ht="26.25" customHeight="1">
      <c r="A66" s="677" t="s">
        <v>604</v>
      </c>
      <c r="B66" s="676" t="s">
        <v>607</v>
      </c>
      <c r="C66" s="15" t="s">
        <v>190</v>
      </c>
      <c r="D66" s="676" t="s">
        <v>675</v>
      </c>
      <c r="E66" s="15" t="s">
        <v>331</v>
      </c>
      <c r="F66" s="680" t="s">
        <v>145</v>
      </c>
      <c r="G66" s="681" t="s">
        <v>145</v>
      </c>
      <c r="H66" s="681" t="s">
        <v>145</v>
      </c>
      <c r="I66" s="681" t="s">
        <v>145</v>
      </c>
      <c r="J66" s="681" t="s">
        <v>145</v>
      </c>
      <c r="M66" s="346">
        <v>51</v>
      </c>
      <c r="N66" s="346" t="s">
        <v>353</v>
      </c>
      <c r="O66" s="104" t="str">
        <f t="shared" si="0"/>
        <v>-</v>
      </c>
      <c r="P66" s="1008" t="str">
        <f>IFERROR(_xlfn.RANK.EQ(O66,$O$16:$O$194,0)+COUNTIF(O$16:O66,O66)-1,"-")</f>
        <v>-</v>
      </c>
      <c r="Q66" s="1008"/>
      <c r="R66" s="105">
        <f t="shared" si="1"/>
        <v>51</v>
      </c>
      <c r="S66" s="105" t="str">
        <f t="shared" si="2"/>
        <v>今金町</v>
      </c>
      <c r="T66" s="1010">
        <f t="shared" si="3"/>
        <v>133</v>
      </c>
      <c r="U66" s="104" t="str">
        <f t="shared" si="4"/>
        <v>-</v>
      </c>
      <c r="V66" s="1008" t="str">
        <f>IFERROR(_xlfn.RANK.EQ(U66,$U$16:$U$194,0)+COUNTIF(U$16:U66,U66)-1,"-")</f>
        <v>-</v>
      </c>
      <c r="W66" s="1008"/>
      <c r="X66" s="105">
        <f t="shared" si="5"/>
        <v>51</v>
      </c>
      <c r="Y66" s="105" t="str">
        <f t="shared" si="6"/>
        <v>遠軽町</v>
      </c>
      <c r="Z66" s="1010">
        <f t="shared" si="7"/>
        <v>9560</v>
      </c>
      <c r="AA66" s="104" t="str">
        <f t="shared" si="8"/>
        <v>-</v>
      </c>
      <c r="AB66" s="876" t="str">
        <f>IFERROR(_xlfn.RANK.EQ(AA66,$AA$16:$AA$194,0)+COUNTIF(AA$16:AA66,AA66)-1,"-")</f>
        <v>-</v>
      </c>
      <c r="AC66" s="876"/>
      <c r="AD66" s="828">
        <f t="shared" si="9"/>
        <v>49</v>
      </c>
      <c r="AE66" s="828" t="str">
        <f t="shared" si="10"/>
        <v>津別町</v>
      </c>
      <c r="AF66" s="959">
        <f t="shared" si="11"/>
        <v>6620</v>
      </c>
      <c r="AG66" s="102"/>
      <c r="AH66" s="1"/>
      <c r="AI66" s="1"/>
      <c r="AJ66" s="1"/>
      <c r="AK66" s="1"/>
      <c r="AL66" s="1"/>
      <c r="AM66" s="1"/>
      <c r="AN66" s="1"/>
      <c r="AO66" s="1"/>
      <c r="AP66" s="1"/>
      <c r="AQ66" s="1"/>
      <c r="AR66" s="1"/>
      <c r="AS66" s="1"/>
      <c r="AT66" s="1"/>
      <c r="AU66" s="1"/>
      <c r="AV66" s="1"/>
      <c r="AW66" s="1"/>
      <c r="AX66" s="1"/>
    </row>
    <row r="67" spans="1:50" ht="26.25" customHeight="1">
      <c r="A67" s="677" t="s">
        <v>604</v>
      </c>
      <c r="B67" s="676" t="s">
        <v>607</v>
      </c>
      <c r="C67" s="15" t="s">
        <v>190</v>
      </c>
      <c r="D67" s="676" t="s">
        <v>676</v>
      </c>
      <c r="E67" s="15" t="s">
        <v>346</v>
      </c>
      <c r="F67" s="680" t="s">
        <v>145</v>
      </c>
      <c r="G67" s="681" t="s">
        <v>145</v>
      </c>
      <c r="H67" s="681" t="s">
        <v>145</v>
      </c>
      <c r="I67" s="681" t="s">
        <v>145</v>
      </c>
      <c r="J67" s="681" t="s">
        <v>145</v>
      </c>
      <c r="M67" s="346">
        <v>52</v>
      </c>
      <c r="N67" s="346" t="s">
        <v>295</v>
      </c>
      <c r="O67" s="104">
        <f t="shared" si="0"/>
        <v>133</v>
      </c>
      <c r="P67" s="1008">
        <f>IFERROR(_xlfn.RANK.EQ(O67,$O$16:$O$194,0)+COUNTIF(O$16:O67,O67)-1,"-")</f>
        <v>51</v>
      </c>
      <c r="Q67" s="1008"/>
      <c r="R67" s="105">
        <f t="shared" si="1"/>
        <v>52</v>
      </c>
      <c r="S67" s="105" t="str">
        <f t="shared" si="2"/>
        <v>中富良野町</v>
      </c>
      <c r="T67" s="1010">
        <f t="shared" si="3"/>
        <v>125</v>
      </c>
      <c r="U67" s="104">
        <f t="shared" si="4"/>
        <v>7940</v>
      </c>
      <c r="V67" s="1008">
        <f>IFERROR(_xlfn.RANK.EQ(U67,$U$16:$U$194,0)+COUNTIF(U$16:U67,U67)-1,"-")</f>
        <v>52</v>
      </c>
      <c r="W67" s="1008"/>
      <c r="X67" s="105">
        <f t="shared" si="5"/>
        <v>52</v>
      </c>
      <c r="Y67" s="105" t="str">
        <f t="shared" si="6"/>
        <v>今金町</v>
      </c>
      <c r="Z67" s="1010">
        <f t="shared" si="7"/>
        <v>7940</v>
      </c>
      <c r="AA67" s="104">
        <f t="shared" si="8"/>
        <v>5950</v>
      </c>
      <c r="AB67" s="876">
        <f>IFERROR(_xlfn.RANK.EQ(AA67,$AA$16:$AA$194,0)+COUNTIF(AA$16:AA67,AA67)-1,"-")</f>
        <v>70</v>
      </c>
      <c r="AC67" s="876"/>
      <c r="AD67" s="828">
        <f t="shared" si="9"/>
        <v>52</v>
      </c>
      <c r="AE67" s="828" t="str">
        <f t="shared" si="10"/>
        <v>沼田町</v>
      </c>
      <c r="AF67" s="959">
        <f t="shared" si="11"/>
        <v>6540</v>
      </c>
      <c r="AG67" s="102"/>
      <c r="AH67" s="1"/>
      <c r="AI67" s="1"/>
      <c r="AK67" s="1"/>
      <c r="AL67" s="1"/>
      <c r="AM67" s="1"/>
      <c r="AN67" s="1"/>
      <c r="AO67" s="1"/>
      <c r="AP67" s="1"/>
      <c r="AQ67" s="1"/>
      <c r="AR67" s="1"/>
      <c r="AS67" s="1"/>
      <c r="AT67" s="1"/>
      <c r="AU67" s="1"/>
      <c r="AV67" s="1"/>
      <c r="AW67" s="1"/>
      <c r="AX67" s="1"/>
    </row>
    <row r="68" spans="1:50" ht="26.25" customHeight="1">
      <c r="A68" s="677" t="s">
        <v>604</v>
      </c>
      <c r="B68" s="676" t="s">
        <v>607</v>
      </c>
      <c r="C68" s="15" t="s">
        <v>190</v>
      </c>
      <c r="D68" s="676" t="s">
        <v>677</v>
      </c>
      <c r="E68" s="15" t="s">
        <v>336</v>
      </c>
      <c r="F68" s="680" t="s">
        <v>145</v>
      </c>
      <c r="G68" s="681" t="s">
        <v>145</v>
      </c>
      <c r="H68" s="681" t="s">
        <v>145</v>
      </c>
      <c r="I68" s="681" t="s">
        <v>145</v>
      </c>
      <c r="J68" s="681" t="s">
        <v>145</v>
      </c>
      <c r="M68" s="346">
        <v>53</v>
      </c>
      <c r="N68" s="346" t="s">
        <v>278</v>
      </c>
      <c r="O68" s="104" t="str">
        <f t="shared" si="0"/>
        <v>x</v>
      </c>
      <c r="P68" s="1008" t="str">
        <f>IFERROR(_xlfn.RANK.EQ(O68,$O$16:$O$194,0)+COUNTIF(O$16:O68,O68)-1,"-")</f>
        <v>-</v>
      </c>
      <c r="Q68" s="1008"/>
      <c r="R68" s="105">
        <f t="shared" si="1"/>
        <v>53</v>
      </c>
      <c r="S68" s="105" t="str">
        <f t="shared" si="2"/>
        <v>中標津町</v>
      </c>
      <c r="T68" s="1010">
        <f t="shared" si="3"/>
        <v>96</v>
      </c>
      <c r="U68" s="104" t="str">
        <f t="shared" si="4"/>
        <v>x</v>
      </c>
      <c r="V68" s="1008" t="str">
        <f>IFERROR(_xlfn.RANK.EQ(U68,$U$16:$U$194,0)+COUNTIF(U$16:U68,U68)-1,"-")</f>
        <v>-</v>
      </c>
      <c r="W68" s="1008"/>
      <c r="X68" s="105">
        <f t="shared" si="5"/>
        <v>53</v>
      </c>
      <c r="Y68" s="105" t="str">
        <f t="shared" si="6"/>
        <v>喜茂別町</v>
      </c>
      <c r="Z68" s="1010">
        <f t="shared" si="7"/>
        <v>5950</v>
      </c>
      <c r="AA68" s="104">
        <f t="shared" si="8"/>
        <v>5360</v>
      </c>
      <c r="AB68" s="876">
        <f>IFERROR(_xlfn.RANK.EQ(AA68,$AA$16:$AA$194,0)+COUNTIF(AA$16:AA68,AA68)-1,"-")</f>
        <v>75</v>
      </c>
      <c r="AC68" s="876"/>
      <c r="AD68" s="828">
        <f t="shared" si="9"/>
        <v>53</v>
      </c>
      <c r="AE68" s="828" t="str">
        <f t="shared" si="10"/>
        <v>清水町</v>
      </c>
      <c r="AF68" s="959">
        <f t="shared" si="11"/>
        <v>6490</v>
      </c>
      <c r="AG68" s="102"/>
      <c r="AH68" s="1"/>
      <c r="AI68" s="1"/>
      <c r="AJ68" s="1"/>
      <c r="AK68" s="1"/>
      <c r="AL68" s="1"/>
      <c r="AM68" s="1"/>
      <c r="AN68" s="1"/>
      <c r="AO68" s="1"/>
      <c r="AP68" s="1"/>
      <c r="AQ68" s="1"/>
      <c r="AR68" s="1"/>
      <c r="AS68" s="1"/>
      <c r="AT68" s="1"/>
      <c r="AU68" s="1"/>
      <c r="AV68" s="1"/>
      <c r="AW68" s="1"/>
      <c r="AX68" s="1"/>
    </row>
    <row r="69" spans="1:50" ht="26.25" customHeight="1">
      <c r="A69" s="677" t="s">
        <v>604</v>
      </c>
      <c r="B69" s="676" t="s">
        <v>608</v>
      </c>
      <c r="C69" s="15" t="s">
        <v>184</v>
      </c>
      <c r="D69" s="676" t="s">
        <v>678</v>
      </c>
      <c r="E69" s="15" t="s">
        <v>354</v>
      </c>
      <c r="F69" s="680" t="s">
        <v>145</v>
      </c>
      <c r="G69" s="681" t="s">
        <v>145</v>
      </c>
      <c r="H69" s="681" t="s">
        <v>145</v>
      </c>
      <c r="I69" s="681" t="s">
        <v>145</v>
      </c>
      <c r="J69" s="681" t="s">
        <v>145</v>
      </c>
      <c r="M69" s="346">
        <v>54</v>
      </c>
      <c r="N69" s="346" t="s">
        <v>358</v>
      </c>
      <c r="O69" s="104" t="str">
        <f t="shared" si="0"/>
        <v>-</v>
      </c>
      <c r="P69" s="1008" t="str">
        <f>IFERROR(_xlfn.RANK.EQ(O69,$O$16:$O$194,0)+COUNTIF(O$16:O69,O69)-1,"-")</f>
        <v>-</v>
      </c>
      <c r="Q69" s="1008"/>
      <c r="R69" s="105">
        <f t="shared" si="1"/>
        <v>54</v>
      </c>
      <c r="S69" s="105" t="str">
        <f t="shared" si="2"/>
        <v>喜茂別町</v>
      </c>
      <c r="T69" s="1010">
        <f t="shared" si="3"/>
        <v>93</v>
      </c>
      <c r="U69" s="104" t="str">
        <f t="shared" si="4"/>
        <v>-</v>
      </c>
      <c r="V69" s="1008" t="str">
        <f>IFERROR(_xlfn.RANK.EQ(U69,$U$16:$U$194,0)+COUNTIF(U$16:U69,U69)-1,"-")</f>
        <v>-</v>
      </c>
      <c r="W69" s="1008"/>
      <c r="X69" s="105">
        <f t="shared" si="5"/>
        <v>54</v>
      </c>
      <c r="Y69" s="105" t="str">
        <f t="shared" si="6"/>
        <v>江別市</v>
      </c>
      <c r="Z69" s="1010">
        <f t="shared" si="7"/>
        <v>5850</v>
      </c>
      <c r="AA69" s="104" t="str">
        <f t="shared" si="8"/>
        <v>-</v>
      </c>
      <c r="AB69" s="876" t="str">
        <f>IFERROR(_xlfn.RANK.EQ(AA69,$AA$16:$AA$194,0)+COUNTIF(AA$16:AA69,AA69)-1,"-")</f>
        <v>-</v>
      </c>
      <c r="AC69" s="876"/>
      <c r="AD69" s="828">
        <f t="shared" si="9"/>
        <v>54</v>
      </c>
      <c r="AE69" s="828" t="str">
        <f t="shared" si="10"/>
        <v>和寒町</v>
      </c>
      <c r="AF69" s="959">
        <f t="shared" si="11"/>
        <v>6480</v>
      </c>
      <c r="AG69" s="102"/>
      <c r="AJ69" s="1"/>
    </row>
    <row r="70" spans="1:50" ht="26.25" customHeight="1">
      <c r="A70" s="677" t="s">
        <v>604</v>
      </c>
      <c r="B70" s="676" t="s">
        <v>608</v>
      </c>
      <c r="C70" s="15" t="s">
        <v>184</v>
      </c>
      <c r="D70" s="676" t="s">
        <v>679</v>
      </c>
      <c r="E70" s="15" t="s">
        <v>198</v>
      </c>
      <c r="F70" s="680">
        <v>158</v>
      </c>
      <c r="G70" s="681">
        <v>8230</v>
      </c>
      <c r="H70" s="681">
        <v>8230</v>
      </c>
      <c r="I70" s="681" t="s">
        <v>888</v>
      </c>
      <c r="J70" s="681">
        <v>13000</v>
      </c>
      <c r="M70" s="346">
        <v>55</v>
      </c>
      <c r="N70" s="346" t="s">
        <v>364</v>
      </c>
      <c r="O70" s="104" t="str">
        <f t="shared" si="0"/>
        <v>x</v>
      </c>
      <c r="P70" s="1008" t="str">
        <f>IFERROR(_xlfn.RANK.EQ(O70,$O$16:$O$194,0)+COUNTIF(O$16:O70,O70)-1,"-")</f>
        <v>-</v>
      </c>
      <c r="Q70" s="1008"/>
      <c r="R70" s="105">
        <f t="shared" si="1"/>
        <v>55</v>
      </c>
      <c r="S70" s="105" t="str">
        <f t="shared" si="2"/>
        <v>紋別市</v>
      </c>
      <c r="T70" s="1010">
        <f t="shared" si="3"/>
        <v>86</v>
      </c>
      <c r="U70" s="104" t="str">
        <f t="shared" si="4"/>
        <v>x</v>
      </c>
      <c r="V70" s="1008" t="str">
        <f>IFERROR(_xlfn.RANK.EQ(U70,$U$16:$U$194,0)+COUNTIF(U$16:U70,U70)-1,"-")</f>
        <v>-</v>
      </c>
      <c r="W70" s="1008"/>
      <c r="X70" s="105">
        <f t="shared" si="5"/>
        <v>55</v>
      </c>
      <c r="Y70" s="105" t="str">
        <f t="shared" si="6"/>
        <v>滝上町</v>
      </c>
      <c r="Z70" s="1010">
        <f t="shared" si="7"/>
        <v>5630</v>
      </c>
      <c r="AA70" s="104" t="str">
        <f t="shared" si="8"/>
        <v>x</v>
      </c>
      <c r="AB70" s="876" t="str">
        <f>IFERROR(_xlfn.RANK.EQ(AA70,$AA$16:$AA$194,0)+COUNTIF(AA$16:AA70,AA70)-1,"-")</f>
        <v>-</v>
      </c>
      <c r="AC70" s="876"/>
      <c r="AD70" s="828">
        <f t="shared" si="9"/>
        <v>55</v>
      </c>
      <c r="AE70" s="828" t="str">
        <f t="shared" si="10"/>
        <v>足寄町</v>
      </c>
      <c r="AF70" s="959">
        <f t="shared" si="11"/>
        <v>6440</v>
      </c>
      <c r="AG70" s="102"/>
      <c r="AH70" s="1"/>
      <c r="AI70" s="1"/>
      <c r="AJ70" s="1"/>
      <c r="AK70" s="1"/>
      <c r="AL70" s="1"/>
      <c r="AM70" s="1"/>
      <c r="AN70" s="1"/>
      <c r="AO70" s="1"/>
      <c r="AP70" s="1"/>
      <c r="AQ70" s="1"/>
      <c r="AR70" s="1"/>
      <c r="AS70" s="1"/>
      <c r="AT70" s="1"/>
      <c r="AU70" s="1"/>
      <c r="AV70" s="1"/>
      <c r="AW70" s="1"/>
      <c r="AX70" s="1"/>
    </row>
    <row r="71" spans="1:50" ht="26.25" customHeight="1">
      <c r="A71" s="677" t="s">
        <v>604</v>
      </c>
      <c r="B71" s="676" t="s">
        <v>608</v>
      </c>
      <c r="C71" s="15" t="s">
        <v>184</v>
      </c>
      <c r="D71" s="676" t="s">
        <v>680</v>
      </c>
      <c r="E71" s="15" t="s">
        <v>227</v>
      </c>
      <c r="F71" s="680">
        <v>55</v>
      </c>
      <c r="G71" s="681">
        <v>8300</v>
      </c>
      <c r="H71" s="681">
        <v>8300</v>
      </c>
      <c r="I71" s="681" t="s">
        <v>888</v>
      </c>
      <c r="J71" s="681">
        <v>4530</v>
      </c>
      <c r="M71" s="346">
        <v>56</v>
      </c>
      <c r="N71" s="346" t="s">
        <v>272</v>
      </c>
      <c r="O71" s="104" t="str">
        <f t="shared" si="0"/>
        <v>-</v>
      </c>
      <c r="P71" s="1008" t="str">
        <f>IFERROR(_xlfn.RANK.EQ(O71,$O$16:$O$194,0)+COUNTIF(O$16:O71,O71)-1,"-")</f>
        <v>-</v>
      </c>
      <c r="Q71" s="1008"/>
      <c r="R71" s="105">
        <f t="shared" si="1"/>
        <v>55</v>
      </c>
      <c r="S71" s="105" t="str">
        <f t="shared" si="2"/>
        <v>厚沢部町</v>
      </c>
      <c r="T71" s="1010">
        <f t="shared" si="3"/>
        <v>86</v>
      </c>
      <c r="U71" s="104" t="str">
        <f t="shared" si="4"/>
        <v>-</v>
      </c>
      <c r="V71" s="1008" t="str">
        <f>IFERROR(_xlfn.RANK.EQ(U71,$U$16:$U$194,0)+COUNTIF(U$16:U71,U71)-1,"-")</f>
        <v>-</v>
      </c>
      <c r="W71" s="1008"/>
      <c r="X71" s="105">
        <f t="shared" si="5"/>
        <v>56</v>
      </c>
      <c r="Y71" s="105" t="str">
        <f t="shared" si="6"/>
        <v>厚沢部町</v>
      </c>
      <c r="Z71" s="1010">
        <f t="shared" si="7"/>
        <v>5280</v>
      </c>
      <c r="AA71" s="104" t="str">
        <f t="shared" si="8"/>
        <v>-</v>
      </c>
      <c r="AB71" s="876" t="str">
        <f>IFERROR(_xlfn.RANK.EQ(AA71,$AA$16:$AA$194,0)+COUNTIF(AA$16:AA71,AA71)-1,"-")</f>
        <v>-</v>
      </c>
      <c r="AC71" s="876"/>
      <c r="AD71" s="828">
        <f t="shared" si="9"/>
        <v>56</v>
      </c>
      <c r="AE71" s="828" t="str">
        <f t="shared" si="10"/>
        <v>月形町</v>
      </c>
      <c r="AF71" s="959">
        <f t="shared" si="11"/>
        <v>6430</v>
      </c>
      <c r="AG71" s="102"/>
      <c r="AH71" s="1"/>
      <c r="AI71" s="1"/>
      <c r="AJ71" s="1"/>
      <c r="AK71" s="1"/>
      <c r="AL71" s="1"/>
      <c r="AM71" s="1"/>
      <c r="AN71" s="1"/>
      <c r="AO71" s="1"/>
      <c r="AP71" s="1"/>
      <c r="AQ71" s="1"/>
      <c r="AR71" s="1"/>
      <c r="AS71" s="1"/>
      <c r="AT71" s="1"/>
      <c r="AU71" s="1"/>
      <c r="AV71" s="1"/>
      <c r="AW71" s="1"/>
      <c r="AX71" s="1"/>
    </row>
    <row r="72" spans="1:50" ht="26.25" customHeight="1">
      <c r="A72" s="677" t="s">
        <v>604</v>
      </c>
      <c r="B72" s="676" t="s">
        <v>608</v>
      </c>
      <c r="C72" s="15" t="s">
        <v>184</v>
      </c>
      <c r="D72" s="676" t="s">
        <v>681</v>
      </c>
      <c r="E72" s="15" t="s">
        <v>246</v>
      </c>
      <c r="F72" s="680" t="s">
        <v>145</v>
      </c>
      <c r="G72" s="681" t="s">
        <v>145</v>
      </c>
      <c r="H72" s="681" t="s">
        <v>145</v>
      </c>
      <c r="I72" s="681" t="s">
        <v>145</v>
      </c>
      <c r="J72" s="681" t="s">
        <v>145</v>
      </c>
      <c r="M72" s="346">
        <v>57</v>
      </c>
      <c r="N72" s="346" t="s">
        <v>281</v>
      </c>
      <c r="O72" s="104" t="str">
        <f t="shared" si="0"/>
        <v>x</v>
      </c>
      <c r="P72" s="1008" t="str">
        <f>IFERROR(_xlfn.RANK.EQ(O72,$O$16:$O$194,0)+COUNTIF(O$16:O72,O72)-1,"-")</f>
        <v>-</v>
      </c>
      <c r="Q72" s="1008"/>
      <c r="R72" s="105">
        <f t="shared" si="1"/>
        <v>57</v>
      </c>
      <c r="S72" s="105" t="str">
        <f t="shared" si="2"/>
        <v>遠別町</v>
      </c>
      <c r="T72" s="1010">
        <f t="shared" si="3"/>
        <v>85</v>
      </c>
      <c r="U72" s="104" t="str">
        <f t="shared" si="4"/>
        <v>x</v>
      </c>
      <c r="V72" s="1008" t="str">
        <f>IFERROR(_xlfn.RANK.EQ(U72,$U$16:$U$194,0)+COUNTIF(U$16:U72,U72)-1,"-")</f>
        <v>-</v>
      </c>
      <c r="W72" s="1008"/>
      <c r="X72" s="105">
        <f t="shared" si="5"/>
        <v>57</v>
      </c>
      <c r="Y72" s="105" t="str">
        <f t="shared" si="6"/>
        <v>中標津町</v>
      </c>
      <c r="Z72" s="1010">
        <f t="shared" si="7"/>
        <v>4930</v>
      </c>
      <c r="AA72" s="104" t="str">
        <f t="shared" si="8"/>
        <v>x</v>
      </c>
      <c r="AB72" s="876" t="str">
        <f>IFERROR(_xlfn.RANK.EQ(AA72,$AA$16:$AA$194,0)+COUNTIF(AA$16:AA72,AA72)-1,"-")</f>
        <v>-</v>
      </c>
      <c r="AC72" s="876"/>
      <c r="AD72" s="828">
        <f t="shared" si="9"/>
        <v>57</v>
      </c>
      <c r="AE72" s="828" t="str">
        <f t="shared" si="10"/>
        <v>士別市</v>
      </c>
      <c r="AF72" s="959">
        <f t="shared" si="11"/>
        <v>6420</v>
      </c>
      <c r="AG72" s="102"/>
      <c r="AH72" s="1"/>
      <c r="AI72" s="1"/>
      <c r="AJ72" s="1"/>
      <c r="AK72" s="1"/>
      <c r="AL72" s="1"/>
      <c r="AM72" s="1"/>
      <c r="AN72" s="1"/>
      <c r="AO72" s="1"/>
      <c r="AP72" s="1"/>
      <c r="AQ72" s="1"/>
      <c r="AR72" s="1"/>
      <c r="AS72" s="1"/>
      <c r="AT72" s="1"/>
      <c r="AU72" s="1"/>
      <c r="AV72" s="1"/>
      <c r="AW72" s="1"/>
      <c r="AX72" s="1"/>
    </row>
    <row r="73" spans="1:50" ht="26.25" customHeight="1">
      <c r="A73" s="677" t="s">
        <v>604</v>
      </c>
      <c r="B73" s="676" t="s">
        <v>608</v>
      </c>
      <c r="C73" s="15" t="s">
        <v>184</v>
      </c>
      <c r="D73" s="676" t="s">
        <v>682</v>
      </c>
      <c r="E73" s="15" t="s">
        <v>324</v>
      </c>
      <c r="F73" s="680" t="s">
        <v>888</v>
      </c>
      <c r="G73" s="681" t="s">
        <v>888</v>
      </c>
      <c r="H73" s="681" t="s">
        <v>888</v>
      </c>
      <c r="I73" s="681" t="s">
        <v>145</v>
      </c>
      <c r="J73" s="681" t="s">
        <v>888</v>
      </c>
      <c r="M73" s="346">
        <v>58</v>
      </c>
      <c r="N73" s="346" t="s">
        <v>325</v>
      </c>
      <c r="O73" s="104">
        <f t="shared" si="0"/>
        <v>17</v>
      </c>
      <c r="P73" s="1008">
        <f>IFERROR(_xlfn.RANK.EQ(O73,$O$16:$O$194,0)+COUNTIF(O$16:O73,O73)-1,"-")</f>
        <v>77</v>
      </c>
      <c r="Q73" s="1008"/>
      <c r="R73" s="105">
        <f t="shared" si="1"/>
        <v>58</v>
      </c>
      <c r="S73" s="105" t="str">
        <f t="shared" si="2"/>
        <v>滝上町</v>
      </c>
      <c r="T73" s="1010">
        <f t="shared" si="3"/>
        <v>84</v>
      </c>
      <c r="U73" s="104">
        <f t="shared" si="4"/>
        <v>778</v>
      </c>
      <c r="V73" s="1008">
        <f>IFERROR(_xlfn.RANK.EQ(U73,$U$16:$U$194,0)+COUNTIF(U$16:U73,U73)-1,"-")</f>
        <v>79</v>
      </c>
      <c r="W73" s="1008"/>
      <c r="X73" s="105">
        <f t="shared" si="5"/>
        <v>58</v>
      </c>
      <c r="Y73" s="105" t="str">
        <f t="shared" si="6"/>
        <v>東神楽町</v>
      </c>
      <c r="Z73" s="1010">
        <f t="shared" si="7"/>
        <v>4890</v>
      </c>
      <c r="AA73" s="104">
        <f t="shared" si="8"/>
        <v>4650</v>
      </c>
      <c r="AB73" s="876">
        <f>IFERROR(_xlfn.RANK.EQ(AA73,$AA$16:$AA$194,0)+COUNTIF(AA$16:AA73,AA73)-1,"-")</f>
        <v>82</v>
      </c>
      <c r="AC73" s="876"/>
      <c r="AD73" s="828">
        <f t="shared" si="9"/>
        <v>57</v>
      </c>
      <c r="AE73" s="828" t="str">
        <f t="shared" si="10"/>
        <v>鹿追町</v>
      </c>
      <c r="AF73" s="959">
        <f t="shared" si="11"/>
        <v>6420</v>
      </c>
      <c r="AG73" s="102"/>
      <c r="AH73" s="1"/>
      <c r="AI73" s="1"/>
      <c r="AJ73" s="1"/>
      <c r="AK73" s="1"/>
      <c r="AL73" s="1"/>
      <c r="AM73" s="1"/>
      <c r="AN73" s="1"/>
      <c r="AO73" s="1"/>
      <c r="AP73" s="1"/>
      <c r="AQ73" s="1"/>
      <c r="AR73" s="1"/>
      <c r="AS73" s="1"/>
      <c r="AT73" s="1"/>
      <c r="AU73" s="1"/>
      <c r="AV73" s="1"/>
      <c r="AW73" s="1"/>
      <c r="AX73" s="1"/>
    </row>
    <row r="74" spans="1:50" ht="26.25" customHeight="1">
      <c r="A74" s="677" t="s">
        <v>604</v>
      </c>
      <c r="B74" s="676" t="s">
        <v>608</v>
      </c>
      <c r="C74" s="15" t="s">
        <v>184</v>
      </c>
      <c r="D74" s="676" t="s">
        <v>683</v>
      </c>
      <c r="E74" s="15" t="s">
        <v>306</v>
      </c>
      <c r="F74" s="680" t="s">
        <v>145</v>
      </c>
      <c r="G74" s="681" t="s">
        <v>145</v>
      </c>
      <c r="H74" s="681" t="s">
        <v>145</v>
      </c>
      <c r="I74" s="681" t="s">
        <v>145</v>
      </c>
      <c r="J74" s="681" t="s">
        <v>145</v>
      </c>
      <c r="M74" s="346">
        <v>59</v>
      </c>
      <c r="N74" s="346" t="s">
        <v>294</v>
      </c>
      <c r="O74" s="104">
        <f t="shared" si="0"/>
        <v>190</v>
      </c>
      <c r="P74" s="1008">
        <f>IFERROR(_xlfn.RANK.EQ(O74,$O$16:$O$194,0)+COUNTIF(O$16:O74,O74)-1,"-")</f>
        <v>45</v>
      </c>
      <c r="Q74" s="1008"/>
      <c r="R74" s="105">
        <f t="shared" si="1"/>
        <v>59</v>
      </c>
      <c r="S74" s="105" t="str">
        <f t="shared" si="2"/>
        <v>江別市</v>
      </c>
      <c r="T74" s="1010">
        <f t="shared" si="3"/>
        <v>83</v>
      </c>
      <c r="U74" s="104">
        <f t="shared" si="4"/>
        <v>13200</v>
      </c>
      <c r="V74" s="1008">
        <f>IFERROR(_xlfn.RANK.EQ(U74,$U$16:$U$194,0)+COUNTIF(U$16:U74,U74)-1,"-")</f>
        <v>44</v>
      </c>
      <c r="W74" s="1008"/>
      <c r="X74" s="105">
        <f t="shared" si="5"/>
        <v>59</v>
      </c>
      <c r="Y74" s="105" t="str">
        <f t="shared" si="6"/>
        <v>南幌町</v>
      </c>
      <c r="Z74" s="1010">
        <f t="shared" si="7"/>
        <v>4840</v>
      </c>
      <c r="AA74" s="104">
        <f t="shared" si="8"/>
        <v>6950</v>
      </c>
      <c r="AB74" s="876">
        <f>IFERROR(_xlfn.RANK.EQ(AA74,$AA$16:$AA$194,0)+COUNTIF(AA$16:AA74,AA74)-1,"-")</f>
        <v>37</v>
      </c>
      <c r="AC74" s="876"/>
      <c r="AD74" s="828">
        <f t="shared" si="9"/>
        <v>59</v>
      </c>
      <c r="AE74" s="828" t="str">
        <f t="shared" si="10"/>
        <v>喜茂別町</v>
      </c>
      <c r="AF74" s="959">
        <f t="shared" si="11"/>
        <v>6410</v>
      </c>
      <c r="AG74" s="102"/>
      <c r="AH74" s="1"/>
      <c r="AI74" s="1"/>
      <c r="AJ74" s="1"/>
      <c r="AK74" s="1"/>
      <c r="AL74" s="1"/>
      <c r="AM74" s="1"/>
      <c r="AN74" s="1"/>
      <c r="AO74" s="1"/>
      <c r="AP74" s="1"/>
      <c r="AQ74" s="1"/>
      <c r="AR74" s="1"/>
      <c r="AS74" s="1"/>
      <c r="AT74" s="1"/>
      <c r="AU74" s="1"/>
      <c r="AV74" s="1"/>
      <c r="AW74" s="1"/>
      <c r="AX74" s="1"/>
    </row>
    <row r="75" spans="1:50" ht="26.25" customHeight="1">
      <c r="A75" s="677" t="s">
        <v>604</v>
      </c>
      <c r="B75" s="676" t="s">
        <v>608</v>
      </c>
      <c r="C75" s="15" t="s">
        <v>184</v>
      </c>
      <c r="D75" s="676" t="s">
        <v>684</v>
      </c>
      <c r="E75" s="15" t="s">
        <v>209</v>
      </c>
      <c r="F75" s="680">
        <v>14</v>
      </c>
      <c r="G75" s="681">
        <v>7300</v>
      </c>
      <c r="H75" s="681" t="s">
        <v>888</v>
      </c>
      <c r="I75" s="681">
        <v>7460</v>
      </c>
      <c r="J75" s="681">
        <v>1010</v>
      </c>
      <c r="M75" s="346">
        <v>60</v>
      </c>
      <c r="N75" s="346" t="s">
        <v>298</v>
      </c>
      <c r="O75" s="104">
        <f t="shared" si="0"/>
        <v>198</v>
      </c>
      <c r="P75" s="1008">
        <f>IFERROR(_xlfn.RANK.EQ(O75,$O$16:$O$194,0)+COUNTIF(O$16:O75,O75)-1,"-")</f>
        <v>42</v>
      </c>
      <c r="Q75" s="1008"/>
      <c r="R75" s="105">
        <f t="shared" si="1"/>
        <v>60</v>
      </c>
      <c r="S75" s="105" t="str">
        <f t="shared" si="2"/>
        <v>森町</v>
      </c>
      <c r="T75" s="1010">
        <f t="shared" si="3"/>
        <v>79</v>
      </c>
      <c r="U75" s="104">
        <f t="shared" si="4"/>
        <v>14200</v>
      </c>
      <c r="V75" s="1008">
        <f>IFERROR(_xlfn.RANK.EQ(U75,$U$16:$U$194,0)+COUNTIF(U$16:U75,U75)-1,"-")</f>
        <v>41</v>
      </c>
      <c r="W75" s="1008"/>
      <c r="X75" s="105">
        <f t="shared" si="5"/>
        <v>60</v>
      </c>
      <c r="Y75" s="105" t="str">
        <f t="shared" si="6"/>
        <v>名寄市</v>
      </c>
      <c r="Z75" s="1010">
        <f t="shared" si="7"/>
        <v>4780</v>
      </c>
      <c r="AA75" s="104">
        <f t="shared" si="8"/>
        <v>7180</v>
      </c>
      <c r="AB75" s="876">
        <f>IFERROR(_xlfn.RANK.EQ(AA75,$AA$16:$AA$194,0)+COUNTIF(AA$16:AA75,AA75)-1,"-")</f>
        <v>27</v>
      </c>
      <c r="AC75" s="876"/>
      <c r="AD75" s="828">
        <f t="shared" si="9"/>
        <v>60</v>
      </c>
      <c r="AE75" s="828" t="str">
        <f t="shared" si="10"/>
        <v>苫前町</v>
      </c>
      <c r="AF75" s="959">
        <f t="shared" si="11"/>
        <v>6390</v>
      </c>
      <c r="AG75" s="102"/>
      <c r="AH75" s="1"/>
      <c r="AI75" s="1"/>
      <c r="AJ75" s="1"/>
      <c r="AK75" s="1"/>
      <c r="AL75" s="1"/>
      <c r="AM75" s="1"/>
      <c r="AN75" s="1"/>
      <c r="AO75" s="1"/>
      <c r="AP75" s="1"/>
      <c r="AQ75" s="1"/>
      <c r="AR75" s="1"/>
      <c r="AS75" s="1"/>
      <c r="AT75" s="1"/>
      <c r="AU75" s="1"/>
      <c r="AV75" s="1"/>
      <c r="AW75" s="1"/>
      <c r="AX75" s="1"/>
    </row>
    <row r="76" spans="1:50" ht="26.25" customHeight="1">
      <c r="A76" s="677" t="s">
        <v>604</v>
      </c>
      <c r="B76" s="676" t="s">
        <v>608</v>
      </c>
      <c r="C76" s="15" t="s">
        <v>184</v>
      </c>
      <c r="D76" s="676" t="s">
        <v>685</v>
      </c>
      <c r="E76" s="15" t="s">
        <v>315</v>
      </c>
      <c r="F76" s="680" t="s">
        <v>145</v>
      </c>
      <c r="G76" s="681" t="s">
        <v>145</v>
      </c>
      <c r="H76" s="681" t="s">
        <v>145</v>
      </c>
      <c r="I76" s="681" t="s">
        <v>145</v>
      </c>
      <c r="J76" s="681" t="s">
        <v>145</v>
      </c>
      <c r="M76" s="346">
        <v>61</v>
      </c>
      <c r="N76" s="346" t="s">
        <v>317</v>
      </c>
      <c r="O76" s="104">
        <f t="shared" si="0"/>
        <v>93</v>
      </c>
      <c r="P76" s="1008">
        <f>IFERROR(_xlfn.RANK.EQ(O76,$O$16:$O$194,0)+COUNTIF(O$16:O76,O76)-1,"-")</f>
        <v>54</v>
      </c>
      <c r="Q76" s="1008"/>
      <c r="R76" s="105">
        <f t="shared" si="1"/>
        <v>61</v>
      </c>
      <c r="S76" s="105" t="str">
        <f t="shared" si="2"/>
        <v>東神楽町</v>
      </c>
      <c r="T76" s="1010">
        <f t="shared" si="3"/>
        <v>66</v>
      </c>
      <c r="U76" s="104">
        <f t="shared" si="4"/>
        <v>5950</v>
      </c>
      <c r="V76" s="1008">
        <f>IFERROR(_xlfn.RANK.EQ(U76,$U$16:$U$194,0)+COUNTIF(U$16:U76,U76)-1,"-")</f>
        <v>53</v>
      </c>
      <c r="W76" s="1008"/>
      <c r="X76" s="105">
        <f t="shared" si="5"/>
        <v>61</v>
      </c>
      <c r="Y76" s="105" t="str">
        <f t="shared" si="6"/>
        <v>美唄市</v>
      </c>
      <c r="Z76" s="1010">
        <f t="shared" si="7"/>
        <v>4530</v>
      </c>
      <c r="AA76" s="104">
        <f t="shared" si="8"/>
        <v>6410</v>
      </c>
      <c r="AB76" s="876">
        <f>IFERROR(_xlfn.RANK.EQ(AA76,$AA$16:$AA$194,0)+COUNTIF(AA$16:AA76,AA76)-1,"-")</f>
        <v>59</v>
      </c>
      <c r="AC76" s="876"/>
      <c r="AD76" s="828">
        <f t="shared" si="9"/>
        <v>61</v>
      </c>
      <c r="AE76" s="828" t="str">
        <f t="shared" si="10"/>
        <v>当別町</v>
      </c>
      <c r="AF76" s="959">
        <f t="shared" si="11"/>
        <v>6370</v>
      </c>
      <c r="AG76" s="102"/>
      <c r="AH76" s="1"/>
      <c r="AI76" s="1"/>
      <c r="AJ76" s="1"/>
      <c r="AK76" s="1"/>
      <c r="AL76" s="1"/>
      <c r="AM76" s="1"/>
      <c r="AN76" s="1"/>
      <c r="AO76" s="1"/>
      <c r="AP76" s="1"/>
      <c r="AQ76" s="1"/>
      <c r="AR76" s="1"/>
      <c r="AS76" s="1"/>
      <c r="AT76" s="1"/>
      <c r="AU76" s="1"/>
      <c r="AV76" s="1"/>
      <c r="AW76" s="1"/>
      <c r="AX76" s="1"/>
    </row>
    <row r="77" spans="1:50" ht="26.25" customHeight="1">
      <c r="A77" s="677" t="s">
        <v>604</v>
      </c>
      <c r="B77" s="676" t="s">
        <v>608</v>
      </c>
      <c r="C77" s="15" t="s">
        <v>184</v>
      </c>
      <c r="D77" s="676" t="s">
        <v>686</v>
      </c>
      <c r="E77" s="15" t="s">
        <v>370</v>
      </c>
      <c r="F77" s="680" t="s">
        <v>145</v>
      </c>
      <c r="G77" s="681" t="s">
        <v>145</v>
      </c>
      <c r="H77" s="681" t="s">
        <v>145</v>
      </c>
      <c r="I77" s="681" t="s">
        <v>145</v>
      </c>
      <c r="J77" s="681" t="s">
        <v>145</v>
      </c>
      <c r="M77" s="346">
        <v>62</v>
      </c>
      <c r="N77" s="346" t="s">
        <v>216</v>
      </c>
      <c r="O77" s="104">
        <f t="shared" si="0"/>
        <v>194</v>
      </c>
      <c r="P77" s="1008">
        <f>IFERROR(_xlfn.RANK.EQ(O77,$O$16:$O$194,0)+COUNTIF(O$16:O77,O77)-1,"-")</f>
        <v>44</v>
      </c>
      <c r="Q77" s="1008"/>
      <c r="R77" s="105">
        <f t="shared" si="1"/>
        <v>62</v>
      </c>
      <c r="S77" s="105" t="str">
        <f t="shared" si="2"/>
        <v>名寄市</v>
      </c>
      <c r="T77" s="1010">
        <f t="shared" si="3"/>
        <v>60</v>
      </c>
      <c r="U77" s="104">
        <f t="shared" si="4"/>
        <v>11500</v>
      </c>
      <c r="V77" s="1008">
        <f>IFERROR(_xlfn.RANK.EQ(U77,$U$16:$U$194,0)+COUNTIF(U$16:U77,U77)-1,"-")</f>
        <v>48</v>
      </c>
      <c r="W77" s="1008"/>
      <c r="X77" s="105">
        <f t="shared" si="5"/>
        <v>62</v>
      </c>
      <c r="Y77" s="105" t="str">
        <f t="shared" si="6"/>
        <v>紋別市</v>
      </c>
      <c r="Z77" s="1010">
        <f t="shared" si="7"/>
        <v>4080</v>
      </c>
      <c r="AA77" s="104">
        <f t="shared" si="8"/>
        <v>5950</v>
      </c>
      <c r="AB77" s="876">
        <f>IFERROR(_xlfn.RANK.EQ(AA77,$AA$16:$AA$194,0)+COUNTIF(AA$16:AA77,AA77)-1,"-")</f>
        <v>71</v>
      </c>
      <c r="AC77" s="876"/>
      <c r="AD77" s="828">
        <f t="shared" si="9"/>
        <v>62</v>
      </c>
      <c r="AE77" s="828" t="str">
        <f t="shared" si="10"/>
        <v>南富良野町</v>
      </c>
      <c r="AF77" s="959">
        <f t="shared" si="11"/>
        <v>6360</v>
      </c>
      <c r="AG77" s="102"/>
      <c r="AH77" s="1"/>
      <c r="AI77" s="1"/>
      <c r="AJ77" s="1"/>
      <c r="AK77" s="1"/>
      <c r="AL77" s="1"/>
      <c r="AM77" s="1"/>
      <c r="AN77" s="1"/>
      <c r="AO77" s="1"/>
      <c r="AP77" s="1"/>
      <c r="AQ77" s="1"/>
      <c r="AR77" s="1"/>
      <c r="AS77" s="1"/>
      <c r="AT77" s="1"/>
      <c r="AU77" s="1"/>
      <c r="AV77" s="1"/>
      <c r="AW77" s="1"/>
      <c r="AX77" s="1"/>
    </row>
    <row r="78" spans="1:50" ht="26.25" customHeight="1">
      <c r="A78" s="677" t="s">
        <v>604</v>
      </c>
      <c r="B78" s="676" t="s">
        <v>608</v>
      </c>
      <c r="C78" s="15" t="s">
        <v>184</v>
      </c>
      <c r="D78" s="676" t="s">
        <v>687</v>
      </c>
      <c r="E78" s="15" t="s">
        <v>212</v>
      </c>
      <c r="F78" s="680">
        <v>17</v>
      </c>
      <c r="G78" s="681">
        <v>8360</v>
      </c>
      <c r="H78" s="681">
        <v>8360</v>
      </c>
      <c r="I78" s="681" t="s">
        <v>145</v>
      </c>
      <c r="J78" s="681">
        <v>1400</v>
      </c>
      <c r="M78" s="346">
        <v>63</v>
      </c>
      <c r="N78" s="346" t="s">
        <v>267</v>
      </c>
      <c r="O78" s="104">
        <f t="shared" si="0"/>
        <v>351</v>
      </c>
      <c r="P78" s="1008">
        <f>IFERROR(_xlfn.RANK.EQ(O78,$O$16:$O$194,0)+COUNTIF(O$16:O78,O78)-1,"-")</f>
        <v>33</v>
      </c>
      <c r="Q78" s="1008"/>
      <c r="R78" s="105">
        <f t="shared" si="1"/>
        <v>63</v>
      </c>
      <c r="S78" s="105" t="str">
        <f t="shared" si="2"/>
        <v>南幌町</v>
      </c>
      <c r="T78" s="1010">
        <f t="shared" si="3"/>
        <v>58</v>
      </c>
      <c r="U78" s="104">
        <f t="shared" si="4"/>
        <v>21500</v>
      </c>
      <c r="V78" s="1008">
        <f>IFERROR(_xlfn.RANK.EQ(U78,$U$16:$U$194,0)+COUNTIF(U$16:U78,U78)-1,"-")</f>
        <v>32</v>
      </c>
      <c r="W78" s="1008"/>
      <c r="X78" s="105">
        <f t="shared" si="5"/>
        <v>63</v>
      </c>
      <c r="Y78" s="105" t="str">
        <f t="shared" si="6"/>
        <v>森町</v>
      </c>
      <c r="Z78" s="1010">
        <f t="shared" si="7"/>
        <v>3450</v>
      </c>
      <c r="AA78" s="104">
        <f t="shared" si="8"/>
        <v>6130</v>
      </c>
      <c r="AB78" s="876">
        <f>IFERROR(_xlfn.RANK.EQ(AA78,$AA$16:$AA$194,0)+COUNTIF(AA$16:AA78,AA78)-1,"-")</f>
        <v>66</v>
      </c>
      <c r="AC78" s="876"/>
      <c r="AD78" s="828">
        <f t="shared" si="9"/>
        <v>63</v>
      </c>
      <c r="AE78" s="828" t="str">
        <f t="shared" si="10"/>
        <v>伊達市</v>
      </c>
      <c r="AF78" s="959">
        <f t="shared" si="11"/>
        <v>6340</v>
      </c>
      <c r="AG78" s="102"/>
      <c r="AH78" s="1"/>
      <c r="AI78" s="1"/>
      <c r="AJ78" s="1"/>
      <c r="AK78" s="1"/>
      <c r="AL78" s="1"/>
      <c r="AM78" s="1"/>
      <c r="AN78" s="1"/>
      <c r="AO78" s="1"/>
      <c r="AP78" s="1"/>
      <c r="AQ78" s="1"/>
      <c r="AR78" s="1"/>
      <c r="AS78" s="1"/>
      <c r="AT78" s="1"/>
      <c r="AU78" s="1"/>
      <c r="AV78" s="1"/>
      <c r="AW78" s="1"/>
      <c r="AX78" s="1"/>
    </row>
    <row r="79" spans="1:50" ht="26.25" customHeight="1">
      <c r="A79" s="677" t="s">
        <v>604</v>
      </c>
      <c r="B79" s="676" t="s">
        <v>608</v>
      </c>
      <c r="C79" s="15" t="s">
        <v>184</v>
      </c>
      <c r="D79" s="676" t="s">
        <v>688</v>
      </c>
      <c r="E79" s="15" t="s">
        <v>210</v>
      </c>
      <c r="F79" s="680">
        <v>58</v>
      </c>
      <c r="G79" s="681">
        <v>8380</v>
      </c>
      <c r="H79" s="681">
        <v>8380</v>
      </c>
      <c r="I79" s="681" t="s">
        <v>145</v>
      </c>
      <c r="J79" s="681">
        <v>4840</v>
      </c>
      <c r="M79" s="346">
        <v>64</v>
      </c>
      <c r="N79" s="346" t="s">
        <v>258</v>
      </c>
      <c r="O79" s="104">
        <f t="shared" si="0"/>
        <v>16</v>
      </c>
      <c r="P79" s="1008">
        <f>IFERROR(_xlfn.RANK.EQ(O79,$O$16:$O$194,0)+COUNTIF(O$16:O79,O79)-1,"-")</f>
        <v>78</v>
      </c>
      <c r="Q79" s="1008"/>
      <c r="R79" s="105">
        <f t="shared" si="1"/>
        <v>64</v>
      </c>
      <c r="S79" s="105" t="str">
        <f t="shared" si="2"/>
        <v>美唄市</v>
      </c>
      <c r="T79" s="1010">
        <f t="shared" si="3"/>
        <v>55</v>
      </c>
      <c r="U79" s="104">
        <f t="shared" si="4"/>
        <v>827</v>
      </c>
      <c r="V79" s="1008">
        <f>IFERROR(_xlfn.RANK.EQ(U79,$U$16:$U$194,0)+COUNTIF(U$16:U79,U79)-1,"-")</f>
        <v>78</v>
      </c>
      <c r="W79" s="1008"/>
      <c r="X79" s="105">
        <f t="shared" si="5"/>
        <v>64</v>
      </c>
      <c r="Y79" s="105" t="str">
        <f t="shared" si="6"/>
        <v>当別町</v>
      </c>
      <c r="Z79" s="1010">
        <f t="shared" si="7"/>
        <v>3410</v>
      </c>
      <c r="AA79" s="104">
        <f t="shared" si="8"/>
        <v>5130</v>
      </c>
      <c r="AB79" s="876">
        <f>IFERROR(_xlfn.RANK.EQ(AA79,$AA$16:$AA$194,0)+COUNTIF(AA$16:AA79,AA79)-1,"-")</f>
        <v>78</v>
      </c>
      <c r="AC79" s="876"/>
      <c r="AD79" s="828">
        <f t="shared" si="9"/>
        <v>64</v>
      </c>
      <c r="AE79" s="828" t="str">
        <f t="shared" si="10"/>
        <v>厚沢部町</v>
      </c>
      <c r="AF79" s="959">
        <f t="shared" si="11"/>
        <v>6160</v>
      </c>
      <c r="AG79" s="102"/>
      <c r="AH79" s="1"/>
      <c r="AI79" s="1"/>
      <c r="AJ79" s="1"/>
      <c r="AK79" s="1"/>
      <c r="AL79" s="1"/>
      <c r="AM79" s="1"/>
      <c r="AN79" s="1"/>
      <c r="AO79" s="1"/>
      <c r="AP79" s="1"/>
      <c r="AQ79" s="1"/>
      <c r="AR79" s="1"/>
      <c r="AS79" s="1"/>
      <c r="AT79" s="1"/>
      <c r="AU79" s="1"/>
      <c r="AV79" s="1"/>
      <c r="AW79" s="1"/>
      <c r="AX79" s="1"/>
    </row>
    <row r="80" spans="1:50" ht="26.25" customHeight="1">
      <c r="A80" s="677" t="s">
        <v>604</v>
      </c>
      <c r="B80" s="676" t="s">
        <v>608</v>
      </c>
      <c r="C80" s="15" t="s">
        <v>184</v>
      </c>
      <c r="D80" s="676" t="s">
        <v>689</v>
      </c>
      <c r="E80" s="15" t="s">
        <v>314</v>
      </c>
      <c r="F80" s="680" t="s">
        <v>145</v>
      </c>
      <c r="G80" s="681" t="s">
        <v>145</v>
      </c>
      <c r="H80" s="681" t="s">
        <v>145</v>
      </c>
      <c r="I80" s="681" t="s">
        <v>145</v>
      </c>
      <c r="J80" s="681" t="s">
        <v>145</v>
      </c>
      <c r="M80" s="346">
        <v>65</v>
      </c>
      <c r="N80" s="346" t="s">
        <v>349</v>
      </c>
      <c r="O80" s="104" t="str">
        <f t="shared" si="0"/>
        <v>-</v>
      </c>
      <c r="P80" s="1008" t="str">
        <f>IFERROR(_xlfn.RANK.EQ(O80,$O$16:$O$194,0)+COUNTIF(O$16:O80,O80)-1,"-")</f>
        <v>-</v>
      </c>
      <c r="Q80" s="1008"/>
      <c r="R80" s="105">
        <f t="shared" si="1"/>
        <v>65</v>
      </c>
      <c r="S80" s="105" t="str">
        <f t="shared" si="2"/>
        <v>当別町</v>
      </c>
      <c r="T80" s="1010">
        <f t="shared" si="3"/>
        <v>54</v>
      </c>
      <c r="U80" s="104" t="str">
        <f t="shared" si="4"/>
        <v>-</v>
      </c>
      <c r="V80" s="1008" t="str">
        <f>IFERROR(_xlfn.RANK.EQ(U80,$U$16:$U$194,0)+COUNTIF(U$16:U80,U80)-1,"-")</f>
        <v>-</v>
      </c>
      <c r="W80" s="1008"/>
      <c r="X80" s="105">
        <f t="shared" si="5"/>
        <v>65</v>
      </c>
      <c r="Y80" s="105" t="str">
        <f t="shared" si="6"/>
        <v>南富良野町</v>
      </c>
      <c r="Z80" s="1010">
        <f t="shared" si="7"/>
        <v>3350</v>
      </c>
      <c r="AA80" s="104" t="str">
        <f t="shared" si="8"/>
        <v>-</v>
      </c>
      <c r="AB80" s="876" t="str">
        <f>IFERROR(_xlfn.RANK.EQ(AA80,$AA$16:$AA$194,0)+COUNTIF(AA$16:AA80,AA80)-1,"-")</f>
        <v>-</v>
      </c>
      <c r="AC80" s="876"/>
      <c r="AD80" s="828">
        <f t="shared" si="9"/>
        <v>65</v>
      </c>
      <c r="AE80" s="828" t="str">
        <f t="shared" si="10"/>
        <v>安平町</v>
      </c>
      <c r="AF80" s="959">
        <f t="shared" si="11"/>
        <v>6140</v>
      </c>
      <c r="AG80" s="102"/>
      <c r="AH80" s="1"/>
      <c r="AI80" s="1"/>
      <c r="AJ80" s="1"/>
      <c r="AK80" s="1"/>
      <c r="AL80" s="1"/>
      <c r="AM80" s="1"/>
      <c r="AN80" s="1"/>
      <c r="AO80" s="1"/>
      <c r="AP80" s="1"/>
      <c r="AQ80" s="1"/>
      <c r="AR80" s="1"/>
      <c r="AS80" s="1"/>
      <c r="AT80" s="1"/>
      <c r="AU80" s="1"/>
      <c r="AV80" s="1"/>
      <c r="AW80" s="1"/>
      <c r="AX80" s="1"/>
    </row>
    <row r="81" spans="1:50" ht="26.25" customHeight="1">
      <c r="A81" s="677" t="s">
        <v>604</v>
      </c>
      <c r="B81" s="676" t="s">
        <v>608</v>
      </c>
      <c r="C81" s="15" t="s">
        <v>184</v>
      </c>
      <c r="D81" s="676" t="s">
        <v>690</v>
      </c>
      <c r="E81" s="15" t="s">
        <v>374</v>
      </c>
      <c r="F81" s="680" t="s">
        <v>145</v>
      </c>
      <c r="G81" s="681" t="s">
        <v>145</v>
      </c>
      <c r="H81" s="681" t="s">
        <v>145</v>
      </c>
      <c r="I81" s="681" t="s">
        <v>145</v>
      </c>
      <c r="J81" s="681" t="s">
        <v>145</v>
      </c>
      <c r="M81" s="346">
        <v>66</v>
      </c>
      <c r="N81" s="346" t="s">
        <v>375</v>
      </c>
      <c r="O81" s="104" t="str">
        <f t="shared" ref="O81:O144" si="24">IFERROR(_xlfn.XLOOKUP(N81,$E$23:$E$201,$F$23:$F$201),"-")</f>
        <v>-</v>
      </c>
      <c r="P81" s="1008" t="str">
        <f>IFERROR(_xlfn.RANK.EQ(O81,$O$16:$O$194,0)+COUNTIF(O$16:O81,O81)-1,"-")</f>
        <v>-</v>
      </c>
      <c r="Q81" s="1008"/>
      <c r="R81" s="105">
        <f t="shared" ref="R81:R144" si="25">IFERROR(RANK(T81,$T$16:$T$194,0),"-")</f>
        <v>66</v>
      </c>
      <c r="S81" s="105" t="str">
        <f t="shared" ref="S81:S144" si="26">IFERROR(INDEX($N$16:$N$194,MATCH(M81,$P$16:$P$194,0)),"-")</f>
        <v>南富良野町</v>
      </c>
      <c r="T81" s="1010">
        <f t="shared" ref="T81:T144" si="27">IFERROR(LARGE($O$16:$O$194,M81),"-")</f>
        <v>53</v>
      </c>
      <c r="U81" s="104" t="str">
        <f t="shared" ref="U81:U144" si="28">IFERROR(_xlfn.XLOOKUP(N81,$E$23:$E$201,$J$23:$J$201),"-")</f>
        <v>-</v>
      </c>
      <c r="V81" s="1008" t="str">
        <f>IFERROR(_xlfn.RANK.EQ(U81,$U$16:$U$194,0)+COUNTIF(U$16:U81,U81)-1,"-")</f>
        <v>-</v>
      </c>
      <c r="W81" s="1008"/>
      <c r="X81" s="105">
        <f t="shared" ref="X81:X144" si="29">IFERROR(RANK(Z81,$Z$16:$Z$194,0),"-")</f>
        <v>66</v>
      </c>
      <c r="Y81" s="105" t="str">
        <f t="shared" ref="Y81:Y144" si="30">IFERROR(INDEX($N$16:$N$194,MATCH(M81,$V$16:$V$194,0)),"-")</f>
        <v>苫前町</v>
      </c>
      <c r="Z81" s="1010">
        <f t="shared" ref="Z81:Z144" si="31">IFERROR(LARGE($U$16:$U$194,M81),"-")</f>
        <v>3250</v>
      </c>
      <c r="AA81" s="104" t="str">
        <f t="shared" ref="AA81:AA144" si="32">IFERROR(_xlfn.XLOOKUP(N81,$E$23:$E$201,$G$23:$G$201),"-")</f>
        <v>-</v>
      </c>
      <c r="AB81" s="876" t="str">
        <f>IFERROR(_xlfn.RANK.EQ(AA81,$AA$16:$AA$194,0)+COUNTIF(AA$16:AA81,AA81)-1,"-")</f>
        <v>-</v>
      </c>
      <c r="AC81" s="876"/>
      <c r="AD81" s="828">
        <f t="shared" ref="AD81:AD144" si="33">IFERROR(RANK(AF81,$AF$16:$AF$194,0),"-")</f>
        <v>66</v>
      </c>
      <c r="AE81" s="828" t="str">
        <f t="shared" ref="AE81:AE144" si="34">IFERROR(INDEX($N$16:$N$194,MATCH(M81,$AB$16:$AB$194,0)),"-")</f>
        <v>倶知安町</v>
      </c>
      <c r="AF81" s="959">
        <f t="shared" ref="AF81:AF144" si="35">IFERROR(LARGE($AA$16:$AA$194,M81),"-")</f>
        <v>6130</v>
      </c>
      <c r="AG81" s="102"/>
      <c r="AH81" s="1"/>
      <c r="AI81" s="1"/>
      <c r="AJ81" s="1"/>
      <c r="AK81" s="1"/>
      <c r="AL81" s="1"/>
      <c r="AM81" s="1"/>
      <c r="AN81" s="1"/>
      <c r="AO81" s="1"/>
      <c r="AP81" s="1"/>
      <c r="AQ81" s="1"/>
      <c r="AR81" s="1"/>
      <c r="AS81" s="1"/>
      <c r="AT81" s="1"/>
      <c r="AU81" s="1"/>
      <c r="AV81" s="1"/>
      <c r="AW81" s="1"/>
      <c r="AX81" s="1"/>
    </row>
    <row r="82" spans="1:50" ht="26.25" customHeight="1">
      <c r="A82" s="677" t="s">
        <v>604</v>
      </c>
      <c r="B82" s="676" t="s">
        <v>608</v>
      </c>
      <c r="C82" s="15" t="s">
        <v>184</v>
      </c>
      <c r="D82" s="676" t="s">
        <v>691</v>
      </c>
      <c r="E82" s="15" t="s">
        <v>242</v>
      </c>
      <c r="F82" s="680">
        <v>164</v>
      </c>
      <c r="G82" s="681">
        <v>8140</v>
      </c>
      <c r="H82" s="681">
        <v>8090</v>
      </c>
      <c r="I82" s="681">
        <v>8150</v>
      </c>
      <c r="J82" s="681">
        <v>13400</v>
      </c>
      <c r="M82" s="346">
        <v>67</v>
      </c>
      <c r="N82" s="346" t="s">
        <v>362</v>
      </c>
      <c r="O82" s="104" t="str">
        <f t="shared" si="24"/>
        <v>-</v>
      </c>
      <c r="P82" s="1008" t="str">
        <f>IFERROR(_xlfn.RANK.EQ(O82,$O$16:$O$194,0)+COUNTIF(O$16:O82,O82)-1,"-")</f>
        <v>-</v>
      </c>
      <c r="Q82" s="1008"/>
      <c r="R82" s="105">
        <f t="shared" si="25"/>
        <v>67</v>
      </c>
      <c r="S82" s="105" t="str">
        <f t="shared" si="26"/>
        <v>苫前町</v>
      </c>
      <c r="T82" s="1010">
        <f t="shared" si="27"/>
        <v>51</v>
      </c>
      <c r="U82" s="104" t="str">
        <f t="shared" si="28"/>
        <v>-</v>
      </c>
      <c r="V82" s="1008" t="str">
        <f>IFERROR(_xlfn.RANK.EQ(U82,$U$16:$U$194,0)+COUNTIF(U$16:U82,U82)-1,"-")</f>
        <v>-</v>
      </c>
      <c r="W82" s="1008"/>
      <c r="X82" s="105">
        <f t="shared" si="29"/>
        <v>67</v>
      </c>
      <c r="Y82" s="105" t="str">
        <f t="shared" si="30"/>
        <v>遠別町</v>
      </c>
      <c r="Z82" s="1010">
        <f t="shared" si="31"/>
        <v>3090</v>
      </c>
      <c r="AA82" s="104" t="str">
        <f t="shared" si="32"/>
        <v>-</v>
      </c>
      <c r="AB82" s="876" t="str">
        <f>IFERROR(_xlfn.RANK.EQ(AA82,$AA$16:$AA$194,0)+COUNTIF(AA$16:AA82,AA82)-1,"-")</f>
        <v>-</v>
      </c>
      <c r="AC82" s="876"/>
      <c r="AD82" s="828">
        <f t="shared" si="33"/>
        <v>67</v>
      </c>
      <c r="AE82" s="828" t="str">
        <f t="shared" si="34"/>
        <v>佐呂間町</v>
      </c>
      <c r="AF82" s="959">
        <f t="shared" si="35"/>
        <v>6050</v>
      </c>
      <c r="AG82" s="102"/>
      <c r="AH82" s="1"/>
      <c r="AI82" s="1"/>
      <c r="AJ82" s="1"/>
      <c r="AK82" s="1"/>
      <c r="AL82" s="1"/>
      <c r="AM82" s="1"/>
      <c r="AN82" s="1"/>
      <c r="AO82" s="1"/>
      <c r="AP82" s="1"/>
      <c r="AQ82" s="1"/>
      <c r="AR82" s="1"/>
      <c r="AS82" s="1"/>
      <c r="AT82" s="1"/>
      <c r="AU82" s="1"/>
      <c r="AV82" s="1"/>
      <c r="AW82" s="1"/>
      <c r="AX82" s="1"/>
    </row>
    <row r="83" spans="1:50" ht="26.25" customHeight="1">
      <c r="A83" s="677" t="s">
        <v>604</v>
      </c>
      <c r="B83" s="676" t="s">
        <v>608</v>
      </c>
      <c r="C83" s="15" t="s">
        <v>184</v>
      </c>
      <c r="D83" s="676" t="s">
        <v>692</v>
      </c>
      <c r="E83" s="15" t="s">
        <v>231</v>
      </c>
      <c r="F83" s="680">
        <v>31</v>
      </c>
      <c r="G83" s="681">
        <v>8300</v>
      </c>
      <c r="H83" s="681">
        <v>8300</v>
      </c>
      <c r="I83" s="681">
        <v>8300</v>
      </c>
      <c r="J83" s="681">
        <v>2600</v>
      </c>
      <c r="M83" s="346">
        <v>68</v>
      </c>
      <c r="N83" s="346" t="s">
        <v>299</v>
      </c>
      <c r="O83" s="104" t="str">
        <f t="shared" si="24"/>
        <v>-</v>
      </c>
      <c r="P83" s="1008" t="str">
        <f>IFERROR(_xlfn.RANK.EQ(O83,$O$16:$O$194,0)+COUNTIF(O$16:O83,O83)-1,"-")</f>
        <v>-</v>
      </c>
      <c r="Q83" s="1008"/>
      <c r="R83" s="105">
        <f t="shared" si="25"/>
        <v>68</v>
      </c>
      <c r="S83" s="105" t="str">
        <f t="shared" si="26"/>
        <v>和寒町</v>
      </c>
      <c r="T83" s="1010">
        <f t="shared" si="27"/>
        <v>43</v>
      </c>
      <c r="U83" s="104" t="str">
        <f t="shared" si="28"/>
        <v>-</v>
      </c>
      <c r="V83" s="1008" t="str">
        <f>IFERROR(_xlfn.RANK.EQ(U83,$U$16:$U$194,0)+COUNTIF(U$16:U83,U83)-1,"-")</f>
        <v>-</v>
      </c>
      <c r="W83" s="1008"/>
      <c r="X83" s="105">
        <f t="shared" si="29"/>
        <v>68</v>
      </c>
      <c r="Y83" s="105" t="str">
        <f t="shared" si="30"/>
        <v>和寒町</v>
      </c>
      <c r="Z83" s="1010">
        <f t="shared" si="31"/>
        <v>2800</v>
      </c>
      <c r="AA83" s="104" t="str">
        <f t="shared" si="32"/>
        <v>-</v>
      </c>
      <c r="AB83" s="876" t="str">
        <f>IFERROR(_xlfn.RANK.EQ(AA83,$AA$16:$AA$194,0)+COUNTIF(AA$16:AA83,AA83)-1,"-")</f>
        <v>-</v>
      </c>
      <c r="AC83" s="876"/>
      <c r="AD83" s="828">
        <f t="shared" si="33"/>
        <v>68</v>
      </c>
      <c r="AE83" s="828" t="str">
        <f t="shared" si="34"/>
        <v>湧別町</v>
      </c>
      <c r="AF83" s="959">
        <f t="shared" si="35"/>
        <v>6040</v>
      </c>
      <c r="AG83" s="102"/>
      <c r="AH83" s="1"/>
      <c r="AI83" s="1"/>
      <c r="AJ83" s="1"/>
      <c r="AK83" s="1"/>
      <c r="AL83" s="1"/>
      <c r="AM83" s="1"/>
      <c r="AN83" s="1"/>
      <c r="AO83" s="1"/>
      <c r="AP83" s="1"/>
      <c r="AQ83" s="1"/>
      <c r="AR83" s="1"/>
      <c r="AS83" s="1"/>
      <c r="AT83" s="1"/>
      <c r="AU83" s="1"/>
      <c r="AV83" s="1"/>
      <c r="AW83" s="1"/>
      <c r="AX83" s="1"/>
    </row>
    <row r="84" spans="1:50" ht="26.25" customHeight="1">
      <c r="A84" s="677" t="s">
        <v>604</v>
      </c>
      <c r="B84" s="676" t="s">
        <v>608</v>
      </c>
      <c r="C84" s="15" t="s">
        <v>184</v>
      </c>
      <c r="D84" s="676" t="s">
        <v>693</v>
      </c>
      <c r="E84" s="15" t="s">
        <v>207</v>
      </c>
      <c r="F84" s="680">
        <v>7</v>
      </c>
      <c r="G84" s="681">
        <v>6960</v>
      </c>
      <c r="H84" s="681" t="s">
        <v>888</v>
      </c>
      <c r="I84" s="681">
        <v>7000</v>
      </c>
      <c r="J84" s="681">
        <v>482</v>
      </c>
      <c r="M84" s="346">
        <v>69</v>
      </c>
      <c r="N84" s="346" t="s">
        <v>352</v>
      </c>
      <c r="O84" s="104" t="str">
        <f t="shared" si="24"/>
        <v>-</v>
      </c>
      <c r="P84" s="1008" t="str">
        <f>IFERROR(_xlfn.RANK.EQ(O84,$O$16:$O$194,0)+COUNTIF(O$16:O84,O84)-1,"-")</f>
        <v>-</v>
      </c>
      <c r="Q84" s="1008"/>
      <c r="R84" s="105">
        <f t="shared" si="25"/>
        <v>69</v>
      </c>
      <c r="S84" s="105" t="str">
        <f t="shared" si="26"/>
        <v>むかわ町</v>
      </c>
      <c r="T84" s="1010">
        <f t="shared" si="27"/>
        <v>37</v>
      </c>
      <c r="U84" s="104" t="str">
        <f t="shared" si="28"/>
        <v>-</v>
      </c>
      <c r="V84" s="1008" t="str">
        <f>IFERROR(_xlfn.RANK.EQ(U84,$U$16:$U$194,0)+COUNTIF(U$16:U84,U84)-1,"-")</f>
        <v>-</v>
      </c>
      <c r="W84" s="1008"/>
      <c r="X84" s="105">
        <f t="shared" si="29"/>
        <v>69</v>
      </c>
      <c r="Y84" s="105" t="str">
        <f t="shared" si="30"/>
        <v>長沼町</v>
      </c>
      <c r="Z84" s="1010">
        <f t="shared" si="31"/>
        <v>2600</v>
      </c>
      <c r="AA84" s="104" t="str">
        <f t="shared" si="32"/>
        <v>-</v>
      </c>
      <c r="AB84" s="876" t="str">
        <f>IFERROR(_xlfn.RANK.EQ(AA84,$AA$16:$AA$194,0)+COUNTIF(AA$16:AA84,AA84)-1,"-")</f>
        <v>-</v>
      </c>
      <c r="AC84" s="876"/>
      <c r="AD84" s="828">
        <f t="shared" si="33"/>
        <v>68</v>
      </c>
      <c r="AE84" s="828" t="str">
        <f t="shared" si="34"/>
        <v>厚真町</v>
      </c>
      <c r="AF84" s="959">
        <f t="shared" si="35"/>
        <v>6040</v>
      </c>
      <c r="AG84" s="102"/>
      <c r="AH84" s="1"/>
      <c r="AI84" s="1"/>
      <c r="AJ84" s="1"/>
      <c r="AK84" s="1"/>
      <c r="AL84" s="1"/>
      <c r="AM84" s="1"/>
      <c r="AN84" s="1"/>
      <c r="AO84" s="1"/>
      <c r="AP84" s="1"/>
      <c r="AQ84" s="1"/>
      <c r="AR84" s="1"/>
      <c r="AS84" s="1"/>
      <c r="AT84" s="1"/>
      <c r="AU84" s="1"/>
      <c r="AV84" s="1"/>
      <c r="AW84" s="1"/>
      <c r="AX84" s="1"/>
    </row>
    <row r="85" spans="1:50" ht="26.25" customHeight="1">
      <c r="A85" s="677" t="s">
        <v>604</v>
      </c>
      <c r="B85" s="676" t="s">
        <v>608</v>
      </c>
      <c r="C85" s="15" t="s">
        <v>184</v>
      </c>
      <c r="D85" s="676" t="s">
        <v>694</v>
      </c>
      <c r="E85" s="15" t="s">
        <v>291</v>
      </c>
      <c r="F85" s="680">
        <v>29</v>
      </c>
      <c r="G85" s="681">
        <v>6430</v>
      </c>
      <c r="H85" s="681">
        <v>6420</v>
      </c>
      <c r="I85" s="681" t="s">
        <v>888</v>
      </c>
      <c r="J85" s="681">
        <v>1860</v>
      </c>
      <c r="M85" s="346">
        <v>70</v>
      </c>
      <c r="N85" s="346" t="s">
        <v>331</v>
      </c>
      <c r="O85" s="104" t="str">
        <f t="shared" si="24"/>
        <v>-</v>
      </c>
      <c r="P85" s="1008" t="str">
        <f>IFERROR(_xlfn.RANK.EQ(O85,$O$16:$O$194,0)+COUNTIF(O$16:O85,O85)-1,"-")</f>
        <v>-</v>
      </c>
      <c r="Q85" s="1008"/>
      <c r="R85" s="105">
        <f t="shared" si="25"/>
        <v>70</v>
      </c>
      <c r="S85" s="105" t="str">
        <f t="shared" si="26"/>
        <v>長沼町</v>
      </c>
      <c r="T85" s="1010">
        <f t="shared" si="27"/>
        <v>31</v>
      </c>
      <c r="U85" s="104" t="str">
        <f t="shared" si="28"/>
        <v>-</v>
      </c>
      <c r="V85" s="1008" t="str">
        <f>IFERROR(_xlfn.RANK.EQ(U85,$U$16:$U$194,0)+COUNTIF(U$16:U85,U85)-1,"-")</f>
        <v>-</v>
      </c>
      <c r="W85" s="1008"/>
      <c r="X85" s="105">
        <f t="shared" si="29"/>
        <v>70</v>
      </c>
      <c r="Y85" s="105" t="str">
        <f t="shared" si="30"/>
        <v>むかわ町</v>
      </c>
      <c r="Z85" s="1010">
        <f t="shared" si="31"/>
        <v>2480</v>
      </c>
      <c r="AA85" s="104" t="str">
        <f t="shared" si="32"/>
        <v>-</v>
      </c>
      <c r="AB85" s="876" t="str">
        <f>IFERROR(_xlfn.RANK.EQ(AA85,$AA$16:$AA$194,0)+COUNTIF(AA$16:AA85,AA85)-1,"-")</f>
        <v>-</v>
      </c>
      <c r="AC85" s="876"/>
      <c r="AD85" s="828">
        <f t="shared" si="33"/>
        <v>70</v>
      </c>
      <c r="AE85" s="828" t="str">
        <f t="shared" si="34"/>
        <v>今金町</v>
      </c>
      <c r="AF85" s="959">
        <f t="shared" si="35"/>
        <v>5950</v>
      </c>
      <c r="AG85" s="102"/>
      <c r="AH85" s="1"/>
      <c r="AI85" s="1"/>
      <c r="AJ85" s="1"/>
      <c r="AK85" s="1"/>
      <c r="AL85" s="1"/>
      <c r="AM85" s="1"/>
      <c r="AN85" s="1"/>
      <c r="AO85" s="1"/>
      <c r="AP85" s="1"/>
      <c r="AQ85" s="1"/>
      <c r="AR85" s="1"/>
      <c r="AS85" s="1"/>
      <c r="AT85" s="1"/>
      <c r="AU85" s="1"/>
      <c r="AV85" s="1"/>
      <c r="AW85" s="1"/>
      <c r="AX85" s="1"/>
    </row>
    <row r="86" spans="1:50" ht="26.25" customHeight="1">
      <c r="A86" s="677" t="s">
        <v>604</v>
      </c>
      <c r="B86" s="676" t="s">
        <v>608</v>
      </c>
      <c r="C86" s="15" t="s">
        <v>184</v>
      </c>
      <c r="D86" s="676" t="s">
        <v>695</v>
      </c>
      <c r="E86" s="15" t="s">
        <v>284</v>
      </c>
      <c r="F86" s="680" t="s">
        <v>145</v>
      </c>
      <c r="G86" s="681" t="s">
        <v>145</v>
      </c>
      <c r="H86" s="681" t="s">
        <v>145</v>
      </c>
      <c r="I86" s="681" t="s">
        <v>145</v>
      </c>
      <c r="J86" s="681" t="s">
        <v>145</v>
      </c>
      <c r="M86" s="346">
        <v>71</v>
      </c>
      <c r="N86" s="346" t="s">
        <v>346</v>
      </c>
      <c r="O86" s="104" t="str">
        <f t="shared" si="24"/>
        <v>-</v>
      </c>
      <c r="P86" s="1008" t="str">
        <f>IFERROR(_xlfn.RANK.EQ(O86,$O$16:$O$194,0)+COUNTIF(O$16:O86,O86)-1,"-")</f>
        <v>-</v>
      </c>
      <c r="Q86" s="1008"/>
      <c r="R86" s="105">
        <f t="shared" si="25"/>
        <v>71</v>
      </c>
      <c r="S86" s="105" t="str">
        <f t="shared" si="26"/>
        <v>月形町</v>
      </c>
      <c r="T86" s="1010">
        <f t="shared" si="27"/>
        <v>29</v>
      </c>
      <c r="U86" s="104" t="str">
        <f t="shared" si="28"/>
        <v>-</v>
      </c>
      <c r="V86" s="1008" t="str">
        <f>IFERROR(_xlfn.RANK.EQ(U86,$U$16:$U$194,0)+COUNTIF(U$16:U86,U86)-1,"-")</f>
        <v>-</v>
      </c>
      <c r="W86" s="1008"/>
      <c r="X86" s="105">
        <f t="shared" si="29"/>
        <v>71</v>
      </c>
      <c r="Y86" s="105" t="str">
        <f t="shared" si="30"/>
        <v>月形町</v>
      </c>
      <c r="Z86" s="1010">
        <f t="shared" si="31"/>
        <v>1860</v>
      </c>
      <c r="AA86" s="104" t="str">
        <f t="shared" si="32"/>
        <v>-</v>
      </c>
      <c r="AB86" s="876" t="str">
        <f>IFERROR(_xlfn.RANK.EQ(AA86,$AA$16:$AA$194,0)+COUNTIF(AA$16:AA86,AA86)-1,"-")</f>
        <v>-</v>
      </c>
      <c r="AC86" s="876"/>
      <c r="AD86" s="828">
        <f t="shared" si="33"/>
        <v>70</v>
      </c>
      <c r="AE86" s="828" t="str">
        <f t="shared" si="34"/>
        <v>京極町</v>
      </c>
      <c r="AF86" s="959">
        <f t="shared" si="35"/>
        <v>5950</v>
      </c>
      <c r="AG86" s="102"/>
      <c r="AH86" s="1"/>
      <c r="AI86" s="1"/>
      <c r="AJ86" s="1"/>
      <c r="AK86" s="1"/>
      <c r="AL86" s="1"/>
      <c r="AM86" s="1"/>
      <c r="AN86" s="1"/>
      <c r="AO86" s="1"/>
      <c r="AP86" s="1"/>
      <c r="AQ86" s="1"/>
      <c r="AR86" s="1"/>
      <c r="AS86" s="1"/>
      <c r="AT86" s="1"/>
      <c r="AU86" s="1"/>
      <c r="AV86" s="1"/>
      <c r="AW86" s="1"/>
      <c r="AX86" s="1"/>
    </row>
    <row r="87" spans="1:50" ht="26.25" customHeight="1">
      <c r="A87" s="677" t="s">
        <v>604</v>
      </c>
      <c r="B87" s="676" t="s">
        <v>608</v>
      </c>
      <c r="C87" s="15" t="s">
        <v>184</v>
      </c>
      <c r="D87" s="676" t="s">
        <v>696</v>
      </c>
      <c r="E87" s="15" t="s">
        <v>236</v>
      </c>
      <c r="F87" s="680" t="s">
        <v>145</v>
      </c>
      <c r="G87" s="681" t="s">
        <v>145</v>
      </c>
      <c r="H87" s="681" t="s">
        <v>145</v>
      </c>
      <c r="I87" s="681" t="s">
        <v>145</v>
      </c>
      <c r="J87" s="681" t="s">
        <v>145</v>
      </c>
      <c r="M87" s="346">
        <v>72</v>
      </c>
      <c r="N87" s="346" t="s">
        <v>336</v>
      </c>
      <c r="O87" s="104" t="str">
        <f t="shared" si="24"/>
        <v>-</v>
      </c>
      <c r="P87" s="1008" t="str">
        <f>IFERROR(_xlfn.RANK.EQ(O87,$O$16:$O$194,0)+COUNTIF(O$16:O87,O87)-1,"-")</f>
        <v>-</v>
      </c>
      <c r="Q87" s="1008"/>
      <c r="R87" s="105">
        <f t="shared" si="25"/>
        <v>72</v>
      </c>
      <c r="S87" s="105" t="str">
        <f t="shared" si="26"/>
        <v>壮瞥町</v>
      </c>
      <c r="T87" s="1010">
        <f t="shared" si="27"/>
        <v>25</v>
      </c>
      <c r="U87" s="104" t="str">
        <f t="shared" si="28"/>
        <v>-</v>
      </c>
      <c r="V87" s="1008" t="str">
        <f>IFERROR(_xlfn.RANK.EQ(U87,$U$16:$U$194,0)+COUNTIF(U$16:U87,U87)-1,"-")</f>
        <v>-</v>
      </c>
      <c r="W87" s="1008"/>
      <c r="X87" s="105">
        <f t="shared" si="29"/>
        <v>72</v>
      </c>
      <c r="Y87" s="105" t="str">
        <f t="shared" si="30"/>
        <v>沼田町</v>
      </c>
      <c r="Z87" s="1010">
        <f t="shared" si="31"/>
        <v>1590</v>
      </c>
      <c r="AA87" s="104" t="str">
        <f t="shared" si="32"/>
        <v>-</v>
      </c>
      <c r="AB87" s="876" t="str">
        <f>IFERROR(_xlfn.RANK.EQ(AA87,$AA$16:$AA$194,0)+COUNTIF(AA$16:AA87,AA87)-1,"-")</f>
        <v>-</v>
      </c>
      <c r="AC87" s="876"/>
      <c r="AD87" s="828">
        <f t="shared" si="33"/>
        <v>72</v>
      </c>
      <c r="AE87" s="828" t="str">
        <f t="shared" si="34"/>
        <v>置戸町</v>
      </c>
      <c r="AF87" s="959">
        <f t="shared" si="35"/>
        <v>5930</v>
      </c>
      <c r="AG87" s="102"/>
      <c r="AH87" s="1"/>
      <c r="AI87" s="1"/>
      <c r="AJ87" s="1"/>
      <c r="AK87" s="1"/>
      <c r="AL87" s="1"/>
      <c r="AM87" s="1"/>
      <c r="AN87" s="1"/>
      <c r="AO87" s="1"/>
      <c r="AP87" s="1"/>
      <c r="AQ87" s="1"/>
      <c r="AR87" s="1"/>
      <c r="AS87" s="1"/>
      <c r="AT87" s="1"/>
      <c r="AU87" s="1"/>
      <c r="AV87" s="1"/>
      <c r="AW87" s="1"/>
      <c r="AX87" s="1"/>
    </row>
    <row r="88" spans="1:50" ht="26.25" customHeight="1">
      <c r="A88" s="677" t="s">
        <v>604</v>
      </c>
      <c r="B88" s="676" t="s">
        <v>608</v>
      </c>
      <c r="C88" s="15" t="s">
        <v>184</v>
      </c>
      <c r="D88" s="676" t="s">
        <v>697</v>
      </c>
      <c r="E88" s="15" t="s">
        <v>269</v>
      </c>
      <c r="F88" s="680" t="s">
        <v>145</v>
      </c>
      <c r="G88" s="681" t="s">
        <v>145</v>
      </c>
      <c r="H88" s="681" t="s">
        <v>145</v>
      </c>
      <c r="I88" s="681" t="s">
        <v>145</v>
      </c>
      <c r="J88" s="681" t="s">
        <v>145</v>
      </c>
      <c r="M88" s="346">
        <v>73</v>
      </c>
      <c r="N88" s="346" t="s">
        <v>210</v>
      </c>
      <c r="O88" s="104">
        <f t="shared" si="24"/>
        <v>58</v>
      </c>
      <c r="P88" s="1008">
        <f>IFERROR(_xlfn.RANK.EQ(O88,$O$16:$O$194,0)+COUNTIF(O$16:O88,O88)-1,"-")</f>
        <v>63</v>
      </c>
      <c r="Q88" s="1008"/>
      <c r="R88" s="105">
        <f t="shared" si="25"/>
        <v>73</v>
      </c>
      <c r="S88" s="105" t="str">
        <f t="shared" si="26"/>
        <v>沼田町</v>
      </c>
      <c r="T88" s="1010">
        <f t="shared" si="27"/>
        <v>24</v>
      </c>
      <c r="U88" s="104">
        <f t="shared" si="28"/>
        <v>4840</v>
      </c>
      <c r="V88" s="1008">
        <f>IFERROR(_xlfn.RANK.EQ(U88,$U$16:$U$194,0)+COUNTIF(U$16:U88,U88)-1,"-")</f>
        <v>59</v>
      </c>
      <c r="W88" s="1008"/>
      <c r="X88" s="105">
        <f t="shared" si="29"/>
        <v>73</v>
      </c>
      <c r="Y88" s="105" t="str">
        <f t="shared" si="30"/>
        <v>美深町</v>
      </c>
      <c r="Z88" s="1010">
        <f t="shared" si="31"/>
        <v>1510</v>
      </c>
      <c r="AA88" s="104">
        <f t="shared" si="32"/>
        <v>8380</v>
      </c>
      <c r="AB88" s="876">
        <f>IFERROR(_xlfn.RANK.EQ(AA88,$AA$16:$AA$194,0)+COUNTIF(AA$16:AA88,AA88)-1,"-")</f>
        <v>2</v>
      </c>
      <c r="AC88" s="876"/>
      <c r="AD88" s="828">
        <f t="shared" si="33"/>
        <v>73</v>
      </c>
      <c r="AE88" s="828" t="str">
        <f t="shared" si="34"/>
        <v>遠軽町</v>
      </c>
      <c r="AF88" s="959">
        <f t="shared" si="35"/>
        <v>5700</v>
      </c>
      <c r="AG88" s="102"/>
      <c r="AH88" s="1"/>
      <c r="AI88" s="1"/>
      <c r="AJ88" s="1"/>
      <c r="AK88" s="1"/>
      <c r="AL88" s="1"/>
      <c r="AM88" s="1"/>
      <c r="AN88" s="1"/>
      <c r="AO88" s="1"/>
      <c r="AP88" s="1"/>
      <c r="AQ88" s="1"/>
      <c r="AR88" s="1"/>
      <c r="AS88" s="1"/>
      <c r="AT88" s="1"/>
      <c r="AU88" s="1"/>
      <c r="AV88" s="1"/>
      <c r="AW88" s="1"/>
      <c r="AX88" s="1"/>
    </row>
    <row r="89" spans="1:50" ht="26.25" customHeight="1">
      <c r="A89" s="677" t="s">
        <v>604</v>
      </c>
      <c r="B89" s="676" t="s">
        <v>608</v>
      </c>
      <c r="C89" s="15" t="s">
        <v>184</v>
      </c>
      <c r="D89" s="676" t="s">
        <v>698</v>
      </c>
      <c r="E89" s="15" t="s">
        <v>237</v>
      </c>
      <c r="F89" s="680" t="s">
        <v>145</v>
      </c>
      <c r="G89" s="681" t="s">
        <v>145</v>
      </c>
      <c r="H89" s="681" t="s">
        <v>145</v>
      </c>
      <c r="I89" s="681" t="s">
        <v>145</v>
      </c>
      <c r="J89" s="681" t="s">
        <v>145</v>
      </c>
      <c r="M89" s="346">
        <v>74</v>
      </c>
      <c r="N89" s="346" t="s">
        <v>314</v>
      </c>
      <c r="O89" s="104" t="str">
        <f t="shared" si="24"/>
        <v>-</v>
      </c>
      <c r="P89" s="1008" t="str">
        <f>IFERROR(_xlfn.RANK.EQ(O89,$O$16:$O$194,0)+COUNTIF(O$16:O89,O89)-1,"-")</f>
        <v>-</v>
      </c>
      <c r="Q89" s="1008"/>
      <c r="R89" s="105">
        <f t="shared" si="25"/>
        <v>74</v>
      </c>
      <c r="S89" s="105" t="str">
        <f t="shared" si="26"/>
        <v>美深町</v>
      </c>
      <c r="T89" s="1010">
        <f t="shared" si="27"/>
        <v>23</v>
      </c>
      <c r="U89" s="104" t="str">
        <f t="shared" si="28"/>
        <v>-</v>
      </c>
      <c r="V89" s="1008" t="str">
        <f>IFERROR(_xlfn.RANK.EQ(U89,$U$16:$U$194,0)+COUNTIF(U$16:U89,U89)-1,"-")</f>
        <v>-</v>
      </c>
      <c r="W89" s="1008"/>
      <c r="X89" s="105">
        <f t="shared" si="29"/>
        <v>74</v>
      </c>
      <c r="Y89" s="105" t="str">
        <f t="shared" si="30"/>
        <v>深川市</v>
      </c>
      <c r="Z89" s="1010">
        <f t="shared" si="31"/>
        <v>1400</v>
      </c>
      <c r="AA89" s="104" t="str">
        <f t="shared" si="32"/>
        <v>-</v>
      </c>
      <c r="AB89" s="876" t="str">
        <f>IFERROR(_xlfn.RANK.EQ(AA89,$AA$16:$AA$194,0)+COUNTIF(AA$16:AA89,AA89)-1,"-")</f>
        <v>-</v>
      </c>
      <c r="AC89" s="876"/>
      <c r="AD89" s="828">
        <f t="shared" si="33"/>
        <v>74</v>
      </c>
      <c r="AE89" s="828" t="str">
        <f t="shared" si="34"/>
        <v>日高町</v>
      </c>
      <c r="AF89" s="959">
        <f t="shared" si="35"/>
        <v>5680</v>
      </c>
      <c r="AG89" s="102"/>
      <c r="AH89" s="1"/>
      <c r="AI89" s="1"/>
      <c r="AJ89" s="1"/>
      <c r="AK89" s="1"/>
      <c r="AL89" s="1"/>
      <c r="AM89" s="1"/>
      <c r="AN89" s="1"/>
      <c r="AO89" s="1"/>
      <c r="AP89" s="1"/>
      <c r="AQ89" s="1"/>
      <c r="AR89" s="1"/>
      <c r="AS89" s="1"/>
      <c r="AT89" s="1"/>
      <c r="AU89" s="1"/>
      <c r="AV89" s="1"/>
      <c r="AW89" s="1"/>
      <c r="AX89" s="1"/>
    </row>
    <row r="90" spans="1:50" ht="26.25" customHeight="1">
      <c r="A90" s="677" t="s">
        <v>604</v>
      </c>
      <c r="B90" s="676" t="s">
        <v>608</v>
      </c>
      <c r="C90" s="15" t="s">
        <v>184</v>
      </c>
      <c r="D90" s="676" t="s">
        <v>699</v>
      </c>
      <c r="E90" s="15" t="s">
        <v>265</v>
      </c>
      <c r="F90" s="680" t="s">
        <v>145</v>
      </c>
      <c r="G90" s="681" t="s">
        <v>145</v>
      </c>
      <c r="H90" s="681" t="s">
        <v>145</v>
      </c>
      <c r="I90" s="681" t="s">
        <v>145</v>
      </c>
      <c r="J90" s="681" t="s">
        <v>145</v>
      </c>
      <c r="M90" s="346">
        <v>75</v>
      </c>
      <c r="N90" s="346" t="s">
        <v>374</v>
      </c>
      <c r="O90" s="104" t="str">
        <f t="shared" si="24"/>
        <v>-</v>
      </c>
      <c r="P90" s="1008" t="str">
        <f>IFERROR(_xlfn.RANK.EQ(O90,$O$16:$O$194,0)+COUNTIF(O$16:O90,O90)-1,"-")</f>
        <v>-</v>
      </c>
      <c r="Q90" s="1008"/>
      <c r="R90" s="105">
        <f t="shared" si="25"/>
        <v>75</v>
      </c>
      <c r="S90" s="105" t="str">
        <f t="shared" si="26"/>
        <v>初山別村</v>
      </c>
      <c r="T90" s="1010">
        <f t="shared" si="27"/>
        <v>18</v>
      </c>
      <c r="U90" s="104" t="str">
        <f t="shared" si="28"/>
        <v>-</v>
      </c>
      <c r="V90" s="1008" t="str">
        <f>IFERROR(_xlfn.RANK.EQ(U90,$U$16:$U$194,0)+COUNTIF(U$16:U90,U90)-1,"-")</f>
        <v>-</v>
      </c>
      <c r="W90" s="1008"/>
      <c r="X90" s="105">
        <f t="shared" si="29"/>
        <v>75</v>
      </c>
      <c r="Y90" s="105" t="str">
        <f t="shared" si="30"/>
        <v>壮瞥町</v>
      </c>
      <c r="Z90" s="1010">
        <f t="shared" si="31"/>
        <v>1310</v>
      </c>
      <c r="AA90" s="104" t="str">
        <f t="shared" si="32"/>
        <v>-</v>
      </c>
      <c r="AB90" s="876" t="str">
        <f>IFERROR(_xlfn.RANK.EQ(AA90,$AA$16:$AA$194,0)+COUNTIF(AA$16:AA90,AA90)-1,"-")</f>
        <v>-</v>
      </c>
      <c r="AC90" s="876"/>
      <c r="AD90" s="828">
        <f t="shared" si="33"/>
        <v>75</v>
      </c>
      <c r="AE90" s="828" t="str">
        <f t="shared" si="34"/>
        <v>せたな町</v>
      </c>
      <c r="AF90" s="959">
        <f t="shared" si="35"/>
        <v>5360</v>
      </c>
      <c r="AG90" s="102"/>
      <c r="AH90" s="1"/>
      <c r="AI90" s="1"/>
      <c r="AJ90" s="1"/>
      <c r="AK90" s="1"/>
      <c r="AL90" s="1"/>
      <c r="AM90" s="1"/>
      <c r="AN90" s="1"/>
      <c r="AO90" s="1"/>
      <c r="AP90" s="1"/>
      <c r="AQ90" s="1"/>
      <c r="AR90" s="1"/>
      <c r="AS90" s="1"/>
      <c r="AT90" s="1"/>
      <c r="AU90" s="1"/>
      <c r="AV90" s="1"/>
      <c r="AW90" s="1"/>
      <c r="AX90" s="1"/>
    </row>
    <row r="91" spans="1:50" ht="26.25" customHeight="1">
      <c r="A91" s="677" t="s">
        <v>604</v>
      </c>
      <c r="B91" s="676" t="s">
        <v>608</v>
      </c>
      <c r="C91" s="15" t="s">
        <v>184</v>
      </c>
      <c r="D91" s="676" t="s">
        <v>700</v>
      </c>
      <c r="E91" s="15" t="s">
        <v>239</v>
      </c>
      <c r="F91" s="680" t="s">
        <v>888</v>
      </c>
      <c r="G91" s="681" t="s">
        <v>888</v>
      </c>
      <c r="H91" s="681" t="s">
        <v>888</v>
      </c>
      <c r="I91" s="681" t="s">
        <v>145</v>
      </c>
      <c r="J91" s="681" t="s">
        <v>888</v>
      </c>
      <c r="M91" s="346">
        <v>76</v>
      </c>
      <c r="N91" s="346" t="s">
        <v>242</v>
      </c>
      <c r="O91" s="104">
        <f t="shared" si="24"/>
        <v>164</v>
      </c>
      <c r="P91" s="1008">
        <f>IFERROR(_xlfn.RANK.EQ(O91,$O$16:$O$194,0)+COUNTIF(O$16:O91,O91)-1,"-")</f>
        <v>47</v>
      </c>
      <c r="Q91" s="1008"/>
      <c r="R91" s="105">
        <f t="shared" si="25"/>
        <v>76</v>
      </c>
      <c r="S91" s="105" t="str">
        <f t="shared" si="26"/>
        <v>深川市</v>
      </c>
      <c r="T91" s="1010">
        <f t="shared" si="27"/>
        <v>17</v>
      </c>
      <c r="U91" s="104">
        <f t="shared" si="28"/>
        <v>13400</v>
      </c>
      <c r="V91" s="1008">
        <f>IFERROR(_xlfn.RANK.EQ(U91,$U$16:$U$194,0)+COUNTIF(U$16:U91,U91)-1,"-")</f>
        <v>43</v>
      </c>
      <c r="W91" s="1008"/>
      <c r="X91" s="105">
        <f t="shared" si="29"/>
        <v>76</v>
      </c>
      <c r="Y91" s="105" t="str">
        <f t="shared" si="30"/>
        <v>滝川市</v>
      </c>
      <c r="Z91" s="1010">
        <f t="shared" si="31"/>
        <v>1010</v>
      </c>
      <c r="AA91" s="104">
        <f t="shared" si="32"/>
        <v>8140</v>
      </c>
      <c r="AB91" s="876">
        <f>IFERROR(_xlfn.RANK.EQ(AA91,$AA$16:$AA$194,0)+COUNTIF(AA$16:AA91,AA91)-1,"-")</f>
        <v>8</v>
      </c>
      <c r="AC91" s="876"/>
      <c r="AD91" s="828">
        <f t="shared" si="33"/>
        <v>76</v>
      </c>
      <c r="AE91" s="828" t="str">
        <f t="shared" si="34"/>
        <v>壮瞥町</v>
      </c>
      <c r="AF91" s="959">
        <f t="shared" si="35"/>
        <v>5340</v>
      </c>
      <c r="AG91" s="102"/>
      <c r="AH91" s="1"/>
      <c r="AI91" s="1"/>
      <c r="AJ91" s="1"/>
      <c r="AK91" s="1"/>
      <c r="AL91" s="1"/>
      <c r="AM91" s="1"/>
      <c r="AN91" s="1"/>
      <c r="AO91" s="1"/>
      <c r="AP91" s="1"/>
      <c r="AQ91" s="1"/>
      <c r="AR91" s="1"/>
      <c r="AS91" s="1"/>
      <c r="AT91" s="1"/>
      <c r="AU91" s="1"/>
      <c r="AV91" s="1"/>
      <c r="AW91" s="1"/>
      <c r="AX91" s="1"/>
    </row>
    <row r="92" spans="1:50" ht="26.25" customHeight="1">
      <c r="A92" s="677" t="s">
        <v>604</v>
      </c>
      <c r="B92" s="676" t="s">
        <v>608</v>
      </c>
      <c r="C92" s="15" t="s">
        <v>184</v>
      </c>
      <c r="D92" s="676" t="s">
        <v>701</v>
      </c>
      <c r="E92" s="15" t="s">
        <v>213</v>
      </c>
      <c r="F92" s="680">
        <v>24</v>
      </c>
      <c r="G92" s="681">
        <v>6540</v>
      </c>
      <c r="H92" s="681">
        <v>6080</v>
      </c>
      <c r="I92" s="681">
        <v>6820</v>
      </c>
      <c r="J92" s="681">
        <v>1590</v>
      </c>
      <c r="M92" s="346">
        <v>77</v>
      </c>
      <c r="N92" s="346" t="s">
        <v>231</v>
      </c>
      <c r="O92" s="104">
        <f t="shared" si="24"/>
        <v>31</v>
      </c>
      <c r="P92" s="1008">
        <f>IFERROR(_xlfn.RANK.EQ(O92,$O$16:$O$194,0)+COUNTIF(O$16:O92,O92)-1,"-")</f>
        <v>70</v>
      </c>
      <c r="Q92" s="1008"/>
      <c r="R92" s="105">
        <f t="shared" si="25"/>
        <v>76</v>
      </c>
      <c r="S92" s="105" t="str">
        <f t="shared" si="26"/>
        <v>ニセコ町</v>
      </c>
      <c r="T92" s="1010">
        <f t="shared" si="27"/>
        <v>17</v>
      </c>
      <c r="U92" s="104">
        <f t="shared" si="28"/>
        <v>2600</v>
      </c>
      <c r="V92" s="1008">
        <f>IFERROR(_xlfn.RANK.EQ(U92,$U$16:$U$194,0)+COUNTIF(U$16:U92,U92)-1,"-")</f>
        <v>69</v>
      </c>
      <c r="W92" s="1008"/>
      <c r="X92" s="105">
        <f t="shared" si="29"/>
        <v>77</v>
      </c>
      <c r="Y92" s="105" t="str">
        <f t="shared" si="30"/>
        <v>初山別村</v>
      </c>
      <c r="Z92" s="1010">
        <f t="shared" si="31"/>
        <v>856</v>
      </c>
      <c r="AA92" s="104">
        <f t="shared" si="32"/>
        <v>8300</v>
      </c>
      <c r="AB92" s="876">
        <f>IFERROR(_xlfn.RANK.EQ(AA92,$AA$16:$AA$194,0)+COUNTIF(AA$16:AA92,AA92)-1,"-")</f>
        <v>6</v>
      </c>
      <c r="AC92" s="876"/>
      <c r="AD92" s="828">
        <f t="shared" si="33"/>
        <v>77</v>
      </c>
      <c r="AE92" s="828" t="str">
        <f t="shared" si="34"/>
        <v>中標津町</v>
      </c>
      <c r="AF92" s="959">
        <f t="shared" si="35"/>
        <v>5150</v>
      </c>
      <c r="AG92" s="102"/>
      <c r="AH92" s="1"/>
      <c r="AI92" s="1"/>
      <c r="AJ92" s="1"/>
      <c r="AK92" s="1"/>
      <c r="AL92" s="1"/>
      <c r="AM92" s="1"/>
      <c r="AN92" s="1"/>
      <c r="AO92" s="1"/>
      <c r="AP92" s="1"/>
      <c r="AQ92" s="1"/>
      <c r="AR92" s="1"/>
      <c r="AS92" s="1"/>
      <c r="AT92" s="1"/>
      <c r="AU92" s="1"/>
      <c r="AV92" s="1"/>
      <c r="AW92" s="1"/>
      <c r="AX92" s="1"/>
    </row>
    <row r="93" spans="1:50" ht="26.25" customHeight="1">
      <c r="A93" s="677" t="s">
        <v>604</v>
      </c>
      <c r="B93" s="676" t="s">
        <v>609</v>
      </c>
      <c r="C93" s="15" t="s">
        <v>185</v>
      </c>
      <c r="D93" s="676" t="s">
        <v>702</v>
      </c>
      <c r="E93" s="15" t="s">
        <v>199</v>
      </c>
      <c r="F93" s="680">
        <v>151</v>
      </c>
      <c r="G93" s="681">
        <v>7880</v>
      </c>
      <c r="H93" s="681" t="s">
        <v>888</v>
      </c>
      <c r="I93" s="681">
        <v>7930</v>
      </c>
      <c r="J93" s="681">
        <v>11900</v>
      </c>
      <c r="M93" s="346">
        <v>78</v>
      </c>
      <c r="N93" s="346" t="s">
        <v>207</v>
      </c>
      <c r="O93" s="104">
        <f t="shared" si="24"/>
        <v>7</v>
      </c>
      <c r="P93" s="1008">
        <f>IFERROR(_xlfn.RANK.EQ(O93,$O$16:$O$194,0)+COUNTIF(O$16:O93,O93)-1,"-")</f>
        <v>81</v>
      </c>
      <c r="Q93" s="1008"/>
      <c r="R93" s="105">
        <f t="shared" si="25"/>
        <v>78</v>
      </c>
      <c r="S93" s="105" t="str">
        <f t="shared" si="26"/>
        <v>共和町</v>
      </c>
      <c r="T93" s="1010">
        <f t="shared" si="27"/>
        <v>16</v>
      </c>
      <c r="U93" s="104">
        <f t="shared" si="28"/>
        <v>482</v>
      </c>
      <c r="V93" s="1008">
        <f>IFERROR(_xlfn.RANK.EQ(U93,$U$16:$U$194,0)+COUNTIF(U$16:U93,U93)-1,"-")</f>
        <v>80</v>
      </c>
      <c r="W93" s="1008"/>
      <c r="X93" s="105">
        <f t="shared" si="29"/>
        <v>78</v>
      </c>
      <c r="Y93" s="105" t="str">
        <f t="shared" si="30"/>
        <v>共和町</v>
      </c>
      <c r="Z93" s="1010">
        <f t="shared" si="31"/>
        <v>827</v>
      </c>
      <c r="AA93" s="104">
        <f t="shared" si="32"/>
        <v>6960</v>
      </c>
      <c r="AB93" s="876">
        <f>IFERROR(_xlfn.RANK.EQ(AA93,$AA$16:$AA$194,0)+COUNTIF(AA$16:AA93,AA93)-1,"-")</f>
        <v>34</v>
      </c>
      <c r="AC93" s="876"/>
      <c r="AD93" s="828">
        <f t="shared" si="33"/>
        <v>78</v>
      </c>
      <c r="AE93" s="828" t="str">
        <f t="shared" si="34"/>
        <v>共和町</v>
      </c>
      <c r="AF93" s="959">
        <f t="shared" si="35"/>
        <v>5130</v>
      </c>
      <c r="AG93" s="102"/>
      <c r="AH93" s="1"/>
      <c r="AI93" s="1"/>
      <c r="AJ93" s="1"/>
      <c r="AK93" s="1"/>
      <c r="AL93" s="1"/>
      <c r="AM93" s="1"/>
      <c r="AN93" s="1"/>
      <c r="AO93" s="1"/>
      <c r="AP93" s="1"/>
      <c r="AQ93" s="1"/>
      <c r="AR93" s="1"/>
      <c r="AS93" s="1"/>
      <c r="AT93" s="1"/>
      <c r="AU93" s="1"/>
      <c r="AV93" s="1"/>
      <c r="AW93" s="1"/>
      <c r="AX93" s="1"/>
    </row>
    <row r="94" spans="1:50" ht="26.25" customHeight="1">
      <c r="A94" s="677" t="s">
        <v>604</v>
      </c>
      <c r="B94" s="676" t="s">
        <v>609</v>
      </c>
      <c r="C94" s="15" t="s">
        <v>185</v>
      </c>
      <c r="D94" s="676" t="s">
        <v>703</v>
      </c>
      <c r="E94" s="15" t="s">
        <v>217</v>
      </c>
      <c r="F94" s="680">
        <v>541</v>
      </c>
      <c r="G94" s="681">
        <v>6420</v>
      </c>
      <c r="H94" s="681">
        <v>6210</v>
      </c>
      <c r="I94" s="681">
        <v>7100</v>
      </c>
      <c r="J94" s="681">
        <v>34800</v>
      </c>
      <c r="M94" s="346">
        <v>79</v>
      </c>
      <c r="N94" s="346" t="s">
        <v>291</v>
      </c>
      <c r="O94" s="104">
        <f t="shared" si="24"/>
        <v>29</v>
      </c>
      <c r="P94" s="1008">
        <f>IFERROR(_xlfn.RANK.EQ(O94,$O$16:$O$194,0)+COUNTIF(O$16:O94,O94)-1,"-")</f>
        <v>71</v>
      </c>
      <c r="Q94" s="1008"/>
      <c r="R94" s="105">
        <f t="shared" si="25"/>
        <v>79</v>
      </c>
      <c r="S94" s="105" t="str">
        <f t="shared" si="26"/>
        <v>滝川市</v>
      </c>
      <c r="T94" s="1010">
        <f t="shared" si="27"/>
        <v>14</v>
      </c>
      <c r="U94" s="104">
        <f t="shared" si="28"/>
        <v>1860</v>
      </c>
      <c r="V94" s="1008">
        <f>IFERROR(_xlfn.RANK.EQ(U94,$U$16:$U$194,0)+COUNTIF(U$16:U94,U94)-1,"-")</f>
        <v>71</v>
      </c>
      <c r="W94" s="1008"/>
      <c r="X94" s="105">
        <f t="shared" si="29"/>
        <v>79</v>
      </c>
      <c r="Y94" s="105" t="str">
        <f t="shared" si="30"/>
        <v>ニセコ町</v>
      </c>
      <c r="Z94" s="1010">
        <f t="shared" si="31"/>
        <v>778</v>
      </c>
      <c r="AA94" s="104">
        <f t="shared" si="32"/>
        <v>6430</v>
      </c>
      <c r="AB94" s="876">
        <f>IFERROR(_xlfn.RANK.EQ(AA94,$AA$16:$AA$194,0)+COUNTIF(AA$16:AA94,AA94)-1,"-")</f>
        <v>56</v>
      </c>
      <c r="AC94" s="876"/>
      <c r="AD94" s="828">
        <f t="shared" si="33"/>
        <v>79</v>
      </c>
      <c r="AE94" s="828" t="str">
        <f t="shared" si="34"/>
        <v>初山別村</v>
      </c>
      <c r="AF94" s="959">
        <f t="shared" si="35"/>
        <v>4850</v>
      </c>
      <c r="AG94" s="102"/>
      <c r="AH94" s="1"/>
      <c r="AI94" s="1"/>
      <c r="AJ94" s="1"/>
      <c r="AK94" s="1"/>
      <c r="AL94" s="1"/>
      <c r="AM94" s="1"/>
      <c r="AN94" s="1"/>
      <c r="AO94" s="1"/>
      <c r="AP94" s="1"/>
      <c r="AQ94" s="1"/>
      <c r="AR94" s="1"/>
      <c r="AS94" s="1"/>
      <c r="AT94" s="1"/>
      <c r="AU94" s="1"/>
      <c r="AV94" s="1"/>
      <c r="AW94" s="1"/>
      <c r="AX94" s="1"/>
    </row>
    <row r="95" spans="1:50" ht="26.25" customHeight="1">
      <c r="A95" s="677" t="s">
        <v>604</v>
      </c>
      <c r="B95" s="676" t="s">
        <v>609</v>
      </c>
      <c r="C95" s="15" t="s">
        <v>185</v>
      </c>
      <c r="D95" s="676" t="s">
        <v>704</v>
      </c>
      <c r="E95" s="15" t="s">
        <v>228</v>
      </c>
      <c r="F95" s="680">
        <v>60</v>
      </c>
      <c r="G95" s="681">
        <v>7920</v>
      </c>
      <c r="H95" s="681">
        <v>7780</v>
      </c>
      <c r="I95" s="681">
        <v>7960</v>
      </c>
      <c r="J95" s="681">
        <v>4780</v>
      </c>
      <c r="M95" s="346">
        <v>80</v>
      </c>
      <c r="N95" s="346" t="s">
        <v>284</v>
      </c>
      <c r="O95" s="104" t="str">
        <f t="shared" si="24"/>
        <v>-</v>
      </c>
      <c r="P95" s="1008" t="str">
        <f>IFERROR(_xlfn.RANK.EQ(O95,$O$16:$O$194,0)+COUNTIF(O$16:O95,O95)-1,"-")</f>
        <v>-</v>
      </c>
      <c r="Q95" s="1008"/>
      <c r="R95" s="105">
        <f t="shared" si="25"/>
        <v>80</v>
      </c>
      <c r="S95" s="105" t="str">
        <f t="shared" si="26"/>
        <v>羽幌町</v>
      </c>
      <c r="T95" s="1010">
        <f t="shared" si="27"/>
        <v>8</v>
      </c>
      <c r="U95" s="104" t="str">
        <f t="shared" si="28"/>
        <v>-</v>
      </c>
      <c r="V95" s="1008" t="str">
        <f>IFERROR(_xlfn.RANK.EQ(U95,$U$16:$U$194,0)+COUNTIF(U$16:U95,U95)-1,"-")</f>
        <v>-</v>
      </c>
      <c r="W95" s="1008"/>
      <c r="X95" s="105">
        <f t="shared" si="29"/>
        <v>80</v>
      </c>
      <c r="Y95" s="105" t="str">
        <f t="shared" si="30"/>
        <v>栗山町</v>
      </c>
      <c r="Z95" s="1010">
        <f t="shared" si="31"/>
        <v>482</v>
      </c>
      <c r="AA95" s="104" t="str">
        <f t="shared" si="32"/>
        <v>-</v>
      </c>
      <c r="AB95" s="876" t="str">
        <f>IFERROR(_xlfn.RANK.EQ(AA95,$AA$16:$AA$194,0)+COUNTIF(AA$16:AA95,AA95)-1,"-")</f>
        <v>-</v>
      </c>
      <c r="AC95" s="876"/>
      <c r="AD95" s="828">
        <f t="shared" si="33"/>
        <v>80</v>
      </c>
      <c r="AE95" s="828" t="str">
        <f t="shared" si="34"/>
        <v>紋別市</v>
      </c>
      <c r="AF95" s="959">
        <f t="shared" si="35"/>
        <v>4770</v>
      </c>
      <c r="AG95" s="102"/>
      <c r="AH95" s="1"/>
      <c r="AI95" s="1"/>
      <c r="AJ95" s="1"/>
      <c r="AK95" s="1"/>
      <c r="AL95" s="1"/>
      <c r="AM95" s="1"/>
      <c r="AN95" s="1"/>
      <c r="AO95" s="1"/>
      <c r="AP95" s="1"/>
      <c r="AQ95" s="1"/>
      <c r="AR95" s="1"/>
      <c r="AS95" s="1"/>
      <c r="AT95" s="1"/>
      <c r="AU95" s="1"/>
      <c r="AV95" s="1"/>
      <c r="AW95" s="1"/>
      <c r="AX95" s="1"/>
    </row>
    <row r="96" spans="1:50" ht="26.25" customHeight="1">
      <c r="A96" s="677" t="s">
        <v>604</v>
      </c>
      <c r="B96" s="676" t="s">
        <v>609</v>
      </c>
      <c r="C96" s="15" t="s">
        <v>185</v>
      </c>
      <c r="D96" s="676" t="s">
        <v>705</v>
      </c>
      <c r="E96" s="15" t="s">
        <v>250</v>
      </c>
      <c r="F96" s="680">
        <v>427</v>
      </c>
      <c r="G96" s="681">
        <v>7080</v>
      </c>
      <c r="H96" s="681">
        <v>6760</v>
      </c>
      <c r="I96" s="681">
        <v>7150</v>
      </c>
      <c r="J96" s="681">
        <v>30300</v>
      </c>
      <c r="M96" s="346">
        <v>81</v>
      </c>
      <c r="N96" s="346" t="s">
        <v>236</v>
      </c>
      <c r="O96" s="104" t="str">
        <f t="shared" si="24"/>
        <v>-</v>
      </c>
      <c r="P96" s="1008" t="str">
        <f>IFERROR(_xlfn.RANK.EQ(O96,$O$16:$O$194,0)+COUNTIF(O$16:O96,O96)-1,"-")</f>
        <v>-</v>
      </c>
      <c r="Q96" s="1008"/>
      <c r="R96" s="105">
        <f t="shared" si="25"/>
        <v>81</v>
      </c>
      <c r="S96" s="105" t="str">
        <f t="shared" si="26"/>
        <v>栗山町</v>
      </c>
      <c r="T96" s="1010">
        <f t="shared" si="27"/>
        <v>7</v>
      </c>
      <c r="U96" s="104" t="str">
        <f t="shared" si="28"/>
        <v>-</v>
      </c>
      <c r="V96" s="1008" t="str">
        <f>IFERROR(_xlfn.RANK.EQ(U96,$U$16:$U$194,0)+COUNTIF(U$16:U96,U96)-1,"-")</f>
        <v>-</v>
      </c>
      <c r="W96" s="1008"/>
      <c r="X96" s="105">
        <f t="shared" si="29"/>
        <v>81</v>
      </c>
      <c r="Y96" s="105" t="str">
        <f t="shared" si="30"/>
        <v>羽幌町</v>
      </c>
      <c r="Z96" s="1010">
        <f t="shared" si="31"/>
        <v>376</v>
      </c>
      <c r="AA96" s="104" t="str">
        <f t="shared" si="32"/>
        <v>-</v>
      </c>
      <c r="AB96" s="876" t="str">
        <f>IFERROR(_xlfn.RANK.EQ(AA96,$AA$16:$AA$194,0)+COUNTIF(AA$16:AA96,AA96)-1,"-")</f>
        <v>-</v>
      </c>
      <c r="AC96" s="876"/>
      <c r="AD96" s="828">
        <f t="shared" si="33"/>
        <v>81</v>
      </c>
      <c r="AE96" s="828" t="str">
        <f t="shared" si="34"/>
        <v>羽幌町</v>
      </c>
      <c r="AF96" s="959">
        <f t="shared" si="35"/>
        <v>4730</v>
      </c>
      <c r="AG96" s="102"/>
      <c r="AH96" s="1"/>
      <c r="AI96" s="1"/>
      <c r="AJ96" s="1"/>
      <c r="AK96" s="1"/>
      <c r="AL96" s="1"/>
      <c r="AM96" s="1"/>
      <c r="AN96" s="1"/>
      <c r="AO96" s="1"/>
      <c r="AP96" s="1"/>
      <c r="AQ96" s="1"/>
      <c r="AR96" s="1"/>
      <c r="AS96" s="1"/>
      <c r="AT96" s="1"/>
      <c r="AU96" s="1"/>
      <c r="AV96" s="1"/>
      <c r="AW96" s="1"/>
      <c r="AX96" s="1"/>
    </row>
    <row r="97" spans="1:50" ht="26.25" customHeight="1">
      <c r="A97" s="677" t="s">
        <v>604</v>
      </c>
      <c r="B97" s="676" t="s">
        <v>609</v>
      </c>
      <c r="C97" s="15" t="s">
        <v>185</v>
      </c>
      <c r="D97" s="676" t="s">
        <v>706</v>
      </c>
      <c r="E97" s="15" t="s">
        <v>224</v>
      </c>
      <c r="F97" s="680" t="s">
        <v>145</v>
      </c>
      <c r="G97" s="681" t="s">
        <v>145</v>
      </c>
      <c r="H97" s="681" t="s">
        <v>145</v>
      </c>
      <c r="I97" s="681" t="s">
        <v>145</v>
      </c>
      <c r="J97" s="681" t="s">
        <v>145</v>
      </c>
      <c r="M97" s="346">
        <v>82</v>
      </c>
      <c r="N97" s="346" t="s">
        <v>269</v>
      </c>
      <c r="O97" s="104" t="str">
        <f t="shared" si="24"/>
        <v>-</v>
      </c>
      <c r="P97" s="1008" t="str">
        <f>IFERROR(_xlfn.RANK.EQ(O97,$O$16:$O$194,0)+COUNTIF(O$16:O97,O97)-1,"-")</f>
        <v>-</v>
      </c>
      <c r="Q97" s="1008"/>
      <c r="R97" s="105" t="str">
        <f t="shared" si="25"/>
        <v>-</v>
      </c>
      <c r="S97" s="105" t="str">
        <f t="shared" si="26"/>
        <v>-</v>
      </c>
      <c r="T97" s="1010" t="str">
        <f t="shared" si="27"/>
        <v>-</v>
      </c>
      <c r="U97" s="104" t="str">
        <f t="shared" si="28"/>
        <v>-</v>
      </c>
      <c r="V97" s="1008" t="str">
        <f>IFERROR(_xlfn.RANK.EQ(U97,$U$16:$U$194,0)+COUNTIF(U$16:U97,U97)-1,"-")</f>
        <v>-</v>
      </c>
      <c r="W97" s="1008"/>
      <c r="X97" s="105" t="str">
        <f t="shared" si="29"/>
        <v>-</v>
      </c>
      <c r="Y97" s="105" t="str">
        <f t="shared" si="30"/>
        <v>-</v>
      </c>
      <c r="Z97" s="1010" t="str">
        <f t="shared" si="31"/>
        <v>-</v>
      </c>
      <c r="AA97" s="104" t="str">
        <f t="shared" si="32"/>
        <v>-</v>
      </c>
      <c r="AB97" s="876" t="str">
        <f>IFERROR(_xlfn.RANK.EQ(AA97,$AA$16:$AA$194,0)+COUNTIF(AA$16:AA97,AA97)-1,"-")</f>
        <v>-</v>
      </c>
      <c r="AC97" s="876"/>
      <c r="AD97" s="828">
        <f t="shared" si="33"/>
        <v>82</v>
      </c>
      <c r="AE97" s="828" t="str">
        <f t="shared" si="34"/>
        <v>ニセコ町</v>
      </c>
      <c r="AF97" s="959">
        <f t="shared" si="35"/>
        <v>4650</v>
      </c>
      <c r="AG97" s="102"/>
      <c r="AH97" s="1"/>
      <c r="AI97" s="1"/>
      <c r="AJ97" s="1"/>
      <c r="AK97" s="1"/>
      <c r="AL97" s="1"/>
      <c r="AM97" s="1"/>
      <c r="AN97" s="1"/>
      <c r="AO97" s="1"/>
      <c r="AP97" s="1"/>
      <c r="AQ97" s="1"/>
      <c r="AR97" s="1"/>
      <c r="AS97" s="1"/>
      <c r="AT97" s="1"/>
      <c r="AU97" s="1"/>
      <c r="AV97" s="1"/>
      <c r="AW97" s="1"/>
      <c r="AX97" s="1"/>
    </row>
    <row r="98" spans="1:50" ht="26.25" customHeight="1">
      <c r="A98" s="677" t="s">
        <v>604</v>
      </c>
      <c r="B98" s="676" t="s">
        <v>609</v>
      </c>
      <c r="C98" s="15" t="s">
        <v>185</v>
      </c>
      <c r="D98" s="676" t="s">
        <v>707</v>
      </c>
      <c r="E98" s="15" t="s">
        <v>248</v>
      </c>
      <c r="F98" s="680">
        <v>66</v>
      </c>
      <c r="G98" s="681">
        <v>7450</v>
      </c>
      <c r="H98" s="681" t="s">
        <v>888</v>
      </c>
      <c r="I98" s="681">
        <v>7490</v>
      </c>
      <c r="J98" s="681">
        <v>4890</v>
      </c>
      <c r="M98" s="346">
        <v>83</v>
      </c>
      <c r="N98" s="346" t="s">
        <v>237</v>
      </c>
      <c r="O98" s="104" t="str">
        <f t="shared" si="24"/>
        <v>-</v>
      </c>
      <c r="P98" s="1008" t="str">
        <f>IFERROR(_xlfn.RANK.EQ(O98,$O$16:$O$194,0)+COUNTIF(O$16:O98,O98)-1,"-")</f>
        <v>-</v>
      </c>
      <c r="Q98" s="1008"/>
      <c r="R98" s="105" t="str">
        <f t="shared" si="25"/>
        <v>-</v>
      </c>
      <c r="S98" s="105" t="str">
        <f t="shared" si="26"/>
        <v>-</v>
      </c>
      <c r="T98" s="1010" t="str">
        <f t="shared" si="27"/>
        <v>-</v>
      </c>
      <c r="U98" s="104" t="str">
        <f t="shared" si="28"/>
        <v>-</v>
      </c>
      <c r="V98" s="1008" t="str">
        <f>IFERROR(_xlfn.RANK.EQ(U98,$U$16:$U$194,0)+COUNTIF(U$16:U98,U98)-1,"-")</f>
        <v>-</v>
      </c>
      <c r="W98" s="1008"/>
      <c r="X98" s="105" t="str">
        <f t="shared" si="29"/>
        <v>-</v>
      </c>
      <c r="Y98" s="105" t="str">
        <f t="shared" si="30"/>
        <v>-</v>
      </c>
      <c r="Z98" s="1010" t="str">
        <f t="shared" si="31"/>
        <v>-</v>
      </c>
      <c r="AA98" s="104" t="str">
        <f t="shared" si="32"/>
        <v>-</v>
      </c>
      <c r="AB98" s="876" t="str">
        <f>IFERROR(_xlfn.RANK.EQ(AA98,$AA$16:$AA$194,0)+COUNTIF(AA$16:AA98,AA98)-1,"-")</f>
        <v>-</v>
      </c>
      <c r="AC98" s="876"/>
      <c r="AD98" s="828">
        <f t="shared" si="33"/>
        <v>83</v>
      </c>
      <c r="AE98" s="828" t="str">
        <f t="shared" si="34"/>
        <v>森町</v>
      </c>
      <c r="AF98" s="959">
        <f t="shared" si="35"/>
        <v>4340</v>
      </c>
      <c r="AG98" s="102"/>
      <c r="AH98" s="1"/>
      <c r="AI98" s="1"/>
      <c r="AJ98" s="1"/>
      <c r="AK98" s="1"/>
      <c r="AL98" s="1"/>
      <c r="AM98" s="1"/>
      <c r="AN98" s="1"/>
      <c r="AO98" s="1"/>
      <c r="AP98" s="1"/>
      <c r="AQ98" s="1"/>
      <c r="AR98" s="1"/>
      <c r="AS98" s="1"/>
      <c r="AT98" s="1"/>
      <c r="AU98" s="1"/>
      <c r="AV98" s="1"/>
      <c r="AW98" s="1"/>
      <c r="AX98" s="1"/>
    </row>
    <row r="99" spans="1:50" ht="26.25" customHeight="1">
      <c r="A99" s="677" t="s">
        <v>604</v>
      </c>
      <c r="B99" s="676" t="s">
        <v>609</v>
      </c>
      <c r="C99" s="15" t="s">
        <v>185</v>
      </c>
      <c r="D99" s="676" t="s">
        <v>708</v>
      </c>
      <c r="E99" s="15" t="s">
        <v>244</v>
      </c>
      <c r="F99" s="680" t="s">
        <v>145</v>
      </c>
      <c r="G99" s="681" t="s">
        <v>145</v>
      </c>
      <c r="H99" s="681" t="s">
        <v>145</v>
      </c>
      <c r="I99" s="681" t="s">
        <v>145</v>
      </c>
      <c r="J99" s="681" t="s">
        <v>145</v>
      </c>
      <c r="M99" s="346">
        <v>84</v>
      </c>
      <c r="N99" s="346" t="s">
        <v>265</v>
      </c>
      <c r="O99" s="104" t="str">
        <f t="shared" si="24"/>
        <v>-</v>
      </c>
      <c r="P99" s="1008" t="str">
        <f>IFERROR(_xlfn.RANK.EQ(O99,$O$16:$O$194,0)+COUNTIF(O$16:O99,O99)-1,"-")</f>
        <v>-</v>
      </c>
      <c r="Q99" s="1008"/>
      <c r="R99" s="105" t="str">
        <f t="shared" si="25"/>
        <v>-</v>
      </c>
      <c r="S99" s="105" t="str">
        <f t="shared" si="26"/>
        <v>-</v>
      </c>
      <c r="T99" s="1010" t="str">
        <f t="shared" si="27"/>
        <v>-</v>
      </c>
      <c r="U99" s="104" t="str">
        <f t="shared" si="28"/>
        <v>-</v>
      </c>
      <c r="V99" s="1008" t="str">
        <f>IFERROR(_xlfn.RANK.EQ(U99,$U$16:$U$194,0)+COUNTIF(U$16:U99,U99)-1,"-")</f>
        <v>-</v>
      </c>
      <c r="W99" s="1008"/>
      <c r="X99" s="105" t="str">
        <f t="shared" si="29"/>
        <v>-</v>
      </c>
      <c r="Y99" s="105" t="str">
        <f t="shared" si="30"/>
        <v>-</v>
      </c>
      <c r="Z99" s="1010" t="str">
        <f t="shared" si="31"/>
        <v>-</v>
      </c>
      <c r="AA99" s="104" t="str">
        <f t="shared" si="32"/>
        <v>-</v>
      </c>
      <c r="AB99" s="876" t="str">
        <f>IFERROR(_xlfn.RANK.EQ(AA99,$AA$16:$AA$194,0)+COUNTIF(AA$16:AA99,AA99)-1,"-")</f>
        <v>-</v>
      </c>
      <c r="AC99" s="876"/>
      <c r="AD99" s="828">
        <f t="shared" si="33"/>
        <v>84</v>
      </c>
      <c r="AE99" s="828" t="str">
        <f t="shared" si="34"/>
        <v>遠別町</v>
      </c>
      <c r="AF99" s="959">
        <f t="shared" si="35"/>
        <v>3650</v>
      </c>
      <c r="AG99" s="102"/>
      <c r="AH99" s="1"/>
      <c r="AI99" s="1"/>
      <c r="AJ99" s="1"/>
      <c r="AK99" s="1"/>
      <c r="AL99" s="1"/>
      <c r="AM99" s="1"/>
      <c r="AN99" s="1"/>
      <c r="AO99" s="1"/>
      <c r="AP99" s="1"/>
      <c r="AQ99" s="1"/>
      <c r="AR99" s="1"/>
      <c r="AS99" s="1"/>
      <c r="AT99" s="1"/>
      <c r="AU99" s="1"/>
      <c r="AV99" s="1"/>
      <c r="AW99" s="1"/>
      <c r="AX99" s="1"/>
    </row>
    <row r="100" spans="1:50" ht="26.25" customHeight="1">
      <c r="A100" s="677" t="s">
        <v>604</v>
      </c>
      <c r="B100" s="676" t="s">
        <v>609</v>
      </c>
      <c r="C100" s="15" t="s">
        <v>185</v>
      </c>
      <c r="D100" s="676" t="s">
        <v>709</v>
      </c>
      <c r="E100" s="15" t="s">
        <v>276</v>
      </c>
      <c r="F100" s="680" t="s">
        <v>145</v>
      </c>
      <c r="G100" s="681" t="s">
        <v>145</v>
      </c>
      <c r="H100" s="681" t="s">
        <v>145</v>
      </c>
      <c r="I100" s="681" t="s">
        <v>145</v>
      </c>
      <c r="J100" s="681" t="s">
        <v>145</v>
      </c>
      <c r="M100" s="346">
        <v>85</v>
      </c>
      <c r="N100" s="346" t="s">
        <v>239</v>
      </c>
      <c r="O100" s="104" t="str">
        <f t="shared" si="24"/>
        <v>x</v>
      </c>
      <c r="P100" s="1008" t="str">
        <f>IFERROR(_xlfn.RANK.EQ(O100,$O$16:$O$194,0)+COUNTIF(O$16:O100,O100)-1,"-")</f>
        <v>-</v>
      </c>
      <c r="Q100" s="1008"/>
      <c r="R100" s="105" t="str">
        <f t="shared" si="25"/>
        <v>-</v>
      </c>
      <c r="S100" s="105" t="str">
        <f t="shared" si="26"/>
        <v>-</v>
      </c>
      <c r="T100" s="1010" t="str">
        <f t="shared" si="27"/>
        <v>-</v>
      </c>
      <c r="U100" s="104" t="str">
        <f t="shared" si="28"/>
        <v>x</v>
      </c>
      <c r="V100" s="1008" t="str">
        <f>IFERROR(_xlfn.RANK.EQ(U100,$U$16:$U$194,0)+COUNTIF(U$16:U100,U100)-1,"-")</f>
        <v>-</v>
      </c>
      <c r="W100" s="1008"/>
      <c r="X100" s="105" t="str">
        <f t="shared" si="29"/>
        <v>-</v>
      </c>
      <c r="Y100" s="105" t="str">
        <f t="shared" si="30"/>
        <v>-</v>
      </c>
      <c r="Z100" s="1010" t="str">
        <f t="shared" si="31"/>
        <v>-</v>
      </c>
      <c r="AA100" s="104" t="str">
        <f t="shared" si="32"/>
        <v>x</v>
      </c>
      <c r="AB100" s="876" t="str">
        <f>IFERROR(_xlfn.RANK.EQ(AA100,$AA$16:$AA$194,0)+COUNTIF(AA$16:AA100,AA100)-1,"-")</f>
        <v>-</v>
      </c>
      <c r="AC100" s="876"/>
      <c r="AD100" s="828" t="str">
        <f t="shared" si="33"/>
        <v>-</v>
      </c>
      <c r="AE100" s="828" t="str">
        <f t="shared" si="34"/>
        <v>-</v>
      </c>
      <c r="AF100" s="959" t="str">
        <f t="shared" si="35"/>
        <v>-</v>
      </c>
      <c r="AG100" s="102"/>
      <c r="AH100" s="1"/>
      <c r="AI100" s="1"/>
      <c r="AJ100" s="1"/>
      <c r="AK100" s="1"/>
      <c r="AL100" s="1"/>
      <c r="AM100" s="1"/>
      <c r="AN100" s="1"/>
      <c r="AO100" s="1"/>
      <c r="AP100" s="1"/>
      <c r="AQ100" s="1"/>
      <c r="AR100" s="1"/>
      <c r="AS100" s="1"/>
      <c r="AT100" s="1"/>
      <c r="AU100" s="1"/>
      <c r="AV100" s="1"/>
      <c r="AW100" s="1"/>
      <c r="AX100" s="1"/>
    </row>
    <row r="101" spans="1:50" ht="26.25" customHeight="1">
      <c r="A101" s="677" t="s">
        <v>604</v>
      </c>
      <c r="B101" s="676" t="s">
        <v>609</v>
      </c>
      <c r="C101" s="15" t="s">
        <v>185</v>
      </c>
      <c r="D101" s="676" t="s">
        <v>710</v>
      </c>
      <c r="E101" s="15" t="s">
        <v>296</v>
      </c>
      <c r="F101" s="680" t="s">
        <v>145</v>
      </c>
      <c r="G101" s="681" t="s">
        <v>145</v>
      </c>
      <c r="H101" s="681" t="s">
        <v>145</v>
      </c>
      <c r="I101" s="681" t="s">
        <v>145</v>
      </c>
      <c r="J101" s="681" t="s">
        <v>145</v>
      </c>
      <c r="M101" s="346">
        <v>86</v>
      </c>
      <c r="N101" s="346" t="s">
        <v>213</v>
      </c>
      <c r="O101" s="104">
        <f t="shared" si="24"/>
        <v>24</v>
      </c>
      <c r="P101" s="1008">
        <f>IFERROR(_xlfn.RANK.EQ(O101,$O$16:$O$194,0)+COUNTIF(O$16:O101,O101)-1,"-")</f>
        <v>73</v>
      </c>
      <c r="Q101" s="1008"/>
      <c r="R101" s="105" t="str">
        <f t="shared" si="25"/>
        <v>-</v>
      </c>
      <c r="S101" s="105" t="str">
        <f t="shared" si="26"/>
        <v>-</v>
      </c>
      <c r="T101" s="1010" t="str">
        <f t="shared" si="27"/>
        <v>-</v>
      </c>
      <c r="U101" s="104">
        <f t="shared" si="28"/>
        <v>1590</v>
      </c>
      <c r="V101" s="1008">
        <f>IFERROR(_xlfn.RANK.EQ(U101,$U$16:$U$194,0)+COUNTIF(U$16:U101,U101)-1,"-")</f>
        <v>72</v>
      </c>
      <c r="W101" s="1008"/>
      <c r="X101" s="105" t="str">
        <f t="shared" si="29"/>
        <v>-</v>
      </c>
      <c r="Y101" s="105" t="str">
        <f t="shared" si="30"/>
        <v>-</v>
      </c>
      <c r="Z101" s="1010" t="str">
        <f t="shared" si="31"/>
        <v>-</v>
      </c>
      <c r="AA101" s="104">
        <f t="shared" si="32"/>
        <v>6540</v>
      </c>
      <c r="AB101" s="876">
        <f>IFERROR(_xlfn.RANK.EQ(AA101,$AA$16:$AA$194,0)+COUNTIF(AA$16:AA101,AA101)-1,"-")</f>
        <v>52</v>
      </c>
      <c r="AC101" s="876"/>
      <c r="AD101" s="828" t="str">
        <f t="shared" si="33"/>
        <v>-</v>
      </c>
      <c r="AE101" s="828" t="str">
        <f t="shared" si="34"/>
        <v>-</v>
      </c>
      <c r="AF101" s="959" t="str">
        <f t="shared" si="35"/>
        <v>-</v>
      </c>
      <c r="AG101" s="102"/>
      <c r="AH101" s="1"/>
      <c r="AI101" s="1"/>
      <c r="AJ101" s="1"/>
      <c r="AK101" s="1"/>
      <c r="AL101" s="1"/>
      <c r="AM101" s="1"/>
      <c r="AN101" s="1"/>
      <c r="AO101" s="1"/>
      <c r="AP101" s="1"/>
      <c r="AQ101" s="1"/>
      <c r="AR101" s="1"/>
      <c r="AS101" s="1"/>
      <c r="AT101" s="1"/>
      <c r="AU101" s="1"/>
      <c r="AV101" s="1"/>
      <c r="AW101" s="1"/>
      <c r="AX101" s="1"/>
    </row>
    <row r="102" spans="1:50" ht="26.25" customHeight="1">
      <c r="A102" s="677" t="s">
        <v>604</v>
      </c>
      <c r="B102" s="676" t="s">
        <v>609</v>
      </c>
      <c r="C102" s="15" t="s">
        <v>185</v>
      </c>
      <c r="D102" s="676" t="s">
        <v>711</v>
      </c>
      <c r="E102" s="15" t="s">
        <v>261</v>
      </c>
      <c r="F102" s="680" t="s">
        <v>145</v>
      </c>
      <c r="G102" s="681" t="s">
        <v>145</v>
      </c>
      <c r="H102" s="681" t="s">
        <v>145</v>
      </c>
      <c r="I102" s="681" t="s">
        <v>145</v>
      </c>
      <c r="J102" s="681" t="s">
        <v>145</v>
      </c>
      <c r="M102" s="346">
        <v>87</v>
      </c>
      <c r="N102" s="346" t="s">
        <v>224</v>
      </c>
      <c r="O102" s="104" t="str">
        <f t="shared" si="24"/>
        <v>-</v>
      </c>
      <c r="P102" s="1008" t="str">
        <f>IFERROR(_xlfn.RANK.EQ(O102,$O$16:$O$194,0)+COUNTIF(O$16:O102,O102)-1,"-")</f>
        <v>-</v>
      </c>
      <c r="Q102" s="1008"/>
      <c r="R102" s="105" t="str">
        <f t="shared" si="25"/>
        <v>-</v>
      </c>
      <c r="S102" s="105" t="str">
        <f t="shared" si="26"/>
        <v>-</v>
      </c>
      <c r="T102" s="1010" t="str">
        <f t="shared" si="27"/>
        <v>-</v>
      </c>
      <c r="U102" s="104" t="str">
        <f t="shared" si="28"/>
        <v>-</v>
      </c>
      <c r="V102" s="1008" t="str">
        <f>IFERROR(_xlfn.RANK.EQ(U102,$U$16:$U$194,0)+COUNTIF(U$16:U102,U102)-1,"-")</f>
        <v>-</v>
      </c>
      <c r="W102" s="1008"/>
      <c r="X102" s="105" t="str">
        <f t="shared" si="29"/>
        <v>-</v>
      </c>
      <c r="Y102" s="105" t="str">
        <f t="shared" si="30"/>
        <v>-</v>
      </c>
      <c r="Z102" s="1010" t="str">
        <f t="shared" si="31"/>
        <v>-</v>
      </c>
      <c r="AA102" s="104" t="str">
        <f t="shared" si="32"/>
        <v>-</v>
      </c>
      <c r="AB102" s="876" t="str">
        <f>IFERROR(_xlfn.RANK.EQ(AA102,$AA$16:$AA$194,0)+COUNTIF(AA$16:AA102,AA102)-1,"-")</f>
        <v>-</v>
      </c>
      <c r="AC102" s="876"/>
      <c r="AD102" s="828" t="str">
        <f t="shared" si="33"/>
        <v>-</v>
      </c>
      <c r="AE102" s="828" t="str">
        <f t="shared" si="34"/>
        <v>-</v>
      </c>
      <c r="AF102" s="959" t="str">
        <f t="shared" si="35"/>
        <v>-</v>
      </c>
      <c r="AG102" s="102"/>
      <c r="AH102" s="1"/>
      <c r="AI102" s="1"/>
      <c r="AJ102" s="1"/>
      <c r="AK102" s="1"/>
      <c r="AL102" s="1"/>
      <c r="AM102" s="1"/>
      <c r="AN102" s="1"/>
      <c r="AO102" s="1"/>
      <c r="AP102" s="1"/>
      <c r="AQ102" s="1"/>
      <c r="AR102" s="1"/>
      <c r="AS102" s="1"/>
      <c r="AT102" s="1"/>
      <c r="AU102" s="1"/>
      <c r="AV102" s="1"/>
      <c r="AW102" s="1"/>
      <c r="AX102" s="1"/>
    </row>
    <row r="103" spans="1:50" ht="26.25" customHeight="1">
      <c r="A103" s="677" t="s">
        <v>604</v>
      </c>
      <c r="B103" s="676" t="s">
        <v>609</v>
      </c>
      <c r="C103" s="15" t="s">
        <v>185</v>
      </c>
      <c r="D103" s="676" t="s">
        <v>712</v>
      </c>
      <c r="E103" s="15" t="s">
        <v>253</v>
      </c>
      <c r="F103" s="680" t="s">
        <v>145</v>
      </c>
      <c r="G103" s="681" t="s">
        <v>145</v>
      </c>
      <c r="H103" s="681" t="s">
        <v>145</v>
      </c>
      <c r="I103" s="681" t="s">
        <v>145</v>
      </c>
      <c r="J103" s="681" t="s">
        <v>145</v>
      </c>
      <c r="M103" s="346">
        <v>88</v>
      </c>
      <c r="N103" s="346" t="s">
        <v>248</v>
      </c>
      <c r="O103" s="104">
        <f t="shared" si="24"/>
        <v>66</v>
      </c>
      <c r="P103" s="1008">
        <f>IFERROR(_xlfn.RANK.EQ(O103,$O$16:$O$194,0)+COUNTIF(O$16:O103,O103)-1,"-")</f>
        <v>61</v>
      </c>
      <c r="Q103" s="1008"/>
      <c r="R103" s="105" t="str">
        <f t="shared" si="25"/>
        <v>-</v>
      </c>
      <c r="S103" s="105" t="str">
        <f t="shared" si="26"/>
        <v>-</v>
      </c>
      <c r="T103" s="1010" t="str">
        <f t="shared" si="27"/>
        <v>-</v>
      </c>
      <c r="U103" s="104">
        <f t="shared" si="28"/>
        <v>4890</v>
      </c>
      <c r="V103" s="1008">
        <f>IFERROR(_xlfn.RANK.EQ(U103,$U$16:$U$194,0)+COUNTIF(U$16:U103,U103)-1,"-")</f>
        <v>58</v>
      </c>
      <c r="W103" s="1008"/>
      <c r="X103" s="105" t="str">
        <f t="shared" si="29"/>
        <v>-</v>
      </c>
      <c r="Y103" s="105" t="str">
        <f t="shared" si="30"/>
        <v>-</v>
      </c>
      <c r="Z103" s="1010" t="str">
        <f t="shared" si="31"/>
        <v>-</v>
      </c>
      <c r="AA103" s="104">
        <f t="shared" si="32"/>
        <v>7450</v>
      </c>
      <c r="AB103" s="876">
        <f>IFERROR(_xlfn.RANK.EQ(AA103,$AA$16:$AA$194,0)+COUNTIF(AA$16:AA103,AA103)-1,"-")</f>
        <v>16</v>
      </c>
      <c r="AC103" s="876"/>
      <c r="AD103" s="828" t="str">
        <f t="shared" si="33"/>
        <v>-</v>
      </c>
      <c r="AE103" s="828" t="str">
        <f t="shared" si="34"/>
        <v>-</v>
      </c>
      <c r="AF103" s="959" t="str">
        <f t="shared" si="35"/>
        <v>-</v>
      </c>
      <c r="AG103" s="102"/>
      <c r="AH103" s="1"/>
      <c r="AI103" s="1"/>
      <c r="AJ103" s="1"/>
      <c r="AK103" s="1"/>
      <c r="AL103" s="1"/>
      <c r="AM103" s="1"/>
      <c r="AN103" s="1"/>
      <c r="AO103" s="1"/>
      <c r="AP103" s="1"/>
      <c r="AQ103" s="1"/>
      <c r="AR103" s="1"/>
      <c r="AS103" s="1"/>
      <c r="AT103" s="1"/>
      <c r="AU103" s="1"/>
      <c r="AV103" s="1"/>
      <c r="AW103" s="1"/>
      <c r="AX103" s="1"/>
    </row>
    <row r="104" spans="1:50" ht="26.25" customHeight="1">
      <c r="A104" s="677" t="s">
        <v>604</v>
      </c>
      <c r="B104" s="676" t="s">
        <v>609</v>
      </c>
      <c r="C104" s="15" t="s">
        <v>185</v>
      </c>
      <c r="D104" s="676" t="s">
        <v>713</v>
      </c>
      <c r="E104" s="15" t="s">
        <v>238</v>
      </c>
      <c r="F104" s="680">
        <v>895</v>
      </c>
      <c r="G104" s="681">
        <v>7970</v>
      </c>
      <c r="H104" s="681">
        <v>6860</v>
      </c>
      <c r="I104" s="681">
        <v>8000</v>
      </c>
      <c r="J104" s="681">
        <v>71300</v>
      </c>
      <c r="M104" s="346">
        <v>89</v>
      </c>
      <c r="N104" s="346" t="s">
        <v>244</v>
      </c>
      <c r="O104" s="104" t="str">
        <f t="shared" si="24"/>
        <v>-</v>
      </c>
      <c r="P104" s="1008" t="str">
        <f>IFERROR(_xlfn.RANK.EQ(O104,$O$16:$O$194,0)+COUNTIF(O$16:O104,O104)-1,"-")</f>
        <v>-</v>
      </c>
      <c r="Q104" s="1008"/>
      <c r="R104" s="105" t="str">
        <f t="shared" si="25"/>
        <v>-</v>
      </c>
      <c r="S104" s="105" t="str">
        <f t="shared" si="26"/>
        <v>-</v>
      </c>
      <c r="T104" s="1010" t="str">
        <f t="shared" si="27"/>
        <v>-</v>
      </c>
      <c r="U104" s="104" t="str">
        <f t="shared" si="28"/>
        <v>-</v>
      </c>
      <c r="V104" s="1008" t="str">
        <f>IFERROR(_xlfn.RANK.EQ(U104,$U$16:$U$194,0)+COUNTIF(U$16:U104,U104)-1,"-")</f>
        <v>-</v>
      </c>
      <c r="W104" s="1008"/>
      <c r="X104" s="105" t="str">
        <f t="shared" si="29"/>
        <v>-</v>
      </c>
      <c r="Y104" s="105" t="str">
        <f t="shared" si="30"/>
        <v>-</v>
      </c>
      <c r="Z104" s="1010" t="str">
        <f t="shared" si="31"/>
        <v>-</v>
      </c>
      <c r="AA104" s="104" t="str">
        <f t="shared" si="32"/>
        <v>-</v>
      </c>
      <c r="AB104" s="876" t="str">
        <f>IFERROR(_xlfn.RANK.EQ(AA104,$AA$16:$AA$194,0)+COUNTIF(AA$16:AA104,AA104)-1,"-")</f>
        <v>-</v>
      </c>
      <c r="AC104" s="876"/>
      <c r="AD104" s="828" t="str">
        <f t="shared" si="33"/>
        <v>-</v>
      </c>
      <c r="AE104" s="828" t="str">
        <f t="shared" si="34"/>
        <v>-</v>
      </c>
      <c r="AF104" s="959" t="str">
        <f t="shared" si="35"/>
        <v>-</v>
      </c>
      <c r="AG104" s="102"/>
      <c r="AH104" s="1"/>
      <c r="AI104" s="1"/>
      <c r="AJ104" s="1"/>
      <c r="AK104" s="1"/>
      <c r="AL104" s="1"/>
      <c r="AM104" s="1"/>
      <c r="AN104" s="1"/>
      <c r="AO104" s="1"/>
      <c r="AP104" s="1"/>
      <c r="AQ104" s="1"/>
      <c r="AR104" s="1"/>
      <c r="AS104" s="1"/>
      <c r="AT104" s="1"/>
      <c r="AU104" s="1"/>
      <c r="AV104" s="1"/>
      <c r="AW104" s="1"/>
      <c r="AX104" s="1"/>
    </row>
    <row r="105" spans="1:50" ht="26.25" customHeight="1">
      <c r="A105" s="677" t="s">
        <v>604</v>
      </c>
      <c r="B105" s="676" t="s">
        <v>609</v>
      </c>
      <c r="C105" s="15" t="s">
        <v>185</v>
      </c>
      <c r="D105" s="676" t="s">
        <v>714</v>
      </c>
      <c r="E105" s="15" t="s">
        <v>263</v>
      </c>
      <c r="F105" s="680">
        <v>250</v>
      </c>
      <c r="G105" s="681">
        <v>7250</v>
      </c>
      <c r="H105" s="681" t="s">
        <v>888</v>
      </c>
      <c r="I105" s="681">
        <v>7270</v>
      </c>
      <c r="J105" s="681">
        <v>18100</v>
      </c>
      <c r="M105" s="346">
        <v>90</v>
      </c>
      <c r="N105" s="346" t="s">
        <v>276</v>
      </c>
      <c r="O105" s="104" t="str">
        <f t="shared" si="24"/>
        <v>-</v>
      </c>
      <c r="P105" s="1008" t="str">
        <f>IFERROR(_xlfn.RANK.EQ(O105,$O$16:$O$194,0)+COUNTIF(O$16:O105,O105)-1,"-")</f>
        <v>-</v>
      </c>
      <c r="Q105" s="1008"/>
      <c r="R105" s="105" t="str">
        <f t="shared" si="25"/>
        <v>-</v>
      </c>
      <c r="S105" s="105" t="str">
        <f t="shared" si="26"/>
        <v>-</v>
      </c>
      <c r="T105" s="1010" t="str">
        <f t="shared" si="27"/>
        <v>-</v>
      </c>
      <c r="U105" s="104" t="str">
        <f t="shared" si="28"/>
        <v>-</v>
      </c>
      <c r="V105" s="1008" t="str">
        <f>IFERROR(_xlfn.RANK.EQ(U105,$U$16:$U$194,0)+COUNTIF(U$16:U105,U105)-1,"-")</f>
        <v>-</v>
      </c>
      <c r="W105" s="1008"/>
      <c r="X105" s="105" t="str">
        <f t="shared" si="29"/>
        <v>-</v>
      </c>
      <c r="Y105" s="105" t="str">
        <f t="shared" si="30"/>
        <v>-</v>
      </c>
      <c r="Z105" s="1010" t="str">
        <f t="shared" si="31"/>
        <v>-</v>
      </c>
      <c r="AA105" s="104" t="str">
        <f t="shared" si="32"/>
        <v>-</v>
      </c>
      <c r="AB105" s="876" t="str">
        <f>IFERROR(_xlfn.RANK.EQ(AA105,$AA$16:$AA$194,0)+COUNTIF(AA$16:AA105,AA105)-1,"-")</f>
        <v>-</v>
      </c>
      <c r="AC105" s="876"/>
      <c r="AD105" s="828" t="str">
        <f t="shared" si="33"/>
        <v>-</v>
      </c>
      <c r="AE105" s="828" t="str">
        <f t="shared" si="34"/>
        <v>-</v>
      </c>
      <c r="AF105" s="959" t="str">
        <f t="shared" si="35"/>
        <v>-</v>
      </c>
      <c r="AG105" s="102"/>
      <c r="AH105" s="1"/>
      <c r="AI105" s="1"/>
      <c r="AJ105" s="1"/>
      <c r="AK105" s="1"/>
      <c r="AL105" s="1"/>
      <c r="AM105" s="1"/>
      <c r="AN105" s="1"/>
      <c r="AO105" s="1"/>
      <c r="AP105" s="1"/>
      <c r="AQ105" s="1"/>
      <c r="AR105" s="1"/>
      <c r="AS105" s="1"/>
      <c r="AT105" s="1"/>
      <c r="AU105" s="1"/>
      <c r="AV105" s="1"/>
      <c r="AW105" s="1"/>
      <c r="AX105" s="1"/>
    </row>
    <row r="106" spans="1:50" ht="26.25" customHeight="1">
      <c r="A106" s="677" t="s">
        <v>604</v>
      </c>
      <c r="B106" s="676" t="s">
        <v>609</v>
      </c>
      <c r="C106" s="15" t="s">
        <v>185</v>
      </c>
      <c r="D106" s="676" t="s">
        <v>715</v>
      </c>
      <c r="E106" s="15" t="s">
        <v>285</v>
      </c>
      <c r="F106" s="680">
        <v>125</v>
      </c>
      <c r="G106" s="681">
        <v>7690</v>
      </c>
      <c r="H106" s="681">
        <v>7090</v>
      </c>
      <c r="I106" s="681">
        <v>7730</v>
      </c>
      <c r="J106" s="681">
        <v>9620</v>
      </c>
      <c r="M106" s="346">
        <v>91</v>
      </c>
      <c r="N106" s="346" t="s">
        <v>296</v>
      </c>
      <c r="O106" s="104" t="str">
        <f t="shared" si="24"/>
        <v>-</v>
      </c>
      <c r="P106" s="1008" t="str">
        <f>IFERROR(_xlfn.RANK.EQ(O106,$O$16:$O$194,0)+COUNTIF(O$16:O106,O106)-1,"-")</f>
        <v>-</v>
      </c>
      <c r="Q106" s="1008"/>
      <c r="R106" s="105" t="str">
        <f t="shared" si="25"/>
        <v>-</v>
      </c>
      <c r="S106" s="105" t="str">
        <f t="shared" si="26"/>
        <v>-</v>
      </c>
      <c r="T106" s="1010" t="str">
        <f t="shared" si="27"/>
        <v>-</v>
      </c>
      <c r="U106" s="104" t="str">
        <f t="shared" si="28"/>
        <v>-</v>
      </c>
      <c r="V106" s="1008" t="str">
        <f>IFERROR(_xlfn.RANK.EQ(U106,$U$16:$U$194,0)+COUNTIF(U$16:U106,U106)-1,"-")</f>
        <v>-</v>
      </c>
      <c r="W106" s="1008"/>
      <c r="X106" s="105" t="str">
        <f t="shared" si="29"/>
        <v>-</v>
      </c>
      <c r="Y106" s="105" t="str">
        <f t="shared" si="30"/>
        <v>-</v>
      </c>
      <c r="Z106" s="1010" t="str">
        <f t="shared" si="31"/>
        <v>-</v>
      </c>
      <c r="AA106" s="104" t="str">
        <f t="shared" si="32"/>
        <v>-</v>
      </c>
      <c r="AB106" s="876" t="str">
        <f>IFERROR(_xlfn.RANK.EQ(AA106,$AA$16:$AA$194,0)+COUNTIF(AA$16:AA106,AA106)-1,"-")</f>
        <v>-</v>
      </c>
      <c r="AC106" s="876"/>
      <c r="AD106" s="828" t="str">
        <f t="shared" si="33"/>
        <v>-</v>
      </c>
      <c r="AE106" s="828" t="str">
        <f t="shared" si="34"/>
        <v>-</v>
      </c>
      <c r="AF106" s="959" t="str">
        <f t="shared" si="35"/>
        <v>-</v>
      </c>
      <c r="AG106" s="102"/>
      <c r="AH106" s="1"/>
      <c r="AI106" s="1"/>
      <c r="AJ106" s="1"/>
      <c r="AK106" s="1"/>
      <c r="AL106" s="1"/>
      <c r="AM106" s="1"/>
      <c r="AN106" s="1"/>
      <c r="AO106" s="1"/>
      <c r="AP106" s="1"/>
      <c r="AQ106" s="1"/>
      <c r="AR106" s="1"/>
      <c r="AS106" s="1"/>
      <c r="AT106" s="1"/>
      <c r="AU106" s="1"/>
      <c r="AV106" s="1"/>
      <c r="AW106" s="1"/>
      <c r="AX106" s="1"/>
    </row>
    <row r="107" spans="1:50" ht="26.25" customHeight="1">
      <c r="A107" s="677" t="s">
        <v>604</v>
      </c>
      <c r="B107" s="676" t="s">
        <v>609</v>
      </c>
      <c r="C107" s="15" t="s">
        <v>185</v>
      </c>
      <c r="D107" s="676" t="s">
        <v>716</v>
      </c>
      <c r="E107" s="15" t="s">
        <v>229</v>
      </c>
      <c r="F107" s="680">
        <v>53</v>
      </c>
      <c r="G107" s="681">
        <v>6360</v>
      </c>
      <c r="H107" s="681" t="s">
        <v>145</v>
      </c>
      <c r="I107" s="681">
        <v>6360</v>
      </c>
      <c r="J107" s="681">
        <v>3350</v>
      </c>
      <c r="M107" s="346">
        <v>92</v>
      </c>
      <c r="N107" s="346" t="s">
        <v>261</v>
      </c>
      <c r="O107" s="104" t="str">
        <f t="shared" si="24"/>
        <v>-</v>
      </c>
      <c r="P107" s="1008" t="str">
        <f>IFERROR(_xlfn.RANK.EQ(O107,$O$16:$O$194,0)+COUNTIF(O$16:O107,O107)-1,"-")</f>
        <v>-</v>
      </c>
      <c r="Q107" s="1008"/>
      <c r="R107" s="105" t="str">
        <f t="shared" si="25"/>
        <v>-</v>
      </c>
      <c r="S107" s="105" t="str">
        <f t="shared" si="26"/>
        <v>-</v>
      </c>
      <c r="T107" s="1010" t="str">
        <f t="shared" si="27"/>
        <v>-</v>
      </c>
      <c r="U107" s="104" t="str">
        <f t="shared" si="28"/>
        <v>-</v>
      </c>
      <c r="V107" s="1008" t="str">
        <f>IFERROR(_xlfn.RANK.EQ(U107,$U$16:$U$194,0)+COUNTIF(U$16:U107,U107)-1,"-")</f>
        <v>-</v>
      </c>
      <c r="W107" s="1008"/>
      <c r="X107" s="105" t="str">
        <f t="shared" si="29"/>
        <v>-</v>
      </c>
      <c r="Y107" s="105" t="str">
        <f t="shared" si="30"/>
        <v>-</v>
      </c>
      <c r="Z107" s="1010" t="str">
        <f t="shared" si="31"/>
        <v>-</v>
      </c>
      <c r="AA107" s="104" t="str">
        <f t="shared" si="32"/>
        <v>-</v>
      </c>
      <c r="AB107" s="876" t="str">
        <f>IFERROR(_xlfn.RANK.EQ(AA107,$AA$16:$AA$194,0)+COUNTIF(AA$16:AA107,AA107)-1,"-")</f>
        <v>-</v>
      </c>
      <c r="AC107" s="876"/>
      <c r="AD107" s="828" t="str">
        <f t="shared" si="33"/>
        <v>-</v>
      </c>
      <c r="AE107" s="828" t="str">
        <f t="shared" si="34"/>
        <v>-</v>
      </c>
      <c r="AF107" s="959" t="str">
        <f t="shared" si="35"/>
        <v>-</v>
      </c>
      <c r="AG107" s="102"/>
      <c r="AH107" s="1"/>
      <c r="AI107" s="1"/>
      <c r="AJ107" s="1"/>
      <c r="AK107" s="1"/>
      <c r="AL107" s="1"/>
      <c r="AM107" s="1"/>
      <c r="AN107" s="1"/>
      <c r="AO107" s="1"/>
      <c r="AP107" s="1"/>
      <c r="AQ107" s="1"/>
      <c r="AR107" s="1"/>
      <c r="AS107" s="1"/>
      <c r="AT107" s="1"/>
      <c r="AU107" s="1"/>
      <c r="AV107" s="1"/>
      <c r="AW107" s="1"/>
      <c r="AX107" s="1"/>
    </row>
    <row r="108" spans="1:50" ht="26.25" customHeight="1">
      <c r="A108" s="677" t="s">
        <v>604</v>
      </c>
      <c r="B108" s="676" t="s">
        <v>609</v>
      </c>
      <c r="C108" s="15" t="s">
        <v>185</v>
      </c>
      <c r="D108" s="676" t="s">
        <v>717</v>
      </c>
      <c r="E108" s="15" t="s">
        <v>357</v>
      </c>
      <c r="F108" s="680" t="s">
        <v>145</v>
      </c>
      <c r="G108" s="681" t="s">
        <v>145</v>
      </c>
      <c r="H108" s="681" t="s">
        <v>145</v>
      </c>
      <c r="I108" s="681" t="s">
        <v>145</v>
      </c>
      <c r="J108" s="681" t="s">
        <v>145</v>
      </c>
      <c r="M108" s="346">
        <v>93</v>
      </c>
      <c r="N108" s="346" t="s">
        <v>253</v>
      </c>
      <c r="O108" s="104" t="str">
        <f t="shared" si="24"/>
        <v>-</v>
      </c>
      <c r="P108" s="1008" t="str">
        <f>IFERROR(_xlfn.RANK.EQ(O108,$O$16:$O$194,0)+COUNTIF(O$16:O108,O108)-1,"-")</f>
        <v>-</v>
      </c>
      <c r="Q108" s="1008"/>
      <c r="R108" s="105" t="str">
        <f t="shared" si="25"/>
        <v>-</v>
      </c>
      <c r="S108" s="105" t="str">
        <f t="shared" si="26"/>
        <v>-</v>
      </c>
      <c r="T108" s="1010" t="str">
        <f t="shared" si="27"/>
        <v>-</v>
      </c>
      <c r="U108" s="104" t="str">
        <f t="shared" si="28"/>
        <v>-</v>
      </c>
      <c r="V108" s="1008" t="str">
        <f>IFERROR(_xlfn.RANK.EQ(U108,$U$16:$U$194,0)+COUNTIF(U$16:U108,U108)-1,"-")</f>
        <v>-</v>
      </c>
      <c r="W108" s="1008"/>
      <c r="X108" s="105" t="str">
        <f t="shared" si="29"/>
        <v>-</v>
      </c>
      <c r="Y108" s="105" t="str">
        <f t="shared" si="30"/>
        <v>-</v>
      </c>
      <c r="Z108" s="1010" t="str">
        <f t="shared" si="31"/>
        <v>-</v>
      </c>
      <c r="AA108" s="104" t="str">
        <f t="shared" si="32"/>
        <v>-</v>
      </c>
      <c r="AB108" s="876" t="str">
        <f>IFERROR(_xlfn.RANK.EQ(AA108,$AA$16:$AA$194,0)+COUNTIF(AA$16:AA108,AA108)-1,"-")</f>
        <v>-</v>
      </c>
      <c r="AC108" s="876"/>
      <c r="AD108" s="828" t="str">
        <f t="shared" si="33"/>
        <v>-</v>
      </c>
      <c r="AE108" s="828" t="str">
        <f t="shared" si="34"/>
        <v>-</v>
      </c>
      <c r="AF108" s="959" t="str">
        <f t="shared" si="35"/>
        <v>-</v>
      </c>
      <c r="AG108" s="102"/>
      <c r="AH108" s="1"/>
      <c r="AI108" s="1"/>
      <c r="AJ108" s="1"/>
      <c r="AK108" s="1"/>
      <c r="AL108" s="1"/>
      <c r="AM108" s="1"/>
      <c r="AN108" s="1"/>
      <c r="AO108" s="1"/>
      <c r="AP108" s="1"/>
      <c r="AQ108" s="1"/>
      <c r="AR108" s="1"/>
      <c r="AS108" s="1"/>
      <c r="AT108" s="1"/>
      <c r="AU108" s="1"/>
      <c r="AV108" s="1"/>
      <c r="AW108" s="1"/>
      <c r="AX108" s="1"/>
    </row>
    <row r="109" spans="1:50" ht="26.25" customHeight="1">
      <c r="A109" s="677" t="s">
        <v>604</v>
      </c>
      <c r="B109" s="676" t="s">
        <v>609</v>
      </c>
      <c r="C109" s="15" t="s">
        <v>185</v>
      </c>
      <c r="D109" s="676" t="s">
        <v>718</v>
      </c>
      <c r="E109" s="15" t="s">
        <v>251</v>
      </c>
      <c r="F109" s="680">
        <v>43</v>
      </c>
      <c r="G109" s="681">
        <v>6480</v>
      </c>
      <c r="H109" s="681">
        <v>6400</v>
      </c>
      <c r="I109" s="681">
        <v>6600</v>
      </c>
      <c r="J109" s="681">
        <v>2800</v>
      </c>
      <c r="M109" s="346">
        <v>94</v>
      </c>
      <c r="N109" s="346" t="s">
        <v>238</v>
      </c>
      <c r="O109" s="104">
        <f t="shared" si="24"/>
        <v>895</v>
      </c>
      <c r="P109" s="1008">
        <f>IFERROR(_xlfn.RANK.EQ(O109,$O$16:$O$194,0)+COUNTIF(O$16:O109,O109)-1,"-")</f>
        <v>17</v>
      </c>
      <c r="Q109" s="1008"/>
      <c r="R109" s="105" t="str">
        <f t="shared" si="25"/>
        <v>-</v>
      </c>
      <c r="S109" s="105" t="str">
        <f t="shared" si="26"/>
        <v>-</v>
      </c>
      <c r="T109" s="1010" t="str">
        <f t="shared" si="27"/>
        <v>-</v>
      </c>
      <c r="U109" s="104">
        <f t="shared" si="28"/>
        <v>71300</v>
      </c>
      <c r="V109" s="1008">
        <f>IFERROR(_xlfn.RANK.EQ(U109,$U$16:$U$194,0)+COUNTIF(U$16:U109,U109)-1,"-")</f>
        <v>17</v>
      </c>
      <c r="W109" s="1008"/>
      <c r="X109" s="105" t="str">
        <f t="shared" si="29"/>
        <v>-</v>
      </c>
      <c r="Y109" s="105" t="str">
        <f t="shared" si="30"/>
        <v>-</v>
      </c>
      <c r="Z109" s="1010" t="str">
        <f t="shared" si="31"/>
        <v>-</v>
      </c>
      <c r="AA109" s="104">
        <f t="shared" si="32"/>
        <v>7970</v>
      </c>
      <c r="AB109" s="876">
        <f>IFERROR(_xlfn.RANK.EQ(AA109,$AA$16:$AA$194,0)+COUNTIF(AA$16:AA109,AA109)-1,"-")</f>
        <v>9</v>
      </c>
      <c r="AC109" s="876"/>
      <c r="AD109" s="828" t="str">
        <f t="shared" si="33"/>
        <v>-</v>
      </c>
      <c r="AE109" s="828" t="str">
        <f t="shared" si="34"/>
        <v>-</v>
      </c>
      <c r="AF109" s="959" t="str">
        <f t="shared" si="35"/>
        <v>-</v>
      </c>
      <c r="AG109" s="102"/>
      <c r="AH109" s="1"/>
      <c r="AI109" s="1"/>
      <c r="AJ109" s="1"/>
      <c r="AK109" s="1"/>
      <c r="AL109" s="1"/>
      <c r="AM109" s="1"/>
      <c r="AN109" s="1"/>
      <c r="AO109" s="1"/>
      <c r="AP109" s="1"/>
      <c r="AQ109" s="1"/>
      <c r="AR109" s="1"/>
      <c r="AS109" s="1"/>
      <c r="AT109" s="1"/>
      <c r="AU109" s="1"/>
      <c r="AV109" s="1"/>
      <c r="AW109" s="1"/>
      <c r="AX109" s="1"/>
    </row>
    <row r="110" spans="1:50" ht="26.25" customHeight="1">
      <c r="A110" s="677" t="s">
        <v>604</v>
      </c>
      <c r="B110" s="676" t="s">
        <v>609</v>
      </c>
      <c r="C110" s="15" t="s">
        <v>185</v>
      </c>
      <c r="D110" s="676" t="s">
        <v>719</v>
      </c>
      <c r="E110" s="15" t="s">
        <v>247</v>
      </c>
      <c r="F110" s="680">
        <v>223</v>
      </c>
      <c r="G110" s="681">
        <v>6970</v>
      </c>
      <c r="H110" s="681">
        <v>6930</v>
      </c>
      <c r="I110" s="681">
        <v>7040</v>
      </c>
      <c r="J110" s="681">
        <v>15500</v>
      </c>
      <c r="M110" s="346">
        <v>95</v>
      </c>
      <c r="N110" s="346" t="s">
        <v>263</v>
      </c>
      <c r="O110" s="104">
        <f t="shared" si="24"/>
        <v>250</v>
      </c>
      <c r="P110" s="1008">
        <f>IFERROR(_xlfn.RANK.EQ(O110,$O$16:$O$194,0)+COUNTIF(O$16:O110,O110)-1,"-")</f>
        <v>35</v>
      </c>
      <c r="Q110" s="1008"/>
      <c r="R110" s="105" t="str">
        <f t="shared" si="25"/>
        <v>-</v>
      </c>
      <c r="S110" s="105" t="str">
        <f t="shared" si="26"/>
        <v>-</v>
      </c>
      <c r="T110" s="1010" t="str">
        <f t="shared" si="27"/>
        <v>-</v>
      </c>
      <c r="U110" s="104">
        <f t="shared" si="28"/>
        <v>18100</v>
      </c>
      <c r="V110" s="1008">
        <f>IFERROR(_xlfn.RANK.EQ(U110,$U$16:$U$194,0)+COUNTIF(U$16:U110,U110)-1,"-")</f>
        <v>35</v>
      </c>
      <c r="W110" s="1008"/>
      <c r="X110" s="105" t="str">
        <f t="shared" si="29"/>
        <v>-</v>
      </c>
      <c r="Y110" s="105" t="str">
        <f t="shared" si="30"/>
        <v>-</v>
      </c>
      <c r="Z110" s="1010" t="str">
        <f t="shared" si="31"/>
        <v>-</v>
      </c>
      <c r="AA110" s="104">
        <f t="shared" si="32"/>
        <v>7250</v>
      </c>
      <c r="AB110" s="876">
        <f>IFERROR(_xlfn.RANK.EQ(AA110,$AA$16:$AA$194,0)+COUNTIF(AA$16:AA110,AA110)-1,"-")</f>
        <v>25</v>
      </c>
      <c r="AC110" s="876"/>
      <c r="AD110" s="828" t="str">
        <f t="shared" si="33"/>
        <v>-</v>
      </c>
      <c r="AE110" s="828" t="str">
        <f t="shared" si="34"/>
        <v>-</v>
      </c>
      <c r="AF110" s="959" t="str">
        <f t="shared" si="35"/>
        <v>-</v>
      </c>
      <c r="AG110" s="102"/>
      <c r="AH110" s="1"/>
      <c r="AI110" s="1"/>
      <c r="AJ110" s="1"/>
      <c r="AK110" s="1"/>
      <c r="AL110" s="1"/>
      <c r="AM110" s="1"/>
      <c r="AN110" s="1"/>
      <c r="AO110" s="1"/>
      <c r="AP110" s="1"/>
      <c r="AQ110" s="1"/>
      <c r="AR110" s="1"/>
      <c r="AS110" s="1"/>
      <c r="AT110" s="1"/>
      <c r="AU110" s="1"/>
      <c r="AV110" s="1"/>
      <c r="AW110" s="1"/>
      <c r="AX110" s="1"/>
    </row>
    <row r="111" spans="1:50" ht="26.25" customHeight="1">
      <c r="A111" s="677" t="s">
        <v>604</v>
      </c>
      <c r="B111" s="676" t="s">
        <v>609</v>
      </c>
      <c r="C111" s="15" t="s">
        <v>185</v>
      </c>
      <c r="D111" s="676" t="s">
        <v>720</v>
      </c>
      <c r="E111" s="15" t="s">
        <v>290</v>
      </c>
      <c r="F111" s="680" t="s">
        <v>145</v>
      </c>
      <c r="G111" s="681" t="s">
        <v>145</v>
      </c>
      <c r="H111" s="681" t="s">
        <v>145</v>
      </c>
      <c r="I111" s="681" t="s">
        <v>145</v>
      </c>
      <c r="J111" s="681" t="s">
        <v>145</v>
      </c>
      <c r="M111" s="346">
        <v>96</v>
      </c>
      <c r="N111" s="346" t="s">
        <v>285</v>
      </c>
      <c r="O111" s="104">
        <f t="shared" si="24"/>
        <v>125</v>
      </c>
      <c r="P111" s="1008">
        <f>IFERROR(_xlfn.RANK.EQ(O111,$O$16:$O$194,0)+COUNTIF(O$16:O111,O111)-1,"-")</f>
        <v>52</v>
      </c>
      <c r="Q111" s="1008"/>
      <c r="R111" s="105" t="str">
        <f t="shared" si="25"/>
        <v>-</v>
      </c>
      <c r="S111" s="105" t="str">
        <f t="shared" si="26"/>
        <v>-</v>
      </c>
      <c r="T111" s="1010" t="str">
        <f t="shared" si="27"/>
        <v>-</v>
      </c>
      <c r="U111" s="104">
        <f t="shared" si="28"/>
        <v>9620</v>
      </c>
      <c r="V111" s="1008">
        <f>IFERROR(_xlfn.RANK.EQ(U111,$U$16:$U$194,0)+COUNTIF(U$16:U111,U111)-1,"-")</f>
        <v>50</v>
      </c>
      <c r="W111" s="1008"/>
      <c r="X111" s="105" t="str">
        <f t="shared" si="29"/>
        <v>-</v>
      </c>
      <c r="Y111" s="105" t="str">
        <f t="shared" si="30"/>
        <v>-</v>
      </c>
      <c r="Z111" s="1010" t="str">
        <f t="shared" si="31"/>
        <v>-</v>
      </c>
      <c r="AA111" s="104">
        <f t="shared" si="32"/>
        <v>7690</v>
      </c>
      <c r="AB111" s="876">
        <f>IFERROR(_xlfn.RANK.EQ(AA111,$AA$16:$AA$194,0)+COUNTIF(AA$16:AA111,AA111)-1,"-")</f>
        <v>13</v>
      </c>
      <c r="AC111" s="876"/>
      <c r="AD111" s="828" t="str">
        <f t="shared" si="33"/>
        <v>-</v>
      </c>
      <c r="AE111" s="828" t="str">
        <f t="shared" si="34"/>
        <v>-</v>
      </c>
      <c r="AF111" s="959" t="str">
        <f t="shared" si="35"/>
        <v>-</v>
      </c>
      <c r="AG111" s="102"/>
      <c r="AH111" s="1"/>
      <c r="AI111" s="1"/>
      <c r="AJ111" s="1"/>
      <c r="AK111" s="1"/>
      <c r="AL111" s="1"/>
      <c r="AM111" s="1"/>
      <c r="AN111" s="1"/>
      <c r="AO111" s="1"/>
      <c r="AP111" s="1"/>
      <c r="AQ111" s="1"/>
      <c r="AR111" s="1"/>
      <c r="AS111" s="1"/>
      <c r="AT111" s="1"/>
      <c r="AU111" s="1"/>
      <c r="AV111" s="1"/>
      <c r="AW111" s="1"/>
      <c r="AX111" s="1"/>
    </row>
    <row r="112" spans="1:50" ht="26.25" customHeight="1">
      <c r="A112" s="677" t="s">
        <v>604</v>
      </c>
      <c r="B112" s="676" t="s">
        <v>609</v>
      </c>
      <c r="C112" s="15" t="s">
        <v>185</v>
      </c>
      <c r="D112" s="676" t="s">
        <v>721</v>
      </c>
      <c r="E112" s="15" t="s">
        <v>256</v>
      </c>
      <c r="F112" s="680">
        <v>23</v>
      </c>
      <c r="G112" s="681">
        <v>6620</v>
      </c>
      <c r="H112" s="681" t="s">
        <v>145</v>
      </c>
      <c r="I112" s="681">
        <v>6620</v>
      </c>
      <c r="J112" s="681">
        <v>1510</v>
      </c>
      <c r="M112" s="346">
        <v>97</v>
      </c>
      <c r="N112" s="346" t="s">
        <v>229</v>
      </c>
      <c r="O112" s="104">
        <f t="shared" si="24"/>
        <v>53</v>
      </c>
      <c r="P112" s="1008">
        <f>IFERROR(_xlfn.RANK.EQ(O112,$O$16:$O$194,0)+COUNTIF(O$16:O112,O112)-1,"-")</f>
        <v>66</v>
      </c>
      <c r="Q112" s="1008"/>
      <c r="R112" s="105" t="str">
        <f t="shared" si="25"/>
        <v>-</v>
      </c>
      <c r="S112" s="105" t="str">
        <f t="shared" si="26"/>
        <v>-</v>
      </c>
      <c r="T112" s="1010" t="str">
        <f t="shared" si="27"/>
        <v>-</v>
      </c>
      <c r="U112" s="104">
        <f t="shared" si="28"/>
        <v>3350</v>
      </c>
      <c r="V112" s="1008">
        <f>IFERROR(_xlfn.RANK.EQ(U112,$U$16:$U$194,0)+COUNTIF(U$16:U112,U112)-1,"-")</f>
        <v>65</v>
      </c>
      <c r="W112" s="1008"/>
      <c r="X112" s="105" t="str">
        <f t="shared" si="29"/>
        <v>-</v>
      </c>
      <c r="Y112" s="105" t="str">
        <f t="shared" si="30"/>
        <v>-</v>
      </c>
      <c r="Z112" s="1010" t="str">
        <f t="shared" si="31"/>
        <v>-</v>
      </c>
      <c r="AA112" s="104">
        <f t="shared" si="32"/>
        <v>6360</v>
      </c>
      <c r="AB112" s="876">
        <f>IFERROR(_xlfn.RANK.EQ(AA112,$AA$16:$AA$194,0)+COUNTIF(AA$16:AA112,AA112)-1,"-")</f>
        <v>62</v>
      </c>
      <c r="AC112" s="876"/>
      <c r="AD112" s="828" t="str">
        <f t="shared" si="33"/>
        <v>-</v>
      </c>
      <c r="AE112" s="828" t="str">
        <f t="shared" si="34"/>
        <v>-</v>
      </c>
      <c r="AF112" s="959" t="str">
        <f t="shared" si="35"/>
        <v>-</v>
      </c>
      <c r="AG112" s="102"/>
      <c r="AH112" s="1"/>
      <c r="AI112" s="1"/>
      <c r="AJ112" s="1"/>
      <c r="AK112" s="1"/>
      <c r="AL112" s="1"/>
      <c r="AM112" s="1"/>
      <c r="AN112" s="1"/>
      <c r="AO112" s="1"/>
      <c r="AP112" s="1"/>
      <c r="AQ112" s="1"/>
      <c r="AR112" s="1"/>
      <c r="AS112" s="1"/>
      <c r="AT112" s="1"/>
      <c r="AU112" s="1"/>
      <c r="AV112" s="1"/>
      <c r="AW112" s="1"/>
      <c r="AX112" s="1"/>
    </row>
    <row r="113" spans="1:50" ht="26.25" customHeight="1">
      <c r="A113" s="677" t="s">
        <v>604</v>
      </c>
      <c r="B113" s="676" t="s">
        <v>609</v>
      </c>
      <c r="C113" s="15" t="s">
        <v>185</v>
      </c>
      <c r="D113" s="676" t="s">
        <v>722</v>
      </c>
      <c r="E113" s="15" t="s">
        <v>234</v>
      </c>
      <c r="F113" s="680" t="s">
        <v>145</v>
      </c>
      <c r="G113" s="681" t="s">
        <v>145</v>
      </c>
      <c r="H113" s="681" t="s">
        <v>145</v>
      </c>
      <c r="I113" s="681" t="s">
        <v>145</v>
      </c>
      <c r="J113" s="681" t="s">
        <v>145</v>
      </c>
      <c r="M113" s="346">
        <v>98</v>
      </c>
      <c r="N113" s="346" t="s">
        <v>357</v>
      </c>
      <c r="O113" s="104" t="str">
        <f t="shared" si="24"/>
        <v>-</v>
      </c>
      <c r="P113" s="1008" t="str">
        <f>IFERROR(_xlfn.RANK.EQ(O113,$O$16:$O$194,0)+COUNTIF(O$16:O113,O113)-1,"-")</f>
        <v>-</v>
      </c>
      <c r="Q113" s="1008"/>
      <c r="R113" s="105" t="str">
        <f t="shared" si="25"/>
        <v>-</v>
      </c>
      <c r="S113" s="105" t="str">
        <f t="shared" si="26"/>
        <v>-</v>
      </c>
      <c r="T113" s="1010" t="str">
        <f t="shared" si="27"/>
        <v>-</v>
      </c>
      <c r="U113" s="104" t="str">
        <f t="shared" si="28"/>
        <v>-</v>
      </c>
      <c r="V113" s="1008" t="str">
        <f>IFERROR(_xlfn.RANK.EQ(U113,$U$16:$U$194,0)+COUNTIF(U$16:U113,U113)-1,"-")</f>
        <v>-</v>
      </c>
      <c r="W113" s="1008"/>
      <c r="X113" s="105" t="str">
        <f t="shared" si="29"/>
        <v>-</v>
      </c>
      <c r="Y113" s="105" t="str">
        <f t="shared" si="30"/>
        <v>-</v>
      </c>
      <c r="Z113" s="1010" t="str">
        <f t="shared" si="31"/>
        <v>-</v>
      </c>
      <c r="AA113" s="104" t="str">
        <f t="shared" si="32"/>
        <v>-</v>
      </c>
      <c r="AB113" s="876" t="str">
        <f>IFERROR(_xlfn.RANK.EQ(AA113,$AA$16:$AA$194,0)+COUNTIF(AA$16:AA113,AA113)-1,"-")</f>
        <v>-</v>
      </c>
      <c r="AC113" s="876"/>
      <c r="AD113" s="828" t="str">
        <f t="shared" si="33"/>
        <v>-</v>
      </c>
      <c r="AE113" s="828" t="str">
        <f t="shared" si="34"/>
        <v>-</v>
      </c>
      <c r="AF113" s="959" t="str">
        <f t="shared" si="35"/>
        <v>-</v>
      </c>
      <c r="AG113" s="102"/>
      <c r="AH113" s="1"/>
      <c r="AI113" s="1"/>
      <c r="AJ113" s="1"/>
      <c r="AK113" s="1"/>
      <c r="AL113" s="1"/>
      <c r="AM113" s="1"/>
      <c r="AN113" s="1"/>
      <c r="AO113" s="1"/>
      <c r="AP113" s="1"/>
      <c r="AQ113" s="1"/>
      <c r="AR113" s="1"/>
      <c r="AS113" s="1"/>
      <c r="AT113" s="1"/>
      <c r="AU113" s="1"/>
      <c r="AV113" s="1"/>
      <c r="AW113" s="1"/>
      <c r="AX113" s="1"/>
    </row>
    <row r="114" spans="1:50" ht="26.25" customHeight="1">
      <c r="A114" s="677" t="s">
        <v>604</v>
      </c>
      <c r="B114" s="676" t="s">
        <v>609</v>
      </c>
      <c r="C114" s="15" t="s">
        <v>185</v>
      </c>
      <c r="D114" s="676" t="s">
        <v>723</v>
      </c>
      <c r="E114" s="15" t="s">
        <v>255</v>
      </c>
      <c r="F114" s="680" t="s">
        <v>888</v>
      </c>
      <c r="G114" s="681" t="s">
        <v>888</v>
      </c>
      <c r="H114" s="681" t="s">
        <v>145</v>
      </c>
      <c r="I114" s="681" t="s">
        <v>888</v>
      </c>
      <c r="J114" s="681" t="s">
        <v>888</v>
      </c>
      <c r="M114" s="346">
        <v>99</v>
      </c>
      <c r="N114" s="346" t="s">
        <v>251</v>
      </c>
      <c r="O114" s="104">
        <f t="shared" si="24"/>
        <v>43</v>
      </c>
      <c r="P114" s="1008">
        <f>IFERROR(_xlfn.RANK.EQ(O114,$O$16:$O$194,0)+COUNTIF(O$16:O114,O114)-1,"-")</f>
        <v>68</v>
      </c>
      <c r="Q114" s="1008"/>
      <c r="R114" s="105" t="str">
        <f t="shared" si="25"/>
        <v>-</v>
      </c>
      <c r="S114" s="105" t="str">
        <f t="shared" si="26"/>
        <v>-</v>
      </c>
      <c r="T114" s="1010" t="str">
        <f t="shared" si="27"/>
        <v>-</v>
      </c>
      <c r="U114" s="104">
        <f t="shared" si="28"/>
        <v>2800</v>
      </c>
      <c r="V114" s="1008">
        <f>IFERROR(_xlfn.RANK.EQ(U114,$U$16:$U$194,0)+COUNTIF(U$16:U114,U114)-1,"-")</f>
        <v>68</v>
      </c>
      <c r="W114" s="1008"/>
      <c r="X114" s="105" t="str">
        <f t="shared" si="29"/>
        <v>-</v>
      </c>
      <c r="Y114" s="105" t="str">
        <f t="shared" si="30"/>
        <v>-</v>
      </c>
      <c r="Z114" s="1010" t="str">
        <f t="shared" si="31"/>
        <v>-</v>
      </c>
      <c r="AA114" s="104">
        <f t="shared" si="32"/>
        <v>6480</v>
      </c>
      <c r="AB114" s="876">
        <f>IFERROR(_xlfn.RANK.EQ(AA114,$AA$16:$AA$194,0)+COUNTIF(AA$16:AA114,AA114)-1,"-")</f>
        <v>54</v>
      </c>
      <c r="AC114" s="876"/>
      <c r="AD114" s="828" t="str">
        <f t="shared" si="33"/>
        <v>-</v>
      </c>
      <c r="AE114" s="828" t="str">
        <f t="shared" si="34"/>
        <v>-</v>
      </c>
      <c r="AF114" s="959" t="str">
        <f t="shared" si="35"/>
        <v>-</v>
      </c>
      <c r="AG114" s="102"/>
      <c r="AH114" s="1"/>
      <c r="AI114" s="1"/>
      <c r="AJ114" s="1"/>
      <c r="AK114" s="1"/>
      <c r="AL114" s="1"/>
      <c r="AM114" s="1"/>
      <c r="AN114" s="1"/>
      <c r="AO114" s="1"/>
      <c r="AP114" s="1"/>
      <c r="AQ114" s="1"/>
      <c r="AR114" s="1"/>
      <c r="AS114" s="1"/>
      <c r="AT114" s="1"/>
      <c r="AU114" s="1"/>
      <c r="AV114" s="1"/>
      <c r="AW114" s="1"/>
      <c r="AX114" s="1"/>
    </row>
    <row r="115" spans="1:50" ht="26.25" customHeight="1">
      <c r="A115" s="677" t="s">
        <v>604</v>
      </c>
      <c r="B115" s="676" t="s">
        <v>609</v>
      </c>
      <c r="C115" s="15" t="s">
        <v>185</v>
      </c>
      <c r="D115" s="676" t="s">
        <v>724</v>
      </c>
      <c r="E115" s="15" t="s">
        <v>200</v>
      </c>
      <c r="F115" s="680" t="s">
        <v>145</v>
      </c>
      <c r="G115" s="681" t="s">
        <v>145</v>
      </c>
      <c r="H115" s="681" t="s">
        <v>145</v>
      </c>
      <c r="I115" s="681" t="s">
        <v>145</v>
      </c>
      <c r="J115" s="681" t="s">
        <v>145</v>
      </c>
      <c r="M115" s="346">
        <v>100</v>
      </c>
      <c r="N115" s="346" t="s">
        <v>247</v>
      </c>
      <c r="O115" s="104">
        <f t="shared" si="24"/>
        <v>223</v>
      </c>
      <c r="P115" s="1008">
        <f>IFERROR(_xlfn.RANK.EQ(O115,$O$16:$O$194,0)+COUNTIF(O$16:O115,O115)-1,"-")</f>
        <v>38</v>
      </c>
      <c r="Q115" s="1008"/>
      <c r="R115" s="105" t="str">
        <f t="shared" si="25"/>
        <v>-</v>
      </c>
      <c r="S115" s="105" t="str">
        <f t="shared" si="26"/>
        <v>-</v>
      </c>
      <c r="T115" s="1010" t="str">
        <f t="shared" si="27"/>
        <v>-</v>
      </c>
      <c r="U115" s="104">
        <f t="shared" si="28"/>
        <v>15500</v>
      </c>
      <c r="V115" s="1008">
        <f>IFERROR(_xlfn.RANK.EQ(U115,$U$16:$U$194,0)+COUNTIF(U$16:U115,U115)-1,"-")</f>
        <v>37</v>
      </c>
      <c r="W115" s="1008"/>
      <c r="X115" s="105" t="str">
        <f t="shared" si="29"/>
        <v>-</v>
      </c>
      <c r="Y115" s="105" t="str">
        <f t="shared" si="30"/>
        <v>-</v>
      </c>
      <c r="Z115" s="1010" t="str">
        <f t="shared" si="31"/>
        <v>-</v>
      </c>
      <c r="AA115" s="104">
        <f t="shared" si="32"/>
        <v>6970</v>
      </c>
      <c r="AB115" s="876">
        <f>IFERROR(_xlfn.RANK.EQ(AA115,$AA$16:$AA$194,0)+COUNTIF(AA$16:AA115,AA115)-1,"-")</f>
        <v>33</v>
      </c>
      <c r="AC115" s="876"/>
      <c r="AD115" s="828" t="str">
        <f t="shared" si="33"/>
        <v>-</v>
      </c>
      <c r="AE115" s="828" t="str">
        <f t="shared" si="34"/>
        <v>-</v>
      </c>
      <c r="AF115" s="959" t="str">
        <f t="shared" si="35"/>
        <v>-</v>
      </c>
      <c r="AG115" s="102"/>
      <c r="AH115" s="1"/>
      <c r="AI115" s="1"/>
      <c r="AJ115" s="1"/>
      <c r="AK115" s="1"/>
      <c r="AL115" s="1"/>
      <c r="AM115" s="1"/>
      <c r="AN115" s="1"/>
      <c r="AO115" s="1"/>
      <c r="AP115" s="1"/>
      <c r="AQ115" s="1"/>
      <c r="AR115" s="1"/>
      <c r="AS115" s="1"/>
      <c r="AT115" s="1"/>
      <c r="AU115" s="1"/>
      <c r="AV115" s="1"/>
      <c r="AW115" s="1"/>
      <c r="AX115" s="1"/>
    </row>
    <row r="116" spans="1:50" ht="26.25" customHeight="1">
      <c r="A116" s="677" t="s">
        <v>604</v>
      </c>
      <c r="B116" s="676" t="s">
        <v>610</v>
      </c>
      <c r="C116" s="15" t="s">
        <v>192</v>
      </c>
      <c r="D116" s="676" t="s">
        <v>725</v>
      </c>
      <c r="E116" s="15" t="s">
        <v>319</v>
      </c>
      <c r="F116" s="680" t="s">
        <v>145</v>
      </c>
      <c r="G116" s="681" t="s">
        <v>145</v>
      </c>
      <c r="H116" s="681" t="s">
        <v>145</v>
      </c>
      <c r="I116" s="681" t="s">
        <v>145</v>
      </c>
      <c r="J116" s="681" t="s">
        <v>145</v>
      </c>
      <c r="M116" s="346">
        <v>101</v>
      </c>
      <c r="N116" s="346" t="s">
        <v>290</v>
      </c>
      <c r="O116" s="104" t="str">
        <f t="shared" si="24"/>
        <v>-</v>
      </c>
      <c r="P116" s="1008" t="str">
        <f>IFERROR(_xlfn.RANK.EQ(O116,$O$16:$O$194,0)+COUNTIF(O$16:O116,O116)-1,"-")</f>
        <v>-</v>
      </c>
      <c r="Q116" s="1008"/>
      <c r="R116" s="105" t="str">
        <f t="shared" si="25"/>
        <v>-</v>
      </c>
      <c r="S116" s="105" t="str">
        <f t="shared" si="26"/>
        <v>-</v>
      </c>
      <c r="T116" s="1010" t="str">
        <f t="shared" si="27"/>
        <v>-</v>
      </c>
      <c r="U116" s="104" t="str">
        <f t="shared" si="28"/>
        <v>-</v>
      </c>
      <c r="V116" s="1008" t="str">
        <f>IFERROR(_xlfn.RANK.EQ(U116,$U$16:$U$194,0)+COUNTIF(U$16:U116,U116)-1,"-")</f>
        <v>-</v>
      </c>
      <c r="W116" s="1008"/>
      <c r="X116" s="105" t="str">
        <f t="shared" si="29"/>
        <v>-</v>
      </c>
      <c r="Y116" s="105" t="str">
        <f t="shared" si="30"/>
        <v>-</v>
      </c>
      <c r="Z116" s="1010" t="str">
        <f t="shared" si="31"/>
        <v>-</v>
      </c>
      <c r="AA116" s="104" t="str">
        <f t="shared" si="32"/>
        <v>-</v>
      </c>
      <c r="AB116" s="876" t="str">
        <f>IFERROR(_xlfn.RANK.EQ(AA116,$AA$16:$AA$194,0)+COUNTIF(AA$16:AA116,AA116)-1,"-")</f>
        <v>-</v>
      </c>
      <c r="AC116" s="876"/>
      <c r="AD116" s="828" t="str">
        <f t="shared" si="33"/>
        <v>-</v>
      </c>
      <c r="AE116" s="828" t="str">
        <f t="shared" si="34"/>
        <v>-</v>
      </c>
      <c r="AF116" s="959" t="str">
        <f t="shared" si="35"/>
        <v>-</v>
      </c>
      <c r="AG116" s="102"/>
      <c r="AH116" s="1"/>
      <c r="AI116" s="1"/>
      <c r="AJ116" s="1"/>
      <c r="AK116" s="1"/>
      <c r="AL116" s="1"/>
      <c r="AM116" s="1"/>
      <c r="AN116" s="1"/>
      <c r="AO116" s="1"/>
      <c r="AP116" s="1"/>
      <c r="AQ116" s="1"/>
      <c r="AR116" s="1"/>
      <c r="AS116" s="1"/>
      <c r="AT116" s="1"/>
      <c r="AU116" s="1"/>
      <c r="AV116" s="1"/>
      <c r="AW116" s="1"/>
      <c r="AX116" s="1"/>
    </row>
    <row r="117" spans="1:50" ht="26.25" customHeight="1">
      <c r="A117" s="677" t="s">
        <v>604</v>
      </c>
      <c r="B117" s="676" t="s">
        <v>610</v>
      </c>
      <c r="C117" s="15" t="s">
        <v>192</v>
      </c>
      <c r="D117" s="676" t="s">
        <v>726</v>
      </c>
      <c r="E117" s="15" t="s">
        <v>330</v>
      </c>
      <c r="F117" s="680" t="s">
        <v>145</v>
      </c>
      <c r="G117" s="681" t="s">
        <v>145</v>
      </c>
      <c r="H117" s="681" t="s">
        <v>145</v>
      </c>
      <c r="I117" s="681" t="s">
        <v>145</v>
      </c>
      <c r="J117" s="681" t="s">
        <v>145</v>
      </c>
      <c r="M117" s="346">
        <v>102</v>
      </c>
      <c r="N117" s="346" t="s">
        <v>256</v>
      </c>
      <c r="O117" s="104">
        <f t="shared" si="24"/>
        <v>23</v>
      </c>
      <c r="P117" s="1008">
        <f>IFERROR(_xlfn.RANK.EQ(O117,$O$16:$O$194,0)+COUNTIF(O$16:O117,O117)-1,"-")</f>
        <v>74</v>
      </c>
      <c r="Q117" s="1008"/>
      <c r="R117" s="105" t="str">
        <f t="shared" si="25"/>
        <v>-</v>
      </c>
      <c r="S117" s="105" t="str">
        <f t="shared" si="26"/>
        <v>-</v>
      </c>
      <c r="T117" s="1010" t="str">
        <f t="shared" si="27"/>
        <v>-</v>
      </c>
      <c r="U117" s="104">
        <f t="shared" si="28"/>
        <v>1510</v>
      </c>
      <c r="V117" s="1008">
        <f>IFERROR(_xlfn.RANK.EQ(U117,$U$16:$U$194,0)+COUNTIF(U$16:U117,U117)-1,"-")</f>
        <v>73</v>
      </c>
      <c r="W117" s="1008"/>
      <c r="X117" s="105" t="str">
        <f t="shared" si="29"/>
        <v>-</v>
      </c>
      <c r="Y117" s="105" t="str">
        <f t="shared" si="30"/>
        <v>-</v>
      </c>
      <c r="Z117" s="1010" t="str">
        <f t="shared" si="31"/>
        <v>-</v>
      </c>
      <c r="AA117" s="104">
        <f t="shared" si="32"/>
        <v>6620</v>
      </c>
      <c r="AB117" s="876">
        <f>IFERROR(_xlfn.RANK.EQ(AA117,$AA$16:$AA$194,0)+COUNTIF(AA$16:AA117,AA117)-1,"-")</f>
        <v>49</v>
      </c>
      <c r="AC117" s="876"/>
      <c r="AD117" s="828" t="str">
        <f t="shared" si="33"/>
        <v>-</v>
      </c>
      <c r="AE117" s="828" t="str">
        <f t="shared" si="34"/>
        <v>-</v>
      </c>
      <c r="AF117" s="959" t="str">
        <f t="shared" si="35"/>
        <v>-</v>
      </c>
      <c r="AG117" s="102"/>
      <c r="AH117" s="1"/>
      <c r="AI117" s="1"/>
      <c r="AJ117" s="1"/>
      <c r="AK117" s="1"/>
      <c r="AL117" s="1"/>
      <c r="AM117" s="1"/>
      <c r="AN117" s="1"/>
      <c r="AO117" s="1"/>
      <c r="AP117" s="1"/>
      <c r="AQ117" s="1"/>
      <c r="AR117" s="1"/>
      <c r="AS117" s="1"/>
      <c r="AT117" s="1"/>
      <c r="AU117" s="1"/>
      <c r="AV117" s="1"/>
      <c r="AW117" s="1"/>
      <c r="AX117" s="1"/>
    </row>
    <row r="118" spans="1:50" ht="26.25" customHeight="1">
      <c r="A118" s="677" t="s">
        <v>604</v>
      </c>
      <c r="B118" s="676" t="s">
        <v>610</v>
      </c>
      <c r="C118" s="15" t="s">
        <v>192</v>
      </c>
      <c r="D118" s="676" t="s">
        <v>727</v>
      </c>
      <c r="E118" s="15" t="s">
        <v>310</v>
      </c>
      <c r="F118" s="680" t="s">
        <v>145</v>
      </c>
      <c r="G118" s="681" t="s">
        <v>145</v>
      </c>
      <c r="H118" s="681" t="s">
        <v>145</v>
      </c>
      <c r="I118" s="681" t="s">
        <v>145</v>
      </c>
      <c r="J118" s="681" t="s">
        <v>145</v>
      </c>
      <c r="M118" s="346">
        <v>103</v>
      </c>
      <c r="N118" s="346" t="s">
        <v>234</v>
      </c>
      <c r="O118" s="104" t="str">
        <f t="shared" si="24"/>
        <v>-</v>
      </c>
      <c r="P118" s="1008" t="str">
        <f>IFERROR(_xlfn.RANK.EQ(O118,$O$16:$O$194,0)+COUNTIF(O$16:O118,O118)-1,"-")</f>
        <v>-</v>
      </c>
      <c r="Q118" s="1008"/>
      <c r="R118" s="105" t="str">
        <f t="shared" si="25"/>
        <v>-</v>
      </c>
      <c r="S118" s="105" t="str">
        <f t="shared" si="26"/>
        <v>-</v>
      </c>
      <c r="T118" s="1010" t="str">
        <f t="shared" si="27"/>
        <v>-</v>
      </c>
      <c r="U118" s="104" t="str">
        <f t="shared" si="28"/>
        <v>-</v>
      </c>
      <c r="V118" s="1008" t="str">
        <f>IFERROR(_xlfn.RANK.EQ(U118,$U$16:$U$194,0)+COUNTIF(U$16:U118,U118)-1,"-")</f>
        <v>-</v>
      </c>
      <c r="W118" s="1008"/>
      <c r="X118" s="105" t="str">
        <f t="shared" si="29"/>
        <v>-</v>
      </c>
      <c r="Y118" s="105" t="str">
        <f t="shared" si="30"/>
        <v>-</v>
      </c>
      <c r="Z118" s="1010" t="str">
        <f t="shared" si="31"/>
        <v>-</v>
      </c>
      <c r="AA118" s="104" t="str">
        <f t="shared" si="32"/>
        <v>-</v>
      </c>
      <c r="AB118" s="876" t="str">
        <f>IFERROR(_xlfn.RANK.EQ(AA118,$AA$16:$AA$194,0)+COUNTIF(AA$16:AA118,AA118)-1,"-")</f>
        <v>-</v>
      </c>
      <c r="AC118" s="876"/>
      <c r="AD118" s="828" t="str">
        <f t="shared" si="33"/>
        <v>-</v>
      </c>
      <c r="AE118" s="828" t="str">
        <f t="shared" si="34"/>
        <v>-</v>
      </c>
      <c r="AF118" s="959" t="str">
        <f t="shared" si="35"/>
        <v>-</v>
      </c>
      <c r="AG118" s="102"/>
      <c r="AH118" s="1"/>
      <c r="AI118" s="1"/>
      <c r="AJ118" s="1"/>
      <c r="AK118" s="1"/>
      <c r="AL118" s="1"/>
      <c r="AM118" s="1"/>
      <c r="AN118" s="1"/>
      <c r="AO118" s="1"/>
      <c r="AP118" s="1"/>
      <c r="AQ118" s="1"/>
      <c r="AR118" s="1"/>
      <c r="AS118" s="1"/>
      <c r="AT118" s="1"/>
      <c r="AU118" s="1"/>
      <c r="AV118" s="1"/>
      <c r="AW118" s="1"/>
      <c r="AX118" s="1"/>
    </row>
    <row r="119" spans="1:50" ht="26.25" customHeight="1">
      <c r="A119" s="677" t="s">
        <v>604</v>
      </c>
      <c r="B119" s="676" t="s">
        <v>610</v>
      </c>
      <c r="C119" s="15" t="s">
        <v>192</v>
      </c>
      <c r="D119" s="676" t="s">
        <v>728</v>
      </c>
      <c r="E119" s="15" t="s">
        <v>282</v>
      </c>
      <c r="F119" s="680">
        <v>51</v>
      </c>
      <c r="G119" s="681">
        <v>6390</v>
      </c>
      <c r="H119" s="681">
        <v>6070</v>
      </c>
      <c r="I119" s="681">
        <v>6580</v>
      </c>
      <c r="J119" s="681">
        <v>3250</v>
      </c>
      <c r="M119" s="346">
        <v>104</v>
      </c>
      <c r="N119" s="346" t="s">
        <v>255</v>
      </c>
      <c r="O119" s="104" t="str">
        <f t="shared" si="24"/>
        <v>x</v>
      </c>
      <c r="P119" s="1008" t="str">
        <f>IFERROR(_xlfn.RANK.EQ(O119,$O$16:$O$194,0)+COUNTIF(O$16:O119,O119)-1,"-")</f>
        <v>-</v>
      </c>
      <c r="Q119" s="1008"/>
      <c r="R119" s="105" t="str">
        <f t="shared" si="25"/>
        <v>-</v>
      </c>
      <c r="S119" s="105" t="str">
        <f t="shared" si="26"/>
        <v>-</v>
      </c>
      <c r="T119" s="1010" t="str">
        <f t="shared" si="27"/>
        <v>-</v>
      </c>
      <c r="U119" s="104" t="str">
        <f t="shared" si="28"/>
        <v>x</v>
      </c>
      <c r="V119" s="1008" t="str">
        <f>IFERROR(_xlfn.RANK.EQ(U119,$U$16:$U$194,0)+COUNTIF(U$16:U119,U119)-1,"-")</f>
        <v>-</v>
      </c>
      <c r="W119" s="1008"/>
      <c r="X119" s="105" t="str">
        <f t="shared" si="29"/>
        <v>-</v>
      </c>
      <c r="Y119" s="105" t="str">
        <f t="shared" si="30"/>
        <v>-</v>
      </c>
      <c r="Z119" s="1010" t="str">
        <f t="shared" si="31"/>
        <v>-</v>
      </c>
      <c r="AA119" s="104" t="str">
        <f t="shared" si="32"/>
        <v>x</v>
      </c>
      <c r="AB119" s="876" t="str">
        <f>IFERROR(_xlfn.RANK.EQ(AA119,$AA$16:$AA$194,0)+COUNTIF(AA$16:AA119,AA119)-1,"-")</f>
        <v>-</v>
      </c>
      <c r="AC119" s="876"/>
      <c r="AD119" s="828" t="str">
        <f t="shared" si="33"/>
        <v>-</v>
      </c>
      <c r="AE119" s="828" t="str">
        <f t="shared" si="34"/>
        <v>-</v>
      </c>
      <c r="AF119" s="959" t="str">
        <f t="shared" si="35"/>
        <v>-</v>
      </c>
      <c r="AG119" s="102"/>
      <c r="AH119" s="1"/>
      <c r="AI119" s="1"/>
      <c r="AJ119" s="1"/>
      <c r="AK119" s="1"/>
      <c r="AL119" s="1"/>
      <c r="AM119" s="1"/>
      <c r="AN119" s="1"/>
      <c r="AO119" s="1"/>
      <c r="AP119" s="1"/>
      <c r="AQ119" s="1"/>
      <c r="AR119" s="1"/>
      <c r="AS119" s="1"/>
      <c r="AT119" s="1"/>
      <c r="AU119" s="1"/>
      <c r="AV119" s="1"/>
      <c r="AW119" s="1"/>
      <c r="AX119" s="1"/>
    </row>
    <row r="120" spans="1:50" ht="26.25" customHeight="1">
      <c r="A120" s="677" t="s">
        <v>604</v>
      </c>
      <c r="B120" s="676" t="s">
        <v>610</v>
      </c>
      <c r="C120" s="15" t="s">
        <v>192</v>
      </c>
      <c r="D120" s="676" t="s">
        <v>729</v>
      </c>
      <c r="E120" s="15" t="s">
        <v>318</v>
      </c>
      <c r="F120" s="680">
        <v>8</v>
      </c>
      <c r="G120" s="681">
        <v>4730</v>
      </c>
      <c r="H120" s="681">
        <v>4720</v>
      </c>
      <c r="I120" s="681" t="s">
        <v>888</v>
      </c>
      <c r="J120" s="681">
        <v>376</v>
      </c>
      <c r="M120" s="346">
        <v>105</v>
      </c>
      <c r="N120" s="346" t="s">
        <v>200</v>
      </c>
      <c r="O120" s="104" t="str">
        <f t="shared" si="24"/>
        <v>-</v>
      </c>
      <c r="P120" s="1008" t="str">
        <f>IFERROR(_xlfn.RANK.EQ(O120,$O$16:$O$194,0)+COUNTIF(O$16:O120,O120)-1,"-")</f>
        <v>-</v>
      </c>
      <c r="Q120" s="1008"/>
      <c r="R120" s="105" t="str">
        <f t="shared" si="25"/>
        <v>-</v>
      </c>
      <c r="S120" s="105" t="str">
        <f t="shared" si="26"/>
        <v>-</v>
      </c>
      <c r="T120" s="1010" t="str">
        <f t="shared" si="27"/>
        <v>-</v>
      </c>
      <c r="U120" s="104" t="str">
        <f t="shared" si="28"/>
        <v>-</v>
      </c>
      <c r="V120" s="1008" t="str">
        <f>IFERROR(_xlfn.RANK.EQ(U120,$U$16:$U$194,0)+COUNTIF(U$16:U120,U120)-1,"-")</f>
        <v>-</v>
      </c>
      <c r="W120" s="1008"/>
      <c r="X120" s="105" t="str">
        <f t="shared" si="29"/>
        <v>-</v>
      </c>
      <c r="Y120" s="105" t="str">
        <f t="shared" si="30"/>
        <v>-</v>
      </c>
      <c r="Z120" s="1010" t="str">
        <f t="shared" si="31"/>
        <v>-</v>
      </c>
      <c r="AA120" s="104" t="str">
        <f t="shared" si="32"/>
        <v>-</v>
      </c>
      <c r="AB120" s="876" t="str">
        <f>IFERROR(_xlfn.RANK.EQ(AA120,$AA$16:$AA$194,0)+COUNTIF(AA$16:AA120,AA120)-1,"-")</f>
        <v>-</v>
      </c>
      <c r="AC120" s="876"/>
      <c r="AD120" s="828" t="str">
        <f t="shared" si="33"/>
        <v>-</v>
      </c>
      <c r="AE120" s="828" t="str">
        <f t="shared" si="34"/>
        <v>-</v>
      </c>
      <c r="AF120" s="959" t="str">
        <f t="shared" si="35"/>
        <v>-</v>
      </c>
      <c r="AG120" s="102"/>
      <c r="AH120" s="1"/>
      <c r="AI120" s="1"/>
      <c r="AJ120" s="1"/>
      <c r="AK120" s="1"/>
      <c r="AL120" s="1"/>
      <c r="AM120" s="1"/>
      <c r="AN120" s="1"/>
      <c r="AO120" s="1"/>
      <c r="AP120" s="1"/>
      <c r="AQ120" s="1"/>
      <c r="AR120" s="1"/>
      <c r="AS120" s="1"/>
      <c r="AT120" s="1"/>
      <c r="AU120" s="1"/>
      <c r="AV120" s="1"/>
      <c r="AW120" s="1"/>
      <c r="AX120" s="1"/>
    </row>
    <row r="121" spans="1:50" ht="26.25" customHeight="1">
      <c r="A121" s="677" t="s">
        <v>604</v>
      </c>
      <c r="B121" s="676" t="s">
        <v>610</v>
      </c>
      <c r="C121" s="15" t="s">
        <v>192</v>
      </c>
      <c r="D121" s="676" t="s">
        <v>730</v>
      </c>
      <c r="E121" s="15" t="s">
        <v>327</v>
      </c>
      <c r="F121" s="680">
        <v>18</v>
      </c>
      <c r="G121" s="681">
        <v>4850</v>
      </c>
      <c r="H121" s="681">
        <v>4130</v>
      </c>
      <c r="I121" s="681" t="s">
        <v>888</v>
      </c>
      <c r="J121" s="681">
        <v>856</v>
      </c>
      <c r="M121" s="346">
        <v>106</v>
      </c>
      <c r="N121" s="346" t="s">
        <v>330</v>
      </c>
      <c r="O121" s="104" t="str">
        <f t="shared" si="24"/>
        <v>-</v>
      </c>
      <c r="P121" s="1008" t="str">
        <f>IFERROR(_xlfn.RANK.EQ(O121,$O$16:$O$194,0)+COUNTIF(O$16:O121,O121)-1,"-")</f>
        <v>-</v>
      </c>
      <c r="Q121" s="1008"/>
      <c r="R121" s="105" t="str">
        <f t="shared" si="25"/>
        <v>-</v>
      </c>
      <c r="S121" s="105" t="str">
        <f t="shared" si="26"/>
        <v>-</v>
      </c>
      <c r="T121" s="1010" t="str">
        <f t="shared" si="27"/>
        <v>-</v>
      </c>
      <c r="U121" s="104" t="str">
        <f t="shared" si="28"/>
        <v>-</v>
      </c>
      <c r="V121" s="1008" t="str">
        <f>IFERROR(_xlfn.RANK.EQ(U121,$U$16:$U$194,0)+COUNTIF(U$16:U121,U121)-1,"-")</f>
        <v>-</v>
      </c>
      <c r="W121" s="1008"/>
      <c r="X121" s="105" t="str">
        <f t="shared" si="29"/>
        <v>-</v>
      </c>
      <c r="Y121" s="105" t="str">
        <f t="shared" si="30"/>
        <v>-</v>
      </c>
      <c r="Z121" s="1010" t="str">
        <f t="shared" si="31"/>
        <v>-</v>
      </c>
      <c r="AA121" s="104" t="str">
        <f t="shared" si="32"/>
        <v>-</v>
      </c>
      <c r="AB121" s="876" t="str">
        <f>IFERROR(_xlfn.RANK.EQ(AA121,$AA$16:$AA$194,0)+COUNTIF(AA$16:AA121,AA121)-1,"-")</f>
        <v>-</v>
      </c>
      <c r="AC121" s="876"/>
      <c r="AD121" s="828" t="str">
        <f t="shared" si="33"/>
        <v>-</v>
      </c>
      <c r="AE121" s="828" t="str">
        <f t="shared" si="34"/>
        <v>-</v>
      </c>
      <c r="AF121" s="959" t="str">
        <f t="shared" si="35"/>
        <v>-</v>
      </c>
      <c r="AG121" s="102"/>
      <c r="AH121" s="1"/>
      <c r="AI121" s="1"/>
      <c r="AJ121" s="1"/>
      <c r="AK121" s="1"/>
      <c r="AL121" s="1"/>
      <c r="AM121" s="1"/>
      <c r="AN121" s="1"/>
      <c r="AO121" s="1"/>
      <c r="AP121" s="1"/>
      <c r="AQ121" s="1"/>
      <c r="AR121" s="1"/>
      <c r="AS121" s="1"/>
      <c r="AT121" s="1"/>
      <c r="AU121" s="1"/>
      <c r="AV121" s="1"/>
      <c r="AW121" s="1"/>
      <c r="AX121" s="1"/>
    </row>
    <row r="122" spans="1:50" ht="26.25" customHeight="1">
      <c r="A122" s="677" t="s">
        <v>604</v>
      </c>
      <c r="B122" s="676" t="s">
        <v>610</v>
      </c>
      <c r="C122" s="15" t="s">
        <v>192</v>
      </c>
      <c r="D122" s="676" t="s">
        <v>731</v>
      </c>
      <c r="E122" s="15" t="s">
        <v>270</v>
      </c>
      <c r="F122" s="680">
        <v>85</v>
      </c>
      <c r="G122" s="681">
        <v>3650</v>
      </c>
      <c r="H122" s="681">
        <v>3290</v>
      </c>
      <c r="I122" s="681">
        <v>3750</v>
      </c>
      <c r="J122" s="681">
        <v>3090</v>
      </c>
      <c r="M122" s="346">
        <v>107</v>
      </c>
      <c r="N122" s="346" t="s">
        <v>310</v>
      </c>
      <c r="O122" s="104" t="str">
        <f t="shared" si="24"/>
        <v>-</v>
      </c>
      <c r="P122" s="1008" t="str">
        <f>IFERROR(_xlfn.RANK.EQ(O122,$O$16:$O$194,0)+COUNTIF(O$16:O122,O122)-1,"-")</f>
        <v>-</v>
      </c>
      <c r="Q122" s="1008"/>
      <c r="R122" s="105" t="str">
        <f t="shared" si="25"/>
        <v>-</v>
      </c>
      <c r="S122" s="105" t="str">
        <f t="shared" si="26"/>
        <v>-</v>
      </c>
      <c r="T122" s="1010" t="str">
        <f t="shared" si="27"/>
        <v>-</v>
      </c>
      <c r="U122" s="104" t="str">
        <f t="shared" si="28"/>
        <v>-</v>
      </c>
      <c r="V122" s="1008" t="str">
        <f>IFERROR(_xlfn.RANK.EQ(U122,$U$16:$U$194,0)+COUNTIF(U$16:U122,U122)-1,"-")</f>
        <v>-</v>
      </c>
      <c r="W122" s="1008"/>
      <c r="X122" s="105" t="str">
        <f t="shared" si="29"/>
        <v>-</v>
      </c>
      <c r="Y122" s="105" t="str">
        <f t="shared" si="30"/>
        <v>-</v>
      </c>
      <c r="Z122" s="1010" t="str">
        <f t="shared" si="31"/>
        <v>-</v>
      </c>
      <c r="AA122" s="104" t="str">
        <f t="shared" si="32"/>
        <v>-</v>
      </c>
      <c r="AB122" s="876" t="str">
        <f>IFERROR(_xlfn.RANK.EQ(AA122,$AA$16:$AA$194,0)+COUNTIF(AA$16:AA122,AA122)-1,"-")</f>
        <v>-</v>
      </c>
      <c r="AC122" s="876"/>
      <c r="AD122" s="828" t="str">
        <f t="shared" si="33"/>
        <v>-</v>
      </c>
      <c r="AE122" s="828" t="str">
        <f t="shared" si="34"/>
        <v>-</v>
      </c>
      <c r="AF122" s="959" t="str">
        <f t="shared" si="35"/>
        <v>-</v>
      </c>
      <c r="AG122" s="102"/>
      <c r="AH122" s="1"/>
      <c r="AI122" s="1"/>
      <c r="AJ122" s="1"/>
      <c r="AK122" s="1"/>
      <c r="AL122" s="1"/>
      <c r="AM122" s="1"/>
      <c r="AN122" s="1"/>
      <c r="AO122" s="1"/>
      <c r="AP122" s="1"/>
      <c r="AQ122" s="1"/>
      <c r="AR122" s="1"/>
      <c r="AS122" s="1"/>
      <c r="AT122" s="1"/>
      <c r="AU122" s="1"/>
      <c r="AV122" s="1"/>
      <c r="AW122" s="1"/>
      <c r="AX122" s="1"/>
    </row>
    <row r="123" spans="1:50" ht="26.25" customHeight="1">
      <c r="A123" s="677" t="s">
        <v>604</v>
      </c>
      <c r="B123" s="676" t="s">
        <v>610</v>
      </c>
      <c r="C123" s="15" t="s">
        <v>192</v>
      </c>
      <c r="D123" s="676" t="s">
        <v>732</v>
      </c>
      <c r="E123" s="15" t="s">
        <v>305</v>
      </c>
      <c r="F123" s="680" t="s">
        <v>145</v>
      </c>
      <c r="G123" s="681" t="s">
        <v>145</v>
      </c>
      <c r="H123" s="681" t="s">
        <v>145</v>
      </c>
      <c r="I123" s="681" t="s">
        <v>145</v>
      </c>
      <c r="J123" s="681" t="s">
        <v>145</v>
      </c>
      <c r="M123" s="346">
        <v>108</v>
      </c>
      <c r="N123" s="346" t="s">
        <v>282</v>
      </c>
      <c r="O123" s="104">
        <f t="shared" si="24"/>
        <v>51</v>
      </c>
      <c r="P123" s="1008">
        <f>IFERROR(_xlfn.RANK.EQ(O123,$O$16:$O$194,0)+COUNTIF(O$16:O123,O123)-1,"-")</f>
        <v>67</v>
      </c>
      <c r="Q123" s="1008"/>
      <c r="R123" s="105" t="str">
        <f t="shared" si="25"/>
        <v>-</v>
      </c>
      <c r="S123" s="105" t="str">
        <f t="shared" si="26"/>
        <v>-</v>
      </c>
      <c r="T123" s="1010" t="str">
        <f t="shared" si="27"/>
        <v>-</v>
      </c>
      <c r="U123" s="104">
        <f t="shared" si="28"/>
        <v>3250</v>
      </c>
      <c r="V123" s="1008">
        <f>IFERROR(_xlfn.RANK.EQ(U123,$U$16:$U$194,0)+COUNTIF(U$16:U123,U123)-1,"-")</f>
        <v>66</v>
      </c>
      <c r="W123" s="1008"/>
      <c r="X123" s="105" t="str">
        <f t="shared" si="29"/>
        <v>-</v>
      </c>
      <c r="Y123" s="105" t="str">
        <f t="shared" si="30"/>
        <v>-</v>
      </c>
      <c r="Z123" s="1010" t="str">
        <f t="shared" si="31"/>
        <v>-</v>
      </c>
      <c r="AA123" s="104">
        <f t="shared" si="32"/>
        <v>6390</v>
      </c>
      <c r="AB123" s="876">
        <f>IFERROR(_xlfn.RANK.EQ(AA123,$AA$16:$AA$194,0)+COUNTIF(AA$16:AA123,AA123)-1,"-")</f>
        <v>60</v>
      </c>
      <c r="AC123" s="876"/>
      <c r="AD123" s="828" t="str">
        <f t="shared" si="33"/>
        <v>-</v>
      </c>
      <c r="AE123" s="828" t="str">
        <f t="shared" si="34"/>
        <v>-</v>
      </c>
      <c r="AF123" s="959" t="str">
        <f t="shared" si="35"/>
        <v>-</v>
      </c>
      <c r="AG123" s="102"/>
      <c r="AH123" s="1"/>
      <c r="AI123" s="1"/>
      <c r="AJ123" s="1"/>
      <c r="AK123" s="1"/>
      <c r="AL123" s="1"/>
      <c r="AM123" s="1"/>
      <c r="AN123" s="1"/>
      <c r="AO123" s="1"/>
      <c r="AP123" s="1"/>
      <c r="AQ123" s="1"/>
      <c r="AR123" s="1"/>
      <c r="AS123" s="1"/>
      <c r="AT123" s="1"/>
      <c r="AU123" s="1"/>
      <c r="AV123" s="1"/>
      <c r="AW123" s="1"/>
      <c r="AX123" s="1"/>
    </row>
    <row r="124" spans="1:50" ht="26.25" customHeight="1">
      <c r="A124" s="677" t="s">
        <v>604</v>
      </c>
      <c r="B124" s="676" t="s">
        <v>612</v>
      </c>
      <c r="C124" s="15" t="s">
        <v>196</v>
      </c>
      <c r="D124" s="676" t="s">
        <v>733</v>
      </c>
      <c r="E124" s="15" t="s">
        <v>259</v>
      </c>
      <c r="F124" s="680" t="s">
        <v>145</v>
      </c>
      <c r="G124" s="681" t="s">
        <v>145</v>
      </c>
      <c r="H124" s="681" t="s">
        <v>145</v>
      </c>
      <c r="I124" s="681" t="s">
        <v>145</v>
      </c>
      <c r="J124" s="681" t="s">
        <v>145</v>
      </c>
      <c r="M124" s="346">
        <v>109</v>
      </c>
      <c r="N124" s="346" t="s">
        <v>318</v>
      </c>
      <c r="O124" s="104">
        <f t="shared" si="24"/>
        <v>8</v>
      </c>
      <c r="P124" s="1008">
        <f>IFERROR(_xlfn.RANK.EQ(O124,$O$16:$O$194,0)+COUNTIF(O$16:O124,O124)-1,"-")</f>
        <v>80</v>
      </c>
      <c r="Q124" s="1008"/>
      <c r="R124" s="105" t="str">
        <f t="shared" si="25"/>
        <v>-</v>
      </c>
      <c r="S124" s="105" t="str">
        <f t="shared" si="26"/>
        <v>-</v>
      </c>
      <c r="T124" s="1010" t="str">
        <f t="shared" si="27"/>
        <v>-</v>
      </c>
      <c r="U124" s="104">
        <f t="shared" si="28"/>
        <v>376</v>
      </c>
      <c r="V124" s="1008">
        <f>IFERROR(_xlfn.RANK.EQ(U124,$U$16:$U$194,0)+COUNTIF(U$16:U124,U124)-1,"-")</f>
        <v>81</v>
      </c>
      <c r="W124" s="1008"/>
      <c r="X124" s="105" t="str">
        <f t="shared" si="29"/>
        <v>-</v>
      </c>
      <c r="Y124" s="105" t="str">
        <f t="shared" si="30"/>
        <v>-</v>
      </c>
      <c r="Z124" s="1010" t="str">
        <f t="shared" si="31"/>
        <v>-</v>
      </c>
      <c r="AA124" s="104">
        <f t="shared" si="32"/>
        <v>4730</v>
      </c>
      <c r="AB124" s="876">
        <f>IFERROR(_xlfn.RANK.EQ(AA124,$AA$16:$AA$194,0)+COUNTIF(AA$16:AA124,AA124)-1,"-")</f>
        <v>81</v>
      </c>
      <c r="AC124" s="876"/>
      <c r="AD124" s="828" t="str">
        <f t="shared" si="33"/>
        <v>-</v>
      </c>
      <c r="AE124" s="828" t="str">
        <f t="shared" si="34"/>
        <v>-</v>
      </c>
      <c r="AF124" s="959" t="str">
        <f t="shared" si="35"/>
        <v>-</v>
      </c>
      <c r="AG124" s="102"/>
      <c r="AH124" s="1"/>
      <c r="AI124" s="1"/>
      <c r="AJ124" s="1"/>
      <c r="AK124" s="1"/>
      <c r="AL124" s="1"/>
      <c r="AM124" s="1"/>
      <c r="AN124" s="1"/>
      <c r="AO124" s="1"/>
      <c r="AP124" s="1"/>
      <c r="AQ124" s="1"/>
      <c r="AR124" s="1"/>
      <c r="AS124" s="1"/>
      <c r="AT124" s="1"/>
      <c r="AU124" s="1"/>
      <c r="AV124" s="1"/>
      <c r="AW124" s="1"/>
      <c r="AX124" s="1"/>
    </row>
    <row r="125" spans="1:50" ht="26.25" customHeight="1">
      <c r="A125" s="677" t="s">
        <v>604</v>
      </c>
      <c r="B125" s="676" t="s">
        <v>612</v>
      </c>
      <c r="C125" s="15" t="s">
        <v>196</v>
      </c>
      <c r="D125" s="676" t="s">
        <v>734</v>
      </c>
      <c r="E125" s="15" t="s">
        <v>341</v>
      </c>
      <c r="F125" s="680" t="s">
        <v>145</v>
      </c>
      <c r="G125" s="681" t="s">
        <v>145</v>
      </c>
      <c r="H125" s="681" t="s">
        <v>145</v>
      </c>
      <c r="I125" s="681" t="s">
        <v>145</v>
      </c>
      <c r="J125" s="681" t="s">
        <v>145</v>
      </c>
      <c r="M125" s="346">
        <v>110</v>
      </c>
      <c r="N125" s="346" t="s">
        <v>327</v>
      </c>
      <c r="O125" s="104">
        <f t="shared" si="24"/>
        <v>18</v>
      </c>
      <c r="P125" s="1008">
        <f>IFERROR(_xlfn.RANK.EQ(O125,$O$16:$O$194,0)+COUNTIF(O$16:O125,O125)-1,"-")</f>
        <v>75</v>
      </c>
      <c r="Q125" s="1008"/>
      <c r="R125" s="105" t="str">
        <f t="shared" si="25"/>
        <v>-</v>
      </c>
      <c r="S125" s="105" t="str">
        <f t="shared" si="26"/>
        <v>-</v>
      </c>
      <c r="T125" s="1010" t="str">
        <f t="shared" si="27"/>
        <v>-</v>
      </c>
      <c r="U125" s="104">
        <f t="shared" si="28"/>
        <v>856</v>
      </c>
      <c r="V125" s="1008">
        <f>IFERROR(_xlfn.RANK.EQ(U125,$U$16:$U$194,0)+COUNTIF(U$16:U125,U125)-1,"-")</f>
        <v>77</v>
      </c>
      <c r="W125" s="1008"/>
      <c r="X125" s="105" t="str">
        <f t="shared" si="29"/>
        <v>-</v>
      </c>
      <c r="Y125" s="105" t="str">
        <f t="shared" si="30"/>
        <v>-</v>
      </c>
      <c r="Z125" s="1010" t="str">
        <f t="shared" si="31"/>
        <v>-</v>
      </c>
      <c r="AA125" s="104">
        <f t="shared" si="32"/>
        <v>4850</v>
      </c>
      <c r="AB125" s="876">
        <f>IFERROR(_xlfn.RANK.EQ(AA125,$AA$16:$AA$194,0)+COUNTIF(AA$16:AA125,AA125)-1,"-")</f>
        <v>79</v>
      </c>
      <c r="AC125" s="876"/>
      <c r="AD125" s="828" t="str">
        <f t="shared" si="33"/>
        <v>-</v>
      </c>
      <c r="AE125" s="828" t="str">
        <f t="shared" si="34"/>
        <v>-</v>
      </c>
      <c r="AF125" s="959" t="str">
        <f t="shared" si="35"/>
        <v>-</v>
      </c>
      <c r="AG125" s="102"/>
      <c r="AH125" s="1"/>
      <c r="AI125" s="1"/>
      <c r="AJ125" s="1"/>
      <c r="AK125" s="1"/>
      <c r="AL125" s="1"/>
      <c r="AM125" s="1"/>
      <c r="AN125" s="1"/>
      <c r="AO125" s="1"/>
      <c r="AP125" s="1"/>
      <c r="AQ125" s="1"/>
      <c r="AR125" s="1"/>
      <c r="AS125" s="1"/>
      <c r="AT125" s="1"/>
      <c r="AU125" s="1"/>
      <c r="AV125" s="1"/>
      <c r="AW125" s="1"/>
      <c r="AX125" s="1"/>
    </row>
    <row r="126" spans="1:50" ht="26.25" customHeight="1">
      <c r="A126" s="677" t="s">
        <v>604</v>
      </c>
      <c r="B126" s="676" t="s">
        <v>612</v>
      </c>
      <c r="C126" s="15" t="s">
        <v>196</v>
      </c>
      <c r="D126" s="676" t="s">
        <v>735</v>
      </c>
      <c r="E126" s="15" t="s">
        <v>340</v>
      </c>
      <c r="F126" s="680" t="s">
        <v>145</v>
      </c>
      <c r="G126" s="681" t="s">
        <v>145</v>
      </c>
      <c r="H126" s="681" t="s">
        <v>145</v>
      </c>
      <c r="I126" s="681" t="s">
        <v>145</v>
      </c>
      <c r="J126" s="681" t="s">
        <v>145</v>
      </c>
      <c r="M126" s="346">
        <v>111</v>
      </c>
      <c r="N126" s="346" t="s">
        <v>270</v>
      </c>
      <c r="O126" s="104">
        <f t="shared" si="24"/>
        <v>85</v>
      </c>
      <c r="P126" s="1008">
        <f>IFERROR(_xlfn.RANK.EQ(O126,$O$16:$O$194,0)+COUNTIF(O$16:O126,O126)-1,"-")</f>
        <v>57</v>
      </c>
      <c r="Q126" s="1008"/>
      <c r="R126" s="105" t="str">
        <f t="shared" si="25"/>
        <v>-</v>
      </c>
      <c r="S126" s="105" t="str">
        <f t="shared" si="26"/>
        <v>-</v>
      </c>
      <c r="T126" s="1010" t="str">
        <f t="shared" si="27"/>
        <v>-</v>
      </c>
      <c r="U126" s="104">
        <f t="shared" si="28"/>
        <v>3090</v>
      </c>
      <c r="V126" s="1008">
        <f>IFERROR(_xlfn.RANK.EQ(U126,$U$16:$U$194,0)+COUNTIF(U$16:U126,U126)-1,"-")</f>
        <v>67</v>
      </c>
      <c r="W126" s="1008"/>
      <c r="X126" s="105" t="str">
        <f t="shared" si="29"/>
        <v>-</v>
      </c>
      <c r="Y126" s="105" t="str">
        <f t="shared" si="30"/>
        <v>-</v>
      </c>
      <c r="Z126" s="1010" t="str">
        <f t="shared" si="31"/>
        <v>-</v>
      </c>
      <c r="AA126" s="104">
        <f t="shared" si="32"/>
        <v>3650</v>
      </c>
      <c r="AB126" s="876">
        <f>IFERROR(_xlfn.RANK.EQ(AA126,$AA$16:$AA$194,0)+COUNTIF(AA$16:AA126,AA126)-1,"-")</f>
        <v>84</v>
      </c>
      <c r="AC126" s="876"/>
      <c r="AD126" s="828" t="str">
        <f t="shared" si="33"/>
        <v>-</v>
      </c>
      <c r="AE126" s="828" t="str">
        <f t="shared" si="34"/>
        <v>-</v>
      </c>
      <c r="AF126" s="959" t="str">
        <f t="shared" si="35"/>
        <v>-</v>
      </c>
      <c r="AG126" s="102"/>
      <c r="AH126" s="1"/>
      <c r="AI126" s="1"/>
      <c r="AJ126" s="1"/>
      <c r="AK126" s="1"/>
      <c r="AL126" s="1"/>
      <c r="AM126" s="1"/>
      <c r="AN126" s="1"/>
      <c r="AO126" s="1"/>
      <c r="AP126" s="1"/>
      <c r="AQ126" s="1"/>
      <c r="AR126" s="1"/>
      <c r="AS126" s="1"/>
      <c r="AT126" s="1"/>
      <c r="AU126" s="1"/>
      <c r="AV126" s="1"/>
      <c r="AW126" s="1"/>
      <c r="AX126" s="1"/>
    </row>
    <row r="127" spans="1:50" ht="26.25" customHeight="1">
      <c r="A127" s="677" t="s">
        <v>604</v>
      </c>
      <c r="B127" s="676" t="s">
        <v>612</v>
      </c>
      <c r="C127" s="15" t="s">
        <v>196</v>
      </c>
      <c r="D127" s="676" t="s">
        <v>736</v>
      </c>
      <c r="E127" s="15" t="s">
        <v>347</v>
      </c>
      <c r="F127" s="680" t="s">
        <v>145</v>
      </c>
      <c r="G127" s="681" t="s">
        <v>145</v>
      </c>
      <c r="H127" s="681" t="s">
        <v>145</v>
      </c>
      <c r="I127" s="681" t="s">
        <v>145</v>
      </c>
      <c r="J127" s="681" t="s">
        <v>145</v>
      </c>
      <c r="M127" s="346">
        <v>112</v>
      </c>
      <c r="N127" s="346" t="s">
        <v>305</v>
      </c>
      <c r="O127" s="104" t="str">
        <f t="shared" si="24"/>
        <v>-</v>
      </c>
      <c r="P127" s="1008" t="str">
        <f>IFERROR(_xlfn.RANK.EQ(O127,$O$16:$O$194,0)+COUNTIF(O$16:O127,O127)-1,"-")</f>
        <v>-</v>
      </c>
      <c r="Q127" s="1008"/>
      <c r="R127" s="105" t="str">
        <f t="shared" si="25"/>
        <v>-</v>
      </c>
      <c r="S127" s="105" t="str">
        <f t="shared" si="26"/>
        <v>-</v>
      </c>
      <c r="T127" s="1010" t="str">
        <f t="shared" si="27"/>
        <v>-</v>
      </c>
      <c r="U127" s="104" t="str">
        <f t="shared" si="28"/>
        <v>-</v>
      </c>
      <c r="V127" s="1008" t="str">
        <f>IFERROR(_xlfn.RANK.EQ(U127,$U$16:$U$194,0)+COUNTIF(U$16:U127,U127)-1,"-")</f>
        <v>-</v>
      </c>
      <c r="W127" s="1008"/>
      <c r="X127" s="105" t="str">
        <f t="shared" si="29"/>
        <v>-</v>
      </c>
      <c r="Y127" s="105" t="str">
        <f t="shared" si="30"/>
        <v>-</v>
      </c>
      <c r="Z127" s="1010" t="str">
        <f t="shared" si="31"/>
        <v>-</v>
      </c>
      <c r="AA127" s="104" t="str">
        <f t="shared" si="32"/>
        <v>-</v>
      </c>
      <c r="AB127" s="876" t="str">
        <f>IFERROR(_xlfn.RANK.EQ(AA127,$AA$16:$AA$194,0)+COUNTIF(AA$16:AA127,AA127)-1,"-")</f>
        <v>-</v>
      </c>
      <c r="AC127" s="876"/>
      <c r="AD127" s="828" t="str">
        <f t="shared" si="33"/>
        <v>-</v>
      </c>
      <c r="AE127" s="828" t="str">
        <f t="shared" si="34"/>
        <v>-</v>
      </c>
      <c r="AF127" s="959" t="str">
        <f t="shared" si="35"/>
        <v>-</v>
      </c>
      <c r="AG127" s="102"/>
      <c r="AH127" s="1"/>
      <c r="AI127" s="1"/>
      <c r="AJ127" s="1"/>
      <c r="AK127" s="1"/>
      <c r="AL127" s="1"/>
      <c r="AM127" s="1"/>
      <c r="AN127" s="1"/>
      <c r="AO127" s="1"/>
      <c r="AP127" s="1"/>
      <c r="AQ127" s="1"/>
      <c r="AR127" s="1"/>
      <c r="AS127" s="1"/>
      <c r="AT127" s="1"/>
      <c r="AU127" s="1"/>
      <c r="AV127" s="1"/>
      <c r="AW127" s="1"/>
      <c r="AX127" s="1"/>
    </row>
    <row r="128" spans="1:50" ht="26.25" customHeight="1">
      <c r="A128" s="677" t="s">
        <v>604</v>
      </c>
      <c r="B128" s="676" t="s">
        <v>612</v>
      </c>
      <c r="C128" s="15" t="s">
        <v>196</v>
      </c>
      <c r="D128" s="676" t="s">
        <v>737</v>
      </c>
      <c r="E128" s="15" t="s">
        <v>292</v>
      </c>
      <c r="F128" s="680" t="s">
        <v>145</v>
      </c>
      <c r="G128" s="681" t="s">
        <v>145</v>
      </c>
      <c r="H128" s="681" t="s">
        <v>145</v>
      </c>
      <c r="I128" s="681" t="s">
        <v>145</v>
      </c>
      <c r="J128" s="681" t="s">
        <v>145</v>
      </c>
      <c r="M128" s="346">
        <v>113</v>
      </c>
      <c r="N128" s="346" t="s">
        <v>341</v>
      </c>
      <c r="O128" s="104" t="str">
        <f t="shared" si="24"/>
        <v>-</v>
      </c>
      <c r="P128" s="1008" t="str">
        <f>IFERROR(_xlfn.RANK.EQ(O128,$O$16:$O$194,0)+COUNTIF(O$16:O128,O128)-1,"-")</f>
        <v>-</v>
      </c>
      <c r="Q128" s="1008"/>
      <c r="R128" s="105" t="str">
        <f t="shared" si="25"/>
        <v>-</v>
      </c>
      <c r="S128" s="105" t="str">
        <f t="shared" si="26"/>
        <v>-</v>
      </c>
      <c r="T128" s="1010" t="str">
        <f t="shared" si="27"/>
        <v>-</v>
      </c>
      <c r="U128" s="104" t="str">
        <f t="shared" si="28"/>
        <v>-</v>
      </c>
      <c r="V128" s="1008" t="str">
        <f>IFERROR(_xlfn.RANK.EQ(U128,$U$16:$U$194,0)+COUNTIF(U$16:U128,U128)-1,"-")</f>
        <v>-</v>
      </c>
      <c r="W128" s="1008"/>
      <c r="X128" s="105" t="str">
        <f t="shared" si="29"/>
        <v>-</v>
      </c>
      <c r="Y128" s="105" t="str">
        <f t="shared" si="30"/>
        <v>-</v>
      </c>
      <c r="Z128" s="1010" t="str">
        <f t="shared" si="31"/>
        <v>-</v>
      </c>
      <c r="AA128" s="104" t="str">
        <f t="shared" si="32"/>
        <v>-</v>
      </c>
      <c r="AB128" s="876" t="str">
        <f>IFERROR(_xlfn.RANK.EQ(AA128,$AA$16:$AA$194,0)+COUNTIF(AA$16:AA128,AA128)-1,"-")</f>
        <v>-</v>
      </c>
      <c r="AC128" s="876"/>
      <c r="AD128" s="828" t="str">
        <f t="shared" si="33"/>
        <v>-</v>
      </c>
      <c r="AE128" s="828" t="str">
        <f t="shared" si="34"/>
        <v>-</v>
      </c>
      <c r="AF128" s="959" t="str">
        <f t="shared" si="35"/>
        <v>-</v>
      </c>
      <c r="AG128" s="102"/>
      <c r="AH128" s="1"/>
      <c r="AI128" s="1"/>
      <c r="AJ128" s="1"/>
      <c r="AK128" s="1"/>
      <c r="AL128" s="1"/>
      <c r="AM128" s="1"/>
      <c r="AN128" s="1"/>
      <c r="AO128" s="1"/>
      <c r="AP128" s="1"/>
      <c r="AQ128" s="1"/>
      <c r="AR128" s="1"/>
      <c r="AS128" s="1"/>
      <c r="AT128" s="1"/>
      <c r="AU128" s="1"/>
      <c r="AV128" s="1"/>
      <c r="AW128" s="1"/>
      <c r="AX128" s="1"/>
    </row>
    <row r="129" spans="1:50" ht="26.25" customHeight="1">
      <c r="A129" s="677" t="s">
        <v>604</v>
      </c>
      <c r="B129" s="676" t="s">
        <v>612</v>
      </c>
      <c r="C129" s="15" t="s">
        <v>196</v>
      </c>
      <c r="D129" s="676" t="s">
        <v>738</v>
      </c>
      <c r="E129" s="15" t="s">
        <v>275</v>
      </c>
      <c r="F129" s="680" t="s">
        <v>145</v>
      </c>
      <c r="G129" s="681" t="s">
        <v>145</v>
      </c>
      <c r="H129" s="681" t="s">
        <v>145</v>
      </c>
      <c r="I129" s="681" t="s">
        <v>145</v>
      </c>
      <c r="J129" s="681" t="s">
        <v>145</v>
      </c>
      <c r="M129" s="346">
        <v>114</v>
      </c>
      <c r="N129" s="346" t="s">
        <v>340</v>
      </c>
      <c r="O129" s="104" t="str">
        <f t="shared" si="24"/>
        <v>-</v>
      </c>
      <c r="P129" s="1008" t="str">
        <f>IFERROR(_xlfn.RANK.EQ(O129,$O$16:$O$194,0)+COUNTIF(O$16:O129,O129)-1,"-")</f>
        <v>-</v>
      </c>
      <c r="Q129" s="1008"/>
      <c r="R129" s="105" t="str">
        <f t="shared" si="25"/>
        <v>-</v>
      </c>
      <c r="S129" s="105" t="str">
        <f t="shared" si="26"/>
        <v>-</v>
      </c>
      <c r="T129" s="1010" t="str">
        <f t="shared" si="27"/>
        <v>-</v>
      </c>
      <c r="U129" s="104" t="str">
        <f t="shared" si="28"/>
        <v>-</v>
      </c>
      <c r="V129" s="1008" t="str">
        <f>IFERROR(_xlfn.RANK.EQ(U129,$U$16:$U$194,0)+COUNTIF(U$16:U129,U129)-1,"-")</f>
        <v>-</v>
      </c>
      <c r="W129" s="1008"/>
      <c r="X129" s="105" t="str">
        <f t="shared" si="29"/>
        <v>-</v>
      </c>
      <c r="Y129" s="105" t="str">
        <f t="shared" si="30"/>
        <v>-</v>
      </c>
      <c r="Z129" s="1010" t="str">
        <f t="shared" si="31"/>
        <v>-</v>
      </c>
      <c r="AA129" s="104" t="str">
        <f t="shared" si="32"/>
        <v>-</v>
      </c>
      <c r="AB129" s="876" t="str">
        <f>IFERROR(_xlfn.RANK.EQ(AA129,$AA$16:$AA$194,0)+COUNTIF(AA$16:AA129,AA129)-1,"-")</f>
        <v>-</v>
      </c>
      <c r="AC129" s="876"/>
      <c r="AD129" s="828" t="str">
        <f t="shared" si="33"/>
        <v>-</v>
      </c>
      <c r="AE129" s="828" t="str">
        <f t="shared" si="34"/>
        <v>-</v>
      </c>
      <c r="AF129" s="959" t="str">
        <f t="shared" si="35"/>
        <v>-</v>
      </c>
      <c r="AG129" s="102"/>
      <c r="AH129" s="1"/>
      <c r="AI129" s="1"/>
      <c r="AJ129" s="1"/>
      <c r="AK129" s="1"/>
      <c r="AL129" s="1"/>
      <c r="AM129" s="1"/>
      <c r="AN129" s="1"/>
      <c r="AO129" s="1"/>
      <c r="AP129" s="1"/>
      <c r="AQ129" s="1"/>
      <c r="AR129" s="1"/>
      <c r="AS129" s="1"/>
      <c r="AT129" s="1"/>
      <c r="AU129" s="1"/>
      <c r="AV129" s="1"/>
      <c r="AW129" s="1"/>
      <c r="AX129" s="1"/>
    </row>
    <row r="130" spans="1:50" ht="26.25" customHeight="1">
      <c r="A130" s="677" t="s">
        <v>604</v>
      </c>
      <c r="B130" s="676" t="s">
        <v>612</v>
      </c>
      <c r="C130" s="15" t="s">
        <v>196</v>
      </c>
      <c r="D130" s="676" t="s">
        <v>739</v>
      </c>
      <c r="E130" s="15" t="s">
        <v>371</v>
      </c>
      <c r="F130" s="680" t="s">
        <v>145</v>
      </c>
      <c r="G130" s="681" t="s">
        <v>145</v>
      </c>
      <c r="H130" s="681" t="s">
        <v>145</v>
      </c>
      <c r="I130" s="681" t="s">
        <v>145</v>
      </c>
      <c r="J130" s="681" t="s">
        <v>145</v>
      </c>
      <c r="M130" s="346">
        <v>115</v>
      </c>
      <c r="N130" s="346" t="s">
        <v>347</v>
      </c>
      <c r="O130" s="104" t="str">
        <f t="shared" si="24"/>
        <v>-</v>
      </c>
      <c r="P130" s="1008" t="str">
        <f>IFERROR(_xlfn.RANK.EQ(O130,$O$16:$O$194,0)+COUNTIF(O$16:O130,O130)-1,"-")</f>
        <v>-</v>
      </c>
      <c r="Q130" s="1008"/>
      <c r="R130" s="105" t="str">
        <f t="shared" si="25"/>
        <v>-</v>
      </c>
      <c r="S130" s="105" t="str">
        <f t="shared" si="26"/>
        <v>-</v>
      </c>
      <c r="T130" s="1010" t="str">
        <f t="shared" si="27"/>
        <v>-</v>
      </c>
      <c r="U130" s="104" t="str">
        <f t="shared" si="28"/>
        <v>-</v>
      </c>
      <c r="V130" s="1008" t="str">
        <f>IFERROR(_xlfn.RANK.EQ(U130,$U$16:$U$194,0)+COUNTIF(U$16:U130,U130)-1,"-")</f>
        <v>-</v>
      </c>
      <c r="W130" s="1008"/>
      <c r="X130" s="105" t="str">
        <f t="shared" si="29"/>
        <v>-</v>
      </c>
      <c r="Y130" s="105" t="str">
        <f t="shared" si="30"/>
        <v>-</v>
      </c>
      <c r="Z130" s="1010" t="str">
        <f t="shared" si="31"/>
        <v>-</v>
      </c>
      <c r="AA130" s="104" t="str">
        <f t="shared" si="32"/>
        <v>-</v>
      </c>
      <c r="AB130" s="876" t="str">
        <f>IFERROR(_xlfn.RANK.EQ(AA130,$AA$16:$AA$194,0)+COUNTIF(AA$16:AA130,AA130)-1,"-")</f>
        <v>-</v>
      </c>
      <c r="AC130" s="876"/>
      <c r="AD130" s="828" t="str">
        <f t="shared" si="33"/>
        <v>-</v>
      </c>
      <c r="AE130" s="828" t="str">
        <f t="shared" si="34"/>
        <v>-</v>
      </c>
      <c r="AF130" s="959" t="str">
        <f t="shared" si="35"/>
        <v>-</v>
      </c>
      <c r="AG130" s="102"/>
      <c r="AH130" s="1"/>
      <c r="AI130" s="1"/>
      <c r="AK130" s="1"/>
      <c r="AL130" s="1"/>
      <c r="AM130" s="1"/>
      <c r="AN130" s="1"/>
      <c r="AO130" s="1"/>
      <c r="AP130" s="1"/>
      <c r="AQ130" s="1"/>
      <c r="AR130" s="1"/>
      <c r="AS130" s="1"/>
      <c r="AT130" s="1"/>
      <c r="AU130" s="1"/>
      <c r="AV130" s="1"/>
      <c r="AW130" s="1"/>
      <c r="AX130" s="1"/>
    </row>
    <row r="131" spans="1:50" ht="26.25" customHeight="1">
      <c r="A131" s="677" t="s">
        <v>604</v>
      </c>
      <c r="B131" s="676" t="s">
        <v>612</v>
      </c>
      <c r="C131" s="15" t="s">
        <v>196</v>
      </c>
      <c r="D131" s="676" t="s">
        <v>740</v>
      </c>
      <c r="E131" s="15" t="s">
        <v>372</v>
      </c>
      <c r="F131" s="680" t="s">
        <v>145</v>
      </c>
      <c r="G131" s="681" t="s">
        <v>145</v>
      </c>
      <c r="H131" s="681" t="s">
        <v>145</v>
      </c>
      <c r="I131" s="681" t="s">
        <v>145</v>
      </c>
      <c r="J131" s="681" t="s">
        <v>145</v>
      </c>
      <c r="M131" s="346">
        <v>116</v>
      </c>
      <c r="N131" s="346" t="s">
        <v>292</v>
      </c>
      <c r="O131" s="104" t="str">
        <f t="shared" si="24"/>
        <v>-</v>
      </c>
      <c r="P131" s="1008" t="str">
        <f>IFERROR(_xlfn.RANK.EQ(O131,$O$16:$O$194,0)+COUNTIF(O$16:O131,O131)-1,"-")</f>
        <v>-</v>
      </c>
      <c r="Q131" s="1008"/>
      <c r="R131" s="105" t="str">
        <f t="shared" si="25"/>
        <v>-</v>
      </c>
      <c r="S131" s="105" t="str">
        <f t="shared" si="26"/>
        <v>-</v>
      </c>
      <c r="T131" s="1010" t="str">
        <f t="shared" si="27"/>
        <v>-</v>
      </c>
      <c r="U131" s="104" t="str">
        <f t="shared" si="28"/>
        <v>-</v>
      </c>
      <c r="V131" s="1008" t="str">
        <f>IFERROR(_xlfn.RANK.EQ(U131,$U$16:$U$194,0)+COUNTIF(U$16:U131,U131)-1,"-")</f>
        <v>-</v>
      </c>
      <c r="W131" s="1008"/>
      <c r="X131" s="105" t="str">
        <f t="shared" si="29"/>
        <v>-</v>
      </c>
      <c r="Y131" s="105" t="str">
        <f t="shared" si="30"/>
        <v>-</v>
      </c>
      <c r="Z131" s="1010" t="str">
        <f t="shared" si="31"/>
        <v>-</v>
      </c>
      <c r="AA131" s="104" t="str">
        <f t="shared" si="32"/>
        <v>-</v>
      </c>
      <c r="AB131" s="876" t="str">
        <f>IFERROR(_xlfn.RANK.EQ(AA131,$AA$16:$AA$194,0)+COUNTIF(AA$16:AA131,AA131)-1,"-")</f>
        <v>-</v>
      </c>
      <c r="AC131" s="876"/>
      <c r="AD131" s="828" t="str">
        <f t="shared" si="33"/>
        <v>-</v>
      </c>
      <c r="AE131" s="828" t="str">
        <f t="shared" si="34"/>
        <v>-</v>
      </c>
      <c r="AF131" s="959" t="str">
        <f t="shared" si="35"/>
        <v>-</v>
      </c>
      <c r="AG131" s="102"/>
      <c r="AH131" s="1"/>
      <c r="AI131" s="1"/>
      <c r="AJ131" s="1"/>
      <c r="AK131" s="1"/>
      <c r="AL131" s="1"/>
      <c r="AM131" s="1"/>
      <c r="AN131" s="1"/>
      <c r="AO131" s="1"/>
      <c r="AP131" s="1"/>
      <c r="AQ131" s="1"/>
      <c r="AR131" s="1"/>
      <c r="AS131" s="1"/>
      <c r="AT131" s="1"/>
      <c r="AU131" s="1"/>
      <c r="AV131" s="1"/>
      <c r="AW131" s="1"/>
      <c r="AX131" s="1"/>
    </row>
    <row r="132" spans="1:50" ht="26.25" customHeight="1">
      <c r="A132" s="677" t="s">
        <v>604</v>
      </c>
      <c r="B132" s="676" t="s">
        <v>612</v>
      </c>
      <c r="C132" s="15" t="s">
        <v>196</v>
      </c>
      <c r="D132" s="676" t="s">
        <v>741</v>
      </c>
      <c r="E132" s="15" t="s">
        <v>373</v>
      </c>
      <c r="F132" s="680" t="s">
        <v>145</v>
      </c>
      <c r="G132" s="681" t="s">
        <v>145</v>
      </c>
      <c r="H132" s="681" t="s">
        <v>145</v>
      </c>
      <c r="I132" s="681" t="s">
        <v>145</v>
      </c>
      <c r="J132" s="681" t="s">
        <v>145</v>
      </c>
      <c r="M132" s="346">
        <v>117</v>
      </c>
      <c r="N132" s="346" t="s">
        <v>275</v>
      </c>
      <c r="O132" s="104" t="str">
        <f t="shared" si="24"/>
        <v>-</v>
      </c>
      <c r="P132" s="1008" t="str">
        <f>IFERROR(_xlfn.RANK.EQ(O132,$O$16:$O$194,0)+COUNTIF(O$16:O132,O132)-1,"-")</f>
        <v>-</v>
      </c>
      <c r="Q132" s="1008"/>
      <c r="R132" s="105" t="str">
        <f t="shared" si="25"/>
        <v>-</v>
      </c>
      <c r="S132" s="105" t="str">
        <f t="shared" si="26"/>
        <v>-</v>
      </c>
      <c r="T132" s="1010" t="str">
        <f t="shared" si="27"/>
        <v>-</v>
      </c>
      <c r="U132" s="104" t="str">
        <f t="shared" si="28"/>
        <v>-</v>
      </c>
      <c r="V132" s="1008" t="str">
        <f>IFERROR(_xlfn.RANK.EQ(U132,$U$16:$U$194,0)+COUNTIF(U$16:U132,U132)-1,"-")</f>
        <v>-</v>
      </c>
      <c r="W132" s="1008"/>
      <c r="X132" s="105" t="str">
        <f t="shared" si="29"/>
        <v>-</v>
      </c>
      <c r="Y132" s="105" t="str">
        <f t="shared" si="30"/>
        <v>-</v>
      </c>
      <c r="Z132" s="1010" t="str">
        <f t="shared" si="31"/>
        <v>-</v>
      </c>
      <c r="AA132" s="104" t="str">
        <f t="shared" si="32"/>
        <v>-</v>
      </c>
      <c r="AB132" s="876" t="str">
        <f>IFERROR(_xlfn.RANK.EQ(AA132,$AA$16:$AA$194,0)+COUNTIF(AA$16:AA132,AA132)-1,"-")</f>
        <v>-</v>
      </c>
      <c r="AC132" s="876"/>
      <c r="AD132" s="828" t="str">
        <f t="shared" si="33"/>
        <v>-</v>
      </c>
      <c r="AE132" s="828" t="str">
        <f t="shared" si="34"/>
        <v>-</v>
      </c>
      <c r="AF132" s="959" t="str">
        <f t="shared" si="35"/>
        <v>-</v>
      </c>
      <c r="AG132" s="102"/>
      <c r="AJ132" s="1"/>
      <c r="AQ132" s="1"/>
      <c r="AR132" s="1"/>
      <c r="AS132" s="1"/>
      <c r="AT132" s="1"/>
      <c r="AU132" s="1"/>
      <c r="AV132" s="1"/>
      <c r="AW132" s="1"/>
      <c r="AX132" s="1"/>
    </row>
    <row r="133" spans="1:50" ht="26.25" customHeight="1">
      <c r="A133" s="677" t="s">
        <v>604</v>
      </c>
      <c r="B133" s="676" t="s">
        <v>612</v>
      </c>
      <c r="C133" s="15" t="s">
        <v>196</v>
      </c>
      <c r="D133" s="676" t="s">
        <v>742</v>
      </c>
      <c r="E133" s="15" t="s">
        <v>326</v>
      </c>
      <c r="F133" s="680" t="s">
        <v>145</v>
      </c>
      <c r="G133" s="681" t="s">
        <v>145</v>
      </c>
      <c r="H133" s="681" t="s">
        <v>145</v>
      </c>
      <c r="I133" s="681" t="s">
        <v>145</v>
      </c>
      <c r="J133" s="681" t="s">
        <v>145</v>
      </c>
      <c r="M133" s="346">
        <v>118</v>
      </c>
      <c r="N133" s="346" t="s">
        <v>371</v>
      </c>
      <c r="O133" s="104" t="str">
        <f t="shared" si="24"/>
        <v>-</v>
      </c>
      <c r="P133" s="1008" t="str">
        <f>IFERROR(_xlfn.RANK.EQ(O133,$O$16:$O$194,0)+COUNTIF(O$16:O133,O133)-1,"-")</f>
        <v>-</v>
      </c>
      <c r="Q133" s="1008"/>
      <c r="R133" s="105" t="str">
        <f t="shared" si="25"/>
        <v>-</v>
      </c>
      <c r="S133" s="105" t="str">
        <f t="shared" si="26"/>
        <v>-</v>
      </c>
      <c r="T133" s="1010" t="str">
        <f t="shared" si="27"/>
        <v>-</v>
      </c>
      <c r="U133" s="104" t="str">
        <f t="shared" si="28"/>
        <v>-</v>
      </c>
      <c r="V133" s="1008" t="str">
        <f>IFERROR(_xlfn.RANK.EQ(U133,$U$16:$U$194,0)+COUNTIF(U$16:U133,U133)-1,"-")</f>
        <v>-</v>
      </c>
      <c r="W133" s="1008"/>
      <c r="X133" s="105" t="str">
        <f t="shared" si="29"/>
        <v>-</v>
      </c>
      <c r="Y133" s="105" t="str">
        <f t="shared" si="30"/>
        <v>-</v>
      </c>
      <c r="Z133" s="1010" t="str">
        <f t="shared" si="31"/>
        <v>-</v>
      </c>
      <c r="AA133" s="104" t="str">
        <f t="shared" si="32"/>
        <v>-</v>
      </c>
      <c r="AB133" s="876" t="str">
        <f>IFERROR(_xlfn.RANK.EQ(AA133,$AA$16:$AA$194,0)+COUNTIF(AA$16:AA133,AA133)-1,"-")</f>
        <v>-</v>
      </c>
      <c r="AC133" s="876"/>
      <c r="AD133" s="828" t="str">
        <f t="shared" si="33"/>
        <v>-</v>
      </c>
      <c r="AE133" s="828" t="str">
        <f t="shared" si="34"/>
        <v>-</v>
      </c>
      <c r="AF133" s="959" t="str">
        <f t="shared" si="35"/>
        <v>-</v>
      </c>
      <c r="AG133" s="102"/>
      <c r="AH133" s="1"/>
      <c r="AI133" s="1"/>
      <c r="AJ133" s="1"/>
      <c r="AK133" s="1"/>
      <c r="AL133" s="1"/>
      <c r="AM133" s="1"/>
      <c r="AN133" s="1"/>
      <c r="AO133" s="1"/>
      <c r="AP133" s="1"/>
    </row>
    <row r="134" spans="1:50" ht="26.25" customHeight="1">
      <c r="A134" s="677" t="s">
        <v>604</v>
      </c>
      <c r="B134" s="676" t="s">
        <v>614</v>
      </c>
      <c r="C134" s="15" t="s">
        <v>186</v>
      </c>
      <c r="D134" s="676" t="s">
        <v>743</v>
      </c>
      <c r="E134" s="15" t="s">
        <v>214</v>
      </c>
      <c r="F134" s="680">
        <v>2840</v>
      </c>
      <c r="G134" s="681">
        <v>6810</v>
      </c>
      <c r="H134" s="681">
        <v>5810</v>
      </c>
      <c r="I134" s="681">
        <v>6820</v>
      </c>
      <c r="J134" s="681">
        <v>193200</v>
      </c>
      <c r="M134" s="346">
        <v>119</v>
      </c>
      <c r="N134" s="346" t="s">
        <v>372</v>
      </c>
      <c r="O134" s="104" t="str">
        <f t="shared" si="24"/>
        <v>-</v>
      </c>
      <c r="P134" s="1008" t="str">
        <f>IFERROR(_xlfn.RANK.EQ(O134,$O$16:$O$194,0)+COUNTIF(O$16:O134,O134)-1,"-")</f>
        <v>-</v>
      </c>
      <c r="Q134" s="1008"/>
      <c r="R134" s="105" t="str">
        <f t="shared" si="25"/>
        <v>-</v>
      </c>
      <c r="S134" s="105" t="str">
        <f t="shared" si="26"/>
        <v>-</v>
      </c>
      <c r="T134" s="1010" t="str">
        <f t="shared" si="27"/>
        <v>-</v>
      </c>
      <c r="U134" s="104" t="str">
        <f t="shared" si="28"/>
        <v>-</v>
      </c>
      <c r="V134" s="1008" t="str">
        <f>IFERROR(_xlfn.RANK.EQ(U134,$U$16:$U$194,0)+COUNTIF(U$16:U134,U134)-1,"-")</f>
        <v>-</v>
      </c>
      <c r="W134" s="1008"/>
      <c r="X134" s="105" t="str">
        <f t="shared" si="29"/>
        <v>-</v>
      </c>
      <c r="Y134" s="105" t="str">
        <f t="shared" si="30"/>
        <v>-</v>
      </c>
      <c r="Z134" s="1010" t="str">
        <f t="shared" si="31"/>
        <v>-</v>
      </c>
      <c r="AA134" s="104" t="str">
        <f t="shared" si="32"/>
        <v>-</v>
      </c>
      <c r="AB134" s="876" t="str">
        <f>IFERROR(_xlfn.RANK.EQ(AA134,$AA$16:$AA$194,0)+COUNTIF(AA$16:AA134,AA134)-1,"-")</f>
        <v>-</v>
      </c>
      <c r="AC134" s="876"/>
      <c r="AD134" s="828" t="str">
        <f t="shared" si="33"/>
        <v>-</v>
      </c>
      <c r="AE134" s="828" t="str">
        <f t="shared" si="34"/>
        <v>-</v>
      </c>
      <c r="AF134" s="959" t="str">
        <f t="shared" si="35"/>
        <v>-</v>
      </c>
      <c r="AG134" s="102"/>
      <c r="AH134" s="1"/>
      <c r="AI134" s="1"/>
      <c r="AJ134" s="1"/>
      <c r="AK134" s="1"/>
      <c r="AL134" s="1"/>
      <c r="AM134" s="1"/>
      <c r="AN134" s="1"/>
      <c r="AO134" s="1"/>
      <c r="AP134" s="1"/>
      <c r="AQ134" s="1"/>
      <c r="AR134" s="1"/>
      <c r="AS134" s="1"/>
      <c r="AT134" s="1"/>
      <c r="AU134" s="1"/>
      <c r="AV134" s="1"/>
      <c r="AW134" s="1"/>
      <c r="AX134" s="1"/>
    </row>
    <row r="135" spans="1:50" ht="26.25" customHeight="1">
      <c r="A135" s="677" t="s">
        <v>604</v>
      </c>
      <c r="B135" s="676" t="s">
        <v>614</v>
      </c>
      <c r="C135" s="15" t="s">
        <v>186</v>
      </c>
      <c r="D135" s="676" t="s">
        <v>744</v>
      </c>
      <c r="E135" s="15" t="s">
        <v>205</v>
      </c>
      <c r="F135" s="680">
        <v>2950</v>
      </c>
      <c r="G135" s="681">
        <v>7020</v>
      </c>
      <c r="H135" s="681" t="s">
        <v>145</v>
      </c>
      <c r="I135" s="681">
        <v>7020</v>
      </c>
      <c r="J135" s="681">
        <v>206800</v>
      </c>
      <c r="M135" s="346">
        <v>120</v>
      </c>
      <c r="N135" s="346" t="s">
        <v>373</v>
      </c>
      <c r="O135" s="104" t="str">
        <f t="shared" si="24"/>
        <v>-</v>
      </c>
      <c r="P135" s="1008" t="str">
        <f>IFERROR(_xlfn.RANK.EQ(O135,$O$16:$O$194,0)+COUNTIF(O$16:O135,O135)-1,"-")</f>
        <v>-</v>
      </c>
      <c r="Q135" s="1008"/>
      <c r="R135" s="105" t="str">
        <f t="shared" si="25"/>
        <v>-</v>
      </c>
      <c r="S135" s="105" t="str">
        <f t="shared" si="26"/>
        <v>-</v>
      </c>
      <c r="T135" s="1010" t="str">
        <f t="shared" si="27"/>
        <v>-</v>
      </c>
      <c r="U135" s="104" t="str">
        <f t="shared" si="28"/>
        <v>-</v>
      </c>
      <c r="V135" s="1008" t="str">
        <f>IFERROR(_xlfn.RANK.EQ(U135,$U$16:$U$194,0)+COUNTIF(U$16:U135,U135)-1,"-")</f>
        <v>-</v>
      </c>
      <c r="W135" s="1008"/>
      <c r="X135" s="105" t="str">
        <f t="shared" si="29"/>
        <v>-</v>
      </c>
      <c r="Y135" s="105" t="str">
        <f t="shared" si="30"/>
        <v>-</v>
      </c>
      <c r="Z135" s="1010" t="str">
        <f t="shared" si="31"/>
        <v>-</v>
      </c>
      <c r="AA135" s="104" t="str">
        <f t="shared" si="32"/>
        <v>-</v>
      </c>
      <c r="AB135" s="876" t="str">
        <f>IFERROR(_xlfn.RANK.EQ(AA135,$AA$16:$AA$194,0)+COUNTIF(AA$16:AA135,AA135)-1,"-")</f>
        <v>-</v>
      </c>
      <c r="AC135" s="876"/>
      <c r="AD135" s="828" t="str">
        <f t="shared" si="33"/>
        <v>-</v>
      </c>
      <c r="AE135" s="828" t="str">
        <f t="shared" si="34"/>
        <v>-</v>
      </c>
      <c r="AF135" s="959" t="str">
        <f t="shared" si="35"/>
        <v>-</v>
      </c>
      <c r="AG135" s="102"/>
      <c r="AH135" s="1"/>
      <c r="AI135" s="1"/>
      <c r="AJ135" s="1"/>
      <c r="AK135" s="1"/>
      <c r="AL135" s="1"/>
      <c r="AM135" s="1"/>
      <c r="AN135" s="1"/>
      <c r="AO135" s="1"/>
      <c r="AP135" s="1"/>
      <c r="AQ135" s="1"/>
      <c r="AR135" s="1"/>
      <c r="AS135" s="1"/>
      <c r="AT135" s="1"/>
      <c r="AU135" s="1"/>
      <c r="AV135" s="1"/>
      <c r="AW135" s="1"/>
      <c r="AX135" s="1"/>
    </row>
    <row r="136" spans="1:50" ht="26.25" customHeight="1">
      <c r="A136" s="677" t="s">
        <v>604</v>
      </c>
      <c r="B136" s="676" t="s">
        <v>614</v>
      </c>
      <c r="C136" s="15" t="s">
        <v>186</v>
      </c>
      <c r="D136" s="676" t="s">
        <v>745</v>
      </c>
      <c r="E136" s="15" t="s">
        <v>321</v>
      </c>
      <c r="F136" s="680">
        <v>86</v>
      </c>
      <c r="G136" s="681">
        <v>4770</v>
      </c>
      <c r="H136" s="681" t="s">
        <v>145</v>
      </c>
      <c r="I136" s="681">
        <v>4770</v>
      </c>
      <c r="J136" s="681">
        <v>4080</v>
      </c>
      <c r="M136" s="346">
        <v>121</v>
      </c>
      <c r="N136" s="346" t="s">
        <v>326</v>
      </c>
      <c r="O136" s="104" t="str">
        <f t="shared" si="24"/>
        <v>-</v>
      </c>
      <c r="P136" s="1008" t="str">
        <f>IFERROR(_xlfn.RANK.EQ(O136,$O$16:$O$194,0)+COUNTIF(O$16:O136,O136)-1,"-")</f>
        <v>-</v>
      </c>
      <c r="Q136" s="1008"/>
      <c r="R136" s="105" t="str">
        <f t="shared" si="25"/>
        <v>-</v>
      </c>
      <c r="S136" s="105" t="str">
        <f t="shared" si="26"/>
        <v>-</v>
      </c>
      <c r="T136" s="1010" t="str">
        <f t="shared" si="27"/>
        <v>-</v>
      </c>
      <c r="U136" s="104" t="str">
        <f t="shared" si="28"/>
        <v>-</v>
      </c>
      <c r="V136" s="1008" t="str">
        <f>IFERROR(_xlfn.RANK.EQ(U136,$U$16:$U$194,0)+COUNTIF(U$16:U136,U136)-1,"-")</f>
        <v>-</v>
      </c>
      <c r="W136" s="1008"/>
      <c r="X136" s="105" t="str">
        <f t="shared" si="29"/>
        <v>-</v>
      </c>
      <c r="Y136" s="105" t="str">
        <f t="shared" si="30"/>
        <v>-</v>
      </c>
      <c r="Z136" s="1010" t="str">
        <f t="shared" si="31"/>
        <v>-</v>
      </c>
      <c r="AA136" s="104" t="str">
        <f t="shared" si="32"/>
        <v>-</v>
      </c>
      <c r="AB136" s="876" t="str">
        <f>IFERROR(_xlfn.RANK.EQ(AA136,$AA$16:$AA$194,0)+COUNTIF(AA$16:AA136,AA136)-1,"-")</f>
        <v>-</v>
      </c>
      <c r="AC136" s="876"/>
      <c r="AD136" s="828" t="str">
        <f t="shared" si="33"/>
        <v>-</v>
      </c>
      <c r="AE136" s="828" t="str">
        <f t="shared" si="34"/>
        <v>-</v>
      </c>
      <c r="AF136" s="959" t="str">
        <f t="shared" si="35"/>
        <v>-</v>
      </c>
      <c r="AG136" s="102"/>
      <c r="AH136" s="1"/>
      <c r="AI136" s="1"/>
      <c r="AJ136" s="1"/>
      <c r="AK136" s="1"/>
      <c r="AL136" s="1"/>
      <c r="AM136" s="1"/>
      <c r="AN136" s="1"/>
      <c r="AO136" s="1"/>
      <c r="AP136" s="1"/>
      <c r="AQ136" s="1"/>
      <c r="AR136" s="1"/>
      <c r="AS136" s="1"/>
      <c r="AT136" s="1"/>
      <c r="AU136" s="1"/>
      <c r="AV136" s="1"/>
      <c r="AW136" s="1"/>
      <c r="AX136" s="1"/>
    </row>
    <row r="137" spans="1:50" ht="26.25" customHeight="1">
      <c r="A137" s="677" t="s">
        <v>604</v>
      </c>
      <c r="B137" s="676" t="s">
        <v>614</v>
      </c>
      <c r="C137" s="15" t="s">
        <v>186</v>
      </c>
      <c r="D137" s="676" t="s">
        <v>746</v>
      </c>
      <c r="E137" s="15" t="s">
        <v>254</v>
      </c>
      <c r="F137" s="680">
        <v>1920</v>
      </c>
      <c r="G137" s="681">
        <v>6620</v>
      </c>
      <c r="H137" s="681" t="s">
        <v>888</v>
      </c>
      <c r="I137" s="681">
        <v>6620</v>
      </c>
      <c r="J137" s="681">
        <v>127300</v>
      </c>
      <c r="M137" s="346">
        <v>122</v>
      </c>
      <c r="N137" s="346" t="s">
        <v>254</v>
      </c>
      <c r="O137" s="104">
        <f t="shared" si="24"/>
        <v>1920</v>
      </c>
      <c r="P137" s="1008">
        <f>IFERROR(_xlfn.RANK.EQ(O137,$O$16:$O$194,0)+COUNTIF(O$16:O137,O137)-1,"-")</f>
        <v>12</v>
      </c>
      <c r="Q137" s="1008"/>
      <c r="R137" s="105" t="str">
        <f t="shared" si="25"/>
        <v>-</v>
      </c>
      <c r="S137" s="105" t="str">
        <f t="shared" si="26"/>
        <v>-</v>
      </c>
      <c r="T137" s="1010" t="str">
        <f t="shared" si="27"/>
        <v>-</v>
      </c>
      <c r="U137" s="104">
        <f t="shared" si="28"/>
        <v>127300</v>
      </c>
      <c r="V137" s="1008">
        <f>IFERROR(_xlfn.RANK.EQ(U137,$U$16:$U$194,0)+COUNTIF(U$16:U137,U137)-1,"-")</f>
        <v>13</v>
      </c>
      <c r="W137" s="1008"/>
      <c r="X137" s="105" t="str">
        <f t="shared" si="29"/>
        <v>-</v>
      </c>
      <c r="Y137" s="105" t="str">
        <f t="shared" si="30"/>
        <v>-</v>
      </c>
      <c r="Z137" s="1010" t="str">
        <f t="shared" si="31"/>
        <v>-</v>
      </c>
      <c r="AA137" s="104">
        <f t="shared" si="32"/>
        <v>6620</v>
      </c>
      <c r="AB137" s="876">
        <f>IFERROR(_xlfn.RANK.EQ(AA137,$AA$16:$AA$194,0)+COUNTIF(AA$16:AA137,AA137)-1,"-")</f>
        <v>50</v>
      </c>
      <c r="AC137" s="876"/>
      <c r="AD137" s="828" t="str">
        <f t="shared" si="33"/>
        <v>-</v>
      </c>
      <c r="AE137" s="828" t="str">
        <f t="shared" si="34"/>
        <v>-</v>
      </c>
      <c r="AF137" s="959" t="str">
        <f t="shared" si="35"/>
        <v>-</v>
      </c>
      <c r="AG137" s="102"/>
      <c r="AH137" s="1"/>
      <c r="AI137" s="1"/>
      <c r="AJ137" s="1"/>
      <c r="AK137" s="1"/>
      <c r="AL137" s="1"/>
      <c r="AM137" s="1"/>
      <c r="AN137" s="1"/>
      <c r="AO137" s="1"/>
      <c r="AP137" s="1"/>
      <c r="AQ137" s="1"/>
      <c r="AR137" s="1"/>
      <c r="AS137" s="1"/>
      <c r="AT137" s="1"/>
      <c r="AU137" s="1"/>
      <c r="AV137" s="1"/>
      <c r="AW137" s="1"/>
      <c r="AX137" s="1"/>
    </row>
    <row r="138" spans="1:50" ht="26.25" customHeight="1">
      <c r="A138" s="677" t="s">
        <v>604</v>
      </c>
      <c r="B138" s="676" t="s">
        <v>614</v>
      </c>
      <c r="C138" s="15" t="s">
        <v>186</v>
      </c>
      <c r="D138" s="676" t="s">
        <v>747</v>
      </c>
      <c r="E138" s="15" t="s">
        <v>287</v>
      </c>
      <c r="F138" s="680">
        <v>643</v>
      </c>
      <c r="G138" s="681">
        <v>6620</v>
      </c>
      <c r="H138" s="681" t="s">
        <v>145</v>
      </c>
      <c r="I138" s="681">
        <v>6620</v>
      </c>
      <c r="J138" s="681">
        <v>42500</v>
      </c>
      <c r="M138" s="346">
        <v>123</v>
      </c>
      <c r="N138" s="346" t="s">
        <v>287</v>
      </c>
      <c r="O138" s="104">
        <f t="shared" si="24"/>
        <v>643</v>
      </c>
      <c r="P138" s="1008">
        <f>IFERROR(_xlfn.RANK.EQ(O138,$O$16:$O$194,0)+COUNTIF(O$16:O138,O138)-1,"-")</f>
        <v>21</v>
      </c>
      <c r="Q138" s="1008"/>
      <c r="R138" s="105" t="str">
        <f t="shared" si="25"/>
        <v>-</v>
      </c>
      <c r="S138" s="105" t="str">
        <f t="shared" si="26"/>
        <v>-</v>
      </c>
      <c r="T138" s="1010" t="str">
        <f t="shared" si="27"/>
        <v>-</v>
      </c>
      <c r="U138" s="104">
        <f t="shared" si="28"/>
        <v>42500</v>
      </c>
      <c r="V138" s="1008">
        <f>IFERROR(_xlfn.RANK.EQ(U138,$U$16:$U$194,0)+COUNTIF(U$16:U138,U138)-1,"-")</f>
        <v>21</v>
      </c>
      <c r="W138" s="1008"/>
      <c r="X138" s="105" t="str">
        <f t="shared" si="29"/>
        <v>-</v>
      </c>
      <c r="Y138" s="105" t="str">
        <f t="shared" si="30"/>
        <v>-</v>
      </c>
      <c r="Z138" s="1010" t="str">
        <f t="shared" si="31"/>
        <v>-</v>
      </c>
      <c r="AA138" s="104">
        <f t="shared" si="32"/>
        <v>6620</v>
      </c>
      <c r="AB138" s="876">
        <f>IFERROR(_xlfn.RANK.EQ(AA138,$AA$16:$AA$194,0)+COUNTIF(AA$16:AA138,AA138)-1,"-")</f>
        <v>51</v>
      </c>
      <c r="AC138" s="876"/>
      <c r="AD138" s="828" t="str">
        <f t="shared" si="33"/>
        <v>-</v>
      </c>
      <c r="AE138" s="828" t="str">
        <f t="shared" si="34"/>
        <v>-</v>
      </c>
      <c r="AF138" s="959" t="str">
        <f t="shared" si="35"/>
        <v>-</v>
      </c>
      <c r="AG138" s="102"/>
      <c r="AH138" s="1"/>
      <c r="AI138" s="1"/>
      <c r="AJ138" s="1"/>
      <c r="AK138" s="1"/>
      <c r="AL138" s="1"/>
      <c r="AM138" s="1"/>
      <c r="AN138" s="1"/>
      <c r="AO138" s="1"/>
      <c r="AP138" s="1"/>
      <c r="AQ138" s="1"/>
      <c r="AR138" s="1"/>
      <c r="AS138" s="1"/>
      <c r="AT138" s="1"/>
      <c r="AU138" s="1"/>
      <c r="AV138" s="1"/>
      <c r="AW138" s="1"/>
      <c r="AX138" s="1"/>
    </row>
    <row r="139" spans="1:50" ht="26.25" customHeight="1">
      <c r="A139" s="677" t="s">
        <v>604</v>
      </c>
      <c r="B139" s="676" t="s">
        <v>614</v>
      </c>
      <c r="C139" s="15" t="s">
        <v>186</v>
      </c>
      <c r="D139" s="676" t="s">
        <v>748</v>
      </c>
      <c r="E139" s="15" t="s">
        <v>220</v>
      </c>
      <c r="F139" s="680">
        <v>2400</v>
      </c>
      <c r="G139" s="681">
        <v>6890</v>
      </c>
      <c r="H139" s="681" t="s">
        <v>145</v>
      </c>
      <c r="I139" s="681">
        <v>6890</v>
      </c>
      <c r="J139" s="681">
        <v>165500</v>
      </c>
      <c r="M139" s="346">
        <v>124</v>
      </c>
      <c r="N139" s="346" t="s">
        <v>220</v>
      </c>
      <c r="O139" s="104">
        <f t="shared" si="24"/>
        <v>2400</v>
      </c>
      <c r="P139" s="1008">
        <f>IFERROR(_xlfn.RANK.EQ(O139,$O$16:$O$194,0)+COUNTIF(O$16:O139,O139)-1,"-")</f>
        <v>8</v>
      </c>
      <c r="Q139" s="1008"/>
      <c r="R139" s="105" t="str">
        <f t="shared" si="25"/>
        <v>-</v>
      </c>
      <c r="S139" s="105" t="str">
        <f t="shared" si="26"/>
        <v>-</v>
      </c>
      <c r="T139" s="1010" t="str">
        <f t="shared" si="27"/>
        <v>-</v>
      </c>
      <c r="U139" s="104">
        <f t="shared" si="28"/>
        <v>165500</v>
      </c>
      <c r="V139" s="1008">
        <f>IFERROR(_xlfn.RANK.EQ(U139,$U$16:$U$194,0)+COUNTIF(U$16:U139,U139)-1,"-")</f>
        <v>8</v>
      </c>
      <c r="W139" s="1008"/>
      <c r="X139" s="105" t="str">
        <f t="shared" si="29"/>
        <v>-</v>
      </c>
      <c r="Y139" s="105" t="str">
        <f t="shared" si="30"/>
        <v>-</v>
      </c>
      <c r="Z139" s="1010" t="str">
        <f t="shared" si="31"/>
        <v>-</v>
      </c>
      <c r="AA139" s="104">
        <f t="shared" si="32"/>
        <v>6890</v>
      </c>
      <c r="AB139" s="876">
        <f>IFERROR(_xlfn.RANK.EQ(AA139,$AA$16:$AA$194,0)+COUNTIF(AA$16:AA139,AA139)-1,"-")</f>
        <v>40</v>
      </c>
      <c r="AC139" s="876"/>
      <c r="AD139" s="828" t="str">
        <f t="shared" si="33"/>
        <v>-</v>
      </c>
      <c r="AE139" s="828" t="str">
        <f t="shared" si="34"/>
        <v>-</v>
      </c>
      <c r="AF139" s="959" t="str">
        <f t="shared" si="35"/>
        <v>-</v>
      </c>
      <c r="AG139" s="102"/>
      <c r="AH139" s="1"/>
      <c r="AI139" s="1"/>
      <c r="AJ139" s="1"/>
      <c r="AK139" s="1"/>
      <c r="AL139" s="1"/>
      <c r="AM139" s="1"/>
      <c r="AN139" s="1"/>
      <c r="AO139" s="1"/>
      <c r="AP139" s="1"/>
      <c r="AQ139" s="1"/>
      <c r="AR139" s="1"/>
      <c r="AS139" s="1"/>
      <c r="AT139" s="1"/>
      <c r="AU139" s="1"/>
      <c r="AV139" s="1"/>
      <c r="AW139" s="1"/>
      <c r="AX139" s="1"/>
    </row>
    <row r="140" spans="1:50" ht="26.25" customHeight="1">
      <c r="A140" s="677" t="s">
        <v>604</v>
      </c>
      <c r="B140" s="676" t="s">
        <v>614</v>
      </c>
      <c r="C140" s="15" t="s">
        <v>186</v>
      </c>
      <c r="D140" s="676" t="s">
        <v>749</v>
      </c>
      <c r="E140" s="15" t="s">
        <v>218</v>
      </c>
      <c r="F140" s="680">
        <v>1990</v>
      </c>
      <c r="G140" s="681">
        <v>7090</v>
      </c>
      <c r="H140" s="681" t="s">
        <v>145</v>
      </c>
      <c r="I140" s="681">
        <v>7090</v>
      </c>
      <c r="J140" s="681">
        <v>141100</v>
      </c>
      <c r="M140" s="346">
        <v>125</v>
      </c>
      <c r="N140" s="346" t="s">
        <v>218</v>
      </c>
      <c r="O140" s="104">
        <f t="shared" si="24"/>
        <v>1990</v>
      </c>
      <c r="P140" s="1008">
        <f>IFERROR(_xlfn.RANK.EQ(O140,$O$16:$O$194,0)+COUNTIF(O$16:O140,O140)-1,"-")</f>
        <v>10</v>
      </c>
      <c r="Q140" s="1008"/>
      <c r="R140" s="105" t="str">
        <f t="shared" si="25"/>
        <v>-</v>
      </c>
      <c r="S140" s="105" t="str">
        <f t="shared" si="26"/>
        <v>-</v>
      </c>
      <c r="T140" s="1010" t="str">
        <f t="shared" si="27"/>
        <v>-</v>
      </c>
      <c r="U140" s="104">
        <f t="shared" si="28"/>
        <v>141100</v>
      </c>
      <c r="V140" s="1008">
        <f>IFERROR(_xlfn.RANK.EQ(U140,$U$16:$U$194,0)+COUNTIF(U$16:U140,U140)-1,"-")</f>
        <v>11</v>
      </c>
      <c r="W140" s="1008"/>
      <c r="X140" s="105" t="str">
        <f t="shared" si="29"/>
        <v>-</v>
      </c>
      <c r="Y140" s="105" t="str">
        <f t="shared" si="30"/>
        <v>-</v>
      </c>
      <c r="Z140" s="1010" t="str">
        <f t="shared" si="31"/>
        <v>-</v>
      </c>
      <c r="AA140" s="104">
        <f t="shared" si="32"/>
        <v>7090</v>
      </c>
      <c r="AB140" s="876">
        <f>IFERROR(_xlfn.RANK.EQ(AA140,$AA$16:$AA$194,0)+COUNTIF(AA$16:AA140,AA140)-1,"-")</f>
        <v>28</v>
      </c>
      <c r="AC140" s="876"/>
      <c r="AD140" s="828" t="str">
        <f t="shared" si="33"/>
        <v>-</v>
      </c>
      <c r="AE140" s="828" t="str">
        <f t="shared" si="34"/>
        <v>-</v>
      </c>
      <c r="AF140" s="959" t="str">
        <f t="shared" si="35"/>
        <v>-</v>
      </c>
      <c r="AG140" s="102"/>
      <c r="AH140" s="1"/>
      <c r="AI140" s="1"/>
      <c r="AJ140" s="1"/>
      <c r="AK140" s="1"/>
      <c r="AL140" s="1"/>
      <c r="AM140" s="1"/>
      <c r="AN140" s="1"/>
      <c r="AO140" s="1"/>
      <c r="AP140" s="1"/>
      <c r="AQ140" s="1"/>
      <c r="AR140" s="1"/>
      <c r="AS140" s="1"/>
      <c r="AT140" s="1"/>
      <c r="AU140" s="1"/>
      <c r="AV140" s="1"/>
      <c r="AW140" s="1"/>
      <c r="AX140" s="1"/>
    </row>
    <row r="141" spans="1:50" ht="26.25" customHeight="1">
      <c r="A141" s="677" t="s">
        <v>604</v>
      </c>
      <c r="B141" s="676" t="s">
        <v>614</v>
      </c>
      <c r="C141" s="15" t="s">
        <v>186</v>
      </c>
      <c r="D141" s="676" t="s">
        <v>750</v>
      </c>
      <c r="E141" s="15" t="s">
        <v>204</v>
      </c>
      <c r="F141" s="680">
        <v>2590</v>
      </c>
      <c r="G141" s="681">
        <v>7840</v>
      </c>
      <c r="H141" s="681" t="s">
        <v>145</v>
      </c>
      <c r="I141" s="681">
        <v>7840</v>
      </c>
      <c r="J141" s="681">
        <v>202900</v>
      </c>
      <c r="M141" s="346">
        <v>126</v>
      </c>
      <c r="N141" s="346" t="s">
        <v>204</v>
      </c>
      <c r="O141" s="104">
        <f t="shared" si="24"/>
        <v>2590</v>
      </c>
      <c r="P141" s="1008">
        <f>IFERROR(_xlfn.RANK.EQ(O141,$O$16:$O$194,0)+COUNTIF(O$16:O141,O141)-1,"-")</f>
        <v>4</v>
      </c>
      <c r="Q141" s="1008"/>
      <c r="R141" s="105" t="str">
        <f t="shared" si="25"/>
        <v>-</v>
      </c>
      <c r="S141" s="105" t="str">
        <f t="shared" si="26"/>
        <v>-</v>
      </c>
      <c r="T141" s="1010" t="str">
        <f t="shared" si="27"/>
        <v>-</v>
      </c>
      <c r="U141" s="104">
        <f t="shared" si="28"/>
        <v>202900</v>
      </c>
      <c r="V141" s="1008">
        <f>IFERROR(_xlfn.RANK.EQ(U141,$U$16:$U$194,0)+COUNTIF(U$16:U141,U141)-1,"-")</f>
        <v>2</v>
      </c>
      <c r="W141" s="1008"/>
      <c r="X141" s="105" t="str">
        <f t="shared" si="29"/>
        <v>-</v>
      </c>
      <c r="Y141" s="105" t="str">
        <f t="shared" si="30"/>
        <v>-</v>
      </c>
      <c r="Z141" s="1010" t="str">
        <f t="shared" si="31"/>
        <v>-</v>
      </c>
      <c r="AA141" s="104">
        <f t="shared" si="32"/>
        <v>7840</v>
      </c>
      <c r="AB141" s="876">
        <f>IFERROR(_xlfn.RANK.EQ(AA141,$AA$16:$AA$194,0)+COUNTIF(AA$16:AA141,AA141)-1,"-")</f>
        <v>12</v>
      </c>
      <c r="AC141" s="876"/>
      <c r="AD141" s="828" t="str">
        <f t="shared" si="33"/>
        <v>-</v>
      </c>
      <c r="AE141" s="828" t="str">
        <f t="shared" si="34"/>
        <v>-</v>
      </c>
      <c r="AF141" s="959" t="str">
        <f t="shared" si="35"/>
        <v>-</v>
      </c>
      <c r="AG141" s="102"/>
      <c r="AH141" s="1"/>
      <c r="AI141" s="1"/>
      <c r="AJ141" s="1"/>
      <c r="AK141" s="1"/>
      <c r="AL141" s="1"/>
      <c r="AM141" s="1"/>
      <c r="AN141" s="1"/>
      <c r="AO141" s="1"/>
      <c r="AP141" s="1"/>
      <c r="AQ141" s="1"/>
      <c r="AR141" s="1"/>
      <c r="AS141" s="1"/>
      <c r="AT141" s="1"/>
      <c r="AU141" s="1"/>
      <c r="AV141" s="1"/>
      <c r="AW141" s="1"/>
      <c r="AX141" s="1"/>
    </row>
    <row r="142" spans="1:50" ht="26.25" customHeight="1">
      <c r="A142" s="677" t="s">
        <v>604</v>
      </c>
      <c r="B142" s="676" t="s">
        <v>614</v>
      </c>
      <c r="C142" s="15" t="s">
        <v>186</v>
      </c>
      <c r="D142" s="676" t="s">
        <v>751</v>
      </c>
      <c r="E142" s="15" t="s">
        <v>221</v>
      </c>
      <c r="F142" s="680">
        <v>604</v>
      </c>
      <c r="G142" s="681">
        <v>6960</v>
      </c>
      <c r="H142" s="681" t="s">
        <v>888</v>
      </c>
      <c r="I142" s="681">
        <v>6960</v>
      </c>
      <c r="J142" s="681">
        <v>42000</v>
      </c>
      <c r="M142" s="346">
        <v>127</v>
      </c>
      <c r="N142" s="346" t="s">
        <v>221</v>
      </c>
      <c r="O142" s="104">
        <f t="shared" si="24"/>
        <v>604</v>
      </c>
      <c r="P142" s="1008">
        <f>IFERROR(_xlfn.RANK.EQ(O142,$O$16:$O$194,0)+COUNTIF(O$16:O142,O142)-1,"-")</f>
        <v>22</v>
      </c>
      <c r="Q142" s="1008"/>
      <c r="R142" s="105" t="str">
        <f t="shared" si="25"/>
        <v>-</v>
      </c>
      <c r="S142" s="105" t="str">
        <f t="shared" si="26"/>
        <v>-</v>
      </c>
      <c r="T142" s="1010" t="str">
        <f t="shared" si="27"/>
        <v>-</v>
      </c>
      <c r="U142" s="104">
        <f t="shared" si="28"/>
        <v>42000</v>
      </c>
      <c r="V142" s="1008">
        <f>IFERROR(_xlfn.RANK.EQ(U142,$U$16:$U$194,0)+COUNTIF(U$16:U142,U142)-1,"-")</f>
        <v>22</v>
      </c>
      <c r="W142" s="1008"/>
      <c r="X142" s="105" t="str">
        <f t="shared" si="29"/>
        <v>-</v>
      </c>
      <c r="Y142" s="105" t="str">
        <f t="shared" si="30"/>
        <v>-</v>
      </c>
      <c r="Z142" s="1010" t="str">
        <f t="shared" si="31"/>
        <v>-</v>
      </c>
      <c r="AA142" s="104">
        <f t="shared" si="32"/>
        <v>6960</v>
      </c>
      <c r="AB142" s="876">
        <f>IFERROR(_xlfn.RANK.EQ(AA142,$AA$16:$AA$194,0)+COUNTIF(AA$16:AA142,AA142)-1,"-")</f>
        <v>35</v>
      </c>
      <c r="AC142" s="876"/>
      <c r="AD142" s="828" t="str">
        <f t="shared" si="33"/>
        <v>-</v>
      </c>
      <c r="AE142" s="828" t="str">
        <f t="shared" si="34"/>
        <v>-</v>
      </c>
      <c r="AF142" s="959" t="str">
        <f t="shared" si="35"/>
        <v>-</v>
      </c>
      <c r="AG142" s="102"/>
      <c r="AH142" s="1"/>
      <c r="AI142" s="1"/>
      <c r="AJ142" s="1"/>
      <c r="AK142" s="1"/>
      <c r="AL142" s="1"/>
      <c r="AM142" s="1"/>
      <c r="AN142" s="1"/>
      <c r="AO142" s="1"/>
      <c r="AP142" s="1"/>
      <c r="AQ142" s="1"/>
      <c r="AR142" s="1"/>
      <c r="AS142" s="1"/>
      <c r="AT142" s="1"/>
      <c r="AU142" s="1"/>
      <c r="AV142" s="1"/>
      <c r="AW142" s="1"/>
      <c r="AX142" s="1"/>
    </row>
    <row r="143" spans="1:50" ht="26.25" customHeight="1">
      <c r="A143" s="677" t="s">
        <v>604</v>
      </c>
      <c r="B143" s="676" t="s">
        <v>614</v>
      </c>
      <c r="C143" s="15" t="s">
        <v>186</v>
      </c>
      <c r="D143" s="676" t="s">
        <v>752</v>
      </c>
      <c r="E143" s="15" t="s">
        <v>230</v>
      </c>
      <c r="F143" s="680">
        <v>358</v>
      </c>
      <c r="G143" s="681">
        <v>5930</v>
      </c>
      <c r="H143" s="681" t="s">
        <v>145</v>
      </c>
      <c r="I143" s="681">
        <v>5930</v>
      </c>
      <c r="J143" s="681">
        <v>21300</v>
      </c>
      <c r="M143" s="346">
        <v>128</v>
      </c>
      <c r="N143" s="346" t="s">
        <v>230</v>
      </c>
      <c r="O143" s="104">
        <f t="shared" si="24"/>
        <v>358</v>
      </c>
      <c r="P143" s="1008">
        <f>IFERROR(_xlfn.RANK.EQ(O143,$O$16:$O$194,0)+COUNTIF(O$16:O143,O143)-1,"-")</f>
        <v>32</v>
      </c>
      <c r="Q143" s="1008"/>
      <c r="R143" s="105" t="str">
        <f t="shared" si="25"/>
        <v>-</v>
      </c>
      <c r="S143" s="105" t="str">
        <f t="shared" si="26"/>
        <v>-</v>
      </c>
      <c r="T143" s="1010" t="str">
        <f t="shared" si="27"/>
        <v>-</v>
      </c>
      <c r="U143" s="104">
        <f t="shared" si="28"/>
        <v>21300</v>
      </c>
      <c r="V143" s="1008">
        <f>IFERROR(_xlfn.RANK.EQ(U143,$U$16:$U$194,0)+COUNTIF(U$16:U143,U143)-1,"-")</f>
        <v>33</v>
      </c>
      <c r="W143" s="1008"/>
      <c r="X143" s="105" t="str">
        <f t="shared" si="29"/>
        <v>-</v>
      </c>
      <c r="Y143" s="105" t="str">
        <f t="shared" si="30"/>
        <v>-</v>
      </c>
      <c r="Z143" s="1010" t="str">
        <f t="shared" si="31"/>
        <v>-</v>
      </c>
      <c r="AA143" s="104">
        <f t="shared" si="32"/>
        <v>5930</v>
      </c>
      <c r="AB143" s="876">
        <f>IFERROR(_xlfn.RANK.EQ(AA143,$AA$16:$AA$194,0)+COUNTIF(AA$16:AA143,AA143)-1,"-")</f>
        <v>72</v>
      </c>
      <c r="AC143" s="876"/>
      <c r="AD143" s="828" t="str">
        <f t="shared" si="33"/>
        <v>-</v>
      </c>
      <c r="AE143" s="828" t="str">
        <f t="shared" si="34"/>
        <v>-</v>
      </c>
      <c r="AF143" s="959" t="str">
        <f t="shared" si="35"/>
        <v>-</v>
      </c>
      <c r="AG143" s="102"/>
      <c r="AH143" s="1"/>
      <c r="AI143" s="1"/>
      <c r="AJ143" s="1"/>
      <c r="AK143" s="1"/>
      <c r="AL143" s="1"/>
      <c r="AM143" s="1"/>
      <c r="AN143" s="1"/>
      <c r="AO143" s="1"/>
      <c r="AP143" s="1"/>
      <c r="AQ143" s="1"/>
      <c r="AR143" s="1"/>
      <c r="AS143" s="1"/>
      <c r="AT143" s="1"/>
      <c r="AU143" s="1"/>
      <c r="AV143" s="1"/>
      <c r="AW143" s="1"/>
      <c r="AX143" s="1"/>
    </row>
    <row r="144" spans="1:50" ht="26.25" customHeight="1">
      <c r="A144" s="677" t="s">
        <v>604</v>
      </c>
      <c r="B144" s="676" t="s">
        <v>614</v>
      </c>
      <c r="C144" s="15" t="s">
        <v>186</v>
      </c>
      <c r="D144" s="676" t="s">
        <v>753</v>
      </c>
      <c r="E144" s="15" t="s">
        <v>297</v>
      </c>
      <c r="F144" s="680">
        <v>418</v>
      </c>
      <c r="G144" s="681">
        <v>6050</v>
      </c>
      <c r="H144" s="681" t="s">
        <v>145</v>
      </c>
      <c r="I144" s="681">
        <v>6050</v>
      </c>
      <c r="J144" s="681">
        <v>25300</v>
      </c>
      <c r="M144" s="346">
        <v>129</v>
      </c>
      <c r="N144" s="346" t="s">
        <v>297</v>
      </c>
      <c r="O144" s="104">
        <f t="shared" si="24"/>
        <v>418</v>
      </c>
      <c r="P144" s="1008">
        <f>IFERROR(_xlfn.RANK.EQ(O144,$O$16:$O$194,0)+COUNTIF(O$16:O144,O144)-1,"-")</f>
        <v>28</v>
      </c>
      <c r="Q144" s="1008"/>
      <c r="R144" s="105" t="str">
        <f t="shared" si="25"/>
        <v>-</v>
      </c>
      <c r="S144" s="105" t="str">
        <f t="shared" si="26"/>
        <v>-</v>
      </c>
      <c r="T144" s="1010" t="str">
        <f t="shared" si="27"/>
        <v>-</v>
      </c>
      <c r="U144" s="104">
        <f t="shared" si="28"/>
        <v>25300</v>
      </c>
      <c r="V144" s="1008">
        <f>IFERROR(_xlfn.RANK.EQ(U144,$U$16:$U$194,0)+COUNTIF(U$16:U144,U144)-1,"-")</f>
        <v>29</v>
      </c>
      <c r="W144" s="1008"/>
      <c r="X144" s="105" t="str">
        <f t="shared" si="29"/>
        <v>-</v>
      </c>
      <c r="Y144" s="105" t="str">
        <f t="shared" si="30"/>
        <v>-</v>
      </c>
      <c r="Z144" s="1010" t="str">
        <f t="shared" si="31"/>
        <v>-</v>
      </c>
      <c r="AA144" s="104">
        <f t="shared" si="32"/>
        <v>6050</v>
      </c>
      <c r="AB144" s="876">
        <f>IFERROR(_xlfn.RANK.EQ(AA144,$AA$16:$AA$194,0)+COUNTIF(AA$16:AA144,AA144)-1,"-")</f>
        <v>67</v>
      </c>
      <c r="AC144" s="876"/>
      <c r="AD144" s="828" t="str">
        <f t="shared" si="33"/>
        <v>-</v>
      </c>
      <c r="AE144" s="828" t="str">
        <f t="shared" si="34"/>
        <v>-</v>
      </c>
      <c r="AF144" s="959" t="str">
        <f t="shared" si="35"/>
        <v>-</v>
      </c>
      <c r="AG144" s="102"/>
      <c r="AH144" s="1"/>
      <c r="AI144" s="1"/>
      <c r="AJ144" s="1"/>
      <c r="AK144" s="1"/>
      <c r="AL144" s="1"/>
      <c r="AM144" s="1"/>
      <c r="AN144" s="1"/>
      <c r="AO144" s="1"/>
      <c r="AP144" s="1"/>
      <c r="AQ144" s="1"/>
      <c r="AR144" s="1"/>
      <c r="AS144" s="1"/>
      <c r="AT144" s="1"/>
      <c r="AU144" s="1"/>
      <c r="AV144" s="1"/>
      <c r="AW144" s="1"/>
      <c r="AX144" s="1"/>
    </row>
    <row r="145" spans="1:50" ht="26.25" customHeight="1">
      <c r="A145" s="677" t="s">
        <v>604</v>
      </c>
      <c r="B145" s="676" t="s">
        <v>614</v>
      </c>
      <c r="C145" s="15" t="s">
        <v>186</v>
      </c>
      <c r="D145" s="676" t="s">
        <v>754</v>
      </c>
      <c r="E145" s="15" t="s">
        <v>289</v>
      </c>
      <c r="F145" s="680">
        <v>168</v>
      </c>
      <c r="G145" s="681">
        <v>5700</v>
      </c>
      <c r="H145" s="681" t="s">
        <v>145</v>
      </c>
      <c r="I145" s="681">
        <v>5700</v>
      </c>
      <c r="J145" s="681">
        <v>9560</v>
      </c>
      <c r="M145" s="346">
        <v>130</v>
      </c>
      <c r="N145" s="346" t="s">
        <v>289</v>
      </c>
      <c r="O145" s="104">
        <f t="shared" ref="O145:O194" si="36">IFERROR(_xlfn.XLOOKUP(N145,$E$23:$E$201,$F$23:$F$201),"-")</f>
        <v>168</v>
      </c>
      <c r="P145" s="1008">
        <f>IFERROR(_xlfn.RANK.EQ(O145,$O$16:$O$194,0)+COUNTIF(O$16:O145,O145)-1,"-")</f>
        <v>46</v>
      </c>
      <c r="Q145" s="1008"/>
      <c r="R145" s="105" t="str">
        <f t="shared" ref="R145:R194" si="37">IFERROR(RANK(T145,$T$16:$T$194,0),"-")</f>
        <v>-</v>
      </c>
      <c r="S145" s="105" t="str">
        <f t="shared" ref="S145:S194" si="38">IFERROR(INDEX($N$16:$N$194,MATCH(M145,$P$16:$P$194,0)),"-")</f>
        <v>-</v>
      </c>
      <c r="T145" s="1010" t="str">
        <f t="shared" ref="T145:T194" si="39">IFERROR(LARGE($O$16:$O$194,M145),"-")</f>
        <v>-</v>
      </c>
      <c r="U145" s="104">
        <f t="shared" ref="U145:U194" si="40">IFERROR(_xlfn.XLOOKUP(N145,$E$23:$E$201,$J$23:$J$201),"-")</f>
        <v>9560</v>
      </c>
      <c r="V145" s="1008">
        <f>IFERROR(_xlfn.RANK.EQ(U145,$U$16:$U$194,0)+COUNTIF(U$16:U145,U145)-1,"-")</f>
        <v>51</v>
      </c>
      <c r="W145" s="1008"/>
      <c r="X145" s="105" t="str">
        <f t="shared" ref="X145:X194" si="41">IFERROR(RANK(Z145,$Z$16:$Z$194,0),"-")</f>
        <v>-</v>
      </c>
      <c r="Y145" s="105" t="str">
        <f t="shared" ref="Y145:Y194" si="42">IFERROR(INDEX($N$16:$N$194,MATCH(M145,$V$16:$V$194,0)),"-")</f>
        <v>-</v>
      </c>
      <c r="Z145" s="1010" t="str">
        <f t="shared" ref="Z145:Z194" si="43">IFERROR(LARGE($U$16:$U$194,M145),"-")</f>
        <v>-</v>
      </c>
      <c r="AA145" s="104">
        <f t="shared" ref="AA145:AA194" si="44">IFERROR(_xlfn.XLOOKUP(N145,$E$23:$E$201,$G$23:$G$201),"-")</f>
        <v>5700</v>
      </c>
      <c r="AB145" s="876">
        <f>IFERROR(_xlfn.RANK.EQ(AA145,$AA$16:$AA$194,0)+COUNTIF(AA$16:AA145,AA145)-1,"-")</f>
        <v>73</v>
      </c>
      <c r="AC145" s="876"/>
      <c r="AD145" s="828" t="str">
        <f t="shared" ref="AD145:AD194" si="45">IFERROR(RANK(AF145,$AF$16:$AF$194,0),"-")</f>
        <v>-</v>
      </c>
      <c r="AE145" s="828" t="str">
        <f t="shared" ref="AE145:AE194" si="46">IFERROR(INDEX($N$16:$N$194,MATCH(M145,$AB$16:$AB$194,0)),"-")</f>
        <v>-</v>
      </c>
      <c r="AF145" s="959" t="str">
        <f t="shared" ref="AF145:AF194" si="47">IFERROR(LARGE($AA$16:$AA$194,M145),"-")</f>
        <v>-</v>
      </c>
      <c r="AG145" s="102"/>
      <c r="AH145" s="1"/>
      <c r="AI145" s="1"/>
      <c r="AJ145" s="1"/>
      <c r="AK145" s="1"/>
      <c r="AL145" s="1"/>
      <c r="AM145" s="1"/>
      <c r="AN145" s="1"/>
      <c r="AO145" s="1"/>
      <c r="AP145" s="1"/>
      <c r="AQ145" s="1"/>
      <c r="AR145" s="1"/>
      <c r="AS145" s="1"/>
      <c r="AT145" s="1"/>
      <c r="AU145" s="1"/>
      <c r="AV145" s="1"/>
      <c r="AW145" s="1"/>
      <c r="AX145" s="1"/>
    </row>
    <row r="146" spans="1:50" ht="26.25" customHeight="1">
      <c r="A146" s="677" t="s">
        <v>604</v>
      </c>
      <c r="B146" s="676" t="s">
        <v>614</v>
      </c>
      <c r="C146" s="15" t="s">
        <v>186</v>
      </c>
      <c r="D146" s="676" t="s">
        <v>755</v>
      </c>
      <c r="E146" s="15" t="s">
        <v>271</v>
      </c>
      <c r="F146" s="680">
        <v>388</v>
      </c>
      <c r="G146" s="681">
        <v>6040</v>
      </c>
      <c r="H146" s="681" t="s">
        <v>145</v>
      </c>
      <c r="I146" s="681">
        <v>6040</v>
      </c>
      <c r="J146" s="681">
        <v>23400</v>
      </c>
      <c r="M146" s="346">
        <v>131</v>
      </c>
      <c r="N146" s="346" t="s">
        <v>271</v>
      </c>
      <c r="O146" s="104">
        <f t="shared" si="36"/>
        <v>388</v>
      </c>
      <c r="P146" s="1008">
        <f>IFERROR(_xlfn.RANK.EQ(O146,$O$16:$O$194,0)+COUNTIF(O$16:O146,O146)-1,"-")</f>
        <v>30</v>
      </c>
      <c r="Q146" s="1008"/>
      <c r="R146" s="105" t="str">
        <f t="shared" si="37"/>
        <v>-</v>
      </c>
      <c r="S146" s="105" t="str">
        <f t="shared" si="38"/>
        <v>-</v>
      </c>
      <c r="T146" s="1010" t="str">
        <f t="shared" si="39"/>
        <v>-</v>
      </c>
      <c r="U146" s="104">
        <f t="shared" si="40"/>
        <v>23400</v>
      </c>
      <c r="V146" s="1008">
        <f>IFERROR(_xlfn.RANK.EQ(U146,$U$16:$U$194,0)+COUNTIF(U$16:U146,U146)-1,"-")</f>
        <v>31</v>
      </c>
      <c r="W146" s="1008"/>
      <c r="X146" s="105" t="str">
        <f t="shared" si="41"/>
        <v>-</v>
      </c>
      <c r="Y146" s="105" t="str">
        <f t="shared" si="42"/>
        <v>-</v>
      </c>
      <c r="Z146" s="1010" t="str">
        <f t="shared" si="43"/>
        <v>-</v>
      </c>
      <c r="AA146" s="104">
        <f t="shared" si="44"/>
        <v>6040</v>
      </c>
      <c r="AB146" s="876">
        <f>IFERROR(_xlfn.RANK.EQ(AA146,$AA$16:$AA$194,0)+COUNTIF(AA$16:AA146,AA146)-1,"-")</f>
        <v>68</v>
      </c>
      <c r="AC146" s="876"/>
      <c r="AD146" s="828" t="str">
        <f t="shared" si="45"/>
        <v>-</v>
      </c>
      <c r="AE146" s="828" t="str">
        <f t="shared" si="46"/>
        <v>-</v>
      </c>
      <c r="AF146" s="959" t="str">
        <f t="shared" si="47"/>
        <v>-</v>
      </c>
      <c r="AG146" s="102"/>
      <c r="AH146" s="1"/>
      <c r="AI146" s="1"/>
      <c r="AJ146" s="1"/>
      <c r="AK146" s="1"/>
      <c r="AL146" s="1"/>
      <c r="AM146" s="1"/>
      <c r="AN146" s="1"/>
      <c r="AO146" s="1"/>
      <c r="AP146" s="1"/>
      <c r="AQ146" s="1"/>
      <c r="AR146" s="1"/>
      <c r="AS146" s="1"/>
      <c r="AT146" s="1"/>
      <c r="AU146" s="1"/>
      <c r="AV146" s="1"/>
      <c r="AW146" s="1"/>
      <c r="AX146" s="1"/>
    </row>
    <row r="147" spans="1:50" ht="26.25" customHeight="1">
      <c r="A147" s="677" t="s">
        <v>604</v>
      </c>
      <c r="B147" s="676" t="s">
        <v>614</v>
      </c>
      <c r="C147" s="15" t="s">
        <v>186</v>
      </c>
      <c r="D147" s="676" t="s">
        <v>756</v>
      </c>
      <c r="E147" s="15" t="s">
        <v>243</v>
      </c>
      <c r="F147" s="680">
        <v>84</v>
      </c>
      <c r="G147" s="681">
        <v>6730</v>
      </c>
      <c r="H147" s="681" t="s">
        <v>145</v>
      </c>
      <c r="I147" s="681">
        <v>6730</v>
      </c>
      <c r="J147" s="681">
        <v>5630</v>
      </c>
      <c r="M147" s="346">
        <v>132</v>
      </c>
      <c r="N147" s="346" t="s">
        <v>243</v>
      </c>
      <c r="O147" s="104">
        <f t="shared" si="36"/>
        <v>84</v>
      </c>
      <c r="P147" s="1008">
        <f>IFERROR(_xlfn.RANK.EQ(O147,$O$16:$O$194,0)+COUNTIF(O$16:O147,O147)-1,"-")</f>
        <v>58</v>
      </c>
      <c r="Q147" s="1008"/>
      <c r="R147" s="105" t="str">
        <f t="shared" si="37"/>
        <v>-</v>
      </c>
      <c r="S147" s="105" t="str">
        <f t="shared" si="38"/>
        <v>-</v>
      </c>
      <c r="T147" s="1010" t="str">
        <f t="shared" si="39"/>
        <v>-</v>
      </c>
      <c r="U147" s="104">
        <f t="shared" si="40"/>
        <v>5630</v>
      </c>
      <c r="V147" s="1008">
        <f>IFERROR(_xlfn.RANK.EQ(U147,$U$16:$U$194,0)+COUNTIF(U$16:U147,U147)-1,"-")</f>
        <v>55</v>
      </c>
      <c r="W147" s="1008"/>
      <c r="X147" s="105" t="str">
        <f t="shared" si="41"/>
        <v>-</v>
      </c>
      <c r="Y147" s="105" t="str">
        <f t="shared" si="42"/>
        <v>-</v>
      </c>
      <c r="Z147" s="1010" t="str">
        <f t="shared" si="43"/>
        <v>-</v>
      </c>
      <c r="AA147" s="104">
        <f t="shared" si="44"/>
        <v>6730</v>
      </c>
      <c r="AB147" s="876">
        <f>IFERROR(_xlfn.RANK.EQ(AA147,$AA$16:$AA$194,0)+COUNTIF(AA$16:AA147,AA147)-1,"-")</f>
        <v>45</v>
      </c>
      <c r="AC147" s="876"/>
      <c r="AD147" s="828" t="str">
        <f t="shared" si="45"/>
        <v>-</v>
      </c>
      <c r="AE147" s="828" t="str">
        <f t="shared" si="46"/>
        <v>-</v>
      </c>
      <c r="AF147" s="959" t="str">
        <f t="shared" si="47"/>
        <v>-</v>
      </c>
      <c r="AG147" s="102"/>
      <c r="AH147" s="1"/>
      <c r="AI147" s="1"/>
      <c r="AJ147" s="1"/>
      <c r="AK147" s="1"/>
      <c r="AL147" s="1"/>
      <c r="AM147" s="1"/>
      <c r="AN147" s="1"/>
      <c r="AO147" s="1"/>
      <c r="AP147" s="1"/>
      <c r="AQ147" s="1"/>
      <c r="AR147" s="1"/>
      <c r="AS147" s="1"/>
      <c r="AT147" s="1"/>
      <c r="AU147" s="1"/>
      <c r="AV147" s="1"/>
      <c r="AW147" s="1"/>
      <c r="AX147" s="1"/>
    </row>
    <row r="148" spans="1:50" ht="26.25" customHeight="1">
      <c r="A148" s="677" t="s">
        <v>604</v>
      </c>
      <c r="B148" s="676" t="s">
        <v>614</v>
      </c>
      <c r="C148" s="15" t="s">
        <v>186</v>
      </c>
      <c r="D148" s="676" t="s">
        <v>757</v>
      </c>
      <c r="E148" s="15" t="s">
        <v>334</v>
      </c>
      <c r="F148" s="680" t="s">
        <v>145</v>
      </c>
      <c r="G148" s="681" t="s">
        <v>145</v>
      </c>
      <c r="H148" s="681" t="s">
        <v>145</v>
      </c>
      <c r="I148" s="681" t="s">
        <v>145</v>
      </c>
      <c r="J148" s="681" t="s">
        <v>145</v>
      </c>
      <c r="M148" s="346">
        <v>133</v>
      </c>
      <c r="N148" s="346" t="s">
        <v>334</v>
      </c>
      <c r="O148" s="104" t="str">
        <f t="shared" si="36"/>
        <v>-</v>
      </c>
      <c r="P148" s="1008" t="str">
        <f>IFERROR(_xlfn.RANK.EQ(O148,$O$16:$O$194,0)+COUNTIF(O$16:O148,O148)-1,"-")</f>
        <v>-</v>
      </c>
      <c r="Q148" s="1008"/>
      <c r="R148" s="105" t="str">
        <f t="shared" si="37"/>
        <v>-</v>
      </c>
      <c r="S148" s="105" t="str">
        <f t="shared" si="38"/>
        <v>-</v>
      </c>
      <c r="T148" s="1010" t="str">
        <f t="shared" si="39"/>
        <v>-</v>
      </c>
      <c r="U148" s="104" t="str">
        <f t="shared" si="40"/>
        <v>-</v>
      </c>
      <c r="V148" s="1008" t="str">
        <f>IFERROR(_xlfn.RANK.EQ(U148,$U$16:$U$194,0)+COUNTIF(U$16:U148,U148)-1,"-")</f>
        <v>-</v>
      </c>
      <c r="W148" s="1008"/>
      <c r="X148" s="105" t="str">
        <f t="shared" si="41"/>
        <v>-</v>
      </c>
      <c r="Y148" s="105" t="str">
        <f t="shared" si="42"/>
        <v>-</v>
      </c>
      <c r="Z148" s="1010" t="str">
        <f t="shared" si="43"/>
        <v>-</v>
      </c>
      <c r="AA148" s="104" t="str">
        <f t="shared" si="44"/>
        <v>-</v>
      </c>
      <c r="AB148" s="876" t="str">
        <f>IFERROR(_xlfn.RANK.EQ(AA148,$AA$16:$AA$194,0)+COUNTIF(AA$16:AA148,AA148)-1,"-")</f>
        <v>-</v>
      </c>
      <c r="AC148" s="876"/>
      <c r="AD148" s="828" t="str">
        <f t="shared" si="45"/>
        <v>-</v>
      </c>
      <c r="AE148" s="828" t="str">
        <f t="shared" si="46"/>
        <v>-</v>
      </c>
      <c r="AF148" s="959" t="str">
        <f t="shared" si="47"/>
        <v>-</v>
      </c>
      <c r="AG148" s="102"/>
      <c r="AH148" s="1"/>
      <c r="AI148" s="1"/>
      <c r="AJ148" s="1"/>
      <c r="AK148" s="1"/>
      <c r="AL148" s="1"/>
      <c r="AM148" s="1"/>
      <c r="AN148" s="1"/>
      <c r="AO148" s="1"/>
      <c r="AP148" s="1"/>
      <c r="AQ148" s="1"/>
      <c r="AR148" s="1"/>
      <c r="AS148" s="1"/>
      <c r="AT148" s="1"/>
      <c r="AU148" s="1"/>
      <c r="AV148" s="1"/>
      <c r="AW148" s="1"/>
      <c r="AX148" s="1"/>
    </row>
    <row r="149" spans="1:50" ht="26.25" customHeight="1">
      <c r="A149" s="677" t="s">
        <v>604</v>
      </c>
      <c r="B149" s="676" t="s">
        <v>614</v>
      </c>
      <c r="C149" s="15" t="s">
        <v>186</v>
      </c>
      <c r="D149" s="676" t="s">
        <v>758</v>
      </c>
      <c r="E149" s="15" t="s">
        <v>365</v>
      </c>
      <c r="F149" s="680" t="s">
        <v>145</v>
      </c>
      <c r="G149" s="681" t="s">
        <v>145</v>
      </c>
      <c r="H149" s="681" t="s">
        <v>145</v>
      </c>
      <c r="I149" s="681" t="s">
        <v>145</v>
      </c>
      <c r="J149" s="681" t="s">
        <v>145</v>
      </c>
      <c r="M149" s="346">
        <v>134</v>
      </c>
      <c r="N149" s="346" t="s">
        <v>365</v>
      </c>
      <c r="O149" s="104" t="str">
        <f t="shared" si="36"/>
        <v>-</v>
      </c>
      <c r="P149" s="1008" t="str">
        <f>IFERROR(_xlfn.RANK.EQ(O149,$O$16:$O$194,0)+COUNTIF(O$16:O149,O149)-1,"-")</f>
        <v>-</v>
      </c>
      <c r="Q149" s="1008"/>
      <c r="R149" s="105" t="str">
        <f t="shared" si="37"/>
        <v>-</v>
      </c>
      <c r="S149" s="105" t="str">
        <f t="shared" si="38"/>
        <v>-</v>
      </c>
      <c r="T149" s="1010" t="str">
        <f t="shared" si="39"/>
        <v>-</v>
      </c>
      <c r="U149" s="104" t="str">
        <f t="shared" si="40"/>
        <v>-</v>
      </c>
      <c r="V149" s="1008" t="str">
        <f>IFERROR(_xlfn.RANK.EQ(U149,$U$16:$U$194,0)+COUNTIF(U$16:U149,U149)-1,"-")</f>
        <v>-</v>
      </c>
      <c r="W149" s="1008"/>
      <c r="X149" s="105" t="str">
        <f t="shared" si="41"/>
        <v>-</v>
      </c>
      <c r="Y149" s="105" t="str">
        <f t="shared" si="42"/>
        <v>-</v>
      </c>
      <c r="Z149" s="1010" t="str">
        <f t="shared" si="43"/>
        <v>-</v>
      </c>
      <c r="AA149" s="104" t="str">
        <f t="shared" si="44"/>
        <v>-</v>
      </c>
      <c r="AB149" s="876" t="str">
        <f>IFERROR(_xlfn.RANK.EQ(AA149,$AA$16:$AA$194,0)+COUNTIF(AA$16:AA149,AA149)-1,"-")</f>
        <v>-</v>
      </c>
      <c r="AC149" s="876"/>
      <c r="AD149" s="828" t="str">
        <f t="shared" si="45"/>
        <v>-</v>
      </c>
      <c r="AE149" s="828" t="str">
        <f t="shared" si="46"/>
        <v>-</v>
      </c>
      <c r="AF149" s="959" t="str">
        <f t="shared" si="47"/>
        <v>-</v>
      </c>
      <c r="AG149" s="102"/>
      <c r="AH149" s="1"/>
      <c r="AI149" s="1"/>
      <c r="AJ149" s="1"/>
      <c r="AK149" s="1"/>
      <c r="AL149" s="1"/>
      <c r="AM149" s="1"/>
      <c r="AN149" s="1"/>
      <c r="AO149" s="1"/>
      <c r="AP149" s="1"/>
      <c r="AQ149" s="1"/>
      <c r="AR149" s="1"/>
      <c r="AS149" s="1"/>
      <c r="AT149" s="1"/>
      <c r="AU149" s="1"/>
      <c r="AV149" s="1"/>
      <c r="AW149" s="1"/>
      <c r="AX149" s="1"/>
    </row>
    <row r="150" spans="1:50" ht="26.25" customHeight="1">
      <c r="A150" s="677" t="s">
        <v>604</v>
      </c>
      <c r="B150" s="676" t="s">
        <v>614</v>
      </c>
      <c r="C150" s="15" t="s">
        <v>186</v>
      </c>
      <c r="D150" s="676" t="s">
        <v>759</v>
      </c>
      <c r="E150" s="15" t="s">
        <v>308</v>
      </c>
      <c r="F150" s="680" t="s">
        <v>145</v>
      </c>
      <c r="G150" s="681" t="s">
        <v>145</v>
      </c>
      <c r="H150" s="681" t="s">
        <v>145</v>
      </c>
      <c r="I150" s="681" t="s">
        <v>145</v>
      </c>
      <c r="J150" s="681" t="s">
        <v>145</v>
      </c>
      <c r="M150" s="346">
        <v>135</v>
      </c>
      <c r="N150" s="346" t="s">
        <v>308</v>
      </c>
      <c r="O150" s="104" t="str">
        <f t="shared" si="36"/>
        <v>-</v>
      </c>
      <c r="P150" s="1008" t="str">
        <f>IFERROR(_xlfn.RANK.EQ(O150,$O$16:$O$194,0)+COUNTIF(O$16:O150,O150)-1,"-")</f>
        <v>-</v>
      </c>
      <c r="Q150" s="1008"/>
      <c r="R150" s="105" t="str">
        <f t="shared" si="37"/>
        <v>-</v>
      </c>
      <c r="S150" s="105" t="str">
        <f t="shared" si="38"/>
        <v>-</v>
      </c>
      <c r="T150" s="1010" t="str">
        <f t="shared" si="39"/>
        <v>-</v>
      </c>
      <c r="U150" s="104" t="str">
        <f t="shared" si="40"/>
        <v>-</v>
      </c>
      <c r="V150" s="1008" t="str">
        <f>IFERROR(_xlfn.RANK.EQ(U150,$U$16:$U$194,0)+COUNTIF(U$16:U150,U150)-1,"-")</f>
        <v>-</v>
      </c>
      <c r="W150" s="1008"/>
      <c r="X150" s="105" t="str">
        <f t="shared" si="41"/>
        <v>-</v>
      </c>
      <c r="Y150" s="105" t="str">
        <f t="shared" si="42"/>
        <v>-</v>
      </c>
      <c r="Z150" s="1010" t="str">
        <f t="shared" si="43"/>
        <v>-</v>
      </c>
      <c r="AA150" s="104" t="str">
        <f t="shared" si="44"/>
        <v>-</v>
      </c>
      <c r="AB150" s="876" t="str">
        <f>IFERROR(_xlfn.RANK.EQ(AA150,$AA$16:$AA$194,0)+COUNTIF(AA$16:AA150,AA150)-1,"-")</f>
        <v>-</v>
      </c>
      <c r="AC150" s="876"/>
      <c r="AD150" s="828" t="str">
        <f t="shared" si="45"/>
        <v>-</v>
      </c>
      <c r="AE150" s="828" t="str">
        <f t="shared" si="46"/>
        <v>-</v>
      </c>
      <c r="AF150" s="959" t="str">
        <f t="shared" si="47"/>
        <v>-</v>
      </c>
      <c r="AG150" s="102"/>
      <c r="AH150" s="1"/>
      <c r="AI150" s="1"/>
      <c r="AJ150" s="1"/>
      <c r="AK150" s="1"/>
      <c r="AL150" s="1"/>
      <c r="AM150" s="1"/>
      <c r="AN150" s="1"/>
      <c r="AO150" s="1"/>
      <c r="AP150" s="1"/>
      <c r="AQ150" s="1"/>
      <c r="AR150" s="1"/>
      <c r="AS150" s="1"/>
      <c r="AT150" s="1"/>
      <c r="AU150" s="1"/>
      <c r="AV150" s="1"/>
      <c r="AW150" s="1"/>
      <c r="AX150" s="1"/>
    </row>
    <row r="151" spans="1:50" ht="26.25" customHeight="1">
      <c r="A151" s="677" t="s">
        <v>604</v>
      </c>
      <c r="B151" s="676" t="s">
        <v>614</v>
      </c>
      <c r="C151" s="15" t="s">
        <v>186</v>
      </c>
      <c r="D151" s="676" t="s">
        <v>760</v>
      </c>
      <c r="E151" s="15" t="s">
        <v>233</v>
      </c>
      <c r="F151" s="680">
        <v>2490</v>
      </c>
      <c r="G151" s="681">
        <v>7330</v>
      </c>
      <c r="H151" s="681">
        <v>7220</v>
      </c>
      <c r="I151" s="681">
        <v>7330</v>
      </c>
      <c r="J151" s="681">
        <v>182500</v>
      </c>
      <c r="M151" s="346">
        <v>136</v>
      </c>
      <c r="N151" s="346" t="s">
        <v>233</v>
      </c>
      <c r="O151" s="104">
        <f t="shared" si="36"/>
        <v>2490</v>
      </c>
      <c r="P151" s="1008">
        <f>IFERROR(_xlfn.RANK.EQ(O151,$O$16:$O$194,0)+COUNTIF(O$16:O151,O151)-1,"-")</f>
        <v>7</v>
      </c>
      <c r="Q151" s="1008"/>
      <c r="R151" s="105" t="str">
        <f t="shared" si="37"/>
        <v>-</v>
      </c>
      <c r="S151" s="105" t="str">
        <f t="shared" si="38"/>
        <v>-</v>
      </c>
      <c r="T151" s="1010" t="str">
        <f t="shared" si="39"/>
        <v>-</v>
      </c>
      <c r="U151" s="104">
        <f t="shared" si="40"/>
        <v>182500</v>
      </c>
      <c r="V151" s="1008">
        <f>IFERROR(_xlfn.RANK.EQ(U151,$U$16:$U$194,0)+COUNTIF(U$16:U151,U151)-1,"-")</f>
        <v>7</v>
      </c>
      <c r="W151" s="1008"/>
      <c r="X151" s="105" t="str">
        <f t="shared" si="41"/>
        <v>-</v>
      </c>
      <c r="Y151" s="105" t="str">
        <f t="shared" si="42"/>
        <v>-</v>
      </c>
      <c r="Z151" s="1010" t="str">
        <f t="shared" si="43"/>
        <v>-</v>
      </c>
      <c r="AA151" s="104">
        <f t="shared" si="44"/>
        <v>7330</v>
      </c>
      <c r="AB151" s="876">
        <f>IFERROR(_xlfn.RANK.EQ(AA151,$AA$16:$AA$194,0)+COUNTIF(AA$16:AA151,AA151)-1,"-")</f>
        <v>22</v>
      </c>
      <c r="AC151" s="876"/>
      <c r="AD151" s="828" t="str">
        <f t="shared" si="45"/>
        <v>-</v>
      </c>
      <c r="AE151" s="828" t="str">
        <f t="shared" si="46"/>
        <v>-</v>
      </c>
      <c r="AF151" s="959" t="str">
        <f t="shared" si="47"/>
        <v>-</v>
      </c>
      <c r="AG151" s="102"/>
      <c r="AH151" s="1"/>
      <c r="AI151" s="1"/>
      <c r="AJ151" s="1"/>
      <c r="AK151" s="1"/>
      <c r="AL151" s="1"/>
      <c r="AM151" s="1"/>
      <c r="AN151" s="1"/>
      <c r="AO151" s="1"/>
      <c r="AP151" s="1"/>
      <c r="AQ151" s="1"/>
      <c r="AR151" s="1"/>
      <c r="AS151" s="1"/>
      <c r="AT151" s="1"/>
      <c r="AU151" s="1"/>
      <c r="AV151" s="1"/>
      <c r="AW151" s="1"/>
      <c r="AX151" s="1"/>
    </row>
    <row r="152" spans="1:50" ht="26.25" customHeight="1">
      <c r="A152" s="677" t="s">
        <v>604</v>
      </c>
      <c r="B152" s="676" t="s">
        <v>616</v>
      </c>
      <c r="C152" s="15" t="s">
        <v>191</v>
      </c>
      <c r="D152" s="676" t="s">
        <v>761</v>
      </c>
      <c r="E152" s="15" t="s">
        <v>359</v>
      </c>
      <c r="F152" s="680" t="s">
        <v>145</v>
      </c>
      <c r="G152" s="681" t="s">
        <v>145</v>
      </c>
      <c r="H152" s="681" t="s">
        <v>145</v>
      </c>
      <c r="I152" s="681" t="s">
        <v>145</v>
      </c>
      <c r="J152" s="681" t="s">
        <v>145</v>
      </c>
      <c r="M152" s="346">
        <v>137</v>
      </c>
      <c r="N152" s="346" t="s">
        <v>322</v>
      </c>
      <c r="O152" s="104" t="str">
        <f t="shared" si="36"/>
        <v>x</v>
      </c>
      <c r="P152" s="1008" t="str">
        <f>IFERROR(_xlfn.RANK.EQ(O152,$O$16:$O$194,0)+COUNTIF(O$16:O152,O152)-1,"-")</f>
        <v>-</v>
      </c>
      <c r="Q152" s="1008"/>
      <c r="R152" s="105" t="str">
        <f t="shared" si="37"/>
        <v>-</v>
      </c>
      <c r="S152" s="105" t="str">
        <f t="shared" si="38"/>
        <v>-</v>
      </c>
      <c r="T152" s="1010" t="str">
        <f t="shared" si="39"/>
        <v>-</v>
      </c>
      <c r="U152" s="104" t="str">
        <f t="shared" si="40"/>
        <v>x</v>
      </c>
      <c r="V152" s="1008" t="str">
        <f>IFERROR(_xlfn.RANK.EQ(U152,$U$16:$U$194,0)+COUNTIF(U$16:U152,U152)-1,"-")</f>
        <v>-</v>
      </c>
      <c r="W152" s="1008"/>
      <c r="X152" s="105" t="str">
        <f t="shared" si="41"/>
        <v>-</v>
      </c>
      <c r="Y152" s="105" t="str">
        <f t="shared" si="42"/>
        <v>-</v>
      </c>
      <c r="Z152" s="1010" t="str">
        <f t="shared" si="43"/>
        <v>-</v>
      </c>
      <c r="AA152" s="104">
        <f t="shared" si="44"/>
        <v>6870</v>
      </c>
      <c r="AB152" s="876">
        <f>IFERROR(_xlfn.RANK.EQ(AA152,$AA$16:$AA$194,0)+COUNTIF(AA$16:AA152,AA152)-1,"-")</f>
        <v>41</v>
      </c>
      <c r="AC152" s="876"/>
      <c r="AD152" s="828" t="str">
        <f t="shared" si="45"/>
        <v>-</v>
      </c>
      <c r="AE152" s="828" t="str">
        <f t="shared" si="46"/>
        <v>-</v>
      </c>
      <c r="AF152" s="959" t="str">
        <f t="shared" si="47"/>
        <v>-</v>
      </c>
      <c r="AG152" s="102"/>
      <c r="AH152" s="1"/>
      <c r="AI152" s="1"/>
      <c r="AJ152" s="1"/>
      <c r="AK152" s="1"/>
      <c r="AL152" s="1"/>
      <c r="AM152" s="1"/>
      <c r="AN152" s="1"/>
      <c r="AO152" s="1"/>
      <c r="AP152" s="1"/>
      <c r="AQ152" s="1"/>
      <c r="AR152" s="1"/>
      <c r="AS152" s="1"/>
      <c r="AT152" s="1"/>
      <c r="AU152" s="1"/>
      <c r="AV152" s="1"/>
      <c r="AW152" s="1"/>
      <c r="AX152" s="1"/>
    </row>
    <row r="153" spans="1:50" ht="26.25" customHeight="1">
      <c r="A153" s="677" t="s">
        <v>604</v>
      </c>
      <c r="B153" s="676" t="s">
        <v>616</v>
      </c>
      <c r="C153" s="15" t="s">
        <v>191</v>
      </c>
      <c r="D153" s="676" t="s">
        <v>762</v>
      </c>
      <c r="E153" s="15" t="s">
        <v>348</v>
      </c>
      <c r="F153" s="680" t="s">
        <v>888</v>
      </c>
      <c r="G153" s="681" t="s">
        <v>888</v>
      </c>
      <c r="H153" s="681" t="s">
        <v>145</v>
      </c>
      <c r="I153" s="681" t="s">
        <v>888</v>
      </c>
      <c r="J153" s="681" t="s">
        <v>888</v>
      </c>
      <c r="M153" s="346">
        <v>138</v>
      </c>
      <c r="N153" s="346" t="s">
        <v>286</v>
      </c>
      <c r="O153" s="104">
        <f t="shared" si="36"/>
        <v>25</v>
      </c>
      <c r="P153" s="1008">
        <f>IFERROR(_xlfn.RANK.EQ(O153,$O$16:$O$194,0)+COUNTIF(O$16:O153,O153)-1,"-")</f>
        <v>72</v>
      </c>
      <c r="Q153" s="1008"/>
      <c r="R153" s="105" t="str">
        <f t="shared" si="37"/>
        <v>-</v>
      </c>
      <c r="S153" s="105" t="str">
        <f t="shared" si="38"/>
        <v>-</v>
      </c>
      <c r="T153" s="1010" t="str">
        <f t="shared" si="39"/>
        <v>-</v>
      </c>
      <c r="U153" s="104">
        <f t="shared" si="40"/>
        <v>1310</v>
      </c>
      <c r="V153" s="1008">
        <f>IFERROR(_xlfn.RANK.EQ(U153,$U$16:$U$194,0)+COUNTIF(U$16:U153,U153)-1,"-")</f>
        <v>75</v>
      </c>
      <c r="W153" s="1008"/>
      <c r="X153" s="105" t="str">
        <f t="shared" si="41"/>
        <v>-</v>
      </c>
      <c r="Y153" s="105" t="str">
        <f t="shared" si="42"/>
        <v>-</v>
      </c>
      <c r="Z153" s="1010" t="str">
        <f t="shared" si="43"/>
        <v>-</v>
      </c>
      <c r="AA153" s="104">
        <f t="shared" si="44"/>
        <v>5340</v>
      </c>
      <c r="AB153" s="876">
        <f>IFERROR(_xlfn.RANK.EQ(AA153,$AA$16:$AA$194,0)+COUNTIF(AA$16:AA153,AA153)-1,"-")</f>
        <v>76</v>
      </c>
      <c r="AC153" s="876"/>
      <c r="AD153" s="828" t="str">
        <f t="shared" si="45"/>
        <v>-</v>
      </c>
      <c r="AE153" s="828" t="str">
        <f t="shared" si="46"/>
        <v>-</v>
      </c>
      <c r="AF153" s="959" t="str">
        <f t="shared" si="47"/>
        <v>-</v>
      </c>
      <c r="AG153" s="102"/>
      <c r="AH153" s="1"/>
      <c r="AI153" s="1"/>
      <c r="AJ153" s="1"/>
      <c r="AK153" s="1"/>
      <c r="AL153" s="1"/>
      <c r="AM153" s="1"/>
      <c r="AN153" s="1"/>
      <c r="AO153" s="1"/>
      <c r="AP153" s="1"/>
      <c r="AQ153" s="1"/>
      <c r="AR153" s="1"/>
      <c r="AS153" s="1"/>
      <c r="AT153" s="1"/>
      <c r="AU153" s="1"/>
      <c r="AV153" s="1"/>
      <c r="AW153" s="1"/>
      <c r="AX153" s="1"/>
    </row>
    <row r="154" spans="1:50" ht="26.25" customHeight="1">
      <c r="A154" s="677" t="s">
        <v>604</v>
      </c>
      <c r="B154" s="676" t="s">
        <v>616</v>
      </c>
      <c r="C154" s="15" t="s">
        <v>191</v>
      </c>
      <c r="D154" s="676" t="s">
        <v>763</v>
      </c>
      <c r="E154" s="15" t="s">
        <v>361</v>
      </c>
      <c r="F154" s="680" t="s">
        <v>145</v>
      </c>
      <c r="G154" s="681" t="s">
        <v>145</v>
      </c>
      <c r="H154" s="681" t="s">
        <v>145</v>
      </c>
      <c r="I154" s="681" t="s">
        <v>145</v>
      </c>
      <c r="J154" s="681" t="s">
        <v>145</v>
      </c>
      <c r="M154" s="346">
        <v>139</v>
      </c>
      <c r="N154" s="346" t="s">
        <v>366</v>
      </c>
      <c r="O154" s="104" t="str">
        <f t="shared" si="36"/>
        <v>-</v>
      </c>
      <c r="P154" s="1008" t="str">
        <f>IFERROR(_xlfn.RANK.EQ(O154,$O$16:$O$194,0)+COUNTIF(O$16:O154,O154)-1,"-")</f>
        <v>-</v>
      </c>
      <c r="Q154" s="1008"/>
      <c r="R154" s="105" t="str">
        <f t="shared" si="37"/>
        <v>-</v>
      </c>
      <c r="S154" s="105" t="str">
        <f t="shared" si="38"/>
        <v>-</v>
      </c>
      <c r="T154" s="1010" t="str">
        <f t="shared" si="39"/>
        <v>-</v>
      </c>
      <c r="U154" s="104" t="str">
        <f t="shared" si="40"/>
        <v>-</v>
      </c>
      <c r="V154" s="1008" t="str">
        <f>IFERROR(_xlfn.RANK.EQ(U154,$U$16:$U$194,0)+COUNTIF(U$16:U154,U154)-1,"-")</f>
        <v>-</v>
      </c>
      <c r="W154" s="1008"/>
      <c r="X154" s="105" t="str">
        <f t="shared" si="41"/>
        <v>-</v>
      </c>
      <c r="Y154" s="105" t="str">
        <f t="shared" si="42"/>
        <v>-</v>
      </c>
      <c r="Z154" s="1010" t="str">
        <f t="shared" si="43"/>
        <v>-</v>
      </c>
      <c r="AA154" s="104" t="str">
        <f t="shared" si="44"/>
        <v>-</v>
      </c>
      <c r="AB154" s="876" t="str">
        <f>IFERROR(_xlfn.RANK.EQ(AA154,$AA$16:$AA$194,0)+COUNTIF(AA$16:AA154,AA154)-1,"-")</f>
        <v>-</v>
      </c>
      <c r="AC154" s="876"/>
      <c r="AD154" s="828" t="str">
        <f t="shared" si="45"/>
        <v>-</v>
      </c>
      <c r="AE154" s="828" t="str">
        <f t="shared" si="46"/>
        <v>-</v>
      </c>
      <c r="AF154" s="959" t="str">
        <f t="shared" si="47"/>
        <v>-</v>
      </c>
      <c r="AG154" s="102"/>
      <c r="AH154" s="1"/>
      <c r="AI154" s="1"/>
      <c r="AJ154" s="1"/>
      <c r="AK154" s="1"/>
      <c r="AL154" s="1"/>
      <c r="AM154" s="1"/>
      <c r="AN154" s="1"/>
      <c r="AO154" s="1"/>
      <c r="AP154" s="1"/>
      <c r="AQ154" s="1"/>
      <c r="AR154" s="1"/>
      <c r="AS154" s="1"/>
      <c r="AT154" s="1"/>
      <c r="AU154" s="1"/>
      <c r="AV154" s="1"/>
      <c r="AW154" s="1"/>
      <c r="AX154" s="1"/>
    </row>
    <row r="155" spans="1:50" ht="26.25" customHeight="1">
      <c r="A155" s="677" t="s">
        <v>604</v>
      </c>
      <c r="B155" s="676" t="s">
        <v>616</v>
      </c>
      <c r="C155" s="15" t="s">
        <v>191</v>
      </c>
      <c r="D155" s="676" t="s">
        <v>764</v>
      </c>
      <c r="E155" s="15" t="s">
        <v>303</v>
      </c>
      <c r="F155" s="680">
        <v>229</v>
      </c>
      <c r="G155" s="681">
        <v>6340</v>
      </c>
      <c r="H155" s="681" t="s">
        <v>145</v>
      </c>
      <c r="I155" s="681">
        <v>6340</v>
      </c>
      <c r="J155" s="681">
        <v>14500</v>
      </c>
      <c r="M155" s="346">
        <v>140</v>
      </c>
      <c r="N155" s="346" t="s">
        <v>280</v>
      </c>
      <c r="O155" s="104">
        <f t="shared" si="36"/>
        <v>196</v>
      </c>
      <c r="P155" s="1008">
        <f>IFERROR(_xlfn.RANK.EQ(O155,$O$16:$O$194,0)+COUNTIF(O$16:O155,O155)-1,"-")</f>
        <v>43</v>
      </c>
      <c r="Q155" s="1008"/>
      <c r="R155" s="105" t="str">
        <f t="shared" si="37"/>
        <v>-</v>
      </c>
      <c r="S155" s="105" t="str">
        <f t="shared" si="38"/>
        <v>-</v>
      </c>
      <c r="T155" s="1010" t="str">
        <f t="shared" si="39"/>
        <v>-</v>
      </c>
      <c r="U155" s="104">
        <f t="shared" si="40"/>
        <v>11800</v>
      </c>
      <c r="V155" s="1008">
        <f>IFERROR(_xlfn.RANK.EQ(U155,$U$16:$U$194,0)+COUNTIF(U$16:U155,U155)-1,"-")</f>
        <v>47</v>
      </c>
      <c r="W155" s="1008"/>
      <c r="X155" s="105" t="str">
        <f t="shared" si="41"/>
        <v>-</v>
      </c>
      <c r="Y155" s="105" t="str">
        <f t="shared" si="42"/>
        <v>-</v>
      </c>
      <c r="Z155" s="1010" t="str">
        <f t="shared" si="43"/>
        <v>-</v>
      </c>
      <c r="AA155" s="104">
        <f t="shared" si="44"/>
        <v>6040</v>
      </c>
      <c r="AB155" s="876">
        <f>IFERROR(_xlfn.RANK.EQ(AA155,$AA$16:$AA$194,0)+COUNTIF(AA$16:AA155,AA155)-1,"-")</f>
        <v>69</v>
      </c>
      <c r="AC155" s="876"/>
      <c r="AD155" s="828" t="str">
        <f t="shared" si="45"/>
        <v>-</v>
      </c>
      <c r="AE155" s="828" t="str">
        <f t="shared" si="46"/>
        <v>-</v>
      </c>
      <c r="AF155" s="959" t="str">
        <f t="shared" si="47"/>
        <v>-</v>
      </c>
      <c r="AG155" s="102"/>
      <c r="AH155" s="1"/>
      <c r="AI155" s="1"/>
      <c r="AJ155" s="1"/>
      <c r="AK155" s="1"/>
      <c r="AL155" s="1"/>
      <c r="AM155" s="1"/>
      <c r="AN155" s="1"/>
      <c r="AO155" s="1"/>
      <c r="AP155" s="1"/>
      <c r="AQ155" s="1"/>
      <c r="AR155" s="1"/>
      <c r="AS155" s="1"/>
      <c r="AT155" s="1"/>
      <c r="AU155" s="1"/>
      <c r="AV155" s="1"/>
      <c r="AW155" s="1"/>
      <c r="AX155" s="1"/>
    </row>
    <row r="156" spans="1:50" ht="26.25" customHeight="1">
      <c r="A156" s="677" t="s">
        <v>604</v>
      </c>
      <c r="B156" s="676" t="s">
        <v>616</v>
      </c>
      <c r="C156" s="15" t="s">
        <v>191</v>
      </c>
      <c r="D156" s="676" t="s">
        <v>765</v>
      </c>
      <c r="E156" s="15" t="s">
        <v>322</v>
      </c>
      <c r="F156" s="680" t="s">
        <v>888</v>
      </c>
      <c r="G156" s="681">
        <v>6870</v>
      </c>
      <c r="H156" s="681" t="s">
        <v>145</v>
      </c>
      <c r="I156" s="681">
        <v>6870</v>
      </c>
      <c r="J156" s="681" t="s">
        <v>888</v>
      </c>
      <c r="M156" s="346">
        <v>141</v>
      </c>
      <c r="N156" s="346" t="s">
        <v>277</v>
      </c>
      <c r="O156" s="104">
        <f t="shared" si="36"/>
        <v>217</v>
      </c>
      <c r="P156" s="1008">
        <f>IFERROR(_xlfn.RANK.EQ(O156,$O$16:$O$194,0)+COUNTIF(O$16:O156,O156)-1,"-")</f>
        <v>39</v>
      </c>
      <c r="Q156" s="1008"/>
      <c r="R156" s="105" t="str">
        <f t="shared" si="37"/>
        <v>-</v>
      </c>
      <c r="S156" s="105" t="str">
        <f t="shared" si="38"/>
        <v>-</v>
      </c>
      <c r="T156" s="1010" t="str">
        <f t="shared" si="39"/>
        <v>-</v>
      </c>
      <c r="U156" s="104">
        <f t="shared" si="40"/>
        <v>15100</v>
      </c>
      <c r="V156" s="1008">
        <f>IFERROR(_xlfn.RANK.EQ(U156,$U$16:$U$194,0)+COUNTIF(U$16:U156,U156)-1,"-")</f>
        <v>39</v>
      </c>
      <c r="W156" s="1008"/>
      <c r="X156" s="105" t="str">
        <f t="shared" si="41"/>
        <v>-</v>
      </c>
      <c r="Y156" s="105" t="str">
        <f t="shared" si="42"/>
        <v>-</v>
      </c>
      <c r="Z156" s="1010" t="str">
        <f t="shared" si="43"/>
        <v>-</v>
      </c>
      <c r="AA156" s="104">
        <f t="shared" si="44"/>
        <v>6960</v>
      </c>
      <c r="AB156" s="876">
        <f>IFERROR(_xlfn.RANK.EQ(AA156,$AA$16:$AA$194,0)+COUNTIF(AA$16:AA156,AA156)-1,"-")</f>
        <v>36</v>
      </c>
      <c r="AC156" s="876"/>
      <c r="AD156" s="828" t="str">
        <f t="shared" si="45"/>
        <v>-</v>
      </c>
      <c r="AE156" s="828" t="str">
        <f t="shared" si="46"/>
        <v>-</v>
      </c>
      <c r="AF156" s="959" t="str">
        <f t="shared" si="47"/>
        <v>-</v>
      </c>
      <c r="AG156" s="102"/>
      <c r="AH156" s="1"/>
      <c r="AI156" s="1"/>
      <c r="AJ156" s="1"/>
      <c r="AK156" s="1"/>
      <c r="AL156" s="1"/>
      <c r="AM156" s="1"/>
      <c r="AN156" s="1"/>
      <c r="AO156" s="1"/>
      <c r="AP156" s="1"/>
      <c r="AQ156" s="1"/>
      <c r="AR156" s="1"/>
      <c r="AS156" s="1"/>
      <c r="AT156" s="1"/>
      <c r="AU156" s="1"/>
      <c r="AV156" s="1"/>
      <c r="AW156" s="1"/>
      <c r="AX156" s="1"/>
    </row>
    <row r="157" spans="1:50" ht="26.25" customHeight="1">
      <c r="A157" s="677" t="s">
        <v>604</v>
      </c>
      <c r="B157" s="676" t="s">
        <v>616</v>
      </c>
      <c r="C157" s="15" t="s">
        <v>191</v>
      </c>
      <c r="D157" s="676" t="s">
        <v>766</v>
      </c>
      <c r="E157" s="15" t="s">
        <v>286</v>
      </c>
      <c r="F157" s="680">
        <v>25</v>
      </c>
      <c r="G157" s="681">
        <v>5340</v>
      </c>
      <c r="H157" s="681">
        <v>5330</v>
      </c>
      <c r="I157" s="681">
        <v>5340</v>
      </c>
      <c r="J157" s="681">
        <v>1310</v>
      </c>
      <c r="M157" s="346">
        <v>142</v>
      </c>
      <c r="N157" s="346" t="s">
        <v>257</v>
      </c>
      <c r="O157" s="104">
        <f t="shared" si="36"/>
        <v>319</v>
      </c>
      <c r="P157" s="1008">
        <f>IFERROR(_xlfn.RANK.EQ(O157,$O$16:$O$194,0)+COUNTIF(O$16:O157,O157)-1,"-")</f>
        <v>34</v>
      </c>
      <c r="Q157" s="1008"/>
      <c r="R157" s="105" t="str">
        <f t="shared" si="37"/>
        <v>-</v>
      </c>
      <c r="S157" s="105" t="str">
        <f t="shared" si="38"/>
        <v>-</v>
      </c>
      <c r="T157" s="1010" t="str">
        <f t="shared" si="39"/>
        <v>-</v>
      </c>
      <c r="U157" s="104">
        <f t="shared" si="40"/>
        <v>19600</v>
      </c>
      <c r="V157" s="1008">
        <f>IFERROR(_xlfn.RANK.EQ(U157,$U$16:$U$194,0)+COUNTIF(U$16:U157,U157)-1,"-")</f>
        <v>34</v>
      </c>
      <c r="W157" s="1008"/>
      <c r="X157" s="105" t="str">
        <f t="shared" si="41"/>
        <v>-</v>
      </c>
      <c r="Y157" s="105" t="str">
        <f t="shared" si="42"/>
        <v>-</v>
      </c>
      <c r="Z157" s="1010" t="str">
        <f t="shared" si="43"/>
        <v>-</v>
      </c>
      <c r="AA157" s="104">
        <f t="shared" si="44"/>
        <v>6140</v>
      </c>
      <c r="AB157" s="876">
        <f>IFERROR(_xlfn.RANK.EQ(AA157,$AA$16:$AA$194,0)+COUNTIF(AA$16:AA157,AA157)-1,"-")</f>
        <v>65</v>
      </c>
      <c r="AC157" s="876"/>
      <c r="AD157" s="828" t="str">
        <f t="shared" si="45"/>
        <v>-</v>
      </c>
      <c r="AE157" s="828" t="str">
        <f t="shared" si="46"/>
        <v>-</v>
      </c>
      <c r="AF157" s="959" t="str">
        <f t="shared" si="47"/>
        <v>-</v>
      </c>
      <c r="AG157" s="102"/>
      <c r="AH157" s="1"/>
      <c r="AI157" s="1"/>
      <c r="AJ157" s="1"/>
      <c r="AK157" s="1"/>
      <c r="AL157" s="1"/>
      <c r="AM157" s="1"/>
      <c r="AN157" s="1"/>
      <c r="AO157" s="1"/>
      <c r="AP157" s="1"/>
      <c r="AQ157" s="1"/>
      <c r="AR157" s="1"/>
      <c r="AS157" s="1"/>
      <c r="AT157" s="1"/>
      <c r="AU157" s="1"/>
      <c r="AV157" s="1"/>
      <c r="AW157" s="1"/>
      <c r="AX157" s="1"/>
    </row>
    <row r="158" spans="1:50" ht="26.25" customHeight="1">
      <c r="A158" s="677" t="s">
        <v>604</v>
      </c>
      <c r="B158" s="676" t="s">
        <v>616</v>
      </c>
      <c r="C158" s="15" t="s">
        <v>191</v>
      </c>
      <c r="D158" s="676" t="s">
        <v>767</v>
      </c>
      <c r="E158" s="15" t="s">
        <v>366</v>
      </c>
      <c r="F158" s="680" t="s">
        <v>145</v>
      </c>
      <c r="G158" s="681" t="s">
        <v>145</v>
      </c>
      <c r="H158" s="681" t="s">
        <v>145</v>
      </c>
      <c r="I158" s="681" t="s">
        <v>145</v>
      </c>
      <c r="J158" s="681" t="s">
        <v>145</v>
      </c>
      <c r="M158" s="346">
        <v>143</v>
      </c>
      <c r="N158" s="346" t="s">
        <v>274</v>
      </c>
      <c r="O158" s="104">
        <f t="shared" si="36"/>
        <v>37</v>
      </c>
      <c r="P158" s="1008">
        <f>IFERROR(_xlfn.RANK.EQ(O158,$O$16:$O$194,0)+COUNTIF(O$16:O158,O158)-1,"-")</f>
        <v>69</v>
      </c>
      <c r="Q158" s="1008"/>
      <c r="R158" s="105" t="str">
        <f t="shared" si="37"/>
        <v>-</v>
      </c>
      <c r="S158" s="105" t="str">
        <f t="shared" si="38"/>
        <v>-</v>
      </c>
      <c r="T158" s="1010" t="str">
        <f t="shared" si="39"/>
        <v>-</v>
      </c>
      <c r="U158" s="104">
        <f t="shared" si="40"/>
        <v>2480</v>
      </c>
      <c r="V158" s="1008">
        <f>IFERROR(_xlfn.RANK.EQ(U158,$U$16:$U$194,0)+COUNTIF(U$16:U158,U158)-1,"-")</f>
        <v>70</v>
      </c>
      <c r="W158" s="1008"/>
      <c r="X158" s="105" t="str">
        <f t="shared" si="41"/>
        <v>-</v>
      </c>
      <c r="Y158" s="105" t="str">
        <f t="shared" si="42"/>
        <v>-</v>
      </c>
      <c r="Z158" s="1010" t="str">
        <f t="shared" si="43"/>
        <v>-</v>
      </c>
      <c r="AA158" s="104">
        <f t="shared" si="44"/>
        <v>6710</v>
      </c>
      <c r="AB158" s="876">
        <f>IFERROR(_xlfn.RANK.EQ(AA158,$AA$16:$AA$194,0)+COUNTIF(AA$16:AA158,AA158)-1,"-")</f>
        <v>47</v>
      </c>
      <c r="AC158" s="876"/>
      <c r="AD158" s="828" t="str">
        <f t="shared" si="45"/>
        <v>-</v>
      </c>
      <c r="AE158" s="828" t="str">
        <f t="shared" si="46"/>
        <v>-</v>
      </c>
      <c r="AF158" s="959" t="str">
        <f t="shared" si="47"/>
        <v>-</v>
      </c>
      <c r="AG158" s="102"/>
      <c r="AH158" s="1"/>
      <c r="AI158" s="1"/>
      <c r="AJ158" s="1"/>
      <c r="AK158" s="1"/>
      <c r="AL158" s="1"/>
      <c r="AM158" s="1"/>
      <c r="AN158" s="1"/>
      <c r="AO158" s="1"/>
      <c r="AP158" s="1"/>
      <c r="AQ158" s="1"/>
      <c r="AR158" s="1"/>
      <c r="AS158" s="1"/>
      <c r="AT158" s="1"/>
      <c r="AU158" s="1"/>
      <c r="AV158" s="1"/>
      <c r="AW158" s="1"/>
      <c r="AX158" s="1"/>
    </row>
    <row r="159" spans="1:50" ht="26.25" customHeight="1">
      <c r="A159" s="677" t="s">
        <v>604</v>
      </c>
      <c r="B159" s="676" t="s">
        <v>616</v>
      </c>
      <c r="C159" s="15" t="s">
        <v>191</v>
      </c>
      <c r="D159" s="676" t="s">
        <v>768</v>
      </c>
      <c r="E159" s="15" t="s">
        <v>280</v>
      </c>
      <c r="F159" s="680">
        <v>196</v>
      </c>
      <c r="G159" s="681">
        <v>6040</v>
      </c>
      <c r="H159" s="681">
        <v>6020</v>
      </c>
      <c r="I159" s="681">
        <v>6060</v>
      </c>
      <c r="J159" s="681">
        <v>11800</v>
      </c>
      <c r="M159" s="346">
        <v>144</v>
      </c>
      <c r="N159" s="346" t="s">
        <v>323</v>
      </c>
      <c r="O159" s="104" t="str">
        <f t="shared" si="36"/>
        <v>x</v>
      </c>
      <c r="P159" s="1008" t="str">
        <f>IFERROR(_xlfn.RANK.EQ(O159,$O$16:$O$194,0)+COUNTIF(O$16:O159,O159)-1,"-")</f>
        <v>-</v>
      </c>
      <c r="Q159" s="1008"/>
      <c r="R159" s="105" t="str">
        <f t="shared" si="37"/>
        <v>-</v>
      </c>
      <c r="S159" s="105" t="str">
        <f t="shared" si="38"/>
        <v>-</v>
      </c>
      <c r="T159" s="1010" t="str">
        <f t="shared" si="39"/>
        <v>-</v>
      </c>
      <c r="U159" s="104" t="str">
        <f t="shared" si="40"/>
        <v>x</v>
      </c>
      <c r="V159" s="1008" t="str">
        <f>IFERROR(_xlfn.RANK.EQ(U159,$U$16:$U$194,0)+COUNTIF(U$16:U159,U159)-1,"-")</f>
        <v>-</v>
      </c>
      <c r="W159" s="1008"/>
      <c r="X159" s="105" t="str">
        <f t="shared" si="41"/>
        <v>-</v>
      </c>
      <c r="Y159" s="105" t="str">
        <f t="shared" si="42"/>
        <v>-</v>
      </c>
      <c r="Z159" s="1010" t="str">
        <f t="shared" si="43"/>
        <v>-</v>
      </c>
      <c r="AA159" s="104">
        <f t="shared" si="44"/>
        <v>5680</v>
      </c>
      <c r="AB159" s="876">
        <f>IFERROR(_xlfn.RANK.EQ(AA159,$AA$16:$AA$194,0)+COUNTIF(AA$16:AA159,AA159)-1,"-")</f>
        <v>74</v>
      </c>
      <c r="AC159" s="876"/>
      <c r="AD159" s="828" t="str">
        <f t="shared" si="45"/>
        <v>-</v>
      </c>
      <c r="AE159" s="828" t="str">
        <f t="shared" si="46"/>
        <v>-</v>
      </c>
      <c r="AF159" s="959" t="str">
        <f t="shared" si="47"/>
        <v>-</v>
      </c>
      <c r="AG159" s="102"/>
      <c r="AH159" s="1"/>
      <c r="AI159" s="1"/>
      <c r="AJ159" s="1"/>
      <c r="AK159" s="1"/>
      <c r="AL159" s="1"/>
      <c r="AM159" s="1"/>
      <c r="AN159" s="1"/>
      <c r="AO159" s="1"/>
      <c r="AP159" s="1"/>
      <c r="AQ159" s="1"/>
      <c r="AR159" s="1"/>
      <c r="AS159" s="1"/>
      <c r="AT159" s="1"/>
      <c r="AU159" s="1"/>
      <c r="AV159" s="1"/>
      <c r="AW159" s="1"/>
      <c r="AX159" s="1"/>
    </row>
    <row r="160" spans="1:50" ht="26.25" customHeight="1">
      <c r="A160" s="677" t="s">
        <v>604</v>
      </c>
      <c r="B160" s="676" t="s">
        <v>616</v>
      </c>
      <c r="C160" s="15" t="s">
        <v>191</v>
      </c>
      <c r="D160" s="676" t="s">
        <v>769</v>
      </c>
      <c r="E160" s="15" t="s">
        <v>277</v>
      </c>
      <c r="F160" s="680">
        <v>217</v>
      </c>
      <c r="G160" s="681">
        <v>6960</v>
      </c>
      <c r="H160" s="681">
        <v>6920</v>
      </c>
      <c r="I160" s="681">
        <v>6970</v>
      </c>
      <c r="J160" s="681">
        <v>15100</v>
      </c>
      <c r="M160" s="346">
        <v>145</v>
      </c>
      <c r="N160" s="346" t="s">
        <v>332</v>
      </c>
      <c r="O160" s="104" t="str">
        <f t="shared" si="36"/>
        <v>x</v>
      </c>
      <c r="P160" s="1008" t="str">
        <f>IFERROR(_xlfn.RANK.EQ(O160,$O$16:$O$194,0)+COUNTIF(O$16:O160,O160)-1,"-")</f>
        <v>-</v>
      </c>
      <c r="Q160" s="1008"/>
      <c r="R160" s="105" t="str">
        <f t="shared" si="37"/>
        <v>-</v>
      </c>
      <c r="S160" s="105" t="str">
        <f t="shared" si="38"/>
        <v>-</v>
      </c>
      <c r="T160" s="1010" t="str">
        <f t="shared" si="39"/>
        <v>-</v>
      </c>
      <c r="U160" s="104" t="str">
        <f t="shared" si="40"/>
        <v>x</v>
      </c>
      <c r="V160" s="1008" t="str">
        <f>IFERROR(_xlfn.RANK.EQ(U160,$U$16:$U$194,0)+COUNTIF(U$16:U160,U160)-1,"-")</f>
        <v>-</v>
      </c>
      <c r="W160" s="1008"/>
      <c r="X160" s="105" t="str">
        <f t="shared" si="41"/>
        <v>-</v>
      </c>
      <c r="Y160" s="105" t="str">
        <f t="shared" si="42"/>
        <v>-</v>
      </c>
      <c r="Z160" s="1010" t="str">
        <f t="shared" si="43"/>
        <v>-</v>
      </c>
      <c r="AA160" s="104" t="str">
        <f t="shared" si="44"/>
        <v>x</v>
      </c>
      <c r="AB160" s="876" t="str">
        <f>IFERROR(_xlfn.RANK.EQ(AA160,$AA$16:$AA$194,0)+COUNTIF(AA$16:AA160,AA160)-1,"-")</f>
        <v>-</v>
      </c>
      <c r="AC160" s="876"/>
      <c r="AD160" s="828" t="str">
        <f t="shared" si="45"/>
        <v>-</v>
      </c>
      <c r="AE160" s="828" t="str">
        <f t="shared" si="46"/>
        <v>-</v>
      </c>
      <c r="AF160" s="959" t="str">
        <f t="shared" si="47"/>
        <v>-</v>
      </c>
      <c r="AG160" s="102"/>
      <c r="AH160" s="1"/>
      <c r="AI160" s="1"/>
      <c r="AJ160" s="1"/>
      <c r="AK160" s="1"/>
      <c r="AL160" s="1"/>
      <c r="AM160" s="1"/>
      <c r="AN160" s="1"/>
      <c r="AO160" s="1"/>
      <c r="AP160" s="1"/>
      <c r="AQ160" s="1"/>
      <c r="AR160" s="1"/>
      <c r="AS160" s="1"/>
      <c r="AT160" s="1"/>
      <c r="AU160" s="1"/>
      <c r="AV160" s="1"/>
      <c r="AW160" s="1"/>
      <c r="AX160" s="1"/>
    </row>
    <row r="161" spans="1:50" ht="26.25" customHeight="1">
      <c r="A161" s="677" t="s">
        <v>604</v>
      </c>
      <c r="B161" s="676" t="s">
        <v>616</v>
      </c>
      <c r="C161" s="15" t="s">
        <v>191</v>
      </c>
      <c r="D161" s="676" t="s">
        <v>770</v>
      </c>
      <c r="E161" s="15" t="s">
        <v>257</v>
      </c>
      <c r="F161" s="680">
        <v>319</v>
      </c>
      <c r="G161" s="681">
        <v>6140</v>
      </c>
      <c r="H161" s="681">
        <v>6100</v>
      </c>
      <c r="I161" s="681">
        <v>6180</v>
      </c>
      <c r="J161" s="681">
        <v>19600</v>
      </c>
      <c r="M161" s="346">
        <v>146</v>
      </c>
      <c r="N161" s="346" t="s">
        <v>333</v>
      </c>
      <c r="O161" s="104" t="str">
        <f t="shared" si="36"/>
        <v>-</v>
      </c>
      <c r="P161" s="1008" t="str">
        <f>IFERROR(_xlfn.RANK.EQ(O161,$O$16:$O$194,0)+COUNTIF(O$16:O161,O161)-1,"-")</f>
        <v>-</v>
      </c>
      <c r="Q161" s="1008"/>
      <c r="R161" s="105" t="str">
        <f t="shared" si="37"/>
        <v>-</v>
      </c>
      <c r="S161" s="105" t="str">
        <f t="shared" si="38"/>
        <v>-</v>
      </c>
      <c r="T161" s="1010" t="str">
        <f t="shared" si="39"/>
        <v>-</v>
      </c>
      <c r="U161" s="104" t="str">
        <f t="shared" si="40"/>
        <v>-</v>
      </c>
      <c r="V161" s="1008" t="str">
        <f>IFERROR(_xlfn.RANK.EQ(U161,$U$16:$U$194,0)+COUNTIF(U$16:U161,U161)-1,"-")</f>
        <v>-</v>
      </c>
      <c r="W161" s="1008"/>
      <c r="X161" s="105" t="str">
        <f t="shared" si="41"/>
        <v>-</v>
      </c>
      <c r="Y161" s="105" t="str">
        <f t="shared" si="42"/>
        <v>-</v>
      </c>
      <c r="Z161" s="1010" t="str">
        <f t="shared" si="43"/>
        <v>-</v>
      </c>
      <c r="AA161" s="104" t="str">
        <f t="shared" si="44"/>
        <v>-</v>
      </c>
      <c r="AB161" s="876" t="str">
        <f>IFERROR(_xlfn.RANK.EQ(AA161,$AA$16:$AA$194,0)+COUNTIF(AA$16:AA161,AA161)-1,"-")</f>
        <v>-</v>
      </c>
      <c r="AC161" s="876"/>
      <c r="AD161" s="828" t="str">
        <f t="shared" si="45"/>
        <v>-</v>
      </c>
      <c r="AE161" s="828" t="str">
        <f t="shared" si="46"/>
        <v>-</v>
      </c>
      <c r="AF161" s="959" t="str">
        <f t="shared" si="47"/>
        <v>-</v>
      </c>
      <c r="AG161" s="102"/>
      <c r="AH161" s="1"/>
      <c r="AI161" s="1"/>
      <c r="AJ161" s="1"/>
      <c r="AK161" s="1"/>
      <c r="AL161" s="1"/>
      <c r="AM161" s="1"/>
      <c r="AN161" s="1"/>
      <c r="AO161" s="1"/>
      <c r="AP161" s="1"/>
      <c r="AQ161" s="1"/>
      <c r="AR161" s="1"/>
      <c r="AS161" s="1"/>
      <c r="AT161" s="1"/>
      <c r="AU161" s="1"/>
      <c r="AV161" s="1"/>
      <c r="AW161" s="1"/>
      <c r="AX161" s="1"/>
    </row>
    <row r="162" spans="1:50" ht="26.25" customHeight="1">
      <c r="A162" s="677" t="s">
        <v>604</v>
      </c>
      <c r="B162" s="676" t="s">
        <v>616</v>
      </c>
      <c r="C162" s="15" t="s">
        <v>191</v>
      </c>
      <c r="D162" s="676" t="s">
        <v>771</v>
      </c>
      <c r="E162" s="15" t="s">
        <v>274</v>
      </c>
      <c r="F162" s="680">
        <v>37</v>
      </c>
      <c r="G162" s="681">
        <v>6710</v>
      </c>
      <c r="H162" s="681">
        <v>6710</v>
      </c>
      <c r="I162" s="681" t="s">
        <v>145</v>
      </c>
      <c r="J162" s="681">
        <v>2480</v>
      </c>
      <c r="M162" s="346">
        <v>147</v>
      </c>
      <c r="N162" s="346" t="s">
        <v>343</v>
      </c>
      <c r="O162" s="104" t="str">
        <f t="shared" si="36"/>
        <v>-</v>
      </c>
      <c r="P162" s="1008" t="str">
        <f>IFERROR(_xlfn.RANK.EQ(O162,$O$16:$O$194,0)+COUNTIF(O$16:O162,O162)-1,"-")</f>
        <v>-</v>
      </c>
      <c r="Q162" s="1008"/>
      <c r="R162" s="105" t="str">
        <f t="shared" si="37"/>
        <v>-</v>
      </c>
      <c r="S162" s="105" t="str">
        <f t="shared" si="38"/>
        <v>-</v>
      </c>
      <c r="T162" s="1010" t="str">
        <f t="shared" si="39"/>
        <v>-</v>
      </c>
      <c r="U162" s="104" t="str">
        <f t="shared" si="40"/>
        <v>-</v>
      </c>
      <c r="V162" s="1008" t="str">
        <f>IFERROR(_xlfn.RANK.EQ(U162,$U$16:$U$194,0)+COUNTIF(U$16:U162,U162)-1,"-")</f>
        <v>-</v>
      </c>
      <c r="W162" s="1008"/>
      <c r="X162" s="105" t="str">
        <f t="shared" si="41"/>
        <v>-</v>
      </c>
      <c r="Y162" s="105" t="str">
        <f t="shared" si="42"/>
        <v>-</v>
      </c>
      <c r="Z162" s="1010" t="str">
        <f t="shared" si="43"/>
        <v>-</v>
      </c>
      <c r="AA162" s="104" t="str">
        <f t="shared" si="44"/>
        <v>-</v>
      </c>
      <c r="AB162" s="876" t="str">
        <f>IFERROR(_xlfn.RANK.EQ(AA162,$AA$16:$AA$194,0)+COUNTIF(AA$16:AA162,AA162)-1,"-")</f>
        <v>-</v>
      </c>
      <c r="AC162" s="876"/>
      <c r="AD162" s="828" t="str">
        <f t="shared" si="45"/>
        <v>-</v>
      </c>
      <c r="AE162" s="828" t="str">
        <f t="shared" si="46"/>
        <v>-</v>
      </c>
      <c r="AF162" s="959" t="str">
        <f t="shared" si="47"/>
        <v>-</v>
      </c>
      <c r="AG162" s="102"/>
      <c r="AH162" s="1"/>
      <c r="AI162" s="1"/>
      <c r="AJ162" s="1"/>
      <c r="AK162" s="1"/>
      <c r="AL162" s="1"/>
      <c r="AM162" s="1"/>
      <c r="AN162" s="1"/>
      <c r="AO162" s="1"/>
      <c r="AP162" s="1"/>
      <c r="AQ162" s="1"/>
      <c r="AR162" s="1"/>
      <c r="AS162" s="1"/>
      <c r="AT162" s="1"/>
      <c r="AU162" s="1"/>
      <c r="AV162" s="1"/>
      <c r="AW162" s="1"/>
      <c r="AX162" s="1"/>
    </row>
    <row r="163" spans="1:50" ht="26.25" customHeight="1">
      <c r="A163" s="677" t="s">
        <v>604</v>
      </c>
      <c r="B163" s="676" t="s">
        <v>618</v>
      </c>
      <c r="C163" s="15" t="s">
        <v>195</v>
      </c>
      <c r="D163" s="676" t="s">
        <v>772</v>
      </c>
      <c r="E163" s="15" t="s">
        <v>323</v>
      </c>
      <c r="F163" s="680" t="s">
        <v>888</v>
      </c>
      <c r="G163" s="681">
        <v>5680</v>
      </c>
      <c r="H163" s="681" t="s">
        <v>145</v>
      </c>
      <c r="I163" s="681">
        <v>5680</v>
      </c>
      <c r="J163" s="681" t="s">
        <v>888</v>
      </c>
      <c r="M163" s="346">
        <v>148</v>
      </c>
      <c r="N163" s="346" t="s">
        <v>350</v>
      </c>
      <c r="O163" s="104" t="str">
        <f t="shared" si="36"/>
        <v>-</v>
      </c>
      <c r="P163" s="1008" t="str">
        <f>IFERROR(_xlfn.RANK.EQ(O163,$O$16:$O$194,0)+COUNTIF(O$16:O163,O163)-1,"-")</f>
        <v>-</v>
      </c>
      <c r="Q163" s="1008"/>
      <c r="R163" s="105" t="str">
        <f t="shared" si="37"/>
        <v>-</v>
      </c>
      <c r="S163" s="105" t="str">
        <f t="shared" si="38"/>
        <v>-</v>
      </c>
      <c r="T163" s="1010" t="str">
        <f t="shared" si="39"/>
        <v>-</v>
      </c>
      <c r="U163" s="104" t="str">
        <f t="shared" si="40"/>
        <v>-</v>
      </c>
      <c r="V163" s="1008" t="str">
        <f>IFERROR(_xlfn.RANK.EQ(U163,$U$16:$U$194,0)+COUNTIF(U$16:U163,U163)-1,"-")</f>
        <v>-</v>
      </c>
      <c r="W163" s="1008"/>
      <c r="X163" s="105" t="str">
        <f t="shared" si="41"/>
        <v>-</v>
      </c>
      <c r="Y163" s="105" t="str">
        <f t="shared" si="42"/>
        <v>-</v>
      </c>
      <c r="Z163" s="1010" t="str">
        <f t="shared" si="43"/>
        <v>-</v>
      </c>
      <c r="AA163" s="104" t="str">
        <f t="shared" si="44"/>
        <v>-</v>
      </c>
      <c r="AB163" s="876" t="str">
        <f>IFERROR(_xlfn.RANK.EQ(AA163,$AA$16:$AA$194,0)+COUNTIF(AA$16:AA163,AA163)-1,"-")</f>
        <v>-</v>
      </c>
      <c r="AC163" s="876"/>
      <c r="AD163" s="828" t="str">
        <f t="shared" si="45"/>
        <v>-</v>
      </c>
      <c r="AE163" s="828" t="str">
        <f t="shared" si="46"/>
        <v>-</v>
      </c>
      <c r="AF163" s="959" t="str">
        <f t="shared" si="47"/>
        <v>-</v>
      </c>
      <c r="AG163" s="102"/>
      <c r="AH163" s="1"/>
      <c r="AI163" s="1"/>
      <c r="AJ163" s="1"/>
      <c r="AK163" s="1"/>
      <c r="AL163" s="1"/>
      <c r="AM163" s="1"/>
      <c r="AN163" s="1"/>
      <c r="AO163" s="1"/>
      <c r="AP163" s="1"/>
      <c r="AQ163" s="1"/>
      <c r="AR163" s="1"/>
      <c r="AS163" s="1"/>
      <c r="AT163" s="1"/>
      <c r="AU163" s="1"/>
      <c r="AV163" s="1"/>
      <c r="AW163" s="1"/>
      <c r="AX163" s="1"/>
    </row>
    <row r="164" spans="1:50" ht="26.25" customHeight="1">
      <c r="A164" s="677" t="s">
        <v>604</v>
      </c>
      <c r="B164" s="676" t="s">
        <v>618</v>
      </c>
      <c r="C164" s="15" t="s">
        <v>195</v>
      </c>
      <c r="D164" s="676" t="s">
        <v>773</v>
      </c>
      <c r="E164" s="15" t="s">
        <v>332</v>
      </c>
      <c r="F164" s="680" t="s">
        <v>888</v>
      </c>
      <c r="G164" s="681" t="s">
        <v>888</v>
      </c>
      <c r="H164" s="681" t="s">
        <v>145</v>
      </c>
      <c r="I164" s="681" t="s">
        <v>888</v>
      </c>
      <c r="J164" s="681" t="s">
        <v>888</v>
      </c>
      <c r="M164" s="346">
        <v>149</v>
      </c>
      <c r="N164" s="346" t="s">
        <v>363</v>
      </c>
      <c r="O164" s="104" t="str">
        <f t="shared" si="36"/>
        <v>-</v>
      </c>
      <c r="P164" s="1008" t="str">
        <f>IFERROR(_xlfn.RANK.EQ(O164,$O$16:$O$194,0)+COUNTIF(O$16:O164,O164)-1,"-")</f>
        <v>-</v>
      </c>
      <c r="Q164" s="1008"/>
      <c r="R164" s="105" t="str">
        <f t="shared" si="37"/>
        <v>-</v>
      </c>
      <c r="S164" s="105" t="str">
        <f t="shared" si="38"/>
        <v>-</v>
      </c>
      <c r="T164" s="1010" t="str">
        <f t="shared" si="39"/>
        <v>-</v>
      </c>
      <c r="U164" s="104" t="str">
        <f t="shared" si="40"/>
        <v>-</v>
      </c>
      <c r="V164" s="1008" t="str">
        <f>IFERROR(_xlfn.RANK.EQ(U164,$U$16:$U$194,0)+COUNTIF(U$16:U164,U164)-1,"-")</f>
        <v>-</v>
      </c>
      <c r="W164" s="1008"/>
      <c r="X164" s="105" t="str">
        <f t="shared" si="41"/>
        <v>-</v>
      </c>
      <c r="Y164" s="105" t="str">
        <f t="shared" si="42"/>
        <v>-</v>
      </c>
      <c r="Z164" s="1010" t="str">
        <f t="shared" si="43"/>
        <v>-</v>
      </c>
      <c r="AA164" s="104" t="str">
        <f t="shared" si="44"/>
        <v>-</v>
      </c>
      <c r="AB164" s="876" t="str">
        <f>IFERROR(_xlfn.RANK.EQ(AA164,$AA$16:$AA$194,0)+COUNTIF(AA$16:AA164,AA164)-1,"-")</f>
        <v>-</v>
      </c>
      <c r="AC164" s="876"/>
      <c r="AD164" s="828" t="str">
        <f t="shared" si="45"/>
        <v>-</v>
      </c>
      <c r="AE164" s="828" t="str">
        <f t="shared" si="46"/>
        <v>-</v>
      </c>
      <c r="AF164" s="959" t="str">
        <f t="shared" si="47"/>
        <v>-</v>
      </c>
      <c r="AG164" s="102"/>
      <c r="AH164" s="1"/>
      <c r="AI164" s="1"/>
      <c r="AJ164" s="1"/>
      <c r="AK164" s="1"/>
      <c r="AL164" s="1"/>
      <c r="AM164" s="1"/>
      <c r="AN164" s="1"/>
      <c r="AO164" s="1"/>
      <c r="AP164" s="1"/>
      <c r="AQ164" s="1"/>
      <c r="AR164" s="1"/>
      <c r="AS164" s="1"/>
      <c r="AT164" s="1"/>
      <c r="AU164" s="1"/>
      <c r="AV164" s="1"/>
      <c r="AW164" s="1"/>
      <c r="AX164" s="1"/>
    </row>
    <row r="165" spans="1:50" ht="26.25" customHeight="1">
      <c r="A165" s="677" t="s">
        <v>604</v>
      </c>
      <c r="B165" s="676" t="s">
        <v>618</v>
      </c>
      <c r="C165" s="15" t="s">
        <v>195</v>
      </c>
      <c r="D165" s="676" t="s">
        <v>774</v>
      </c>
      <c r="E165" s="15" t="s">
        <v>333</v>
      </c>
      <c r="F165" s="680" t="s">
        <v>145</v>
      </c>
      <c r="G165" s="681" t="s">
        <v>145</v>
      </c>
      <c r="H165" s="681" t="s">
        <v>145</v>
      </c>
      <c r="I165" s="681" t="s">
        <v>145</v>
      </c>
      <c r="J165" s="681" t="s">
        <v>145</v>
      </c>
      <c r="M165" s="346">
        <v>150</v>
      </c>
      <c r="N165" s="346" t="s">
        <v>328</v>
      </c>
      <c r="O165" s="104" t="str">
        <f t="shared" si="36"/>
        <v>-</v>
      </c>
      <c r="P165" s="1008" t="str">
        <f>IFERROR(_xlfn.RANK.EQ(O165,$O$16:$O$194,0)+COUNTIF(O$16:O165,O165)-1,"-")</f>
        <v>-</v>
      </c>
      <c r="Q165" s="1008"/>
      <c r="R165" s="105" t="str">
        <f t="shared" si="37"/>
        <v>-</v>
      </c>
      <c r="S165" s="105" t="str">
        <f t="shared" si="38"/>
        <v>-</v>
      </c>
      <c r="T165" s="1010" t="str">
        <f t="shared" si="39"/>
        <v>-</v>
      </c>
      <c r="U165" s="104" t="str">
        <f t="shared" si="40"/>
        <v>-</v>
      </c>
      <c r="V165" s="1008" t="str">
        <f>IFERROR(_xlfn.RANK.EQ(U165,$U$16:$U$194,0)+COUNTIF(U$16:U165,U165)-1,"-")</f>
        <v>-</v>
      </c>
      <c r="W165" s="1008"/>
      <c r="X165" s="105" t="str">
        <f t="shared" si="41"/>
        <v>-</v>
      </c>
      <c r="Y165" s="105" t="str">
        <f t="shared" si="42"/>
        <v>-</v>
      </c>
      <c r="Z165" s="1010" t="str">
        <f t="shared" si="43"/>
        <v>-</v>
      </c>
      <c r="AA165" s="104" t="str">
        <f t="shared" si="44"/>
        <v>-</v>
      </c>
      <c r="AB165" s="876" t="str">
        <f>IFERROR(_xlfn.RANK.EQ(AA165,$AA$16:$AA$194,0)+COUNTIF(AA$16:AA165,AA165)-1,"-")</f>
        <v>-</v>
      </c>
      <c r="AC165" s="876"/>
      <c r="AD165" s="828" t="str">
        <f t="shared" si="45"/>
        <v>-</v>
      </c>
      <c r="AE165" s="828" t="str">
        <f t="shared" si="46"/>
        <v>-</v>
      </c>
      <c r="AF165" s="959" t="str">
        <f t="shared" si="47"/>
        <v>-</v>
      </c>
      <c r="AG165" s="102"/>
      <c r="AH165" s="1"/>
      <c r="AI165" s="1"/>
      <c r="AJ165" s="1"/>
      <c r="AK165" s="1"/>
      <c r="AL165" s="1"/>
      <c r="AM165" s="1"/>
      <c r="AN165" s="1"/>
      <c r="AO165" s="1"/>
      <c r="AP165" s="1"/>
      <c r="AQ165" s="1"/>
      <c r="AR165" s="1"/>
      <c r="AS165" s="1"/>
      <c r="AT165" s="1"/>
      <c r="AU165" s="1"/>
      <c r="AV165" s="1"/>
      <c r="AW165" s="1"/>
      <c r="AX165" s="1"/>
    </row>
    <row r="166" spans="1:50" ht="26.25" customHeight="1">
      <c r="A166" s="677" t="s">
        <v>604</v>
      </c>
      <c r="B166" s="676" t="s">
        <v>618</v>
      </c>
      <c r="C166" s="15" t="s">
        <v>195</v>
      </c>
      <c r="D166" s="676" t="s">
        <v>775</v>
      </c>
      <c r="E166" s="15" t="s">
        <v>343</v>
      </c>
      <c r="F166" s="680" t="s">
        <v>145</v>
      </c>
      <c r="G166" s="681" t="s">
        <v>145</v>
      </c>
      <c r="H166" s="681" t="s">
        <v>145</v>
      </c>
      <c r="I166" s="681" t="s">
        <v>145</v>
      </c>
      <c r="J166" s="681" t="s">
        <v>145</v>
      </c>
      <c r="M166" s="346">
        <v>151</v>
      </c>
      <c r="N166" s="346" t="s">
        <v>201</v>
      </c>
      <c r="O166" s="104">
        <f t="shared" si="36"/>
        <v>2580</v>
      </c>
      <c r="P166" s="1008">
        <f>IFERROR(_xlfn.RANK.EQ(O166,$O$16:$O$194,0)+COUNTIF(O$16:O166,O166)-1,"-")</f>
        <v>5</v>
      </c>
      <c r="Q166" s="1008"/>
      <c r="R166" s="105" t="str">
        <f t="shared" si="37"/>
        <v>-</v>
      </c>
      <c r="S166" s="105" t="str">
        <f t="shared" si="38"/>
        <v>-</v>
      </c>
      <c r="T166" s="1010" t="str">
        <f t="shared" si="39"/>
        <v>-</v>
      </c>
      <c r="U166" s="104">
        <f t="shared" si="40"/>
        <v>192900</v>
      </c>
      <c r="V166" s="1008">
        <f>IFERROR(_xlfn.RANK.EQ(U166,$U$16:$U$194,0)+COUNTIF(U$16:U166,U166)-1,"-")</f>
        <v>5</v>
      </c>
      <c r="W166" s="1008"/>
      <c r="X166" s="105" t="str">
        <f t="shared" si="41"/>
        <v>-</v>
      </c>
      <c r="Y166" s="105" t="str">
        <f t="shared" si="42"/>
        <v>-</v>
      </c>
      <c r="Z166" s="1010" t="str">
        <f t="shared" si="43"/>
        <v>-</v>
      </c>
      <c r="AA166" s="104">
        <f t="shared" si="44"/>
        <v>7480</v>
      </c>
      <c r="AB166" s="876">
        <f>IFERROR(_xlfn.RANK.EQ(AA166,$AA$16:$AA$194,0)+COUNTIF(AA$16:AA166,AA166)-1,"-")</f>
        <v>15</v>
      </c>
      <c r="AC166" s="876"/>
      <c r="AD166" s="828" t="str">
        <f t="shared" si="45"/>
        <v>-</v>
      </c>
      <c r="AE166" s="828" t="str">
        <f t="shared" si="46"/>
        <v>-</v>
      </c>
      <c r="AF166" s="959" t="str">
        <f t="shared" si="47"/>
        <v>-</v>
      </c>
      <c r="AG166" s="102"/>
      <c r="AH166" s="1"/>
      <c r="AI166" s="1"/>
      <c r="AJ166" s="1"/>
      <c r="AK166" s="1"/>
      <c r="AL166" s="1"/>
      <c r="AM166" s="1"/>
      <c r="AN166" s="1"/>
      <c r="AO166" s="1"/>
      <c r="AP166" s="1"/>
      <c r="AQ166" s="1"/>
      <c r="AR166" s="1"/>
      <c r="AS166" s="1"/>
      <c r="AT166" s="1"/>
      <c r="AU166" s="1"/>
      <c r="AV166" s="1"/>
      <c r="AW166" s="1"/>
      <c r="AX166" s="1"/>
    </row>
    <row r="167" spans="1:50" ht="26.25" customHeight="1">
      <c r="A167" s="677" t="s">
        <v>604</v>
      </c>
      <c r="B167" s="676" t="s">
        <v>618</v>
      </c>
      <c r="C167" s="15" t="s">
        <v>195</v>
      </c>
      <c r="D167" s="676" t="s">
        <v>776</v>
      </c>
      <c r="E167" s="15" t="s">
        <v>350</v>
      </c>
      <c r="F167" s="680" t="s">
        <v>145</v>
      </c>
      <c r="G167" s="681" t="s">
        <v>145</v>
      </c>
      <c r="H167" s="681" t="s">
        <v>145</v>
      </c>
      <c r="I167" s="681" t="s">
        <v>145</v>
      </c>
      <c r="J167" s="681" t="s">
        <v>145</v>
      </c>
      <c r="M167" s="346">
        <v>152</v>
      </c>
      <c r="N167" s="346" t="s">
        <v>240</v>
      </c>
      <c r="O167" s="104">
        <f t="shared" si="36"/>
        <v>1940</v>
      </c>
      <c r="P167" s="1008">
        <f>IFERROR(_xlfn.RANK.EQ(O167,$O$16:$O$194,0)+COUNTIF(O$16:O167,O167)-1,"-")</f>
        <v>11</v>
      </c>
      <c r="Q167" s="1008"/>
      <c r="R167" s="105" t="str">
        <f t="shared" si="37"/>
        <v>-</v>
      </c>
      <c r="S167" s="105" t="str">
        <f t="shared" si="38"/>
        <v>-</v>
      </c>
      <c r="T167" s="1010" t="str">
        <f t="shared" si="39"/>
        <v>-</v>
      </c>
      <c r="U167" s="104">
        <f t="shared" si="40"/>
        <v>140400</v>
      </c>
      <c r="V167" s="1008">
        <f>IFERROR(_xlfn.RANK.EQ(U167,$U$16:$U$194,0)+COUNTIF(U$16:U167,U167)-1,"-")</f>
        <v>12</v>
      </c>
      <c r="W167" s="1008"/>
      <c r="X167" s="105" t="str">
        <f t="shared" si="41"/>
        <v>-</v>
      </c>
      <c r="Y167" s="105" t="str">
        <f t="shared" si="42"/>
        <v>-</v>
      </c>
      <c r="Z167" s="1010" t="str">
        <f t="shared" si="43"/>
        <v>-</v>
      </c>
      <c r="AA167" s="104">
        <f t="shared" si="44"/>
        <v>7240</v>
      </c>
      <c r="AB167" s="876">
        <f>IFERROR(_xlfn.RANK.EQ(AA167,$AA$16:$AA$194,0)+COUNTIF(AA$16:AA167,AA167)-1,"-")</f>
        <v>26</v>
      </c>
      <c r="AC167" s="876"/>
      <c r="AD167" s="828" t="str">
        <f t="shared" si="45"/>
        <v>-</v>
      </c>
      <c r="AE167" s="828" t="str">
        <f t="shared" si="46"/>
        <v>-</v>
      </c>
      <c r="AF167" s="959" t="str">
        <f t="shared" si="47"/>
        <v>-</v>
      </c>
      <c r="AG167" s="102"/>
      <c r="AH167" s="1"/>
      <c r="AI167" s="1"/>
      <c r="AJ167" s="1"/>
      <c r="AK167" s="1"/>
      <c r="AL167" s="1"/>
      <c r="AM167" s="1"/>
      <c r="AN167" s="1"/>
      <c r="AO167" s="1"/>
      <c r="AP167" s="1"/>
      <c r="AQ167" s="1"/>
      <c r="AR167" s="1"/>
      <c r="AS167" s="1"/>
      <c r="AT167" s="1"/>
      <c r="AU167" s="1"/>
      <c r="AV167" s="1"/>
      <c r="AW167" s="1"/>
      <c r="AX167" s="1"/>
    </row>
    <row r="168" spans="1:50" ht="26.25" customHeight="1">
      <c r="A168" s="677" t="s">
        <v>604</v>
      </c>
      <c r="B168" s="676" t="s">
        <v>618</v>
      </c>
      <c r="C168" s="15" t="s">
        <v>195</v>
      </c>
      <c r="D168" s="676" t="s">
        <v>777</v>
      </c>
      <c r="E168" s="15" t="s">
        <v>363</v>
      </c>
      <c r="F168" s="680" t="s">
        <v>145</v>
      </c>
      <c r="G168" s="681" t="s">
        <v>145</v>
      </c>
      <c r="H168" s="681" t="s">
        <v>145</v>
      </c>
      <c r="I168" s="681" t="s">
        <v>145</v>
      </c>
      <c r="J168" s="681" t="s">
        <v>145</v>
      </c>
      <c r="M168" s="346">
        <v>153</v>
      </c>
      <c r="N168" s="346" t="s">
        <v>225</v>
      </c>
      <c r="O168" s="104">
        <f t="shared" si="36"/>
        <v>573</v>
      </c>
      <c r="P168" s="1008">
        <f>IFERROR(_xlfn.RANK.EQ(O168,$O$16:$O$194,0)+COUNTIF(O$16:O168,O168)-1,"-")</f>
        <v>24</v>
      </c>
      <c r="Q168" s="1008"/>
      <c r="R168" s="105" t="str">
        <f t="shared" si="37"/>
        <v>-</v>
      </c>
      <c r="S168" s="105" t="str">
        <f t="shared" si="38"/>
        <v>-</v>
      </c>
      <c r="T168" s="1010" t="str">
        <f t="shared" si="39"/>
        <v>-</v>
      </c>
      <c r="U168" s="104">
        <f t="shared" si="40"/>
        <v>38100</v>
      </c>
      <c r="V168" s="1008">
        <f>IFERROR(_xlfn.RANK.EQ(U168,$U$16:$U$194,0)+COUNTIF(U$16:U168,U168)-1,"-")</f>
        <v>24</v>
      </c>
      <c r="W168" s="1008"/>
      <c r="X168" s="105" t="str">
        <f t="shared" si="41"/>
        <v>-</v>
      </c>
      <c r="Y168" s="105" t="str">
        <f t="shared" si="42"/>
        <v>-</v>
      </c>
      <c r="Z168" s="1010" t="str">
        <f t="shared" si="43"/>
        <v>-</v>
      </c>
      <c r="AA168" s="104">
        <f t="shared" si="44"/>
        <v>6640</v>
      </c>
      <c r="AB168" s="876">
        <f>IFERROR(_xlfn.RANK.EQ(AA168,$AA$16:$AA$194,0)+COUNTIF(AA$16:AA168,AA168)-1,"-")</f>
        <v>48</v>
      </c>
      <c r="AC168" s="876"/>
      <c r="AD168" s="828" t="str">
        <f t="shared" si="45"/>
        <v>-</v>
      </c>
      <c r="AE168" s="828" t="str">
        <f t="shared" si="46"/>
        <v>-</v>
      </c>
      <c r="AF168" s="959" t="str">
        <f t="shared" si="47"/>
        <v>-</v>
      </c>
      <c r="AG168" s="102"/>
      <c r="AH168" s="1"/>
      <c r="AI168" s="1"/>
      <c r="AJ168" s="1"/>
      <c r="AK168" s="1"/>
      <c r="AL168" s="1"/>
      <c r="AM168" s="1"/>
      <c r="AN168" s="1"/>
      <c r="AO168" s="1"/>
      <c r="AP168" s="1"/>
      <c r="AQ168" s="1"/>
      <c r="AR168" s="1"/>
      <c r="AS168" s="1"/>
      <c r="AT168" s="1"/>
      <c r="AU168" s="1"/>
      <c r="AV168" s="1"/>
      <c r="AW168" s="1"/>
      <c r="AX168" s="1"/>
    </row>
    <row r="169" spans="1:50" ht="26.25" customHeight="1">
      <c r="A169" s="677" t="s">
        <v>604</v>
      </c>
      <c r="B169" s="676" t="s">
        <v>618</v>
      </c>
      <c r="C169" s="15" t="s">
        <v>195</v>
      </c>
      <c r="D169" s="676" t="s">
        <v>778</v>
      </c>
      <c r="E169" s="15" t="s">
        <v>328</v>
      </c>
      <c r="F169" s="680" t="s">
        <v>145</v>
      </c>
      <c r="G169" s="681" t="s">
        <v>145</v>
      </c>
      <c r="H169" s="681" t="s">
        <v>145</v>
      </c>
      <c r="I169" s="681" t="s">
        <v>145</v>
      </c>
      <c r="J169" s="681" t="s">
        <v>145</v>
      </c>
      <c r="M169" s="346">
        <v>154</v>
      </c>
      <c r="N169" s="346" t="s">
        <v>235</v>
      </c>
      <c r="O169" s="104">
        <f t="shared" si="36"/>
        <v>851</v>
      </c>
      <c r="P169" s="1008">
        <f>IFERROR(_xlfn.RANK.EQ(O169,$O$16:$O$194,0)+COUNTIF(O$16:O169,O169)-1,"-")</f>
        <v>19</v>
      </c>
      <c r="Q169" s="1008"/>
      <c r="R169" s="105" t="str">
        <f t="shared" si="37"/>
        <v>-</v>
      </c>
      <c r="S169" s="105" t="str">
        <f t="shared" si="38"/>
        <v>-</v>
      </c>
      <c r="T169" s="1010" t="str">
        <f t="shared" si="39"/>
        <v>-</v>
      </c>
      <c r="U169" s="104">
        <f t="shared" si="40"/>
        <v>54600</v>
      </c>
      <c r="V169" s="1008">
        <f>IFERROR(_xlfn.RANK.EQ(U169,$U$16:$U$194,0)+COUNTIF(U$16:U169,U169)-1,"-")</f>
        <v>19</v>
      </c>
      <c r="W169" s="1008"/>
      <c r="X169" s="105" t="str">
        <f t="shared" si="41"/>
        <v>-</v>
      </c>
      <c r="Y169" s="105" t="str">
        <f t="shared" si="42"/>
        <v>-</v>
      </c>
      <c r="Z169" s="1010" t="str">
        <f t="shared" si="43"/>
        <v>-</v>
      </c>
      <c r="AA169" s="104">
        <f t="shared" si="44"/>
        <v>6420</v>
      </c>
      <c r="AB169" s="876">
        <f>IFERROR(_xlfn.RANK.EQ(AA169,$AA$16:$AA$194,0)+COUNTIF(AA$16:AA169,AA169)-1,"-")</f>
        <v>58</v>
      </c>
      <c r="AC169" s="876"/>
      <c r="AD169" s="828" t="str">
        <f t="shared" si="45"/>
        <v>-</v>
      </c>
      <c r="AE169" s="828" t="str">
        <f t="shared" si="46"/>
        <v>-</v>
      </c>
      <c r="AF169" s="959" t="str">
        <f t="shared" si="47"/>
        <v>-</v>
      </c>
      <c r="AG169" s="102"/>
      <c r="AH169" s="1"/>
      <c r="AI169" s="1"/>
      <c r="AJ169" s="1"/>
      <c r="AK169" s="1"/>
      <c r="AL169" s="1"/>
      <c r="AM169" s="1"/>
      <c r="AN169" s="1"/>
      <c r="AO169" s="1"/>
      <c r="AP169" s="1"/>
      <c r="AQ169" s="1"/>
      <c r="AR169" s="1"/>
      <c r="AS169" s="1"/>
      <c r="AT169" s="1"/>
      <c r="AU169" s="1"/>
      <c r="AV169" s="1"/>
      <c r="AW169" s="1"/>
      <c r="AX169" s="1"/>
    </row>
    <row r="170" spans="1:50" ht="26.25" customHeight="1">
      <c r="A170" s="677" t="s">
        <v>604</v>
      </c>
      <c r="B170" s="676" t="s">
        <v>620</v>
      </c>
      <c r="C170" s="15" t="s">
        <v>183</v>
      </c>
      <c r="D170" s="676" t="s">
        <v>779</v>
      </c>
      <c r="E170" s="15" t="s">
        <v>208</v>
      </c>
      <c r="F170" s="680">
        <v>2660</v>
      </c>
      <c r="G170" s="681">
        <v>7530</v>
      </c>
      <c r="H170" s="681" t="s">
        <v>145</v>
      </c>
      <c r="I170" s="681">
        <v>7530</v>
      </c>
      <c r="J170" s="681">
        <v>200700</v>
      </c>
      <c r="M170" s="346">
        <v>155</v>
      </c>
      <c r="N170" s="346" t="s">
        <v>266</v>
      </c>
      <c r="O170" s="104">
        <f t="shared" si="36"/>
        <v>152</v>
      </c>
      <c r="P170" s="1008">
        <f>IFERROR(_xlfn.RANK.EQ(O170,$O$16:$O$194,0)+COUNTIF(O$16:O170,O170)-1,"-")</f>
        <v>49</v>
      </c>
      <c r="Q170" s="1008"/>
      <c r="R170" s="105" t="str">
        <f t="shared" si="37"/>
        <v>-</v>
      </c>
      <c r="S170" s="105" t="str">
        <f t="shared" si="38"/>
        <v>-</v>
      </c>
      <c r="T170" s="1010" t="str">
        <f t="shared" si="39"/>
        <v>-</v>
      </c>
      <c r="U170" s="104">
        <f t="shared" si="40"/>
        <v>10600</v>
      </c>
      <c r="V170" s="1008">
        <f>IFERROR(_xlfn.RANK.EQ(U170,$U$16:$U$194,0)+COUNTIF(U$16:U170,U170)-1,"-")</f>
        <v>49</v>
      </c>
      <c r="W170" s="1008"/>
      <c r="X170" s="105" t="str">
        <f t="shared" si="41"/>
        <v>-</v>
      </c>
      <c r="Y170" s="105" t="str">
        <f t="shared" si="42"/>
        <v>-</v>
      </c>
      <c r="Z170" s="1010" t="str">
        <f t="shared" si="43"/>
        <v>-</v>
      </c>
      <c r="AA170" s="104">
        <f t="shared" si="44"/>
        <v>6980</v>
      </c>
      <c r="AB170" s="876">
        <f>IFERROR(_xlfn.RANK.EQ(AA170,$AA$16:$AA$194,0)+COUNTIF(AA$16:AA170,AA170)-1,"-")</f>
        <v>32</v>
      </c>
      <c r="AC170" s="876"/>
      <c r="AD170" s="828" t="str">
        <f t="shared" si="45"/>
        <v>-</v>
      </c>
      <c r="AE170" s="828" t="str">
        <f t="shared" si="46"/>
        <v>-</v>
      </c>
      <c r="AF170" s="959" t="str">
        <f t="shared" si="47"/>
        <v>-</v>
      </c>
      <c r="AG170" s="102"/>
      <c r="AH170" s="1"/>
      <c r="AI170" s="1"/>
      <c r="AJ170" s="1"/>
      <c r="AK170" s="1"/>
      <c r="AL170" s="1"/>
      <c r="AM170" s="1"/>
      <c r="AN170" s="1"/>
      <c r="AO170" s="1"/>
      <c r="AP170" s="1"/>
      <c r="AQ170" s="1"/>
      <c r="AR170" s="1"/>
      <c r="AS170" s="1"/>
      <c r="AT170" s="1"/>
      <c r="AU170" s="1"/>
      <c r="AV170" s="1"/>
      <c r="AW170" s="1"/>
      <c r="AX170" s="1"/>
    </row>
    <row r="171" spans="1:50" ht="26.25" customHeight="1">
      <c r="A171" s="677" t="s">
        <v>604</v>
      </c>
      <c r="B171" s="676" t="s">
        <v>620</v>
      </c>
      <c r="C171" s="15" t="s">
        <v>183</v>
      </c>
      <c r="D171" s="676" t="s">
        <v>780</v>
      </c>
      <c r="E171" s="15" t="s">
        <v>201</v>
      </c>
      <c r="F171" s="680">
        <v>2580</v>
      </c>
      <c r="G171" s="681">
        <v>7480</v>
      </c>
      <c r="H171" s="681">
        <v>7330</v>
      </c>
      <c r="I171" s="681">
        <v>7490</v>
      </c>
      <c r="J171" s="681">
        <v>192900</v>
      </c>
      <c r="M171" s="346">
        <v>156</v>
      </c>
      <c r="N171" s="346" t="s">
        <v>226</v>
      </c>
      <c r="O171" s="104">
        <f t="shared" si="36"/>
        <v>1130</v>
      </c>
      <c r="P171" s="1008">
        <f>IFERROR(_xlfn.RANK.EQ(O171,$O$16:$O$194,0)+COUNTIF(O$16:O171,O171)-1,"-")</f>
        <v>15</v>
      </c>
      <c r="Q171" s="1008"/>
      <c r="R171" s="105" t="str">
        <f t="shared" si="37"/>
        <v>-</v>
      </c>
      <c r="S171" s="105" t="str">
        <f t="shared" si="38"/>
        <v>-</v>
      </c>
      <c r="T171" s="1010" t="str">
        <f t="shared" si="39"/>
        <v>-</v>
      </c>
      <c r="U171" s="104">
        <f t="shared" si="40"/>
        <v>73400</v>
      </c>
      <c r="V171" s="1008">
        <f>IFERROR(_xlfn.RANK.EQ(U171,$U$16:$U$194,0)+COUNTIF(U$16:U171,U171)-1,"-")</f>
        <v>16</v>
      </c>
      <c r="W171" s="1008"/>
      <c r="X171" s="105" t="str">
        <f t="shared" si="41"/>
        <v>-</v>
      </c>
      <c r="Y171" s="105" t="str">
        <f t="shared" si="42"/>
        <v>-</v>
      </c>
      <c r="Z171" s="1010" t="str">
        <f t="shared" si="43"/>
        <v>-</v>
      </c>
      <c r="AA171" s="104">
        <f t="shared" si="44"/>
        <v>6490</v>
      </c>
      <c r="AB171" s="876">
        <f>IFERROR(_xlfn.RANK.EQ(AA171,$AA$16:$AA$194,0)+COUNTIF(AA$16:AA171,AA171)-1,"-")</f>
        <v>53</v>
      </c>
      <c r="AC171" s="876"/>
      <c r="AD171" s="828" t="str">
        <f t="shared" si="45"/>
        <v>-</v>
      </c>
      <c r="AE171" s="828" t="str">
        <f t="shared" si="46"/>
        <v>-</v>
      </c>
      <c r="AF171" s="959" t="str">
        <f t="shared" si="47"/>
        <v>-</v>
      </c>
      <c r="AG171" s="102"/>
      <c r="AH171" s="1"/>
      <c r="AI171" s="1"/>
      <c r="AJ171" s="1"/>
      <c r="AK171" s="1"/>
      <c r="AL171" s="1"/>
      <c r="AM171" s="1"/>
      <c r="AN171" s="1"/>
      <c r="AO171" s="1"/>
      <c r="AP171" s="1"/>
      <c r="AQ171" s="1"/>
      <c r="AR171" s="1"/>
      <c r="AS171" s="1"/>
      <c r="AT171" s="1"/>
      <c r="AU171" s="1"/>
      <c r="AV171" s="1"/>
      <c r="AW171" s="1"/>
      <c r="AX171" s="1"/>
    </row>
    <row r="172" spans="1:50" ht="26.25" customHeight="1">
      <c r="A172" s="677" t="s">
        <v>604</v>
      </c>
      <c r="B172" s="676" t="s">
        <v>620</v>
      </c>
      <c r="C172" s="15" t="s">
        <v>183</v>
      </c>
      <c r="D172" s="676" t="s">
        <v>781</v>
      </c>
      <c r="E172" s="15" t="s">
        <v>240</v>
      </c>
      <c r="F172" s="680">
        <v>1940</v>
      </c>
      <c r="G172" s="681">
        <v>7240</v>
      </c>
      <c r="H172" s="681" t="s">
        <v>145</v>
      </c>
      <c r="I172" s="681">
        <v>7240</v>
      </c>
      <c r="J172" s="681">
        <v>140400</v>
      </c>
      <c r="M172" s="346">
        <v>157</v>
      </c>
      <c r="N172" s="346" t="s">
        <v>203</v>
      </c>
      <c r="O172" s="104">
        <f t="shared" si="36"/>
        <v>2530</v>
      </c>
      <c r="P172" s="1008">
        <f>IFERROR(_xlfn.RANK.EQ(O172,$O$16:$O$194,0)+COUNTIF(O$16:O172,O172)-1,"-")</f>
        <v>6</v>
      </c>
      <c r="Q172" s="1008"/>
      <c r="R172" s="105" t="str">
        <f t="shared" si="37"/>
        <v>-</v>
      </c>
      <c r="S172" s="105" t="str">
        <f t="shared" si="38"/>
        <v>-</v>
      </c>
      <c r="T172" s="1010" t="str">
        <f t="shared" si="39"/>
        <v>-</v>
      </c>
      <c r="U172" s="104">
        <f t="shared" si="40"/>
        <v>186400</v>
      </c>
      <c r="V172" s="1008">
        <f>IFERROR(_xlfn.RANK.EQ(U172,$U$16:$U$194,0)+COUNTIF(U$16:U172,U172)-1,"-")</f>
        <v>6</v>
      </c>
      <c r="W172" s="1008"/>
      <c r="X172" s="105" t="str">
        <f t="shared" si="41"/>
        <v>-</v>
      </c>
      <c r="Y172" s="105" t="str">
        <f t="shared" si="42"/>
        <v>-</v>
      </c>
      <c r="Z172" s="1010" t="str">
        <f t="shared" si="43"/>
        <v>-</v>
      </c>
      <c r="AA172" s="104">
        <f t="shared" si="44"/>
        <v>7360</v>
      </c>
      <c r="AB172" s="876">
        <f>IFERROR(_xlfn.RANK.EQ(AA172,$AA$16:$AA$194,0)+COUNTIF(AA$16:AA172,AA172)-1,"-")</f>
        <v>20</v>
      </c>
      <c r="AC172" s="876"/>
      <c r="AD172" s="828" t="str">
        <f t="shared" si="45"/>
        <v>-</v>
      </c>
      <c r="AE172" s="828" t="str">
        <f t="shared" si="46"/>
        <v>-</v>
      </c>
      <c r="AF172" s="959" t="str">
        <f t="shared" si="47"/>
        <v>-</v>
      </c>
      <c r="AG172" s="102"/>
      <c r="AH172" s="1"/>
      <c r="AI172" s="1"/>
      <c r="AJ172" s="1"/>
      <c r="AK172" s="1"/>
      <c r="AL172" s="1"/>
      <c r="AM172" s="1"/>
      <c r="AN172" s="1"/>
      <c r="AO172" s="1"/>
      <c r="AP172" s="1"/>
      <c r="AQ172" s="1"/>
      <c r="AR172" s="1"/>
      <c r="AS172" s="1"/>
      <c r="AT172" s="1"/>
      <c r="AU172" s="1"/>
      <c r="AV172" s="1"/>
      <c r="AW172" s="1"/>
      <c r="AX172" s="1"/>
    </row>
    <row r="173" spans="1:50" ht="26.25" customHeight="1">
      <c r="A173" s="677" t="s">
        <v>604</v>
      </c>
      <c r="B173" s="676" t="s">
        <v>620</v>
      </c>
      <c r="C173" s="15" t="s">
        <v>183</v>
      </c>
      <c r="D173" s="676" t="s">
        <v>782</v>
      </c>
      <c r="E173" s="15" t="s">
        <v>225</v>
      </c>
      <c r="F173" s="680">
        <v>573</v>
      </c>
      <c r="G173" s="681">
        <v>6640</v>
      </c>
      <c r="H173" s="681" t="s">
        <v>145</v>
      </c>
      <c r="I173" s="681">
        <v>6640</v>
      </c>
      <c r="J173" s="681">
        <v>38100</v>
      </c>
      <c r="M173" s="346">
        <v>158</v>
      </c>
      <c r="N173" s="346" t="s">
        <v>219</v>
      </c>
      <c r="O173" s="104">
        <f t="shared" si="36"/>
        <v>1080</v>
      </c>
      <c r="P173" s="1008">
        <f>IFERROR(_xlfn.RANK.EQ(O173,$O$16:$O$194,0)+COUNTIF(O$16:O173,O173)-1,"-")</f>
        <v>16</v>
      </c>
      <c r="Q173" s="1008"/>
      <c r="R173" s="105" t="str">
        <f t="shared" si="37"/>
        <v>-</v>
      </c>
      <c r="S173" s="105" t="str">
        <f t="shared" si="38"/>
        <v>-</v>
      </c>
      <c r="T173" s="1010" t="str">
        <f t="shared" si="39"/>
        <v>-</v>
      </c>
      <c r="U173" s="104">
        <f t="shared" si="40"/>
        <v>91800</v>
      </c>
      <c r="V173" s="1008">
        <f>IFERROR(_xlfn.RANK.EQ(U173,$U$16:$U$194,0)+COUNTIF(U$16:U173,U173)-1,"-")</f>
        <v>14</v>
      </c>
      <c r="W173" s="1008"/>
      <c r="X173" s="105" t="str">
        <f t="shared" si="41"/>
        <v>-</v>
      </c>
      <c r="Y173" s="105" t="str">
        <f t="shared" si="42"/>
        <v>-</v>
      </c>
      <c r="Z173" s="1010" t="str">
        <f t="shared" si="43"/>
        <v>-</v>
      </c>
      <c r="AA173" s="104">
        <f t="shared" si="44"/>
        <v>8520</v>
      </c>
      <c r="AB173" s="876">
        <f>IFERROR(_xlfn.RANK.EQ(AA173,$AA$16:$AA$194,0)+COUNTIF(AA$16:AA173,AA173)-1,"-")</f>
        <v>1</v>
      </c>
      <c r="AC173" s="876"/>
      <c r="AD173" s="828" t="str">
        <f t="shared" si="45"/>
        <v>-</v>
      </c>
      <c r="AE173" s="828" t="str">
        <f t="shared" si="46"/>
        <v>-</v>
      </c>
      <c r="AF173" s="959" t="str">
        <f t="shared" si="47"/>
        <v>-</v>
      </c>
      <c r="AG173" s="102"/>
      <c r="AH173" s="1"/>
      <c r="AI173" s="1"/>
      <c r="AJ173" s="1"/>
      <c r="AK173" s="1"/>
      <c r="AL173" s="1"/>
      <c r="AM173" s="1"/>
      <c r="AN173" s="1"/>
      <c r="AO173" s="1"/>
      <c r="AP173" s="1"/>
      <c r="AQ173" s="1"/>
      <c r="AR173" s="1"/>
      <c r="AS173" s="1"/>
      <c r="AT173" s="1"/>
      <c r="AU173" s="1"/>
      <c r="AV173" s="1"/>
      <c r="AW173" s="1"/>
      <c r="AX173" s="1"/>
    </row>
    <row r="174" spans="1:50" ht="26.25" customHeight="1">
      <c r="A174" s="677" t="s">
        <v>604</v>
      </c>
      <c r="B174" s="676" t="s">
        <v>620</v>
      </c>
      <c r="C174" s="15" t="s">
        <v>183</v>
      </c>
      <c r="D174" s="676" t="s">
        <v>783</v>
      </c>
      <c r="E174" s="15" t="s">
        <v>235</v>
      </c>
      <c r="F174" s="680">
        <v>851</v>
      </c>
      <c r="G174" s="681">
        <v>6420</v>
      </c>
      <c r="H174" s="681" t="s">
        <v>145</v>
      </c>
      <c r="I174" s="681">
        <v>6420</v>
      </c>
      <c r="J174" s="681">
        <v>54600</v>
      </c>
      <c r="M174" s="346">
        <v>159</v>
      </c>
      <c r="N174" s="346" t="s">
        <v>206</v>
      </c>
      <c r="O174" s="104">
        <f t="shared" si="36"/>
        <v>1820</v>
      </c>
      <c r="P174" s="1008">
        <f>IFERROR(_xlfn.RANK.EQ(O174,$O$16:$O$194,0)+COUNTIF(O$16:O174,O174)-1,"-")</f>
        <v>13</v>
      </c>
      <c r="Q174" s="1008"/>
      <c r="R174" s="105" t="str">
        <f t="shared" si="37"/>
        <v>-</v>
      </c>
      <c r="S174" s="105" t="str">
        <f t="shared" si="38"/>
        <v>-</v>
      </c>
      <c r="T174" s="1010" t="str">
        <f t="shared" si="39"/>
        <v>-</v>
      </c>
      <c r="U174" s="104">
        <f t="shared" si="40"/>
        <v>151700</v>
      </c>
      <c r="V174" s="1008">
        <f>IFERROR(_xlfn.RANK.EQ(U174,$U$16:$U$194,0)+COUNTIF(U$16:U174,U174)-1,"-")</f>
        <v>9</v>
      </c>
      <c r="W174" s="1008"/>
      <c r="X174" s="105" t="str">
        <f t="shared" si="41"/>
        <v>-</v>
      </c>
      <c r="Y174" s="105" t="str">
        <f t="shared" si="42"/>
        <v>-</v>
      </c>
      <c r="Z174" s="1010" t="str">
        <f t="shared" si="43"/>
        <v>-</v>
      </c>
      <c r="AA174" s="104">
        <f t="shared" si="44"/>
        <v>8330</v>
      </c>
      <c r="AB174" s="876">
        <f>IFERROR(_xlfn.RANK.EQ(AA174,$AA$16:$AA$194,0)+COUNTIF(AA$16:AA174,AA174)-1,"-")</f>
        <v>4</v>
      </c>
      <c r="AC174" s="876"/>
      <c r="AD174" s="828" t="str">
        <f t="shared" si="45"/>
        <v>-</v>
      </c>
      <c r="AE174" s="828" t="str">
        <f t="shared" si="46"/>
        <v>-</v>
      </c>
      <c r="AF174" s="959" t="str">
        <f t="shared" si="47"/>
        <v>-</v>
      </c>
      <c r="AG174" s="102"/>
      <c r="AH174" s="1"/>
      <c r="AI174" s="1"/>
      <c r="AJ174" s="1"/>
      <c r="AK174" s="1"/>
      <c r="AL174" s="1"/>
      <c r="AM174" s="1"/>
      <c r="AN174" s="1"/>
      <c r="AO174" s="1"/>
      <c r="AP174" s="1"/>
      <c r="AQ174" s="1"/>
      <c r="AR174" s="1"/>
      <c r="AS174" s="1"/>
      <c r="AT174" s="1"/>
      <c r="AU174" s="1"/>
      <c r="AV174" s="1"/>
      <c r="AW174" s="1"/>
      <c r="AX174" s="1"/>
    </row>
    <row r="175" spans="1:50" ht="26.25" customHeight="1">
      <c r="A175" s="677" t="s">
        <v>604</v>
      </c>
      <c r="B175" s="676" t="s">
        <v>620</v>
      </c>
      <c r="C175" s="15" t="s">
        <v>183</v>
      </c>
      <c r="D175" s="676" t="s">
        <v>784</v>
      </c>
      <c r="E175" s="15" t="s">
        <v>266</v>
      </c>
      <c r="F175" s="680">
        <v>152</v>
      </c>
      <c r="G175" s="681">
        <v>6980</v>
      </c>
      <c r="H175" s="681" t="s">
        <v>145</v>
      </c>
      <c r="I175" s="681">
        <v>6980</v>
      </c>
      <c r="J175" s="681">
        <v>10600</v>
      </c>
      <c r="M175" s="346">
        <v>160</v>
      </c>
      <c r="N175" s="346" t="s">
        <v>232</v>
      </c>
      <c r="O175" s="104">
        <f t="shared" si="36"/>
        <v>451</v>
      </c>
      <c r="P175" s="1008">
        <f>IFERROR(_xlfn.RANK.EQ(O175,$O$16:$O$194,0)+COUNTIF(O$16:O175,O175)-1,"-")</f>
        <v>26</v>
      </c>
      <c r="Q175" s="1008"/>
      <c r="R175" s="105" t="str">
        <f t="shared" si="37"/>
        <v>-</v>
      </c>
      <c r="S175" s="105" t="str">
        <f t="shared" si="38"/>
        <v>-</v>
      </c>
      <c r="T175" s="1010" t="str">
        <f t="shared" si="39"/>
        <v>-</v>
      </c>
      <c r="U175" s="104">
        <f t="shared" si="40"/>
        <v>33300</v>
      </c>
      <c r="V175" s="1008">
        <f>IFERROR(_xlfn.RANK.EQ(U175,$U$16:$U$194,0)+COUNTIF(U$16:U175,U175)-1,"-")</f>
        <v>26</v>
      </c>
      <c r="W175" s="1008"/>
      <c r="X175" s="105" t="str">
        <f t="shared" si="41"/>
        <v>-</v>
      </c>
      <c r="Y175" s="105" t="str">
        <f t="shared" si="42"/>
        <v>-</v>
      </c>
      <c r="Z175" s="1010" t="str">
        <f t="shared" si="43"/>
        <v>-</v>
      </c>
      <c r="AA175" s="104">
        <f t="shared" si="44"/>
        <v>7380</v>
      </c>
      <c r="AB175" s="876">
        <f>IFERROR(_xlfn.RANK.EQ(AA175,$AA$16:$AA$194,0)+COUNTIF(AA$16:AA175,AA175)-1,"-")</f>
        <v>18</v>
      </c>
      <c r="AC175" s="876"/>
      <c r="AD175" s="828" t="str">
        <f t="shared" si="45"/>
        <v>-</v>
      </c>
      <c r="AE175" s="828" t="str">
        <f t="shared" si="46"/>
        <v>-</v>
      </c>
      <c r="AF175" s="959" t="str">
        <f t="shared" si="47"/>
        <v>-</v>
      </c>
      <c r="AG175" s="102"/>
      <c r="AH175" s="1"/>
      <c r="AI175" s="1"/>
      <c r="AJ175" s="1"/>
      <c r="AK175" s="1"/>
      <c r="AL175" s="1"/>
      <c r="AM175" s="1"/>
      <c r="AN175" s="1"/>
      <c r="AO175" s="1"/>
      <c r="AP175" s="1"/>
      <c r="AQ175" s="1"/>
      <c r="AR175" s="1"/>
      <c r="AS175" s="1"/>
      <c r="AT175" s="1"/>
      <c r="AU175" s="1"/>
      <c r="AV175" s="1"/>
      <c r="AW175" s="1"/>
      <c r="AX175" s="1"/>
    </row>
    <row r="176" spans="1:50" ht="26.25" customHeight="1">
      <c r="A176" s="677" t="s">
        <v>604</v>
      </c>
      <c r="B176" s="676" t="s">
        <v>620</v>
      </c>
      <c r="C176" s="15" t="s">
        <v>183</v>
      </c>
      <c r="D176" s="676" t="s">
        <v>785</v>
      </c>
      <c r="E176" s="15" t="s">
        <v>226</v>
      </c>
      <c r="F176" s="680">
        <v>1130</v>
      </c>
      <c r="G176" s="681">
        <v>6490</v>
      </c>
      <c r="H176" s="681" t="s">
        <v>145</v>
      </c>
      <c r="I176" s="681">
        <v>6490</v>
      </c>
      <c r="J176" s="681">
        <v>73400</v>
      </c>
      <c r="M176" s="346">
        <v>161</v>
      </c>
      <c r="N176" s="346" t="s">
        <v>307</v>
      </c>
      <c r="O176" s="104">
        <f t="shared" si="36"/>
        <v>214</v>
      </c>
      <c r="P176" s="1008">
        <f>IFERROR(_xlfn.RANK.EQ(O176,$O$16:$O$194,0)+COUNTIF(O$16:O176,O176)-1,"-")</f>
        <v>40</v>
      </c>
      <c r="Q176" s="1008"/>
      <c r="R176" s="105" t="str">
        <f t="shared" si="37"/>
        <v>-</v>
      </c>
      <c r="S176" s="105" t="str">
        <f t="shared" si="38"/>
        <v>-</v>
      </c>
      <c r="T176" s="1010" t="str">
        <f t="shared" si="39"/>
        <v>-</v>
      </c>
      <c r="U176" s="104">
        <f t="shared" si="40"/>
        <v>15500</v>
      </c>
      <c r="V176" s="1008">
        <f>IFERROR(_xlfn.RANK.EQ(U176,$U$16:$U$194,0)+COUNTIF(U$16:U176,U176)-1,"-")</f>
        <v>38</v>
      </c>
      <c r="W176" s="1008"/>
      <c r="X176" s="105" t="str">
        <f t="shared" si="41"/>
        <v>-</v>
      </c>
      <c r="Y176" s="105" t="str">
        <f t="shared" si="42"/>
        <v>-</v>
      </c>
      <c r="Z176" s="1010" t="str">
        <f t="shared" si="43"/>
        <v>-</v>
      </c>
      <c r="AA176" s="104">
        <f t="shared" si="44"/>
        <v>7270</v>
      </c>
      <c r="AB176" s="876">
        <f>IFERROR(_xlfn.RANK.EQ(AA176,$AA$16:$AA$194,0)+COUNTIF(AA$16:AA176,AA176)-1,"-")</f>
        <v>24</v>
      </c>
      <c r="AC176" s="876"/>
      <c r="AD176" s="828" t="str">
        <f t="shared" si="45"/>
        <v>-</v>
      </c>
      <c r="AE176" s="828" t="str">
        <f t="shared" si="46"/>
        <v>-</v>
      </c>
      <c r="AF176" s="959" t="str">
        <f t="shared" si="47"/>
        <v>-</v>
      </c>
      <c r="AG176" s="102"/>
      <c r="AH176" s="1"/>
      <c r="AI176" s="1"/>
      <c r="AJ176" s="1"/>
      <c r="AK176" s="1"/>
      <c r="AL176" s="1"/>
      <c r="AM176" s="1"/>
      <c r="AN176" s="1"/>
      <c r="AO176" s="1"/>
      <c r="AP176" s="1"/>
      <c r="AQ176" s="1"/>
      <c r="AR176" s="1"/>
      <c r="AS176" s="1"/>
      <c r="AT176" s="1"/>
      <c r="AU176" s="1"/>
      <c r="AV176" s="1"/>
      <c r="AW176" s="1"/>
      <c r="AX176" s="1"/>
    </row>
    <row r="177" spans="1:50" ht="26.25" customHeight="1">
      <c r="A177" s="677" t="s">
        <v>604</v>
      </c>
      <c r="B177" s="676" t="s">
        <v>620</v>
      </c>
      <c r="C177" s="15" t="s">
        <v>183</v>
      </c>
      <c r="D177" s="676" t="s">
        <v>786</v>
      </c>
      <c r="E177" s="15" t="s">
        <v>203</v>
      </c>
      <c r="F177" s="680">
        <v>2530</v>
      </c>
      <c r="G177" s="681">
        <v>7360</v>
      </c>
      <c r="H177" s="681" t="s">
        <v>145</v>
      </c>
      <c r="I177" s="681">
        <v>7360</v>
      </c>
      <c r="J177" s="681">
        <v>186400</v>
      </c>
      <c r="M177" s="346">
        <v>162</v>
      </c>
      <c r="N177" s="346" t="s">
        <v>202</v>
      </c>
      <c r="O177" s="104">
        <f t="shared" si="36"/>
        <v>2000</v>
      </c>
      <c r="P177" s="1008">
        <f>IFERROR(_xlfn.RANK.EQ(O177,$O$16:$O$194,0)+COUNTIF(O$16:O177,O177)-1,"-")</f>
        <v>9</v>
      </c>
      <c r="Q177" s="1008"/>
      <c r="R177" s="105" t="str">
        <f t="shared" si="37"/>
        <v>-</v>
      </c>
      <c r="S177" s="105" t="str">
        <f t="shared" si="38"/>
        <v>-</v>
      </c>
      <c r="T177" s="1010" t="str">
        <f t="shared" si="39"/>
        <v>-</v>
      </c>
      <c r="U177" s="104">
        <f t="shared" si="40"/>
        <v>149000</v>
      </c>
      <c r="V177" s="1008">
        <f>IFERROR(_xlfn.RANK.EQ(U177,$U$16:$U$194,0)+COUNTIF(U$16:U177,U177)-1,"-")</f>
        <v>10</v>
      </c>
      <c r="W177" s="1008"/>
      <c r="X177" s="105" t="str">
        <f t="shared" si="41"/>
        <v>-</v>
      </c>
      <c r="Y177" s="105" t="str">
        <f t="shared" si="42"/>
        <v>-</v>
      </c>
      <c r="Z177" s="1010" t="str">
        <f t="shared" si="43"/>
        <v>-</v>
      </c>
      <c r="AA177" s="104">
        <f t="shared" si="44"/>
        <v>7450</v>
      </c>
      <c r="AB177" s="876">
        <f>IFERROR(_xlfn.RANK.EQ(AA177,$AA$16:$AA$194,0)+COUNTIF(AA$16:AA177,AA177)-1,"-")</f>
        <v>17</v>
      </c>
      <c r="AC177" s="876"/>
      <c r="AD177" s="828" t="str">
        <f t="shared" si="45"/>
        <v>-</v>
      </c>
      <c r="AE177" s="828" t="str">
        <f t="shared" si="46"/>
        <v>-</v>
      </c>
      <c r="AF177" s="959" t="str">
        <f t="shared" si="47"/>
        <v>-</v>
      </c>
      <c r="AG177" s="102"/>
      <c r="AH177" s="1"/>
      <c r="AI177" s="1"/>
      <c r="AJ177" s="1"/>
      <c r="AK177" s="1"/>
      <c r="AL177" s="1"/>
      <c r="AM177" s="1"/>
      <c r="AN177" s="1"/>
      <c r="AO177" s="1"/>
      <c r="AP177" s="1"/>
      <c r="AQ177" s="1"/>
      <c r="AR177" s="1"/>
      <c r="AS177" s="1"/>
      <c r="AT177" s="1"/>
      <c r="AU177" s="1"/>
      <c r="AV177" s="1"/>
      <c r="AW177" s="1"/>
      <c r="AX177" s="1"/>
    </row>
    <row r="178" spans="1:50" ht="26.25" customHeight="1">
      <c r="A178" s="677" t="s">
        <v>604</v>
      </c>
      <c r="B178" s="676" t="s">
        <v>620</v>
      </c>
      <c r="C178" s="15" t="s">
        <v>183</v>
      </c>
      <c r="D178" s="676" t="s">
        <v>787</v>
      </c>
      <c r="E178" s="15" t="s">
        <v>219</v>
      </c>
      <c r="F178" s="680">
        <v>1080</v>
      </c>
      <c r="G178" s="681">
        <v>8520</v>
      </c>
      <c r="H178" s="681" t="s">
        <v>145</v>
      </c>
      <c r="I178" s="681">
        <v>8520</v>
      </c>
      <c r="J178" s="681">
        <v>91800</v>
      </c>
      <c r="M178" s="346">
        <v>163</v>
      </c>
      <c r="N178" s="346" t="s">
        <v>260</v>
      </c>
      <c r="O178" s="104">
        <f t="shared" si="36"/>
        <v>709</v>
      </c>
      <c r="P178" s="1008">
        <f>IFERROR(_xlfn.RANK.EQ(O178,$O$16:$O$194,0)+COUNTIF(O$16:O178,O178)-1,"-")</f>
        <v>20</v>
      </c>
      <c r="Q178" s="1008"/>
      <c r="R178" s="105" t="str">
        <f t="shared" si="37"/>
        <v>-</v>
      </c>
      <c r="S178" s="105" t="str">
        <f t="shared" si="38"/>
        <v>-</v>
      </c>
      <c r="T178" s="1010" t="str">
        <f t="shared" si="39"/>
        <v>-</v>
      </c>
      <c r="U178" s="104">
        <f t="shared" si="40"/>
        <v>52000</v>
      </c>
      <c r="V178" s="1008">
        <f>IFERROR(_xlfn.RANK.EQ(U178,$U$16:$U$194,0)+COUNTIF(U$16:U178,U178)-1,"-")</f>
        <v>20</v>
      </c>
      <c r="W178" s="1008"/>
      <c r="X178" s="105" t="str">
        <f t="shared" si="41"/>
        <v>-</v>
      </c>
      <c r="Y178" s="105" t="str">
        <f t="shared" si="42"/>
        <v>-</v>
      </c>
      <c r="Z178" s="1010" t="str">
        <f t="shared" si="43"/>
        <v>-</v>
      </c>
      <c r="AA178" s="104">
        <f t="shared" si="44"/>
        <v>7340</v>
      </c>
      <c r="AB178" s="876">
        <f>IFERROR(_xlfn.RANK.EQ(AA178,$AA$16:$AA$194,0)+COUNTIF(AA$16:AA178,AA178)-1,"-")</f>
        <v>21</v>
      </c>
      <c r="AC178" s="876"/>
      <c r="AD178" s="828" t="str">
        <f t="shared" si="45"/>
        <v>-</v>
      </c>
      <c r="AE178" s="828" t="str">
        <f t="shared" si="46"/>
        <v>-</v>
      </c>
      <c r="AF178" s="959" t="str">
        <f t="shared" si="47"/>
        <v>-</v>
      </c>
      <c r="AG178" s="102"/>
      <c r="AH178" s="1"/>
      <c r="AI178" s="1"/>
      <c r="AJ178" s="1"/>
      <c r="AK178" s="1"/>
      <c r="AL178" s="1"/>
      <c r="AM178" s="1"/>
      <c r="AN178" s="1"/>
      <c r="AO178" s="1"/>
      <c r="AP178" s="1"/>
      <c r="AQ178" s="1"/>
      <c r="AR178" s="1"/>
      <c r="AS178" s="1"/>
      <c r="AT178" s="1"/>
      <c r="AU178" s="1"/>
      <c r="AV178" s="1"/>
      <c r="AW178" s="1"/>
      <c r="AX178" s="1"/>
    </row>
    <row r="179" spans="1:50" ht="26.25" customHeight="1">
      <c r="A179" s="677" t="s">
        <v>604</v>
      </c>
      <c r="B179" s="676" t="s">
        <v>620</v>
      </c>
      <c r="C179" s="15" t="s">
        <v>183</v>
      </c>
      <c r="D179" s="676" t="s">
        <v>788</v>
      </c>
      <c r="E179" s="15" t="s">
        <v>206</v>
      </c>
      <c r="F179" s="680">
        <v>1820</v>
      </c>
      <c r="G179" s="681">
        <v>8330</v>
      </c>
      <c r="H179" s="681" t="s">
        <v>145</v>
      </c>
      <c r="I179" s="681">
        <v>8330</v>
      </c>
      <c r="J179" s="681">
        <v>151700</v>
      </c>
      <c r="M179" s="346">
        <v>164</v>
      </c>
      <c r="N179" s="346" t="s">
        <v>245</v>
      </c>
      <c r="O179" s="104">
        <f t="shared" si="36"/>
        <v>359</v>
      </c>
      <c r="P179" s="1008">
        <f>IFERROR(_xlfn.RANK.EQ(O179,$O$16:$O$194,0)+COUNTIF(O$16:O179,O179)-1,"-")</f>
        <v>31</v>
      </c>
      <c r="Q179" s="1008"/>
      <c r="R179" s="105" t="str">
        <f t="shared" si="37"/>
        <v>-</v>
      </c>
      <c r="S179" s="105" t="str">
        <f t="shared" si="38"/>
        <v>-</v>
      </c>
      <c r="T179" s="1010" t="str">
        <f t="shared" si="39"/>
        <v>-</v>
      </c>
      <c r="U179" s="104">
        <f t="shared" si="40"/>
        <v>26500</v>
      </c>
      <c r="V179" s="1008">
        <f>IFERROR(_xlfn.RANK.EQ(U179,$U$16:$U$194,0)+COUNTIF(U$16:U179,U179)-1,"-")</f>
        <v>28</v>
      </c>
      <c r="W179" s="1008"/>
      <c r="X179" s="105" t="str">
        <f t="shared" si="41"/>
        <v>-</v>
      </c>
      <c r="Y179" s="105" t="str">
        <f t="shared" si="42"/>
        <v>-</v>
      </c>
      <c r="Z179" s="1010" t="str">
        <f t="shared" si="43"/>
        <v>-</v>
      </c>
      <c r="AA179" s="104">
        <f t="shared" si="44"/>
        <v>7380</v>
      </c>
      <c r="AB179" s="876">
        <f>IFERROR(_xlfn.RANK.EQ(AA179,$AA$16:$AA$194,0)+COUNTIF(AA$16:AA179,AA179)-1,"-")</f>
        <v>19</v>
      </c>
      <c r="AC179" s="876"/>
      <c r="AD179" s="828" t="str">
        <f t="shared" si="45"/>
        <v>-</v>
      </c>
      <c r="AE179" s="828" t="str">
        <f t="shared" si="46"/>
        <v>-</v>
      </c>
      <c r="AF179" s="959" t="str">
        <f t="shared" si="47"/>
        <v>-</v>
      </c>
      <c r="AG179" s="102"/>
      <c r="AH179" s="1"/>
      <c r="AI179" s="1"/>
      <c r="AJ179" s="1"/>
      <c r="AK179" s="1"/>
      <c r="AL179" s="1"/>
      <c r="AM179" s="1"/>
      <c r="AN179" s="1"/>
      <c r="AO179" s="1"/>
      <c r="AP179" s="1"/>
      <c r="AQ179" s="1"/>
      <c r="AR179" s="1"/>
      <c r="AS179" s="1"/>
      <c r="AT179" s="1"/>
      <c r="AU179" s="1"/>
      <c r="AV179" s="1"/>
      <c r="AW179" s="1"/>
      <c r="AX179" s="1"/>
    </row>
    <row r="180" spans="1:50" ht="26.25" customHeight="1">
      <c r="A180" s="677" t="s">
        <v>604</v>
      </c>
      <c r="B180" s="676" t="s">
        <v>620</v>
      </c>
      <c r="C180" s="15" t="s">
        <v>183</v>
      </c>
      <c r="D180" s="676" t="s">
        <v>789</v>
      </c>
      <c r="E180" s="15" t="s">
        <v>232</v>
      </c>
      <c r="F180" s="680">
        <v>451</v>
      </c>
      <c r="G180" s="681">
        <v>7380</v>
      </c>
      <c r="H180" s="681" t="s">
        <v>145</v>
      </c>
      <c r="I180" s="681">
        <v>7380</v>
      </c>
      <c r="J180" s="681">
        <v>33300</v>
      </c>
      <c r="M180" s="346">
        <v>165</v>
      </c>
      <c r="N180" s="346" t="s">
        <v>264</v>
      </c>
      <c r="O180" s="104">
        <f t="shared" si="36"/>
        <v>889</v>
      </c>
      <c r="P180" s="1008">
        <f>IFERROR(_xlfn.RANK.EQ(O180,$O$16:$O$194,0)+COUNTIF(O$16:O180,O180)-1,"-")</f>
        <v>18</v>
      </c>
      <c r="Q180" s="1008"/>
      <c r="R180" s="105" t="str">
        <f t="shared" si="37"/>
        <v>-</v>
      </c>
      <c r="S180" s="105" t="str">
        <f t="shared" si="38"/>
        <v>-</v>
      </c>
      <c r="T180" s="1010" t="str">
        <f t="shared" si="39"/>
        <v>-</v>
      </c>
      <c r="U180" s="104">
        <f t="shared" si="40"/>
        <v>59800</v>
      </c>
      <c r="V180" s="1008">
        <f>IFERROR(_xlfn.RANK.EQ(U180,$U$16:$U$194,0)+COUNTIF(U$16:U180,U180)-1,"-")</f>
        <v>18</v>
      </c>
      <c r="W180" s="1008"/>
      <c r="X180" s="105" t="str">
        <f t="shared" si="41"/>
        <v>-</v>
      </c>
      <c r="Y180" s="105" t="str">
        <f t="shared" si="42"/>
        <v>-</v>
      </c>
      <c r="Z180" s="1010" t="str">
        <f t="shared" si="43"/>
        <v>-</v>
      </c>
      <c r="AA180" s="104">
        <f t="shared" si="44"/>
        <v>6730</v>
      </c>
      <c r="AB180" s="876">
        <f>IFERROR(_xlfn.RANK.EQ(AA180,$AA$16:$AA$194,0)+COUNTIF(AA$16:AA180,AA180)-1,"-")</f>
        <v>46</v>
      </c>
      <c r="AC180" s="876"/>
      <c r="AD180" s="828" t="str">
        <f t="shared" si="45"/>
        <v>-</v>
      </c>
      <c r="AE180" s="828" t="str">
        <f t="shared" si="46"/>
        <v>-</v>
      </c>
      <c r="AF180" s="959" t="str">
        <f t="shared" si="47"/>
        <v>-</v>
      </c>
      <c r="AG180" s="102"/>
      <c r="AH180" s="1"/>
      <c r="AI180" s="1"/>
      <c r="AJ180" s="1"/>
      <c r="AK180" s="1"/>
      <c r="AL180" s="1"/>
      <c r="AM180" s="1"/>
      <c r="AN180" s="1"/>
      <c r="AO180" s="1"/>
      <c r="AP180" s="1"/>
      <c r="AQ180" s="1"/>
      <c r="AR180" s="1"/>
      <c r="AS180" s="1"/>
      <c r="AT180" s="1"/>
      <c r="AU180" s="1"/>
      <c r="AV180" s="1"/>
      <c r="AW180" s="1"/>
      <c r="AX180" s="1"/>
    </row>
    <row r="181" spans="1:50" ht="26.25" customHeight="1">
      <c r="A181" s="677" t="s">
        <v>604</v>
      </c>
      <c r="B181" s="676" t="s">
        <v>620</v>
      </c>
      <c r="C181" s="15" t="s">
        <v>183</v>
      </c>
      <c r="D181" s="676" t="s">
        <v>790</v>
      </c>
      <c r="E181" s="15" t="s">
        <v>307</v>
      </c>
      <c r="F181" s="680">
        <v>214</v>
      </c>
      <c r="G181" s="681">
        <v>7270</v>
      </c>
      <c r="H181" s="681" t="s">
        <v>145</v>
      </c>
      <c r="I181" s="681">
        <v>7270</v>
      </c>
      <c r="J181" s="681">
        <v>15500</v>
      </c>
      <c r="M181" s="346">
        <v>166</v>
      </c>
      <c r="N181" s="346" t="s">
        <v>268</v>
      </c>
      <c r="O181" s="104">
        <f t="shared" si="36"/>
        <v>392</v>
      </c>
      <c r="P181" s="1008">
        <f>IFERROR(_xlfn.RANK.EQ(O181,$O$16:$O$194,0)+COUNTIF(O$16:O181,O181)-1,"-")</f>
        <v>29</v>
      </c>
      <c r="Q181" s="1008"/>
      <c r="R181" s="105" t="str">
        <f t="shared" si="37"/>
        <v>-</v>
      </c>
      <c r="S181" s="105" t="str">
        <f t="shared" si="38"/>
        <v>-</v>
      </c>
      <c r="T181" s="1010" t="str">
        <f t="shared" si="39"/>
        <v>-</v>
      </c>
      <c r="U181" s="104">
        <f t="shared" si="40"/>
        <v>25300</v>
      </c>
      <c r="V181" s="1008">
        <f>IFERROR(_xlfn.RANK.EQ(U181,$U$16:$U$194,0)+COUNTIF(U$16:U181,U181)-1,"-")</f>
        <v>30</v>
      </c>
      <c r="W181" s="1008"/>
      <c r="X181" s="105" t="str">
        <f t="shared" si="41"/>
        <v>-</v>
      </c>
      <c r="Y181" s="105" t="str">
        <f t="shared" si="42"/>
        <v>-</v>
      </c>
      <c r="Z181" s="1010" t="str">
        <f t="shared" si="43"/>
        <v>-</v>
      </c>
      <c r="AA181" s="104">
        <f t="shared" si="44"/>
        <v>6440</v>
      </c>
      <c r="AB181" s="876">
        <f>IFERROR(_xlfn.RANK.EQ(AA181,$AA$16:$AA$194,0)+COUNTIF(AA$16:AA181,AA181)-1,"-")</f>
        <v>55</v>
      </c>
      <c r="AC181" s="876"/>
      <c r="AD181" s="828" t="str">
        <f t="shared" si="45"/>
        <v>-</v>
      </c>
      <c r="AE181" s="828" t="str">
        <f t="shared" si="46"/>
        <v>-</v>
      </c>
      <c r="AF181" s="959" t="str">
        <f t="shared" si="47"/>
        <v>-</v>
      </c>
      <c r="AG181" s="102"/>
      <c r="AH181" s="1"/>
      <c r="AI181" s="1"/>
      <c r="AJ181" s="1"/>
      <c r="AK181" s="1"/>
      <c r="AL181" s="1"/>
      <c r="AM181" s="1"/>
      <c r="AN181" s="1"/>
      <c r="AO181" s="1"/>
      <c r="AP181" s="1"/>
      <c r="AQ181" s="1"/>
      <c r="AR181" s="1"/>
      <c r="AS181" s="1"/>
      <c r="AT181" s="1"/>
      <c r="AU181" s="1"/>
      <c r="AV181" s="1"/>
      <c r="AW181" s="1"/>
      <c r="AX181" s="1"/>
    </row>
    <row r="182" spans="1:50" ht="26.25" customHeight="1">
      <c r="A182" s="677" t="s">
        <v>604</v>
      </c>
      <c r="B182" s="676" t="s">
        <v>620</v>
      </c>
      <c r="C182" s="15" t="s">
        <v>183</v>
      </c>
      <c r="D182" s="676" t="s">
        <v>791</v>
      </c>
      <c r="E182" s="15" t="s">
        <v>202</v>
      </c>
      <c r="F182" s="680">
        <v>2000</v>
      </c>
      <c r="G182" s="681">
        <v>7450</v>
      </c>
      <c r="H182" s="681" t="s">
        <v>145</v>
      </c>
      <c r="I182" s="681">
        <v>7450</v>
      </c>
      <c r="J182" s="681">
        <v>149000</v>
      </c>
      <c r="M182" s="346">
        <v>167</v>
      </c>
      <c r="N182" s="346" t="s">
        <v>337</v>
      </c>
      <c r="O182" s="104" t="str">
        <f t="shared" si="36"/>
        <v>x</v>
      </c>
      <c r="P182" s="1008" t="str">
        <f>IFERROR(_xlfn.RANK.EQ(O182,$O$16:$O$194,0)+COUNTIF(O$16:O182,O182)-1,"-")</f>
        <v>-</v>
      </c>
      <c r="Q182" s="1008"/>
      <c r="R182" s="105" t="str">
        <f t="shared" si="37"/>
        <v>-</v>
      </c>
      <c r="S182" s="105" t="str">
        <f t="shared" si="38"/>
        <v>-</v>
      </c>
      <c r="T182" s="1010" t="str">
        <f t="shared" si="39"/>
        <v>-</v>
      </c>
      <c r="U182" s="104" t="str">
        <f t="shared" si="40"/>
        <v>x</v>
      </c>
      <c r="V182" s="1008" t="str">
        <f>IFERROR(_xlfn.RANK.EQ(U182,$U$16:$U$194,0)+COUNTIF(U$16:U182,U182)-1,"-")</f>
        <v>-</v>
      </c>
      <c r="W182" s="1008"/>
      <c r="X182" s="105" t="str">
        <f t="shared" si="41"/>
        <v>-</v>
      </c>
      <c r="Y182" s="105" t="str">
        <f t="shared" si="42"/>
        <v>-</v>
      </c>
      <c r="Z182" s="1010" t="str">
        <f t="shared" si="43"/>
        <v>-</v>
      </c>
      <c r="AA182" s="104" t="str">
        <f t="shared" si="44"/>
        <v>x</v>
      </c>
      <c r="AB182" s="876" t="str">
        <f>IFERROR(_xlfn.RANK.EQ(AA182,$AA$16:$AA$194,0)+COUNTIF(AA$16:AA182,AA182)-1,"-")</f>
        <v>-</v>
      </c>
      <c r="AC182" s="876"/>
      <c r="AD182" s="828" t="str">
        <f t="shared" si="45"/>
        <v>-</v>
      </c>
      <c r="AE182" s="828" t="str">
        <f t="shared" si="46"/>
        <v>-</v>
      </c>
      <c r="AF182" s="959" t="str">
        <f t="shared" si="47"/>
        <v>-</v>
      </c>
      <c r="AG182" s="102"/>
      <c r="AH182" s="1"/>
      <c r="AI182" s="1"/>
      <c r="AJ182" s="1"/>
      <c r="AK182" s="1"/>
      <c r="AL182" s="1"/>
      <c r="AM182" s="1"/>
      <c r="AN182" s="1"/>
      <c r="AO182" s="1"/>
      <c r="AP182" s="1"/>
      <c r="AQ182" s="1"/>
      <c r="AR182" s="1"/>
      <c r="AS182" s="1"/>
      <c r="AT182" s="1"/>
      <c r="AU182" s="1"/>
      <c r="AV182" s="1"/>
      <c r="AW182" s="1"/>
      <c r="AX182" s="1"/>
    </row>
    <row r="183" spans="1:50" ht="26.25" customHeight="1">
      <c r="A183" s="677" t="s">
        <v>604</v>
      </c>
      <c r="B183" s="676" t="s">
        <v>620</v>
      </c>
      <c r="C183" s="15" t="s">
        <v>183</v>
      </c>
      <c r="D183" s="676" t="s">
        <v>792</v>
      </c>
      <c r="E183" s="15" t="s">
        <v>260</v>
      </c>
      <c r="F183" s="680">
        <v>709</v>
      </c>
      <c r="G183" s="681">
        <v>7340</v>
      </c>
      <c r="H183" s="681">
        <v>7190</v>
      </c>
      <c r="I183" s="681">
        <v>7350</v>
      </c>
      <c r="J183" s="681">
        <v>52000</v>
      </c>
      <c r="M183" s="346">
        <v>168</v>
      </c>
      <c r="N183" s="346" t="s">
        <v>249</v>
      </c>
      <c r="O183" s="104">
        <f t="shared" si="36"/>
        <v>1220</v>
      </c>
      <c r="P183" s="1008">
        <f>IFERROR(_xlfn.RANK.EQ(O183,$O$16:$O$194,0)+COUNTIF(O$16:O183,O183)-1,"-")</f>
        <v>14</v>
      </c>
      <c r="Q183" s="1008"/>
      <c r="R183" s="105" t="str">
        <f t="shared" si="37"/>
        <v>-</v>
      </c>
      <c r="S183" s="105" t="str">
        <f t="shared" si="38"/>
        <v>-</v>
      </c>
      <c r="T183" s="1010" t="str">
        <f t="shared" si="39"/>
        <v>-</v>
      </c>
      <c r="U183" s="104">
        <f t="shared" si="40"/>
        <v>82600</v>
      </c>
      <c r="V183" s="1008">
        <f>IFERROR(_xlfn.RANK.EQ(U183,$U$16:$U$194,0)+COUNTIF(U$16:U183,U183)-1,"-")</f>
        <v>15</v>
      </c>
      <c r="W183" s="1008"/>
      <c r="X183" s="105" t="str">
        <f t="shared" si="41"/>
        <v>-</v>
      </c>
      <c r="Y183" s="105" t="str">
        <f t="shared" si="42"/>
        <v>-</v>
      </c>
      <c r="Z183" s="1010" t="str">
        <f t="shared" si="43"/>
        <v>-</v>
      </c>
      <c r="AA183" s="104">
        <f t="shared" si="44"/>
        <v>6790</v>
      </c>
      <c r="AB183" s="876">
        <f>IFERROR(_xlfn.RANK.EQ(AA183,$AA$16:$AA$194,0)+COUNTIF(AA$16:AA183,AA183)-1,"-")</f>
        <v>43</v>
      </c>
      <c r="AC183" s="876"/>
      <c r="AD183" s="828" t="str">
        <f t="shared" si="45"/>
        <v>-</v>
      </c>
      <c r="AE183" s="828" t="str">
        <f t="shared" si="46"/>
        <v>-</v>
      </c>
      <c r="AF183" s="959" t="str">
        <f t="shared" si="47"/>
        <v>-</v>
      </c>
      <c r="AG183" s="1"/>
      <c r="AH183" s="1"/>
      <c r="AI183" s="1"/>
      <c r="AJ183" s="1"/>
      <c r="AK183" s="1"/>
      <c r="AL183" s="1"/>
      <c r="AM183" s="1"/>
      <c r="AN183" s="1"/>
      <c r="AO183" s="1"/>
      <c r="AP183" s="1"/>
      <c r="AQ183" s="1"/>
      <c r="AR183" s="1"/>
      <c r="AS183" s="1"/>
      <c r="AT183" s="1"/>
      <c r="AU183" s="1"/>
      <c r="AV183" s="1"/>
      <c r="AW183" s="1"/>
      <c r="AX183" s="1"/>
    </row>
    <row r="184" spans="1:50" ht="26.25" customHeight="1">
      <c r="A184" s="677" t="s">
        <v>604</v>
      </c>
      <c r="B184" s="676" t="s">
        <v>620</v>
      </c>
      <c r="C184" s="15" t="s">
        <v>183</v>
      </c>
      <c r="D184" s="676" t="s">
        <v>793</v>
      </c>
      <c r="E184" s="15" t="s">
        <v>245</v>
      </c>
      <c r="F184" s="680">
        <v>359</v>
      </c>
      <c r="G184" s="681">
        <v>7380</v>
      </c>
      <c r="H184" s="681" t="s">
        <v>145</v>
      </c>
      <c r="I184" s="681">
        <v>7380</v>
      </c>
      <c r="J184" s="681">
        <v>26500</v>
      </c>
      <c r="M184" s="346">
        <v>169</v>
      </c>
      <c r="N184" s="346" t="s">
        <v>367</v>
      </c>
      <c r="O184" s="104" t="str">
        <f t="shared" si="36"/>
        <v>-</v>
      </c>
      <c r="P184" s="1008" t="str">
        <f>IFERROR(_xlfn.RANK.EQ(O184,$O$16:$O$194,0)+COUNTIF(O$16:O184,O184)-1,"-")</f>
        <v>-</v>
      </c>
      <c r="Q184" s="1008"/>
      <c r="R184" s="105" t="str">
        <f t="shared" si="37"/>
        <v>-</v>
      </c>
      <c r="S184" s="105" t="str">
        <f t="shared" si="38"/>
        <v>-</v>
      </c>
      <c r="T184" s="1010" t="str">
        <f t="shared" si="39"/>
        <v>-</v>
      </c>
      <c r="U184" s="104" t="str">
        <f t="shared" si="40"/>
        <v>-</v>
      </c>
      <c r="V184" s="1008" t="str">
        <f>IFERROR(_xlfn.RANK.EQ(U184,$U$16:$U$194,0)+COUNTIF(U$16:U184,U184)-1,"-")</f>
        <v>-</v>
      </c>
      <c r="W184" s="1008"/>
      <c r="X184" s="105" t="str">
        <f t="shared" si="41"/>
        <v>-</v>
      </c>
      <c r="Y184" s="105" t="str">
        <f t="shared" si="42"/>
        <v>-</v>
      </c>
      <c r="Z184" s="1010" t="str">
        <f t="shared" si="43"/>
        <v>-</v>
      </c>
      <c r="AA184" s="104" t="str">
        <f t="shared" si="44"/>
        <v>-</v>
      </c>
      <c r="AB184" s="876" t="str">
        <f>IFERROR(_xlfn.RANK.EQ(AA184,$AA$16:$AA$194,0)+COUNTIF(AA$16:AA184,AA184)-1,"-")</f>
        <v>-</v>
      </c>
      <c r="AC184" s="876"/>
      <c r="AD184" s="828" t="str">
        <f t="shared" si="45"/>
        <v>-</v>
      </c>
      <c r="AE184" s="828" t="str">
        <f t="shared" si="46"/>
        <v>-</v>
      </c>
      <c r="AF184" s="959" t="str">
        <f t="shared" si="47"/>
        <v>-</v>
      </c>
      <c r="AG184" s="1"/>
      <c r="AH184" s="1"/>
      <c r="AI184" s="1"/>
      <c r="AJ184" s="1"/>
      <c r="AK184" s="1"/>
      <c r="AL184" s="1"/>
      <c r="AM184" s="1"/>
      <c r="AN184" s="1"/>
      <c r="AO184" s="1"/>
      <c r="AP184" s="1"/>
      <c r="AQ184" s="1"/>
      <c r="AR184" s="1"/>
      <c r="AS184" s="1"/>
      <c r="AT184" s="1"/>
      <c r="AU184" s="1"/>
      <c r="AV184" s="1"/>
      <c r="AW184" s="1"/>
      <c r="AX184" s="1"/>
    </row>
    <row r="185" spans="1:50" ht="26.25" customHeight="1">
      <c r="A185" s="677" t="s">
        <v>604</v>
      </c>
      <c r="B185" s="676" t="s">
        <v>620</v>
      </c>
      <c r="C185" s="15" t="s">
        <v>183</v>
      </c>
      <c r="D185" s="676" t="s">
        <v>794</v>
      </c>
      <c r="E185" s="15" t="s">
        <v>264</v>
      </c>
      <c r="F185" s="680">
        <v>889</v>
      </c>
      <c r="G185" s="681">
        <v>6730</v>
      </c>
      <c r="H185" s="681">
        <v>6600</v>
      </c>
      <c r="I185" s="681">
        <v>6730</v>
      </c>
      <c r="J185" s="681">
        <v>59800</v>
      </c>
      <c r="M185" s="346">
        <v>170</v>
      </c>
      <c r="N185" s="346" t="s">
        <v>320</v>
      </c>
      <c r="O185" s="104" t="str">
        <f t="shared" si="36"/>
        <v>-</v>
      </c>
      <c r="P185" s="1008" t="str">
        <f>IFERROR(_xlfn.RANK.EQ(O185,$O$16:$O$194,0)+COUNTIF(O$16:O185,O185)-1,"-")</f>
        <v>-</v>
      </c>
      <c r="Q185" s="1008"/>
      <c r="R185" s="105" t="str">
        <f t="shared" si="37"/>
        <v>-</v>
      </c>
      <c r="S185" s="105" t="str">
        <f t="shared" si="38"/>
        <v>-</v>
      </c>
      <c r="T185" s="1010" t="str">
        <f t="shared" si="39"/>
        <v>-</v>
      </c>
      <c r="U185" s="104" t="str">
        <f t="shared" si="40"/>
        <v>-</v>
      </c>
      <c r="V185" s="1008" t="str">
        <f>IFERROR(_xlfn.RANK.EQ(U185,$U$16:$U$194,0)+COUNTIF(U$16:U185,U185)-1,"-")</f>
        <v>-</v>
      </c>
      <c r="W185" s="1008"/>
      <c r="X185" s="105" t="str">
        <f t="shared" si="41"/>
        <v>-</v>
      </c>
      <c r="Y185" s="105" t="str">
        <f t="shared" si="42"/>
        <v>-</v>
      </c>
      <c r="Z185" s="1010" t="str">
        <f t="shared" si="43"/>
        <v>-</v>
      </c>
      <c r="AA185" s="104" t="str">
        <f t="shared" si="44"/>
        <v>-</v>
      </c>
      <c r="AB185" s="876" t="str">
        <f>IFERROR(_xlfn.RANK.EQ(AA185,$AA$16:$AA$194,0)+COUNTIF(AA$16:AA185,AA185)-1,"-")</f>
        <v>-</v>
      </c>
      <c r="AC185" s="876"/>
      <c r="AD185" s="828" t="str">
        <f t="shared" si="45"/>
        <v>-</v>
      </c>
      <c r="AE185" s="828" t="str">
        <f t="shared" si="46"/>
        <v>-</v>
      </c>
      <c r="AF185" s="959" t="str">
        <f t="shared" si="47"/>
        <v>-</v>
      </c>
      <c r="AG185" s="1"/>
      <c r="AH185" s="1"/>
      <c r="AI185" s="1"/>
      <c r="AJ185" s="1"/>
      <c r="AK185" s="1"/>
      <c r="AL185" s="1"/>
      <c r="AM185" s="1"/>
      <c r="AN185" s="1"/>
      <c r="AO185" s="1"/>
      <c r="AP185" s="1"/>
      <c r="AQ185" s="1"/>
      <c r="AR185" s="1"/>
      <c r="AS185" s="1"/>
      <c r="AT185" s="1"/>
      <c r="AU185" s="1"/>
      <c r="AV185" s="1"/>
      <c r="AW185" s="1"/>
      <c r="AX185" s="1"/>
    </row>
    <row r="186" spans="1:50" ht="26.25" customHeight="1">
      <c r="A186" s="677" t="s">
        <v>604</v>
      </c>
      <c r="B186" s="676" t="s">
        <v>620</v>
      </c>
      <c r="C186" s="15" t="s">
        <v>183</v>
      </c>
      <c r="D186" s="676" t="s">
        <v>795</v>
      </c>
      <c r="E186" s="15" t="s">
        <v>268</v>
      </c>
      <c r="F186" s="680">
        <v>392</v>
      </c>
      <c r="G186" s="681">
        <v>6440</v>
      </c>
      <c r="H186" s="681" t="s">
        <v>145</v>
      </c>
      <c r="I186" s="681">
        <v>6440</v>
      </c>
      <c r="J186" s="681">
        <v>25300</v>
      </c>
      <c r="M186" s="346">
        <v>171</v>
      </c>
      <c r="N186" s="346" t="s">
        <v>262</v>
      </c>
      <c r="O186" s="104" t="str">
        <f t="shared" si="36"/>
        <v>-</v>
      </c>
      <c r="P186" s="1008" t="str">
        <f>IFERROR(_xlfn.RANK.EQ(O186,$O$16:$O$194,0)+COUNTIF(O$16:O186,O186)-1,"-")</f>
        <v>-</v>
      </c>
      <c r="Q186" s="1008"/>
      <c r="R186" s="105" t="str">
        <f t="shared" si="37"/>
        <v>-</v>
      </c>
      <c r="S186" s="105" t="str">
        <f t="shared" si="38"/>
        <v>-</v>
      </c>
      <c r="T186" s="1010" t="str">
        <f t="shared" si="39"/>
        <v>-</v>
      </c>
      <c r="U186" s="104" t="str">
        <f t="shared" si="40"/>
        <v>-</v>
      </c>
      <c r="V186" s="1008" t="str">
        <f>IFERROR(_xlfn.RANK.EQ(U186,$U$16:$U$194,0)+COUNTIF(U$16:U186,U186)-1,"-")</f>
        <v>-</v>
      </c>
      <c r="W186" s="1008"/>
      <c r="X186" s="105" t="str">
        <f t="shared" si="41"/>
        <v>-</v>
      </c>
      <c r="Y186" s="105" t="str">
        <f t="shared" si="42"/>
        <v>-</v>
      </c>
      <c r="Z186" s="1010" t="str">
        <f t="shared" si="43"/>
        <v>-</v>
      </c>
      <c r="AA186" s="104" t="str">
        <f t="shared" si="44"/>
        <v>-</v>
      </c>
      <c r="AB186" s="876" t="str">
        <f>IFERROR(_xlfn.RANK.EQ(AA186,$AA$16:$AA$194,0)+COUNTIF(AA$16:AA186,AA186)-1,"-")</f>
        <v>-</v>
      </c>
      <c r="AC186" s="876"/>
      <c r="AD186" s="828" t="str">
        <f t="shared" si="45"/>
        <v>-</v>
      </c>
      <c r="AE186" s="828" t="str">
        <f t="shared" si="46"/>
        <v>-</v>
      </c>
      <c r="AF186" s="959" t="str">
        <f t="shared" si="47"/>
        <v>-</v>
      </c>
      <c r="AG186" s="1"/>
      <c r="AH186" s="1"/>
      <c r="AI186" s="1"/>
      <c r="AJ186" s="1"/>
      <c r="AK186" s="1"/>
      <c r="AL186" s="1"/>
      <c r="AM186" s="1"/>
      <c r="AN186" s="1"/>
      <c r="AO186" s="1"/>
      <c r="AP186" s="1"/>
      <c r="AQ186" s="1"/>
      <c r="AR186" s="1"/>
      <c r="AS186" s="1"/>
      <c r="AT186" s="1"/>
      <c r="AU186" s="1"/>
      <c r="AV186" s="1"/>
      <c r="AW186" s="1"/>
      <c r="AX186" s="1"/>
    </row>
    <row r="187" spans="1:50" ht="26.25" customHeight="1">
      <c r="A187" s="677" t="s">
        <v>604</v>
      </c>
      <c r="B187" s="676" t="s">
        <v>620</v>
      </c>
      <c r="C187" s="15" t="s">
        <v>183</v>
      </c>
      <c r="D187" s="676" t="s">
        <v>796</v>
      </c>
      <c r="E187" s="15" t="s">
        <v>337</v>
      </c>
      <c r="F187" s="680" t="s">
        <v>888</v>
      </c>
      <c r="G187" s="681" t="s">
        <v>888</v>
      </c>
      <c r="H187" s="681" t="s">
        <v>145</v>
      </c>
      <c r="I187" s="681" t="s">
        <v>888</v>
      </c>
      <c r="J187" s="681" t="s">
        <v>888</v>
      </c>
      <c r="M187" s="346">
        <v>172</v>
      </c>
      <c r="N187" s="346" t="s">
        <v>211</v>
      </c>
      <c r="O187" s="104" t="str">
        <f t="shared" si="36"/>
        <v>-</v>
      </c>
      <c r="P187" s="1008" t="str">
        <f>IFERROR(_xlfn.RANK.EQ(O187,$O$16:$O$194,0)+COUNTIF(O$16:O187,O187)-1,"-")</f>
        <v>-</v>
      </c>
      <c r="Q187" s="1008"/>
      <c r="R187" s="105" t="str">
        <f t="shared" si="37"/>
        <v>-</v>
      </c>
      <c r="S187" s="105" t="str">
        <f t="shared" si="38"/>
        <v>-</v>
      </c>
      <c r="T187" s="1010" t="str">
        <f t="shared" si="39"/>
        <v>-</v>
      </c>
      <c r="U187" s="104" t="str">
        <f t="shared" si="40"/>
        <v>-</v>
      </c>
      <c r="V187" s="1008" t="str">
        <f>IFERROR(_xlfn.RANK.EQ(U187,$U$16:$U$194,0)+COUNTIF(U$16:U187,U187)-1,"-")</f>
        <v>-</v>
      </c>
      <c r="W187" s="1008"/>
      <c r="X187" s="105" t="str">
        <f t="shared" si="41"/>
        <v>-</v>
      </c>
      <c r="Y187" s="105" t="str">
        <f t="shared" si="42"/>
        <v>-</v>
      </c>
      <c r="Z187" s="1010" t="str">
        <f t="shared" si="43"/>
        <v>-</v>
      </c>
      <c r="AA187" s="104" t="str">
        <f t="shared" si="44"/>
        <v>-</v>
      </c>
      <c r="AB187" s="876" t="str">
        <f>IFERROR(_xlfn.RANK.EQ(AA187,$AA$16:$AA$194,0)+COUNTIF(AA$16:AA187,AA187)-1,"-")</f>
        <v>-</v>
      </c>
      <c r="AC187" s="876"/>
      <c r="AD187" s="828" t="str">
        <f t="shared" si="45"/>
        <v>-</v>
      </c>
      <c r="AE187" s="828" t="str">
        <f t="shared" si="46"/>
        <v>-</v>
      </c>
      <c r="AF187" s="959" t="str">
        <f t="shared" si="47"/>
        <v>-</v>
      </c>
      <c r="AG187" s="1"/>
      <c r="AH187" s="1"/>
      <c r="AI187" s="1"/>
      <c r="AJ187" s="1"/>
      <c r="AK187" s="1"/>
      <c r="AL187" s="1"/>
      <c r="AM187" s="1"/>
      <c r="AN187" s="1"/>
      <c r="AO187" s="1"/>
      <c r="AP187" s="1"/>
      <c r="AQ187" s="1"/>
      <c r="AR187" s="1"/>
      <c r="AS187" s="1"/>
      <c r="AT187" s="1"/>
      <c r="AU187" s="1"/>
      <c r="AV187" s="1"/>
      <c r="AW187" s="1"/>
      <c r="AX187" s="1"/>
    </row>
    <row r="188" spans="1:50" ht="26.25" customHeight="1">
      <c r="A188" s="677" t="s">
        <v>604</v>
      </c>
      <c r="B188" s="676" t="s">
        <v>620</v>
      </c>
      <c r="C188" s="15" t="s">
        <v>183</v>
      </c>
      <c r="D188" s="676" t="s">
        <v>797</v>
      </c>
      <c r="E188" s="15" t="s">
        <v>249</v>
      </c>
      <c r="F188" s="680">
        <v>1220</v>
      </c>
      <c r="G188" s="681">
        <v>6790</v>
      </c>
      <c r="H188" s="681" t="s">
        <v>145</v>
      </c>
      <c r="I188" s="681">
        <v>6790</v>
      </c>
      <c r="J188" s="681">
        <v>82600</v>
      </c>
      <c r="M188" s="346">
        <v>173</v>
      </c>
      <c r="N188" s="346" t="s">
        <v>273</v>
      </c>
      <c r="O188" s="104">
        <f t="shared" si="36"/>
        <v>250</v>
      </c>
      <c r="P188" s="1008">
        <f>IFERROR(_xlfn.RANK.EQ(O188,$O$16:$O$194,0)+COUNTIF(O$16:O188,O188)-1,"-")</f>
        <v>36</v>
      </c>
      <c r="Q188" s="1008"/>
      <c r="R188" s="105" t="str">
        <f t="shared" si="37"/>
        <v>-</v>
      </c>
      <c r="S188" s="105" t="str">
        <f t="shared" si="38"/>
        <v>-</v>
      </c>
      <c r="T188" s="1010" t="str">
        <f t="shared" si="39"/>
        <v>-</v>
      </c>
      <c r="U188" s="104">
        <f t="shared" si="40"/>
        <v>17300</v>
      </c>
      <c r="V188" s="1008">
        <f>IFERROR(_xlfn.RANK.EQ(U188,$U$16:$U$194,0)+COUNTIF(U$16:U188,U188)-1,"-")</f>
        <v>36</v>
      </c>
      <c r="W188" s="1008"/>
      <c r="X188" s="105" t="str">
        <f t="shared" si="41"/>
        <v>-</v>
      </c>
      <c r="Y188" s="105" t="str">
        <f t="shared" si="42"/>
        <v>-</v>
      </c>
      <c r="Z188" s="1010" t="str">
        <f t="shared" si="43"/>
        <v>-</v>
      </c>
      <c r="AA188" s="104">
        <f t="shared" si="44"/>
        <v>6920</v>
      </c>
      <c r="AB188" s="876">
        <f>IFERROR(_xlfn.RANK.EQ(AA188,$AA$16:$AA$194,0)+COUNTIF(AA$16:AA188,AA188)-1,"-")</f>
        <v>39</v>
      </c>
      <c r="AC188" s="876"/>
      <c r="AD188" s="828" t="str">
        <f t="shared" si="45"/>
        <v>-</v>
      </c>
      <c r="AE188" s="828" t="str">
        <f t="shared" si="46"/>
        <v>-</v>
      </c>
      <c r="AF188" s="959" t="str">
        <f t="shared" si="47"/>
        <v>-</v>
      </c>
      <c r="AG188" s="1"/>
      <c r="AH188" s="1"/>
      <c r="AI188" s="1"/>
      <c r="AJ188" s="1"/>
      <c r="AK188" s="1"/>
      <c r="AL188" s="1"/>
      <c r="AM188" s="1"/>
      <c r="AN188" s="1"/>
      <c r="AO188" s="1"/>
      <c r="AP188" s="1"/>
      <c r="AQ188" s="1"/>
      <c r="AR188" s="1"/>
      <c r="AS188" s="1"/>
      <c r="AT188" s="1"/>
      <c r="AU188" s="1"/>
      <c r="AV188" s="1"/>
      <c r="AW188" s="1"/>
      <c r="AX188" s="1"/>
    </row>
    <row r="189" spans="1:50" ht="26.25" customHeight="1">
      <c r="A189" s="677" t="s">
        <v>604</v>
      </c>
      <c r="B189" s="676" t="s">
        <v>622</v>
      </c>
      <c r="C189" s="15" t="s">
        <v>189</v>
      </c>
      <c r="D189" s="676" t="s">
        <v>798</v>
      </c>
      <c r="E189" s="15" t="s">
        <v>300</v>
      </c>
      <c r="F189" s="680" t="s">
        <v>145</v>
      </c>
      <c r="G189" s="681" t="s">
        <v>145</v>
      </c>
      <c r="H189" s="681" t="s">
        <v>145</v>
      </c>
      <c r="I189" s="681" t="s">
        <v>145</v>
      </c>
      <c r="J189" s="681" t="s">
        <v>145</v>
      </c>
      <c r="M189" s="346">
        <v>174</v>
      </c>
      <c r="N189" s="346" t="s">
        <v>313</v>
      </c>
      <c r="O189" s="104" t="str">
        <f t="shared" si="36"/>
        <v>-</v>
      </c>
      <c r="P189" s="1008" t="str">
        <f>IFERROR(_xlfn.RANK.EQ(O189,$O$16:$O$194,0)+COUNTIF(O$16:O189,O189)-1,"-")</f>
        <v>-</v>
      </c>
      <c r="Q189" s="1008"/>
      <c r="R189" s="105" t="str">
        <f t="shared" si="37"/>
        <v>-</v>
      </c>
      <c r="S189" s="105" t="str">
        <f t="shared" si="38"/>
        <v>-</v>
      </c>
      <c r="T189" s="1010" t="str">
        <f t="shared" si="39"/>
        <v>-</v>
      </c>
      <c r="U189" s="104" t="str">
        <f t="shared" si="40"/>
        <v>-</v>
      </c>
      <c r="V189" s="1008" t="str">
        <f>IFERROR(_xlfn.RANK.EQ(U189,$U$16:$U$194,0)+COUNTIF(U$16:U189,U189)-1,"-")</f>
        <v>-</v>
      </c>
      <c r="W189" s="1008"/>
      <c r="X189" s="105" t="str">
        <f t="shared" si="41"/>
        <v>-</v>
      </c>
      <c r="Y189" s="105" t="str">
        <f t="shared" si="42"/>
        <v>-</v>
      </c>
      <c r="Z189" s="1010" t="str">
        <f t="shared" si="43"/>
        <v>-</v>
      </c>
      <c r="AA189" s="104" t="str">
        <f t="shared" si="44"/>
        <v>-</v>
      </c>
      <c r="AB189" s="876" t="str">
        <f>IFERROR(_xlfn.RANK.EQ(AA189,$AA$16:$AA$194,0)+COUNTIF(AA$16:AA189,AA189)-1,"-")</f>
        <v>-</v>
      </c>
      <c r="AC189" s="876"/>
      <c r="AD189" s="828" t="str">
        <f t="shared" si="45"/>
        <v>-</v>
      </c>
      <c r="AE189" s="828" t="str">
        <f t="shared" si="46"/>
        <v>-</v>
      </c>
      <c r="AF189" s="959" t="str">
        <f t="shared" si="47"/>
        <v>-</v>
      </c>
      <c r="AG189" s="1"/>
      <c r="AH189" s="1"/>
      <c r="AI189" s="1"/>
      <c r="AJ189" s="1"/>
      <c r="AK189" s="1"/>
      <c r="AL189" s="1"/>
      <c r="AM189" s="1"/>
      <c r="AN189" s="1"/>
      <c r="AO189" s="1"/>
      <c r="AP189" s="1"/>
      <c r="AQ189" s="1"/>
      <c r="AR189" s="1"/>
      <c r="AS189" s="1"/>
      <c r="AT189" s="1"/>
      <c r="AU189" s="1"/>
      <c r="AV189" s="1"/>
      <c r="AW189" s="1"/>
      <c r="AX189" s="1"/>
    </row>
    <row r="190" spans="1:50" ht="26.25" customHeight="1">
      <c r="A190" s="677" t="s">
        <v>604</v>
      </c>
      <c r="B190" s="676" t="s">
        <v>622</v>
      </c>
      <c r="C190" s="15" t="s">
        <v>189</v>
      </c>
      <c r="D190" s="676" t="s">
        <v>799</v>
      </c>
      <c r="E190" s="15" t="s">
        <v>367</v>
      </c>
      <c r="F190" s="680" t="s">
        <v>145</v>
      </c>
      <c r="G190" s="681" t="s">
        <v>145</v>
      </c>
      <c r="H190" s="681" t="s">
        <v>145</v>
      </c>
      <c r="I190" s="681" t="s">
        <v>145</v>
      </c>
      <c r="J190" s="681" t="s">
        <v>145</v>
      </c>
      <c r="M190" s="346">
        <v>175</v>
      </c>
      <c r="N190" s="346" t="s">
        <v>345</v>
      </c>
      <c r="O190" s="104" t="str">
        <f t="shared" si="36"/>
        <v>-</v>
      </c>
      <c r="P190" s="1008" t="str">
        <f>IFERROR(_xlfn.RANK.EQ(O190,$O$16:$O$194,0)+COUNTIF(O$16:O190,O190)-1,"-")</f>
        <v>-</v>
      </c>
      <c r="Q190" s="1008"/>
      <c r="R190" s="105" t="str">
        <f t="shared" si="37"/>
        <v>-</v>
      </c>
      <c r="S190" s="105" t="str">
        <f t="shared" si="38"/>
        <v>-</v>
      </c>
      <c r="T190" s="1010" t="str">
        <f t="shared" si="39"/>
        <v>-</v>
      </c>
      <c r="U190" s="104" t="str">
        <f t="shared" si="40"/>
        <v>-</v>
      </c>
      <c r="V190" s="1008" t="str">
        <f>IFERROR(_xlfn.RANK.EQ(U190,$U$16:$U$194,0)+COUNTIF(U$16:U190,U190)-1,"-")</f>
        <v>-</v>
      </c>
      <c r="W190" s="1008"/>
      <c r="X190" s="105" t="str">
        <f t="shared" si="41"/>
        <v>-</v>
      </c>
      <c r="Y190" s="105" t="str">
        <f t="shared" si="42"/>
        <v>-</v>
      </c>
      <c r="Z190" s="1010" t="str">
        <f t="shared" si="43"/>
        <v>-</v>
      </c>
      <c r="AA190" s="104" t="str">
        <f t="shared" si="44"/>
        <v>-</v>
      </c>
      <c r="AB190" s="876" t="str">
        <f>IFERROR(_xlfn.RANK.EQ(AA190,$AA$16:$AA$194,0)+COUNTIF(AA$16:AA190,AA190)-1,"-")</f>
        <v>-</v>
      </c>
      <c r="AC190" s="876"/>
      <c r="AD190" s="828" t="str">
        <f t="shared" si="45"/>
        <v>-</v>
      </c>
      <c r="AE190" s="828" t="str">
        <f t="shared" si="46"/>
        <v>-</v>
      </c>
      <c r="AF190" s="959" t="str">
        <f t="shared" si="47"/>
        <v>-</v>
      </c>
      <c r="AG190" s="1"/>
      <c r="AH190" s="1"/>
      <c r="AI190" s="1"/>
      <c r="AJ190" s="1"/>
      <c r="AK190" s="1"/>
      <c r="AL190" s="1"/>
      <c r="AM190" s="1"/>
      <c r="AN190" s="1"/>
      <c r="AO190" s="1"/>
      <c r="AP190" s="1"/>
      <c r="AQ190" s="1"/>
      <c r="AR190" s="1"/>
      <c r="AS190" s="1"/>
      <c r="AT190" s="1"/>
      <c r="AU190" s="1"/>
      <c r="AV190" s="1"/>
      <c r="AW190" s="1"/>
      <c r="AX190" s="1"/>
    </row>
    <row r="191" spans="1:50" ht="26.25" customHeight="1">
      <c r="A191" s="677" t="s">
        <v>604</v>
      </c>
      <c r="B191" s="676" t="s">
        <v>622</v>
      </c>
      <c r="C191" s="15" t="s">
        <v>189</v>
      </c>
      <c r="D191" s="676" t="s">
        <v>800</v>
      </c>
      <c r="E191" s="15" t="s">
        <v>320</v>
      </c>
      <c r="F191" s="680" t="s">
        <v>145</v>
      </c>
      <c r="G191" s="681" t="s">
        <v>145</v>
      </c>
      <c r="H191" s="681" t="s">
        <v>145</v>
      </c>
      <c r="I191" s="681" t="s">
        <v>145</v>
      </c>
      <c r="J191" s="681" t="s">
        <v>145</v>
      </c>
      <c r="M191" s="346">
        <v>176</v>
      </c>
      <c r="N191" s="346" t="s">
        <v>197</v>
      </c>
      <c r="O191" s="104" t="str">
        <f t="shared" si="36"/>
        <v>-</v>
      </c>
      <c r="P191" s="1008" t="str">
        <f>IFERROR(_xlfn.RANK.EQ(O191,$O$16:$O$194,0)+COUNTIF(O$16:O191,O191)-1,"-")</f>
        <v>-</v>
      </c>
      <c r="Q191" s="1008"/>
      <c r="R191" s="105" t="str">
        <f t="shared" si="37"/>
        <v>-</v>
      </c>
      <c r="S191" s="105" t="str">
        <f t="shared" si="38"/>
        <v>-</v>
      </c>
      <c r="T191" s="1010" t="str">
        <f t="shared" si="39"/>
        <v>-</v>
      </c>
      <c r="U191" s="104" t="str">
        <f t="shared" si="40"/>
        <v>-</v>
      </c>
      <c r="V191" s="1008" t="str">
        <f>IFERROR(_xlfn.RANK.EQ(U191,$U$16:$U$194,0)+COUNTIF(U$16:U191,U191)-1,"-")</f>
        <v>-</v>
      </c>
      <c r="W191" s="1008"/>
      <c r="X191" s="105" t="str">
        <f t="shared" si="41"/>
        <v>-</v>
      </c>
      <c r="Y191" s="105" t="str">
        <f t="shared" si="42"/>
        <v>-</v>
      </c>
      <c r="Z191" s="1010" t="str">
        <f t="shared" si="43"/>
        <v>-</v>
      </c>
      <c r="AA191" s="104" t="str">
        <f t="shared" si="44"/>
        <v>-</v>
      </c>
      <c r="AB191" s="876" t="str">
        <f>IFERROR(_xlfn.RANK.EQ(AA191,$AA$16:$AA$194,0)+COUNTIF(AA$16:AA191,AA191)-1,"-")</f>
        <v>-</v>
      </c>
      <c r="AC191" s="876"/>
      <c r="AD191" s="828" t="str">
        <f t="shared" si="45"/>
        <v>-</v>
      </c>
      <c r="AE191" s="828" t="str">
        <f t="shared" si="46"/>
        <v>-</v>
      </c>
      <c r="AF191" s="959" t="str">
        <f t="shared" si="47"/>
        <v>-</v>
      </c>
      <c r="AG191" s="1"/>
      <c r="AH191" s="1"/>
      <c r="AI191" s="1"/>
      <c r="AJ191" s="1"/>
      <c r="AK191" s="1"/>
      <c r="AL191" s="1"/>
      <c r="AM191" s="1"/>
      <c r="AN191" s="1"/>
      <c r="AO191" s="1"/>
      <c r="AP191" s="1"/>
      <c r="AQ191" s="1"/>
      <c r="AR191" s="1"/>
      <c r="AS191" s="1"/>
      <c r="AT191" s="1"/>
      <c r="AU191" s="1"/>
      <c r="AV191" s="1"/>
      <c r="AW191" s="1"/>
      <c r="AX191" s="1"/>
    </row>
    <row r="192" spans="1:50" ht="26.25" customHeight="1">
      <c r="A192" s="677" t="s">
        <v>604</v>
      </c>
      <c r="B192" s="676" t="s">
        <v>622</v>
      </c>
      <c r="C192" s="15" t="s">
        <v>189</v>
      </c>
      <c r="D192" s="676" t="s">
        <v>801</v>
      </c>
      <c r="E192" s="15" t="s">
        <v>262</v>
      </c>
      <c r="F192" s="680" t="s">
        <v>145</v>
      </c>
      <c r="G192" s="681" t="s">
        <v>145</v>
      </c>
      <c r="H192" s="681" t="s">
        <v>145</v>
      </c>
      <c r="I192" s="681" t="s">
        <v>145</v>
      </c>
      <c r="J192" s="681" t="s">
        <v>145</v>
      </c>
      <c r="M192" s="346">
        <v>177</v>
      </c>
      <c r="N192" s="346" t="s">
        <v>223</v>
      </c>
      <c r="O192" s="104">
        <f t="shared" si="36"/>
        <v>96</v>
      </c>
      <c r="P192" s="1008">
        <f>IFERROR(_xlfn.RANK.EQ(O192,$O$16:$O$194,0)+COUNTIF(O$16:O192,O192)-1,"-")</f>
        <v>53</v>
      </c>
      <c r="Q192" s="1008"/>
      <c r="R192" s="105" t="str">
        <f t="shared" si="37"/>
        <v>-</v>
      </c>
      <c r="S192" s="105" t="str">
        <f t="shared" si="38"/>
        <v>-</v>
      </c>
      <c r="T192" s="1010" t="str">
        <f t="shared" si="39"/>
        <v>-</v>
      </c>
      <c r="U192" s="104">
        <f t="shared" si="40"/>
        <v>4930</v>
      </c>
      <c r="V192" s="1008">
        <f>IFERROR(_xlfn.RANK.EQ(U192,$U$16:$U$194,0)+COUNTIF(U$16:U192,U192)-1,"-")</f>
        <v>57</v>
      </c>
      <c r="W192" s="1008"/>
      <c r="X192" s="105" t="str">
        <f t="shared" si="41"/>
        <v>-</v>
      </c>
      <c r="Y192" s="105" t="str">
        <f t="shared" si="42"/>
        <v>-</v>
      </c>
      <c r="Z192" s="1010" t="str">
        <f t="shared" si="43"/>
        <v>-</v>
      </c>
      <c r="AA192" s="104">
        <f t="shared" si="44"/>
        <v>5150</v>
      </c>
      <c r="AB192" s="876">
        <f>IFERROR(_xlfn.RANK.EQ(AA192,$AA$16:$AA$194,0)+COUNTIF(AA$16:AA192,AA192)-1,"-")</f>
        <v>77</v>
      </c>
      <c r="AC192" s="876"/>
      <c r="AD192" s="828" t="str">
        <f t="shared" si="45"/>
        <v>-</v>
      </c>
      <c r="AE192" s="828" t="str">
        <f t="shared" si="46"/>
        <v>-</v>
      </c>
      <c r="AF192" s="959" t="str">
        <f t="shared" si="47"/>
        <v>-</v>
      </c>
      <c r="AG192" s="1"/>
      <c r="AH192" s="1"/>
      <c r="AI192" s="1"/>
      <c r="AJ192" s="1"/>
      <c r="AK192" s="1"/>
      <c r="AL192" s="1"/>
      <c r="AM192" s="1"/>
      <c r="AN192" s="1"/>
      <c r="AO192" s="1"/>
      <c r="AP192" s="1"/>
      <c r="AQ192" s="1"/>
      <c r="AR192" s="1"/>
      <c r="AS192" s="1"/>
      <c r="AT192" s="1"/>
      <c r="AU192" s="1"/>
      <c r="AV192" s="1"/>
      <c r="AW192" s="1"/>
      <c r="AX192" s="1"/>
    </row>
    <row r="193" spans="1:50" ht="26.25" customHeight="1">
      <c r="A193" s="677" t="s">
        <v>604</v>
      </c>
      <c r="B193" s="676" t="s">
        <v>622</v>
      </c>
      <c r="C193" s="15" t="s">
        <v>189</v>
      </c>
      <c r="D193" s="676" t="s">
        <v>802</v>
      </c>
      <c r="E193" s="15" t="s">
        <v>211</v>
      </c>
      <c r="F193" s="680" t="s">
        <v>145</v>
      </c>
      <c r="G193" s="681" t="s">
        <v>145</v>
      </c>
      <c r="H193" s="681" t="s">
        <v>145</v>
      </c>
      <c r="I193" s="681" t="s">
        <v>145</v>
      </c>
      <c r="J193" s="681" t="s">
        <v>145</v>
      </c>
      <c r="M193" s="346">
        <v>178</v>
      </c>
      <c r="N193" s="346" t="s">
        <v>283</v>
      </c>
      <c r="O193" s="104" t="str">
        <f t="shared" si="36"/>
        <v>-</v>
      </c>
      <c r="P193" s="1008" t="str">
        <f>IFERROR(_xlfn.RANK.EQ(O193,$O$16:$O$194,0)+COUNTIF(O$16:O193,O193)-1,"-")</f>
        <v>-</v>
      </c>
      <c r="Q193" s="1008"/>
      <c r="R193" s="105" t="str">
        <f t="shared" si="37"/>
        <v>-</v>
      </c>
      <c r="S193" s="105" t="str">
        <f t="shared" si="38"/>
        <v>-</v>
      </c>
      <c r="T193" s="1010" t="str">
        <f t="shared" si="39"/>
        <v>-</v>
      </c>
      <c r="U193" s="104" t="str">
        <f t="shared" si="40"/>
        <v>-</v>
      </c>
      <c r="V193" s="1008" t="str">
        <f>IFERROR(_xlfn.RANK.EQ(U193,$U$16:$U$194,0)+COUNTIF(U$16:U193,U193)-1,"-")</f>
        <v>-</v>
      </c>
      <c r="W193" s="1008"/>
      <c r="X193" s="105" t="str">
        <f t="shared" si="41"/>
        <v>-</v>
      </c>
      <c r="Y193" s="105" t="str">
        <f t="shared" si="42"/>
        <v>-</v>
      </c>
      <c r="Z193" s="1010" t="str">
        <f t="shared" si="43"/>
        <v>-</v>
      </c>
      <c r="AA193" s="104" t="str">
        <f t="shared" si="44"/>
        <v>-</v>
      </c>
      <c r="AB193" s="876" t="str">
        <f>IFERROR(_xlfn.RANK.EQ(AA193,$AA$16:$AA$194,0)+COUNTIF(AA$16:AA193,AA193)-1,"-")</f>
        <v>-</v>
      </c>
      <c r="AC193" s="876"/>
      <c r="AD193" s="828" t="str">
        <f t="shared" si="45"/>
        <v>-</v>
      </c>
      <c r="AE193" s="828" t="str">
        <f t="shared" si="46"/>
        <v>-</v>
      </c>
      <c r="AF193" s="959" t="str">
        <f t="shared" si="47"/>
        <v>-</v>
      </c>
      <c r="AG193" s="1"/>
      <c r="AH193" s="1"/>
      <c r="AI193" s="1"/>
      <c r="AJ193" s="1"/>
      <c r="AK193" s="1"/>
      <c r="AL193" s="1"/>
      <c r="AM193" s="1"/>
      <c r="AN193" s="1"/>
      <c r="AO193" s="1"/>
      <c r="AP193" s="1"/>
      <c r="AQ193" s="1"/>
      <c r="AR193" s="1"/>
      <c r="AS193" s="1"/>
      <c r="AT193" s="1"/>
      <c r="AU193" s="1"/>
      <c r="AV193" s="1"/>
      <c r="AW193" s="1"/>
      <c r="AX193" s="1"/>
    </row>
    <row r="194" spans="1:50" ht="26.25" customHeight="1">
      <c r="A194" s="677" t="s">
        <v>604</v>
      </c>
      <c r="B194" s="676" t="s">
        <v>622</v>
      </c>
      <c r="C194" s="15" t="s">
        <v>189</v>
      </c>
      <c r="D194" s="676" t="s">
        <v>803</v>
      </c>
      <c r="E194" s="15" t="s">
        <v>273</v>
      </c>
      <c r="F194" s="680">
        <v>250</v>
      </c>
      <c r="G194" s="681">
        <v>6920</v>
      </c>
      <c r="H194" s="681" t="s">
        <v>145</v>
      </c>
      <c r="I194" s="681">
        <v>6920</v>
      </c>
      <c r="J194" s="681">
        <v>17300</v>
      </c>
      <c r="M194" s="346">
        <v>179</v>
      </c>
      <c r="N194" s="346" t="s">
        <v>368</v>
      </c>
      <c r="O194" s="779" t="str">
        <f t="shared" si="36"/>
        <v>-</v>
      </c>
      <c r="P194" s="877" t="str">
        <f>IFERROR(_xlfn.RANK.EQ(O194,$O$16:$O$194,0)+COUNTIF(O$16:O194,O194)-1,"-")</f>
        <v>-</v>
      </c>
      <c r="Q194" s="877"/>
      <c r="R194" s="760" t="str">
        <f t="shared" si="37"/>
        <v>-</v>
      </c>
      <c r="S194" s="760" t="str">
        <f t="shared" si="38"/>
        <v>-</v>
      </c>
      <c r="T194" s="962" t="str">
        <f t="shared" si="39"/>
        <v>-</v>
      </c>
      <c r="U194" s="779" t="str">
        <f t="shared" si="40"/>
        <v>-</v>
      </c>
      <c r="V194" s="877" t="str">
        <f>IFERROR(_xlfn.RANK.EQ(U194,$U$16:$U$194,0)+COUNTIF(U$16:U194,U194)-1,"-")</f>
        <v>-</v>
      </c>
      <c r="W194" s="877"/>
      <c r="X194" s="760" t="str">
        <f t="shared" si="41"/>
        <v>-</v>
      </c>
      <c r="Y194" s="760" t="str">
        <f t="shared" si="42"/>
        <v>-</v>
      </c>
      <c r="Z194" s="962" t="str">
        <f t="shared" si="43"/>
        <v>-</v>
      </c>
      <c r="AA194" s="779" t="str">
        <f t="shared" si="44"/>
        <v>-</v>
      </c>
      <c r="AB194" s="877" t="str">
        <f>IFERROR(_xlfn.RANK.EQ(AA194,$AA$16:$AA$194,0)+COUNTIF(AA$16:AA194,AA194)-1,"-")</f>
        <v>-</v>
      </c>
      <c r="AC194" s="877"/>
      <c r="AD194" s="760" t="str">
        <f t="shared" si="45"/>
        <v>-</v>
      </c>
      <c r="AE194" s="760" t="str">
        <f t="shared" si="46"/>
        <v>-</v>
      </c>
      <c r="AF194" s="960" t="str">
        <f t="shared" si="47"/>
        <v>-</v>
      </c>
      <c r="AG194" s="1"/>
      <c r="AH194" s="1"/>
      <c r="AI194" s="1"/>
      <c r="AJ194" s="1"/>
      <c r="AK194" s="1"/>
      <c r="AL194" s="1"/>
      <c r="AM194" s="1"/>
      <c r="AN194" s="1"/>
      <c r="AO194" s="1"/>
      <c r="AP194" s="1"/>
      <c r="AQ194" s="1"/>
      <c r="AR194" s="1"/>
      <c r="AS194" s="1"/>
      <c r="AT194" s="1"/>
      <c r="AU194" s="1"/>
      <c r="AV194" s="1"/>
      <c r="AW194" s="1"/>
      <c r="AX194" s="1"/>
    </row>
    <row r="195" spans="1:50" ht="26.25" customHeight="1">
      <c r="A195" s="677" t="s">
        <v>604</v>
      </c>
      <c r="B195" s="676" t="s">
        <v>622</v>
      </c>
      <c r="C195" s="15" t="s">
        <v>189</v>
      </c>
      <c r="D195" s="676" t="s">
        <v>804</v>
      </c>
      <c r="E195" s="15" t="s">
        <v>313</v>
      </c>
      <c r="F195" s="680" t="s">
        <v>145</v>
      </c>
      <c r="G195" s="681" t="s">
        <v>145</v>
      </c>
      <c r="H195" s="681" t="s">
        <v>145</v>
      </c>
      <c r="I195" s="681" t="s">
        <v>145</v>
      </c>
      <c r="J195" s="681" t="s">
        <v>145</v>
      </c>
    </row>
    <row r="196" spans="1:50" ht="26.25" customHeight="1">
      <c r="A196" s="677" t="s">
        <v>604</v>
      </c>
      <c r="B196" s="676" t="s">
        <v>622</v>
      </c>
      <c r="C196" s="15" t="s">
        <v>189</v>
      </c>
      <c r="D196" s="676" t="s">
        <v>805</v>
      </c>
      <c r="E196" s="15" t="s">
        <v>345</v>
      </c>
      <c r="F196" s="680" t="s">
        <v>145</v>
      </c>
      <c r="G196" s="681" t="s">
        <v>145</v>
      </c>
      <c r="H196" s="681" t="s">
        <v>145</v>
      </c>
      <c r="I196" s="681" t="s">
        <v>145</v>
      </c>
      <c r="J196" s="681" t="s">
        <v>145</v>
      </c>
    </row>
    <row r="197" spans="1:50" ht="26.25" customHeight="1">
      <c r="A197" s="677" t="s">
        <v>604</v>
      </c>
      <c r="B197" s="676" t="s">
        <v>624</v>
      </c>
      <c r="C197" s="15" t="s">
        <v>187</v>
      </c>
      <c r="D197" s="676" t="s">
        <v>806</v>
      </c>
      <c r="E197" s="15" t="s">
        <v>309</v>
      </c>
      <c r="F197" s="680" t="s">
        <v>145</v>
      </c>
      <c r="G197" s="681" t="s">
        <v>145</v>
      </c>
      <c r="H197" s="681" t="s">
        <v>145</v>
      </c>
      <c r="I197" s="681" t="s">
        <v>145</v>
      </c>
      <c r="J197" s="681" t="s">
        <v>145</v>
      </c>
    </row>
    <row r="198" spans="1:50" ht="26.25" customHeight="1">
      <c r="A198" s="677" t="s">
        <v>604</v>
      </c>
      <c r="B198" s="676" t="s">
        <v>624</v>
      </c>
      <c r="C198" s="15" t="s">
        <v>187</v>
      </c>
      <c r="D198" s="676" t="s">
        <v>807</v>
      </c>
      <c r="E198" s="15" t="s">
        <v>197</v>
      </c>
      <c r="F198" s="680" t="s">
        <v>145</v>
      </c>
      <c r="G198" s="681" t="s">
        <v>145</v>
      </c>
      <c r="H198" s="681" t="s">
        <v>145</v>
      </c>
      <c r="I198" s="681" t="s">
        <v>145</v>
      </c>
      <c r="J198" s="681" t="s">
        <v>145</v>
      </c>
    </row>
    <row r="199" spans="1:50" ht="26.25" customHeight="1">
      <c r="A199" s="677" t="s">
        <v>604</v>
      </c>
      <c r="B199" s="676" t="s">
        <v>624</v>
      </c>
      <c r="C199" s="15" t="s">
        <v>187</v>
      </c>
      <c r="D199" s="676" t="s">
        <v>808</v>
      </c>
      <c r="E199" s="15" t="s">
        <v>223</v>
      </c>
      <c r="F199" s="680">
        <v>96</v>
      </c>
      <c r="G199" s="681">
        <v>5150</v>
      </c>
      <c r="H199" s="681" t="s">
        <v>145</v>
      </c>
      <c r="I199" s="681">
        <v>5150</v>
      </c>
      <c r="J199" s="681">
        <v>4930</v>
      </c>
    </row>
    <row r="200" spans="1:50" ht="26.25" customHeight="1">
      <c r="A200" s="677" t="s">
        <v>604</v>
      </c>
      <c r="B200" s="676" t="s">
        <v>624</v>
      </c>
      <c r="C200" s="15" t="s">
        <v>187</v>
      </c>
      <c r="D200" s="676" t="s">
        <v>809</v>
      </c>
      <c r="E200" s="15" t="s">
        <v>283</v>
      </c>
      <c r="F200" s="680" t="s">
        <v>145</v>
      </c>
      <c r="G200" s="681" t="s">
        <v>145</v>
      </c>
      <c r="H200" s="681" t="s">
        <v>145</v>
      </c>
      <c r="I200" s="681" t="s">
        <v>145</v>
      </c>
      <c r="J200" s="681" t="s">
        <v>145</v>
      </c>
    </row>
    <row r="201" spans="1:50" ht="26.25" customHeight="1">
      <c r="A201" s="791" t="s">
        <v>604</v>
      </c>
      <c r="B201" s="792" t="s">
        <v>624</v>
      </c>
      <c r="C201" s="793" t="s">
        <v>187</v>
      </c>
      <c r="D201" s="792" t="s">
        <v>810</v>
      </c>
      <c r="E201" s="793" t="s">
        <v>368</v>
      </c>
      <c r="F201" s="794" t="s">
        <v>145</v>
      </c>
      <c r="G201" s="795" t="s">
        <v>145</v>
      </c>
      <c r="H201" s="795" t="s">
        <v>145</v>
      </c>
      <c r="I201" s="795" t="s">
        <v>145</v>
      </c>
      <c r="J201" s="795" t="s">
        <v>145</v>
      </c>
    </row>
    <row r="202" spans="1:50" ht="19.5" customHeight="1"/>
    <row r="203" spans="1:50" ht="19.5" customHeight="1">
      <c r="A203" s="613" t="s">
        <v>583</v>
      </c>
      <c r="B203" s="676"/>
      <c r="C203" s="15"/>
      <c r="D203" s="676"/>
      <c r="E203" s="15"/>
      <c r="F203" s="681"/>
      <c r="G203" s="681"/>
      <c r="H203" s="681"/>
      <c r="I203" s="681"/>
      <c r="J203" s="595"/>
    </row>
    <row r="204" spans="1:50" ht="19.5" customHeight="1">
      <c r="A204" s="623" t="s">
        <v>1024</v>
      </c>
      <c r="B204" s="595"/>
      <c r="C204" s="595"/>
      <c r="D204" s="595"/>
      <c r="F204" s="595"/>
      <c r="G204" s="595"/>
      <c r="H204" s="595"/>
      <c r="I204" s="595"/>
      <c r="J204" s="595"/>
    </row>
    <row r="205" spans="1:50" ht="19.5" customHeight="1">
      <c r="A205" s="623" t="s">
        <v>1025</v>
      </c>
      <c r="B205" s="595"/>
      <c r="C205" s="595"/>
      <c r="D205" s="595"/>
      <c r="F205" s="595"/>
      <c r="G205" s="595"/>
      <c r="H205" s="595"/>
      <c r="I205" s="595"/>
      <c r="J205" s="595"/>
    </row>
    <row r="206" spans="1:50" ht="19.5" customHeight="1">
      <c r="A206" s="623" t="s">
        <v>1026</v>
      </c>
      <c r="B206" s="595"/>
      <c r="C206" s="595"/>
      <c r="D206" s="595"/>
      <c r="F206" s="595"/>
      <c r="G206" s="595"/>
      <c r="H206" s="595"/>
      <c r="I206" s="595"/>
      <c r="J206" s="595"/>
    </row>
    <row r="207" spans="1:50" ht="19.5" customHeight="1">
      <c r="A207" s="623" t="s">
        <v>1027</v>
      </c>
      <c r="B207" s="595"/>
      <c r="C207" s="595"/>
      <c r="D207" s="595"/>
      <c r="F207" s="595"/>
      <c r="G207" s="595"/>
      <c r="H207" s="595"/>
      <c r="I207" s="595"/>
      <c r="J207" s="595"/>
    </row>
    <row r="208" spans="1:50" ht="19.5" customHeight="1">
      <c r="A208" s="623" t="s">
        <v>1028</v>
      </c>
      <c r="B208" s="595"/>
      <c r="C208" s="595"/>
      <c r="D208" s="595"/>
      <c r="F208" s="595"/>
      <c r="G208" s="595"/>
      <c r="H208" s="595"/>
      <c r="I208" s="595"/>
      <c r="J208" s="595"/>
    </row>
    <row r="209" spans="1:10" ht="19.5" customHeight="1">
      <c r="A209" s="623" t="s">
        <v>1029</v>
      </c>
      <c r="B209" s="4"/>
      <c r="C209" s="623"/>
      <c r="D209" s="646"/>
      <c r="E209" s="646"/>
      <c r="F209" s="647"/>
      <c r="G209" s="648"/>
      <c r="H209" s="648"/>
      <c r="I209" s="648"/>
      <c r="J209" s="682"/>
    </row>
    <row r="210" spans="1:10" ht="19.5" customHeight="1">
      <c r="A210" s="623" t="s">
        <v>1030</v>
      </c>
      <c r="B210" s="595"/>
      <c r="C210" s="595"/>
      <c r="D210" s="595"/>
      <c r="F210" s="595"/>
      <c r="G210" s="595"/>
      <c r="H210" s="595"/>
      <c r="I210" s="595"/>
      <c r="J210" s="595"/>
    </row>
    <row r="211" spans="1:10" ht="19.5" customHeight="1">
      <c r="A211" s="595" t="s">
        <v>1031</v>
      </c>
    </row>
    <row r="212" spans="1:10" ht="19.5" customHeight="1">
      <c r="A212" s="595"/>
    </row>
    <row r="213" spans="1:10" ht="19.5" customHeight="1">
      <c r="A213" s="595"/>
      <c r="B213" s="595"/>
      <c r="C213" s="595"/>
      <c r="D213" s="595"/>
      <c r="F213" s="595"/>
      <c r="G213" s="595"/>
      <c r="H213" s="595"/>
      <c r="I213" s="595"/>
      <c r="J213" s="595"/>
    </row>
    <row r="214" spans="1:10" ht="19.5" customHeight="1">
      <c r="B214" s="595"/>
      <c r="C214" s="595"/>
      <c r="D214" s="595"/>
      <c r="F214" s="595"/>
      <c r="G214" s="595"/>
      <c r="H214" s="595"/>
      <c r="I214" s="595"/>
      <c r="J214" s="595"/>
    </row>
    <row r="215" spans="1:10" ht="19.5" customHeight="1">
      <c r="B215" s="650"/>
      <c r="C215" s="595"/>
      <c r="D215" s="595"/>
      <c r="F215" s="595"/>
      <c r="G215" s="595"/>
      <c r="H215" s="595"/>
      <c r="I215" s="595"/>
      <c r="J215" s="595"/>
    </row>
    <row r="216" spans="1:10" ht="19.5" customHeight="1">
      <c r="A216" s="623"/>
      <c r="B216" s="650"/>
      <c r="C216" s="595"/>
      <c r="D216" s="595"/>
      <c r="F216" s="595"/>
      <c r="G216" s="595"/>
      <c r="H216" s="595"/>
      <c r="I216" s="595"/>
      <c r="J216" s="595"/>
    </row>
    <row r="217" spans="1:10" ht="19.5" customHeight="1">
      <c r="A217" s="623"/>
      <c r="B217" s="650"/>
      <c r="C217" s="595"/>
      <c r="D217" s="595"/>
      <c r="F217" s="595"/>
      <c r="G217" s="595"/>
      <c r="H217" s="595"/>
      <c r="I217" s="595"/>
      <c r="J217" s="595"/>
    </row>
    <row r="218" spans="1:10" ht="19.5" customHeight="1">
      <c r="A218" s="651" t="s">
        <v>1000</v>
      </c>
      <c r="B218" s="650"/>
      <c r="C218" s="595"/>
      <c r="D218" s="595"/>
      <c r="F218" s="595"/>
      <c r="G218" s="595"/>
      <c r="H218" s="595"/>
      <c r="I218" s="595"/>
      <c r="J218" s="595"/>
    </row>
    <row r="219" spans="1:10" ht="19.5" customHeight="1">
      <c r="A219" s="651" t="s">
        <v>1001</v>
      </c>
      <c r="B219" s="650"/>
      <c r="C219" s="595"/>
      <c r="D219" s="595"/>
      <c r="F219" s="595"/>
      <c r="G219" s="595"/>
      <c r="H219" s="595"/>
      <c r="I219" s="595"/>
      <c r="J219" s="595"/>
    </row>
    <row r="220" spans="1:10" ht="19.5" customHeight="1">
      <c r="A220" s="651" t="s">
        <v>1002</v>
      </c>
    </row>
    <row r="221" spans="1:10" ht="19.5" customHeight="1"/>
    <row r="222" spans="1:10" ht="19.5" customHeight="1"/>
    <row r="223" spans="1:10" ht="19.5" customHeight="1"/>
    <row r="224" spans="1:10" ht="19.5" customHeight="1"/>
    <row r="225" ht="19.5" customHeight="1"/>
    <row r="226" ht="19.5" customHeight="1"/>
    <row r="227" ht="19.5" customHeight="1"/>
    <row r="228" ht="19.5" customHeight="1"/>
    <row r="229" ht="19.5" customHeight="1"/>
    <row r="230" ht="19.5" customHeight="1"/>
  </sheetData>
  <autoFilter ref="O15:AB194" xr:uid="{5D7CC132-8980-4016-9E3A-4FC058A2DBFC}"/>
  <mergeCells count="17">
    <mergeCell ref="A1:J1"/>
    <mergeCell ref="A3:J3"/>
    <mergeCell ref="A5:A6"/>
    <mergeCell ref="B5:B6"/>
    <mergeCell ref="C5:C6"/>
    <mergeCell ref="D5:D6"/>
    <mergeCell ref="E5:E6"/>
    <mergeCell ref="F5:F6"/>
    <mergeCell ref="G5:G6"/>
    <mergeCell ref="H5:I5"/>
    <mergeCell ref="J5:J6"/>
    <mergeCell ref="AW14:BB14"/>
    <mergeCell ref="O14:T14"/>
    <mergeCell ref="U14:Z14"/>
    <mergeCell ref="AA14:AF14"/>
    <mergeCell ref="AK14:AP14"/>
    <mergeCell ref="AQ14:AV14"/>
  </mergeCells>
  <phoneticPr fontId="4"/>
  <printOptions horizontalCentered="1"/>
  <pageMargins left="0.39370078740157483" right="0.19685039370078741" top="0.35433070866141736" bottom="0.27559055118110237" header="0" footer="0.19685039370078741"/>
  <pageSetup paperSize="9" scale="66" fitToHeight="0"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49A60-4F9A-428F-804F-506471A4DA6C}">
  <sheetPr>
    <tabColor theme="5" tint="0.79998168889431442"/>
  </sheetPr>
  <dimension ref="A1:AB83"/>
  <sheetViews>
    <sheetView topLeftCell="F1" zoomScaleNormal="100" zoomScaleSheetLayoutView="100" workbookViewId="0">
      <pane ySplit="9" topLeftCell="A10" activePane="bottomLeft" state="frozen"/>
      <selection activeCell="F284" sqref="F284"/>
      <selection pane="bottomLeft" activeCell="F284" sqref="F284"/>
    </sheetView>
  </sheetViews>
  <sheetFormatPr defaultColWidth="8.25" defaultRowHeight="12"/>
  <cols>
    <col min="1" max="1" width="1.25" style="153" customWidth="1"/>
    <col min="2" max="2" width="13.75" style="153" customWidth="1"/>
    <col min="3" max="7" width="9.625" style="152" customWidth="1"/>
    <col min="8" max="12" width="8.25" style="153"/>
    <col min="13" max="13" width="3.875" style="944" customWidth="1"/>
    <col min="14" max="18" width="8.25" style="153"/>
    <col min="19" max="19" width="3.125" style="944" customWidth="1"/>
    <col min="20" max="24" width="8.25" style="153"/>
    <col min="25" max="25" width="3.375" style="153" customWidth="1"/>
    <col min="26" max="16384" width="8.25" style="153"/>
  </cols>
  <sheetData>
    <row r="1" spans="1:28" ht="17.25">
      <c r="A1" s="584" t="s">
        <v>1032</v>
      </c>
      <c r="B1" s="347"/>
      <c r="C1" s="347"/>
      <c r="D1" s="347"/>
      <c r="E1" s="347"/>
      <c r="F1" s="347"/>
      <c r="G1" s="347"/>
    </row>
    <row r="2" spans="1:28" ht="6" customHeight="1">
      <c r="B2" s="348"/>
      <c r="C2" s="349"/>
      <c r="D2" s="349"/>
      <c r="E2" s="349"/>
      <c r="F2" s="349"/>
      <c r="G2" s="349"/>
    </row>
    <row r="3" spans="1:28" ht="20.25" customHeight="1">
      <c r="B3" s="685" t="s">
        <v>1033</v>
      </c>
      <c r="C3" s="156"/>
      <c r="D3" s="156"/>
      <c r="E3" s="156"/>
      <c r="F3" s="156"/>
      <c r="G3" s="156"/>
    </row>
    <row r="4" spans="1:28" s="157" customFormat="1" ht="8.25" customHeight="1" thickBot="1">
      <c r="C4" s="158"/>
      <c r="D4" s="158"/>
      <c r="E4" s="158"/>
      <c r="F4" s="158"/>
      <c r="G4" s="158"/>
      <c r="M4" s="946"/>
      <c r="S4" s="946"/>
    </row>
    <row r="5" spans="1:28" ht="13.5" customHeight="1" thickTop="1">
      <c r="B5" s="1321" t="s">
        <v>971</v>
      </c>
      <c r="C5" s="1329" t="s">
        <v>908</v>
      </c>
      <c r="D5" s="1330"/>
      <c r="E5" s="1330"/>
      <c r="F5" s="1331" t="s">
        <v>909</v>
      </c>
      <c r="G5" s="1333" t="s">
        <v>910</v>
      </c>
      <c r="H5" s="153" t="s">
        <v>1034</v>
      </c>
    </row>
    <row r="6" spans="1:28" ht="13.5" customHeight="1">
      <c r="B6" s="1322"/>
      <c r="C6" s="1323" t="s">
        <v>480</v>
      </c>
      <c r="D6" s="1325" t="s">
        <v>482</v>
      </c>
      <c r="E6" s="1327" t="s">
        <v>483</v>
      </c>
      <c r="F6" s="1332"/>
      <c r="G6" s="1334"/>
    </row>
    <row r="7" spans="1:28" s="162" customFormat="1" ht="13.5" customHeight="1">
      <c r="B7" s="1322"/>
      <c r="C7" s="1324"/>
      <c r="D7" s="1326"/>
      <c r="E7" s="1328"/>
      <c r="F7" s="1332"/>
      <c r="G7" s="1334"/>
      <c r="M7" s="947"/>
      <c r="S7" s="947"/>
    </row>
    <row r="8" spans="1:28" s="166" customFormat="1" ht="13.5" customHeight="1">
      <c r="B8" s="1322"/>
      <c r="C8" s="1324"/>
      <c r="D8" s="1326"/>
      <c r="E8" s="1328"/>
      <c r="F8" s="1332"/>
      <c r="G8" s="1334"/>
      <c r="M8" s="948"/>
      <c r="S8" s="948"/>
    </row>
    <row r="9" spans="1:28" ht="11.65" customHeight="1">
      <c r="B9" s="581"/>
      <c r="C9" s="582" t="s">
        <v>936</v>
      </c>
      <c r="D9" s="583" t="s">
        <v>936</v>
      </c>
      <c r="E9" s="583" t="s">
        <v>936</v>
      </c>
      <c r="F9" s="583" t="s">
        <v>937</v>
      </c>
      <c r="G9" s="583" t="s">
        <v>938</v>
      </c>
      <c r="I9" s="351"/>
      <c r="J9" s="351"/>
      <c r="K9" s="1191" t="s">
        <v>843</v>
      </c>
      <c r="L9" s="1192"/>
      <c r="M9" s="1192"/>
      <c r="N9" s="1192"/>
      <c r="O9" s="1192"/>
      <c r="P9" s="1193"/>
      <c r="Q9" s="1191" t="s">
        <v>844</v>
      </c>
      <c r="R9" s="1192"/>
      <c r="S9" s="1192"/>
      <c r="T9" s="1192"/>
      <c r="U9" s="1192"/>
      <c r="V9" s="1193"/>
      <c r="W9" s="1191" t="s">
        <v>845</v>
      </c>
      <c r="X9" s="1192"/>
      <c r="Y9" s="1192"/>
      <c r="Z9" s="1192"/>
      <c r="AA9" s="1192"/>
      <c r="AB9" s="1193"/>
    </row>
    <row r="10" spans="1:28" s="174" customFormat="1" ht="11.65" customHeight="1">
      <c r="B10" s="352" t="s">
        <v>846</v>
      </c>
      <c r="C10" s="353">
        <v>69000</v>
      </c>
      <c r="D10" s="354">
        <v>39500</v>
      </c>
      <c r="E10" s="354">
        <v>29500</v>
      </c>
      <c r="F10" s="354">
        <v>59</v>
      </c>
      <c r="G10" s="354">
        <v>40400</v>
      </c>
      <c r="I10" s="1021">
        <v>1</v>
      </c>
      <c r="J10" s="1022" t="s">
        <v>383</v>
      </c>
      <c r="K10" s="1023">
        <f>IFERROR(_xlfn.XLOOKUP(J10,$B$24:$B$70,$C$24:$C$70),"-")</f>
        <v>26100</v>
      </c>
      <c r="L10" s="1024">
        <f>IFERROR(_xlfn.RANK.EQ(K10,$K$10:$K$56,0)+COUNTIF(K$10:K10,K10)-1,"-")</f>
        <v>1</v>
      </c>
      <c r="M10" s="1024"/>
      <c r="N10" s="917">
        <f>IFERROR(RANK(P10,$P$10:$P$56,0),"-")</f>
        <v>1</v>
      </c>
      <c r="O10" s="917" t="str">
        <f>IFERROR(INDEX($J$10:$J$56,MATCH(I10,$L$10:$L$56,0)),"-")</f>
        <v>北海道</v>
      </c>
      <c r="P10" s="1018">
        <f>IFERROR(LARGE($K$10:$K$56,I10),"-")</f>
        <v>26100</v>
      </c>
      <c r="Q10" s="1023">
        <f>IFERROR(_xlfn.XLOOKUP(J10,$B$24:$B$70,$G$24:$G$70),"-")</f>
        <v>17900</v>
      </c>
      <c r="R10" s="1024">
        <f>IFERROR(_xlfn.RANK.EQ(Q10,$Q$10:$Q$56,0)+COUNTIF(Q$10:Q10,Q10)-1,"-")</f>
        <v>1</v>
      </c>
      <c r="S10" s="1024"/>
      <c r="T10" s="1025">
        <f>IFERROR(RANK(V10,$V$10:$V$56,0),"-")</f>
        <v>1</v>
      </c>
      <c r="U10" s="1025" t="str">
        <f>IFERROR(INDEX($J$10:$J$56,MATCH(I10,$R$10:$R$56,0)),"-")</f>
        <v>北海道</v>
      </c>
      <c r="V10" s="905">
        <f>IFERROR(LARGE($Q$10:$Q$56,I10),"-")</f>
        <v>17900</v>
      </c>
      <c r="W10" s="1026">
        <f>IFERROR(_xlfn.XLOOKUP(J10,$B$24:$B$70,$F$24:$F$70),"-")</f>
        <v>69</v>
      </c>
      <c r="X10" s="1027">
        <f>IFERROR(_xlfn.RANK.EQ(W10,$W$10:$W$56,0)+COUNTIF(W$10:W10,W10)-1,"-")</f>
        <v>6</v>
      </c>
      <c r="Y10" s="1017"/>
      <c r="Z10" s="949">
        <f>IFERROR(RANK(AB10,$AB$10:$AB$56,0),"-")</f>
        <v>1</v>
      </c>
      <c r="AA10" s="949" t="str">
        <f>IFERROR(INDEX($J$10:$J$56,MATCH(I10,$X$10:$X$56,0)),"-")</f>
        <v>群馬</v>
      </c>
      <c r="AB10" s="950">
        <f>IFERROR(LARGE($W$10:$W$56,I10),"-")</f>
        <v>83</v>
      </c>
    </row>
    <row r="11" spans="1:28" ht="11.65" customHeight="1">
      <c r="B11" s="350" t="s">
        <v>972</v>
      </c>
      <c r="C11" s="353"/>
      <c r="D11" s="354"/>
      <c r="E11" s="354"/>
      <c r="F11" s="354"/>
      <c r="G11" s="354"/>
      <c r="I11" s="1021">
        <v>2</v>
      </c>
      <c r="J11" s="1022" t="s">
        <v>384</v>
      </c>
      <c r="K11" s="1026">
        <f>IFERROR(_xlfn.XLOOKUP(J11,$B$24:$B$70,$C$24:$C$70),"-")</f>
        <v>1740</v>
      </c>
      <c r="L11" s="1027">
        <f>IFERROR(_xlfn.RANK.EQ(K11,$K$10:$K$56,0)+COUNTIF(K$10:K11,K11)-1,"-")</f>
        <v>9</v>
      </c>
      <c r="M11" s="1027"/>
      <c r="N11" s="1028">
        <f t="shared" ref="N11:N56" si="0">IFERROR(RANK(P11,$P$10:$P$56,0),"-")</f>
        <v>2</v>
      </c>
      <c r="O11" s="1028" t="str">
        <f t="shared" ref="O11:O56" si="1">IFERROR(INDEX($J$10:$J$56,MATCH(I11,$L$10:$L$56,0)),"-")</f>
        <v>山形</v>
      </c>
      <c r="P11" s="1019">
        <f t="shared" ref="P11:P56" si="2">IFERROR(LARGE($K$10:$K$56,I11),"-")</f>
        <v>5900</v>
      </c>
      <c r="Q11" s="1026">
        <f t="shared" ref="Q11:Q56" si="3">IFERROR(_xlfn.XLOOKUP(J11,$B$24:$B$70,$G$24:$G$70),"-")</f>
        <v>835</v>
      </c>
      <c r="R11" s="1029">
        <f>IFERROR(_xlfn.RANK.EQ(Q11,$Q$10:$Q$56,0)+COUNTIF(Q$10:Q11,Q11)-1,"-")</f>
        <v>10</v>
      </c>
      <c r="S11" s="1029"/>
      <c r="T11" s="1030">
        <f t="shared" ref="T11:T56" si="4">IFERROR(RANK(V11,$V$10:$V$56,0),"-")</f>
        <v>2</v>
      </c>
      <c r="U11" s="1030" t="str">
        <f t="shared" ref="U11:U56" si="5">IFERROR(INDEX($J$10:$J$56,MATCH(I11,$R$10:$R$56,0)),"-")</f>
        <v>長野</v>
      </c>
      <c r="V11" s="955">
        <f t="shared" ref="V11:V56" si="6">IFERROR(LARGE($Q$10:$Q$56,I11),"-")</f>
        <v>2680</v>
      </c>
      <c r="W11" s="1026">
        <f t="shared" ref="W11:W56" si="7">IFERROR(_xlfn.XLOOKUP(J11,$B$24:$B$70,$F$24:$F$70),"-")</f>
        <v>48</v>
      </c>
      <c r="X11" s="1027">
        <f>IFERROR(_xlfn.RANK.EQ(W11,$W$10:$W$56,0)+COUNTIF(W$10:W11,W11)-1,"-")</f>
        <v>20</v>
      </c>
      <c r="Y11" s="1017"/>
      <c r="Z11" s="949">
        <f t="shared" ref="Z11:Z56" si="8">IFERROR(RANK(AB11,$AB$10:$AB$56,0),"-")</f>
        <v>2</v>
      </c>
      <c r="AA11" s="949" t="str">
        <f t="shared" ref="AA11:AA56" si="9">IFERROR(INDEX($J$10:$J$56,MATCH(I11,$X$10:$X$56,0)),"-")</f>
        <v>千葉</v>
      </c>
      <c r="AB11" s="950">
        <f t="shared" ref="AB11:AB56" si="10">IFERROR(LARGE($W$10:$W$56,I11),"-")</f>
        <v>80</v>
      </c>
    </row>
    <row r="12" spans="1:28" ht="11.65" customHeight="1">
      <c r="B12" s="350" t="s">
        <v>973</v>
      </c>
      <c r="C12" s="360">
        <v>26100</v>
      </c>
      <c r="D12" s="361">
        <v>9390</v>
      </c>
      <c r="E12" s="361">
        <v>16700</v>
      </c>
      <c r="F12" s="361">
        <v>69</v>
      </c>
      <c r="G12" s="361">
        <v>17900</v>
      </c>
      <c r="I12" s="1021">
        <v>3</v>
      </c>
      <c r="J12" s="1022" t="s">
        <v>385</v>
      </c>
      <c r="K12" s="1026">
        <f t="shared" ref="K12:K56" si="11">IFERROR(_xlfn.XLOOKUP(J12,$B$24:$B$70,$C$24:$C$70),"-")</f>
        <v>1640</v>
      </c>
      <c r="L12" s="1027">
        <f>IFERROR(_xlfn.RANK.EQ(K12,$K$10:$K$56,0)+COUNTIF(K$10:K12,K12)-1,"-")</f>
        <v>10</v>
      </c>
      <c r="M12" s="1027"/>
      <c r="N12" s="1028">
        <f t="shared" si="0"/>
        <v>3</v>
      </c>
      <c r="O12" s="1028" t="str">
        <f t="shared" si="1"/>
        <v>秋田</v>
      </c>
      <c r="P12" s="1019">
        <f t="shared" si="2"/>
        <v>4720</v>
      </c>
      <c r="Q12" s="1026">
        <f t="shared" si="3"/>
        <v>968</v>
      </c>
      <c r="R12" s="1029">
        <f>IFERROR(_xlfn.RANK.EQ(Q12,$Q$10:$Q$56,0)+COUNTIF(Q$10:Q12,Q12)-1,"-")</f>
        <v>9</v>
      </c>
      <c r="S12" s="1029"/>
      <c r="T12" s="1030">
        <f t="shared" si="4"/>
        <v>3</v>
      </c>
      <c r="U12" s="1030" t="str">
        <f t="shared" si="5"/>
        <v>茨城</v>
      </c>
      <c r="V12" s="955">
        <f t="shared" si="6"/>
        <v>2670</v>
      </c>
      <c r="W12" s="1026">
        <f t="shared" si="7"/>
        <v>59</v>
      </c>
      <c r="X12" s="1027">
        <f>IFERROR(_xlfn.RANK.EQ(W12,$W$10:$W$56,0)+COUNTIF(W$10:W12,W12)-1,"-")</f>
        <v>12</v>
      </c>
      <c r="Y12" s="1017"/>
      <c r="Z12" s="949">
        <f t="shared" si="8"/>
        <v>3</v>
      </c>
      <c r="AA12" s="949" t="str">
        <f t="shared" si="9"/>
        <v>大阪</v>
      </c>
      <c r="AB12" s="950">
        <f t="shared" si="10"/>
        <v>77</v>
      </c>
    </row>
    <row r="13" spans="1:28" ht="11.65" customHeight="1">
      <c r="B13" s="350" t="s">
        <v>848</v>
      </c>
      <c r="C13" s="360">
        <v>43000</v>
      </c>
      <c r="D13" s="361">
        <v>30100</v>
      </c>
      <c r="E13" s="361">
        <v>12800</v>
      </c>
      <c r="F13" s="361">
        <v>52</v>
      </c>
      <c r="G13" s="361">
        <v>22500</v>
      </c>
      <c r="I13" s="1021">
        <v>4</v>
      </c>
      <c r="J13" s="1022" t="s">
        <v>386</v>
      </c>
      <c r="K13" s="1026">
        <f t="shared" si="11"/>
        <v>598</v>
      </c>
      <c r="L13" s="1027">
        <f>IFERROR(_xlfn.RANK.EQ(K13,$K$10:$K$56,0)+COUNTIF(K$10:K13,K13)-1,"-")</f>
        <v>15</v>
      </c>
      <c r="M13" s="1027"/>
      <c r="N13" s="1028">
        <f t="shared" si="0"/>
        <v>4</v>
      </c>
      <c r="O13" s="1028" t="str">
        <f t="shared" si="1"/>
        <v>長野</v>
      </c>
      <c r="P13" s="1019">
        <f t="shared" si="2"/>
        <v>4470</v>
      </c>
      <c r="Q13" s="1026">
        <f t="shared" si="3"/>
        <v>150</v>
      </c>
      <c r="R13" s="1029">
        <f>IFERROR(_xlfn.RANK.EQ(Q13,$Q$10:$Q$56,0)+COUNTIF(Q$10:Q13,Q13)-1,"-")</f>
        <v>20</v>
      </c>
      <c r="S13" s="1029"/>
      <c r="T13" s="1030">
        <f t="shared" si="4"/>
        <v>4</v>
      </c>
      <c r="U13" s="1030" t="str">
        <f t="shared" si="5"/>
        <v>福井</v>
      </c>
      <c r="V13" s="955">
        <f t="shared" si="6"/>
        <v>2440</v>
      </c>
      <c r="W13" s="1026">
        <f t="shared" si="7"/>
        <v>25</v>
      </c>
      <c r="X13" s="1027">
        <f>IFERROR(_xlfn.RANK.EQ(W13,$W$10:$W$56,0)+COUNTIF(W$10:W13,W13)-1,"-")</f>
        <v>40</v>
      </c>
      <c r="Y13" s="1017"/>
      <c r="Z13" s="949">
        <f t="shared" si="8"/>
        <v>4</v>
      </c>
      <c r="AA13" s="949" t="str">
        <f t="shared" si="9"/>
        <v>茨城</v>
      </c>
      <c r="AB13" s="950">
        <f t="shared" si="10"/>
        <v>75</v>
      </c>
    </row>
    <row r="14" spans="1:28" ht="11.65" customHeight="1">
      <c r="B14" s="350" t="s">
        <v>849</v>
      </c>
      <c r="C14" s="360">
        <v>18600</v>
      </c>
      <c r="D14" s="361">
        <v>13700</v>
      </c>
      <c r="E14" s="361">
        <v>4920</v>
      </c>
      <c r="F14" s="361">
        <v>46</v>
      </c>
      <c r="G14" s="361">
        <v>8490</v>
      </c>
      <c r="I14" s="1021">
        <v>5</v>
      </c>
      <c r="J14" s="1022" t="s">
        <v>387</v>
      </c>
      <c r="K14" s="1026">
        <f t="shared" si="11"/>
        <v>4720</v>
      </c>
      <c r="L14" s="1027">
        <f>IFERROR(_xlfn.RANK.EQ(K14,$K$10:$K$56,0)+COUNTIF(K$10:K14,K14)-1,"-")</f>
        <v>3</v>
      </c>
      <c r="M14" s="1027"/>
      <c r="N14" s="1028">
        <f t="shared" si="0"/>
        <v>5</v>
      </c>
      <c r="O14" s="1028" t="str">
        <f t="shared" si="1"/>
        <v>福島</v>
      </c>
      <c r="P14" s="1019">
        <f t="shared" si="2"/>
        <v>3980</v>
      </c>
      <c r="Q14" s="1026">
        <f t="shared" si="3"/>
        <v>2030</v>
      </c>
      <c r="R14" s="1029">
        <f>IFERROR(_xlfn.RANK.EQ(Q14,$Q$10:$Q$56,0)+COUNTIF(Q$10:Q14,Q14)-1,"-")</f>
        <v>7</v>
      </c>
      <c r="S14" s="1029"/>
      <c r="T14" s="1030">
        <f t="shared" si="4"/>
        <v>5</v>
      </c>
      <c r="U14" s="1030" t="str">
        <f t="shared" si="5"/>
        <v>山形</v>
      </c>
      <c r="V14" s="955">
        <f t="shared" si="6"/>
        <v>2360</v>
      </c>
      <c r="W14" s="1026">
        <f t="shared" si="7"/>
        <v>43</v>
      </c>
      <c r="X14" s="1027">
        <f>IFERROR(_xlfn.RANK.EQ(W14,$W$10:$W$56,0)+COUNTIF(W$10:W14,W14)-1,"-")</f>
        <v>25</v>
      </c>
      <c r="Y14" s="1017"/>
      <c r="Z14" s="949">
        <f t="shared" si="8"/>
        <v>5</v>
      </c>
      <c r="AA14" s="949" t="str">
        <f t="shared" si="9"/>
        <v>長崎</v>
      </c>
      <c r="AB14" s="950">
        <f t="shared" si="10"/>
        <v>74</v>
      </c>
    </row>
    <row r="15" spans="1:28" ht="11.65" customHeight="1">
      <c r="B15" s="350" t="s">
        <v>850</v>
      </c>
      <c r="C15" s="360">
        <v>5980</v>
      </c>
      <c r="D15" s="361">
        <v>5480</v>
      </c>
      <c r="E15" s="361">
        <v>501</v>
      </c>
      <c r="F15" s="361">
        <v>55</v>
      </c>
      <c r="G15" s="361">
        <v>3280</v>
      </c>
      <c r="I15" s="1021">
        <v>6</v>
      </c>
      <c r="J15" s="1022" t="s">
        <v>388</v>
      </c>
      <c r="K15" s="1026">
        <f t="shared" si="11"/>
        <v>5900</v>
      </c>
      <c r="L15" s="1027">
        <f>IFERROR(_xlfn.RANK.EQ(K15,$K$10:$K$56,0)+COUNTIF(K$10:K15,K15)-1,"-")</f>
        <v>2</v>
      </c>
      <c r="M15" s="1027"/>
      <c r="N15" s="1028">
        <f t="shared" si="0"/>
        <v>6</v>
      </c>
      <c r="O15" s="1028" t="str">
        <f t="shared" si="1"/>
        <v>福井</v>
      </c>
      <c r="P15" s="1019">
        <f t="shared" si="2"/>
        <v>3690</v>
      </c>
      <c r="Q15" s="1026">
        <f t="shared" si="3"/>
        <v>2360</v>
      </c>
      <c r="R15" s="1029">
        <f>IFERROR(_xlfn.RANK.EQ(Q15,$Q$10:$Q$56,0)+COUNTIF(Q$10:Q15,Q15)-1,"-")</f>
        <v>5</v>
      </c>
      <c r="S15" s="1029"/>
      <c r="T15" s="1030">
        <f t="shared" si="4"/>
        <v>6</v>
      </c>
      <c r="U15" s="1030" t="str">
        <f t="shared" si="5"/>
        <v>福島</v>
      </c>
      <c r="V15" s="955">
        <f t="shared" si="6"/>
        <v>2150</v>
      </c>
      <c r="W15" s="1026">
        <f t="shared" si="7"/>
        <v>40</v>
      </c>
      <c r="X15" s="1027">
        <f>IFERROR(_xlfn.RANK.EQ(W15,$W$10:$W$56,0)+COUNTIF(W$10:W15,W15)-1,"-")</f>
        <v>28</v>
      </c>
      <c r="Y15" s="1017"/>
      <c r="Z15" s="949">
        <f t="shared" si="8"/>
        <v>6</v>
      </c>
      <c r="AA15" s="949" t="str">
        <f t="shared" si="9"/>
        <v>北海道</v>
      </c>
      <c r="AB15" s="950">
        <f t="shared" si="10"/>
        <v>69</v>
      </c>
    </row>
    <row r="16" spans="1:28" ht="11.65" customHeight="1">
      <c r="B16" s="350" t="s">
        <v>851</v>
      </c>
      <c r="C16" s="360">
        <v>12800</v>
      </c>
      <c r="D16" s="361">
        <v>6710</v>
      </c>
      <c r="E16" s="361">
        <v>6100</v>
      </c>
      <c r="F16" s="361">
        <v>64</v>
      </c>
      <c r="G16" s="361">
        <v>8170</v>
      </c>
      <c r="I16" s="1021">
        <v>7</v>
      </c>
      <c r="J16" s="1022" t="s">
        <v>389</v>
      </c>
      <c r="K16" s="1026">
        <f t="shared" si="11"/>
        <v>3980</v>
      </c>
      <c r="L16" s="1027">
        <f>IFERROR(_xlfn.RANK.EQ(K16,$K$10:$K$56,0)+COUNTIF(K$10:K16,K16)-1,"-")</f>
        <v>5</v>
      </c>
      <c r="M16" s="1027"/>
      <c r="N16" s="1028">
        <f t="shared" si="0"/>
        <v>7</v>
      </c>
      <c r="O16" s="1028" t="str">
        <f t="shared" si="1"/>
        <v>茨城</v>
      </c>
      <c r="P16" s="1019">
        <f t="shared" si="2"/>
        <v>3560</v>
      </c>
      <c r="Q16" s="1026">
        <f t="shared" si="3"/>
        <v>2150</v>
      </c>
      <c r="R16" s="1029">
        <f>IFERROR(_xlfn.RANK.EQ(Q16,$Q$10:$Q$56,0)+COUNTIF(Q$10:Q16,Q16)-1,"-")</f>
        <v>6</v>
      </c>
      <c r="S16" s="1029"/>
      <c r="T16" s="1030">
        <f t="shared" si="4"/>
        <v>7</v>
      </c>
      <c r="U16" s="1030" t="str">
        <f t="shared" si="5"/>
        <v>秋田</v>
      </c>
      <c r="V16" s="955">
        <f t="shared" si="6"/>
        <v>2030</v>
      </c>
      <c r="W16" s="1026">
        <f t="shared" si="7"/>
        <v>54</v>
      </c>
      <c r="X16" s="1027">
        <f>IFERROR(_xlfn.RANK.EQ(W16,$W$10:$W$56,0)+COUNTIF(W$10:W16,W16)-1,"-")</f>
        <v>15</v>
      </c>
      <c r="Y16" s="1017"/>
      <c r="Z16" s="949">
        <f t="shared" si="8"/>
        <v>7</v>
      </c>
      <c r="AA16" s="949" t="str">
        <f t="shared" si="9"/>
        <v>福井</v>
      </c>
      <c r="AB16" s="950">
        <f t="shared" si="10"/>
        <v>66</v>
      </c>
    </row>
    <row r="17" spans="2:28" ht="11.65" customHeight="1">
      <c r="B17" s="350" t="s">
        <v>852</v>
      </c>
      <c r="C17" s="360">
        <v>471</v>
      </c>
      <c r="D17" s="361">
        <v>407</v>
      </c>
      <c r="E17" s="361">
        <v>64</v>
      </c>
      <c r="F17" s="361">
        <v>51</v>
      </c>
      <c r="G17" s="361">
        <v>239</v>
      </c>
      <c r="I17" s="1021">
        <v>8</v>
      </c>
      <c r="J17" s="1022" t="s">
        <v>390</v>
      </c>
      <c r="K17" s="1026">
        <f t="shared" si="11"/>
        <v>3560</v>
      </c>
      <c r="L17" s="1027">
        <f>IFERROR(_xlfn.RANK.EQ(K17,$K$10:$K$56,0)+COUNTIF(K$10:K17,K17)-1,"-")</f>
        <v>7</v>
      </c>
      <c r="M17" s="1027"/>
      <c r="N17" s="1028">
        <f t="shared" si="0"/>
        <v>8</v>
      </c>
      <c r="O17" s="1028" t="str">
        <f t="shared" si="1"/>
        <v>栃木</v>
      </c>
      <c r="P17" s="1019">
        <f t="shared" si="2"/>
        <v>3430</v>
      </c>
      <c r="Q17" s="1026">
        <f t="shared" si="3"/>
        <v>2670</v>
      </c>
      <c r="R17" s="1029">
        <f>IFERROR(_xlfn.RANK.EQ(Q17,$Q$10:$Q$56,0)+COUNTIF(Q$10:Q17,Q17)-1,"-")</f>
        <v>3</v>
      </c>
      <c r="S17" s="1029"/>
      <c r="T17" s="1030">
        <f t="shared" si="4"/>
        <v>8</v>
      </c>
      <c r="U17" s="1030" t="str">
        <f t="shared" si="5"/>
        <v>栃木</v>
      </c>
      <c r="V17" s="955">
        <f t="shared" si="6"/>
        <v>1820</v>
      </c>
      <c r="W17" s="1026">
        <f t="shared" si="7"/>
        <v>75</v>
      </c>
      <c r="X17" s="1027">
        <f>IFERROR(_xlfn.RANK.EQ(W17,$W$10:$W$56,0)+COUNTIF(W$10:W17,W17)-1,"-")</f>
        <v>4</v>
      </c>
      <c r="Y17" s="1017"/>
      <c r="Z17" s="949">
        <f t="shared" si="8"/>
        <v>8</v>
      </c>
      <c r="AA17" s="949" t="str">
        <f t="shared" si="9"/>
        <v>埼玉</v>
      </c>
      <c r="AB17" s="950">
        <f t="shared" si="10"/>
        <v>65</v>
      </c>
    </row>
    <row r="18" spans="2:28" ht="11.65" customHeight="1">
      <c r="B18" s="350" t="s">
        <v>853</v>
      </c>
      <c r="C18" s="360" t="s">
        <v>888</v>
      </c>
      <c r="D18" s="361" t="s">
        <v>888</v>
      </c>
      <c r="E18" s="361">
        <v>33</v>
      </c>
      <c r="F18" s="361">
        <v>50</v>
      </c>
      <c r="G18" s="361" t="s">
        <v>888</v>
      </c>
      <c r="I18" s="1021">
        <v>9</v>
      </c>
      <c r="J18" s="1022" t="s">
        <v>391</v>
      </c>
      <c r="K18" s="1026">
        <f t="shared" si="11"/>
        <v>3430</v>
      </c>
      <c r="L18" s="1027">
        <f>IFERROR(_xlfn.RANK.EQ(K18,$K$10:$K$56,0)+COUNTIF(K$10:K18,K18)-1,"-")</f>
        <v>8</v>
      </c>
      <c r="M18" s="1027"/>
      <c r="N18" s="1028">
        <f t="shared" si="0"/>
        <v>9</v>
      </c>
      <c r="O18" s="1028" t="str">
        <f t="shared" si="1"/>
        <v>青森</v>
      </c>
      <c r="P18" s="1019">
        <f t="shared" si="2"/>
        <v>1740</v>
      </c>
      <c r="Q18" s="1026">
        <f t="shared" si="3"/>
        <v>1820</v>
      </c>
      <c r="R18" s="1029">
        <f>IFERROR(_xlfn.RANK.EQ(Q18,$Q$10:$Q$56,0)+COUNTIF(Q$10:Q18,Q18)-1,"-")</f>
        <v>8</v>
      </c>
      <c r="S18" s="1029"/>
      <c r="T18" s="1030">
        <f t="shared" si="4"/>
        <v>9</v>
      </c>
      <c r="U18" s="1030" t="str">
        <f t="shared" si="5"/>
        <v>岩手</v>
      </c>
      <c r="V18" s="955">
        <f t="shared" si="6"/>
        <v>968</v>
      </c>
      <c r="W18" s="1026">
        <f t="shared" si="7"/>
        <v>53</v>
      </c>
      <c r="X18" s="1027">
        <f>IFERROR(_xlfn.RANK.EQ(W18,$W$10:$W$56,0)+COUNTIF(W$10:W18,W18)-1,"-")</f>
        <v>18</v>
      </c>
      <c r="Y18" s="1017"/>
      <c r="Z18" s="949">
        <f t="shared" si="8"/>
        <v>9</v>
      </c>
      <c r="AA18" s="949" t="str">
        <f t="shared" si="9"/>
        <v>滋賀</v>
      </c>
      <c r="AB18" s="950">
        <f t="shared" si="10"/>
        <v>61</v>
      </c>
    </row>
    <row r="19" spans="2:28" ht="11.65" customHeight="1">
      <c r="B19" s="350" t="s">
        <v>854</v>
      </c>
      <c r="C19" s="360">
        <v>1530</v>
      </c>
      <c r="D19" s="361">
        <v>1310</v>
      </c>
      <c r="E19" s="361">
        <v>216</v>
      </c>
      <c r="F19" s="361">
        <v>32</v>
      </c>
      <c r="G19" s="361">
        <v>495</v>
      </c>
      <c r="I19" s="1021">
        <v>10</v>
      </c>
      <c r="J19" s="1022" t="s">
        <v>392</v>
      </c>
      <c r="K19" s="1026">
        <f t="shared" si="11"/>
        <v>574</v>
      </c>
      <c r="L19" s="1027">
        <f>IFERROR(_xlfn.RANK.EQ(K19,$K$10:$K$56,0)+COUNTIF(K$10:K19,K19)-1,"-")</f>
        <v>18</v>
      </c>
      <c r="M19" s="1027"/>
      <c r="N19" s="1028">
        <f t="shared" si="0"/>
        <v>10</v>
      </c>
      <c r="O19" s="1028" t="str">
        <f t="shared" si="1"/>
        <v>岩手</v>
      </c>
      <c r="P19" s="1019">
        <f t="shared" si="2"/>
        <v>1640</v>
      </c>
      <c r="Q19" s="1026">
        <f t="shared" si="3"/>
        <v>476</v>
      </c>
      <c r="R19" s="1029">
        <f>IFERROR(_xlfn.RANK.EQ(Q19,$Q$10:$Q$56,0)+COUNTIF(Q$10:Q19,Q19)-1,"-")</f>
        <v>13</v>
      </c>
      <c r="S19" s="1029"/>
      <c r="T19" s="1030">
        <f t="shared" si="4"/>
        <v>10</v>
      </c>
      <c r="U19" s="1030" t="str">
        <f t="shared" si="5"/>
        <v>青森</v>
      </c>
      <c r="V19" s="955">
        <f t="shared" si="6"/>
        <v>835</v>
      </c>
      <c r="W19" s="1026">
        <f t="shared" si="7"/>
        <v>83</v>
      </c>
      <c r="X19" s="1027">
        <f>IFERROR(_xlfn.RANK.EQ(W19,$W$10:$W$56,0)+COUNTIF(W$10:W19,W19)-1,"-")</f>
        <v>1</v>
      </c>
      <c r="Y19" s="1017"/>
      <c r="Z19" s="949">
        <f t="shared" si="8"/>
        <v>10</v>
      </c>
      <c r="AA19" s="949" t="str">
        <f t="shared" si="9"/>
        <v>長野</v>
      </c>
      <c r="AB19" s="950">
        <f t="shared" si="10"/>
        <v>60</v>
      </c>
    </row>
    <row r="20" spans="2:28" ht="11.65" customHeight="1">
      <c r="B20" s="350" t="s">
        <v>855</v>
      </c>
      <c r="C20" s="360">
        <v>93</v>
      </c>
      <c r="D20" s="361">
        <v>59</v>
      </c>
      <c r="E20" s="361">
        <v>34</v>
      </c>
      <c r="F20" s="361">
        <v>30</v>
      </c>
      <c r="G20" s="361">
        <v>28</v>
      </c>
      <c r="I20" s="1021">
        <v>11</v>
      </c>
      <c r="J20" s="1022" t="s">
        <v>393</v>
      </c>
      <c r="K20" s="1026">
        <f t="shared" si="11"/>
        <v>301</v>
      </c>
      <c r="L20" s="1027">
        <f>IFERROR(_xlfn.RANK.EQ(K20,$K$10:$K$56,0)+COUNTIF(K$10:K20,K20)-1,"-")</f>
        <v>23</v>
      </c>
      <c r="M20" s="1027"/>
      <c r="N20" s="1028">
        <f t="shared" si="0"/>
        <v>11</v>
      </c>
      <c r="O20" s="1028" t="str">
        <f t="shared" si="1"/>
        <v>新潟</v>
      </c>
      <c r="P20" s="1019">
        <f t="shared" si="2"/>
        <v>1300</v>
      </c>
      <c r="Q20" s="1026">
        <f t="shared" si="3"/>
        <v>196</v>
      </c>
      <c r="R20" s="1029">
        <f>IFERROR(_xlfn.RANK.EQ(Q20,$Q$10:$Q$56,0)+COUNTIF(Q$10:Q20,Q20)-1,"-")</f>
        <v>18</v>
      </c>
      <c r="S20" s="1029"/>
      <c r="T20" s="1030">
        <f t="shared" si="4"/>
        <v>11</v>
      </c>
      <c r="U20" s="1030" t="str">
        <f t="shared" si="5"/>
        <v>鹿児島</v>
      </c>
      <c r="V20" s="955">
        <f t="shared" si="6"/>
        <v>545</v>
      </c>
      <c r="W20" s="1026">
        <f t="shared" si="7"/>
        <v>65</v>
      </c>
      <c r="X20" s="1027">
        <f>IFERROR(_xlfn.RANK.EQ(W20,$W$10:$W$56,0)+COUNTIF(W$10:W20,W20)-1,"-")</f>
        <v>8</v>
      </c>
      <c r="Y20" s="1017"/>
      <c r="Z20" s="949">
        <f t="shared" si="8"/>
        <v>10</v>
      </c>
      <c r="AA20" s="949" t="str">
        <f t="shared" si="9"/>
        <v>宮崎</v>
      </c>
      <c r="AB20" s="950">
        <f t="shared" si="10"/>
        <v>60</v>
      </c>
    </row>
    <row r="21" spans="2:28" ht="11.65" customHeight="1">
      <c r="B21" s="350" t="s">
        <v>856</v>
      </c>
      <c r="C21" s="360">
        <v>2540</v>
      </c>
      <c r="D21" s="361">
        <v>1590</v>
      </c>
      <c r="E21" s="361">
        <v>949</v>
      </c>
      <c r="F21" s="361">
        <v>50</v>
      </c>
      <c r="G21" s="361">
        <v>1260</v>
      </c>
      <c r="I21" s="1021">
        <v>12</v>
      </c>
      <c r="J21" s="1022" t="s">
        <v>394</v>
      </c>
      <c r="K21" s="1026">
        <f t="shared" si="11"/>
        <v>261</v>
      </c>
      <c r="L21" s="1027">
        <f>IFERROR(_xlfn.RANK.EQ(K21,$K$10:$K$56,0)+COUNTIF(K$10:K21,K21)-1,"-")</f>
        <v>24</v>
      </c>
      <c r="M21" s="1027"/>
      <c r="N21" s="1028">
        <f t="shared" si="0"/>
        <v>12</v>
      </c>
      <c r="O21" s="1028" t="str">
        <f t="shared" si="1"/>
        <v>鹿児島</v>
      </c>
      <c r="P21" s="1019">
        <f t="shared" si="2"/>
        <v>1160</v>
      </c>
      <c r="Q21" s="1026">
        <f t="shared" si="3"/>
        <v>208</v>
      </c>
      <c r="R21" s="1029">
        <f>IFERROR(_xlfn.RANK.EQ(Q21,$Q$10:$Q$56,0)+COUNTIF(Q$10:Q21,Q21)-1,"-")</f>
        <v>17</v>
      </c>
      <c r="S21" s="1029"/>
      <c r="T21" s="1030">
        <f t="shared" si="4"/>
        <v>12</v>
      </c>
      <c r="U21" s="1030" t="str">
        <f t="shared" si="5"/>
        <v>新潟</v>
      </c>
      <c r="V21" s="955">
        <f t="shared" si="6"/>
        <v>494</v>
      </c>
      <c r="W21" s="1026">
        <f t="shared" si="7"/>
        <v>80</v>
      </c>
      <c r="X21" s="1027">
        <f>IFERROR(_xlfn.RANK.EQ(W21,$W$10:$W$56,0)+COUNTIF(W$10:W21,W21)-1,"-")</f>
        <v>2</v>
      </c>
      <c r="Y21" s="1017"/>
      <c r="Z21" s="949">
        <f t="shared" si="8"/>
        <v>12</v>
      </c>
      <c r="AA21" s="949" t="str">
        <f t="shared" si="9"/>
        <v>岩手</v>
      </c>
      <c r="AB21" s="950">
        <f t="shared" si="10"/>
        <v>59</v>
      </c>
    </row>
    <row r="22" spans="2:28" ht="11.65" customHeight="1">
      <c r="B22" s="350" t="s">
        <v>162</v>
      </c>
      <c r="C22" s="360">
        <v>28</v>
      </c>
      <c r="D22" s="361" t="s">
        <v>145</v>
      </c>
      <c r="E22" s="361">
        <v>28</v>
      </c>
      <c r="F22" s="361">
        <v>46</v>
      </c>
      <c r="G22" s="361">
        <v>13</v>
      </c>
      <c r="I22" s="1021">
        <v>13</v>
      </c>
      <c r="J22" s="1022" t="s">
        <v>395</v>
      </c>
      <c r="K22" s="1026">
        <f t="shared" si="11"/>
        <v>3</v>
      </c>
      <c r="L22" s="1027">
        <f>IFERROR(_xlfn.RANK.EQ(K22,$K$10:$K$56,0)+COUNTIF(K$10:K22,K22)-1,"-")</f>
        <v>44</v>
      </c>
      <c r="M22" s="1027"/>
      <c r="N22" s="1028">
        <f t="shared" si="0"/>
        <v>13</v>
      </c>
      <c r="O22" s="1028" t="str">
        <f t="shared" si="1"/>
        <v>熊本</v>
      </c>
      <c r="P22" s="1019">
        <f t="shared" si="2"/>
        <v>651</v>
      </c>
      <c r="Q22" s="1026">
        <f t="shared" si="3"/>
        <v>1</v>
      </c>
      <c r="R22" s="1029">
        <f>IFERROR(_xlfn.RANK.EQ(Q22,$Q$10:$Q$56,0)+COUNTIF(Q$10:Q22,Q22)-1,"-")</f>
        <v>44</v>
      </c>
      <c r="S22" s="1029"/>
      <c r="T22" s="1030">
        <f t="shared" si="4"/>
        <v>13</v>
      </c>
      <c r="U22" s="1030" t="str">
        <f t="shared" si="5"/>
        <v>群馬</v>
      </c>
      <c r="V22" s="955">
        <f t="shared" si="6"/>
        <v>476</v>
      </c>
      <c r="W22" s="1026">
        <f t="shared" si="7"/>
        <v>42</v>
      </c>
      <c r="X22" s="1027">
        <f>IFERROR(_xlfn.RANK.EQ(W22,$W$10:$W$56,0)+COUNTIF(W$10:W22,W22)-1,"-")</f>
        <v>26</v>
      </c>
      <c r="Y22" s="1017"/>
      <c r="Z22" s="949">
        <f t="shared" si="8"/>
        <v>13</v>
      </c>
      <c r="AA22" s="949" t="str">
        <f t="shared" si="9"/>
        <v>山梨</v>
      </c>
      <c r="AB22" s="950">
        <f t="shared" si="10"/>
        <v>58</v>
      </c>
    </row>
    <row r="23" spans="2:28" ht="11.65" customHeight="1">
      <c r="B23" s="350" t="s">
        <v>974</v>
      </c>
      <c r="C23" s="360"/>
      <c r="D23" s="361"/>
      <c r="E23" s="361"/>
      <c r="F23" s="361"/>
      <c r="G23" s="361"/>
      <c r="I23" s="1021">
        <v>14</v>
      </c>
      <c r="J23" s="1022" t="s">
        <v>396</v>
      </c>
      <c r="K23" s="1026">
        <f t="shared" si="11"/>
        <v>27</v>
      </c>
      <c r="L23" s="1027">
        <f>IFERROR(_xlfn.RANK.EQ(K23,$K$10:$K$56,0)+COUNTIF(K$10:K23,K23)-1,"-")</f>
        <v>42</v>
      </c>
      <c r="M23" s="1027"/>
      <c r="N23" s="1028">
        <f t="shared" si="0"/>
        <v>14</v>
      </c>
      <c r="O23" s="1028" t="str">
        <f t="shared" si="1"/>
        <v>島根</v>
      </c>
      <c r="P23" s="1019">
        <f t="shared" si="2"/>
        <v>614</v>
      </c>
      <c r="Q23" s="1026">
        <f t="shared" si="3"/>
        <v>12</v>
      </c>
      <c r="R23" s="1029">
        <f>IFERROR(_xlfn.RANK.EQ(Q23,$Q$10:$Q$56,0)+COUNTIF(Q$10:Q23,Q23)-1,"-")</f>
        <v>38</v>
      </c>
      <c r="S23" s="1029"/>
      <c r="T23" s="1030">
        <f t="shared" si="4"/>
        <v>14</v>
      </c>
      <c r="U23" s="1030" t="str">
        <f t="shared" si="5"/>
        <v>滋賀</v>
      </c>
      <c r="V23" s="955">
        <f t="shared" si="6"/>
        <v>361</v>
      </c>
      <c r="W23" s="1026">
        <f t="shared" si="7"/>
        <v>46</v>
      </c>
      <c r="X23" s="1027">
        <f>IFERROR(_xlfn.RANK.EQ(W23,$W$10:$W$56,0)+COUNTIF(W$10:W23,W23)-1,"-")</f>
        <v>23</v>
      </c>
      <c r="Y23" s="1017"/>
      <c r="Z23" s="949">
        <f t="shared" si="8"/>
        <v>13</v>
      </c>
      <c r="AA23" s="949" t="str">
        <f t="shared" si="9"/>
        <v>三重</v>
      </c>
      <c r="AB23" s="950">
        <f t="shared" si="10"/>
        <v>58</v>
      </c>
    </row>
    <row r="24" spans="2:28" ht="11.65" customHeight="1">
      <c r="B24" s="350" t="s">
        <v>134</v>
      </c>
      <c r="C24" s="360">
        <v>26100</v>
      </c>
      <c r="D24" s="361">
        <v>9390</v>
      </c>
      <c r="E24" s="361">
        <v>16700</v>
      </c>
      <c r="F24" s="361">
        <v>69</v>
      </c>
      <c r="G24" s="361">
        <v>17900</v>
      </c>
      <c r="I24" s="1021">
        <v>15</v>
      </c>
      <c r="J24" s="1022" t="s">
        <v>397</v>
      </c>
      <c r="K24" s="1026">
        <f t="shared" si="11"/>
        <v>1300</v>
      </c>
      <c r="L24" s="1027">
        <f>IFERROR(_xlfn.RANK.EQ(K24,$K$10:$K$56,0)+COUNTIF(K$10:K24,K24)-1,"-")</f>
        <v>11</v>
      </c>
      <c r="M24" s="1027"/>
      <c r="N24" s="1028">
        <f t="shared" si="0"/>
        <v>15</v>
      </c>
      <c r="O24" s="1028" t="str">
        <f t="shared" si="1"/>
        <v>宮城</v>
      </c>
      <c r="P24" s="1019">
        <f t="shared" si="2"/>
        <v>598</v>
      </c>
      <c r="Q24" s="1026">
        <f t="shared" si="3"/>
        <v>494</v>
      </c>
      <c r="R24" s="1029">
        <f>IFERROR(_xlfn.RANK.EQ(Q24,$Q$10:$Q$56,0)+COUNTIF(Q$10:Q24,Q24)-1,"-")</f>
        <v>12</v>
      </c>
      <c r="S24" s="1029"/>
      <c r="T24" s="1030">
        <f t="shared" si="4"/>
        <v>15</v>
      </c>
      <c r="U24" s="1030" t="str">
        <f t="shared" si="5"/>
        <v>熊本</v>
      </c>
      <c r="V24" s="955">
        <f t="shared" si="6"/>
        <v>352</v>
      </c>
      <c r="W24" s="1026">
        <f t="shared" si="7"/>
        <v>38</v>
      </c>
      <c r="X24" s="1027">
        <f>IFERROR(_xlfn.RANK.EQ(W24,$W$10:$W$56,0)+COUNTIF(W$10:W24,W24)-1,"-")</f>
        <v>31</v>
      </c>
      <c r="Y24" s="1017"/>
      <c r="Z24" s="949">
        <f t="shared" si="8"/>
        <v>15</v>
      </c>
      <c r="AA24" s="949" t="str">
        <f t="shared" si="9"/>
        <v>福島</v>
      </c>
      <c r="AB24" s="950">
        <f t="shared" si="10"/>
        <v>54</v>
      </c>
    </row>
    <row r="25" spans="2:28" ht="11.65" customHeight="1">
      <c r="B25" s="350" t="s">
        <v>136</v>
      </c>
      <c r="C25" s="360">
        <v>1740</v>
      </c>
      <c r="D25" s="361">
        <v>1140</v>
      </c>
      <c r="E25" s="361">
        <v>600</v>
      </c>
      <c r="F25" s="361">
        <v>48</v>
      </c>
      <c r="G25" s="361">
        <v>835</v>
      </c>
      <c r="I25" s="1021">
        <v>16</v>
      </c>
      <c r="J25" s="1022" t="s">
        <v>398</v>
      </c>
      <c r="K25" s="1026">
        <f t="shared" si="11"/>
        <v>592</v>
      </c>
      <c r="L25" s="1027">
        <f>IFERROR(_xlfn.RANK.EQ(K25,$K$10:$K$56,0)+COUNTIF(K$10:K25,K25)-1,"-")</f>
        <v>16</v>
      </c>
      <c r="M25" s="1027"/>
      <c r="N25" s="1028">
        <f t="shared" si="0"/>
        <v>16</v>
      </c>
      <c r="O25" s="1028" t="str">
        <f t="shared" si="1"/>
        <v>富山</v>
      </c>
      <c r="P25" s="1019">
        <f t="shared" si="2"/>
        <v>592</v>
      </c>
      <c r="Q25" s="1026">
        <f t="shared" si="3"/>
        <v>225</v>
      </c>
      <c r="R25" s="1029">
        <f>IFERROR(_xlfn.RANK.EQ(Q25,$Q$10:$Q$56,0)+COUNTIF(Q$10:Q25,Q25)-1,"-")</f>
        <v>16</v>
      </c>
      <c r="S25" s="1029"/>
      <c r="T25" s="1030">
        <f t="shared" si="4"/>
        <v>16</v>
      </c>
      <c r="U25" s="1030" t="str">
        <f t="shared" si="5"/>
        <v>富山</v>
      </c>
      <c r="V25" s="955">
        <f t="shared" si="6"/>
        <v>225</v>
      </c>
      <c r="W25" s="1026">
        <f t="shared" si="7"/>
        <v>38</v>
      </c>
      <c r="X25" s="1027">
        <f>IFERROR(_xlfn.RANK.EQ(W25,$W$10:$W$56,0)+COUNTIF(W$10:W25,W25)-1,"-")</f>
        <v>32</v>
      </c>
      <c r="Y25" s="1017"/>
      <c r="Z25" s="949">
        <f t="shared" si="8"/>
        <v>15</v>
      </c>
      <c r="AA25" s="949" t="str">
        <f t="shared" si="9"/>
        <v>岐阜</v>
      </c>
      <c r="AB25" s="950">
        <f t="shared" si="10"/>
        <v>54</v>
      </c>
    </row>
    <row r="26" spans="2:28" ht="11.65" customHeight="1">
      <c r="B26" s="350" t="s">
        <v>156</v>
      </c>
      <c r="C26" s="360">
        <v>1640</v>
      </c>
      <c r="D26" s="361">
        <v>1170</v>
      </c>
      <c r="E26" s="361">
        <v>468</v>
      </c>
      <c r="F26" s="361">
        <v>59</v>
      </c>
      <c r="G26" s="361">
        <v>968</v>
      </c>
      <c r="I26" s="1021">
        <v>17</v>
      </c>
      <c r="J26" s="1022" t="s">
        <v>399</v>
      </c>
      <c r="K26" s="1026">
        <f t="shared" si="11"/>
        <v>393</v>
      </c>
      <c r="L26" s="1027">
        <f>IFERROR(_xlfn.RANK.EQ(K26,$K$10:$K$56,0)+COUNTIF(K$10:K26,K26)-1,"-")</f>
        <v>19</v>
      </c>
      <c r="M26" s="1027"/>
      <c r="N26" s="1028">
        <f t="shared" si="0"/>
        <v>17</v>
      </c>
      <c r="O26" s="1028" t="str">
        <f t="shared" si="1"/>
        <v>滋賀</v>
      </c>
      <c r="P26" s="1019">
        <f t="shared" si="2"/>
        <v>591</v>
      </c>
      <c r="Q26" s="1026">
        <f t="shared" si="3"/>
        <v>118</v>
      </c>
      <c r="R26" s="1029">
        <f>IFERROR(_xlfn.RANK.EQ(Q26,$Q$10:$Q$56,0)+COUNTIF(Q$10:Q26,Q26)-1,"-")</f>
        <v>24</v>
      </c>
      <c r="S26" s="1029"/>
      <c r="T26" s="1030">
        <f t="shared" si="4"/>
        <v>17</v>
      </c>
      <c r="U26" s="1030" t="str">
        <f t="shared" si="5"/>
        <v>千葉</v>
      </c>
      <c r="V26" s="955">
        <f t="shared" si="6"/>
        <v>208</v>
      </c>
      <c r="W26" s="1026">
        <f t="shared" si="7"/>
        <v>30</v>
      </c>
      <c r="X26" s="1027">
        <f>IFERROR(_xlfn.RANK.EQ(W26,$W$10:$W$56,0)+COUNTIF(W$10:W26,W26)-1,"-")</f>
        <v>37</v>
      </c>
      <c r="Y26" s="1017"/>
      <c r="Z26" s="949">
        <f t="shared" si="8"/>
        <v>15</v>
      </c>
      <c r="AA26" s="949" t="str">
        <f t="shared" si="9"/>
        <v>熊本</v>
      </c>
      <c r="AB26" s="950">
        <f t="shared" si="10"/>
        <v>54</v>
      </c>
    </row>
    <row r="27" spans="2:28" ht="11.65" customHeight="1">
      <c r="B27" s="350" t="s">
        <v>143</v>
      </c>
      <c r="C27" s="360">
        <v>598</v>
      </c>
      <c r="D27" s="361">
        <v>526</v>
      </c>
      <c r="E27" s="361">
        <v>72</v>
      </c>
      <c r="F27" s="361">
        <v>25</v>
      </c>
      <c r="G27" s="361">
        <v>150</v>
      </c>
      <c r="I27" s="1021">
        <v>18</v>
      </c>
      <c r="J27" s="1022" t="s">
        <v>400</v>
      </c>
      <c r="K27" s="1026">
        <f t="shared" si="11"/>
        <v>3690</v>
      </c>
      <c r="L27" s="1027">
        <f>IFERROR(_xlfn.RANK.EQ(K27,$K$10:$K$56,0)+COUNTIF(K$10:K27,K27)-1,"-")</f>
        <v>6</v>
      </c>
      <c r="M27" s="1027"/>
      <c r="N27" s="1028">
        <f t="shared" si="0"/>
        <v>18</v>
      </c>
      <c r="O27" s="1028" t="str">
        <f t="shared" si="1"/>
        <v>群馬</v>
      </c>
      <c r="P27" s="1019">
        <f t="shared" si="2"/>
        <v>574</v>
      </c>
      <c r="Q27" s="1026">
        <f t="shared" si="3"/>
        <v>2440</v>
      </c>
      <c r="R27" s="1029">
        <f>IFERROR(_xlfn.RANK.EQ(Q27,$Q$10:$Q$56,0)+COUNTIF(Q$10:Q27,Q27)-1,"-")</f>
        <v>4</v>
      </c>
      <c r="S27" s="1029"/>
      <c r="T27" s="1030">
        <f t="shared" si="4"/>
        <v>18</v>
      </c>
      <c r="U27" s="1030" t="str">
        <f t="shared" si="5"/>
        <v>埼玉</v>
      </c>
      <c r="V27" s="955">
        <f t="shared" si="6"/>
        <v>196</v>
      </c>
      <c r="W27" s="1026">
        <f t="shared" si="7"/>
        <v>66</v>
      </c>
      <c r="X27" s="1027">
        <f>IFERROR(_xlfn.RANK.EQ(W27,$W$10:$W$56,0)+COUNTIF(W$10:W27,W27)-1,"-")</f>
        <v>7</v>
      </c>
      <c r="Y27" s="1017"/>
      <c r="Z27" s="949">
        <f t="shared" si="8"/>
        <v>18</v>
      </c>
      <c r="AA27" s="949" t="str">
        <f t="shared" si="9"/>
        <v>栃木</v>
      </c>
      <c r="AB27" s="950">
        <f t="shared" si="10"/>
        <v>53</v>
      </c>
    </row>
    <row r="28" spans="2:28" ht="11.65" customHeight="1">
      <c r="B28" s="350" t="s">
        <v>150</v>
      </c>
      <c r="C28" s="360">
        <v>4720</v>
      </c>
      <c r="D28" s="361">
        <v>4140</v>
      </c>
      <c r="E28" s="361">
        <v>576</v>
      </c>
      <c r="F28" s="361">
        <v>43</v>
      </c>
      <c r="G28" s="361">
        <v>2030</v>
      </c>
      <c r="I28" s="1021">
        <v>19</v>
      </c>
      <c r="J28" s="1022" t="s">
        <v>401</v>
      </c>
      <c r="K28" s="1026">
        <f t="shared" si="11"/>
        <v>187</v>
      </c>
      <c r="L28" s="1027">
        <f>IFERROR(_xlfn.RANK.EQ(K28,$K$10:$K$56,0)+COUNTIF(K$10:K28,K28)-1,"-")</f>
        <v>27</v>
      </c>
      <c r="M28" s="1027"/>
      <c r="N28" s="1028">
        <f t="shared" si="0"/>
        <v>19</v>
      </c>
      <c r="O28" s="1028" t="str">
        <f t="shared" si="1"/>
        <v>石川</v>
      </c>
      <c r="P28" s="1019">
        <f t="shared" si="2"/>
        <v>393</v>
      </c>
      <c r="Q28" s="1026">
        <f t="shared" si="3"/>
        <v>108</v>
      </c>
      <c r="R28" s="1029">
        <f>IFERROR(_xlfn.RANK.EQ(Q28,$Q$10:$Q$56,0)+COUNTIF(Q$10:Q28,Q28)-1,"-")</f>
        <v>27</v>
      </c>
      <c r="S28" s="1029"/>
      <c r="T28" s="1030">
        <f t="shared" si="4"/>
        <v>19</v>
      </c>
      <c r="U28" s="1030" t="str">
        <f t="shared" si="5"/>
        <v>岐阜</v>
      </c>
      <c r="V28" s="955">
        <f t="shared" si="6"/>
        <v>188</v>
      </c>
      <c r="W28" s="1026">
        <f t="shared" si="7"/>
        <v>58</v>
      </c>
      <c r="X28" s="1027">
        <f>IFERROR(_xlfn.RANK.EQ(W28,$W$10:$W$56,0)+COUNTIF(W$10:W28,W28)-1,"-")</f>
        <v>13</v>
      </c>
      <c r="Y28" s="1017"/>
      <c r="Z28" s="949">
        <f t="shared" si="8"/>
        <v>19</v>
      </c>
      <c r="AA28" s="949" t="str">
        <f t="shared" si="9"/>
        <v>岡山</v>
      </c>
      <c r="AB28" s="950">
        <f t="shared" si="10"/>
        <v>51</v>
      </c>
    </row>
    <row r="29" spans="2:28" ht="11.65" customHeight="1">
      <c r="B29" s="350" t="s">
        <v>146</v>
      </c>
      <c r="C29" s="360">
        <v>5900</v>
      </c>
      <c r="D29" s="361">
        <v>5040</v>
      </c>
      <c r="E29" s="361">
        <v>856</v>
      </c>
      <c r="F29" s="361">
        <v>40</v>
      </c>
      <c r="G29" s="361">
        <v>2360</v>
      </c>
      <c r="I29" s="1021">
        <v>20</v>
      </c>
      <c r="J29" s="1022" t="s">
        <v>402</v>
      </c>
      <c r="K29" s="1026">
        <f t="shared" si="11"/>
        <v>4470</v>
      </c>
      <c r="L29" s="1027">
        <f>IFERROR(_xlfn.RANK.EQ(K29,$K$10:$K$56,0)+COUNTIF(K$10:K29,K29)-1,"-")</f>
        <v>4</v>
      </c>
      <c r="M29" s="1027"/>
      <c r="N29" s="1028">
        <f t="shared" si="0"/>
        <v>20</v>
      </c>
      <c r="O29" s="1028" t="str">
        <f t="shared" si="1"/>
        <v>鳥取</v>
      </c>
      <c r="P29" s="1019">
        <f t="shared" si="2"/>
        <v>365</v>
      </c>
      <c r="Q29" s="1026">
        <f t="shared" si="3"/>
        <v>2680</v>
      </c>
      <c r="R29" s="1029">
        <f>IFERROR(_xlfn.RANK.EQ(Q29,$Q$10:$Q$56,0)+COUNTIF(Q$10:Q29,Q29)-1,"-")</f>
        <v>2</v>
      </c>
      <c r="S29" s="1029"/>
      <c r="T29" s="1030">
        <f t="shared" si="4"/>
        <v>20</v>
      </c>
      <c r="U29" s="1030" t="str">
        <f t="shared" si="5"/>
        <v>宮城</v>
      </c>
      <c r="V29" s="955">
        <f t="shared" si="6"/>
        <v>150</v>
      </c>
      <c r="W29" s="1026">
        <f t="shared" si="7"/>
        <v>60</v>
      </c>
      <c r="X29" s="1027">
        <f>IFERROR(_xlfn.RANK.EQ(W29,$W$10:$W$56,0)+COUNTIF(W$10:W29,W29)-1,"-")</f>
        <v>10</v>
      </c>
      <c r="Y29" s="1017"/>
      <c r="Z29" s="949">
        <f t="shared" si="8"/>
        <v>20</v>
      </c>
      <c r="AA29" s="949" t="str">
        <f t="shared" si="9"/>
        <v>青森</v>
      </c>
      <c r="AB29" s="950">
        <f t="shared" si="10"/>
        <v>48</v>
      </c>
    </row>
    <row r="30" spans="2:28" ht="11.65" customHeight="1">
      <c r="B30" s="350" t="s">
        <v>149</v>
      </c>
      <c r="C30" s="360">
        <v>3980</v>
      </c>
      <c r="D30" s="361">
        <v>1630</v>
      </c>
      <c r="E30" s="361">
        <v>2340</v>
      </c>
      <c r="F30" s="361">
        <v>54</v>
      </c>
      <c r="G30" s="361">
        <v>2150</v>
      </c>
      <c r="I30" s="1021">
        <v>21</v>
      </c>
      <c r="J30" s="1022" t="s">
        <v>403</v>
      </c>
      <c r="K30" s="1026">
        <f t="shared" si="11"/>
        <v>348</v>
      </c>
      <c r="L30" s="1027">
        <f>IFERROR(_xlfn.RANK.EQ(K30,$K$10:$K$56,0)+COUNTIF(K$10:K30,K30)-1,"-")</f>
        <v>21</v>
      </c>
      <c r="M30" s="1027"/>
      <c r="N30" s="1028">
        <f t="shared" si="0"/>
        <v>21</v>
      </c>
      <c r="O30" s="1028" t="str">
        <f t="shared" si="1"/>
        <v>岐阜</v>
      </c>
      <c r="P30" s="1019">
        <f t="shared" si="2"/>
        <v>348</v>
      </c>
      <c r="Q30" s="1026">
        <f t="shared" si="3"/>
        <v>188</v>
      </c>
      <c r="R30" s="1029">
        <f>IFERROR(_xlfn.RANK.EQ(Q30,$Q$10:$Q$56,0)+COUNTIF(Q$10:Q30,Q30)-1,"-")</f>
        <v>19</v>
      </c>
      <c r="S30" s="1029"/>
      <c r="T30" s="1030">
        <f t="shared" si="4"/>
        <v>21</v>
      </c>
      <c r="U30" s="1030" t="str">
        <f t="shared" si="5"/>
        <v>島根</v>
      </c>
      <c r="V30" s="955">
        <f t="shared" si="6"/>
        <v>147</v>
      </c>
      <c r="W30" s="1026">
        <f t="shared" si="7"/>
        <v>54</v>
      </c>
      <c r="X30" s="1027">
        <f>IFERROR(_xlfn.RANK.EQ(W30,$W$10:$W$56,0)+COUNTIF(W$10:W30,W30)-1,"-")</f>
        <v>16</v>
      </c>
      <c r="Y30" s="1017"/>
      <c r="Z30" s="949">
        <f t="shared" si="8"/>
        <v>21</v>
      </c>
      <c r="AA30" s="949" t="str">
        <f t="shared" si="9"/>
        <v>佐賀</v>
      </c>
      <c r="AB30" s="950">
        <f t="shared" si="10"/>
        <v>47</v>
      </c>
    </row>
    <row r="31" spans="2:28" ht="11.65" customHeight="1">
      <c r="B31" s="350" t="s">
        <v>147</v>
      </c>
      <c r="C31" s="360">
        <v>3560</v>
      </c>
      <c r="D31" s="361">
        <v>1230</v>
      </c>
      <c r="E31" s="361">
        <v>2320</v>
      </c>
      <c r="F31" s="361">
        <v>75</v>
      </c>
      <c r="G31" s="361">
        <v>2670</v>
      </c>
      <c r="I31" s="1021">
        <v>22</v>
      </c>
      <c r="J31" s="1022" t="s">
        <v>404</v>
      </c>
      <c r="K31" s="1026">
        <f t="shared" si="11"/>
        <v>52</v>
      </c>
      <c r="L31" s="1027">
        <f>IFERROR(_xlfn.RANK.EQ(K31,$K$10:$K$56,0)+COUNTIF(K$10:K31,K31)-1,"-")</f>
        <v>35</v>
      </c>
      <c r="M31" s="1027"/>
      <c r="N31" s="1028">
        <f t="shared" si="0"/>
        <v>22</v>
      </c>
      <c r="O31" s="1028" t="str">
        <f t="shared" si="1"/>
        <v>広島</v>
      </c>
      <c r="P31" s="1019">
        <f t="shared" si="2"/>
        <v>320</v>
      </c>
      <c r="Q31" s="1026">
        <f t="shared" si="3"/>
        <v>17</v>
      </c>
      <c r="R31" s="1029">
        <f>IFERROR(_xlfn.RANK.EQ(Q31,$Q$10:$Q$56,0)+COUNTIF(Q$10:Q31,Q31)-1,"-")</f>
        <v>36</v>
      </c>
      <c r="S31" s="1029"/>
      <c r="T31" s="1030">
        <f t="shared" si="4"/>
        <v>22</v>
      </c>
      <c r="U31" s="1030" t="str">
        <f t="shared" si="5"/>
        <v>宮崎</v>
      </c>
      <c r="V31" s="955">
        <f t="shared" si="6"/>
        <v>139</v>
      </c>
      <c r="W31" s="1026">
        <f t="shared" si="7"/>
        <v>33</v>
      </c>
      <c r="X31" s="1027">
        <f>IFERROR(_xlfn.RANK.EQ(W31,$W$10:$W$56,0)+COUNTIF(W$10:W31,W31)-1,"-")</f>
        <v>33</v>
      </c>
      <c r="Y31" s="1017"/>
      <c r="Z31" s="949">
        <f t="shared" si="8"/>
        <v>21</v>
      </c>
      <c r="AA31" s="949" t="str">
        <f t="shared" si="9"/>
        <v>鹿児島</v>
      </c>
      <c r="AB31" s="950">
        <f t="shared" si="10"/>
        <v>47</v>
      </c>
    </row>
    <row r="32" spans="2:28" ht="11.65" customHeight="1">
      <c r="B32" s="350" t="s">
        <v>158</v>
      </c>
      <c r="C32" s="360">
        <v>3430</v>
      </c>
      <c r="D32" s="361">
        <v>2390</v>
      </c>
      <c r="E32" s="361">
        <v>1040</v>
      </c>
      <c r="F32" s="361">
        <v>53</v>
      </c>
      <c r="G32" s="361">
        <v>1820</v>
      </c>
      <c r="I32" s="1021">
        <v>23</v>
      </c>
      <c r="J32" s="1022" t="s">
        <v>405</v>
      </c>
      <c r="K32" s="1026">
        <f t="shared" si="11"/>
        <v>21</v>
      </c>
      <c r="L32" s="1027">
        <f>IFERROR(_xlfn.RANK.EQ(K32,$K$10:$K$56,0)+COUNTIF(K$10:K32,K32)-1,"-")</f>
        <v>43</v>
      </c>
      <c r="M32" s="1027"/>
      <c r="N32" s="1028">
        <f t="shared" si="0"/>
        <v>23</v>
      </c>
      <c r="O32" s="1028" t="str">
        <f t="shared" si="1"/>
        <v>埼玉</v>
      </c>
      <c r="P32" s="1019">
        <f t="shared" si="2"/>
        <v>301</v>
      </c>
      <c r="Q32" s="1026">
        <f t="shared" si="3"/>
        <v>5</v>
      </c>
      <c r="R32" s="1029">
        <f>IFERROR(_xlfn.RANK.EQ(Q32,$Q$10:$Q$56,0)+COUNTIF(Q$10:Q32,Q32)-1,"-")</f>
        <v>43</v>
      </c>
      <c r="S32" s="1029"/>
      <c r="T32" s="1030">
        <f t="shared" si="4"/>
        <v>23</v>
      </c>
      <c r="U32" s="1030" t="str">
        <f t="shared" si="5"/>
        <v>広島</v>
      </c>
      <c r="V32" s="955">
        <f t="shared" si="6"/>
        <v>128</v>
      </c>
      <c r="W32" s="1026">
        <f t="shared" si="7"/>
        <v>25</v>
      </c>
      <c r="X32" s="1027">
        <f>IFERROR(_xlfn.RANK.EQ(W32,$W$10:$W$56,0)+COUNTIF(W$10:W32,W32)-1,"-")</f>
        <v>41</v>
      </c>
      <c r="Y32" s="1017"/>
      <c r="Z32" s="949">
        <f t="shared" si="8"/>
        <v>23</v>
      </c>
      <c r="AA32" s="949" t="str">
        <f t="shared" si="9"/>
        <v>神奈川</v>
      </c>
      <c r="AB32" s="950">
        <f t="shared" si="10"/>
        <v>46</v>
      </c>
    </row>
    <row r="33" spans="2:28" ht="11.65" customHeight="1">
      <c r="B33" s="350" t="s">
        <v>155</v>
      </c>
      <c r="C33" s="360">
        <v>574</v>
      </c>
      <c r="D33" s="361">
        <v>82</v>
      </c>
      <c r="E33" s="361">
        <v>492</v>
      </c>
      <c r="F33" s="361">
        <v>83</v>
      </c>
      <c r="G33" s="361">
        <v>476</v>
      </c>
      <c r="I33" s="1021">
        <v>24</v>
      </c>
      <c r="J33" s="1022" t="s">
        <v>406</v>
      </c>
      <c r="K33" s="1026">
        <f t="shared" si="11"/>
        <v>50</v>
      </c>
      <c r="L33" s="1027">
        <f>IFERROR(_xlfn.RANK.EQ(K33,$K$10:$K$56,0)+COUNTIF(K$10:K33,K33)-1,"-")</f>
        <v>36</v>
      </c>
      <c r="M33" s="1027"/>
      <c r="N33" s="1028">
        <f t="shared" si="0"/>
        <v>24</v>
      </c>
      <c r="O33" s="1028" t="str">
        <f t="shared" si="1"/>
        <v>千葉</v>
      </c>
      <c r="P33" s="1019">
        <f t="shared" si="2"/>
        <v>261</v>
      </c>
      <c r="Q33" s="1026">
        <f t="shared" si="3"/>
        <v>29</v>
      </c>
      <c r="R33" s="1029">
        <f>IFERROR(_xlfn.RANK.EQ(Q33,$Q$10:$Q$56,0)+COUNTIF(Q$10:Q33,Q33)-1,"-")</f>
        <v>33</v>
      </c>
      <c r="S33" s="1029"/>
      <c r="T33" s="1030">
        <f t="shared" si="4"/>
        <v>24</v>
      </c>
      <c r="U33" s="1030" t="str">
        <f t="shared" si="5"/>
        <v>石川</v>
      </c>
      <c r="V33" s="955">
        <f t="shared" si="6"/>
        <v>118</v>
      </c>
      <c r="W33" s="1026">
        <f t="shared" si="7"/>
        <v>58</v>
      </c>
      <c r="X33" s="1027">
        <f>IFERROR(_xlfn.RANK.EQ(W33,$W$10:$W$56,0)+COUNTIF(W$10:W33,W33)-1,"-")</f>
        <v>14</v>
      </c>
      <c r="Y33" s="1017"/>
      <c r="Z33" s="949">
        <f t="shared" si="8"/>
        <v>23</v>
      </c>
      <c r="AA33" s="949" t="str">
        <f t="shared" si="9"/>
        <v>沖縄</v>
      </c>
      <c r="AB33" s="950">
        <f t="shared" si="10"/>
        <v>46</v>
      </c>
    </row>
    <row r="34" spans="2:28" ht="11.65" customHeight="1">
      <c r="B34" s="350" t="s">
        <v>154</v>
      </c>
      <c r="C34" s="360">
        <v>301</v>
      </c>
      <c r="D34" s="361">
        <v>100</v>
      </c>
      <c r="E34" s="361">
        <v>201</v>
      </c>
      <c r="F34" s="361">
        <v>65</v>
      </c>
      <c r="G34" s="361">
        <v>196</v>
      </c>
      <c r="I34" s="1021">
        <v>25</v>
      </c>
      <c r="J34" s="1022" t="s">
        <v>407</v>
      </c>
      <c r="K34" s="1026">
        <f t="shared" si="11"/>
        <v>591</v>
      </c>
      <c r="L34" s="1027">
        <f>IFERROR(_xlfn.RANK.EQ(K34,$K$10:$K$56,0)+COUNTIF(K$10:K34,K34)-1,"-")</f>
        <v>17</v>
      </c>
      <c r="M34" s="1027"/>
      <c r="N34" s="1028">
        <f t="shared" si="0"/>
        <v>25</v>
      </c>
      <c r="O34" s="1028" t="str">
        <f t="shared" si="1"/>
        <v>宮崎</v>
      </c>
      <c r="P34" s="1019">
        <f t="shared" si="2"/>
        <v>232</v>
      </c>
      <c r="Q34" s="1026">
        <f t="shared" si="3"/>
        <v>361</v>
      </c>
      <c r="R34" s="1029">
        <f>IFERROR(_xlfn.RANK.EQ(Q34,$Q$10:$Q$56,0)+COUNTIF(Q$10:Q34,Q34)-1,"-")</f>
        <v>14</v>
      </c>
      <c r="S34" s="1029"/>
      <c r="T34" s="1030">
        <f t="shared" si="4"/>
        <v>25</v>
      </c>
      <c r="U34" s="1030" t="str">
        <f t="shared" si="5"/>
        <v>鳥取</v>
      </c>
      <c r="V34" s="955">
        <f t="shared" si="6"/>
        <v>117</v>
      </c>
      <c r="W34" s="1026">
        <f t="shared" si="7"/>
        <v>61</v>
      </c>
      <c r="X34" s="1027">
        <f>IFERROR(_xlfn.RANK.EQ(W34,$W$10:$W$56,0)+COUNTIF(W$10:W34,W34)-1,"-")</f>
        <v>9</v>
      </c>
      <c r="Y34" s="1017"/>
      <c r="Z34" s="949">
        <f t="shared" si="8"/>
        <v>25</v>
      </c>
      <c r="AA34" s="949" t="str">
        <f t="shared" si="9"/>
        <v>秋田</v>
      </c>
      <c r="AB34" s="950">
        <f t="shared" si="10"/>
        <v>43</v>
      </c>
    </row>
    <row r="35" spans="2:28" ht="11.65" customHeight="1">
      <c r="B35" s="350" t="s">
        <v>160</v>
      </c>
      <c r="C35" s="360">
        <v>261</v>
      </c>
      <c r="D35" s="361">
        <v>5</v>
      </c>
      <c r="E35" s="361">
        <v>256</v>
      </c>
      <c r="F35" s="361">
        <v>80</v>
      </c>
      <c r="G35" s="361">
        <v>208</v>
      </c>
      <c r="I35" s="1021">
        <v>26</v>
      </c>
      <c r="J35" s="1022" t="s">
        <v>408</v>
      </c>
      <c r="K35" s="1026">
        <f t="shared" si="11"/>
        <v>156</v>
      </c>
      <c r="L35" s="1027">
        <f>IFERROR(_xlfn.RANK.EQ(K35,$K$10:$K$56,0)+COUNTIF(K$10:K35,K35)-1,"-")</f>
        <v>30</v>
      </c>
      <c r="M35" s="1027"/>
      <c r="N35" s="1028">
        <f t="shared" si="0"/>
        <v>26</v>
      </c>
      <c r="O35" s="1028" t="str">
        <f t="shared" si="1"/>
        <v>大分</v>
      </c>
      <c r="P35" s="1019">
        <f t="shared" si="2"/>
        <v>188</v>
      </c>
      <c r="Q35" s="1026">
        <f t="shared" si="3"/>
        <v>51</v>
      </c>
      <c r="R35" s="1029">
        <f>IFERROR(_xlfn.RANK.EQ(Q35,$Q$10:$Q$56,0)+COUNTIF(Q$10:Q35,Q35)-1,"-")</f>
        <v>30</v>
      </c>
      <c r="S35" s="1029"/>
      <c r="T35" s="1030">
        <f t="shared" si="4"/>
        <v>26</v>
      </c>
      <c r="U35" s="1030" t="str">
        <f t="shared" si="5"/>
        <v>長崎</v>
      </c>
      <c r="V35" s="955">
        <f t="shared" si="6"/>
        <v>110</v>
      </c>
      <c r="W35" s="1026">
        <f t="shared" si="7"/>
        <v>33</v>
      </c>
      <c r="X35" s="1027">
        <f>IFERROR(_xlfn.RANK.EQ(W35,$W$10:$W$56,0)+COUNTIF(W$10:W35,W35)-1,"-")</f>
        <v>34</v>
      </c>
      <c r="Y35" s="1017"/>
      <c r="Z35" s="949">
        <f t="shared" si="8"/>
        <v>26</v>
      </c>
      <c r="AA35" s="949" t="str">
        <f t="shared" si="9"/>
        <v>東京</v>
      </c>
      <c r="AB35" s="950">
        <f t="shared" si="10"/>
        <v>42</v>
      </c>
    </row>
    <row r="36" spans="2:28" ht="11.65" customHeight="1">
      <c r="B36" s="350" t="s">
        <v>174</v>
      </c>
      <c r="C36" s="360">
        <v>3</v>
      </c>
      <c r="D36" s="361" t="s">
        <v>145</v>
      </c>
      <c r="E36" s="361">
        <v>3</v>
      </c>
      <c r="F36" s="361">
        <v>42</v>
      </c>
      <c r="G36" s="361">
        <v>1</v>
      </c>
      <c r="I36" s="1021">
        <v>27</v>
      </c>
      <c r="J36" s="1022" t="s">
        <v>409</v>
      </c>
      <c r="K36" s="1026" t="str">
        <f t="shared" si="11"/>
        <v>x</v>
      </c>
      <c r="L36" s="1027" t="str">
        <f>IFERROR(_xlfn.RANK.EQ(K36,$K$10:$K$56,0)+COUNTIF(K$10:K36,K36)-1,"-")</f>
        <v>-</v>
      </c>
      <c r="M36" s="1027"/>
      <c r="N36" s="1028">
        <f t="shared" si="0"/>
        <v>27</v>
      </c>
      <c r="O36" s="1028" t="str">
        <f t="shared" si="1"/>
        <v>山梨</v>
      </c>
      <c r="P36" s="1019">
        <f t="shared" si="2"/>
        <v>187</v>
      </c>
      <c r="Q36" s="1026" t="str">
        <f t="shared" si="3"/>
        <v>x</v>
      </c>
      <c r="R36" s="1029" t="str">
        <f>IFERROR(_xlfn.RANK.EQ(Q36,$Q$10:$Q$56,0)+COUNTIF(Q$10:Q36,Q36)-1,"-")</f>
        <v>-</v>
      </c>
      <c r="S36" s="1029"/>
      <c r="T36" s="1030">
        <f t="shared" si="4"/>
        <v>27</v>
      </c>
      <c r="U36" s="1030" t="str">
        <f t="shared" si="5"/>
        <v>山梨</v>
      </c>
      <c r="V36" s="955">
        <f t="shared" si="6"/>
        <v>108</v>
      </c>
      <c r="W36" s="1026">
        <f t="shared" si="7"/>
        <v>77</v>
      </c>
      <c r="X36" s="1027">
        <f>IFERROR(_xlfn.RANK.EQ(W36,$W$10:$W$56,0)+COUNTIF(W$10:W36,W36)-1,"-")</f>
        <v>3</v>
      </c>
      <c r="Y36" s="1017"/>
      <c r="Z36" s="949">
        <f t="shared" si="8"/>
        <v>27</v>
      </c>
      <c r="AA36" s="949" t="str">
        <f t="shared" si="9"/>
        <v>福岡</v>
      </c>
      <c r="AB36" s="950">
        <f t="shared" si="10"/>
        <v>41</v>
      </c>
    </row>
    <row r="37" spans="2:28" ht="11.65" customHeight="1">
      <c r="B37" s="350" t="s">
        <v>178</v>
      </c>
      <c r="C37" s="360">
        <v>27</v>
      </c>
      <c r="D37" s="361">
        <v>2</v>
      </c>
      <c r="E37" s="361">
        <v>25</v>
      </c>
      <c r="F37" s="361">
        <v>46</v>
      </c>
      <c r="G37" s="361">
        <v>12</v>
      </c>
      <c r="I37" s="1021">
        <v>28</v>
      </c>
      <c r="J37" s="1022" t="s">
        <v>410</v>
      </c>
      <c r="K37" s="1026">
        <f t="shared" si="11"/>
        <v>184</v>
      </c>
      <c r="L37" s="1027">
        <f>IFERROR(_xlfn.RANK.EQ(K37,$K$10:$K$56,0)+COUNTIF(K$10:K37,K37)-1,"-")</f>
        <v>28</v>
      </c>
      <c r="M37" s="1027"/>
      <c r="N37" s="1028">
        <f t="shared" si="0"/>
        <v>28</v>
      </c>
      <c r="O37" s="1028" t="str">
        <f t="shared" si="1"/>
        <v>兵庫</v>
      </c>
      <c r="P37" s="1019">
        <f t="shared" si="2"/>
        <v>184</v>
      </c>
      <c r="Q37" s="1026">
        <f t="shared" si="3"/>
        <v>59</v>
      </c>
      <c r="R37" s="1029">
        <f>IFERROR(_xlfn.RANK.EQ(Q37,$Q$10:$Q$56,0)+COUNTIF(Q$10:Q37,Q37)-1,"-")</f>
        <v>29</v>
      </c>
      <c r="S37" s="1029"/>
      <c r="T37" s="1030">
        <f t="shared" si="4"/>
        <v>28</v>
      </c>
      <c r="U37" s="1030" t="str">
        <f t="shared" si="5"/>
        <v>岡山</v>
      </c>
      <c r="V37" s="955">
        <f t="shared" si="6"/>
        <v>83</v>
      </c>
      <c r="W37" s="1026">
        <f t="shared" si="7"/>
        <v>32</v>
      </c>
      <c r="X37" s="1027">
        <f>IFERROR(_xlfn.RANK.EQ(W37,$W$10:$W$56,0)+COUNTIF(W$10:W37,W37)-1,"-")</f>
        <v>35</v>
      </c>
      <c r="Y37" s="1017"/>
      <c r="Z37" s="949">
        <f t="shared" si="8"/>
        <v>28</v>
      </c>
      <c r="AA37" s="949" t="str">
        <f t="shared" si="9"/>
        <v>山形</v>
      </c>
      <c r="AB37" s="950">
        <f t="shared" si="10"/>
        <v>40</v>
      </c>
    </row>
    <row r="38" spans="2:28" ht="11.65" customHeight="1">
      <c r="B38" s="350" t="s">
        <v>135</v>
      </c>
      <c r="C38" s="360">
        <v>1300</v>
      </c>
      <c r="D38" s="361">
        <v>931</v>
      </c>
      <c r="E38" s="361">
        <v>371</v>
      </c>
      <c r="F38" s="361">
        <v>38</v>
      </c>
      <c r="G38" s="361">
        <v>494</v>
      </c>
      <c r="I38" s="1021">
        <v>29</v>
      </c>
      <c r="J38" s="1022" t="s">
        <v>411</v>
      </c>
      <c r="K38" s="1026">
        <f t="shared" si="11"/>
        <v>28</v>
      </c>
      <c r="L38" s="1027">
        <f>IFERROR(_xlfn.RANK.EQ(K38,$K$10:$K$56,0)+COUNTIF(K$10:K38,K38)-1,"-")</f>
        <v>40</v>
      </c>
      <c r="M38" s="1027"/>
      <c r="N38" s="1028">
        <f t="shared" si="0"/>
        <v>29</v>
      </c>
      <c r="O38" s="1028" t="str">
        <f t="shared" si="1"/>
        <v>岡山</v>
      </c>
      <c r="P38" s="1019">
        <f t="shared" si="2"/>
        <v>162</v>
      </c>
      <c r="Q38" s="1026">
        <f t="shared" si="3"/>
        <v>6</v>
      </c>
      <c r="R38" s="1029">
        <f>IFERROR(_xlfn.RANK.EQ(Q38,$Q$10:$Q$56,0)+COUNTIF(Q$10:Q38,Q38)-1,"-")</f>
        <v>42</v>
      </c>
      <c r="S38" s="1029"/>
      <c r="T38" s="1030">
        <f t="shared" si="4"/>
        <v>29</v>
      </c>
      <c r="U38" s="1030" t="str">
        <f t="shared" si="5"/>
        <v>兵庫</v>
      </c>
      <c r="V38" s="955">
        <f t="shared" si="6"/>
        <v>59</v>
      </c>
      <c r="W38" s="1026">
        <f t="shared" si="7"/>
        <v>20</v>
      </c>
      <c r="X38" s="1027">
        <f>IFERROR(_xlfn.RANK.EQ(W38,$W$10:$W$56,0)+COUNTIF(W$10:W38,W38)-1,"-")</f>
        <v>47</v>
      </c>
      <c r="Y38" s="1017"/>
      <c r="Z38" s="949">
        <f t="shared" si="8"/>
        <v>28</v>
      </c>
      <c r="AA38" s="949" t="str">
        <f t="shared" si="9"/>
        <v>広島</v>
      </c>
      <c r="AB38" s="950">
        <f t="shared" si="10"/>
        <v>40</v>
      </c>
    </row>
    <row r="39" spans="2:28" ht="11.65" customHeight="1">
      <c r="B39" s="350" t="s">
        <v>167</v>
      </c>
      <c r="C39" s="360">
        <v>592</v>
      </c>
      <c r="D39" s="361">
        <v>578</v>
      </c>
      <c r="E39" s="361">
        <v>14</v>
      </c>
      <c r="F39" s="361">
        <v>38</v>
      </c>
      <c r="G39" s="361">
        <v>225</v>
      </c>
      <c r="I39" s="1021">
        <v>30</v>
      </c>
      <c r="J39" s="1022" t="s">
        <v>412</v>
      </c>
      <c r="K39" s="1026">
        <f t="shared" si="11"/>
        <v>3</v>
      </c>
      <c r="L39" s="1027">
        <f>IFERROR(_xlfn.RANK.EQ(K39,$K$10:$K$56,0)+COUNTIF(K$10:K39,K39)-1,"-")</f>
        <v>45</v>
      </c>
      <c r="M39" s="1027"/>
      <c r="N39" s="1028">
        <f t="shared" si="0"/>
        <v>30</v>
      </c>
      <c r="O39" s="1028" t="str">
        <f t="shared" si="1"/>
        <v>京都</v>
      </c>
      <c r="P39" s="1019">
        <f t="shared" si="2"/>
        <v>156</v>
      </c>
      <c r="Q39" s="1026">
        <f t="shared" si="3"/>
        <v>1</v>
      </c>
      <c r="R39" s="1029">
        <f>IFERROR(_xlfn.RANK.EQ(Q39,$Q$10:$Q$56,0)+COUNTIF(Q$10:Q39,Q39)-1,"-")</f>
        <v>45</v>
      </c>
      <c r="S39" s="1029"/>
      <c r="T39" s="1030">
        <f t="shared" si="4"/>
        <v>30</v>
      </c>
      <c r="U39" s="1030" t="str">
        <f t="shared" si="5"/>
        <v>京都</v>
      </c>
      <c r="V39" s="955">
        <f t="shared" si="6"/>
        <v>51</v>
      </c>
      <c r="W39" s="1026">
        <f t="shared" si="7"/>
        <v>23</v>
      </c>
      <c r="X39" s="1027">
        <f>IFERROR(_xlfn.RANK.EQ(W39,$W$10:$W$56,0)+COUNTIF(W$10:W39,W39)-1,"-")</f>
        <v>45</v>
      </c>
      <c r="Y39" s="1017"/>
      <c r="Z39" s="949">
        <f t="shared" si="8"/>
        <v>30</v>
      </c>
      <c r="AA39" s="949" t="str">
        <f t="shared" si="9"/>
        <v>徳島</v>
      </c>
      <c r="AB39" s="950">
        <f t="shared" si="10"/>
        <v>39</v>
      </c>
    </row>
    <row r="40" spans="2:28" ht="11.65" customHeight="1">
      <c r="B40" s="350" t="s">
        <v>177</v>
      </c>
      <c r="C40" s="360">
        <v>393</v>
      </c>
      <c r="D40" s="361">
        <v>343</v>
      </c>
      <c r="E40" s="361">
        <v>50</v>
      </c>
      <c r="F40" s="361">
        <v>30</v>
      </c>
      <c r="G40" s="361">
        <v>118</v>
      </c>
      <c r="I40" s="1021">
        <v>31</v>
      </c>
      <c r="J40" s="1022" t="s">
        <v>413</v>
      </c>
      <c r="K40" s="1026">
        <f t="shared" si="11"/>
        <v>365</v>
      </c>
      <c r="L40" s="1027">
        <f>IFERROR(_xlfn.RANK.EQ(K40,$K$10:$K$56,0)+COUNTIF(K$10:K40,K40)-1,"-")</f>
        <v>20</v>
      </c>
      <c r="M40" s="1027"/>
      <c r="N40" s="1028">
        <f t="shared" si="0"/>
        <v>31</v>
      </c>
      <c r="O40" s="1028" t="str">
        <f t="shared" si="1"/>
        <v>長崎</v>
      </c>
      <c r="P40" s="1019">
        <f t="shared" si="2"/>
        <v>148</v>
      </c>
      <c r="Q40" s="1026">
        <f t="shared" si="3"/>
        <v>117</v>
      </c>
      <c r="R40" s="1029">
        <f>IFERROR(_xlfn.RANK.EQ(Q40,$Q$10:$Q$56,0)+COUNTIF(Q$10:Q40,Q40)-1,"-")</f>
        <v>25</v>
      </c>
      <c r="S40" s="1029"/>
      <c r="T40" s="1030">
        <f t="shared" si="4"/>
        <v>31</v>
      </c>
      <c r="U40" s="1030" t="str">
        <f t="shared" si="5"/>
        <v>大分</v>
      </c>
      <c r="V40" s="955">
        <f t="shared" si="6"/>
        <v>45</v>
      </c>
      <c r="W40" s="1026">
        <f t="shared" si="7"/>
        <v>32</v>
      </c>
      <c r="X40" s="1027">
        <f>IFERROR(_xlfn.RANK.EQ(W40,$W$10:$W$56,0)+COUNTIF(W$10:W40,W40)-1,"-")</f>
        <v>36</v>
      </c>
      <c r="Y40" s="1017"/>
      <c r="Z40" s="949">
        <f t="shared" si="8"/>
        <v>31</v>
      </c>
      <c r="AA40" s="949" t="str">
        <f t="shared" si="9"/>
        <v>新潟</v>
      </c>
      <c r="AB40" s="950">
        <f t="shared" si="10"/>
        <v>38</v>
      </c>
    </row>
    <row r="41" spans="2:28" ht="11.65" customHeight="1">
      <c r="B41" s="350" t="s">
        <v>161</v>
      </c>
      <c r="C41" s="360">
        <v>3690</v>
      </c>
      <c r="D41" s="361">
        <v>3630</v>
      </c>
      <c r="E41" s="361">
        <v>66</v>
      </c>
      <c r="F41" s="361">
        <v>66</v>
      </c>
      <c r="G41" s="361">
        <v>2440</v>
      </c>
      <c r="I41" s="1021">
        <v>32</v>
      </c>
      <c r="J41" s="1022" t="s">
        <v>414</v>
      </c>
      <c r="K41" s="1026">
        <f t="shared" si="11"/>
        <v>614</v>
      </c>
      <c r="L41" s="1027">
        <f>IFERROR(_xlfn.RANK.EQ(K41,$K$10:$K$56,0)+COUNTIF(K$10:K41,K41)-1,"-")</f>
        <v>14</v>
      </c>
      <c r="M41" s="1027"/>
      <c r="N41" s="1028">
        <f t="shared" si="0"/>
        <v>32</v>
      </c>
      <c r="O41" s="1028" t="str">
        <f t="shared" si="1"/>
        <v>福岡</v>
      </c>
      <c r="P41" s="1019">
        <f t="shared" si="2"/>
        <v>105</v>
      </c>
      <c r="Q41" s="1026">
        <f t="shared" si="3"/>
        <v>147</v>
      </c>
      <c r="R41" s="1029">
        <f>IFERROR(_xlfn.RANK.EQ(Q41,$Q$10:$Q$56,0)+COUNTIF(Q$10:Q41,Q41)-1,"-")</f>
        <v>21</v>
      </c>
      <c r="S41" s="1029"/>
      <c r="T41" s="1030">
        <f t="shared" si="4"/>
        <v>32</v>
      </c>
      <c r="U41" s="1030" t="str">
        <f t="shared" si="5"/>
        <v>福岡</v>
      </c>
      <c r="V41" s="955">
        <f t="shared" si="6"/>
        <v>43</v>
      </c>
      <c r="W41" s="1026">
        <f t="shared" si="7"/>
        <v>24</v>
      </c>
      <c r="X41" s="1027">
        <f>IFERROR(_xlfn.RANK.EQ(W41,$W$10:$W$56,0)+COUNTIF(W$10:W41,W41)-1,"-")</f>
        <v>42</v>
      </c>
      <c r="Y41" s="1017"/>
      <c r="Z41" s="949">
        <f t="shared" si="8"/>
        <v>31</v>
      </c>
      <c r="AA41" s="949" t="str">
        <f t="shared" si="9"/>
        <v>富山</v>
      </c>
      <c r="AB41" s="950">
        <f t="shared" si="10"/>
        <v>38</v>
      </c>
    </row>
    <row r="42" spans="2:28" ht="11.65" customHeight="1">
      <c r="B42" s="350" t="s">
        <v>169</v>
      </c>
      <c r="C42" s="360">
        <v>187</v>
      </c>
      <c r="D42" s="361">
        <v>136</v>
      </c>
      <c r="E42" s="361">
        <v>51</v>
      </c>
      <c r="F42" s="361">
        <v>58</v>
      </c>
      <c r="G42" s="361">
        <v>108</v>
      </c>
      <c r="I42" s="1021">
        <v>33</v>
      </c>
      <c r="J42" s="1022" t="s">
        <v>415</v>
      </c>
      <c r="K42" s="1026">
        <f t="shared" si="11"/>
        <v>162</v>
      </c>
      <c r="L42" s="1027">
        <f>IFERROR(_xlfn.RANK.EQ(K42,$K$10:$K$56,0)+COUNTIF(K$10:K42,K42)-1,"-")</f>
        <v>29</v>
      </c>
      <c r="M42" s="1027"/>
      <c r="N42" s="1028">
        <f t="shared" si="0"/>
        <v>33</v>
      </c>
      <c r="O42" s="1028" t="str">
        <f t="shared" si="1"/>
        <v>山口</v>
      </c>
      <c r="P42" s="1019">
        <f t="shared" si="2"/>
        <v>67</v>
      </c>
      <c r="Q42" s="1026">
        <f t="shared" si="3"/>
        <v>83</v>
      </c>
      <c r="R42" s="1029">
        <f>IFERROR(_xlfn.RANK.EQ(Q42,$Q$10:$Q$56,0)+COUNTIF(Q$10:Q42,Q42)-1,"-")</f>
        <v>28</v>
      </c>
      <c r="S42" s="1029"/>
      <c r="T42" s="1030">
        <f t="shared" si="4"/>
        <v>33</v>
      </c>
      <c r="U42" s="1030" t="str">
        <f t="shared" si="5"/>
        <v>三重</v>
      </c>
      <c r="V42" s="955">
        <f t="shared" si="6"/>
        <v>29</v>
      </c>
      <c r="W42" s="1026">
        <f t="shared" si="7"/>
        <v>51</v>
      </c>
      <c r="X42" s="1027">
        <f>IFERROR(_xlfn.RANK.EQ(W42,$W$10:$W$56,0)+COUNTIF(W$10:W42,W42)-1,"-")</f>
        <v>19</v>
      </c>
      <c r="Y42" s="1017"/>
      <c r="Z42" s="949">
        <f t="shared" si="8"/>
        <v>33</v>
      </c>
      <c r="AA42" s="949" t="str">
        <f t="shared" si="9"/>
        <v>静岡</v>
      </c>
      <c r="AB42" s="950">
        <f t="shared" si="10"/>
        <v>33</v>
      </c>
    </row>
    <row r="43" spans="2:28" ht="11.65" customHeight="1">
      <c r="B43" s="350" t="s">
        <v>141</v>
      </c>
      <c r="C43" s="360">
        <v>4470</v>
      </c>
      <c r="D43" s="361">
        <v>2760</v>
      </c>
      <c r="E43" s="361">
        <v>1710</v>
      </c>
      <c r="F43" s="361">
        <v>60</v>
      </c>
      <c r="G43" s="361">
        <v>2680</v>
      </c>
      <c r="I43" s="1021">
        <v>34</v>
      </c>
      <c r="J43" s="1022" t="s">
        <v>416</v>
      </c>
      <c r="K43" s="1026">
        <f t="shared" si="11"/>
        <v>320</v>
      </c>
      <c r="L43" s="1027">
        <f>IFERROR(_xlfn.RANK.EQ(K43,$K$10:$K$56,0)+COUNTIF(K$10:K43,K43)-1,"-")</f>
        <v>22</v>
      </c>
      <c r="M43" s="1027"/>
      <c r="N43" s="1028">
        <f t="shared" si="0"/>
        <v>34</v>
      </c>
      <c r="O43" s="1028" t="str">
        <f t="shared" si="1"/>
        <v>佐賀</v>
      </c>
      <c r="P43" s="1019">
        <f t="shared" si="2"/>
        <v>58</v>
      </c>
      <c r="Q43" s="1026">
        <f t="shared" si="3"/>
        <v>128</v>
      </c>
      <c r="R43" s="1029">
        <f>IFERROR(_xlfn.RANK.EQ(Q43,$Q$10:$Q$56,0)+COUNTIF(Q$10:Q43,Q43)-1,"-")</f>
        <v>23</v>
      </c>
      <c r="S43" s="1029"/>
      <c r="T43" s="1030">
        <f t="shared" si="4"/>
        <v>34</v>
      </c>
      <c r="U43" s="1030" t="str">
        <f t="shared" si="5"/>
        <v>佐賀</v>
      </c>
      <c r="V43" s="955">
        <f t="shared" si="6"/>
        <v>27</v>
      </c>
      <c r="W43" s="1026">
        <f t="shared" si="7"/>
        <v>40</v>
      </c>
      <c r="X43" s="1027">
        <f>IFERROR(_xlfn.RANK.EQ(W43,$W$10:$W$56,0)+COUNTIF(W$10:W43,W43)-1,"-")</f>
        <v>29</v>
      </c>
      <c r="Y43" s="1017"/>
      <c r="Z43" s="949">
        <f t="shared" si="8"/>
        <v>33</v>
      </c>
      <c r="AA43" s="949" t="str">
        <f t="shared" si="9"/>
        <v>京都</v>
      </c>
      <c r="AB43" s="950">
        <f t="shared" si="10"/>
        <v>33</v>
      </c>
    </row>
    <row r="44" spans="2:28" ht="11.65" customHeight="1">
      <c r="B44" s="350" t="s">
        <v>170</v>
      </c>
      <c r="C44" s="360">
        <v>348</v>
      </c>
      <c r="D44" s="361">
        <v>330</v>
      </c>
      <c r="E44" s="361">
        <v>18</v>
      </c>
      <c r="F44" s="361">
        <v>54</v>
      </c>
      <c r="G44" s="361">
        <v>188</v>
      </c>
      <c r="I44" s="1021">
        <v>35</v>
      </c>
      <c r="J44" s="1022" t="s">
        <v>417</v>
      </c>
      <c r="K44" s="1026">
        <f t="shared" si="11"/>
        <v>67</v>
      </c>
      <c r="L44" s="1027">
        <f>IFERROR(_xlfn.RANK.EQ(K44,$K$10:$K$56,0)+COUNTIF(K$10:K44,K44)-1,"-")</f>
        <v>33</v>
      </c>
      <c r="M44" s="1027"/>
      <c r="N44" s="1028">
        <f t="shared" si="0"/>
        <v>35</v>
      </c>
      <c r="O44" s="1028" t="str">
        <f t="shared" si="1"/>
        <v>静岡</v>
      </c>
      <c r="P44" s="1019">
        <f t="shared" si="2"/>
        <v>52</v>
      </c>
      <c r="Q44" s="1026">
        <f t="shared" si="3"/>
        <v>20</v>
      </c>
      <c r="R44" s="1029">
        <f>IFERROR(_xlfn.RANK.EQ(Q44,$Q$10:$Q$56,0)+COUNTIF(Q$10:Q44,Q44)-1,"-")</f>
        <v>35</v>
      </c>
      <c r="S44" s="1029"/>
      <c r="T44" s="1030">
        <f t="shared" si="4"/>
        <v>35</v>
      </c>
      <c r="U44" s="1030" t="str">
        <f t="shared" si="5"/>
        <v>山口</v>
      </c>
      <c r="V44" s="955">
        <f t="shared" si="6"/>
        <v>20</v>
      </c>
      <c r="W44" s="1026">
        <f t="shared" si="7"/>
        <v>30</v>
      </c>
      <c r="X44" s="1027">
        <f>IFERROR(_xlfn.RANK.EQ(W44,$W$10:$W$56,0)+COUNTIF(W$10:W44,W44)-1,"-")</f>
        <v>38</v>
      </c>
      <c r="Y44" s="1017"/>
      <c r="Z44" s="949">
        <f t="shared" si="8"/>
        <v>35</v>
      </c>
      <c r="AA44" s="949" t="str">
        <f t="shared" si="9"/>
        <v>兵庫</v>
      </c>
      <c r="AB44" s="950">
        <f t="shared" si="10"/>
        <v>32</v>
      </c>
    </row>
    <row r="45" spans="2:28" ht="11.65" customHeight="1">
      <c r="B45" s="350" t="s">
        <v>152</v>
      </c>
      <c r="C45" s="360">
        <v>52</v>
      </c>
      <c r="D45" s="361">
        <v>25</v>
      </c>
      <c r="E45" s="361">
        <v>27</v>
      </c>
      <c r="F45" s="361">
        <v>33</v>
      </c>
      <c r="G45" s="361">
        <v>17</v>
      </c>
      <c r="I45" s="1021">
        <v>36</v>
      </c>
      <c r="J45" s="1022" t="s">
        <v>418</v>
      </c>
      <c r="K45" s="1026">
        <f t="shared" si="11"/>
        <v>30</v>
      </c>
      <c r="L45" s="1027">
        <f>IFERROR(_xlfn.RANK.EQ(K45,$K$10:$K$56,0)+COUNTIF(K$10:K45,K45)-1,"-")</f>
        <v>37</v>
      </c>
      <c r="M45" s="1027"/>
      <c r="N45" s="1028">
        <f t="shared" si="0"/>
        <v>36</v>
      </c>
      <c r="O45" s="1028" t="str">
        <f t="shared" si="1"/>
        <v>三重</v>
      </c>
      <c r="P45" s="1019">
        <f t="shared" si="2"/>
        <v>50</v>
      </c>
      <c r="Q45" s="1026">
        <f t="shared" si="3"/>
        <v>12</v>
      </c>
      <c r="R45" s="1029">
        <f>IFERROR(_xlfn.RANK.EQ(Q45,$Q$10:$Q$56,0)+COUNTIF(Q$10:Q45,Q45)-1,"-")</f>
        <v>39</v>
      </c>
      <c r="S45" s="1029"/>
      <c r="T45" s="1030">
        <f t="shared" si="4"/>
        <v>36</v>
      </c>
      <c r="U45" s="1030" t="str">
        <f t="shared" si="5"/>
        <v>静岡</v>
      </c>
      <c r="V45" s="955">
        <f t="shared" si="6"/>
        <v>17</v>
      </c>
      <c r="W45" s="1026">
        <f t="shared" si="7"/>
        <v>39</v>
      </c>
      <c r="X45" s="1027">
        <f>IFERROR(_xlfn.RANK.EQ(W45,$W$10:$W$56,0)+COUNTIF(W$10:W45,W45)-1,"-")</f>
        <v>30</v>
      </c>
      <c r="Y45" s="1017"/>
      <c r="Z45" s="949">
        <f t="shared" si="8"/>
        <v>35</v>
      </c>
      <c r="AA45" s="949" t="str">
        <f t="shared" si="9"/>
        <v>鳥取</v>
      </c>
      <c r="AB45" s="950">
        <f t="shared" si="10"/>
        <v>32</v>
      </c>
    </row>
    <row r="46" spans="2:28" ht="11.65" customHeight="1">
      <c r="B46" s="350" t="s">
        <v>137</v>
      </c>
      <c r="C46" s="360">
        <v>21</v>
      </c>
      <c r="D46" s="361">
        <v>12</v>
      </c>
      <c r="E46" s="361">
        <v>9</v>
      </c>
      <c r="F46" s="361">
        <v>25</v>
      </c>
      <c r="G46" s="361">
        <v>5</v>
      </c>
      <c r="I46" s="1021">
        <v>37</v>
      </c>
      <c r="J46" s="1022" t="s">
        <v>419</v>
      </c>
      <c r="K46" s="1026">
        <f t="shared" si="11"/>
        <v>30</v>
      </c>
      <c r="L46" s="1027">
        <f>IFERROR(_xlfn.RANK.EQ(K46,$K$10:$K$56,0)+COUNTIF(K$10:K46,K46)-1,"-")</f>
        <v>38</v>
      </c>
      <c r="M46" s="1027"/>
      <c r="N46" s="1028">
        <f t="shared" si="0"/>
        <v>37</v>
      </c>
      <c r="O46" s="1028" t="str">
        <f t="shared" si="1"/>
        <v>徳島</v>
      </c>
      <c r="P46" s="1019">
        <f t="shared" si="2"/>
        <v>30</v>
      </c>
      <c r="Q46" s="1026">
        <f t="shared" si="3"/>
        <v>8</v>
      </c>
      <c r="R46" s="1029">
        <f>IFERROR(_xlfn.RANK.EQ(Q46,$Q$10:$Q$56,0)+COUNTIF(Q$10:Q46,Q46)-1,"-")</f>
        <v>40</v>
      </c>
      <c r="S46" s="1029"/>
      <c r="T46" s="1030">
        <f t="shared" si="4"/>
        <v>37</v>
      </c>
      <c r="U46" s="1030" t="str">
        <f t="shared" si="5"/>
        <v>沖縄</v>
      </c>
      <c r="V46" s="955">
        <f t="shared" si="6"/>
        <v>13</v>
      </c>
      <c r="W46" s="1026">
        <f t="shared" si="7"/>
        <v>27</v>
      </c>
      <c r="X46" s="1027">
        <f>IFERROR(_xlfn.RANK.EQ(W46,$W$10:$W$56,0)+COUNTIF(W$10:W46,W46)-1,"-")</f>
        <v>39</v>
      </c>
      <c r="Y46" s="1017"/>
      <c r="Z46" s="949">
        <f t="shared" si="8"/>
        <v>37</v>
      </c>
      <c r="AA46" s="949" t="str">
        <f t="shared" si="9"/>
        <v>石川</v>
      </c>
      <c r="AB46" s="950">
        <f t="shared" si="10"/>
        <v>30</v>
      </c>
    </row>
    <row r="47" spans="2:28" ht="11.65" customHeight="1">
      <c r="B47" s="350" t="s">
        <v>153</v>
      </c>
      <c r="C47" s="360">
        <v>50</v>
      </c>
      <c r="D47" s="361">
        <v>40</v>
      </c>
      <c r="E47" s="361">
        <v>10</v>
      </c>
      <c r="F47" s="361">
        <v>58</v>
      </c>
      <c r="G47" s="361">
        <v>29</v>
      </c>
      <c r="I47" s="1021">
        <v>38</v>
      </c>
      <c r="J47" s="1022" t="s">
        <v>420</v>
      </c>
      <c r="K47" s="1026">
        <f t="shared" si="11"/>
        <v>30</v>
      </c>
      <c r="L47" s="1027">
        <f>IFERROR(_xlfn.RANK.EQ(K47,$K$10:$K$56,0)+COUNTIF(K$10:K47,K47)-1,"-")</f>
        <v>39</v>
      </c>
      <c r="M47" s="1027"/>
      <c r="N47" s="1028">
        <f t="shared" si="0"/>
        <v>37</v>
      </c>
      <c r="O47" s="1028" t="str">
        <f t="shared" si="1"/>
        <v>香川</v>
      </c>
      <c r="P47" s="1019">
        <f t="shared" si="2"/>
        <v>30</v>
      </c>
      <c r="Q47" s="1026">
        <f t="shared" si="3"/>
        <v>7</v>
      </c>
      <c r="R47" s="1029">
        <f>IFERROR(_xlfn.RANK.EQ(Q47,$Q$10:$Q$56,0)+COUNTIF(Q$10:Q47,Q47)-1,"-")</f>
        <v>41</v>
      </c>
      <c r="S47" s="1029"/>
      <c r="T47" s="1030">
        <f t="shared" si="4"/>
        <v>38</v>
      </c>
      <c r="U47" s="1030" t="str">
        <f t="shared" si="5"/>
        <v>神奈川</v>
      </c>
      <c r="V47" s="955">
        <f t="shared" si="6"/>
        <v>12</v>
      </c>
      <c r="W47" s="1026">
        <f t="shared" si="7"/>
        <v>24</v>
      </c>
      <c r="X47" s="1027">
        <f>IFERROR(_xlfn.RANK.EQ(W47,$W$10:$W$56,0)+COUNTIF(W$10:W47,W47)-1,"-")</f>
        <v>43</v>
      </c>
      <c r="Y47" s="1017"/>
      <c r="Z47" s="949">
        <f t="shared" si="8"/>
        <v>37</v>
      </c>
      <c r="AA47" s="949" t="str">
        <f t="shared" si="9"/>
        <v>山口</v>
      </c>
      <c r="AB47" s="950">
        <f t="shared" si="10"/>
        <v>30</v>
      </c>
    </row>
    <row r="48" spans="2:28" ht="11.65" customHeight="1">
      <c r="B48" s="350" t="s">
        <v>157</v>
      </c>
      <c r="C48" s="360">
        <v>591</v>
      </c>
      <c r="D48" s="361">
        <v>588</v>
      </c>
      <c r="E48" s="361">
        <v>3</v>
      </c>
      <c r="F48" s="361">
        <v>61</v>
      </c>
      <c r="G48" s="361">
        <v>361</v>
      </c>
      <c r="I48" s="1021">
        <v>39</v>
      </c>
      <c r="J48" s="1022" t="s">
        <v>421</v>
      </c>
      <c r="K48" s="1026">
        <f t="shared" si="11"/>
        <v>3</v>
      </c>
      <c r="L48" s="1027">
        <f>IFERROR(_xlfn.RANK.EQ(K48,$K$10:$K$56,0)+COUNTIF(K$10:K48,K48)-1,"-")</f>
        <v>46</v>
      </c>
      <c r="M48" s="1027"/>
      <c r="N48" s="1028">
        <f t="shared" si="0"/>
        <v>37</v>
      </c>
      <c r="O48" s="1028" t="str">
        <f t="shared" si="1"/>
        <v>愛媛</v>
      </c>
      <c r="P48" s="1019">
        <f t="shared" si="2"/>
        <v>30</v>
      </c>
      <c r="Q48" s="1026">
        <f t="shared" si="3"/>
        <v>1</v>
      </c>
      <c r="R48" s="1029">
        <f>IFERROR(_xlfn.RANK.EQ(Q48,$Q$10:$Q$56,0)+COUNTIF(Q$10:Q48,Q48)-1,"-")</f>
        <v>46</v>
      </c>
      <c r="S48" s="1029"/>
      <c r="T48" s="1030">
        <f t="shared" si="4"/>
        <v>38</v>
      </c>
      <c r="U48" s="1030" t="str">
        <f t="shared" si="5"/>
        <v>徳島</v>
      </c>
      <c r="V48" s="955">
        <f t="shared" si="6"/>
        <v>12</v>
      </c>
      <c r="W48" s="1026">
        <f t="shared" si="7"/>
        <v>21</v>
      </c>
      <c r="X48" s="1027">
        <f>IFERROR(_xlfn.RANK.EQ(W48,$W$10:$W$56,0)+COUNTIF(W$10:W48,W48)-1,"-")</f>
        <v>46</v>
      </c>
      <c r="Y48" s="1017"/>
      <c r="Z48" s="949">
        <f t="shared" si="8"/>
        <v>39</v>
      </c>
      <c r="AA48" s="949" t="str">
        <f t="shared" si="9"/>
        <v>香川</v>
      </c>
      <c r="AB48" s="950">
        <f t="shared" si="10"/>
        <v>27</v>
      </c>
    </row>
    <row r="49" spans="2:28" ht="11.65" customHeight="1">
      <c r="B49" s="350" t="s">
        <v>181</v>
      </c>
      <c r="C49" s="360">
        <v>156</v>
      </c>
      <c r="D49" s="361" t="s">
        <v>888</v>
      </c>
      <c r="E49" s="361" t="s">
        <v>888</v>
      </c>
      <c r="F49" s="361">
        <v>33</v>
      </c>
      <c r="G49" s="361">
        <v>51</v>
      </c>
      <c r="I49" s="1021">
        <v>40</v>
      </c>
      <c r="J49" s="1022" t="s">
        <v>422</v>
      </c>
      <c r="K49" s="1026">
        <f t="shared" si="11"/>
        <v>105</v>
      </c>
      <c r="L49" s="1027">
        <f>IFERROR(_xlfn.RANK.EQ(K49,$K$10:$K$56,0)+COUNTIF(K$10:K49,K49)-1,"-")</f>
        <v>32</v>
      </c>
      <c r="M49" s="1027"/>
      <c r="N49" s="1028">
        <f t="shared" si="0"/>
        <v>40</v>
      </c>
      <c r="O49" s="1028" t="str">
        <f t="shared" si="1"/>
        <v>奈良</v>
      </c>
      <c r="P49" s="1019">
        <f t="shared" si="2"/>
        <v>28</v>
      </c>
      <c r="Q49" s="1026">
        <f t="shared" si="3"/>
        <v>43</v>
      </c>
      <c r="R49" s="1029">
        <f>IFERROR(_xlfn.RANK.EQ(Q49,$Q$10:$Q$56,0)+COUNTIF(Q$10:Q49,Q49)-1,"-")</f>
        <v>32</v>
      </c>
      <c r="S49" s="1029"/>
      <c r="T49" s="1030">
        <f t="shared" si="4"/>
        <v>40</v>
      </c>
      <c r="U49" s="1030" t="str">
        <f t="shared" si="5"/>
        <v>香川</v>
      </c>
      <c r="V49" s="955">
        <f t="shared" si="6"/>
        <v>8</v>
      </c>
      <c r="W49" s="1026">
        <f t="shared" si="7"/>
        <v>41</v>
      </c>
      <c r="X49" s="1027">
        <f>IFERROR(_xlfn.RANK.EQ(W49,$W$10:$W$56,0)+COUNTIF(W$10:W49,W49)-1,"-")</f>
        <v>27</v>
      </c>
      <c r="Y49" s="1017"/>
      <c r="Z49" s="949">
        <f t="shared" si="8"/>
        <v>40</v>
      </c>
      <c r="AA49" s="949" t="str">
        <f t="shared" si="9"/>
        <v>宮城</v>
      </c>
      <c r="AB49" s="950">
        <f t="shared" si="10"/>
        <v>25</v>
      </c>
    </row>
    <row r="50" spans="2:28" ht="11.65" customHeight="1">
      <c r="B50" s="350" t="s">
        <v>168</v>
      </c>
      <c r="C50" s="360" t="s">
        <v>888</v>
      </c>
      <c r="D50" s="361" t="s">
        <v>888</v>
      </c>
      <c r="E50" s="361" t="s">
        <v>888</v>
      </c>
      <c r="F50" s="361">
        <v>77</v>
      </c>
      <c r="G50" s="361" t="s">
        <v>888</v>
      </c>
      <c r="I50" s="1021">
        <v>41</v>
      </c>
      <c r="J50" s="1022" t="s">
        <v>423</v>
      </c>
      <c r="K50" s="1026">
        <f t="shared" si="11"/>
        <v>58</v>
      </c>
      <c r="L50" s="1027">
        <f>IFERROR(_xlfn.RANK.EQ(K50,$K$10:$K$56,0)+COUNTIF(K$10:K50,K50)-1,"-")</f>
        <v>34</v>
      </c>
      <c r="M50" s="1027"/>
      <c r="N50" s="1028">
        <f t="shared" si="0"/>
        <v>40</v>
      </c>
      <c r="O50" s="1028" t="str">
        <f t="shared" si="1"/>
        <v>沖縄</v>
      </c>
      <c r="P50" s="1019">
        <f t="shared" si="2"/>
        <v>28</v>
      </c>
      <c r="Q50" s="1026">
        <f t="shared" si="3"/>
        <v>27</v>
      </c>
      <c r="R50" s="1029">
        <f>IFERROR(_xlfn.RANK.EQ(Q50,$Q$10:$Q$56,0)+COUNTIF(Q$10:Q50,Q50)-1,"-")</f>
        <v>34</v>
      </c>
      <c r="S50" s="1029"/>
      <c r="T50" s="1030">
        <f t="shared" si="4"/>
        <v>41</v>
      </c>
      <c r="U50" s="1030" t="str">
        <f t="shared" si="5"/>
        <v>愛媛</v>
      </c>
      <c r="V50" s="955">
        <f t="shared" si="6"/>
        <v>7</v>
      </c>
      <c r="W50" s="1026">
        <f t="shared" si="7"/>
        <v>47</v>
      </c>
      <c r="X50" s="1027">
        <f>IFERROR(_xlfn.RANK.EQ(W50,$W$10:$W$56,0)+COUNTIF(W$10:W50,W50)-1,"-")</f>
        <v>21</v>
      </c>
      <c r="Y50" s="1017"/>
      <c r="Z50" s="949">
        <f t="shared" si="8"/>
        <v>40</v>
      </c>
      <c r="AA50" s="949" t="str">
        <f t="shared" si="9"/>
        <v>愛知</v>
      </c>
      <c r="AB50" s="950">
        <f t="shared" si="10"/>
        <v>25</v>
      </c>
    </row>
    <row r="51" spans="2:28" ht="11.65" customHeight="1">
      <c r="B51" s="350" t="s">
        <v>171</v>
      </c>
      <c r="C51" s="360">
        <v>184</v>
      </c>
      <c r="D51" s="361">
        <v>181</v>
      </c>
      <c r="E51" s="361">
        <v>3</v>
      </c>
      <c r="F51" s="361">
        <v>32</v>
      </c>
      <c r="G51" s="361">
        <v>59</v>
      </c>
      <c r="I51" s="1021">
        <v>42</v>
      </c>
      <c r="J51" s="1022" t="s">
        <v>424</v>
      </c>
      <c r="K51" s="1026">
        <f t="shared" si="11"/>
        <v>148</v>
      </c>
      <c r="L51" s="1027">
        <f>IFERROR(_xlfn.RANK.EQ(K51,$K$10:$K$56,0)+COUNTIF(K$10:K51,K51)-1,"-")</f>
        <v>31</v>
      </c>
      <c r="M51" s="1027"/>
      <c r="N51" s="1028">
        <f t="shared" si="0"/>
        <v>42</v>
      </c>
      <c r="O51" s="1028" t="str">
        <f t="shared" si="1"/>
        <v>神奈川</v>
      </c>
      <c r="P51" s="1019">
        <f t="shared" si="2"/>
        <v>27</v>
      </c>
      <c r="Q51" s="1026">
        <f t="shared" si="3"/>
        <v>110</v>
      </c>
      <c r="R51" s="1029">
        <f>IFERROR(_xlfn.RANK.EQ(Q51,$Q$10:$Q$56,0)+COUNTIF(Q$10:Q51,Q51)-1,"-")</f>
        <v>26</v>
      </c>
      <c r="S51" s="1029"/>
      <c r="T51" s="1030">
        <f t="shared" si="4"/>
        <v>42</v>
      </c>
      <c r="U51" s="1030" t="str">
        <f t="shared" si="5"/>
        <v>奈良</v>
      </c>
      <c r="V51" s="955">
        <f t="shared" si="6"/>
        <v>6</v>
      </c>
      <c r="W51" s="1026">
        <f t="shared" si="7"/>
        <v>74</v>
      </c>
      <c r="X51" s="1027">
        <f>IFERROR(_xlfn.RANK.EQ(W51,$W$10:$W$56,0)+COUNTIF(W$10:W51,W51)-1,"-")</f>
        <v>5</v>
      </c>
      <c r="Y51" s="1017"/>
      <c r="Z51" s="949">
        <f t="shared" si="8"/>
        <v>42</v>
      </c>
      <c r="AA51" s="949" t="str">
        <f t="shared" si="9"/>
        <v>島根</v>
      </c>
      <c r="AB51" s="950">
        <f t="shared" si="10"/>
        <v>24</v>
      </c>
    </row>
    <row r="52" spans="2:28" ht="11.65" customHeight="1">
      <c r="B52" s="350" t="s">
        <v>163</v>
      </c>
      <c r="C52" s="360">
        <v>28</v>
      </c>
      <c r="D52" s="361">
        <v>2</v>
      </c>
      <c r="E52" s="361">
        <v>26</v>
      </c>
      <c r="F52" s="361">
        <v>20</v>
      </c>
      <c r="G52" s="361">
        <v>6</v>
      </c>
      <c r="I52" s="1021">
        <v>43</v>
      </c>
      <c r="J52" s="1022" t="s">
        <v>425</v>
      </c>
      <c r="K52" s="1026">
        <f t="shared" si="11"/>
        <v>651</v>
      </c>
      <c r="L52" s="1027">
        <f>IFERROR(_xlfn.RANK.EQ(K52,$K$10:$K$56,0)+COUNTIF(K$10:K52,K52)-1,"-")</f>
        <v>13</v>
      </c>
      <c r="M52" s="1027"/>
      <c r="N52" s="1028">
        <f t="shared" si="0"/>
        <v>43</v>
      </c>
      <c r="O52" s="1028" t="str">
        <f t="shared" si="1"/>
        <v>愛知</v>
      </c>
      <c r="P52" s="1019">
        <f t="shared" si="2"/>
        <v>21</v>
      </c>
      <c r="Q52" s="1026">
        <f t="shared" si="3"/>
        <v>352</v>
      </c>
      <c r="R52" s="1029">
        <f>IFERROR(_xlfn.RANK.EQ(Q52,$Q$10:$Q$56,0)+COUNTIF(Q$10:Q52,Q52)-1,"-")</f>
        <v>15</v>
      </c>
      <c r="S52" s="1029"/>
      <c r="T52" s="1030">
        <f t="shared" si="4"/>
        <v>43</v>
      </c>
      <c r="U52" s="1030" t="str">
        <f t="shared" si="5"/>
        <v>愛知</v>
      </c>
      <c r="V52" s="955">
        <f t="shared" si="6"/>
        <v>5</v>
      </c>
      <c r="W52" s="1026">
        <f t="shared" si="7"/>
        <v>54</v>
      </c>
      <c r="X52" s="1027">
        <f>IFERROR(_xlfn.RANK.EQ(W52,$W$10:$W$56,0)+COUNTIF(W$10:W52,W52)-1,"-")</f>
        <v>17</v>
      </c>
      <c r="Y52" s="1017"/>
      <c r="Z52" s="949">
        <f t="shared" si="8"/>
        <v>42</v>
      </c>
      <c r="AA52" s="949" t="str">
        <f t="shared" si="9"/>
        <v>愛媛</v>
      </c>
      <c r="AB52" s="950">
        <f t="shared" si="10"/>
        <v>24</v>
      </c>
    </row>
    <row r="53" spans="2:28" ht="11.65" customHeight="1">
      <c r="B53" s="350" t="s">
        <v>180</v>
      </c>
      <c r="C53" s="360">
        <v>3</v>
      </c>
      <c r="D53" s="361" t="s">
        <v>888</v>
      </c>
      <c r="E53" s="361" t="s">
        <v>888</v>
      </c>
      <c r="F53" s="361">
        <v>23</v>
      </c>
      <c r="G53" s="361">
        <v>1</v>
      </c>
      <c r="I53" s="1021">
        <v>44</v>
      </c>
      <c r="J53" s="1022" t="s">
        <v>426</v>
      </c>
      <c r="K53" s="1026">
        <f t="shared" si="11"/>
        <v>188</v>
      </c>
      <c r="L53" s="1027">
        <f>IFERROR(_xlfn.RANK.EQ(K53,$K$10:$K$56,0)+COUNTIF(K$10:K53,K53)-1,"-")</f>
        <v>26</v>
      </c>
      <c r="M53" s="1027"/>
      <c r="N53" s="1028">
        <f t="shared" si="0"/>
        <v>44</v>
      </c>
      <c r="O53" s="1028" t="str">
        <f t="shared" si="1"/>
        <v>東京</v>
      </c>
      <c r="P53" s="1019">
        <f t="shared" si="2"/>
        <v>3</v>
      </c>
      <c r="Q53" s="1026">
        <f t="shared" si="3"/>
        <v>45</v>
      </c>
      <c r="R53" s="1029">
        <f>IFERROR(_xlfn.RANK.EQ(Q53,$Q$10:$Q$56,0)+COUNTIF(Q$10:Q53,Q53)-1,"-")</f>
        <v>31</v>
      </c>
      <c r="S53" s="1029"/>
      <c r="T53" s="1030">
        <f t="shared" si="4"/>
        <v>44</v>
      </c>
      <c r="U53" s="1030" t="str">
        <f t="shared" si="5"/>
        <v>東京</v>
      </c>
      <c r="V53" s="955">
        <f t="shared" si="6"/>
        <v>1</v>
      </c>
      <c r="W53" s="1026">
        <f t="shared" si="7"/>
        <v>24</v>
      </c>
      <c r="X53" s="1027">
        <f>IFERROR(_xlfn.RANK.EQ(W53,$W$10:$W$56,0)+COUNTIF(W$10:W53,W53)-1,"-")</f>
        <v>44</v>
      </c>
      <c r="Y53" s="1017"/>
      <c r="Z53" s="949">
        <f t="shared" si="8"/>
        <v>42</v>
      </c>
      <c r="AA53" s="949" t="str">
        <f t="shared" si="9"/>
        <v>大分</v>
      </c>
      <c r="AB53" s="950">
        <f t="shared" si="10"/>
        <v>24</v>
      </c>
    </row>
    <row r="54" spans="2:28" ht="11.65" customHeight="1">
      <c r="B54" s="350" t="s">
        <v>179</v>
      </c>
      <c r="C54" s="360">
        <v>365</v>
      </c>
      <c r="D54" s="361">
        <v>345</v>
      </c>
      <c r="E54" s="361">
        <v>20</v>
      </c>
      <c r="F54" s="361">
        <v>32</v>
      </c>
      <c r="G54" s="361">
        <v>117</v>
      </c>
      <c r="I54" s="1021">
        <v>45</v>
      </c>
      <c r="J54" s="1022" t="s">
        <v>427</v>
      </c>
      <c r="K54" s="1026">
        <f t="shared" si="11"/>
        <v>232</v>
      </c>
      <c r="L54" s="1027">
        <f>IFERROR(_xlfn.RANK.EQ(K54,$K$10:$K$56,0)+COUNTIF(K$10:K54,K54)-1,"-")</f>
        <v>25</v>
      </c>
      <c r="M54" s="1027"/>
      <c r="N54" s="1028">
        <f t="shared" si="0"/>
        <v>44</v>
      </c>
      <c r="O54" s="1028" t="str">
        <f t="shared" si="1"/>
        <v>和歌山</v>
      </c>
      <c r="P54" s="1019">
        <f t="shared" si="2"/>
        <v>3</v>
      </c>
      <c r="Q54" s="1026">
        <f t="shared" si="3"/>
        <v>139</v>
      </c>
      <c r="R54" s="1029">
        <f>IFERROR(_xlfn.RANK.EQ(Q54,$Q$10:$Q$56,0)+COUNTIF(Q$10:Q54,Q54)-1,"-")</f>
        <v>22</v>
      </c>
      <c r="S54" s="1029"/>
      <c r="T54" s="1030">
        <f t="shared" si="4"/>
        <v>44</v>
      </c>
      <c r="U54" s="1030" t="str">
        <f t="shared" si="5"/>
        <v>和歌山</v>
      </c>
      <c r="V54" s="955">
        <f t="shared" si="6"/>
        <v>1</v>
      </c>
      <c r="W54" s="1026">
        <f t="shared" si="7"/>
        <v>60</v>
      </c>
      <c r="X54" s="1027">
        <f>IFERROR(_xlfn.RANK.EQ(W54,$W$10:$W$56,0)+COUNTIF(W$10:W54,W54)-1,"-")</f>
        <v>11</v>
      </c>
      <c r="Y54" s="1017"/>
      <c r="Z54" s="949">
        <f t="shared" si="8"/>
        <v>45</v>
      </c>
      <c r="AA54" s="949" t="str">
        <f t="shared" si="9"/>
        <v>和歌山</v>
      </c>
      <c r="AB54" s="950">
        <f t="shared" si="10"/>
        <v>23</v>
      </c>
    </row>
    <row r="55" spans="2:28" ht="11.65" customHeight="1">
      <c r="B55" s="350" t="s">
        <v>165</v>
      </c>
      <c r="C55" s="360">
        <v>614</v>
      </c>
      <c r="D55" s="361">
        <v>466</v>
      </c>
      <c r="E55" s="361">
        <v>148</v>
      </c>
      <c r="F55" s="361">
        <v>24</v>
      </c>
      <c r="G55" s="361">
        <v>147</v>
      </c>
      <c r="I55" s="1021">
        <v>46</v>
      </c>
      <c r="J55" s="1022" t="s">
        <v>428</v>
      </c>
      <c r="K55" s="1026">
        <f t="shared" si="11"/>
        <v>1160</v>
      </c>
      <c r="L55" s="1027">
        <f>IFERROR(_xlfn.RANK.EQ(K55,$K$10:$K$56,0)+COUNTIF(K$10:K55,K55)-1,"-")</f>
        <v>12</v>
      </c>
      <c r="M55" s="1027"/>
      <c r="N55" s="1028">
        <f t="shared" si="0"/>
        <v>44</v>
      </c>
      <c r="O55" s="1028" t="str">
        <f t="shared" si="1"/>
        <v>高知</v>
      </c>
      <c r="P55" s="1019">
        <f t="shared" si="2"/>
        <v>3</v>
      </c>
      <c r="Q55" s="1026">
        <f t="shared" si="3"/>
        <v>545</v>
      </c>
      <c r="R55" s="1029">
        <f>IFERROR(_xlfn.RANK.EQ(Q55,$Q$10:$Q$56,0)+COUNTIF(Q$10:Q55,Q55)-1,"-")</f>
        <v>11</v>
      </c>
      <c r="S55" s="1029"/>
      <c r="T55" s="1030">
        <f t="shared" si="4"/>
        <v>44</v>
      </c>
      <c r="U55" s="1030" t="str">
        <f t="shared" si="5"/>
        <v>高知</v>
      </c>
      <c r="V55" s="955">
        <f t="shared" si="6"/>
        <v>1</v>
      </c>
      <c r="W55" s="1026">
        <f t="shared" si="7"/>
        <v>47</v>
      </c>
      <c r="X55" s="1027">
        <f>IFERROR(_xlfn.RANK.EQ(W55,$W$10:$W$56,0)+COUNTIF(W$10:W55,W55)-1,"-")</f>
        <v>22</v>
      </c>
      <c r="Y55" s="1017"/>
      <c r="Z55" s="949">
        <f t="shared" si="8"/>
        <v>46</v>
      </c>
      <c r="AA55" s="949" t="str">
        <f t="shared" si="9"/>
        <v>高知</v>
      </c>
      <c r="AB55" s="950">
        <f t="shared" si="10"/>
        <v>21</v>
      </c>
    </row>
    <row r="56" spans="2:28" ht="11.65" customHeight="1">
      <c r="B56" s="350" t="s">
        <v>164</v>
      </c>
      <c r="C56" s="360">
        <v>162</v>
      </c>
      <c r="D56" s="361">
        <v>140</v>
      </c>
      <c r="E56" s="361">
        <v>22</v>
      </c>
      <c r="F56" s="361">
        <v>51</v>
      </c>
      <c r="G56" s="361">
        <v>83</v>
      </c>
      <c r="I56" s="1021">
        <v>47</v>
      </c>
      <c r="J56" s="1022" t="s">
        <v>429</v>
      </c>
      <c r="K56" s="1031">
        <f t="shared" si="11"/>
        <v>28</v>
      </c>
      <c r="L56" s="1032">
        <f>IFERROR(_xlfn.RANK.EQ(K56,$K$10:$K$56,0)+COUNTIF(K$10:K56,K56)-1,"-")</f>
        <v>41</v>
      </c>
      <c r="M56" s="1032"/>
      <c r="N56" s="1033" t="str">
        <f t="shared" si="0"/>
        <v>-</v>
      </c>
      <c r="O56" s="1033" t="str">
        <f t="shared" si="1"/>
        <v>-</v>
      </c>
      <c r="P56" s="1020" t="str">
        <f t="shared" si="2"/>
        <v>-</v>
      </c>
      <c r="Q56" s="1031">
        <f t="shared" si="3"/>
        <v>13</v>
      </c>
      <c r="R56" s="1032">
        <f>IFERROR(_xlfn.RANK.EQ(Q56,$Q$10:$Q$56,0)+COUNTIF(Q$10:Q56,Q56)-1,"-")</f>
        <v>37</v>
      </c>
      <c r="S56" s="1032"/>
      <c r="T56" s="1033" t="str">
        <f t="shared" si="4"/>
        <v>-</v>
      </c>
      <c r="U56" s="1033" t="str">
        <f t="shared" si="5"/>
        <v>-</v>
      </c>
      <c r="V56" s="1020" t="str">
        <f t="shared" si="6"/>
        <v>-</v>
      </c>
      <c r="W56" s="1031">
        <f t="shared" si="7"/>
        <v>46</v>
      </c>
      <c r="X56" s="1032">
        <f>IFERROR(_xlfn.RANK.EQ(W56,$W$10:$W$56,0)+COUNTIF(W$10:W56,W56)-1,"-")</f>
        <v>24</v>
      </c>
      <c r="Y56" s="1034"/>
      <c r="Z56" s="1035">
        <f t="shared" si="8"/>
        <v>47</v>
      </c>
      <c r="AA56" s="1035" t="str">
        <f t="shared" si="9"/>
        <v>奈良</v>
      </c>
      <c r="AB56" s="1036">
        <f t="shared" si="10"/>
        <v>20</v>
      </c>
    </row>
    <row r="57" spans="2:28" ht="11.65" customHeight="1">
      <c r="B57" s="350" t="s">
        <v>172</v>
      </c>
      <c r="C57" s="360">
        <v>320</v>
      </c>
      <c r="D57" s="361">
        <v>300</v>
      </c>
      <c r="E57" s="361">
        <v>20</v>
      </c>
      <c r="F57" s="361">
        <v>40</v>
      </c>
      <c r="G57" s="361">
        <v>128</v>
      </c>
    </row>
    <row r="58" spans="2:28" ht="11.65" customHeight="1">
      <c r="B58" s="350" t="s">
        <v>176</v>
      </c>
      <c r="C58" s="360">
        <v>67</v>
      </c>
      <c r="D58" s="361">
        <v>61</v>
      </c>
      <c r="E58" s="361">
        <v>6</v>
      </c>
      <c r="F58" s="361">
        <v>30</v>
      </c>
      <c r="G58" s="361">
        <v>20</v>
      </c>
    </row>
    <row r="59" spans="2:28" ht="11.65" customHeight="1">
      <c r="B59" s="350" t="s">
        <v>175</v>
      </c>
      <c r="C59" s="360">
        <v>30</v>
      </c>
      <c r="D59" s="361">
        <v>9</v>
      </c>
      <c r="E59" s="361">
        <v>21</v>
      </c>
      <c r="F59" s="361">
        <v>39</v>
      </c>
      <c r="G59" s="361">
        <v>12</v>
      </c>
    </row>
    <row r="60" spans="2:28" ht="11.65" customHeight="1">
      <c r="B60" s="350" t="s">
        <v>173</v>
      </c>
      <c r="C60" s="360">
        <v>30</v>
      </c>
      <c r="D60" s="361">
        <v>23</v>
      </c>
      <c r="E60" s="361">
        <v>7</v>
      </c>
      <c r="F60" s="361">
        <v>27</v>
      </c>
      <c r="G60" s="361">
        <v>8</v>
      </c>
    </row>
    <row r="61" spans="2:28" ht="11.65" customHeight="1">
      <c r="B61" s="350" t="s">
        <v>148</v>
      </c>
      <c r="C61" s="360">
        <v>30</v>
      </c>
      <c r="D61" s="361">
        <v>25</v>
      </c>
      <c r="E61" s="361">
        <v>5</v>
      </c>
      <c r="F61" s="361">
        <v>24</v>
      </c>
      <c r="G61" s="361">
        <v>7</v>
      </c>
    </row>
    <row r="62" spans="2:28" ht="11.65" customHeight="1">
      <c r="B62" s="350" t="s">
        <v>182</v>
      </c>
      <c r="C62" s="360">
        <v>3</v>
      </c>
      <c r="D62" s="361">
        <v>2</v>
      </c>
      <c r="E62" s="361">
        <v>1</v>
      </c>
      <c r="F62" s="361">
        <v>21</v>
      </c>
      <c r="G62" s="361">
        <v>1</v>
      </c>
    </row>
    <row r="63" spans="2:28" ht="11.65" customHeight="1">
      <c r="B63" s="350" t="s">
        <v>142</v>
      </c>
      <c r="C63" s="360">
        <v>105</v>
      </c>
      <c r="D63" s="361">
        <v>97</v>
      </c>
      <c r="E63" s="361">
        <v>8</v>
      </c>
      <c r="F63" s="361">
        <v>41</v>
      </c>
      <c r="G63" s="361">
        <v>43</v>
      </c>
    </row>
    <row r="64" spans="2:28" ht="11.65" customHeight="1">
      <c r="B64" s="350" t="s">
        <v>144</v>
      </c>
      <c r="C64" s="360">
        <v>58</v>
      </c>
      <c r="D64" s="361">
        <v>39</v>
      </c>
      <c r="E64" s="361">
        <v>19</v>
      </c>
      <c r="F64" s="361">
        <v>47</v>
      </c>
      <c r="G64" s="361">
        <v>27</v>
      </c>
    </row>
    <row r="65" spans="2:7" ht="11.65" customHeight="1">
      <c r="B65" s="350" t="s">
        <v>139</v>
      </c>
      <c r="C65" s="360">
        <v>148</v>
      </c>
      <c r="D65" s="361">
        <v>112</v>
      </c>
      <c r="E65" s="361">
        <v>36</v>
      </c>
      <c r="F65" s="361">
        <v>74</v>
      </c>
      <c r="G65" s="361">
        <v>110</v>
      </c>
    </row>
    <row r="66" spans="2:7" ht="11.65" customHeight="1">
      <c r="B66" s="350" t="s">
        <v>151</v>
      </c>
      <c r="C66" s="360">
        <v>651</v>
      </c>
      <c r="D66" s="361">
        <v>408</v>
      </c>
      <c r="E66" s="361">
        <v>243</v>
      </c>
      <c r="F66" s="361">
        <v>54</v>
      </c>
      <c r="G66" s="361">
        <v>352</v>
      </c>
    </row>
    <row r="67" spans="2:7" ht="11.65" customHeight="1">
      <c r="B67" s="350" t="s">
        <v>166</v>
      </c>
      <c r="C67" s="360">
        <v>188</v>
      </c>
      <c r="D67" s="361">
        <v>139</v>
      </c>
      <c r="E67" s="361">
        <v>49</v>
      </c>
      <c r="F67" s="361">
        <v>24</v>
      </c>
      <c r="G67" s="361">
        <v>45</v>
      </c>
    </row>
    <row r="68" spans="2:7" ht="11.65" customHeight="1">
      <c r="B68" s="350" t="s">
        <v>159</v>
      </c>
      <c r="C68" s="360">
        <v>232</v>
      </c>
      <c r="D68" s="361">
        <v>143</v>
      </c>
      <c r="E68" s="361">
        <v>89</v>
      </c>
      <c r="F68" s="361">
        <v>60</v>
      </c>
      <c r="G68" s="361">
        <v>139</v>
      </c>
    </row>
    <row r="69" spans="2:7" ht="11.65" customHeight="1">
      <c r="B69" s="350" t="s">
        <v>140</v>
      </c>
      <c r="C69" s="360">
        <v>1160</v>
      </c>
      <c r="D69" s="361">
        <v>653</v>
      </c>
      <c r="E69" s="361">
        <v>505</v>
      </c>
      <c r="F69" s="361">
        <v>47</v>
      </c>
      <c r="G69" s="361">
        <v>545</v>
      </c>
    </row>
    <row r="70" spans="2:7" ht="11.65" customHeight="1">
      <c r="B70" s="350" t="s">
        <v>162</v>
      </c>
      <c r="C70" s="360">
        <v>28</v>
      </c>
      <c r="D70" s="361" t="s">
        <v>145</v>
      </c>
      <c r="E70" s="361">
        <v>28</v>
      </c>
      <c r="F70" s="361">
        <v>46</v>
      </c>
      <c r="G70" s="361">
        <v>13</v>
      </c>
    </row>
    <row r="71" spans="2:7" ht="11.65" customHeight="1">
      <c r="B71" s="350" t="s">
        <v>863</v>
      </c>
      <c r="C71" s="360">
        <v>12900</v>
      </c>
      <c r="D71" s="361">
        <v>6730</v>
      </c>
      <c r="E71" s="361">
        <v>6130</v>
      </c>
      <c r="F71" s="361">
        <v>63</v>
      </c>
      <c r="G71" s="361">
        <v>8190</v>
      </c>
    </row>
    <row r="72" spans="2:7" ht="11.65" customHeight="1">
      <c r="B72" s="350" t="s">
        <v>864</v>
      </c>
      <c r="C72" s="360">
        <v>419</v>
      </c>
      <c r="D72" s="361">
        <v>382</v>
      </c>
      <c r="E72" s="361">
        <v>37</v>
      </c>
      <c r="F72" s="361">
        <v>53</v>
      </c>
      <c r="G72" s="361">
        <v>222</v>
      </c>
    </row>
    <row r="73" spans="2:7" ht="11.65" customHeight="1">
      <c r="B73" s="350" t="s">
        <v>865</v>
      </c>
      <c r="C73" s="360">
        <v>1620</v>
      </c>
      <c r="D73" s="361">
        <v>1370</v>
      </c>
      <c r="E73" s="361">
        <v>250</v>
      </c>
      <c r="F73" s="361">
        <v>32</v>
      </c>
      <c r="G73" s="361">
        <v>523</v>
      </c>
    </row>
    <row r="74" spans="2:7" ht="11.65" customHeight="1">
      <c r="B74" s="763"/>
      <c r="C74" s="764"/>
      <c r="D74" s="765"/>
      <c r="E74" s="765"/>
      <c r="F74" s="765"/>
      <c r="G74" s="765"/>
    </row>
    <row r="75" spans="2:7" ht="11.65" customHeight="1"/>
    <row r="76" spans="2:7" ht="11.65" customHeight="1">
      <c r="B76" s="683" t="s">
        <v>1035</v>
      </c>
      <c r="C76" s="363"/>
      <c r="D76" s="363"/>
      <c r="E76" s="363"/>
      <c r="F76" s="363"/>
      <c r="G76" s="363"/>
    </row>
    <row r="77" spans="2:7" ht="11.65" customHeight="1">
      <c r="B77" s="684" t="s">
        <v>1036</v>
      </c>
    </row>
    <row r="78" spans="2:7" ht="11.65" customHeight="1">
      <c r="B78" s="364"/>
    </row>
    <row r="79" spans="2:7" ht="11.65" customHeight="1">
      <c r="B79" s="364"/>
    </row>
    <row r="80" spans="2:7" ht="11.65" customHeight="1">
      <c r="B80" s="364"/>
    </row>
    <row r="81" ht="11.65" customHeight="1"/>
    <row r="82" ht="5.25" customHeight="1"/>
    <row r="83" ht="6" customHeight="1"/>
  </sheetData>
  <autoFilter ref="K8:X56" xr:uid="{00000000-0001-0000-0100-000000000000}"/>
  <mergeCells count="10">
    <mergeCell ref="Q9:V9"/>
    <mergeCell ref="W9:AB9"/>
    <mergeCell ref="B5:B8"/>
    <mergeCell ref="C6:C8"/>
    <mergeCell ref="D6:D8"/>
    <mergeCell ref="E6:E8"/>
    <mergeCell ref="K9:P9"/>
    <mergeCell ref="C5:E5"/>
    <mergeCell ref="F5:F8"/>
    <mergeCell ref="G5:G8"/>
  </mergeCells>
  <phoneticPr fontId="4"/>
  <pageMargins left="0.59055118110236227" right="0.39370078740157483" top="0.27559055118110237" bottom="0.27559055118110237" header="0.15748031496062992" footer="0.19685039370078741"/>
  <pageSetup paperSize="9" scale="80" orientation="portrait" r:id="rId1"/>
  <headerFooter scaleWithDoc="0"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D9CD7-8DEF-4425-A6D3-F9426C49C818}">
  <sheetPr>
    <tabColor theme="5" tint="0.79998168889431442"/>
  </sheetPr>
  <dimension ref="A1:M206"/>
  <sheetViews>
    <sheetView zoomScaleNormal="100" zoomScaleSheetLayoutView="100" workbookViewId="0">
      <pane xSplit="4" ySplit="8" topLeftCell="E9"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1" width="4.75" style="51" customWidth="1"/>
    <col min="2" max="3" width="4.25" style="54" customWidth="1"/>
    <col min="4" max="4" width="10" style="54" bestFit="1" customWidth="1"/>
    <col min="5" max="9" width="8.75" style="51" customWidth="1"/>
    <col min="10" max="16384" width="8.75" style="51"/>
  </cols>
  <sheetData>
    <row r="1" spans="1:13" s="53" customFormat="1" ht="12" customHeight="1">
      <c r="B1" s="33" t="s">
        <v>873</v>
      </c>
      <c r="C1" s="33"/>
      <c r="D1" s="33"/>
      <c r="E1" s="297"/>
      <c r="F1" s="32"/>
      <c r="G1" s="32"/>
      <c r="H1" s="32"/>
      <c r="I1" s="34"/>
    </row>
    <row r="2" spans="1:13" s="53" customFormat="1" ht="12" customHeight="1">
      <c r="B2" s="593" t="s">
        <v>874</v>
      </c>
      <c r="C2" s="592"/>
      <c r="D2" s="33"/>
      <c r="E2" s="297"/>
      <c r="F2" s="32"/>
      <c r="G2" s="32"/>
      <c r="H2" s="32"/>
      <c r="I2" s="34"/>
    </row>
    <row r="3" spans="1:13" s="53" customFormat="1" ht="12" customHeight="1">
      <c r="B3" s="298" t="s">
        <v>1037</v>
      </c>
      <c r="C3" s="33"/>
      <c r="D3" s="33"/>
      <c r="E3" s="297"/>
      <c r="F3" s="32"/>
      <c r="G3" s="32"/>
      <c r="H3" s="32"/>
      <c r="I3" s="34"/>
    </row>
    <row r="4" spans="1:13" s="53" customFormat="1" ht="12" customHeight="1">
      <c r="B4" s="33" t="s">
        <v>134</v>
      </c>
      <c r="C4" s="33"/>
      <c r="D4" s="33"/>
      <c r="E4" s="298"/>
      <c r="F4" s="298"/>
      <c r="G4" s="36"/>
      <c r="H4" s="36"/>
      <c r="I4" s="298"/>
    </row>
    <row r="5" spans="1:13" s="53" customFormat="1" ht="12" customHeight="1">
      <c r="B5" s="299" t="s">
        <v>876</v>
      </c>
      <c r="C5" s="299" t="s">
        <v>877</v>
      </c>
      <c r="D5" s="300" t="s">
        <v>577</v>
      </c>
      <c r="E5" s="188" t="s">
        <v>878</v>
      </c>
      <c r="F5" s="188" t="s">
        <v>879</v>
      </c>
      <c r="G5" s="189"/>
      <c r="H5" s="190"/>
      <c r="I5" s="365" t="s">
        <v>880</v>
      </c>
    </row>
    <row r="6" spans="1:13" s="53" customFormat="1" ht="12" customHeight="1">
      <c r="B6" s="303" t="s">
        <v>881</v>
      </c>
      <c r="C6" s="303" t="s">
        <v>882</v>
      </c>
      <c r="D6" s="304"/>
      <c r="E6" s="191"/>
      <c r="F6" s="191" t="s">
        <v>883</v>
      </c>
      <c r="G6" s="767"/>
      <c r="H6" s="768"/>
      <c r="I6" s="366"/>
    </row>
    <row r="7" spans="1:13" s="53" customFormat="1" ht="12" customHeight="1">
      <c r="B7" s="306" t="s">
        <v>884</v>
      </c>
      <c r="C7" s="306" t="s">
        <v>884</v>
      </c>
      <c r="D7" s="307"/>
      <c r="E7" s="778"/>
      <c r="F7" s="192"/>
      <c r="G7" s="144" t="s">
        <v>928</v>
      </c>
      <c r="H7" s="144" t="s">
        <v>929</v>
      </c>
      <c r="I7" s="798"/>
      <c r="K7" s="1126" t="s">
        <v>843</v>
      </c>
      <c r="L7" s="1126" t="s">
        <v>885</v>
      </c>
      <c r="M7" s="1190" t="s">
        <v>886</v>
      </c>
    </row>
    <row r="8" spans="1:13" s="53" customFormat="1" ht="12" customHeight="1">
      <c r="B8" s="310"/>
      <c r="C8" s="310"/>
      <c r="D8" s="310"/>
      <c r="E8" s="297" t="s">
        <v>131</v>
      </c>
      <c r="F8" s="297" t="s">
        <v>840</v>
      </c>
      <c r="G8" s="193" t="s">
        <v>840</v>
      </c>
      <c r="H8" s="193" t="s">
        <v>840</v>
      </c>
      <c r="I8" s="297" t="s">
        <v>132</v>
      </c>
      <c r="K8" s="1126"/>
      <c r="L8" s="1126"/>
      <c r="M8" s="1126"/>
    </row>
    <row r="9" spans="1:13" ht="12" customHeight="1">
      <c r="A9" s="51">
        <v>1</v>
      </c>
      <c r="B9" s="52">
        <v>1</v>
      </c>
      <c r="C9" s="52">
        <v>100</v>
      </c>
      <c r="D9" s="52" t="s">
        <v>339</v>
      </c>
      <c r="E9" s="91">
        <v>56</v>
      </c>
      <c r="F9" s="91">
        <v>74</v>
      </c>
      <c r="G9" s="91" t="s">
        <v>888</v>
      </c>
      <c r="H9" s="91">
        <v>74</v>
      </c>
      <c r="I9" s="91">
        <v>41</v>
      </c>
      <c r="K9" s="86">
        <f>IFERROR(_xlfn.RANK.EQ(E9,$E$9:$E$187,0)+COUNTIF(E$9:E9,E9)-1,"-")</f>
        <v>61</v>
      </c>
      <c r="L9" s="86">
        <f>IFERROR(_xlfn.RANK.EQ(I9,$I$9:$I$187,0)+COUNTIF(I$9:I9,I9)-1,"-")</f>
        <v>60</v>
      </c>
      <c r="M9" s="86">
        <f>IFERROR(_xlfn.RANK.EQ(F9,$F$9:$F$187,0)+COUNTIF(F$9:F9,F9)-1,"-")</f>
        <v>36</v>
      </c>
    </row>
    <row r="10" spans="1:13" ht="12" customHeight="1">
      <c r="A10" s="51">
        <v>2</v>
      </c>
      <c r="B10" s="52">
        <v>1</v>
      </c>
      <c r="C10" s="52">
        <v>202</v>
      </c>
      <c r="D10" s="52" t="s">
        <v>316</v>
      </c>
      <c r="E10" s="91" t="s">
        <v>145</v>
      </c>
      <c r="F10" s="91" t="s">
        <v>145</v>
      </c>
      <c r="G10" s="91" t="s">
        <v>145</v>
      </c>
      <c r="H10" s="91" t="s">
        <v>145</v>
      </c>
      <c r="I10" s="91" t="s">
        <v>145</v>
      </c>
      <c r="K10" s="88" t="str">
        <f>IFERROR(_xlfn.RANK.EQ(E10,$E$9:$E$187,0)+COUNTIF(E$9:E10,E10)-1,"-")</f>
        <v>-</v>
      </c>
      <c r="L10" s="88" t="str">
        <f>IFERROR(_xlfn.RANK.EQ(I10,$I$9:$I$187,0)+COUNTIF(I$9:I10,I10)-1,"-")</f>
        <v>-</v>
      </c>
      <c r="M10" s="88" t="str">
        <f>IFERROR(_xlfn.RANK.EQ(F10,$F$9:$F$187,0)+COUNTIF(F$9:F10,F10)-1,"-")</f>
        <v>-</v>
      </c>
    </row>
    <row r="11" spans="1:13" ht="12" customHeight="1">
      <c r="A11" s="51">
        <v>3</v>
      </c>
      <c r="B11" s="52">
        <v>1</v>
      </c>
      <c r="C11" s="52">
        <v>203</v>
      </c>
      <c r="D11" s="52" t="s">
        <v>351</v>
      </c>
      <c r="E11" s="91" t="s">
        <v>888</v>
      </c>
      <c r="F11" s="91" t="s">
        <v>888</v>
      </c>
      <c r="G11" s="91" t="s">
        <v>888</v>
      </c>
      <c r="H11" s="91" t="s">
        <v>145</v>
      </c>
      <c r="I11" s="91" t="s">
        <v>888</v>
      </c>
      <c r="K11" s="88" t="str">
        <f>IFERROR(_xlfn.RANK.EQ(E11,$E$9:$E$187,0)+COUNTIF(E$9:E11,E11)-1,"-")</f>
        <v>-</v>
      </c>
      <c r="L11" s="88" t="str">
        <f>IFERROR(_xlfn.RANK.EQ(I11,$I$9:$I$187,0)+COUNTIF(I$9:I11,I11)-1,"-")</f>
        <v>-</v>
      </c>
      <c r="M11" s="88" t="str">
        <f>IFERROR(_xlfn.RANK.EQ(F11,$F$9:$F$187,0)+COUNTIF(F$9:F11,F11)-1,"-")</f>
        <v>-</v>
      </c>
    </row>
    <row r="12" spans="1:13" ht="12" customHeight="1">
      <c r="A12" s="51">
        <v>4</v>
      </c>
      <c r="B12" s="52">
        <v>1</v>
      </c>
      <c r="C12" s="52">
        <v>204</v>
      </c>
      <c r="D12" s="52" t="s">
        <v>199</v>
      </c>
      <c r="E12" s="91">
        <v>1430</v>
      </c>
      <c r="F12" s="91">
        <v>83</v>
      </c>
      <c r="G12" s="91">
        <v>82</v>
      </c>
      <c r="H12" s="91">
        <v>86</v>
      </c>
      <c r="I12" s="91">
        <v>1180</v>
      </c>
      <c r="K12" s="88">
        <f>IFERROR(_xlfn.RANK.EQ(E12,$E$9:$E$187,0)+COUNTIF(E$9:E12,E12)-1,"-")</f>
        <v>3</v>
      </c>
      <c r="L12" s="88">
        <f>IFERROR(_xlfn.RANK.EQ(I12,$I$9:$I$187,0)+COUNTIF(I$9:I12,I12)-1,"-")</f>
        <v>2</v>
      </c>
      <c r="M12" s="88">
        <f>IFERROR(_xlfn.RANK.EQ(F12,$F$9:$F$187,0)+COUNTIF(F$9:F12,F12)-1,"-")</f>
        <v>30</v>
      </c>
    </row>
    <row r="13" spans="1:13" ht="12" customHeight="1">
      <c r="A13" s="51">
        <v>5</v>
      </c>
      <c r="B13" s="52">
        <v>1</v>
      </c>
      <c r="C13" s="52">
        <v>205</v>
      </c>
      <c r="D13" s="52" t="s">
        <v>359</v>
      </c>
      <c r="E13" s="91" t="s">
        <v>145</v>
      </c>
      <c r="F13" s="91" t="s">
        <v>145</v>
      </c>
      <c r="G13" s="91" t="s">
        <v>145</v>
      </c>
      <c r="H13" s="91" t="s">
        <v>145</v>
      </c>
      <c r="I13" s="91" t="s">
        <v>145</v>
      </c>
      <c r="K13" s="88" t="str">
        <f>IFERROR(_xlfn.RANK.EQ(E13,$E$9:$E$187,0)+COUNTIF(E$9:E13,E13)-1,"-")</f>
        <v>-</v>
      </c>
      <c r="L13" s="88" t="str">
        <f>IFERROR(_xlfn.RANK.EQ(I13,$I$9:$I$187,0)+COUNTIF(I$9:I13,I13)-1,"-")</f>
        <v>-</v>
      </c>
      <c r="M13" s="88" t="str">
        <f>IFERROR(_xlfn.RANK.EQ(F13,$F$9:$F$187,0)+COUNTIF(F$9:F13,F13)-1,"-")</f>
        <v>-</v>
      </c>
    </row>
    <row r="14" spans="1:13" ht="12" customHeight="1">
      <c r="A14" s="51">
        <v>6</v>
      </c>
      <c r="B14" s="52">
        <v>1</v>
      </c>
      <c r="C14" s="52">
        <v>206</v>
      </c>
      <c r="D14" s="52" t="s">
        <v>300</v>
      </c>
      <c r="E14" s="91" t="s">
        <v>145</v>
      </c>
      <c r="F14" s="91" t="s">
        <v>145</v>
      </c>
      <c r="G14" s="91" t="s">
        <v>145</v>
      </c>
      <c r="H14" s="91" t="s">
        <v>145</v>
      </c>
      <c r="I14" s="91" t="s">
        <v>145</v>
      </c>
      <c r="K14" s="88" t="str">
        <f>IFERROR(_xlfn.RANK.EQ(E14,$E$9:$E$187,0)+COUNTIF(E$9:E14,E14)-1,"-")</f>
        <v>-</v>
      </c>
      <c r="L14" s="88" t="str">
        <f>IFERROR(_xlfn.RANK.EQ(I14,$I$9:$I$187,0)+COUNTIF(I$9:I14,I14)-1,"-")</f>
        <v>-</v>
      </c>
      <c r="M14" s="88" t="str">
        <f>IFERROR(_xlfn.RANK.EQ(F14,$F$9:$F$187,0)+COUNTIF(F$9:F14,F14)-1,"-")</f>
        <v>-</v>
      </c>
    </row>
    <row r="15" spans="1:13" ht="12" customHeight="1">
      <c r="A15" s="51">
        <v>7</v>
      </c>
      <c r="B15" s="52">
        <v>1</v>
      </c>
      <c r="C15" s="52">
        <v>207</v>
      </c>
      <c r="D15" s="52" t="s">
        <v>208</v>
      </c>
      <c r="E15" s="91" t="s">
        <v>888</v>
      </c>
      <c r="F15" s="91" t="s">
        <v>888</v>
      </c>
      <c r="G15" s="91" t="s">
        <v>145</v>
      </c>
      <c r="H15" s="91" t="s">
        <v>888</v>
      </c>
      <c r="I15" s="91" t="s">
        <v>888</v>
      </c>
      <c r="K15" s="88" t="str">
        <f>IFERROR(_xlfn.RANK.EQ(E15,$E$9:$E$187,0)+COUNTIF(E$9:E15,E15)-1,"-")</f>
        <v>-</v>
      </c>
      <c r="L15" s="88" t="str">
        <f>IFERROR(_xlfn.RANK.EQ(I15,$I$9:$I$187,0)+COUNTIF(I$9:I15,I15)-1,"-")</f>
        <v>-</v>
      </c>
      <c r="M15" s="88" t="str">
        <f>IFERROR(_xlfn.RANK.EQ(F15,$F$9:$F$187,0)+COUNTIF(F$9:F15,F15)-1,"-")</f>
        <v>-</v>
      </c>
    </row>
    <row r="16" spans="1:13" ht="12" customHeight="1">
      <c r="A16" s="51">
        <v>8</v>
      </c>
      <c r="B16" s="52">
        <v>1</v>
      </c>
      <c r="C16" s="52">
        <v>208</v>
      </c>
      <c r="D16" s="52" t="s">
        <v>214</v>
      </c>
      <c r="E16" s="91">
        <v>89</v>
      </c>
      <c r="F16" s="91">
        <v>47</v>
      </c>
      <c r="G16" s="91" t="s">
        <v>145</v>
      </c>
      <c r="H16" s="91">
        <v>47</v>
      </c>
      <c r="I16" s="91">
        <v>42</v>
      </c>
      <c r="K16" s="88">
        <f>IFERROR(_xlfn.RANK.EQ(E16,$E$9:$E$187,0)+COUNTIF(E$9:E16,E16)-1,"-")</f>
        <v>51</v>
      </c>
      <c r="L16" s="88">
        <f>IFERROR(_xlfn.RANK.EQ(I16,$I$9:$I$187,0)+COUNTIF(I$9:I16,I16)-1,"-")</f>
        <v>59</v>
      </c>
      <c r="M16" s="88">
        <f>IFERROR(_xlfn.RANK.EQ(F16,$F$9:$F$187,0)+COUNTIF(F$9:F16,F16)-1,"-")</f>
        <v>61</v>
      </c>
    </row>
    <row r="17" spans="1:13" ht="12" customHeight="1">
      <c r="A17" s="51">
        <v>9</v>
      </c>
      <c r="B17" s="52">
        <v>1</v>
      </c>
      <c r="C17" s="52">
        <v>209</v>
      </c>
      <c r="D17" s="52" t="s">
        <v>354</v>
      </c>
      <c r="E17" s="91" t="s">
        <v>888</v>
      </c>
      <c r="F17" s="91" t="s">
        <v>888</v>
      </c>
      <c r="G17" s="91" t="s">
        <v>145</v>
      </c>
      <c r="H17" s="91" t="s">
        <v>888</v>
      </c>
      <c r="I17" s="91" t="s">
        <v>888</v>
      </c>
      <c r="K17" s="88" t="str">
        <f>IFERROR(_xlfn.RANK.EQ(E17,$E$9:$E$187,0)+COUNTIF(E$9:E17,E17)-1,"-")</f>
        <v>-</v>
      </c>
      <c r="L17" s="88" t="str">
        <f>IFERROR(_xlfn.RANK.EQ(I17,$I$9:$I$187,0)+COUNTIF(I$9:I17,I17)-1,"-")</f>
        <v>-</v>
      </c>
      <c r="M17" s="88" t="str">
        <f>IFERROR(_xlfn.RANK.EQ(F17,$F$9:$F$187,0)+COUNTIF(F$9:F17,F17)-1,"-")</f>
        <v>-</v>
      </c>
    </row>
    <row r="18" spans="1:13" ht="12" customHeight="1">
      <c r="A18" s="51">
        <v>10</v>
      </c>
      <c r="B18" s="52">
        <v>1</v>
      </c>
      <c r="C18" s="52">
        <v>210</v>
      </c>
      <c r="D18" s="52" t="s">
        <v>198</v>
      </c>
      <c r="E18" s="91">
        <v>193</v>
      </c>
      <c r="F18" s="91">
        <v>90</v>
      </c>
      <c r="G18" s="91">
        <v>90</v>
      </c>
      <c r="H18" s="91">
        <v>93</v>
      </c>
      <c r="I18" s="91">
        <v>174</v>
      </c>
      <c r="K18" s="88">
        <f>IFERROR(_xlfn.RANK.EQ(E18,$E$9:$E$187,0)+COUNTIF(E$9:E18,E18)-1,"-")</f>
        <v>34</v>
      </c>
      <c r="L18" s="88">
        <f>IFERROR(_xlfn.RANK.EQ(I18,$I$9:$I$187,0)+COUNTIF(I$9:I18,I18)-1,"-")</f>
        <v>29</v>
      </c>
      <c r="M18" s="88">
        <f>IFERROR(_xlfn.RANK.EQ(F18,$F$9:$F$187,0)+COUNTIF(F$9:F18,F18)-1,"-")</f>
        <v>25</v>
      </c>
    </row>
    <row r="19" spans="1:13" ht="12" customHeight="1">
      <c r="A19" s="51">
        <v>11</v>
      </c>
      <c r="B19" s="52">
        <v>1</v>
      </c>
      <c r="C19" s="52">
        <v>211</v>
      </c>
      <c r="D19" s="52" t="s">
        <v>205</v>
      </c>
      <c r="E19" s="91" t="s">
        <v>888</v>
      </c>
      <c r="F19" s="91" t="s">
        <v>888</v>
      </c>
      <c r="G19" s="91" t="s">
        <v>145</v>
      </c>
      <c r="H19" s="91" t="s">
        <v>888</v>
      </c>
      <c r="I19" s="91" t="s">
        <v>888</v>
      </c>
      <c r="K19" s="88" t="str">
        <f>IFERROR(_xlfn.RANK.EQ(E19,$E$9:$E$187,0)+COUNTIF(E$9:E19,E19)-1,"-")</f>
        <v>-</v>
      </c>
      <c r="L19" s="88" t="str">
        <f>IFERROR(_xlfn.RANK.EQ(I19,$I$9:$I$187,0)+COUNTIF(I$9:I19,I19)-1,"-")</f>
        <v>-</v>
      </c>
      <c r="M19" s="88" t="str">
        <f>IFERROR(_xlfn.RANK.EQ(F19,$F$9:$F$187,0)+COUNTIF(F$9:F19,F19)-1,"-")</f>
        <v>-</v>
      </c>
    </row>
    <row r="20" spans="1:13" ht="12" customHeight="1">
      <c r="A20" s="51">
        <v>12</v>
      </c>
      <c r="B20" s="52">
        <v>1</v>
      </c>
      <c r="C20" s="52">
        <v>212</v>
      </c>
      <c r="D20" s="52" t="s">
        <v>319</v>
      </c>
      <c r="E20" s="91">
        <v>103</v>
      </c>
      <c r="F20" s="91">
        <v>49</v>
      </c>
      <c r="G20" s="91">
        <v>48</v>
      </c>
      <c r="H20" s="91">
        <v>54</v>
      </c>
      <c r="I20" s="91">
        <v>50</v>
      </c>
      <c r="K20" s="88">
        <f>IFERROR(_xlfn.RANK.EQ(E20,$E$9:$E$187,0)+COUNTIF(E$9:E20,E20)-1,"-")</f>
        <v>47</v>
      </c>
      <c r="L20" s="88">
        <f>IFERROR(_xlfn.RANK.EQ(I20,$I$9:$I$187,0)+COUNTIF(I$9:I20,I20)-1,"-")</f>
        <v>55</v>
      </c>
      <c r="M20" s="88">
        <f>IFERROR(_xlfn.RANK.EQ(F20,$F$9:$F$187,0)+COUNTIF(F$9:F20,F20)-1,"-")</f>
        <v>60</v>
      </c>
    </row>
    <row r="21" spans="1:13" ht="12" customHeight="1">
      <c r="A21" s="51">
        <v>13</v>
      </c>
      <c r="B21" s="52">
        <v>1</v>
      </c>
      <c r="C21" s="52">
        <v>213</v>
      </c>
      <c r="D21" s="52" t="s">
        <v>348</v>
      </c>
      <c r="E21" s="91" t="s">
        <v>145</v>
      </c>
      <c r="F21" s="91" t="s">
        <v>145</v>
      </c>
      <c r="G21" s="91" t="s">
        <v>145</v>
      </c>
      <c r="H21" s="91" t="s">
        <v>145</v>
      </c>
      <c r="I21" s="91" t="s">
        <v>145</v>
      </c>
      <c r="K21" s="88" t="str">
        <f>IFERROR(_xlfn.RANK.EQ(E21,$E$9:$E$187,0)+COUNTIF(E$9:E21,E21)-1,"-")</f>
        <v>-</v>
      </c>
      <c r="L21" s="88" t="str">
        <f>IFERROR(_xlfn.RANK.EQ(I21,$I$9:$I$187,0)+COUNTIF(I$9:I21,I21)-1,"-")</f>
        <v>-</v>
      </c>
      <c r="M21" s="88" t="str">
        <f>IFERROR(_xlfn.RANK.EQ(F21,$F$9:$F$187,0)+COUNTIF(F$9:F21,F21)-1,"-")</f>
        <v>-</v>
      </c>
    </row>
    <row r="22" spans="1:13" ht="12" customHeight="1">
      <c r="A22" s="51">
        <v>14</v>
      </c>
      <c r="B22" s="52">
        <v>1</v>
      </c>
      <c r="C22" s="52">
        <v>214</v>
      </c>
      <c r="D22" s="52" t="s">
        <v>259</v>
      </c>
      <c r="E22" s="91" t="s">
        <v>888</v>
      </c>
      <c r="F22" s="91" t="s">
        <v>888</v>
      </c>
      <c r="G22" s="91" t="s">
        <v>145</v>
      </c>
      <c r="H22" s="91" t="s">
        <v>888</v>
      </c>
      <c r="I22" s="91" t="s">
        <v>888</v>
      </c>
      <c r="K22" s="88" t="str">
        <f>IFERROR(_xlfn.RANK.EQ(E22,$E$9:$E$187,0)+COUNTIF(E$9:E22,E22)-1,"-")</f>
        <v>-</v>
      </c>
      <c r="L22" s="88" t="str">
        <f>IFERROR(_xlfn.RANK.EQ(I22,$I$9:$I$187,0)+COUNTIF(I$9:I22,I22)-1,"-")</f>
        <v>-</v>
      </c>
      <c r="M22" s="88" t="str">
        <f>IFERROR(_xlfn.RANK.EQ(F22,$F$9:$F$187,0)+COUNTIF(F$9:F22,F22)-1,"-")</f>
        <v>-</v>
      </c>
    </row>
    <row r="23" spans="1:13" ht="12" customHeight="1">
      <c r="A23" s="51">
        <v>15</v>
      </c>
      <c r="B23" s="52">
        <v>1</v>
      </c>
      <c r="C23" s="52">
        <v>215</v>
      </c>
      <c r="D23" s="52" t="s">
        <v>227</v>
      </c>
      <c r="E23" s="91">
        <v>240</v>
      </c>
      <c r="F23" s="91">
        <v>47</v>
      </c>
      <c r="G23" s="91">
        <v>47</v>
      </c>
      <c r="H23" s="91">
        <v>46</v>
      </c>
      <c r="I23" s="91">
        <v>113</v>
      </c>
      <c r="K23" s="88">
        <f>IFERROR(_xlfn.RANK.EQ(E23,$E$9:$E$187,0)+COUNTIF(E$9:E23,E23)-1,"-")</f>
        <v>28</v>
      </c>
      <c r="L23" s="88">
        <f>IFERROR(_xlfn.RANK.EQ(I23,$I$9:$I$187,0)+COUNTIF(I$9:I23,I23)-1,"-")</f>
        <v>41</v>
      </c>
      <c r="M23" s="88">
        <f>IFERROR(_xlfn.RANK.EQ(F23,$F$9:$F$187,0)+COUNTIF(F$9:F23,F23)-1,"-")</f>
        <v>62</v>
      </c>
    </row>
    <row r="24" spans="1:13" ht="12" customHeight="1">
      <c r="A24" s="51">
        <v>16</v>
      </c>
      <c r="B24" s="52">
        <v>1</v>
      </c>
      <c r="C24" s="52">
        <v>216</v>
      </c>
      <c r="D24" s="52" t="s">
        <v>246</v>
      </c>
      <c r="E24" s="91">
        <v>336</v>
      </c>
      <c r="F24" s="91">
        <v>56</v>
      </c>
      <c r="G24" s="91">
        <v>55</v>
      </c>
      <c r="H24" s="91">
        <v>58</v>
      </c>
      <c r="I24" s="91">
        <v>189</v>
      </c>
      <c r="K24" s="88">
        <f>IFERROR(_xlfn.RANK.EQ(E24,$E$9:$E$187,0)+COUNTIF(E$9:E24,E24)-1,"-")</f>
        <v>21</v>
      </c>
      <c r="L24" s="88">
        <f>IFERROR(_xlfn.RANK.EQ(I24,$I$9:$I$187,0)+COUNTIF(I$9:I24,I24)-1,"-")</f>
        <v>24</v>
      </c>
      <c r="M24" s="88">
        <f>IFERROR(_xlfn.RANK.EQ(F24,$F$9:$F$187,0)+COUNTIF(F$9:F24,F24)-1,"-")</f>
        <v>49</v>
      </c>
    </row>
    <row r="25" spans="1:13" ht="12" customHeight="1">
      <c r="A25" s="51">
        <v>17</v>
      </c>
      <c r="B25" s="52">
        <v>1</v>
      </c>
      <c r="C25" s="52">
        <v>217</v>
      </c>
      <c r="D25" s="52" t="s">
        <v>215</v>
      </c>
      <c r="E25" s="91" t="s">
        <v>888</v>
      </c>
      <c r="F25" s="91" t="s">
        <v>888</v>
      </c>
      <c r="G25" s="91" t="s">
        <v>888</v>
      </c>
      <c r="H25" s="91" t="s">
        <v>145</v>
      </c>
      <c r="I25" s="91" t="s">
        <v>888</v>
      </c>
      <c r="K25" s="88" t="str">
        <f>IFERROR(_xlfn.RANK.EQ(E25,$E$9:$E$187,0)+COUNTIF(E$9:E25,E25)-1,"-")</f>
        <v>-</v>
      </c>
      <c r="L25" s="88" t="str">
        <f>IFERROR(_xlfn.RANK.EQ(I25,$I$9:$I$187,0)+COUNTIF(I$9:I25,I25)-1,"-")</f>
        <v>-</v>
      </c>
      <c r="M25" s="88" t="str">
        <f>IFERROR(_xlfn.RANK.EQ(F25,$F$9:$F$187,0)+COUNTIF(F$9:F25,F25)-1,"-")</f>
        <v>-</v>
      </c>
    </row>
    <row r="26" spans="1:13" ht="12" customHeight="1">
      <c r="A26" s="51">
        <v>18</v>
      </c>
      <c r="B26" s="52">
        <v>1</v>
      </c>
      <c r="C26" s="52">
        <v>218</v>
      </c>
      <c r="D26" s="52" t="s">
        <v>324</v>
      </c>
      <c r="E26" s="91">
        <v>169</v>
      </c>
      <c r="F26" s="91">
        <v>43</v>
      </c>
      <c r="G26" s="91">
        <v>41</v>
      </c>
      <c r="H26" s="91">
        <v>50</v>
      </c>
      <c r="I26" s="91">
        <v>72</v>
      </c>
      <c r="K26" s="88">
        <f>IFERROR(_xlfn.RANK.EQ(E26,$E$9:$E$187,0)+COUNTIF(E$9:E26,E26)-1,"-")</f>
        <v>37</v>
      </c>
      <c r="L26" s="88">
        <f>IFERROR(_xlfn.RANK.EQ(I26,$I$9:$I$187,0)+COUNTIF(I$9:I26,I26)-1,"-")</f>
        <v>48</v>
      </c>
      <c r="M26" s="88">
        <f>IFERROR(_xlfn.RANK.EQ(F26,$F$9:$F$187,0)+COUNTIF(F$9:F26,F26)-1,"-")</f>
        <v>63</v>
      </c>
    </row>
    <row r="27" spans="1:13" ht="12" customHeight="1">
      <c r="A27" s="51">
        <v>19</v>
      </c>
      <c r="B27" s="52">
        <v>1</v>
      </c>
      <c r="C27" s="52">
        <v>219</v>
      </c>
      <c r="D27" s="52" t="s">
        <v>321</v>
      </c>
      <c r="E27" s="91" t="s">
        <v>145</v>
      </c>
      <c r="F27" s="91" t="s">
        <v>145</v>
      </c>
      <c r="G27" s="91" t="s">
        <v>145</v>
      </c>
      <c r="H27" s="91" t="s">
        <v>145</v>
      </c>
      <c r="I27" s="91" t="s">
        <v>145</v>
      </c>
      <c r="K27" s="88" t="str">
        <f>IFERROR(_xlfn.RANK.EQ(E27,$E$9:$E$187,0)+COUNTIF(E$9:E27,E27)-1,"-")</f>
        <v>-</v>
      </c>
      <c r="L27" s="88" t="str">
        <f>IFERROR(_xlfn.RANK.EQ(I27,$I$9:$I$187,0)+COUNTIF(I$9:I27,I27)-1,"-")</f>
        <v>-</v>
      </c>
      <c r="M27" s="88" t="str">
        <f>IFERROR(_xlfn.RANK.EQ(F27,$F$9:$F$187,0)+COUNTIF(F$9:F27,F27)-1,"-")</f>
        <v>-</v>
      </c>
    </row>
    <row r="28" spans="1:13" ht="12" customHeight="1">
      <c r="A28" s="51">
        <v>20</v>
      </c>
      <c r="B28" s="52">
        <v>1</v>
      </c>
      <c r="C28" s="52">
        <v>220</v>
      </c>
      <c r="D28" s="52" t="s">
        <v>217</v>
      </c>
      <c r="E28" s="91">
        <v>877</v>
      </c>
      <c r="F28" s="91">
        <v>82</v>
      </c>
      <c r="G28" s="91">
        <v>74</v>
      </c>
      <c r="H28" s="91">
        <v>90</v>
      </c>
      <c r="I28" s="91">
        <v>715</v>
      </c>
      <c r="K28" s="88">
        <f>IFERROR(_xlfn.RANK.EQ(E28,$E$9:$E$187,0)+COUNTIF(E$9:E28,E28)-1,"-")</f>
        <v>6</v>
      </c>
      <c r="L28" s="88">
        <f>IFERROR(_xlfn.RANK.EQ(I28,$I$9:$I$187,0)+COUNTIF(I$9:I28,I28)-1,"-")</f>
        <v>6</v>
      </c>
      <c r="M28" s="88">
        <f>IFERROR(_xlfn.RANK.EQ(F28,$F$9:$F$187,0)+COUNTIF(F$9:F28,F28)-1,"-")</f>
        <v>32</v>
      </c>
    </row>
    <row r="29" spans="1:13" ht="12" customHeight="1">
      <c r="A29" s="51">
        <v>21</v>
      </c>
      <c r="B29" s="52">
        <v>1</v>
      </c>
      <c r="C29" s="52">
        <v>221</v>
      </c>
      <c r="D29" s="52" t="s">
        <v>228</v>
      </c>
      <c r="E29" s="91">
        <v>975</v>
      </c>
      <c r="F29" s="91">
        <v>87</v>
      </c>
      <c r="G29" s="91">
        <v>83</v>
      </c>
      <c r="H29" s="91">
        <v>90</v>
      </c>
      <c r="I29" s="91">
        <v>853</v>
      </c>
      <c r="K29" s="88">
        <f>IFERROR(_xlfn.RANK.EQ(E29,$E$9:$E$187,0)+COUNTIF(E$9:E29,E29)-1,"-")</f>
        <v>5</v>
      </c>
      <c r="L29" s="88">
        <f>IFERROR(_xlfn.RANK.EQ(I29,$I$9:$I$187,0)+COUNTIF(I$9:I29,I29)-1,"-")</f>
        <v>4</v>
      </c>
      <c r="M29" s="88">
        <f>IFERROR(_xlfn.RANK.EQ(F29,$F$9:$F$187,0)+COUNTIF(F$9:F29,F29)-1,"-")</f>
        <v>28</v>
      </c>
    </row>
    <row r="30" spans="1:13" ht="12" customHeight="1">
      <c r="A30" s="51">
        <v>22</v>
      </c>
      <c r="B30" s="52">
        <v>1</v>
      </c>
      <c r="C30" s="52">
        <v>222</v>
      </c>
      <c r="D30" s="52" t="s">
        <v>306</v>
      </c>
      <c r="E30" s="91">
        <v>31</v>
      </c>
      <c r="F30" s="91">
        <v>51</v>
      </c>
      <c r="G30" s="91">
        <v>51</v>
      </c>
      <c r="H30" s="91">
        <v>51</v>
      </c>
      <c r="I30" s="91">
        <v>16</v>
      </c>
      <c r="K30" s="88">
        <f>IFERROR(_xlfn.RANK.EQ(E30,$E$9:$E$187,0)+COUNTIF(E$9:E30,E30)-1,"-")</f>
        <v>69</v>
      </c>
      <c r="L30" s="88">
        <f>IFERROR(_xlfn.RANK.EQ(I30,$I$9:$I$187,0)+COUNTIF(I$9:I30,I30)-1,"-")</f>
        <v>70</v>
      </c>
      <c r="M30" s="88">
        <f>IFERROR(_xlfn.RANK.EQ(F30,$F$9:$F$187,0)+COUNTIF(F$9:F30,F30)-1,"-")</f>
        <v>55</v>
      </c>
    </row>
    <row r="31" spans="1:13" ht="12" customHeight="1">
      <c r="A31" s="51">
        <v>23</v>
      </c>
      <c r="B31" s="52">
        <v>1</v>
      </c>
      <c r="C31" s="52">
        <v>223</v>
      </c>
      <c r="D31" s="52" t="s">
        <v>309</v>
      </c>
      <c r="E31" s="91" t="s">
        <v>145</v>
      </c>
      <c r="F31" s="91" t="s">
        <v>145</v>
      </c>
      <c r="G31" s="91" t="s">
        <v>145</v>
      </c>
      <c r="H31" s="91" t="s">
        <v>145</v>
      </c>
      <c r="I31" s="91" t="s">
        <v>145</v>
      </c>
      <c r="K31" s="88" t="str">
        <f>IFERROR(_xlfn.RANK.EQ(E31,$E$9:$E$187,0)+COUNTIF(E$9:E31,E31)-1,"-")</f>
        <v>-</v>
      </c>
      <c r="L31" s="88" t="str">
        <f>IFERROR(_xlfn.RANK.EQ(I31,$I$9:$I$187,0)+COUNTIF(I$9:I31,I31)-1,"-")</f>
        <v>-</v>
      </c>
      <c r="M31" s="88" t="str">
        <f>IFERROR(_xlfn.RANK.EQ(F31,$F$9:$F$187,0)+COUNTIF(F$9:F31,F31)-1,"-")</f>
        <v>-</v>
      </c>
    </row>
    <row r="32" spans="1:13" ht="12" customHeight="1">
      <c r="A32" s="51">
        <v>24</v>
      </c>
      <c r="B32" s="52">
        <v>1</v>
      </c>
      <c r="C32" s="52">
        <v>224</v>
      </c>
      <c r="D32" s="52" t="s">
        <v>241</v>
      </c>
      <c r="E32" s="91">
        <v>34</v>
      </c>
      <c r="F32" s="91">
        <v>119</v>
      </c>
      <c r="G32" s="91" t="s">
        <v>888</v>
      </c>
      <c r="H32" s="91">
        <v>117</v>
      </c>
      <c r="I32" s="91">
        <v>40</v>
      </c>
      <c r="K32" s="88">
        <f>IFERROR(_xlfn.RANK.EQ(E32,$E$9:$E$187,0)+COUNTIF(E$9:E32,E32)-1,"-")</f>
        <v>68</v>
      </c>
      <c r="L32" s="88">
        <f>IFERROR(_xlfn.RANK.EQ(I32,$I$9:$I$187,0)+COUNTIF(I$9:I32,I32)-1,"-")</f>
        <v>62</v>
      </c>
      <c r="M32" s="88">
        <f>IFERROR(_xlfn.RANK.EQ(F32,$F$9:$F$187,0)+COUNTIF(F$9:F32,F32)-1,"-")</f>
        <v>10</v>
      </c>
    </row>
    <row r="33" spans="1:13" ht="12" customHeight="1">
      <c r="A33" s="51">
        <v>25</v>
      </c>
      <c r="B33" s="52">
        <v>1</v>
      </c>
      <c r="C33" s="52">
        <v>225</v>
      </c>
      <c r="D33" s="52" t="s">
        <v>209</v>
      </c>
      <c r="E33" s="91">
        <v>203</v>
      </c>
      <c r="F33" s="91">
        <v>54</v>
      </c>
      <c r="G33" s="91">
        <v>53</v>
      </c>
      <c r="H33" s="91">
        <v>57</v>
      </c>
      <c r="I33" s="91">
        <v>109</v>
      </c>
      <c r="K33" s="88">
        <f>IFERROR(_xlfn.RANK.EQ(E33,$E$9:$E$187,0)+COUNTIF(E$9:E33,E33)-1,"-")</f>
        <v>32</v>
      </c>
      <c r="L33" s="88">
        <f>IFERROR(_xlfn.RANK.EQ(I33,$I$9:$I$187,0)+COUNTIF(I$9:I33,I33)-1,"-")</f>
        <v>42</v>
      </c>
      <c r="M33" s="88">
        <f>IFERROR(_xlfn.RANK.EQ(F33,$F$9:$F$187,0)+COUNTIF(F$9:F33,F33)-1,"-")</f>
        <v>52</v>
      </c>
    </row>
    <row r="34" spans="1:13" ht="12" customHeight="1">
      <c r="A34" s="51">
        <v>26</v>
      </c>
      <c r="B34" s="52">
        <v>1</v>
      </c>
      <c r="C34" s="52">
        <v>226</v>
      </c>
      <c r="D34" s="52" t="s">
        <v>315</v>
      </c>
      <c r="E34" s="91">
        <v>175</v>
      </c>
      <c r="F34" s="91">
        <v>50</v>
      </c>
      <c r="G34" s="91">
        <v>48</v>
      </c>
      <c r="H34" s="91">
        <v>51</v>
      </c>
      <c r="I34" s="91">
        <v>88</v>
      </c>
      <c r="K34" s="88">
        <f>IFERROR(_xlfn.RANK.EQ(E34,$E$9:$E$187,0)+COUNTIF(E$9:E34,E34)-1,"-")</f>
        <v>36</v>
      </c>
      <c r="L34" s="88">
        <f>IFERROR(_xlfn.RANK.EQ(I34,$I$9:$I$187,0)+COUNTIF(I$9:I34,I34)-1,"-")</f>
        <v>45</v>
      </c>
      <c r="M34" s="88">
        <f>IFERROR(_xlfn.RANK.EQ(F34,$F$9:$F$187,0)+COUNTIF(F$9:F34,F34)-1,"-")</f>
        <v>58</v>
      </c>
    </row>
    <row r="35" spans="1:13" ht="12" customHeight="1">
      <c r="A35" s="51">
        <v>27</v>
      </c>
      <c r="B35" s="52">
        <v>1</v>
      </c>
      <c r="C35" s="52">
        <v>227</v>
      </c>
      <c r="D35" s="52" t="s">
        <v>370</v>
      </c>
      <c r="E35" s="91" t="s">
        <v>145</v>
      </c>
      <c r="F35" s="91" t="s">
        <v>145</v>
      </c>
      <c r="G35" s="91" t="s">
        <v>145</v>
      </c>
      <c r="H35" s="91" t="s">
        <v>145</v>
      </c>
      <c r="I35" s="91" t="s">
        <v>145</v>
      </c>
      <c r="K35" s="88" t="str">
        <f>IFERROR(_xlfn.RANK.EQ(E35,$E$9:$E$187,0)+COUNTIF(E$9:E35,E35)-1,"-")</f>
        <v>-</v>
      </c>
      <c r="L35" s="88" t="str">
        <f>IFERROR(_xlfn.RANK.EQ(I35,$I$9:$I$187,0)+COUNTIF(I$9:I35,I35)-1,"-")</f>
        <v>-</v>
      </c>
      <c r="M35" s="88" t="str">
        <f>IFERROR(_xlfn.RANK.EQ(F35,$F$9:$F$187,0)+COUNTIF(F$9:F35,F35)-1,"-")</f>
        <v>-</v>
      </c>
    </row>
    <row r="36" spans="1:13" ht="12" customHeight="1">
      <c r="A36" s="51">
        <v>28</v>
      </c>
      <c r="B36" s="52">
        <v>1</v>
      </c>
      <c r="C36" s="52">
        <v>228</v>
      </c>
      <c r="D36" s="52" t="s">
        <v>212</v>
      </c>
      <c r="E36" s="91">
        <v>2070</v>
      </c>
      <c r="F36" s="91">
        <v>43</v>
      </c>
      <c r="G36" s="91">
        <v>42</v>
      </c>
      <c r="H36" s="91">
        <v>45</v>
      </c>
      <c r="I36" s="91">
        <v>893</v>
      </c>
      <c r="K36" s="88">
        <f>IFERROR(_xlfn.RANK.EQ(E36,$E$9:$E$187,0)+COUNTIF(E$9:E36,E36)-1,"-")</f>
        <v>2</v>
      </c>
      <c r="L36" s="88">
        <f>IFERROR(_xlfn.RANK.EQ(I36,$I$9:$I$187,0)+COUNTIF(I$9:I36,I36)-1,"-")</f>
        <v>3</v>
      </c>
      <c r="M36" s="88">
        <f>IFERROR(_xlfn.RANK.EQ(F36,$F$9:$F$187,0)+COUNTIF(F$9:F36,F36)-1,"-")</f>
        <v>64</v>
      </c>
    </row>
    <row r="37" spans="1:13" ht="12" customHeight="1">
      <c r="A37" s="51">
        <v>29</v>
      </c>
      <c r="B37" s="52">
        <v>1</v>
      </c>
      <c r="C37" s="52">
        <v>229</v>
      </c>
      <c r="D37" s="52" t="s">
        <v>250</v>
      </c>
      <c r="E37" s="91">
        <v>162</v>
      </c>
      <c r="F37" s="91">
        <v>112</v>
      </c>
      <c r="G37" s="91">
        <v>105</v>
      </c>
      <c r="H37" s="91">
        <v>113</v>
      </c>
      <c r="I37" s="91">
        <v>182</v>
      </c>
      <c r="K37" s="88">
        <f>IFERROR(_xlfn.RANK.EQ(E37,$E$9:$E$187,0)+COUNTIF(E$9:E37,E37)-1,"-")</f>
        <v>38</v>
      </c>
      <c r="L37" s="88">
        <f>IFERROR(_xlfn.RANK.EQ(I37,$I$9:$I$187,0)+COUNTIF(I$9:I37,I37)-1,"-")</f>
        <v>28</v>
      </c>
      <c r="M37" s="88">
        <f>IFERROR(_xlfn.RANK.EQ(F37,$F$9:$F$187,0)+COUNTIF(F$9:F37,F37)-1,"-")</f>
        <v>14</v>
      </c>
    </row>
    <row r="38" spans="1:13" ht="12" customHeight="1">
      <c r="A38" s="51">
        <v>30</v>
      </c>
      <c r="B38" s="52">
        <v>1</v>
      </c>
      <c r="C38" s="52">
        <v>230</v>
      </c>
      <c r="D38" s="52" t="s">
        <v>361</v>
      </c>
      <c r="E38" s="91" t="s">
        <v>145</v>
      </c>
      <c r="F38" s="91" t="s">
        <v>145</v>
      </c>
      <c r="G38" s="91" t="s">
        <v>145</v>
      </c>
      <c r="H38" s="91" t="s">
        <v>145</v>
      </c>
      <c r="I38" s="91" t="s">
        <v>145</v>
      </c>
      <c r="K38" s="88" t="str">
        <f>IFERROR(_xlfn.RANK.EQ(E38,$E$9:$E$187,0)+COUNTIF(E$9:E38,E38)-1,"-")</f>
        <v>-</v>
      </c>
      <c r="L38" s="88" t="str">
        <f>IFERROR(_xlfn.RANK.EQ(I38,$I$9:$I$187,0)+COUNTIF(I$9:I38,I38)-1,"-")</f>
        <v>-</v>
      </c>
      <c r="M38" s="88" t="str">
        <f>IFERROR(_xlfn.RANK.EQ(F38,$F$9:$F$187,0)+COUNTIF(F$9:F38,F38)-1,"-")</f>
        <v>-</v>
      </c>
    </row>
    <row r="39" spans="1:13" ht="12" customHeight="1">
      <c r="A39" s="51">
        <v>31</v>
      </c>
      <c r="B39" s="52">
        <v>1</v>
      </c>
      <c r="C39" s="52">
        <v>231</v>
      </c>
      <c r="D39" s="52" t="s">
        <v>279</v>
      </c>
      <c r="E39" s="91" t="s">
        <v>888</v>
      </c>
      <c r="F39" s="91" t="s">
        <v>888</v>
      </c>
      <c r="G39" s="91" t="s">
        <v>145</v>
      </c>
      <c r="H39" s="91" t="s">
        <v>888</v>
      </c>
      <c r="I39" s="91" t="s">
        <v>888</v>
      </c>
      <c r="K39" s="88" t="str">
        <f>IFERROR(_xlfn.RANK.EQ(E39,$E$9:$E$187,0)+COUNTIF(E$9:E39,E39)-1,"-")</f>
        <v>-</v>
      </c>
      <c r="L39" s="88" t="str">
        <f>IFERROR(_xlfn.RANK.EQ(I39,$I$9:$I$187,0)+COUNTIF(I$9:I39,I39)-1,"-")</f>
        <v>-</v>
      </c>
      <c r="M39" s="88" t="str">
        <f>IFERROR(_xlfn.RANK.EQ(F39,$F$9:$F$187,0)+COUNTIF(F$9:F39,F39)-1,"-")</f>
        <v>-</v>
      </c>
    </row>
    <row r="40" spans="1:13" ht="12" customHeight="1">
      <c r="A40" s="51">
        <v>32</v>
      </c>
      <c r="B40" s="52">
        <v>1</v>
      </c>
      <c r="C40" s="52">
        <v>233</v>
      </c>
      <c r="D40" s="52" t="s">
        <v>303</v>
      </c>
      <c r="E40" s="91" t="s">
        <v>888</v>
      </c>
      <c r="F40" s="91" t="s">
        <v>888</v>
      </c>
      <c r="G40" s="91" t="s">
        <v>145</v>
      </c>
      <c r="H40" s="91" t="s">
        <v>888</v>
      </c>
      <c r="I40" s="91" t="s">
        <v>888</v>
      </c>
      <c r="K40" s="88" t="str">
        <f>IFERROR(_xlfn.RANK.EQ(E40,$E$9:$E$187,0)+COUNTIF(E$9:E40,E40)-1,"-")</f>
        <v>-</v>
      </c>
      <c r="L40" s="88" t="str">
        <f>IFERROR(_xlfn.RANK.EQ(I40,$I$9:$I$187,0)+COUNTIF(I$9:I40,I40)-1,"-")</f>
        <v>-</v>
      </c>
      <c r="M40" s="88" t="str">
        <f>IFERROR(_xlfn.RANK.EQ(F40,$F$9:$F$187,0)+COUNTIF(F$9:F40,F40)-1,"-")</f>
        <v>-</v>
      </c>
    </row>
    <row r="41" spans="1:13" ht="12" customHeight="1">
      <c r="A41" s="51">
        <v>33</v>
      </c>
      <c r="B41" s="52">
        <v>1</v>
      </c>
      <c r="C41" s="52">
        <v>234</v>
      </c>
      <c r="D41" s="52" t="s">
        <v>311</v>
      </c>
      <c r="E41" s="91" t="s">
        <v>145</v>
      </c>
      <c r="F41" s="91" t="s">
        <v>145</v>
      </c>
      <c r="G41" s="91" t="s">
        <v>145</v>
      </c>
      <c r="H41" s="91" t="s">
        <v>145</v>
      </c>
      <c r="I41" s="91" t="s">
        <v>145</v>
      </c>
      <c r="K41" s="88" t="str">
        <f>IFERROR(_xlfn.RANK.EQ(E41,$E$9:$E$187,0)+COUNTIF(E$9:E41,E41)-1,"-")</f>
        <v>-</v>
      </c>
      <c r="L41" s="88" t="str">
        <f>IFERROR(_xlfn.RANK.EQ(I41,$I$9:$I$187,0)+COUNTIF(I$9:I41,I41)-1,"-")</f>
        <v>-</v>
      </c>
      <c r="M41" s="88" t="str">
        <f>IFERROR(_xlfn.RANK.EQ(F41,$F$9:$F$187,0)+COUNTIF(F$9:F41,F41)-1,"-")</f>
        <v>-</v>
      </c>
    </row>
    <row r="42" spans="1:13" ht="12" customHeight="1">
      <c r="A42" s="51">
        <v>34</v>
      </c>
      <c r="B42" s="52">
        <v>1</v>
      </c>
      <c r="C42" s="52">
        <v>235</v>
      </c>
      <c r="D42" s="52" t="s">
        <v>288</v>
      </c>
      <c r="E42" s="91">
        <v>101</v>
      </c>
      <c r="F42" s="91">
        <v>119</v>
      </c>
      <c r="G42" s="91">
        <v>119</v>
      </c>
      <c r="H42" s="91">
        <v>119</v>
      </c>
      <c r="I42" s="91">
        <v>120</v>
      </c>
      <c r="K42" s="88">
        <f>IFERROR(_xlfn.RANK.EQ(E42,$E$9:$E$187,0)+COUNTIF(E$9:E42,E42)-1,"-")</f>
        <v>48</v>
      </c>
      <c r="L42" s="88">
        <f>IFERROR(_xlfn.RANK.EQ(I42,$I$9:$I$187,0)+COUNTIF(I$9:I42,I42)-1,"-")</f>
        <v>39</v>
      </c>
      <c r="M42" s="88">
        <f>IFERROR(_xlfn.RANK.EQ(F42,$F$9:$F$187,0)+COUNTIF(F$9:F42,F42)-1,"-")</f>
        <v>11</v>
      </c>
    </row>
    <row r="43" spans="1:13" ht="12" customHeight="1">
      <c r="A43" s="51">
        <v>35</v>
      </c>
      <c r="B43" s="52">
        <v>1</v>
      </c>
      <c r="C43" s="52">
        <v>236</v>
      </c>
      <c r="D43" s="52" t="s">
        <v>304</v>
      </c>
      <c r="E43" s="91" t="s">
        <v>888</v>
      </c>
      <c r="F43" s="91" t="s">
        <v>888</v>
      </c>
      <c r="G43" s="91" t="s">
        <v>888</v>
      </c>
      <c r="H43" s="91" t="s">
        <v>888</v>
      </c>
      <c r="I43" s="91" t="s">
        <v>888</v>
      </c>
      <c r="K43" s="88" t="str">
        <f>IFERROR(_xlfn.RANK.EQ(E43,$E$9:$E$187,0)+COUNTIF(E$9:E43,E43)-1,"-")</f>
        <v>-</v>
      </c>
      <c r="L43" s="88" t="str">
        <f>IFERROR(_xlfn.RANK.EQ(I43,$I$9:$I$187,0)+COUNTIF(I$9:I43,I43)-1,"-")</f>
        <v>-</v>
      </c>
      <c r="M43" s="88" t="str">
        <f>IFERROR(_xlfn.RANK.EQ(F43,$F$9:$F$187,0)+COUNTIF(F$9:F43,F43)-1,"-")</f>
        <v>-</v>
      </c>
    </row>
    <row r="44" spans="1:13" ht="12" customHeight="1">
      <c r="A44" s="51">
        <v>36</v>
      </c>
      <c r="B44" s="52">
        <v>1</v>
      </c>
      <c r="C44" s="52">
        <v>303</v>
      </c>
      <c r="D44" s="52" t="s">
        <v>222</v>
      </c>
      <c r="E44" s="91" t="s">
        <v>888</v>
      </c>
      <c r="F44" s="91" t="s">
        <v>888</v>
      </c>
      <c r="G44" s="91" t="s">
        <v>888</v>
      </c>
      <c r="H44" s="91" t="s">
        <v>888</v>
      </c>
      <c r="I44" s="91" t="s">
        <v>888</v>
      </c>
      <c r="K44" s="88" t="str">
        <f>IFERROR(_xlfn.RANK.EQ(E44,$E$9:$E$187,0)+COUNTIF(E$9:E44,E44)-1,"-")</f>
        <v>-</v>
      </c>
      <c r="L44" s="88" t="str">
        <f>IFERROR(_xlfn.RANK.EQ(I44,$I$9:$I$187,0)+COUNTIF(I$9:I44,I44)-1,"-")</f>
        <v>-</v>
      </c>
      <c r="M44" s="88" t="str">
        <f>IFERROR(_xlfn.RANK.EQ(F44,$F$9:$F$187,0)+COUNTIF(F$9:F44,F44)-1,"-")</f>
        <v>-</v>
      </c>
    </row>
    <row r="45" spans="1:13" ht="12" customHeight="1">
      <c r="A45" s="51">
        <v>37</v>
      </c>
      <c r="B45" s="52">
        <v>1</v>
      </c>
      <c r="C45" s="52">
        <v>304</v>
      </c>
      <c r="D45" s="52" t="s">
        <v>252</v>
      </c>
      <c r="E45" s="91">
        <v>40</v>
      </c>
      <c r="F45" s="91">
        <v>59</v>
      </c>
      <c r="G45" s="91" t="s">
        <v>888</v>
      </c>
      <c r="H45" s="91">
        <v>60</v>
      </c>
      <c r="I45" s="91">
        <v>24</v>
      </c>
      <c r="K45" s="88">
        <f>IFERROR(_xlfn.RANK.EQ(E45,$E$9:$E$187,0)+COUNTIF(E$9:E45,E45)-1,"-")</f>
        <v>63</v>
      </c>
      <c r="L45" s="88">
        <f>IFERROR(_xlfn.RANK.EQ(I45,$I$9:$I$187,0)+COUNTIF(I$9:I45,I45)-1,"-")</f>
        <v>66</v>
      </c>
      <c r="M45" s="88">
        <f>IFERROR(_xlfn.RANK.EQ(F45,$F$9:$F$187,0)+COUNTIF(F$9:F45,F45)-1,"-")</f>
        <v>45</v>
      </c>
    </row>
    <row r="46" spans="1:13" ht="12" customHeight="1">
      <c r="A46" s="51">
        <v>38</v>
      </c>
      <c r="B46" s="52">
        <v>1</v>
      </c>
      <c r="C46" s="52">
        <v>331</v>
      </c>
      <c r="D46" s="52" t="s">
        <v>360</v>
      </c>
      <c r="E46" s="91" t="s">
        <v>145</v>
      </c>
      <c r="F46" s="91" t="s">
        <v>145</v>
      </c>
      <c r="G46" s="91" t="s">
        <v>145</v>
      </c>
      <c r="H46" s="91" t="s">
        <v>145</v>
      </c>
      <c r="I46" s="91" t="s">
        <v>145</v>
      </c>
      <c r="K46" s="88" t="str">
        <f>IFERROR(_xlfn.RANK.EQ(E46,$E$9:$E$187,0)+COUNTIF(E$9:E46,E46)-1,"-")</f>
        <v>-</v>
      </c>
      <c r="L46" s="88" t="str">
        <f>IFERROR(_xlfn.RANK.EQ(I46,$I$9:$I$187,0)+COUNTIF(I$9:I46,I46)-1,"-")</f>
        <v>-</v>
      </c>
      <c r="M46" s="88" t="str">
        <f>IFERROR(_xlfn.RANK.EQ(F46,$F$9:$F$187,0)+COUNTIF(F$9:F46,F46)-1,"-")</f>
        <v>-</v>
      </c>
    </row>
    <row r="47" spans="1:13" ht="12" customHeight="1">
      <c r="A47" s="51">
        <v>39</v>
      </c>
      <c r="B47" s="52">
        <v>1</v>
      </c>
      <c r="C47" s="52">
        <v>332</v>
      </c>
      <c r="D47" s="52" t="s">
        <v>356</v>
      </c>
      <c r="E47" s="91" t="s">
        <v>888</v>
      </c>
      <c r="F47" s="91" t="s">
        <v>888</v>
      </c>
      <c r="G47" s="91" t="s">
        <v>888</v>
      </c>
      <c r="H47" s="91" t="s">
        <v>888</v>
      </c>
      <c r="I47" s="91" t="s">
        <v>888</v>
      </c>
      <c r="K47" s="88" t="str">
        <f>IFERROR(_xlfn.RANK.EQ(E47,$E$9:$E$187,0)+COUNTIF(E$9:E47,E47)-1,"-")</f>
        <v>-</v>
      </c>
      <c r="L47" s="88" t="str">
        <f>IFERROR(_xlfn.RANK.EQ(I47,$I$9:$I$187,0)+COUNTIF(I$9:I47,I47)-1,"-")</f>
        <v>-</v>
      </c>
      <c r="M47" s="88" t="str">
        <f>IFERROR(_xlfn.RANK.EQ(F47,$F$9:$F$187,0)+COUNTIF(F$9:F47,F47)-1,"-")</f>
        <v>-</v>
      </c>
    </row>
    <row r="48" spans="1:13" ht="12" customHeight="1">
      <c r="A48" s="51">
        <v>40</v>
      </c>
      <c r="B48" s="52">
        <v>1</v>
      </c>
      <c r="C48" s="52">
        <v>333</v>
      </c>
      <c r="D48" s="52" t="s">
        <v>329</v>
      </c>
      <c r="E48" s="91">
        <v>119</v>
      </c>
      <c r="F48" s="91">
        <v>50</v>
      </c>
      <c r="G48" s="91">
        <v>47</v>
      </c>
      <c r="H48" s="91">
        <v>55</v>
      </c>
      <c r="I48" s="91">
        <v>60</v>
      </c>
      <c r="K48" s="88">
        <f>IFERROR(_xlfn.RANK.EQ(E48,$E$9:$E$187,0)+COUNTIF(E$9:E48,E48)-1,"-")</f>
        <v>46</v>
      </c>
      <c r="L48" s="88">
        <f>IFERROR(_xlfn.RANK.EQ(I48,$I$9:$I$187,0)+COUNTIF(I$9:I48,I48)-1,"-")</f>
        <v>50</v>
      </c>
      <c r="M48" s="88">
        <f>IFERROR(_xlfn.RANK.EQ(F48,$F$9:$F$187,0)+COUNTIF(F$9:F48,F48)-1,"-")</f>
        <v>59</v>
      </c>
    </row>
    <row r="49" spans="1:13" ht="12" customHeight="1">
      <c r="A49" s="51">
        <v>41</v>
      </c>
      <c r="B49" s="52">
        <v>1</v>
      </c>
      <c r="C49" s="52">
        <v>334</v>
      </c>
      <c r="D49" s="52" t="s">
        <v>344</v>
      </c>
      <c r="E49" s="91" t="s">
        <v>145</v>
      </c>
      <c r="F49" s="91" t="s">
        <v>145</v>
      </c>
      <c r="G49" s="91" t="s">
        <v>145</v>
      </c>
      <c r="H49" s="91" t="s">
        <v>145</v>
      </c>
      <c r="I49" s="91" t="s">
        <v>145</v>
      </c>
      <c r="K49" s="88" t="str">
        <f>IFERROR(_xlfn.RANK.EQ(E49,$E$9:$E$187,0)+COUNTIF(E$9:E49,E49)-1,"-")</f>
        <v>-</v>
      </c>
      <c r="L49" s="88" t="str">
        <f>IFERROR(_xlfn.RANK.EQ(I49,$I$9:$I$187,0)+COUNTIF(I$9:I49,I49)-1,"-")</f>
        <v>-</v>
      </c>
      <c r="M49" s="88" t="str">
        <f>IFERROR(_xlfn.RANK.EQ(F49,$F$9:$F$187,0)+COUNTIF(F$9:F49,F49)-1,"-")</f>
        <v>-</v>
      </c>
    </row>
    <row r="50" spans="1:13" ht="12" customHeight="1">
      <c r="A50" s="51">
        <v>42</v>
      </c>
      <c r="B50" s="52">
        <v>1</v>
      </c>
      <c r="C50" s="52">
        <v>337</v>
      </c>
      <c r="D50" s="52" t="s">
        <v>335</v>
      </c>
      <c r="E50" s="91" t="s">
        <v>145</v>
      </c>
      <c r="F50" s="91" t="s">
        <v>145</v>
      </c>
      <c r="G50" s="91" t="s">
        <v>145</v>
      </c>
      <c r="H50" s="91" t="s">
        <v>145</v>
      </c>
      <c r="I50" s="91" t="s">
        <v>145</v>
      </c>
      <c r="K50" s="88" t="str">
        <f>IFERROR(_xlfn.RANK.EQ(E50,$E$9:$E$187,0)+COUNTIF(E$9:E50,E50)-1,"-")</f>
        <v>-</v>
      </c>
      <c r="L50" s="88" t="str">
        <f>IFERROR(_xlfn.RANK.EQ(I50,$I$9:$I$187,0)+COUNTIF(I$9:I50,I50)-1,"-")</f>
        <v>-</v>
      </c>
      <c r="M50" s="88" t="str">
        <f>IFERROR(_xlfn.RANK.EQ(F50,$F$9:$F$187,0)+COUNTIF(F$9:F50,F50)-1,"-")</f>
        <v>-</v>
      </c>
    </row>
    <row r="51" spans="1:13" ht="12" customHeight="1">
      <c r="A51" s="51">
        <v>43</v>
      </c>
      <c r="B51" s="52">
        <v>1</v>
      </c>
      <c r="C51" s="52">
        <v>343</v>
      </c>
      <c r="D51" s="52" t="s">
        <v>369</v>
      </c>
      <c r="E51" s="91" t="s">
        <v>145</v>
      </c>
      <c r="F51" s="91" t="s">
        <v>145</v>
      </c>
      <c r="G51" s="91" t="s">
        <v>145</v>
      </c>
      <c r="H51" s="91" t="s">
        <v>145</v>
      </c>
      <c r="I51" s="91" t="s">
        <v>145</v>
      </c>
      <c r="K51" s="88" t="str">
        <f>IFERROR(_xlfn.RANK.EQ(E51,$E$9:$E$187,0)+COUNTIF(E$9:E51,E51)-1,"-")</f>
        <v>-</v>
      </c>
      <c r="L51" s="88" t="str">
        <f>IFERROR(_xlfn.RANK.EQ(I51,$I$9:$I$187,0)+COUNTIF(I$9:I51,I51)-1,"-")</f>
        <v>-</v>
      </c>
      <c r="M51" s="88" t="str">
        <f>IFERROR(_xlfn.RANK.EQ(F51,$F$9:$F$187,0)+COUNTIF(F$9:F51,F51)-1,"-")</f>
        <v>-</v>
      </c>
    </row>
    <row r="52" spans="1:13" ht="12" customHeight="1">
      <c r="A52" s="51">
        <v>44</v>
      </c>
      <c r="B52" s="52">
        <v>1</v>
      </c>
      <c r="C52" s="52">
        <v>345</v>
      </c>
      <c r="D52" s="52" t="s">
        <v>301</v>
      </c>
      <c r="E52" s="91" t="s">
        <v>145</v>
      </c>
      <c r="F52" s="91" t="s">
        <v>145</v>
      </c>
      <c r="G52" s="91" t="s">
        <v>145</v>
      </c>
      <c r="H52" s="91" t="s">
        <v>145</v>
      </c>
      <c r="I52" s="91" t="s">
        <v>145</v>
      </c>
      <c r="K52" s="88" t="str">
        <f>IFERROR(_xlfn.RANK.EQ(E52,$E$9:$E$187,0)+COUNTIF(E$9:E52,E52)-1,"-")</f>
        <v>-</v>
      </c>
      <c r="L52" s="88" t="str">
        <f>IFERROR(_xlfn.RANK.EQ(I52,$I$9:$I$187,0)+COUNTIF(I$9:I52,I52)-1,"-")</f>
        <v>-</v>
      </c>
      <c r="M52" s="88" t="str">
        <f>IFERROR(_xlfn.RANK.EQ(F52,$F$9:$F$187,0)+COUNTIF(F$9:F52,F52)-1,"-")</f>
        <v>-</v>
      </c>
    </row>
    <row r="53" spans="1:13" ht="12" customHeight="1">
      <c r="A53" s="51">
        <v>45</v>
      </c>
      <c r="B53" s="52">
        <v>1</v>
      </c>
      <c r="C53" s="52">
        <v>346</v>
      </c>
      <c r="D53" s="52" t="s">
        <v>338</v>
      </c>
      <c r="E53" s="91" t="s">
        <v>888</v>
      </c>
      <c r="F53" s="91" t="s">
        <v>888</v>
      </c>
      <c r="G53" s="91" t="s">
        <v>888</v>
      </c>
      <c r="H53" s="91" t="s">
        <v>145</v>
      </c>
      <c r="I53" s="91" t="s">
        <v>888</v>
      </c>
      <c r="K53" s="88" t="str">
        <f>IFERROR(_xlfn.RANK.EQ(E53,$E$9:$E$187,0)+COUNTIF(E$9:E53,E53)-1,"-")</f>
        <v>-</v>
      </c>
      <c r="L53" s="88" t="str">
        <f>IFERROR(_xlfn.RANK.EQ(I53,$I$9:$I$187,0)+COUNTIF(I$9:I53,I53)-1,"-")</f>
        <v>-</v>
      </c>
      <c r="M53" s="88" t="str">
        <f>IFERROR(_xlfn.RANK.EQ(F53,$F$9:$F$187,0)+COUNTIF(F$9:F53,F53)-1,"-")</f>
        <v>-</v>
      </c>
    </row>
    <row r="54" spans="1:13" ht="12" customHeight="1">
      <c r="A54" s="51">
        <v>46</v>
      </c>
      <c r="B54" s="52">
        <v>1</v>
      </c>
      <c r="C54" s="52">
        <v>347</v>
      </c>
      <c r="D54" s="52" t="s">
        <v>355</v>
      </c>
      <c r="E54" s="91" t="s">
        <v>145</v>
      </c>
      <c r="F54" s="91" t="s">
        <v>145</v>
      </c>
      <c r="G54" s="91" t="s">
        <v>145</v>
      </c>
      <c r="H54" s="91" t="s">
        <v>145</v>
      </c>
      <c r="I54" s="91" t="s">
        <v>145</v>
      </c>
      <c r="K54" s="88" t="str">
        <f>IFERROR(_xlfn.RANK.EQ(E54,$E$9:$E$187,0)+COUNTIF(E$9:E54,E54)-1,"-")</f>
        <v>-</v>
      </c>
      <c r="L54" s="88" t="str">
        <f>IFERROR(_xlfn.RANK.EQ(I54,$I$9:$I$187,0)+COUNTIF(I$9:I54,I54)-1,"-")</f>
        <v>-</v>
      </c>
      <c r="M54" s="88" t="str">
        <f>IFERROR(_xlfn.RANK.EQ(F54,$F$9:$F$187,0)+COUNTIF(F$9:F54,F54)-1,"-")</f>
        <v>-</v>
      </c>
    </row>
    <row r="55" spans="1:13" ht="12" customHeight="1">
      <c r="A55" s="51">
        <v>47</v>
      </c>
      <c r="B55" s="52">
        <v>1</v>
      </c>
      <c r="C55" s="52">
        <v>361</v>
      </c>
      <c r="D55" s="52" t="s">
        <v>342</v>
      </c>
      <c r="E55" s="91" t="s">
        <v>888</v>
      </c>
      <c r="F55" s="91" t="s">
        <v>888</v>
      </c>
      <c r="G55" s="91" t="s">
        <v>888</v>
      </c>
      <c r="H55" s="91" t="s">
        <v>888</v>
      </c>
      <c r="I55" s="91" t="s">
        <v>888</v>
      </c>
      <c r="K55" s="88" t="str">
        <f>IFERROR(_xlfn.RANK.EQ(E55,$E$9:$E$187,0)+COUNTIF(E$9:E55,E55)-1,"-")</f>
        <v>-</v>
      </c>
      <c r="L55" s="88" t="str">
        <f>IFERROR(_xlfn.RANK.EQ(I55,$I$9:$I$187,0)+COUNTIF(I$9:I55,I55)-1,"-")</f>
        <v>-</v>
      </c>
      <c r="M55" s="88" t="str">
        <f>IFERROR(_xlfn.RANK.EQ(F55,$F$9:$F$187,0)+COUNTIF(F$9:F55,F55)-1,"-")</f>
        <v>-</v>
      </c>
    </row>
    <row r="56" spans="1:13" ht="12" customHeight="1">
      <c r="A56" s="51">
        <v>48</v>
      </c>
      <c r="B56" s="52">
        <v>1</v>
      </c>
      <c r="C56" s="52">
        <v>362</v>
      </c>
      <c r="D56" s="52" t="s">
        <v>302</v>
      </c>
      <c r="E56" s="91" t="s">
        <v>888</v>
      </c>
      <c r="F56" s="91">
        <v>66</v>
      </c>
      <c r="G56" s="91" t="s">
        <v>888</v>
      </c>
      <c r="H56" s="91" t="s">
        <v>888</v>
      </c>
      <c r="I56" s="91" t="s">
        <v>888</v>
      </c>
      <c r="K56" s="88" t="str">
        <f>IFERROR(_xlfn.RANK.EQ(E56,$E$9:$E$187,0)+COUNTIF(E$9:E56,E56)-1,"-")</f>
        <v>-</v>
      </c>
      <c r="L56" s="88" t="str">
        <f>IFERROR(_xlfn.RANK.EQ(I56,$I$9:$I$187,0)+COUNTIF(I$9:I56,I56)-1,"-")</f>
        <v>-</v>
      </c>
      <c r="M56" s="88">
        <f>IFERROR(_xlfn.RANK.EQ(F56,$F$9:$F$187,0)+COUNTIF(F$9:F56,F56)-1,"-")</f>
        <v>39</v>
      </c>
    </row>
    <row r="57" spans="1:13" ht="12" customHeight="1">
      <c r="A57" s="51">
        <v>49</v>
      </c>
      <c r="B57" s="52">
        <v>1</v>
      </c>
      <c r="C57" s="52">
        <v>363</v>
      </c>
      <c r="D57" s="52" t="s">
        <v>293</v>
      </c>
      <c r="E57" s="91">
        <v>36</v>
      </c>
      <c r="F57" s="91">
        <v>56</v>
      </c>
      <c r="G57" s="91">
        <v>53</v>
      </c>
      <c r="H57" s="91">
        <v>59</v>
      </c>
      <c r="I57" s="91">
        <v>20</v>
      </c>
      <c r="K57" s="88">
        <f>IFERROR(_xlfn.RANK.EQ(E57,$E$9:$E$187,0)+COUNTIF(E$9:E57,E57)-1,"-")</f>
        <v>65</v>
      </c>
      <c r="L57" s="88">
        <f>IFERROR(_xlfn.RANK.EQ(I57,$I$9:$I$187,0)+COUNTIF(I$9:I57,I57)-1,"-")</f>
        <v>68</v>
      </c>
      <c r="M57" s="88">
        <f>IFERROR(_xlfn.RANK.EQ(F57,$F$9:$F$187,0)+COUNTIF(F$9:F57,F57)-1,"-")</f>
        <v>50</v>
      </c>
    </row>
    <row r="58" spans="1:13" ht="12" customHeight="1">
      <c r="A58" s="51">
        <v>50</v>
      </c>
      <c r="B58" s="52">
        <v>1</v>
      </c>
      <c r="C58" s="52">
        <v>364</v>
      </c>
      <c r="D58" s="52" t="s">
        <v>312</v>
      </c>
      <c r="E58" s="91">
        <v>203</v>
      </c>
      <c r="F58" s="91">
        <v>91</v>
      </c>
      <c r="G58" s="91" t="s">
        <v>888</v>
      </c>
      <c r="H58" s="91" t="s">
        <v>888</v>
      </c>
      <c r="I58" s="91">
        <v>185</v>
      </c>
      <c r="K58" s="88">
        <f>IFERROR(_xlfn.RANK.EQ(E58,$E$9:$E$187,0)+COUNTIF(E$9:E58,E58)-1,"-")</f>
        <v>33</v>
      </c>
      <c r="L58" s="88">
        <f>IFERROR(_xlfn.RANK.EQ(I58,$I$9:$I$187,0)+COUNTIF(I$9:I58,I58)-1,"-")</f>
        <v>26</v>
      </c>
      <c r="M58" s="88">
        <f>IFERROR(_xlfn.RANK.EQ(F58,$F$9:$F$187,0)+COUNTIF(F$9:F58,F58)-1,"-")</f>
        <v>24</v>
      </c>
    </row>
    <row r="59" spans="1:13" ht="12" customHeight="1">
      <c r="A59" s="51">
        <v>51</v>
      </c>
      <c r="B59" s="52">
        <v>1</v>
      </c>
      <c r="C59" s="52">
        <v>367</v>
      </c>
      <c r="D59" s="52" t="s">
        <v>353</v>
      </c>
      <c r="E59" s="91" t="s">
        <v>145</v>
      </c>
      <c r="F59" s="91" t="s">
        <v>145</v>
      </c>
      <c r="G59" s="91" t="s">
        <v>145</v>
      </c>
      <c r="H59" s="91" t="s">
        <v>145</v>
      </c>
      <c r="I59" s="91" t="s">
        <v>145</v>
      </c>
      <c r="K59" s="88" t="str">
        <f>IFERROR(_xlfn.RANK.EQ(E59,$E$9:$E$187,0)+COUNTIF(E$9:E59,E59)-1,"-")</f>
        <v>-</v>
      </c>
      <c r="L59" s="88" t="str">
        <f>IFERROR(_xlfn.RANK.EQ(I59,$I$9:$I$187,0)+COUNTIF(I$9:I59,I59)-1,"-")</f>
        <v>-</v>
      </c>
      <c r="M59" s="88" t="str">
        <f>IFERROR(_xlfn.RANK.EQ(F59,$F$9:$F$187,0)+COUNTIF(F$9:F59,F59)-1,"-")</f>
        <v>-</v>
      </c>
    </row>
    <row r="60" spans="1:13" ht="12" customHeight="1">
      <c r="A60" s="51">
        <v>52</v>
      </c>
      <c r="B60" s="52">
        <v>1</v>
      </c>
      <c r="C60" s="52">
        <v>370</v>
      </c>
      <c r="D60" s="52" t="s">
        <v>295</v>
      </c>
      <c r="E60" s="91">
        <v>98</v>
      </c>
      <c r="F60" s="91">
        <v>57</v>
      </c>
      <c r="G60" s="91">
        <v>56</v>
      </c>
      <c r="H60" s="91">
        <v>61</v>
      </c>
      <c r="I60" s="91">
        <v>56</v>
      </c>
      <c r="K60" s="88">
        <f>IFERROR(_xlfn.RANK.EQ(E60,$E$9:$E$187,0)+COUNTIF(E$9:E60,E60)-1,"-")</f>
        <v>49</v>
      </c>
      <c r="L60" s="88">
        <f>IFERROR(_xlfn.RANK.EQ(I60,$I$9:$I$187,0)+COUNTIF(I$9:I60,I60)-1,"-")</f>
        <v>52</v>
      </c>
      <c r="M60" s="88">
        <f>IFERROR(_xlfn.RANK.EQ(F60,$F$9:$F$187,0)+COUNTIF(F$9:F60,F60)-1,"-")</f>
        <v>46</v>
      </c>
    </row>
    <row r="61" spans="1:13" ht="12" customHeight="1">
      <c r="A61" s="51">
        <v>53</v>
      </c>
      <c r="B61" s="52">
        <v>1</v>
      </c>
      <c r="C61" s="52">
        <v>371</v>
      </c>
      <c r="D61" s="52" t="s">
        <v>278</v>
      </c>
      <c r="E61" s="91">
        <v>357</v>
      </c>
      <c r="F61" s="91">
        <v>57</v>
      </c>
      <c r="G61" s="91">
        <v>54</v>
      </c>
      <c r="H61" s="91">
        <v>63</v>
      </c>
      <c r="I61" s="91">
        <v>203</v>
      </c>
      <c r="K61" s="88">
        <f>IFERROR(_xlfn.RANK.EQ(E61,$E$9:$E$187,0)+COUNTIF(E$9:E61,E61)-1,"-")</f>
        <v>20</v>
      </c>
      <c r="L61" s="88">
        <f>IFERROR(_xlfn.RANK.EQ(I61,$I$9:$I$187,0)+COUNTIF(I$9:I61,I61)-1,"-")</f>
        <v>22</v>
      </c>
      <c r="M61" s="88">
        <f>IFERROR(_xlfn.RANK.EQ(F61,$F$9:$F$187,0)+COUNTIF(F$9:F61,F61)-1,"-")</f>
        <v>47</v>
      </c>
    </row>
    <row r="62" spans="1:13" ht="12" customHeight="1">
      <c r="A62" s="51">
        <v>54</v>
      </c>
      <c r="B62" s="52">
        <v>1</v>
      </c>
      <c r="C62" s="52">
        <v>391</v>
      </c>
      <c r="D62" s="52" t="s">
        <v>358</v>
      </c>
      <c r="E62" s="91" t="s">
        <v>888</v>
      </c>
      <c r="F62" s="91" t="s">
        <v>888</v>
      </c>
      <c r="G62" s="91" t="s">
        <v>888</v>
      </c>
      <c r="H62" s="91" t="s">
        <v>888</v>
      </c>
      <c r="I62" s="91" t="s">
        <v>888</v>
      </c>
      <c r="K62" s="88" t="str">
        <f>IFERROR(_xlfn.RANK.EQ(E62,$E$9:$E$187,0)+COUNTIF(E$9:E62,E62)-1,"-")</f>
        <v>-</v>
      </c>
      <c r="L62" s="88" t="str">
        <f>IFERROR(_xlfn.RANK.EQ(I62,$I$9:$I$187,0)+COUNTIF(I$9:I62,I62)-1,"-")</f>
        <v>-</v>
      </c>
      <c r="M62" s="88" t="str">
        <f>IFERROR(_xlfn.RANK.EQ(F62,$F$9:$F$187,0)+COUNTIF(F$9:F62,F62)-1,"-")</f>
        <v>-</v>
      </c>
    </row>
    <row r="63" spans="1:13" ht="12" customHeight="1">
      <c r="A63" s="51">
        <v>55</v>
      </c>
      <c r="B63" s="52">
        <v>1</v>
      </c>
      <c r="C63" s="52">
        <v>392</v>
      </c>
      <c r="D63" s="52" t="s">
        <v>364</v>
      </c>
      <c r="E63" s="91" t="s">
        <v>145</v>
      </c>
      <c r="F63" s="91" t="s">
        <v>145</v>
      </c>
      <c r="G63" s="91" t="s">
        <v>145</v>
      </c>
      <c r="H63" s="91" t="s">
        <v>145</v>
      </c>
      <c r="I63" s="91" t="s">
        <v>145</v>
      </c>
      <c r="K63" s="88" t="str">
        <f>IFERROR(_xlfn.RANK.EQ(E63,$E$9:$E$187,0)+COUNTIF(E$9:E63,E63)-1,"-")</f>
        <v>-</v>
      </c>
      <c r="L63" s="88" t="str">
        <f>IFERROR(_xlfn.RANK.EQ(I63,$I$9:$I$187,0)+COUNTIF(I$9:I63,I63)-1,"-")</f>
        <v>-</v>
      </c>
      <c r="M63" s="88" t="str">
        <f>IFERROR(_xlfn.RANK.EQ(F63,$F$9:$F$187,0)+COUNTIF(F$9:F63,F63)-1,"-")</f>
        <v>-</v>
      </c>
    </row>
    <row r="64" spans="1:13" ht="12" customHeight="1">
      <c r="A64" s="51">
        <v>56</v>
      </c>
      <c r="B64" s="52">
        <v>1</v>
      </c>
      <c r="C64" s="52">
        <v>393</v>
      </c>
      <c r="D64" s="52" t="s">
        <v>272</v>
      </c>
      <c r="E64" s="91">
        <v>471</v>
      </c>
      <c r="F64" s="91">
        <v>71</v>
      </c>
      <c r="G64" s="91">
        <v>71</v>
      </c>
      <c r="H64" s="91">
        <v>71</v>
      </c>
      <c r="I64" s="91">
        <v>334</v>
      </c>
      <c r="K64" s="88">
        <f>IFERROR(_xlfn.RANK.EQ(E64,$E$9:$E$187,0)+COUNTIF(E$9:E64,E64)-1,"-")</f>
        <v>16</v>
      </c>
      <c r="L64" s="88">
        <f>IFERROR(_xlfn.RANK.EQ(I64,$I$9:$I$187,0)+COUNTIF(I$9:I64,I64)-1,"-")</f>
        <v>14</v>
      </c>
      <c r="M64" s="88">
        <f>IFERROR(_xlfn.RANK.EQ(F64,$F$9:$F$187,0)+COUNTIF(F$9:F64,F64)-1,"-")</f>
        <v>38</v>
      </c>
    </row>
    <row r="65" spans="1:13" ht="12" customHeight="1">
      <c r="A65" s="51">
        <v>57</v>
      </c>
      <c r="B65" s="52">
        <v>1</v>
      </c>
      <c r="C65" s="52">
        <v>394</v>
      </c>
      <c r="D65" s="52" t="s">
        <v>281</v>
      </c>
      <c r="E65" s="91">
        <v>292</v>
      </c>
      <c r="F65" s="91">
        <v>63</v>
      </c>
      <c r="G65" s="91">
        <v>63</v>
      </c>
      <c r="H65" s="91">
        <v>63</v>
      </c>
      <c r="I65" s="91">
        <v>184</v>
      </c>
      <c r="K65" s="88">
        <f>IFERROR(_xlfn.RANK.EQ(E65,$E$9:$E$187,0)+COUNTIF(E$9:E65,E65)-1,"-")</f>
        <v>22</v>
      </c>
      <c r="L65" s="88">
        <f>IFERROR(_xlfn.RANK.EQ(I65,$I$9:$I$187,0)+COUNTIF(I$9:I65,I65)-1,"-")</f>
        <v>27</v>
      </c>
      <c r="M65" s="88">
        <f>IFERROR(_xlfn.RANK.EQ(F65,$F$9:$F$187,0)+COUNTIF(F$9:F65,F65)-1,"-")</f>
        <v>40</v>
      </c>
    </row>
    <row r="66" spans="1:13" ht="12" customHeight="1">
      <c r="A66" s="51">
        <v>58</v>
      </c>
      <c r="B66" s="52">
        <v>1</v>
      </c>
      <c r="C66" s="52">
        <v>395</v>
      </c>
      <c r="D66" s="52" t="s">
        <v>325</v>
      </c>
      <c r="E66" s="91" t="s">
        <v>888</v>
      </c>
      <c r="F66" s="91" t="s">
        <v>888</v>
      </c>
      <c r="G66" s="91" t="s">
        <v>145</v>
      </c>
      <c r="H66" s="91" t="s">
        <v>888</v>
      </c>
      <c r="I66" s="91" t="s">
        <v>888</v>
      </c>
      <c r="K66" s="88" t="str">
        <f>IFERROR(_xlfn.RANK.EQ(E66,$E$9:$E$187,0)+COUNTIF(E$9:E66,E66)-1,"-")</f>
        <v>-</v>
      </c>
      <c r="L66" s="88" t="str">
        <f>IFERROR(_xlfn.RANK.EQ(I66,$I$9:$I$187,0)+COUNTIF(I$9:I66,I66)-1,"-")</f>
        <v>-</v>
      </c>
      <c r="M66" s="88" t="str">
        <f>IFERROR(_xlfn.RANK.EQ(F66,$F$9:$F$187,0)+COUNTIF(F$9:F66,F66)-1,"-")</f>
        <v>-</v>
      </c>
    </row>
    <row r="67" spans="1:13" ht="12" customHeight="1">
      <c r="A67" s="51">
        <v>59</v>
      </c>
      <c r="B67" s="52">
        <v>1</v>
      </c>
      <c r="C67" s="52">
        <v>396</v>
      </c>
      <c r="D67" s="52" t="s">
        <v>294</v>
      </c>
      <c r="E67" s="91" t="s">
        <v>145</v>
      </c>
      <c r="F67" s="91" t="s">
        <v>145</v>
      </c>
      <c r="G67" s="91" t="s">
        <v>145</v>
      </c>
      <c r="H67" s="91" t="s">
        <v>145</v>
      </c>
      <c r="I67" s="91" t="s">
        <v>145</v>
      </c>
      <c r="K67" s="88" t="str">
        <f>IFERROR(_xlfn.RANK.EQ(E67,$E$9:$E$187,0)+COUNTIF(E$9:E67,E67)-1,"-")</f>
        <v>-</v>
      </c>
      <c r="L67" s="88" t="str">
        <f>IFERROR(_xlfn.RANK.EQ(I67,$I$9:$I$187,0)+COUNTIF(I$9:I67,I67)-1,"-")</f>
        <v>-</v>
      </c>
      <c r="M67" s="88" t="str">
        <f>IFERROR(_xlfn.RANK.EQ(F67,$F$9:$F$187,0)+COUNTIF(F$9:F67,F67)-1,"-")</f>
        <v>-</v>
      </c>
    </row>
    <row r="68" spans="1:13" ht="12" customHeight="1">
      <c r="A68" s="51">
        <v>60</v>
      </c>
      <c r="B68" s="52">
        <v>1</v>
      </c>
      <c r="C68" s="52">
        <v>397</v>
      </c>
      <c r="D68" s="52" t="s">
        <v>298</v>
      </c>
      <c r="E68" s="91" t="s">
        <v>145</v>
      </c>
      <c r="F68" s="91" t="s">
        <v>145</v>
      </c>
      <c r="G68" s="91" t="s">
        <v>145</v>
      </c>
      <c r="H68" s="91" t="s">
        <v>145</v>
      </c>
      <c r="I68" s="91" t="s">
        <v>145</v>
      </c>
      <c r="K68" s="88" t="str">
        <f>IFERROR(_xlfn.RANK.EQ(E68,$E$9:$E$187,0)+COUNTIF(E$9:E68,E68)-1,"-")</f>
        <v>-</v>
      </c>
      <c r="L68" s="88" t="str">
        <f>IFERROR(_xlfn.RANK.EQ(I68,$I$9:$I$187,0)+COUNTIF(I$9:I68,I68)-1,"-")</f>
        <v>-</v>
      </c>
      <c r="M68" s="88" t="str">
        <f>IFERROR(_xlfn.RANK.EQ(F68,$F$9:$F$187,0)+COUNTIF(F$9:F68,F68)-1,"-")</f>
        <v>-</v>
      </c>
    </row>
    <row r="69" spans="1:13" ht="12" customHeight="1">
      <c r="A69" s="51">
        <v>61</v>
      </c>
      <c r="B69" s="52">
        <v>1</v>
      </c>
      <c r="C69" s="52">
        <v>398</v>
      </c>
      <c r="D69" s="52" t="s">
        <v>317</v>
      </c>
      <c r="E69" s="91" t="s">
        <v>888</v>
      </c>
      <c r="F69" s="91" t="s">
        <v>888</v>
      </c>
      <c r="G69" s="91" t="s">
        <v>145</v>
      </c>
      <c r="H69" s="91" t="s">
        <v>888</v>
      </c>
      <c r="I69" s="91" t="s">
        <v>888</v>
      </c>
      <c r="K69" s="88" t="str">
        <f>IFERROR(_xlfn.RANK.EQ(E69,$E$9:$E$187,0)+COUNTIF(E$9:E69,E69)-1,"-")</f>
        <v>-</v>
      </c>
      <c r="L69" s="88" t="str">
        <f>IFERROR(_xlfn.RANK.EQ(I69,$I$9:$I$187,0)+COUNTIF(I$9:I69,I69)-1,"-")</f>
        <v>-</v>
      </c>
      <c r="M69" s="88" t="str">
        <f>IFERROR(_xlfn.RANK.EQ(F69,$F$9:$F$187,0)+COUNTIF(F$9:F69,F69)-1,"-")</f>
        <v>-</v>
      </c>
    </row>
    <row r="70" spans="1:13" ht="12" customHeight="1">
      <c r="A70" s="51">
        <v>62</v>
      </c>
      <c r="B70" s="52">
        <v>1</v>
      </c>
      <c r="C70" s="52">
        <v>399</v>
      </c>
      <c r="D70" s="52" t="s">
        <v>216</v>
      </c>
      <c r="E70" s="91">
        <v>80</v>
      </c>
      <c r="F70" s="91">
        <v>148</v>
      </c>
      <c r="G70" s="91">
        <v>148</v>
      </c>
      <c r="H70" s="91">
        <v>148</v>
      </c>
      <c r="I70" s="91">
        <v>118</v>
      </c>
      <c r="K70" s="88">
        <f>IFERROR(_xlfn.RANK.EQ(E70,$E$9:$E$187,0)+COUNTIF(E$9:E70,E70)-1,"-")</f>
        <v>54</v>
      </c>
      <c r="L70" s="88">
        <f>IFERROR(_xlfn.RANK.EQ(I70,$I$9:$I$187,0)+COUNTIF(I$9:I70,I70)-1,"-")</f>
        <v>40</v>
      </c>
      <c r="M70" s="88">
        <f>IFERROR(_xlfn.RANK.EQ(F70,$F$9:$F$187,0)+COUNTIF(F$9:F70,F70)-1,"-")</f>
        <v>4</v>
      </c>
    </row>
    <row r="71" spans="1:13" ht="12" customHeight="1">
      <c r="A71" s="51">
        <v>63</v>
      </c>
      <c r="B71" s="52">
        <v>1</v>
      </c>
      <c r="C71" s="52">
        <v>400</v>
      </c>
      <c r="D71" s="52" t="s">
        <v>267</v>
      </c>
      <c r="E71" s="91">
        <v>189</v>
      </c>
      <c r="F71" s="91">
        <v>117</v>
      </c>
      <c r="G71" s="91">
        <v>116</v>
      </c>
      <c r="H71" s="91">
        <v>117</v>
      </c>
      <c r="I71" s="91">
        <v>221</v>
      </c>
      <c r="K71" s="88">
        <f>IFERROR(_xlfn.RANK.EQ(E71,$E$9:$E$187,0)+COUNTIF(E$9:E71,E71)-1,"-")</f>
        <v>35</v>
      </c>
      <c r="L71" s="88">
        <f>IFERROR(_xlfn.RANK.EQ(I71,$I$9:$I$187,0)+COUNTIF(I$9:I71,I71)-1,"-")</f>
        <v>19</v>
      </c>
      <c r="M71" s="88">
        <f>IFERROR(_xlfn.RANK.EQ(F71,$F$9:$F$187,0)+COUNTIF(F$9:F71,F71)-1,"-")</f>
        <v>13</v>
      </c>
    </row>
    <row r="72" spans="1:13" ht="12" customHeight="1">
      <c r="A72" s="51">
        <v>64</v>
      </c>
      <c r="B72" s="52">
        <v>1</v>
      </c>
      <c r="C72" s="52">
        <v>401</v>
      </c>
      <c r="D72" s="52" t="s">
        <v>258</v>
      </c>
      <c r="E72" s="91">
        <v>559</v>
      </c>
      <c r="F72" s="91">
        <v>80</v>
      </c>
      <c r="G72" s="91">
        <v>80</v>
      </c>
      <c r="H72" s="91">
        <v>80</v>
      </c>
      <c r="I72" s="91">
        <v>447</v>
      </c>
      <c r="K72" s="88">
        <f>IFERROR(_xlfn.RANK.EQ(E72,$E$9:$E$187,0)+COUNTIF(E$9:E72,E72)-1,"-")</f>
        <v>14</v>
      </c>
      <c r="L72" s="88">
        <f>IFERROR(_xlfn.RANK.EQ(I72,$I$9:$I$187,0)+COUNTIF(I$9:I72,I72)-1,"-")</f>
        <v>12</v>
      </c>
      <c r="M72" s="88">
        <f>IFERROR(_xlfn.RANK.EQ(F72,$F$9:$F$187,0)+COUNTIF(F$9:F72,F72)-1,"-")</f>
        <v>34</v>
      </c>
    </row>
    <row r="73" spans="1:13" ht="12" customHeight="1">
      <c r="A73" s="51">
        <v>65</v>
      </c>
      <c r="B73" s="52">
        <v>1</v>
      </c>
      <c r="C73" s="52">
        <v>402</v>
      </c>
      <c r="D73" s="52" t="s">
        <v>349</v>
      </c>
      <c r="E73" s="91" t="s">
        <v>145</v>
      </c>
      <c r="F73" s="91" t="s">
        <v>145</v>
      </c>
      <c r="G73" s="91" t="s">
        <v>145</v>
      </c>
      <c r="H73" s="91" t="s">
        <v>145</v>
      </c>
      <c r="I73" s="91" t="s">
        <v>145</v>
      </c>
      <c r="K73" s="88" t="str">
        <f>IFERROR(_xlfn.RANK.EQ(E73,$E$9:$E$187,0)+COUNTIF(E$9:E73,E73)-1,"-")</f>
        <v>-</v>
      </c>
      <c r="L73" s="88" t="str">
        <f>IFERROR(_xlfn.RANK.EQ(I73,$I$9:$I$187,0)+COUNTIF(I$9:I73,I73)-1,"-")</f>
        <v>-</v>
      </c>
      <c r="M73" s="88" t="str">
        <f>IFERROR(_xlfn.RANK.EQ(F73,$F$9:$F$187,0)+COUNTIF(F$9:F73,F73)-1,"-")</f>
        <v>-</v>
      </c>
    </row>
    <row r="74" spans="1:13" ht="12" customHeight="1">
      <c r="A74" s="51">
        <v>66</v>
      </c>
      <c r="B74" s="52">
        <v>1</v>
      </c>
      <c r="C74" s="52">
        <v>403</v>
      </c>
      <c r="D74" s="52" t="s">
        <v>375</v>
      </c>
      <c r="E74" s="91" t="s">
        <v>145</v>
      </c>
      <c r="F74" s="91" t="s">
        <v>145</v>
      </c>
      <c r="G74" s="91" t="s">
        <v>145</v>
      </c>
      <c r="H74" s="91" t="s">
        <v>145</v>
      </c>
      <c r="I74" s="91" t="s">
        <v>145</v>
      </c>
      <c r="K74" s="88" t="str">
        <f>IFERROR(_xlfn.RANK.EQ(E74,$E$9:$E$187,0)+COUNTIF(E$9:E74,E74)-1,"-")</f>
        <v>-</v>
      </c>
      <c r="L74" s="88" t="str">
        <f>IFERROR(_xlfn.RANK.EQ(I74,$I$9:$I$187,0)+COUNTIF(I$9:I74,I74)-1,"-")</f>
        <v>-</v>
      </c>
      <c r="M74" s="88" t="str">
        <f>IFERROR(_xlfn.RANK.EQ(F74,$F$9:$F$187,0)+COUNTIF(F$9:F74,F74)-1,"-")</f>
        <v>-</v>
      </c>
    </row>
    <row r="75" spans="1:13" ht="12" customHeight="1">
      <c r="A75" s="51">
        <v>67</v>
      </c>
      <c r="B75" s="52">
        <v>1</v>
      </c>
      <c r="C75" s="52">
        <v>404</v>
      </c>
      <c r="D75" s="52" t="s">
        <v>362</v>
      </c>
      <c r="E75" s="91" t="s">
        <v>145</v>
      </c>
      <c r="F75" s="91" t="s">
        <v>145</v>
      </c>
      <c r="G75" s="91" t="s">
        <v>145</v>
      </c>
      <c r="H75" s="91" t="s">
        <v>145</v>
      </c>
      <c r="I75" s="91" t="s">
        <v>145</v>
      </c>
      <c r="K75" s="88" t="str">
        <f>IFERROR(_xlfn.RANK.EQ(E75,$E$9:$E$187,0)+COUNTIF(E$9:E75,E75)-1,"-")</f>
        <v>-</v>
      </c>
      <c r="L75" s="88" t="str">
        <f>IFERROR(_xlfn.RANK.EQ(I75,$I$9:$I$187,0)+COUNTIF(I$9:I75,I75)-1,"-")</f>
        <v>-</v>
      </c>
      <c r="M75" s="88" t="str">
        <f>IFERROR(_xlfn.RANK.EQ(F75,$F$9:$F$187,0)+COUNTIF(F$9:F75,F75)-1,"-")</f>
        <v>-</v>
      </c>
    </row>
    <row r="76" spans="1:13" ht="12" customHeight="1">
      <c r="A76" s="51">
        <v>68</v>
      </c>
      <c r="B76" s="52">
        <v>1</v>
      </c>
      <c r="C76" s="52">
        <v>405</v>
      </c>
      <c r="D76" s="52" t="s">
        <v>299</v>
      </c>
      <c r="E76" s="91" t="s">
        <v>888</v>
      </c>
      <c r="F76" s="91" t="s">
        <v>888</v>
      </c>
      <c r="G76" s="91" t="s">
        <v>145</v>
      </c>
      <c r="H76" s="91" t="s">
        <v>888</v>
      </c>
      <c r="I76" s="91" t="s">
        <v>888</v>
      </c>
      <c r="K76" s="88" t="str">
        <f>IFERROR(_xlfn.RANK.EQ(E76,$E$9:$E$187,0)+COUNTIF(E$9:E76,E76)-1,"-")</f>
        <v>-</v>
      </c>
      <c r="L76" s="88" t="str">
        <f>IFERROR(_xlfn.RANK.EQ(I76,$I$9:$I$187,0)+COUNTIF(I$9:I76,I76)-1,"-")</f>
        <v>-</v>
      </c>
      <c r="M76" s="88" t="str">
        <f>IFERROR(_xlfn.RANK.EQ(F76,$F$9:$F$187,0)+COUNTIF(F$9:F76,F76)-1,"-")</f>
        <v>-</v>
      </c>
    </row>
    <row r="77" spans="1:13" ht="12" customHeight="1">
      <c r="A77" s="51">
        <v>69</v>
      </c>
      <c r="B77" s="52">
        <v>1</v>
      </c>
      <c r="C77" s="52">
        <v>406</v>
      </c>
      <c r="D77" s="52" t="s">
        <v>352</v>
      </c>
      <c r="E77" s="91" t="s">
        <v>145</v>
      </c>
      <c r="F77" s="91" t="s">
        <v>145</v>
      </c>
      <c r="G77" s="91" t="s">
        <v>145</v>
      </c>
      <c r="H77" s="91" t="s">
        <v>145</v>
      </c>
      <c r="I77" s="91" t="s">
        <v>145</v>
      </c>
      <c r="K77" s="88" t="str">
        <f>IFERROR(_xlfn.RANK.EQ(E77,$E$9:$E$187,0)+COUNTIF(E$9:E77,E77)-1,"-")</f>
        <v>-</v>
      </c>
      <c r="L77" s="88" t="str">
        <f>IFERROR(_xlfn.RANK.EQ(I77,$I$9:$I$187,0)+COUNTIF(I$9:I77,I77)-1,"-")</f>
        <v>-</v>
      </c>
      <c r="M77" s="88" t="str">
        <f>IFERROR(_xlfn.RANK.EQ(F77,$F$9:$F$187,0)+COUNTIF(F$9:F77,F77)-1,"-")</f>
        <v>-</v>
      </c>
    </row>
    <row r="78" spans="1:13" ht="12" customHeight="1">
      <c r="A78" s="51">
        <v>70</v>
      </c>
      <c r="B78" s="52">
        <v>1</v>
      </c>
      <c r="C78" s="52">
        <v>407</v>
      </c>
      <c r="D78" s="52" t="s">
        <v>331</v>
      </c>
      <c r="E78" s="91">
        <v>65</v>
      </c>
      <c r="F78" s="91">
        <v>76</v>
      </c>
      <c r="G78" s="91">
        <v>76</v>
      </c>
      <c r="H78" s="91">
        <v>77</v>
      </c>
      <c r="I78" s="91">
        <v>49</v>
      </c>
      <c r="K78" s="88">
        <f>IFERROR(_xlfn.RANK.EQ(E78,$E$9:$E$187,0)+COUNTIF(E$9:E78,E78)-1,"-")</f>
        <v>58</v>
      </c>
      <c r="L78" s="88">
        <f>IFERROR(_xlfn.RANK.EQ(I78,$I$9:$I$187,0)+COUNTIF(I$9:I78,I78)-1,"-")</f>
        <v>57</v>
      </c>
      <c r="M78" s="88">
        <f>IFERROR(_xlfn.RANK.EQ(F78,$F$9:$F$187,0)+COUNTIF(F$9:F78,F78)-1,"-")</f>
        <v>35</v>
      </c>
    </row>
    <row r="79" spans="1:13" ht="12" customHeight="1">
      <c r="A79" s="51">
        <v>71</v>
      </c>
      <c r="B79" s="52">
        <v>1</v>
      </c>
      <c r="C79" s="52">
        <v>408</v>
      </c>
      <c r="D79" s="52" t="s">
        <v>346</v>
      </c>
      <c r="E79" s="91" t="s">
        <v>145</v>
      </c>
      <c r="F79" s="91" t="s">
        <v>145</v>
      </c>
      <c r="G79" s="91" t="s">
        <v>145</v>
      </c>
      <c r="H79" s="91" t="s">
        <v>145</v>
      </c>
      <c r="I79" s="91" t="s">
        <v>145</v>
      </c>
      <c r="K79" s="88" t="str">
        <f>IFERROR(_xlfn.RANK.EQ(E79,$E$9:$E$187,0)+COUNTIF(E$9:E79,E79)-1,"-")</f>
        <v>-</v>
      </c>
      <c r="L79" s="88" t="str">
        <f>IFERROR(_xlfn.RANK.EQ(I79,$I$9:$I$187,0)+COUNTIF(I$9:I79,I79)-1,"-")</f>
        <v>-</v>
      </c>
      <c r="M79" s="88" t="str">
        <f>IFERROR(_xlfn.RANK.EQ(F79,$F$9:$F$187,0)+COUNTIF(F$9:F79,F79)-1,"-")</f>
        <v>-</v>
      </c>
    </row>
    <row r="80" spans="1:13" ht="12" customHeight="1">
      <c r="A80" s="51">
        <v>72</v>
      </c>
      <c r="B80" s="52">
        <v>1</v>
      </c>
      <c r="C80" s="52">
        <v>409</v>
      </c>
      <c r="D80" s="52" t="s">
        <v>336</v>
      </c>
      <c r="E80" s="91" t="s">
        <v>888</v>
      </c>
      <c r="F80" s="91" t="s">
        <v>888</v>
      </c>
      <c r="G80" s="91" t="s">
        <v>888</v>
      </c>
      <c r="H80" s="91" t="s">
        <v>888</v>
      </c>
      <c r="I80" s="91" t="s">
        <v>888</v>
      </c>
      <c r="K80" s="88" t="str">
        <f>IFERROR(_xlfn.RANK.EQ(E80,$E$9:$E$187,0)+COUNTIF(E$9:E80,E80)-1,"-")</f>
        <v>-</v>
      </c>
      <c r="L80" s="88" t="str">
        <f>IFERROR(_xlfn.RANK.EQ(I80,$I$9:$I$187,0)+COUNTIF(I$9:I80,I80)-1,"-")</f>
        <v>-</v>
      </c>
      <c r="M80" s="88" t="str">
        <f>IFERROR(_xlfn.RANK.EQ(F80,$F$9:$F$187,0)+COUNTIF(F$9:F80,F80)-1,"-")</f>
        <v>-</v>
      </c>
    </row>
    <row r="81" spans="1:13" ht="12" customHeight="1">
      <c r="A81" s="51">
        <v>73</v>
      </c>
      <c r="B81" s="52">
        <v>1</v>
      </c>
      <c r="C81" s="52">
        <v>423</v>
      </c>
      <c r="D81" s="52" t="s">
        <v>210</v>
      </c>
      <c r="E81" s="91" t="s">
        <v>145</v>
      </c>
      <c r="F81" s="91" t="s">
        <v>145</v>
      </c>
      <c r="G81" s="91" t="s">
        <v>145</v>
      </c>
      <c r="H81" s="91" t="s">
        <v>145</v>
      </c>
      <c r="I81" s="91" t="s">
        <v>145</v>
      </c>
      <c r="K81" s="88" t="str">
        <f>IFERROR(_xlfn.RANK.EQ(E81,$E$9:$E$187,0)+COUNTIF(E$9:E81,E81)-1,"-")</f>
        <v>-</v>
      </c>
      <c r="L81" s="88" t="str">
        <f>IFERROR(_xlfn.RANK.EQ(I81,$I$9:$I$187,0)+COUNTIF(I$9:I81,I81)-1,"-")</f>
        <v>-</v>
      </c>
      <c r="M81" s="88" t="str">
        <f>IFERROR(_xlfn.RANK.EQ(F81,$F$9:$F$187,0)+COUNTIF(F$9:F81,F81)-1,"-")</f>
        <v>-</v>
      </c>
    </row>
    <row r="82" spans="1:13" ht="12" customHeight="1">
      <c r="A82" s="51">
        <v>74</v>
      </c>
      <c r="B82" s="52">
        <v>1</v>
      </c>
      <c r="C82" s="52">
        <v>424</v>
      </c>
      <c r="D82" s="52" t="s">
        <v>314</v>
      </c>
      <c r="E82" s="91">
        <v>35</v>
      </c>
      <c r="F82" s="91">
        <v>29</v>
      </c>
      <c r="G82" s="91">
        <v>27</v>
      </c>
      <c r="H82" s="91" t="s">
        <v>888</v>
      </c>
      <c r="I82" s="91">
        <v>10</v>
      </c>
      <c r="K82" s="88">
        <f>IFERROR(_xlfn.RANK.EQ(E82,$E$9:$E$187,0)+COUNTIF(E$9:E82,E82)-1,"-")</f>
        <v>67</v>
      </c>
      <c r="L82" s="88">
        <f>IFERROR(_xlfn.RANK.EQ(I82,$I$9:$I$187,0)+COUNTIF(I$9:I82,I82)-1,"-")</f>
        <v>71</v>
      </c>
      <c r="M82" s="88">
        <f>IFERROR(_xlfn.RANK.EQ(F82,$F$9:$F$187,0)+COUNTIF(F$9:F82,F82)-1,"-")</f>
        <v>73</v>
      </c>
    </row>
    <row r="83" spans="1:13" ht="12" customHeight="1">
      <c r="A83" s="51">
        <v>75</v>
      </c>
      <c r="B83" s="52">
        <v>1</v>
      </c>
      <c r="C83" s="52">
        <v>425</v>
      </c>
      <c r="D83" s="52" t="s">
        <v>374</v>
      </c>
      <c r="E83" s="91" t="s">
        <v>145</v>
      </c>
      <c r="F83" s="91" t="s">
        <v>145</v>
      </c>
      <c r="G83" s="91" t="s">
        <v>145</v>
      </c>
      <c r="H83" s="91" t="s">
        <v>145</v>
      </c>
      <c r="I83" s="91" t="s">
        <v>145</v>
      </c>
      <c r="K83" s="88" t="str">
        <f>IFERROR(_xlfn.RANK.EQ(E83,$E$9:$E$187,0)+COUNTIF(E$9:E83,E83)-1,"-")</f>
        <v>-</v>
      </c>
      <c r="L83" s="88" t="str">
        <f>IFERROR(_xlfn.RANK.EQ(I83,$I$9:$I$187,0)+COUNTIF(I$9:I83,I83)-1,"-")</f>
        <v>-</v>
      </c>
      <c r="M83" s="88" t="str">
        <f>IFERROR(_xlfn.RANK.EQ(F83,$F$9:$F$187,0)+COUNTIF(F$9:F83,F83)-1,"-")</f>
        <v>-</v>
      </c>
    </row>
    <row r="84" spans="1:13" ht="12" customHeight="1">
      <c r="A84" s="51">
        <v>76</v>
      </c>
      <c r="B84" s="52">
        <v>1</v>
      </c>
      <c r="C84" s="52">
        <v>427</v>
      </c>
      <c r="D84" s="52" t="s">
        <v>242</v>
      </c>
      <c r="E84" s="91" t="s">
        <v>888</v>
      </c>
      <c r="F84" s="91" t="s">
        <v>888</v>
      </c>
      <c r="G84" s="91" t="s">
        <v>145</v>
      </c>
      <c r="H84" s="91" t="s">
        <v>888</v>
      </c>
      <c r="I84" s="91" t="s">
        <v>888</v>
      </c>
      <c r="K84" s="88" t="str">
        <f>IFERROR(_xlfn.RANK.EQ(E84,$E$9:$E$187,0)+COUNTIF(E$9:E84,E84)-1,"-")</f>
        <v>-</v>
      </c>
      <c r="L84" s="88" t="str">
        <f>IFERROR(_xlfn.RANK.EQ(I84,$I$9:$I$187,0)+COUNTIF(I$9:I84,I84)-1,"-")</f>
        <v>-</v>
      </c>
      <c r="M84" s="88" t="str">
        <f>IFERROR(_xlfn.RANK.EQ(F84,$F$9:$F$187,0)+COUNTIF(F$9:F84,F84)-1,"-")</f>
        <v>-</v>
      </c>
    </row>
    <row r="85" spans="1:13" ht="12" customHeight="1">
      <c r="A85" s="51">
        <v>77</v>
      </c>
      <c r="B85" s="52">
        <v>1</v>
      </c>
      <c r="C85" s="52">
        <v>428</v>
      </c>
      <c r="D85" s="52" t="s">
        <v>231</v>
      </c>
      <c r="E85" s="91">
        <v>151</v>
      </c>
      <c r="F85" s="91">
        <v>104</v>
      </c>
      <c r="G85" s="91">
        <v>104</v>
      </c>
      <c r="H85" s="91">
        <v>106</v>
      </c>
      <c r="I85" s="91">
        <v>157</v>
      </c>
      <c r="K85" s="88">
        <f>IFERROR(_xlfn.RANK.EQ(E85,$E$9:$E$187,0)+COUNTIF(E$9:E85,E85)-1,"-")</f>
        <v>42</v>
      </c>
      <c r="L85" s="88">
        <f>IFERROR(_xlfn.RANK.EQ(I85,$I$9:$I$187,0)+COUNTIF(I$9:I85,I85)-1,"-")</f>
        <v>32</v>
      </c>
      <c r="M85" s="88">
        <f>IFERROR(_xlfn.RANK.EQ(F85,$F$9:$F$187,0)+COUNTIF(F$9:F85,F85)-1,"-")</f>
        <v>19</v>
      </c>
    </row>
    <row r="86" spans="1:13" ht="12" customHeight="1">
      <c r="A86" s="51">
        <v>78</v>
      </c>
      <c r="B86" s="52">
        <v>1</v>
      </c>
      <c r="C86" s="52">
        <v>429</v>
      </c>
      <c r="D86" s="52" t="s">
        <v>207</v>
      </c>
      <c r="E86" s="91">
        <v>29</v>
      </c>
      <c r="F86" s="91">
        <v>197</v>
      </c>
      <c r="G86" s="91" t="s">
        <v>888</v>
      </c>
      <c r="H86" s="91" t="s">
        <v>888</v>
      </c>
      <c r="I86" s="91">
        <v>57</v>
      </c>
      <c r="K86" s="88">
        <f>IFERROR(_xlfn.RANK.EQ(E86,$E$9:$E$187,0)+COUNTIF(E$9:E86,E86)-1,"-")</f>
        <v>72</v>
      </c>
      <c r="L86" s="88">
        <f>IFERROR(_xlfn.RANK.EQ(I86,$I$9:$I$187,0)+COUNTIF(I$9:I86,I86)-1,"-")</f>
        <v>51</v>
      </c>
      <c r="M86" s="88">
        <f>IFERROR(_xlfn.RANK.EQ(F86,$F$9:$F$187,0)+COUNTIF(F$9:F86,F86)-1,"-")</f>
        <v>1</v>
      </c>
    </row>
    <row r="87" spans="1:13" ht="12" customHeight="1">
      <c r="A87" s="51">
        <v>79</v>
      </c>
      <c r="B87" s="52">
        <v>1</v>
      </c>
      <c r="C87" s="52">
        <v>430</v>
      </c>
      <c r="D87" s="52" t="s">
        <v>291</v>
      </c>
      <c r="E87" s="91" t="s">
        <v>888</v>
      </c>
      <c r="F87" s="91" t="s">
        <v>888</v>
      </c>
      <c r="G87" s="91" t="s">
        <v>888</v>
      </c>
      <c r="H87" s="91" t="s">
        <v>145</v>
      </c>
      <c r="I87" s="91" t="s">
        <v>888</v>
      </c>
      <c r="K87" s="88" t="str">
        <f>IFERROR(_xlfn.RANK.EQ(E87,$E$9:$E$187,0)+COUNTIF(E$9:E87,E87)-1,"-")</f>
        <v>-</v>
      </c>
      <c r="L87" s="88" t="str">
        <f>IFERROR(_xlfn.RANK.EQ(I87,$I$9:$I$187,0)+COUNTIF(I$9:I87,I87)-1,"-")</f>
        <v>-</v>
      </c>
      <c r="M87" s="88" t="str">
        <f>IFERROR(_xlfn.RANK.EQ(F87,$F$9:$F$187,0)+COUNTIF(F$9:F87,F87)-1,"-")</f>
        <v>-</v>
      </c>
    </row>
    <row r="88" spans="1:13" ht="12" customHeight="1">
      <c r="A88" s="51">
        <v>80</v>
      </c>
      <c r="B88" s="52">
        <v>1</v>
      </c>
      <c r="C88" s="52">
        <v>431</v>
      </c>
      <c r="D88" s="52" t="s">
        <v>284</v>
      </c>
      <c r="E88" s="91">
        <v>135</v>
      </c>
      <c r="F88" s="91">
        <v>56</v>
      </c>
      <c r="G88" s="91">
        <v>55</v>
      </c>
      <c r="H88" s="91">
        <v>58</v>
      </c>
      <c r="I88" s="91">
        <v>75</v>
      </c>
      <c r="K88" s="88">
        <f>IFERROR(_xlfn.RANK.EQ(E88,$E$9:$E$187,0)+COUNTIF(E$9:E88,E88)-1,"-")</f>
        <v>45</v>
      </c>
      <c r="L88" s="88">
        <f>IFERROR(_xlfn.RANK.EQ(I88,$I$9:$I$187,0)+COUNTIF(I$9:I88,I88)-1,"-")</f>
        <v>47</v>
      </c>
      <c r="M88" s="88">
        <f>IFERROR(_xlfn.RANK.EQ(F88,$F$9:$F$187,0)+COUNTIF(F$9:F88,F88)-1,"-")</f>
        <v>51</v>
      </c>
    </row>
    <row r="89" spans="1:13" ht="12" customHeight="1">
      <c r="A89" s="51">
        <v>81</v>
      </c>
      <c r="B89" s="52">
        <v>1</v>
      </c>
      <c r="C89" s="52">
        <v>432</v>
      </c>
      <c r="D89" s="52" t="s">
        <v>236</v>
      </c>
      <c r="E89" s="91">
        <v>568</v>
      </c>
      <c r="F89" s="91">
        <v>33</v>
      </c>
      <c r="G89" s="91">
        <v>32</v>
      </c>
      <c r="H89" s="91">
        <v>35</v>
      </c>
      <c r="I89" s="91">
        <v>189</v>
      </c>
      <c r="K89" s="88">
        <f>IFERROR(_xlfn.RANK.EQ(E89,$E$9:$E$187,0)+COUNTIF(E$9:E89,E89)-1,"-")</f>
        <v>13</v>
      </c>
      <c r="L89" s="88">
        <f>IFERROR(_xlfn.RANK.EQ(I89,$I$9:$I$187,0)+COUNTIF(I$9:I89,I89)-1,"-")</f>
        <v>25</v>
      </c>
      <c r="M89" s="88">
        <f>IFERROR(_xlfn.RANK.EQ(F89,$F$9:$F$187,0)+COUNTIF(F$9:F89,F89)-1,"-")</f>
        <v>69</v>
      </c>
    </row>
    <row r="90" spans="1:13" ht="12" customHeight="1">
      <c r="A90" s="51">
        <v>82</v>
      </c>
      <c r="B90" s="52">
        <v>1</v>
      </c>
      <c r="C90" s="52">
        <v>433</v>
      </c>
      <c r="D90" s="52" t="s">
        <v>269</v>
      </c>
      <c r="E90" s="91">
        <v>43</v>
      </c>
      <c r="F90" s="91">
        <v>72</v>
      </c>
      <c r="G90" s="91">
        <v>67</v>
      </c>
      <c r="H90" s="91">
        <v>81</v>
      </c>
      <c r="I90" s="91">
        <v>31</v>
      </c>
      <c r="K90" s="88">
        <f>IFERROR(_xlfn.RANK.EQ(E90,$E$9:$E$187,0)+COUNTIF(E$9:E90,E90)-1,"-")</f>
        <v>62</v>
      </c>
      <c r="L90" s="88">
        <f>IFERROR(_xlfn.RANK.EQ(I90,$I$9:$I$187,0)+COUNTIF(I$9:I90,I90)-1,"-")</f>
        <v>64</v>
      </c>
      <c r="M90" s="88">
        <f>IFERROR(_xlfn.RANK.EQ(F90,$F$9:$F$187,0)+COUNTIF(F$9:F90,F90)-1,"-")</f>
        <v>37</v>
      </c>
    </row>
    <row r="91" spans="1:13" ht="12" customHeight="1">
      <c r="A91" s="51">
        <v>83</v>
      </c>
      <c r="B91" s="52">
        <v>1</v>
      </c>
      <c r="C91" s="52">
        <v>434</v>
      </c>
      <c r="D91" s="52" t="s">
        <v>237</v>
      </c>
      <c r="E91" s="91">
        <v>261</v>
      </c>
      <c r="F91" s="91">
        <v>37</v>
      </c>
      <c r="G91" s="91">
        <v>36</v>
      </c>
      <c r="H91" s="91">
        <v>37</v>
      </c>
      <c r="I91" s="91">
        <v>96</v>
      </c>
      <c r="K91" s="88">
        <f>IFERROR(_xlfn.RANK.EQ(E91,$E$9:$E$187,0)+COUNTIF(E$9:E91,E91)-1,"-")</f>
        <v>25</v>
      </c>
      <c r="L91" s="88">
        <f>IFERROR(_xlfn.RANK.EQ(I91,$I$9:$I$187,0)+COUNTIF(I$9:I91,I91)-1,"-")</f>
        <v>43</v>
      </c>
      <c r="M91" s="88">
        <f>IFERROR(_xlfn.RANK.EQ(F91,$F$9:$F$187,0)+COUNTIF(F$9:F91,F91)-1,"-")</f>
        <v>67</v>
      </c>
    </row>
    <row r="92" spans="1:13" ht="12" customHeight="1">
      <c r="A92" s="51">
        <v>84</v>
      </c>
      <c r="B92" s="52">
        <v>1</v>
      </c>
      <c r="C92" s="52">
        <v>436</v>
      </c>
      <c r="D92" s="52" t="s">
        <v>265</v>
      </c>
      <c r="E92" s="91">
        <v>389</v>
      </c>
      <c r="F92" s="91">
        <v>51</v>
      </c>
      <c r="G92" s="91">
        <v>50</v>
      </c>
      <c r="H92" s="91">
        <v>56</v>
      </c>
      <c r="I92" s="91">
        <v>199</v>
      </c>
      <c r="K92" s="88">
        <f>IFERROR(_xlfn.RANK.EQ(E92,$E$9:$E$187,0)+COUNTIF(E$9:E92,E92)-1,"-")</f>
        <v>18</v>
      </c>
      <c r="L92" s="88">
        <f>IFERROR(_xlfn.RANK.EQ(I92,$I$9:$I$187,0)+COUNTIF(I$9:I92,I92)-1,"-")</f>
        <v>23</v>
      </c>
      <c r="M92" s="88">
        <f>IFERROR(_xlfn.RANK.EQ(F92,$F$9:$F$187,0)+COUNTIF(F$9:F92,F92)-1,"-")</f>
        <v>56</v>
      </c>
    </row>
    <row r="93" spans="1:13" ht="12" customHeight="1">
      <c r="A93" s="51">
        <v>85</v>
      </c>
      <c r="B93" s="52">
        <v>1</v>
      </c>
      <c r="C93" s="52">
        <v>437</v>
      </c>
      <c r="D93" s="52" t="s">
        <v>239</v>
      </c>
      <c r="E93" s="91">
        <v>486</v>
      </c>
      <c r="F93" s="91">
        <v>43</v>
      </c>
      <c r="G93" s="91">
        <v>42</v>
      </c>
      <c r="H93" s="91">
        <v>45</v>
      </c>
      <c r="I93" s="91">
        <v>211</v>
      </c>
      <c r="K93" s="88">
        <f>IFERROR(_xlfn.RANK.EQ(E93,$E$9:$E$187,0)+COUNTIF(E$9:E93,E93)-1,"-")</f>
        <v>15</v>
      </c>
      <c r="L93" s="88">
        <f>IFERROR(_xlfn.RANK.EQ(I93,$I$9:$I$187,0)+COUNTIF(I$9:I93,I93)-1,"-")</f>
        <v>20</v>
      </c>
      <c r="M93" s="88">
        <f>IFERROR(_xlfn.RANK.EQ(F93,$F$9:$F$187,0)+COUNTIF(F$9:F93,F93)-1,"-")</f>
        <v>65</v>
      </c>
    </row>
    <row r="94" spans="1:13" ht="12" customHeight="1">
      <c r="A94" s="51">
        <v>86</v>
      </c>
      <c r="B94" s="52">
        <v>1</v>
      </c>
      <c r="C94" s="52">
        <v>438</v>
      </c>
      <c r="D94" s="52" t="s">
        <v>213</v>
      </c>
      <c r="E94" s="91">
        <v>596</v>
      </c>
      <c r="F94" s="91">
        <v>39</v>
      </c>
      <c r="G94" s="91">
        <v>38</v>
      </c>
      <c r="H94" s="91">
        <v>40</v>
      </c>
      <c r="I94" s="91">
        <v>231</v>
      </c>
      <c r="K94" s="88">
        <f>IFERROR(_xlfn.RANK.EQ(E94,$E$9:$E$187,0)+COUNTIF(E$9:E94,E94)-1,"-")</f>
        <v>11</v>
      </c>
      <c r="L94" s="88">
        <f>IFERROR(_xlfn.RANK.EQ(I94,$I$9:$I$187,0)+COUNTIF(I$9:I94,I94)-1,"-")</f>
        <v>18</v>
      </c>
      <c r="M94" s="88">
        <f>IFERROR(_xlfn.RANK.EQ(F94,$F$9:$F$187,0)+COUNTIF(F$9:F94,F94)-1,"-")</f>
        <v>66</v>
      </c>
    </row>
    <row r="95" spans="1:13" ht="12" customHeight="1">
      <c r="A95" s="51">
        <v>87</v>
      </c>
      <c r="B95" s="52">
        <v>1</v>
      </c>
      <c r="C95" s="52">
        <v>452</v>
      </c>
      <c r="D95" s="52" t="s">
        <v>224</v>
      </c>
      <c r="E95" s="91">
        <v>241</v>
      </c>
      <c r="F95" s="91">
        <v>52</v>
      </c>
      <c r="G95" s="91">
        <v>50</v>
      </c>
      <c r="H95" s="91">
        <v>53</v>
      </c>
      <c r="I95" s="91">
        <v>126</v>
      </c>
      <c r="K95" s="88">
        <f>IFERROR(_xlfn.RANK.EQ(E95,$E$9:$E$187,0)+COUNTIF(E$9:E95,E95)-1,"-")</f>
        <v>27</v>
      </c>
      <c r="L95" s="88">
        <f>IFERROR(_xlfn.RANK.EQ(I95,$I$9:$I$187,0)+COUNTIF(I$9:I95,I95)-1,"-")</f>
        <v>38</v>
      </c>
      <c r="M95" s="88">
        <f>IFERROR(_xlfn.RANK.EQ(F95,$F$9:$F$187,0)+COUNTIF(F$9:F95,F95)-1,"-")</f>
        <v>54</v>
      </c>
    </row>
    <row r="96" spans="1:13" ht="12" customHeight="1">
      <c r="A96" s="51">
        <v>88</v>
      </c>
      <c r="B96" s="52">
        <v>1</v>
      </c>
      <c r="C96" s="52">
        <v>453</v>
      </c>
      <c r="D96" s="52" t="s">
        <v>248</v>
      </c>
      <c r="E96" s="91">
        <v>161</v>
      </c>
      <c r="F96" s="91">
        <v>89</v>
      </c>
      <c r="G96" s="91">
        <v>87</v>
      </c>
      <c r="H96" s="91">
        <v>96</v>
      </c>
      <c r="I96" s="91">
        <v>144</v>
      </c>
      <c r="K96" s="88">
        <f>IFERROR(_xlfn.RANK.EQ(E96,$E$9:$E$187,0)+COUNTIF(E$9:E96,E96)-1,"-")</f>
        <v>39</v>
      </c>
      <c r="L96" s="88">
        <f>IFERROR(_xlfn.RANK.EQ(I96,$I$9:$I$187,0)+COUNTIF(I$9:I96,I96)-1,"-")</f>
        <v>35</v>
      </c>
      <c r="M96" s="88">
        <f>IFERROR(_xlfn.RANK.EQ(F96,$F$9:$F$187,0)+COUNTIF(F$9:F96,F96)-1,"-")</f>
        <v>26</v>
      </c>
    </row>
    <row r="97" spans="1:13" ht="12" customHeight="1">
      <c r="A97" s="51">
        <v>89</v>
      </c>
      <c r="B97" s="52">
        <v>1</v>
      </c>
      <c r="C97" s="52">
        <v>454</v>
      </c>
      <c r="D97" s="52" t="s">
        <v>244</v>
      </c>
      <c r="E97" s="91">
        <v>210</v>
      </c>
      <c r="F97" s="91">
        <v>27</v>
      </c>
      <c r="G97" s="91">
        <v>26</v>
      </c>
      <c r="H97" s="91">
        <v>33</v>
      </c>
      <c r="I97" s="91">
        <v>56</v>
      </c>
      <c r="K97" s="88">
        <f>IFERROR(_xlfn.RANK.EQ(E97,$E$9:$E$187,0)+COUNTIF(E$9:E97,E97)-1,"-")</f>
        <v>30</v>
      </c>
      <c r="L97" s="88">
        <f>IFERROR(_xlfn.RANK.EQ(I97,$I$9:$I$187,0)+COUNTIF(I$9:I97,I97)-1,"-")</f>
        <v>53</v>
      </c>
      <c r="M97" s="88">
        <f>IFERROR(_xlfn.RANK.EQ(F97,$F$9:$F$187,0)+COUNTIF(F$9:F97,F97)-1,"-")</f>
        <v>74</v>
      </c>
    </row>
    <row r="98" spans="1:13" ht="12" customHeight="1">
      <c r="A98" s="51">
        <v>90</v>
      </c>
      <c r="B98" s="52">
        <v>1</v>
      </c>
      <c r="C98" s="52">
        <v>455</v>
      </c>
      <c r="D98" s="52" t="s">
        <v>276</v>
      </c>
      <c r="E98" s="91">
        <v>57</v>
      </c>
      <c r="F98" s="91">
        <v>63</v>
      </c>
      <c r="G98" s="91">
        <v>63</v>
      </c>
      <c r="H98" s="91" t="s">
        <v>888</v>
      </c>
      <c r="I98" s="91">
        <v>36</v>
      </c>
      <c r="K98" s="88">
        <f>IFERROR(_xlfn.RANK.EQ(E98,$E$9:$E$187,0)+COUNTIF(E$9:E98,E98)-1,"-")</f>
        <v>59</v>
      </c>
      <c r="L98" s="88">
        <f>IFERROR(_xlfn.RANK.EQ(I98,$I$9:$I$187,0)+COUNTIF(I$9:I98,I98)-1,"-")</f>
        <v>63</v>
      </c>
      <c r="M98" s="88">
        <f>IFERROR(_xlfn.RANK.EQ(F98,$F$9:$F$187,0)+COUNTIF(F$9:F98,F98)-1,"-")</f>
        <v>41</v>
      </c>
    </row>
    <row r="99" spans="1:13" ht="12" customHeight="1">
      <c r="A99" s="51">
        <v>91</v>
      </c>
      <c r="B99" s="52">
        <v>1</v>
      </c>
      <c r="C99" s="52">
        <v>456</v>
      </c>
      <c r="D99" s="52" t="s">
        <v>296</v>
      </c>
      <c r="E99" s="91">
        <v>84</v>
      </c>
      <c r="F99" s="91">
        <v>62</v>
      </c>
      <c r="G99" s="91">
        <v>62</v>
      </c>
      <c r="H99" s="91">
        <v>67</v>
      </c>
      <c r="I99" s="91">
        <v>52</v>
      </c>
      <c r="K99" s="88">
        <f>IFERROR(_xlfn.RANK.EQ(E99,$E$9:$E$187,0)+COUNTIF(E$9:E99,E99)-1,"-")</f>
        <v>52</v>
      </c>
      <c r="L99" s="88">
        <f>IFERROR(_xlfn.RANK.EQ(I99,$I$9:$I$187,0)+COUNTIF(I$9:I99,I99)-1,"-")</f>
        <v>54</v>
      </c>
      <c r="M99" s="88">
        <f>IFERROR(_xlfn.RANK.EQ(F99,$F$9:$F$187,0)+COUNTIF(F$9:F99,F99)-1,"-")</f>
        <v>43</v>
      </c>
    </row>
    <row r="100" spans="1:13" ht="12" customHeight="1">
      <c r="A100" s="51">
        <v>92</v>
      </c>
      <c r="B100" s="52">
        <v>1</v>
      </c>
      <c r="C100" s="52">
        <v>457</v>
      </c>
      <c r="D100" s="52" t="s">
        <v>261</v>
      </c>
      <c r="E100" s="91">
        <v>260</v>
      </c>
      <c r="F100" s="91">
        <v>93</v>
      </c>
      <c r="G100" s="91">
        <v>88</v>
      </c>
      <c r="H100" s="91">
        <v>97</v>
      </c>
      <c r="I100" s="91">
        <v>241</v>
      </c>
      <c r="K100" s="88">
        <f>IFERROR(_xlfn.RANK.EQ(E100,$E$9:$E$187,0)+COUNTIF(E$9:E100,E100)-1,"-")</f>
        <v>26</v>
      </c>
      <c r="L100" s="88">
        <f>IFERROR(_xlfn.RANK.EQ(I100,$I$9:$I$187,0)+COUNTIF(I$9:I100,I100)-1,"-")</f>
        <v>17</v>
      </c>
      <c r="M100" s="88">
        <f>IFERROR(_xlfn.RANK.EQ(F100,$F$9:$F$187,0)+COUNTIF(F$9:F100,F100)-1,"-")</f>
        <v>23</v>
      </c>
    </row>
    <row r="101" spans="1:13" ht="12" customHeight="1">
      <c r="A101" s="51">
        <v>93</v>
      </c>
      <c r="B101" s="52">
        <v>1</v>
      </c>
      <c r="C101" s="52">
        <v>458</v>
      </c>
      <c r="D101" s="52" t="s">
        <v>253</v>
      </c>
      <c r="E101" s="91">
        <v>149</v>
      </c>
      <c r="F101" s="91">
        <v>101</v>
      </c>
      <c r="G101" s="91">
        <v>98</v>
      </c>
      <c r="H101" s="91">
        <v>107</v>
      </c>
      <c r="I101" s="91">
        <v>150</v>
      </c>
      <c r="K101" s="88">
        <f>IFERROR(_xlfn.RANK.EQ(E101,$E$9:$E$187,0)+COUNTIF(E$9:E101,E101)-1,"-")</f>
        <v>43</v>
      </c>
      <c r="L101" s="88">
        <f>IFERROR(_xlfn.RANK.EQ(I101,$I$9:$I$187,0)+COUNTIF(I$9:I101,I101)-1,"-")</f>
        <v>34</v>
      </c>
      <c r="M101" s="88">
        <f>IFERROR(_xlfn.RANK.EQ(F101,$F$9:$F$187,0)+COUNTIF(F$9:F101,F101)-1,"-")</f>
        <v>21</v>
      </c>
    </row>
    <row r="102" spans="1:13" ht="12" customHeight="1">
      <c r="A102" s="51">
        <v>94</v>
      </c>
      <c r="B102" s="52">
        <v>1</v>
      </c>
      <c r="C102" s="52">
        <v>459</v>
      </c>
      <c r="D102" s="52" t="s">
        <v>238</v>
      </c>
      <c r="E102" s="91">
        <v>644</v>
      </c>
      <c r="F102" s="91">
        <v>107</v>
      </c>
      <c r="G102" s="91">
        <v>100</v>
      </c>
      <c r="H102" s="91">
        <v>108</v>
      </c>
      <c r="I102" s="91">
        <v>692</v>
      </c>
      <c r="K102" s="88">
        <f>IFERROR(_xlfn.RANK.EQ(E102,$E$9:$E$187,0)+COUNTIF(E$9:E102,E102)-1,"-")</f>
        <v>9</v>
      </c>
      <c r="L102" s="88">
        <f>IFERROR(_xlfn.RANK.EQ(I102,$I$9:$I$187,0)+COUNTIF(I$9:I102,I102)-1,"-")</f>
        <v>7</v>
      </c>
      <c r="M102" s="88">
        <f>IFERROR(_xlfn.RANK.EQ(F102,$F$9:$F$187,0)+COUNTIF(F$9:F102,F102)-1,"-")</f>
        <v>17</v>
      </c>
    </row>
    <row r="103" spans="1:13" ht="12" customHeight="1">
      <c r="A103" s="51">
        <v>95</v>
      </c>
      <c r="B103" s="52">
        <v>1</v>
      </c>
      <c r="C103" s="52">
        <v>460</v>
      </c>
      <c r="D103" s="52" t="s">
        <v>263</v>
      </c>
      <c r="E103" s="91" t="s">
        <v>888</v>
      </c>
      <c r="F103" s="91" t="s">
        <v>888</v>
      </c>
      <c r="G103" s="91" t="s">
        <v>145</v>
      </c>
      <c r="H103" s="91" t="s">
        <v>888</v>
      </c>
      <c r="I103" s="91" t="s">
        <v>888</v>
      </c>
      <c r="K103" s="88" t="str">
        <f>IFERROR(_xlfn.RANK.EQ(E103,$E$9:$E$187,0)+COUNTIF(E$9:E103,E103)-1,"-")</f>
        <v>-</v>
      </c>
      <c r="L103" s="88" t="str">
        <f>IFERROR(_xlfn.RANK.EQ(I103,$I$9:$I$187,0)+COUNTIF(I$9:I103,I103)-1,"-")</f>
        <v>-</v>
      </c>
      <c r="M103" s="88" t="str">
        <f>IFERROR(_xlfn.RANK.EQ(F103,$F$9:$F$187,0)+COUNTIF(F$9:F103,F103)-1,"-")</f>
        <v>-</v>
      </c>
    </row>
    <row r="104" spans="1:13" ht="12" customHeight="1">
      <c r="A104" s="51">
        <v>96</v>
      </c>
      <c r="B104" s="52">
        <v>1</v>
      </c>
      <c r="C104" s="52">
        <v>461</v>
      </c>
      <c r="D104" s="52" t="s">
        <v>285</v>
      </c>
      <c r="E104" s="91" t="s">
        <v>145</v>
      </c>
      <c r="F104" s="91" t="s">
        <v>145</v>
      </c>
      <c r="G104" s="91" t="s">
        <v>145</v>
      </c>
      <c r="H104" s="91" t="s">
        <v>145</v>
      </c>
      <c r="I104" s="91" t="s">
        <v>145</v>
      </c>
      <c r="K104" s="88" t="str">
        <f>IFERROR(_xlfn.RANK.EQ(E104,$E$9:$E$187,0)+COUNTIF(E$9:E104,E104)-1,"-")</f>
        <v>-</v>
      </c>
      <c r="L104" s="88" t="str">
        <f>IFERROR(_xlfn.RANK.EQ(I104,$I$9:$I$187,0)+COUNTIF(I$9:I104,I104)-1,"-")</f>
        <v>-</v>
      </c>
      <c r="M104" s="88" t="str">
        <f>IFERROR(_xlfn.RANK.EQ(F104,$F$9:$F$187,0)+COUNTIF(F$9:F104,F104)-1,"-")</f>
        <v>-</v>
      </c>
    </row>
    <row r="105" spans="1:13" ht="12" customHeight="1">
      <c r="A105" s="51">
        <v>97</v>
      </c>
      <c r="B105" s="52">
        <v>1</v>
      </c>
      <c r="C105" s="52">
        <v>462</v>
      </c>
      <c r="D105" s="52" t="s">
        <v>229</v>
      </c>
      <c r="E105" s="91">
        <v>207</v>
      </c>
      <c r="F105" s="91">
        <v>127</v>
      </c>
      <c r="G105" s="91" t="s">
        <v>145</v>
      </c>
      <c r="H105" s="91">
        <v>127</v>
      </c>
      <c r="I105" s="91">
        <v>263</v>
      </c>
      <c r="K105" s="88">
        <f>IFERROR(_xlfn.RANK.EQ(E105,$E$9:$E$187,0)+COUNTIF(E$9:E105,E105)-1,"-")</f>
        <v>31</v>
      </c>
      <c r="L105" s="88">
        <f>IFERROR(_xlfn.RANK.EQ(I105,$I$9:$I$187,0)+COUNTIF(I$9:I105,I105)-1,"-")</f>
        <v>16</v>
      </c>
      <c r="M105" s="88">
        <f>IFERROR(_xlfn.RANK.EQ(F105,$F$9:$F$187,0)+COUNTIF(F$9:F105,F105)-1,"-")</f>
        <v>9</v>
      </c>
    </row>
    <row r="106" spans="1:13" ht="12" customHeight="1">
      <c r="A106" s="51">
        <v>98</v>
      </c>
      <c r="B106" s="52">
        <v>1</v>
      </c>
      <c r="C106" s="52">
        <v>463</v>
      </c>
      <c r="D106" s="52" t="s">
        <v>357</v>
      </c>
      <c r="E106" s="91" t="s">
        <v>145</v>
      </c>
      <c r="F106" s="91" t="s">
        <v>145</v>
      </c>
      <c r="G106" s="91" t="s">
        <v>145</v>
      </c>
      <c r="H106" s="91" t="s">
        <v>145</v>
      </c>
      <c r="I106" s="91" t="s">
        <v>145</v>
      </c>
      <c r="K106" s="88" t="str">
        <f>IFERROR(_xlfn.RANK.EQ(E106,$E$9:$E$187,0)+COUNTIF(E$9:E106,E106)-1,"-")</f>
        <v>-</v>
      </c>
      <c r="L106" s="88" t="str">
        <f>IFERROR(_xlfn.RANK.EQ(I106,$I$9:$I$187,0)+COUNTIF(I$9:I106,I106)-1,"-")</f>
        <v>-</v>
      </c>
      <c r="M106" s="88" t="str">
        <f>IFERROR(_xlfn.RANK.EQ(F106,$F$9:$F$187,0)+COUNTIF(F$9:F106,F106)-1,"-")</f>
        <v>-</v>
      </c>
    </row>
    <row r="107" spans="1:13" ht="12" customHeight="1">
      <c r="A107" s="51">
        <v>99</v>
      </c>
      <c r="B107" s="52">
        <v>1</v>
      </c>
      <c r="C107" s="52">
        <v>464</v>
      </c>
      <c r="D107" s="52" t="s">
        <v>251</v>
      </c>
      <c r="E107" s="91">
        <v>584</v>
      </c>
      <c r="F107" s="91">
        <v>83</v>
      </c>
      <c r="G107" s="91">
        <v>80</v>
      </c>
      <c r="H107" s="91">
        <v>86</v>
      </c>
      <c r="I107" s="91">
        <v>483</v>
      </c>
      <c r="K107" s="88">
        <f>IFERROR(_xlfn.RANK.EQ(E107,$E$9:$E$187,0)+COUNTIF(E$9:E107,E107)-1,"-")</f>
        <v>12</v>
      </c>
      <c r="L107" s="88">
        <f>IFERROR(_xlfn.RANK.EQ(I107,$I$9:$I$187,0)+COUNTIF(I$9:I107,I107)-1,"-")</f>
        <v>11</v>
      </c>
      <c r="M107" s="88">
        <f>IFERROR(_xlfn.RANK.EQ(F107,$F$9:$F$187,0)+COUNTIF(F$9:F107,F107)-1,"-")</f>
        <v>31</v>
      </c>
    </row>
    <row r="108" spans="1:13" ht="12" customHeight="1">
      <c r="A108" s="51">
        <v>100</v>
      </c>
      <c r="B108" s="52">
        <v>1</v>
      </c>
      <c r="C108" s="52">
        <v>465</v>
      </c>
      <c r="D108" s="52" t="s">
        <v>247</v>
      </c>
      <c r="E108" s="91">
        <v>793</v>
      </c>
      <c r="F108" s="91">
        <v>82</v>
      </c>
      <c r="G108" s="91">
        <v>77</v>
      </c>
      <c r="H108" s="91">
        <v>84</v>
      </c>
      <c r="I108" s="91">
        <v>653</v>
      </c>
      <c r="K108" s="88">
        <f>IFERROR(_xlfn.RANK.EQ(E108,$E$9:$E$187,0)+COUNTIF(E$9:E108,E108)-1,"-")</f>
        <v>7</v>
      </c>
      <c r="L108" s="88">
        <f>IFERROR(_xlfn.RANK.EQ(I108,$I$9:$I$187,0)+COUNTIF(I$9:I108,I108)-1,"-")</f>
        <v>8</v>
      </c>
      <c r="M108" s="88">
        <f>IFERROR(_xlfn.RANK.EQ(F108,$F$9:$F$187,0)+COUNTIF(F$9:F108,F108)-1,"-")</f>
        <v>33</v>
      </c>
    </row>
    <row r="109" spans="1:13" ht="12" customHeight="1">
      <c r="A109" s="51">
        <v>101</v>
      </c>
      <c r="B109" s="52">
        <v>1</v>
      </c>
      <c r="C109" s="52">
        <v>468</v>
      </c>
      <c r="D109" s="52" t="s">
        <v>290</v>
      </c>
      <c r="E109" s="91">
        <v>212</v>
      </c>
      <c r="F109" s="91">
        <v>63</v>
      </c>
      <c r="G109" s="91">
        <v>62</v>
      </c>
      <c r="H109" s="91">
        <v>64</v>
      </c>
      <c r="I109" s="91">
        <v>134</v>
      </c>
      <c r="K109" s="88">
        <f>IFERROR(_xlfn.RANK.EQ(E109,$E$9:$E$187,0)+COUNTIF(E$9:E109,E109)-1,"-")</f>
        <v>29</v>
      </c>
      <c r="L109" s="88">
        <f>IFERROR(_xlfn.RANK.EQ(I109,$I$9:$I$187,0)+COUNTIF(I$9:I109,I109)-1,"-")</f>
        <v>37</v>
      </c>
      <c r="M109" s="88">
        <f>IFERROR(_xlfn.RANK.EQ(F109,$F$9:$F$187,0)+COUNTIF(F$9:F109,F109)-1,"-")</f>
        <v>42</v>
      </c>
    </row>
    <row r="110" spans="1:13" ht="12" customHeight="1">
      <c r="A110" s="51">
        <v>102</v>
      </c>
      <c r="B110" s="52">
        <v>1</v>
      </c>
      <c r="C110" s="52">
        <v>469</v>
      </c>
      <c r="D110" s="52" t="s">
        <v>256</v>
      </c>
      <c r="E110" s="91">
        <v>417</v>
      </c>
      <c r="F110" s="91">
        <v>87</v>
      </c>
      <c r="G110" s="91">
        <v>83</v>
      </c>
      <c r="H110" s="91">
        <v>88</v>
      </c>
      <c r="I110" s="91">
        <v>364</v>
      </c>
      <c r="K110" s="88">
        <f>IFERROR(_xlfn.RANK.EQ(E110,$E$9:$E$187,0)+COUNTIF(E$9:E110,E110)-1,"-")</f>
        <v>17</v>
      </c>
      <c r="L110" s="88">
        <f>IFERROR(_xlfn.RANK.EQ(I110,$I$9:$I$187,0)+COUNTIF(I$9:I110,I110)-1,"-")</f>
        <v>13</v>
      </c>
      <c r="M110" s="88">
        <f>IFERROR(_xlfn.RANK.EQ(F110,$F$9:$F$187,0)+COUNTIF(F$9:F110,F110)-1,"-")</f>
        <v>29</v>
      </c>
    </row>
    <row r="111" spans="1:13" ht="12" customHeight="1">
      <c r="A111" s="51">
        <v>103</v>
      </c>
      <c r="B111" s="52">
        <v>1</v>
      </c>
      <c r="C111" s="52">
        <v>470</v>
      </c>
      <c r="D111" s="52" t="s">
        <v>234</v>
      </c>
      <c r="E111" s="91">
        <v>1060</v>
      </c>
      <c r="F111" s="91">
        <v>61</v>
      </c>
      <c r="G111" s="91" t="s">
        <v>145</v>
      </c>
      <c r="H111" s="91">
        <v>61</v>
      </c>
      <c r="I111" s="91">
        <v>650</v>
      </c>
      <c r="K111" s="88">
        <f>IFERROR(_xlfn.RANK.EQ(E111,$E$9:$E$187,0)+COUNTIF(E$9:E111,E111)-1,"-")</f>
        <v>4</v>
      </c>
      <c r="L111" s="88">
        <f>IFERROR(_xlfn.RANK.EQ(I111,$I$9:$I$187,0)+COUNTIF(I$9:I111,I111)-1,"-")</f>
        <v>9</v>
      </c>
      <c r="M111" s="88">
        <f>IFERROR(_xlfn.RANK.EQ(F111,$F$9:$F$187,0)+COUNTIF(F$9:F111,F111)-1,"-")</f>
        <v>44</v>
      </c>
    </row>
    <row r="112" spans="1:13" ht="12" customHeight="1">
      <c r="A112" s="51">
        <v>104</v>
      </c>
      <c r="B112" s="52">
        <v>1</v>
      </c>
      <c r="C112" s="52">
        <v>471</v>
      </c>
      <c r="D112" s="52" t="s">
        <v>255</v>
      </c>
      <c r="E112" s="91">
        <v>641</v>
      </c>
      <c r="F112" s="91">
        <v>33</v>
      </c>
      <c r="G112" s="91" t="s">
        <v>145</v>
      </c>
      <c r="H112" s="91">
        <v>33</v>
      </c>
      <c r="I112" s="91">
        <v>211</v>
      </c>
      <c r="K112" s="88">
        <f>IFERROR(_xlfn.RANK.EQ(E112,$E$9:$E$187,0)+COUNTIF(E$9:E112,E112)-1,"-")</f>
        <v>10</v>
      </c>
      <c r="L112" s="88">
        <f>IFERROR(_xlfn.RANK.EQ(I112,$I$9:$I$187,0)+COUNTIF(I$9:I112,I112)-1,"-")</f>
        <v>21</v>
      </c>
      <c r="M112" s="88">
        <f>IFERROR(_xlfn.RANK.EQ(F112,$F$9:$F$187,0)+COUNTIF(F$9:F112,F112)-1,"-")</f>
        <v>70</v>
      </c>
    </row>
    <row r="113" spans="1:13" ht="12" customHeight="1">
      <c r="A113" s="51">
        <v>105</v>
      </c>
      <c r="B113" s="52">
        <v>1</v>
      </c>
      <c r="C113" s="52">
        <v>472</v>
      </c>
      <c r="D113" s="52" t="s">
        <v>200</v>
      </c>
      <c r="E113" s="91">
        <v>3570</v>
      </c>
      <c r="F113" s="91">
        <v>51</v>
      </c>
      <c r="G113" s="91">
        <v>47</v>
      </c>
      <c r="H113" s="91">
        <v>53</v>
      </c>
      <c r="I113" s="91">
        <v>1840</v>
      </c>
      <c r="K113" s="88">
        <f>IFERROR(_xlfn.RANK.EQ(E113,$E$9:$E$187,0)+COUNTIF(E$9:E113,E113)-1,"-")</f>
        <v>1</v>
      </c>
      <c r="L113" s="88">
        <f>IFERROR(_xlfn.RANK.EQ(I113,$I$9:$I$187,0)+COUNTIF(I$9:I113,I113)-1,"-")</f>
        <v>1</v>
      </c>
      <c r="M113" s="88">
        <f>IFERROR(_xlfn.RANK.EQ(F113,$F$9:$F$187,0)+COUNTIF(F$9:F113,F113)-1,"-")</f>
        <v>57</v>
      </c>
    </row>
    <row r="114" spans="1:13" ht="12" customHeight="1">
      <c r="A114" s="51">
        <v>106</v>
      </c>
      <c r="B114" s="52">
        <v>1</v>
      </c>
      <c r="C114" s="52">
        <v>481</v>
      </c>
      <c r="D114" s="52" t="s">
        <v>330</v>
      </c>
      <c r="E114" s="91">
        <v>84</v>
      </c>
      <c r="F114" s="91">
        <v>25</v>
      </c>
      <c r="G114" s="91">
        <v>24</v>
      </c>
      <c r="H114" s="91" t="s">
        <v>888</v>
      </c>
      <c r="I114" s="91">
        <v>21</v>
      </c>
      <c r="K114" s="88">
        <f>IFERROR(_xlfn.RANK.EQ(E114,$E$9:$E$187,0)+COUNTIF(E$9:E114,E114)-1,"-")</f>
        <v>53</v>
      </c>
      <c r="L114" s="88">
        <f>IFERROR(_xlfn.RANK.EQ(I114,$I$9:$I$187,0)+COUNTIF(I$9:I114,I114)-1,"-")</f>
        <v>67</v>
      </c>
      <c r="M114" s="88">
        <f>IFERROR(_xlfn.RANK.EQ(F114,$F$9:$F$187,0)+COUNTIF(F$9:F114,F114)-1,"-")</f>
        <v>75</v>
      </c>
    </row>
    <row r="115" spans="1:13" ht="12" customHeight="1">
      <c r="A115" s="51">
        <v>107</v>
      </c>
      <c r="B115" s="52">
        <v>1</v>
      </c>
      <c r="C115" s="52">
        <v>482</v>
      </c>
      <c r="D115" s="52" t="s">
        <v>310</v>
      </c>
      <c r="E115" s="91">
        <v>93</v>
      </c>
      <c r="F115" s="91">
        <v>8</v>
      </c>
      <c r="G115" s="91">
        <v>6</v>
      </c>
      <c r="H115" s="91" t="s">
        <v>888</v>
      </c>
      <c r="I115" s="91">
        <v>7</v>
      </c>
      <c r="K115" s="88">
        <f>IFERROR(_xlfn.RANK.EQ(E115,$E$9:$E$187,0)+COUNTIF(E$9:E115,E115)-1,"-")</f>
        <v>50</v>
      </c>
      <c r="L115" s="88">
        <f>IFERROR(_xlfn.RANK.EQ(I115,$I$9:$I$187,0)+COUNTIF(I$9:I115,I115)-1,"-")</f>
        <v>73</v>
      </c>
      <c r="M115" s="88">
        <f>IFERROR(_xlfn.RANK.EQ(F115,$F$9:$F$187,0)+COUNTIF(F$9:F115,F115)-1,"-")</f>
        <v>76</v>
      </c>
    </row>
    <row r="116" spans="1:13" ht="12" customHeight="1">
      <c r="A116" s="51">
        <v>108</v>
      </c>
      <c r="B116" s="52">
        <v>1</v>
      </c>
      <c r="C116" s="52">
        <v>483</v>
      </c>
      <c r="D116" s="52" t="s">
        <v>282</v>
      </c>
      <c r="E116" s="91" t="s">
        <v>888</v>
      </c>
      <c r="F116" s="91" t="s">
        <v>888</v>
      </c>
      <c r="G116" s="91" t="s">
        <v>145</v>
      </c>
      <c r="H116" s="91" t="s">
        <v>888</v>
      </c>
      <c r="I116" s="91" t="s">
        <v>888</v>
      </c>
      <c r="K116" s="88" t="str">
        <f>IFERROR(_xlfn.RANK.EQ(E116,$E$9:$E$187,0)+COUNTIF(E$9:E116,E116)-1,"-")</f>
        <v>-</v>
      </c>
      <c r="L116" s="88" t="str">
        <f>IFERROR(_xlfn.RANK.EQ(I116,$I$9:$I$187,0)+COUNTIF(I$9:I116,I116)-1,"-")</f>
        <v>-</v>
      </c>
      <c r="M116" s="88" t="str">
        <f>IFERROR(_xlfn.RANK.EQ(F116,$F$9:$F$187,0)+COUNTIF(F$9:F116,F116)-1,"-")</f>
        <v>-</v>
      </c>
    </row>
    <row r="117" spans="1:13" ht="12" customHeight="1">
      <c r="A117" s="51">
        <v>109</v>
      </c>
      <c r="B117" s="52">
        <v>1</v>
      </c>
      <c r="C117" s="52">
        <v>484</v>
      </c>
      <c r="D117" s="52" t="s">
        <v>318</v>
      </c>
      <c r="E117" s="91">
        <v>156</v>
      </c>
      <c r="F117" s="91">
        <v>32</v>
      </c>
      <c r="G117" s="91">
        <v>29</v>
      </c>
      <c r="H117" s="91">
        <v>33</v>
      </c>
      <c r="I117" s="91">
        <v>50</v>
      </c>
      <c r="K117" s="88">
        <f>IFERROR(_xlfn.RANK.EQ(E117,$E$9:$E$187,0)+COUNTIF(E$9:E117,E117)-1,"-")</f>
        <v>41</v>
      </c>
      <c r="L117" s="88">
        <f>IFERROR(_xlfn.RANK.EQ(I117,$I$9:$I$187,0)+COUNTIF(I$9:I117,I117)-1,"-")</f>
        <v>56</v>
      </c>
      <c r="M117" s="88">
        <f>IFERROR(_xlfn.RANK.EQ(F117,$F$9:$F$187,0)+COUNTIF(F$9:F117,F117)-1,"-")</f>
        <v>72</v>
      </c>
    </row>
    <row r="118" spans="1:13" ht="12" customHeight="1">
      <c r="A118" s="51">
        <v>110</v>
      </c>
      <c r="B118" s="52">
        <v>1</v>
      </c>
      <c r="C118" s="52">
        <v>485</v>
      </c>
      <c r="D118" s="52" t="s">
        <v>327</v>
      </c>
      <c r="E118" s="91" t="s">
        <v>888</v>
      </c>
      <c r="F118" s="91">
        <v>36</v>
      </c>
      <c r="G118" s="91">
        <v>33</v>
      </c>
      <c r="H118" s="91" t="s">
        <v>888</v>
      </c>
      <c r="I118" s="91" t="s">
        <v>888</v>
      </c>
      <c r="K118" s="88" t="str">
        <f>IFERROR(_xlfn.RANK.EQ(E118,$E$9:$E$187,0)+COUNTIF(E$9:E118,E118)-1,"-")</f>
        <v>-</v>
      </c>
      <c r="L118" s="88" t="str">
        <f>IFERROR(_xlfn.RANK.EQ(I118,$I$9:$I$187,0)+COUNTIF(I$9:I118,I118)-1,"-")</f>
        <v>-</v>
      </c>
      <c r="M118" s="88">
        <f>IFERROR(_xlfn.RANK.EQ(F118,$F$9:$F$187,0)+COUNTIF(F$9:F118,F118)-1,"-")</f>
        <v>68</v>
      </c>
    </row>
    <row r="119" spans="1:13" ht="12" customHeight="1">
      <c r="A119" s="51">
        <v>111</v>
      </c>
      <c r="B119" s="52">
        <v>1</v>
      </c>
      <c r="C119" s="52">
        <v>486</v>
      </c>
      <c r="D119" s="52" t="s">
        <v>270</v>
      </c>
      <c r="E119" s="91">
        <v>30</v>
      </c>
      <c r="F119" s="91">
        <v>33</v>
      </c>
      <c r="G119" s="91">
        <v>29</v>
      </c>
      <c r="H119" s="91">
        <v>35</v>
      </c>
      <c r="I119" s="91">
        <v>10</v>
      </c>
      <c r="K119" s="88">
        <f>IFERROR(_xlfn.RANK.EQ(E119,$E$9:$E$187,0)+COUNTIF(E$9:E119,E119)-1,"-")</f>
        <v>70</v>
      </c>
      <c r="L119" s="88">
        <f>IFERROR(_xlfn.RANK.EQ(I119,$I$9:$I$187,0)+COUNTIF(I$9:I119,I119)-1,"-")</f>
        <v>72</v>
      </c>
      <c r="M119" s="88">
        <f>IFERROR(_xlfn.RANK.EQ(F119,$F$9:$F$187,0)+COUNTIF(F$9:F119,F119)-1,"-")</f>
        <v>71</v>
      </c>
    </row>
    <row r="120" spans="1:13" ht="12" customHeight="1">
      <c r="A120" s="51">
        <v>112</v>
      </c>
      <c r="B120" s="52">
        <v>1</v>
      </c>
      <c r="C120" s="52">
        <v>487</v>
      </c>
      <c r="D120" s="52" t="s">
        <v>305</v>
      </c>
      <c r="E120" s="91" t="s">
        <v>145</v>
      </c>
      <c r="F120" s="91" t="s">
        <v>145</v>
      </c>
      <c r="G120" s="91" t="s">
        <v>145</v>
      </c>
      <c r="H120" s="91" t="s">
        <v>145</v>
      </c>
      <c r="I120" s="91" t="s">
        <v>145</v>
      </c>
      <c r="K120" s="88" t="str">
        <f>IFERROR(_xlfn.RANK.EQ(E120,$E$9:$E$187,0)+COUNTIF(E$9:E120,E120)-1,"-")</f>
        <v>-</v>
      </c>
      <c r="L120" s="88" t="str">
        <f>IFERROR(_xlfn.RANK.EQ(I120,$I$9:$I$187,0)+COUNTIF(I$9:I120,I120)-1,"-")</f>
        <v>-</v>
      </c>
      <c r="M120" s="88" t="str">
        <f>IFERROR(_xlfn.RANK.EQ(F120,$F$9:$F$187,0)+COUNTIF(F$9:F120,F120)-1,"-")</f>
        <v>-</v>
      </c>
    </row>
    <row r="121" spans="1:13" ht="12" customHeight="1">
      <c r="A121" s="51">
        <v>113</v>
      </c>
      <c r="B121" s="52">
        <v>1</v>
      </c>
      <c r="C121" s="52">
        <v>511</v>
      </c>
      <c r="D121" s="52" t="s">
        <v>341</v>
      </c>
      <c r="E121" s="91" t="s">
        <v>888</v>
      </c>
      <c r="F121" s="91" t="s">
        <v>888</v>
      </c>
      <c r="G121" s="91" t="s">
        <v>145</v>
      </c>
      <c r="H121" s="91" t="s">
        <v>888</v>
      </c>
      <c r="I121" s="91" t="s">
        <v>888</v>
      </c>
      <c r="K121" s="88" t="str">
        <f>IFERROR(_xlfn.RANK.EQ(E121,$E$9:$E$187,0)+COUNTIF(E$9:E121,E121)-1,"-")</f>
        <v>-</v>
      </c>
      <c r="L121" s="88" t="str">
        <f>IFERROR(_xlfn.RANK.EQ(I121,$I$9:$I$187,0)+COUNTIF(I$9:I121,I121)-1,"-")</f>
        <v>-</v>
      </c>
      <c r="M121" s="88" t="str">
        <f>IFERROR(_xlfn.RANK.EQ(F121,$F$9:$F$187,0)+COUNTIF(F$9:F121,F121)-1,"-")</f>
        <v>-</v>
      </c>
    </row>
    <row r="122" spans="1:13" ht="12" customHeight="1">
      <c r="A122" s="51">
        <v>114</v>
      </c>
      <c r="B122" s="52">
        <v>1</v>
      </c>
      <c r="C122" s="52">
        <v>512</v>
      </c>
      <c r="D122" s="52" t="s">
        <v>340</v>
      </c>
      <c r="E122" s="91" t="s">
        <v>888</v>
      </c>
      <c r="F122" s="91" t="s">
        <v>888</v>
      </c>
      <c r="G122" s="91" t="s">
        <v>145</v>
      </c>
      <c r="H122" s="91" t="s">
        <v>888</v>
      </c>
      <c r="I122" s="91" t="s">
        <v>888</v>
      </c>
      <c r="K122" s="88" t="str">
        <f>IFERROR(_xlfn.RANK.EQ(E122,$E$9:$E$187,0)+COUNTIF(E$9:E122,E122)-1,"-")</f>
        <v>-</v>
      </c>
      <c r="L122" s="88" t="str">
        <f>IFERROR(_xlfn.RANK.EQ(I122,$I$9:$I$187,0)+COUNTIF(I$9:I122,I122)-1,"-")</f>
        <v>-</v>
      </c>
      <c r="M122" s="88" t="str">
        <f>IFERROR(_xlfn.RANK.EQ(F122,$F$9:$F$187,0)+COUNTIF(F$9:F122,F122)-1,"-")</f>
        <v>-</v>
      </c>
    </row>
    <row r="123" spans="1:13" ht="12" customHeight="1">
      <c r="A123" s="51">
        <v>115</v>
      </c>
      <c r="B123" s="52">
        <v>1</v>
      </c>
      <c r="C123" s="52">
        <v>513</v>
      </c>
      <c r="D123" s="52" t="s">
        <v>347</v>
      </c>
      <c r="E123" s="91" t="s">
        <v>145</v>
      </c>
      <c r="F123" s="91" t="s">
        <v>145</v>
      </c>
      <c r="G123" s="91" t="s">
        <v>145</v>
      </c>
      <c r="H123" s="91" t="s">
        <v>145</v>
      </c>
      <c r="I123" s="91" t="s">
        <v>145</v>
      </c>
      <c r="K123" s="88" t="str">
        <f>IFERROR(_xlfn.RANK.EQ(E123,$E$9:$E$187,0)+COUNTIF(E$9:E123,E123)-1,"-")</f>
        <v>-</v>
      </c>
      <c r="L123" s="88" t="str">
        <f>IFERROR(_xlfn.RANK.EQ(I123,$I$9:$I$187,0)+COUNTIF(I$9:I123,I123)-1,"-")</f>
        <v>-</v>
      </c>
      <c r="M123" s="88" t="str">
        <f>IFERROR(_xlfn.RANK.EQ(F123,$F$9:$F$187,0)+COUNTIF(F$9:F123,F123)-1,"-")</f>
        <v>-</v>
      </c>
    </row>
    <row r="124" spans="1:13" ht="12" customHeight="1">
      <c r="A124" s="51">
        <v>116</v>
      </c>
      <c r="B124" s="52">
        <v>1</v>
      </c>
      <c r="C124" s="52">
        <v>514</v>
      </c>
      <c r="D124" s="52" t="s">
        <v>292</v>
      </c>
      <c r="E124" s="91" t="s">
        <v>145</v>
      </c>
      <c r="F124" s="91" t="s">
        <v>145</v>
      </c>
      <c r="G124" s="91" t="s">
        <v>145</v>
      </c>
      <c r="H124" s="91" t="s">
        <v>145</v>
      </c>
      <c r="I124" s="91" t="s">
        <v>145</v>
      </c>
      <c r="K124" s="88" t="str">
        <f>IFERROR(_xlfn.RANK.EQ(E124,$E$9:$E$187,0)+COUNTIF(E$9:E124,E124)-1,"-")</f>
        <v>-</v>
      </c>
      <c r="L124" s="88" t="str">
        <f>IFERROR(_xlfn.RANK.EQ(I124,$I$9:$I$187,0)+COUNTIF(I$9:I124,I124)-1,"-")</f>
        <v>-</v>
      </c>
      <c r="M124" s="88" t="str">
        <f>IFERROR(_xlfn.RANK.EQ(F124,$F$9:$F$187,0)+COUNTIF(F$9:F124,F124)-1,"-")</f>
        <v>-</v>
      </c>
    </row>
    <row r="125" spans="1:13" ht="12" customHeight="1">
      <c r="A125" s="51">
        <v>117</v>
      </c>
      <c r="B125" s="52">
        <v>1</v>
      </c>
      <c r="C125" s="52">
        <v>516</v>
      </c>
      <c r="D125" s="52" t="s">
        <v>275</v>
      </c>
      <c r="E125" s="91" t="s">
        <v>888</v>
      </c>
      <c r="F125" s="91" t="s">
        <v>888</v>
      </c>
      <c r="G125" s="91" t="s">
        <v>145</v>
      </c>
      <c r="H125" s="91" t="s">
        <v>888</v>
      </c>
      <c r="I125" s="91" t="s">
        <v>888</v>
      </c>
      <c r="K125" s="88" t="str">
        <f>IFERROR(_xlfn.RANK.EQ(E125,$E$9:$E$187,0)+COUNTIF(E$9:E125,E125)-1,"-")</f>
        <v>-</v>
      </c>
      <c r="L125" s="88" t="str">
        <f>IFERROR(_xlfn.RANK.EQ(I125,$I$9:$I$187,0)+COUNTIF(I$9:I125,I125)-1,"-")</f>
        <v>-</v>
      </c>
      <c r="M125" s="88" t="str">
        <f>IFERROR(_xlfn.RANK.EQ(F125,$F$9:$F$187,0)+COUNTIF(F$9:F125,F125)-1,"-")</f>
        <v>-</v>
      </c>
    </row>
    <row r="126" spans="1:13" ht="12" customHeight="1">
      <c r="A126" s="51">
        <v>118</v>
      </c>
      <c r="B126" s="52">
        <v>1</v>
      </c>
      <c r="C126" s="52">
        <v>517</v>
      </c>
      <c r="D126" s="52" t="s">
        <v>371</v>
      </c>
      <c r="E126" s="91" t="s">
        <v>145</v>
      </c>
      <c r="F126" s="91" t="s">
        <v>145</v>
      </c>
      <c r="G126" s="91" t="s">
        <v>145</v>
      </c>
      <c r="H126" s="91" t="s">
        <v>145</v>
      </c>
      <c r="I126" s="91" t="s">
        <v>145</v>
      </c>
      <c r="K126" s="88" t="str">
        <f>IFERROR(_xlfn.RANK.EQ(E126,$E$9:$E$187,0)+COUNTIF(E$9:E126,E126)-1,"-")</f>
        <v>-</v>
      </c>
      <c r="L126" s="88" t="str">
        <f>IFERROR(_xlfn.RANK.EQ(I126,$I$9:$I$187,0)+COUNTIF(I$9:I126,I126)-1,"-")</f>
        <v>-</v>
      </c>
      <c r="M126" s="88" t="str">
        <f>IFERROR(_xlfn.RANK.EQ(F126,$F$9:$F$187,0)+COUNTIF(F$9:F126,F126)-1,"-")</f>
        <v>-</v>
      </c>
    </row>
    <row r="127" spans="1:13" ht="12" customHeight="1">
      <c r="A127" s="51">
        <v>119</v>
      </c>
      <c r="B127" s="52">
        <v>1</v>
      </c>
      <c r="C127" s="52">
        <v>518</v>
      </c>
      <c r="D127" s="52" t="s">
        <v>372</v>
      </c>
      <c r="E127" s="91" t="s">
        <v>145</v>
      </c>
      <c r="F127" s="91" t="s">
        <v>145</v>
      </c>
      <c r="G127" s="91" t="s">
        <v>145</v>
      </c>
      <c r="H127" s="91" t="s">
        <v>145</v>
      </c>
      <c r="I127" s="91" t="s">
        <v>145</v>
      </c>
      <c r="K127" s="88" t="str">
        <f>IFERROR(_xlfn.RANK.EQ(E127,$E$9:$E$187,0)+COUNTIF(E$9:E127,E127)-1,"-")</f>
        <v>-</v>
      </c>
      <c r="L127" s="88" t="str">
        <f>IFERROR(_xlfn.RANK.EQ(I127,$I$9:$I$187,0)+COUNTIF(I$9:I127,I127)-1,"-")</f>
        <v>-</v>
      </c>
      <c r="M127" s="88" t="str">
        <f>IFERROR(_xlfn.RANK.EQ(F127,$F$9:$F$187,0)+COUNTIF(F$9:F127,F127)-1,"-")</f>
        <v>-</v>
      </c>
    </row>
    <row r="128" spans="1:13" ht="12" customHeight="1">
      <c r="A128" s="51">
        <v>120</v>
      </c>
      <c r="B128" s="52">
        <v>1</v>
      </c>
      <c r="C128" s="52">
        <v>519</v>
      </c>
      <c r="D128" s="52" t="s">
        <v>373</v>
      </c>
      <c r="E128" s="91" t="s">
        <v>145</v>
      </c>
      <c r="F128" s="91" t="s">
        <v>145</v>
      </c>
      <c r="G128" s="91" t="s">
        <v>145</v>
      </c>
      <c r="H128" s="91" t="s">
        <v>145</v>
      </c>
      <c r="I128" s="91" t="s">
        <v>145</v>
      </c>
      <c r="K128" s="88" t="str">
        <f>IFERROR(_xlfn.RANK.EQ(E128,$E$9:$E$187,0)+COUNTIF(E$9:E128,E128)-1,"-")</f>
        <v>-</v>
      </c>
      <c r="L128" s="88" t="str">
        <f>IFERROR(_xlfn.RANK.EQ(I128,$I$9:$I$187,0)+COUNTIF(I$9:I128,I128)-1,"-")</f>
        <v>-</v>
      </c>
      <c r="M128" s="88" t="str">
        <f>IFERROR(_xlfn.RANK.EQ(F128,$F$9:$F$187,0)+COUNTIF(F$9:F128,F128)-1,"-")</f>
        <v>-</v>
      </c>
    </row>
    <row r="129" spans="1:13" ht="12" customHeight="1">
      <c r="A129" s="51">
        <v>121</v>
      </c>
      <c r="B129" s="52">
        <v>1</v>
      </c>
      <c r="C129" s="52">
        <v>520</v>
      </c>
      <c r="D129" s="52" t="s">
        <v>326</v>
      </c>
      <c r="E129" s="91" t="s">
        <v>888</v>
      </c>
      <c r="F129" s="91" t="s">
        <v>888</v>
      </c>
      <c r="G129" s="91" t="s">
        <v>145</v>
      </c>
      <c r="H129" s="91" t="s">
        <v>888</v>
      </c>
      <c r="I129" s="91" t="s">
        <v>888</v>
      </c>
      <c r="K129" s="88" t="str">
        <f>IFERROR(_xlfn.RANK.EQ(E129,$E$9:$E$187,0)+COUNTIF(E$9:E129,E129)-1,"-")</f>
        <v>-</v>
      </c>
      <c r="L129" s="88" t="str">
        <f>IFERROR(_xlfn.RANK.EQ(I129,$I$9:$I$187,0)+COUNTIF(I$9:I129,I129)-1,"-")</f>
        <v>-</v>
      </c>
      <c r="M129" s="88" t="str">
        <f>IFERROR(_xlfn.RANK.EQ(F129,$F$9:$F$187,0)+COUNTIF(F$9:F129,F129)-1,"-")</f>
        <v>-</v>
      </c>
    </row>
    <row r="130" spans="1:13" ht="12" customHeight="1">
      <c r="A130" s="51">
        <v>122</v>
      </c>
      <c r="B130" s="52">
        <v>1</v>
      </c>
      <c r="C130" s="52">
        <v>543</v>
      </c>
      <c r="D130" s="52" t="s">
        <v>254</v>
      </c>
      <c r="E130" s="91">
        <v>23</v>
      </c>
      <c r="F130" s="91">
        <v>88</v>
      </c>
      <c r="G130" s="91" t="s">
        <v>145</v>
      </c>
      <c r="H130" s="91">
        <v>88</v>
      </c>
      <c r="I130" s="91">
        <v>20</v>
      </c>
      <c r="K130" s="88">
        <f>IFERROR(_xlfn.RANK.EQ(E130,$E$9:$E$187,0)+COUNTIF(E$9:E130,E130)-1,"-")</f>
        <v>73</v>
      </c>
      <c r="L130" s="88">
        <f>IFERROR(_xlfn.RANK.EQ(I130,$I$9:$I$187,0)+COUNTIF(I$9:I130,I130)-1,"-")</f>
        <v>69</v>
      </c>
      <c r="M130" s="88">
        <f>IFERROR(_xlfn.RANK.EQ(F130,$F$9:$F$187,0)+COUNTIF(F$9:F130,F130)-1,"-")</f>
        <v>27</v>
      </c>
    </row>
    <row r="131" spans="1:13" ht="12" customHeight="1">
      <c r="A131" s="51">
        <v>123</v>
      </c>
      <c r="B131" s="52">
        <v>1</v>
      </c>
      <c r="C131" s="52">
        <v>544</v>
      </c>
      <c r="D131" s="52" t="s">
        <v>287</v>
      </c>
      <c r="E131" s="91">
        <v>78</v>
      </c>
      <c r="F131" s="91">
        <v>53</v>
      </c>
      <c r="G131" s="91" t="s">
        <v>145</v>
      </c>
      <c r="H131" s="91">
        <v>53</v>
      </c>
      <c r="I131" s="91">
        <v>41</v>
      </c>
      <c r="K131" s="88">
        <f>IFERROR(_xlfn.RANK.EQ(E131,$E$9:$E$187,0)+COUNTIF(E$9:E131,E131)-1,"-")</f>
        <v>55</v>
      </c>
      <c r="L131" s="88">
        <f>IFERROR(_xlfn.RANK.EQ(I131,$I$9:$I$187,0)+COUNTIF(I$9:I131,I131)-1,"-")</f>
        <v>61</v>
      </c>
      <c r="M131" s="88">
        <f>IFERROR(_xlfn.RANK.EQ(F131,$F$9:$F$187,0)+COUNTIF(F$9:F131,F131)-1,"-")</f>
        <v>53</v>
      </c>
    </row>
    <row r="132" spans="1:13" ht="12" customHeight="1">
      <c r="A132" s="51">
        <v>124</v>
      </c>
      <c r="B132" s="52">
        <v>1</v>
      </c>
      <c r="C132" s="52">
        <v>545</v>
      </c>
      <c r="D132" s="52" t="s">
        <v>220</v>
      </c>
      <c r="E132" s="91">
        <v>159</v>
      </c>
      <c r="F132" s="91">
        <v>109</v>
      </c>
      <c r="G132" s="91" t="s">
        <v>145</v>
      </c>
      <c r="H132" s="91">
        <v>109</v>
      </c>
      <c r="I132" s="91">
        <v>173</v>
      </c>
      <c r="K132" s="88">
        <f>IFERROR(_xlfn.RANK.EQ(E132,$E$9:$E$187,0)+COUNTIF(E$9:E132,E132)-1,"-")</f>
        <v>40</v>
      </c>
      <c r="L132" s="88">
        <f>IFERROR(_xlfn.RANK.EQ(I132,$I$9:$I$187,0)+COUNTIF(I$9:I132,I132)-1,"-")</f>
        <v>30</v>
      </c>
      <c r="M132" s="88">
        <f>IFERROR(_xlfn.RANK.EQ(F132,$F$9:$F$187,0)+COUNTIF(F$9:F132,F132)-1,"-")</f>
        <v>15</v>
      </c>
    </row>
    <row r="133" spans="1:13" ht="12" customHeight="1">
      <c r="A133" s="51">
        <v>125</v>
      </c>
      <c r="B133" s="52">
        <v>1</v>
      </c>
      <c r="C133" s="52">
        <v>546</v>
      </c>
      <c r="D133" s="52" t="s">
        <v>218</v>
      </c>
      <c r="E133" s="91">
        <v>30</v>
      </c>
      <c r="F133" s="91">
        <v>102</v>
      </c>
      <c r="G133" s="91" t="s">
        <v>145</v>
      </c>
      <c r="H133" s="91">
        <v>102</v>
      </c>
      <c r="I133" s="91">
        <v>31</v>
      </c>
      <c r="K133" s="88">
        <f>IFERROR(_xlfn.RANK.EQ(E133,$E$9:$E$187,0)+COUNTIF(E$9:E133,E133)-1,"-")</f>
        <v>71</v>
      </c>
      <c r="L133" s="88">
        <f>IFERROR(_xlfn.RANK.EQ(I133,$I$9:$I$187,0)+COUNTIF(I$9:I133,I133)-1,"-")</f>
        <v>65</v>
      </c>
      <c r="M133" s="88">
        <f>IFERROR(_xlfn.RANK.EQ(F133,$F$9:$F$187,0)+COUNTIF(F$9:F133,F133)-1,"-")</f>
        <v>20</v>
      </c>
    </row>
    <row r="134" spans="1:13" ht="12" customHeight="1">
      <c r="A134" s="51">
        <v>126</v>
      </c>
      <c r="B134" s="52">
        <v>1</v>
      </c>
      <c r="C134" s="52">
        <v>547</v>
      </c>
      <c r="D134" s="52" t="s">
        <v>204</v>
      </c>
      <c r="E134" s="91" t="s">
        <v>145</v>
      </c>
      <c r="F134" s="91" t="s">
        <v>145</v>
      </c>
      <c r="G134" s="91" t="s">
        <v>145</v>
      </c>
      <c r="H134" s="91" t="s">
        <v>145</v>
      </c>
      <c r="I134" s="91" t="s">
        <v>145</v>
      </c>
      <c r="K134" s="88" t="str">
        <f>IFERROR(_xlfn.RANK.EQ(E134,$E$9:$E$187,0)+COUNTIF(E$9:E134,E134)-1,"-")</f>
        <v>-</v>
      </c>
      <c r="L134" s="88" t="str">
        <f>IFERROR(_xlfn.RANK.EQ(I134,$I$9:$I$187,0)+COUNTIF(I$9:I134,I134)-1,"-")</f>
        <v>-</v>
      </c>
      <c r="M134" s="88" t="str">
        <f>IFERROR(_xlfn.RANK.EQ(F134,$F$9:$F$187,0)+COUNTIF(F$9:F134,F134)-1,"-")</f>
        <v>-</v>
      </c>
    </row>
    <row r="135" spans="1:13" ht="12" customHeight="1">
      <c r="A135" s="51">
        <v>127</v>
      </c>
      <c r="B135" s="52">
        <v>1</v>
      </c>
      <c r="C135" s="52">
        <v>549</v>
      </c>
      <c r="D135" s="52" t="s">
        <v>221</v>
      </c>
      <c r="E135" s="91" t="s">
        <v>145</v>
      </c>
      <c r="F135" s="91" t="s">
        <v>145</v>
      </c>
      <c r="G135" s="91" t="s">
        <v>145</v>
      </c>
      <c r="H135" s="91" t="s">
        <v>145</v>
      </c>
      <c r="I135" s="91" t="s">
        <v>145</v>
      </c>
      <c r="K135" s="88" t="str">
        <f>IFERROR(_xlfn.RANK.EQ(E135,$E$9:$E$187,0)+COUNTIF(E$9:E135,E135)-1,"-")</f>
        <v>-</v>
      </c>
      <c r="L135" s="88" t="str">
        <f>IFERROR(_xlfn.RANK.EQ(I135,$I$9:$I$187,0)+COUNTIF(I$9:I135,I135)-1,"-")</f>
        <v>-</v>
      </c>
      <c r="M135" s="88" t="str">
        <f>IFERROR(_xlfn.RANK.EQ(F135,$F$9:$F$187,0)+COUNTIF(F$9:F135,F135)-1,"-")</f>
        <v>-</v>
      </c>
    </row>
    <row r="136" spans="1:13" ht="12" customHeight="1">
      <c r="A136" s="51">
        <v>128</v>
      </c>
      <c r="B136" s="52">
        <v>1</v>
      </c>
      <c r="C136" s="52">
        <v>550</v>
      </c>
      <c r="D136" s="52" t="s">
        <v>230</v>
      </c>
      <c r="E136" s="91" t="s">
        <v>145</v>
      </c>
      <c r="F136" s="91" t="s">
        <v>145</v>
      </c>
      <c r="G136" s="91" t="s">
        <v>145</v>
      </c>
      <c r="H136" s="91" t="s">
        <v>145</v>
      </c>
      <c r="I136" s="91" t="s">
        <v>145</v>
      </c>
      <c r="K136" s="88" t="str">
        <f>IFERROR(_xlfn.RANK.EQ(E136,$E$9:$E$187,0)+COUNTIF(E$9:E136,E136)-1,"-")</f>
        <v>-</v>
      </c>
      <c r="L136" s="88" t="str">
        <f>IFERROR(_xlfn.RANK.EQ(I136,$I$9:$I$187,0)+COUNTIF(I$9:I136,I136)-1,"-")</f>
        <v>-</v>
      </c>
      <c r="M136" s="88" t="str">
        <f>IFERROR(_xlfn.RANK.EQ(F136,$F$9:$F$187,0)+COUNTIF(F$9:F136,F136)-1,"-")</f>
        <v>-</v>
      </c>
    </row>
    <row r="137" spans="1:13" ht="12" customHeight="1">
      <c r="A137" s="51">
        <v>129</v>
      </c>
      <c r="B137" s="52">
        <v>1</v>
      </c>
      <c r="C137" s="52">
        <v>552</v>
      </c>
      <c r="D137" s="52" t="s">
        <v>297</v>
      </c>
      <c r="E137" s="91" t="s">
        <v>888</v>
      </c>
      <c r="F137" s="91" t="s">
        <v>888</v>
      </c>
      <c r="G137" s="91" t="s">
        <v>145</v>
      </c>
      <c r="H137" s="91" t="s">
        <v>888</v>
      </c>
      <c r="I137" s="91" t="s">
        <v>888</v>
      </c>
      <c r="K137" s="88" t="str">
        <f>IFERROR(_xlfn.RANK.EQ(E137,$E$9:$E$187,0)+COUNTIF(E$9:E137,E137)-1,"-")</f>
        <v>-</v>
      </c>
      <c r="L137" s="88" t="str">
        <f>IFERROR(_xlfn.RANK.EQ(I137,$I$9:$I$187,0)+COUNTIF(I$9:I137,I137)-1,"-")</f>
        <v>-</v>
      </c>
      <c r="M137" s="88" t="str">
        <f>IFERROR(_xlfn.RANK.EQ(F137,$F$9:$F$187,0)+COUNTIF(F$9:F137,F137)-1,"-")</f>
        <v>-</v>
      </c>
    </row>
    <row r="138" spans="1:13" ht="12" customHeight="1">
      <c r="A138" s="51">
        <v>130</v>
      </c>
      <c r="B138" s="52">
        <v>1</v>
      </c>
      <c r="C138" s="52">
        <v>555</v>
      </c>
      <c r="D138" s="52" t="s">
        <v>289</v>
      </c>
      <c r="E138" s="91" t="s">
        <v>888</v>
      </c>
      <c r="F138" s="91" t="s">
        <v>888</v>
      </c>
      <c r="G138" s="91" t="s">
        <v>145</v>
      </c>
      <c r="H138" s="91" t="s">
        <v>888</v>
      </c>
      <c r="I138" s="91" t="s">
        <v>888</v>
      </c>
      <c r="K138" s="88" t="str">
        <f>IFERROR(_xlfn.RANK.EQ(E138,$E$9:$E$187,0)+COUNTIF(E$9:E138,E138)-1,"-")</f>
        <v>-</v>
      </c>
      <c r="L138" s="88" t="str">
        <f>IFERROR(_xlfn.RANK.EQ(I138,$I$9:$I$187,0)+COUNTIF(I$9:I138,I138)-1,"-")</f>
        <v>-</v>
      </c>
      <c r="M138" s="88" t="str">
        <f>IFERROR(_xlfn.RANK.EQ(F138,$F$9:$F$187,0)+COUNTIF(F$9:F138,F138)-1,"-")</f>
        <v>-</v>
      </c>
    </row>
    <row r="139" spans="1:13" ht="12" customHeight="1">
      <c r="A139" s="51">
        <v>131</v>
      </c>
      <c r="B139" s="52">
        <v>1</v>
      </c>
      <c r="C139" s="52">
        <v>559</v>
      </c>
      <c r="D139" s="52" t="s">
        <v>271</v>
      </c>
      <c r="E139" s="91" t="s">
        <v>145</v>
      </c>
      <c r="F139" s="91" t="s">
        <v>145</v>
      </c>
      <c r="G139" s="91" t="s">
        <v>145</v>
      </c>
      <c r="H139" s="91" t="s">
        <v>145</v>
      </c>
      <c r="I139" s="91" t="s">
        <v>145</v>
      </c>
      <c r="K139" s="88" t="str">
        <f>IFERROR(_xlfn.RANK.EQ(E139,$E$9:$E$187,0)+COUNTIF(E$9:E139,E139)-1,"-")</f>
        <v>-</v>
      </c>
      <c r="L139" s="88" t="str">
        <f>IFERROR(_xlfn.RANK.EQ(I139,$I$9:$I$187,0)+COUNTIF(I$9:I139,I139)-1,"-")</f>
        <v>-</v>
      </c>
      <c r="M139" s="88" t="str">
        <f>IFERROR(_xlfn.RANK.EQ(F139,$F$9:$F$187,0)+COUNTIF(F$9:F139,F139)-1,"-")</f>
        <v>-</v>
      </c>
    </row>
    <row r="140" spans="1:13" ht="12" customHeight="1">
      <c r="A140" s="51">
        <v>132</v>
      </c>
      <c r="B140" s="52">
        <v>1</v>
      </c>
      <c r="C140" s="52">
        <v>560</v>
      </c>
      <c r="D140" s="52" t="s">
        <v>243</v>
      </c>
      <c r="E140" s="91" t="s">
        <v>145</v>
      </c>
      <c r="F140" s="91" t="s">
        <v>145</v>
      </c>
      <c r="G140" s="91" t="s">
        <v>145</v>
      </c>
      <c r="H140" s="91" t="s">
        <v>145</v>
      </c>
      <c r="I140" s="91" t="s">
        <v>145</v>
      </c>
      <c r="K140" s="88" t="str">
        <f>IFERROR(_xlfn.RANK.EQ(E140,$E$9:$E$187,0)+COUNTIF(E$9:E140,E140)-1,"-")</f>
        <v>-</v>
      </c>
      <c r="L140" s="88" t="str">
        <f>IFERROR(_xlfn.RANK.EQ(I140,$I$9:$I$187,0)+COUNTIF(I$9:I140,I140)-1,"-")</f>
        <v>-</v>
      </c>
      <c r="M140" s="88" t="str">
        <f>IFERROR(_xlfn.RANK.EQ(F140,$F$9:$F$187,0)+COUNTIF(F$9:F140,F140)-1,"-")</f>
        <v>-</v>
      </c>
    </row>
    <row r="141" spans="1:13" ht="12" customHeight="1">
      <c r="A141" s="51">
        <v>133</v>
      </c>
      <c r="B141" s="52">
        <v>1</v>
      </c>
      <c r="C141" s="52">
        <v>561</v>
      </c>
      <c r="D141" s="52" t="s">
        <v>334</v>
      </c>
      <c r="E141" s="91" t="s">
        <v>145</v>
      </c>
      <c r="F141" s="91" t="s">
        <v>145</v>
      </c>
      <c r="G141" s="91" t="s">
        <v>145</v>
      </c>
      <c r="H141" s="91" t="s">
        <v>145</v>
      </c>
      <c r="I141" s="91" t="s">
        <v>145</v>
      </c>
      <c r="K141" s="88" t="str">
        <f>IFERROR(_xlfn.RANK.EQ(E141,$E$9:$E$187,0)+COUNTIF(E$9:E141,E141)-1,"-")</f>
        <v>-</v>
      </c>
      <c r="L141" s="88" t="str">
        <f>IFERROR(_xlfn.RANK.EQ(I141,$I$9:$I$187,0)+COUNTIF(I$9:I141,I141)-1,"-")</f>
        <v>-</v>
      </c>
      <c r="M141" s="88" t="str">
        <f>IFERROR(_xlfn.RANK.EQ(F141,$F$9:$F$187,0)+COUNTIF(F$9:F141,F141)-1,"-")</f>
        <v>-</v>
      </c>
    </row>
    <row r="142" spans="1:13" ht="12" customHeight="1">
      <c r="A142" s="51">
        <v>134</v>
      </c>
      <c r="B142" s="52">
        <v>1</v>
      </c>
      <c r="C142" s="52">
        <v>562</v>
      </c>
      <c r="D142" s="52" t="s">
        <v>365</v>
      </c>
      <c r="E142" s="91" t="s">
        <v>145</v>
      </c>
      <c r="F142" s="91" t="s">
        <v>145</v>
      </c>
      <c r="G142" s="91" t="s">
        <v>145</v>
      </c>
      <c r="H142" s="91" t="s">
        <v>145</v>
      </c>
      <c r="I142" s="91" t="s">
        <v>145</v>
      </c>
      <c r="K142" s="88" t="str">
        <f>IFERROR(_xlfn.RANK.EQ(E142,$E$9:$E$187,0)+COUNTIF(E$9:E142,E142)-1,"-")</f>
        <v>-</v>
      </c>
      <c r="L142" s="88" t="str">
        <f>IFERROR(_xlfn.RANK.EQ(I142,$I$9:$I$187,0)+COUNTIF(I$9:I142,I142)-1,"-")</f>
        <v>-</v>
      </c>
      <c r="M142" s="88" t="str">
        <f>IFERROR(_xlfn.RANK.EQ(F142,$F$9:$F$187,0)+COUNTIF(F$9:F142,F142)-1,"-")</f>
        <v>-</v>
      </c>
    </row>
    <row r="143" spans="1:13" ht="12" customHeight="1">
      <c r="A143" s="51">
        <v>135</v>
      </c>
      <c r="B143" s="52">
        <v>1</v>
      </c>
      <c r="C143" s="52">
        <v>563</v>
      </c>
      <c r="D143" s="52" t="s">
        <v>308</v>
      </c>
      <c r="E143" s="91" t="s">
        <v>888</v>
      </c>
      <c r="F143" s="91" t="s">
        <v>888</v>
      </c>
      <c r="G143" s="91" t="s">
        <v>145</v>
      </c>
      <c r="H143" s="91" t="s">
        <v>888</v>
      </c>
      <c r="I143" s="91" t="s">
        <v>888</v>
      </c>
      <c r="K143" s="88" t="str">
        <f>IFERROR(_xlfn.RANK.EQ(E143,$E$9:$E$187,0)+COUNTIF(E$9:E143,E143)-1,"-")</f>
        <v>-</v>
      </c>
      <c r="L143" s="88" t="str">
        <f>IFERROR(_xlfn.RANK.EQ(I143,$I$9:$I$187,0)+COUNTIF(I$9:I143,I143)-1,"-")</f>
        <v>-</v>
      </c>
      <c r="M143" s="88" t="str">
        <f>IFERROR(_xlfn.RANK.EQ(F143,$F$9:$F$187,0)+COUNTIF(F$9:F143,F143)-1,"-")</f>
        <v>-</v>
      </c>
    </row>
    <row r="144" spans="1:13" ht="12" customHeight="1">
      <c r="A144" s="51">
        <v>136</v>
      </c>
      <c r="B144" s="52">
        <v>1</v>
      </c>
      <c r="C144" s="52">
        <v>564</v>
      </c>
      <c r="D144" s="52" t="s">
        <v>233</v>
      </c>
      <c r="E144" s="91" t="s">
        <v>888</v>
      </c>
      <c r="F144" s="91" t="s">
        <v>888</v>
      </c>
      <c r="G144" s="91" t="s">
        <v>145</v>
      </c>
      <c r="H144" s="91" t="s">
        <v>888</v>
      </c>
      <c r="I144" s="91" t="s">
        <v>888</v>
      </c>
      <c r="K144" s="88" t="str">
        <f>IFERROR(_xlfn.RANK.EQ(E144,$E$9:$E$187,0)+COUNTIF(E$9:E144,E144)-1,"-")</f>
        <v>-</v>
      </c>
      <c r="L144" s="88" t="str">
        <f>IFERROR(_xlfn.RANK.EQ(I144,$I$9:$I$187,0)+COUNTIF(I$9:I144,I144)-1,"-")</f>
        <v>-</v>
      </c>
      <c r="M144" s="88" t="str">
        <f>IFERROR(_xlfn.RANK.EQ(F144,$F$9:$F$187,0)+COUNTIF(F$9:F144,F144)-1,"-")</f>
        <v>-</v>
      </c>
    </row>
    <row r="145" spans="1:13" ht="12" customHeight="1">
      <c r="A145" s="51">
        <v>137</v>
      </c>
      <c r="B145" s="52">
        <v>1</v>
      </c>
      <c r="C145" s="52">
        <v>571</v>
      </c>
      <c r="D145" s="52" t="s">
        <v>322</v>
      </c>
      <c r="E145" s="91" t="s">
        <v>888</v>
      </c>
      <c r="F145" s="91" t="s">
        <v>888</v>
      </c>
      <c r="G145" s="91" t="s">
        <v>145</v>
      </c>
      <c r="H145" s="91" t="s">
        <v>888</v>
      </c>
      <c r="I145" s="91" t="s">
        <v>888</v>
      </c>
      <c r="K145" s="88" t="str">
        <f>IFERROR(_xlfn.RANK.EQ(E145,$E$9:$E$187,0)+COUNTIF(E$9:E145,E145)-1,"-")</f>
        <v>-</v>
      </c>
      <c r="L145" s="88" t="str">
        <f>IFERROR(_xlfn.RANK.EQ(I145,$I$9:$I$187,0)+COUNTIF(I$9:I145,I145)-1,"-")</f>
        <v>-</v>
      </c>
      <c r="M145" s="88" t="str">
        <f>IFERROR(_xlfn.RANK.EQ(F145,$F$9:$F$187,0)+COUNTIF(F$9:F145,F145)-1,"-")</f>
        <v>-</v>
      </c>
    </row>
    <row r="146" spans="1:13" ht="12" customHeight="1">
      <c r="A146" s="51">
        <v>138</v>
      </c>
      <c r="B146" s="52">
        <v>1</v>
      </c>
      <c r="C146" s="52">
        <v>575</v>
      </c>
      <c r="D146" s="52" t="s">
        <v>286</v>
      </c>
      <c r="E146" s="91" t="s">
        <v>145</v>
      </c>
      <c r="F146" s="91" t="s">
        <v>145</v>
      </c>
      <c r="G146" s="91" t="s">
        <v>145</v>
      </c>
      <c r="H146" s="91" t="s">
        <v>145</v>
      </c>
      <c r="I146" s="91" t="s">
        <v>145</v>
      </c>
      <c r="K146" s="88" t="str">
        <f>IFERROR(_xlfn.RANK.EQ(E146,$E$9:$E$187,0)+COUNTIF(E$9:E146,E146)-1,"-")</f>
        <v>-</v>
      </c>
      <c r="L146" s="88" t="str">
        <f>IFERROR(_xlfn.RANK.EQ(I146,$I$9:$I$187,0)+COUNTIF(I$9:I146,I146)-1,"-")</f>
        <v>-</v>
      </c>
      <c r="M146" s="88" t="str">
        <f>IFERROR(_xlfn.RANK.EQ(F146,$F$9:$F$187,0)+COUNTIF(F$9:F146,F146)-1,"-")</f>
        <v>-</v>
      </c>
    </row>
    <row r="147" spans="1:13" ht="12" customHeight="1">
      <c r="A147" s="51">
        <v>139</v>
      </c>
      <c r="B147" s="52">
        <v>1</v>
      </c>
      <c r="C147" s="52">
        <v>578</v>
      </c>
      <c r="D147" s="52" t="s">
        <v>366</v>
      </c>
      <c r="E147" s="91" t="s">
        <v>145</v>
      </c>
      <c r="F147" s="91" t="s">
        <v>145</v>
      </c>
      <c r="G147" s="91" t="s">
        <v>145</v>
      </c>
      <c r="H147" s="91" t="s">
        <v>145</v>
      </c>
      <c r="I147" s="91" t="s">
        <v>145</v>
      </c>
      <c r="K147" s="88" t="str">
        <f>IFERROR(_xlfn.RANK.EQ(E147,$E$9:$E$187,0)+COUNTIF(E$9:E147,E147)-1,"-")</f>
        <v>-</v>
      </c>
      <c r="L147" s="88" t="str">
        <f>IFERROR(_xlfn.RANK.EQ(I147,$I$9:$I$187,0)+COUNTIF(I$9:I147,I147)-1,"-")</f>
        <v>-</v>
      </c>
      <c r="M147" s="88" t="str">
        <f>IFERROR(_xlfn.RANK.EQ(F147,$F$9:$F$187,0)+COUNTIF(F$9:F147,F147)-1,"-")</f>
        <v>-</v>
      </c>
    </row>
    <row r="148" spans="1:13" ht="12" customHeight="1">
      <c r="A148" s="51">
        <v>140</v>
      </c>
      <c r="B148" s="52">
        <v>1</v>
      </c>
      <c r="C148" s="52">
        <v>581</v>
      </c>
      <c r="D148" s="52" t="s">
        <v>280</v>
      </c>
      <c r="E148" s="91" t="s">
        <v>145</v>
      </c>
      <c r="F148" s="91" t="s">
        <v>145</v>
      </c>
      <c r="G148" s="91" t="s">
        <v>145</v>
      </c>
      <c r="H148" s="91" t="s">
        <v>145</v>
      </c>
      <c r="I148" s="91" t="s">
        <v>145</v>
      </c>
      <c r="K148" s="88" t="str">
        <f>IFERROR(_xlfn.RANK.EQ(E148,$E$9:$E$187,0)+COUNTIF(E$9:E148,E148)-1,"-")</f>
        <v>-</v>
      </c>
      <c r="L148" s="88" t="str">
        <f>IFERROR(_xlfn.RANK.EQ(I148,$I$9:$I$187,0)+COUNTIF(I$9:I148,I148)-1,"-")</f>
        <v>-</v>
      </c>
      <c r="M148" s="88" t="str">
        <f>IFERROR(_xlfn.RANK.EQ(F148,$F$9:$F$187,0)+COUNTIF(F$9:F148,F148)-1,"-")</f>
        <v>-</v>
      </c>
    </row>
    <row r="149" spans="1:13" ht="12" customHeight="1">
      <c r="A149" s="51">
        <v>141</v>
      </c>
      <c r="B149" s="52">
        <v>1</v>
      </c>
      <c r="C149" s="52">
        <v>584</v>
      </c>
      <c r="D149" s="52" t="s">
        <v>277</v>
      </c>
      <c r="E149" s="91" t="s">
        <v>888</v>
      </c>
      <c r="F149" s="91" t="s">
        <v>888</v>
      </c>
      <c r="G149" s="91" t="s">
        <v>145</v>
      </c>
      <c r="H149" s="91" t="s">
        <v>888</v>
      </c>
      <c r="I149" s="91" t="s">
        <v>888</v>
      </c>
      <c r="K149" s="88" t="str">
        <f>IFERROR(_xlfn.RANK.EQ(E149,$E$9:$E$187,0)+COUNTIF(E$9:E149,E149)-1,"-")</f>
        <v>-</v>
      </c>
      <c r="L149" s="88" t="str">
        <f>IFERROR(_xlfn.RANK.EQ(I149,$I$9:$I$187,0)+COUNTIF(I$9:I149,I149)-1,"-")</f>
        <v>-</v>
      </c>
      <c r="M149" s="88" t="str">
        <f>IFERROR(_xlfn.RANK.EQ(F149,$F$9:$F$187,0)+COUNTIF(F$9:F149,F149)-1,"-")</f>
        <v>-</v>
      </c>
    </row>
    <row r="150" spans="1:13" ht="12" customHeight="1">
      <c r="A150" s="51">
        <v>142</v>
      </c>
      <c r="B150" s="52">
        <v>1</v>
      </c>
      <c r="C150" s="52">
        <v>585</v>
      </c>
      <c r="D150" s="52" t="s">
        <v>257</v>
      </c>
      <c r="E150" s="91" t="s">
        <v>888</v>
      </c>
      <c r="F150" s="91" t="s">
        <v>888</v>
      </c>
      <c r="G150" s="91" t="s">
        <v>888</v>
      </c>
      <c r="H150" s="91" t="s">
        <v>888</v>
      </c>
      <c r="I150" s="91" t="s">
        <v>888</v>
      </c>
      <c r="K150" s="88" t="str">
        <f>IFERROR(_xlfn.RANK.EQ(E150,$E$9:$E$187,0)+COUNTIF(E$9:E150,E150)-1,"-")</f>
        <v>-</v>
      </c>
      <c r="L150" s="88" t="str">
        <f>IFERROR(_xlfn.RANK.EQ(I150,$I$9:$I$187,0)+COUNTIF(I$9:I150,I150)-1,"-")</f>
        <v>-</v>
      </c>
      <c r="M150" s="88" t="str">
        <f>IFERROR(_xlfn.RANK.EQ(F150,$F$9:$F$187,0)+COUNTIF(F$9:F150,F150)-1,"-")</f>
        <v>-</v>
      </c>
    </row>
    <row r="151" spans="1:13" ht="12" customHeight="1">
      <c r="A151" s="51">
        <v>143</v>
      </c>
      <c r="B151" s="52">
        <v>1</v>
      </c>
      <c r="C151" s="52">
        <v>586</v>
      </c>
      <c r="D151" s="52" t="s">
        <v>274</v>
      </c>
      <c r="E151" s="91">
        <v>36</v>
      </c>
      <c r="F151" s="91">
        <v>131</v>
      </c>
      <c r="G151" s="91">
        <v>131</v>
      </c>
      <c r="H151" s="91">
        <v>131</v>
      </c>
      <c r="I151" s="91">
        <v>47</v>
      </c>
      <c r="K151" s="88">
        <f>IFERROR(_xlfn.RANK.EQ(E151,$E$9:$E$187,0)+COUNTIF(E$9:E151,E151)-1,"-")</f>
        <v>66</v>
      </c>
      <c r="L151" s="88">
        <f>IFERROR(_xlfn.RANK.EQ(I151,$I$9:$I$187,0)+COUNTIF(I$9:I151,I151)-1,"-")</f>
        <v>58</v>
      </c>
      <c r="M151" s="88">
        <f>IFERROR(_xlfn.RANK.EQ(F151,$F$9:$F$187,0)+COUNTIF(F$9:F151,F151)-1,"-")</f>
        <v>7</v>
      </c>
    </row>
    <row r="152" spans="1:13" ht="12" customHeight="1">
      <c r="A152" s="51">
        <v>144</v>
      </c>
      <c r="B152" s="52">
        <v>1</v>
      </c>
      <c r="C152" s="52">
        <v>601</v>
      </c>
      <c r="D152" s="52" t="s">
        <v>323</v>
      </c>
      <c r="E152" s="91" t="s">
        <v>145</v>
      </c>
      <c r="F152" s="91" t="s">
        <v>145</v>
      </c>
      <c r="G152" s="91" t="s">
        <v>145</v>
      </c>
      <c r="H152" s="91" t="s">
        <v>145</v>
      </c>
      <c r="I152" s="91" t="s">
        <v>145</v>
      </c>
      <c r="K152" s="88" t="str">
        <f>IFERROR(_xlfn.RANK.EQ(E152,$E$9:$E$187,0)+COUNTIF(E$9:E152,E152)-1,"-")</f>
        <v>-</v>
      </c>
      <c r="L152" s="88" t="str">
        <f>IFERROR(_xlfn.RANK.EQ(I152,$I$9:$I$187,0)+COUNTIF(I$9:I152,I152)-1,"-")</f>
        <v>-</v>
      </c>
      <c r="M152" s="88" t="str">
        <f>IFERROR(_xlfn.RANK.EQ(F152,$F$9:$F$187,0)+COUNTIF(F$9:F152,F152)-1,"-")</f>
        <v>-</v>
      </c>
    </row>
    <row r="153" spans="1:13" ht="12" customHeight="1">
      <c r="A153" s="51">
        <v>145</v>
      </c>
      <c r="B153" s="52">
        <v>1</v>
      </c>
      <c r="C153" s="52">
        <v>602</v>
      </c>
      <c r="D153" s="52" t="s">
        <v>332</v>
      </c>
      <c r="E153" s="91" t="s">
        <v>145</v>
      </c>
      <c r="F153" s="91" t="s">
        <v>145</v>
      </c>
      <c r="G153" s="91" t="s">
        <v>145</v>
      </c>
      <c r="H153" s="91" t="s">
        <v>145</v>
      </c>
      <c r="I153" s="91" t="s">
        <v>145</v>
      </c>
      <c r="K153" s="88" t="str">
        <f>IFERROR(_xlfn.RANK.EQ(E153,$E$9:$E$187,0)+COUNTIF(E$9:E153,E153)-1,"-")</f>
        <v>-</v>
      </c>
      <c r="L153" s="88" t="str">
        <f>IFERROR(_xlfn.RANK.EQ(I153,$I$9:$I$187,0)+COUNTIF(I$9:I153,I153)-1,"-")</f>
        <v>-</v>
      </c>
      <c r="M153" s="88" t="str">
        <f>IFERROR(_xlfn.RANK.EQ(F153,$F$9:$F$187,0)+COUNTIF(F$9:F153,F153)-1,"-")</f>
        <v>-</v>
      </c>
    </row>
    <row r="154" spans="1:13" ht="12" customHeight="1">
      <c r="A154" s="51">
        <v>146</v>
      </c>
      <c r="B154" s="52">
        <v>1</v>
      </c>
      <c r="C154" s="52">
        <v>604</v>
      </c>
      <c r="D154" s="52" t="s">
        <v>333</v>
      </c>
      <c r="E154" s="91" t="s">
        <v>145</v>
      </c>
      <c r="F154" s="91" t="s">
        <v>145</v>
      </c>
      <c r="G154" s="91" t="s">
        <v>145</v>
      </c>
      <c r="H154" s="91" t="s">
        <v>145</v>
      </c>
      <c r="I154" s="91" t="s">
        <v>145</v>
      </c>
      <c r="K154" s="88" t="str">
        <f>IFERROR(_xlfn.RANK.EQ(E154,$E$9:$E$187,0)+COUNTIF(E$9:E154,E154)-1,"-")</f>
        <v>-</v>
      </c>
      <c r="L154" s="88" t="str">
        <f>IFERROR(_xlfn.RANK.EQ(I154,$I$9:$I$187,0)+COUNTIF(I$9:I154,I154)-1,"-")</f>
        <v>-</v>
      </c>
      <c r="M154" s="88" t="str">
        <f>IFERROR(_xlfn.RANK.EQ(F154,$F$9:$F$187,0)+COUNTIF(F$9:F154,F154)-1,"-")</f>
        <v>-</v>
      </c>
    </row>
    <row r="155" spans="1:13" ht="12" customHeight="1">
      <c r="A155" s="51">
        <v>147</v>
      </c>
      <c r="B155" s="52">
        <v>1</v>
      </c>
      <c r="C155" s="52">
        <v>607</v>
      </c>
      <c r="D155" s="52" t="s">
        <v>343</v>
      </c>
      <c r="E155" s="91" t="s">
        <v>145</v>
      </c>
      <c r="F155" s="91" t="s">
        <v>145</v>
      </c>
      <c r="G155" s="91" t="s">
        <v>145</v>
      </c>
      <c r="H155" s="91" t="s">
        <v>145</v>
      </c>
      <c r="I155" s="91" t="s">
        <v>145</v>
      </c>
      <c r="K155" s="88" t="str">
        <f>IFERROR(_xlfn.RANK.EQ(E155,$E$9:$E$187,0)+COUNTIF(E$9:E155,E155)-1,"-")</f>
        <v>-</v>
      </c>
      <c r="L155" s="88" t="str">
        <f>IFERROR(_xlfn.RANK.EQ(I155,$I$9:$I$187,0)+COUNTIF(I$9:I155,I155)-1,"-")</f>
        <v>-</v>
      </c>
      <c r="M155" s="88" t="str">
        <f>IFERROR(_xlfn.RANK.EQ(F155,$F$9:$F$187,0)+COUNTIF(F$9:F155,F155)-1,"-")</f>
        <v>-</v>
      </c>
    </row>
    <row r="156" spans="1:13" ht="12" customHeight="1">
      <c r="A156" s="51">
        <v>148</v>
      </c>
      <c r="B156" s="52">
        <v>1</v>
      </c>
      <c r="C156" s="52">
        <v>608</v>
      </c>
      <c r="D156" s="52" t="s">
        <v>350</v>
      </c>
      <c r="E156" s="91" t="s">
        <v>145</v>
      </c>
      <c r="F156" s="91" t="s">
        <v>145</v>
      </c>
      <c r="G156" s="91" t="s">
        <v>145</v>
      </c>
      <c r="H156" s="91" t="s">
        <v>145</v>
      </c>
      <c r="I156" s="91" t="s">
        <v>145</v>
      </c>
      <c r="K156" s="88" t="str">
        <f>IFERROR(_xlfn.RANK.EQ(E156,$E$9:$E$187,0)+COUNTIF(E$9:E156,E156)-1,"-")</f>
        <v>-</v>
      </c>
      <c r="L156" s="88" t="str">
        <f>IFERROR(_xlfn.RANK.EQ(I156,$I$9:$I$187,0)+COUNTIF(I$9:I156,I156)-1,"-")</f>
        <v>-</v>
      </c>
      <c r="M156" s="88" t="str">
        <f>IFERROR(_xlfn.RANK.EQ(F156,$F$9:$F$187,0)+COUNTIF(F$9:F156,F156)-1,"-")</f>
        <v>-</v>
      </c>
    </row>
    <row r="157" spans="1:13" ht="12" customHeight="1">
      <c r="A157" s="51">
        <v>149</v>
      </c>
      <c r="B157" s="52">
        <v>1</v>
      </c>
      <c r="C157" s="52">
        <v>609</v>
      </c>
      <c r="D157" s="52" t="s">
        <v>363</v>
      </c>
      <c r="E157" s="91" t="s">
        <v>145</v>
      </c>
      <c r="F157" s="91" t="s">
        <v>145</v>
      </c>
      <c r="G157" s="91" t="s">
        <v>145</v>
      </c>
      <c r="H157" s="91" t="s">
        <v>145</v>
      </c>
      <c r="I157" s="91" t="s">
        <v>145</v>
      </c>
      <c r="K157" s="88" t="str">
        <f>IFERROR(_xlfn.RANK.EQ(E157,$E$9:$E$187,0)+COUNTIF(E$9:E157,E157)-1,"-")</f>
        <v>-</v>
      </c>
      <c r="L157" s="88" t="str">
        <f>IFERROR(_xlfn.RANK.EQ(I157,$I$9:$I$187,0)+COUNTIF(I$9:I157,I157)-1,"-")</f>
        <v>-</v>
      </c>
      <c r="M157" s="88" t="str">
        <f>IFERROR(_xlfn.RANK.EQ(F157,$F$9:$F$187,0)+COUNTIF(F$9:F157,F157)-1,"-")</f>
        <v>-</v>
      </c>
    </row>
    <row r="158" spans="1:13" ht="12" customHeight="1">
      <c r="A158" s="51">
        <v>150</v>
      </c>
      <c r="B158" s="52">
        <v>1</v>
      </c>
      <c r="C158" s="52">
        <v>610</v>
      </c>
      <c r="D158" s="52" t="s">
        <v>328</v>
      </c>
      <c r="E158" s="91" t="s">
        <v>145</v>
      </c>
      <c r="F158" s="91" t="s">
        <v>145</v>
      </c>
      <c r="G158" s="91" t="s">
        <v>145</v>
      </c>
      <c r="H158" s="91" t="s">
        <v>145</v>
      </c>
      <c r="I158" s="91" t="s">
        <v>145</v>
      </c>
      <c r="K158" s="88" t="str">
        <f>IFERROR(_xlfn.RANK.EQ(E158,$E$9:$E$187,0)+COUNTIF(E$9:E158,E158)-1,"-")</f>
        <v>-</v>
      </c>
      <c r="L158" s="88" t="str">
        <f>IFERROR(_xlfn.RANK.EQ(I158,$I$9:$I$187,0)+COUNTIF(I$9:I158,I158)-1,"-")</f>
        <v>-</v>
      </c>
      <c r="M158" s="88" t="str">
        <f>IFERROR(_xlfn.RANK.EQ(F158,$F$9:$F$187,0)+COUNTIF(F$9:F158,F158)-1,"-")</f>
        <v>-</v>
      </c>
    </row>
    <row r="159" spans="1:13" ht="12" customHeight="1">
      <c r="A159" s="51">
        <v>151</v>
      </c>
      <c r="B159" s="52">
        <v>1</v>
      </c>
      <c r="C159" s="52">
        <v>631</v>
      </c>
      <c r="D159" s="52" t="s">
        <v>201</v>
      </c>
      <c r="E159" s="91">
        <v>37</v>
      </c>
      <c r="F159" s="91">
        <v>168</v>
      </c>
      <c r="G159" s="91" t="s">
        <v>145</v>
      </c>
      <c r="H159" s="91">
        <v>168</v>
      </c>
      <c r="I159" s="91">
        <v>62</v>
      </c>
      <c r="K159" s="88">
        <f>IFERROR(_xlfn.RANK.EQ(E159,$E$9:$E$187,0)+COUNTIF(E$9:E159,E159)-1,"-")</f>
        <v>64</v>
      </c>
      <c r="L159" s="88">
        <f>IFERROR(_xlfn.RANK.EQ(I159,$I$9:$I$187,0)+COUNTIF(I$9:I159,I159)-1,"-")</f>
        <v>49</v>
      </c>
      <c r="M159" s="88">
        <f>IFERROR(_xlfn.RANK.EQ(F159,$F$9:$F$187,0)+COUNTIF(F$9:F159,F159)-1,"-")</f>
        <v>3</v>
      </c>
    </row>
    <row r="160" spans="1:13" ht="12" customHeight="1">
      <c r="A160" s="51">
        <v>152</v>
      </c>
      <c r="B160" s="52">
        <v>1</v>
      </c>
      <c r="C160" s="52">
        <v>632</v>
      </c>
      <c r="D160" s="52" t="s">
        <v>240</v>
      </c>
      <c r="E160" s="91" t="s">
        <v>888</v>
      </c>
      <c r="F160" s="91" t="s">
        <v>888</v>
      </c>
      <c r="G160" s="91" t="s">
        <v>145</v>
      </c>
      <c r="H160" s="91" t="s">
        <v>888</v>
      </c>
      <c r="I160" s="91" t="s">
        <v>888</v>
      </c>
      <c r="K160" s="88" t="str">
        <f>IFERROR(_xlfn.RANK.EQ(E160,$E$9:$E$187,0)+COUNTIF(E$9:E160,E160)-1,"-")</f>
        <v>-</v>
      </c>
      <c r="L160" s="88" t="str">
        <f>IFERROR(_xlfn.RANK.EQ(I160,$I$9:$I$187,0)+COUNTIF(I$9:I160,I160)-1,"-")</f>
        <v>-</v>
      </c>
      <c r="M160" s="88" t="str">
        <f>IFERROR(_xlfn.RANK.EQ(F160,$F$9:$F$187,0)+COUNTIF(F$9:F160,F160)-1,"-")</f>
        <v>-</v>
      </c>
    </row>
    <row r="161" spans="1:13" ht="12" customHeight="1">
      <c r="A161" s="51">
        <v>153</v>
      </c>
      <c r="B161" s="52">
        <v>1</v>
      </c>
      <c r="C161" s="52">
        <v>633</v>
      </c>
      <c r="D161" s="52" t="s">
        <v>225</v>
      </c>
      <c r="E161" s="91" t="s">
        <v>888</v>
      </c>
      <c r="F161" s="91" t="s">
        <v>888</v>
      </c>
      <c r="G161" s="91" t="s">
        <v>145</v>
      </c>
      <c r="H161" s="91" t="s">
        <v>888</v>
      </c>
      <c r="I161" s="91" t="s">
        <v>888</v>
      </c>
      <c r="K161" s="88" t="str">
        <f>IFERROR(_xlfn.RANK.EQ(E161,$E$9:$E$187,0)+COUNTIF(E$9:E161,E161)-1,"-")</f>
        <v>-</v>
      </c>
      <c r="L161" s="88" t="str">
        <f>IFERROR(_xlfn.RANK.EQ(I161,$I$9:$I$187,0)+COUNTIF(I$9:I161,I161)-1,"-")</f>
        <v>-</v>
      </c>
      <c r="M161" s="88" t="str">
        <f>IFERROR(_xlfn.RANK.EQ(F161,$F$9:$F$187,0)+COUNTIF(F$9:F161,F161)-1,"-")</f>
        <v>-</v>
      </c>
    </row>
    <row r="162" spans="1:13" ht="12" customHeight="1">
      <c r="A162" s="51">
        <v>154</v>
      </c>
      <c r="B162" s="52">
        <v>1</v>
      </c>
      <c r="C162" s="52">
        <v>634</v>
      </c>
      <c r="D162" s="52" t="s">
        <v>235</v>
      </c>
      <c r="E162" s="91">
        <v>75</v>
      </c>
      <c r="F162" s="91">
        <v>184</v>
      </c>
      <c r="G162" s="91" t="s">
        <v>145</v>
      </c>
      <c r="H162" s="91">
        <v>184</v>
      </c>
      <c r="I162" s="91">
        <v>138</v>
      </c>
      <c r="K162" s="88">
        <f>IFERROR(_xlfn.RANK.EQ(E162,$E$9:$E$187,0)+COUNTIF(E$9:E162,E162)-1,"-")</f>
        <v>56</v>
      </c>
      <c r="L162" s="88">
        <f>IFERROR(_xlfn.RANK.EQ(I162,$I$9:$I$187,0)+COUNTIF(I$9:I162,I162)-1,"-")</f>
        <v>36</v>
      </c>
      <c r="M162" s="88">
        <f>IFERROR(_xlfn.RANK.EQ(F162,$F$9:$F$187,0)+COUNTIF(F$9:F162,F162)-1,"-")</f>
        <v>2</v>
      </c>
    </row>
    <row r="163" spans="1:13" ht="12" customHeight="1">
      <c r="A163" s="51">
        <v>155</v>
      </c>
      <c r="B163" s="52">
        <v>1</v>
      </c>
      <c r="C163" s="52">
        <v>635</v>
      </c>
      <c r="D163" s="52" t="s">
        <v>266</v>
      </c>
      <c r="E163" s="91">
        <v>358</v>
      </c>
      <c r="F163" s="91">
        <v>144</v>
      </c>
      <c r="G163" s="91" t="s">
        <v>145</v>
      </c>
      <c r="H163" s="91">
        <v>144</v>
      </c>
      <c r="I163" s="91">
        <v>516</v>
      </c>
      <c r="K163" s="88">
        <f>IFERROR(_xlfn.RANK.EQ(E163,$E$9:$E$187,0)+COUNTIF(E$9:E163,E163)-1,"-")</f>
        <v>19</v>
      </c>
      <c r="L163" s="88">
        <f>IFERROR(_xlfn.RANK.EQ(I163,$I$9:$I$187,0)+COUNTIF(I$9:I163,I163)-1,"-")</f>
        <v>10</v>
      </c>
      <c r="M163" s="88">
        <f>IFERROR(_xlfn.RANK.EQ(F163,$F$9:$F$187,0)+COUNTIF(F$9:F163,F163)-1,"-")</f>
        <v>5</v>
      </c>
    </row>
    <row r="164" spans="1:13" ht="12" customHeight="1">
      <c r="A164" s="51">
        <v>156</v>
      </c>
      <c r="B164" s="52">
        <v>1</v>
      </c>
      <c r="C164" s="52">
        <v>636</v>
      </c>
      <c r="D164" s="52" t="s">
        <v>226</v>
      </c>
      <c r="E164" s="91">
        <v>144</v>
      </c>
      <c r="F164" s="91">
        <v>119</v>
      </c>
      <c r="G164" s="91" t="s">
        <v>145</v>
      </c>
      <c r="H164" s="91">
        <v>119</v>
      </c>
      <c r="I164" s="91">
        <v>172</v>
      </c>
      <c r="K164" s="88">
        <f>IFERROR(_xlfn.RANK.EQ(E164,$E$9:$E$187,0)+COUNTIF(E$9:E164,E164)-1,"-")</f>
        <v>44</v>
      </c>
      <c r="L164" s="88">
        <f>IFERROR(_xlfn.RANK.EQ(I164,$I$9:$I$187,0)+COUNTIF(I$9:I164,I164)-1,"-")</f>
        <v>31</v>
      </c>
      <c r="M164" s="88">
        <f>IFERROR(_xlfn.RANK.EQ(F164,$F$9:$F$187,0)+COUNTIF(F$9:F164,F164)-1,"-")</f>
        <v>12</v>
      </c>
    </row>
    <row r="165" spans="1:13" ht="12" customHeight="1">
      <c r="A165" s="51">
        <v>157</v>
      </c>
      <c r="B165" s="52">
        <v>1</v>
      </c>
      <c r="C165" s="52">
        <v>637</v>
      </c>
      <c r="D165" s="52" t="s">
        <v>203</v>
      </c>
      <c r="E165" s="91">
        <v>57</v>
      </c>
      <c r="F165" s="91">
        <v>135</v>
      </c>
      <c r="G165" s="91" t="s">
        <v>145</v>
      </c>
      <c r="H165" s="91">
        <v>135</v>
      </c>
      <c r="I165" s="91">
        <v>77</v>
      </c>
      <c r="K165" s="88">
        <f>IFERROR(_xlfn.RANK.EQ(E165,$E$9:$E$187,0)+COUNTIF(E$9:E165,E165)-1,"-")</f>
        <v>60</v>
      </c>
      <c r="L165" s="88">
        <f>IFERROR(_xlfn.RANK.EQ(I165,$I$9:$I$187,0)+COUNTIF(I$9:I165,I165)-1,"-")</f>
        <v>46</v>
      </c>
      <c r="M165" s="88">
        <f>IFERROR(_xlfn.RANK.EQ(F165,$F$9:$F$187,0)+COUNTIF(F$9:F165,F165)-1,"-")</f>
        <v>6</v>
      </c>
    </row>
    <row r="166" spans="1:13" ht="12" customHeight="1">
      <c r="A166" s="51">
        <v>158</v>
      </c>
      <c r="B166" s="52">
        <v>1</v>
      </c>
      <c r="C166" s="52">
        <v>638</v>
      </c>
      <c r="D166" s="52" t="s">
        <v>219</v>
      </c>
      <c r="E166" s="91" t="s">
        <v>145</v>
      </c>
      <c r="F166" s="91" t="s">
        <v>145</v>
      </c>
      <c r="G166" s="91" t="s">
        <v>145</v>
      </c>
      <c r="H166" s="91" t="s">
        <v>145</v>
      </c>
      <c r="I166" s="91" t="s">
        <v>145</v>
      </c>
      <c r="K166" s="88" t="str">
        <f>IFERROR(_xlfn.RANK.EQ(E166,$E$9:$E$187,0)+COUNTIF(E$9:E166,E166)-1,"-")</f>
        <v>-</v>
      </c>
      <c r="L166" s="88" t="str">
        <f>IFERROR(_xlfn.RANK.EQ(I166,$I$9:$I$187,0)+COUNTIF(I$9:I166,I166)-1,"-")</f>
        <v>-</v>
      </c>
      <c r="M166" s="88" t="str">
        <f>IFERROR(_xlfn.RANK.EQ(F166,$F$9:$F$187,0)+COUNTIF(F$9:F166,F166)-1,"-")</f>
        <v>-</v>
      </c>
    </row>
    <row r="167" spans="1:13" ht="12" customHeight="1">
      <c r="A167" s="51">
        <v>159</v>
      </c>
      <c r="B167" s="52">
        <v>1</v>
      </c>
      <c r="C167" s="52">
        <v>639</v>
      </c>
      <c r="D167" s="52" t="s">
        <v>206</v>
      </c>
      <c r="E167" s="91" t="s">
        <v>145</v>
      </c>
      <c r="F167" s="91" t="s">
        <v>145</v>
      </c>
      <c r="G167" s="91" t="s">
        <v>145</v>
      </c>
      <c r="H167" s="91" t="s">
        <v>145</v>
      </c>
      <c r="I167" s="91" t="s">
        <v>145</v>
      </c>
      <c r="K167" s="88" t="str">
        <f>IFERROR(_xlfn.RANK.EQ(E167,$E$9:$E$187,0)+COUNTIF(E$9:E167,E167)-1,"-")</f>
        <v>-</v>
      </c>
      <c r="L167" s="88" t="str">
        <f>IFERROR(_xlfn.RANK.EQ(I167,$I$9:$I$187,0)+COUNTIF(I$9:I167,I167)-1,"-")</f>
        <v>-</v>
      </c>
      <c r="M167" s="88" t="str">
        <f>IFERROR(_xlfn.RANK.EQ(F167,$F$9:$F$187,0)+COUNTIF(F$9:F167,F167)-1,"-")</f>
        <v>-</v>
      </c>
    </row>
    <row r="168" spans="1:13" ht="12" customHeight="1">
      <c r="A168" s="51">
        <v>160</v>
      </c>
      <c r="B168" s="52">
        <v>1</v>
      </c>
      <c r="C168" s="52">
        <v>641</v>
      </c>
      <c r="D168" s="52" t="s">
        <v>232</v>
      </c>
      <c r="E168" s="91" t="s">
        <v>888</v>
      </c>
      <c r="F168" s="91" t="s">
        <v>888</v>
      </c>
      <c r="G168" s="91" t="s">
        <v>145</v>
      </c>
      <c r="H168" s="91" t="s">
        <v>888</v>
      </c>
      <c r="I168" s="91" t="s">
        <v>888</v>
      </c>
      <c r="K168" s="88" t="str">
        <f>IFERROR(_xlfn.RANK.EQ(E168,$E$9:$E$187,0)+COUNTIF(E$9:E168,E168)-1,"-")</f>
        <v>-</v>
      </c>
      <c r="L168" s="88" t="str">
        <f>IFERROR(_xlfn.RANK.EQ(I168,$I$9:$I$187,0)+COUNTIF(I$9:I168,I168)-1,"-")</f>
        <v>-</v>
      </c>
      <c r="M168" s="88" t="str">
        <f>IFERROR(_xlfn.RANK.EQ(F168,$F$9:$F$187,0)+COUNTIF(F$9:F168,F168)-1,"-")</f>
        <v>-</v>
      </c>
    </row>
    <row r="169" spans="1:13" ht="12" customHeight="1">
      <c r="A169" s="51">
        <v>161</v>
      </c>
      <c r="B169" s="52">
        <v>1</v>
      </c>
      <c r="C169" s="52">
        <v>642</v>
      </c>
      <c r="D169" s="52" t="s">
        <v>307</v>
      </c>
      <c r="E169" s="91" t="s">
        <v>145</v>
      </c>
      <c r="F169" s="91" t="s">
        <v>145</v>
      </c>
      <c r="G169" s="91" t="s">
        <v>145</v>
      </c>
      <c r="H169" s="91" t="s">
        <v>145</v>
      </c>
      <c r="I169" s="91" t="s">
        <v>145</v>
      </c>
      <c r="K169" s="88" t="str">
        <f>IFERROR(_xlfn.RANK.EQ(E169,$E$9:$E$187,0)+COUNTIF(E$9:E169,E169)-1,"-")</f>
        <v>-</v>
      </c>
      <c r="L169" s="88" t="str">
        <f>IFERROR(_xlfn.RANK.EQ(I169,$I$9:$I$187,0)+COUNTIF(I$9:I169,I169)-1,"-")</f>
        <v>-</v>
      </c>
      <c r="M169" s="88" t="str">
        <f>IFERROR(_xlfn.RANK.EQ(F169,$F$9:$F$187,0)+COUNTIF(F$9:F169,F169)-1,"-")</f>
        <v>-</v>
      </c>
    </row>
    <row r="170" spans="1:13" ht="12" customHeight="1">
      <c r="A170" s="51">
        <v>162</v>
      </c>
      <c r="B170" s="52">
        <v>1</v>
      </c>
      <c r="C170" s="52">
        <v>643</v>
      </c>
      <c r="D170" s="52" t="s">
        <v>202</v>
      </c>
      <c r="E170" s="91">
        <v>70</v>
      </c>
      <c r="F170" s="91">
        <v>130</v>
      </c>
      <c r="G170" s="91" t="s">
        <v>145</v>
      </c>
      <c r="H170" s="91">
        <v>130</v>
      </c>
      <c r="I170" s="91">
        <v>91</v>
      </c>
      <c r="K170" s="88">
        <f>IFERROR(_xlfn.RANK.EQ(E170,$E$9:$E$187,0)+COUNTIF(E$9:E170,E170)-1,"-")</f>
        <v>57</v>
      </c>
      <c r="L170" s="88">
        <f>IFERROR(_xlfn.RANK.EQ(I170,$I$9:$I$187,0)+COUNTIF(I$9:I170,I170)-1,"-")</f>
        <v>44</v>
      </c>
      <c r="M170" s="88">
        <f>IFERROR(_xlfn.RANK.EQ(F170,$F$9:$F$187,0)+COUNTIF(F$9:F170,F170)-1,"-")</f>
        <v>8</v>
      </c>
    </row>
    <row r="171" spans="1:13" ht="12" customHeight="1">
      <c r="A171" s="51">
        <v>163</v>
      </c>
      <c r="B171" s="52">
        <v>1</v>
      </c>
      <c r="C171" s="52">
        <v>644</v>
      </c>
      <c r="D171" s="52" t="s">
        <v>260</v>
      </c>
      <c r="E171" s="91" t="s">
        <v>888</v>
      </c>
      <c r="F171" s="91" t="s">
        <v>888</v>
      </c>
      <c r="G171" s="91" t="s">
        <v>145</v>
      </c>
      <c r="H171" s="91" t="s">
        <v>888</v>
      </c>
      <c r="I171" s="91" t="s">
        <v>888</v>
      </c>
      <c r="K171" s="88" t="str">
        <f>IFERROR(_xlfn.RANK.EQ(E171,$E$9:$E$187,0)+COUNTIF(E$9:E171,E171)-1,"-")</f>
        <v>-</v>
      </c>
      <c r="L171" s="88" t="str">
        <f>IFERROR(_xlfn.RANK.EQ(I171,$I$9:$I$187,0)+COUNTIF(I$9:I171,I171)-1,"-")</f>
        <v>-</v>
      </c>
      <c r="M171" s="88" t="str">
        <f>IFERROR(_xlfn.RANK.EQ(F171,$F$9:$F$187,0)+COUNTIF(F$9:F171,F171)-1,"-")</f>
        <v>-</v>
      </c>
    </row>
    <row r="172" spans="1:13" ht="12" customHeight="1">
      <c r="A172" s="51">
        <v>164</v>
      </c>
      <c r="B172" s="52">
        <v>1</v>
      </c>
      <c r="C172" s="52">
        <v>645</v>
      </c>
      <c r="D172" s="52" t="s">
        <v>245</v>
      </c>
      <c r="E172" s="91" t="s">
        <v>888</v>
      </c>
      <c r="F172" s="91" t="s">
        <v>888</v>
      </c>
      <c r="G172" s="91" t="s">
        <v>145</v>
      </c>
      <c r="H172" s="91" t="s">
        <v>888</v>
      </c>
      <c r="I172" s="91" t="s">
        <v>888</v>
      </c>
      <c r="K172" s="88" t="str">
        <f>IFERROR(_xlfn.RANK.EQ(E172,$E$9:$E$187,0)+COUNTIF(E$9:E172,E172)-1,"-")</f>
        <v>-</v>
      </c>
      <c r="L172" s="88" t="str">
        <f>IFERROR(_xlfn.RANK.EQ(I172,$I$9:$I$187,0)+COUNTIF(I$9:I172,I172)-1,"-")</f>
        <v>-</v>
      </c>
      <c r="M172" s="88" t="str">
        <f>IFERROR(_xlfn.RANK.EQ(F172,$F$9:$F$187,0)+COUNTIF(F$9:F172,F172)-1,"-")</f>
        <v>-</v>
      </c>
    </row>
    <row r="173" spans="1:13" ht="12" customHeight="1">
      <c r="A173" s="51">
        <v>165</v>
      </c>
      <c r="B173" s="52">
        <v>1</v>
      </c>
      <c r="C173" s="52">
        <v>646</v>
      </c>
      <c r="D173" s="52" t="s">
        <v>264</v>
      </c>
      <c r="E173" s="91" t="s">
        <v>145</v>
      </c>
      <c r="F173" s="91" t="s">
        <v>145</v>
      </c>
      <c r="G173" s="91" t="s">
        <v>145</v>
      </c>
      <c r="H173" s="91" t="s">
        <v>145</v>
      </c>
      <c r="I173" s="91" t="s">
        <v>145</v>
      </c>
      <c r="K173" s="88" t="str">
        <f>IFERROR(_xlfn.RANK.EQ(E173,$E$9:$E$187,0)+COUNTIF(E$9:E173,E173)-1,"-")</f>
        <v>-</v>
      </c>
      <c r="L173" s="88" t="str">
        <f>IFERROR(_xlfn.RANK.EQ(I173,$I$9:$I$187,0)+COUNTIF(I$9:I173,I173)-1,"-")</f>
        <v>-</v>
      </c>
      <c r="M173" s="88" t="str">
        <f>IFERROR(_xlfn.RANK.EQ(F173,$F$9:$F$187,0)+COUNTIF(F$9:F173,F173)-1,"-")</f>
        <v>-</v>
      </c>
    </row>
    <row r="174" spans="1:13" ht="12" customHeight="1">
      <c r="A174" s="51">
        <v>166</v>
      </c>
      <c r="B174" s="52">
        <v>1</v>
      </c>
      <c r="C174" s="52">
        <v>647</v>
      </c>
      <c r="D174" s="52" t="s">
        <v>268</v>
      </c>
      <c r="E174" s="91" t="s">
        <v>145</v>
      </c>
      <c r="F174" s="91" t="s">
        <v>145</v>
      </c>
      <c r="G174" s="91" t="s">
        <v>145</v>
      </c>
      <c r="H174" s="91" t="s">
        <v>145</v>
      </c>
      <c r="I174" s="91" t="s">
        <v>145</v>
      </c>
      <c r="K174" s="88" t="str">
        <f>IFERROR(_xlfn.RANK.EQ(E174,$E$9:$E$187,0)+COUNTIF(E$9:E174,E174)-1,"-")</f>
        <v>-</v>
      </c>
      <c r="L174" s="88" t="str">
        <f>IFERROR(_xlfn.RANK.EQ(I174,$I$9:$I$187,0)+COUNTIF(I$9:I174,I174)-1,"-")</f>
        <v>-</v>
      </c>
      <c r="M174" s="88" t="str">
        <f>IFERROR(_xlfn.RANK.EQ(F174,$F$9:$F$187,0)+COUNTIF(F$9:F174,F174)-1,"-")</f>
        <v>-</v>
      </c>
    </row>
    <row r="175" spans="1:13" ht="12" customHeight="1">
      <c r="A175" s="51">
        <v>167</v>
      </c>
      <c r="B175" s="52">
        <v>1</v>
      </c>
      <c r="C175" s="52">
        <v>648</v>
      </c>
      <c r="D175" s="52" t="s">
        <v>337</v>
      </c>
      <c r="E175" s="91" t="s">
        <v>145</v>
      </c>
      <c r="F175" s="91" t="s">
        <v>145</v>
      </c>
      <c r="G175" s="91" t="s">
        <v>145</v>
      </c>
      <c r="H175" s="91" t="s">
        <v>145</v>
      </c>
      <c r="I175" s="91" t="s">
        <v>145</v>
      </c>
      <c r="K175" s="88" t="str">
        <f>IFERROR(_xlfn.RANK.EQ(E175,$E$9:$E$187,0)+COUNTIF(E$9:E175,E175)-1,"-")</f>
        <v>-</v>
      </c>
      <c r="L175" s="88" t="str">
        <f>IFERROR(_xlfn.RANK.EQ(I175,$I$9:$I$187,0)+COUNTIF(I$9:I175,I175)-1,"-")</f>
        <v>-</v>
      </c>
      <c r="M175" s="88" t="str">
        <f>IFERROR(_xlfn.RANK.EQ(F175,$F$9:$F$187,0)+COUNTIF(F$9:F175,F175)-1,"-")</f>
        <v>-</v>
      </c>
    </row>
    <row r="176" spans="1:13" ht="12" customHeight="1">
      <c r="A176" s="51">
        <v>168</v>
      </c>
      <c r="B176" s="52">
        <v>1</v>
      </c>
      <c r="C176" s="52">
        <v>649</v>
      </c>
      <c r="D176" s="52" t="s">
        <v>249</v>
      </c>
      <c r="E176" s="91" t="s">
        <v>888</v>
      </c>
      <c r="F176" s="91" t="s">
        <v>888</v>
      </c>
      <c r="G176" s="91" t="s">
        <v>145</v>
      </c>
      <c r="H176" s="91" t="s">
        <v>888</v>
      </c>
      <c r="I176" s="91" t="s">
        <v>888</v>
      </c>
      <c r="K176" s="88" t="str">
        <f>IFERROR(_xlfn.RANK.EQ(E176,$E$9:$E$187,0)+COUNTIF(E$9:E176,E176)-1,"-")</f>
        <v>-</v>
      </c>
      <c r="L176" s="88" t="str">
        <f>IFERROR(_xlfn.RANK.EQ(I176,$I$9:$I$187,0)+COUNTIF(I$9:I176,I176)-1,"-")</f>
        <v>-</v>
      </c>
      <c r="M176" s="88" t="str">
        <f>IFERROR(_xlfn.RANK.EQ(F176,$F$9:$F$187,0)+COUNTIF(F$9:F176,F176)-1,"-")</f>
        <v>-</v>
      </c>
    </row>
    <row r="177" spans="1:13" ht="12" customHeight="1">
      <c r="A177" s="51">
        <v>169</v>
      </c>
      <c r="B177" s="52">
        <v>1</v>
      </c>
      <c r="C177" s="52">
        <v>661</v>
      </c>
      <c r="D177" s="52" t="s">
        <v>367</v>
      </c>
      <c r="E177" s="91" t="s">
        <v>145</v>
      </c>
      <c r="F177" s="91" t="s">
        <v>145</v>
      </c>
      <c r="G177" s="91" t="s">
        <v>145</v>
      </c>
      <c r="H177" s="91" t="s">
        <v>145</v>
      </c>
      <c r="I177" s="91" t="s">
        <v>145</v>
      </c>
      <c r="K177" s="88" t="str">
        <f>IFERROR(_xlfn.RANK.EQ(E177,$E$9:$E$187,0)+COUNTIF(E$9:E177,E177)-1,"-")</f>
        <v>-</v>
      </c>
      <c r="L177" s="88" t="str">
        <f>IFERROR(_xlfn.RANK.EQ(I177,$I$9:$I$187,0)+COUNTIF(I$9:I177,I177)-1,"-")</f>
        <v>-</v>
      </c>
      <c r="M177" s="88" t="str">
        <f>IFERROR(_xlfn.RANK.EQ(F177,$F$9:$F$187,0)+COUNTIF(F$9:F177,F177)-1,"-")</f>
        <v>-</v>
      </c>
    </row>
    <row r="178" spans="1:13" ht="12" customHeight="1">
      <c r="A178" s="51">
        <v>170</v>
      </c>
      <c r="B178" s="52">
        <v>1</v>
      </c>
      <c r="C178" s="52">
        <v>662</v>
      </c>
      <c r="D178" s="52" t="s">
        <v>320</v>
      </c>
      <c r="E178" s="91" t="s">
        <v>145</v>
      </c>
      <c r="F178" s="91" t="s">
        <v>145</v>
      </c>
      <c r="G178" s="91" t="s">
        <v>145</v>
      </c>
      <c r="H178" s="91" t="s">
        <v>145</v>
      </c>
      <c r="I178" s="91" t="s">
        <v>145</v>
      </c>
      <c r="K178" s="88" t="str">
        <f>IFERROR(_xlfn.RANK.EQ(E178,$E$9:$E$187,0)+COUNTIF(E$9:E178,E178)-1,"-")</f>
        <v>-</v>
      </c>
      <c r="L178" s="88" t="str">
        <f>IFERROR(_xlfn.RANK.EQ(I178,$I$9:$I$187,0)+COUNTIF(I$9:I178,I178)-1,"-")</f>
        <v>-</v>
      </c>
      <c r="M178" s="88" t="str">
        <f>IFERROR(_xlfn.RANK.EQ(F178,$F$9:$F$187,0)+COUNTIF(F$9:F178,F178)-1,"-")</f>
        <v>-</v>
      </c>
    </row>
    <row r="179" spans="1:13" ht="12" customHeight="1">
      <c r="A179" s="51">
        <v>171</v>
      </c>
      <c r="B179" s="52">
        <v>1</v>
      </c>
      <c r="C179" s="52">
        <v>663</v>
      </c>
      <c r="D179" s="52" t="s">
        <v>262</v>
      </c>
      <c r="E179" s="91" t="s">
        <v>145</v>
      </c>
      <c r="F179" s="91" t="s">
        <v>145</v>
      </c>
      <c r="G179" s="91" t="s">
        <v>145</v>
      </c>
      <c r="H179" s="91" t="s">
        <v>145</v>
      </c>
      <c r="I179" s="91" t="s">
        <v>145</v>
      </c>
      <c r="K179" s="88" t="str">
        <f>IFERROR(_xlfn.RANK.EQ(E179,$E$9:$E$187,0)+COUNTIF(E$9:E179,E179)-1,"-")</f>
        <v>-</v>
      </c>
      <c r="L179" s="88" t="str">
        <f>IFERROR(_xlfn.RANK.EQ(I179,$I$9:$I$187,0)+COUNTIF(I$9:I179,I179)-1,"-")</f>
        <v>-</v>
      </c>
      <c r="M179" s="88" t="str">
        <f>IFERROR(_xlfn.RANK.EQ(F179,$F$9:$F$187,0)+COUNTIF(F$9:F179,F179)-1,"-")</f>
        <v>-</v>
      </c>
    </row>
    <row r="180" spans="1:13" ht="12" customHeight="1">
      <c r="A180" s="51">
        <v>172</v>
      </c>
      <c r="B180" s="52">
        <v>1</v>
      </c>
      <c r="C180" s="52">
        <v>664</v>
      </c>
      <c r="D180" s="52" t="s">
        <v>211</v>
      </c>
      <c r="E180" s="91" t="s">
        <v>145</v>
      </c>
      <c r="F180" s="91" t="s">
        <v>145</v>
      </c>
      <c r="G180" s="91" t="s">
        <v>145</v>
      </c>
      <c r="H180" s="91" t="s">
        <v>145</v>
      </c>
      <c r="I180" s="91" t="s">
        <v>145</v>
      </c>
      <c r="K180" s="88" t="str">
        <f>IFERROR(_xlfn.RANK.EQ(E180,$E$9:$E$187,0)+COUNTIF(E$9:E180,E180)-1,"-")</f>
        <v>-</v>
      </c>
      <c r="L180" s="88" t="str">
        <f>IFERROR(_xlfn.RANK.EQ(I180,$I$9:$I$187,0)+COUNTIF(I$9:I180,I180)-1,"-")</f>
        <v>-</v>
      </c>
      <c r="M180" s="88" t="str">
        <f>IFERROR(_xlfn.RANK.EQ(F180,$F$9:$F$187,0)+COUNTIF(F$9:F180,F180)-1,"-")</f>
        <v>-</v>
      </c>
    </row>
    <row r="181" spans="1:13" ht="12" customHeight="1">
      <c r="A181" s="51">
        <v>173</v>
      </c>
      <c r="B181" s="52">
        <v>1</v>
      </c>
      <c r="C181" s="52">
        <v>665</v>
      </c>
      <c r="D181" s="52" t="s">
        <v>273</v>
      </c>
      <c r="E181" s="91" t="s">
        <v>888</v>
      </c>
      <c r="F181" s="91">
        <v>109</v>
      </c>
      <c r="G181" s="91" t="s">
        <v>145</v>
      </c>
      <c r="H181" s="91">
        <v>109</v>
      </c>
      <c r="I181" s="91" t="s">
        <v>888</v>
      </c>
      <c r="K181" s="88" t="str">
        <f>IFERROR(_xlfn.RANK.EQ(E181,$E$9:$E$187,0)+COUNTIF(E$9:E181,E181)-1,"-")</f>
        <v>-</v>
      </c>
      <c r="L181" s="88" t="str">
        <f>IFERROR(_xlfn.RANK.EQ(I181,$I$9:$I$187,0)+COUNTIF(I$9:I181,I181)-1,"-")</f>
        <v>-</v>
      </c>
      <c r="M181" s="88">
        <f>IFERROR(_xlfn.RANK.EQ(F181,$F$9:$F$187,0)+COUNTIF(F$9:F181,F181)-1,"-")</f>
        <v>16</v>
      </c>
    </row>
    <row r="182" spans="1:13" ht="12" customHeight="1">
      <c r="A182" s="51">
        <v>174</v>
      </c>
      <c r="B182" s="52">
        <v>1</v>
      </c>
      <c r="C182" s="52">
        <v>667</v>
      </c>
      <c r="D182" s="52" t="s">
        <v>313</v>
      </c>
      <c r="E182" s="91" t="s">
        <v>888</v>
      </c>
      <c r="F182" s="91" t="s">
        <v>888</v>
      </c>
      <c r="G182" s="91" t="s">
        <v>145</v>
      </c>
      <c r="H182" s="91" t="s">
        <v>888</v>
      </c>
      <c r="I182" s="91" t="s">
        <v>888</v>
      </c>
      <c r="K182" s="88" t="str">
        <f>IFERROR(_xlfn.RANK.EQ(E182,$E$9:$E$187,0)+COUNTIF(E$9:E182,E182)-1,"-")</f>
        <v>-</v>
      </c>
      <c r="L182" s="88" t="str">
        <f>IFERROR(_xlfn.RANK.EQ(I182,$I$9:$I$187,0)+COUNTIF(I$9:I182,I182)-1,"-")</f>
        <v>-</v>
      </c>
      <c r="M182" s="88" t="str">
        <f>IFERROR(_xlfn.RANK.EQ(F182,$F$9:$F$187,0)+COUNTIF(F$9:F182,F182)-1,"-")</f>
        <v>-</v>
      </c>
    </row>
    <row r="183" spans="1:13" ht="12" customHeight="1">
      <c r="A183" s="51">
        <v>175</v>
      </c>
      <c r="B183" s="52">
        <v>1</v>
      </c>
      <c r="C183" s="52">
        <v>668</v>
      </c>
      <c r="D183" s="52" t="s">
        <v>345</v>
      </c>
      <c r="E183" s="91" t="s">
        <v>145</v>
      </c>
      <c r="F183" s="91" t="s">
        <v>145</v>
      </c>
      <c r="G183" s="91" t="s">
        <v>145</v>
      </c>
      <c r="H183" s="91" t="s">
        <v>145</v>
      </c>
      <c r="I183" s="91" t="s">
        <v>145</v>
      </c>
      <c r="K183" s="88" t="str">
        <f>IFERROR(_xlfn.RANK.EQ(E183,$E$9:$E$187,0)+COUNTIF(E$9:E183,E183)-1,"-")</f>
        <v>-</v>
      </c>
      <c r="L183" s="88" t="str">
        <f>IFERROR(_xlfn.RANK.EQ(I183,$I$9:$I$187,0)+COUNTIF(I$9:I183,I183)-1,"-")</f>
        <v>-</v>
      </c>
      <c r="M183" s="88" t="str">
        <f>IFERROR(_xlfn.RANK.EQ(F183,$F$9:$F$187,0)+COUNTIF(F$9:F183,F183)-1,"-")</f>
        <v>-</v>
      </c>
    </row>
    <row r="184" spans="1:13" ht="12" customHeight="1">
      <c r="A184" s="51">
        <v>176</v>
      </c>
      <c r="B184" s="52">
        <v>1</v>
      </c>
      <c r="C184" s="52">
        <v>691</v>
      </c>
      <c r="D184" s="52" t="s">
        <v>197</v>
      </c>
      <c r="E184" s="91">
        <v>276</v>
      </c>
      <c r="F184" s="91">
        <v>100</v>
      </c>
      <c r="G184" s="91" t="s">
        <v>145</v>
      </c>
      <c r="H184" s="91">
        <v>100</v>
      </c>
      <c r="I184" s="91">
        <v>275</v>
      </c>
      <c r="K184" s="88">
        <f>IFERROR(_xlfn.RANK.EQ(E184,$E$9:$E$187,0)+COUNTIF(E$9:E184,E184)-1,"-")</f>
        <v>23</v>
      </c>
      <c r="L184" s="88">
        <f>IFERROR(_xlfn.RANK.EQ(I184,$I$9:$I$187,0)+COUNTIF(I$9:I184,I184)-1,"-")</f>
        <v>15</v>
      </c>
      <c r="M184" s="88">
        <f>IFERROR(_xlfn.RANK.EQ(F184,$F$9:$F$187,0)+COUNTIF(F$9:F184,F184)-1,"-")</f>
        <v>22</v>
      </c>
    </row>
    <row r="185" spans="1:13" ht="12" customHeight="1">
      <c r="A185" s="51">
        <v>177</v>
      </c>
      <c r="B185" s="52">
        <v>1</v>
      </c>
      <c r="C185" s="52">
        <v>692</v>
      </c>
      <c r="D185" s="52" t="s">
        <v>223</v>
      </c>
      <c r="E185" s="91">
        <v>772</v>
      </c>
      <c r="F185" s="91">
        <v>106</v>
      </c>
      <c r="G185" s="91" t="s">
        <v>145</v>
      </c>
      <c r="H185" s="91">
        <v>106</v>
      </c>
      <c r="I185" s="91">
        <v>821</v>
      </c>
      <c r="K185" s="88">
        <f>IFERROR(_xlfn.RANK.EQ(E185,$E$9:$E$187,0)+COUNTIF(E$9:E185,E185)-1,"-")</f>
        <v>8</v>
      </c>
      <c r="L185" s="88">
        <f>IFERROR(_xlfn.RANK.EQ(I185,$I$9:$I$187,0)+COUNTIF(I$9:I185,I185)-1,"-")</f>
        <v>5</v>
      </c>
      <c r="M185" s="88">
        <f>IFERROR(_xlfn.RANK.EQ(F185,$F$9:$F$187,0)+COUNTIF(F$9:F185,F185)-1,"-")</f>
        <v>18</v>
      </c>
    </row>
    <row r="186" spans="1:13" ht="12" customHeight="1">
      <c r="A186" s="51">
        <v>178</v>
      </c>
      <c r="B186" s="52">
        <v>1</v>
      </c>
      <c r="C186" s="52">
        <v>693</v>
      </c>
      <c r="D186" s="52" t="s">
        <v>283</v>
      </c>
      <c r="E186" s="91">
        <v>264</v>
      </c>
      <c r="F186" s="91">
        <v>57</v>
      </c>
      <c r="G186" s="91" t="s">
        <v>145</v>
      </c>
      <c r="H186" s="91">
        <v>57</v>
      </c>
      <c r="I186" s="91">
        <v>151</v>
      </c>
      <c r="K186" s="88">
        <f>IFERROR(_xlfn.RANK.EQ(E186,$E$9:$E$187,0)+COUNTIF(E$9:E186,E186)-1,"-")</f>
        <v>24</v>
      </c>
      <c r="L186" s="88">
        <f>IFERROR(_xlfn.RANK.EQ(I186,$I$9:$I$187,0)+COUNTIF(I$9:I186,I186)-1,"-")</f>
        <v>33</v>
      </c>
      <c r="M186" s="88">
        <f>IFERROR(_xlfn.RANK.EQ(F186,$F$9:$F$187,0)+COUNTIF(F$9:F186,F186)-1,"-")</f>
        <v>48</v>
      </c>
    </row>
    <row r="187" spans="1:13" ht="12" customHeight="1">
      <c r="A187" s="51">
        <v>179</v>
      </c>
      <c r="B187" s="52">
        <v>1</v>
      </c>
      <c r="C187" s="52">
        <v>694</v>
      </c>
      <c r="D187" s="52" t="s">
        <v>368</v>
      </c>
      <c r="E187" s="91" t="s">
        <v>145</v>
      </c>
      <c r="F187" s="91" t="s">
        <v>145</v>
      </c>
      <c r="G187" s="91" t="s">
        <v>145</v>
      </c>
      <c r="H187" s="91" t="s">
        <v>145</v>
      </c>
      <c r="I187" s="91" t="s">
        <v>145</v>
      </c>
      <c r="K187" s="757" t="str">
        <f>IFERROR(_xlfn.RANK.EQ(E187,$E$9:$E$187,0)+COUNTIF(E$9:E187,E187)-1,"-")</f>
        <v>-</v>
      </c>
      <c r="L187" s="757" t="str">
        <f>IFERROR(_xlfn.RANK.EQ(I187,$I$9:$I$187,0)+COUNTIF(I$9:I187,I187)-1,"-")</f>
        <v>-</v>
      </c>
      <c r="M187" s="757" t="str">
        <f>IFERROR(_xlfn.RANK.EQ(F187,$F$9:$F$187,0)+COUNTIF(F$9:F187,F187)-1,"-")</f>
        <v>-</v>
      </c>
    </row>
    <row r="188" spans="1:13" ht="12" customHeight="1">
      <c r="B188" s="52"/>
      <c r="C188" s="52"/>
      <c r="D188" s="52"/>
      <c r="E188" s="91"/>
      <c r="F188" s="91"/>
      <c r="G188" s="91"/>
      <c r="H188" s="91"/>
      <c r="I188" s="91"/>
    </row>
    <row r="189" spans="1:13" ht="12" customHeight="1">
      <c r="B189" s="52"/>
      <c r="C189" s="52"/>
      <c r="D189" s="52" t="s">
        <v>582</v>
      </c>
      <c r="E189" s="91">
        <v>26100</v>
      </c>
      <c r="F189" s="91">
        <v>69</v>
      </c>
      <c r="G189" s="91">
        <v>60</v>
      </c>
      <c r="H189" s="91">
        <v>74</v>
      </c>
      <c r="I189" s="91">
        <v>17900</v>
      </c>
    </row>
    <row r="190" spans="1:13" ht="12" customHeight="1">
      <c r="B190" s="52"/>
      <c r="C190" s="52"/>
      <c r="D190" s="52"/>
    </row>
    <row r="191" spans="1:13" ht="12" customHeight="1">
      <c r="B191" s="55" t="s">
        <v>583</v>
      </c>
      <c r="C191" s="195"/>
      <c r="D191" s="195"/>
    </row>
    <row r="192" spans="1:13" ht="12" customHeight="1">
      <c r="B192" s="55" t="s">
        <v>981</v>
      </c>
      <c r="C192" s="195"/>
      <c r="D192" s="195"/>
    </row>
    <row r="193" spans="2:9" ht="12" customHeight="1">
      <c r="B193" s="55" t="s">
        <v>982</v>
      </c>
      <c r="C193" s="195"/>
      <c r="D193" s="195"/>
    </row>
    <row r="194" spans="2:9" ht="12" customHeight="1">
      <c r="B194" s="55" t="s">
        <v>983</v>
      </c>
      <c r="C194" s="195"/>
      <c r="D194" s="195"/>
    </row>
    <row r="195" spans="2:9" ht="12" customHeight="1">
      <c r="B195" s="53" t="s">
        <v>984</v>
      </c>
      <c r="C195" s="195"/>
      <c r="D195" s="195"/>
    </row>
    <row r="196" spans="2:9" ht="12" customHeight="1">
      <c r="B196" s="54" t="s">
        <v>985</v>
      </c>
      <c r="C196" s="195"/>
      <c r="D196" s="195"/>
    </row>
    <row r="197" spans="2:9" ht="12" customHeight="1">
      <c r="B197" s="54" t="s">
        <v>986</v>
      </c>
    </row>
    <row r="198" spans="2:9" ht="12" customHeight="1">
      <c r="B198" s="53" t="s">
        <v>987</v>
      </c>
    </row>
    <row r="199" spans="2:9" ht="12" customHeight="1">
      <c r="B199" s="55" t="s">
        <v>1038</v>
      </c>
    </row>
    <row r="206" spans="2:9" s="367" customFormat="1">
      <c r="B206" s="55"/>
      <c r="C206" s="55"/>
      <c r="D206" s="55"/>
      <c r="E206" s="34"/>
      <c r="F206" s="34"/>
      <c r="G206" s="34"/>
      <c r="H206" s="34"/>
      <c r="I206" s="34"/>
    </row>
  </sheetData>
  <mergeCells count="3">
    <mergeCell ref="K7:K8"/>
    <mergeCell ref="L7:L8"/>
    <mergeCell ref="M7:M8"/>
  </mergeCells>
  <phoneticPr fontId="4"/>
  <pageMargins left="0.59055118110236227" right="0.59055118110236227" top="0.59055118110236227" bottom="0.59055118110236227" header="0.31496062992125984" footer="0.31496062992125984"/>
  <pageSetup paperSize="9" scale="80" orientation="portrait" r:id="rId1"/>
  <headerFooter scaleWithDoc="0"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D6A51E-5B61-40E6-BC3F-827D78D62165}">
  <sheetPr>
    <tabColor theme="5" tint="0.79998168889431442"/>
  </sheetPr>
  <dimension ref="A1:BA214"/>
  <sheetViews>
    <sheetView topLeftCell="J8" zoomScale="85" zoomScaleNormal="85" zoomScaleSheetLayoutView="85" zoomScalePageLayoutView="75" workbookViewId="0">
      <selection activeCell="F284" sqref="F284"/>
    </sheetView>
  </sheetViews>
  <sheetFormatPr defaultColWidth="7.875" defaultRowHeight="18.75"/>
  <cols>
    <col min="1" max="1" width="9.375" style="601" customWidth="1"/>
    <col min="2" max="2" width="7.375" style="601" customWidth="1"/>
    <col min="3" max="3" width="11.375" style="601" bestFit="1" customWidth="1"/>
    <col min="4" max="4" width="7.375" style="601" bestFit="1" customWidth="1"/>
    <col min="5" max="5" width="11.375" customWidth="1"/>
    <col min="6" max="6" width="15.625" style="601" customWidth="1"/>
    <col min="7" max="9" width="9.875" style="601" customWidth="1"/>
    <col min="10" max="10" width="15.625" style="601" customWidth="1"/>
    <col min="11" max="12" width="7.875" style="4" customWidth="1"/>
    <col min="13" max="13" width="7.875" style="4"/>
    <col min="14" max="14" width="9" style="4" bestFit="1" customWidth="1"/>
    <col min="15" max="47" width="7.875" style="4"/>
    <col min="48" max="48" width="7.875" style="4" customWidth="1"/>
    <col min="49" max="16384" width="7.875" style="4"/>
  </cols>
  <sheetData>
    <row r="1" spans="1:53" ht="15" customHeight="1">
      <c r="A1" s="1280" t="s">
        <v>1039</v>
      </c>
      <c r="B1" s="1280"/>
      <c r="C1" s="1280"/>
      <c r="D1" s="1280"/>
      <c r="E1" s="1280"/>
      <c r="F1" s="1280"/>
      <c r="G1" s="1280"/>
      <c r="H1" s="1280"/>
      <c r="I1" s="1280"/>
      <c r="J1" s="1280"/>
      <c r="M1" s="370"/>
      <c r="N1" s="371"/>
    </row>
    <row r="2" spans="1:53">
      <c r="A2" s="686"/>
      <c r="B2" s="596"/>
      <c r="C2" s="596"/>
      <c r="D2" s="687"/>
      <c r="E2" s="598"/>
      <c r="F2" s="599"/>
      <c r="G2" s="634"/>
      <c r="H2" s="634"/>
      <c r="I2" s="634"/>
      <c r="J2" s="686"/>
    </row>
    <row r="3" spans="1:53" ht="13.5">
      <c r="A3" s="1281" t="s">
        <v>591</v>
      </c>
      <c r="B3" s="1281"/>
      <c r="C3" s="1281"/>
      <c r="D3" s="1281"/>
      <c r="E3" s="1281"/>
      <c r="F3" s="1281"/>
      <c r="G3" s="1281"/>
      <c r="H3" s="1281"/>
      <c r="I3" s="1281"/>
      <c r="J3" s="1281"/>
    </row>
    <row r="4" spans="1:53" ht="19.5" thickBot="1">
      <c r="A4" s="600"/>
      <c r="B4" s="600"/>
      <c r="C4" s="600"/>
      <c r="D4" s="600"/>
      <c r="F4" s="600"/>
      <c r="G4" s="600"/>
      <c r="H4" s="600"/>
      <c r="I4" s="600"/>
      <c r="J4" s="600"/>
    </row>
    <row r="5" spans="1:53" ht="14.25" thickTop="1">
      <c r="A5" s="1282" t="s">
        <v>944</v>
      </c>
      <c r="B5" s="1135" t="s">
        <v>945</v>
      </c>
      <c r="C5" s="1137" t="s">
        <v>946</v>
      </c>
      <c r="D5" s="1135" t="s">
        <v>947</v>
      </c>
      <c r="E5" s="1137" t="s">
        <v>948</v>
      </c>
      <c r="F5" s="1284" t="s">
        <v>955</v>
      </c>
      <c r="G5" s="1286" t="s">
        <v>990</v>
      </c>
      <c r="H5" s="1288"/>
      <c r="I5" s="1284"/>
      <c r="J5" s="1289" t="s">
        <v>880</v>
      </c>
    </row>
    <row r="6" spans="1:53" ht="13.5">
      <c r="A6" s="1283"/>
      <c r="B6" s="1136"/>
      <c r="C6" s="1138"/>
      <c r="D6" s="1136"/>
      <c r="E6" s="1138"/>
      <c r="F6" s="1285"/>
      <c r="G6" s="1287"/>
      <c r="H6" s="641" t="s">
        <v>957</v>
      </c>
      <c r="I6" s="641" t="s">
        <v>958</v>
      </c>
      <c r="J6" s="1258"/>
    </row>
    <row r="7" spans="1:53" ht="10.5" customHeight="1">
      <c r="A7" s="604"/>
      <c r="B7" s="604"/>
      <c r="C7" s="605"/>
      <c r="D7" s="604"/>
      <c r="E7" s="606"/>
      <c r="F7" s="642" t="s">
        <v>131</v>
      </c>
      <c r="G7" s="620" t="s">
        <v>840</v>
      </c>
      <c r="H7" s="620" t="s">
        <v>840</v>
      </c>
      <c r="I7" s="620" t="s">
        <v>840</v>
      </c>
      <c r="J7" s="620" t="s">
        <v>841</v>
      </c>
    </row>
    <row r="8" spans="1:53" ht="26.25" customHeight="1">
      <c r="A8" s="608" t="s">
        <v>604</v>
      </c>
      <c r="B8" s="608" t="s">
        <v>959</v>
      </c>
      <c r="C8" s="606" t="s">
        <v>383</v>
      </c>
      <c r="D8" s="608" t="s">
        <v>960</v>
      </c>
      <c r="E8" s="606"/>
      <c r="F8" s="688">
        <v>26100</v>
      </c>
      <c r="G8" s="689">
        <v>69</v>
      </c>
      <c r="H8" s="689">
        <v>60</v>
      </c>
      <c r="I8" s="689">
        <v>74</v>
      </c>
      <c r="J8" s="689">
        <v>17900</v>
      </c>
    </row>
    <row r="9" spans="1:53" ht="26.25" customHeight="1">
      <c r="A9" s="608" t="s">
        <v>604</v>
      </c>
      <c r="B9" s="605" t="s">
        <v>604</v>
      </c>
      <c r="C9" s="606" t="s">
        <v>188</v>
      </c>
      <c r="D9" s="608" t="s">
        <v>960</v>
      </c>
      <c r="E9" s="606"/>
      <c r="F9" s="688">
        <v>256</v>
      </c>
      <c r="G9" s="689">
        <v>91</v>
      </c>
      <c r="H9" s="689">
        <v>102</v>
      </c>
      <c r="I9" s="689">
        <v>82</v>
      </c>
      <c r="J9" s="689">
        <v>232</v>
      </c>
    </row>
    <row r="10" spans="1:53" ht="26.25" customHeight="1">
      <c r="A10" s="608" t="s">
        <v>604</v>
      </c>
      <c r="B10" s="605" t="s">
        <v>605</v>
      </c>
      <c r="C10" s="606" t="s">
        <v>193</v>
      </c>
      <c r="D10" s="608" t="s">
        <v>960</v>
      </c>
      <c r="E10" s="606"/>
      <c r="F10" s="688">
        <v>135</v>
      </c>
      <c r="G10" s="689">
        <v>50</v>
      </c>
      <c r="H10" s="689">
        <v>47</v>
      </c>
      <c r="I10" s="689">
        <v>56</v>
      </c>
      <c r="J10" s="689">
        <v>68</v>
      </c>
    </row>
    <row r="11" spans="1:53" ht="26.25" customHeight="1">
      <c r="A11" s="608" t="s">
        <v>604</v>
      </c>
      <c r="B11" s="605" t="s">
        <v>606</v>
      </c>
      <c r="C11" s="606" t="s">
        <v>194</v>
      </c>
      <c r="D11" s="608" t="s">
        <v>960</v>
      </c>
      <c r="E11" s="606"/>
      <c r="F11" s="688">
        <v>719</v>
      </c>
      <c r="G11" s="689">
        <v>67</v>
      </c>
      <c r="H11" s="689">
        <v>55</v>
      </c>
      <c r="I11" s="689">
        <v>78</v>
      </c>
      <c r="J11" s="689">
        <v>479</v>
      </c>
    </row>
    <row r="12" spans="1:53" ht="26.25" customHeight="1">
      <c r="A12" s="608" t="s">
        <v>604</v>
      </c>
      <c r="B12" s="605" t="s">
        <v>607</v>
      </c>
      <c r="C12" s="606" t="s">
        <v>190</v>
      </c>
      <c r="D12" s="608" t="s">
        <v>960</v>
      </c>
      <c r="E12" s="606"/>
      <c r="F12" s="688">
        <v>2050</v>
      </c>
      <c r="G12" s="689">
        <v>71</v>
      </c>
      <c r="H12" s="689">
        <v>73</v>
      </c>
      <c r="I12" s="689">
        <v>71</v>
      </c>
      <c r="J12" s="689">
        <v>1460</v>
      </c>
    </row>
    <row r="13" spans="1:53" ht="26.25" customHeight="1">
      <c r="A13" s="608" t="s">
        <v>604</v>
      </c>
      <c r="B13" s="605" t="s">
        <v>608</v>
      </c>
      <c r="C13" s="606" t="s">
        <v>184</v>
      </c>
      <c r="D13" s="608" t="s">
        <v>960</v>
      </c>
      <c r="E13" s="606"/>
      <c r="F13" s="688">
        <v>6120</v>
      </c>
      <c r="G13" s="689">
        <v>48</v>
      </c>
      <c r="H13" s="689">
        <v>48</v>
      </c>
      <c r="I13" s="689">
        <v>47</v>
      </c>
      <c r="J13" s="689">
        <v>2920</v>
      </c>
    </row>
    <row r="14" spans="1:53" ht="26.25" customHeight="1">
      <c r="A14" s="608" t="s">
        <v>604</v>
      </c>
      <c r="B14" s="605" t="s">
        <v>609</v>
      </c>
      <c r="C14" s="606" t="s">
        <v>185</v>
      </c>
      <c r="D14" s="608" t="s">
        <v>960</v>
      </c>
      <c r="E14" s="606"/>
      <c r="F14" s="688">
        <v>12800</v>
      </c>
      <c r="G14" s="689">
        <v>71</v>
      </c>
      <c r="H14" s="689">
        <v>71</v>
      </c>
      <c r="I14" s="689">
        <v>71</v>
      </c>
      <c r="J14" s="689">
        <v>9090</v>
      </c>
      <c r="M14" s="1"/>
      <c r="N14" s="1"/>
      <c r="O14" s="1290" t="s">
        <v>843</v>
      </c>
      <c r="P14" s="1291"/>
      <c r="Q14" s="1291"/>
      <c r="R14" s="1291"/>
      <c r="S14" s="1291"/>
      <c r="T14" s="1292"/>
      <c r="U14" s="1290" t="s">
        <v>844</v>
      </c>
      <c r="V14" s="1291"/>
      <c r="W14" s="1291"/>
      <c r="X14" s="1291"/>
      <c r="Y14" s="1291"/>
      <c r="Z14" s="1292"/>
      <c r="AA14" s="1290" t="s">
        <v>845</v>
      </c>
      <c r="AB14" s="1291"/>
      <c r="AC14" s="1291"/>
      <c r="AD14" s="1291"/>
      <c r="AE14" s="1291"/>
      <c r="AF14" s="1292"/>
      <c r="AG14" s="102"/>
      <c r="AH14" s="1"/>
      <c r="AI14" s="1"/>
      <c r="AJ14" s="1290" t="s">
        <v>843</v>
      </c>
      <c r="AK14" s="1291"/>
      <c r="AL14" s="1291"/>
      <c r="AM14" s="1291"/>
      <c r="AN14" s="1291"/>
      <c r="AO14" s="1292"/>
      <c r="AP14" s="1290" t="s">
        <v>844</v>
      </c>
      <c r="AQ14" s="1291"/>
      <c r="AR14" s="1291"/>
      <c r="AS14" s="1291"/>
      <c r="AT14" s="1291"/>
      <c r="AU14" s="1292"/>
      <c r="AV14" s="1290" t="s">
        <v>845</v>
      </c>
      <c r="AW14" s="1291"/>
      <c r="AX14" s="1291"/>
      <c r="AY14" s="1291"/>
      <c r="AZ14" s="1291"/>
      <c r="BA14" s="1292"/>
    </row>
    <row r="15" spans="1:53" ht="26.25" customHeight="1">
      <c r="A15" s="608" t="s">
        <v>604</v>
      </c>
      <c r="B15" s="605" t="s">
        <v>610</v>
      </c>
      <c r="C15" s="606" t="s">
        <v>192</v>
      </c>
      <c r="D15" s="608" t="s">
        <v>960</v>
      </c>
      <c r="E15" s="606"/>
      <c r="F15" s="688">
        <v>487</v>
      </c>
      <c r="G15" s="689">
        <v>30</v>
      </c>
      <c r="H15" s="689">
        <v>32</v>
      </c>
      <c r="I15" s="689">
        <v>29</v>
      </c>
      <c r="J15" s="689">
        <v>148</v>
      </c>
      <c r="M15" s="1"/>
      <c r="N15" s="1"/>
      <c r="O15" s="7"/>
      <c r="P15" s="827"/>
      <c r="Q15" s="827"/>
      <c r="R15" s="827"/>
      <c r="S15" s="827"/>
      <c r="T15" s="827"/>
      <c r="U15" s="7"/>
      <c r="V15" s="827"/>
      <c r="W15" s="827"/>
      <c r="X15" s="827"/>
      <c r="Y15" s="827"/>
      <c r="Z15" s="827"/>
      <c r="AA15" s="7"/>
      <c r="AB15" s="827"/>
      <c r="AC15" s="827"/>
      <c r="AD15" s="827"/>
      <c r="AE15" s="827"/>
      <c r="AF15" s="16"/>
      <c r="AG15" s="102"/>
      <c r="AH15" s="1"/>
      <c r="AI15" s="1"/>
      <c r="AJ15" s="8"/>
      <c r="AK15" s="2"/>
      <c r="AL15" s="2"/>
      <c r="AM15" s="2"/>
      <c r="AN15" s="2"/>
      <c r="AO15" s="2"/>
      <c r="AP15" s="8"/>
      <c r="AQ15" s="2"/>
      <c r="AR15" s="2"/>
      <c r="AS15" s="2"/>
      <c r="AT15" s="2"/>
      <c r="AU15" s="2"/>
      <c r="AV15" s="7"/>
      <c r="AW15" s="827"/>
      <c r="AX15" s="998"/>
      <c r="AY15" s="998"/>
      <c r="AZ15" s="998"/>
      <c r="BA15" s="999"/>
    </row>
    <row r="16" spans="1:53" ht="26.25" customHeight="1">
      <c r="A16" s="608" t="s">
        <v>604</v>
      </c>
      <c r="B16" s="605" t="s">
        <v>612</v>
      </c>
      <c r="C16" s="606" t="s">
        <v>196</v>
      </c>
      <c r="D16" s="608" t="s">
        <v>960</v>
      </c>
      <c r="E16" s="606"/>
      <c r="F16" s="688">
        <v>66</v>
      </c>
      <c r="G16" s="689">
        <v>50</v>
      </c>
      <c r="H16" s="689" t="s">
        <v>145</v>
      </c>
      <c r="I16" s="689">
        <v>50</v>
      </c>
      <c r="J16" s="689">
        <v>33</v>
      </c>
      <c r="M16" s="346">
        <v>1</v>
      </c>
      <c r="N16" s="346" t="s">
        <v>339</v>
      </c>
      <c r="O16" s="104">
        <f>IFERROR(_xlfn.XLOOKUP(N16,$E$23:$E$201,$F$23:$F$201),"-")</f>
        <v>56</v>
      </c>
      <c r="P16" s="876">
        <f>IFERROR(_xlfn.RANK.EQ(O16,$O$16:$O$194,0)+COUNTIF(O$16:O16,O16)-1,"-")</f>
        <v>61</v>
      </c>
      <c r="Q16" s="876"/>
      <c r="R16" s="828">
        <f>IFERROR(RANK(T16,$T$16:$T$194,0),"-")</f>
        <v>1</v>
      </c>
      <c r="S16" s="828" t="str">
        <f>IFERROR(INDEX($N$16:$N$194,MATCH(M16,$P$16:$P$194,0)),"-")</f>
        <v>幌加内町</v>
      </c>
      <c r="T16" s="941">
        <f>IFERROR(LARGE($O$16:$O$194,M16),"-")</f>
        <v>3570</v>
      </c>
      <c r="U16" s="104">
        <f>IFERROR(_xlfn.XLOOKUP(N16,$E$23:$E$201,$J$23:$J$201),"-")</f>
        <v>41</v>
      </c>
      <c r="V16" s="876">
        <f>IFERROR(_xlfn.RANK.EQ(U16,$U$16:$U$194,0)+COUNTIF(U$16:U16,U16)-1,"-")</f>
        <v>60</v>
      </c>
      <c r="W16" s="876"/>
      <c r="X16" s="828">
        <f>IFERROR(RANK(Z16,$Z$16:$Z$194,0),"-")</f>
        <v>1</v>
      </c>
      <c r="Y16" s="828" t="str">
        <f>IFERROR(INDEX($N$16:$N$194,MATCH(M16,$V$16:$V$194,0)),"-")</f>
        <v>幌加内町</v>
      </c>
      <c r="Z16" s="941">
        <f>IFERROR(LARGE($U$16:$U$194,M16),"-")</f>
        <v>1840</v>
      </c>
      <c r="AA16" s="104">
        <f>IFERROR(_xlfn.XLOOKUP(N16,$E$23:$E$201,$G$23:$G$201),"-")</f>
        <v>74</v>
      </c>
      <c r="AB16" s="876">
        <f>IFERROR(_xlfn.RANK.EQ(AA16,$AA$16:$AA$194,0)+COUNTIF(AA$16:AA16,AA16)-1,"-")</f>
        <v>36</v>
      </c>
      <c r="AC16" s="876"/>
      <c r="AD16" s="828">
        <f>IFERROR(RANK(AF16,$AF$16:$AF$194,0),"-")</f>
        <v>1</v>
      </c>
      <c r="AE16" s="828" t="str">
        <f>IFERROR(INDEX($N$16:$N$194,MATCH(M16,$AB$16:$AB$194,0)),"-")</f>
        <v>栗山町</v>
      </c>
      <c r="AF16" s="85">
        <f>IFERROR(LARGE($AA$16:$AA$194,M16),"-")</f>
        <v>197</v>
      </c>
      <c r="AG16" s="102"/>
      <c r="AH16" s="1">
        <v>1</v>
      </c>
      <c r="AI16" s="1" t="s">
        <v>611</v>
      </c>
      <c r="AJ16" s="939">
        <f>IFERROR(_xlfn.XLOOKUP(AI16,$C$9:$C$22,$F$9:$F$22),"-")</f>
        <v>256</v>
      </c>
      <c r="AK16" s="876">
        <f>IFERROR(_xlfn.RANK.EQ(AJ16,$AJ$16:$AJ$29,0)+COUNTIF(AJ$16:AJ16,AJ16)-1,"-")</f>
        <v>9</v>
      </c>
      <c r="AL16" s="876"/>
      <c r="AM16" s="828">
        <f>IFERROR(RANK(AO16,$AO$16:$AO$29,0),"-")</f>
        <v>1</v>
      </c>
      <c r="AN16" s="828" t="str">
        <f>IFERROR(INDEX($AI$16:$AI$29,MATCH(AH16,$AK$16:$AK$29,0)),"-")</f>
        <v>上川</v>
      </c>
      <c r="AO16" s="941">
        <f>IFERROR(LARGE($AJ$16:$AJ$29,AH16),"-")</f>
        <v>12800</v>
      </c>
      <c r="AP16" s="957">
        <f>IFERROR(_xlfn.XLOOKUP(AI16,$C$9:$C$22,$J$9:$J$22),"-")</f>
        <v>232</v>
      </c>
      <c r="AQ16" s="876">
        <f>IFERROR(_xlfn.RANK.EQ(AP16,$AP$16:$AP$29,0)+COUNTIF(AP$16:AP16,AP16)-1,"-")</f>
        <v>8</v>
      </c>
      <c r="AR16" s="876"/>
      <c r="AS16" s="828">
        <f>IFERROR(RANK(AU16,$AU$16:$AU$29,0),"-")</f>
        <v>1</v>
      </c>
      <c r="AT16" s="828" t="str">
        <f>IFERROR(INDEX($AI$16:$AI$29,MATCH(AH16,$AQ$16:$AQ$29,0)),"-")</f>
        <v>上川</v>
      </c>
      <c r="AU16" s="941">
        <f>IFERROR(LARGE($AP$16:$AP$29,AH16),"-")</f>
        <v>9090</v>
      </c>
      <c r="AV16" s="939">
        <f>IFERROR(_xlfn.XLOOKUP(AI16,$C$9:$C$22,$G$9:$G$22),"-")</f>
        <v>91</v>
      </c>
      <c r="AW16" s="876">
        <f>IFERROR(_xlfn.RANK.EQ(AV16,$AV$16:$AV$29,0)+COUNTIF(AV$16:AV16,AV16)-1,"-")</f>
        <v>5</v>
      </c>
      <c r="AX16" s="1005"/>
      <c r="AY16" s="1001">
        <f>IFERROR(RANK(BA16,$BA$16:$BA$29,0),"-")</f>
        <v>1</v>
      </c>
      <c r="AZ16" s="1001" t="str">
        <f>IFERROR(INDEX($AI$16:$AI$29,MATCH(AH16,$AW$16:$AW$29,0)),"-")</f>
        <v>十勝</v>
      </c>
      <c r="BA16" s="1002">
        <f>IFERROR(LARGE($AV$16:$AV$29,AH16),"-")</f>
        <v>141</v>
      </c>
    </row>
    <row r="17" spans="1:53" ht="26.25" customHeight="1">
      <c r="A17" s="608" t="s">
        <v>604</v>
      </c>
      <c r="B17" s="605" t="s">
        <v>614</v>
      </c>
      <c r="C17" s="606" t="s">
        <v>186</v>
      </c>
      <c r="D17" s="608" t="s">
        <v>960</v>
      </c>
      <c r="E17" s="606"/>
      <c r="F17" s="688">
        <v>896</v>
      </c>
      <c r="G17" s="689">
        <v>70</v>
      </c>
      <c r="H17" s="689" t="s">
        <v>145</v>
      </c>
      <c r="I17" s="689">
        <v>70</v>
      </c>
      <c r="J17" s="689">
        <v>626</v>
      </c>
      <c r="M17" s="346">
        <v>2</v>
      </c>
      <c r="N17" s="346" t="s">
        <v>316</v>
      </c>
      <c r="O17" s="104" t="str">
        <f t="shared" ref="O17:O80" si="0">IFERROR(_xlfn.XLOOKUP(N17,$E$23:$E$201,$F$23:$F$201),"-")</f>
        <v>-</v>
      </c>
      <c r="P17" s="876" t="str">
        <f>IFERROR(_xlfn.RANK.EQ(O17,$O$16:$O$194,0)+COUNTIF(O$16:O17,O17)-1,"-")</f>
        <v>-</v>
      </c>
      <c r="Q17" s="876"/>
      <c r="R17" s="828">
        <f t="shared" ref="R17:R80" si="1">IFERROR(RANK(T17,$T$16:$T$194,0),"-")</f>
        <v>2</v>
      </c>
      <c r="S17" s="828" t="str">
        <f t="shared" ref="S17:S80" si="2">IFERROR(INDEX($N$16:$N$194,MATCH(M17,$P$16:$P$194,0)),"-")</f>
        <v>深川市</v>
      </c>
      <c r="T17" s="941">
        <f t="shared" ref="T17:T80" si="3">IFERROR(LARGE($O$16:$O$194,M17),"-")</f>
        <v>2070</v>
      </c>
      <c r="U17" s="104" t="str">
        <f t="shared" ref="U17:U80" si="4">IFERROR(_xlfn.XLOOKUP(N17,$E$23:$E$201,$J$23:$J$201),"-")</f>
        <v>-</v>
      </c>
      <c r="V17" s="876" t="str">
        <f>IFERROR(_xlfn.RANK.EQ(U17,$U$16:$U$194,0)+COUNTIF(U$16:U17,U17)-1,"-")</f>
        <v>-</v>
      </c>
      <c r="W17" s="876"/>
      <c r="X17" s="828">
        <f t="shared" ref="X17:X80" si="5">IFERROR(RANK(Z17,$Z$16:$Z$194,0),"-")</f>
        <v>2</v>
      </c>
      <c r="Y17" s="828" t="str">
        <f t="shared" ref="Y17:Y80" si="6">IFERROR(INDEX($N$16:$N$194,MATCH(M17,$V$16:$V$194,0)),"-")</f>
        <v>旭川市</v>
      </c>
      <c r="Z17" s="941">
        <f t="shared" ref="Z17:Z80" si="7">IFERROR(LARGE($U$16:$U$194,M17),"-")</f>
        <v>1180</v>
      </c>
      <c r="AA17" s="104" t="str">
        <f t="shared" ref="AA17:AA80" si="8">IFERROR(_xlfn.XLOOKUP(N17,$E$23:$E$201,$G$23:$G$201),"-")</f>
        <v>-</v>
      </c>
      <c r="AB17" s="876" t="str">
        <f>IFERROR(_xlfn.RANK.EQ(AA17,$AA$16:$AA$194,0)+COUNTIF(AA$16:AA17,AA17)-1,"-")</f>
        <v>-</v>
      </c>
      <c r="AC17" s="876"/>
      <c r="AD17" s="828">
        <f t="shared" ref="AD17:AD80" si="9">IFERROR(RANK(AF17,$AF$16:$AF$194,0),"-")</f>
        <v>2</v>
      </c>
      <c r="AE17" s="828" t="str">
        <f t="shared" ref="AE17:AE80" si="10">IFERROR(INDEX($N$16:$N$194,MATCH(M17,$AB$16:$AB$194,0)),"-")</f>
        <v>鹿追町</v>
      </c>
      <c r="AF17" s="85">
        <f t="shared" ref="AF17:AF80" si="11">IFERROR(LARGE($AA$16:$AA$194,M17),"-")</f>
        <v>184</v>
      </c>
      <c r="AG17" s="102"/>
      <c r="AH17" s="1">
        <v>2</v>
      </c>
      <c r="AI17" s="1" t="s">
        <v>613</v>
      </c>
      <c r="AJ17" s="939">
        <f t="shared" ref="AJ17:AJ29" si="12">IFERROR(_xlfn.XLOOKUP(AI17,$C$9:$C$22,$F$9:$F$22),"-")</f>
        <v>135</v>
      </c>
      <c r="AK17" s="876">
        <f>IFERROR(_xlfn.RANK.EQ(AJ17,$AJ$16:$AJ$29,0)+COUNTIF(AJ$16:AJ17,AJ17)-1,"-")</f>
        <v>11</v>
      </c>
      <c r="AL17" s="876"/>
      <c r="AM17" s="828">
        <f t="shared" ref="AM17:AM29" si="13">IFERROR(RANK(AO17,$AO$16:$AO$29,0),"-")</f>
        <v>2</v>
      </c>
      <c r="AN17" s="828" t="str">
        <f t="shared" ref="AN17:AN29" si="14">IFERROR(INDEX($AI$16:$AI$29,MATCH(AH17,$AK$16:$AK$29,0)),"-")</f>
        <v>空知</v>
      </c>
      <c r="AO17" s="828">
        <f t="shared" ref="AO17:AO29" si="15">IFERROR(LARGE($AJ$16:$AJ$29,AH17),"-")</f>
        <v>6120</v>
      </c>
      <c r="AP17" s="939">
        <f t="shared" ref="AP17:AP29" si="16">IFERROR(_xlfn.XLOOKUP(AI17,$C$9:$C$22,$J$9:$J$22),"-")</f>
        <v>68</v>
      </c>
      <c r="AQ17" s="876">
        <f>IFERROR(_xlfn.RANK.EQ(AP17,$AP$16:$AP$29,0)+COUNTIF(AP$16:AP17,AP17)-1,"-")</f>
        <v>12</v>
      </c>
      <c r="AR17" s="876"/>
      <c r="AS17" s="828">
        <f t="shared" ref="AS17:AS29" si="17">IFERROR(RANK(AU17,$AU$16:$AU$29,0),"-")</f>
        <v>2</v>
      </c>
      <c r="AT17" s="828" t="str">
        <f t="shared" ref="AT17:AT29" si="18">IFERROR(INDEX($AI$16:$AI$29,MATCH(AH17,$AQ$16:$AQ$29,0)),"-")</f>
        <v>空知</v>
      </c>
      <c r="AU17" s="828">
        <f t="shared" ref="AU17:AU29" si="19">IFERROR(LARGE($AP$16:$AP$29,AH17),"-")</f>
        <v>2920</v>
      </c>
      <c r="AV17" s="939">
        <f t="shared" ref="AV17:AV29" si="20">IFERROR(_xlfn.XLOOKUP(AI17,$C$9:$C$22,$G$9:$G$22),"-")</f>
        <v>50</v>
      </c>
      <c r="AW17" s="876">
        <f>IFERROR(_xlfn.RANK.EQ(AV17,$AV$16:$AV$29,0)+COUNTIF(AV$16:AV17,AV17)-1,"-")</f>
        <v>10</v>
      </c>
      <c r="AX17" s="1005"/>
      <c r="AY17" s="1001">
        <f t="shared" ref="AY17:AY29" si="21">IFERROR(RANK(BA17,$BA$16:$BA$29,0),"-")</f>
        <v>2</v>
      </c>
      <c r="AZ17" s="1001" t="str">
        <f t="shared" ref="AZ17:AZ29" si="22">IFERROR(INDEX($AI$16:$AI$29,MATCH(AH17,$AW$16:$AW$29,0)),"-")</f>
        <v>胆振</v>
      </c>
      <c r="BA17" s="1002">
        <f t="shared" ref="BA17:BA29" si="23">IFERROR(LARGE($AV$16:$AV$29,AH17),"-")</f>
        <v>126</v>
      </c>
    </row>
    <row r="18" spans="1:53" ht="26.25" customHeight="1">
      <c r="A18" s="608" t="s">
        <v>604</v>
      </c>
      <c r="B18" s="605" t="s">
        <v>616</v>
      </c>
      <c r="C18" s="606" t="s">
        <v>191</v>
      </c>
      <c r="D18" s="608" t="s">
        <v>960</v>
      </c>
      <c r="E18" s="606"/>
      <c r="F18" s="688">
        <v>93</v>
      </c>
      <c r="G18" s="689">
        <v>126</v>
      </c>
      <c r="H18" s="689">
        <v>125</v>
      </c>
      <c r="I18" s="689">
        <v>126</v>
      </c>
      <c r="J18" s="689">
        <v>117</v>
      </c>
      <c r="M18" s="346">
        <v>3</v>
      </c>
      <c r="N18" s="346" t="s">
        <v>351</v>
      </c>
      <c r="O18" s="104" t="str">
        <f t="shared" si="0"/>
        <v>x</v>
      </c>
      <c r="P18" s="876" t="str">
        <f>IFERROR(_xlfn.RANK.EQ(O18,$O$16:$O$194,0)+COUNTIF(O$16:O18,O18)-1,"-")</f>
        <v>-</v>
      </c>
      <c r="Q18" s="876"/>
      <c r="R18" s="828">
        <f t="shared" si="1"/>
        <v>3</v>
      </c>
      <c r="S18" s="828" t="str">
        <f t="shared" si="2"/>
        <v>旭川市</v>
      </c>
      <c r="T18" s="941">
        <f t="shared" si="3"/>
        <v>1430</v>
      </c>
      <c r="U18" s="104" t="str">
        <f t="shared" si="4"/>
        <v>x</v>
      </c>
      <c r="V18" s="876" t="str">
        <f>IFERROR(_xlfn.RANK.EQ(U18,$U$16:$U$194,0)+COUNTIF(U$16:U18,U18)-1,"-")</f>
        <v>-</v>
      </c>
      <c r="W18" s="876"/>
      <c r="X18" s="828">
        <f t="shared" si="5"/>
        <v>3</v>
      </c>
      <c r="Y18" s="828" t="str">
        <f t="shared" si="6"/>
        <v>深川市</v>
      </c>
      <c r="Z18" s="941">
        <f t="shared" si="7"/>
        <v>893</v>
      </c>
      <c r="AA18" s="104" t="str">
        <f t="shared" si="8"/>
        <v>x</v>
      </c>
      <c r="AB18" s="876" t="str">
        <f>IFERROR(_xlfn.RANK.EQ(AA18,$AA$16:$AA$194,0)+COUNTIF(AA$16:AA18,AA18)-1,"-")</f>
        <v>-</v>
      </c>
      <c r="AC18" s="876"/>
      <c r="AD18" s="828">
        <f t="shared" si="9"/>
        <v>3</v>
      </c>
      <c r="AE18" s="828" t="str">
        <f t="shared" si="10"/>
        <v>音更町</v>
      </c>
      <c r="AF18" s="85">
        <f t="shared" si="11"/>
        <v>168</v>
      </c>
      <c r="AG18" s="102"/>
      <c r="AH18" s="1">
        <v>3</v>
      </c>
      <c r="AI18" s="1" t="s">
        <v>615</v>
      </c>
      <c r="AJ18" s="939">
        <f t="shared" si="12"/>
        <v>719</v>
      </c>
      <c r="AK18" s="876">
        <f>IFERROR(_xlfn.RANK.EQ(AJ18,$AJ$16:$AJ$29,0)+COUNTIF(AJ$16:AJ18,AJ18)-1,"-")</f>
        <v>7</v>
      </c>
      <c r="AL18" s="876"/>
      <c r="AM18" s="828">
        <f t="shared" si="13"/>
        <v>3</v>
      </c>
      <c r="AN18" s="828" t="str">
        <f t="shared" si="14"/>
        <v>後志</v>
      </c>
      <c r="AO18" s="828">
        <f t="shared" si="15"/>
        <v>2050</v>
      </c>
      <c r="AP18" s="939">
        <f t="shared" si="16"/>
        <v>479</v>
      </c>
      <c r="AQ18" s="876">
        <f>IFERROR(_xlfn.RANK.EQ(AP18,$AP$16:$AP$29,0)+COUNTIF(AP$16:AP18,AP18)-1,"-")</f>
        <v>7</v>
      </c>
      <c r="AR18" s="876"/>
      <c r="AS18" s="828">
        <f t="shared" si="17"/>
        <v>3</v>
      </c>
      <c r="AT18" s="828" t="str">
        <f t="shared" si="18"/>
        <v>後志</v>
      </c>
      <c r="AU18" s="828">
        <f t="shared" si="19"/>
        <v>1460</v>
      </c>
      <c r="AV18" s="939">
        <f t="shared" si="20"/>
        <v>67</v>
      </c>
      <c r="AW18" s="876">
        <f>IFERROR(_xlfn.RANK.EQ(AV18,$AV$16:$AV$29,0)+COUNTIF(AV$16:AV18,AV18)-1,"-")</f>
        <v>9</v>
      </c>
      <c r="AX18" s="1005"/>
      <c r="AY18" s="1001">
        <f t="shared" si="21"/>
        <v>3</v>
      </c>
      <c r="AZ18" s="1001" t="str">
        <f t="shared" si="22"/>
        <v>釧路</v>
      </c>
      <c r="BA18" s="1002">
        <f t="shared" si="23"/>
        <v>109</v>
      </c>
    </row>
    <row r="19" spans="1:53" ht="26.25" customHeight="1">
      <c r="A19" s="608" t="s">
        <v>604</v>
      </c>
      <c r="B19" s="605" t="s">
        <v>618</v>
      </c>
      <c r="C19" s="606" t="s">
        <v>195</v>
      </c>
      <c r="D19" s="608" t="s">
        <v>960</v>
      </c>
      <c r="E19" s="606"/>
      <c r="F19" s="688" t="s">
        <v>145</v>
      </c>
      <c r="G19" s="689" t="s">
        <v>145</v>
      </c>
      <c r="H19" s="689" t="s">
        <v>145</v>
      </c>
      <c r="I19" s="689" t="s">
        <v>145</v>
      </c>
      <c r="J19" s="689" t="s">
        <v>145</v>
      </c>
      <c r="M19" s="346">
        <v>4</v>
      </c>
      <c r="N19" s="346" t="s">
        <v>199</v>
      </c>
      <c r="O19" s="104">
        <f t="shared" si="0"/>
        <v>1430</v>
      </c>
      <c r="P19" s="876">
        <f>IFERROR(_xlfn.RANK.EQ(O19,$O$16:$O$194,0)+COUNTIF(O$16:O19,O19)-1,"-")</f>
        <v>3</v>
      </c>
      <c r="Q19" s="876"/>
      <c r="R19" s="828">
        <f t="shared" si="1"/>
        <v>4</v>
      </c>
      <c r="S19" s="828" t="str">
        <f t="shared" si="2"/>
        <v>音威子府村</v>
      </c>
      <c r="T19" s="941">
        <f t="shared" si="3"/>
        <v>1060</v>
      </c>
      <c r="U19" s="104">
        <f t="shared" si="4"/>
        <v>1180</v>
      </c>
      <c r="V19" s="876">
        <f>IFERROR(_xlfn.RANK.EQ(U19,$U$16:$U$194,0)+COUNTIF(U$16:U19,U19)-1,"-")</f>
        <v>2</v>
      </c>
      <c r="W19" s="876"/>
      <c r="X19" s="828">
        <f t="shared" si="5"/>
        <v>4</v>
      </c>
      <c r="Y19" s="828" t="str">
        <f t="shared" si="6"/>
        <v>名寄市</v>
      </c>
      <c r="Z19" s="941">
        <f t="shared" si="7"/>
        <v>853</v>
      </c>
      <c r="AA19" s="104">
        <f t="shared" si="8"/>
        <v>83</v>
      </c>
      <c r="AB19" s="876">
        <f>IFERROR(_xlfn.RANK.EQ(AA19,$AA$16:$AA$194,0)+COUNTIF(AA$16:AA19,AA19)-1,"-")</f>
        <v>30</v>
      </c>
      <c r="AC19" s="876"/>
      <c r="AD19" s="828">
        <f t="shared" si="9"/>
        <v>4</v>
      </c>
      <c r="AE19" s="828" t="str">
        <f t="shared" si="10"/>
        <v>京極町</v>
      </c>
      <c r="AF19" s="85">
        <f t="shared" si="11"/>
        <v>148</v>
      </c>
      <c r="AG19" s="102"/>
      <c r="AH19" s="1">
        <v>4</v>
      </c>
      <c r="AI19" s="1" t="s">
        <v>617</v>
      </c>
      <c r="AJ19" s="939">
        <f t="shared" si="12"/>
        <v>2050</v>
      </c>
      <c r="AK19" s="876">
        <f>IFERROR(_xlfn.RANK.EQ(AJ19,$AJ$16:$AJ$29,0)+COUNTIF(AJ$16:AJ19,AJ19)-1,"-")</f>
        <v>3</v>
      </c>
      <c r="AL19" s="876"/>
      <c r="AM19" s="828">
        <f t="shared" si="13"/>
        <v>4</v>
      </c>
      <c r="AN19" s="828" t="str">
        <f t="shared" si="14"/>
        <v>根室</v>
      </c>
      <c r="AO19" s="828">
        <f t="shared" si="15"/>
        <v>1310</v>
      </c>
      <c r="AP19" s="939">
        <f t="shared" si="16"/>
        <v>1460</v>
      </c>
      <c r="AQ19" s="876">
        <f>IFERROR(_xlfn.RANK.EQ(AP19,$AP$16:$AP$29,0)+COUNTIF(AP$16:AP19,AP19)-1,"-")</f>
        <v>3</v>
      </c>
      <c r="AR19" s="876"/>
      <c r="AS19" s="828">
        <f t="shared" si="17"/>
        <v>4</v>
      </c>
      <c r="AT19" s="828" t="str">
        <f t="shared" si="18"/>
        <v>十勝</v>
      </c>
      <c r="AU19" s="828">
        <f t="shared" si="19"/>
        <v>1300</v>
      </c>
      <c r="AV19" s="939">
        <f t="shared" si="20"/>
        <v>71</v>
      </c>
      <c r="AW19" s="876">
        <f>IFERROR(_xlfn.RANK.EQ(AV19,$AV$16:$AV$29,0)+COUNTIF(AV$16:AV19,AV19)-1,"-")</f>
        <v>6</v>
      </c>
      <c r="AX19" s="1005"/>
      <c r="AY19" s="1001">
        <f t="shared" si="21"/>
        <v>4</v>
      </c>
      <c r="AZ19" s="1001" t="str">
        <f t="shared" si="22"/>
        <v>根室</v>
      </c>
      <c r="BA19" s="1002">
        <f t="shared" si="23"/>
        <v>95</v>
      </c>
    </row>
    <row r="20" spans="1:53" ht="26.25" customHeight="1">
      <c r="A20" s="608" t="s">
        <v>604</v>
      </c>
      <c r="B20" s="605" t="s">
        <v>620</v>
      </c>
      <c r="C20" s="606" t="s">
        <v>183</v>
      </c>
      <c r="D20" s="608" t="s">
        <v>960</v>
      </c>
      <c r="E20" s="606"/>
      <c r="F20" s="688">
        <v>921</v>
      </c>
      <c r="G20" s="689">
        <v>141</v>
      </c>
      <c r="H20" s="689" t="s">
        <v>145</v>
      </c>
      <c r="I20" s="689">
        <v>141</v>
      </c>
      <c r="J20" s="689">
        <v>1300</v>
      </c>
      <c r="M20" s="346">
        <v>5</v>
      </c>
      <c r="N20" s="346" t="s">
        <v>359</v>
      </c>
      <c r="O20" s="104" t="str">
        <f t="shared" si="0"/>
        <v>-</v>
      </c>
      <c r="P20" s="876" t="str">
        <f>IFERROR(_xlfn.RANK.EQ(O20,$O$16:$O$194,0)+COUNTIF(O$16:O20,O20)-1,"-")</f>
        <v>-</v>
      </c>
      <c r="Q20" s="876"/>
      <c r="R20" s="828">
        <f t="shared" si="1"/>
        <v>5</v>
      </c>
      <c r="S20" s="828" t="str">
        <f t="shared" si="2"/>
        <v>名寄市</v>
      </c>
      <c r="T20" s="941">
        <f t="shared" si="3"/>
        <v>975</v>
      </c>
      <c r="U20" s="104" t="str">
        <f t="shared" si="4"/>
        <v>-</v>
      </c>
      <c r="V20" s="876" t="str">
        <f>IFERROR(_xlfn.RANK.EQ(U20,$U$16:$U$194,0)+COUNTIF(U$16:U20,U20)-1,"-")</f>
        <v>-</v>
      </c>
      <c r="W20" s="876"/>
      <c r="X20" s="828">
        <f t="shared" si="5"/>
        <v>5</v>
      </c>
      <c r="Y20" s="828" t="str">
        <f t="shared" si="6"/>
        <v>中標津町</v>
      </c>
      <c r="Z20" s="941">
        <f t="shared" si="7"/>
        <v>821</v>
      </c>
      <c r="AA20" s="104" t="str">
        <f t="shared" si="8"/>
        <v>-</v>
      </c>
      <c r="AB20" s="876" t="str">
        <f>IFERROR(_xlfn.RANK.EQ(AA20,$AA$16:$AA$194,0)+COUNTIF(AA$16:AA20,AA20)-1,"-")</f>
        <v>-</v>
      </c>
      <c r="AC20" s="876"/>
      <c r="AD20" s="828">
        <f t="shared" si="9"/>
        <v>5</v>
      </c>
      <c r="AE20" s="828" t="str">
        <f t="shared" si="10"/>
        <v>新得町</v>
      </c>
      <c r="AF20" s="85">
        <f t="shared" si="11"/>
        <v>144</v>
      </c>
      <c r="AG20" s="102"/>
      <c r="AH20" s="1">
        <v>5</v>
      </c>
      <c r="AI20" s="1" t="s">
        <v>619</v>
      </c>
      <c r="AJ20" s="939">
        <f t="shared" si="12"/>
        <v>6120</v>
      </c>
      <c r="AK20" s="876">
        <f>IFERROR(_xlfn.RANK.EQ(AJ20,$AJ$16:$AJ$29,0)+COUNTIF(AJ$16:AJ20,AJ20)-1,"-")</f>
        <v>2</v>
      </c>
      <c r="AL20" s="876"/>
      <c r="AM20" s="828">
        <f t="shared" si="13"/>
        <v>5</v>
      </c>
      <c r="AN20" s="828" t="str">
        <f t="shared" si="14"/>
        <v>十勝</v>
      </c>
      <c r="AO20" s="828">
        <f t="shared" si="15"/>
        <v>921</v>
      </c>
      <c r="AP20" s="939">
        <f t="shared" si="16"/>
        <v>2920</v>
      </c>
      <c r="AQ20" s="876">
        <f>IFERROR(_xlfn.RANK.EQ(AP20,$AP$16:$AP$29,0)+COUNTIF(AP$16:AP20,AP20)-1,"-")</f>
        <v>2</v>
      </c>
      <c r="AR20" s="876"/>
      <c r="AS20" s="828">
        <f t="shared" si="17"/>
        <v>5</v>
      </c>
      <c r="AT20" s="828" t="str">
        <f t="shared" si="18"/>
        <v>根室</v>
      </c>
      <c r="AU20" s="828">
        <f t="shared" si="19"/>
        <v>1250</v>
      </c>
      <c r="AV20" s="939">
        <f t="shared" si="20"/>
        <v>48</v>
      </c>
      <c r="AW20" s="876">
        <f>IFERROR(_xlfn.RANK.EQ(AV20,$AV$16:$AV$29,0)+COUNTIF(AV$16:AV20,AV20)-1,"-")</f>
        <v>12</v>
      </c>
      <c r="AX20" s="1005"/>
      <c r="AY20" s="1001">
        <f t="shared" si="21"/>
        <v>5</v>
      </c>
      <c r="AZ20" s="1001" t="str">
        <f t="shared" si="22"/>
        <v>石狩</v>
      </c>
      <c r="BA20" s="1002">
        <f t="shared" si="23"/>
        <v>91</v>
      </c>
    </row>
    <row r="21" spans="1:53" ht="26.25" customHeight="1">
      <c r="A21" s="608" t="s">
        <v>604</v>
      </c>
      <c r="B21" s="605" t="s">
        <v>622</v>
      </c>
      <c r="C21" s="606" t="s">
        <v>189</v>
      </c>
      <c r="D21" s="608" t="s">
        <v>960</v>
      </c>
      <c r="E21" s="606"/>
      <c r="F21" s="688">
        <v>209</v>
      </c>
      <c r="G21" s="689">
        <v>109</v>
      </c>
      <c r="H21" s="689" t="s">
        <v>145</v>
      </c>
      <c r="I21" s="689">
        <v>109</v>
      </c>
      <c r="J21" s="689">
        <v>228</v>
      </c>
      <c r="M21" s="346">
        <v>6</v>
      </c>
      <c r="N21" s="346" t="s">
        <v>300</v>
      </c>
      <c r="O21" s="104" t="str">
        <f t="shared" si="0"/>
        <v>-</v>
      </c>
      <c r="P21" s="876" t="str">
        <f>IFERROR(_xlfn.RANK.EQ(O21,$O$16:$O$194,0)+COUNTIF(O$16:O21,O21)-1,"-")</f>
        <v>-</v>
      </c>
      <c r="Q21" s="876"/>
      <c r="R21" s="828">
        <f t="shared" si="1"/>
        <v>6</v>
      </c>
      <c r="S21" s="828" t="str">
        <f t="shared" si="2"/>
        <v>士別市</v>
      </c>
      <c r="T21" s="941">
        <f t="shared" si="3"/>
        <v>877</v>
      </c>
      <c r="U21" s="104" t="str">
        <f t="shared" si="4"/>
        <v>-</v>
      </c>
      <c r="V21" s="876" t="str">
        <f>IFERROR(_xlfn.RANK.EQ(U21,$U$16:$U$194,0)+COUNTIF(U$16:U21,U21)-1,"-")</f>
        <v>-</v>
      </c>
      <c r="W21" s="876"/>
      <c r="X21" s="828">
        <f t="shared" si="5"/>
        <v>6</v>
      </c>
      <c r="Y21" s="828" t="str">
        <f t="shared" si="6"/>
        <v>士別市</v>
      </c>
      <c r="Z21" s="941">
        <f t="shared" si="7"/>
        <v>715</v>
      </c>
      <c r="AA21" s="104" t="str">
        <f t="shared" si="8"/>
        <v>-</v>
      </c>
      <c r="AB21" s="876" t="str">
        <f>IFERROR(_xlfn.RANK.EQ(AA21,$AA$16:$AA$194,0)+COUNTIF(AA$16:AA21,AA21)-1,"-")</f>
        <v>-</v>
      </c>
      <c r="AC21" s="876"/>
      <c r="AD21" s="828">
        <f t="shared" si="9"/>
        <v>6</v>
      </c>
      <c r="AE21" s="828" t="str">
        <f t="shared" si="10"/>
        <v>芽室町</v>
      </c>
      <c r="AF21" s="85">
        <f t="shared" si="11"/>
        <v>135</v>
      </c>
      <c r="AG21" s="102"/>
      <c r="AH21" s="1">
        <v>6</v>
      </c>
      <c r="AI21" s="1" t="s">
        <v>621</v>
      </c>
      <c r="AJ21" s="939">
        <f t="shared" si="12"/>
        <v>12800</v>
      </c>
      <c r="AK21" s="876">
        <f>IFERROR(_xlfn.RANK.EQ(AJ21,$AJ$16:$AJ$29,0)+COUNTIF(AJ$16:AJ21,AJ21)-1,"-")</f>
        <v>1</v>
      </c>
      <c r="AL21" s="876"/>
      <c r="AM21" s="828">
        <f t="shared" si="13"/>
        <v>6</v>
      </c>
      <c r="AN21" s="828" t="str">
        <f t="shared" si="14"/>
        <v>オホーツク</v>
      </c>
      <c r="AO21" s="828">
        <f t="shared" si="15"/>
        <v>896</v>
      </c>
      <c r="AP21" s="939">
        <f t="shared" si="16"/>
        <v>9090</v>
      </c>
      <c r="AQ21" s="876">
        <f>IFERROR(_xlfn.RANK.EQ(AP21,$AP$16:$AP$29,0)+COUNTIF(AP$16:AP21,AP21)-1,"-")</f>
        <v>1</v>
      </c>
      <c r="AR21" s="876"/>
      <c r="AS21" s="828">
        <f t="shared" si="17"/>
        <v>6</v>
      </c>
      <c r="AT21" s="828" t="str">
        <f t="shared" si="18"/>
        <v>オホーツク</v>
      </c>
      <c r="AU21" s="828">
        <f t="shared" si="19"/>
        <v>626</v>
      </c>
      <c r="AV21" s="939">
        <f t="shared" si="20"/>
        <v>71</v>
      </c>
      <c r="AW21" s="876">
        <f>IFERROR(_xlfn.RANK.EQ(AV21,$AV$16:$AV$29,0)+COUNTIF(AV$16:AV21,AV21)-1,"-")</f>
        <v>7</v>
      </c>
      <c r="AX21" s="1005"/>
      <c r="AY21" s="1001">
        <f t="shared" si="21"/>
        <v>6</v>
      </c>
      <c r="AZ21" s="1001" t="str">
        <f t="shared" si="22"/>
        <v>後志</v>
      </c>
      <c r="BA21" s="1002">
        <f t="shared" si="23"/>
        <v>71</v>
      </c>
    </row>
    <row r="22" spans="1:53" ht="26.25" customHeight="1">
      <c r="A22" s="608" t="s">
        <v>604</v>
      </c>
      <c r="B22" s="605" t="s">
        <v>624</v>
      </c>
      <c r="C22" s="606" t="s">
        <v>187</v>
      </c>
      <c r="D22" s="608" t="s">
        <v>960</v>
      </c>
      <c r="E22" s="606"/>
      <c r="F22" s="688">
        <v>1310</v>
      </c>
      <c r="G22" s="689">
        <v>95</v>
      </c>
      <c r="H22" s="689" t="s">
        <v>145</v>
      </c>
      <c r="I22" s="689">
        <v>95</v>
      </c>
      <c r="J22" s="689">
        <v>1250</v>
      </c>
      <c r="M22" s="346">
        <v>7</v>
      </c>
      <c r="N22" s="346" t="s">
        <v>208</v>
      </c>
      <c r="O22" s="104" t="str">
        <f t="shared" si="0"/>
        <v>x</v>
      </c>
      <c r="P22" s="876" t="str">
        <f>IFERROR(_xlfn.RANK.EQ(O22,$O$16:$O$194,0)+COUNTIF(O$16:O22,O22)-1,"-")</f>
        <v>-</v>
      </c>
      <c r="Q22" s="876"/>
      <c r="R22" s="828">
        <f t="shared" si="1"/>
        <v>7</v>
      </c>
      <c r="S22" s="828" t="str">
        <f t="shared" si="2"/>
        <v>剣淵町</v>
      </c>
      <c r="T22" s="941">
        <f t="shared" si="3"/>
        <v>793</v>
      </c>
      <c r="U22" s="104" t="str">
        <f t="shared" si="4"/>
        <v>x</v>
      </c>
      <c r="V22" s="876" t="str">
        <f>IFERROR(_xlfn.RANK.EQ(U22,$U$16:$U$194,0)+COUNTIF(U$16:U22,U22)-1,"-")</f>
        <v>-</v>
      </c>
      <c r="W22" s="876"/>
      <c r="X22" s="828">
        <f t="shared" si="5"/>
        <v>7</v>
      </c>
      <c r="Y22" s="828" t="str">
        <f t="shared" si="6"/>
        <v>美瑛町</v>
      </c>
      <c r="Z22" s="941">
        <f t="shared" si="7"/>
        <v>692</v>
      </c>
      <c r="AA22" s="104" t="str">
        <f t="shared" si="8"/>
        <v>x</v>
      </c>
      <c r="AB22" s="876" t="str">
        <f>IFERROR(_xlfn.RANK.EQ(AA22,$AA$16:$AA$194,0)+COUNTIF(AA$16:AA22,AA22)-1,"-")</f>
        <v>-</v>
      </c>
      <c r="AC22" s="876"/>
      <c r="AD22" s="828">
        <f t="shared" si="9"/>
        <v>7</v>
      </c>
      <c r="AE22" s="828" t="str">
        <f t="shared" si="10"/>
        <v>むかわ町</v>
      </c>
      <c r="AF22" s="85">
        <f t="shared" si="11"/>
        <v>131</v>
      </c>
      <c r="AG22" s="102"/>
      <c r="AH22" s="1">
        <v>7</v>
      </c>
      <c r="AI22" s="1" t="s">
        <v>623</v>
      </c>
      <c r="AJ22" s="939">
        <f t="shared" si="12"/>
        <v>487</v>
      </c>
      <c r="AK22" s="876">
        <f>IFERROR(_xlfn.RANK.EQ(AJ22,$AJ$16:$AJ$29,0)+COUNTIF(AJ$16:AJ22,AJ22)-1,"-")</f>
        <v>8</v>
      </c>
      <c r="AL22" s="876"/>
      <c r="AM22" s="828">
        <f t="shared" si="13"/>
        <v>7</v>
      </c>
      <c r="AN22" s="828" t="str">
        <f t="shared" si="14"/>
        <v>檜山</v>
      </c>
      <c r="AO22" s="828">
        <f t="shared" si="15"/>
        <v>719</v>
      </c>
      <c r="AP22" s="939">
        <f t="shared" si="16"/>
        <v>148</v>
      </c>
      <c r="AQ22" s="876">
        <f>IFERROR(_xlfn.RANK.EQ(AP22,$AP$16:$AP$29,0)+COUNTIF(AP$16:AP22,AP22)-1,"-")</f>
        <v>10</v>
      </c>
      <c r="AR22" s="876"/>
      <c r="AS22" s="828">
        <f t="shared" si="17"/>
        <v>7</v>
      </c>
      <c r="AT22" s="828" t="str">
        <f t="shared" si="18"/>
        <v>檜山</v>
      </c>
      <c r="AU22" s="828">
        <f t="shared" si="19"/>
        <v>479</v>
      </c>
      <c r="AV22" s="939">
        <f t="shared" si="20"/>
        <v>30</v>
      </c>
      <c r="AW22" s="876">
        <f>IFERROR(_xlfn.RANK.EQ(AV22,$AV$16:$AV$29,0)+COUNTIF(AV$16:AV22,AV22)-1,"-")</f>
        <v>13</v>
      </c>
      <c r="AX22" s="1005"/>
      <c r="AY22" s="1001">
        <f t="shared" si="21"/>
        <v>6</v>
      </c>
      <c r="AZ22" s="1001" t="str">
        <f t="shared" si="22"/>
        <v>上川</v>
      </c>
      <c r="BA22" s="1002">
        <f t="shared" si="23"/>
        <v>71</v>
      </c>
    </row>
    <row r="23" spans="1:53" ht="26.25" customHeight="1">
      <c r="A23" s="608" t="s">
        <v>604</v>
      </c>
      <c r="B23" s="605" t="s">
        <v>604</v>
      </c>
      <c r="C23" s="606" t="s">
        <v>188</v>
      </c>
      <c r="D23" s="605" t="s">
        <v>626</v>
      </c>
      <c r="E23" s="606" t="s">
        <v>339</v>
      </c>
      <c r="F23" s="690">
        <v>56</v>
      </c>
      <c r="G23" s="691">
        <v>74</v>
      </c>
      <c r="H23" s="691" t="s">
        <v>888</v>
      </c>
      <c r="I23" s="691">
        <v>74</v>
      </c>
      <c r="J23" s="691">
        <v>41</v>
      </c>
      <c r="M23" s="346">
        <v>8</v>
      </c>
      <c r="N23" s="346" t="s">
        <v>214</v>
      </c>
      <c r="O23" s="104">
        <f t="shared" si="0"/>
        <v>89</v>
      </c>
      <c r="P23" s="876">
        <f>IFERROR(_xlfn.RANK.EQ(O23,$O$16:$O$194,0)+COUNTIF(O$16:O23,O23)-1,"-")</f>
        <v>51</v>
      </c>
      <c r="Q23" s="876"/>
      <c r="R23" s="828">
        <f t="shared" si="1"/>
        <v>8</v>
      </c>
      <c r="S23" s="828" t="str">
        <f t="shared" si="2"/>
        <v>中標津町</v>
      </c>
      <c r="T23" s="941">
        <f t="shared" si="3"/>
        <v>772</v>
      </c>
      <c r="U23" s="104">
        <f t="shared" si="4"/>
        <v>42</v>
      </c>
      <c r="V23" s="876">
        <f>IFERROR(_xlfn.RANK.EQ(U23,$U$16:$U$194,0)+COUNTIF(U$16:U23,U23)-1,"-")</f>
        <v>59</v>
      </c>
      <c r="W23" s="876"/>
      <c r="X23" s="828">
        <f t="shared" si="5"/>
        <v>8</v>
      </c>
      <c r="Y23" s="828" t="str">
        <f t="shared" si="6"/>
        <v>剣淵町</v>
      </c>
      <c r="Z23" s="941">
        <f t="shared" si="7"/>
        <v>653</v>
      </c>
      <c r="AA23" s="104">
        <f t="shared" si="8"/>
        <v>47</v>
      </c>
      <c r="AB23" s="876">
        <f>IFERROR(_xlfn.RANK.EQ(AA23,$AA$16:$AA$194,0)+COUNTIF(AA$16:AA23,AA23)-1,"-")</f>
        <v>61</v>
      </c>
      <c r="AC23" s="876"/>
      <c r="AD23" s="828">
        <f t="shared" si="9"/>
        <v>8</v>
      </c>
      <c r="AE23" s="828" t="str">
        <f t="shared" si="10"/>
        <v>幕別町</v>
      </c>
      <c r="AF23" s="85">
        <f t="shared" si="11"/>
        <v>130</v>
      </c>
      <c r="AG23" s="102"/>
      <c r="AH23" s="1">
        <v>8</v>
      </c>
      <c r="AI23" s="1" t="s">
        <v>625</v>
      </c>
      <c r="AJ23" s="939">
        <f t="shared" si="12"/>
        <v>66</v>
      </c>
      <c r="AK23" s="876">
        <f>IFERROR(_xlfn.RANK.EQ(AJ23,$AJ$16:$AJ$29,0)+COUNTIF(AJ$16:AJ23,AJ23)-1,"-")</f>
        <v>13</v>
      </c>
      <c r="AL23" s="876"/>
      <c r="AM23" s="828">
        <f t="shared" si="13"/>
        <v>8</v>
      </c>
      <c r="AN23" s="828" t="str">
        <f t="shared" si="14"/>
        <v>留萌</v>
      </c>
      <c r="AO23" s="828">
        <f t="shared" si="15"/>
        <v>487</v>
      </c>
      <c r="AP23" s="939">
        <f t="shared" si="16"/>
        <v>33</v>
      </c>
      <c r="AQ23" s="876">
        <f>IFERROR(_xlfn.RANK.EQ(AP23,$AP$16:$AP$29,0)+COUNTIF(AP$16:AP23,AP23)-1,"-")</f>
        <v>13</v>
      </c>
      <c r="AR23" s="876"/>
      <c r="AS23" s="828">
        <f t="shared" si="17"/>
        <v>8</v>
      </c>
      <c r="AT23" s="828" t="str">
        <f t="shared" si="18"/>
        <v>石狩</v>
      </c>
      <c r="AU23" s="828">
        <f t="shared" si="19"/>
        <v>232</v>
      </c>
      <c r="AV23" s="939">
        <f t="shared" si="20"/>
        <v>50</v>
      </c>
      <c r="AW23" s="876">
        <f>IFERROR(_xlfn.RANK.EQ(AV23,$AV$16:$AV$29,0)+COUNTIF(AV$16:AV23,AV23)-1,"-")</f>
        <v>11</v>
      </c>
      <c r="AX23" s="1005"/>
      <c r="AY23" s="1001">
        <f t="shared" si="21"/>
        <v>8</v>
      </c>
      <c r="AZ23" s="1001" t="str">
        <f t="shared" si="22"/>
        <v>オホーツク</v>
      </c>
      <c r="BA23" s="1002">
        <f t="shared" si="23"/>
        <v>70</v>
      </c>
    </row>
    <row r="24" spans="1:53" ht="26.25" customHeight="1">
      <c r="A24" s="608" t="s">
        <v>604</v>
      </c>
      <c r="B24" s="605" t="s">
        <v>604</v>
      </c>
      <c r="C24" s="606" t="s">
        <v>188</v>
      </c>
      <c r="D24" s="605" t="s">
        <v>628</v>
      </c>
      <c r="E24" s="606" t="s">
        <v>215</v>
      </c>
      <c r="F24" s="690" t="s">
        <v>888</v>
      </c>
      <c r="G24" s="691" t="s">
        <v>888</v>
      </c>
      <c r="H24" s="691" t="s">
        <v>888</v>
      </c>
      <c r="I24" s="691" t="s">
        <v>145</v>
      </c>
      <c r="J24" s="691" t="s">
        <v>888</v>
      </c>
      <c r="M24" s="346">
        <v>9</v>
      </c>
      <c r="N24" s="346" t="s">
        <v>354</v>
      </c>
      <c r="O24" s="104" t="str">
        <f t="shared" si="0"/>
        <v>x</v>
      </c>
      <c r="P24" s="876" t="str">
        <f>IFERROR(_xlfn.RANK.EQ(O24,$O$16:$O$194,0)+COUNTIF(O$16:O24,O24)-1,"-")</f>
        <v>-</v>
      </c>
      <c r="Q24" s="876"/>
      <c r="R24" s="828">
        <f t="shared" si="1"/>
        <v>9</v>
      </c>
      <c r="S24" s="828" t="str">
        <f t="shared" si="2"/>
        <v>美瑛町</v>
      </c>
      <c r="T24" s="941">
        <f t="shared" si="3"/>
        <v>644</v>
      </c>
      <c r="U24" s="104" t="str">
        <f t="shared" si="4"/>
        <v>x</v>
      </c>
      <c r="V24" s="876" t="str">
        <f>IFERROR(_xlfn.RANK.EQ(U24,$U$16:$U$194,0)+COUNTIF(U$16:U24,U24)-1,"-")</f>
        <v>-</v>
      </c>
      <c r="W24" s="876"/>
      <c r="X24" s="828">
        <f t="shared" si="5"/>
        <v>9</v>
      </c>
      <c r="Y24" s="828" t="str">
        <f t="shared" si="6"/>
        <v>音威子府村</v>
      </c>
      <c r="Z24" s="941">
        <f t="shared" si="7"/>
        <v>650</v>
      </c>
      <c r="AA24" s="104" t="str">
        <f t="shared" si="8"/>
        <v>x</v>
      </c>
      <c r="AB24" s="876" t="str">
        <f>IFERROR(_xlfn.RANK.EQ(AA24,$AA$16:$AA$194,0)+COUNTIF(AA$16:AA24,AA24)-1,"-")</f>
        <v>-</v>
      </c>
      <c r="AC24" s="876"/>
      <c r="AD24" s="828">
        <f t="shared" si="9"/>
        <v>9</v>
      </c>
      <c r="AE24" s="828" t="str">
        <f t="shared" si="10"/>
        <v>南富良野町</v>
      </c>
      <c r="AF24" s="85">
        <f t="shared" si="11"/>
        <v>127</v>
      </c>
      <c r="AG24" s="102"/>
      <c r="AH24" s="1">
        <v>9</v>
      </c>
      <c r="AI24" s="1" t="s">
        <v>627</v>
      </c>
      <c r="AJ24" s="939">
        <f t="shared" si="12"/>
        <v>896</v>
      </c>
      <c r="AK24" s="876">
        <f>IFERROR(_xlfn.RANK.EQ(AJ24,$AJ$16:$AJ$29,0)+COUNTIF(AJ$16:AJ24,AJ24)-1,"-")</f>
        <v>6</v>
      </c>
      <c r="AL24" s="876"/>
      <c r="AM24" s="828">
        <f t="shared" si="13"/>
        <v>9</v>
      </c>
      <c r="AN24" s="828" t="str">
        <f t="shared" si="14"/>
        <v>石狩</v>
      </c>
      <c r="AO24" s="828">
        <f t="shared" si="15"/>
        <v>256</v>
      </c>
      <c r="AP24" s="939">
        <f t="shared" si="16"/>
        <v>626</v>
      </c>
      <c r="AQ24" s="876">
        <f>IFERROR(_xlfn.RANK.EQ(AP24,$AP$16:$AP$29,0)+COUNTIF(AP$16:AP24,AP24)-1,"-")</f>
        <v>6</v>
      </c>
      <c r="AR24" s="876"/>
      <c r="AS24" s="828">
        <f t="shared" si="17"/>
        <v>9</v>
      </c>
      <c r="AT24" s="828" t="str">
        <f t="shared" si="18"/>
        <v>釧路</v>
      </c>
      <c r="AU24" s="828">
        <f t="shared" si="19"/>
        <v>228</v>
      </c>
      <c r="AV24" s="939">
        <f t="shared" si="20"/>
        <v>70</v>
      </c>
      <c r="AW24" s="876">
        <f>IFERROR(_xlfn.RANK.EQ(AV24,$AV$16:$AV$29,0)+COUNTIF(AV$16:AV24,AV24)-1,"-")</f>
        <v>8</v>
      </c>
      <c r="AX24" s="1005"/>
      <c r="AY24" s="1001">
        <f t="shared" si="21"/>
        <v>9</v>
      </c>
      <c r="AZ24" s="1001" t="str">
        <f t="shared" si="22"/>
        <v>檜山</v>
      </c>
      <c r="BA24" s="1002">
        <f t="shared" si="23"/>
        <v>67</v>
      </c>
    </row>
    <row r="25" spans="1:53" ht="26.25" customHeight="1">
      <c r="A25" s="608" t="s">
        <v>604</v>
      </c>
      <c r="B25" s="605" t="s">
        <v>604</v>
      </c>
      <c r="C25" s="606" t="s">
        <v>188</v>
      </c>
      <c r="D25" s="605" t="s">
        <v>630</v>
      </c>
      <c r="E25" s="606" t="s">
        <v>241</v>
      </c>
      <c r="F25" s="690">
        <v>34</v>
      </c>
      <c r="G25" s="691">
        <v>119</v>
      </c>
      <c r="H25" s="691" t="s">
        <v>888</v>
      </c>
      <c r="I25" s="691">
        <v>117</v>
      </c>
      <c r="J25" s="691">
        <v>40</v>
      </c>
      <c r="M25" s="346">
        <v>10</v>
      </c>
      <c r="N25" s="346" t="s">
        <v>198</v>
      </c>
      <c r="O25" s="104">
        <f t="shared" si="0"/>
        <v>193</v>
      </c>
      <c r="P25" s="876">
        <f>IFERROR(_xlfn.RANK.EQ(O25,$O$16:$O$194,0)+COUNTIF(O$16:O25,O25)-1,"-")</f>
        <v>34</v>
      </c>
      <c r="Q25" s="876"/>
      <c r="R25" s="828">
        <f t="shared" si="1"/>
        <v>10</v>
      </c>
      <c r="S25" s="828" t="str">
        <f t="shared" si="2"/>
        <v>中川町</v>
      </c>
      <c r="T25" s="941">
        <f t="shared" si="3"/>
        <v>641</v>
      </c>
      <c r="U25" s="104">
        <f t="shared" si="4"/>
        <v>174</v>
      </c>
      <c r="V25" s="876">
        <f>IFERROR(_xlfn.RANK.EQ(U25,$U$16:$U$194,0)+COUNTIF(U$16:U25,U25)-1,"-")</f>
        <v>29</v>
      </c>
      <c r="W25" s="876"/>
      <c r="X25" s="828">
        <f t="shared" si="5"/>
        <v>10</v>
      </c>
      <c r="Y25" s="828" t="str">
        <f t="shared" si="6"/>
        <v>新得町</v>
      </c>
      <c r="Z25" s="941">
        <f t="shared" si="7"/>
        <v>516</v>
      </c>
      <c r="AA25" s="104">
        <f t="shared" si="8"/>
        <v>90</v>
      </c>
      <c r="AB25" s="876">
        <f>IFERROR(_xlfn.RANK.EQ(AA25,$AA$16:$AA$194,0)+COUNTIF(AA$16:AA25,AA25)-1,"-")</f>
        <v>25</v>
      </c>
      <c r="AC25" s="876"/>
      <c r="AD25" s="828">
        <f t="shared" si="9"/>
        <v>10</v>
      </c>
      <c r="AE25" s="828" t="str">
        <f t="shared" si="10"/>
        <v>千歳市</v>
      </c>
      <c r="AF25" s="85">
        <f t="shared" si="11"/>
        <v>119</v>
      </c>
      <c r="AG25" s="102"/>
      <c r="AH25" s="1">
        <v>10</v>
      </c>
      <c r="AI25" s="1" t="s">
        <v>629</v>
      </c>
      <c r="AJ25" s="939">
        <f t="shared" si="12"/>
        <v>93</v>
      </c>
      <c r="AK25" s="876">
        <f>IFERROR(_xlfn.RANK.EQ(AJ25,$AJ$16:$AJ$29,0)+COUNTIF(AJ$16:AJ25,AJ25)-1,"-")</f>
        <v>12</v>
      </c>
      <c r="AL25" s="876"/>
      <c r="AM25" s="828">
        <f t="shared" si="13"/>
        <v>10</v>
      </c>
      <c r="AN25" s="828" t="str">
        <f t="shared" si="14"/>
        <v>釧路</v>
      </c>
      <c r="AO25" s="828">
        <f t="shared" si="15"/>
        <v>209</v>
      </c>
      <c r="AP25" s="939">
        <f t="shared" si="16"/>
        <v>117</v>
      </c>
      <c r="AQ25" s="876">
        <f>IFERROR(_xlfn.RANK.EQ(AP25,$AP$16:$AP$29,0)+COUNTIF(AP$16:AP25,AP25)-1,"-")</f>
        <v>11</v>
      </c>
      <c r="AR25" s="876"/>
      <c r="AS25" s="828">
        <f t="shared" si="17"/>
        <v>10</v>
      </c>
      <c r="AT25" s="828" t="str">
        <f t="shared" si="18"/>
        <v>留萌</v>
      </c>
      <c r="AU25" s="828">
        <f t="shared" si="19"/>
        <v>148</v>
      </c>
      <c r="AV25" s="939">
        <f t="shared" si="20"/>
        <v>126</v>
      </c>
      <c r="AW25" s="876">
        <f>IFERROR(_xlfn.RANK.EQ(AV25,$AV$16:$AV$29,0)+COUNTIF(AV$16:AV25,AV25)-1,"-")</f>
        <v>2</v>
      </c>
      <c r="AX25" s="1005"/>
      <c r="AY25" s="1001">
        <f t="shared" si="21"/>
        <v>10</v>
      </c>
      <c r="AZ25" s="1001" t="str">
        <f t="shared" si="22"/>
        <v>渡島</v>
      </c>
      <c r="BA25" s="1002">
        <f t="shared" si="23"/>
        <v>50</v>
      </c>
    </row>
    <row r="26" spans="1:53" ht="26.25" customHeight="1">
      <c r="A26" s="608" t="s">
        <v>604</v>
      </c>
      <c r="B26" s="605" t="s">
        <v>604</v>
      </c>
      <c r="C26" s="606" t="s">
        <v>188</v>
      </c>
      <c r="D26" s="605" t="s">
        <v>632</v>
      </c>
      <c r="E26" s="606" t="s">
        <v>279</v>
      </c>
      <c r="F26" s="690" t="s">
        <v>888</v>
      </c>
      <c r="G26" s="691" t="s">
        <v>888</v>
      </c>
      <c r="H26" s="691" t="s">
        <v>145</v>
      </c>
      <c r="I26" s="691" t="s">
        <v>888</v>
      </c>
      <c r="J26" s="691" t="s">
        <v>888</v>
      </c>
      <c r="M26" s="346">
        <v>11</v>
      </c>
      <c r="N26" s="346" t="s">
        <v>205</v>
      </c>
      <c r="O26" s="104" t="str">
        <f t="shared" si="0"/>
        <v>x</v>
      </c>
      <c r="P26" s="876" t="str">
        <f>IFERROR(_xlfn.RANK.EQ(O26,$O$16:$O$194,0)+COUNTIF(O$16:O26,O26)-1,"-")</f>
        <v>-</v>
      </c>
      <c r="Q26" s="876"/>
      <c r="R26" s="828">
        <f t="shared" si="1"/>
        <v>11</v>
      </c>
      <c r="S26" s="828" t="str">
        <f t="shared" si="2"/>
        <v>沼田町</v>
      </c>
      <c r="T26" s="941">
        <f t="shared" si="3"/>
        <v>596</v>
      </c>
      <c r="U26" s="104" t="str">
        <f t="shared" si="4"/>
        <v>x</v>
      </c>
      <c r="V26" s="876" t="str">
        <f>IFERROR(_xlfn.RANK.EQ(U26,$U$16:$U$194,0)+COUNTIF(U$16:U26,U26)-1,"-")</f>
        <v>-</v>
      </c>
      <c r="W26" s="876"/>
      <c r="X26" s="828">
        <f t="shared" si="5"/>
        <v>11</v>
      </c>
      <c r="Y26" s="828" t="str">
        <f t="shared" si="6"/>
        <v>和寒町</v>
      </c>
      <c r="Z26" s="941">
        <f t="shared" si="7"/>
        <v>483</v>
      </c>
      <c r="AA26" s="104" t="str">
        <f t="shared" si="8"/>
        <v>x</v>
      </c>
      <c r="AB26" s="876" t="str">
        <f>IFERROR(_xlfn.RANK.EQ(AA26,$AA$16:$AA$194,0)+COUNTIF(AA$16:AA26,AA26)-1,"-")</f>
        <v>-</v>
      </c>
      <c r="AC26" s="876"/>
      <c r="AD26" s="828">
        <f t="shared" si="9"/>
        <v>10</v>
      </c>
      <c r="AE26" s="828" t="str">
        <f t="shared" si="10"/>
        <v>石狩市</v>
      </c>
      <c r="AF26" s="85">
        <f t="shared" si="11"/>
        <v>119</v>
      </c>
      <c r="AG26" s="102"/>
      <c r="AH26" s="1">
        <v>11</v>
      </c>
      <c r="AI26" s="1" t="s">
        <v>631</v>
      </c>
      <c r="AJ26" s="957" t="str">
        <f t="shared" si="12"/>
        <v>-</v>
      </c>
      <c r="AK26" s="876" t="str">
        <f>IFERROR(_xlfn.RANK.EQ(AJ26,$AJ$16:$AJ$29,0)+COUNTIF(AJ$16:AJ26,AJ26)-1,"-")</f>
        <v>-</v>
      </c>
      <c r="AL26" s="876"/>
      <c r="AM26" s="828">
        <f t="shared" si="13"/>
        <v>11</v>
      </c>
      <c r="AN26" s="828" t="str">
        <f t="shared" si="14"/>
        <v>渡島</v>
      </c>
      <c r="AO26" s="828">
        <f t="shared" si="15"/>
        <v>135</v>
      </c>
      <c r="AP26" s="957" t="str">
        <f t="shared" si="16"/>
        <v>-</v>
      </c>
      <c r="AQ26" s="876" t="str">
        <f>IFERROR(_xlfn.RANK.EQ(AP26,$AP$16:$AP$29,0)+COUNTIF(AP$16:AP26,AP26)-1,"-")</f>
        <v>-</v>
      </c>
      <c r="AR26" s="876"/>
      <c r="AS26" s="828">
        <f t="shared" si="17"/>
        <v>11</v>
      </c>
      <c r="AT26" s="828" t="str">
        <f t="shared" si="18"/>
        <v>胆振</v>
      </c>
      <c r="AU26" s="828">
        <f t="shared" si="19"/>
        <v>117</v>
      </c>
      <c r="AV26" s="957" t="str">
        <f t="shared" si="20"/>
        <v>-</v>
      </c>
      <c r="AW26" s="876" t="str">
        <f>IFERROR(_xlfn.RANK.EQ(AV26,$AV$16:$AV$29,0)+COUNTIF(AV$16:AV26,AV26)-1,"-")</f>
        <v>-</v>
      </c>
      <c r="AX26" s="1005"/>
      <c r="AY26" s="1001">
        <f t="shared" si="21"/>
        <v>10</v>
      </c>
      <c r="AZ26" s="1001" t="str">
        <f t="shared" si="22"/>
        <v>宗谷</v>
      </c>
      <c r="BA26" s="1002">
        <f t="shared" si="23"/>
        <v>50</v>
      </c>
    </row>
    <row r="27" spans="1:53" ht="26.25" customHeight="1">
      <c r="A27" s="608" t="s">
        <v>604</v>
      </c>
      <c r="B27" s="605" t="s">
        <v>604</v>
      </c>
      <c r="C27" s="606" t="s">
        <v>188</v>
      </c>
      <c r="D27" s="605" t="s">
        <v>634</v>
      </c>
      <c r="E27" s="606" t="s">
        <v>311</v>
      </c>
      <c r="F27" s="690" t="s">
        <v>145</v>
      </c>
      <c r="G27" s="691" t="s">
        <v>145</v>
      </c>
      <c r="H27" s="691" t="s">
        <v>145</v>
      </c>
      <c r="I27" s="691" t="s">
        <v>145</v>
      </c>
      <c r="J27" s="691" t="s">
        <v>145</v>
      </c>
      <c r="M27" s="346">
        <v>12</v>
      </c>
      <c r="N27" s="346" t="s">
        <v>319</v>
      </c>
      <c r="O27" s="104">
        <f t="shared" si="0"/>
        <v>103</v>
      </c>
      <c r="P27" s="876">
        <f>IFERROR(_xlfn.RANK.EQ(O27,$O$16:$O$194,0)+COUNTIF(O$16:O27,O27)-1,"-")</f>
        <v>47</v>
      </c>
      <c r="Q27" s="876"/>
      <c r="R27" s="828">
        <f t="shared" si="1"/>
        <v>12</v>
      </c>
      <c r="S27" s="828" t="str">
        <f t="shared" si="2"/>
        <v>和寒町</v>
      </c>
      <c r="T27" s="941">
        <f t="shared" si="3"/>
        <v>584</v>
      </c>
      <c r="U27" s="104">
        <f t="shared" si="4"/>
        <v>50</v>
      </c>
      <c r="V27" s="876">
        <f>IFERROR(_xlfn.RANK.EQ(U27,$U$16:$U$194,0)+COUNTIF(U$16:U27,U27)-1,"-")</f>
        <v>55</v>
      </c>
      <c r="W27" s="876"/>
      <c r="X27" s="828">
        <f t="shared" si="5"/>
        <v>12</v>
      </c>
      <c r="Y27" s="828" t="str">
        <f t="shared" si="6"/>
        <v>共和町</v>
      </c>
      <c r="Z27" s="941">
        <f t="shared" si="7"/>
        <v>447</v>
      </c>
      <c r="AA27" s="104">
        <f t="shared" si="8"/>
        <v>49</v>
      </c>
      <c r="AB27" s="876">
        <f>IFERROR(_xlfn.RANK.EQ(AA27,$AA$16:$AA$194,0)+COUNTIF(AA$16:AA27,AA27)-1,"-")</f>
        <v>60</v>
      </c>
      <c r="AC27" s="876"/>
      <c r="AD27" s="828">
        <f t="shared" si="9"/>
        <v>10</v>
      </c>
      <c r="AE27" s="828" t="str">
        <f t="shared" si="10"/>
        <v>清水町</v>
      </c>
      <c r="AF27" s="85">
        <f t="shared" si="11"/>
        <v>119</v>
      </c>
      <c r="AG27" s="102"/>
      <c r="AH27" s="1">
        <v>12</v>
      </c>
      <c r="AI27" s="1" t="s">
        <v>633</v>
      </c>
      <c r="AJ27" s="939">
        <f t="shared" si="12"/>
        <v>921</v>
      </c>
      <c r="AK27" s="876">
        <f>IFERROR(_xlfn.RANK.EQ(AJ27,$AJ$16:$AJ$29,0)+COUNTIF(AJ$16:AJ27,AJ27)-1,"-")</f>
        <v>5</v>
      </c>
      <c r="AL27" s="876"/>
      <c r="AM27" s="828">
        <f t="shared" si="13"/>
        <v>12</v>
      </c>
      <c r="AN27" s="828" t="str">
        <f t="shared" si="14"/>
        <v>胆振</v>
      </c>
      <c r="AO27" s="828">
        <f t="shared" si="15"/>
        <v>93</v>
      </c>
      <c r="AP27" s="939">
        <f t="shared" si="16"/>
        <v>1300</v>
      </c>
      <c r="AQ27" s="876">
        <f>IFERROR(_xlfn.RANK.EQ(AP27,$AP$16:$AP$29,0)+COUNTIF(AP$16:AP27,AP27)-1,"-")</f>
        <v>4</v>
      </c>
      <c r="AR27" s="876"/>
      <c r="AS27" s="828">
        <f t="shared" si="17"/>
        <v>12</v>
      </c>
      <c r="AT27" s="828" t="str">
        <f t="shared" si="18"/>
        <v>渡島</v>
      </c>
      <c r="AU27" s="828">
        <f t="shared" si="19"/>
        <v>68</v>
      </c>
      <c r="AV27" s="939">
        <f t="shared" si="20"/>
        <v>141</v>
      </c>
      <c r="AW27" s="876">
        <f>IFERROR(_xlfn.RANK.EQ(AV27,$AV$16:$AV$29,0)+COUNTIF(AV$16:AV27,AV27)-1,"-")</f>
        <v>1</v>
      </c>
      <c r="AX27" s="1005"/>
      <c r="AY27" s="1001">
        <f t="shared" si="21"/>
        <v>12</v>
      </c>
      <c r="AZ27" s="1001" t="str">
        <f t="shared" si="22"/>
        <v>空知</v>
      </c>
      <c r="BA27" s="1002">
        <f t="shared" si="23"/>
        <v>48</v>
      </c>
    </row>
    <row r="28" spans="1:53" ht="26.25" customHeight="1">
      <c r="A28" s="608" t="s">
        <v>604</v>
      </c>
      <c r="B28" s="605" t="s">
        <v>604</v>
      </c>
      <c r="C28" s="606" t="s">
        <v>188</v>
      </c>
      <c r="D28" s="605" t="s">
        <v>636</v>
      </c>
      <c r="E28" s="606" t="s">
        <v>288</v>
      </c>
      <c r="F28" s="690">
        <v>101</v>
      </c>
      <c r="G28" s="691">
        <v>119</v>
      </c>
      <c r="H28" s="691">
        <v>119</v>
      </c>
      <c r="I28" s="691">
        <v>119</v>
      </c>
      <c r="J28" s="691">
        <v>120</v>
      </c>
      <c r="M28" s="346">
        <v>13</v>
      </c>
      <c r="N28" s="346" t="s">
        <v>348</v>
      </c>
      <c r="O28" s="104" t="str">
        <f t="shared" si="0"/>
        <v>-</v>
      </c>
      <c r="P28" s="876" t="str">
        <f>IFERROR(_xlfn.RANK.EQ(O28,$O$16:$O$194,0)+COUNTIF(O$16:O28,O28)-1,"-")</f>
        <v>-</v>
      </c>
      <c r="Q28" s="876"/>
      <c r="R28" s="828">
        <f t="shared" si="1"/>
        <v>13</v>
      </c>
      <c r="S28" s="828" t="str">
        <f t="shared" si="2"/>
        <v>新十津川町</v>
      </c>
      <c r="T28" s="941">
        <f t="shared" si="3"/>
        <v>568</v>
      </c>
      <c r="U28" s="104" t="str">
        <f t="shared" si="4"/>
        <v>-</v>
      </c>
      <c r="V28" s="876" t="str">
        <f>IFERROR(_xlfn.RANK.EQ(U28,$U$16:$U$194,0)+COUNTIF(U$16:U28,U28)-1,"-")</f>
        <v>-</v>
      </c>
      <c r="W28" s="876"/>
      <c r="X28" s="828">
        <f t="shared" si="5"/>
        <v>13</v>
      </c>
      <c r="Y28" s="828" t="str">
        <f t="shared" si="6"/>
        <v>美深町</v>
      </c>
      <c r="Z28" s="941">
        <f t="shared" si="7"/>
        <v>364</v>
      </c>
      <c r="AA28" s="104" t="str">
        <f t="shared" si="8"/>
        <v>-</v>
      </c>
      <c r="AB28" s="876" t="str">
        <f>IFERROR(_xlfn.RANK.EQ(AA28,$AA$16:$AA$194,0)+COUNTIF(AA$16:AA28,AA28)-1,"-")</f>
        <v>-</v>
      </c>
      <c r="AC28" s="876"/>
      <c r="AD28" s="828">
        <f t="shared" si="9"/>
        <v>13</v>
      </c>
      <c r="AE28" s="828" t="str">
        <f t="shared" si="10"/>
        <v>倶知安町</v>
      </c>
      <c r="AF28" s="85">
        <f t="shared" si="11"/>
        <v>117</v>
      </c>
      <c r="AG28" s="102"/>
      <c r="AH28" s="1">
        <v>13</v>
      </c>
      <c r="AI28" s="1" t="s">
        <v>635</v>
      </c>
      <c r="AJ28" s="939">
        <f t="shared" si="12"/>
        <v>209</v>
      </c>
      <c r="AK28" s="876">
        <f>IFERROR(_xlfn.RANK.EQ(AJ28,$AJ$16:$AJ$29,0)+COUNTIF(AJ$16:AJ28,AJ28)-1,"-")</f>
        <v>10</v>
      </c>
      <c r="AL28" s="876"/>
      <c r="AM28" s="828">
        <f t="shared" si="13"/>
        <v>13</v>
      </c>
      <c r="AN28" s="828" t="str">
        <f t="shared" si="14"/>
        <v>宗谷</v>
      </c>
      <c r="AO28" s="828">
        <f t="shared" si="15"/>
        <v>66</v>
      </c>
      <c r="AP28" s="939">
        <f t="shared" si="16"/>
        <v>228</v>
      </c>
      <c r="AQ28" s="876">
        <f>IFERROR(_xlfn.RANK.EQ(AP28,$AP$16:$AP$29,0)+COUNTIF(AP$16:AP28,AP28)-1,"-")</f>
        <v>9</v>
      </c>
      <c r="AR28" s="876"/>
      <c r="AS28" s="828">
        <f t="shared" si="17"/>
        <v>13</v>
      </c>
      <c r="AT28" s="828" t="str">
        <f t="shared" si="18"/>
        <v>宗谷</v>
      </c>
      <c r="AU28" s="828">
        <f t="shared" si="19"/>
        <v>33</v>
      </c>
      <c r="AV28" s="939">
        <f t="shared" si="20"/>
        <v>109</v>
      </c>
      <c r="AW28" s="876">
        <f>IFERROR(_xlfn.RANK.EQ(AV28,$AV$16:$AV$29,0)+COUNTIF(AV$16:AV28,AV28)-1,"-")</f>
        <v>3</v>
      </c>
      <c r="AX28" s="1005"/>
      <c r="AY28" s="1001">
        <f t="shared" si="21"/>
        <v>13</v>
      </c>
      <c r="AZ28" s="1001" t="str">
        <f t="shared" si="22"/>
        <v>留萌</v>
      </c>
      <c r="BA28" s="1002">
        <f t="shared" si="23"/>
        <v>30</v>
      </c>
    </row>
    <row r="29" spans="1:53" ht="26.25" customHeight="1">
      <c r="A29" s="608" t="s">
        <v>604</v>
      </c>
      <c r="B29" s="605" t="s">
        <v>604</v>
      </c>
      <c r="C29" s="606" t="s">
        <v>188</v>
      </c>
      <c r="D29" s="605" t="s">
        <v>638</v>
      </c>
      <c r="E29" s="606" t="s">
        <v>222</v>
      </c>
      <c r="F29" s="690" t="s">
        <v>888</v>
      </c>
      <c r="G29" s="691" t="s">
        <v>888</v>
      </c>
      <c r="H29" s="691" t="s">
        <v>888</v>
      </c>
      <c r="I29" s="691" t="s">
        <v>888</v>
      </c>
      <c r="J29" s="691" t="s">
        <v>888</v>
      </c>
      <c r="M29" s="346">
        <v>14</v>
      </c>
      <c r="N29" s="346" t="s">
        <v>259</v>
      </c>
      <c r="O29" s="104" t="str">
        <f t="shared" si="0"/>
        <v>x</v>
      </c>
      <c r="P29" s="876" t="str">
        <f>IFERROR(_xlfn.RANK.EQ(O29,$O$16:$O$194,0)+COUNTIF(O$16:O29,O29)-1,"-")</f>
        <v>-</v>
      </c>
      <c r="Q29" s="876"/>
      <c r="R29" s="828">
        <f t="shared" si="1"/>
        <v>14</v>
      </c>
      <c r="S29" s="828" t="str">
        <f t="shared" si="2"/>
        <v>共和町</v>
      </c>
      <c r="T29" s="941">
        <f t="shared" si="3"/>
        <v>559</v>
      </c>
      <c r="U29" s="104" t="str">
        <f t="shared" si="4"/>
        <v>x</v>
      </c>
      <c r="V29" s="876" t="str">
        <f>IFERROR(_xlfn.RANK.EQ(U29,$U$16:$U$194,0)+COUNTIF(U$16:U29,U29)-1,"-")</f>
        <v>-</v>
      </c>
      <c r="W29" s="876"/>
      <c r="X29" s="828">
        <f t="shared" si="5"/>
        <v>14</v>
      </c>
      <c r="Y29" s="828" t="str">
        <f t="shared" si="6"/>
        <v>黒松内町</v>
      </c>
      <c r="Z29" s="941">
        <f t="shared" si="7"/>
        <v>334</v>
      </c>
      <c r="AA29" s="104" t="str">
        <f t="shared" si="8"/>
        <v>x</v>
      </c>
      <c r="AB29" s="876" t="str">
        <f>IFERROR(_xlfn.RANK.EQ(AA29,$AA$16:$AA$194,0)+COUNTIF(AA$16:AA29,AA29)-1,"-")</f>
        <v>-</v>
      </c>
      <c r="AC29" s="876"/>
      <c r="AD29" s="828">
        <f t="shared" si="9"/>
        <v>14</v>
      </c>
      <c r="AE29" s="828" t="str">
        <f t="shared" si="10"/>
        <v>富良野市</v>
      </c>
      <c r="AF29" s="85">
        <f t="shared" si="11"/>
        <v>112</v>
      </c>
      <c r="AG29" s="102"/>
      <c r="AH29" s="1">
        <v>14</v>
      </c>
      <c r="AI29" s="1" t="s">
        <v>637</v>
      </c>
      <c r="AJ29" s="940">
        <f t="shared" si="12"/>
        <v>1310</v>
      </c>
      <c r="AK29" s="877">
        <f>IFERROR(_xlfn.RANK.EQ(AJ29,$AJ$16:$AJ$29,0)+COUNTIF(AJ$16:AJ29,AJ29)-1,"-")</f>
        <v>4</v>
      </c>
      <c r="AL29" s="877"/>
      <c r="AM29" s="760" t="str">
        <f t="shared" si="13"/>
        <v>-</v>
      </c>
      <c r="AN29" s="760" t="str">
        <f t="shared" si="14"/>
        <v>-</v>
      </c>
      <c r="AO29" s="760" t="str">
        <f t="shared" si="15"/>
        <v>-</v>
      </c>
      <c r="AP29" s="940">
        <f t="shared" si="16"/>
        <v>1250</v>
      </c>
      <c r="AQ29" s="877">
        <f>IFERROR(_xlfn.RANK.EQ(AP29,$AP$16:$AP$29,0)+COUNTIF(AP$16:AP29,AP29)-1,"-")</f>
        <v>5</v>
      </c>
      <c r="AR29" s="877"/>
      <c r="AS29" s="760" t="str">
        <f t="shared" si="17"/>
        <v>-</v>
      </c>
      <c r="AT29" s="760" t="str">
        <f t="shared" si="18"/>
        <v>-</v>
      </c>
      <c r="AU29" s="760" t="str">
        <f t="shared" si="19"/>
        <v>-</v>
      </c>
      <c r="AV29" s="940">
        <f t="shared" si="20"/>
        <v>95</v>
      </c>
      <c r="AW29" s="877">
        <f>IFERROR(_xlfn.RANK.EQ(AV29,$AV$16:$AV$29,0)+COUNTIF(AV$16:AV29,AV29)-1,"-")</f>
        <v>4</v>
      </c>
      <c r="AX29" s="1037"/>
      <c r="AY29" s="1038" t="str">
        <f t="shared" si="21"/>
        <v>-</v>
      </c>
      <c r="AZ29" s="1038" t="str">
        <f t="shared" si="22"/>
        <v>-</v>
      </c>
      <c r="BA29" s="1039" t="str">
        <f t="shared" si="23"/>
        <v>-</v>
      </c>
    </row>
    <row r="30" spans="1:53" ht="26.25" customHeight="1">
      <c r="A30" s="608" t="s">
        <v>604</v>
      </c>
      <c r="B30" s="605" t="s">
        <v>604</v>
      </c>
      <c r="C30" s="606" t="s">
        <v>188</v>
      </c>
      <c r="D30" s="605" t="s">
        <v>639</v>
      </c>
      <c r="E30" s="606" t="s">
        <v>252</v>
      </c>
      <c r="F30" s="690">
        <v>40</v>
      </c>
      <c r="G30" s="691">
        <v>59</v>
      </c>
      <c r="H30" s="691" t="s">
        <v>888</v>
      </c>
      <c r="I30" s="691">
        <v>60</v>
      </c>
      <c r="J30" s="691">
        <v>24</v>
      </c>
      <c r="M30" s="346">
        <v>15</v>
      </c>
      <c r="N30" s="346" t="s">
        <v>227</v>
      </c>
      <c r="O30" s="104">
        <f t="shared" si="0"/>
        <v>240</v>
      </c>
      <c r="P30" s="876">
        <f>IFERROR(_xlfn.RANK.EQ(O30,$O$16:$O$194,0)+COUNTIF(O$16:O30,O30)-1,"-")</f>
        <v>28</v>
      </c>
      <c r="Q30" s="876"/>
      <c r="R30" s="828">
        <f t="shared" si="1"/>
        <v>15</v>
      </c>
      <c r="S30" s="828" t="str">
        <f t="shared" si="2"/>
        <v>北竜町</v>
      </c>
      <c r="T30" s="941">
        <f t="shared" si="3"/>
        <v>486</v>
      </c>
      <c r="U30" s="104">
        <f t="shared" si="4"/>
        <v>113</v>
      </c>
      <c r="V30" s="876">
        <f>IFERROR(_xlfn.RANK.EQ(U30,$U$16:$U$194,0)+COUNTIF(U$16:U30,U30)-1,"-")</f>
        <v>41</v>
      </c>
      <c r="W30" s="876"/>
      <c r="X30" s="828">
        <f t="shared" si="5"/>
        <v>15</v>
      </c>
      <c r="Y30" s="828" t="str">
        <f t="shared" si="6"/>
        <v>別海町</v>
      </c>
      <c r="Z30" s="941">
        <f t="shared" si="7"/>
        <v>275</v>
      </c>
      <c r="AA30" s="104">
        <f t="shared" si="8"/>
        <v>47</v>
      </c>
      <c r="AB30" s="876">
        <f>IFERROR(_xlfn.RANK.EQ(AA30,$AA$16:$AA$194,0)+COUNTIF(AA$16:AA30,AA30)-1,"-")</f>
        <v>62</v>
      </c>
      <c r="AC30" s="876"/>
      <c r="AD30" s="828">
        <f t="shared" si="9"/>
        <v>15</v>
      </c>
      <c r="AE30" s="828" t="str">
        <f t="shared" si="10"/>
        <v>斜里町</v>
      </c>
      <c r="AF30" s="85">
        <f t="shared" si="11"/>
        <v>109</v>
      </c>
      <c r="AG30" s="102"/>
      <c r="AH30" s="1"/>
      <c r="AI30" s="1"/>
      <c r="AJ30" s="1"/>
      <c r="AK30" s="1"/>
      <c r="AL30" s="1"/>
      <c r="AM30" s="1"/>
      <c r="AN30" s="1"/>
      <c r="AO30" s="1"/>
      <c r="AP30" s="1"/>
      <c r="AQ30" s="1"/>
      <c r="AR30" s="1"/>
      <c r="AS30" s="1"/>
      <c r="AT30" s="1"/>
      <c r="AU30" s="1"/>
      <c r="AV30" s="1"/>
      <c r="AW30" s="1"/>
    </row>
    <row r="31" spans="1:53" ht="26.25" customHeight="1">
      <c r="A31" s="608" t="s">
        <v>604</v>
      </c>
      <c r="B31" s="605" t="s">
        <v>605</v>
      </c>
      <c r="C31" s="606" t="s">
        <v>193</v>
      </c>
      <c r="D31" s="605" t="s">
        <v>640</v>
      </c>
      <c r="E31" s="606" t="s">
        <v>316</v>
      </c>
      <c r="F31" s="690" t="s">
        <v>145</v>
      </c>
      <c r="G31" s="691" t="s">
        <v>145</v>
      </c>
      <c r="H31" s="691" t="s">
        <v>145</v>
      </c>
      <c r="I31" s="691" t="s">
        <v>145</v>
      </c>
      <c r="J31" s="691" t="s">
        <v>145</v>
      </c>
      <c r="M31" s="346">
        <v>16</v>
      </c>
      <c r="N31" s="346" t="s">
        <v>246</v>
      </c>
      <c r="O31" s="104">
        <f t="shared" si="0"/>
        <v>336</v>
      </c>
      <c r="P31" s="876">
        <f>IFERROR(_xlfn.RANK.EQ(O31,$O$16:$O$194,0)+COUNTIF(O$16:O31,O31)-1,"-")</f>
        <v>21</v>
      </c>
      <c r="Q31" s="876"/>
      <c r="R31" s="828">
        <f t="shared" si="1"/>
        <v>16</v>
      </c>
      <c r="S31" s="828" t="str">
        <f t="shared" si="2"/>
        <v>黒松内町</v>
      </c>
      <c r="T31" s="941">
        <f t="shared" si="3"/>
        <v>471</v>
      </c>
      <c r="U31" s="104">
        <f t="shared" si="4"/>
        <v>189</v>
      </c>
      <c r="V31" s="876">
        <f>IFERROR(_xlfn.RANK.EQ(U31,$U$16:$U$194,0)+COUNTIF(U$16:U31,U31)-1,"-")</f>
        <v>24</v>
      </c>
      <c r="W31" s="876"/>
      <c r="X31" s="828">
        <f t="shared" si="5"/>
        <v>16</v>
      </c>
      <c r="Y31" s="828" t="str">
        <f t="shared" si="6"/>
        <v>南富良野町</v>
      </c>
      <c r="Z31" s="941">
        <f t="shared" si="7"/>
        <v>263</v>
      </c>
      <c r="AA31" s="104">
        <f t="shared" si="8"/>
        <v>56</v>
      </c>
      <c r="AB31" s="876">
        <f>IFERROR(_xlfn.RANK.EQ(AA31,$AA$16:$AA$194,0)+COUNTIF(AA$16:AA31,AA31)-1,"-")</f>
        <v>49</v>
      </c>
      <c r="AC31" s="876"/>
      <c r="AD31" s="828">
        <f t="shared" si="9"/>
        <v>15</v>
      </c>
      <c r="AE31" s="828" t="str">
        <f t="shared" si="10"/>
        <v>弟子屈町</v>
      </c>
      <c r="AF31" s="85">
        <f t="shared" si="11"/>
        <v>109</v>
      </c>
      <c r="AG31" s="102"/>
      <c r="AH31" s="1"/>
      <c r="AI31" s="1"/>
      <c r="AJ31" s="1"/>
      <c r="AK31" s="1"/>
      <c r="AL31" s="1"/>
      <c r="AM31" s="1"/>
      <c r="AN31" s="1"/>
      <c r="AO31" s="1"/>
      <c r="AP31" s="1"/>
      <c r="AQ31" s="1"/>
      <c r="AR31" s="1"/>
      <c r="AS31" s="1"/>
      <c r="AT31" s="1"/>
      <c r="AU31" s="1"/>
      <c r="AV31" s="1"/>
      <c r="AW31" s="1"/>
    </row>
    <row r="32" spans="1:53" ht="26.25" customHeight="1">
      <c r="A32" s="608" t="s">
        <v>604</v>
      </c>
      <c r="B32" s="605" t="s">
        <v>605</v>
      </c>
      <c r="C32" s="606" t="s">
        <v>193</v>
      </c>
      <c r="D32" s="605" t="s">
        <v>641</v>
      </c>
      <c r="E32" s="606" t="s">
        <v>304</v>
      </c>
      <c r="F32" s="690" t="s">
        <v>888</v>
      </c>
      <c r="G32" s="691" t="s">
        <v>888</v>
      </c>
      <c r="H32" s="691" t="s">
        <v>888</v>
      </c>
      <c r="I32" s="691" t="s">
        <v>888</v>
      </c>
      <c r="J32" s="691" t="s">
        <v>888</v>
      </c>
      <c r="M32" s="346">
        <v>17</v>
      </c>
      <c r="N32" s="346" t="s">
        <v>215</v>
      </c>
      <c r="O32" s="104" t="str">
        <f t="shared" si="0"/>
        <v>x</v>
      </c>
      <c r="P32" s="876" t="str">
        <f>IFERROR(_xlfn.RANK.EQ(O32,$O$16:$O$194,0)+COUNTIF(O$16:O32,O32)-1,"-")</f>
        <v>-</v>
      </c>
      <c r="Q32" s="876"/>
      <c r="R32" s="828">
        <f t="shared" si="1"/>
        <v>17</v>
      </c>
      <c r="S32" s="828" t="str">
        <f t="shared" si="2"/>
        <v>美深町</v>
      </c>
      <c r="T32" s="941">
        <f t="shared" si="3"/>
        <v>417</v>
      </c>
      <c r="U32" s="104" t="str">
        <f t="shared" si="4"/>
        <v>x</v>
      </c>
      <c r="V32" s="876" t="str">
        <f>IFERROR(_xlfn.RANK.EQ(U32,$U$16:$U$194,0)+COUNTIF(U$16:U32,U32)-1,"-")</f>
        <v>-</v>
      </c>
      <c r="W32" s="876"/>
      <c r="X32" s="828">
        <f t="shared" si="5"/>
        <v>17</v>
      </c>
      <c r="Y32" s="828" t="str">
        <f t="shared" si="6"/>
        <v>上川町</v>
      </c>
      <c r="Z32" s="941">
        <f t="shared" si="7"/>
        <v>241</v>
      </c>
      <c r="AA32" s="104" t="str">
        <f t="shared" si="8"/>
        <v>x</v>
      </c>
      <c r="AB32" s="876" t="str">
        <f>IFERROR(_xlfn.RANK.EQ(AA32,$AA$16:$AA$194,0)+COUNTIF(AA$16:AA32,AA32)-1,"-")</f>
        <v>-</v>
      </c>
      <c r="AC32" s="876"/>
      <c r="AD32" s="828">
        <f t="shared" si="9"/>
        <v>17</v>
      </c>
      <c r="AE32" s="828" t="str">
        <f t="shared" si="10"/>
        <v>美瑛町</v>
      </c>
      <c r="AF32" s="85">
        <f t="shared" si="11"/>
        <v>107</v>
      </c>
      <c r="AG32" s="102"/>
      <c r="AH32" s="1"/>
      <c r="AI32" s="1"/>
      <c r="AJ32" s="1"/>
      <c r="AK32" s="1"/>
      <c r="AL32" s="1"/>
      <c r="AM32" s="1"/>
      <c r="AN32" s="1"/>
      <c r="AO32" s="1"/>
      <c r="AP32" s="1"/>
      <c r="AQ32" s="1"/>
      <c r="AR32" s="1"/>
      <c r="AS32" s="1"/>
      <c r="AT32" s="1"/>
      <c r="AU32" s="1"/>
      <c r="AV32" s="1"/>
      <c r="AW32" s="1"/>
    </row>
    <row r="33" spans="1:49" ht="26.25" customHeight="1">
      <c r="A33" s="608" t="s">
        <v>604</v>
      </c>
      <c r="B33" s="605" t="s">
        <v>605</v>
      </c>
      <c r="C33" s="606" t="s">
        <v>193</v>
      </c>
      <c r="D33" s="605" t="s">
        <v>642</v>
      </c>
      <c r="E33" s="606" t="s">
        <v>360</v>
      </c>
      <c r="F33" s="690" t="s">
        <v>145</v>
      </c>
      <c r="G33" s="691" t="s">
        <v>145</v>
      </c>
      <c r="H33" s="691" t="s">
        <v>145</v>
      </c>
      <c r="I33" s="691" t="s">
        <v>145</v>
      </c>
      <c r="J33" s="691" t="s">
        <v>145</v>
      </c>
      <c r="M33" s="346">
        <v>18</v>
      </c>
      <c r="N33" s="346" t="s">
        <v>324</v>
      </c>
      <c r="O33" s="104">
        <f t="shared" si="0"/>
        <v>169</v>
      </c>
      <c r="P33" s="876">
        <f>IFERROR(_xlfn.RANK.EQ(O33,$O$16:$O$194,0)+COUNTIF(O$16:O33,O33)-1,"-")</f>
        <v>37</v>
      </c>
      <c r="Q33" s="876"/>
      <c r="R33" s="828">
        <f t="shared" si="1"/>
        <v>18</v>
      </c>
      <c r="S33" s="828" t="str">
        <f t="shared" si="2"/>
        <v>雨竜町</v>
      </c>
      <c r="T33" s="941">
        <f t="shared" si="3"/>
        <v>389</v>
      </c>
      <c r="U33" s="104">
        <f t="shared" si="4"/>
        <v>72</v>
      </c>
      <c r="V33" s="876">
        <f>IFERROR(_xlfn.RANK.EQ(U33,$U$16:$U$194,0)+COUNTIF(U$16:U33,U33)-1,"-")</f>
        <v>48</v>
      </c>
      <c r="W33" s="876"/>
      <c r="X33" s="828">
        <f t="shared" si="5"/>
        <v>18</v>
      </c>
      <c r="Y33" s="828" t="str">
        <f t="shared" si="6"/>
        <v>沼田町</v>
      </c>
      <c r="Z33" s="941">
        <f t="shared" si="7"/>
        <v>231</v>
      </c>
      <c r="AA33" s="104">
        <f t="shared" si="8"/>
        <v>43</v>
      </c>
      <c r="AB33" s="876">
        <f>IFERROR(_xlfn.RANK.EQ(AA33,$AA$16:$AA$194,0)+COUNTIF(AA$16:AA33,AA33)-1,"-")</f>
        <v>63</v>
      </c>
      <c r="AC33" s="876"/>
      <c r="AD33" s="828">
        <f t="shared" si="9"/>
        <v>18</v>
      </c>
      <c r="AE33" s="828" t="str">
        <f t="shared" si="10"/>
        <v>中標津町</v>
      </c>
      <c r="AF33" s="85">
        <f t="shared" si="11"/>
        <v>106</v>
      </c>
      <c r="AG33" s="102"/>
      <c r="AH33" s="1"/>
      <c r="AI33" s="1"/>
      <c r="AJ33" s="1"/>
      <c r="AK33" s="1"/>
      <c r="AL33" s="1"/>
      <c r="AM33" s="1"/>
      <c r="AN33" s="1"/>
      <c r="AO33" s="1"/>
      <c r="AP33" s="1"/>
      <c r="AQ33" s="1"/>
      <c r="AR33" s="1"/>
      <c r="AS33" s="1"/>
      <c r="AT33" s="1"/>
      <c r="AU33" s="1"/>
      <c r="AV33" s="1"/>
      <c r="AW33" s="1"/>
    </row>
    <row r="34" spans="1:49" ht="26.25" customHeight="1">
      <c r="A34" s="608" t="s">
        <v>604</v>
      </c>
      <c r="B34" s="605" t="s">
        <v>605</v>
      </c>
      <c r="C34" s="606" t="s">
        <v>193</v>
      </c>
      <c r="D34" s="605" t="s">
        <v>643</v>
      </c>
      <c r="E34" s="606" t="s">
        <v>356</v>
      </c>
      <c r="F34" s="690" t="s">
        <v>888</v>
      </c>
      <c r="G34" s="691" t="s">
        <v>888</v>
      </c>
      <c r="H34" s="691" t="s">
        <v>888</v>
      </c>
      <c r="I34" s="691" t="s">
        <v>888</v>
      </c>
      <c r="J34" s="691" t="s">
        <v>888</v>
      </c>
      <c r="M34" s="346">
        <v>19</v>
      </c>
      <c r="N34" s="346" t="s">
        <v>321</v>
      </c>
      <c r="O34" s="104" t="str">
        <f t="shared" si="0"/>
        <v>-</v>
      </c>
      <c r="P34" s="876" t="str">
        <f>IFERROR(_xlfn.RANK.EQ(O34,$O$16:$O$194,0)+COUNTIF(O$16:O34,O34)-1,"-")</f>
        <v>-</v>
      </c>
      <c r="Q34" s="876"/>
      <c r="R34" s="828">
        <f t="shared" si="1"/>
        <v>19</v>
      </c>
      <c r="S34" s="828" t="str">
        <f t="shared" si="2"/>
        <v>新得町</v>
      </c>
      <c r="T34" s="941">
        <f t="shared" si="3"/>
        <v>358</v>
      </c>
      <c r="U34" s="104" t="str">
        <f t="shared" si="4"/>
        <v>-</v>
      </c>
      <c r="V34" s="876" t="str">
        <f>IFERROR(_xlfn.RANK.EQ(U34,$U$16:$U$194,0)+COUNTIF(U$16:U34,U34)-1,"-")</f>
        <v>-</v>
      </c>
      <c r="W34" s="876"/>
      <c r="X34" s="828">
        <f t="shared" si="5"/>
        <v>19</v>
      </c>
      <c r="Y34" s="828" t="str">
        <f t="shared" si="6"/>
        <v>倶知安町</v>
      </c>
      <c r="Z34" s="941">
        <f t="shared" si="7"/>
        <v>221</v>
      </c>
      <c r="AA34" s="104" t="str">
        <f t="shared" si="8"/>
        <v>-</v>
      </c>
      <c r="AB34" s="876" t="str">
        <f>IFERROR(_xlfn.RANK.EQ(AA34,$AA$16:$AA$194,0)+COUNTIF(AA$16:AA34,AA34)-1,"-")</f>
        <v>-</v>
      </c>
      <c r="AC34" s="876"/>
      <c r="AD34" s="828">
        <f t="shared" si="9"/>
        <v>19</v>
      </c>
      <c r="AE34" s="828" t="str">
        <f t="shared" si="10"/>
        <v>長沼町</v>
      </c>
      <c r="AF34" s="85">
        <f t="shared" si="11"/>
        <v>104</v>
      </c>
      <c r="AG34" s="102"/>
      <c r="AH34" s="1"/>
      <c r="AI34" s="1"/>
      <c r="AJ34" s="1"/>
      <c r="AK34" s="1"/>
      <c r="AL34" s="1"/>
      <c r="AM34" s="1"/>
      <c r="AN34" s="1"/>
      <c r="AO34" s="1"/>
      <c r="AP34" s="1"/>
      <c r="AQ34" s="1"/>
      <c r="AR34" s="1"/>
      <c r="AS34" s="1"/>
      <c r="AT34" s="1"/>
      <c r="AU34" s="1"/>
      <c r="AV34" s="1"/>
      <c r="AW34" s="1"/>
    </row>
    <row r="35" spans="1:49" ht="26.25" customHeight="1">
      <c r="A35" s="608" t="s">
        <v>604</v>
      </c>
      <c r="B35" s="605" t="s">
        <v>605</v>
      </c>
      <c r="C35" s="606" t="s">
        <v>193</v>
      </c>
      <c r="D35" s="605" t="s">
        <v>644</v>
      </c>
      <c r="E35" s="606" t="s">
        <v>329</v>
      </c>
      <c r="F35" s="690">
        <v>119</v>
      </c>
      <c r="G35" s="691">
        <v>50</v>
      </c>
      <c r="H35" s="691">
        <v>47</v>
      </c>
      <c r="I35" s="691">
        <v>55</v>
      </c>
      <c r="J35" s="691">
        <v>60</v>
      </c>
      <c r="M35" s="346">
        <v>20</v>
      </c>
      <c r="N35" s="346" t="s">
        <v>217</v>
      </c>
      <c r="O35" s="104">
        <f t="shared" si="0"/>
        <v>877</v>
      </c>
      <c r="P35" s="876">
        <f>IFERROR(_xlfn.RANK.EQ(O35,$O$16:$O$194,0)+COUNTIF(O$16:O35,O35)-1,"-")</f>
        <v>6</v>
      </c>
      <c r="Q35" s="876"/>
      <c r="R35" s="828">
        <f t="shared" si="1"/>
        <v>20</v>
      </c>
      <c r="S35" s="828" t="str">
        <f t="shared" si="2"/>
        <v>せたな町</v>
      </c>
      <c r="T35" s="941">
        <f t="shared" si="3"/>
        <v>357</v>
      </c>
      <c r="U35" s="104">
        <f t="shared" si="4"/>
        <v>715</v>
      </c>
      <c r="V35" s="876">
        <f>IFERROR(_xlfn.RANK.EQ(U35,$U$16:$U$194,0)+COUNTIF(U$16:U35,U35)-1,"-")</f>
        <v>6</v>
      </c>
      <c r="W35" s="876"/>
      <c r="X35" s="828">
        <f t="shared" si="5"/>
        <v>20</v>
      </c>
      <c r="Y35" s="828" t="str">
        <f t="shared" si="6"/>
        <v>北竜町</v>
      </c>
      <c r="Z35" s="941">
        <f t="shared" si="7"/>
        <v>211</v>
      </c>
      <c r="AA35" s="104">
        <f t="shared" si="8"/>
        <v>82</v>
      </c>
      <c r="AB35" s="876">
        <f>IFERROR(_xlfn.RANK.EQ(AA35,$AA$16:$AA$194,0)+COUNTIF(AA$16:AA35,AA35)-1,"-")</f>
        <v>32</v>
      </c>
      <c r="AC35" s="876"/>
      <c r="AD35" s="828">
        <f t="shared" si="9"/>
        <v>20</v>
      </c>
      <c r="AE35" s="828" t="str">
        <f t="shared" si="10"/>
        <v>清里町</v>
      </c>
      <c r="AF35" s="85">
        <f t="shared" si="11"/>
        <v>102</v>
      </c>
      <c r="AG35" s="102"/>
      <c r="AH35" s="1"/>
      <c r="AI35" s="1"/>
      <c r="AJ35" s="1"/>
      <c r="AK35" s="1"/>
      <c r="AL35" s="1"/>
      <c r="AM35" s="1"/>
      <c r="AN35" s="1"/>
      <c r="AO35" s="1"/>
      <c r="AP35" s="1"/>
      <c r="AQ35" s="1"/>
      <c r="AR35" s="1"/>
      <c r="AS35" s="1"/>
      <c r="AT35" s="1"/>
      <c r="AU35" s="1"/>
      <c r="AV35" s="1"/>
      <c r="AW35" s="1"/>
    </row>
    <row r="36" spans="1:49" ht="26.25" customHeight="1">
      <c r="A36" s="608" t="s">
        <v>604</v>
      </c>
      <c r="B36" s="605" t="s">
        <v>605</v>
      </c>
      <c r="C36" s="606" t="s">
        <v>193</v>
      </c>
      <c r="D36" s="605" t="s">
        <v>645</v>
      </c>
      <c r="E36" s="606" t="s">
        <v>344</v>
      </c>
      <c r="F36" s="690" t="s">
        <v>145</v>
      </c>
      <c r="G36" s="691" t="s">
        <v>145</v>
      </c>
      <c r="H36" s="691" t="s">
        <v>145</v>
      </c>
      <c r="I36" s="691" t="s">
        <v>145</v>
      </c>
      <c r="J36" s="691" t="s">
        <v>145</v>
      </c>
      <c r="M36" s="346">
        <v>21</v>
      </c>
      <c r="N36" s="346" t="s">
        <v>228</v>
      </c>
      <c r="O36" s="104">
        <f t="shared" si="0"/>
        <v>975</v>
      </c>
      <c r="P36" s="876">
        <f>IFERROR(_xlfn.RANK.EQ(O36,$O$16:$O$194,0)+COUNTIF(O$16:O36,O36)-1,"-")</f>
        <v>5</v>
      </c>
      <c r="Q36" s="876"/>
      <c r="R36" s="828">
        <f t="shared" si="1"/>
        <v>21</v>
      </c>
      <c r="S36" s="828" t="str">
        <f t="shared" si="2"/>
        <v>芦別市</v>
      </c>
      <c r="T36" s="941">
        <f t="shared" si="3"/>
        <v>336</v>
      </c>
      <c r="U36" s="104">
        <f t="shared" si="4"/>
        <v>853</v>
      </c>
      <c r="V36" s="876">
        <f>IFERROR(_xlfn.RANK.EQ(U36,$U$16:$U$194,0)+COUNTIF(U$16:U36,U36)-1,"-")</f>
        <v>4</v>
      </c>
      <c r="W36" s="876"/>
      <c r="X36" s="828">
        <f t="shared" si="5"/>
        <v>20</v>
      </c>
      <c r="Y36" s="828" t="str">
        <f t="shared" si="6"/>
        <v>中川町</v>
      </c>
      <c r="Z36" s="941">
        <f t="shared" si="7"/>
        <v>211</v>
      </c>
      <c r="AA36" s="104">
        <f t="shared" si="8"/>
        <v>87</v>
      </c>
      <c r="AB36" s="876">
        <f>IFERROR(_xlfn.RANK.EQ(AA36,$AA$16:$AA$194,0)+COUNTIF(AA$16:AA36,AA36)-1,"-")</f>
        <v>28</v>
      </c>
      <c r="AC36" s="876"/>
      <c r="AD36" s="828">
        <f t="shared" si="9"/>
        <v>21</v>
      </c>
      <c r="AE36" s="828" t="str">
        <f t="shared" si="10"/>
        <v>東川町</v>
      </c>
      <c r="AF36" s="85">
        <f t="shared" si="11"/>
        <v>101</v>
      </c>
      <c r="AG36" s="102"/>
      <c r="AH36" s="1"/>
      <c r="AI36" s="1"/>
      <c r="AJ36" s="1"/>
      <c r="AK36" s="1"/>
      <c r="AL36" s="1"/>
      <c r="AM36" s="1"/>
      <c r="AN36" s="1"/>
      <c r="AO36" s="1"/>
      <c r="AP36" s="1"/>
      <c r="AQ36" s="1"/>
      <c r="AR36" s="1"/>
      <c r="AS36" s="1"/>
      <c r="AT36" s="1"/>
      <c r="AU36" s="1"/>
      <c r="AV36" s="1"/>
      <c r="AW36" s="1"/>
    </row>
    <row r="37" spans="1:49" ht="26.25" customHeight="1">
      <c r="A37" s="608" t="s">
        <v>604</v>
      </c>
      <c r="B37" s="605" t="s">
        <v>605</v>
      </c>
      <c r="C37" s="606" t="s">
        <v>193</v>
      </c>
      <c r="D37" s="605" t="s">
        <v>646</v>
      </c>
      <c r="E37" s="606" t="s">
        <v>335</v>
      </c>
      <c r="F37" s="690" t="s">
        <v>145</v>
      </c>
      <c r="G37" s="691" t="s">
        <v>145</v>
      </c>
      <c r="H37" s="691" t="s">
        <v>145</v>
      </c>
      <c r="I37" s="691" t="s">
        <v>145</v>
      </c>
      <c r="J37" s="691" t="s">
        <v>145</v>
      </c>
      <c r="M37" s="346">
        <v>22</v>
      </c>
      <c r="N37" s="346" t="s">
        <v>306</v>
      </c>
      <c r="O37" s="104">
        <f t="shared" si="0"/>
        <v>31</v>
      </c>
      <c r="P37" s="876">
        <f>IFERROR(_xlfn.RANK.EQ(O37,$O$16:$O$194,0)+COUNTIF(O$16:O37,O37)-1,"-")</f>
        <v>69</v>
      </c>
      <c r="Q37" s="876"/>
      <c r="R37" s="828">
        <f t="shared" si="1"/>
        <v>22</v>
      </c>
      <c r="S37" s="828" t="str">
        <f t="shared" si="2"/>
        <v>蘭越町</v>
      </c>
      <c r="T37" s="941">
        <f t="shared" si="3"/>
        <v>292</v>
      </c>
      <c r="U37" s="104">
        <f t="shared" si="4"/>
        <v>16</v>
      </c>
      <c r="V37" s="876">
        <f>IFERROR(_xlfn.RANK.EQ(U37,$U$16:$U$194,0)+COUNTIF(U$16:U37,U37)-1,"-")</f>
        <v>70</v>
      </c>
      <c r="W37" s="876"/>
      <c r="X37" s="828">
        <f t="shared" si="5"/>
        <v>22</v>
      </c>
      <c r="Y37" s="828" t="str">
        <f t="shared" si="6"/>
        <v>せたな町</v>
      </c>
      <c r="Z37" s="941">
        <f t="shared" si="7"/>
        <v>203</v>
      </c>
      <c r="AA37" s="104">
        <f t="shared" si="8"/>
        <v>51</v>
      </c>
      <c r="AB37" s="876">
        <f>IFERROR(_xlfn.RANK.EQ(AA37,$AA$16:$AA$194,0)+COUNTIF(AA$16:AA37,AA37)-1,"-")</f>
        <v>55</v>
      </c>
      <c r="AC37" s="876"/>
      <c r="AD37" s="828">
        <f t="shared" si="9"/>
        <v>22</v>
      </c>
      <c r="AE37" s="828" t="str">
        <f t="shared" si="10"/>
        <v>別海町</v>
      </c>
      <c r="AF37" s="85">
        <f t="shared" si="11"/>
        <v>100</v>
      </c>
      <c r="AG37" s="102"/>
      <c r="AH37" s="1"/>
      <c r="AI37" s="1"/>
      <c r="AJ37" s="1"/>
      <c r="AK37" s="1"/>
      <c r="AL37" s="1"/>
      <c r="AM37" s="1"/>
      <c r="AN37" s="1"/>
      <c r="AO37" s="1"/>
      <c r="AP37" s="1"/>
      <c r="AQ37" s="1"/>
      <c r="AR37" s="1"/>
      <c r="AS37" s="1"/>
      <c r="AT37" s="1"/>
      <c r="AU37" s="1"/>
      <c r="AV37" s="1"/>
      <c r="AW37" s="1"/>
    </row>
    <row r="38" spans="1:49" ht="26.25" customHeight="1">
      <c r="A38" s="608" t="s">
        <v>604</v>
      </c>
      <c r="B38" s="605" t="s">
        <v>605</v>
      </c>
      <c r="C38" s="606" t="s">
        <v>193</v>
      </c>
      <c r="D38" s="605" t="s">
        <v>647</v>
      </c>
      <c r="E38" s="606" t="s">
        <v>369</v>
      </c>
      <c r="F38" s="690" t="s">
        <v>145</v>
      </c>
      <c r="G38" s="691" t="s">
        <v>145</v>
      </c>
      <c r="H38" s="691" t="s">
        <v>145</v>
      </c>
      <c r="I38" s="691" t="s">
        <v>145</v>
      </c>
      <c r="J38" s="691" t="s">
        <v>145</v>
      </c>
      <c r="M38" s="346">
        <v>23</v>
      </c>
      <c r="N38" s="346" t="s">
        <v>309</v>
      </c>
      <c r="O38" s="104" t="str">
        <f t="shared" si="0"/>
        <v>-</v>
      </c>
      <c r="P38" s="876" t="str">
        <f>IFERROR(_xlfn.RANK.EQ(O38,$O$16:$O$194,0)+COUNTIF(O$16:O38,O38)-1,"-")</f>
        <v>-</v>
      </c>
      <c r="Q38" s="876"/>
      <c r="R38" s="828">
        <f t="shared" si="1"/>
        <v>23</v>
      </c>
      <c r="S38" s="828" t="str">
        <f t="shared" si="2"/>
        <v>別海町</v>
      </c>
      <c r="T38" s="941">
        <f t="shared" si="3"/>
        <v>276</v>
      </c>
      <c r="U38" s="104" t="str">
        <f t="shared" si="4"/>
        <v>-</v>
      </c>
      <c r="V38" s="876" t="str">
        <f>IFERROR(_xlfn.RANK.EQ(U38,$U$16:$U$194,0)+COUNTIF(U$16:U38,U38)-1,"-")</f>
        <v>-</v>
      </c>
      <c r="W38" s="876"/>
      <c r="X38" s="828">
        <f t="shared" si="5"/>
        <v>23</v>
      </c>
      <c r="Y38" s="828" t="str">
        <f t="shared" si="6"/>
        <v>雨竜町</v>
      </c>
      <c r="Z38" s="941">
        <f t="shared" si="7"/>
        <v>199</v>
      </c>
      <c r="AA38" s="104" t="str">
        <f t="shared" si="8"/>
        <v>-</v>
      </c>
      <c r="AB38" s="876" t="str">
        <f>IFERROR(_xlfn.RANK.EQ(AA38,$AA$16:$AA$194,0)+COUNTIF(AA$16:AA38,AA38)-1,"-")</f>
        <v>-</v>
      </c>
      <c r="AC38" s="876"/>
      <c r="AD38" s="828">
        <f t="shared" si="9"/>
        <v>23</v>
      </c>
      <c r="AE38" s="828" t="str">
        <f t="shared" si="10"/>
        <v>上川町</v>
      </c>
      <c r="AF38" s="85">
        <f t="shared" si="11"/>
        <v>93</v>
      </c>
      <c r="AG38" s="102"/>
      <c r="AH38" s="1"/>
      <c r="AI38" s="1"/>
      <c r="AJ38" s="1"/>
      <c r="AK38" s="1"/>
      <c r="AL38" s="1"/>
      <c r="AM38" s="1"/>
      <c r="AN38" s="1"/>
      <c r="AO38" s="1"/>
      <c r="AP38" s="1"/>
      <c r="AQ38" s="1"/>
      <c r="AR38" s="1"/>
      <c r="AS38" s="1"/>
      <c r="AT38" s="1"/>
      <c r="AU38" s="1"/>
      <c r="AV38" s="1"/>
      <c r="AW38" s="1"/>
    </row>
    <row r="39" spans="1:49" ht="26.25" customHeight="1">
      <c r="A39" s="608" t="s">
        <v>604</v>
      </c>
      <c r="B39" s="605" t="s">
        <v>605</v>
      </c>
      <c r="C39" s="606" t="s">
        <v>193</v>
      </c>
      <c r="D39" s="605" t="s">
        <v>648</v>
      </c>
      <c r="E39" s="606" t="s">
        <v>301</v>
      </c>
      <c r="F39" s="690" t="s">
        <v>145</v>
      </c>
      <c r="G39" s="691" t="s">
        <v>145</v>
      </c>
      <c r="H39" s="691" t="s">
        <v>145</v>
      </c>
      <c r="I39" s="691" t="s">
        <v>145</v>
      </c>
      <c r="J39" s="691" t="s">
        <v>145</v>
      </c>
      <c r="M39" s="346">
        <v>24</v>
      </c>
      <c r="N39" s="346" t="s">
        <v>241</v>
      </c>
      <c r="O39" s="104">
        <f t="shared" si="0"/>
        <v>34</v>
      </c>
      <c r="P39" s="876">
        <f>IFERROR(_xlfn.RANK.EQ(O39,$O$16:$O$194,0)+COUNTIF(O$16:O39,O39)-1,"-")</f>
        <v>68</v>
      </c>
      <c r="Q39" s="876"/>
      <c r="R39" s="828">
        <f t="shared" si="1"/>
        <v>24</v>
      </c>
      <c r="S39" s="828" t="str">
        <f t="shared" si="2"/>
        <v>標津町</v>
      </c>
      <c r="T39" s="941">
        <f t="shared" si="3"/>
        <v>264</v>
      </c>
      <c r="U39" s="104">
        <f t="shared" si="4"/>
        <v>40</v>
      </c>
      <c r="V39" s="876">
        <f>IFERROR(_xlfn.RANK.EQ(U39,$U$16:$U$194,0)+COUNTIF(U$16:U39,U39)-1,"-")</f>
        <v>62</v>
      </c>
      <c r="W39" s="876"/>
      <c r="X39" s="828">
        <f t="shared" si="5"/>
        <v>24</v>
      </c>
      <c r="Y39" s="828" t="str">
        <f t="shared" si="6"/>
        <v>芦別市</v>
      </c>
      <c r="Z39" s="941">
        <f t="shared" si="7"/>
        <v>189</v>
      </c>
      <c r="AA39" s="104">
        <f t="shared" si="8"/>
        <v>119</v>
      </c>
      <c r="AB39" s="876">
        <f>IFERROR(_xlfn.RANK.EQ(AA39,$AA$16:$AA$194,0)+COUNTIF(AA$16:AA39,AA39)-1,"-")</f>
        <v>10</v>
      </c>
      <c r="AC39" s="876"/>
      <c r="AD39" s="828">
        <f t="shared" si="9"/>
        <v>24</v>
      </c>
      <c r="AE39" s="828" t="str">
        <f t="shared" si="10"/>
        <v>乙部町</v>
      </c>
      <c r="AF39" s="85">
        <f t="shared" si="11"/>
        <v>91</v>
      </c>
      <c r="AG39" s="102"/>
      <c r="AH39" s="1"/>
      <c r="AI39" s="1"/>
      <c r="AJ39" s="1"/>
      <c r="AK39" s="1"/>
      <c r="AL39" s="1"/>
      <c r="AM39" s="1"/>
      <c r="AN39" s="1"/>
      <c r="AO39" s="1"/>
      <c r="AP39" s="1"/>
      <c r="AQ39" s="1"/>
      <c r="AR39" s="1"/>
      <c r="AS39" s="1"/>
      <c r="AT39" s="1"/>
      <c r="AU39" s="1"/>
      <c r="AV39" s="1"/>
      <c r="AW39" s="1"/>
    </row>
    <row r="40" spans="1:49" ht="26.25" customHeight="1">
      <c r="A40" s="608" t="s">
        <v>604</v>
      </c>
      <c r="B40" s="605" t="s">
        <v>605</v>
      </c>
      <c r="C40" s="606" t="s">
        <v>193</v>
      </c>
      <c r="D40" s="605" t="s">
        <v>649</v>
      </c>
      <c r="E40" s="606" t="s">
        <v>338</v>
      </c>
      <c r="F40" s="690" t="s">
        <v>888</v>
      </c>
      <c r="G40" s="691" t="s">
        <v>888</v>
      </c>
      <c r="H40" s="691" t="s">
        <v>888</v>
      </c>
      <c r="I40" s="691" t="s">
        <v>145</v>
      </c>
      <c r="J40" s="691" t="s">
        <v>888</v>
      </c>
      <c r="M40" s="346">
        <v>25</v>
      </c>
      <c r="N40" s="346" t="s">
        <v>209</v>
      </c>
      <c r="O40" s="104">
        <f t="shared" si="0"/>
        <v>203</v>
      </c>
      <c r="P40" s="876">
        <f>IFERROR(_xlfn.RANK.EQ(O40,$O$16:$O$194,0)+COUNTIF(O$16:O40,O40)-1,"-")</f>
        <v>32</v>
      </c>
      <c r="Q40" s="876"/>
      <c r="R40" s="828">
        <f t="shared" si="1"/>
        <v>25</v>
      </c>
      <c r="S40" s="828" t="str">
        <f t="shared" si="2"/>
        <v>秩父別町</v>
      </c>
      <c r="T40" s="941">
        <f t="shared" si="3"/>
        <v>261</v>
      </c>
      <c r="U40" s="104">
        <f t="shared" si="4"/>
        <v>109</v>
      </c>
      <c r="V40" s="876">
        <f>IFERROR(_xlfn.RANK.EQ(U40,$U$16:$U$194,0)+COUNTIF(U$16:U40,U40)-1,"-")</f>
        <v>42</v>
      </c>
      <c r="W40" s="876"/>
      <c r="X40" s="828">
        <f t="shared" si="5"/>
        <v>24</v>
      </c>
      <c r="Y40" s="828" t="str">
        <f t="shared" si="6"/>
        <v>新十津川町</v>
      </c>
      <c r="Z40" s="941">
        <f t="shared" si="7"/>
        <v>189</v>
      </c>
      <c r="AA40" s="104">
        <f t="shared" si="8"/>
        <v>54</v>
      </c>
      <c r="AB40" s="876">
        <f>IFERROR(_xlfn.RANK.EQ(AA40,$AA$16:$AA$194,0)+COUNTIF(AA$16:AA40,AA40)-1,"-")</f>
        <v>52</v>
      </c>
      <c r="AC40" s="876"/>
      <c r="AD40" s="828">
        <f t="shared" si="9"/>
        <v>25</v>
      </c>
      <c r="AE40" s="828" t="str">
        <f t="shared" si="10"/>
        <v>岩見沢市</v>
      </c>
      <c r="AF40" s="85">
        <f t="shared" si="11"/>
        <v>90</v>
      </c>
      <c r="AG40" s="102"/>
      <c r="AH40" s="1"/>
      <c r="AI40" s="1"/>
      <c r="AJ40" s="1"/>
      <c r="AK40" s="1"/>
      <c r="AL40" s="1"/>
      <c r="AM40" s="1"/>
      <c r="AN40" s="1"/>
      <c r="AO40" s="1"/>
      <c r="AP40" s="1"/>
      <c r="AQ40" s="1"/>
      <c r="AR40" s="1"/>
      <c r="AS40" s="1"/>
      <c r="AT40" s="1"/>
      <c r="AU40" s="1"/>
      <c r="AV40" s="1"/>
      <c r="AW40" s="1"/>
    </row>
    <row r="41" spans="1:49" ht="26.25" customHeight="1">
      <c r="A41" s="608" t="s">
        <v>604</v>
      </c>
      <c r="B41" s="605" t="s">
        <v>605</v>
      </c>
      <c r="C41" s="606" t="s">
        <v>193</v>
      </c>
      <c r="D41" s="605" t="s">
        <v>650</v>
      </c>
      <c r="E41" s="606" t="s">
        <v>355</v>
      </c>
      <c r="F41" s="690" t="s">
        <v>145</v>
      </c>
      <c r="G41" s="691" t="s">
        <v>145</v>
      </c>
      <c r="H41" s="691" t="s">
        <v>145</v>
      </c>
      <c r="I41" s="691" t="s">
        <v>145</v>
      </c>
      <c r="J41" s="691" t="s">
        <v>145</v>
      </c>
      <c r="M41" s="346">
        <v>26</v>
      </c>
      <c r="N41" s="346" t="s">
        <v>315</v>
      </c>
      <c r="O41" s="104">
        <f t="shared" si="0"/>
        <v>175</v>
      </c>
      <c r="P41" s="876">
        <f>IFERROR(_xlfn.RANK.EQ(O41,$O$16:$O$194,0)+COUNTIF(O$16:O41,O41)-1,"-")</f>
        <v>36</v>
      </c>
      <c r="Q41" s="876"/>
      <c r="R41" s="828">
        <f t="shared" si="1"/>
        <v>26</v>
      </c>
      <c r="S41" s="828" t="str">
        <f t="shared" si="2"/>
        <v>上川町</v>
      </c>
      <c r="T41" s="941">
        <f t="shared" si="3"/>
        <v>260</v>
      </c>
      <c r="U41" s="104">
        <f t="shared" si="4"/>
        <v>88</v>
      </c>
      <c r="V41" s="876">
        <f>IFERROR(_xlfn.RANK.EQ(U41,$U$16:$U$194,0)+COUNTIF(U$16:U41,U41)-1,"-")</f>
        <v>45</v>
      </c>
      <c r="W41" s="876"/>
      <c r="X41" s="828">
        <f t="shared" si="5"/>
        <v>26</v>
      </c>
      <c r="Y41" s="828" t="str">
        <f t="shared" si="6"/>
        <v>乙部町</v>
      </c>
      <c r="Z41" s="941">
        <f t="shared" si="7"/>
        <v>185</v>
      </c>
      <c r="AA41" s="104">
        <f t="shared" si="8"/>
        <v>50</v>
      </c>
      <c r="AB41" s="876">
        <f>IFERROR(_xlfn.RANK.EQ(AA41,$AA$16:$AA$194,0)+COUNTIF(AA$16:AA41,AA41)-1,"-")</f>
        <v>58</v>
      </c>
      <c r="AC41" s="876"/>
      <c r="AD41" s="828">
        <f t="shared" si="9"/>
        <v>26</v>
      </c>
      <c r="AE41" s="828" t="str">
        <f t="shared" si="10"/>
        <v>東神楽町</v>
      </c>
      <c r="AF41" s="85">
        <f t="shared" si="11"/>
        <v>89</v>
      </c>
      <c r="AG41" s="102"/>
      <c r="AH41" s="1"/>
      <c r="AI41" s="1"/>
      <c r="AJ41" s="1"/>
      <c r="AK41" s="1"/>
      <c r="AL41" s="1"/>
      <c r="AM41" s="1"/>
      <c r="AN41" s="1"/>
      <c r="AO41" s="1"/>
      <c r="AP41" s="1"/>
      <c r="AQ41" s="1"/>
      <c r="AR41" s="1"/>
      <c r="AS41" s="1"/>
      <c r="AT41" s="1"/>
      <c r="AU41" s="1"/>
      <c r="AV41" s="1"/>
      <c r="AW41" s="1"/>
    </row>
    <row r="42" spans="1:49" ht="26.25" customHeight="1">
      <c r="A42" s="608" t="s">
        <v>604</v>
      </c>
      <c r="B42" s="605" t="s">
        <v>606</v>
      </c>
      <c r="C42" s="606" t="s">
        <v>194</v>
      </c>
      <c r="D42" s="605" t="s">
        <v>651</v>
      </c>
      <c r="E42" s="606" t="s">
        <v>342</v>
      </c>
      <c r="F42" s="690" t="s">
        <v>888</v>
      </c>
      <c r="G42" s="691" t="s">
        <v>888</v>
      </c>
      <c r="H42" s="691" t="s">
        <v>888</v>
      </c>
      <c r="I42" s="691" t="s">
        <v>888</v>
      </c>
      <c r="J42" s="691" t="s">
        <v>888</v>
      </c>
      <c r="M42" s="346">
        <v>27</v>
      </c>
      <c r="N42" s="346" t="s">
        <v>370</v>
      </c>
      <c r="O42" s="104" t="str">
        <f t="shared" si="0"/>
        <v>-</v>
      </c>
      <c r="P42" s="876" t="str">
        <f>IFERROR(_xlfn.RANK.EQ(O42,$O$16:$O$194,0)+COUNTIF(O$16:O42,O42)-1,"-")</f>
        <v>-</v>
      </c>
      <c r="Q42" s="876"/>
      <c r="R42" s="828">
        <f t="shared" si="1"/>
        <v>27</v>
      </c>
      <c r="S42" s="828" t="str">
        <f t="shared" si="2"/>
        <v>鷹栖町</v>
      </c>
      <c r="T42" s="941">
        <f t="shared" si="3"/>
        <v>241</v>
      </c>
      <c r="U42" s="104" t="str">
        <f t="shared" si="4"/>
        <v>-</v>
      </c>
      <c r="V42" s="876" t="str">
        <f>IFERROR(_xlfn.RANK.EQ(U42,$U$16:$U$194,0)+COUNTIF(U$16:U42,U42)-1,"-")</f>
        <v>-</v>
      </c>
      <c r="W42" s="876"/>
      <c r="X42" s="828">
        <f t="shared" si="5"/>
        <v>27</v>
      </c>
      <c r="Y42" s="828" t="str">
        <f t="shared" si="6"/>
        <v>蘭越町</v>
      </c>
      <c r="Z42" s="941">
        <f t="shared" si="7"/>
        <v>184</v>
      </c>
      <c r="AA42" s="104" t="str">
        <f t="shared" si="8"/>
        <v>-</v>
      </c>
      <c r="AB42" s="876" t="str">
        <f>IFERROR(_xlfn.RANK.EQ(AA42,$AA$16:$AA$194,0)+COUNTIF(AA$16:AA42,AA42)-1,"-")</f>
        <v>-</v>
      </c>
      <c r="AC42" s="876"/>
      <c r="AD42" s="828">
        <f t="shared" si="9"/>
        <v>27</v>
      </c>
      <c r="AE42" s="828" t="str">
        <f t="shared" si="10"/>
        <v>美幌町</v>
      </c>
      <c r="AF42" s="85">
        <f t="shared" si="11"/>
        <v>88</v>
      </c>
      <c r="AG42" s="102"/>
      <c r="AH42" s="1"/>
      <c r="AI42" s="1"/>
      <c r="AJ42" s="1"/>
      <c r="AK42" s="1"/>
      <c r="AL42" s="1"/>
      <c r="AM42" s="1"/>
      <c r="AN42" s="1"/>
      <c r="AO42" s="1"/>
      <c r="AP42" s="1"/>
      <c r="AQ42" s="1"/>
      <c r="AR42" s="1"/>
      <c r="AS42" s="1"/>
      <c r="AT42" s="1"/>
      <c r="AU42" s="1"/>
      <c r="AV42" s="1"/>
      <c r="AW42" s="1"/>
    </row>
    <row r="43" spans="1:49" ht="26.25" customHeight="1">
      <c r="A43" s="608" t="s">
        <v>604</v>
      </c>
      <c r="B43" s="605" t="s">
        <v>606</v>
      </c>
      <c r="C43" s="606" t="s">
        <v>194</v>
      </c>
      <c r="D43" s="605" t="s">
        <v>652</v>
      </c>
      <c r="E43" s="606" t="s">
        <v>302</v>
      </c>
      <c r="F43" s="690" t="s">
        <v>888</v>
      </c>
      <c r="G43" s="691">
        <v>66</v>
      </c>
      <c r="H43" s="691" t="s">
        <v>888</v>
      </c>
      <c r="I43" s="691" t="s">
        <v>888</v>
      </c>
      <c r="J43" s="691" t="s">
        <v>888</v>
      </c>
      <c r="M43" s="346">
        <v>28</v>
      </c>
      <c r="N43" s="346" t="s">
        <v>212</v>
      </c>
      <c r="O43" s="104">
        <f t="shared" si="0"/>
        <v>2070</v>
      </c>
      <c r="P43" s="876">
        <f>IFERROR(_xlfn.RANK.EQ(O43,$O$16:$O$194,0)+COUNTIF(O$16:O43,O43)-1,"-")</f>
        <v>2</v>
      </c>
      <c r="Q43" s="876"/>
      <c r="R43" s="828">
        <f t="shared" si="1"/>
        <v>28</v>
      </c>
      <c r="S43" s="828" t="str">
        <f t="shared" si="2"/>
        <v>美唄市</v>
      </c>
      <c r="T43" s="941">
        <f t="shared" si="3"/>
        <v>240</v>
      </c>
      <c r="U43" s="104">
        <f t="shared" si="4"/>
        <v>893</v>
      </c>
      <c r="V43" s="876">
        <f>IFERROR(_xlfn.RANK.EQ(U43,$U$16:$U$194,0)+COUNTIF(U$16:U43,U43)-1,"-")</f>
        <v>3</v>
      </c>
      <c r="W43" s="876"/>
      <c r="X43" s="828">
        <f t="shared" si="5"/>
        <v>28</v>
      </c>
      <c r="Y43" s="828" t="str">
        <f t="shared" si="6"/>
        <v>富良野市</v>
      </c>
      <c r="Z43" s="941">
        <f t="shared" si="7"/>
        <v>182</v>
      </c>
      <c r="AA43" s="104">
        <f t="shared" si="8"/>
        <v>43</v>
      </c>
      <c r="AB43" s="876">
        <f>IFERROR(_xlfn.RANK.EQ(AA43,$AA$16:$AA$194,0)+COUNTIF(AA$16:AA43,AA43)-1,"-")</f>
        <v>64</v>
      </c>
      <c r="AC43" s="876"/>
      <c r="AD43" s="828">
        <f t="shared" si="9"/>
        <v>28</v>
      </c>
      <c r="AE43" s="828" t="str">
        <f t="shared" si="10"/>
        <v>名寄市</v>
      </c>
      <c r="AF43" s="85">
        <f t="shared" si="11"/>
        <v>87</v>
      </c>
      <c r="AG43" s="102"/>
      <c r="AH43" s="1"/>
      <c r="AI43" s="1"/>
      <c r="AJ43" s="1"/>
      <c r="AK43" s="1"/>
      <c r="AL43" s="1"/>
      <c r="AM43" s="1"/>
      <c r="AN43" s="1"/>
      <c r="AO43" s="1"/>
      <c r="AP43" s="1"/>
      <c r="AQ43" s="1"/>
      <c r="AR43" s="1"/>
      <c r="AS43" s="1"/>
      <c r="AT43" s="1"/>
      <c r="AU43" s="1"/>
      <c r="AV43" s="1"/>
      <c r="AW43" s="1"/>
    </row>
    <row r="44" spans="1:49" ht="26.25" customHeight="1">
      <c r="A44" s="608" t="s">
        <v>604</v>
      </c>
      <c r="B44" s="605" t="s">
        <v>606</v>
      </c>
      <c r="C44" s="606" t="s">
        <v>194</v>
      </c>
      <c r="D44" s="605" t="s">
        <v>653</v>
      </c>
      <c r="E44" s="606" t="s">
        <v>293</v>
      </c>
      <c r="F44" s="690">
        <v>36</v>
      </c>
      <c r="G44" s="691">
        <v>56</v>
      </c>
      <c r="H44" s="691">
        <v>53</v>
      </c>
      <c r="I44" s="691">
        <v>59</v>
      </c>
      <c r="J44" s="691">
        <v>20</v>
      </c>
      <c r="M44" s="346">
        <v>29</v>
      </c>
      <c r="N44" s="346" t="s">
        <v>250</v>
      </c>
      <c r="O44" s="104">
        <f t="shared" si="0"/>
        <v>162</v>
      </c>
      <c r="P44" s="876">
        <f>IFERROR(_xlfn.RANK.EQ(O44,$O$16:$O$194,0)+COUNTIF(O$16:O44,O44)-1,"-")</f>
        <v>38</v>
      </c>
      <c r="Q44" s="876"/>
      <c r="R44" s="828">
        <f t="shared" si="1"/>
        <v>29</v>
      </c>
      <c r="S44" s="828" t="str">
        <f t="shared" si="2"/>
        <v>下川町</v>
      </c>
      <c r="T44" s="941">
        <f t="shared" si="3"/>
        <v>212</v>
      </c>
      <c r="U44" s="104">
        <f t="shared" si="4"/>
        <v>182</v>
      </c>
      <c r="V44" s="876">
        <f>IFERROR(_xlfn.RANK.EQ(U44,$U$16:$U$194,0)+COUNTIF(U$16:U44,U44)-1,"-")</f>
        <v>28</v>
      </c>
      <c r="W44" s="876"/>
      <c r="X44" s="828">
        <f t="shared" si="5"/>
        <v>29</v>
      </c>
      <c r="Y44" s="828" t="str">
        <f t="shared" si="6"/>
        <v>岩見沢市</v>
      </c>
      <c r="Z44" s="941">
        <f t="shared" si="7"/>
        <v>174</v>
      </c>
      <c r="AA44" s="104">
        <f t="shared" si="8"/>
        <v>112</v>
      </c>
      <c r="AB44" s="876">
        <f>IFERROR(_xlfn.RANK.EQ(AA44,$AA$16:$AA$194,0)+COUNTIF(AA$16:AA44,AA44)-1,"-")</f>
        <v>14</v>
      </c>
      <c r="AC44" s="876"/>
      <c r="AD44" s="828">
        <f t="shared" si="9"/>
        <v>28</v>
      </c>
      <c r="AE44" s="828" t="str">
        <f t="shared" si="10"/>
        <v>美深町</v>
      </c>
      <c r="AF44" s="85">
        <f t="shared" si="11"/>
        <v>87</v>
      </c>
      <c r="AG44" s="102"/>
      <c r="AH44" s="1"/>
      <c r="AI44" s="1"/>
      <c r="AJ44" s="1"/>
      <c r="AK44" s="1"/>
      <c r="AL44" s="1"/>
      <c r="AM44" s="1"/>
      <c r="AN44" s="1"/>
      <c r="AO44" s="1"/>
      <c r="AP44" s="1"/>
      <c r="AQ44" s="1"/>
      <c r="AR44" s="1"/>
      <c r="AS44" s="1"/>
      <c r="AT44" s="1"/>
      <c r="AU44" s="1"/>
      <c r="AV44" s="1"/>
      <c r="AW44" s="1"/>
    </row>
    <row r="45" spans="1:49" ht="26.25" customHeight="1">
      <c r="A45" s="608" t="s">
        <v>604</v>
      </c>
      <c r="B45" s="605" t="s">
        <v>606</v>
      </c>
      <c r="C45" s="606" t="s">
        <v>194</v>
      </c>
      <c r="D45" s="605" t="s">
        <v>654</v>
      </c>
      <c r="E45" s="606" t="s">
        <v>312</v>
      </c>
      <c r="F45" s="690">
        <v>203</v>
      </c>
      <c r="G45" s="691">
        <v>91</v>
      </c>
      <c r="H45" s="691" t="s">
        <v>888</v>
      </c>
      <c r="I45" s="691" t="s">
        <v>888</v>
      </c>
      <c r="J45" s="691">
        <v>185</v>
      </c>
      <c r="M45" s="346">
        <v>30</v>
      </c>
      <c r="N45" s="346" t="s">
        <v>361</v>
      </c>
      <c r="O45" s="104" t="str">
        <f t="shared" si="0"/>
        <v>-</v>
      </c>
      <c r="P45" s="876" t="str">
        <f>IFERROR(_xlfn.RANK.EQ(O45,$O$16:$O$194,0)+COUNTIF(O$16:O45,O45)-1,"-")</f>
        <v>-</v>
      </c>
      <c r="Q45" s="876"/>
      <c r="R45" s="828">
        <f t="shared" si="1"/>
        <v>30</v>
      </c>
      <c r="S45" s="828" t="str">
        <f t="shared" si="2"/>
        <v>当麻町</v>
      </c>
      <c r="T45" s="941">
        <f t="shared" si="3"/>
        <v>210</v>
      </c>
      <c r="U45" s="104" t="str">
        <f t="shared" si="4"/>
        <v>-</v>
      </c>
      <c r="V45" s="876" t="str">
        <f>IFERROR(_xlfn.RANK.EQ(U45,$U$16:$U$194,0)+COUNTIF(U$16:U45,U45)-1,"-")</f>
        <v>-</v>
      </c>
      <c r="W45" s="876"/>
      <c r="X45" s="828">
        <f t="shared" si="5"/>
        <v>30</v>
      </c>
      <c r="Y45" s="828" t="str">
        <f t="shared" si="6"/>
        <v>斜里町</v>
      </c>
      <c r="Z45" s="941">
        <f t="shared" si="7"/>
        <v>173</v>
      </c>
      <c r="AA45" s="104" t="str">
        <f t="shared" si="8"/>
        <v>-</v>
      </c>
      <c r="AB45" s="876" t="str">
        <f>IFERROR(_xlfn.RANK.EQ(AA45,$AA$16:$AA$194,0)+COUNTIF(AA$16:AA45,AA45)-1,"-")</f>
        <v>-</v>
      </c>
      <c r="AC45" s="876"/>
      <c r="AD45" s="828">
        <f t="shared" si="9"/>
        <v>30</v>
      </c>
      <c r="AE45" s="828" t="str">
        <f t="shared" si="10"/>
        <v>旭川市</v>
      </c>
      <c r="AF45" s="85">
        <f t="shared" si="11"/>
        <v>83</v>
      </c>
      <c r="AG45" s="102"/>
      <c r="AH45" s="1"/>
      <c r="AI45" s="1"/>
      <c r="AJ45" s="1"/>
      <c r="AK45" s="1"/>
      <c r="AL45" s="1"/>
      <c r="AM45" s="1"/>
      <c r="AN45" s="1"/>
      <c r="AO45" s="1"/>
      <c r="AP45" s="1"/>
      <c r="AQ45" s="1"/>
      <c r="AR45" s="1"/>
      <c r="AS45" s="1"/>
      <c r="AT45" s="1"/>
      <c r="AU45" s="1"/>
      <c r="AV45" s="1"/>
      <c r="AW45" s="1"/>
    </row>
    <row r="46" spans="1:49" ht="26.25" customHeight="1">
      <c r="A46" s="608" t="s">
        <v>604</v>
      </c>
      <c r="B46" s="605" t="s">
        <v>606</v>
      </c>
      <c r="C46" s="606" t="s">
        <v>194</v>
      </c>
      <c r="D46" s="605" t="s">
        <v>655</v>
      </c>
      <c r="E46" s="606" t="s">
        <v>353</v>
      </c>
      <c r="F46" s="690" t="s">
        <v>145</v>
      </c>
      <c r="G46" s="691" t="s">
        <v>145</v>
      </c>
      <c r="H46" s="691" t="s">
        <v>145</v>
      </c>
      <c r="I46" s="691" t="s">
        <v>145</v>
      </c>
      <c r="J46" s="691" t="s">
        <v>145</v>
      </c>
      <c r="M46" s="346">
        <v>31</v>
      </c>
      <c r="N46" s="346" t="s">
        <v>279</v>
      </c>
      <c r="O46" s="104" t="str">
        <f t="shared" si="0"/>
        <v>x</v>
      </c>
      <c r="P46" s="876" t="str">
        <f>IFERROR(_xlfn.RANK.EQ(O46,$O$16:$O$194,0)+COUNTIF(O$16:O46,O46)-1,"-")</f>
        <v>-</v>
      </c>
      <c r="Q46" s="876"/>
      <c r="R46" s="828">
        <f t="shared" si="1"/>
        <v>31</v>
      </c>
      <c r="S46" s="828" t="str">
        <f t="shared" si="2"/>
        <v>南富良野町</v>
      </c>
      <c r="T46" s="941">
        <f t="shared" si="3"/>
        <v>207</v>
      </c>
      <c r="U46" s="104" t="str">
        <f t="shared" si="4"/>
        <v>x</v>
      </c>
      <c r="V46" s="876" t="str">
        <f>IFERROR(_xlfn.RANK.EQ(U46,$U$16:$U$194,0)+COUNTIF(U$16:U46,U46)-1,"-")</f>
        <v>-</v>
      </c>
      <c r="W46" s="876"/>
      <c r="X46" s="828">
        <f t="shared" si="5"/>
        <v>31</v>
      </c>
      <c r="Y46" s="828" t="str">
        <f t="shared" si="6"/>
        <v>清水町</v>
      </c>
      <c r="Z46" s="941">
        <f t="shared" si="7"/>
        <v>172</v>
      </c>
      <c r="AA46" s="104" t="str">
        <f t="shared" si="8"/>
        <v>x</v>
      </c>
      <c r="AB46" s="876" t="str">
        <f>IFERROR(_xlfn.RANK.EQ(AA46,$AA$16:$AA$194,0)+COUNTIF(AA$16:AA46,AA46)-1,"-")</f>
        <v>-</v>
      </c>
      <c r="AC46" s="876"/>
      <c r="AD46" s="828">
        <f t="shared" si="9"/>
        <v>30</v>
      </c>
      <c r="AE46" s="828" t="str">
        <f t="shared" si="10"/>
        <v>和寒町</v>
      </c>
      <c r="AF46" s="85">
        <f t="shared" si="11"/>
        <v>83</v>
      </c>
      <c r="AG46" s="102"/>
      <c r="AH46" s="1"/>
      <c r="AI46" s="1"/>
      <c r="AJ46" s="1"/>
      <c r="AK46" s="1"/>
      <c r="AL46" s="1"/>
      <c r="AM46" s="1"/>
      <c r="AN46" s="1"/>
      <c r="AO46" s="1"/>
      <c r="AP46" s="1"/>
      <c r="AQ46" s="1"/>
      <c r="AR46" s="1"/>
      <c r="AS46" s="1"/>
      <c r="AT46" s="1"/>
      <c r="AU46" s="1"/>
      <c r="AV46" s="1"/>
      <c r="AW46" s="1"/>
    </row>
    <row r="47" spans="1:49" ht="26.25" customHeight="1">
      <c r="A47" s="608" t="s">
        <v>604</v>
      </c>
      <c r="B47" s="605" t="s">
        <v>606</v>
      </c>
      <c r="C47" s="606" t="s">
        <v>194</v>
      </c>
      <c r="D47" s="605" t="s">
        <v>656</v>
      </c>
      <c r="E47" s="606" t="s">
        <v>295</v>
      </c>
      <c r="F47" s="690">
        <v>98</v>
      </c>
      <c r="G47" s="691">
        <v>57</v>
      </c>
      <c r="H47" s="691">
        <v>56</v>
      </c>
      <c r="I47" s="691">
        <v>61</v>
      </c>
      <c r="J47" s="691">
        <v>56</v>
      </c>
      <c r="M47" s="346">
        <v>32</v>
      </c>
      <c r="N47" s="346" t="s">
        <v>303</v>
      </c>
      <c r="O47" s="104" t="str">
        <f t="shared" si="0"/>
        <v>x</v>
      </c>
      <c r="P47" s="876" t="str">
        <f>IFERROR(_xlfn.RANK.EQ(O47,$O$16:$O$194,0)+COUNTIF(O$16:O47,O47)-1,"-")</f>
        <v>-</v>
      </c>
      <c r="Q47" s="876"/>
      <c r="R47" s="828">
        <f t="shared" si="1"/>
        <v>32</v>
      </c>
      <c r="S47" s="828" t="str">
        <f t="shared" si="2"/>
        <v>滝川市</v>
      </c>
      <c r="T47" s="941">
        <f t="shared" si="3"/>
        <v>203</v>
      </c>
      <c r="U47" s="104" t="str">
        <f t="shared" si="4"/>
        <v>x</v>
      </c>
      <c r="V47" s="876" t="str">
        <f>IFERROR(_xlfn.RANK.EQ(U47,$U$16:$U$194,0)+COUNTIF(U$16:U47,U47)-1,"-")</f>
        <v>-</v>
      </c>
      <c r="W47" s="876"/>
      <c r="X47" s="828">
        <f t="shared" si="5"/>
        <v>32</v>
      </c>
      <c r="Y47" s="828" t="str">
        <f t="shared" si="6"/>
        <v>長沼町</v>
      </c>
      <c r="Z47" s="941">
        <f t="shared" si="7"/>
        <v>157</v>
      </c>
      <c r="AA47" s="104" t="str">
        <f t="shared" si="8"/>
        <v>x</v>
      </c>
      <c r="AB47" s="876" t="str">
        <f>IFERROR(_xlfn.RANK.EQ(AA47,$AA$16:$AA$194,0)+COUNTIF(AA$16:AA47,AA47)-1,"-")</f>
        <v>-</v>
      </c>
      <c r="AC47" s="876"/>
      <c r="AD47" s="828">
        <f t="shared" si="9"/>
        <v>32</v>
      </c>
      <c r="AE47" s="828" t="str">
        <f t="shared" si="10"/>
        <v>士別市</v>
      </c>
      <c r="AF47" s="85">
        <f t="shared" si="11"/>
        <v>82</v>
      </c>
      <c r="AG47" s="102"/>
      <c r="AH47" s="1"/>
      <c r="AI47" s="1"/>
      <c r="AJ47" s="1"/>
      <c r="AK47" s="1"/>
      <c r="AL47" s="1"/>
      <c r="AM47" s="1"/>
      <c r="AN47" s="1"/>
      <c r="AO47" s="1"/>
      <c r="AP47" s="1"/>
      <c r="AQ47" s="1"/>
      <c r="AR47" s="1"/>
      <c r="AS47" s="1"/>
      <c r="AT47" s="1"/>
      <c r="AU47" s="1"/>
      <c r="AV47" s="1"/>
      <c r="AW47" s="1"/>
    </row>
    <row r="48" spans="1:49" ht="26.25" customHeight="1">
      <c r="A48" s="608" t="s">
        <v>604</v>
      </c>
      <c r="B48" s="605" t="s">
        <v>606</v>
      </c>
      <c r="C48" s="606" t="s">
        <v>194</v>
      </c>
      <c r="D48" s="605" t="s">
        <v>657</v>
      </c>
      <c r="E48" s="606" t="s">
        <v>278</v>
      </c>
      <c r="F48" s="690">
        <v>357</v>
      </c>
      <c r="G48" s="691">
        <v>57</v>
      </c>
      <c r="H48" s="691">
        <v>54</v>
      </c>
      <c r="I48" s="691">
        <v>63</v>
      </c>
      <c r="J48" s="691">
        <v>203</v>
      </c>
      <c r="M48" s="346">
        <v>33</v>
      </c>
      <c r="N48" s="346" t="s">
        <v>311</v>
      </c>
      <c r="O48" s="104" t="str">
        <f t="shared" si="0"/>
        <v>-</v>
      </c>
      <c r="P48" s="876" t="str">
        <f>IFERROR(_xlfn.RANK.EQ(O48,$O$16:$O$194,0)+COUNTIF(O$16:O48,O48)-1,"-")</f>
        <v>-</v>
      </c>
      <c r="Q48" s="876"/>
      <c r="R48" s="828">
        <f t="shared" si="1"/>
        <v>32</v>
      </c>
      <c r="S48" s="828" t="str">
        <f t="shared" si="2"/>
        <v>乙部町</v>
      </c>
      <c r="T48" s="941">
        <f t="shared" si="3"/>
        <v>203</v>
      </c>
      <c r="U48" s="104" t="str">
        <f t="shared" si="4"/>
        <v>-</v>
      </c>
      <c r="V48" s="876" t="str">
        <f>IFERROR(_xlfn.RANK.EQ(U48,$U$16:$U$194,0)+COUNTIF(U$16:U48,U48)-1,"-")</f>
        <v>-</v>
      </c>
      <c r="W48" s="876"/>
      <c r="X48" s="828">
        <f t="shared" si="5"/>
        <v>33</v>
      </c>
      <c r="Y48" s="828" t="str">
        <f t="shared" si="6"/>
        <v>標津町</v>
      </c>
      <c r="Z48" s="941">
        <f t="shared" si="7"/>
        <v>151</v>
      </c>
      <c r="AA48" s="104" t="str">
        <f t="shared" si="8"/>
        <v>-</v>
      </c>
      <c r="AB48" s="876" t="str">
        <f>IFERROR(_xlfn.RANK.EQ(AA48,$AA$16:$AA$194,0)+COUNTIF(AA$16:AA48,AA48)-1,"-")</f>
        <v>-</v>
      </c>
      <c r="AC48" s="876"/>
      <c r="AD48" s="828">
        <f t="shared" si="9"/>
        <v>32</v>
      </c>
      <c r="AE48" s="828" t="str">
        <f t="shared" si="10"/>
        <v>剣淵町</v>
      </c>
      <c r="AF48" s="85">
        <f t="shared" si="11"/>
        <v>82</v>
      </c>
      <c r="AG48" s="102"/>
      <c r="AH48" s="1"/>
      <c r="AI48" s="1"/>
      <c r="AJ48" s="1"/>
      <c r="AK48" s="1"/>
      <c r="AL48" s="1"/>
      <c r="AM48" s="1"/>
      <c r="AN48" s="1"/>
      <c r="AO48" s="1"/>
      <c r="AP48" s="1"/>
      <c r="AQ48" s="1"/>
      <c r="AR48" s="1"/>
      <c r="AS48" s="1"/>
      <c r="AT48" s="1"/>
      <c r="AU48" s="1"/>
      <c r="AV48" s="1"/>
      <c r="AW48" s="1"/>
    </row>
    <row r="49" spans="1:49" ht="26.25" customHeight="1">
      <c r="A49" s="608" t="s">
        <v>604</v>
      </c>
      <c r="B49" s="605" t="s">
        <v>607</v>
      </c>
      <c r="C49" s="606" t="s">
        <v>190</v>
      </c>
      <c r="D49" s="605" t="s">
        <v>658</v>
      </c>
      <c r="E49" s="606" t="s">
        <v>351</v>
      </c>
      <c r="F49" s="690" t="s">
        <v>888</v>
      </c>
      <c r="G49" s="691" t="s">
        <v>888</v>
      </c>
      <c r="H49" s="691" t="s">
        <v>888</v>
      </c>
      <c r="I49" s="691" t="s">
        <v>145</v>
      </c>
      <c r="J49" s="691" t="s">
        <v>888</v>
      </c>
      <c r="M49" s="346">
        <v>34</v>
      </c>
      <c r="N49" s="346" t="s">
        <v>288</v>
      </c>
      <c r="O49" s="104">
        <f t="shared" si="0"/>
        <v>101</v>
      </c>
      <c r="P49" s="876">
        <f>IFERROR(_xlfn.RANK.EQ(O49,$O$16:$O$194,0)+COUNTIF(O$16:O49,O49)-1,"-")</f>
        <v>48</v>
      </c>
      <c r="Q49" s="876"/>
      <c r="R49" s="828">
        <f t="shared" si="1"/>
        <v>34</v>
      </c>
      <c r="S49" s="828" t="str">
        <f t="shared" si="2"/>
        <v>岩見沢市</v>
      </c>
      <c r="T49" s="941">
        <f t="shared" si="3"/>
        <v>193</v>
      </c>
      <c r="U49" s="104">
        <f t="shared" si="4"/>
        <v>120</v>
      </c>
      <c r="V49" s="876">
        <f>IFERROR(_xlfn.RANK.EQ(U49,$U$16:$U$194,0)+COUNTIF(U$16:U49,U49)-1,"-")</f>
        <v>39</v>
      </c>
      <c r="W49" s="876"/>
      <c r="X49" s="828">
        <f t="shared" si="5"/>
        <v>34</v>
      </c>
      <c r="Y49" s="828" t="str">
        <f t="shared" si="6"/>
        <v>東川町</v>
      </c>
      <c r="Z49" s="941">
        <f t="shared" si="7"/>
        <v>150</v>
      </c>
      <c r="AA49" s="104">
        <f t="shared" si="8"/>
        <v>119</v>
      </c>
      <c r="AB49" s="876">
        <f>IFERROR(_xlfn.RANK.EQ(AA49,$AA$16:$AA$194,0)+COUNTIF(AA$16:AA49,AA49)-1,"-")</f>
        <v>11</v>
      </c>
      <c r="AC49" s="876"/>
      <c r="AD49" s="828">
        <f t="shared" si="9"/>
        <v>34</v>
      </c>
      <c r="AE49" s="828" t="str">
        <f t="shared" si="10"/>
        <v>共和町</v>
      </c>
      <c r="AF49" s="85">
        <f t="shared" si="11"/>
        <v>80</v>
      </c>
      <c r="AG49" s="102"/>
      <c r="AH49" s="1"/>
      <c r="AI49" s="1"/>
      <c r="AJ49" s="1"/>
      <c r="AK49" s="1"/>
      <c r="AL49" s="1"/>
      <c r="AM49" s="1"/>
      <c r="AN49" s="1"/>
      <c r="AO49" s="1"/>
      <c r="AP49" s="1"/>
      <c r="AQ49" s="1"/>
      <c r="AR49" s="1"/>
      <c r="AS49" s="1"/>
      <c r="AT49" s="1"/>
      <c r="AU49" s="1"/>
      <c r="AV49" s="1"/>
      <c r="AW49" s="1"/>
    </row>
    <row r="50" spans="1:49" ht="26.25" customHeight="1">
      <c r="A50" s="608" t="s">
        <v>604</v>
      </c>
      <c r="B50" s="605" t="s">
        <v>607</v>
      </c>
      <c r="C50" s="606" t="s">
        <v>190</v>
      </c>
      <c r="D50" s="605" t="s">
        <v>659</v>
      </c>
      <c r="E50" s="606" t="s">
        <v>358</v>
      </c>
      <c r="F50" s="690" t="s">
        <v>888</v>
      </c>
      <c r="G50" s="691" t="s">
        <v>888</v>
      </c>
      <c r="H50" s="691" t="s">
        <v>888</v>
      </c>
      <c r="I50" s="691" t="s">
        <v>888</v>
      </c>
      <c r="J50" s="691" t="s">
        <v>888</v>
      </c>
      <c r="M50" s="346">
        <v>35</v>
      </c>
      <c r="N50" s="346" t="s">
        <v>304</v>
      </c>
      <c r="O50" s="104" t="str">
        <f t="shared" si="0"/>
        <v>x</v>
      </c>
      <c r="P50" s="876" t="str">
        <f>IFERROR(_xlfn.RANK.EQ(O50,$O$16:$O$194,0)+COUNTIF(O$16:O50,O50)-1,"-")</f>
        <v>-</v>
      </c>
      <c r="Q50" s="876"/>
      <c r="R50" s="828">
        <f t="shared" si="1"/>
        <v>35</v>
      </c>
      <c r="S50" s="828" t="str">
        <f t="shared" si="2"/>
        <v>倶知安町</v>
      </c>
      <c r="T50" s="941">
        <f t="shared" si="3"/>
        <v>189</v>
      </c>
      <c r="U50" s="104" t="str">
        <f t="shared" si="4"/>
        <v>x</v>
      </c>
      <c r="V50" s="876" t="str">
        <f>IFERROR(_xlfn.RANK.EQ(U50,$U$16:$U$194,0)+COUNTIF(U$16:U50,U50)-1,"-")</f>
        <v>-</v>
      </c>
      <c r="W50" s="876"/>
      <c r="X50" s="828">
        <f t="shared" si="5"/>
        <v>35</v>
      </c>
      <c r="Y50" s="828" t="str">
        <f t="shared" si="6"/>
        <v>東神楽町</v>
      </c>
      <c r="Z50" s="941">
        <f t="shared" si="7"/>
        <v>144</v>
      </c>
      <c r="AA50" s="104" t="str">
        <f t="shared" si="8"/>
        <v>x</v>
      </c>
      <c r="AB50" s="876" t="str">
        <f>IFERROR(_xlfn.RANK.EQ(AA50,$AA$16:$AA$194,0)+COUNTIF(AA$16:AA50,AA50)-1,"-")</f>
        <v>-</v>
      </c>
      <c r="AC50" s="876"/>
      <c r="AD50" s="828">
        <f t="shared" si="9"/>
        <v>35</v>
      </c>
      <c r="AE50" s="828" t="str">
        <f t="shared" si="10"/>
        <v>仁木町</v>
      </c>
      <c r="AF50" s="85">
        <f t="shared" si="11"/>
        <v>76</v>
      </c>
      <c r="AG50" s="102"/>
      <c r="AH50" s="1"/>
      <c r="AI50" s="1"/>
      <c r="AJ50" s="1"/>
      <c r="AK50" s="1"/>
      <c r="AL50" s="1"/>
      <c r="AM50" s="1"/>
      <c r="AN50" s="1"/>
      <c r="AO50" s="1"/>
      <c r="AP50" s="1"/>
      <c r="AQ50" s="1"/>
      <c r="AR50" s="1"/>
      <c r="AS50" s="1"/>
      <c r="AT50" s="1"/>
      <c r="AU50" s="1"/>
      <c r="AV50" s="1"/>
      <c r="AW50" s="1"/>
    </row>
    <row r="51" spans="1:49" ht="26.25" customHeight="1">
      <c r="A51" s="608" t="s">
        <v>604</v>
      </c>
      <c r="B51" s="605" t="s">
        <v>607</v>
      </c>
      <c r="C51" s="606" t="s">
        <v>190</v>
      </c>
      <c r="D51" s="605" t="s">
        <v>660</v>
      </c>
      <c r="E51" s="606" t="s">
        <v>364</v>
      </c>
      <c r="F51" s="690" t="s">
        <v>145</v>
      </c>
      <c r="G51" s="691" t="s">
        <v>145</v>
      </c>
      <c r="H51" s="691" t="s">
        <v>145</v>
      </c>
      <c r="I51" s="691" t="s">
        <v>145</v>
      </c>
      <c r="J51" s="691" t="s">
        <v>145</v>
      </c>
      <c r="M51" s="346">
        <v>36</v>
      </c>
      <c r="N51" s="346" t="s">
        <v>222</v>
      </c>
      <c r="O51" s="104" t="str">
        <f t="shared" si="0"/>
        <v>x</v>
      </c>
      <c r="P51" s="876" t="str">
        <f>IFERROR(_xlfn.RANK.EQ(O51,$O$16:$O$194,0)+COUNTIF(O$16:O51,O51)-1,"-")</f>
        <v>-</v>
      </c>
      <c r="Q51" s="876"/>
      <c r="R51" s="828">
        <f t="shared" si="1"/>
        <v>36</v>
      </c>
      <c r="S51" s="828" t="str">
        <f t="shared" si="2"/>
        <v>砂川市</v>
      </c>
      <c r="T51" s="941">
        <f t="shared" si="3"/>
        <v>175</v>
      </c>
      <c r="U51" s="104" t="str">
        <f t="shared" si="4"/>
        <v>x</v>
      </c>
      <c r="V51" s="876" t="str">
        <f>IFERROR(_xlfn.RANK.EQ(U51,$U$16:$U$194,0)+COUNTIF(U$16:U51,U51)-1,"-")</f>
        <v>-</v>
      </c>
      <c r="W51" s="876"/>
      <c r="X51" s="828">
        <f t="shared" si="5"/>
        <v>36</v>
      </c>
      <c r="Y51" s="828" t="str">
        <f t="shared" si="6"/>
        <v>鹿追町</v>
      </c>
      <c r="Z51" s="941">
        <f t="shared" si="7"/>
        <v>138</v>
      </c>
      <c r="AA51" s="104" t="str">
        <f t="shared" si="8"/>
        <v>x</v>
      </c>
      <c r="AB51" s="876" t="str">
        <f>IFERROR(_xlfn.RANK.EQ(AA51,$AA$16:$AA$194,0)+COUNTIF(AA$16:AA51,AA51)-1,"-")</f>
        <v>-</v>
      </c>
      <c r="AC51" s="876"/>
      <c r="AD51" s="828">
        <f t="shared" si="9"/>
        <v>36</v>
      </c>
      <c r="AE51" s="828" t="str">
        <f t="shared" si="10"/>
        <v>札幌市</v>
      </c>
      <c r="AF51" s="85">
        <f t="shared" si="11"/>
        <v>74</v>
      </c>
      <c r="AG51" s="102"/>
      <c r="AH51" s="1"/>
      <c r="AI51" s="1"/>
      <c r="AJ51" s="1"/>
      <c r="AK51" s="1"/>
      <c r="AL51" s="1"/>
      <c r="AM51" s="1"/>
      <c r="AN51" s="1"/>
      <c r="AO51" s="1"/>
      <c r="AP51" s="1"/>
      <c r="AQ51" s="1"/>
      <c r="AR51" s="1"/>
      <c r="AS51" s="1"/>
      <c r="AT51" s="1"/>
      <c r="AU51" s="1"/>
      <c r="AV51" s="1"/>
      <c r="AW51" s="1"/>
    </row>
    <row r="52" spans="1:49" ht="26.25" customHeight="1">
      <c r="A52" s="608" t="s">
        <v>604</v>
      </c>
      <c r="B52" s="605" t="s">
        <v>607</v>
      </c>
      <c r="C52" s="606" t="s">
        <v>190</v>
      </c>
      <c r="D52" s="605" t="s">
        <v>661</v>
      </c>
      <c r="E52" s="606" t="s">
        <v>272</v>
      </c>
      <c r="F52" s="690">
        <v>471</v>
      </c>
      <c r="G52" s="691">
        <v>71</v>
      </c>
      <c r="H52" s="691">
        <v>71</v>
      </c>
      <c r="I52" s="691">
        <v>71</v>
      </c>
      <c r="J52" s="691">
        <v>334</v>
      </c>
      <c r="M52" s="346">
        <v>37</v>
      </c>
      <c r="N52" s="346" t="s">
        <v>252</v>
      </c>
      <c r="O52" s="104">
        <f t="shared" si="0"/>
        <v>40</v>
      </c>
      <c r="P52" s="876">
        <f>IFERROR(_xlfn.RANK.EQ(O52,$O$16:$O$194,0)+COUNTIF(O$16:O52,O52)-1,"-")</f>
        <v>63</v>
      </c>
      <c r="Q52" s="876"/>
      <c r="R52" s="828">
        <f t="shared" si="1"/>
        <v>37</v>
      </c>
      <c r="S52" s="828" t="str">
        <f t="shared" si="2"/>
        <v>赤平市</v>
      </c>
      <c r="T52" s="941">
        <f t="shared" si="3"/>
        <v>169</v>
      </c>
      <c r="U52" s="104">
        <f t="shared" si="4"/>
        <v>24</v>
      </c>
      <c r="V52" s="876">
        <f>IFERROR(_xlfn.RANK.EQ(U52,$U$16:$U$194,0)+COUNTIF(U$16:U52,U52)-1,"-")</f>
        <v>66</v>
      </c>
      <c r="W52" s="876"/>
      <c r="X52" s="828">
        <f t="shared" si="5"/>
        <v>37</v>
      </c>
      <c r="Y52" s="828" t="str">
        <f t="shared" si="6"/>
        <v>下川町</v>
      </c>
      <c r="Z52" s="941">
        <f t="shared" si="7"/>
        <v>134</v>
      </c>
      <c r="AA52" s="104">
        <f t="shared" si="8"/>
        <v>59</v>
      </c>
      <c r="AB52" s="876">
        <f>IFERROR(_xlfn.RANK.EQ(AA52,$AA$16:$AA$194,0)+COUNTIF(AA$16:AA52,AA52)-1,"-")</f>
        <v>45</v>
      </c>
      <c r="AC52" s="876"/>
      <c r="AD52" s="828">
        <f t="shared" si="9"/>
        <v>37</v>
      </c>
      <c r="AE52" s="828" t="str">
        <f t="shared" si="10"/>
        <v>妹背牛町</v>
      </c>
      <c r="AF52" s="85">
        <f t="shared" si="11"/>
        <v>72</v>
      </c>
      <c r="AG52" s="102"/>
      <c r="AH52" s="1"/>
      <c r="AI52" s="1"/>
      <c r="AJ52" s="1"/>
      <c r="AK52" s="1"/>
      <c r="AL52" s="1"/>
      <c r="AM52" s="1"/>
      <c r="AN52" s="1"/>
      <c r="AO52" s="1"/>
      <c r="AP52" s="1"/>
      <c r="AQ52" s="1"/>
      <c r="AR52" s="1"/>
      <c r="AS52" s="1"/>
      <c r="AT52" s="1"/>
      <c r="AU52" s="1"/>
      <c r="AV52" s="1"/>
      <c r="AW52" s="1"/>
    </row>
    <row r="53" spans="1:49" ht="26.25" customHeight="1">
      <c r="A53" s="608" t="s">
        <v>604</v>
      </c>
      <c r="B53" s="605" t="s">
        <v>607</v>
      </c>
      <c r="C53" s="606" t="s">
        <v>190</v>
      </c>
      <c r="D53" s="605" t="s">
        <v>662</v>
      </c>
      <c r="E53" s="606" t="s">
        <v>281</v>
      </c>
      <c r="F53" s="690">
        <v>292</v>
      </c>
      <c r="G53" s="691">
        <v>63</v>
      </c>
      <c r="H53" s="691">
        <v>63</v>
      </c>
      <c r="I53" s="691">
        <v>63</v>
      </c>
      <c r="J53" s="691">
        <v>184</v>
      </c>
      <c r="M53" s="346">
        <v>38</v>
      </c>
      <c r="N53" s="346" t="s">
        <v>360</v>
      </c>
      <c r="O53" s="104" t="str">
        <f t="shared" si="0"/>
        <v>-</v>
      </c>
      <c r="P53" s="876" t="str">
        <f>IFERROR(_xlfn.RANK.EQ(O53,$O$16:$O$194,0)+COUNTIF(O$16:O53,O53)-1,"-")</f>
        <v>-</v>
      </c>
      <c r="Q53" s="876"/>
      <c r="R53" s="828">
        <f t="shared" si="1"/>
        <v>38</v>
      </c>
      <c r="S53" s="828" t="str">
        <f t="shared" si="2"/>
        <v>富良野市</v>
      </c>
      <c r="T53" s="941">
        <f t="shared" si="3"/>
        <v>162</v>
      </c>
      <c r="U53" s="104" t="str">
        <f t="shared" si="4"/>
        <v>-</v>
      </c>
      <c r="V53" s="876" t="str">
        <f>IFERROR(_xlfn.RANK.EQ(U53,$U$16:$U$194,0)+COUNTIF(U$16:U53,U53)-1,"-")</f>
        <v>-</v>
      </c>
      <c r="W53" s="876"/>
      <c r="X53" s="828">
        <f t="shared" si="5"/>
        <v>38</v>
      </c>
      <c r="Y53" s="828" t="str">
        <f t="shared" si="6"/>
        <v>鷹栖町</v>
      </c>
      <c r="Z53" s="941">
        <f t="shared" si="7"/>
        <v>126</v>
      </c>
      <c r="AA53" s="104" t="str">
        <f t="shared" si="8"/>
        <v>-</v>
      </c>
      <c r="AB53" s="876" t="str">
        <f>IFERROR(_xlfn.RANK.EQ(AA53,$AA$16:$AA$194,0)+COUNTIF(AA$16:AA53,AA53)-1,"-")</f>
        <v>-</v>
      </c>
      <c r="AC53" s="876"/>
      <c r="AD53" s="828">
        <f t="shared" si="9"/>
        <v>38</v>
      </c>
      <c r="AE53" s="828" t="str">
        <f t="shared" si="10"/>
        <v>黒松内町</v>
      </c>
      <c r="AF53" s="85">
        <f t="shared" si="11"/>
        <v>71</v>
      </c>
      <c r="AG53" s="102"/>
      <c r="AH53" s="1"/>
      <c r="AI53" s="1"/>
      <c r="AJ53" s="1"/>
      <c r="AK53" s="1"/>
      <c r="AL53" s="1"/>
      <c r="AM53" s="1"/>
      <c r="AN53" s="1"/>
      <c r="AO53" s="1"/>
      <c r="AP53" s="1"/>
      <c r="AQ53" s="1"/>
      <c r="AR53" s="1"/>
      <c r="AS53" s="1"/>
      <c r="AT53" s="1"/>
      <c r="AU53" s="1"/>
      <c r="AV53" s="1"/>
      <c r="AW53" s="1"/>
    </row>
    <row r="54" spans="1:49" ht="26.25" customHeight="1">
      <c r="A54" s="608" t="s">
        <v>604</v>
      </c>
      <c r="B54" s="605" t="s">
        <v>607</v>
      </c>
      <c r="C54" s="606" t="s">
        <v>190</v>
      </c>
      <c r="D54" s="605" t="s">
        <v>663</v>
      </c>
      <c r="E54" s="606" t="s">
        <v>325</v>
      </c>
      <c r="F54" s="690" t="s">
        <v>888</v>
      </c>
      <c r="G54" s="691" t="s">
        <v>888</v>
      </c>
      <c r="H54" s="691" t="s">
        <v>145</v>
      </c>
      <c r="I54" s="691" t="s">
        <v>888</v>
      </c>
      <c r="J54" s="691" t="s">
        <v>888</v>
      </c>
      <c r="M54" s="346">
        <v>39</v>
      </c>
      <c r="N54" s="346" t="s">
        <v>356</v>
      </c>
      <c r="O54" s="104" t="str">
        <f t="shared" si="0"/>
        <v>x</v>
      </c>
      <c r="P54" s="876" t="str">
        <f>IFERROR(_xlfn.RANK.EQ(O54,$O$16:$O$194,0)+COUNTIF(O$16:O54,O54)-1,"-")</f>
        <v>-</v>
      </c>
      <c r="Q54" s="876"/>
      <c r="R54" s="828">
        <f t="shared" si="1"/>
        <v>39</v>
      </c>
      <c r="S54" s="828" t="str">
        <f t="shared" si="2"/>
        <v>東神楽町</v>
      </c>
      <c r="T54" s="941">
        <f t="shared" si="3"/>
        <v>161</v>
      </c>
      <c r="U54" s="104" t="str">
        <f t="shared" si="4"/>
        <v>x</v>
      </c>
      <c r="V54" s="876" t="str">
        <f>IFERROR(_xlfn.RANK.EQ(U54,$U$16:$U$194,0)+COUNTIF(U$16:U54,U54)-1,"-")</f>
        <v>-</v>
      </c>
      <c r="W54" s="876"/>
      <c r="X54" s="828">
        <f t="shared" si="5"/>
        <v>39</v>
      </c>
      <c r="Y54" s="828" t="str">
        <f t="shared" si="6"/>
        <v>石狩市</v>
      </c>
      <c r="Z54" s="941">
        <f t="shared" si="7"/>
        <v>120</v>
      </c>
      <c r="AA54" s="104" t="str">
        <f t="shared" si="8"/>
        <v>x</v>
      </c>
      <c r="AB54" s="876" t="str">
        <f>IFERROR(_xlfn.RANK.EQ(AA54,$AA$16:$AA$194,0)+COUNTIF(AA$16:AA54,AA54)-1,"-")</f>
        <v>-</v>
      </c>
      <c r="AC54" s="876"/>
      <c r="AD54" s="828">
        <f t="shared" si="9"/>
        <v>39</v>
      </c>
      <c r="AE54" s="828" t="str">
        <f t="shared" si="10"/>
        <v>上ノ国町</v>
      </c>
      <c r="AF54" s="85">
        <f t="shared" si="11"/>
        <v>66</v>
      </c>
      <c r="AG54" s="102"/>
      <c r="AH54" s="1"/>
      <c r="AI54" s="1"/>
      <c r="AJ54" s="1"/>
      <c r="AK54" s="1"/>
      <c r="AL54" s="1"/>
      <c r="AM54" s="1"/>
      <c r="AN54" s="1"/>
      <c r="AO54" s="1"/>
      <c r="AP54" s="1"/>
      <c r="AQ54" s="1"/>
      <c r="AR54" s="1"/>
      <c r="AS54" s="1"/>
      <c r="AT54" s="1"/>
      <c r="AU54" s="1"/>
      <c r="AV54" s="1"/>
      <c r="AW54" s="1"/>
    </row>
    <row r="55" spans="1:49" ht="26.25" customHeight="1">
      <c r="A55" s="608" t="s">
        <v>604</v>
      </c>
      <c r="B55" s="605" t="s">
        <v>607</v>
      </c>
      <c r="C55" s="606" t="s">
        <v>190</v>
      </c>
      <c r="D55" s="605" t="s">
        <v>664</v>
      </c>
      <c r="E55" s="606" t="s">
        <v>294</v>
      </c>
      <c r="F55" s="690" t="s">
        <v>145</v>
      </c>
      <c r="G55" s="691" t="s">
        <v>145</v>
      </c>
      <c r="H55" s="691" t="s">
        <v>145</v>
      </c>
      <c r="I55" s="691" t="s">
        <v>145</v>
      </c>
      <c r="J55" s="691" t="s">
        <v>145</v>
      </c>
      <c r="M55" s="346">
        <v>40</v>
      </c>
      <c r="N55" s="346" t="s">
        <v>329</v>
      </c>
      <c r="O55" s="104">
        <f t="shared" si="0"/>
        <v>119</v>
      </c>
      <c r="P55" s="876">
        <f>IFERROR(_xlfn.RANK.EQ(O55,$O$16:$O$194,0)+COUNTIF(O$16:O55,O55)-1,"-")</f>
        <v>46</v>
      </c>
      <c r="Q55" s="876"/>
      <c r="R55" s="828">
        <f t="shared" si="1"/>
        <v>40</v>
      </c>
      <c r="S55" s="828" t="str">
        <f t="shared" si="2"/>
        <v>斜里町</v>
      </c>
      <c r="T55" s="941">
        <f t="shared" si="3"/>
        <v>159</v>
      </c>
      <c r="U55" s="104">
        <f t="shared" si="4"/>
        <v>60</v>
      </c>
      <c r="V55" s="876">
        <f>IFERROR(_xlfn.RANK.EQ(U55,$U$16:$U$194,0)+COUNTIF(U$16:U55,U55)-1,"-")</f>
        <v>50</v>
      </c>
      <c r="W55" s="876"/>
      <c r="X55" s="828">
        <f t="shared" si="5"/>
        <v>40</v>
      </c>
      <c r="Y55" s="828" t="str">
        <f t="shared" si="6"/>
        <v>京極町</v>
      </c>
      <c r="Z55" s="941">
        <f t="shared" si="7"/>
        <v>118</v>
      </c>
      <c r="AA55" s="104">
        <f t="shared" si="8"/>
        <v>50</v>
      </c>
      <c r="AB55" s="876">
        <f>IFERROR(_xlfn.RANK.EQ(AA55,$AA$16:$AA$194,0)+COUNTIF(AA$16:AA55,AA55)-1,"-")</f>
        <v>59</v>
      </c>
      <c r="AC55" s="876"/>
      <c r="AD55" s="828">
        <f t="shared" si="9"/>
        <v>40</v>
      </c>
      <c r="AE55" s="828" t="str">
        <f t="shared" si="10"/>
        <v>蘭越町</v>
      </c>
      <c r="AF55" s="85">
        <f t="shared" si="11"/>
        <v>63</v>
      </c>
      <c r="AG55" s="102"/>
      <c r="AH55" s="1"/>
      <c r="AI55" s="1"/>
      <c r="AJ55" s="1"/>
      <c r="AK55" s="1"/>
      <c r="AL55" s="1"/>
      <c r="AM55" s="1"/>
      <c r="AN55" s="1"/>
      <c r="AO55" s="1"/>
      <c r="AP55" s="1"/>
      <c r="AQ55" s="1"/>
      <c r="AR55" s="1"/>
      <c r="AS55" s="1"/>
      <c r="AT55" s="1"/>
      <c r="AU55" s="1"/>
      <c r="AV55" s="1"/>
      <c r="AW55" s="1"/>
    </row>
    <row r="56" spans="1:49" ht="26.25" customHeight="1">
      <c r="A56" s="608" t="s">
        <v>604</v>
      </c>
      <c r="B56" s="605" t="s">
        <v>607</v>
      </c>
      <c r="C56" s="606" t="s">
        <v>190</v>
      </c>
      <c r="D56" s="605" t="s">
        <v>665</v>
      </c>
      <c r="E56" s="606" t="s">
        <v>298</v>
      </c>
      <c r="F56" s="690" t="s">
        <v>145</v>
      </c>
      <c r="G56" s="691" t="s">
        <v>145</v>
      </c>
      <c r="H56" s="691" t="s">
        <v>145</v>
      </c>
      <c r="I56" s="691" t="s">
        <v>145</v>
      </c>
      <c r="J56" s="691" t="s">
        <v>145</v>
      </c>
      <c r="M56" s="346">
        <v>41</v>
      </c>
      <c r="N56" s="346" t="s">
        <v>344</v>
      </c>
      <c r="O56" s="104" t="str">
        <f t="shared" si="0"/>
        <v>-</v>
      </c>
      <c r="P56" s="876" t="str">
        <f>IFERROR(_xlfn.RANK.EQ(O56,$O$16:$O$194,0)+COUNTIF(O$16:O56,O56)-1,"-")</f>
        <v>-</v>
      </c>
      <c r="Q56" s="876"/>
      <c r="R56" s="828">
        <f t="shared" si="1"/>
        <v>41</v>
      </c>
      <c r="S56" s="828" t="str">
        <f t="shared" si="2"/>
        <v>羽幌町</v>
      </c>
      <c r="T56" s="941">
        <f t="shared" si="3"/>
        <v>156</v>
      </c>
      <c r="U56" s="104" t="str">
        <f t="shared" si="4"/>
        <v>-</v>
      </c>
      <c r="V56" s="876" t="str">
        <f>IFERROR(_xlfn.RANK.EQ(U56,$U$16:$U$194,0)+COUNTIF(U$16:U56,U56)-1,"-")</f>
        <v>-</v>
      </c>
      <c r="W56" s="876"/>
      <c r="X56" s="828">
        <f t="shared" si="5"/>
        <v>41</v>
      </c>
      <c r="Y56" s="828" t="str">
        <f t="shared" si="6"/>
        <v>美唄市</v>
      </c>
      <c r="Z56" s="941">
        <f t="shared" si="7"/>
        <v>113</v>
      </c>
      <c r="AA56" s="104" t="str">
        <f t="shared" si="8"/>
        <v>-</v>
      </c>
      <c r="AB56" s="876" t="str">
        <f>IFERROR(_xlfn.RANK.EQ(AA56,$AA$16:$AA$194,0)+COUNTIF(AA$16:AA56,AA56)-1,"-")</f>
        <v>-</v>
      </c>
      <c r="AC56" s="876"/>
      <c r="AD56" s="828">
        <f t="shared" si="9"/>
        <v>40</v>
      </c>
      <c r="AE56" s="828" t="str">
        <f t="shared" si="10"/>
        <v>比布町</v>
      </c>
      <c r="AF56" s="85">
        <f t="shared" si="11"/>
        <v>63</v>
      </c>
      <c r="AG56" s="102"/>
      <c r="AH56" s="1"/>
      <c r="AI56" s="1"/>
      <c r="AJ56" s="1"/>
      <c r="AK56" s="1"/>
      <c r="AL56" s="1"/>
      <c r="AM56" s="1"/>
      <c r="AN56" s="1"/>
      <c r="AO56" s="1"/>
      <c r="AP56" s="1"/>
      <c r="AQ56" s="1"/>
      <c r="AR56" s="1"/>
      <c r="AS56" s="1"/>
      <c r="AT56" s="1"/>
      <c r="AU56" s="1"/>
      <c r="AV56" s="1"/>
      <c r="AW56" s="1"/>
    </row>
    <row r="57" spans="1:49" ht="26.25" customHeight="1">
      <c r="A57" s="608" t="s">
        <v>604</v>
      </c>
      <c r="B57" s="605" t="s">
        <v>607</v>
      </c>
      <c r="C57" s="606" t="s">
        <v>190</v>
      </c>
      <c r="D57" s="605" t="s">
        <v>666</v>
      </c>
      <c r="E57" s="606" t="s">
        <v>317</v>
      </c>
      <c r="F57" s="690" t="s">
        <v>888</v>
      </c>
      <c r="G57" s="691" t="s">
        <v>888</v>
      </c>
      <c r="H57" s="691" t="s">
        <v>145</v>
      </c>
      <c r="I57" s="691" t="s">
        <v>888</v>
      </c>
      <c r="J57" s="691" t="s">
        <v>888</v>
      </c>
      <c r="M57" s="346">
        <v>42</v>
      </c>
      <c r="N57" s="346" t="s">
        <v>335</v>
      </c>
      <c r="O57" s="104" t="str">
        <f t="shared" si="0"/>
        <v>-</v>
      </c>
      <c r="P57" s="876" t="str">
        <f>IFERROR(_xlfn.RANK.EQ(O57,$O$16:$O$194,0)+COUNTIF(O$16:O57,O57)-1,"-")</f>
        <v>-</v>
      </c>
      <c r="Q57" s="876"/>
      <c r="R57" s="828">
        <f t="shared" si="1"/>
        <v>42</v>
      </c>
      <c r="S57" s="828" t="str">
        <f t="shared" si="2"/>
        <v>長沼町</v>
      </c>
      <c r="T57" s="941">
        <f t="shared" si="3"/>
        <v>151</v>
      </c>
      <c r="U57" s="104" t="str">
        <f t="shared" si="4"/>
        <v>-</v>
      </c>
      <c r="V57" s="876" t="str">
        <f>IFERROR(_xlfn.RANK.EQ(U57,$U$16:$U$194,0)+COUNTIF(U$16:U57,U57)-1,"-")</f>
        <v>-</v>
      </c>
      <c r="W57" s="876"/>
      <c r="X57" s="828">
        <f t="shared" si="5"/>
        <v>42</v>
      </c>
      <c r="Y57" s="828" t="str">
        <f t="shared" si="6"/>
        <v>滝川市</v>
      </c>
      <c r="Z57" s="941">
        <f t="shared" si="7"/>
        <v>109</v>
      </c>
      <c r="AA57" s="104" t="str">
        <f t="shared" si="8"/>
        <v>-</v>
      </c>
      <c r="AB57" s="876" t="str">
        <f>IFERROR(_xlfn.RANK.EQ(AA57,$AA$16:$AA$194,0)+COUNTIF(AA$16:AA57,AA57)-1,"-")</f>
        <v>-</v>
      </c>
      <c r="AC57" s="876"/>
      <c r="AD57" s="828">
        <f t="shared" si="9"/>
        <v>40</v>
      </c>
      <c r="AE57" s="828" t="str">
        <f t="shared" si="10"/>
        <v>下川町</v>
      </c>
      <c r="AF57" s="85">
        <f t="shared" si="11"/>
        <v>63</v>
      </c>
      <c r="AG57" s="102"/>
      <c r="AH57" s="1"/>
      <c r="AI57" s="1"/>
      <c r="AJ57" s="1"/>
      <c r="AK57" s="1"/>
      <c r="AL57" s="1"/>
      <c r="AM57" s="1"/>
      <c r="AN57" s="1"/>
      <c r="AO57" s="1"/>
      <c r="AP57" s="1"/>
      <c r="AQ57" s="1"/>
      <c r="AR57" s="1"/>
      <c r="AS57" s="1"/>
      <c r="AT57" s="1"/>
      <c r="AU57" s="1"/>
      <c r="AV57" s="1"/>
      <c r="AW57" s="1"/>
    </row>
    <row r="58" spans="1:49" ht="26.25" customHeight="1">
      <c r="A58" s="608" t="s">
        <v>604</v>
      </c>
      <c r="B58" s="605" t="s">
        <v>607</v>
      </c>
      <c r="C58" s="606" t="s">
        <v>190</v>
      </c>
      <c r="D58" s="605" t="s">
        <v>667</v>
      </c>
      <c r="E58" s="606" t="s">
        <v>216</v>
      </c>
      <c r="F58" s="690">
        <v>80</v>
      </c>
      <c r="G58" s="691">
        <v>148</v>
      </c>
      <c r="H58" s="691">
        <v>148</v>
      </c>
      <c r="I58" s="691">
        <v>148</v>
      </c>
      <c r="J58" s="691">
        <v>118</v>
      </c>
      <c r="M58" s="346">
        <v>43</v>
      </c>
      <c r="N58" s="346" t="s">
        <v>369</v>
      </c>
      <c r="O58" s="104" t="str">
        <f t="shared" si="0"/>
        <v>-</v>
      </c>
      <c r="P58" s="876" t="str">
        <f>IFERROR(_xlfn.RANK.EQ(O58,$O$16:$O$194,0)+COUNTIF(O$16:O58,O58)-1,"-")</f>
        <v>-</v>
      </c>
      <c r="Q58" s="876"/>
      <c r="R58" s="828">
        <f t="shared" si="1"/>
        <v>43</v>
      </c>
      <c r="S58" s="828" t="str">
        <f t="shared" si="2"/>
        <v>東川町</v>
      </c>
      <c r="T58" s="941">
        <f t="shared" si="3"/>
        <v>149</v>
      </c>
      <c r="U58" s="104" t="str">
        <f t="shared" si="4"/>
        <v>-</v>
      </c>
      <c r="V58" s="876" t="str">
        <f>IFERROR(_xlfn.RANK.EQ(U58,$U$16:$U$194,0)+COUNTIF(U$16:U58,U58)-1,"-")</f>
        <v>-</v>
      </c>
      <c r="W58" s="876"/>
      <c r="X58" s="828">
        <f t="shared" si="5"/>
        <v>43</v>
      </c>
      <c r="Y58" s="828" t="str">
        <f t="shared" si="6"/>
        <v>秩父別町</v>
      </c>
      <c r="Z58" s="941">
        <f t="shared" si="7"/>
        <v>96</v>
      </c>
      <c r="AA58" s="104" t="str">
        <f t="shared" si="8"/>
        <v>-</v>
      </c>
      <c r="AB58" s="876" t="str">
        <f>IFERROR(_xlfn.RANK.EQ(AA58,$AA$16:$AA$194,0)+COUNTIF(AA$16:AA58,AA58)-1,"-")</f>
        <v>-</v>
      </c>
      <c r="AC58" s="876"/>
      <c r="AD58" s="828">
        <f t="shared" si="9"/>
        <v>43</v>
      </c>
      <c r="AE58" s="828" t="str">
        <f t="shared" si="10"/>
        <v>愛別町</v>
      </c>
      <c r="AF58" s="85">
        <f t="shared" si="11"/>
        <v>62</v>
      </c>
      <c r="AG58" s="102"/>
      <c r="AH58" s="1"/>
      <c r="AI58" s="1"/>
      <c r="AJ58" s="1"/>
      <c r="AK58" s="1"/>
      <c r="AL58" s="1"/>
      <c r="AM58" s="1"/>
      <c r="AN58" s="1"/>
      <c r="AO58" s="1"/>
      <c r="AP58" s="1"/>
      <c r="AQ58" s="1"/>
      <c r="AR58" s="1"/>
      <c r="AS58" s="1"/>
      <c r="AT58" s="1"/>
      <c r="AU58" s="1"/>
      <c r="AV58" s="1"/>
      <c r="AW58" s="1"/>
    </row>
    <row r="59" spans="1:49" ht="26.25" customHeight="1">
      <c r="A59" s="608" t="s">
        <v>604</v>
      </c>
      <c r="B59" s="605" t="s">
        <v>607</v>
      </c>
      <c r="C59" s="606" t="s">
        <v>190</v>
      </c>
      <c r="D59" s="605" t="s">
        <v>668</v>
      </c>
      <c r="E59" s="606" t="s">
        <v>267</v>
      </c>
      <c r="F59" s="690">
        <v>189</v>
      </c>
      <c r="G59" s="691">
        <v>117</v>
      </c>
      <c r="H59" s="691">
        <v>116</v>
      </c>
      <c r="I59" s="691">
        <v>117</v>
      </c>
      <c r="J59" s="691">
        <v>221</v>
      </c>
      <c r="M59" s="346">
        <v>44</v>
      </c>
      <c r="N59" s="346" t="s">
        <v>301</v>
      </c>
      <c r="O59" s="104" t="str">
        <f t="shared" si="0"/>
        <v>-</v>
      </c>
      <c r="P59" s="876" t="str">
        <f>IFERROR(_xlfn.RANK.EQ(O59,$O$16:$O$194,0)+COUNTIF(O$16:O59,O59)-1,"-")</f>
        <v>-</v>
      </c>
      <c r="Q59" s="876"/>
      <c r="R59" s="828">
        <f t="shared" si="1"/>
        <v>44</v>
      </c>
      <c r="S59" s="828" t="str">
        <f t="shared" si="2"/>
        <v>清水町</v>
      </c>
      <c r="T59" s="941">
        <f t="shared" si="3"/>
        <v>144</v>
      </c>
      <c r="U59" s="104" t="str">
        <f t="shared" si="4"/>
        <v>-</v>
      </c>
      <c r="V59" s="876" t="str">
        <f>IFERROR(_xlfn.RANK.EQ(U59,$U$16:$U$194,0)+COUNTIF(U$16:U59,U59)-1,"-")</f>
        <v>-</v>
      </c>
      <c r="W59" s="876"/>
      <c r="X59" s="828">
        <f t="shared" si="5"/>
        <v>44</v>
      </c>
      <c r="Y59" s="828" t="str">
        <f t="shared" si="6"/>
        <v>幕別町</v>
      </c>
      <c r="Z59" s="941">
        <f t="shared" si="7"/>
        <v>91</v>
      </c>
      <c r="AA59" s="104" t="str">
        <f t="shared" si="8"/>
        <v>-</v>
      </c>
      <c r="AB59" s="876" t="str">
        <f>IFERROR(_xlfn.RANK.EQ(AA59,$AA$16:$AA$194,0)+COUNTIF(AA$16:AA59,AA59)-1,"-")</f>
        <v>-</v>
      </c>
      <c r="AC59" s="876"/>
      <c r="AD59" s="828">
        <f t="shared" si="9"/>
        <v>44</v>
      </c>
      <c r="AE59" s="828" t="str">
        <f t="shared" si="10"/>
        <v>音威子府村</v>
      </c>
      <c r="AF59" s="85">
        <f t="shared" si="11"/>
        <v>61</v>
      </c>
      <c r="AG59" s="102"/>
      <c r="AH59" s="1"/>
      <c r="AI59" s="1"/>
      <c r="AJ59" s="1"/>
      <c r="AK59" s="1"/>
      <c r="AL59" s="1"/>
      <c r="AM59" s="1"/>
      <c r="AN59" s="1"/>
      <c r="AO59" s="1"/>
      <c r="AP59" s="1"/>
      <c r="AQ59" s="1"/>
      <c r="AR59" s="1"/>
      <c r="AS59" s="1"/>
      <c r="AT59" s="1"/>
      <c r="AU59" s="1"/>
      <c r="AV59" s="1"/>
      <c r="AW59" s="1"/>
    </row>
    <row r="60" spans="1:49" ht="26.25" customHeight="1">
      <c r="A60" s="608" t="s">
        <v>604</v>
      </c>
      <c r="B60" s="605" t="s">
        <v>607</v>
      </c>
      <c r="C60" s="606" t="s">
        <v>190</v>
      </c>
      <c r="D60" s="605" t="s">
        <v>669</v>
      </c>
      <c r="E60" s="606" t="s">
        <v>258</v>
      </c>
      <c r="F60" s="690">
        <v>559</v>
      </c>
      <c r="G60" s="691">
        <v>80</v>
      </c>
      <c r="H60" s="691">
        <v>80</v>
      </c>
      <c r="I60" s="691">
        <v>80</v>
      </c>
      <c r="J60" s="691">
        <v>447</v>
      </c>
      <c r="M60" s="346">
        <v>45</v>
      </c>
      <c r="N60" s="346" t="s">
        <v>338</v>
      </c>
      <c r="O60" s="104" t="str">
        <f t="shared" si="0"/>
        <v>x</v>
      </c>
      <c r="P60" s="876" t="str">
        <f>IFERROR(_xlfn.RANK.EQ(O60,$O$16:$O$194,0)+COUNTIF(O$16:O60,O60)-1,"-")</f>
        <v>-</v>
      </c>
      <c r="Q60" s="876"/>
      <c r="R60" s="828">
        <f t="shared" si="1"/>
        <v>45</v>
      </c>
      <c r="S60" s="828" t="str">
        <f t="shared" si="2"/>
        <v>浦臼町</v>
      </c>
      <c r="T60" s="941">
        <f t="shared" si="3"/>
        <v>135</v>
      </c>
      <c r="U60" s="104" t="str">
        <f t="shared" si="4"/>
        <v>x</v>
      </c>
      <c r="V60" s="876" t="str">
        <f>IFERROR(_xlfn.RANK.EQ(U60,$U$16:$U$194,0)+COUNTIF(U$16:U60,U60)-1,"-")</f>
        <v>-</v>
      </c>
      <c r="W60" s="876"/>
      <c r="X60" s="828">
        <f t="shared" si="5"/>
        <v>45</v>
      </c>
      <c r="Y60" s="828" t="str">
        <f t="shared" si="6"/>
        <v>砂川市</v>
      </c>
      <c r="Z60" s="941">
        <f t="shared" si="7"/>
        <v>88</v>
      </c>
      <c r="AA60" s="104" t="str">
        <f t="shared" si="8"/>
        <v>x</v>
      </c>
      <c r="AB60" s="876" t="str">
        <f>IFERROR(_xlfn.RANK.EQ(AA60,$AA$16:$AA$194,0)+COUNTIF(AA$16:AA60,AA60)-1,"-")</f>
        <v>-</v>
      </c>
      <c r="AC60" s="876"/>
      <c r="AD60" s="828">
        <f t="shared" si="9"/>
        <v>45</v>
      </c>
      <c r="AE60" s="828" t="str">
        <f t="shared" si="10"/>
        <v>新篠津村</v>
      </c>
      <c r="AF60" s="85">
        <f t="shared" si="11"/>
        <v>59</v>
      </c>
      <c r="AG60" s="102"/>
      <c r="AH60" s="1"/>
      <c r="AI60" s="1"/>
      <c r="AJ60" s="1"/>
      <c r="AK60" s="1"/>
      <c r="AL60" s="1"/>
      <c r="AM60" s="1"/>
      <c r="AN60" s="1"/>
      <c r="AO60" s="1"/>
      <c r="AP60" s="1"/>
      <c r="AQ60" s="1"/>
      <c r="AR60" s="1"/>
      <c r="AS60" s="1"/>
      <c r="AT60" s="1"/>
      <c r="AU60" s="1"/>
      <c r="AV60" s="1"/>
      <c r="AW60" s="1"/>
    </row>
    <row r="61" spans="1:49" ht="26.25" customHeight="1">
      <c r="A61" s="608" t="s">
        <v>604</v>
      </c>
      <c r="B61" s="605" t="s">
        <v>607</v>
      </c>
      <c r="C61" s="606" t="s">
        <v>190</v>
      </c>
      <c r="D61" s="605" t="s">
        <v>670</v>
      </c>
      <c r="E61" s="606" t="s">
        <v>349</v>
      </c>
      <c r="F61" s="690" t="s">
        <v>145</v>
      </c>
      <c r="G61" s="691" t="s">
        <v>145</v>
      </c>
      <c r="H61" s="691" t="s">
        <v>145</v>
      </c>
      <c r="I61" s="691" t="s">
        <v>145</v>
      </c>
      <c r="J61" s="691" t="s">
        <v>145</v>
      </c>
      <c r="M61" s="346">
        <v>46</v>
      </c>
      <c r="N61" s="346" t="s">
        <v>355</v>
      </c>
      <c r="O61" s="104" t="str">
        <f t="shared" si="0"/>
        <v>-</v>
      </c>
      <c r="P61" s="876" t="str">
        <f>IFERROR(_xlfn.RANK.EQ(O61,$O$16:$O$194,0)+COUNTIF(O$16:O61,O61)-1,"-")</f>
        <v>-</v>
      </c>
      <c r="Q61" s="876"/>
      <c r="R61" s="828">
        <f t="shared" si="1"/>
        <v>46</v>
      </c>
      <c r="S61" s="828" t="str">
        <f t="shared" si="2"/>
        <v>知内町</v>
      </c>
      <c r="T61" s="941">
        <f t="shared" si="3"/>
        <v>119</v>
      </c>
      <c r="U61" s="104" t="str">
        <f t="shared" si="4"/>
        <v>-</v>
      </c>
      <c r="V61" s="876" t="str">
        <f>IFERROR(_xlfn.RANK.EQ(U61,$U$16:$U$194,0)+COUNTIF(U$16:U61,U61)-1,"-")</f>
        <v>-</v>
      </c>
      <c r="W61" s="876"/>
      <c r="X61" s="828">
        <f t="shared" si="5"/>
        <v>46</v>
      </c>
      <c r="Y61" s="828" t="str">
        <f t="shared" si="6"/>
        <v>芽室町</v>
      </c>
      <c r="Z61" s="941">
        <f t="shared" si="7"/>
        <v>77</v>
      </c>
      <c r="AA61" s="104" t="str">
        <f t="shared" si="8"/>
        <v>-</v>
      </c>
      <c r="AB61" s="876" t="str">
        <f>IFERROR(_xlfn.RANK.EQ(AA61,$AA$16:$AA$194,0)+COUNTIF(AA$16:AA61,AA61)-1,"-")</f>
        <v>-</v>
      </c>
      <c r="AC61" s="876"/>
      <c r="AD61" s="828">
        <f t="shared" si="9"/>
        <v>46</v>
      </c>
      <c r="AE61" s="828" t="str">
        <f t="shared" si="10"/>
        <v>今金町</v>
      </c>
      <c r="AF61" s="85">
        <f t="shared" si="11"/>
        <v>57</v>
      </c>
      <c r="AG61" s="102"/>
      <c r="AH61" s="1"/>
      <c r="AI61" s="1"/>
      <c r="AJ61" s="1"/>
      <c r="AK61" s="1"/>
      <c r="AL61" s="1"/>
      <c r="AM61" s="1"/>
      <c r="AN61" s="1"/>
      <c r="AO61" s="1"/>
      <c r="AP61" s="1"/>
      <c r="AQ61" s="1"/>
      <c r="AR61" s="1"/>
      <c r="AS61" s="1"/>
      <c r="AT61" s="1"/>
      <c r="AU61" s="1"/>
      <c r="AV61" s="1"/>
      <c r="AW61" s="1"/>
    </row>
    <row r="62" spans="1:49" ht="26.25" customHeight="1">
      <c r="A62" s="608" t="s">
        <v>604</v>
      </c>
      <c r="B62" s="605" t="s">
        <v>607</v>
      </c>
      <c r="C62" s="606" t="s">
        <v>190</v>
      </c>
      <c r="D62" s="605" t="s">
        <v>671</v>
      </c>
      <c r="E62" s="606" t="s">
        <v>375</v>
      </c>
      <c r="F62" s="690" t="s">
        <v>145</v>
      </c>
      <c r="G62" s="691" t="s">
        <v>145</v>
      </c>
      <c r="H62" s="691" t="s">
        <v>145</v>
      </c>
      <c r="I62" s="691" t="s">
        <v>145</v>
      </c>
      <c r="J62" s="691" t="s">
        <v>145</v>
      </c>
      <c r="M62" s="346">
        <v>47</v>
      </c>
      <c r="N62" s="346" t="s">
        <v>342</v>
      </c>
      <c r="O62" s="104" t="str">
        <f t="shared" si="0"/>
        <v>x</v>
      </c>
      <c r="P62" s="876" t="str">
        <f>IFERROR(_xlfn.RANK.EQ(O62,$O$16:$O$194,0)+COUNTIF(O$16:O62,O62)-1,"-")</f>
        <v>-</v>
      </c>
      <c r="Q62" s="876"/>
      <c r="R62" s="828">
        <f t="shared" si="1"/>
        <v>47</v>
      </c>
      <c r="S62" s="828" t="str">
        <f t="shared" si="2"/>
        <v>留萌市</v>
      </c>
      <c r="T62" s="941">
        <f t="shared" si="3"/>
        <v>103</v>
      </c>
      <c r="U62" s="104" t="str">
        <f t="shared" si="4"/>
        <v>x</v>
      </c>
      <c r="V62" s="876" t="str">
        <f>IFERROR(_xlfn.RANK.EQ(U62,$U$16:$U$194,0)+COUNTIF(U$16:U62,U62)-1,"-")</f>
        <v>-</v>
      </c>
      <c r="W62" s="876"/>
      <c r="X62" s="828">
        <f t="shared" si="5"/>
        <v>47</v>
      </c>
      <c r="Y62" s="828" t="str">
        <f t="shared" si="6"/>
        <v>浦臼町</v>
      </c>
      <c r="Z62" s="941">
        <f t="shared" si="7"/>
        <v>75</v>
      </c>
      <c r="AA62" s="104" t="str">
        <f t="shared" si="8"/>
        <v>x</v>
      </c>
      <c r="AB62" s="876" t="str">
        <f>IFERROR(_xlfn.RANK.EQ(AA62,$AA$16:$AA$194,0)+COUNTIF(AA$16:AA62,AA62)-1,"-")</f>
        <v>-</v>
      </c>
      <c r="AC62" s="876"/>
      <c r="AD62" s="828">
        <f t="shared" si="9"/>
        <v>46</v>
      </c>
      <c r="AE62" s="828" t="str">
        <f t="shared" si="10"/>
        <v>せたな町</v>
      </c>
      <c r="AF62" s="85">
        <f t="shared" si="11"/>
        <v>57</v>
      </c>
      <c r="AG62" s="102"/>
      <c r="AH62" s="1"/>
      <c r="AI62" s="1"/>
      <c r="AJ62" s="1"/>
      <c r="AK62" s="1"/>
      <c r="AL62" s="1"/>
      <c r="AM62" s="1"/>
      <c r="AN62" s="1"/>
      <c r="AO62" s="1"/>
      <c r="AP62" s="1"/>
      <c r="AQ62" s="1"/>
      <c r="AR62" s="1"/>
      <c r="AS62" s="1"/>
      <c r="AT62" s="1"/>
      <c r="AU62" s="1"/>
      <c r="AV62" s="1"/>
      <c r="AW62" s="1"/>
    </row>
    <row r="63" spans="1:49" ht="26.25" customHeight="1">
      <c r="A63" s="608" t="s">
        <v>604</v>
      </c>
      <c r="B63" s="605" t="s">
        <v>607</v>
      </c>
      <c r="C63" s="606" t="s">
        <v>190</v>
      </c>
      <c r="D63" s="605" t="s">
        <v>672</v>
      </c>
      <c r="E63" s="606" t="s">
        <v>362</v>
      </c>
      <c r="F63" s="690" t="s">
        <v>145</v>
      </c>
      <c r="G63" s="691" t="s">
        <v>145</v>
      </c>
      <c r="H63" s="691" t="s">
        <v>145</v>
      </c>
      <c r="I63" s="691" t="s">
        <v>145</v>
      </c>
      <c r="J63" s="691" t="s">
        <v>145</v>
      </c>
      <c r="M63" s="346">
        <v>48</v>
      </c>
      <c r="N63" s="346" t="s">
        <v>302</v>
      </c>
      <c r="O63" s="104" t="str">
        <f t="shared" si="0"/>
        <v>x</v>
      </c>
      <c r="P63" s="876" t="str">
        <f>IFERROR(_xlfn.RANK.EQ(O63,$O$16:$O$194,0)+COUNTIF(O$16:O63,O63)-1,"-")</f>
        <v>-</v>
      </c>
      <c r="Q63" s="876"/>
      <c r="R63" s="828">
        <f t="shared" si="1"/>
        <v>48</v>
      </c>
      <c r="S63" s="828" t="str">
        <f t="shared" si="2"/>
        <v>石狩市</v>
      </c>
      <c r="T63" s="941">
        <f t="shared" si="3"/>
        <v>101</v>
      </c>
      <c r="U63" s="104" t="str">
        <f t="shared" si="4"/>
        <v>x</v>
      </c>
      <c r="V63" s="876" t="str">
        <f>IFERROR(_xlfn.RANK.EQ(U63,$U$16:$U$194,0)+COUNTIF(U$16:U63,U63)-1,"-")</f>
        <v>-</v>
      </c>
      <c r="W63" s="876"/>
      <c r="X63" s="828">
        <f t="shared" si="5"/>
        <v>48</v>
      </c>
      <c r="Y63" s="828" t="str">
        <f t="shared" si="6"/>
        <v>赤平市</v>
      </c>
      <c r="Z63" s="941">
        <f t="shared" si="7"/>
        <v>72</v>
      </c>
      <c r="AA63" s="104">
        <f t="shared" si="8"/>
        <v>66</v>
      </c>
      <c r="AB63" s="876">
        <f>IFERROR(_xlfn.RANK.EQ(AA63,$AA$16:$AA$194,0)+COUNTIF(AA$16:AA63,AA63)-1,"-")</f>
        <v>39</v>
      </c>
      <c r="AC63" s="876"/>
      <c r="AD63" s="828">
        <f t="shared" si="9"/>
        <v>46</v>
      </c>
      <c r="AE63" s="828" t="str">
        <f t="shared" si="10"/>
        <v>標津町</v>
      </c>
      <c r="AF63" s="85">
        <f t="shared" si="11"/>
        <v>57</v>
      </c>
      <c r="AG63" s="102"/>
      <c r="AH63" s="1"/>
      <c r="AI63" s="1"/>
      <c r="AJ63" s="1"/>
      <c r="AK63" s="1"/>
      <c r="AL63" s="1"/>
      <c r="AM63" s="1"/>
      <c r="AN63" s="1"/>
      <c r="AO63" s="1"/>
      <c r="AP63" s="1"/>
      <c r="AQ63" s="1"/>
      <c r="AR63" s="1"/>
      <c r="AS63" s="1"/>
      <c r="AT63" s="1"/>
      <c r="AU63" s="1"/>
      <c r="AV63" s="1"/>
      <c r="AW63" s="1"/>
    </row>
    <row r="64" spans="1:49" ht="26.25" customHeight="1">
      <c r="A64" s="608" t="s">
        <v>604</v>
      </c>
      <c r="B64" s="605" t="s">
        <v>607</v>
      </c>
      <c r="C64" s="606" t="s">
        <v>190</v>
      </c>
      <c r="D64" s="605" t="s">
        <v>673</v>
      </c>
      <c r="E64" s="606" t="s">
        <v>299</v>
      </c>
      <c r="F64" s="690" t="s">
        <v>888</v>
      </c>
      <c r="G64" s="691" t="s">
        <v>888</v>
      </c>
      <c r="H64" s="691" t="s">
        <v>145</v>
      </c>
      <c r="I64" s="691" t="s">
        <v>888</v>
      </c>
      <c r="J64" s="691" t="s">
        <v>888</v>
      </c>
      <c r="M64" s="346">
        <v>49</v>
      </c>
      <c r="N64" s="346" t="s">
        <v>293</v>
      </c>
      <c r="O64" s="104">
        <f t="shared" si="0"/>
        <v>36</v>
      </c>
      <c r="P64" s="876">
        <f>IFERROR(_xlfn.RANK.EQ(O64,$O$16:$O$194,0)+COUNTIF(O$16:O64,O64)-1,"-")</f>
        <v>65</v>
      </c>
      <c r="Q64" s="876"/>
      <c r="R64" s="828">
        <f t="shared" si="1"/>
        <v>49</v>
      </c>
      <c r="S64" s="828" t="str">
        <f t="shared" si="2"/>
        <v>今金町</v>
      </c>
      <c r="T64" s="941">
        <f t="shared" si="3"/>
        <v>98</v>
      </c>
      <c r="U64" s="104">
        <f t="shared" si="4"/>
        <v>20</v>
      </c>
      <c r="V64" s="876">
        <f>IFERROR(_xlfn.RANK.EQ(U64,$U$16:$U$194,0)+COUNTIF(U$16:U64,U64)-1,"-")</f>
        <v>68</v>
      </c>
      <c r="W64" s="876"/>
      <c r="X64" s="828">
        <f t="shared" si="5"/>
        <v>49</v>
      </c>
      <c r="Y64" s="828" t="str">
        <f t="shared" si="6"/>
        <v>音更町</v>
      </c>
      <c r="Z64" s="941">
        <f t="shared" si="7"/>
        <v>62</v>
      </c>
      <c r="AA64" s="104">
        <f t="shared" si="8"/>
        <v>56</v>
      </c>
      <c r="AB64" s="876">
        <f>IFERROR(_xlfn.RANK.EQ(AA64,$AA$16:$AA$194,0)+COUNTIF(AA$16:AA64,AA64)-1,"-")</f>
        <v>50</v>
      </c>
      <c r="AC64" s="876"/>
      <c r="AD64" s="828">
        <f t="shared" si="9"/>
        <v>49</v>
      </c>
      <c r="AE64" s="828" t="str">
        <f t="shared" si="10"/>
        <v>芦別市</v>
      </c>
      <c r="AF64" s="85">
        <f t="shared" si="11"/>
        <v>56</v>
      </c>
      <c r="AG64" s="102"/>
      <c r="AH64" s="1"/>
      <c r="AI64" s="1"/>
      <c r="AJ64" s="1"/>
      <c r="AK64" s="1"/>
      <c r="AL64" s="1"/>
      <c r="AM64" s="1"/>
      <c r="AN64" s="1"/>
      <c r="AO64" s="1"/>
      <c r="AP64" s="1"/>
      <c r="AQ64" s="1"/>
      <c r="AR64" s="1"/>
      <c r="AS64" s="1"/>
      <c r="AT64" s="1"/>
      <c r="AU64" s="1"/>
      <c r="AV64" s="1"/>
      <c r="AW64" s="1"/>
    </row>
    <row r="65" spans="1:49" ht="26.25" customHeight="1">
      <c r="A65" s="608" t="s">
        <v>604</v>
      </c>
      <c r="B65" s="605" t="s">
        <v>607</v>
      </c>
      <c r="C65" s="606" t="s">
        <v>190</v>
      </c>
      <c r="D65" s="605" t="s">
        <v>674</v>
      </c>
      <c r="E65" s="606" t="s">
        <v>352</v>
      </c>
      <c r="F65" s="690" t="s">
        <v>145</v>
      </c>
      <c r="G65" s="691" t="s">
        <v>145</v>
      </c>
      <c r="H65" s="691" t="s">
        <v>145</v>
      </c>
      <c r="I65" s="691" t="s">
        <v>145</v>
      </c>
      <c r="J65" s="691" t="s">
        <v>145</v>
      </c>
      <c r="M65" s="346">
        <v>50</v>
      </c>
      <c r="N65" s="346" t="s">
        <v>312</v>
      </c>
      <c r="O65" s="104">
        <f t="shared" si="0"/>
        <v>203</v>
      </c>
      <c r="P65" s="876">
        <f>IFERROR(_xlfn.RANK.EQ(O65,$O$16:$O$194,0)+COUNTIF(O$16:O65,O65)-1,"-")</f>
        <v>33</v>
      </c>
      <c r="Q65" s="876"/>
      <c r="R65" s="828">
        <f t="shared" si="1"/>
        <v>50</v>
      </c>
      <c r="S65" s="828" t="str">
        <f t="shared" si="2"/>
        <v>小平町</v>
      </c>
      <c r="T65" s="941">
        <f t="shared" si="3"/>
        <v>93</v>
      </c>
      <c r="U65" s="104">
        <f t="shared" si="4"/>
        <v>185</v>
      </c>
      <c r="V65" s="876">
        <f>IFERROR(_xlfn.RANK.EQ(U65,$U$16:$U$194,0)+COUNTIF(U$16:U65,U65)-1,"-")</f>
        <v>26</v>
      </c>
      <c r="W65" s="876"/>
      <c r="X65" s="828">
        <f t="shared" si="5"/>
        <v>50</v>
      </c>
      <c r="Y65" s="828" t="str">
        <f t="shared" si="6"/>
        <v>知内町</v>
      </c>
      <c r="Z65" s="941">
        <f t="shared" si="7"/>
        <v>60</v>
      </c>
      <c r="AA65" s="104">
        <f t="shared" si="8"/>
        <v>91</v>
      </c>
      <c r="AB65" s="876">
        <f>IFERROR(_xlfn.RANK.EQ(AA65,$AA$16:$AA$194,0)+COUNTIF(AA$16:AA65,AA65)-1,"-")</f>
        <v>24</v>
      </c>
      <c r="AC65" s="876"/>
      <c r="AD65" s="828">
        <f t="shared" si="9"/>
        <v>49</v>
      </c>
      <c r="AE65" s="828" t="str">
        <f t="shared" si="10"/>
        <v>厚沢部町</v>
      </c>
      <c r="AF65" s="85">
        <f t="shared" si="11"/>
        <v>56</v>
      </c>
      <c r="AG65" s="102"/>
      <c r="AH65" s="1"/>
      <c r="AI65" s="1"/>
      <c r="AJ65" s="1"/>
      <c r="AK65" s="1"/>
      <c r="AL65" s="1"/>
      <c r="AM65" s="1"/>
      <c r="AN65" s="1"/>
      <c r="AO65" s="1"/>
      <c r="AP65" s="1"/>
      <c r="AQ65" s="1"/>
      <c r="AR65" s="1"/>
      <c r="AS65" s="1"/>
      <c r="AT65" s="1"/>
      <c r="AU65" s="1"/>
      <c r="AV65" s="1"/>
      <c r="AW65" s="1"/>
    </row>
    <row r="66" spans="1:49" ht="26.25" customHeight="1">
      <c r="A66" s="608" t="s">
        <v>604</v>
      </c>
      <c r="B66" s="605" t="s">
        <v>607</v>
      </c>
      <c r="C66" s="606" t="s">
        <v>190</v>
      </c>
      <c r="D66" s="605" t="s">
        <v>675</v>
      </c>
      <c r="E66" s="606" t="s">
        <v>331</v>
      </c>
      <c r="F66" s="690">
        <v>65</v>
      </c>
      <c r="G66" s="691">
        <v>76</v>
      </c>
      <c r="H66" s="691">
        <v>76</v>
      </c>
      <c r="I66" s="691">
        <v>77</v>
      </c>
      <c r="J66" s="691">
        <v>49</v>
      </c>
      <c r="M66" s="346">
        <v>51</v>
      </c>
      <c r="N66" s="346" t="s">
        <v>353</v>
      </c>
      <c r="O66" s="104" t="str">
        <f t="shared" si="0"/>
        <v>-</v>
      </c>
      <c r="P66" s="876" t="str">
        <f>IFERROR(_xlfn.RANK.EQ(O66,$O$16:$O$194,0)+COUNTIF(O$16:O66,O66)-1,"-")</f>
        <v>-</v>
      </c>
      <c r="Q66" s="876"/>
      <c r="R66" s="828">
        <f t="shared" si="1"/>
        <v>51</v>
      </c>
      <c r="S66" s="828" t="str">
        <f t="shared" si="2"/>
        <v>北見市</v>
      </c>
      <c r="T66" s="941">
        <f t="shared" si="3"/>
        <v>89</v>
      </c>
      <c r="U66" s="104" t="str">
        <f t="shared" si="4"/>
        <v>-</v>
      </c>
      <c r="V66" s="876" t="str">
        <f>IFERROR(_xlfn.RANK.EQ(U66,$U$16:$U$194,0)+COUNTIF(U$16:U66,U66)-1,"-")</f>
        <v>-</v>
      </c>
      <c r="W66" s="876"/>
      <c r="X66" s="828">
        <f t="shared" si="5"/>
        <v>51</v>
      </c>
      <c r="Y66" s="828" t="str">
        <f t="shared" si="6"/>
        <v>栗山町</v>
      </c>
      <c r="Z66" s="941">
        <f t="shared" si="7"/>
        <v>57</v>
      </c>
      <c r="AA66" s="104" t="str">
        <f t="shared" si="8"/>
        <v>-</v>
      </c>
      <c r="AB66" s="876" t="str">
        <f>IFERROR(_xlfn.RANK.EQ(AA66,$AA$16:$AA$194,0)+COUNTIF(AA$16:AA66,AA66)-1,"-")</f>
        <v>-</v>
      </c>
      <c r="AC66" s="876"/>
      <c r="AD66" s="828">
        <f t="shared" si="9"/>
        <v>49</v>
      </c>
      <c r="AE66" s="828" t="str">
        <f t="shared" si="10"/>
        <v>浦臼町</v>
      </c>
      <c r="AF66" s="85">
        <f t="shared" si="11"/>
        <v>56</v>
      </c>
      <c r="AG66" s="102"/>
      <c r="AH66" s="1"/>
      <c r="AI66" s="1"/>
      <c r="AJ66" s="1"/>
      <c r="AK66" s="1"/>
      <c r="AL66" s="1"/>
      <c r="AM66" s="1"/>
      <c r="AN66" s="1"/>
      <c r="AO66" s="1"/>
      <c r="AP66" s="1"/>
      <c r="AQ66" s="1"/>
      <c r="AR66" s="1"/>
      <c r="AS66" s="1"/>
      <c r="AT66" s="1"/>
      <c r="AU66" s="1"/>
      <c r="AV66" s="1"/>
      <c r="AW66" s="1"/>
    </row>
    <row r="67" spans="1:49" ht="26.25" customHeight="1">
      <c r="A67" s="608" t="s">
        <v>604</v>
      </c>
      <c r="B67" s="605" t="s">
        <v>607</v>
      </c>
      <c r="C67" s="606" t="s">
        <v>190</v>
      </c>
      <c r="D67" s="605" t="s">
        <v>676</v>
      </c>
      <c r="E67" s="606" t="s">
        <v>346</v>
      </c>
      <c r="F67" s="690" t="s">
        <v>145</v>
      </c>
      <c r="G67" s="691" t="s">
        <v>145</v>
      </c>
      <c r="H67" s="691" t="s">
        <v>145</v>
      </c>
      <c r="I67" s="691" t="s">
        <v>145</v>
      </c>
      <c r="J67" s="691" t="s">
        <v>145</v>
      </c>
      <c r="M67" s="346">
        <v>52</v>
      </c>
      <c r="N67" s="346" t="s">
        <v>295</v>
      </c>
      <c r="O67" s="104">
        <f t="shared" si="0"/>
        <v>98</v>
      </c>
      <c r="P67" s="876">
        <f>IFERROR(_xlfn.RANK.EQ(O67,$O$16:$O$194,0)+COUNTIF(O$16:O67,O67)-1,"-")</f>
        <v>49</v>
      </c>
      <c r="Q67" s="876"/>
      <c r="R67" s="828">
        <f t="shared" si="1"/>
        <v>52</v>
      </c>
      <c r="S67" s="828" t="str">
        <f t="shared" si="2"/>
        <v>愛別町</v>
      </c>
      <c r="T67" s="941">
        <f t="shared" si="3"/>
        <v>84</v>
      </c>
      <c r="U67" s="104">
        <f t="shared" si="4"/>
        <v>56</v>
      </c>
      <c r="V67" s="876">
        <f>IFERROR(_xlfn.RANK.EQ(U67,$U$16:$U$194,0)+COUNTIF(U$16:U67,U67)-1,"-")</f>
        <v>52</v>
      </c>
      <c r="W67" s="876"/>
      <c r="X67" s="828">
        <f t="shared" si="5"/>
        <v>52</v>
      </c>
      <c r="Y67" s="828" t="str">
        <f t="shared" si="6"/>
        <v>今金町</v>
      </c>
      <c r="Z67" s="941">
        <f t="shared" si="7"/>
        <v>56</v>
      </c>
      <c r="AA67" s="104">
        <f t="shared" si="8"/>
        <v>57</v>
      </c>
      <c r="AB67" s="876">
        <f>IFERROR(_xlfn.RANK.EQ(AA67,$AA$16:$AA$194,0)+COUNTIF(AA$16:AA67,AA67)-1,"-")</f>
        <v>46</v>
      </c>
      <c r="AC67" s="876"/>
      <c r="AD67" s="828">
        <f t="shared" si="9"/>
        <v>52</v>
      </c>
      <c r="AE67" s="828" t="str">
        <f t="shared" si="10"/>
        <v>滝川市</v>
      </c>
      <c r="AF67" s="85">
        <f t="shared" si="11"/>
        <v>54</v>
      </c>
      <c r="AG67" s="102"/>
      <c r="AH67" s="1"/>
      <c r="AJ67" s="1"/>
      <c r="AK67" s="1"/>
      <c r="AL67" s="1"/>
      <c r="AM67" s="1"/>
      <c r="AN67" s="1"/>
      <c r="AO67" s="1"/>
      <c r="AP67" s="1"/>
      <c r="AQ67" s="1"/>
      <c r="AR67" s="1"/>
      <c r="AS67" s="1"/>
      <c r="AT67" s="1"/>
      <c r="AU67" s="1"/>
      <c r="AV67" s="1"/>
      <c r="AW67" s="1"/>
    </row>
    <row r="68" spans="1:49" ht="26.25" customHeight="1">
      <c r="A68" s="608" t="s">
        <v>604</v>
      </c>
      <c r="B68" s="605" t="s">
        <v>607</v>
      </c>
      <c r="C68" s="606" t="s">
        <v>190</v>
      </c>
      <c r="D68" s="605" t="s">
        <v>677</v>
      </c>
      <c r="E68" s="606" t="s">
        <v>336</v>
      </c>
      <c r="F68" s="690" t="s">
        <v>888</v>
      </c>
      <c r="G68" s="691" t="s">
        <v>888</v>
      </c>
      <c r="H68" s="691" t="s">
        <v>888</v>
      </c>
      <c r="I68" s="691" t="s">
        <v>888</v>
      </c>
      <c r="J68" s="691" t="s">
        <v>888</v>
      </c>
      <c r="M68" s="346">
        <v>53</v>
      </c>
      <c r="N68" s="346" t="s">
        <v>278</v>
      </c>
      <c r="O68" s="104">
        <f t="shared" si="0"/>
        <v>357</v>
      </c>
      <c r="P68" s="876">
        <f>IFERROR(_xlfn.RANK.EQ(O68,$O$16:$O$194,0)+COUNTIF(O$16:O68,O68)-1,"-")</f>
        <v>20</v>
      </c>
      <c r="Q68" s="876"/>
      <c r="R68" s="828">
        <f t="shared" si="1"/>
        <v>52</v>
      </c>
      <c r="S68" s="828" t="str">
        <f t="shared" si="2"/>
        <v>増毛町</v>
      </c>
      <c r="T68" s="941">
        <f t="shared" si="3"/>
        <v>84</v>
      </c>
      <c r="U68" s="104">
        <f t="shared" si="4"/>
        <v>203</v>
      </c>
      <c r="V68" s="876">
        <f>IFERROR(_xlfn.RANK.EQ(U68,$U$16:$U$194,0)+COUNTIF(U$16:U68,U68)-1,"-")</f>
        <v>22</v>
      </c>
      <c r="W68" s="876"/>
      <c r="X68" s="828">
        <f t="shared" si="5"/>
        <v>52</v>
      </c>
      <c r="Y68" s="828" t="str">
        <f t="shared" si="6"/>
        <v>当麻町</v>
      </c>
      <c r="Z68" s="941">
        <f t="shared" si="7"/>
        <v>56</v>
      </c>
      <c r="AA68" s="104">
        <f t="shared" si="8"/>
        <v>57</v>
      </c>
      <c r="AB68" s="876">
        <f>IFERROR(_xlfn.RANK.EQ(AA68,$AA$16:$AA$194,0)+COUNTIF(AA$16:AA68,AA68)-1,"-")</f>
        <v>47</v>
      </c>
      <c r="AC68" s="876"/>
      <c r="AD68" s="828">
        <f t="shared" si="9"/>
        <v>53</v>
      </c>
      <c r="AE68" s="828" t="str">
        <f t="shared" si="10"/>
        <v>津別町</v>
      </c>
      <c r="AF68" s="85">
        <f t="shared" si="11"/>
        <v>53</v>
      </c>
      <c r="AG68" s="102"/>
      <c r="AH68" s="1"/>
      <c r="AI68" s="1"/>
      <c r="AJ68" s="1"/>
      <c r="AK68" s="1"/>
      <c r="AL68" s="1"/>
      <c r="AM68" s="1"/>
      <c r="AN68" s="1"/>
      <c r="AO68" s="1"/>
      <c r="AP68" s="1"/>
      <c r="AQ68" s="1"/>
      <c r="AR68" s="1"/>
      <c r="AS68" s="1"/>
      <c r="AT68" s="1"/>
      <c r="AU68" s="1"/>
      <c r="AV68" s="1"/>
      <c r="AW68" s="1"/>
    </row>
    <row r="69" spans="1:49" ht="26.25" customHeight="1">
      <c r="A69" s="608" t="s">
        <v>604</v>
      </c>
      <c r="B69" s="605" t="s">
        <v>608</v>
      </c>
      <c r="C69" s="606" t="s">
        <v>184</v>
      </c>
      <c r="D69" s="605" t="s">
        <v>678</v>
      </c>
      <c r="E69" s="606" t="s">
        <v>354</v>
      </c>
      <c r="F69" s="690" t="s">
        <v>888</v>
      </c>
      <c r="G69" s="691" t="s">
        <v>888</v>
      </c>
      <c r="H69" s="691" t="s">
        <v>145</v>
      </c>
      <c r="I69" s="691" t="s">
        <v>888</v>
      </c>
      <c r="J69" s="691" t="s">
        <v>888</v>
      </c>
      <c r="M69" s="346">
        <v>54</v>
      </c>
      <c r="N69" s="346" t="s">
        <v>358</v>
      </c>
      <c r="O69" s="104" t="str">
        <f t="shared" si="0"/>
        <v>x</v>
      </c>
      <c r="P69" s="876" t="str">
        <f>IFERROR(_xlfn.RANK.EQ(O69,$O$16:$O$194,0)+COUNTIF(O$16:O69,O69)-1,"-")</f>
        <v>-</v>
      </c>
      <c r="Q69" s="876"/>
      <c r="R69" s="828">
        <f t="shared" si="1"/>
        <v>54</v>
      </c>
      <c r="S69" s="828" t="str">
        <f t="shared" si="2"/>
        <v>京極町</v>
      </c>
      <c r="T69" s="941">
        <f t="shared" si="3"/>
        <v>80</v>
      </c>
      <c r="U69" s="104" t="str">
        <f t="shared" si="4"/>
        <v>x</v>
      </c>
      <c r="V69" s="876" t="str">
        <f>IFERROR(_xlfn.RANK.EQ(U69,$U$16:$U$194,0)+COUNTIF(U$16:U69,U69)-1,"-")</f>
        <v>-</v>
      </c>
      <c r="W69" s="876"/>
      <c r="X69" s="828">
        <f t="shared" si="5"/>
        <v>54</v>
      </c>
      <c r="Y69" s="828" t="str">
        <f t="shared" si="6"/>
        <v>愛別町</v>
      </c>
      <c r="Z69" s="941">
        <f t="shared" si="7"/>
        <v>52</v>
      </c>
      <c r="AA69" s="104" t="str">
        <f t="shared" si="8"/>
        <v>x</v>
      </c>
      <c r="AB69" s="876" t="str">
        <f>IFERROR(_xlfn.RANK.EQ(AA69,$AA$16:$AA$194,0)+COUNTIF(AA$16:AA69,AA69)-1,"-")</f>
        <v>-</v>
      </c>
      <c r="AC69" s="876"/>
      <c r="AD69" s="828">
        <f t="shared" si="9"/>
        <v>54</v>
      </c>
      <c r="AE69" s="828" t="str">
        <f t="shared" si="10"/>
        <v>鷹栖町</v>
      </c>
      <c r="AF69" s="85">
        <f t="shared" si="11"/>
        <v>52</v>
      </c>
      <c r="AG69" s="102"/>
      <c r="AI69" s="1"/>
    </row>
    <row r="70" spans="1:49" ht="26.25" customHeight="1">
      <c r="A70" s="608" t="s">
        <v>604</v>
      </c>
      <c r="B70" s="605" t="s">
        <v>608</v>
      </c>
      <c r="C70" s="606" t="s">
        <v>184</v>
      </c>
      <c r="D70" s="605" t="s">
        <v>679</v>
      </c>
      <c r="E70" s="606" t="s">
        <v>198</v>
      </c>
      <c r="F70" s="690">
        <v>193</v>
      </c>
      <c r="G70" s="691">
        <v>90</v>
      </c>
      <c r="H70" s="691">
        <v>90</v>
      </c>
      <c r="I70" s="691">
        <v>93</v>
      </c>
      <c r="J70" s="691">
        <v>174</v>
      </c>
      <c r="M70" s="346">
        <v>55</v>
      </c>
      <c r="N70" s="346" t="s">
        <v>364</v>
      </c>
      <c r="O70" s="104" t="str">
        <f t="shared" si="0"/>
        <v>-</v>
      </c>
      <c r="P70" s="876" t="str">
        <f>IFERROR(_xlfn.RANK.EQ(O70,$O$16:$O$194,0)+COUNTIF(O$16:O70,O70)-1,"-")</f>
        <v>-</v>
      </c>
      <c r="Q70" s="876"/>
      <c r="R70" s="828">
        <f t="shared" si="1"/>
        <v>55</v>
      </c>
      <c r="S70" s="828" t="str">
        <f t="shared" si="2"/>
        <v>津別町</v>
      </c>
      <c r="T70" s="941">
        <f t="shared" si="3"/>
        <v>78</v>
      </c>
      <c r="U70" s="104" t="str">
        <f t="shared" si="4"/>
        <v>-</v>
      </c>
      <c r="V70" s="876" t="str">
        <f>IFERROR(_xlfn.RANK.EQ(U70,$U$16:$U$194,0)+COUNTIF(U$16:U70,U70)-1,"-")</f>
        <v>-</v>
      </c>
      <c r="W70" s="876"/>
      <c r="X70" s="828">
        <f t="shared" si="5"/>
        <v>55</v>
      </c>
      <c r="Y70" s="828" t="str">
        <f t="shared" si="6"/>
        <v>留萌市</v>
      </c>
      <c r="Z70" s="941">
        <f t="shared" si="7"/>
        <v>50</v>
      </c>
      <c r="AA70" s="104" t="str">
        <f t="shared" si="8"/>
        <v>-</v>
      </c>
      <c r="AB70" s="876" t="str">
        <f>IFERROR(_xlfn.RANK.EQ(AA70,$AA$16:$AA$194,0)+COUNTIF(AA$16:AA70,AA70)-1,"-")</f>
        <v>-</v>
      </c>
      <c r="AC70" s="876"/>
      <c r="AD70" s="828">
        <f t="shared" si="9"/>
        <v>55</v>
      </c>
      <c r="AE70" s="828" t="str">
        <f t="shared" si="10"/>
        <v>三笠市</v>
      </c>
      <c r="AF70" s="85">
        <f t="shared" si="11"/>
        <v>51</v>
      </c>
      <c r="AG70" s="102"/>
      <c r="AH70" s="1"/>
      <c r="AI70" s="1"/>
      <c r="AJ70" s="1"/>
      <c r="AK70" s="1"/>
      <c r="AL70" s="1"/>
      <c r="AM70" s="1"/>
      <c r="AN70" s="1"/>
      <c r="AO70" s="1"/>
      <c r="AP70" s="1"/>
      <c r="AQ70" s="1"/>
      <c r="AR70" s="1"/>
      <c r="AS70" s="1"/>
      <c r="AT70" s="1"/>
      <c r="AU70" s="1"/>
      <c r="AV70" s="1"/>
      <c r="AW70" s="1"/>
    </row>
    <row r="71" spans="1:49" ht="26.25" customHeight="1">
      <c r="A71" s="608" t="s">
        <v>604</v>
      </c>
      <c r="B71" s="605" t="s">
        <v>608</v>
      </c>
      <c r="C71" s="606" t="s">
        <v>184</v>
      </c>
      <c r="D71" s="605" t="s">
        <v>680</v>
      </c>
      <c r="E71" s="606" t="s">
        <v>227</v>
      </c>
      <c r="F71" s="690">
        <v>240</v>
      </c>
      <c r="G71" s="691">
        <v>47</v>
      </c>
      <c r="H71" s="691">
        <v>47</v>
      </c>
      <c r="I71" s="691">
        <v>46</v>
      </c>
      <c r="J71" s="691">
        <v>113</v>
      </c>
      <c r="M71" s="346">
        <v>56</v>
      </c>
      <c r="N71" s="346" t="s">
        <v>272</v>
      </c>
      <c r="O71" s="104">
        <f t="shared" si="0"/>
        <v>471</v>
      </c>
      <c r="P71" s="876">
        <f>IFERROR(_xlfn.RANK.EQ(O71,$O$16:$O$194,0)+COUNTIF(O$16:O71,O71)-1,"-")</f>
        <v>16</v>
      </c>
      <c r="Q71" s="876"/>
      <c r="R71" s="828">
        <f t="shared" si="1"/>
        <v>56</v>
      </c>
      <c r="S71" s="828" t="str">
        <f t="shared" si="2"/>
        <v>鹿追町</v>
      </c>
      <c r="T71" s="941">
        <f t="shared" si="3"/>
        <v>75</v>
      </c>
      <c r="U71" s="104">
        <f t="shared" si="4"/>
        <v>334</v>
      </c>
      <c r="V71" s="876">
        <f>IFERROR(_xlfn.RANK.EQ(U71,$U$16:$U$194,0)+COUNTIF(U$16:U71,U71)-1,"-")</f>
        <v>14</v>
      </c>
      <c r="W71" s="876"/>
      <c r="X71" s="828">
        <f t="shared" si="5"/>
        <v>55</v>
      </c>
      <c r="Y71" s="828" t="str">
        <f t="shared" si="6"/>
        <v>羽幌町</v>
      </c>
      <c r="Z71" s="941">
        <f t="shared" si="7"/>
        <v>50</v>
      </c>
      <c r="AA71" s="104">
        <f t="shared" si="8"/>
        <v>71</v>
      </c>
      <c r="AB71" s="876">
        <f>IFERROR(_xlfn.RANK.EQ(AA71,$AA$16:$AA$194,0)+COUNTIF(AA$16:AA71,AA71)-1,"-")</f>
        <v>38</v>
      </c>
      <c r="AC71" s="876"/>
      <c r="AD71" s="828">
        <f t="shared" si="9"/>
        <v>55</v>
      </c>
      <c r="AE71" s="828" t="str">
        <f t="shared" si="10"/>
        <v>雨竜町</v>
      </c>
      <c r="AF71" s="85">
        <f t="shared" si="11"/>
        <v>51</v>
      </c>
      <c r="AG71" s="102"/>
      <c r="AH71" s="1"/>
      <c r="AI71" s="1"/>
      <c r="AJ71" s="1"/>
      <c r="AK71" s="1"/>
      <c r="AL71" s="1"/>
      <c r="AM71" s="1"/>
      <c r="AN71" s="1"/>
      <c r="AO71" s="1"/>
      <c r="AP71" s="1"/>
      <c r="AQ71" s="1"/>
      <c r="AR71" s="1"/>
      <c r="AS71" s="1"/>
      <c r="AT71" s="1"/>
      <c r="AU71" s="1"/>
      <c r="AV71" s="1"/>
      <c r="AW71" s="1"/>
    </row>
    <row r="72" spans="1:49" ht="26.25" customHeight="1">
      <c r="A72" s="608" t="s">
        <v>604</v>
      </c>
      <c r="B72" s="605" t="s">
        <v>608</v>
      </c>
      <c r="C72" s="606" t="s">
        <v>184</v>
      </c>
      <c r="D72" s="605" t="s">
        <v>681</v>
      </c>
      <c r="E72" s="606" t="s">
        <v>246</v>
      </c>
      <c r="F72" s="690">
        <v>336</v>
      </c>
      <c r="G72" s="691">
        <v>56</v>
      </c>
      <c r="H72" s="691">
        <v>55</v>
      </c>
      <c r="I72" s="691">
        <v>58</v>
      </c>
      <c r="J72" s="691">
        <v>189</v>
      </c>
      <c r="M72" s="346">
        <v>57</v>
      </c>
      <c r="N72" s="346" t="s">
        <v>281</v>
      </c>
      <c r="O72" s="104">
        <f t="shared" si="0"/>
        <v>292</v>
      </c>
      <c r="P72" s="876">
        <f>IFERROR(_xlfn.RANK.EQ(O72,$O$16:$O$194,0)+COUNTIF(O$16:O72,O72)-1,"-")</f>
        <v>22</v>
      </c>
      <c r="Q72" s="876"/>
      <c r="R72" s="828">
        <f t="shared" si="1"/>
        <v>57</v>
      </c>
      <c r="S72" s="828" t="str">
        <f t="shared" si="2"/>
        <v>幕別町</v>
      </c>
      <c r="T72" s="941">
        <f t="shared" si="3"/>
        <v>70</v>
      </c>
      <c r="U72" s="104">
        <f t="shared" si="4"/>
        <v>184</v>
      </c>
      <c r="V72" s="876">
        <f>IFERROR(_xlfn.RANK.EQ(U72,$U$16:$U$194,0)+COUNTIF(U$16:U72,U72)-1,"-")</f>
        <v>27</v>
      </c>
      <c r="W72" s="876"/>
      <c r="X72" s="828">
        <f t="shared" si="5"/>
        <v>57</v>
      </c>
      <c r="Y72" s="828" t="str">
        <f t="shared" si="6"/>
        <v>仁木町</v>
      </c>
      <c r="Z72" s="941">
        <f t="shared" si="7"/>
        <v>49</v>
      </c>
      <c r="AA72" s="104">
        <f t="shared" si="8"/>
        <v>63</v>
      </c>
      <c r="AB72" s="876">
        <f>IFERROR(_xlfn.RANK.EQ(AA72,$AA$16:$AA$194,0)+COUNTIF(AA$16:AA72,AA72)-1,"-")</f>
        <v>40</v>
      </c>
      <c r="AC72" s="876"/>
      <c r="AD72" s="828">
        <f t="shared" si="9"/>
        <v>55</v>
      </c>
      <c r="AE72" s="828" t="str">
        <f t="shared" si="10"/>
        <v>幌加内町</v>
      </c>
      <c r="AF72" s="85">
        <f t="shared" si="11"/>
        <v>51</v>
      </c>
      <c r="AG72" s="102"/>
      <c r="AH72" s="1"/>
      <c r="AI72" s="1"/>
      <c r="AJ72" s="1"/>
      <c r="AK72" s="1"/>
      <c r="AL72" s="1"/>
      <c r="AM72" s="1"/>
      <c r="AN72" s="1"/>
      <c r="AO72" s="1"/>
      <c r="AP72" s="1"/>
      <c r="AQ72" s="1"/>
      <c r="AR72" s="1"/>
      <c r="AS72" s="1"/>
      <c r="AT72" s="1"/>
      <c r="AU72" s="1"/>
      <c r="AV72" s="1"/>
      <c r="AW72" s="1"/>
    </row>
    <row r="73" spans="1:49" ht="26.25" customHeight="1">
      <c r="A73" s="608" t="s">
        <v>604</v>
      </c>
      <c r="B73" s="605" t="s">
        <v>608</v>
      </c>
      <c r="C73" s="606" t="s">
        <v>184</v>
      </c>
      <c r="D73" s="605" t="s">
        <v>682</v>
      </c>
      <c r="E73" s="606" t="s">
        <v>324</v>
      </c>
      <c r="F73" s="690">
        <v>169</v>
      </c>
      <c r="G73" s="691">
        <v>43</v>
      </c>
      <c r="H73" s="691">
        <v>41</v>
      </c>
      <c r="I73" s="691">
        <v>50</v>
      </c>
      <c r="J73" s="691">
        <v>72</v>
      </c>
      <c r="M73" s="346">
        <v>58</v>
      </c>
      <c r="N73" s="346" t="s">
        <v>325</v>
      </c>
      <c r="O73" s="104" t="str">
        <f t="shared" si="0"/>
        <v>x</v>
      </c>
      <c r="P73" s="876" t="str">
        <f>IFERROR(_xlfn.RANK.EQ(O73,$O$16:$O$194,0)+COUNTIF(O$16:O73,O73)-1,"-")</f>
        <v>-</v>
      </c>
      <c r="Q73" s="876"/>
      <c r="R73" s="828">
        <f t="shared" si="1"/>
        <v>58</v>
      </c>
      <c r="S73" s="828" t="str">
        <f t="shared" si="2"/>
        <v>仁木町</v>
      </c>
      <c r="T73" s="941">
        <f t="shared" si="3"/>
        <v>65</v>
      </c>
      <c r="U73" s="104" t="str">
        <f t="shared" si="4"/>
        <v>x</v>
      </c>
      <c r="V73" s="876" t="str">
        <f>IFERROR(_xlfn.RANK.EQ(U73,$U$16:$U$194,0)+COUNTIF(U$16:U73,U73)-1,"-")</f>
        <v>-</v>
      </c>
      <c r="W73" s="876"/>
      <c r="X73" s="828">
        <f t="shared" si="5"/>
        <v>58</v>
      </c>
      <c r="Y73" s="828" t="str">
        <f t="shared" si="6"/>
        <v>むかわ町</v>
      </c>
      <c r="Z73" s="941">
        <f t="shared" si="7"/>
        <v>47</v>
      </c>
      <c r="AA73" s="104" t="str">
        <f t="shared" si="8"/>
        <v>x</v>
      </c>
      <c r="AB73" s="876" t="str">
        <f>IFERROR(_xlfn.RANK.EQ(AA73,$AA$16:$AA$194,0)+COUNTIF(AA$16:AA73,AA73)-1,"-")</f>
        <v>-</v>
      </c>
      <c r="AC73" s="876"/>
      <c r="AD73" s="828">
        <f t="shared" si="9"/>
        <v>58</v>
      </c>
      <c r="AE73" s="828" t="str">
        <f t="shared" si="10"/>
        <v>砂川市</v>
      </c>
      <c r="AF73" s="85">
        <f t="shared" si="11"/>
        <v>50</v>
      </c>
      <c r="AG73" s="102"/>
      <c r="AH73" s="1"/>
      <c r="AI73" s="1"/>
      <c r="AJ73" s="1"/>
      <c r="AK73" s="1"/>
      <c r="AL73" s="1"/>
      <c r="AM73" s="1"/>
      <c r="AN73" s="1"/>
      <c r="AO73" s="1"/>
      <c r="AP73" s="1"/>
      <c r="AQ73" s="1"/>
      <c r="AR73" s="1"/>
      <c r="AS73" s="1"/>
      <c r="AT73" s="1"/>
      <c r="AU73" s="1"/>
      <c r="AV73" s="1"/>
      <c r="AW73" s="1"/>
    </row>
    <row r="74" spans="1:49" ht="26.25" customHeight="1">
      <c r="A74" s="608" t="s">
        <v>604</v>
      </c>
      <c r="B74" s="605" t="s">
        <v>608</v>
      </c>
      <c r="C74" s="606" t="s">
        <v>184</v>
      </c>
      <c r="D74" s="605" t="s">
        <v>683</v>
      </c>
      <c r="E74" s="606" t="s">
        <v>306</v>
      </c>
      <c r="F74" s="690">
        <v>31</v>
      </c>
      <c r="G74" s="691">
        <v>51</v>
      </c>
      <c r="H74" s="691">
        <v>51</v>
      </c>
      <c r="I74" s="691">
        <v>51</v>
      </c>
      <c r="J74" s="691">
        <v>16</v>
      </c>
      <c r="M74" s="346">
        <v>59</v>
      </c>
      <c r="N74" s="346" t="s">
        <v>294</v>
      </c>
      <c r="O74" s="104" t="str">
        <f t="shared" si="0"/>
        <v>-</v>
      </c>
      <c r="P74" s="876" t="str">
        <f>IFERROR(_xlfn.RANK.EQ(O74,$O$16:$O$194,0)+COUNTIF(O$16:O74,O74)-1,"-")</f>
        <v>-</v>
      </c>
      <c r="Q74" s="876"/>
      <c r="R74" s="828">
        <f t="shared" si="1"/>
        <v>59</v>
      </c>
      <c r="S74" s="828" t="str">
        <f t="shared" si="2"/>
        <v>比布町</v>
      </c>
      <c r="T74" s="941">
        <f t="shared" si="3"/>
        <v>57</v>
      </c>
      <c r="U74" s="104" t="str">
        <f t="shared" si="4"/>
        <v>-</v>
      </c>
      <c r="V74" s="876" t="str">
        <f>IFERROR(_xlfn.RANK.EQ(U74,$U$16:$U$194,0)+COUNTIF(U$16:U74,U74)-1,"-")</f>
        <v>-</v>
      </c>
      <c r="W74" s="876"/>
      <c r="X74" s="828">
        <f t="shared" si="5"/>
        <v>59</v>
      </c>
      <c r="Y74" s="828" t="str">
        <f t="shared" si="6"/>
        <v>北見市</v>
      </c>
      <c r="Z74" s="941">
        <f t="shared" si="7"/>
        <v>42</v>
      </c>
      <c r="AA74" s="104" t="str">
        <f t="shared" si="8"/>
        <v>-</v>
      </c>
      <c r="AB74" s="876" t="str">
        <f>IFERROR(_xlfn.RANK.EQ(AA74,$AA$16:$AA$194,0)+COUNTIF(AA$16:AA74,AA74)-1,"-")</f>
        <v>-</v>
      </c>
      <c r="AC74" s="876"/>
      <c r="AD74" s="828">
        <f t="shared" si="9"/>
        <v>58</v>
      </c>
      <c r="AE74" s="828" t="str">
        <f t="shared" si="10"/>
        <v>知内町</v>
      </c>
      <c r="AF74" s="85">
        <f t="shared" si="11"/>
        <v>50</v>
      </c>
      <c r="AG74" s="102"/>
      <c r="AH74" s="1"/>
      <c r="AI74" s="1"/>
      <c r="AJ74" s="1"/>
      <c r="AK74" s="1"/>
      <c r="AL74" s="1"/>
      <c r="AM74" s="1"/>
      <c r="AN74" s="1"/>
      <c r="AO74" s="1"/>
      <c r="AP74" s="1"/>
      <c r="AQ74" s="1"/>
      <c r="AR74" s="1"/>
      <c r="AS74" s="1"/>
      <c r="AT74" s="1"/>
      <c r="AU74" s="1"/>
      <c r="AV74" s="1"/>
      <c r="AW74" s="1"/>
    </row>
    <row r="75" spans="1:49" ht="26.25" customHeight="1">
      <c r="A75" s="608" t="s">
        <v>604</v>
      </c>
      <c r="B75" s="605" t="s">
        <v>608</v>
      </c>
      <c r="C75" s="606" t="s">
        <v>184</v>
      </c>
      <c r="D75" s="605" t="s">
        <v>684</v>
      </c>
      <c r="E75" s="606" t="s">
        <v>209</v>
      </c>
      <c r="F75" s="690">
        <v>203</v>
      </c>
      <c r="G75" s="691">
        <v>54</v>
      </c>
      <c r="H75" s="691">
        <v>53</v>
      </c>
      <c r="I75" s="691">
        <v>57</v>
      </c>
      <c r="J75" s="691">
        <v>109</v>
      </c>
      <c r="M75" s="346">
        <v>60</v>
      </c>
      <c r="N75" s="346" t="s">
        <v>298</v>
      </c>
      <c r="O75" s="104" t="str">
        <f t="shared" si="0"/>
        <v>-</v>
      </c>
      <c r="P75" s="876" t="str">
        <f>IFERROR(_xlfn.RANK.EQ(O75,$O$16:$O$194,0)+COUNTIF(O$16:O75,O75)-1,"-")</f>
        <v>-</v>
      </c>
      <c r="Q75" s="876"/>
      <c r="R75" s="828">
        <f t="shared" si="1"/>
        <v>59</v>
      </c>
      <c r="S75" s="828" t="str">
        <f t="shared" si="2"/>
        <v>芽室町</v>
      </c>
      <c r="T75" s="941">
        <f t="shared" si="3"/>
        <v>57</v>
      </c>
      <c r="U75" s="104" t="str">
        <f t="shared" si="4"/>
        <v>-</v>
      </c>
      <c r="V75" s="876" t="str">
        <f>IFERROR(_xlfn.RANK.EQ(U75,$U$16:$U$194,0)+COUNTIF(U$16:U75,U75)-1,"-")</f>
        <v>-</v>
      </c>
      <c r="W75" s="876"/>
      <c r="X75" s="828">
        <f t="shared" si="5"/>
        <v>60</v>
      </c>
      <c r="Y75" s="828" t="str">
        <f t="shared" si="6"/>
        <v>札幌市</v>
      </c>
      <c r="Z75" s="941">
        <f t="shared" si="7"/>
        <v>41</v>
      </c>
      <c r="AA75" s="104" t="str">
        <f t="shared" si="8"/>
        <v>-</v>
      </c>
      <c r="AB75" s="876" t="str">
        <f>IFERROR(_xlfn.RANK.EQ(AA75,$AA$16:$AA$194,0)+COUNTIF(AA$16:AA75,AA75)-1,"-")</f>
        <v>-</v>
      </c>
      <c r="AC75" s="876"/>
      <c r="AD75" s="828">
        <f t="shared" si="9"/>
        <v>60</v>
      </c>
      <c r="AE75" s="828" t="str">
        <f t="shared" si="10"/>
        <v>留萌市</v>
      </c>
      <c r="AF75" s="85">
        <f t="shared" si="11"/>
        <v>49</v>
      </c>
      <c r="AG75" s="102"/>
      <c r="AH75" s="1"/>
      <c r="AI75" s="1"/>
      <c r="AJ75" s="1"/>
      <c r="AK75" s="1"/>
      <c r="AL75" s="1"/>
      <c r="AM75" s="1"/>
      <c r="AN75" s="1"/>
      <c r="AO75" s="1"/>
      <c r="AP75" s="1"/>
      <c r="AQ75" s="1"/>
      <c r="AR75" s="1"/>
      <c r="AS75" s="1"/>
      <c r="AT75" s="1"/>
      <c r="AU75" s="1"/>
      <c r="AV75" s="1"/>
      <c r="AW75" s="1"/>
    </row>
    <row r="76" spans="1:49" ht="26.25" customHeight="1">
      <c r="A76" s="608" t="s">
        <v>604</v>
      </c>
      <c r="B76" s="605" t="s">
        <v>608</v>
      </c>
      <c r="C76" s="606" t="s">
        <v>184</v>
      </c>
      <c r="D76" s="605" t="s">
        <v>685</v>
      </c>
      <c r="E76" s="606" t="s">
        <v>315</v>
      </c>
      <c r="F76" s="690">
        <v>175</v>
      </c>
      <c r="G76" s="691">
        <v>50</v>
      </c>
      <c r="H76" s="691">
        <v>48</v>
      </c>
      <c r="I76" s="691">
        <v>51</v>
      </c>
      <c r="J76" s="691">
        <v>88</v>
      </c>
      <c r="M76" s="346">
        <v>61</v>
      </c>
      <c r="N76" s="346" t="s">
        <v>317</v>
      </c>
      <c r="O76" s="104" t="str">
        <f t="shared" si="0"/>
        <v>x</v>
      </c>
      <c r="P76" s="876" t="str">
        <f>IFERROR(_xlfn.RANK.EQ(O76,$O$16:$O$194,0)+COUNTIF(O$16:O76,O76)-1,"-")</f>
        <v>-</v>
      </c>
      <c r="Q76" s="876"/>
      <c r="R76" s="828">
        <f t="shared" si="1"/>
        <v>61</v>
      </c>
      <c r="S76" s="828" t="str">
        <f t="shared" si="2"/>
        <v>札幌市</v>
      </c>
      <c r="T76" s="941">
        <f t="shared" si="3"/>
        <v>56</v>
      </c>
      <c r="U76" s="104" t="str">
        <f t="shared" si="4"/>
        <v>x</v>
      </c>
      <c r="V76" s="876" t="str">
        <f>IFERROR(_xlfn.RANK.EQ(U76,$U$16:$U$194,0)+COUNTIF(U$16:U76,U76)-1,"-")</f>
        <v>-</v>
      </c>
      <c r="W76" s="876"/>
      <c r="X76" s="828">
        <f t="shared" si="5"/>
        <v>60</v>
      </c>
      <c r="Y76" s="828" t="str">
        <f t="shared" si="6"/>
        <v>津別町</v>
      </c>
      <c r="Z76" s="941">
        <f t="shared" si="7"/>
        <v>41</v>
      </c>
      <c r="AA76" s="104" t="str">
        <f t="shared" si="8"/>
        <v>x</v>
      </c>
      <c r="AB76" s="876" t="str">
        <f>IFERROR(_xlfn.RANK.EQ(AA76,$AA$16:$AA$194,0)+COUNTIF(AA$16:AA76,AA76)-1,"-")</f>
        <v>-</v>
      </c>
      <c r="AC76" s="876"/>
      <c r="AD76" s="828">
        <f t="shared" si="9"/>
        <v>61</v>
      </c>
      <c r="AE76" s="828" t="str">
        <f t="shared" si="10"/>
        <v>北見市</v>
      </c>
      <c r="AF76" s="85">
        <f t="shared" si="11"/>
        <v>47</v>
      </c>
      <c r="AG76" s="102"/>
      <c r="AH76" s="1"/>
      <c r="AI76" s="1"/>
      <c r="AJ76" s="1"/>
      <c r="AK76" s="1"/>
      <c r="AL76" s="1"/>
      <c r="AM76" s="1"/>
      <c r="AN76" s="1"/>
      <c r="AO76" s="1"/>
      <c r="AP76" s="1"/>
      <c r="AQ76" s="1"/>
      <c r="AR76" s="1"/>
      <c r="AS76" s="1"/>
      <c r="AT76" s="1"/>
      <c r="AU76" s="1"/>
      <c r="AV76" s="1"/>
      <c r="AW76" s="1"/>
    </row>
    <row r="77" spans="1:49" ht="26.25" customHeight="1">
      <c r="A77" s="608" t="s">
        <v>604</v>
      </c>
      <c r="B77" s="605" t="s">
        <v>608</v>
      </c>
      <c r="C77" s="606" t="s">
        <v>184</v>
      </c>
      <c r="D77" s="605" t="s">
        <v>686</v>
      </c>
      <c r="E77" s="606" t="s">
        <v>370</v>
      </c>
      <c r="F77" s="690" t="s">
        <v>145</v>
      </c>
      <c r="G77" s="691" t="s">
        <v>145</v>
      </c>
      <c r="H77" s="691" t="s">
        <v>145</v>
      </c>
      <c r="I77" s="691" t="s">
        <v>145</v>
      </c>
      <c r="J77" s="691" t="s">
        <v>145</v>
      </c>
      <c r="M77" s="346">
        <v>62</v>
      </c>
      <c r="N77" s="346" t="s">
        <v>216</v>
      </c>
      <c r="O77" s="104">
        <f t="shared" si="0"/>
        <v>80</v>
      </c>
      <c r="P77" s="876">
        <f>IFERROR(_xlfn.RANK.EQ(O77,$O$16:$O$194,0)+COUNTIF(O$16:O77,O77)-1,"-")</f>
        <v>54</v>
      </c>
      <c r="Q77" s="876"/>
      <c r="R77" s="828">
        <f t="shared" si="1"/>
        <v>62</v>
      </c>
      <c r="S77" s="828" t="str">
        <f t="shared" si="2"/>
        <v>妹背牛町</v>
      </c>
      <c r="T77" s="941">
        <f t="shared" si="3"/>
        <v>43</v>
      </c>
      <c r="U77" s="104">
        <f t="shared" si="4"/>
        <v>118</v>
      </c>
      <c r="V77" s="876">
        <f>IFERROR(_xlfn.RANK.EQ(U77,$U$16:$U$194,0)+COUNTIF(U$16:U77,U77)-1,"-")</f>
        <v>40</v>
      </c>
      <c r="W77" s="876"/>
      <c r="X77" s="828">
        <f t="shared" si="5"/>
        <v>62</v>
      </c>
      <c r="Y77" s="828" t="str">
        <f t="shared" si="6"/>
        <v>千歳市</v>
      </c>
      <c r="Z77" s="941">
        <f t="shared" si="7"/>
        <v>40</v>
      </c>
      <c r="AA77" s="104">
        <f t="shared" si="8"/>
        <v>148</v>
      </c>
      <c r="AB77" s="876">
        <f>IFERROR(_xlfn.RANK.EQ(AA77,$AA$16:$AA$194,0)+COUNTIF(AA$16:AA77,AA77)-1,"-")</f>
        <v>4</v>
      </c>
      <c r="AC77" s="876"/>
      <c r="AD77" s="828">
        <f t="shared" si="9"/>
        <v>61</v>
      </c>
      <c r="AE77" s="828" t="str">
        <f t="shared" si="10"/>
        <v>美唄市</v>
      </c>
      <c r="AF77" s="85">
        <f t="shared" si="11"/>
        <v>47</v>
      </c>
      <c r="AG77" s="102"/>
      <c r="AH77" s="1"/>
      <c r="AI77" s="1"/>
      <c r="AJ77" s="1"/>
      <c r="AK77" s="1"/>
      <c r="AL77" s="1"/>
      <c r="AM77" s="1"/>
      <c r="AN77" s="1"/>
      <c r="AO77" s="1"/>
      <c r="AP77" s="1"/>
      <c r="AQ77" s="1"/>
      <c r="AR77" s="1"/>
      <c r="AS77" s="1"/>
      <c r="AT77" s="1"/>
      <c r="AU77" s="1"/>
      <c r="AV77" s="1"/>
      <c r="AW77" s="1"/>
    </row>
    <row r="78" spans="1:49" ht="26.25" customHeight="1">
      <c r="A78" s="608" t="s">
        <v>604</v>
      </c>
      <c r="B78" s="605" t="s">
        <v>608</v>
      </c>
      <c r="C78" s="606" t="s">
        <v>184</v>
      </c>
      <c r="D78" s="605" t="s">
        <v>687</v>
      </c>
      <c r="E78" s="606" t="s">
        <v>212</v>
      </c>
      <c r="F78" s="690">
        <v>2070</v>
      </c>
      <c r="G78" s="691">
        <v>43</v>
      </c>
      <c r="H78" s="691">
        <v>42</v>
      </c>
      <c r="I78" s="691">
        <v>45</v>
      </c>
      <c r="J78" s="691">
        <v>893</v>
      </c>
      <c r="M78" s="346">
        <v>63</v>
      </c>
      <c r="N78" s="346" t="s">
        <v>267</v>
      </c>
      <c r="O78" s="104">
        <f t="shared" si="0"/>
        <v>189</v>
      </c>
      <c r="P78" s="876">
        <f>IFERROR(_xlfn.RANK.EQ(O78,$O$16:$O$194,0)+COUNTIF(O$16:O78,O78)-1,"-")</f>
        <v>35</v>
      </c>
      <c r="Q78" s="876"/>
      <c r="R78" s="828">
        <f t="shared" si="1"/>
        <v>63</v>
      </c>
      <c r="S78" s="828" t="str">
        <f t="shared" si="2"/>
        <v>新篠津村</v>
      </c>
      <c r="T78" s="941">
        <f t="shared" si="3"/>
        <v>40</v>
      </c>
      <c r="U78" s="104">
        <f t="shared" si="4"/>
        <v>221</v>
      </c>
      <c r="V78" s="876">
        <f>IFERROR(_xlfn.RANK.EQ(U78,$U$16:$U$194,0)+COUNTIF(U$16:U78,U78)-1,"-")</f>
        <v>19</v>
      </c>
      <c r="W78" s="876"/>
      <c r="X78" s="828">
        <f t="shared" si="5"/>
        <v>63</v>
      </c>
      <c r="Y78" s="828" t="str">
        <f t="shared" si="6"/>
        <v>比布町</v>
      </c>
      <c r="Z78" s="941">
        <f t="shared" si="7"/>
        <v>36</v>
      </c>
      <c r="AA78" s="104">
        <f t="shared" si="8"/>
        <v>117</v>
      </c>
      <c r="AB78" s="876">
        <f>IFERROR(_xlfn.RANK.EQ(AA78,$AA$16:$AA$194,0)+COUNTIF(AA$16:AA78,AA78)-1,"-")</f>
        <v>13</v>
      </c>
      <c r="AC78" s="876"/>
      <c r="AD78" s="828">
        <f t="shared" si="9"/>
        <v>63</v>
      </c>
      <c r="AE78" s="828" t="str">
        <f t="shared" si="10"/>
        <v>赤平市</v>
      </c>
      <c r="AF78" s="85">
        <f t="shared" si="11"/>
        <v>43</v>
      </c>
      <c r="AG78" s="102"/>
      <c r="AH78" s="1"/>
      <c r="AI78" s="1"/>
      <c r="AJ78" s="1"/>
      <c r="AK78" s="1"/>
      <c r="AL78" s="1"/>
      <c r="AM78" s="1"/>
      <c r="AN78" s="1"/>
      <c r="AO78" s="1"/>
      <c r="AP78" s="1"/>
      <c r="AQ78" s="1"/>
      <c r="AR78" s="1"/>
      <c r="AS78" s="1"/>
      <c r="AT78" s="1"/>
      <c r="AU78" s="1"/>
      <c r="AV78" s="1"/>
      <c r="AW78" s="1"/>
    </row>
    <row r="79" spans="1:49" ht="26.25" customHeight="1">
      <c r="A79" s="608" t="s">
        <v>604</v>
      </c>
      <c r="B79" s="605" t="s">
        <v>608</v>
      </c>
      <c r="C79" s="606" t="s">
        <v>184</v>
      </c>
      <c r="D79" s="605" t="s">
        <v>688</v>
      </c>
      <c r="E79" s="606" t="s">
        <v>210</v>
      </c>
      <c r="F79" s="690" t="s">
        <v>145</v>
      </c>
      <c r="G79" s="691" t="s">
        <v>145</v>
      </c>
      <c r="H79" s="691" t="s">
        <v>145</v>
      </c>
      <c r="I79" s="691" t="s">
        <v>145</v>
      </c>
      <c r="J79" s="691" t="s">
        <v>145</v>
      </c>
      <c r="M79" s="346">
        <v>64</v>
      </c>
      <c r="N79" s="346" t="s">
        <v>258</v>
      </c>
      <c r="O79" s="104">
        <f t="shared" si="0"/>
        <v>559</v>
      </c>
      <c r="P79" s="876">
        <f>IFERROR(_xlfn.RANK.EQ(O79,$O$16:$O$194,0)+COUNTIF(O$16:O79,O79)-1,"-")</f>
        <v>14</v>
      </c>
      <c r="Q79" s="876"/>
      <c r="R79" s="828">
        <f t="shared" si="1"/>
        <v>64</v>
      </c>
      <c r="S79" s="828" t="str">
        <f t="shared" si="2"/>
        <v>音更町</v>
      </c>
      <c r="T79" s="941">
        <f t="shared" si="3"/>
        <v>37</v>
      </c>
      <c r="U79" s="104">
        <f t="shared" si="4"/>
        <v>447</v>
      </c>
      <c r="V79" s="876">
        <f>IFERROR(_xlfn.RANK.EQ(U79,$U$16:$U$194,0)+COUNTIF(U$16:U79,U79)-1,"-")</f>
        <v>12</v>
      </c>
      <c r="W79" s="876"/>
      <c r="X79" s="828">
        <f t="shared" si="5"/>
        <v>64</v>
      </c>
      <c r="Y79" s="828" t="str">
        <f t="shared" si="6"/>
        <v>妹背牛町</v>
      </c>
      <c r="Z79" s="941">
        <f t="shared" si="7"/>
        <v>31</v>
      </c>
      <c r="AA79" s="104">
        <f t="shared" si="8"/>
        <v>80</v>
      </c>
      <c r="AB79" s="876">
        <f>IFERROR(_xlfn.RANK.EQ(AA79,$AA$16:$AA$194,0)+COUNTIF(AA$16:AA79,AA79)-1,"-")</f>
        <v>34</v>
      </c>
      <c r="AC79" s="876"/>
      <c r="AD79" s="828">
        <f t="shared" si="9"/>
        <v>63</v>
      </c>
      <c r="AE79" s="828" t="str">
        <f t="shared" si="10"/>
        <v>深川市</v>
      </c>
      <c r="AF79" s="85">
        <f t="shared" si="11"/>
        <v>43</v>
      </c>
      <c r="AG79" s="102"/>
      <c r="AH79" s="1"/>
      <c r="AI79" s="1"/>
      <c r="AJ79" s="1"/>
      <c r="AK79" s="1"/>
      <c r="AL79" s="1"/>
      <c r="AM79" s="1"/>
      <c r="AN79" s="1"/>
      <c r="AO79" s="1"/>
      <c r="AP79" s="1"/>
      <c r="AQ79" s="1"/>
      <c r="AR79" s="1"/>
      <c r="AS79" s="1"/>
      <c r="AT79" s="1"/>
      <c r="AU79" s="1"/>
      <c r="AV79" s="1"/>
      <c r="AW79" s="1"/>
    </row>
    <row r="80" spans="1:49" ht="26.25" customHeight="1">
      <c r="A80" s="608" t="s">
        <v>604</v>
      </c>
      <c r="B80" s="605" t="s">
        <v>608</v>
      </c>
      <c r="C80" s="606" t="s">
        <v>184</v>
      </c>
      <c r="D80" s="605" t="s">
        <v>689</v>
      </c>
      <c r="E80" s="606" t="s">
        <v>314</v>
      </c>
      <c r="F80" s="690">
        <v>35</v>
      </c>
      <c r="G80" s="691">
        <v>29</v>
      </c>
      <c r="H80" s="691">
        <v>27</v>
      </c>
      <c r="I80" s="691" t="s">
        <v>888</v>
      </c>
      <c r="J80" s="691">
        <v>10</v>
      </c>
      <c r="M80" s="346">
        <v>65</v>
      </c>
      <c r="N80" s="346" t="s">
        <v>349</v>
      </c>
      <c r="O80" s="104" t="str">
        <f t="shared" si="0"/>
        <v>-</v>
      </c>
      <c r="P80" s="876" t="str">
        <f>IFERROR(_xlfn.RANK.EQ(O80,$O$16:$O$194,0)+COUNTIF(O$16:O80,O80)-1,"-")</f>
        <v>-</v>
      </c>
      <c r="Q80" s="876"/>
      <c r="R80" s="828">
        <f t="shared" si="1"/>
        <v>65</v>
      </c>
      <c r="S80" s="828" t="str">
        <f t="shared" si="2"/>
        <v>厚沢部町</v>
      </c>
      <c r="T80" s="941">
        <f t="shared" si="3"/>
        <v>36</v>
      </c>
      <c r="U80" s="104" t="str">
        <f t="shared" si="4"/>
        <v>-</v>
      </c>
      <c r="V80" s="876" t="str">
        <f>IFERROR(_xlfn.RANK.EQ(U80,$U$16:$U$194,0)+COUNTIF(U$16:U80,U80)-1,"-")</f>
        <v>-</v>
      </c>
      <c r="W80" s="876"/>
      <c r="X80" s="828">
        <f t="shared" si="5"/>
        <v>64</v>
      </c>
      <c r="Y80" s="828" t="str">
        <f t="shared" si="6"/>
        <v>清里町</v>
      </c>
      <c r="Z80" s="941">
        <f t="shared" si="7"/>
        <v>31</v>
      </c>
      <c r="AA80" s="104" t="str">
        <f t="shared" si="8"/>
        <v>-</v>
      </c>
      <c r="AB80" s="876" t="str">
        <f>IFERROR(_xlfn.RANK.EQ(AA80,$AA$16:$AA$194,0)+COUNTIF(AA$16:AA80,AA80)-1,"-")</f>
        <v>-</v>
      </c>
      <c r="AC80" s="876"/>
      <c r="AD80" s="828">
        <f t="shared" si="9"/>
        <v>63</v>
      </c>
      <c r="AE80" s="828" t="str">
        <f t="shared" si="10"/>
        <v>北竜町</v>
      </c>
      <c r="AF80" s="85">
        <f t="shared" si="11"/>
        <v>43</v>
      </c>
      <c r="AG80" s="102"/>
      <c r="AH80" s="1"/>
      <c r="AI80" s="1"/>
      <c r="AJ80" s="1"/>
      <c r="AK80" s="1"/>
      <c r="AL80" s="1"/>
      <c r="AM80" s="1"/>
      <c r="AN80" s="1"/>
      <c r="AO80" s="1"/>
      <c r="AP80" s="1"/>
      <c r="AQ80" s="1"/>
      <c r="AR80" s="1"/>
      <c r="AS80" s="1"/>
      <c r="AT80" s="1"/>
      <c r="AU80" s="1"/>
      <c r="AV80" s="1"/>
      <c r="AW80" s="1"/>
    </row>
    <row r="81" spans="1:49" ht="26.25" customHeight="1">
      <c r="A81" s="608" t="s">
        <v>604</v>
      </c>
      <c r="B81" s="605" t="s">
        <v>608</v>
      </c>
      <c r="C81" s="606" t="s">
        <v>184</v>
      </c>
      <c r="D81" s="605" t="s">
        <v>690</v>
      </c>
      <c r="E81" s="606" t="s">
        <v>374</v>
      </c>
      <c r="F81" s="690" t="s">
        <v>145</v>
      </c>
      <c r="G81" s="691" t="s">
        <v>145</v>
      </c>
      <c r="H81" s="691" t="s">
        <v>145</v>
      </c>
      <c r="I81" s="691" t="s">
        <v>145</v>
      </c>
      <c r="J81" s="691" t="s">
        <v>145</v>
      </c>
      <c r="M81" s="346">
        <v>66</v>
      </c>
      <c r="N81" s="346" t="s">
        <v>375</v>
      </c>
      <c r="O81" s="104" t="str">
        <f t="shared" ref="O81:O144" si="24">IFERROR(_xlfn.XLOOKUP(N81,$E$23:$E$201,$F$23:$F$201),"-")</f>
        <v>-</v>
      </c>
      <c r="P81" s="876" t="str">
        <f>IFERROR(_xlfn.RANK.EQ(O81,$O$16:$O$194,0)+COUNTIF(O$16:O81,O81)-1,"-")</f>
        <v>-</v>
      </c>
      <c r="Q81" s="876"/>
      <c r="R81" s="828">
        <f t="shared" ref="R81:R144" si="25">IFERROR(RANK(T81,$T$16:$T$194,0),"-")</f>
        <v>65</v>
      </c>
      <c r="S81" s="828" t="str">
        <f t="shared" ref="S81:S144" si="26">IFERROR(INDEX($N$16:$N$194,MATCH(M81,$P$16:$P$194,0)),"-")</f>
        <v>むかわ町</v>
      </c>
      <c r="T81" s="941">
        <f t="shared" ref="T81:T144" si="27">IFERROR(LARGE($O$16:$O$194,M81),"-")</f>
        <v>36</v>
      </c>
      <c r="U81" s="104" t="str">
        <f t="shared" ref="U81:U144" si="28">IFERROR(_xlfn.XLOOKUP(N81,$E$23:$E$201,$J$23:$J$201),"-")</f>
        <v>-</v>
      </c>
      <c r="V81" s="876" t="str">
        <f>IFERROR(_xlfn.RANK.EQ(U81,$U$16:$U$194,0)+COUNTIF(U$16:U81,U81)-1,"-")</f>
        <v>-</v>
      </c>
      <c r="W81" s="876"/>
      <c r="X81" s="828">
        <f t="shared" ref="X81:X144" si="29">IFERROR(RANK(Z81,$Z$16:$Z$194,0),"-")</f>
        <v>66</v>
      </c>
      <c r="Y81" s="828" t="str">
        <f t="shared" ref="Y81:Y144" si="30">IFERROR(INDEX($N$16:$N$194,MATCH(M81,$V$16:$V$194,0)),"-")</f>
        <v>新篠津村</v>
      </c>
      <c r="Z81" s="941">
        <f t="shared" ref="Z81:Z144" si="31">IFERROR(LARGE($U$16:$U$194,M81),"-")</f>
        <v>24</v>
      </c>
      <c r="AA81" s="104" t="str">
        <f t="shared" ref="AA81:AA144" si="32">IFERROR(_xlfn.XLOOKUP(N81,$E$23:$E$201,$G$23:$G$201),"-")</f>
        <v>-</v>
      </c>
      <c r="AB81" s="876" t="str">
        <f>IFERROR(_xlfn.RANK.EQ(AA81,$AA$16:$AA$194,0)+COUNTIF(AA$16:AA81,AA81)-1,"-")</f>
        <v>-</v>
      </c>
      <c r="AC81" s="876"/>
      <c r="AD81" s="828">
        <f t="shared" ref="AD81:AD144" si="33">IFERROR(RANK(AF81,$AF$16:$AF$194,0),"-")</f>
        <v>66</v>
      </c>
      <c r="AE81" s="828" t="str">
        <f t="shared" ref="AE81:AE144" si="34">IFERROR(INDEX($N$16:$N$194,MATCH(M81,$AB$16:$AB$194,0)),"-")</f>
        <v>沼田町</v>
      </c>
      <c r="AF81" s="85">
        <f t="shared" ref="AF81:AF144" si="35">IFERROR(LARGE($AA$16:$AA$194,M81),"-")</f>
        <v>39</v>
      </c>
      <c r="AG81" s="102"/>
      <c r="AH81" s="1"/>
      <c r="AI81" s="1"/>
      <c r="AJ81" s="1"/>
      <c r="AK81" s="1"/>
      <c r="AL81" s="1"/>
      <c r="AM81" s="1"/>
      <c r="AN81" s="1"/>
      <c r="AO81" s="1"/>
      <c r="AP81" s="1"/>
      <c r="AQ81" s="1"/>
      <c r="AR81" s="1"/>
      <c r="AS81" s="1"/>
      <c r="AT81" s="1"/>
      <c r="AU81" s="1"/>
      <c r="AV81" s="1"/>
      <c r="AW81" s="1"/>
    </row>
    <row r="82" spans="1:49" ht="26.25" customHeight="1">
      <c r="A82" s="608" t="s">
        <v>604</v>
      </c>
      <c r="B82" s="605" t="s">
        <v>608</v>
      </c>
      <c r="C82" s="606" t="s">
        <v>184</v>
      </c>
      <c r="D82" s="605" t="s">
        <v>691</v>
      </c>
      <c r="E82" s="606" t="s">
        <v>242</v>
      </c>
      <c r="F82" s="690" t="s">
        <v>888</v>
      </c>
      <c r="G82" s="691" t="s">
        <v>888</v>
      </c>
      <c r="H82" s="691" t="s">
        <v>145</v>
      </c>
      <c r="I82" s="691" t="s">
        <v>888</v>
      </c>
      <c r="J82" s="691" t="s">
        <v>888</v>
      </c>
      <c r="M82" s="346">
        <v>67</v>
      </c>
      <c r="N82" s="346" t="s">
        <v>362</v>
      </c>
      <c r="O82" s="104" t="str">
        <f t="shared" si="24"/>
        <v>-</v>
      </c>
      <c r="P82" s="876" t="str">
        <f>IFERROR(_xlfn.RANK.EQ(O82,$O$16:$O$194,0)+COUNTIF(O$16:O82,O82)-1,"-")</f>
        <v>-</v>
      </c>
      <c r="Q82" s="876"/>
      <c r="R82" s="828">
        <f t="shared" si="25"/>
        <v>67</v>
      </c>
      <c r="S82" s="828" t="str">
        <f t="shared" si="26"/>
        <v>奈井江町</v>
      </c>
      <c r="T82" s="941">
        <f t="shared" si="27"/>
        <v>35</v>
      </c>
      <c r="U82" s="104" t="str">
        <f t="shared" si="28"/>
        <v>-</v>
      </c>
      <c r="V82" s="876" t="str">
        <f>IFERROR(_xlfn.RANK.EQ(U82,$U$16:$U$194,0)+COUNTIF(U$16:U82,U82)-1,"-")</f>
        <v>-</v>
      </c>
      <c r="W82" s="876"/>
      <c r="X82" s="828">
        <f t="shared" si="29"/>
        <v>67</v>
      </c>
      <c r="Y82" s="828" t="str">
        <f t="shared" si="30"/>
        <v>増毛町</v>
      </c>
      <c r="Z82" s="941">
        <f t="shared" si="31"/>
        <v>21</v>
      </c>
      <c r="AA82" s="104" t="str">
        <f t="shared" si="32"/>
        <v>-</v>
      </c>
      <c r="AB82" s="876" t="str">
        <f>IFERROR(_xlfn.RANK.EQ(AA82,$AA$16:$AA$194,0)+COUNTIF(AA$16:AA82,AA82)-1,"-")</f>
        <v>-</v>
      </c>
      <c r="AC82" s="876"/>
      <c r="AD82" s="828">
        <f t="shared" si="33"/>
        <v>67</v>
      </c>
      <c r="AE82" s="828" t="str">
        <f t="shared" si="34"/>
        <v>秩父別町</v>
      </c>
      <c r="AF82" s="85">
        <f t="shared" si="35"/>
        <v>37</v>
      </c>
      <c r="AG82" s="102"/>
      <c r="AH82" s="1"/>
      <c r="AI82" s="1"/>
      <c r="AJ82" s="1"/>
      <c r="AK82" s="1"/>
      <c r="AL82" s="1"/>
      <c r="AM82" s="1"/>
      <c r="AN82" s="1"/>
      <c r="AO82" s="1"/>
      <c r="AP82" s="1"/>
      <c r="AQ82" s="1"/>
      <c r="AR82" s="1"/>
      <c r="AS82" s="1"/>
      <c r="AT82" s="1"/>
      <c r="AU82" s="1"/>
      <c r="AV82" s="1"/>
      <c r="AW82" s="1"/>
    </row>
    <row r="83" spans="1:49" ht="26.25" customHeight="1">
      <c r="A83" s="608" t="s">
        <v>604</v>
      </c>
      <c r="B83" s="605" t="s">
        <v>608</v>
      </c>
      <c r="C83" s="606" t="s">
        <v>184</v>
      </c>
      <c r="D83" s="605" t="s">
        <v>692</v>
      </c>
      <c r="E83" s="606" t="s">
        <v>231</v>
      </c>
      <c r="F83" s="690">
        <v>151</v>
      </c>
      <c r="G83" s="691">
        <v>104</v>
      </c>
      <c r="H83" s="691">
        <v>104</v>
      </c>
      <c r="I83" s="691">
        <v>106</v>
      </c>
      <c r="J83" s="691">
        <v>157</v>
      </c>
      <c r="M83" s="346">
        <v>68</v>
      </c>
      <c r="N83" s="346" t="s">
        <v>299</v>
      </c>
      <c r="O83" s="104" t="str">
        <f t="shared" si="24"/>
        <v>x</v>
      </c>
      <c r="P83" s="876" t="str">
        <f>IFERROR(_xlfn.RANK.EQ(O83,$O$16:$O$194,0)+COUNTIF(O$16:O83,O83)-1,"-")</f>
        <v>-</v>
      </c>
      <c r="Q83" s="876"/>
      <c r="R83" s="828">
        <f t="shared" si="25"/>
        <v>68</v>
      </c>
      <c r="S83" s="828" t="str">
        <f t="shared" si="26"/>
        <v>千歳市</v>
      </c>
      <c r="T83" s="941">
        <f t="shared" si="27"/>
        <v>34</v>
      </c>
      <c r="U83" s="104" t="str">
        <f t="shared" si="28"/>
        <v>x</v>
      </c>
      <c r="V83" s="876" t="str">
        <f>IFERROR(_xlfn.RANK.EQ(U83,$U$16:$U$194,0)+COUNTIF(U$16:U83,U83)-1,"-")</f>
        <v>-</v>
      </c>
      <c r="W83" s="876"/>
      <c r="X83" s="828">
        <f t="shared" si="29"/>
        <v>68</v>
      </c>
      <c r="Y83" s="828" t="str">
        <f t="shared" si="30"/>
        <v>厚沢部町</v>
      </c>
      <c r="Z83" s="941">
        <f t="shared" si="31"/>
        <v>20</v>
      </c>
      <c r="AA83" s="104" t="str">
        <f t="shared" si="32"/>
        <v>x</v>
      </c>
      <c r="AB83" s="876" t="str">
        <f>IFERROR(_xlfn.RANK.EQ(AA83,$AA$16:$AA$194,0)+COUNTIF(AA$16:AA83,AA83)-1,"-")</f>
        <v>-</v>
      </c>
      <c r="AC83" s="876"/>
      <c r="AD83" s="828">
        <f t="shared" si="33"/>
        <v>68</v>
      </c>
      <c r="AE83" s="828" t="str">
        <f t="shared" si="34"/>
        <v>初山別村</v>
      </c>
      <c r="AF83" s="85">
        <f t="shared" si="35"/>
        <v>36</v>
      </c>
      <c r="AG83" s="102"/>
      <c r="AH83" s="1"/>
      <c r="AI83" s="1"/>
      <c r="AJ83" s="1"/>
      <c r="AK83" s="1"/>
      <c r="AL83" s="1"/>
      <c r="AM83" s="1"/>
      <c r="AN83" s="1"/>
      <c r="AO83" s="1"/>
      <c r="AP83" s="1"/>
      <c r="AQ83" s="1"/>
      <c r="AR83" s="1"/>
      <c r="AS83" s="1"/>
      <c r="AT83" s="1"/>
      <c r="AU83" s="1"/>
      <c r="AV83" s="1"/>
      <c r="AW83" s="1"/>
    </row>
    <row r="84" spans="1:49" ht="26.25" customHeight="1">
      <c r="A84" s="608" t="s">
        <v>604</v>
      </c>
      <c r="B84" s="605" t="s">
        <v>608</v>
      </c>
      <c r="C84" s="606" t="s">
        <v>184</v>
      </c>
      <c r="D84" s="605" t="s">
        <v>693</v>
      </c>
      <c r="E84" s="606" t="s">
        <v>207</v>
      </c>
      <c r="F84" s="690">
        <v>29</v>
      </c>
      <c r="G84" s="691">
        <v>197</v>
      </c>
      <c r="H84" s="691" t="s">
        <v>888</v>
      </c>
      <c r="I84" s="691" t="s">
        <v>888</v>
      </c>
      <c r="J84" s="691">
        <v>57</v>
      </c>
      <c r="M84" s="346">
        <v>69</v>
      </c>
      <c r="N84" s="346" t="s">
        <v>352</v>
      </c>
      <c r="O84" s="104" t="str">
        <f t="shared" si="24"/>
        <v>-</v>
      </c>
      <c r="P84" s="876" t="str">
        <f>IFERROR(_xlfn.RANK.EQ(O84,$O$16:$O$194,0)+COUNTIF(O$16:O84,O84)-1,"-")</f>
        <v>-</v>
      </c>
      <c r="Q84" s="876"/>
      <c r="R84" s="828">
        <f t="shared" si="25"/>
        <v>69</v>
      </c>
      <c r="S84" s="828" t="str">
        <f t="shared" si="26"/>
        <v>三笠市</v>
      </c>
      <c r="T84" s="941">
        <f t="shared" si="27"/>
        <v>31</v>
      </c>
      <c r="U84" s="104" t="str">
        <f t="shared" si="28"/>
        <v>-</v>
      </c>
      <c r="V84" s="876" t="str">
        <f>IFERROR(_xlfn.RANK.EQ(U84,$U$16:$U$194,0)+COUNTIF(U$16:U84,U84)-1,"-")</f>
        <v>-</v>
      </c>
      <c r="W84" s="876"/>
      <c r="X84" s="828">
        <f t="shared" si="29"/>
        <v>68</v>
      </c>
      <c r="Y84" s="828" t="str">
        <f t="shared" si="30"/>
        <v>美幌町</v>
      </c>
      <c r="Z84" s="941">
        <f t="shared" si="31"/>
        <v>20</v>
      </c>
      <c r="AA84" s="104" t="str">
        <f t="shared" si="32"/>
        <v>-</v>
      </c>
      <c r="AB84" s="876" t="str">
        <f>IFERROR(_xlfn.RANK.EQ(AA84,$AA$16:$AA$194,0)+COUNTIF(AA$16:AA84,AA84)-1,"-")</f>
        <v>-</v>
      </c>
      <c r="AC84" s="876"/>
      <c r="AD84" s="828">
        <f t="shared" si="33"/>
        <v>69</v>
      </c>
      <c r="AE84" s="828" t="str">
        <f t="shared" si="34"/>
        <v>新十津川町</v>
      </c>
      <c r="AF84" s="85">
        <f t="shared" si="35"/>
        <v>33</v>
      </c>
      <c r="AG84" s="102"/>
      <c r="AH84" s="1"/>
      <c r="AI84" s="1"/>
      <c r="AJ84" s="1"/>
      <c r="AK84" s="1"/>
      <c r="AL84" s="1"/>
      <c r="AM84" s="1"/>
      <c r="AN84" s="1"/>
      <c r="AO84" s="1"/>
      <c r="AP84" s="1"/>
      <c r="AQ84" s="1"/>
      <c r="AR84" s="1"/>
      <c r="AS84" s="1"/>
      <c r="AT84" s="1"/>
      <c r="AU84" s="1"/>
      <c r="AV84" s="1"/>
      <c r="AW84" s="1"/>
    </row>
    <row r="85" spans="1:49" ht="26.25" customHeight="1">
      <c r="A85" s="608" t="s">
        <v>604</v>
      </c>
      <c r="B85" s="605" t="s">
        <v>608</v>
      </c>
      <c r="C85" s="606" t="s">
        <v>184</v>
      </c>
      <c r="D85" s="605" t="s">
        <v>694</v>
      </c>
      <c r="E85" s="606" t="s">
        <v>291</v>
      </c>
      <c r="F85" s="690" t="s">
        <v>888</v>
      </c>
      <c r="G85" s="691" t="s">
        <v>888</v>
      </c>
      <c r="H85" s="691" t="s">
        <v>888</v>
      </c>
      <c r="I85" s="691" t="s">
        <v>145</v>
      </c>
      <c r="J85" s="691" t="s">
        <v>888</v>
      </c>
      <c r="M85" s="346">
        <v>70</v>
      </c>
      <c r="N85" s="346" t="s">
        <v>331</v>
      </c>
      <c r="O85" s="104">
        <f t="shared" si="24"/>
        <v>65</v>
      </c>
      <c r="P85" s="876">
        <f>IFERROR(_xlfn.RANK.EQ(O85,$O$16:$O$194,0)+COUNTIF(O$16:O85,O85)-1,"-")</f>
        <v>58</v>
      </c>
      <c r="Q85" s="876"/>
      <c r="R85" s="828">
        <f t="shared" si="25"/>
        <v>70</v>
      </c>
      <c r="S85" s="828" t="str">
        <f t="shared" si="26"/>
        <v>遠別町</v>
      </c>
      <c r="T85" s="941">
        <f t="shared" si="27"/>
        <v>30</v>
      </c>
      <c r="U85" s="104">
        <f t="shared" si="28"/>
        <v>49</v>
      </c>
      <c r="V85" s="876">
        <f>IFERROR(_xlfn.RANK.EQ(U85,$U$16:$U$194,0)+COUNTIF(U$16:U85,U85)-1,"-")</f>
        <v>57</v>
      </c>
      <c r="W85" s="876"/>
      <c r="X85" s="828">
        <f t="shared" si="29"/>
        <v>70</v>
      </c>
      <c r="Y85" s="828" t="str">
        <f t="shared" si="30"/>
        <v>三笠市</v>
      </c>
      <c r="Z85" s="941">
        <f t="shared" si="31"/>
        <v>16</v>
      </c>
      <c r="AA85" s="104">
        <f t="shared" si="32"/>
        <v>76</v>
      </c>
      <c r="AB85" s="876">
        <f>IFERROR(_xlfn.RANK.EQ(AA85,$AA$16:$AA$194,0)+COUNTIF(AA$16:AA85,AA85)-1,"-")</f>
        <v>35</v>
      </c>
      <c r="AC85" s="876"/>
      <c r="AD85" s="828">
        <f t="shared" si="33"/>
        <v>69</v>
      </c>
      <c r="AE85" s="828" t="str">
        <f t="shared" si="34"/>
        <v>中川町</v>
      </c>
      <c r="AF85" s="85">
        <f t="shared" si="35"/>
        <v>33</v>
      </c>
      <c r="AG85" s="102"/>
      <c r="AH85" s="1"/>
      <c r="AI85" s="1"/>
      <c r="AJ85" s="1"/>
      <c r="AK85" s="1"/>
      <c r="AL85" s="1"/>
      <c r="AM85" s="1"/>
      <c r="AN85" s="1"/>
      <c r="AO85" s="1"/>
      <c r="AP85" s="1"/>
      <c r="AQ85" s="1"/>
      <c r="AR85" s="1"/>
      <c r="AS85" s="1"/>
      <c r="AT85" s="1"/>
      <c r="AU85" s="1"/>
      <c r="AV85" s="1"/>
      <c r="AW85" s="1"/>
    </row>
    <row r="86" spans="1:49" ht="26.25" customHeight="1">
      <c r="A86" s="608" t="s">
        <v>604</v>
      </c>
      <c r="B86" s="605" t="s">
        <v>608</v>
      </c>
      <c r="C86" s="606" t="s">
        <v>184</v>
      </c>
      <c r="D86" s="605" t="s">
        <v>695</v>
      </c>
      <c r="E86" s="606" t="s">
        <v>284</v>
      </c>
      <c r="F86" s="690">
        <v>135</v>
      </c>
      <c r="G86" s="691">
        <v>56</v>
      </c>
      <c r="H86" s="691">
        <v>55</v>
      </c>
      <c r="I86" s="691">
        <v>58</v>
      </c>
      <c r="J86" s="691">
        <v>75</v>
      </c>
      <c r="M86" s="346">
        <v>71</v>
      </c>
      <c r="N86" s="346" t="s">
        <v>346</v>
      </c>
      <c r="O86" s="104" t="str">
        <f t="shared" si="24"/>
        <v>-</v>
      </c>
      <c r="P86" s="876" t="str">
        <f>IFERROR(_xlfn.RANK.EQ(O86,$O$16:$O$194,0)+COUNTIF(O$16:O86,O86)-1,"-")</f>
        <v>-</v>
      </c>
      <c r="Q86" s="876"/>
      <c r="R86" s="828">
        <f t="shared" si="25"/>
        <v>70</v>
      </c>
      <c r="S86" s="828" t="str">
        <f t="shared" si="26"/>
        <v>清里町</v>
      </c>
      <c r="T86" s="941">
        <f t="shared" si="27"/>
        <v>30</v>
      </c>
      <c r="U86" s="104" t="str">
        <f t="shared" si="28"/>
        <v>-</v>
      </c>
      <c r="V86" s="876" t="str">
        <f>IFERROR(_xlfn.RANK.EQ(U86,$U$16:$U$194,0)+COUNTIF(U$16:U86,U86)-1,"-")</f>
        <v>-</v>
      </c>
      <c r="W86" s="876"/>
      <c r="X86" s="828">
        <f t="shared" si="29"/>
        <v>71</v>
      </c>
      <c r="Y86" s="828" t="str">
        <f t="shared" si="30"/>
        <v>奈井江町</v>
      </c>
      <c r="Z86" s="941">
        <f t="shared" si="31"/>
        <v>10</v>
      </c>
      <c r="AA86" s="104" t="str">
        <f t="shared" si="32"/>
        <v>-</v>
      </c>
      <c r="AB86" s="876" t="str">
        <f>IFERROR(_xlfn.RANK.EQ(AA86,$AA$16:$AA$194,0)+COUNTIF(AA$16:AA86,AA86)-1,"-")</f>
        <v>-</v>
      </c>
      <c r="AC86" s="876"/>
      <c r="AD86" s="828">
        <f t="shared" si="33"/>
        <v>69</v>
      </c>
      <c r="AE86" s="828" t="str">
        <f t="shared" si="34"/>
        <v>遠別町</v>
      </c>
      <c r="AF86" s="85">
        <f t="shared" si="35"/>
        <v>33</v>
      </c>
      <c r="AG86" s="102"/>
      <c r="AH86" s="1"/>
      <c r="AI86" s="1"/>
      <c r="AJ86" s="1"/>
      <c r="AK86" s="1"/>
      <c r="AL86" s="1"/>
      <c r="AM86" s="1"/>
      <c r="AN86" s="1"/>
      <c r="AO86" s="1"/>
      <c r="AP86" s="1"/>
      <c r="AQ86" s="1"/>
      <c r="AR86" s="1"/>
      <c r="AS86" s="1"/>
      <c r="AT86" s="1"/>
      <c r="AU86" s="1"/>
      <c r="AV86" s="1"/>
      <c r="AW86" s="1"/>
    </row>
    <row r="87" spans="1:49" ht="26.25" customHeight="1">
      <c r="A87" s="608" t="s">
        <v>604</v>
      </c>
      <c r="B87" s="605" t="s">
        <v>608</v>
      </c>
      <c r="C87" s="606" t="s">
        <v>184</v>
      </c>
      <c r="D87" s="605" t="s">
        <v>696</v>
      </c>
      <c r="E87" s="606" t="s">
        <v>236</v>
      </c>
      <c r="F87" s="690">
        <v>568</v>
      </c>
      <c r="G87" s="691">
        <v>33</v>
      </c>
      <c r="H87" s="691">
        <v>32</v>
      </c>
      <c r="I87" s="691">
        <v>35</v>
      </c>
      <c r="J87" s="691">
        <v>189</v>
      </c>
      <c r="M87" s="346">
        <v>72</v>
      </c>
      <c r="N87" s="346" t="s">
        <v>336</v>
      </c>
      <c r="O87" s="104" t="str">
        <f t="shared" si="24"/>
        <v>x</v>
      </c>
      <c r="P87" s="876" t="str">
        <f>IFERROR(_xlfn.RANK.EQ(O87,$O$16:$O$194,0)+COUNTIF(O$16:O87,O87)-1,"-")</f>
        <v>-</v>
      </c>
      <c r="Q87" s="876"/>
      <c r="R87" s="828">
        <f t="shared" si="25"/>
        <v>72</v>
      </c>
      <c r="S87" s="828" t="str">
        <f t="shared" si="26"/>
        <v>栗山町</v>
      </c>
      <c r="T87" s="941">
        <f t="shared" si="27"/>
        <v>29</v>
      </c>
      <c r="U87" s="104" t="str">
        <f t="shared" si="28"/>
        <v>x</v>
      </c>
      <c r="V87" s="876" t="str">
        <f>IFERROR(_xlfn.RANK.EQ(U87,$U$16:$U$194,0)+COUNTIF(U$16:U87,U87)-1,"-")</f>
        <v>-</v>
      </c>
      <c r="W87" s="876"/>
      <c r="X87" s="828">
        <f t="shared" si="29"/>
        <v>71</v>
      </c>
      <c r="Y87" s="828" t="str">
        <f t="shared" si="30"/>
        <v>遠別町</v>
      </c>
      <c r="Z87" s="941">
        <f t="shared" si="31"/>
        <v>10</v>
      </c>
      <c r="AA87" s="104" t="str">
        <f t="shared" si="32"/>
        <v>x</v>
      </c>
      <c r="AB87" s="876" t="str">
        <f>IFERROR(_xlfn.RANK.EQ(AA87,$AA$16:$AA$194,0)+COUNTIF(AA$16:AA87,AA87)-1,"-")</f>
        <v>-</v>
      </c>
      <c r="AC87" s="876"/>
      <c r="AD87" s="828">
        <f t="shared" si="33"/>
        <v>72</v>
      </c>
      <c r="AE87" s="828" t="str">
        <f t="shared" si="34"/>
        <v>羽幌町</v>
      </c>
      <c r="AF87" s="85">
        <f t="shared" si="35"/>
        <v>32</v>
      </c>
      <c r="AG87" s="102"/>
      <c r="AH87" s="1"/>
      <c r="AI87" s="1"/>
      <c r="AJ87" s="1"/>
      <c r="AK87" s="1"/>
      <c r="AL87" s="1"/>
      <c r="AM87" s="1"/>
      <c r="AN87" s="1"/>
      <c r="AO87" s="1"/>
      <c r="AP87" s="1"/>
      <c r="AQ87" s="1"/>
      <c r="AR87" s="1"/>
      <c r="AS87" s="1"/>
      <c r="AT87" s="1"/>
      <c r="AU87" s="1"/>
      <c r="AV87" s="1"/>
      <c r="AW87" s="1"/>
    </row>
    <row r="88" spans="1:49" ht="26.25" customHeight="1">
      <c r="A88" s="608" t="s">
        <v>604</v>
      </c>
      <c r="B88" s="605" t="s">
        <v>608</v>
      </c>
      <c r="C88" s="606" t="s">
        <v>184</v>
      </c>
      <c r="D88" s="605" t="s">
        <v>697</v>
      </c>
      <c r="E88" s="606" t="s">
        <v>269</v>
      </c>
      <c r="F88" s="690">
        <v>43</v>
      </c>
      <c r="G88" s="691">
        <v>72</v>
      </c>
      <c r="H88" s="691">
        <v>67</v>
      </c>
      <c r="I88" s="691">
        <v>81</v>
      </c>
      <c r="J88" s="691">
        <v>31</v>
      </c>
      <c r="M88" s="346">
        <v>73</v>
      </c>
      <c r="N88" s="346" t="s">
        <v>210</v>
      </c>
      <c r="O88" s="104" t="str">
        <f t="shared" si="24"/>
        <v>-</v>
      </c>
      <c r="P88" s="876" t="str">
        <f>IFERROR(_xlfn.RANK.EQ(O88,$O$16:$O$194,0)+COUNTIF(O$16:O88,O88)-1,"-")</f>
        <v>-</v>
      </c>
      <c r="Q88" s="876"/>
      <c r="R88" s="828">
        <f t="shared" si="25"/>
        <v>73</v>
      </c>
      <c r="S88" s="828" t="str">
        <f t="shared" si="26"/>
        <v>美幌町</v>
      </c>
      <c r="T88" s="941">
        <f t="shared" si="27"/>
        <v>23</v>
      </c>
      <c r="U88" s="104" t="str">
        <f t="shared" si="28"/>
        <v>-</v>
      </c>
      <c r="V88" s="876" t="str">
        <f>IFERROR(_xlfn.RANK.EQ(U88,$U$16:$U$194,0)+COUNTIF(U$16:U88,U88)-1,"-")</f>
        <v>-</v>
      </c>
      <c r="W88" s="876"/>
      <c r="X88" s="828">
        <f t="shared" si="29"/>
        <v>73</v>
      </c>
      <c r="Y88" s="828" t="str">
        <f t="shared" si="30"/>
        <v>小平町</v>
      </c>
      <c r="Z88" s="941">
        <f t="shared" si="31"/>
        <v>7</v>
      </c>
      <c r="AA88" s="104" t="str">
        <f t="shared" si="32"/>
        <v>-</v>
      </c>
      <c r="AB88" s="876" t="str">
        <f>IFERROR(_xlfn.RANK.EQ(AA88,$AA$16:$AA$194,0)+COUNTIF(AA$16:AA88,AA88)-1,"-")</f>
        <v>-</v>
      </c>
      <c r="AC88" s="876"/>
      <c r="AD88" s="828">
        <f t="shared" si="33"/>
        <v>73</v>
      </c>
      <c r="AE88" s="828" t="str">
        <f t="shared" si="34"/>
        <v>奈井江町</v>
      </c>
      <c r="AF88" s="85">
        <f t="shared" si="35"/>
        <v>29</v>
      </c>
      <c r="AG88" s="102"/>
      <c r="AH88" s="1"/>
      <c r="AI88" s="1"/>
      <c r="AJ88" s="1"/>
      <c r="AK88" s="1"/>
      <c r="AL88" s="1"/>
      <c r="AM88" s="1"/>
      <c r="AN88" s="1"/>
      <c r="AO88" s="1"/>
      <c r="AP88" s="1"/>
      <c r="AQ88" s="1"/>
      <c r="AR88" s="1"/>
      <c r="AS88" s="1"/>
      <c r="AT88" s="1"/>
      <c r="AU88" s="1"/>
      <c r="AV88" s="1"/>
      <c r="AW88" s="1"/>
    </row>
    <row r="89" spans="1:49" ht="26.25" customHeight="1">
      <c r="A89" s="608" t="s">
        <v>604</v>
      </c>
      <c r="B89" s="605" t="s">
        <v>608</v>
      </c>
      <c r="C89" s="606" t="s">
        <v>184</v>
      </c>
      <c r="D89" s="605" t="s">
        <v>698</v>
      </c>
      <c r="E89" s="606" t="s">
        <v>237</v>
      </c>
      <c r="F89" s="690">
        <v>261</v>
      </c>
      <c r="G89" s="691">
        <v>37</v>
      </c>
      <c r="H89" s="691">
        <v>36</v>
      </c>
      <c r="I89" s="691">
        <v>37</v>
      </c>
      <c r="J89" s="691">
        <v>96</v>
      </c>
      <c r="M89" s="346">
        <v>74</v>
      </c>
      <c r="N89" s="346" t="s">
        <v>314</v>
      </c>
      <c r="O89" s="104">
        <f t="shared" si="24"/>
        <v>35</v>
      </c>
      <c r="P89" s="876">
        <f>IFERROR(_xlfn.RANK.EQ(O89,$O$16:$O$194,0)+COUNTIF(O$16:O89,O89)-1,"-")</f>
        <v>67</v>
      </c>
      <c r="Q89" s="876"/>
      <c r="R89" s="828" t="str">
        <f t="shared" si="25"/>
        <v>-</v>
      </c>
      <c r="S89" s="828" t="str">
        <f t="shared" si="26"/>
        <v>-</v>
      </c>
      <c r="T89" s="941" t="str">
        <f t="shared" si="27"/>
        <v>-</v>
      </c>
      <c r="U89" s="104">
        <f t="shared" si="28"/>
        <v>10</v>
      </c>
      <c r="V89" s="876">
        <f>IFERROR(_xlfn.RANK.EQ(U89,$U$16:$U$194,0)+COUNTIF(U$16:U89,U89)-1,"-")</f>
        <v>71</v>
      </c>
      <c r="W89" s="876"/>
      <c r="X89" s="828" t="str">
        <f t="shared" si="29"/>
        <v>-</v>
      </c>
      <c r="Y89" s="828" t="str">
        <f t="shared" si="30"/>
        <v>-</v>
      </c>
      <c r="Z89" s="941" t="str">
        <f t="shared" si="31"/>
        <v>-</v>
      </c>
      <c r="AA89" s="104">
        <f t="shared" si="32"/>
        <v>29</v>
      </c>
      <c r="AB89" s="876">
        <f>IFERROR(_xlfn.RANK.EQ(AA89,$AA$16:$AA$194,0)+COUNTIF(AA$16:AA89,AA89)-1,"-")</f>
        <v>73</v>
      </c>
      <c r="AC89" s="876"/>
      <c r="AD89" s="828">
        <f t="shared" si="33"/>
        <v>74</v>
      </c>
      <c r="AE89" s="828" t="str">
        <f t="shared" si="34"/>
        <v>当麻町</v>
      </c>
      <c r="AF89" s="85">
        <f t="shared" si="35"/>
        <v>27</v>
      </c>
      <c r="AG89" s="102"/>
      <c r="AH89" s="1"/>
      <c r="AI89" s="1"/>
      <c r="AJ89" s="1"/>
      <c r="AK89" s="1"/>
      <c r="AL89" s="1"/>
      <c r="AM89" s="1"/>
      <c r="AN89" s="1"/>
      <c r="AO89" s="1"/>
      <c r="AP89" s="1"/>
      <c r="AQ89" s="1"/>
      <c r="AR89" s="1"/>
      <c r="AS89" s="1"/>
      <c r="AT89" s="1"/>
      <c r="AU89" s="1"/>
      <c r="AV89" s="1"/>
      <c r="AW89" s="1"/>
    </row>
    <row r="90" spans="1:49" ht="26.25" customHeight="1">
      <c r="A90" s="608" t="s">
        <v>604</v>
      </c>
      <c r="B90" s="605" t="s">
        <v>608</v>
      </c>
      <c r="C90" s="606" t="s">
        <v>184</v>
      </c>
      <c r="D90" s="605" t="s">
        <v>699</v>
      </c>
      <c r="E90" s="606" t="s">
        <v>265</v>
      </c>
      <c r="F90" s="690">
        <v>389</v>
      </c>
      <c r="G90" s="691">
        <v>51</v>
      </c>
      <c r="H90" s="691">
        <v>50</v>
      </c>
      <c r="I90" s="691">
        <v>56</v>
      </c>
      <c r="J90" s="691">
        <v>199</v>
      </c>
      <c r="M90" s="346">
        <v>75</v>
      </c>
      <c r="N90" s="346" t="s">
        <v>374</v>
      </c>
      <c r="O90" s="104" t="str">
        <f t="shared" si="24"/>
        <v>-</v>
      </c>
      <c r="P90" s="876" t="str">
        <f>IFERROR(_xlfn.RANK.EQ(O90,$O$16:$O$194,0)+COUNTIF(O$16:O90,O90)-1,"-")</f>
        <v>-</v>
      </c>
      <c r="Q90" s="876"/>
      <c r="R90" s="828" t="str">
        <f t="shared" si="25"/>
        <v>-</v>
      </c>
      <c r="S90" s="828" t="str">
        <f t="shared" si="26"/>
        <v>-</v>
      </c>
      <c r="T90" s="941" t="str">
        <f t="shared" si="27"/>
        <v>-</v>
      </c>
      <c r="U90" s="104" t="str">
        <f t="shared" si="28"/>
        <v>-</v>
      </c>
      <c r="V90" s="876" t="str">
        <f>IFERROR(_xlfn.RANK.EQ(U90,$U$16:$U$194,0)+COUNTIF(U$16:U90,U90)-1,"-")</f>
        <v>-</v>
      </c>
      <c r="W90" s="876"/>
      <c r="X90" s="828" t="str">
        <f t="shared" si="29"/>
        <v>-</v>
      </c>
      <c r="Y90" s="828" t="str">
        <f t="shared" si="30"/>
        <v>-</v>
      </c>
      <c r="Z90" s="941" t="str">
        <f t="shared" si="31"/>
        <v>-</v>
      </c>
      <c r="AA90" s="104" t="str">
        <f t="shared" si="32"/>
        <v>-</v>
      </c>
      <c r="AB90" s="876" t="str">
        <f>IFERROR(_xlfn.RANK.EQ(AA90,$AA$16:$AA$194,0)+COUNTIF(AA$16:AA90,AA90)-1,"-")</f>
        <v>-</v>
      </c>
      <c r="AC90" s="876"/>
      <c r="AD90" s="828">
        <f t="shared" si="33"/>
        <v>75</v>
      </c>
      <c r="AE90" s="828" t="str">
        <f t="shared" si="34"/>
        <v>増毛町</v>
      </c>
      <c r="AF90" s="85">
        <f t="shared" si="35"/>
        <v>25</v>
      </c>
      <c r="AG90" s="102"/>
      <c r="AH90" s="1"/>
      <c r="AI90" s="1"/>
      <c r="AJ90" s="1"/>
      <c r="AK90" s="1"/>
      <c r="AL90" s="1"/>
      <c r="AM90" s="1"/>
      <c r="AN90" s="1"/>
      <c r="AO90" s="1"/>
      <c r="AP90" s="1"/>
      <c r="AQ90" s="1"/>
      <c r="AR90" s="1"/>
      <c r="AS90" s="1"/>
      <c r="AT90" s="1"/>
      <c r="AU90" s="1"/>
      <c r="AV90" s="1"/>
      <c r="AW90" s="1"/>
    </row>
    <row r="91" spans="1:49" ht="26.25" customHeight="1">
      <c r="A91" s="608" t="s">
        <v>604</v>
      </c>
      <c r="B91" s="605" t="s">
        <v>608</v>
      </c>
      <c r="C91" s="606" t="s">
        <v>184</v>
      </c>
      <c r="D91" s="605" t="s">
        <v>700</v>
      </c>
      <c r="E91" s="606" t="s">
        <v>239</v>
      </c>
      <c r="F91" s="690">
        <v>486</v>
      </c>
      <c r="G91" s="691">
        <v>43</v>
      </c>
      <c r="H91" s="691">
        <v>42</v>
      </c>
      <c r="I91" s="691">
        <v>45</v>
      </c>
      <c r="J91" s="691">
        <v>211</v>
      </c>
      <c r="M91" s="346">
        <v>76</v>
      </c>
      <c r="N91" s="346" t="s">
        <v>242</v>
      </c>
      <c r="O91" s="104" t="str">
        <f t="shared" si="24"/>
        <v>x</v>
      </c>
      <c r="P91" s="876" t="str">
        <f>IFERROR(_xlfn.RANK.EQ(O91,$O$16:$O$194,0)+COUNTIF(O$16:O91,O91)-1,"-")</f>
        <v>-</v>
      </c>
      <c r="Q91" s="876"/>
      <c r="R91" s="828" t="str">
        <f t="shared" si="25"/>
        <v>-</v>
      </c>
      <c r="S91" s="828" t="str">
        <f t="shared" si="26"/>
        <v>-</v>
      </c>
      <c r="T91" s="941" t="str">
        <f t="shared" si="27"/>
        <v>-</v>
      </c>
      <c r="U91" s="104" t="str">
        <f t="shared" si="28"/>
        <v>x</v>
      </c>
      <c r="V91" s="876" t="str">
        <f>IFERROR(_xlfn.RANK.EQ(U91,$U$16:$U$194,0)+COUNTIF(U$16:U91,U91)-1,"-")</f>
        <v>-</v>
      </c>
      <c r="W91" s="876"/>
      <c r="X91" s="828" t="str">
        <f t="shared" si="29"/>
        <v>-</v>
      </c>
      <c r="Y91" s="828" t="str">
        <f t="shared" si="30"/>
        <v>-</v>
      </c>
      <c r="Z91" s="941" t="str">
        <f t="shared" si="31"/>
        <v>-</v>
      </c>
      <c r="AA91" s="104" t="str">
        <f t="shared" si="32"/>
        <v>x</v>
      </c>
      <c r="AB91" s="876" t="str">
        <f>IFERROR(_xlfn.RANK.EQ(AA91,$AA$16:$AA$194,0)+COUNTIF(AA$16:AA91,AA91)-1,"-")</f>
        <v>-</v>
      </c>
      <c r="AC91" s="876"/>
      <c r="AD91" s="828">
        <f t="shared" si="33"/>
        <v>76</v>
      </c>
      <c r="AE91" s="828" t="str">
        <f t="shared" si="34"/>
        <v>小平町</v>
      </c>
      <c r="AF91" s="85">
        <f t="shared" si="35"/>
        <v>8</v>
      </c>
      <c r="AG91" s="102"/>
      <c r="AH91" s="1"/>
      <c r="AI91" s="1"/>
      <c r="AJ91" s="1"/>
      <c r="AK91" s="1"/>
      <c r="AL91" s="1"/>
      <c r="AM91" s="1"/>
      <c r="AN91" s="1"/>
      <c r="AO91" s="1"/>
      <c r="AP91" s="1"/>
      <c r="AQ91" s="1"/>
      <c r="AR91" s="1"/>
      <c r="AS91" s="1"/>
      <c r="AT91" s="1"/>
      <c r="AU91" s="1"/>
      <c r="AV91" s="1"/>
      <c r="AW91" s="1"/>
    </row>
    <row r="92" spans="1:49" ht="26.25" customHeight="1">
      <c r="A92" s="608" t="s">
        <v>604</v>
      </c>
      <c r="B92" s="605" t="s">
        <v>608</v>
      </c>
      <c r="C92" s="606" t="s">
        <v>184</v>
      </c>
      <c r="D92" s="605" t="s">
        <v>701</v>
      </c>
      <c r="E92" s="606" t="s">
        <v>213</v>
      </c>
      <c r="F92" s="690">
        <v>596</v>
      </c>
      <c r="G92" s="691">
        <v>39</v>
      </c>
      <c r="H92" s="691">
        <v>38</v>
      </c>
      <c r="I92" s="691">
        <v>40</v>
      </c>
      <c r="J92" s="691">
        <v>231</v>
      </c>
      <c r="M92" s="346">
        <v>77</v>
      </c>
      <c r="N92" s="346" t="s">
        <v>231</v>
      </c>
      <c r="O92" s="104">
        <f t="shared" si="24"/>
        <v>151</v>
      </c>
      <c r="P92" s="876">
        <f>IFERROR(_xlfn.RANK.EQ(O92,$O$16:$O$194,0)+COUNTIF(O$16:O92,O92)-1,"-")</f>
        <v>42</v>
      </c>
      <c r="Q92" s="876"/>
      <c r="R92" s="828" t="str">
        <f t="shared" si="25"/>
        <v>-</v>
      </c>
      <c r="S92" s="828" t="str">
        <f t="shared" si="26"/>
        <v>-</v>
      </c>
      <c r="T92" s="941" t="str">
        <f t="shared" si="27"/>
        <v>-</v>
      </c>
      <c r="U92" s="104">
        <f t="shared" si="28"/>
        <v>157</v>
      </c>
      <c r="V92" s="876">
        <f>IFERROR(_xlfn.RANK.EQ(U92,$U$16:$U$194,0)+COUNTIF(U$16:U92,U92)-1,"-")</f>
        <v>32</v>
      </c>
      <c r="W92" s="876"/>
      <c r="X92" s="828" t="str">
        <f t="shared" si="29"/>
        <v>-</v>
      </c>
      <c r="Y92" s="828" t="str">
        <f t="shared" si="30"/>
        <v>-</v>
      </c>
      <c r="Z92" s="941" t="str">
        <f t="shared" si="31"/>
        <v>-</v>
      </c>
      <c r="AA92" s="104">
        <f t="shared" si="32"/>
        <v>104</v>
      </c>
      <c r="AB92" s="876">
        <f>IFERROR(_xlfn.RANK.EQ(AA92,$AA$16:$AA$194,0)+COUNTIF(AA$16:AA92,AA92)-1,"-")</f>
        <v>19</v>
      </c>
      <c r="AC92" s="876"/>
      <c r="AD92" s="828" t="str">
        <f t="shared" si="33"/>
        <v>-</v>
      </c>
      <c r="AE92" s="828" t="str">
        <f t="shared" si="34"/>
        <v>-</v>
      </c>
      <c r="AF92" s="85" t="str">
        <f t="shared" si="35"/>
        <v>-</v>
      </c>
      <c r="AG92" s="102"/>
      <c r="AH92" s="1"/>
      <c r="AI92" s="1"/>
      <c r="AJ92" s="1"/>
      <c r="AK92" s="1"/>
      <c r="AL92" s="1"/>
      <c r="AM92" s="1"/>
      <c r="AN92" s="1"/>
      <c r="AO92" s="1"/>
      <c r="AP92" s="1"/>
      <c r="AQ92" s="1"/>
      <c r="AR92" s="1"/>
      <c r="AS92" s="1"/>
      <c r="AT92" s="1"/>
      <c r="AU92" s="1"/>
      <c r="AV92" s="1"/>
      <c r="AW92" s="1"/>
    </row>
    <row r="93" spans="1:49" ht="26.25" customHeight="1">
      <c r="A93" s="608" t="s">
        <v>604</v>
      </c>
      <c r="B93" s="605" t="s">
        <v>609</v>
      </c>
      <c r="C93" s="606" t="s">
        <v>185</v>
      </c>
      <c r="D93" s="605" t="s">
        <v>702</v>
      </c>
      <c r="E93" s="606" t="s">
        <v>199</v>
      </c>
      <c r="F93" s="690">
        <v>1430</v>
      </c>
      <c r="G93" s="691">
        <v>83</v>
      </c>
      <c r="H93" s="691">
        <v>82</v>
      </c>
      <c r="I93" s="691">
        <v>86</v>
      </c>
      <c r="J93" s="691">
        <v>1180</v>
      </c>
      <c r="M93" s="346">
        <v>78</v>
      </c>
      <c r="N93" s="346" t="s">
        <v>207</v>
      </c>
      <c r="O93" s="104">
        <f t="shared" si="24"/>
        <v>29</v>
      </c>
      <c r="P93" s="876">
        <f>IFERROR(_xlfn.RANK.EQ(O93,$O$16:$O$194,0)+COUNTIF(O$16:O93,O93)-1,"-")</f>
        <v>72</v>
      </c>
      <c r="Q93" s="876"/>
      <c r="R93" s="828" t="str">
        <f t="shared" si="25"/>
        <v>-</v>
      </c>
      <c r="S93" s="828" t="str">
        <f t="shared" si="26"/>
        <v>-</v>
      </c>
      <c r="T93" s="941" t="str">
        <f t="shared" si="27"/>
        <v>-</v>
      </c>
      <c r="U93" s="104">
        <f t="shared" si="28"/>
        <v>57</v>
      </c>
      <c r="V93" s="876">
        <f>IFERROR(_xlfn.RANK.EQ(U93,$U$16:$U$194,0)+COUNTIF(U$16:U93,U93)-1,"-")</f>
        <v>51</v>
      </c>
      <c r="W93" s="876"/>
      <c r="X93" s="828" t="str">
        <f t="shared" si="29"/>
        <v>-</v>
      </c>
      <c r="Y93" s="828" t="str">
        <f t="shared" si="30"/>
        <v>-</v>
      </c>
      <c r="Z93" s="941" t="str">
        <f t="shared" si="31"/>
        <v>-</v>
      </c>
      <c r="AA93" s="104">
        <f t="shared" si="32"/>
        <v>197</v>
      </c>
      <c r="AB93" s="876">
        <f>IFERROR(_xlfn.RANK.EQ(AA93,$AA$16:$AA$194,0)+COUNTIF(AA$16:AA93,AA93)-1,"-")</f>
        <v>1</v>
      </c>
      <c r="AC93" s="876"/>
      <c r="AD93" s="828" t="str">
        <f t="shared" si="33"/>
        <v>-</v>
      </c>
      <c r="AE93" s="828" t="str">
        <f t="shared" si="34"/>
        <v>-</v>
      </c>
      <c r="AF93" s="85" t="str">
        <f t="shared" si="35"/>
        <v>-</v>
      </c>
      <c r="AG93" s="102"/>
      <c r="AH93" s="1"/>
      <c r="AI93" s="1"/>
      <c r="AJ93" s="1"/>
      <c r="AK93" s="1"/>
      <c r="AL93" s="1"/>
      <c r="AM93" s="1"/>
      <c r="AN93" s="1"/>
      <c r="AO93" s="1"/>
      <c r="AP93" s="1"/>
      <c r="AQ93" s="1"/>
      <c r="AR93" s="1"/>
      <c r="AS93" s="1"/>
      <c r="AT93" s="1"/>
      <c r="AU93" s="1"/>
      <c r="AV93" s="1"/>
      <c r="AW93" s="1"/>
    </row>
    <row r="94" spans="1:49" ht="26.25" customHeight="1">
      <c r="A94" s="608" t="s">
        <v>604</v>
      </c>
      <c r="B94" s="605" t="s">
        <v>609</v>
      </c>
      <c r="C94" s="606" t="s">
        <v>185</v>
      </c>
      <c r="D94" s="605" t="s">
        <v>703</v>
      </c>
      <c r="E94" s="606" t="s">
        <v>217</v>
      </c>
      <c r="F94" s="690">
        <v>877</v>
      </c>
      <c r="G94" s="691">
        <v>82</v>
      </c>
      <c r="H94" s="691">
        <v>74</v>
      </c>
      <c r="I94" s="691">
        <v>90</v>
      </c>
      <c r="J94" s="691">
        <v>715</v>
      </c>
      <c r="M94" s="346">
        <v>79</v>
      </c>
      <c r="N94" s="346" t="s">
        <v>291</v>
      </c>
      <c r="O94" s="104" t="str">
        <f t="shared" si="24"/>
        <v>x</v>
      </c>
      <c r="P94" s="876" t="str">
        <f>IFERROR(_xlfn.RANK.EQ(O94,$O$16:$O$194,0)+COUNTIF(O$16:O94,O94)-1,"-")</f>
        <v>-</v>
      </c>
      <c r="Q94" s="876"/>
      <c r="R94" s="828" t="str">
        <f t="shared" si="25"/>
        <v>-</v>
      </c>
      <c r="S94" s="828" t="str">
        <f t="shared" si="26"/>
        <v>-</v>
      </c>
      <c r="T94" s="941" t="str">
        <f t="shared" si="27"/>
        <v>-</v>
      </c>
      <c r="U94" s="104" t="str">
        <f t="shared" si="28"/>
        <v>x</v>
      </c>
      <c r="V94" s="876" t="str">
        <f>IFERROR(_xlfn.RANK.EQ(U94,$U$16:$U$194,0)+COUNTIF(U$16:U94,U94)-1,"-")</f>
        <v>-</v>
      </c>
      <c r="W94" s="876"/>
      <c r="X94" s="828" t="str">
        <f t="shared" si="29"/>
        <v>-</v>
      </c>
      <c r="Y94" s="828" t="str">
        <f t="shared" si="30"/>
        <v>-</v>
      </c>
      <c r="Z94" s="941" t="str">
        <f t="shared" si="31"/>
        <v>-</v>
      </c>
      <c r="AA94" s="104" t="str">
        <f t="shared" si="32"/>
        <v>x</v>
      </c>
      <c r="AB94" s="876" t="str">
        <f>IFERROR(_xlfn.RANK.EQ(AA94,$AA$16:$AA$194,0)+COUNTIF(AA$16:AA94,AA94)-1,"-")</f>
        <v>-</v>
      </c>
      <c r="AC94" s="876"/>
      <c r="AD94" s="828" t="str">
        <f t="shared" si="33"/>
        <v>-</v>
      </c>
      <c r="AE94" s="828" t="str">
        <f t="shared" si="34"/>
        <v>-</v>
      </c>
      <c r="AF94" s="85" t="str">
        <f t="shared" si="35"/>
        <v>-</v>
      </c>
      <c r="AG94" s="102"/>
      <c r="AH94" s="1"/>
      <c r="AI94" s="1"/>
      <c r="AJ94" s="1"/>
      <c r="AK94" s="1"/>
      <c r="AL94" s="1"/>
      <c r="AM94" s="1"/>
      <c r="AN94" s="1"/>
      <c r="AO94" s="1"/>
      <c r="AP94" s="1"/>
      <c r="AQ94" s="1"/>
      <c r="AR94" s="1"/>
      <c r="AS94" s="1"/>
      <c r="AT94" s="1"/>
      <c r="AU94" s="1"/>
      <c r="AV94" s="1"/>
      <c r="AW94" s="1"/>
    </row>
    <row r="95" spans="1:49" ht="26.25" customHeight="1">
      <c r="A95" s="608" t="s">
        <v>604</v>
      </c>
      <c r="B95" s="605" t="s">
        <v>609</v>
      </c>
      <c r="C95" s="606" t="s">
        <v>185</v>
      </c>
      <c r="D95" s="605" t="s">
        <v>704</v>
      </c>
      <c r="E95" s="606" t="s">
        <v>228</v>
      </c>
      <c r="F95" s="690">
        <v>975</v>
      </c>
      <c r="G95" s="691">
        <v>87</v>
      </c>
      <c r="H95" s="691">
        <v>83</v>
      </c>
      <c r="I95" s="691">
        <v>90</v>
      </c>
      <c r="J95" s="691">
        <v>853</v>
      </c>
      <c r="M95" s="346">
        <v>80</v>
      </c>
      <c r="N95" s="346" t="s">
        <v>284</v>
      </c>
      <c r="O95" s="104">
        <f t="shared" si="24"/>
        <v>135</v>
      </c>
      <c r="P95" s="876">
        <f>IFERROR(_xlfn.RANK.EQ(O95,$O$16:$O$194,0)+COUNTIF(O$16:O95,O95)-1,"-")</f>
        <v>45</v>
      </c>
      <c r="Q95" s="876"/>
      <c r="R95" s="828" t="str">
        <f t="shared" si="25"/>
        <v>-</v>
      </c>
      <c r="S95" s="828" t="str">
        <f t="shared" si="26"/>
        <v>-</v>
      </c>
      <c r="T95" s="941" t="str">
        <f t="shared" si="27"/>
        <v>-</v>
      </c>
      <c r="U95" s="104">
        <f t="shared" si="28"/>
        <v>75</v>
      </c>
      <c r="V95" s="876">
        <f>IFERROR(_xlfn.RANK.EQ(U95,$U$16:$U$194,0)+COUNTIF(U$16:U95,U95)-1,"-")</f>
        <v>47</v>
      </c>
      <c r="W95" s="876"/>
      <c r="X95" s="828" t="str">
        <f t="shared" si="29"/>
        <v>-</v>
      </c>
      <c r="Y95" s="828" t="str">
        <f t="shared" si="30"/>
        <v>-</v>
      </c>
      <c r="Z95" s="941" t="str">
        <f t="shared" si="31"/>
        <v>-</v>
      </c>
      <c r="AA95" s="104">
        <f t="shared" si="32"/>
        <v>56</v>
      </c>
      <c r="AB95" s="876">
        <f>IFERROR(_xlfn.RANK.EQ(AA95,$AA$16:$AA$194,0)+COUNTIF(AA$16:AA95,AA95)-1,"-")</f>
        <v>51</v>
      </c>
      <c r="AC95" s="876"/>
      <c r="AD95" s="828" t="str">
        <f t="shared" si="33"/>
        <v>-</v>
      </c>
      <c r="AE95" s="828" t="str">
        <f t="shared" si="34"/>
        <v>-</v>
      </c>
      <c r="AF95" s="85" t="str">
        <f t="shared" si="35"/>
        <v>-</v>
      </c>
      <c r="AG95" s="102"/>
      <c r="AH95" s="1"/>
      <c r="AI95" s="1"/>
      <c r="AJ95" s="1"/>
      <c r="AK95" s="1"/>
      <c r="AL95" s="1"/>
      <c r="AM95" s="1"/>
      <c r="AN95" s="1"/>
      <c r="AO95" s="1"/>
      <c r="AP95" s="1"/>
      <c r="AQ95" s="1"/>
      <c r="AR95" s="1"/>
      <c r="AS95" s="1"/>
      <c r="AT95" s="1"/>
      <c r="AU95" s="1"/>
      <c r="AV95" s="1"/>
      <c r="AW95" s="1"/>
    </row>
    <row r="96" spans="1:49" ht="26.25" customHeight="1">
      <c r="A96" s="608" t="s">
        <v>604</v>
      </c>
      <c r="B96" s="605" t="s">
        <v>609</v>
      </c>
      <c r="C96" s="606" t="s">
        <v>185</v>
      </c>
      <c r="D96" s="605" t="s">
        <v>705</v>
      </c>
      <c r="E96" s="606" t="s">
        <v>250</v>
      </c>
      <c r="F96" s="690">
        <v>162</v>
      </c>
      <c r="G96" s="691">
        <v>112</v>
      </c>
      <c r="H96" s="691">
        <v>105</v>
      </c>
      <c r="I96" s="691">
        <v>113</v>
      </c>
      <c r="J96" s="691">
        <v>182</v>
      </c>
      <c r="M96" s="346">
        <v>81</v>
      </c>
      <c r="N96" s="346" t="s">
        <v>236</v>
      </c>
      <c r="O96" s="104">
        <f t="shared" si="24"/>
        <v>568</v>
      </c>
      <c r="P96" s="876">
        <f>IFERROR(_xlfn.RANK.EQ(O96,$O$16:$O$194,0)+COUNTIF(O$16:O96,O96)-1,"-")</f>
        <v>13</v>
      </c>
      <c r="Q96" s="876"/>
      <c r="R96" s="828" t="str">
        <f t="shared" si="25"/>
        <v>-</v>
      </c>
      <c r="S96" s="828" t="str">
        <f t="shared" si="26"/>
        <v>-</v>
      </c>
      <c r="T96" s="941" t="str">
        <f t="shared" si="27"/>
        <v>-</v>
      </c>
      <c r="U96" s="104">
        <f t="shared" si="28"/>
        <v>189</v>
      </c>
      <c r="V96" s="876">
        <f>IFERROR(_xlfn.RANK.EQ(U96,$U$16:$U$194,0)+COUNTIF(U$16:U96,U96)-1,"-")</f>
        <v>25</v>
      </c>
      <c r="W96" s="876"/>
      <c r="X96" s="828" t="str">
        <f t="shared" si="29"/>
        <v>-</v>
      </c>
      <c r="Y96" s="828" t="str">
        <f t="shared" si="30"/>
        <v>-</v>
      </c>
      <c r="Z96" s="941" t="str">
        <f t="shared" si="31"/>
        <v>-</v>
      </c>
      <c r="AA96" s="104">
        <f t="shared" si="32"/>
        <v>33</v>
      </c>
      <c r="AB96" s="876">
        <f>IFERROR(_xlfn.RANK.EQ(AA96,$AA$16:$AA$194,0)+COUNTIF(AA$16:AA96,AA96)-1,"-")</f>
        <v>69</v>
      </c>
      <c r="AC96" s="876"/>
      <c r="AD96" s="828" t="str">
        <f t="shared" si="33"/>
        <v>-</v>
      </c>
      <c r="AE96" s="828" t="str">
        <f t="shared" si="34"/>
        <v>-</v>
      </c>
      <c r="AF96" s="85" t="str">
        <f t="shared" si="35"/>
        <v>-</v>
      </c>
      <c r="AG96" s="102"/>
      <c r="AH96" s="1"/>
      <c r="AI96" s="1"/>
      <c r="AJ96" s="1"/>
      <c r="AK96" s="1"/>
      <c r="AL96" s="1"/>
      <c r="AM96" s="1"/>
      <c r="AN96" s="1"/>
      <c r="AO96" s="1"/>
      <c r="AP96" s="1"/>
      <c r="AQ96" s="1"/>
      <c r="AR96" s="1"/>
      <c r="AS96" s="1"/>
      <c r="AT96" s="1"/>
      <c r="AU96" s="1"/>
      <c r="AV96" s="1"/>
      <c r="AW96" s="1"/>
    </row>
    <row r="97" spans="1:49" ht="26.25" customHeight="1">
      <c r="A97" s="608" t="s">
        <v>604</v>
      </c>
      <c r="B97" s="605" t="s">
        <v>609</v>
      </c>
      <c r="C97" s="606" t="s">
        <v>185</v>
      </c>
      <c r="D97" s="605" t="s">
        <v>706</v>
      </c>
      <c r="E97" s="606" t="s">
        <v>224</v>
      </c>
      <c r="F97" s="690">
        <v>241</v>
      </c>
      <c r="G97" s="691">
        <v>52</v>
      </c>
      <c r="H97" s="691">
        <v>50</v>
      </c>
      <c r="I97" s="691">
        <v>53</v>
      </c>
      <c r="J97" s="691">
        <v>126</v>
      </c>
      <c r="M97" s="346">
        <v>82</v>
      </c>
      <c r="N97" s="346" t="s">
        <v>269</v>
      </c>
      <c r="O97" s="104">
        <f t="shared" si="24"/>
        <v>43</v>
      </c>
      <c r="P97" s="876">
        <f>IFERROR(_xlfn.RANK.EQ(O97,$O$16:$O$194,0)+COUNTIF(O$16:O97,O97)-1,"-")</f>
        <v>62</v>
      </c>
      <c r="Q97" s="876"/>
      <c r="R97" s="828" t="str">
        <f t="shared" si="25"/>
        <v>-</v>
      </c>
      <c r="S97" s="828" t="str">
        <f t="shared" si="26"/>
        <v>-</v>
      </c>
      <c r="T97" s="941" t="str">
        <f t="shared" si="27"/>
        <v>-</v>
      </c>
      <c r="U97" s="104">
        <f t="shared" si="28"/>
        <v>31</v>
      </c>
      <c r="V97" s="876">
        <f>IFERROR(_xlfn.RANK.EQ(U97,$U$16:$U$194,0)+COUNTIF(U$16:U97,U97)-1,"-")</f>
        <v>64</v>
      </c>
      <c r="W97" s="876"/>
      <c r="X97" s="828" t="str">
        <f t="shared" si="29"/>
        <v>-</v>
      </c>
      <c r="Y97" s="828" t="str">
        <f t="shared" si="30"/>
        <v>-</v>
      </c>
      <c r="Z97" s="941" t="str">
        <f t="shared" si="31"/>
        <v>-</v>
      </c>
      <c r="AA97" s="104">
        <f t="shared" si="32"/>
        <v>72</v>
      </c>
      <c r="AB97" s="876">
        <f>IFERROR(_xlfn.RANK.EQ(AA97,$AA$16:$AA$194,0)+COUNTIF(AA$16:AA97,AA97)-1,"-")</f>
        <v>37</v>
      </c>
      <c r="AC97" s="876"/>
      <c r="AD97" s="828" t="str">
        <f t="shared" si="33"/>
        <v>-</v>
      </c>
      <c r="AE97" s="828" t="str">
        <f t="shared" si="34"/>
        <v>-</v>
      </c>
      <c r="AF97" s="85" t="str">
        <f t="shared" si="35"/>
        <v>-</v>
      </c>
      <c r="AG97" s="102"/>
      <c r="AH97" s="1"/>
      <c r="AI97" s="1"/>
      <c r="AJ97" s="1"/>
      <c r="AK97" s="1"/>
      <c r="AL97" s="1"/>
      <c r="AM97" s="1"/>
      <c r="AN97" s="1"/>
      <c r="AO97" s="1"/>
      <c r="AP97" s="1"/>
      <c r="AQ97" s="1"/>
      <c r="AR97" s="1"/>
      <c r="AS97" s="1"/>
      <c r="AT97" s="1"/>
      <c r="AU97" s="1"/>
      <c r="AV97" s="1"/>
      <c r="AW97" s="1"/>
    </row>
    <row r="98" spans="1:49" ht="26.25" customHeight="1">
      <c r="A98" s="608" t="s">
        <v>604</v>
      </c>
      <c r="B98" s="605" t="s">
        <v>609</v>
      </c>
      <c r="C98" s="606" t="s">
        <v>185</v>
      </c>
      <c r="D98" s="605" t="s">
        <v>707</v>
      </c>
      <c r="E98" s="606" t="s">
        <v>248</v>
      </c>
      <c r="F98" s="690">
        <v>161</v>
      </c>
      <c r="G98" s="691">
        <v>89</v>
      </c>
      <c r="H98" s="691">
        <v>87</v>
      </c>
      <c r="I98" s="691">
        <v>96</v>
      </c>
      <c r="J98" s="691">
        <v>144</v>
      </c>
      <c r="M98" s="346">
        <v>83</v>
      </c>
      <c r="N98" s="346" t="s">
        <v>237</v>
      </c>
      <c r="O98" s="104">
        <f t="shared" si="24"/>
        <v>261</v>
      </c>
      <c r="P98" s="876">
        <f>IFERROR(_xlfn.RANK.EQ(O98,$O$16:$O$194,0)+COUNTIF(O$16:O98,O98)-1,"-")</f>
        <v>25</v>
      </c>
      <c r="Q98" s="876"/>
      <c r="R98" s="828" t="str">
        <f t="shared" si="25"/>
        <v>-</v>
      </c>
      <c r="S98" s="828" t="str">
        <f t="shared" si="26"/>
        <v>-</v>
      </c>
      <c r="T98" s="941" t="str">
        <f t="shared" si="27"/>
        <v>-</v>
      </c>
      <c r="U98" s="104">
        <f t="shared" si="28"/>
        <v>96</v>
      </c>
      <c r="V98" s="876">
        <f>IFERROR(_xlfn.RANK.EQ(U98,$U$16:$U$194,0)+COUNTIF(U$16:U98,U98)-1,"-")</f>
        <v>43</v>
      </c>
      <c r="W98" s="876"/>
      <c r="X98" s="828" t="str">
        <f t="shared" si="29"/>
        <v>-</v>
      </c>
      <c r="Y98" s="828" t="str">
        <f t="shared" si="30"/>
        <v>-</v>
      </c>
      <c r="Z98" s="941" t="str">
        <f t="shared" si="31"/>
        <v>-</v>
      </c>
      <c r="AA98" s="104">
        <f t="shared" si="32"/>
        <v>37</v>
      </c>
      <c r="AB98" s="876">
        <f>IFERROR(_xlfn.RANK.EQ(AA98,$AA$16:$AA$194,0)+COUNTIF(AA$16:AA98,AA98)-1,"-")</f>
        <v>67</v>
      </c>
      <c r="AC98" s="876"/>
      <c r="AD98" s="828" t="str">
        <f t="shared" si="33"/>
        <v>-</v>
      </c>
      <c r="AE98" s="828" t="str">
        <f t="shared" si="34"/>
        <v>-</v>
      </c>
      <c r="AF98" s="85" t="str">
        <f t="shared" si="35"/>
        <v>-</v>
      </c>
      <c r="AG98" s="102"/>
      <c r="AH98" s="1"/>
      <c r="AI98" s="1"/>
      <c r="AJ98" s="1"/>
      <c r="AK98" s="1"/>
      <c r="AL98" s="1"/>
      <c r="AM98" s="1"/>
      <c r="AN98" s="1"/>
      <c r="AO98" s="1"/>
      <c r="AP98" s="1"/>
      <c r="AQ98" s="1"/>
      <c r="AR98" s="1"/>
      <c r="AS98" s="1"/>
      <c r="AT98" s="1"/>
      <c r="AU98" s="1"/>
      <c r="AV98" s="1"/>
      <c r="AW98" s="1"/>
    </row>
    <row r="99" spans="1:49" ht="26.25" customHeight="1">
      <c r="A99" s="608" t="s">
        <v>604</v>
      </c>
      <c r="B99" s="605" t="s">
        <v>609</v>
      </c>
      <c r="C99" s="606" t="s">
        <v>185</v>
      </c>
      <c r="D99" s="605" t="s">
        <v>708</v>
      </c>
      <c r="E99" s="606" t="s">
        <v>244</v>
      </c>
      <c r="F99" s="690">
        <v>210</v>
      </c>
      <c r="G99" s="691">
        <v>27</v>
      </c>
      <c r="H99" s="691">
        <v>26</v>
      </c>
      <c r="I99" s="691">
        <v>33</v>
      </c>
      <c r="J99" s="691">
        <v>56</v>
      </c>
      <c r="M99" s="346">
        <v>84</v>
      </c>
      <c r="N99" s="346" t="s">
        <v>265</v>
      </c>
      <c r="O99" s="104">
        <f t="shared" si="24"/>
        <v>389</v>
      </c>
      <c r="P99" s="876">
        <f>IFERROR(_xlfn.RANK.EQ(O99,$O$16:$O$194,0)+COUNTIF(O$16:O99,O99)-1,"-")</f>
        <v>18</v>
      </c>
      <c r="Q99" s="876"/>
      <c r="R99" s="828" t="str">
        <f t="shared" si="25"/>
        <v>-</v>
      </c>
      <c r="S99" s="828" t="str">
        <f t="shared" si="26"/>
        <v>-</v>
      </c>
      <c r="T99" s="941" t="str">
        <f t="shared" si="27"/>
        <v>-</v>
      </c>
      <c r="U99" s="104">
        <f t="shared" si="28"/>
        <v>199</v>
      </c>
      <c r="V99" s="876">
        <f>IFERROR(_xlfn.RANK.EQ(U99,$U$16:$U$194,0)+COUNTIF(U$16:U99,U99)-1,"-")</f>
        <v>23</v>
      </c>
      <c r="W99" s="876"/>
      <c r="X99" s="828" t="str">
        <f t="shared" si="29"/>
        <v>-</v>
      </c>
      <c r="Y99" s="828" t="str">
        <f t="shared" si="30"/>
        <v>-</v>
      </c>
      <c r="Z99" s="941" t="str">
        <f t="shared" si="31"/>
        <v>-</v>
      </c>
      <c r="AA99" s="104">
        <f t="shared" si="32"/>
        <v>51</v>
      </c>
      <c r="AB99" s="876">
        <f>IFERROR(_xlfn.RANK.EQ(AA99,$AA$16:$AA$194,0)+COUNTIF(AA$16:AA99,AA99)-1,"-")</f>
        <v>56</v>
      </c>
      <c r="AC99" s="876"/>
      <c r="AD99" s="828" t="str">
        <f t="shared" si="33"/>
        <v>-</v>
      </c>
      <c r="AE99" s="828" t="str">
        <f t="shared" si="34"/>
        <v>-</v>
      </c>
      <c r="AF99" s="85" t="str">
        <f t="shared" si="35"/>
        <v>-</v>
      </c>
      <c r="AG99" s="102"/>
      <c r="AH99" s="1"/>
      <c r="AI99" s="1"/>
      <c r="AJ99" s="1"/>
      <c r="AK99" s="1"/>
      <c r="AL99" s="1"/>
      <c r="AM99" s="1"/>
      <c r="AN99" s="1"/>
      <c r="AO99" s="1"/>
      <c r="AP99" s="1"/>
      <c r="AQ99" s="1"/>
      <c r="AR99" s="1"/>
      <c r="AS99" s="1"/>
      <c r="AT99" s="1"/>
      <c r="AU99" s="1"/>
      <c r="AV99" s="1"/>
      <c r="AW99" s="1"/>
    </row>
    <row r="100" spans="1:49" ht="26.25" customHeight="1">
      <c r="A100" s="608" t="s">
        <v>604</v>
      </c>
      <c r="B100" s="605" t="s">
        <v>609</v>
      </c>
      <c r="C100" s="606" t="s">
        <v>185</v>
      </c>
      <c r="D100" s="605" t="s">
        <v>709</v>
      </c>
      <c r="E100" s="606" t="s">
        <v>276</v>
      </c>
      <c r="F100" s="690">
        <v>57</v>
      </c>
      <c r="G100" s="691">
        <v>63</v>
      </c>
      <c r="H100" s="691">
        <v>63</v>
      </c>
      <c r="I100" s="691" t="s">
        <v>888</v>
      </c>
      <c r="J100" s="691">
        <v>36</v>
      </c>
      <c r="M100" s="346">
        <v>85</v>
      </c>
      <c r="N100" s="346" t="s">
        <v>239</v>
      </c>
      <c r="O100" s="104">
        <f t="shared" si="24"/>
        <v>486</v>
      </c>
      <c r="P100" s="876">
        <f>IFERROR(_xlfn.RANK.EQ(O100,$O$16:$O$194,0)+COUNTIF(O$16:O100,O100)-1,"-")</f>
        <v>15</v>
      </c>
      <c r="Q100" s="876"/>
      <c r="R100" s="828" t="str">
        <f t="shared" si="25"/>
        <v>-</v>
      </c>
      <c r="S100" s="828" t="str">
        <f t="shared" si="26"/>
        <v>-</v>
      </c>
      <c r="T100" s="941" t="str">
        <f t="shared" si="27"/>
        <v>-</v>
      </c>
      <c r="U100" s="104">
        <f t="shared" si="28"/>
        <v>211</v>
      </c>
      <c r="V100" s="876">
        <f>IFERROR(_xlfn.RANK.EQ(U100,$U$16:$U$194,0)+COUNTIF(U$16:U100,U100)-1,"-")</f>
        <v>20</v>
      </c>
      <c r="W100" s="876"/>
      <c r="X100" s="828" t="str">
        <f t="shared" si="29"/>
        <v>-</v>
      </c>
      <c r="Y100" s="828" t="str">
        <f t="shared" si="30"/>
        <v>-</v>
      </c>
      <c r="Z100" s="941" t="str">
        <f t="shared" si="31"/>
        <v>-</v>
      </c>
      <c r="AA100" s="104">
        <f t="shared" si="32"/>
        <v>43</v>
      </c>
      <c r="AB100" s="876">
        <f>IFERROR(_xlfn.RANK.EQ(AA100,$AA$16:$AA$194,0)+COUNTIF(AA$16:AA100,AA100)-1,"-")</f>
        <v>65</v>
      </c>
      <c r="AC100" s="876"/>
      <c r="AD100" s="828" t="str">
        <f t="shared" si="33"/>
        <v>-</v>
      </c>
      <c r="AE100" s="828" t="str">
        <f t="shared" si="34"/>
        <v>-</v>
      </c>
      <c r="AF100" s="85" t="str">
        <f t="shared" si="35"/>
        <v>-</v>
      </c>
      <c r="AG100" s="102"/>
      <c r="AH100" s="1"/>
      <c r="AI100" s="1"/>
      <c r="AJ100" s="1"/>
      <c r="AK100" s="1"/>
      <c r="AL100" s="1"/>
      <c r="AM100" s="1"/>
      <c r="AN100" s="1"/>
      <c r="AO100" s="1"/>
      <c r="AP100" s="1"/>
      <c r="AQ100" s="1"/>
      <c r="AR100" s="1"/>
      <c r="AS100" s="1"/>
      <c r="AT100" s="1"/>
      <c r="AU100" s="1"/>
      <c r="AV100" s="1"/>
      <c r="AW100" s="1"/>
    </row>
    <row r="101" spans="1:49" ht="26.25" customHeight="1">
      <c r="A101" s="608" t="s">
        <v>604</v>
      </c>
      <c r="B101" s="605" t="s">
        <v>609</v>
      </c>
      <c r="C101" s="606" t="s">
        <v>185</v>
      </c>
      <c r="D101" s="605" t="s">
        <v>710</v>
      </c>
      <c r="E101" s="606" t="s">
        <v>296</v>
      </c>
      <c r="F101" s="690">
        <v>84</v>
      </c>
      <c r="G101" s="691">
        <v>62</v>
      </c>
      <c r="H101" s="691">
        <v>62</v>
      </c>
      <c r="I101" s="691">
        <v>67</v>
      </c>
      <c r="J101" s="691">
        <v>52</v>
      </c>
      <c r="M101" s="346">
        <v>86</v>
      </c>
      <c r="N101" s="346" t="s">
        <v>213</v>
      </c>
      <c r="O101" s="104">
        <f t="shared" si="24"/>
        <v>596</v>
      </c>
      <c r="P101" s="876">
        <f>IFERROR(_xlfn.RANK.EQ(O101,$O$16:$O$194,0)+COUNTIF(O$16:O101,O101)-1,"-")</f>
        <v>11</v>
      </c>
      <c r="Q101" s="876"/>
      <c r="R101" s="828" t="str">
        <f t="shared" si="25"/>
        <v>-</v>
      </c>
      <c r="S101" s="828" t="str">
        <f t="shared" si="26"/>
        <v>-</v>
      </c>
      <c r="T101" s="941" t="str">
        <f t="shared" si="27"/>
        <v>-</v>
      </c>
      <c r="U101" s="104">
        <f t="shared" si="28"/>
        <v>231</v>
      </c>
      <c r="V101" s="876">
        <f>IFERROR(_xlfn.RANK.EQ(U101,$U$16:$U$194,0)+COUNTIF(U$16:U101,U101)-1,"-")</f>
        <v>18</v>
      </c>
      <c r="W101" s="876"/>
      <c r="X101" s="828" t="str">
        <f t="shared" si="29"/>
        <v>-</v>
      </c>
      <c r="Y101" s="828" t="str">
        <f t="shared" si="30"/>
        <v>-</v>
      </c>
      <c r="Z101" s="941" t="str">
        <f t="shared" si="31"/>
        <v>-</v>
      </c>
      <c r="AA101" s="104">
        <f t="shared" si="32"/>
        <v>39</v>
      </c>
      <c r="AB101" s="876">
        <f>IFERROR(_xlfn.RANK.EQ(AA101,$AA$16:$AA$194,0)+COUNTIF(AA$16:AA101,AA101)-1,"-")</f>
        <v>66</v>
      </c>
      <c r="AC101" s="876"/>
      <c r="AD101" s="828" t="str">
        <f t="shared" si="33"/>
        <v>-</v>
      </c>
      <c r="AE101" s="828" t="str">
        <f t="shared" si="34"/>
        <v>-</v>
      </c>
      <c r="AF101" s="85" t="str">
        <f t="shared" si="35"/>
        <v>-</v>
      </c>
      <c r="AG101" s="102"/>
      <c r="AH101" s="1"/>
      <c r="AI101" s="1"/>
      <c r="AJ101" s="1"/>
      <c r="AK101" s="1"/>
      <c r="AL101" s="1"/>
      <c r="AM101" s="1"/>
      <c r="AN101" s="1"/>
      <c r="AO101" s="1"/>
      <c r="AP101" s="1"/>
      <c r="AQ101" s="1"/>
      <c r="AR101" s="1"/>
      <c r="AS101" s="1"/>
      <c r="AT101" s="1"/>
      <c r="AU101" s="1"/>
      <c r="AV101" s="1"/>
      <c r="AW101" s="1"/>
    </row>
    <row r="102" spans="1:49" ht="26.25" customHeight="1">
      <c r="A102" s="608" t="s">
        <v>604</v>
      </c>
      <c r="B102" s="605" t="s">
        <v>609</v>
      </c>
      <c r="C102" s="606" t="s">
        <v>185</v>
      </c>
      <c r="D102" s="605" t="s">
        <v>711</v>
      </c>
      <c r="E102" s="606" t="s">
        <v>261</v>
      </c>
      <c r="F102" s="690">
        <v>260</v>
      </c>
      <c r="G102" s="691">
        <v>93</v>
      </c>
      <c r="H102" s="691">
        <v>88</v>
      </c>
      <c r="I102" s="691">
        <v>97</v>
      </c>
      <c r="J102" s="691">
        <v>241</v>
      </c>
      <c r="M102" s="346">
        <v>87</v>
      </c>
      <c r="N102" s="346" t="s">
        <v>224</v>
      </c>
      <c r="O102" s="104">
        <f t="shared" si="24"/>
        <v>241</v>
      </c>
      <c r="P102" s="876">
        <f>IFERROR(_xlfn.RANK.EQ(O102,$O$16:$O$194,0)+COUNTIF(O$16:O102,O102)-1,"-")</f>
        <v>27</v>
      </c>
      <c r="Q102" s="876"/>
      <c r="R102" s="828" t="str">
        <f t="shared" si="25"/>
        <v>-</v>
      </c>
      <c r="S102" s="828" t="str">
        <f t="shared" si="26"/>
        <v>-</v>
      </c>
      <c r="T102" s="941" t="str">
        <f t="shared" si="27"/>
        <v>-</v>
      </c>
      <c r="U102" s="104">
        <f t="shared" si="28"/>
        <v>126</v>
      </c>
      <c r="V102" s="876">
        <f>IFERROR(_xlfn.RANK.EQ(U102,$U$16:$U$194,0)+COUNTIF(U$16:U102,U102)-1,"-")</f>
        <v>38</v>
      </c>
      <c r="W102" s="876"/>
      <c r="X102" s="828" t="str">
        <f t="shared" si="29"/>
        <v>-</v>
      </c>
      <c r="Y102" s="828" t="str">
        <f t="shared" si="30"/>
        <v>-</v>
      </c>
      <c r="Z102" s="941" t="str">
        <f t="shared" si="31"/>
        <v>-</v>
      </c>
      <c r="AA102" s="104">
        <f t="shared" si="32"/>
        <v>52</v>
      </c>
      <c r="AB102" s="876">
        <f>IFERROR(_xlfn.RANK.EQ(AA102,$AA$16:$AA$194,0)+COUNTIF(AA$16:AA102,AA102)-1,"-")</f>
        <v>54</v>
      </c>
      <c r="AC102" s="876"/>
      <c r="AD102" s="828" t="str">
        <f t="shared" si="33"/>
        <v>-</v>
      </c>
      <c r="AE102" s="828" t="str">
        <f t="shared" si="34"/>
        <v>-</v>
      </c>
      <c r="AF102" s="85" t="str">
        <f t="shared" si="35"/>
        <v>-</v>
      </c>
      <c r="AG102" s="102"/>
      <c r="AH102" s="1"/>
      <c r="AI102" s="1"/>
      <c r="AJ102" s="1"/>
      <c r="AK102" s="1"/>
      <c r="AL102" s="1"/>
      <c r="AM102" s="1"/>
      <c r="AN102" s="1"/>
      <c r="AO102" s="1"/>
      <c r="AP102" s="1"/>
      <c r="AQ102" s="1"/>
      <c r="AR102" s="1"/>
      <c r="AS102" s="1"/>
      <c r="AT102" s="1"/>
      <c r="AU102" s="1"/>
      <c r="AV102" s="1"/>
      <c r="AW102" s="1"/>
    </row>
    <row r="103" spans="1:49" ht="26.25" customHeight="1">
      <c r="A103" s="608" t="s">
        <v>604</v>
      </c>
      <c r="B103" s="605" t="s">
        <v>609</v>
      </c>
      <c r="C103" s="606" t="s">
        <v>185</v>
      </c>
      <c r="D103" s="605" t="s">
        <v>712</v>
      </c>
      <c r="E103" s="606" t="s">
        <v>253</v>
      </c>
      <c r="F103" s="690">
        <v>149</v>
      </c>
      <c r="G103" s="691">
        <v>101</v>
      </c>
      <c r="H103" s="691">
        <v>98</v>
      </c>
      <c r="I103" s="691">
        <v>107</v>
      </c>
      <c r="J103" s="691">
        <v>150</v>
      </c>
      <c r="M103" s="346">
        <v>88</v>
      </c>
      <c r="N103" s="346" t="s">
        <v>248</v>
      </c>
      <c r="O103" s="104">
        <f t="shared" si="24"/>
        <v>161</v>
      </c>
      <c r="P103" s="876">
        <f>IFERROR(_xlfn.RANK.EQ(O103,$O$16:$O$194,0)+COUNTIF(O$16:O103,O103)-1,"-")</f>
        <v>39</v>
      </c>
      <c r="Q103" s="876"/>
      <c r="R103" s="828" t="str">
        <f t="shared" si="25"/>
        <v>-</v>
      </c>
      <c r="S103" s="828" t="str">
        <f t="shared" si="26"/>
        <v>-</v>
      </c>
      <c r="T103" s="941" t="str">
        <f t="shared" si="27"/>
        <v>-</v>
      </c>
      <c r="U103" s="104">
        <f t="shared" si="28"/>
        <v>144</v>
      </c>
      <c r="V103" s="876">
        <f>IFERROR(_xlfn.RANK.EQ(U103,$U$16:$U$194,0)+COUNTIF(U$16:U103,U103)-1,"-")</f>
        <v>35</v>
      </c>
      <c r="W103" s="876"/>
      <c r="X103" s="828" t="str">
        <f t="shared" si="29"/>
        <v>-</v>
      </c>
      <c r="Y103" s="828" t="str">
        <f t="shared" si="30"/>
        <v>-</v>
      </c>
      <c r="Z103" s="941" t="str">
        <f t="shared" si="31"/>
        <v>-</v>
      </c>
      <c r="AA103" s="104">
        <f t="shared" si="32"/>
        <v>89</v>
      </c>
      <c r="AB103" s="876">
        <f>IFERROR(_xlfn.RANK.EQ(AA103,$AA$16:$AA$194,0)+COUNTIF(AA$16:AA103,AA103)-1,"-")</f>
        <v>26</v>
      </c>
      <c r="AC103" s="876"/>
      <c r="AD103" s="828" t="str">
        <f t="shared" si="33"/>
        <v>-</v>
      </c>
      <c r="AE103" s="828" t="str">
        <f t="shared" si="34"/>
        <v>-</v>
      </c>
      <c r="AF103" s="85" t="str">
        <f t="shared" si="35"/>
        <v>-</v>
      </c>
      <c r="AG103" s="102"/>
      <c r="AH103" s="1"/>
      <c r="AI103" s="1"/>
      <c r="AJ103" s="1"/>
      <c r="AK103" s="1"/>
      <c r="AL103" s="1"/>
      <c r="AM103" s="1"/>
      <c r="AN103" s="1"/>
      <c r="AO103" s="1"/>
      <c r="AP103" s="1"/>
      <c r="AQ103" s="1"/>
      <c r="AR103" s="1"/>
      <c r="AS103" s="1"/>
      <c r="AT103" s="1"/>
      <c r="AU103" s="1"/>
      <c r="AV103" s="1"/>
      <c r="AW103" s="1"/>
    </row>
    <row r="104" spans="1:49" ht="26.25" customHeight="1">
      <c r="A104" s="608" t="s">
        <v>604</v>
      </c>
      <c r="B104" s="605" t="s">
        <v>609</v>
      </c>
      <c r="C104" s="606" t="s">
        <v>185</v>
      </c>
      <c r="D104" s="605" t="s">
        <v>713</v>
      </c>
      <c r="E104" s="606" t="s">
        <v>238</v>
      </c>
      <c r="F104" s="690">
        <v>644</v>
      </c>
      <c r="G104" s="691">
        <v>107</v>
      </c>
      <c r="H104" s="691">
        <v>100</v>
      </c>
      <c r="I104" s="691">
        <v>108</v>
      </c>
      <c r="J104" s="691">
        <v>692</v>
      </c>
      <c r="M104" s="346">
        <v>89</v>
      </c>
      <c r="N104" s="346" t="s">
        <v>244</v>
      </c>
      <c r="O104" s="104">
        <f t="shared" si="24"/>
        <v>210</v>
      </c>
      <c r="P104" s="876">
        <f>IFERROR(_xlfn.RANK.EQ(O104,$O$16:$O$194,0)+COUNTIF(O$16:O104,O104)-1,"-")</f>
        <v>30</v>
      </c>
      <c r="Q104" s="876"/>
      <c r="R104" s="828" t="str">
        <f t="shared" si="25"/>
        <v>-</v>
      </c>
      <c r="S104" s="828" t="str">
        <f t="shared" si="26"/>
        <v>-</v>
      </c>
      <c r="T104" s="941" t="str">
        <f t="shared" si="27"/>
        <v>-</v>
      </c>
      <c r="U104" s="104">
        <f t="shared" si="28"/>
        <v>56</v>
      </c>
      <c r="V104" s="876">
        <f>IFERROR(_xlfn.RANK.EQ(U104,$U$16:$U$194,0)+COUNTIF(U$16:U104,U104)-1,"-")</f>
        <v>53</v>
      </c>
      <c r="W104" s="876"/>
      <c r="X104" s="828" t="str">
        <f t="shared" si="29"/>
        <v>-</v>
      </c>
      <c r="Y104" s="828" t="str">
        <f t="shared" si="30"/>
        <v>-</v>
      </c>
      <c r="Z104" s="941" t="str">
        <f t="shared" si="31"/>
        <v>-</v>
      </c>
      <c r="AA104" s="104">
        <f t="shared" si="32"/>
        <v>27</v>
      </c>
      <c r="AB104" s="876">
        <f>IFERROR(_xlfn.RANK.EQ(AA104,$AA$16:$AA$194,0)+COUNTIF(AA$16:AA104,AA104)-1,"-")</f>
        <v>74</v>
      </c>
      <c r="AC104" s="876"/>
      <c r="AD104" s="828" t="str">
        <f t="shared" si="33"/>
        <v>-</v>
      </c>
      <c r="AE104" s="828" t="str">
        <f t="shared" si="34"/>
        <v>-</v>
      </c>
      <c r="AF104" s="85" t="str">
        <f t="shared" si="35"/>
        <v>-</v>
      </c>
      <c r="AG104" s="102"/>
      <c r="AH104" s="1"/>
      <c r="AI104" s="1"/>
      <c r="AJ104" s="1"/>
      <c r="AK104" s="1"/>
      <c r="AL104" s="1"/>
      <c r="AM104" s="1"/>
      <c r="AN104" s="1"/>
      <c r="AO104" s="1"/>
      <c r="AP104" s="1"/>
      <c r="AQ104" s="1"/>
      <c r="AR104" s="1"/>
      <c r="AS104" s="1"/>
      <c r="AT104" s="1"/>
      <c r="AU104" s="1"/>
      <c r="AV104" s="1"/>
      <c r="AW104" s="1"/>
    </row>
    <row r="105" spans="1:49" ht="26.25" customHeight="1">
      <c r="A105" s="608" t="s">
        <v>604</v>
      </c>
      <c r="B105" s="605" t="s">
        <v>609</v>
      </c>
      <c r="C105" s="606" t="s">
        <v>185</v>
      </c>
      <c r="D105" s="605" t="s">
        <v>714</v>
      </c>
      <c r="E105" s="606" t="s">
        <v>263</v>
      </c>
      <c r="F105" s="690" t="s">
        <v>888</v>
      </c>
      <c r="G105" s="691" t="s">
        <v>888</v>
      </c>
      <c r="H105" s="691" t="s">
        <v>145</v>
      </c>
      <c r="I105" s="691" t="s">
        <v>888</v>
      </c>
      <c r="J105" s="691" t="s">
        <v>888</v>
      </c>
      <c r="M105" s="346">
        <v>90</v>
      </c>
      <c r="N105" s="346" t="s">
        <v>276</v>
      </c>
      <c r="O105" s="104">
        <f t="shared" si="24"/>
        <v>57</v>
      </c>
      <c r="P105" s="876">
        <f>IFERROR(_xlfn.RANK.EQ(O105,$O$16:$O$194,0)+COUNTIF(O$16:O105,O105)-1,"-")</f>
        <v>59</v>
      </c>
      <c r="Q105" s="876"/>
      <c r="R105" s="828" t="str">
        <f t="shared" si="25"/>
        <v>-</v>
      </c>
      <c r="S105" s="828" t="str">
        <f t="shared" si="26"/>
        <v>-</v>
      </c>
      <c r="T105" s="941" t="str">
        <f t="shared" si="27"/>
        <v>-</v>
      </c>
      <c r="U105" s="104">
        <f t="shared" si="28"/>
        <v>36</v>
      </c>
      <c r="V105" s="876">
        <f>IFERROR(_xlfn.RANK.EQ(U105,$U$16:$U$194,0)+COUNTIF(U$16:U105,U105)-1,"-")</f>
        <v>63</v>
      </c>
      <c r="W105" s="876"/>
      <c r="X105" s="828" t="str">
        <f t="shared" si="29"/>
        <v>-</v>
      </c>
      <c r="Y105" s="828" t="str">
        <f t="shared" si="30"/>
        <v>-</v>
      </c>
      <c r="Z105" s="941" t="str">
        <f t="shared" si="31"/>
        <v>-</v>
      </c>
      <c r="AA105" s="104">
        <f t="shared" si="32"/>
        <v>63</v>
      </c>
      <c r="AB105" s="876">
        <f>IFERROR(_xlfn.RANK.EQ(AA105,$AA$16:$AA$194,0)+COUNTIF(AA$16:AA105,AA105)-1,"-")</f>
        <v>41</v>
      </c>
      <c r="AC105" s="876"/>
      <c r="AD105" s="828" t="str">
        <f t="shared" si="33"/>
        <v>-</v>
      </c>
      <c r="AE105" s="828" t="str">
        <f t="shared" si="34"/>
        <v>-</v>
      </c>
      <c r="AF105" s="85" t="str">
        <f t="shared" si="35"/>
        <v>-</v>
      </c>
      <c r="AG105" s="102"/>
      <c r="AH105" s="1"/>
      <c r="AI105" s="1"/>
      <c r="AJ105" s="1"/>
      <c r="AK105" s="1"/>
      <c r="AL105" s="1"/>
      <c r="AM105" s="1"/>
      <c r="AN105" s="1"/>
      <c r="AO105" s="1"/>
      <c r="AP105" s="1"/>
      <c r="AQ105" s="1"/>
      <c r="AR105" s="1"/>
      <c r="AS105" s="1"/>
      <c r="AT105" s="1"/>
      <c r="AU105" s="1"/>
      <c r="AV105" s="1"/>
      <c r="AW105" s="1"/>
    </row>
    <row r="106" spans="1:49" ht="26.25" customHeight="1">
      <c r="A106" s="608" t="s">
        <v>604</v>
      </c>
      <c r="B106" s="605" t="s">
        <v>609</v>
      </c>
      <c r="C106" s="606" t="s">
        <v>185</v>
      </c>
      <c r="D106" s="605" t="s">
        <v>715</v>
      </c>
      <c r="E106" s="606" t="s">
        <v>285</v>
      </c>
      <c r="F106" s="690" t="s">
        <v>145</v>
      </c>
      <c r="G106" s="691" t="s">
        <v>145</v>
      </c>
      <c r="H106" s="691" t="s">
        <v>145</v>
      </c>
      <c r="I106" s="691" t="s">
        <v>145</v>
      </c>
      <c r="J106" s="691" t="s">
        <v>145</v>
      </c>
      <c r="M106" s="346">
        <v>91</v>
      </c>
      <c r="N106" s="346" t="s">
        <v>296</v>
      </c>
      <c r="O106" s="104">
        <f t="shared" si="24"/>
        <v>84</v>
      </c>
      <c r="P106" s="876">
        <f>IFERROR(_xlfn.RANK.EQ(O106,$O$16:$O$194,0)+COUNTIF(O$16:O106,O106)-1,"-")</f>
        <v>52</v>
      </c>
      <c r="Q106" s="876"/>
      <c r="R106" s="828" t="str">
        <f t="shared" si="25"/>
        <v>-</v>
      </c>
      <c r="S106" s="828" t="str">
        <f t="shared" si="26"/>
        <v>-</v>
      </c>
      <c r="T106" s="941" t="str">
        <f t="shared" si="27"/>
        <v>-</v>
      </c>
      <c r="U106" s="104">
        <f t="shared" si="28"/>
        <v>52</v>
      </c>
      <c r="V106" s="876">
        <f>IFERROR(_xlfn.RANK.EQ(U106,$U$16:$U$194,0)+COUNTIF(U$16:U106,U106)-1,"-")</f>
        <v>54</v>
      </c>
      <c r="W106" s="876"/>
      <c r="X106" s="828" t="str">
        <f t="shared" si="29"/>
        <v>-</v>
      </c>
      <c r="Y106" s="828" t="str">
        <f t="shared" si="30"/>
        <v>-</v>
      </c>
      <c r="Z106" s="941" t="str">
        <f t="shared" si="31"/>
        <v>-</v>
      </c>
      <c r="AA106" s="104">
        <f t="shared" si="32"/>
        <v>62</v>
      </c>
      <c r="AB106" s="876">
        <f>IFERROR(_xlfn.RANK.EQ(AA106,$AA$16:$AA$194,0)+COUNTIF(AA$16:AA106,AA106)-1,"-")</f>
        <v>43</v>
      </c>
      <c r="AC106" s="876"/>
      <c r="AD106" s="828" t="str">
        <f t="shared" si="33"/>
        <v>-</v>
      </c>
      <c r="AE106" s="828" t="str">
        <f t="shared" si="34"/>
        <v>-</v>
      </c>
      <c r="AF106" s="85" t="str">
        <f t="shared" si="35"/>
        <v>-</v>
      </c>
      <c r="AG106" s="102"/>
      <c r="AH106" s="1"/>
      <c r="AI106" s="1"/>
      <c r="AJ106" s="1"/>
      <c r="AK106" s="1"/>
      <c r="AL106" s="1"/>
      <c r="AM106" s="1"/>
      <c r="AN106" s="1"/>
      <c r="AO106" s="1"/>
      <c r="AP106" s="1"/>
      <c r="AQ106" s="1"/>
      <c r="AR106" s="1"/>
      <c r="AS106" s="1"/>
      <c r="AT106" s="1"/>
      <c r="AU106" s="1"/>
      <c r="AV106" s="1"/>
      <c r="AW106" s="1"/>
    </row>
    <row r="107" spans="1:49" ht="26.25" customHeight="1">
      <c r="A107" s="608" t="s">
        <v>604</v>
      </c>
      <c r="B107" s="605" t="s">
        <v>609</v>
      </c>
      <c r="C107" s="606" t="s">
        <v>185</v>
      </c>
      <c r="D107" s="605" t="s">
        <v>716</v>
      </c>
      <c r="E107" s="606" t="s">
        <v>229</v>
      </c>
      <c r="F107" s="690">
        <v>207</v>
      </c>
      <c r="G107" s="691">
        <v>127</v>
      </c>
      <c r="H107" s="691" t="s">
        <v>145</v>
      </c>
      <c r="I107" s="691">
        <v>127</v>
      </c>
      <c r="J107" s="691">
        <v>263</v>
      </c>
      <c r="M107" s="346">
        <v>92</v>
      </c>
      <c r="N107" s="346" t="s">
        <v>261</v>
      </c>
      <c r="O107" s="104">
        <f t="shared" si="24"/>
        <v>260</v>
      </c>
      <c r="P107" s="876">
        <f>IFERROR(_xlfn.RANK.EQ(O107,$O$16:$O$194,0)+COUNTIF(O$16:O107,O107)-1,"-")</f>
        <v>26</v>
      </c>
      <c r="Q107" s="876"/>
      <c r="R107" s="828" t="str">
        <f t="shared" si="25"/>
        <v>-</v>
      </c>
      <c r="S107" s="828" t="str">
        <f t="shared" si="26"/>
        <v>-</v>
      </c>
      <c r="T107" s="941" t="str">
        <f t="shared" si="27"/>
        <v>-</v>
      </c>
      <c r="U107" s="104">
        <f t="shared" si="28"/>
        <v>241</v>
      </c>
      <c r="V107" s="876">
        <f>IFERROR(_xlfn.RANK.EQ(U107,$U$16:$U$194,0)+COUNTIF(U$16:U107,U107)-1,"-")</f>
        <v>17</v>
      </c>
      <c r="W107" s="876"/>
      <c r="X107" s="828" t="str">
        <f t="shared" si="29"/>
        <v>-</v>
      </c>
      <c r="Y107" s="828" t="str">
        <f t="shared" si="30"/>
        <v>-</v>
      </c>
      <c r="Z107" s="941" t="str">
        <f t="shared" si="31"/>
        <v>-</v>
      </c>
      <c r="AA107" s="104">
        <f t="shared" si="32"/>
        <v>93</v>
      </c>
      <c r="AB107" s="876">
        <f>IFERROR(_xlfn.RANK.EQ(AA107,$AA$16:$AA$194,0)+COUNTIF(AA$16:AA107,AA107)-1,"-")</f>
        <v>23</v>
      </c>
      <c r="AC107" s="876"/>
      <c r="AD107" s="828" t="str">
        <f t="shared" si="33"/>
        <v>-</v>
      </c>
      <c r="AE107" s="828" t="str">
        <f t="shared" si="34"/>
        <v>-</v>
      </c>
      <c r="AF107" s="85" t="str">
        <f t="shared" si="35"/>
        <v>-</v>
      </c>
      <c r="AG107" s="102"/>
      <c r="AH107" s="1"/>
      <c r="AI107" s="1"/>
      <c r="AJ107" s="1"/>
      <c r="AK107" s="1"/>
      <c r="AL107" s="1"/>
      <c r="AM107" s="1"/>
      <c r="AN107" s="1"/>
      <c r="AO107" s="1"/>
      <c r="AP107" s="1"/>
      <c r="AQ107" s="1"/>
      <c r="AR107" s="1"/>
      <c r="AS107" s="1"/>
      <c r="AT107" s="1"/>
      <c r="AU107" s="1"/>
      <c r="AV107" s="1"/>
      <c r="AW107" s="1"/>
    </row>
    <row r="108" spans="1:49" ht="26.25" customHeight="1">
      <c r="A108" s="608" t="s">
        <v>604</v>
      </c>
      <c r="B108" s="605" t="s">
        <v>609</v>
      </c>
      <c r="C108" s="606" t="s">
        <v>185</v>
      </c>
      <c r="D108" s="605" t="s">
        <v>717</v>
      </c>
      <c r="E108" s="606" t="s">
        <v>357</v>
      </c>
      <c r="F108" s="690" t="s">
        <v>145</v>
      </c>
      <c r="G108" s="691" t="s">
        <v>145</v>
      </c>
      <c r="H108" s="691" t="s">
        <v>145</v>
      </c>
      <c r="I108" s="691" t="s">
        <v>145</v>
      </c>
      <c r="J108" s="691" t="s">
        <v>145</v>
      </c>
      <c r="M108" s="346">
        <v>93</v>
      </c>
      <c r="N108" s="346" t="s">
        <v>253</v>
      </c>
      <c r="O108" s="104">
        <f t="shared" si="24"/>
        <v>149</v>
      </c>
      <c r="P108" s="876">
        <f>IFERROR(_xlfn.RANK.EQ(O108,$O$16:$O$194,0)+COUNTIF(O$16:O108,O108)-1,"-")</f>
        <v>43</v>
      </c>
      <c r="Q108" s="876"/>
      <c r="R108" s="828" t="str">
        <f t="shared" si="25"/>
        <v>-</v>
      </c>
      <c r="S108" s="828" t="str">
        <f t="shared" si="26"/>
        <v>-</v>
      </c>
      <c r="T108" s="941" t="str">
        <f t="shared" si="27"/>
        <v>-</v>
      </c>
      <c r="U108" s="104">
        <f t="shared" si="28"/>
        <v>150</v>
      </c>
      <c r="V108" s="876">
        <f>IFERROR(_xlfn.RANK.EQ(U108,$U$16:$U$194,0)+COUNTIF(U$16:U108,U108)-1,"-")</f>
        <v>34</v>
      </c>
      <c r="W108" s="876"/>
      <c r="X108" s="828" t="str">
        <f t="shared" si="29"/>
        <v>-</v>
      </c>
      <c r="Y108" s="828" t="str">
        <f t="shared" si="30"/>
        <v>-</v>
      </c>
      <c r="Z108" s="941" t="str">
        <f t="shared" si="31"/>
        <v>-</v>
      </c>
      <c r="AA108" s="104">
        <f t="shared" si="32"/>
        <v>101</v>
      </c>
      <c r="AB108" s="876">
        <f>IFERROR(_xlfn.RANK.EQ(AA108,$AA$16:$AA$194,0)+COUNTIF(AA$16:AA108,AA108)-1,"-")</f>
        <v>21</v>
      </c>
      <c r="AC108" s="876"/>
      <c r="AD108" s="828" t="str">
        <f t="shared" si="33"/>
        <v>-</v>
      </c>
      <c r="AE108" s="828" t="str">
        <f t="shared" si="34"/>
        <v>-</v>
      </c>
      <c r="AF108" s="85" t="str">
        <f t="shared" si="35"/>
        <v>-</v>
      </c>
      <c r="AG108" s="102"/>
      <c r="AH108" s="1"/>
      <c r="AI108" s="1"/>
      <c r="AJ108" s="1"/>
      <c r="AK108" s="1"/>
      <c r="AL108" s="1"/>
      <c r="AM108" s="1"/>
      <c r="AN108" s="1"/>
      <c r="AO108" s="1"/>
      <c r="AP108" s="1"/>
      <c r="AQ108" s="1"/>
      <c r="AR108" s="1"/>
      <c r="AS108" s="1"/>
      <c r="AT108" s="1"/>
      <c r="AU108" s="1"/>
      <c r="AV108" s="1"/>
      <c r="AW108" s="1"/>
    </row>
    <row r="109" spans="1:49" ht="26.25" customHeight="1">
      <c r="A109" s="608" t="s">
        <v>604</v>
      </c>
      <c r="B109" s="605" t="s">
        <v>609</v>
      </c>
      <c r="C109" s="606" t="s">
        <v>185</v>
      </c>
      <c r="D109" s="605" t="s">
        <v>718</v>
      </c>
      <c r="E109" s="606" t="s">
        <v>251</v>
      </c>
      <c r="F109" s="690">
        <v>584</v>
      </c>
      <c r="G109" s="691">
        <v>83</v>
      </c>
      <c r="H109" s="691">
        <v>80</v>
      </c>
      <c r="I109" s="691">
        <v>86</v>
      </c>
      <c r="J109" s="691">
        <v>483</v>
      </c>
      <c r="M109" s="346">
        <v>94</v>
      </c>
      <c r="N109" s="346" t="s">
        <v>238</v>
      </c>
      <c r="O109" s="104">
        <f t="shared" si="24"/>
        <v>644</v>
      </c>
      <c r="P109" s="876">
        <f>IFERROR(_xlfn.RANK.EQ(O109,$O$16:$O$194,0)+COUNTIF(O$16:O109,O109)-1,"-")</f>
        <v>9</v>
      </c>
      <c r="Q109" s="876"/>
      <c r="R109" s="828" t="str">
        <f t="shared" si="25"/>
        <v>-</v>
      </c>
      <c r="S109" s="828" t="str">
        <f t="shared" si="26"/>
        <v>-</v>
      </c>
      <c r="T109" s="941" t="str">
        <f t="shared" si="27"/>
        <v>-</v>
      </c>
      <c r="U109" s="104">
        <f t="shared" si="28"/>
        <v>692</v>
      </c>
      <c r="V109" s="876">
        <f>IFERROR(_xlfn.RANK.EQ(U109,$U$16:$U$194,0)+COUNTIF(U$16:U109,U109)-1,"-")</f>
        <v>7</v>
      </c>
      <c r="W109" s="876"/>
      <c r="X109" s="828" t="str">
        <f t="shared" si="29"/>
        <v>-</v>
      </c>
      <c r="Y109" s="828" t="str">
        <f t="shared" si="30"/>
        <v>-</v>
      </c>
      <c r="Z109" s="941" t="str">
        <f t="shared" si="31"/>
        <v>-</v>
      </c>
      <c r="AA109" s="104">
        <f t="shared" si="32"/>
        <v>107</v>
      </c>
      <c r="AB109" s="876">
        <f>IFERROR(_xlfn.RANK.EQ(AA109,$AA$16:$AA$194,0)+COUNTIF(AA$16:AA109,AA109)-1,"-")</f>
        <v>17</v>
      </c>
      <c r="AC109" s="876"/>
      <c r="AD109" s="828" t="str">
        <f t="shared" si="33"/>
        <v>-</v>
      </c>
      <c r="AE109" s="828" t="str">
        <f t="shared" si="34"/>
        <v>-</v>
      </c>
      <c r="AF109" s="85" t="str">
        <f t="shared" si="35"/>
        <v>-</v>
      </c>
      <c r="AG109" s="102"/>
      <c r="AH109" s="1"/>
      <c r="AI109" s="1"/>
      <c r="AJ109" s="1"/>
      <c r="AK109" s="1"/>
      <c r="AL109" s="1"/>
      <c r="AM109" s="1"/>
      <c r="AN109" s="1"/>
      <c r="AO109" s="1"/>
      <c r="AP109" s="1"/>
      <c r="AQ109" s="1"/>
      <c r="AR109" s="1"/>
      <c r="AS109" s="1"/>
      <c r="AT109" s="1"/>
      <c r="AU109" s="1"/>
      <c r="AV109" s="1"/>
      <c r="AW109" s="1"/>
    </row>
    <row r="110" spans="1:49" ht="26.25" customHeight="1">
      <c r="A110" s="608" t="s">
        <v>604</v>
      </c>
      <c r="B110" s="605" t="s">
        <v>609</v>
      </c>
      <c r="C110" s="606" t="s">
        <v>185</v>
      </c>
      <c r="D110" s="605" t="s">
        <v>719</v>
      </c>
      <c r="E110" s="606" t="s">
        <v>247</v>
      </c>
      <c r="F110" s="690">
        <v>793</v>
      </c>
      <c r="G110" s="691">
        <v>82</v>
      </c>
      <c r="H110" s="691">
        <v>77</v>
      </c>
      <c r="I110" s="691">
        <v>84</v>
      </c>
      <c r="J110" s="691">
        <v>653</v>
      </c>
      <c r="M110" s="346">
        <v>95</v>
      </c>
      <c r="N110" s="346" t="s">
        <v>263</v>
      </c>
      <c r="O110" s="104" t="str">
        <f t="shared" si="24"/>
        <v>x</v>
      </c>
      <c r="P110" s="876" t="str">
        <f>IFERROR(_xlfn.RANK.EQ(O110,$O$16:$O$194,0)+COUNTIF(O$16:O110,O110)-1,"-")</f>
        <v>-</v>
      </c>
      <c r="Q110" s="876"/>
      <c r="R110" s="828" t="str">
        <f t="shared" si="25"/>
        <v>-</v>
      </c>
      <c r="S110" s="828" t="str">
        <f t="shared" si="26"/>
        <v>-</v>
      </c>
      <c r="T110" s="941" t="str">
        <f t="shared" si="27"/>
        <v>-</v>
      </c>
      <c r="U110" s="104" t="str">
        <f t="shared" si="28"/>
        <v>x</v>
      </c>
      <c r="V110" s="876" t="str">
        <f>IFERROR(_xlfn.RANK.EQ(U110,$U$16:$U$194,0)+COUNTIF(U$16:U110,U110)-1,"-")</f>
        <v>-</v>
      </c>
      <c r="W110" s="876"/>
      <c r="X110" s="828" t="str">
        <f t="shared" si="29"/>
        <v>-</v>
      </c>
      <c r="Y110" s="828" t="str">
        <f t="shared" si="30"/>
        <v>-</v>
      </c>
      <c r="Z110" s="941" t="str">
        <f t="shared" si="31"/>
        <v>-</v>
      </c>
      <c r="AA110" s="104" t="str">
        <f t="shared" si="32"/>
        <v>x</v>
      </c>
      <c r="AB110" s="876" t="str">
        <f>IFERROR(_xlfn.RANK.EQ(AA110,$AA$16:$AA$194,0)+COUNTIF(AA$16:AA110,AA110)-1,"-")</f>
        <v>-</v>
      </c>
      <c r="AC110" s="876"/>
      <c r="AD110" s="828" t="str">
        <f t="shared" si="33"/>
        <v>-</v>
      </c>
      <c r="AE110" s="828" t="str">
        <f t="shared" si="34"/>
        <v>-</v>
      </c>
      <c r="AF110" s="85" t="str">
        <f t="shared" si="35"/>
        <v>-</v>
      </c>
      <c r="AG110" s="102"/>
      <c r="AH110" s="1"/>
      <c r="AI110" s="1"/>
      <c r="AJ110" s="1"/>
      <c r="AK110" s="1"/>
      <c r="AL110" s="1"/>
      <c r="AM110" s="1"/>
      <c r="AN110" s="1"/>
      <c r="AO110" s="1"/>
      <c r="AP110" s="1"/>
      <c r="AQ110" s="1"/>
      <c r="AR110" s="1"/>
      <c r="AS110" s="1"/>
      <c r="AT110" s="1"/>
      <c r="AU110" s="1"/>
      <c r="AV110" s="1"/>
      <c r="AW110" s="1"/>
    </row>
    <row r="111" spans="1:49" ht="26.25" customHeight="1">
      <c r="A111" s="608" t="s">
        <v>604</v>
      </c>
      <c r="B111" s="605" t="s">
        <v>609</v>
      </c>
      <c r="C111" s="606" t="s">
        <v>185</v>
      </c>
      <c r="D111" s="605" t="s">
        <v>720</v>
      </c>
      <c r="E111" s="606" t="s">
        <v>290</v>
      </c>
      <c r="F111" s="690">
        <v>212</v>
      </c>
      <c r="G111" s="691">
        <v>63</v>
      </c>
      <c r="H111" s="691">
        <v>62</v>
      </c>
      <c r="I111" s="691">
        <v>64</v>
      </c>
      <c r="J111" s="691">
        <v>134</v>
      </c>
      <c r="M111" s="346">
        <v>96</v>
      </c>
      <c r="N111" s="346" t="s">
        <v>285</v>
      </c>
      <c r="O111" s="104" t="str">
        <f t="shared" si="24"/>
        <v>-</v>
      </c>
      <c r="P111" s="876" t="str">
        <f>IFERROR(_xlfn.RANK.EQ(O111,$O$16:$O$194,0)+COUNTIF(O$16:O111,O111)-1,"-")</f>
        <v>-</v>
      </c>
      <c r="Q111" s="876"/>
      <c r="R111" s="828" t="str">
        <f t="shared" si="25"/>
        <v>-</v>
      </c>
      <c r="S111" s="828" t="str">
        <f t="shared" si="26"/>
        <v>-</v>
      </c>
      <c r="T111" s="941" t="str">
        <f t="shared" si="27"/>
        <v>-</v>
      </c>
      <c r="U111" s="104" t="str">
        <f t="shared" si="28"/>
        <v>-</v>
      </c>
      <c r="V111" s="876" t="str">
        <f>IFERROR(_xlfn.RANK.EQ(U111,$U$16:$U$194,0)+COUNTIF(U$16:U111,U111)-1,"-")</f>
        <v>-</v>
      </c>
      <c r="W111" s="876"/>
      <c r="X111" s="828" t="str">
        <f t="shared" si="29"/>
        <v>-</v>
      </c>
      <c r="Y111" s="828" t="str">
        <f t="shared" si="30"/>
        <v>-</v>
      </c>
      <c r="Z111" s="941" t="str">
        <f t="shared" si="31"/>
        <v>-</v>
      </c>
      <c r="AA111" s="104" t="str">
        <f t="shared" si="32"/>
        <v>-</v>
      </c>
      <c r="AB111" s="876" t="str">
        <f>IFERROR(_xlfn.RANK.EQ(AA111,$AA$16:$AA$194,0)+COUNTIF(AA$16:AA111,AA111)-1,"-")</f>
        <v>-</v>
      </c>
      <c r="AC111" s="876"/>
      <c r="AD111" s="828" t="str">
        <f t="shared" si="33"/>
        <v>-</v>
      </c>
      <c r="AE111" s="828" t="str">
        <f t="shared" si="34"/>
        <v>-</v>
      </c>
      <c r="AF111" s="85" t="str">
        <f t="shared" si="35"/>
        <v>-</v>
      </c>
      <c r="AG111" s="102"/>
      <c r="AH111" s="1"/>
      <c r="AI111" s="1"/>
      <c r="AJ111" s="1"/>
      <c r="AK111" s="1"/>
      <c r="AL111" s="1"/>
      <c r="AM111" s="1"/>
      <c r="AN111" s="1"/>
      <c r="AO111" s="1"/>
      <c r="AP111" s="1"/>
      <c r="AQ111" s="1"/>
      <c r="AR111" s="1"/>
      <c r="AS111" s="1"/>
      <c r="AT111" s="1"/>
      <c r="AU111" s="1"/>
      <c r="AV111" s="1"/>
      <c r="AW111" s="1"/>
    </row>
    <row r="112" spans="1:49" ht="26.25" customHeight="1">
      <c r="A112" s="608" t="s">
        <v>604</v>
      </c>
      <c r="B112" s="605" t="s">
        <v>609</v>
      </c>
      <c r="C112" s="606" t="s">
        <v>185</v>
      </c>
      <c r="D112" s="605" t="s">
        <v>721</v>
      </c>
      <c r="E112" s="606" t="s">
        <v>256</v>
      </c>
      <c r="F112" s="690">
        <v>417</v>
      </c>
      <c r="G112" s="691">
        <v>87</v>
      </c>
      <c r="H112" s="691">
        <v>83</v>
      </c>
      <c r="I112" s="691">
        <v>88</v>
      </c>
      <c r="J112" s="691">
        <v>364</v>
      </c>
      <c r="M112" s="346">
        <v>97</v>
      </c>
      <c r="N112" s="346" t="s">
        <v>229</v>
      </c>
      <c r="O112" s="104">
        <f t="shared" si="24"/>
        <v>207</v>
      </c>
      <c r="P112" s="876">
        <f>IFERROR(_xlfn.RANK.EQ(O112,$O$16:$O$194,0)+COUNTIF(O$16:O112,O112)-1,"-")</f>
        <v>31</v>
      </c>
      <c r="Q112" s="876"/>
      <c r="R112" s="828" t="str">
        <f t="shared" si="25"/>
        <v>-</v>
      </c>
      <c r="S112" s="828" t="str">
        <f t="shared" si="26"/>
        <v>-</v>
      </c>
      <c r="T112" s="941" t="str">
        <f t="shared" si="27"/>
        <v>-</v>
      </c>
      <c r="U112" s="104">
        <f t="shared" si="28"/>
        <v>263</v>
      </c>
      <c r="V112" s="876">
        <f>IFERROR(_xlfn.RANK.EQ(U112,$U$16:$U$194,0)+COUNTIF(U$16:U112,U112)-1,"-")</f>
        <v>16</v>
      </c>
      <c r="W112" s="876"/>
      <c r="X112" s="828" t="str">
        <f t="shared" si="29"/>
        <v>-</v>
      </c>
      <c r="Y112" s="828" t="str">
        <f t="shared" si="30"/>
        <v>-</v>
      </c>
      <c r="Z112" s="941" t="str">
        <f t="shared" si="31"/>
        <v>-</v>
      </c>
      <c r="AA112" s="104">
        <f t="shared" si="32"/>
        <v>127</v>
      </c>
      <c r="AB112" s="876">
        <f>IFERROR(_xlfn.RANK.EQ(AA112,$AA$16:$AA$194,0)+COUNTIF(AA$16:AA112,AA112)-1,"-")</f>
        <v>9</v>
      </c>
      <c r="AC112" s="876"/>
      <c r="AD112" s="828" t="str">
        <f t="shared" si="33"/>
        <v>-</v>
      </c>
      <c r="AE112" s="828" t="str">
        <f t="shared" si="34"/>
        <v>-</v>
      </c>
      <c r="AF112" s="85" t="str">
        <f t="shared" si="35"/>
        <v>-</v>
      </c>
      <c r="AG112" s="102"/>
      <c r="AH112" s="1"/>
      <c r="AI112" s="1"/>
      <c r="AJ112" s="1"/>
      <c r="AK112" s="1"/>
      <c r="AL112" s="1"/>
      <c r="AM112" s="1"/>
      <c r="AN112" s="1"/>
      <c r="AO112" s="1"/>
      <c r="AP112" s="1"/>
      <c r="AQ112" s="1"/>
      <c r="AR112" s="1"/>
      <c r="AS112" s="1"/>
      <c r="AT112" s="1"/>
      <c r="AU112" s="1"/>
      <c r="AV112" s="1"/>
      <c r="AW112" s="1"/>
    </row>
    <row r="113" spans="1:49" ht="26.25" customHeight="1">
      <c r="A113" s="608" t="s">
        <v>604</v>
      </c>
      <c r="B113" s="605" t="s">
        <v>609</v>
      </c>
      <c r="C113" s="606" t="s">
        <v>185</v>
      </c>
      <c r="D113" s="605" t="s">
        <v>722</v>
      </c>
      <c r="E113" s="606" t="s">
        <v>234</v>
      </c>
      <c r="F113" s="690">
        <v>1060</v>
      </c>
      <c r="G113" s="691">
        <v>61</v>
      </c>
      <c r="H113" s="691" t="s">
        <v>145</v>
      </c>
      <c r="I113" s="691">
        <v>61</v>
      </c>
      <c r="J113" s="691">
        <v>650</v>
      </c>
      <c r="M113" s="346">
        <v>98</v>
      </c>
      <c r="N113" s="346" t="s">
        <v>357</v>
      </c>
      <c r="O113" s="104" t="str">
        <f t="shared" si="24"/>
        <v>-</v>
      </c>
      <c r="P113" s="876" t="str">
        <f>IFERROR(_xlfn.RANK.EQ(O113,$O$16:$O$194,0)+COUNTIF(O$16:O113,O113)-1,"-")</f>
        <v>-</v>
      </c>
      <c r="Q113" s="876"/>
      <c r="R113" s="828" t="str">
        <f t="shared" si="25"/>
        <v>-</v>
      </c>
      <c r="S113" s="828" t="str">
        <f t="shared" si="26"/>
        <v>-</v>
      </c>
      <c r="T113" s="941" t="str">
        <f t="shared" si="27"/>
        <v>-</v>
      </c>
      <c r="U113" s="104" t="str">
        <f t="shared" si="28"/>
        <v>-</v>
      </c>
      <c r="V113" s="876" t="str">
        <f>IFERROR(_xlfn.RANK.EQ(U113,$U$16:$U$194,0)+COUNTIF(U$16:U113,U113)-1,"-")</f>
        <v>-</v>
      </c>
      <c r="W113" s="876"/>
      <c r="X113" s="828" t="str">
        <f t="shared" si="29"/>
        <v>-</v>
      </c>
      <c r="Y113" s="828" t="str">
        <f t="shared" si="30"/>
        <v>-</v>
      </c>
      <c r="Z113" s="941" t="str">
        <f t="shared" si="31"/>
        <v>-</v>
      </c>
      <c r="AA113" s="104" t="str">
        <f t="shared" si="32"/>
        <v>-</v>
      </c>
      <c r="AB113" s="876" t="str">
        <f>IFERROR(_xlfn.RANK.EQ(AA113,$AA$16:$AA$194,0)+COUNTIF(AA$16:AA113,AA113)-1,"-")</f>
        <v>-</v>
      </c>
      <c r="AC113" s="876"/>
      <c r="AD113" s="828" t="str">
        <f t="shared" si="33"/>
        <v>-</v>
      </c>
      <c r="AE113" s="828" t="str">
        <f t="shared" si="34"/>
        <v>-</v>
      </c>
      <c r="AF113" s="85" t="str">
        <f t="shared" si="35"/>
        <v>-</v>
      </c>
      <c r="AG113" s="102"/>
      <c r="AH113" s="1"/>
      <c r="AI113" s="1"/>
      <c r="AJ113" s="1"/>
      <c r="AK113" s="1"/>
      <c r="AL113" s="1"/>
      <c r="AM113" s="1"/>
      <c r="AN113" s="1"/>
      <c r="AO113" s="1"/>
      <c r="AP113" s="1"/>
      <c r="AQ113" s="1"/>
      <c r="AR113" s="1"/>
      <c r="AS113" s="1"/>
      <c r="AT113" s="1"/>
      <c r="AU113" s="1"/>
      <c r="AV113" s="1"/>
      <c r="AW113" s="1"/>
    </row>
    <row r="114" spans="1:49" ht="26.25" customHeight="1">
      <c r="A114" s="608" t="s">
        <v>604</v>
      </c>
      <c r="B114" s="605" t="s">
        <v>609</v>
      </c>
      <c r="C114" s="606" t="s">
        <v>185</v>
      </c>
      <c r="D114" s="605" t="s">
        <v>723</v>
      </c>
      <c r="E114" s="606" t="s">
        <v>255</v>
      </c>
      <c r="F114" s="690">
        <v>641</v>
      </c>
      <c r="G114" s="691">
        <v>33</v>
      </c>
      <c r="H114" s="691" t="s">
        <v>145</v>
      </c>
      <c r="I114" s="691">
        <v>33</v>
      </c>
      <c r="J114" s="691">
        <v>211</v>
      </c>
      <c r="M114" s="346">
        <v>99</v>
      </c>
      <c r="N114" s="346" t="s">
        <v>251</v>
      </c>
      <c r="O114" s="104">
        <f t="shared" si="24"/>
        <v>584</v>
      </c>
      <c r="P114" s="876">
        <f>IFERROR(_xlfn.RANK.EQ(O114,$O$16:$O$194,0)+COUNTIF(O$16:O114,O114)-1,"-")</f>
        <v>12</v>
      </c>
      <c r="Q114" s="876"/>
      <c r="R114" s="828" t="str">
        <f t="shared" si="25"/>
        <v>-</v>
      </c>
      <c r="S114" s="828" t="str">
        <f t="shared" si="26"/>
        <v>-</v>
      </c>
      <c r="T114" s="941" t="str">
        <f t="shared" si="27"/>
        <v>-</v>
      </c>
      <c r="U114" s="104">
        <f t="shared" si="28"/>
        <v>483</v>
      </c>
      <c r="V114" s="876">
        <f>IFERROR(_xlfn.RANK.EQ(U114,$U$16:$U$194,0)+COUNTIF(U$16:U114,U114)-1,"-")</f>
        <v>11</v>
      </c>
      <c r="W114" s="876"/>
      <c r="X114" s="828" t="str">
        <f t="shared" si="29"/>
        <v>-</v>
      </c>
      <c r="Y114" s="828" t="str">
        <f t="shared" si="30"/>
        <v>-</v>
      </c>
      <c r="Z114" s="941" t="str">
        <f t="shared" si="31"/>
        <v>-</v>
      </c>
      <c r="AA114" s="104">
        <f t="shared" si="32"/>
        <v>83</v>
      </c>
      <c r="AB114" s="876">
        <f>IFERROR(_xlfn.RANK.EQ(AA114,$AA$16:$AA$194,0)+COUNTIF(AA$16:AA114,AA114)-1,"-")</f>
        <v>31</v>
      </c>
      <c r="AC114" s="876"/>
      <c r="AD114" s="828" t="str">
        <f t="shared" si="33"/>
        <v>-</v>
      </c>
      <c r="AE114" s="828" t="str">
        <f t="shared" si="34"/>
        <v>-</v>
      </c>
      <c r="AF114" s="85" t="str">
        <f t="shared" si="35"/>
        <v>-</v>
      </c>
      <c r="AG114" s="102"/>
      <c r="AH114" s="1"/>
      <c r="AI114" s="1"/>
      <c r="AJ114" s="1"/>
      <c r="AK114" s="1"/>
      <c r="AL114" s="1"/>
      <c r="AM114" s="1"/>
      <c r="AN114" s="1"/>
      <c r="AO114" s="1"/>
      <c r="AP114" s="1"/>
      <c r="AQ114" s="1"/>
      <c r="AR114" s="1"/>
      <c r="AS114" s="1"/>
      <c r="AT114" s="1"/>
      <c r="AU114" s="1"/>
      <c r="AV114" s="1"/>
      <c r="AW114" s="1"/>
    </row>
    <row r="115" spans="1:49" ht="26.25" customHeight="1">
      <c r="A115" s="608" t="s">
        <v>604</v>
      </c>
      <c r="B115" s="605" t="s">
        <v>609</v>
      </c>
      <c r="C115" s="606" t="s">
        <v>185</v>
      </c>
      <c r="D115" s="605" t="s">
        <v>724</v>
      </c>
      <c r="E115" s="606" t="s">
        <v>200</v>
      </c>
      <c r="F115" s="690">
        <v>3570</v>
      </c>
      <c r="G115" s="691">
        <v>51</v>
      </c>
      <c r="H115" s="691">
        <v>47</v>
      </c>
      <c r="I115" s="691">
        <v>53</v>
      </c>
      <c r="J115" s="691">
        <v>1840</v>
      </c>
      <c r="M115" s="346">
        <v>100</v>
      </c>
      <c r="N115" s="346" t="s">
        <v>247</v>
      </c>
      <c r="O115" s="104">
        <f t="shared" si="24"/>
        <v>793</v>
      </c>
      <c r="P115" s="876">
        <f>IFERROR(_xlfn.RANK.EQ(O115,$O$16:$O$194,0)+COUNTIF(O$16:O115,O115)-1,"-")</f>
        <v>7</v>
      </c>
      <c r="Q115" s="876"/>
      <c r="R115" s="828" t="str">
        <f t="shared" si="25"/>
        <v>-</v>
      </c>
      <c r="S115" s="828" t="str">
        <f t="shared" si="26"/>
        <v>-</v>
      </c>
      <c r="T115" s="941" t="str">
        <f t="shared" si="27"/>
        <v>-</v>
      </c>
      <c r="U115" s="104">
        <f t="shared" si="28"/>
        <v>653</v>
      </c>
      <c r="V115" s="876">
        <f>IFERROR(_xlfn.RANK.EQ(U115,$U$16:$U$194,0)+COUNTIF(U$16:U115,U115)-1,"-")</f>
        <v>8</v>
      </c>
      <c r="W115" s="876"/>
      <c r="X115" s="828" t="str">
        <f t="shared" si="29"/>
        <v>-</v>
      </c>
      <c r="Y115" s="828" t="str">
        <f t="shared" si="30"/>
        <v>-</v>
      </c>
      <c r="Z115" s="941" t="str">
        <f t="shared" si="31"/>
        <v>-</v>
      </c>
      <c r="AA115" s="104">
        <f t="shared" si="32"/>
        <v>82</v>
      </c>
      <c r="AB115" s="876">
        <f>IFERROR(_xlfn.RANK.EQ(AA115,$AA$16:$AA$194,0)+COUNTIF(AA$16:AA115,AA115)-1,"-")</f>
        <v>33</v>
      </c>
      <c r="AC115" s="876"/>
      <c r="AD115" s="828" t="str">
        <f t="shared" si="33"/>
        <v>-</v>
      </c>
      <c r="AE115" s="828" t="str">
        <f t="shared" si="34"/>
        <v>-</v>
      </c>
      <c r="AF115" s="85" t="str">
        <f t="shared" si="35"/>
        <v>-</v>
      </c>
      <c r="AG115" s="102"/>
      <c r="AH115" s="1"/>
      <c r="AI115" s="1"/>
      <c r="AJ115" s="1"/>
      <c r="AK115" s="1"/>
      <c r="AL115" s="1"/>
      <c r="AM115" s="1"/>
      <c r="AN115" s="1"/>
      <c r="AO115" s="1"/>
      <c r="AP115" s="1"/>
      <c r="AQ115" s="1"/>
      <c r="AR115" s="1"/>
      <c r="AS115" s="1"/>
      <c r="AT115" s="1"/>
      <c r="AU115" s="1"/>
      <c r="AV115" s="1"/>
      <c r="AW115" s="1"/>
    </row>
    <row r="116" spans="1:49" ht="26.25" customHeight="1">
      <c r="A116" s="608" t="s">
        <v>604</v>
      </c>
      <c r="B116" s="605" t="s">
        <v>610</v>
      </c>
      <c r="C116" s="606" t="s">
        <v>192</v>
      </c>
      <c r="D116" s="605" t="s">
        <v>725</v>
      </c>
      <c r="E116" s="606" t="s">
        <v>319</v>
      </c>
      <c r="F116" s="690">
        <v>103</v>
      </c>
      <c r="G116" s="691">
        <v>49</v>
      </c>
      <c r="H116" s="691">
        <v>48</v>
      </c>
      <c r="I116" s="691">
        <v>54</v>
      </c>
      <c r="J116" s="691">
        <v>50</v>
      </c>
      <c r="M116" s="346">
        <v>101</v>
      </c>
      <c r="N116" s="346" t="s">
        <v>290</v>
      </c>
      <c r="O116" s="104">
        <f t="shared" si="24"/>
        <v>212</v>
      </c>
      <c r="P116" s="876">
        <f>IFERROR(_xlfn.RANK.EQ(O116,$O$16:$O$194,0)+COUNTIF(O$16:O116,O116)-1,"-")</f>
        <v>29</v>
      </c>
      <c r="Q116" s="876"/>
      <c r="R116" s="828" t="str">
        <f t="shared" si="25"/>
        <v>-</v>
      </c>
      <c r="S116" s="828" t="str">
        <f t="shared" si="26"/>
        <v>-</v>
      </c>
      <c r="T116" s="941" t="str">
        <f t="shared" si="27"/>
        <v>-</v>
      </c>
      <c r="U116" s="104">
        <f t="shared" si="28"/>
        <v>134</v>
      </c>
      <c r="V116" s="876">
        <f>IFERROR(_xlfn.RANK.EQ(U116,$U$16:$U$194,0)+COUNTIF(U$16:U116,U116)-1,"-")</f>
        <v>37</v>
      </c>
      <c r="W116" s="876"/>
      <c r="X116" s="828" t="str">
        <f t="shared" si="29"/>
        <v>-</v>
      </c>
      <c r="Y116" s="828" t="str">
        <f t="shared" si="30"/>
        <v>-</v>
      </c>
      <c r="Z116" s="941" t="str">
        <f t="shared" si="31"/>
        <v>-</v>
      </c>
      <c r="AA116" s="104">
        <f t="shared" si="32"/>
        <v>63</v>
      </c>
      <c r="AB116" s="876">
        <f>IFERROR(_xlfn.RANK.EQ(AA116,$AA$16:$AA$194,0)+COUNTIF(AA$16:AA116,AA116)-1,"-")</f>
        <v>42</v>
      </c>
      <c r="AC116" s="876"/>
      <c r="AD116" s="828" t="str">
        <f t="shared" si="33"/>
        <v>-</v>
      </c>
      <c r="AE116" s="828" t="str">
        <f t="shared" si="34"/>
        <v>-</v>
      </c>
      <c r="AF116" s="85" t="str">
        <f t="shared" si="35"/>
        <v>-</v>
      </c>
      <c r="AG116" s="102"/>
      <c r="AH116" s="1"/>
      <c r="AI116" s="1"/>
      <c r="AJ116" s="1"/>
      <c r="AK116" s="1"/>
      <c r="AL116" s="1"/>
      <c r="AM116" s="1"/>
      <c r="AN116" s="1"/>
      <c r="AO116" s="1"/>
      <c r="AP116" s="1"/>
      <c r="AQ116" s="1"/>
      <c r="AR116" s="1"/>
      <c r="AS116" s="1"/>
      <c r="AT116" s="1"/>
      <c r="AU116" s="1"/>
      <c r="AV116" s="1"/>
      <c r="AW116" s="1"/>
    </row>
    <row r="117" spans="1:49" ht="26.25" customHeight="1">
      <c r="A117" s="608" t="s">
        <v>604</v>
      </c>
      <c r="B117" s="605" t="s">
        <v>610</v>
      </c>
      <c r="C117" s="606" t="s">
        <v>192</v>
      </c>
      <c r="D117" s="605" t="s">
        <v>726</v>
      </c>
      <c r="E117" s="606" t="s">
        <v>330</v>
      </c>
      <c r="F117" s="690">
        <v>84</v>
      </c>
      <c r="G117" s="691">
        <v>25</v>
      </c>
      <c r="H117" s="691">
        <v>24</v>
      </c>
      <c r="I117" s="691" t="s">
        <v>888</v>
      </c>
      <c r="J117" s="691">
        <v>21</v>
      </c>
      <c r="M117" s="346">
        <v>102</v>
      </c>
      <c r="N117" s="346" t="s">
        <v>256</v>
      </c>
      <c r="O117" s="104">
        <f t="shared" si="24"/>
        <v>417</v>
      </c>
      <c r="P117" s="876">
        <f>IFERROR(_xlfn.RANK.EQ(O117,$O$16:$O$194,0)+COUNTIF(O$16:O117,O117)-1,"-")</f>
        <v>17</v>
      </c>
      <c r="Q117" s="876"/>
      <c r="R117" s="828" t="str">
        <f t="shared" si="25"/>
        <v>-</v>
      </c>
      <c r="S117" s="828" t="str">
        <f t="shared" si="26"/>
        <v>-</v>
      </c>
      <c r="T117" s="941" t="str">
        <f t="shared" si="27"/>
        <v>-</v>
      </c>
      <c r="U117" s="104">
        <f t="shared" si="28"/>
        <v>364</v>
      </c>
      <c r="V117" s="876">
        <f>IFERROR(_xlfn.RANK.EQ(U117,$U$16:$U$194,0)+COUNTIF(U$16:U117,U117)-1,"-")</f>
        <v>13</v>
      </c>
      <c r="W117" s="876"/>
      <c r="X117" s="828" t="str">
        <f t="shared" si="29"/>
        <v>-</v>
      </c>
      <c r="Y117" s="828" t="str">
        <f t="shared" si="30"/>
        <v>-</v>
      </c>
      <c r="Z117" s="941" t="str">
        <f t="shared" si="31"/>
        <v>-</v>
      </c>
      <c r="AA117" s="104">
        <f t="shared" si="32"/>
        <v>87</v>
      </c>
      <c r="AB117" s="876">
        <f>IFERROR(_xlfn.RANK.EQ(AA117,$AA$16:$AA$194,0)+COUNTIF(AA$16:AA117,AA117)-1,"-")</f>
        <v>29</v>
      </c>
      <c r="AC117" s="876"/>
      <c r="AD117" s="828" t="str">
        <f t="shared" si="33"/>
        <v>-</v>
      </c>
      <c r="AE117" s="828" t="str">
        <f t="shared" si="34"/>
        <v>-</v>
      </c>
      <c r="AF117" s="85" t="str">
        <f t="shared" si="35"/>
        <v>-</v>
      </c>
      <c r="AG117" s="102"/>
      <c r="AH117" s="1"/>
      <c r="AI117" s="1"/>
      <c r="AJ117" s="1"/>
      <c r="AK117" s="1"/>
      <c r="AL117" s="1"/>
      <c r="AM117" s="1"/>
      <c r="AN117" s="1"/>
      <c r="AO117" s="1"/>
      <c r="AP117" s="1"/>
      <c r="AQ117" s="1"/>
      <c r="AR117" s="1"/>
      <c r="AS117" s="1"/>
      <c r="AT117" s="1"/>
      <c r="AU117" s="1"/>
      <c r="AV117" s="1"/>
      <c r="AW117" s="1"/>
    </row>
    <row r="118" spans="1:49" ht="26.25" customHeight="1">
      <c r="A118" s="608" t="s">
        <v>604</v>
      </c>
      <c r="B118" s="605" t="s">
        <v>610</v>
      </c>
      <c r="C118" s="606" t="s">
        <v>192</v>
      </c>
      <c r="D118" s="605" t="s">
        <v>727</v>
      </c>
      <c r="E118" s="606" t="s">
        <v>310</v>
      </c>
      <c r="F118" s="690">
        <v>93</v>
      </c>
      <c r="G118" s="691">
        <v>8</v>
      </c>
      <c r="H118" s="691">
        <v>6</v>
      </c>
      <c r="I118" s="691" t="s">
        <v>888</v>
      </c>
      <c r="J118" s="691">
        <v>7</v>
      </c>
      <c r="M118" s="346">
        <v>103</v>
      </c>
      <c r="N118" s="346" t="s">
        <v>234</v>
      </c>
      <c r="O118" s="104">
        <f t="shared" si="24"/>
        <v>1060</v>
      </c>
      <c r="P118" s="876">
        <f>IFERROR(_xlfn.RANK.EQ(O118,$O$16:$O$194,0)+COUNTIF(O$16:O118,O118)-1,"-")</f>
        <v>4</v>
      </c>
      <c r="Q118" s="876"/>
      <c r="R118" s="828" t="str">
        <f t="shared" si="25"/>
        <v>-</v>
      </c>
      <c r="S118" s="828" t="str">
        <f t="shared" si="26"/>
        <v>-</v>
      </c>
      <c r="T118" s="941" t="str">
        <f t="shared" si="27"/>
        <v>-</v>
      </c>
      <c r="U118" s="104">
        <f t="shared" si="28"/>
        <v>650</v>
      </c>
      <c r="V118" s="876">
        <f>IFERROR(_xlfn.RANK.EQ(U118,$U$16:$U$194,0)+COUNTIF(U$16:U118,U118)-1,"-")</f>
        <v>9</v>
      </c>
      <c r="W118" s="876"/>
      <c r="X118" s="828" t="str">
        <f t="shared" si="29"/>
        <v>-</v>
      </c>
      <c r="Y118" s="828" t="str">
        <f t="shared" si="30"/>
        <v>-</v>
      </c>
      <c r="Z118" s="941" t="str">
        <f t="shared" si="31"/>
        <v>-</v>
      </c>
      <c r="AA118" s="104">
        <f t="shared" si="32"/>
        <v>61</v>
      </c>
      <c r="AB118" s="876">
        <f>IFERROR(_xlfn.RANK.EQ(AA118,$AA$16:$AA$194,0)+COUNTIF(AA$16:AA118,AA118)-1,"-")</f>
        <v>44</v>
      </c>
      <c r="AC118" s="876"/>
      <c r="AD118" s="828" t="str">
        <f t="shared" si="33"/>
        <v>-</v>
      </c>
      <c r="AE118" s="828" t="str">
        <f t="shared" si="34"/>
        <v>-</v>
      </c>
      <c r="AF118" s="85" t="str">
        <f t="shared" si="35"/>
        <v>-</v>
      </c>
      <c r="AG118" s="102"/>
      <c r="AH118" s="1"/>
      <c r="AI118" s="1"/>
      <c r="AJ118" s="1"/>
      <c r="AK118" s="1"/>
      <c r="AL118" s="1"/>
      <c r="AM118" s="1"/>
      <c r="AN118" s="1"/>
      <c r="AO118" s="1"/>
      <c r="AP118" s="1"/>
      <c r="AQ118" s="1"/>
      <c r="AR118" s="1"/>
      <c r="AS118" s="1"/>
      <c r="AT118" s="1"/>
      <c r="AU118" s="1"/>
      <c r="AV118" s="1"/>
      <c r="AW118" s="1"/>
    </row>
    <row r="119" spans="1:49" ht="26.25" customHeight="1">
      <c r="A119" s="608" t="s">
        <v>604</v>
      </c>
      <c r="B119" s="605" t="s">
        <v>610</v>
      </c>
      <c r="C119" s="606" t="s">
        <v>192</v>
      </c>
      <c r="D119" s="605" t="s">
        <v>728</v>
      </c>
      <c r="E119" s="606" t="s">
        <v>282</v>
      </c>
      <c r="F119" s="690" t="s">
        <v>888</v>
      </c>
      <c r="G119" s="691" t="s">
        <v>888</v>
      </c>
      <c r="H119" s="691" t="s">
        <v>145</v>
      </c>
      <c r="I119" s="691" t="s">
        <v>888</v>
      </c>
      <c r="J119" s="691" t="s">
        <v>888</v>
      </c>
      <c r="M119" s="346">
        <v>104</v>
      </c>
      <c r="N119" s="346" t="s">
        <v>255</v>
      </c>
      <c r="O119" s="104">
        <f t="shared" si="24"/>
        <v>641</v>
      </c>
      <c r="P119" s="876">
        <f>IFERROR(_xlfn.RANK.EQ(O119,$O$16:$O$194,0)+COUNTIF(O$16:O119,O119)-1,"-")</f>
        <v>10</v>
      </c>
      <c r="Q119" s="876"/>
      <c r="R119" s="828" t="str">
        <f t="shared" si="25"/>
        <v>-</v>
      </c>
      <c r="S119" s="828" t="str">
        <f t="shared" si="26"/>
        <v>-</v>
      </c>
      <c r="T119" s="941" t="str">
        <f t="shared" si="27"/>
        <v>-</v>
      </c>
      <c r="U119" s="104">
        <f t="shared" si="28"/>
        <v>211</v>
      </c>
      <c r="V119" s="876">
        <f>IFERROR(_xlfn.RANK.EQ(U119,$U$16:$U$194,0)+COUNTIF(U$16:U119,U119)-1,"-")</f>
        <v>21</v>
      </c>
      <c r="W119" s="876"/>
      <c r="X119" s="828" t="str">
        <f t="shared" si="29"/>
        <v>-</v>
      </c>
      <c r="Y119" s="828" t="str">
        <f t="shared" si="30"/>
        <v>-</v>
      </c>
      <c r="Z119" s="941" t="str">
        <f t="shared" si="31"/>
        <v>-</v>
      </c>
      <c r="AA119" s="104">
        <f t="shared" si="32"/>
        <v>33</v>
      </c>
      <c r="AB119" s="876">
        <f>IFERROR(_xlfn.RANK.EQ(AA119,$AA$16:$AA$194,0)+COUNTIF(AA$16:AA119,AA119)-1,"-")</f>
        <v>70</v>
      </c>
      <c r="AC119" s="876"/>
      <c r="AD119" s="828" t="str">
        <f t="shared" si="33"/>
        <v>-</v>
      </c>
      <c r="AE119" s="828" t="str">
        <f t="shared" si="34"/>
        <v>-</v>
      </c>
      <c r="AF119" s="85" t="str">
        <f t="shared" si="35"/>
        <v>-</v>
      </c>
      <c r="AG119" s="102"/>
      <c r="AH119" s="1"/>
      <c r="AI119" s="1"/>
      <c r="AJ119" s="1"/>
      <c r="AK119" s="1"/>
      <c r="AL119" s="1"/>
      <c r="AM119" s="1"/>
      <c r="AN119" s="1"/>
      <c r="AO119" s="1"/>
      <c r="AP119" s="1"/>
      <c r="AQ119" s="1"/>
      <c r="AR119" s="1"/>
      <c r="AS119" s="1"/>
      <c r="AT119" s="1"/>
      <c r="AU119" s="1"/>
      <c r="AV119" s="1"/>
      <c r="AW119" s="1"/>
    </row>
    <row r="120" spans="1:49" ht="26.25" customHeight="1">
      <c r="A120" s="608" t="s">
        <v>604</v>
      </c>
      <c r="B120" s="605" t="s">
        <v>610</v>
      </c>
      <c r="C120" s="606" t="s">
        <v>192</v>
      </c>
      <c r="D120" s="605" t="s">
        <v>729</v>
      </c>
      <c r="E120" s="606" t="s">
        <v>318</v>
      </c>
      <c r="F120" s="690">
        <v>156</v>
      </c>
      <c r="G120" s="691">
        <v>32</v>
      </c>
      <c r="H120" s="691">
        <v>29</v>
      </c>
      <c r="I120" s="691">
        <v>33</v>
      </c>
      <c r="J120" s="691">
        <v>50</v>
      </c>
      <c r="M120" s="346">
        <v>105</v>
      </c>
      <c r="N120" s="346" t="s">
        <v>200</v>
      </c>
      <c r="O120" s="104">
        <f t="shared" si="24"/>
        <v>3570</v>
      </c>
      <c r="P120" s="876">
        <f>IFERROR(_xlfn.RANK.EQ(O120,$O$16:$O$194,0)+COUNTIF(O$16:O120,O120)-1,"-")</f>
        <v>1</v>
      </c>
      <c r="Q120" s="876"/>
      <c r="R120" s="828" t="str">
        <f t="shared" si="25"/>
        <v>-</v>
      </c>
      <c r="S120" s="828" t="str">
        <f t="shared" si="26"/>
        <v>-</v>
      </c>
      <c r="T120" s="941" t="str">
        <f t="shared" si="27"/>
        <v>-</v>
      </c>
      <c r="U120" s="104">
        <f t="shared" si="28"/>
        <v>1840</v>
      </c>
      <c r="V120" s="876">
        <f>IFERROR(_xlfn.RANK.EQ(U120,$U$16:$U$194,0)+COUNTIF(U$16:U120,U120)-1,"-")</f>
        <v>1</v>
      </c>
      <c r="W120" s="876"/>
      <c r="X120" s="828" t="str">
        <f t="shared" si="29"/>
        <v>-</v>
      </c>
      <c r="Y120" s="828" t="str">
        <f t="shared" si="30"/>
        <v>-</v>
      </c>
      <c r="Z120" s="941" t="str">
        <f t="shared" si="31"/>
        <v>-</v>
      </c>
      <c r="AA120" s="104">
        <f t="shared" si="32"/>
        <v>51</v>
      </c>
      <c r="AB120" s="876">
        <f>IFERROR(_xlfn.RANK.EQ(AA120,$AA$16:$AA$194,0)+COUNTIF(AA$16:AA120,AA120)-1,"-")</f>
        <v>57</v>
      </c>
      <c r="AC120" s="876"/>
      <c r="AD120" s="828" t="str">
        <f t="shared" si="33"/>
        <v>-</v>
      </c>
      <c r="AE120" s="828" t="str">
        <f t="shared" si="34"/>
        <v>-</v>
      </c>
      <c r="AF120" s="85" t="str">
        <f t="shared" si="35"/>
        <v>-</v>
      </c>
      <c r="AG120" s="102"/>
      <c r="AH120" s="1"/>
      <c r="AI120" s="1"/>
      <c r="AJ120" s="1"/>
      <c r="AK120" s="1"/>
      <c r="AL120" s="1"/>
      <c r="AM120" s="1"/>
      <c r="AN120" s="1"/>
      <c r="AO120" s="1"/>
      <c r="AP120" s="1"/>
      <c r="AQ120" s="1"/>
      <c r="AR120" s="1"/>
      <c r="AS120" s="1"/>
      <c r="AT120" s="1"/>
      <c r="AU120" s="1"/>
      <c r="AV120" s="1"/>
      <c r="AW120" s="1"/>
    </row>
    <row r="121" spans="1:49" ht="26.25" customHeight="1">
      <c r="A121" s="608" t="s">
        <v>604</v>
      </c>
      <c r="B121" s="605" t="s">
        <v>610</v>
      </c>
      <c r="C121" s="606" t="s">
        <v>192</v>
      </c>
      <c r="D121" s="605" t="s">
        <v>730</v>
      </c>
      <c r="E121" s="606" t="s">
        <v>327</v>
      </c>
      <c r="F121" s="690" t="s">
        <v>888</v>
      </c>
      <c r="G121" s="691">
        <v>36</v>
      </c>
      <c r="H121" s="691">
        <v>33</v>
      </c>
      <c r="I121" s="691" t="s">
        <v>888</v>
      </c>
      <c r="J121" s="691" t="s">
        <v>888</v>
      </c>
      <c r="M121" s="346">
        <v>106</v>
      </c>
      <c r="N121" s="346" t="s">
        <v>330</v>
      </c>
      <c r="O121" s="104">
        <f t="shared" si="24"/>
        <v>84</v>
      </c>
      <c r="P121" s="876">
        <f>IFERROR(_xlfn.RANK.EQ(O121,$O$16:$O$194,0)+COUNTIF(O$16:O121,O121)-1,"-")</f>
        <v>53</v>
      </c>
      <c r="Q121" s="876"/>
      <c r="R121" s="828" t="str">
        <f t="shared" si="25"/>
        <v>-</v>
      </c>
      <c r="S121" s="828" t="str">
        <f t="shared" si="26"/>
        <v>-</v>
      </c>
      <c r="T121" s="941" t="str">
        <f t="shared" si="27"/>
        <v>-</v>
      </c>
      <c r="U121" s="104">
        <f t="shared" si="28"/>
        <v>21</v>
      </c>
      <c r="V121" s="876">
        <f>IFERROR(_xlfn.RANK.EQ(U121,$U$16:$U$194,0)+COUNTIF(U$16:U121,U121)-1,"-")</f>
        <v>67</v>
      </c>
      <c r="W121" s="876"/>
      <c r="X121" s="828" t="str">
        <f t="shared" si="29"/>
        <v>-</v>
      </c>
      <c r="Y121" s="828" t="str">
        <f t="shared" si="30"/>
        <v>-</v>
      </c>
      <c r="Z121" s="941" t="str">
        <f t="shared" si="31"/>
        <v>-</v>
      </c>
      <c r="AA121" s="104">
        <f t="shared" si="32"/>
        <v>25</v>
      </c>
      <c r="AB121" s="876">
        <f>IFERROR(_xlfn.RANK.EQ(AA121,$AA$16:$AA$194,0)+COUNTIF(AA$16:AA121,AA121)-1,"-")</f>
        <v>75</v>
      </c>
      <c r="AC121" s="876"/>
      <c r="AD121" s="828" t="str">
        <f t="shared" si="33"/>
        <v>-</v>
      </c>
      <c r="AE121" s="828" t="str">
        <f t="shared" si="34"/>
        <v>-</v>
      </c>
      <c r="AF121" s="85" t="str">
        <f t="shared" si="35"/>
        <v>-</v>
      </c>
      <c r="AG121" s="102"/>
      <c r="AH121" s="1"/>
      <c r="AI121" s="1"/>
      <c r="AJ121" s="1"/>
      <c r="AK121" s="1"/>
      <c r="AL121" s="1"/>
      <c r="AM121" s="1"/>
      <c r="AN121" s="1"/>
      <c r="AO121" s="1"/>
      <c r="AP121" s="1"/>
      <c r="AQ121" s="1"/>
      <c r="AR121" s="1"/>
      <c r="AS121" s="1"/>
      <c r="AT121" s="1"/>
      <c r="AU121" s="1"/>
      <c r="AV121" s="1"/>
      <c r="AW121" s="1"/>
    </row>
    <row r="122" spans="1:49" ht="26.25" customHeight="1">
      <c r="A122" s="608" t="s">
        <v>604</v>
      </c>
      <c r="B122" s="605" t="s">
        <v>610</v>
      </c>
      <c r="C122" s="606" t="s">
        <v>192</v>
      </c>
      <c r="D122" s="605" t="s">
        <v>731</v>
      </c>
      <c r="E122" s="606" t="s">
        <v>270</v>
      </c>
      <c r="F122" s="690">
        <v>30</v>
      </c>
      <c r="G122" s="691">
        <v>33</v>
      </c>
      <c r="H122" s="691">
        <v>29</v>
      </c>
      <c r="I122" s="691">
        <v>35</v>
      </c>
      <c r="J122" s="691">
        <v>10</v>
      </c>
      <c r="M122" s="346">
        <v>107</v>
      </c>
      <c r="N122" s="346" t="s">
        <v>310</v>
      </c>
      <c r="O122" s="104">
        <f t="shared" si="24"/>
        <v>93</v>
      </c>
      <c r="P122" s="876">
        <f>IFERROR(_xlfn.RANK.EQ(O122,$O$16:$O$194,0)+COUNTIF(O$16:O122,O122)-1,"-")</f>
        <v>50</v>
      </c>
      <c r="Q122" s="876"/>
      <c r="R122" s="828" t="str">
        <f t="shared" si="25"/>
        <v>-</v>
      </c>
      <c r="S122" s="828" t="str">
        <f t="shared" si="26"/>
        <v>-</v>
      </c>
      <c r="T122" s="941" t="str">
        <f t="shared" si="27"/>
        <v>-</v>
      </c>
      <c r="U122" s="104">
        <f t="shared" si="28"/>
        <v>7</v>
      </c>
      <c r="V122" s="876">
        <f>IFERROR(_xlfn.RANK.EQ(U122,$U$16:$U$194,0)+COUNTIF(U$16:U122,U122)-1,"-")</f>
        <v>73</v>
      </c>
      <c r="W122" s="876"/>
      <c r="X122" s="828" t="str">
        <f t="shared" si="29"/>
        <v>-</v>
      </c>
      <c r="Y122" s="828" t="str">
        <f t="shared" si="30"/>
        <v>-</v>
      </c>
      <c r="Z122" s="941" t="str">
        <f t="shared" si="31"/>
        <v>-</v>
      </c>
      <c r="AA122" s="104">
        <f t="shared" si="32"/>
        <v>8</v>
      </c>
      <c r="AB122" s="876">
        <f>IFERROR(_xlfn.RANK.EQ(AA122,$AA$16:$AA$194,0)+COUNTIF(AA$16:AA122,AA122)-1,"-")</f>
        <v>76</v>
      </c>
      <c r="AC122" s="876"/>
      <c r="AD122" s="828" t="str">
        <f t="shared" si="33"/>
        <v>-</v>
      </c>
      <c r="AE122" s="828" t="str">
        <f t="shared" si="34"/>
        <v>-</v>
      </c>
      <c r="AF122" s="85" t="str">
        <f t="shared" si="35"/>
        <v>-</v>
      </c>
      <c r="AG122" s="102"/>
      <c r="AH122" s="1"/>
      <c r="AI122" s="1"/>
      <c r="AJ122" s="1"/>
      <c r="AK122" s="1"/>
      <c r="AL122" s="1"/>
      <c r="AM122" s="1"/>
      <c r="AN122" s="1"/>
      <c r="AO122" s="1"/>
      <c r="AP122" s="1"/>
      <c r="AQ122" s="1"/>
      <c r="AR122" s="1"/>
      <c r="AS122" s="1"/>
      <c r="AT122" s="1"/>
      <c r="AU122" s="1"/>
      <c r="AV122" s="1"/>
      <c r="AW122" s="1"/>
    </row>
    <row r="123" spans="1:49" ht="26.25" customHeight="1">
      <c r="A123" s="608" t="s">
        <v>604</v>
      </c>
      <c r="B123" s="605" t="s">
        <v>610</v>
      </c>
      <c r="C123" s="606" t="s">
        <v>192</v>
      </c>
      <c r="D123" s="605" t="s">
        <v>732</v>
      </c>
      <c r="E123" s="606" t="s">
        <v>305</v>
      </c>
      <c r="F123" s="690" t="s">
        <v>145</v>
      </c>
      <c r="G123" s="691" t="s">
        <v>145</v>
      </c>
      <c r="H123" s="691" t="s">
        <v>145</v>
      </c>
      <c r="I123" s="691" t="s">
        <v>145</v>
      </c>
      <c r="J123" s="691" t="s">
        <v>145</v>
      </c>
      <c r="M123" s="346">
        <v>108</v>
      </c>
      <c r="N123" s="346" t="s">
        <v>282</v>
      </c>
      <c r="O123" s="104" t="str">
        <f t="shared" si="24"/>
        <v>x</v>
      </c>
      <c r="P123" s="876" t="str">
        <f>IFERROR(_xlfn.RANK.EQ(O123,$O$16:$O$194,0)+COUNTIF(O$16:O123,O123)-1,"-")</f>
        <v>-</v>
      </c>
      <c r="Q123" s="876"/>
      <c r="R123" s="828" t="str">
        <f t="shared" si="25"/>
        <v>-</v>
      </c>
      <c r="S123" s="828" t="str">
        <f t="shared" si="26"/>
        <v>-</v>
      </c>
      <c r="T123" s="941" t="str">
        <f t="shared" si="27"/>
        <v>-</v>
      </c>
      <c r="U123" s="104" t="str">
        <f t="shared" si="28"/>
        <v>x</v>
      </c>
      <c r="V123" s="876" t="str">
        <f>IFERROR(_xlfn.RANK.EQ(U123,$U$16:$U$194,0)+COUNTIF(U$16:U123,U123)-1,"-")</f>
        <v>-</v>
      </c>
      <c r="W123" s="876"/>
      <c r="X123" s="828" t="str">
        <f t="shared" si="29"/>
        <v>-</v>
      </c>
      <c r="Y123" s="828" t="str">
        <f t="shared" si="30"/>
        <v>-</v>
      </c>
      <c r="Z123" s="941" t="str">
        <f t="shared" si="31"/>
        <v>-</v>
      </c>
      <c r="AA123" s="104" t="str">
        <f t="shared" si="32"/>
        <v>x</v>
      </c>
      <c r="AB123" s="876" t="str">
        <f>IFERROR(_xlfn.RANK.EQ(AA123,$AA$16:$AA$194,0)+COUNTIF(AA$16:AA123,AA123)-1,"-")</f>
        <v>-</v>
      </c>
      <c r="AC123" s="876"/>
      <c r="AD123" s="828" t="str">
        <f t="shared" si="33"/>
        <v>-</v>
      </c>
      <c r="AE123" s="828" t="str">
        <f t="shared" si="34"/>
        <v>-</v>
      </c>
      <c r="AF123" s="85" t="str">
        <f t="shared" si="35"/>
        <v>-</v>
      </c>
      <c r="AG123" s="102"/>
      <c r="AH123" s="1"/>
      <c r="AI123" s="1"/>
      <c r="AJ123" s="1"/>
      <c r="AK123" s="1"/>
      <c r="AL123" s="1"/>
      <c r="AM123" s="1"/>
      <c r="AN123" s="1"/>
      <c r="AO123" s="1"/>
      <c r="AP123" s="1"/>
      <c r="AQ123" s="1"/>
      <c r="AR123" s="1"/>
      <c r="AS123" s="1"/>
      <c r="AT123" s="1"/>
      <c r="AU123" s="1"/>
      <c r="AV123" s="1"/>
      <c r="AW123" s="1"/>
    </row>
    <row r="124" spans="1:49" ht="26.25" customHeight="1">
      <c r="A124" s="608" t="s">
        <v>604</v>
      </c>
      <c r="B124" s="605" t="s">
        <v>612</v>
      </c>
      <c r="C124" s="606" t="s">
        <v>196</v>
      </c>
      <c r="D124" s="605" t="s">
        <v>733</v>
      </c>
      <c r="E124" s="606" t="s">
        <v>259</v>
      </c>
      <c r="F124" s="690" t="s">
        <v>888</v>
      </c>
      <c r="G124" s="691" t="s">
        <v>888</v>
      </c>
      <c r="H124" s="691" t="s">
        <v>145</v>
      </c>
      <c r="I124" s="691" t="s">
        <v>888</v>
      </c>
      <c r="J124" s="691" t="s">
        <v>888</v>
      </c>
      <c r="M124" s="346">
        <v>109</v>
      </c>
      <c r="N124" s="346" t="s">
        <v>318</v>
      </c>
      <c r="O124" s="104">
        <f t="shared" si="24"/>
        <v>156</v>
      </c>
      <c r="P124" s="876">
        <f>IFERROR(_xlfn.RANK.EQ(O124,$O$16:$O$194,0)+COUNTIF(O$16:O124,O124)-1,"-")</f>
        <v>41</v>
      </c>
      <c r="Q124" s="876"/>
      <c r="R124" s="828" t="str">
        <f t="shared" si="25"/>
        <v>-</v>
      </c>
      <c r="S124" s="828" t="str">
        <f t="shared" si="26"/>
        <v>-</v>
      </c>
      <c r="T124" s="941" t="str">
        <f t="shared" si="27"/>
        <v>-</v>
      </c>
      <c r="U124" s="104">
        <f t="shared" si="28"/>
        <v>50</v>
      </c>
      <c r="V124" s="876">
        <f>IFERROR(_xlfn.RANK.EQ(U124,$U$16:$U$194,0)+COUNTIF(U$16:U124,U124)-1,"-")</f>
        <v>56</v>
      </c>
      <c r="W124" s="876"/>
      <c r="X124" s="828" t="str">
        <f t="shared" si="29"/>
        <v>-</v>
      </c>
      <c r="Y124" s="828" t="str">
        <f t="shared" si="30"/>
        <v>-</v>
      </c>
      <c r="Z124" s="941" t="str">
        <f t="shared" si="31"/>
        <v>-</v>
      </c>
      <c r="AA124" s="104">
        <f t="shared" si="32"/>
        <v>32</v>
      </c>
      <c r="AB124" s="876">
        <f>IFERROR(_xlfn.RANK.EQ(AA124,$AA$16:$AA$194,0)+COUNTIF(AA$16:AA124,AA124)-1,"-")</f>
        <v>72</v>
      </c>
      <c r="AC124" s="876"/>
      <c r="AD124" s="828" t="str">
        <f t="shared" si="33"/>
        <v>-</v>
      </c>
      <c r="AE124" s="828" t="str">
        <f t="shared" si="34"/>
        <v>-</v>
      </c>
      <c r="AF124" s="85" t="str">
        <f t="shared" si="35"/>
        <v>-</v>
      </c>
      <c r="AG124" s="102"/>
      <c r="AH124" s="1"/>
      <c r="AI124" s="1"/>
      <c r="AJ124" s="1"/>
      <c r="AK124" s="1"/>
      <c r="AL124" s="1"/>
      <c r="AM124" s="1"/>
      <c r="AN124" s="1"/>
      <c r="AO124" s="1"/>
      <c r="AP124" s="1"/>
      <c r="AQ124" s="1"/>
      <c r="AR124" s="1"/>
      <c r="AS124" s="1"/>
      <c r="AT124" s="1"/>
      <c r="AU124" s="1"/>
      <c r="AV124" s="1"/>
      <c r="AW124" s="1"/>
    </row>
    <row r="125" spans="1:49" ht="26.25" customHeight="1">
      <c r="A125" s="608" t="s">
        <v>604</v>
      </c>
      <c r="B125" s="605" t="s">
        <v>612</v>
      </c>
      <c r="C125" s="606" t="s">
        <v>196</v>
      </c>
      <c r="D125" s="605" t="s">
        <v>734</v>
      </c>
      <c r="E125" s="606" t="s">
        <v>341</v>
      </c>
      <c r="F125" s="690" t="s">
        <v>888</v>
      </c>
      <c r="G125" s="691" t="s">
        <v>888</v>
      </c>
      <c r="H125" s="691" t="s">
        <v>145</v>
      </c>
      <c r="I125" s="691" t="s">
        <v>888</v>
      </c>
      <c r="J125" s="691" t="s">
        <v>888</v>
      </c>
      <c r="M125" s="346">
        <v>110</v>
      </c>
      <c r="N125" s="346" t="s">
        <v>327</v>
      </c>
      <c r="O125" s="104" t="str">
        <f t="shared" si="24"/>
        <v>x</v>
      </c>
      <c r="P125" s="876" t="str">
        <f>IFERROR(_xlfn.RANK.EQ(O125,$O$16:$O$194,0)+COUNTIF(O$16:O125,O125)-1,"-")</f>
        <v>-</v>
      </c>
      <c r="Q125" s="876"/>
      <c r="R125" s="828" t="str">
        <f t="shared" si="25"/>
        <v>-</v>
      </c>
      <c r="S125" s="828" t="str">
        <f t="shared" si="26"/>
        <v>-</v>
      </c>
      <c r="T125" s="941" t="str">
        <f t="shared" si="27"/>
        <v>-</v>
      </c>
      <c r="U125" s="104" t="str">
        <f t="shared" si="28"/>
        <v>x</v>
      </c>
      <c r="V125" s="876" t="str">
        <f>IFERROR(_xlfn.RANK.EQ(U125,$U$16:$U$194,0)+COUNTIF(U$16:U125,U125)-1,"-")</f>
        <v>-</v>
      </c>
      <c r="W125" s="876"/>
      <c r="X125" s="828" t="str">
        <f t="shared" si="29"/>
        <v>-</v>
      </c>
      <c r="Y125" s="828" t="str">
        <f t="shared" si="30"/>
        <v>-</v>
      </c>
      <c r="Z125" s="941" t="str">
        <f t="shared" si="31"/>
        <v>-</v>
      </c>
      <c r="AA125" s="104">
        <f t="shared" si="32"/>
        <v>36</v>
      </c>
      <c r="AB125" s="876">
        <f>IFERROR(_xlfn.RANK.EQ(AA125,$AA$16:$AA$194,0)+COUNTIF(AA$16:AA125,AA125)-1,"-")</f>
        <v>68</v>
      </c>
      <c r="AC125" s="876"/>
      <c r="AD125" s="828" t="str">
        <f t="shared" si="33"/>
        <v>-</v>
      </c>
      <c r="AE125" s="828" t="str">
        <f t="shared" si="34"/>
        <v>-</v>
      </c>
      <c r="AF125" s="85" t="str">
        <f t="shared" si="35"/>
        <v>-</v>
      </c>
      <c r="AG125" s="102"/>
      <c r="AH125" s="1"/>
      <c r="AI125" s="1"/>
      <c r="AJ125" s="1"/>
      <c r="AK125" s="1"/>
      <c r="AL125" s="1"/>
      <c r="AM125" s="1"/>
      <c r="AN125" s="1"/>
      <c r="AO125" s="1"/>
      <c r="AP125" s="1"/>
      <c r="AQ125" s="1"/>
      <c r="AR125" s="1"/>
      <c r="AS125" s="1"/>
      <c r="AT125" s="1"/>
      <c r="AU125" s="1"/>
      <c r="AV125" s="1"/>
      <c r="AW125" s="1"/>
    </row>
    <row r="126" spans="1:49" ht="26.25" customHeight="1">
      <c r="A126" s="608" t="s">
        <v>604</v>
      </c>
      <c r="B126" s="605" t="s">
        <v>612</v>
      </c>
      <c r="C126" s="606" t="s">
        <v>196</v>
      </c>
      <c r="D126" s="605" t="s">
        <v>735</v>
      </c>
      <c r="E126" s="606" t="s">
        <v>340</v>
      </c>
      <c r="F126" s="690" t="s">
        <v>888</v>
      </c>
      <c r="G126" s="691" t="s">
        <v>888</v>
      </c>
      <c r="H126" s="691" t="s">
        <v>145</v>
      </c>
      <c r="I126" s="691" t="s">
        <v>888</v>
      </c>
      <c r="J126" s="691" t="s">
        <v>888</v>
      </c>
      <c r="M126" s="346">
        <v>111</v>
      </c>
      <c r="N126" s="346" t="s">
        <v>270</v>
      </c>
      <c r="O126" s="104">
        <f t="shared" si="24"/>
        <v>30</v>
      </c>
      <c r="P126" s="876">
        <f>IFERROR(_xlfn.RANK.EQ(O126,$O$16:$O$194,0)+COUNTIF(O$16:O126,O126)-1,"-")</f>
        <v>70</v>
      </c>
      <c r="Q126" s="876"/>
      <c r="R126" s="828" t="str">
        <f t="shared" si="25"/>
        <v>-</v>
      </c>
      <c r="S126" s="828" t="str">
        <f t="shared" si="26"/>
        <v>-</v>
      </c>
      <c r="T126" s="941" t="str">
        <f t="shared" si="27"/>
        <v>-</v>
      </c>
      <c r="U126" s="104">
        <f t="shared" si="28"/>
        <v>10</v>
      </c>
      <c r="V126" s="876">
        <f>IFERROR(_xlfn.RANK.EQ(U126,$U$16:$U$194,0)+COUNTIF(U$16:U126,U126)-1,"-")</f>
        <v>72</v>
      </c>
      <c r="W126" s="876"/>
      <c r="X126" s="828" t="str">
        <f t="shared" si="29"/>
        <v>-</v>
      </c>
      <c r="Y126" s="828" t="str">
        <f t="shared" si="30"/>
        <v>-</v>
      </c>
      <c r="Z126" s="941" t="str">
        <f t="shared" si="31"/>
        <v>-</v>
      </c>
      <c r="AA126" s="104">
        <f t="shared" si="32"/>
        <v>33</v>
      </c>
      <c r="AB126" s="876">
        <f>IFERROR(_xlfn.RANK.EQ(AA126,$AA$16:$AA$194,0)+COUNTIF(AA$16:AA126,AA126)-1,"-")</f>
        <v>71</v>
      </c>
      <c r="AC126" s="876"/>
      <c r="AD126" s="828" t="str">
        <f t="shared" si="33"/>
        <v>-</v>
      </c>
      <c r="AE126" s="828" t="str">
        <f t="shared" si="34"/>
        <v>-</v>
      </c>
      <c r="AF126" s="85" t="str">
        <f t="shared" si="35"/>
        <v>-</v>
      </c>
      <c r="AG126" s="102"/>
      <c r="AH126" s="1"/>
      <c r="AI126" s="1"/>
      <c r="AJ126" s="1"/>
      <c r="AK126" s="1"/>
      <c r="AL126" s="1"/>
      <c r="AM126" s="1"/>
      <c r="AN126" s="1"/>
      <c r="AO126" s="1"/>
      <c r="AP126" s="1"/>
      <c r="AQ126" s="1"/>
      <c r="AR126" s="1"/>
      <c r="AS126" s="1"/>
      <c r="AT126" s="1"/>
      <c r="AU126" s="1"/>
      <c r="AV126" s="1"/>
      <c r="AW126" s="1"/>
    </row>
    <row r="127" spans="1:49" ht="26.25" customHeight="1">
      <c r="A127" s="608" t="s">
        <v>604</v>
      </c>
      <c r="B127" s="605" t="s">
        <v>612</v>
      </c>
      <c r="C127" s="606" t="s">
        <v>196</v>
      </c>
      <c r="D127" s="605" t="s">
        <v>736</v>
      </c>
      <c r="E127" s="606" t="s">
        <v>347</v>
      </c>
      <c r="F127" s="690" t="s">
        <v>145</v>
      </c>
      <c r="G127" s="691" t="s">
        <v>145</v>
      </c>
      <c r="H127" s="691" t="s">
        <v>145</v>
      </c>
      <c r="I127" s="691" t="s">
        <v>145</v>
      </c>
      <c r="J127" s="691" t="s">
        <v>145</v>
      </c>
      <c r="M127" s="346">
        <v>112</v>
      </c>
      <c r="N127" s="346" t="s">
        <v>305</v>
      </c>
      <c r="O127" s="104" t="str">
        <f t="shared" si="24"/>
        <v>-</v>
      </c>
      <c r="P127" s="876" t="str">
        <f>IFERROR(_xlfn.RANK.EQ(O127,$O$16:$O$194,0)+COUNTIF(O$16:O127,O127)-1,"-")</f>
        <v>-</v>
      </c>
      <c r="Q127" s="876"/>
      <c r="R127" s="828" t="str">
        <f t="shared" si="25"/>
        <v>-</v>
      </c>
      <c r="S127" s="828" t="str">
        <f t="shared" si="26"/>
        <v>-</v>
      </c>
      <c r="T127" s="941" t="str">
        <f t="shared" si="27"/>
        <v>-</v>
      </c>
      <c r="U127" s="104" t="str">
        <f t="shared" si="28"/>
        <v>-</v>
      </c>
      <c r="V127" s="876" t="str">
        <f>IFERROR(_xlfn.RANK.EQ(U127,$U$16:$U$194,0)+COUNTIF(U$16:U127,U127)-1,"-")</f>
        <v>-</v>
      </c>
      <c r="W127" s="876"/>
      <c r="X127" s="828" t="str">
        <f t="shared" si="29"/>
        <v>-</v>
      </c>
      <c r="Y127" s="828" t="str">
        <f t="shared" si="30"/>
        <v>-</v>
      </c>
      <c r="Z127" s="941" t="str">
        <f t="shared" si="31"/>
        <v>-</v>
      </c>
      <c r="AA127" s="104" t="str">
        <f t="shared" si="32"/>
        <v>-</v>
      </c>
      <c r="AB127" s="876" t="str">
        <f>IFERROR(_xlfn.RANK.EQ(AA127,$AA$16:$AA$194,0)+COUNTIF(AA$16:AA127,AA127)-1,"-")</f>
        <v>-</v>
      </c>
      <c r="AC127" s="876"/>
      <c r="AD127" s="828" t="str">
        <f t="shared" si="33"/>
        <v>-</v>
      </c>
      <c r="AE127" s="828" t="str">
        <f t="shared" si="34"/>
        <v>-</v>
      </c>
      <c r="AF127" s="85" t="str">
        <f t="shared" si="35"/>
        <v>-</v>
      </c>
      <c r="AG127" s="102"/>
      <c r="AH127" s="1"/>
      <c r="AI127" s="1"/>
      <c r="AJ127" s="1"/>
      <c r="AK127" s="1"/>
      <c r="AL127" s="1"/>
      <c r="AM127" s="1"/>
      <c r="AN127" s="1"/>
      <c r="AO127" s="1"/>
      <c r="AP127" s="1"/>
      <c r="AQ127" s="1"/>
      <c r="AR127" s="1"/>
      <c r="AS127" s="1"/>
      <c r="AT127" s="1"/>
      <c r="AU127" s="1"/>
      <c r="AV127" s="1"/>
      <c r="AW127" s="1"/>
    </row>
    <row r="128" spans="1:49" ht="26.25" customHeight="1">
      <c r="A128" s="608" t="s">
        <v>604</v>
      </c>
      <c r="B128" s="605" t="s">
        <v>612</v>
      </c>
      <c r="C128" s="606" t="s">
        <v>196</v>
      </c>
      <c r="D128" s="605" t="s">
        <v>737</v>
      </c>
      <c r="E128" s="606" t="s">
        <v>292</v>
      </c>
      <c r="F128" s="690" t="s">
        <v>145</v>
      </c>
      <c r="G128" s="691" t="s">
        <v>145</v>
      </c>
      <c r="H128" s="691" t="s">
        <v>145</v>
      </c>
      <c r="I128" s="691" t="s">
        <v>145</v>
      </c>
      <c r="J128" s="691" t="s">
        <v>145</v>
      </c>
      <c r="M128" s="346">
        <v>113</v>
      </c>
      <c r="N128" s="346" t="s">
        <v>341</v>
      </c>
      <c r="O128" s="104" t="str">
        <f t="shared" si="24"/>
        <v>x</v>
      </c>
      <c r="P128" s="876" t="str">
        <f>IFERROR(_xlfn.RANK.EQ(O128,$O$16:$O$194,0)+COUNTIF(O$16:O128,O128)-1,"-")</f>
        <v>-</v>
      </c>
      <c r="Q128" s="876"/>
      <c r="R128" s="828" t="str">
        <f t="shared" si="25"/>
        <v>-</v>
      </c>
      <c r="S128" s="828" t="str">
        <f t="shared" si="26"/>
        <v>-</v>
      </c>
      <c r="T128" s="941" t="str">
        <f t="shared" si="27"/>
        <v>-</v>
      </c>
      <c r="U128" s="104" t="str">
        <f t="shared" si="28"/>
        <v>x</v>
      </c>
      <c r="V128" s="876" t="str">
        <f>IFERROR(_xlfn.RANK.EQ(U128,$U$16:$U$194,0)+COUNTIF(U$16:U128,U128)-1,"-")</f>
        <v>-</v>
      </c>
      <c r="W128" s="876"/>
      <c r="X128" s="828" t="str">
        <f t="shared" si="29"/>
        <v>-</v>
      </c>
      <c r="Y128" s="828" t="str">
        <f t="shared" si="30"/>
        <v>-</v>
      </c>
      <c r="Z128" s="941" t="str">
        <f t="shared" si="31"/>
        <v>-</v>
      </c>
      <c r="AA128" s="104" t="str">
        <f t="shared" si="32"/>
        <v>x</v>
      </c>
      <c r="AB128" s="876" t="str">
        <f>IFERROR(_xlfn.RANK.EQ(AA128,$AA$16:$AA$194,0)+COUNTIF(AA$16:AA128,AA128)-1,"-")</f>
        <v>-</v>
      </c>
      <c r="AC128" s="876"/>
      <c r="AD128" s="828" t="str">
        <f t="shared" si="33"/>
        <v>-</v>
      </c>
      <c r="AE128" s="828" t="str">
        <f t="shared" si="34"/>
        <v>-</v>
      </c>
      <c r="AF128" s="85" t="str">
        <f t="shared" si="35"/>
        <v>-</v>
      </c>
      <c r="AG128" s="102"/>
      <c r="AH128" s="1"/>
      <c r="AI128" s="1"/>
      <c r="AJ128" s="1"/>
      <c r="AK128" s="1"/>
      <c r="AL128" s="1"/>
      <c r="AM128" s="1"/>
      <c r="AN128" s="1"/>
      <c r="AO128" s="1"/>
      <c r="AP128" s="1"/>
      <c r="AQ128" s="1"/>
      <c r="AR128" s="1"/>
      <c r="AS128" s="1"/>
      <c r="AT128" s="1"/>
      <c r="AU128" s="1"/>
      <c r="AV128" s="1"/>
      <c r="AW128" s="1"/>
    </row>
    <row r="129" spans="1:49" ht="26.25" customHeight="1">
      <c r="A129" s="608" t="s">
        <v>604</v>
      </c>
      <c r="B129" s="605" t="s">
        <v>612</v>
      </c>
      <c r="C129" s="606" t="s">
        <v>196</v>
      </c>
      <c r="D129" s="605" t="s">
        <v>738</v>
      </c>
      <c r="E129" s="606" t="s">
        <v>275</v>
      </c>
      <c r="F129" s="690" t="s">
        <v>888</v>
      </c>
      <c r="G129" s="691" t="s">
        <v>888</v>
      </c>
      <c r="H129" s="691" t="s">
        <v>145</v>
      </c>
      <c r="I129" s="691" t="s">
        <v>888</v>
      </c>
      <c r="J129" s="691" t="s">
        <v>888</v>
      </c>
      <c r="M129" s="346">
        <v>114</v>
      </c>
      <c r="N129" s="346" t="s">
        <v>340</v>
      </c>
      <c r="O129" s="104" t="str">
        <f t="shared" si="24"/>
        <v>x</v>
      </c>
      <c r="P129" s="876" t="str">
        <f>IFERROR(_xlfn.RANK.EQ(O129,$O$16:$O$194,0)+COUNTIF(O$16:O129,O129)-1,"-")</f>
        <v>-</v>
      </c>
      <c r="Q129" s="876"/>
      <c r="R129" s="828" t="str">
        <f t="shared" si="25"/>
        <v>-</v>
      </c>
      <c r="S129" s="828" t="str">
        <f t="shared" si="26"/>
        <v>-</v>
      </c>
      <c r="T129" s="941" t="str">
        <f t="shared" si="27"/>
        <v>-</v>
      </c>
      <c r="U129" s="104" t="str">
        <f t="shared" si="28"/>
        <v>x</v>
      </c>
      <c r="V129" s="876" t="str">
        <f>IFERROR(_xlfn.RANK.EQ(U129,$U$16:$U$194,0)+COUNTIF(U$16:U129,U129)-1,"-")</f>
        <v>-</v>
      </c>
      <c r="W129" s="876"/>
      <c r="X129" s="828" t="str">
        <f t="shared" si="29"/>
        <v>-</v>
      </c>
      <c r="Y129" s="828" t="str">
        <f t="shared" si="30"/>
        <v>-</v>
      </c>
      <c r="Z129" s="941" t="str">
        <f t="shared" si="31"/>
        <v>-</v>
      </c>
      <c r="AA129" s="104" t="str">
        <f t="shared" si="32"/>
        <v>x</v>
      </c>
      <c r="AB129" s="876" t="str">
        <f>IFERROR(_xlfn.RANK.EQ(AA129,$AA$16:$AA$194,0)+COUNTIF(AA$16:AA129,AA129)-1,"-")</f>
        <v>-</v>
      </c>
      <c r="AC129" s="876"/>
      <c r="AD129" s="828" t="str">
        <f t="shared" si="33"/>
        <v>-</v>
      </c>
      <c r="AE129" s="828" t="str">
        <f t="shared" si="34"/>
        <v>-</v>
      </c>
      <c r="AF129" s="85" t="str">
        <f t="shared" si="35"/>
        <v>-</v>
      </c>
      <c r="AG129" s="102"/>
      <c r="AH129" s="1"/>
      <c r="AI129" s="1"/>
      <c r="AJ129" s="1"/>
      <c r="AK129" s="1"/>
      <c r="AL129" s="1"/>
      <c r="AM129" s="1"/>
      <c r="AN129" s="1"/>
      <c r="AO129" s="1"/>
      <c r="AP129" s="1"/>
      <c r="AQ129" s="1"/>
      <c r="AR129" s="1"/>
      <c r="AS129" s="1"/>
      <c r="AT129" s="1"/>
      <c r="AU129" s="1"/>
      <c r="AV129" s="1"/>
      <c r="AW129" s="1"/>
    </row>
    <row r="130" spans="1:49" ht="26.25" customHeight="1">
      <c r="A130" s="608" t="s">
        <v>604</v>
      </c>
      <c r="B130" s="605" t="s">
        <v>612</v>
      </c>
      <c r="C130" s="606" t="s">
        <v>196</v>
      </c>
      <c r="D130" s="605" t="s">
        <v>739</v>
      </c>
      <c r="E130" s="606" t="s">
        <v>371</v>
      </c>
      <c r="F130" s="690" t="s">
        <v>145</v>
      </c>
      <c r="G130" s="691" t="s">
        <v>145</v>
      </c>
      <c r="H130" s="691" t="s">
        <v>145</v>
      </c>
      <c r="I130" s="691" t="s">
        <v>145</v>
      </c>
      <c r="J130" s="691" t="s">
        <v>145</v>
      </c>
      <c r="M130" s="346">
        <v>115</v>
      </c>
      <c r="N130" s="346" t="s">
        <v>347</v>
      </c>
      <c r="O130" s="104" t="str">
        <f t="shared" si="24"/>
        <v>-</v>
      </c>
      <c r="P130" s="876" t="str">
        <f>IFERROR(_xlfn.RANK.EQ(O130,$O$16:$O$194,0)+COUNTIF(O$16:O130,O130)-1,"-")</f>
        <v>-</v>
      </c>
      <c r="Q130" s="876"/>
      <c r="R130" s="828" t="str">
        <f t="shared" si="25"/>
        <v>-</v>
      </c>
      <c r="S130" s="828" t="str">
        <f t="shared" si="26"/>
        <v>-</v>
      </c>
      <c r="T130" s="941" t="str">
        <f t="shared" si="27"/>
        <v>-</v>
      </c>
      <c r="U130" s="104" t="str">
        <f t="shared" si="28"/>
        <v>-</v>
      </c>
      <c r="V130" s="876" t="str">
        <f>IFERROR(_xlfn.RANK.EQ(U130,$U$16:$U$194,0)+COUNTIF(U$16:U130,U130)-1,"-")</f>
        <v>-</v>
      </c>
      <c r="W130" s="876"/>
      <c r="X130" s="828" t="str">
        <f t="shared" si="29"/>
        <v>-</v>
      </c>
      <c r="Y130" s="828" t="str">
        <f t="shared" si="30"/>
        <v>-</v>
      </c>
      <c r="Z130" s="941" t="str">
        <f t="shared" si="31"/>
        <v>-</v>
      </c>
      <c r="AA130" s="104" t="str">
        <f t="shared" si="32"/>
        <v>-</v>
      </c>
      <c r="AB130" s="876" t="str">
        <f>IFERROR(_xlfn.RANK.EQ(AA130,$AA$16:$AA$194,0)+COUNTIF(AA$16:AA130,AA130)-1,"-")</f>
        <v>-</v>
      </c>
      <c r="AC130" s="876"/>
      <c r="AD130" s="828" t="str">
        <f t="shared" si="33"/>
        <v>-</v>
      </c>
      <c r="AE130" s="828" t="str">
        <f t="shared" si="34"/>
        <v>-</v>
      </c>
      <c r="AF130" s="85" t="str">
        <f t="shared" si="35"/>
        <v>-</v>
      </c>
      <c r="AG130" s="102"/>
      <c r="AH130" s="1"/>
      <c r="AJ130" s="1"/>
      <c r="AK130" s="1"/>
      <c r="AL130" s="1"/>
      <c r="AM130" s="1"/>
      <c r="AN130" s="1"/>
      <c r="AO130" s="1"/>
      <c r="AP130" s="1"/>
      <c r="AQ130" s="1"/>
      <c r="AR130" s="1"/>
      <c r="AS130" s="1"/>
      <c r="AT130" s="1"/>
      <c r="AU130" s="1"/>
      <c r="AV130" s="1"/>
      <c r="AW130" s="1"/>
    </row>
    <row r="131" spans="1:49" ht="26.25" customHeight="1">
      <c r="A131" s="608" t="s">
        <v>604</v>
      </c>
      <c r="B131" s="605" t="s">
        <v>612</v>
      </c>
      <c r="C131" s="606" t="s">
        <v>196</v>
      </c>
      <c r="D131" s="605" t="s">
        <v>740</v>
      </c>
      <c r="E131" s="606" t="s">
        <v>372</v>
      </c>
      <c r="F131" s="690" t="s">
        <v>145</v>
      </c>
      <c r="G131" s="691" t="s">
        <v>145</v>
      </c>
      <c r="H131" s="691" t="s">
        <v>145</v>
      </c>
      <c r="I131" s="691" t="s">
        <v>145</v>
      </c>
      <c r="J131" s="691" t="s">
        <v>145</v>
      </c>
      <c r="M131" s="346">
        <v>116</v>
      </c>
      <c r="N131" s="346" t="s">
        <v>292</v>
      </c>
      <c r="O131" s="104" t="str">
        <f t="shared" si="24"/>
        <v>-</v>
      </c>
      <c r="P131" s="876" t="str">
        <f>IFERROR(_xlfn.RANK.EQ(O131,$O$16:$O$194,0)+COUNTIF(O$16:O131,O131)-1,"-")</f>
        <v>-</v>
      </c>
      <c r="Q131" s="876"/>
      <c r="R131" s="828" t="str">
        <f t="shared" si="25"/>
        <v>-</v>
      </c>
      <c r="S131" s="828" t="str">
        <f t="shared" si="26"/>
        <v>-</v>
      </c>
      <c r="T131" s="941" t="str">
        <f t="shared" si="27"/>
        <v>-</v>
      </c>
      <c r="U131" s="104" t="str">
        <f t="shared" si="28"/>
        <v>-</v>
      </c>
      <c r="V131" s="876" t="str">
        <f>IFERROR(_xlfn.RANK.EQ(U131,$U$16:$U$194,0)+COUNTIF(U$16:U131,U131)-1,"-")</f>
        <v>-</v>
      </c>
      <c r="W131" s="876"/>
      <c r="X131" s="828" t="str">
        <f t="shared" si="29"/>
        <v>-</v>
      </c>
      <c r="Y131" s="828" t="str">
        <f t="shared" si="30"/>
        <v>-</v>
      </c>
      <c r="Z131" s="941" t="str">
        <f t="shared" si="31"/>
        <v>-</v>
      </c>
      <c r="AA131" s="104" t="str">
        <f t="shared" si="32"/>
        <v>-</v>
      </c>
      <c r="AB131" s="876" t="str">
        <f>IFERROR(_xlfn.RANK.EQ(AA131,$AA$16:$AA$194,0)+COUNTIF(AA$16:AA131,AA131)-1,"-")</f>
        <v>-</v>
      </c>
      <c r="AC131" s="876"/>
      <c r="AD131" s="828" t="str">
        <f t="shared" si="33"/>
        <v>-</v>
      </c>
      <c r="AE131" s="828" t="str">
        <f t="shared" si="34"/>
        <v>-</v>
      </c>
      <c r="AF131" s="85" t="str">
        <f t="shared" si="35"/>
        <v>-</v>
      </c>
      <c r="AG131" s="102"/>
      <c r="AH131" s="1"/>
      <c r="AI131" s="1"/>
      <c r="AJ131" s="1"/>
      <c r="AK131" s="1"/>
      <c r="AL131" s="1"/>
      <c r="AM131" s="1"/>
      <c r="AN131" s="1"/>
      <c r="AO131" s="1"/>
      <c r="AP131" s="1"/>
      <c r="AQ131" s="1"/>
      <c r="AR131" s="1"/>
      <c r="AS131" s="1"/>
      <c r="AT131" s="1"/>
      <c r="AU131" s="1"/>
      <c r="AV131" s="1"/>
      <c r="AW131" s="1"/>
    </row>
    <row r="132" spans="1:49" ht="26.25" customHeight="1">
      <c r="A132" s="608" t="s">
        <v>604</v>
      </c>
      <c r="B132" s="605" t="s">
        <v>612</v>
      </c>
      <c r="C132" s="606" t="s">
        <v>196</v>
      </c>
      <c r="D132" s="605" t="s">
        <v>741</v>
      </c>
      <c r="E132" s="606" t="s">
        <v>373</v>
      </c>
      <c r="F132" s="690" t="s">
        <v>145</v>
      </c>
      <c r="G132" s="691" t="s">
        <v>145</v>
      </c>
      <c r="H132" s="691" t="s">
        <v>145</v>
      </c>
      <c r="I132" s="691" t="s">
        <v>145</v>
      </c>
      <c r="J132" s="691" t="s">
        <v>145</v>
      </c>
      <c r="M132" s="346">
        <v>117</v>
      </c>
      <c r="N132" s="346" t="s">
        <v>275</v>
      </c>
      <c r="O132" s="104" t="str">
        <f t="shared" si="24"/>
        <v>x</v>
      </c>
      <c r="P132" s="876" t="str">
        <f>IFERROR(_xlfn.RANK.EQ(O132,$O$16:$O$194,0)+COUNTIF(O$16:O132,O132)-1,"-")</f>
        <v>-</v>
      </c>
      <c r="Q132" s="876"/>
      <c r="R132" s="828" t="str">
        <f t="shared" si="25"/>
        <v>-</v>
      </c>
      <c r="S132" s="828" t="str">
        <f t="shared" si="26"/>
        <v>-</v>
      </c>
      <c r="T132" s="941" t="str">
        <f t="shared" si="27"/>
        <v>-</v>
      </c>
      <c r="U132" s="104" t="str">
        <f t="shared" si="28"/>
        <v>x</v>
      </c>
      <c r="V132" s="876" t="str">
        <f>IFERROR(_xlfn.RANK.EQ(U132,$U$16:$U$194,0)+COUNTIF(U$16:U132,U132)-1,"-")</f>
        <v>-</v>
      </c>
      <c r="W132" s="876"/>
      <c r="X132" s="828" t="str">
        <f t="shared" si="29"/>
        <v>-</v>
      </c>
      <c r="Y132" s="828" t="str">
        <f t="shared" si="30"/>
        <v>-</v>
      </c>
      <c r="Z132" s="941" t="str">
        <f t="shared" si="31"/>
        <v>-</v>
      </c>
      <c r="AA132" s="104" t="str">
        <f t="shared" si="32"/>
        <v>x</v>
      </c>
      <c r="AB132" s="876" t="str">
        <f>IFERROR(_xlfn.RANK.EQ(AA132,$AA$16:$AA$194,0)+COUNTIF(AA$16:AA132,AA132)-1,"-")</f>
        <v>-</v>
      </c>
      <c r="AC132" s="876"/>
      <c r="AD132" s="828" t="str">
        <f t="shared" si="33"/>
        <v>-</v>
      </c>
      <c r="AE132" s="828" t="str">
        <f t="shared" si="34"/>
        <v>-</v>
      </c>
      <c r="AF132" s="85" t="str">
        <f t="shared" si="35"/>
        <v>-</v>
      </c>
      <c r="AG132" s="102"/>
      <c r="AI132" s="1"/>
      <c r="AP132" s="1"/>
      <c r="AQ132" s="1"/>
      <c r="AR132" s="1"/>
      <c r="AS132" s="1"/>
      <c r="AT132" s="1"/>
      <c r="AU132" s="1"/>
      <c r="AV132" s="1"/>
      <c r="AW132" s="1"/>
    </row>
    <row r="133" spans="1:49" ht="26.25" customHeight="1">
      <c r="A133" s="608" t="s">
        <v>604</v>
      </c>
      <c r="B133" s="605" t="s">
        <v>612</v>
      </c>
      <c r="C133" s="606" t="s">
        <v>196</v>
      </c>
      <c r="D133" s="605" t="s">
        <v>742</v>
      </c>
      <c r="E133" s="606" t="s">
        <v>326</v>
      </c>
      <c r="F133" s="690" t="s">
        <v>888</v>
      </c>
      <c r="G133" s="691" t="s">
        <v>888</v>
      </c>
      <c r="H133" s="691" t="s">
        <v>145</v>
      </c>
      <c r="I133" s="691" t="s">
        <v>888</v>
      </c>
      <c r="J133" s="691" t="s">
        <v>888</v>
      </c>
      <c r="M133" s="346">
        <v>118</v>
      </c>
      <c r="N133" s="346" t="s">
        <v>371</v>
      </c>
      <c r="O133" s="104" t="str">
        <f t="shared" si="24"/>
        <v>-</v>
      </c>
      <c r="P133" s="876" t="str">
        <f>IFERROR(_xlfn.RANK.EQ(O133,$O$16:$O$194,0)+COUNTIF(O$16:O133,O133)-1,"-")</f>
        <v>-</v>
      </c>
      <c r="Q133" s="876"/>
      <c r="R133" s="828" t="str">
        <f t="shared" si="25"/>
        <v>-</v>
      </c>
      <c r="S133" s="828" t="str">
        <f t="shared" si="26"/>
        <v>-</v>
      </c>
      <c r="T133" s="941" t="str">
        <f t="shared" si="27"/>
        <v>-</v>
      </c>
      <c r="U133" s="104" t="str">
        <f t="shared" si="28"/>
        <v>-</v>
      </c>
      <c r="V133" s="876" t="str">
        <f>IFERROR(_xlfn.RANK.EQ(U133,$U$16:$U$194,0)+COUNTIF(U$16:U133,U133)-1,"-")</f>
        <v>-</v>
      </c>
      <c r="W133" s="876"/>
      <c r="X133" s="828" t="str">
        <f t="shared" si="29"/>
        <v>-</v>
      </c>
      <c r="Y133" s="828" t="str">
        <f t="shared" si="30"/>
        <v>-</v>
      </c>
      <c r="Z133" s="941" t="str">
        <f t="shared" si="31"/>
        <v>-</v>
      </c>
      <c r="AA133" s="104" t="str">
        <f t="shared" si="32"/>
        <v>-</v>
      </c>
      <c r="AB133" s="876" t="str">
        <f>IFERROR(_xlfn.RANK.EQ(AA133,$AA$16:$AA$194,0)+COUNTIF(AA$16:AA133,AA133)-1,"-")</f>
        <v>-</v>
      </c>
      <c r="AC133" s="876"/>
      <c r="AD133" s="828" t="str">
        <f t="shared" si="33"/>
        <v>-</v>
      </c>
      <c r="AE133" s="828" t="str">
        <f t="shared" si="34"/>
        <v>-</v>
      </c>
      <c r="AF133" s="85" t="str">
        <f t="shared" si="35"/>
        <v>-</v>
      </c>
      <c r="AG133" s="102"/>
      <c r="AH133" s="1"/>
      <c r="AI133" s="1"/>
      <c r="AJ133" s="1"/>
      <c r="AK133" s="1"/>
      <c r="AL133" s="1"/>
      <c r="AM133" s="1"/>
      <c r="AN133" s="1"/>
      <c r="AO133" s="1"/>
    </row>
    <row r="134" spans="1:49" ht="26.25" customHeight="1">
      <c r="A134" s="608" t="s">
        <v>604</v>
      </c>
      <c r="B134" s="605" t="s">
        <v>614</v>
      </c>
      <c r="C134" s="606" t="s">
        <v>186</v>
      </c>
      <c r="D134" s="605" t="s">
        <v>743</v>
      </c>
      <c r="E134" s="606" t="s">
        <v>214</v>
      </c>
      <c r="F134" s="690">
        <v>89</v>
      </c>
      <c r="G134" s="691">
        <v>47</v>
      </c>
      <c r="H134" s="691" t="s">
        <v>145</v>
      </c>
      <c r="I134" s="691">
        <v>47</v>
      </c>
      <c r="J134" s="691">
        <v>42</v>
      </c>
      <c r="M134" s="346">
        <v>119</v>
      </c>
      <c r="N134" s="346" t="s">
        <v>372</v>
      </c>
      <c r="O134" s="104" t="str">
        <f t="shared" si="24"/>
        <v>-</v>
      </c>
      <c r="P134" s="876" t="str">
        <f>IFERROR(_xlfn.RANK.EQ(O134,$O$16:$O$194,0)+COUNTIF(O$16:O134,O134)-1,"-")</f>
        <v>-</v>
      </c>
      <c r="Q134" s="876"/>
      <c r="R134" s="828" t="str">
        <f t="shared" si="25"/>
        <v>-</v>
      </c>
      <c r="S134" s="828" t="str">
        <f t="shared" si="26"/>
        <v>-</v>
      </c>
      <c r="T134" s="941" t="str">
        <f t="shared" si="27"/>
        <v>-</v>
      </c>
      <c r="U134" s="104" t="str">
        <f t="shared" si="28"/>
        <v>-</v>
      </c>
      <c r="V134" s="876" t="str">
        <f>IFERROR(_xlfn.RANK.EQ(U134,$U$16:$U$194,0)+COUNTIF(U$16:U134,U134)-1,"-")</f>
        <v>-</v>
      </c>
      <c r="W134" s="876"/>
      <c r="X134" s="828" t="str">
        <f t="shared" si="29"/>
        <v>-</v>
      </c>
      <c r="Y134" s="828" t="str">
        <f t="shared" si="30"/>
        <v>-</v>
      </c>
      <c r="Z134" s="941" t="str">
        <f t="shared" si="31"/>
        <v>-</v>
      </c>
      <c r="AA134" s="104" t="str">
        <f t="shared" si="32"/>
        <v>-</v>
      </c>
      <c r="AB134" s="876" t="str">
        <f>IFERROR(_xlfn.RANK.EQ(AA134,$AA$16:$AA$194,0)+COUNTIF(AA$16:AA134,AA134)-1,"-")</f>
        <v>-</v>
      </c>
      <c r="AC134" s="876"/>
      <c r="AD134" s="828" t="str">
        <f t="shared" si="33"/>
        <v>-</v>
      </c>
      <c r="AE134" s="828" t="str">
        <f t="shared" si="34"/>
        <v>-</v>
      </c>
      <c r="AF134" s="85" t="str">
        <f t="shared" si="35"/>
        <v>-</v>
      </c>
      <c r="AG134" s="102"/>
      <c r="AH134" s="1"/>
      <c r="AI134" s="1"/>
      <c r="AJ134" s="1"/>
      <c r="AK134" s="1"/>
      <c r="AL134" s="1"/>
      <c r="AM134" s="1"/>
      <c r="AN134" s="1"/>
      <c r="AO134" s="1"/>
      <c r="AP134" s="1"/>
      <c r="AQ134" s="1"/>
      <c r="AR134" s="1"/>
      <c r="AS134" s="1"/>
      <c r="AT134" s="1"/>
      <c r="AU134" s="1"/>
      <c r="AV134" s="1"/>
      <c r="AW134" s="1"/>
    </row>
    <row r="135" spans="1:49" ht="26.25" customHeight="1">
      <c r="A135" s="608" t="s">
        <v>604</v>
      </c>
      <c r="B135" s="605" t="s">
        <v>614</v>
      </c>
      <c r="C135" s="606" t="s">
        <v>186</v>
      </c>
      <c r="D135" s="605" t="s">
        <v>744</v>
      </c>
      <c r="E135" s="606" t="s">
        <v>205</v>
      </c>
      <c r="F135" s="690" t="s">
        <v>888</v>
      </c>
      <c r="G135" s="691" t="s">
        <v>888</v>
      </c>
      <c r="H135" s="691" t="s">
        <v>145</v>
      </c>
      <c r="I135" s="691" t="s">
        <v>888</v>
      </c>
      <c r="J135" s="691" t="s">
        <v>888</v>
      </c>
      <c r="M135" s="346">
        <v>120</v>
      </c>
      <c r="N135" s="346" t="s">
        <v>373</v>
      </c>
      <c r="O135" s="104" t="str">
        <f t="shared" si="24"/>
        <v>-</v>
      </c>
      <c r="P135" s="876" t="str">
        <f>IFERROR(_xlfn.RANK.EQ(O135,$O$16:$O$194,0)+COUNTIF(O$16:O135,O135)-1,"-")</f>
        <v>-</v>
      </c>
      <c r="Q135" s="876"/>
      <c r="R135" s="828" t="str">
        <f t="shared" si="25"/>
        <v>-</v>
      </c>
      <c r="S135" s="828" t="str">
        <f t="shared" si="26"/>
        <v>-</v>
      </c>
      <c r="T135" s="941" t="str">
        <f t="shared" si="27"/>
        <v>-</v>
      </c>
      <c r="U135" s="104" t="str">
        <f t="shared" si="28"/>
        <v>-</v>
      </c>
      <c r="V135" s="876" t="str">
        <f>IFERROR(_xlfn.RANK.EQ(U135,$U$16:$U$194,0)+COUNTIF(U$16:U135,U135)-1,"-")</f>
        <v>-</v>
      </c>
      <c r="W135" s="876"/>
      <c r="X135" s="828" t="str">
        <f t="shared" si="29"/>
        <v>-</v>
      </c>
      <c r="Y135" s="828" t="str">
        <f t="shared" si="30"/>
        <v>-</v>
      </c>
      <c r="Z135" s="941" t="str">
        <f t="shared" si="31"/>
        <v>-</v>
      </c>
      <c r="AA135" s="104" t="str">
        <f t="shared" si="32"/>
        <v>-</v>
      </c>
      <c r="AB135" s="876" t="str">
        <f>IFERROR(_xlfn.RANK.EQ(AA135,$AA$16:$AA$194,0)+COUNTIF(AA$16:AA135,AA135)-1,"-")</f>
        <v>-</v>
      </c>
      <c r="AC135" s="876"/>
      <c r="AD135" s="828" t="str">
        <f t="shared" si="33"/>
        <v>-</v>
      </c>
      <c r="AE135" s="828" t="str">
        <f t="shared" si="34"/>
        <v>-</v>
      </c>
      <c r="AF135" s="85" t="str">
        <f t="shared" si="35"/>
        <v>-</v>
      </c>
      <c r="AG135" s="102"/>
      <c r="AH135" s="1"/>
      <c r="AI135" s="1"/>
      <c r="AJ135" s="1"/>
      <c r="AK135" s="1"/>
      <c r="AL135" s="1"/>
      <c r="AM135" s="1"/>
      <c r="AN135" s="1"/>
      <c r="AO135" s="1"/>
      <c r="AP135" s="1"/>
      <c r="AQ135" s="1"/>
      <c r="AR135" s="1"/>
      <c r="AS135" s="1"/>
      <c r="AT135" s="1"/>
      <c r="AU135" s="1"/>
      <c r="AV135" s="1"/>
      <c r="AW135" s="1"/>
    </row>
    <row r="136" spans="1:49" ht="26.25" customHeight="1">
      <c r="A136" s="608" t="s">
        <v>604</v>
      </c>
      <c r="B136" s="605" t="s">
        <v>614</v>
      </c>
      <c r="C136" s="606" t="s">
        <v>186</v>
      </c>
      <c r="D136" s="605" t="s">
        <v>745</v>
      </c>
      <c r="E136" s="606" t="s">
        <v>321</v>
      </c>
      <c r="F136" s="690" t="s">
        <v>145</v>
      </c>
      <c r="G136" s="691" t="s">
        <v>145</v>
      </c>
      <c r="H136" s="691" t="s">
        <v>145</v>
      </c>
      <c r="I136" s="691" t="s">
        <v>145</v>
      </c>
      <c r="J136" s="691" t="s">
        <v>145</v>
      </c>
      <c r="M136" s="346">
        <v>121</v>
      </c>
      <c r="N136" s="346" t="s">
        <v>326</v>
      </c>
      <c r="O136" s="104" t="str">
        <f t="shared" si="24"/>
        <v>x</v>
      </c>
      <c r="P136" s="876" t="str">
        <f>IFERROR(_xlfn.RANK.EQ(O136,$O$16:$O$194,0)+COUNTIF(O$16:O136,O136)-1,"-")</f>
        <v>-</v>
      </c>
      <c r="Q136" s="876"/>
      <c r="R136" s="828" t="str">
        <f t="shared" si="25"/>
        <v>-</v>
      </c>
      <c r="S136" s="828" t="str">
        <f t="shared" si="26"/>
        <v>-</v>
      </c>
      <c r="T136" s="941" t="str">
        <f t="shared" si="27"/>
        <v>-</v>
      </c>
      <c r="U136" s="104" t="str">
        <f t="shared" si="28"/>
        <v>x</v>
      </c>
      <c r="V136" s="876" t="str">
        <f>IFERROR(_xlfn.RANK.EQ(U136,$U$16:$U$194,0)+COUNTIF(U$16:U136,U136)-1,"-")</f>
        <v>-</v>
      </c>
      <c r="W136" s="876"/>
      <c r="X136" s="828" t="str">
        <f t="shared" si="29"/>
        <v>-</v>
      </c>
      <c r="Y136" s="828" t="str">
        <f t="shared" si="30"/>
        <v>-</v>
      </c>
      <c r="Z136" s="941" t="str">
        <f t="shared" si="31"/>
        <v>-</v>
      </c>
      <c r="AA136" s="104" t="str">
        <f t="shared" si="32"/>
        <v>x</v>
      </c>
      <c r="AB136" s="876" t="str">
        <f>IFERROR(_xlfn.RANK.EQ(AA136,$AA$16:$AA$194,0)+COUNTIF(AA$16:AA136,AA136)-1,"-")</f>
        <v>-</v>
      </c>
      <c r="AC136" s="876"/>
      <c r="AD136" s="828" t="str">
        <f t="shared" si="33"/>
        <v>-</v>
      </c>
      <c r="AE136" s="828" t="str">
        <f t="shared" si="34"/>
        <v>-</v>
      </c>
      <c r="AF136" s="85" t="str">
        <f t="shared" si="35"/>
        <v>-</v>
      </c>
      <c r="AG136" s="102"/>
      <c r="AH136" s="1"/>
      <c r="AI136" s="1"/>
      <c r="AJ136" s="1"/>
      <c r="AK136" s="1"/>
      <c r="AL136" s="1"/>
      <c r="AM136" s="1"/>
      <c r="AN136" s="1"/>
      <c r="AO136" s="1"/>
      <c r="AP136" s="1"/>
      <c r="AQ136" s="1"/>
      <c r="AR136" s="1"/>
      <c r="AS136" s="1"/>
      <c r="AT136" s="1"/>
      <c r="AU136" s="1"/>
      <c r="AV136" s="1"/>
      <c r="AW136" s="1"/>
    </row>
    <row r="137" spans="1:49" ht="26.25" customHeight="1">
      <c r="A137" s="608" t="s">
        <v>604</v>
      </c>
      <c r="B137" s="605" t="s">
        <v>614</v>
      </c>
      <c r="C137" s="606" t="s">
        <v>186</v>
      </c>
      <c r="D137" s="605" t="s">
        <v>746</v>
      </c>
      <c r="E137" s="606" t="s">
        <v>254</v>
      </c>
      <c r="F137" s="690">
        <v>23</v>
      </c>
      <c r="G137" s="691">
        <v>88</v>
      </c>
      <c r="H137" s="691" t="s">
        <v>145</v>
      </c>
      <c r="I137" s="691">
        <v>88</v>
      </c>
      <c r="J137" s="691">
        <v>20</v>
      </c>
      <c r="M137" s="346">
        <v>122</v>
      </c>
      <c r="N137" s="346" t="s">
        <v>254</v>
      </c>
      <c r="O137" s="104">
        <f t="shared" si="24"/>
        <v>23</v>
      </c>
      <c r="P137" s="876">
        <f>IFERROR(_xlfn.RANK.EQ(O137,$O$16:$O$194,0)+COUNTIF(O$16:O137,O137)-1,"-")</f>
        <v>73</v>
      </c>
      <c r="Q137" s="876"/>
      <c r="R137" s="828" t="str">
        <f t="shared" si="25"/>
        <v>-</v>
      </c>
      <c r="S137" s="828" t="str">
        <f t="shared" si="26"/>
        <v>-</v>
      </c>
      <c r="T137" s="941" t="str">
        <f t="shared" si="27"/>
        <v>-</v>
      </c>
      <c r="U137" s="104">
        <f t="shared" si="28"/>
        <v>20</v>
      </c>
      <c r="V137" s="876">
        <f>IFERROR(_xlfn.RANK.EQ(U137,$U$16:$U$194,0)+COUNTIF(U$16:U137,U137)-1,"-")</f>
        <v>69</v>
      </c>
      <c r="W137" s="876"/>
      <c r="X137" s="828" t="str">
        <f t="shared" si="29"/>
        <v>-</v>
      </c>
      <c r="Y137" s="828" t="str">
        <f t="shared" si="30"/>
        <v>-</v>
      </c>
      <c r="Z137" s="941" t="str">
        <f t="shared" si="31"/>
        <v>-</v>
      </c>
      <c r="AA137" s="104">
        <f t="shared" si="32"/>
        <v>88</v>
      </c>
      <c r="AB137" s="876">
        <f>IFERROR(_xlfn.RANK.EQ(AA137,$AA$16:$AA$194,0)+COUNTIF(AA$16:AA137,AA137)-1,"-")</f>
        <v>27</v>
      </c>
      <c r="AC137" s="876"/>
      <c r="AD137" s="828" t="str">
        <f t="shared" si="33"/>
        <v>-</v>
      </c>
      <c r="AE137" s="828" t="str">
        <f t="shared" si="34"/>
        <v>-</v>
      </c>
      <c r="AF137" s="85" t="str">
        <f t="shared" si="35"/>
        <v>-</v>
      </c>
      <c r="AG137" s="102"/>
      <c r="AH137" s="1"/>
      <c r="AI137" s="1"/>
      <c r="AJ137" s="1"/>
      <c r="AK137" s="1"/>
      <c r="AL137" s="1"/>
      <c r="AM137" s="1"/>
      <c r="AN137" s="1"/>
      <c r="AO137" s="1"/>
      <c r="AP137" s="1"/>
      <c r="AQ137" s="1"/>
      <c r="AR137" s="1"/>
      <c r="AS137" s="1"/>
      <c r="AT137" s="1"/>
      <c r="AU137" s="1"/>
      <c r="AV137" s="1"/>
      <c r="AW137" s="1"/>
    </row>
    <row r="138" spans="1:49" ht="26.25" customHeight="1">
      <c r="A138" s="608" t="s">
        <v>604</v>
      </c>
      <c r="B138" s="605" t="s">
        <v>614</v>
      </c>
      <c r="C138" s="606" t="s">
        <v>186</v>
      </c>
      <c r="D138" s="605" t="s">
        <v>747</v>
      </c>
      <c r="E138" s="606" t="s">
        <v>287</v>
      </c>
      <c r="F138" s="690">
        <v>78</v>
      </c>
      <c r="G138" s="691">
        <v>53</v>
      </c>
      <c r="H138" s="691" t="s">
        <v>145</v>
      </c>
      <c r="I138" s="691">
        <v>53</v>
      </c>
      <c r="J138" s="691">
        <v>41</v>
      </c>
      <c r="M138" s="346">
        <v>123</v>
      </c>
      <c r="N138" s="346" t="s">
        <v>287</v>
      </c>
      <c r="O138" s="104">
        <f t="shared" si="24"/>
        <v>78</v>
      </c>
      <c r="P138" s="876">
        <f>IFERROR(_xlfn.RANK.EQ(O138,$O$16:$O$194,0)+COUNTIF(O$16:O138,O138)-1,"-")</f>
        <v>55</v>
      </c>
      <c r="Q138" s="876"/>
      <c r="R138" s="828" t="str">
        <f t="shared" si="25"/>
        <v>-</v>
      </c>
      <c r="S138" s="828" t="str">
        <f t="shared" si="26"/>
        <v>-</v>
      </c>
      <c r="T138" s="941" t="str">
        <f t="shared" si="27"/>
        <v>-</v>
      </c>
      <c r="U138" s="104">
        <f t="shared" si="28"/>
        <v>41</v>
      </c>
      <c r="V138" s="876">
        <f>IFERROR(_xlfn.RANK.EQ(U138,$U$16:$U$194,0)+COUNTIF(U$16:U138,U138)-1,"-")</f>
        <v>61</v>
      </c>
      <c r="W138" s="876"/>
      <c r="X138" s="828" t="str">
        <f t="shared" si="29"/>
        <v>-</v>
      </c>
      <c r="Y138" s="828" t="str">
        <f t="shared" si="30"/>
        <v>-</v>
      </c>
      <c r="Z138" s="941" t="str">
        <f t="shared" si="31"/>
        <v>-</v>
      </c>
      <c r="AA138" s="104">
        <f t="shared" si="32"/>
        <v>53</v>
      </c>
      <c r="AB138" s="876">
        <f>IFERROR(_xlfn.RANK.EQ(AA138,$AA$16:$AA$194,0)+COUNTIF(AA$16:AA138,AA138)-1,"-")</f>
        <v>53</v>
      </c>
      <c r="AC138" s="876"/>
      <c r="AD138" s="828" t="str">
        <f t="shared" si="33"/>
        <v>-</v>
      </c>
      <c r="AE138" s="828" t="str">
        <f t="shared" si="34"/>
        <v>-</v>
      </c>
      <c r="AF138" s="85" t="str">
        <f t="shared" si="35"/>
        <v>-</v>
      </c>
      <c r="AG138" s="102"/>
      <c r="AH138" s="1"/>
      <c r="AI138" s="1"/>
      <c r="AJ138" s="1"/>
      <c r="AK138" s="1"/>
      <c r="AL138" s="1"/>
      <c r="AM138" s="1"/>
      <c r="AN138" s="1"/>
      <c r="AO138" s="1"/>
      <c r="AP138" s="1"/>
      <c r="AQ138" s="1"/>
      <c r="AR138" s="1"/>
      <c r="AS138" s="1"/>
      <c r="AT138" s="1"/>
      <c r="AU138" s="1"/>
      <c r="AV138" s="1"/>
      <c r="AW138" s="1"/>
    </row>
    <row r="139" spans="1:49" ht="26.25" customHeight="1">
      <c r="A139" s="608" t="s">
        <v>604</v>
      </c>
      <c r="B139" s="605" t="s">
        <v>614</v>
      </c>
      <c r="C139" s="606" t="s">
        <v>186</v>
      </c>
      <c r="D139" s="605" t="s">
        <v>748</v>
      </c>
      <c r="E139" s="606" t="s">
        <v>220</v>
      </c>
      <c r="F139" s="690">
        <v>159</v>
      </c>
      <c r="G139" s="691">
        <v>109</v>
      </c>
      <c r="H139" s="691" t="s">
        <v>145</v>
      </c>
      <c r="I139" s="691">
        <v>109</v>
      </c>
      <c r="J139" s="691">
        <v>173</v>
      </c>
      <c r="M139" s="346">
        <v>124</v>
      </c>
      <c r="N139" s="346" t="s">
        <v>220</v>
      </c>
      <c r="O139" s="104">
        <f t="shared" si="24"/>
        <v>159</v>
      </c>
      <c r="P139" s="876">
        <f>IFERROR(_xlfn.RANK.EQ(O139,$O$16:$O$194,0)+COUNTIF(O$16:O139,O139)-1,"-")</f>
        <v>40</v>
      </c>
      <c r="Q139" s="876"/>
      <c r="R139" s="828" t="str">
        <f t="shared" si="25"/>
        <v>-</v>
      </c>
      <c r="S139" s="828" t="str">
        <f t="shared" si="26"/>
        <v>-</v>
      </c>
      <c r="T139" s="941" t="str">
        <f t="shared" si="27"/>
        <v>-</v>
      </c>
      <c r="U139" s="104">
        <f t="shared" si="28"/>
        <v>173</v>
      </c>
      <c r="V139" s="876">
        <f>IFERROR(_xlfn.RANK.EQ(U139,$U$16:$U$194,0)+COUNTIF(U$16:U139,U139)-1,"-")</f>
        <v>30</v>
      </c>
      <c r="W139" s="876"/>
      <c r="X139" s="828" t="str">
        <f t="shared" si="29"/>
        <v>-</v>
      </c>
      <c r="Y139" s="828" t="str">
        <f t="shared" si="30"/>
        <v>-</v>
      </c>
      <c r="Z139" s="941" t="str">
        <f t="shared" si="31"/>
        <v>-</v>
      </c>
      <c r="AA139" s="104">
        <f t="shared" si="32"/>
        <v>109</v>
      </c>
      <c r="AB139" s="876">
        <f>IFERROR(_xlfn.RANK.EQ(AA139,$AA$16:$AA$194,0)+COUNTIF(AA$16:AA139,AA139)-1,"-")</f>
        <v>15</v>
      </c>
      <c r="AC139" s="876"/>
      <c r="AD139" s="828" t="str">
        <f t="shared" si="33"/>
        <v>-</v>
      </c>
      <c r="AE139" s="828" t="str">
        <f t="shared" si="34"/>
        <v>-</v>
      </c>
      <c r="AF139" s="85" t="str">
        <f t="shared" si="35"/>
        <v>-</v>
      </c>
      <c r="AG139" s="102"/>
      <c r="AH139" s="1"/>
      <c r="AI139" s="1"/>
      <c r="AJ139" s="1"/>
      <c r="AK139" s="1"/>
      <c r="AL139" s="1"/>
      <c r="AM139" s="1"/>
      <c r="AN139" s="1"/>
      <c r="AO139" s="1"/>
      <c r="AP139" s="1"/>
      <c r="AQ139" s="1"/>
      <c r="AR139" s="1"/>
      <c r="AS139" s="1"/>
      <c r="AT139" s="1"/>
      <c r="AU139" s="1"/>
      <c r="AV139" s="1"/>
      <c r="AW139" s="1"/>
    </row>
    <row r="140" spans="1:49" ht="26.25" customHeight="1">
      <c r="A140" s="608" t="s">
        <v>604</v>
      </c>
      <c r="B140" s="605" t="s">
        <v>614</v>
      </c>
      <c r="C140" s="606" t="s">
        <v>186</v>
      </c>
      <c r="D140" s="605" t="s">
        <v>749</v>
      </c>
      <c r="E140" s="606" t="s">
        <v>218</v>
      </c>
      <c r="F140" s="690">
        <v>30</v>
      </c>
      <c r="G140" s="691">
        <v>102</v>
      </c>
      <c r="H140" s="691" t="s">
        <v>145</v>
      </c>
      <c r="I140" s="691">
        <v>102</v>
      </c>
      <c r="J140" s="691">
        <v>31</v>
      </c>
      <c r="M140" s="346">
        <v>125</v>
      </c>
      <c r="N140" s="346" t="s">
        <v>218</v>
      </c>
      <c r="O140" s="104">
        <f t="shared" si="24"/>
        <v>30</v>
      </c>
      <c r="P140" s="876">
        <f>IFERROR(_xlfn.RANK.EQ(O140,$O$16:$O$194,0)+COUNTIF(O$16:O140,O140)-1,"-")</f>
        <v>71</v>
      </c>
      <c r="Q140" s="876"/>
      <c r="R140" s="828" t="str">
        <f t="shared" si="25"/>
        <v>-</v>
      </c>
      <c r="S140" s="828" t="str">
        <f t="shared" si="26"/>
        <v>-</v>
      </c>
      <c r="T140" s="941" t="str">
        <f t="shared" si="27"/>
        <v>-</v>
      </c>
      <c r="U140" s="104">
        <f t="shared" si="28"/>
        <v>31</v>
      </c>
      <c r="V140" s="876">
        <f>IFERROR(_xlfn.RANK.EQ(U140,$U$16:$U$194,0)+COUNTIF(U$16:U140,U140)-1,"-")</f>
        <v>65</v>
      </c>
      <c r="W140" s="876"/>
      <c r="X140" s="828" t="str">
        <f t="shared" si="29"/>
        <v>-</v>
      </c>
      <c r="Y140" s="828" t="str">
        <f t="shared" si="30"/>
        <v>-</v>
      </c>
      <c r="Z140" s="941" t="str">
        <f t="shared" si="31"/>
        <v>-</v>
      </c>
      <c r="AA140" s="104">
        <f t="shared" si="32"/>
        <v>102</v>
      </c>
      <c r="AB140" s="876">
        <f>IFERROR(_xlfn.RANK.EQ(AA140,$AA$16:$AA$194,0)+COUNTIF(AA$16:AA140,AA140)-1,"-")</f>
        <v>20</v>
      </c>
      <c r="AC140" s="876"/>
      <c r="AD140" s="828" t="str">
        <f t="shared" si="33"/>
        <v>-</v>
      </c>
      <c r="AE140" s="828" t="str">
        <f t="shared" si="34"/>
        <v>-</v>
      </c>
      <c r="AF140" s="85" t="str">
        <f t="shared" si="35"/>
        <v>-</v>
      </c>
      <c r="AG140" s="102"/>
      <c r="AH140" s="1"/>
      <c r="AI140" s="1"/>
      <c r="AJ140" s="1"/>
      <c r="AK140" s="1"/>
      <c r="AL140" s="1"/>
      <c r="AM140" s="1"/>
      <c r="AN140" s="1"/>
      <c r="AO140" s="1"/>
      <c r="AP140" s="1"/>
      <c r="AQ140" s="1"/>
      <c r="AR140" s="1"/>
      <c r="AS140" s="1"/>
      <c r="AT140" s="1"/>
      <c r="AU140" s="1"/>
      <c r="AV140" s="1"/>
      <c r="AW140" s="1"/>
    </row>
    <row r="141" spans="1:49" ht="26.25" customHeight="1">
      <c r="A141" s="608" t="s">
        <v>604</v>
      </c>
      <c r="B141" s="605" t="s">
        <v>614</v>
      </c>
      <c r="C141" s="606" t="s">
        <v>186</v>
      </c>
      <c r="D141" s="605" t="s">
        <v>750</v>
      </c>
      <c r="E141" s="606" t="s">
        <v>204</v>
      </c>
      <c r="F141" s="690" t="s">
        <v>145</v>
      </c>
      <c r="G141" s="691" t="s">
        <v>145</v>
      </c>
      <c r="H141" s="691" t="s">
        <v>145</v>
      </c>
      <c r="I141" s="691" t="s">
        <v>145</v>
      </c>
      <c r="J141" s="691" t="s">
        <v>145</v>
      </c>
      <c r="M141" s="346">
        <v>126</v>
      </c>
      <c r="N141" s="346" t="s">
        <v>204</v>
      </c>
      <c r="O141" s="104" t="str">
        <f t="shared" si="24"/>
        <v>-</v>
      </c>
      <c r="P141" s="876" t="str">
        <f>IFERROR(_xlfn.RANK.EQ(O141,$O$16:$O$194,0)+COUNTIF(O$16:O141,O141)-1,"-")</f>
        <v>-</v>
      </c>
      <c r="Q141" s="876"/>
      <c r="R141" s="828" t="str">
        <f t="shared" si="25"/>
        <v>-</v>
      </c>
      <c r="S141" s="828" t="str">
        <f t="shared" si="26"/>
        <v>-</v>
      </c>
      <c r="T141" s="941" t="str">
        <f t="shared" si="27"/>
        <v>-</v>
      </c>
      <c r="U141" s="104" t="str">
        <f t="shared" si="28"/>
        <v>-</v>
      </c>
      <c r="V141" s="876" t="str">
        <f>IFERROR(_xlfn.RANK.EQ(U141,$U$16:$U$194,0)+COUNTIF(U$16:U141,U141)-1,"-")</f>
        <v>-</v>
      </c>
      <c r="W141" s="876"/>
      <c r="X141" s="828" t="str">
        <f t="shared" si="29"/>
        <v>-</v>
      </c>
      <c r="Y141" s="828" t="str">
        <f t="shared" si="30"/>
        <v>-</v>
      </c>
      <c r="Z141" s="941" t="str">
        <f t="shared" si="31"/>
        <v>-</v>
      </c>
      <c r="AA141" s="104" t="str">
        <f t="shared" si="32"/>
        <v>-</v>
      </c>
      <c r="AB141" s="876" t="str">
        <f>IFERROR(_xlfn.RANK.EQ(AA141,$AA$16:$AA$194,0)+COUNTIF(AA$16:AA141,AA141)-1,"-")</f>
        <v>-</v>
      </c>
      <c r="AC141" s="876"/>
      <c r="AD141" s="828" t="str">
        <f t="shared" si="33"/>
        <v>-</v>
      </c>
      <c r="AE141" s="828" t="str">
        <f t="shared" si="34"/>
        <v>-</v>
      </c>
      <c r="AF141" s="85" t="str">
        <f t="shared" si="35"/>
        <v>-</v>
      </c>
      <c r="AG141" s="102"/>
      <c r="AH141" s="1"/>
      <c r="AI141" s="1"/>
      <c r="AJ141" s="1"/>
      <c r="AK141" s="1"/>
      <c r="AL141" s="1"/>
      <c r="AM141" s="1"/>
      <c r="AN141" s="1"/>
      <c r="AO141" s="1"/>
      <c r="AP141" s="1"/>
      <c r="AQ141" s="1"/>
      <c r="AR141" s="1"/>
      <c r="AS141" s="1"/>
      <c r="AT141" s="1"/>
      <c r="AU141" s="1"/>
      <c r="AV141" s="1"/>
      <c r="AW141" s="1"/>
    </row>
    <row r="142" spans="1:49" ht="26.25" customHeight="1">
      <c r="A142" s="608" t="s">
        <v>604</v>
      </c>
      <c r="B142" s="605" t="s">
        <v>614</v>
      </c>
      <c r="C142" s="606" t="s">
        <v>186</v>
      </c>
      <c r="D142" s="605" t="s">
        <v>751</v>
      </c>
      <c r="E142" s="606" t="s">
        <v>221</v>
      </c>
      <c r="F142" s="690" t="s">
        <v>145</v>
      </c>
      <c r="G142" s="691" t="s">
        <v>145</v>
      </c>
      <c r="H142" s="691" t="s">
        <v>145</v>
      </c>
      <c r="I142" s="691" t="s">
        <v>145</v>
      </c>
      <c r="J142" s="691" t="s">
        <v>145</v>
      </c>
      <c r="M142" s="346">
        <v>127</v>
      </c>
      <c r="N142" s="346" t="s">
        <v>221</v>
      </c>
      <c r="O142" s="104" t="str">
        <f t="shared" si="24"/>
        <v>-</v>
      </c>
      <c r="P142" s="876" t="str">
        <f>IFERROR(_xlfn.RANK.EQ(O142,$O$16:$O$194,0)+COUNTIF(O$16:O142,O142)-1,"-")</f>
        <v>-</v>
      </c>
      <c r="Q142" s="876"/>
      <c r="R142" s="828" t="str">
        <f t="shared" si="25"/>
        <v>-</v>
      </c>
      <c r="S142" s="828" t="str">
        <f t="shared" si="26"/>
        <v>-</v>
      </c>
      <c r="T142" s="941" t="str">
        <f t="shared" si="27"/>
        <v>-</v>
      </c>
      <c r="U142" s="104" t="str">
        <f t="shared" si="28"/>
        <v>-</v>
      </c>
      <c r="V142" s="876" t="str">
        <f>IFERROR(_xlfn.RANK.EQ(U142,$U$16:$U$194,0)+COUNTIF(U$16:U142,U142)-1,"-")</f>
        <v>-</v>
      </c>
      <c r="W142" s="876"/>
      <c r="X142" s="828" t="str">
        <f t="shared" si="29"/>
        <v>-</v>
      </c>
      <c r="Y142" s="828" t="str">
        <f t="shared" si="30"/>
        <v>-</v>
      </c>
      <c r="Z142" s="941" t="str">
        <f t="shared" si="31"/>
        <v>-</v>
      </c>
      <c r="AA142" s="104" t="str">
        <f t="shared" si="32"/>
        <v>-</v>
      </c>
      <c r="AB142" s="876" t="str">
        <f>IFERROR(_xlfn.RANK.EQ(AA142,$AA$16:$AA$194,0)+COUNTIF(AA$16:AA142,AA142)-1,"-")</f>
        <v>-</v>
      </c>
      <c r="AC142" s="876"/>
      <c r="AD142" s="828" t="str">
        <f t="shared" si="33"/>
        <v>-</v>
      </c>
      <c r="AE142" s="828" t="str">
        <f t="shared" si="34"/>
        <v>-</v>
      </c>
      <c r="AF142" s="85" t="str">
        <f t="shared" si="35"/>
        <v>-</v>
      </c>
      <c r="AG142" s="102"/>
      <c r="AH142" s="1"/>
      <c r="AI142" s="1"/>
      <c r="AJ142" s="1"/>
      <c r="AK142" s="1"/>
      <c r="AL142" s="1"/>
      <c r="AM142" s="1"/>
      <c r="AN142" s="1"/>
      <c r="AO142" s="1"/>
      <c r="AP142" s="1"/>
      <c r="AQ142" s="1"/>
      <c r="AR142" s="1"/>
      <c r="AS142" s="1"/>
      <c r="AT142" s="1"/>
      <c r="AU142" s="1"/>
      <c r="AV142" s="1"/>
      <c r="AW142" s="1"/>
    </row>
    <row r="143" spans="1:49" ht="26.25" customHeight="1">
      <c r="A143" s="608" t="s">
        <v>604</v>
      </c>
      <c r="B143" s="605" t="s">
        <v>614</v>
      </c>
      <c r="C143" s="606" t="s">
        <v>186</v>
      </c>
      <c r="D143" s="605" t="s">
        <v>752</v>
      </c>
      <c r="E143" s="606" t="s">
        <v>230</v>
      </c>
      <c r="F143" s="690" t="s">
        <v>145</v>
      </c>
      <c r="G143" s="691" t="s">
        <v>145</v>
      </c>
      <c r="H143" s="691" t="s">
        <v>145</v>
      </c>
      <c r="I143" s="691" t="s">
        <v>145</v>
      </c>
      <c r="J143" s="691" t="s">
        <v>145</v>
      </c>
      <c r="M143" s="346">
        <v>128</v>
      </c>
      <c r="N143" s="346" t="s">
        <v>230</v>
      </c>
      <c r="O143" s="104" t="str">
        <f t="shared" si="24"/>
        <v>-</v>
      </c>
      <c r="P143" s="876" t="str">
        <f>IFERROR(_xlfn.RANK.EQ(O143,$O$16:$O$194,0)+COUNTIF(O$16:O143,O143)-1,"-")</f>
        <v>-</v>
      </c>
      <c r="Q143" s="876"/>
      <c r="R143" s="828" t="str">
        <f t="shared" si="25"/>
        <v>-</v>
      </c>
      <c r="S143" s="828" t="str">
        <f t="shared" si="26"/>
        <v>-</v>
      </c>
      <c r="T143" s="941" t="str">
        <f t="shared" si="27"/>
        <v>-</v>
      </c>
      <c r="U143" s="104" t="str">
        <f t="shared" si="28"/>
        <v>-</v>
      </c>
      <c r="V143" s="876" t="str">
        <f>IFERROR(_xlfn.RANK.EQ(U143,$U$16:$U$194,0)+COUNTIF(U$16:U143,U143)-1,"-")</f>
        <v>-</v>
      </c>
      <c r="W143" s="876"/>
      <c r="X143" s="828" t="str">
        <f t="shared" si="29"/>
        <v>-</v>
      </c>
      <c r="Y143" s="828" t="str">
        <f t="shared" si="30"/>
        <v>-</v>
      </c>
      <c r="Z143" s="941" t="str">
        <f t="shared" si="31"/>
        <v>-</v>
      </c>
      <c r="AA143" s="104" t="str">
        <f t="shared" si="32"/>
        <v>-</v>
      </c>
      <c r="AB143" s="876" t="str">
        <f>IFERROR(_xlfn.RANK.EQ(AA143,$AA$16:$AA$194,0)+COUNTIF(AA$16:AA143,AA143)-1,"-")</f>
        <v>-</v>
      </c>
      <c r="AC143" s="876"/>
      <c r="AD143" s="828" t="str">
        <f t="shared" si="33"/>
        <v>-</v>
      </c>
      <c r="AE143" s="828" t="str">
        <f t="shared" si="34"/>
        <v>-</v>
      </c>
      <c r="AF143" s="85" t="str">
        <f t="shared" si="35"/>
        <v>-</v>
      </c>
      <c r="AG143" s="102"/>
      <c r="AH143" s="1"/>
      <c r="AI143" s="1"/>
      <c r="AJ143" s="1"/>
      <c r="AK143" s="1"/>
      <c r="AL143" s="1"/>
      <c r="AM143" s="1"/>
      <c r="AN143" s="1"/>
      <c r="AO143" s="1"/>
      <c r="AP143" s="1"/>
      <c r="AQ143" s="1"/>
      <c r="AR143" s="1"/>
      <c r="AS143" s="1"/>
      <c r="AT143" s="1"/>
      <c r="AU143" s="1"/>
      <c r="AV143" s="1"/>
      <c r="AW143" s="1"/>
    </row>
    <row r="144" spans="1:49" ht="26.25" customHeight="1">
      <c r="A144" s="608" t="s">
        <v>604</v>
      </c>
      <c r="B144" s="605" t="s">
        <v>614</v>
      </c>
      <c r="C144" s="606" t="s">
        <v>186</v>
      </c>
      <c r="D144" s="605" t="s">
        <v>753</v>
      </c>
      <c r="E144" s="606" t="s">
        <v>297</v>
      </c>
      <c r="F144" s="690" t="s">
        <v>888</v>
      </c>
      <c r="G144" s="691" t="s">
        <v>888</v>
      </c>
      <c r="H144" s="691" t="s">
        <v>145</v>
      </c>
      <c r="I144" s="691" t="s">
        <v>888</v>
      </c>
      <c r="J144" s="691" t="s">
        <v>888</v>
      </c>
      <c r="M144" s="346">
        <v>129</v>
      </c>
      <c r="N144" s="346" t="s">
        <v>297</v>
      </c>
      <c r="O144" s="104" t="str">
        <f t="shared" si="24"/>
        <v>x</v>
      </c>
      <c r="P144" s="876" t="str">
        <f>IFERROR(_xlfn.RANK.EQ(O144,$O$16:$O$194,0)+COUNTIF(O$16:O144,O144)-1,"-")</f>
        <v>-</v>
      </c>
      <c r="Q144" s="876"/>
      <c r="R144" s="828" t="str">
        <f t="shared" si="25"/>
        <v>-</v>
      </c>
      <c r="S144" s="828" t="str">
        <f t="shared" si="26"/>
        <v>-</v>
      </c>
      <c r="T144" s="941" t="str">
        <f t="shared" si="27"/>
        <v>-</v>
      </c>
      <c r="U144" s="104" t="str">
        <f t="shared" si="28"/>
        <v>x</v>
      </c>
      <c r="V144" s="876" t="str">
        <f>IFERROR(_xlfn.RANK.EQ(U144,$U$16:$U$194,0)+COUNTIF(U$16:U144,U144)-1,"-")</f>
        <v>-</v>
      </c>
      <c r="W144" s="876"/>
      <c r="X144" s="828" t="str">
        <f t="shared" si="29"/>
        <v>-</v>
      </c>
      <c r="Y144" s="828" t="str">
        <f t="shared" si="30"/>
        <v>-</v>
      </c>
      <c r="Z144" s="941" t="str">
        <f t="shared" si="31"/>
        <v>-</v>
      </c>
      <c r="AA144" s="104" t="str">
        <f t="shared" si="32"/>
        <v>x</v>
      </c>
      <c r="AB144" s="876" t="str">
        <f>IFERROR(_xlfn.RANK.EQ(AA144,$AA$16:$AA$194,0)+COUNTIF(AA$16:AA144,AA144)-1,"-")</f>
        <v>-</v>
      </c>
      <c r="AC144" s="876"/>
      <c r="AD144" s="828" t="str">
        <f t="shared" si="33"/>
        <v>-</v>
      </c>
      <c r="AE144" s="828" t="str">
        <f t="shared" si="34"/>
        <v>-</v>
      </c>
      <c r="AF144" s="85" t="str">
        <f t="shared" si="35"/>
        <v>-</v>
      </c>
      <c r="AG144" s="102"/>
      <c r="AH144" s="1"/>
      <c r="AI144" s="1"/>
      <c r="AJ144" s="1"/>
      <c r="AK144" s="1"/>
      <c r="AL144" s="1"/>
      <c r="AM144" s="1"/>
      <c r="AN144" s="1"/>
      <c r="AO144" s="1"/>
      <c r="AP144" s="1"/>
      <c r="AQ144" s="1"/>
      <c r="AR144" s="1"/>
      <c r="AS144" s="1"/>
      <c r="AT144" s="1"/>
      <c r="AU144" s="1"/>
      <c r="AV144" s="1"/>
      <c r="AW144" s="1"/>
    </row>
    <row r="145" spans="1:49" ht="26.25" customHeight="1">
      <c r="A145" s="608" t="s">
        <v>604</v>
      </c>
      <c r="B145" s="605" t="s">
        <v>614</v>
      </c>
      <c r="C145" s="606" t="s">
        <v>186</v>
      </c>
      <c r="D145" s="605" t="s">
        <v>754</v>
      </c>
      <c r="E145" s="606" t="s">
        <v>289</v>
      </c>
      <c r="F145" s="690" t="s">
        <v>888</v>
      </c>
      <c r="G145" s="691" t="s">
        <v>888</v>
      </c>
      <c r="H145" s="691" t="s">
        <v>145</v>
      </c>
      <c r="I145" s="691" t="s">
        <v>888</v>
      </c>
      <c r="J145" s="691" t="s">
        <v>888</v>
      </c>
      <c r="M145" s="346">
        <v>130</v>
      </c>
      <c r="N145" s="346" t="s">
        <v>289</v>
      </c>
      <c r="O145" s="104" t="str">
        <f t="shared" ref="O145:O194" si="36">IFERROR(_xlfn.XLOOKUP(N145,$E$23:$E$201,$F$23:$F$201),"-")</f>
        <v>x</v>
      </c>
      <c r="P145" s="876" t="str">
        <f>IFERROR(_xlfn.RANK.EQ(O145,$O$16:$O$194,0)+COUNTIF(O$16:O145,O145)-1,"-")</f>
        <v>-</v>
      </c>
      <c r="Q145" s="876"/>
      <c r="R145" s="828" t="str">
        <f t="shared" ref="R145:R194" si="37">IFERROR(RANK(T145,$T$16:$T$194,0),"-")</f>
        <v>-</v>
      </c>
      <c r="S145" s="828" t="str">
        <f t="shared" ref="S145:S194" si="38">IFERROR(INDEX($N$16:$N$194,MATCH(M145,$P$16:$P$194,0)),"-")</f>
        <v>-</v>
      </c>
      <c r="T145" s="941" t="str">
        <f t="shared" ref="T145:T194" si="39">IFERROR(LARGE($O$16:$O$194,M145),"-")</f>
        <v>-</v>
      </c>
      <c r="U145" s="104" t="str">
        <f t="shared" ref="U145:U194" si="40">IFERROR(_xlfn.XLOOKUP(N145,$E$23:$E$201,$J$23:$J$201),"-")</f>
        <v>x</v>
      </c>
      <c r="V145" s="876" t="str">
        <f>IFERROR(_xlfn.RANK.EQ(U145,$U$16:$U$194,0)+COUNTIF(U$16:U145,U145)-1,"-")</f>
        <v>-</v>
      </c>
      <c r="W145" s="876"/>
      <c r="X145" s="828" t="str">
        <f t="shared" ref="X145:X194" si="41">IFERROR(RANK(Z145,$Z$16:$Z$194,0),"-")</f>
        <v>-</v>
      </c>
      <c r="Y145" s="828" t="str">
        <f t="shared" ref="Y145:Y194" si="42">IFERROR(INDEX($N$16:$N$194,MATCH(M145,$V$16:$V$194,0)),"-")</f>
        <v>-</v>
      </c>
      <c r="Z145" s="941" t="str">
        <f t="shared" ref="Z145:Z194" si="43">IFERROR(LARGE($U$16:$U$194,M145),"-")</f>
        <v>-</v>
      </c>
      <c r="AA145" s="104" t="str">
        <f t="shared" ref="AA145:AA194" si="44">IFERROR(_xlfn.XLOOKUP(N145,$E$23:$E$201,$G$23:$G$201),"-")</f>
        <v>x</v>
      </c>
      <c r="AB145" s="876" t="str">
        <f>IFERROR(_xlfn.RANK.EQ(AA145,$AA$16:$AA$194,0)+COUNTIF(AA$16:AA145,AA145)-1,"-")</f>
        <v>-</v>
      </c>
      <c r="AC145" s="876"/>
      <c r="AD145" s="828" t="str">
        <f t="shared" ref="AD145:AD194" si="45">IFERROR(RANK(AF145,$AF$16:$AF$194,0),"-")</f>
        <v>-</v>
      </c>
      <c r="AE145" s="828" t="str">
        <f t="shared" ref="AE145:AE194" si="46">IFERROR(INDEX($N$16:$N$194,MATCH(M145,$AB$16:$AB$194,0)),"-")</f>
        <v>-</v>
      </c>
      <c r="AF145" s="85" t="str">
        <f t="shared" ref="AF145:AF194" si="47">IFERROR(LARGE($AA$16:$AA$194,M145),"-")</f>
        <v>-</v>
      </c>
      <c r="AG145" s="102"/>
      <c r="AH145" s="1"/>
      <c r="AI145" s="1"/>
      <c r="AJ145" s="1"/>
      <c r="AK145" s="1"/>
      <c r="AL145" s="1"/>
      <c r="AM145" s="1"/>
      <c r="AN145" s="1"/>
      <c r="AO145" s="1"/>
      <c r="AP145" s="1"/>
      <c r="AQ145" s="1"/>
      <c r="AR145" s="1"/>
      <c r="AS145" s="1"/>
      <c r="AT145" s="1"/>
      <c r="AU145" s="1"/>
      <c r="AV145" s="1"/>
      <c r="AW145" s="1"/>
    </row>
    <row r="146" spans="1:49" ht="26.25" customHeight="1">
      <c r="A146" s="608" t="s">
        <v>604</v>
      </c>
      <c r="B146" s="605" t="s">
        <v>614</v>
      </c>
      <c r="C146" s="606" t="s">
        <v>186</v>
      </c>
      <c r="D146" s="605" t="s">
        <v>755</v>
      </c>
      <c r="E146" s="606" t="s">
        <v>271</v>
      </c>
      <c r="F146" s="690" t="s">
        <v>145</v>
      </c>
      <c r="G146" s="691" t="s">
        <v>145</v>
      </c>
      <c r="H146" s="691" t="s">
        <v>145</v>
      </c>
      <c r="I146" s="691" t="s">
        <v>145</v>
      </c>
      <c r="J146" s="691" t="s">
        <v>145</v>
      </c>
      <c r="M146" s="346">
        <v>131</v>
      </c>
      <c r="N146" s="346" t="s">
        <v>271</v>
      </c>
      <c r="O146" s="104" t="str">
        <f t="shared" si="36"/>
        <v>-</v>
      </c>
      <c r="P146" s="876" t="str">
        <f>IFERROR(_xlfn.RANK.EQ(O146,$O$16:$O$194,0)+COUNTIF(O$16:O146,O146)-1,"-")</f>
        <v>-</v>
      </c>
      <c r="Q146" s="876"/>
      <c r="R146" s="828" t="str">
        <f t="shared" si="37"/>
        <v>-</v>
      </c>
      <c r="S146" s="828" t="str">
        <f t="shared" si="38"/>
        <v>-</v>
      </c>
      <c r="T146" s="941" t="str">
        <f t="shared" si="39"/>
        <v>-</v>
      </c>
      <c r="U146" s="104" t="str">
        <f t="shared" si="40"/>
        <v>-</v>
      </c>
      <c r="V146" s="876" t="str">
        <f>IFERROR(_xlfn.RANK.EQ(U146,$U$16:$U$194,0)+COUNTIF(U$16:U146,U146)-1,"-")</f>
        <v>-</v>
      </c>
      <c r="W146" s="876"/>
      <c r="X146" s="828" t="str">
        <f t="shared" si="41"/>
        <v>-</v>
      </c>
      <c r="Y146" s="828" t="str">
        <f t="shared" si="42"/>
        <v>-</v>
      </c>
      <c r="Z146" s="941" t="str">
        <f t="shared" si="43"/>
        <v>-</v>
      </c>
      <c r="AA146" s="104" t="str">
        <f t="shared" si="44"/>
        <v>-</v>
      </c>
      <c r="AB146" s="876" t="str">
        <f>IFERROR(_xlfn.RANK.EQ(AA146,$AA$16:$AA$194,0)+COUNTIF(AA$16:AA146,AA146)-1,"-")</f>
        <v>-</v>
      </c>
      <c r="AC146" s="876"/>
      <c r="AD146" s="828" t="str">
        <f t="shared" si="45"/>
        <v>-</v>
      </c>
      <c r="AE146" s="828" t="str">
        <f t="shared" si="46"/>
        <v>-</v>
      </c>
      <c r="AF146" s="85" t="str">
        <f t="shared" si="47"/>
        <v>-</v>
      </c>
      <c r="AG146" s="102"/>
      <c r="AH146" s="1"/>
      <c r="AI146" s="1"/>
      <c r="AJ146" s="1"/>
      <c r="AK146" s="1"/>
      <c r="AL146" s="1"/>
      <c r="AM146" s="1"/>
      <c r="AN146" s="1"/>
      <c r="AO146" s="1"/>
      <c r="AP146" s="1"/>
      <c r="AQ146" s="1"/>
      <c r="AR146" s="1"/>
      <c r="AS146" s="1"/>
      <c r="AT146" s="1"/>
      <c r="AU146" s="1"/>
      <c r="AV146" s="1"/>
      <c r="AW146" s="1"/>
    </row>
    <row r="147" spans="1:49" ht="26.25" customHeight="1">
      <c r="A147" s="608" t="s">
        <v>604</v>
      </c>
      <c r="B147" s="605" t="s">
        <v>614</v>
      </c>
      <c r="C147" s="606" t="s">
        <v>186</v>
      </c>
      <c r="D147" s="605" t="s">
        <v>756</v>
      </c>
      <c r="E147" s="606" t="s">
        <v>243</v>
      </c>
      <c r="F147" s="690" t="s">
        <v>145</v>
      </c>
      <c r="G147" s="691" t="s">
        <v>145</v>
      </c>
      <c r="H147" s="691" t="s">
        <v>145</v>
      </c>
      <c r="I147" s="691" t="s">
        <v>145</v>
      </c>
      <c r="J147" s="691" t="s">
        <v>145</v>
      </c>
      <c r="M147" s="346">
        <v>132</v>
      </c>
      <c r="N147" s="346" t="s">
        <v>243</v>
      </c>
      <c r="O147" s="104" t="str">
        <f t="shared" si="36"/>
        <v>-</v>
      </c>
      <c r="P147" s="876" t="str">
        <f>IFERROR(_xlfn.RANK.EQ(O147,$O$16:$O$194,0)+COUNTIF(O$16:O147,O147)-1,"-")</f>
        <v>-</v>
      </c>
      <c r="Q147" s="876"/>
      <c r="R147" s="828" t="str">
        <f t="shared" si="37"/>
        <v>-</v>
      </c>
      <c r="S147" s="828" t="str">
        <f t="shared" si="38"/>
        <v>-</v>
      </c>
      <c r="T147" s="941" t="str">
        <f t="shared" si="39"/>
        <v>-</v>
      </c>
      <c r="U147" s="104" t="str">
        <f t="shared" si="40"/>
        <v>-</v>
      </c>
      <c r="V147" s="876" t="str">
        <f>IFERROR(_xlfn.RANK.EQ(U147,$U$16:$U$194,0)+COUNTIF(U$16:U147,U147)-1,"-")</f>
        <v>-</v>
      </c>
      <c r="W147" s="876"/>
      <c r="X147" s="828" t="str">
        <f t="shared" si="41"/>
        <v>-</v>
      </c>
      <c r="Y147" s="828" t="str">
        <f t="shared" si="42"/>
        <v>-</v>
      </c>
      <c r="Z147" s="941" t="str">
        <f t="shared" si="43"/>
        <v>-</v>
      </c>
      <c r="AA147" s="104" t="str">
        <f t="shared" si="44"/>
        <v>-</v>
      </c>
      <c r="AB147" s="876" t="str">
        <f>IFERROR(_xlfn.RANK.EQ(AA147,$AA$16:$AA$194,0)+COUNTIF(AA$16:AA147,AA147)-1,"-")</f>
        <v>-</v>
      </c>
      <c r="AC147" s="876"/>
      <c r="AD147" s="828" t="str">
        <f t="shared" si="45"/>
        <v>-</v>
      </c>
      <c r="AE147" s="828" t="str">
        <f t="shared" si="46"/>
        <v>-</v>
      </c>
      <c r="AF147" s="85" t="str">
        <f t="shared" si="47"/>
        <v>-</v>
      </c>
      <c r="AG147" s="102"/>
      <c r="AH147" s="1"/>
      <c r="AI147" s="1"/>
      <c r="AJ147" s="1"/>
      <c r="AK147" s="1"/>
      <c r="AL147" s="1"/>
      <c r="AM147" s="1"/>
      <c r="AN147" s="1"/>
      <c r="AO147" s="1"/>
      <c r="AP147" s="1"/>
      <c r="AQ147" s="1"/>
      <c r="AR147" s="1"/>
      <c r="AS147" s="1"/>
      <c r="AT147" s="1"/>
      <c r="AU147" s="1"/>
      <c r="AV147" s="1"/>
      <c r="AW147" s="1"/>
    </row>
    <row r="148" spans="1:49" ht="26.25" customHeight="1">
      <c r="A148" s="608" t="s">
        <v>604</v>
      </c>
      <c r="B148" s="605" t="s">
        <v>614</v>
      </c>
      <c r="C148" s="606" t="s">
        <v>186</v>
      </c>
      <c r="D148" s="605" t="s">
        <v>757</v>
      </c>
      <c r="E148" s="606" t="s">
        <v>334</v>
      </c>
      <c r="F148" s="690" t="s">
        <v>145</v>
      </c>
      <c r="G148" s="691" t="s">
        <v>145</v>
      </c>
      <c r="H148" s="691" t="s">
        <v>145</v>
      </c>
      <c r="I148" s="691" t="s">
        <v>145</v>
      </c>
      <c r="J148" s="691" t="s">
        <v>145</v>
      </c>
      <c r="M148" s="346">
        <v>133</v>
      </c>
      <c r="N148" s="346" t="s">
        <v>334</v>
      </c>
      <c r="O148" s="104" t="str">
        <f t="shared" si="36"/>
        <v>-</v>
      </c>
      <c r="P148" s="876" t="str">
        <f>IFERROR(_xlfn.RANK.EQ(O148,$O$16:$O$194,0)+COUNTIF(O$16:O148,O148)-1,"-")</f>
        <v>-</v>
      </c>
      <c r="Q148" s="876"/>
      <c r="R148" s="828" t="str">
        <f t="shared" si="37"/>
        <v>-</v>
      </c>
      <c r="S148" s="828" t="str">
        <f t="shared" si="38"/>
        <v>-</v>
      </c>
      <c r="T148" s="941" t="str">
        <f t="shared" si="39"/>
        <v>-</v>
      </c>
      <c r="U148" s="104" t="str">
        <f t="shared" si="40"/>
        <v>-</v>
      </c>
      <c r="V148" s="876" t="str">
        <f>IFERROR(_xlfn.RANK.EQ(U148,$U$16:$U$194,0)+COUNTIF(U$16:U148,U148)-1,"-")</f>
        <v>-</v>
      </c>
      <c r="W148" s="876"/>
      <c r="X148" s="828" t="str">
        <f t="shared" si="41"/>
        <v>-</v>
      </c>
      <c r="Y148" s="828" t="str">
        <f t="shared" si="42"/>
        <v>-</v>
      </c>
      <c r="Z148" s="941" t="str">
        <f t="shared" si="43"/>
        <v>-</v>
      </c>
      <c r="AA148" s="104" t="str">
        <f t="shared" si="44"/>
        <v>-</v>
      </c>
      <c r="AB148" s="876" t="str">
        <f>IFERROR(_xlfn.RANK.EQ(AA148,$AA$16:$AA$194,0)+COUNTIF(AA$16:AA148,AA148)-1,"-")</f>
        <v>-</v>
      </c>
      <c r="AC148" s="876"/>
      <c r="AD148" s="828" t="str">
        <f t="shared" si="45"/>
        <v>-</v>
      </c>
      <c r="AE148" s="828" t="str">
        <f t="shared" si="46"/>
        <v>-</v>
      </c>
      <c r="AF148" s="85" t="str">
        <f t="shared" si="47"/>
        <v>-</v>
      </c>
      <c r="AG148" s="102"/>
      <c r="AH148" s="1"/>
      <c r="AI148" s="1"/>
      <c r="AJ148" s="1"/>
      <c r="AK148" s="1"/>
      <c r="AL148" s="1"/>
      <c r="AM148" s="1"/>
      <c r="AN148" s="1"/>
      <c r="AO148" s="1"/>
      <c r="AP148" s="1"/>
      <c r="AQ148" s="1"/>
      <c r="AR148" s="1"/>
      <c r="AS148" s="1"/>
      <c r="AT148" s="1"/>
      <c r="AU148" s="1"/>
      <c r="AV148" s="1"/>
      <c r="AW148" s="1"/>
    </row>
    <row r="149" spans="1:49" ht="26.25" customHeight="1">
      <c r="A149" s="608" t="s">
        <v>604</v>
      </c>
      <c r="B149" s="605" t="s">
        <v>614</v>
      </c>
      <c r="C149" s="606" t="s">
        <v>186</v>
      </c>
      <c r="D149" s="605" t="s">
        <v>758</v>
      </c>
      <c r="E149" s="606" t="s">
        <v>365</v>
      </c>
      <c r="F149" s="690" t="s">
        <v>145</v>
      </c>
      <c r="G149" s="691" t="s">
        <v>145</v>
      </c>
      <c r="H149" s="691" t="s">
        <v>145</v>
      </c>
      <c r="I149" s="691" t="s">
        <v>145</v>
      </c>
      <c r="J149" s="691" t="s">
        <v>145</v>
      </c>
      <c r="M149" s="346">
        <v>134</v>
      </c>
      <c r="N149" s="346" t="s">
        <v>365</v>
      </c>
      <c r="O149" s="104" t="str">
        <f t="shared" si="36"/>
        <v>-</v>
      </c>
      <c r="P149" s="876" t="str">
        <f>IFERROR(_xlfn.RANK.EQ(O149,$O$16:$O$194,0)+COUNTIF(O$16:O149,O149)-1,"-")</f>
        <v>-</v>
      </c>
      <c r="Q149" s="876"/>
      <c r="R149" s="828" t="str">
        <f t="shared" si="37"/>
        <v>-</v>
      </c>
      <c r="S149" s="828" t="str">
        <f t="shared" si="38"/>
        <v>-</v>
      </c>
      <c r="T149" s="941" t="str">
        <f t="shared" si="39"/>
        <v>-</v>
      </c>
      <c r="U149" s="104" t="str">
        <f t="shared" si="40"/>
        <v>-</v>
      </c>
      <c r="V149" s="876" t="str">
        <f>IFERROR(_xlfn.RANK.EQ(U149,$U$16:$U$194,0)+COUNTIF(U$16:U149,U149)-1,"-")</f>
        <v>-</v>
      </c>
      <c r="W149" s="876"/>
      <c r="X149" s="828" t="str">
        <f t="shared" si="41"/>
        <v>-</v>
      </c>
      <c r="Y149" s="828" t="str">
        <f t="shared" si="42"/>
        <v>-</v>
      </c>
      <c r="Z149" s="941" t="str">
        <f t="shared" si="43"/>
        <v>-</v>
      </c>
      <c r="AA149" s="104" t="str">
        <f t="shared" si="44"/>
        <v>-</v>
      </c>
      <c r="AB149" s="876" t="str">
        <f>IFERROR(_xlfn.RANK.EQ(AA149,$AA$16:$AA$194,0)+COUNTIF(AA$16:AA149,AA149)-1,"-")</f>
        <v>-</v>
      </c>
      <c r="AC149" s="876"/>
      <c r="AD149" s="828" t="str">
        <f t="shared" si="45"/>
        <v>-</v>
      </c>
      <c r="AE149" s="828" t="str">
        <f t="shared" si="46"/>
        <v>-</v>
      </c>
      <c r="AF149" s="85" t="str">
        <f t="shared" si="47"/>
        <v>-</v>
      </c>
      <c r="AG149" s="102"/>
      <c r="AH149" s="1"/>
      <c r="AI149" s="1"/>
      <c r="AJ149" s="1"/>
      <c r="AK149" s="1"/>
      <c r="AL149" s="1"/>
      <c r="AM149" s="1"/>
      <c r="AN149" s="1"/>
      <c r="AO149" s="1"/>
      <c r="AP149" s="1"/>
      <c r="AQ149" s="1"/>
      <c r="AR149" s="1"/>
      <c r="AS149" s="1"/>
      <c r="AT149" s="1"/>
      <c r="AU149" s="1"/>
      <c r="AV149" s="1"/>
      <c r="AW149" s="1"/>
    </row>
    <row r="150" spans="1:49" ht="26.25" customHeight="1">
      <c r="A150" s="608" t="s">
        <v>604</v>
      </c>
      <c r="B150" s="605" t="s">
        <v>614</v>
      </c>
      <c r="C150" s="606" t="s">
        <v>186</v>
      </c>
      <c r="D150" s="605" t="s">
        <v>759</v>
      </c>
      <c r="E150" s="606" t="s">
        <v>308</v>
      </c>
      <c r="F150" s="690" t="s">
        <v>888</v>
      </c>
      <c r="G150" s="691" t="s">
        <v>888</v>
      </c>
      <c r="H150" s="691" t="s">
        <v>145</v>
      </c>
      <c r="I150" s="691" t="s">
        <v>888</v>
      </c>
      <c r="J150" s="691" t="s">
        <v>888</v>
      </c>
      <c r="M150" s="346">
        <v>135</v>
      </c>
      <c r="N150" s="346" t="s">
        <v>308</v>
      </c>
      <c r="O150" s="104" t="str">
        <f t="shared" si="36"/>
        <v>x</v>
      </c>
      <c r="P150" s="876" t="str">
        <f>IFERROR(_xlfn.RANK.EQ(O150,$O$16:$O$194,0)+COUNTIF(O$16:O150,O150)-1,"-")</f>
        <v>-</v>
      </c>
      <c r="Q150" s="876"/>
      <c r="R150" s="828" t="str">
        <f t="shared" si="37"/>
        <v>-</v>
      </c>
      <c r="S150" s="828" t="str">
        <f t="shared" si="38"/>
        <v>-</v>
      </c>
      <c r="T150" s="941" t="str">
        <f t="shared" si="39"/>
        <v>-</v>
      </c>
      <c r="U150" s="104" t="str">
        <f t="shared" si="40"/>
        <v>x</v>
      </c>
      <c r="V150" s="876" t="str">
        <f>IFERROR(_xlfn.RANK.EQ(U150,$U$16:$U$194,0)+COUNTIF(U$16:U150,U150)-1,"-")</f>
        <v>-</v>
      </c>
      <c r="W150" s="876"/>
      <c r="X150" s="828" t="str">
        <f t="shared" si="41"/>
        <v>-</v>
      </c>
      <c r="Y150" s="828" t="str">
        <f t="shared" si="42"/>
        <v>-</v>
      </c>
      <c r="Z150" s="941" t="str">
        <f t="shared" si="43"/>
        <v>-</v>
      </c>
      <c r="AA150" s="104" t="str">
        <f t="shared" si="44"/>
        <v>x</v>
      </c>
      <c r="AB150" s="876" t="str">
        <f>IFERROR(_xlfn.RANK.EQ(AA150,$AA$16:$AA$194,0)+COUNTIF(AA$16:AA150,AA150)-1,"-")</f>
        <v>-</v>
      </c>
      <c r="AC150" s="876"/>
      <c r="AD150" s="828" t="str">
        <f t="shared" si="45"/>
        <v>-</v>
      </c>
      <c r="AE150" s="828" t="str">
        <f t="shared" si="46"/>
        <v>-</v>
      </c>
      <c r="AF150" s="85" t="str">
        <f t="shared" si="47"/>
        <v>-</v>
      </c>
      <c r="AG150" s="102"/>
      <c r="AH150" s="1"/>
      <c r="AI150" s="1"/>
      <c r="AJ150" s="1"/>
      <c r="AK150" s="1"/>
      <c r="AL150" s="1"/>
      <c r="AM150" s="1"/>
      <c r="AN150" s="1"/>
      <c r="AO150" s="1"/>
      <c r="AP150" s="1"/>
      <c r="AQ150" s="1"/>
      <c r="AR150" s="1"/>
      <c r="AS150" s="1"/>
      <c r="AT150" s="1"/>
      <c r="AU150" s="1"/>
      <c r="AV150" s="1"/>
      <c r="AW150" s="1"/>
    </row>
    <row r="151" spans="1:49" ht="26.25" customHeight="1">
      <c r="A151" s="608" t="s">
        <v>604</v>
      </c>
      <c r="B151" s="605" t="s">
        <v>614</v>
      </c>
      <c r="C151" s="606" t="s">
        <v>186</v>
      </c>
      <c r="D151" s="605" t="s">
        <v>760</v>
      </c>
      <c r="E151" s="606" t="s">
        <v>233</v>
      </c>
      <c r="F151" s="690" t="s">
        <v>888</v>
      </c>
      <c r="G151" s="691" t="s">
        <v>888</v>
      </c>
      <c r="H151" s="691" t="s">
        <v>145</v>
      </c>
      <c r="I151" s="691" t="s">
        <v>888</v>
      </c>
      <c r="J151" s="691" t="s">
        <v>888</v>
      </c>
      <c r="M151" s="346">
        <v>136</v>
      </c>
      <c r="N151" s="346" t="s">
        <v>233</v>
      </c>
      <c r="O151" s="104" t="str">
        <f t="shared" si="36"/>
        <v>x</v>
      </c>
      <c r="P151" s="876" t="str">
        <f>IFERROR(_xlfn.RANK.EQ(O151,$O$16:$O$194,0)+COUNTIF(O$16:O151,O151)-1,"-")</f>
        <v>-</v>
      </c>
      <c r="Q151" s="876"/>
      <c r="R151" s="828" t="str">
        <f t="shared" si="37"/>
        <v>-</v>
      </c>
      <c r="S151" s="828" t="str">
        <f t="shared" si="38"/>
        <v>-</v>
      </c>
      <c r="T151" s="941" t="str">
        <f t="shared" si="39"/>
        <v>-</v>
      </c>
      <c r="U151" s="104" t="str">
        <f t="shared" si="40"/>
        <v>x</v>
      </c>
      <c r="V151" s="876" t="str">
        <f>IFERROR(_xlfn.RANK.EQ(U151,$U$16:$U$194,0)+COUNTIF(U$16:U151,U151)-1,"-")</f>
        <v>-</v>
      </c>
      <c r="W151" s="876"/>
      <c r="X151" s="828" t="str">
        <f t="shared" si="41"/>
        <v>-</v>
      </c>
      <c r="Y151" s="828" t="str">
        <f t="shared" si="42"/>
        <v>-</v>
      </c>
      <c r="Z151" s="941" t="str">
        <f t="shared" si="43"/>
        <v>-</v>
      </c>
      <c r="AA151" s="104" t="str">
        <f t="shared" si="44"/>
        <v>x</v>
      </c>
      <c r="AB151" s="876" t="str">
        <f>IFERROR(_xlfn.RANK.EQ(AA151,$AA$16:$AA$194,0)+COUNTIF(AA$16:AA151,AA151)-1,"-")</f>
        <v>-</v>
      </c>
      <c r="AC151" s="876"/>
      <c r="AD151" s="828" t="str">
        <f t="shared" si="45"/>
        <v>-</v>
      </c>
      <c r="AE151" s="828" t="str">
        <f t="shared" si="46"/>
        <v>-</v>
      </c>
      <c r="AF151" s="85" t="str">
        <f t="shared" si="47"/>
        <v>-</v>
      </c>
      <c r="AG151" s="102"/>
      <c r="AH151" s="1"/>
      <c r="AI151" s="1"/>
      <c r="AJ151" s="1"/>
      <c r="AK151" s="1"/>
      <c r="AL151" s="1"/>
      <c r="AM151" s="1"/>
      <c r="AN151" s="1"/>
      <c r="AO151" s="1"/>
      <c r="AP151" s="1"/>
      <c r="AQ151" s="1"/>
      <c r="AR151" s="1"/>
      <c r="AS151" s="1"/>
      <c r="AT151" s="1"/>
      <c r="AU151" s="1"/>
      <c r="AV151" s="1"/>
      <c r="AW151" s="1"/>
    </row>
    <row r="152" spans="1:49" ht="26.25" customHeight="1">
      <c r="A152" s="608" t="s">
        <v>604</v>
      </c>
      <c r="B152" s="605" t="s">
        <v>616</v>
      </c>
      <c r="C152" s="606" t="s">
        <v>191</v>
      </c>
      <c r="D152" s="605" t="s">
        <v>761</v>
      </c>
      <c r="E152" s="606" t="s">
        <v>359</v>
      </c>
      <c r="F152" s="690" t="s">
        <v>145</v>
      </c>
      <c r="G152" s="691" t="s">
        <v>145</v>
      </c>
      <c r="H152" s="691" t="s">
        <v>145</v>
      </c>
      <c r="I152" s="691" t="s">
        <v>145</v>
      </c>
      <c r="J152" s="691" t="s">
        <v>145</v>
      </c>
      <c r="M152" s="346">
        <v>137</v>
      </c>
      <c r="N152" s="346" t="s">
        <v>322</v>
      </c>
      <c r="O152" s="104" t="str">
        <f t="shared" si="36"/>
        <v>x</v>
      </c>
      <c r="P152" s="876" t="str">
        <f>IFERROR(_xlfn.RANK.EQ(O152,$O$16:$O$194,0)+COUNTIF(O$16:O152,O152)-1,"-")</f>
        <v>-</v>
      </c>
      <c r="Q152" s="876"/>
      <c r="R152" s="828" t="str">
        <f t="shared" si="37"/>
        <v>-</v>
      </c>
      <c r="S152" s="828" t="str">
        <f t="shared" si="38"/>
        <v>-</v>
      </c>
      <c r="T152" s="941" t="str">
        <f t="shared" si="39"/>
        <v>-</v>
      </c>
      <c r="U152" s="104" t="str">
        <f t="shared" si="40"/>
        <v>x</v>
      </c>
      <c r="V152" s="876" t="str">
        <f>IFERROR(_xlfn.RANK.EQ(U152,$U$16:$U$194,0)+COUNTIF(U$16:U152,U152)-1,"-")</f>
        <v>-</v>
      </c>
      <c r="W152" s="876"/>
      <c r="X152" s="828" t="str">
        <f t="shared" si="41"/>
        <v>-</v>
      </c>
      <c r="Y152" s="828" t="str">
        <f t="shared" si="42"/>
        <v>-</v>
      </c>
      <c r="Z152" s="941" t="str">
        <f t="shared" si="43"/>
        <v>-</v>
      </c>
      <c r="AA152" s="104" t="str">
        <f t="shared" si="44"/>
        <v>x</v>
      </c>
      <c r="AB152" s="876" t="str">
        <f>IFERROR(_xlfn.RANK.EQ(AA152,$AA$16:$AA$194,0)+COUNTIF(AA$16:AA152,AA152)-1,"-")</f>
        <v>-</v>
      </c>
      <c r="AC152" s="876"/>
      <c r="AD152" s="828" t="str">
        <f t="shared" si="45"/>
        <v>-</v>
      </c>
      <c r="AE152" s="828" t="str">
        <f t="shared" si="46"/>
        <v>-</v>
      </c>
      <c r="AF152" s="85" t="str">
        <f t="shared" si="47"/>
        <v>-</v>
      </c>
      <c r="AG152" s="102"/>
      <c r="AH152" s="1"/>
      <c r="AI152" s="1"/>
      <c r="AJ152" s="1"/>
      <c r="AK152" s="1"/>
      <c r="AL152" s="1"/>
      <c r="AM152" s="1"/>
      <c r="AN152" s="1"/>
      <c r="AO152" s="1"/>
      <c r="AP152" s="1"/>
      <c r="AQ152" s="1"/>
      <c r="AR152" s="1"/>
      <c r="AS152" s="1"/>
      <c r="AT152" s="1"/>
      <c r="AU152" s="1"/>
      <c r="AV152" s="1"/>
      <c r="AW152" s="1"/>
    </row>
    <row r="153" spans="1:49" ht="26.25" customHeight="1">
      <c r="A153" s="608" t="s">
        <v>604</v>
      </c>
      <c r="B153" s="605" t="s">
        <v>616</v>
      </c>
      <c r="C153" s="606" t="s">
        <v>191</v>
      </c>
      <c r="D153" s="605" t="s">
        <v>762</v>
      </c>
      <c r="E153" s="606" t="s">
        <v>348</v>
      </c>
      <c r="F153" s="690" t="s">
        <v>145</v>
      </c>
      <c r="G153" s="691" t="s">
        <v>145</v>
      </c>
      <c r="H153" s="691" t="s">
        <v>145</v>
      </c>
      <c r="I153" s="691" t="s">
        <v>145</v>
      </c>
      <c r="J153" s="691" t="s">
        <v>145</v>
      </c>
      <c r="M153" s="346">
        <v>138</v>
      </c>
      <c r="N153" s="346" t="s">
        <v>286</v>
      </c>
      <c r="O153" s="104" t="str">
        <f t="shared" si="36"/>
        <v>-</v>
      </c>
      <c r="P153" s="876" t="str">
        <f>IFERROR(_xlfn.RANK.EQ(O153,$O$16:$O$194,0)+COUNTIF(O$16:O153,O153)-1,"-")</f>
        <v>-</v>
      </c>
      <c r="Q153" s="876"/>
      <c r="R153" s="828" t="str">
        <f t="shared" si="37"/>
        <v>-</v>
      </c>
      <c r="S153" s="828" t="str">
        <f t="shared" si="38"/>
        <v>-</v>
      </c>
      <c r="T153" s="941" t="str">
        <f t="shared" si="39"/>
        <v>-</v>
      </c>
      <c r="U153" s="104" t="str">
        <f t="shared" si="40"/>
        <v>-</v>
      </c>
      <c r="V153" s="876" t="str">
        <f>IFERROR(_xlfn.RANK.EQ(U153,$U$16:$U$194,0)+COUNTIF(U$16:U153,U153)-1,"-")</f>
        <v>-</v>
      </c>
      <c r="W153" s="876"/>
      <c r="X153" s="828" t="str">
        <f t="shared" si="41"/>
        <v>-</v>
      </c>
      <c r="Y153" s="828" t="str">
        <f t="shared" si="42"/>
        <v>-</v>
      </c>
      <c r="Z153" s="941" t="str">
        <f t="shared" si="43"/>
        <v>-</v>
      </c>
      <c r="AA153" s="104" t="str">
        <f t="shared" si="44"/>
        <v>-</v>
      </c>
      <c r="AB153" s="876" t="str">
        <f>IFERROR(_xlfn.RANK.EQ(AA153,$AA$16:$AA$194,0)+COUNTIF(AA$16:AA153,AA153)-1,"-")</f>
        <v>-</v>
      </c>
      <c r="AC153" s="876"/>
      <c r="AD153" s="828" t="str">
        <f t="shared" si="45"/>
        <v>-</v>
      </c>
      <c r="AE153" s="828" t="str">
        <f t="shared" si="46"/>
        <v>-</v>
      </c>
      <c r="AF153" s="85" t="str">
        <f t="shared" si="47"/>
        <v>-</v>
      </c>
      <c r="AG153" s="102"/>
      <c r="AH153" s="1"/>
      <c r="AI153" s="1"/>
      <c r="AJ153" s="1"/>
      <c r="AK153" s="1"/>
      <c r="AL153" s="1"/>
      <c r="AM153" s="1"/>
      <c r="AN153" s="1"/>
      <c r="AO153" s="1"/>
      <c r="AP153" s="1"/>
      <c r="AQ153" s="1"/>
      <c r="AR153" s="1"/>
      <c r="AS153" s="1"/>
      <c r="AT153" s="1"/>
      <c r="AU153" s="1"/>
      <c r="AV153" s="1"/>
      <c r="AW153" s="1"/>
    </row>
    <row r="154" spans="1:49" ht="26.25" customHeight="1">
      <c r="A154" s="608" t="s">
        <v>604</v>
      </c>
      <c r="B154" s="605" t="s">
        <v>616</v>
      </c>
      <c r="C154" s="606" t="s">
        <v>191</v>
      </c>
      <c r="D154" s="605" t="s">
        <v>763</v>
      </c>
      <c r="E154" s="606" t="s">
        <v>361</v>
      </c>
      <c r="F154" s="690" t="s">
        <v>145</v>
      </c>
      <c r="G154" s="691" t="s">
        <v>145</v>
      </c>
      <c r="H154" s="691" t="s">
        <v>145</v>
      </c>
      <c r="I154" s="691" t="s">
        <v>145</v>
      </c>
      <c r="J154" s="691" t="s">
        <v>145</v>
      </c>
      <c r="M154" s="346">
        <v>139</v>
      </c>
      <c r="N154" s="346" t="s">
        <v>366</v>
      </c>
      <c r="O154" s="104" t="str">
        <f t="shared" si="36"/>
        <v>-</v>
      </c>
      <c r="P154" s="876" t="str">
        <f>IFERROR(_xlfn.RANK.EQ(O154,$O$16:$O$194,0)+COUNTIF(O$16:O154,O154)-1,"-")</f>
        <v>-</v>
      </c>
      <c r="Q154" s="876"/>
      <c r="R154" s="828" t="str">
        <f t="shared" si="37"/>
        <v>-</v>
      </c>
      <c r="S154" s="828" t="str">
        <f t="shared" si="38"/>
        <v>-</v>
      </c>
      <c r="T154" s="941" t="str">
        <f t="shared" si="39"/>
        <v>-</v>
      </c>
      <c r="U154" s="104" t="str">
        <f t="shared" si="40"/>
        <v>-</v>
      </c>
      <c r="V154" s="876" t="str">
        <f>IFERROR(_xlfn.RANK.EQ(U154,$U$16:$U$194,0)+COUNTIF(U$16:U154,U154)-1,"-")</f>
        <v>-</v>
      </c>
      <c r="W154" s="876"/>
      <c r="X154" s="828" t="str">
        <f t="shared" si="41"/>
        <v>-</v>
      </c>
      <c r="Y154" s="828" t="str">
        <f t="shared" si="42"/>
        <v>-</v>
      </c>
      <c r="Z154" s="941" t="str">
        <f t="shared" si="43"/>
        <v>-</v>
      </c>
      <c r="AA154" s="104" t="str">
        <f t="shared" si="44"/>
        <v>-</v>
      </c>
      <c r="AB154" s="876" t="str">
        <f>IFERROR(_xlfn.RANK.EQ(AA154,$AA$16:$AA$194,0)+COUNTIF(AA$16:AA154,AA154)-1,"-")</f>
        <v>-</v>
      </c>
      <c r="AC154" s="876"/>
      <c r="AD154" s="828" t="str">
        <f t="shared" si="45"/>
        <v>-</v>
      </c>
      <c r="AE154" s="828" t="str">
        <f t="shared" si="46"/>
        <v>-</v>
      </c>
      <c r="AF154" s="85" t="str">
        <f t="shared" si="47"/>
        <v>-</v>
      </c>
      <c r="AG154" s="102"/>
      <c r="AH154" s="1"/>
      <c r="AI154" s="1"/>
      <c r="AJ154" s="1"/>
      <c r="AK154" s="1"/>
      <c r="AL154" s="1"/>
      <c r="AM154" s="1"/>
      <c r="AN154" s="1"/>
      <c r="AO154" s="1"/>
      <c r="AP154" s="1"/>
      <c r="AQ154" s="1"/>
      <c r="AR154" s="1"/>
      <c r="AS154" s="1"/>
      <c r="AT154" s="1"/>
      <c r="AU154" s="1"/>
      <c r="AV154" s="1"/>
      <c r="AW154" s="1"/>
    </row>
    <row r="155" spans="1:49" ht="26.25" customHeight="1">
      <c r="A155" s="608" t="s">
        <v>604</v>
      </c>
      <c r="B155" s="605" t="s">
        <v>616</v>
      </c>
      <c r="C155" s="606" t="s">
        <v>191</v>
      </c>
      <c r="D155" s="605" t="s">
        <v>764</v>
      </c>
      <c r="E155" s="606" t="s">
        <v>303</v>
      </c>
      <c r="F155" s="690" t="s">
        <v>888</v>
      </c>
      <c r="G155" s="691" t="s">
        <v>888</v>
      </c>
      <c r="H155" s="691" t="s">
        <v>145</v>
      </c>
      <c r="I155" s="691" t="s">
        <v>888</v>
      </c>
      <c r="J155" s="691" t="s">
        <v>888</v>
      </c>
      <c r="M155" s="346">
        <v>140</v>
      </c>
      <c r="N155" s="346" t="s">
        <v>280</v>
      </c>
      <c r="O155" s="104" t="str">
        <f t="shared" si="36"/>
        <v>-</v>
      </c>
      <c r="P155" s="876" t="str">
        <f>IFERROR(_xlfn.RANK.EQ(O155,$O$16:$O$194,0)+COUNTIF(O$16:O155,O155)-1,"-")</f>
        <v>-</v>
      </c>
      <c r="Q155" s="876"/>
      <c r="R155" s="828" t="str">
        <f t="shared" si="37"/>
        <v>-</v>
      </c>
      <c r="S155" s="828" t="str">
        <f t="shared" si="38"/>
        <v>-</v>
      </c>
      <c r="T155" s="941" t="str">
        <f t="shared" si="39"/>
        <v>-</v>
      </c>
      <c r="U155" s="104" t="str">
        <f t="shared" si="40"/>
        <v>-</v>
      </c>
      <c r="V155" s="876" t="str">
        <f>IFERROR(_xlfn.RANK.EQ(U155,$U$16:$U$194,0)+COUNTIF(U$16:U155,U155)-1,"-")</f>
        <v>-</v>
      </c>
      <c r="W155" s="876"/>
      <c r="X155" s="828" t="str">
        <f t="shared" si="41"/>
        <v>-</v>
      </c>
      <c r="Y155" s="828" t="str">
        <f t="shared" si="42"/>
        <v>-</v>
      </c>
      <c r="Z155" s="941" t="str">
        <f t="shared" si="43"/>
        <v>-</v>
      </c>
      <c r="AA155" s="104" t="str">
        <f t="shared" si="44"/>
        <v>-</v>
      </c>
      <c r="AB155" s="876" t="str">
        <f>IFERROR(_xlfn.RANK.EQ(AA155,$AA$16:$AA$194,0)+COUNTIF(AA$16:AA155,AA155)-1,"-")</f>
        <v>-</v>
      </c>
      <c r="AC155" s="876"/>
      <c r="AD155" s="828" t="str">
        <f t="shared" si="45"/>
        <v>-</v>
      </c>
      <c r="AE155" s="828" t="str">
        <f t="shared" si="46"/>
        <v>-</v>
      </c>
      <c r="AF155" s="85" t="str">
        <f t="shared" si="47"/>
        <v>-</v>
      </c>
      <c r="AG155" s="102"/>
      <c r="AH155" s="1"/>
      <c r="AI155" s="1"/>
      <c r="AJ155" s="1"/>
      <c r="AK155" s="1"/>
      <c r="AL155" s="1"/>
      <c r="AM155" s="1"/>
      <c r="AN155" s="1"/>
      <c r="AO155" s="1"/>
      <c r="AP155" s="1"/>
      <c r="AQ155" s="1"/>
      <c r="AR155" s="1"/>
      <c r="AS155" s="1"/>
      <c r="AT155" s="1"/>
      <c r="AU155" s="1"/>
      <c r="AV155" s="1"/>
      <c r="AW155" s="1"/>
    </row>
    <row r="156" spans="1:49" ht="26.25" customHeight="1">
      <c r="A156" s="608" t="s">
        <v>604</v>
      </c>
      <c r="B156" s="605" t="s">
        <v>616</v>
      </c>
      <c r="C156" s="606" t="s">
        <v>191</v>
      </c>
      <c r="D156" s="605" t="s">
        <v>765</v>
      </c>
      <c r="E156" s="606" t="s">
        <v>322</v>
      </c>
      <c r="F156" s="690" t="s">
        <v>888</v>
      </c>
      <c r="G156" s="691" t="s">
        <v>888</v>
      </c>
      <c r="H156" s="691" t="s">
        <v>145</v>
      </c>
      <c r="I156" s="691" t="s">
        <v>888</v>
      </c>
      <c r="J156" s="691" t="s">
        <v>888</v>
      </c>
      <c r="M156" s="346">
        <v>141</v>
      </c>
      <c r="N156" s="346" t="s">
        <v>277</v>
      </c>
      <c r="O156" s="104" t="str">
        <f t="shared" si="36"/>
        <v>x</v>
      </c>
      <c r="P156" s="876" t="str">
        <f>IFERROR(_xlfn.RANK.EQ(O156,$O$16:$O$194,0)+COUNTIF(O$16:O156,O156)-1,"-")</f>
        <v>-</v>
      </c>
      <c r="Q156" s="876"/>
      <c r="R156" s="828" t="str">
        <f t="shared" si="37"/>
        <v>-</v>
      </c>
      <c r="S156" s="828" t="str">
        <f t="shared" si="38"/>
        <v>-</v>
      </c>
      <c r="T156" s="941" t="str">
        <f t="shared" si="39"/>
        <v>-</v>
      </c>
      <c r="U156" s="104" t="str">
        <f t="shared" si="40"/>
        <v>x</v>
      </c>
      <c r="V156" s="876" t="str">
        <f>IFERROR(_xlfn.RANK.EQ(U156,$U$16:$U$194,0)+COUNTIF(U$16:U156,U156)-1,"-")</f>
        <v>-</v>
      </c>
      <c r="W156" s="876"/>
      <c r="X156" s="828" t="str">
        <f t="shared" si="41"/>
        <v>-</v>
      </c>
      <c r="Y156" s="828" t="str">
        <f t="shared" si="42"/>
        <v>-</v>
      </c>
      <c r="Z156" s="941" t="str">
        <f t="shared" si="43"/>
        <v>-</v>
      </c>
      <c r="AA156" s="104" t="str">
        <f t="shared" si="44"/>
        <v>x</v>
      </c>
      <c r="AB156" s="876" t="str">
        <f>IFERROR(_xlfn.RANK.EQ(AA156,$AA$16:$AA$194,0)+COUNTIF(AA$16:AA156,AA156)-1,"-")</f>
        <v>-</v>
      </c>
      <c r="AC156" s="876"/>
      <c r="AD156" s="828" t="str">
        <f t="shared" si="45"/>
        <v>-</v>
      </c>
      <c r="AE156" s="828" t="str">
        <f t="shared" si="46"/>
        <v>-</v>
      </c>
      <c r="AF156" s="85" t="str">
        <f t="shared" si="47"/>
        <v>-</v>
      </c>
      <c r="AG156" s="102"/>
      <c r="AH156" s="1"/>
      <c r="AI156" s="1"/>
      <c r="AJ156" s="1"/>
      <c r="AK156" s="1"/>
      <c r="AL156" s="1"/>
      <c r="AM156" s="1"/>
      <c r="AN156" s="1"/>
      <c r="AO156" s="1"/>
      <c r="AP156" s="1"/>
      <c r="AQ156" s="1"/>
      <c r="AR156" s="1"/>
      <c r="AS156" s="1"/>
      <c r="AT156" s="1"/>
      <c r="AU156" s="1"/>
      <c r="AV156" s="1"/>
      <c r="AW156" s="1"/>
    </row>
    <row r="157" spans="1:49" ht="26.25" customHeight="1">
      <c r="A157" s="608" t="s">
        <v>604</v>
      </c>
      <c r="B157" s="605" t="s">
        <v>616</v>
      </c>
      <c r="C157" s="606" t="s">
        <v>191</v>
      </c>
      <c r="D157" s="605" t="s">
        <v>766</v>
      </c>
      <c r="E157" s="606" t="s">
        <v>286</v>
      </c>
      <c r="F157" s="690" t="s">
        <v>145</v>
      </c>
      <c r="G157" s="691" t="s">
        <v>145</v>
      </c>
      <c r="H157" s="691" t="s">
        <v>145</v>
      </c>
      <c r="I157" s="691" t="s">
        <v>145</v>
      </c>
      <c r="J157" s="691" t="s">
        <v>145</v>
      </c>
      <c r="M157" s="346">
        <v>142</v>
      </c>
      <c r="N157" s="346" t="s">
        <v>257</v>
      </c>
      <c r="O157" s="104" t="str">
        <f t="shared" si="36"/>
        <v>x</v>
      </c>
      <c r="P157" s="876" t="str">
        <f>IFERROR(_xlfn.RANK.EQ(O157,$O$16:$O$194,0)+COUNTIF(O$16:O157,O157)-1,"-")</f>
        <v>-</v>
      </c>
      <c r="Q157" s="876"/>
      <c r="R157" s="828" t="str">
        <f t="shared" si="37"/>
        <v>-</v>
      </c>
      <c r="S157" s="828" t="str">
        <f t="shared" si="38"/>
        <v>-</v>
      </c>
      <c r="T157" s="941" t="str">
        <f t="shared" si="39"/>
        <v>-</v>
      </c>
      <c r="U157" s="104" t="str">
        <f t="shared" si="40"/>
        <v>x</v>
      </c>
      <c r="V157" s="876" t="str">
        <f>IFERROR(_xlfn.RANK.EQ(U157,$U$16:$U$194,0)+COUNTIF(U$16:U157,U157)-1,"-")</f>
        <v>-</v>
      </c>
      <c r="W157" s="876"/>
      <c r="X157" s="828" t="str">
        <f t="shared" si="41"/>
        <v>-</v>
      </c>
      <c r="Y157" s="828" t="str">
        <f t="shared" si="42"/>
        <v>-</v>
      </c>
      <c r="Z157" s="941" t="str">
        <f t="shared" si="43"/>
        <v>-</v>
      </c>
      <c r="AA157" s="104" t="str">
        <f t="shared" si="44"/>
        <v>x</v>
      </c>
      <c r="AB157" s="876" t="str">
        <f>IFERROR(_xlfn.RANK.EQ(AA157,$AA$16:$AA$194,0)+COUNTIF(AA$16:AA157,AA157)-1,"-")</f>
        <v>-</v>
      </c>
      <c r="AC157" s="876"/>
      <c r="AD157" s="828" t="str">
        <f t="shared" si="45"/>
        <v>-</v>
      </c>
      <c r="AE157" s="828" t="str">
        <f t="shared" si="46"/>
        <v>-</v>
      </c>
      <c r="AF157" s="85" t="str">
        <f t="shared" si="47"/>
        <v>-</v>
      </c>
      <c r="AG157" s="102"/>
      <c r="AH157" s="1"/>
      <c r="AI157" s="1"/>
      <c r="AJ157" s="1"/>
      <c r="AK157" s="1"/>
      <c r="AL157" s="1"/>
      <c r="AM157" s="1"/>
      <c r="AN157" s="1"/>
      <c r="AO157" s="1"/>
      <c r="AP157" s="1"/>
      <c r="AQ157" s="1"/>
      <c r="AR157" s="1"/>
      <c r="AS157" s="1"/>
      <c r="AT157" s="1"/>
      <c r="AU157" s="1"/>
      <c r="AV157" s="1"/>
      <c r="AW157" s="1"/>
    </row>
    <row r="158" spans="1:49" ht="26.25" customHeight="1">
      <c r="A158" s="608" t="s">
        <v>604</v>
      </c>
      <c r="B158" s="605" t="s">
        <v>616</v>
      </c>
      <c r="C158" s="606" t="s">
        <v>191</v>
      </c>
      <c r="D158" s="605" t="s">
        <v>767</v>
      </c>
      <c r="E158" s="606" t="s">
        <v>366</v>
      </c>
      <c r="F158" s="690" t="s">
        <v>145</v>
      </c>
      <c r="G158" s="691" t="s">
        <v>145</v>
      </c>
      <c r="H158" s="691" t="s">
        <v>145</v>
      </c>
      <c r="I158" s="691" t="s">
        <v>145</v>
      </c>
      <c r="J158" s="691" t="s">
        <v>145</v>
      </c>
      <c r="M158" s="346">
        <v>143</v>
      </c>
      <c r="N158" s="346" t="s">
        <v>274</v>
      </c>
      <c r="O158" s="104">
        <f t="shared" si="36"/>
        <v>36</v>
      </c>
      <c r="P158" s="876">
        <f>IFERROR(_xlfn.RANK.EQ(O158,$O$16:$O$194,0)+COUNTIF(O$16:O158,O158)-1,"-")</f>
        <v>66</v>
      </c>
      <c r="Q158" s="876"/>
      <c r="R158" s="828" t="str">
        <f t="shared" si="37"/>
        <v>-</v>
      </c>
      <c r="S158" s="828" t="str">
        <f t="shared" si="38"/>
        <v>-</v>
      </c>
      <c r="T158" s="941" t="str">
        <f t="shared" si="39"/>
        <v>-</v>
      </c>
      <c r="U158" s="104">
        <f t="shared" si="40"/>
        <v>47</v>
      </c>
      <c r="V158" s="876">
        <f>IFERROR(_xlfn.RANK.EQ(U158,$U$16:$U$194,0)+COUNTIF(U$16:U158,U158)-1,"-")</f>
        <v>58</v>
      </c>
      <c r="W158" s="876"/>
      <c r="X158" s="828" t="str">
        <f t="shared" si="41"/>
        <v>-</v>
      </c>
      <c r="Y158" s="828" t="str">
        <f t="shared" si="42"/>
        <v>-</v>
      </c>
      <c r="Z158" s="941" t="str">
        <f t="shared" si="43"/>
        <v>-</v>
      </c>
      <c r="AA158" s="104">
        <f t="shared" si="44"/>
        <v>131</v>
      </c>
      <c r="AB158" s="876">
        <f>IFERROR(_xlfn.RANK.EQ(AA158,$AA$16:$AA$194,0)+COUNTIF(AA$16:AA158,AA158)-1,"-")</f>
        <v>7</v>
      </c>
      <c r="AC158" s="876"/>
      <c r="AD158" s="828" t="str">
        <f t="shared" si="45"/>
        <v>-</v>
      </c>
      <c r="AE158" s="828" t="str">
        <f t="shared" si="46"/>
        <v>-</v>
      </c>
      <c r="AF158" s="85" t="str">
        <f t="shared" si="47"/>
        <v>-</v>
      </c>
      <c r="AG158" s="102"/>
      <c r="AH158" s="1"/>
      <c r="AI158" s="1"/>
      <c r="AJ158" s="1"/>
      <c r="AK158" s="1"/>
      <c r="AL158" s="1"/>
      <c r="AM158" s="1"/>
      <c r="AN158" s="1"/>
      <c r="AO158" s="1"/>
      <c r="AP158" s="1"/>
      <c r="AQ158" s="1"/>
      <c r="AR158" s="1"/>
      <c r="AS158" s="1"/>
      <c r="AT158" s="1"/>
      <c r="AU158" s="1"/>
      <c r="AV158" s="1"/>
      <c r="AW158" s="1"/>
    </row>
    <row r="159" spans="1:49" ht="26.25" customHeight="1">
      <c r="A159" s="608" t="s">
        <v>604</v>
      </c>
      <c r="B159" s="605" t="s">
        <v>616</v>
      </c>
      <c r="C159" s="606" t="s">
        <v>191</v>
      </c>
      <c r="D159" s="605" t="s">
        <v>768</v>
      </c>
      <c r="E159" s="606" t="s">
        <v>280</v>
      </c>
      <c r="F159" s="690" t="s">
        <v>145</v>
      </c>
      <c r="G159" s="691" t="s">
        <v>145</v>
      </c>
      <c r="H159" s="691" t="s">
        <v>145</v>
      </c>
      <c r="I159" s="691" t="s">
        <v>145</v>
      </c>
      <c r="J159" s="691" t="s">
        <v>145</v>
      </c>
      <c r="M159" s="346">
        <v>144</v>
      </c>
      <c r="N159" s="346" t="s">
        <v>323</v>
      </c>
      <c r="O159" s="104" t="str">
        <f t="shared" si="36"/>
        <v>-</v>
      </c>
      <c r="P159" s="876" t="str">
        <f>IFERROR(_xlfn.RANK.EQ(O159,$O$16:$O$194,0)+COUNTIF(O$16:O159,O159)-1,"-")</f>
        <v>-</v>
      </c>
      <c r="Q159" s="876"/>
      <c r="R159" s="828" t="str">
        <f t="shared" si="37"/>
        <v>-</v>
      </c>
      <c r="S159" s="828" t="str">
        <f t="shared" si="38"/>
        <v>-</v>
      </c>
      <c r="T159" s="941" t="str">
        <f t="shared" si="39"/>
        <v>-</v>
      </c>
      <c r="U159" s="104" t="str">
        <f t="shared" si="40"/>
        <v>-</v>
      </c>
      <c r="V159" s="876" t="str">
        <f>IFERROR(_xlfn.RANK.EQ(U159,$U$16:$U$194,0)+COUNTIF(U$16:U159,U159)-1,"-")</f>
        <v>-</v>
      </c>
      <c r="W159" s="876"/>
      <c r="X159" s="828" t="str">
        <f t="shared" si="41"/>
        <v>-</v>
      </c>
      <c r="Y159" s="828" t="str">
        <f t="shared" si="42"/>
        <v>-</v>
      </c>
      <c r="Z159" s="941" t="str">
        <f t="shared" si="43"/>
        <v>-</v>
      </c>
      <c r="AA159" s="104" t="str">
        <f t="shared" si="44"/>
        <v>-</v>
      </c>
      <c r="AB159" s="876" t="str">
        <f>IFERROR(_xlfn.RANK.EQ(AA159,$AA$16:$AA$194,0)+COUNTIF(AA$16:AA159,AA159)-1,"-")</f>
        <v>-</v>
      </c>
      <c r="AC159" s="876"/>
      <c r="AD159" s="828" t="str">
        <f t="shared" si="45"/>
        <v>-</v>
      </c>
      <c r="AE159" s="828" t="str">
        <f t="shared" si="46"/>
        <v>-</v>
      </c>
      <c r="AF159" s="85" t="str">
        <f t="shared" si="47"/>
        <v>-</v>
      </c>
      <c r="AG159" s="102"/>
      <c r="AH159" s="1"/>
      <c r="AI159" s="1"/>
      <c r="AJ159" s="1"/>
      <c r="AK159" s="1"/>
      <c r="AL159" s="1"/>
      <c r="AM159" s="1"/>
      <c r="AN159" s="1"/>
      <c r="AO159" s="1"/>
      <c r="AP159" s="1"/>
      <c r="AQ159" s="1"/>
      <c r="AR159" s="1"/>
      <c r="AS159" s="1"/>
      <c r="AT159" s="1"/>
      <c r="AU159" s="1"/>
      <c r="AV159" s="1"/>
      <c r="AW159" s="1"/>
    </row>
    <row r="160" spans="1:49" ht="26.25" customHeight="1">
      <c r="A160" s="608" t="s">
        <v>604</v>
      </c>
      <c r="B160" s="605" t="s">
        <v>616</v>
      </c>
      <c r="C160" s="606" t="s">
        <v>191</v>
      </c>
      <c r="D160" s="605" t="s">
        <v>769</v>
      </c>
      <c r="E160" s="606" t="s">
        <v>277</v>
      </c>
      <c r="F160" s="690" t="s">
        <v>888</v>
      </c>
      <c r="G160" s="691" t="s">
        <v>888</v>
      </c>
      <c r="H160" s="691" t="s">
        <v>145</v>
      </c>
      <c r="I160" s="691" t="s">
        <v>888</v>
      </c>
      <c r="J160" s="691" t="s">
        <v>888</v>
      </c>
      <c r="M160" s="346">
        <v>145</v>
      </c>
      <c r="N160" s="346" t="s">
        <v>332</v>
      </c>
      <c r="O160" s="104" t="str">
        <f t="shared" si="36"/>
        <v>-</v>
      </c>
      <c r="P160" s="876" t="str">
        <f>IFERROR(_xlfn.RANK.EQ(O160,$O$16:$O$194,0)+COUNTIF(O$16:O160,O160)-1,"-")</f>
        <v>-</v>
      </c>
      <c r="Q160" s="876"/>
      <c r="R160" s="828" t="str">
        <f t="shared" si="37"/>
        <v>-</v>
      </c>
      <c r="S160" s="828" t="str">
        <f t="shared" si="38"/>
        <v>-</v>
      </c>
      <c r="T160" s="941" t="str">
        <f t="shared" si="39"/>
        <v>-</v>
      </c>
      <c r="U160" s="104" t="str">
        <f t="shared" si="40"/>
        <v>-</v>
      </c>
      <c r="V160" s="876" t="str">
        <f>IFERROR(_xlfn.RANK.EQ(U160,$U$16:$U$194,0)+COUNTIF(U$16:U160,U160)-1,"-")</f>
        <v>-</v>
      </c>
      <c r="W160" s="876"/>
      <c r="X160" s="828" t="str">
        <f t="shared" si="41"/>
        <v>-</v>
      </c>
      <c r="Y160" s="828" t="str">
        <f t="shared" si="42"/>
        <v>-</v>
      </c>
      <c r="Z160" s="941" t="str">
        <f t="shared" si="43"/>
        <v>-</v>
      </c>
      <c r="AA160" s="104" t="str">
        <f t="shared" si="44"/>
        <v>-</v>
      </c>
      <c r="AB160" s="876" t="str">
        <f>IFERROR(_xlfn.RANK.EQ(AA160,$AA$16:$AA$194,0)+COUNTIF(AA$16:AA160,AA160)-1,"-")</f>
        <v>-</v>
      </c>
      <c r="AC160" s="876"/>
      <c r="AD160" s="828" t="str">
        <f t="shared" si="45"/>
        <v>-</v>
      </c>
      <c r="AE160" s="828" t="str">
        <f t="shared" si="46"/>
        <v>-</v>
      </c>
      <c r="AF160" s="85" t="str">
        <f t="shared" si="47"/>
        <v>-</v>
      </c>
      <c r="AG160" s="102"/>
      <c r="AH160" s="1"/>
      <c r="AI160" s="1"/>
      <c r="AJ160" s="1"/>
      <c r="AK160" s="1"/>
      <c r="AL160" s="1"/>
      <c r="AM160" s="1"/>
      <c r="AN160" s="1"/>
      <c r="AO160" s="1"/>
      <c r="AP160" s="1"/>
      <c r="AQ160" s="1"/>
      <c r="AR160" s="1"/>
      <c r="AS160" s="1"/>
      <c r="AT160" s="1"/>
      <c r="AU160" s="1"/>
      <c r="AV160" s="1"/>
      <c r="AW160" s="1"/>
    </row>
    <row r="161" spans="1:49" ht="26.25" customHeight="1">
      <c r="A161" s="608" t="s">
        <v>604</v>
      </c>
      <c r="B161" s="605" t="s">
        <v>616</v>
      </c>
      <c r="C161" s="606" t="s">
        <v>191</v>
      </c>
      <c r="D161" s="605" t="s">
        <v>770</v>
      </c>
      <c r="E161" s="606" t="s">
        <v>257</v>
      </c>
      <c r="F161" s="690" t="s">
        <v>888</v>
      </c>
      <c r="G161" s="691" t="s">
        <v>888</v>
      </c>
      <c r="H161" s="691" t="s">
        <v>888</v>
      </c>
      <c r="I161" s="691" t="s">
        <v>888</v>
      </c>
      <c r="J161" s="691" t="s">
        <v>888</v>
      </c>
      <c r="M161" s="346">
        <v>146</v>
      </c>
      <c r="N161" s="346" t="s">
        <v>333</v>
      </c>
      <c r="O161" s="104" t="str">
        <f t="shared" si="36"/>
        <v>-</v>
      </c>
      <c r="P161" s="876" t="str">
        <f>IFERROR(_xlfn.RANK.EQ(O161,$O$16:$O$194,0)+COUNTIF(O$16:O161,O161)-1,"-")</f>
        <v>-</v>
      </c>
      <c r="Q161" s="876"/>
      <c r="R161" s="828" t="str">
        <f t="shared" si="37"/>
        <v>-</v>
      </c>
      <c r="S161" s="828" t="str">
        <f t="shared" si="38"/>
        <v>-</v>
      </c>
      <c r="T161" s="941" t="str">
        <f t="shared" si="39"/>
        <v>-</v>
      </c>
      <c r="U161" s="104" t="str">
        <f t="shared" si="40"/>
        <v>-</v>
      </c>
      <c r="V161" s="876" t="str">
        <f>IFERROR(_xlfn.RANK.EQ(U161,$U$16:$U$194,0)+COUNTIF(U$16:U161,U161)-1,"-")</f>
        <v>-</v>
      </c>
      <c r="W161" s="876"/>
      <c r="X161" s="828" t="str">
        <f t="shared" si="41"/>
        <v>-</v>
      </c>
      <c r="Y161" s="828" t="str">
        <f t="shared" si="42"/>
        <v>-</v>
      </c>
      <c r="Z161" s="941" t="str">
        <f t="shared" si="43"/>
        <v>-</v>
      </c>
      <c r="AA161" s="104" t="str">
        <f t="shared" si="44"/>
        <v>-</v>
      </c>
      <c r="AB161" s="876" t="str">
        <f>IFERROR(_xlfn.RANK.EQ(AA161,$AA$16:$AA$194,0)+COUNTIF(AA$16:AA161,AA161)-1,"-")</f>
        <v>-</v>
      </c>
      <c r="AC161" s="876"/>
      <c r="AD161" s="828" t="str">
        <f t="shared" si="45"/>
        <v>-</v>
      </c>
      <c r="AE161" s="828" t="str">
        <f t="shared" si="46"/>
        <v>-</v>
      </c>
      <c r="AF161" s="85" t="str">
        <f t="shared" si="47"/>
        <v>-</v>
      </c>
      <c r="AG161" s="102"/>
      <c r="AH161" s="1"/>
      <c r="AI161" s="1"/>
      <c r="AJ161" s="1"/>
      <c r="AK161" s="1"/>
      <c r="AL161" s="1"/>
      <c r="AM161" s="1"/>
      <c r="AN161" s="1"/>
      <c r="AO161" s="1"/>
      <c r="AP161" s="1"/>
      <c r="AQ161" s="1"/>
      <c r="AR161" s="1"/>
      <c r="AS161" s="1"/>
      <c r="AT161" s="1"/>
      <c r="AU161" s="1"/>
      <c r="AV161" s="1"/>
      <c r="AW161" s="1"/>
    </row>
    <row r="162" spans="1:49" ht="26.25" customHeight="1">
      <c r="A162" s="608" t="s">
        <v>604</v>
      </c>
      <c r="B162" s="605" t="s">
        <v>616</v>
      </c>
      <c r="C162" s="606" t="s">
        <v>191</v>
      </c>
      <c r="D162" s="605" t="s">
        <v>771</v>
      </c>
      <c r="E162" s="606" t="s">
        <v>274</v>
      </c>
      <c r="F162" s="690">
        <v>36</v>
      </c>
      <c r="G162" s="691">
        <v>131</v>
      </c>
      <c r="H162" s="691">
        <v>131</v>
      </c>
      <c r="I162" s="691">
        <v>131</v>
      </c>
      <c r="J162" s="691">
        <v>47</v>
      </c>
      <c r="M162" s="346">
        <v>147</v>
      </c>
      <c r="N162" s="346" t="s">
        <v>343</v>
      </c>
      <c r="O162" s="104" t="str">
        <f t="shared" si="36"/>
        <v>-</v>
      </c>
      <c r="P162" s="876" t="str">
        <f>IFERROR(_xlfn.RANK.EQ(O162,$O$16:$O$194,0)+COUNTIF(O$16:O162,O162)-1,"-")</f>
        <v>-</v>
      </c>
      <c r="Q162" s="876"/>
      <c r="R162" s="828" t="str">
        <f t="shared" si="37"/>
        <v>-</v>
      </c>
      <c r="S162" s="828" t="str">
        <f t="shared" si="38"/>
        <v>-</v>
      </c>
      <c r="T162" s="941" t="str">
        <f t="shared" si="39"/>
        <v>-</v>
      </c>
      <c r="U162" s="104" t="str">
        <f t="shared" si="40"/>
        <v>-</v>
      </c>
      <c r="V162" s="876" t="str">
        <f>IFERROR(_xlfn.RANK.EQ(U162,$U$16:$U$194,0)+COUNTIF(U$16:U162,U162)-1,"-")</f>
        <v>-</v>
      </c>
      <c r="W162" s="876"/>
      <c r="X162" s="828" t="str">
        <f t="shared" si="41"/>
        <v>-</v>
      </c>
      <c r="Y162" s="828" t="str">
        <f t="shared" si="42"/>
        <v>-</v>
      </c>
      <c r="Z162" s="941" t="str">
        <f t="shared" si="43"/>
        <v>-</v>
      </c>
      <c r="AA162" s="104" t="str">
        <f t="shared" si="44"/>
        <v>-</v>
      </c>
      <c r="AB162" s="876" t="str">
        <f>IFERROR(_xlfn.RANK.EQ(AA162,$AA$16:$AA$194,0)+COUNTIF(AA$16:AA162,AA162)-1,"-")</f>
        <v>-</v>
      </c>
      <c r="AC162" s="876"/>
      <c r="AD162" s="828" t="str">
        <f t="shared" si="45"/>
        <v>-</v>
      </c>
      <c r="AE162" s="828" t="str">
        <f t="shared" si="46"/>
        <v>-</v>
      </c>
      <c r="AF162" s="85" t="str">
        <f t="shared" si="47"/>
        <v>-</v>
      </c>
      <c r="AG162" s="102"/>
      <c r="AH162" s="1"/>
      <c r="AI162" s="1"/>
      <c r="AJ162" s="1"/>
      <c r="AK162" s="1"/>
      <c r="AL162" s="1"/>
      <c r="AM162" s="1"/>
      <c r="AN162" s="1"/>
      <c r="AO162" s="1"/>
      <c r="AP162" s="1"/>
      <c r="AQ162" s="1"/>
      <c r="AR162" s="1"/>
      <c r="AS162" s="1"/>
      <c r="AT162" s="1"/>
      <c r="AU162" s="1"/>
      <c r="AV162" s="1"/>
      <c r="AW162" s="1"/>
    </row>
    <row r="163" spans="1:49" ht="26.25" customHeight="1">
      <c r="A163" s="608" t="s">
        <v>604</v>
      </c>
      <c r="B163" s="605" t="s">
        <v>618</v>
      </c>
      <c r="C163" s="606" t="s">
        <v>195</v>
      </c>
      <c r="D163" s="605" t="s">
        <v>772</v>
      </c>
      <c r="E163" s="606" t="s">
        <v>323</v>
      </c>
      <c r="F163" s="690" t="s">
        <v>145</v>
      </c>
      <c r="G163" s="691" t="s">
        <v>145</v>
      </c>
      <c r="H163" s="691" t="s">
        <v>145</v>
      </c>
      <c r="I163" s="691" t="s">
        <v>145</v>
      </c>
      <c r="J163" s="691" t="s">
        <v>145</v>
      </c>
      <c r="M163" s="346">
        <v>148</v>
      </c>
      <c r="N163" s="346" t="s">
        <v>350</v>
      </c>
      <c r="O163" s="104" t="str">
        <f t="shared" si="36"/>
        <v>-</v>
      </c>
      <c r="P163" s="876" t="str">
        <f>IFERROR(_xlfn.RANK.EQ(O163,$O$16:$O$194,0)+COUNTIF(O$16:O163,O163)-1,"-")</f>
        <v>-</v>
      </c>
      <c r="Q163" s="876"/>
      <c r="R163" s="828" t="str">
        <f t="shared" si="37"/>
        <v>-</v>
      </c>
      <c r="S163" s="828" t="str">
        <f t="shared" si="38"/>
        <v>-</v>
      </c>
      <c r="T163" s="941" t="str">
        <f t="shared" si="39"/>
        <v>-</v>
      </c>
      <c r="U163" s="104" t="str">
        <f t="shared" si="40"/>
        <v>-</v>
      </c>
      <c r="V163" s="876" t="str">
        <f>IFERROR(_xlfn.RANK.EQ(U163,$U$16:$U$194,0)+COUNTIF(U$16:U163,U163)-1,"-")</f>
        <v>-</v>
      </c>
      <c r="W163" s="876"/>
      <c r="X163" s="828" t="str">
        <f t="shared" si="41"/>
        <v>-</v>
      </c>
      <c r="Y163" s="828" t="str">
        <f t="shared" si="42"/>
        <v>-</v>
      </c>
      <c r="Z163" s="941" t="str">
        <f t="shared" si="43"/>
        <v>-</v>
      </c>
      <c r="AA163" s="104" t="str">
        <f t="shared" si="44"/>
        <v>-</v>
      </c>
      <c r="AB163" s="876" t="str">
        <f>IFERROR(_xlfn.RANK.EQ(AA163,$AA$16:$AA$194,0)+COUNTIF(AA$16:AA163,AA163)-1,"-")</f>
        <v>-</v>
      </c>
      <c r="AC163" s="876"/>
      <c r="AD163" s="828" t="str">
        <f t="shared" si="45"/>
        <v>-</v>
      </c>
      <c r="AE163" s="828" t="str">
        <f t="shared" si="46"/>
        <v>-</v>
      </c>
      <c r="AF163" s="85" t="str">
        <f t="shared" si="47"/>
        <v>-</v>
      </c>
      <c r="AG163" s="102"/>
      <c r="AH163" s="1"/>
      <c r="AI163" s="1"/>
      <c r="AJ163" s="1"/>
      <c r="AK163" s="1"/>
      <c r="AL163" s="1"/>
      <c r="AM163" s="1"/>
      <c r="AN163" s="1"/>
      <c r="AO163" s="1"/>
      <c r="AP163" s="1"/>
      <c r="AQ163" s="1"/>
      <c r="AR163" s="1"/>
      <c r="AS163" s="1"/>
      <c r="AT163" s="1"/>
      <c r="AU163" s="1"/>
      <c r="AV163" s="1"/>
      <c r="AW163" s="1"/>
    </row>
    <row r="164" spans="1:49" ht="26.25" customHeight="1">
      <c r="A164" s="608" t="s">
        <v>604</v>
      </c>
      <c r="B164" s="605" t="s">
        <v>618</v>
      </c>
      <c r="C164" s="606" t="s">
        <v>195</v>
      </c>
      <c r="D164" s="605" t="s">
        <v>773</v>
      </c>
      <c r="E164" s="606" t="s">
        <v>332</v>
      </c>
      <c r="F164" s="690" t="s">
        <v>145</v>
      </c>
      <c r="G164" s="691" t="s">
        <v>145</v>
      </c>
      <c r="H164" s="691" t="s">
        <v>145</v>
      </c>
      <c r="I164" s="691" t="s">
        <v>145</v>
      </c>
      <c r="J164" s="691" t="s">
        <v>145</v>
      </c>
      <c r="M164" s="346">
        <v>149</v>
      </c>
      <c r="N164" s="346" t="s">
        <v>363</v>
      </c>
      <c r="O164" s="104" t="str">
        <f t="shared" si="36"/>
        <v>-</v>
      </c>
      <c r="P164" s="876" t="str">
        <f>IFERROR(_xlfn.RANK.EQ(O164,$O$16:$O$194,0)+COUNTIF(O$16:O164,O164)-1,"-")</f>
        <v>-</v>
      </c>
      <c r="Q164" s="876"/>
      <c r="R164" s="828" t="str">
        <f t="shared" si="37"/>
        <v>-</v>
      </c>
      <c r="S164" s="828" t="str">
        <f t="shared" si="38"/>
        <v>-</v>
      </c>
      <c r="T164" s="941" t="str">
        <f t="shared" si="39"/>
        <v>-</v>
      </c>
      <c r="U164" s="104" t="str">
        <f t="shared" si="40"/>
        <v>-</v>
      </c>
      <c r="V164" s="876" t="str">
        <f>IFERROR(_xlfn.RANK.EQ(U164,$U$16:$U$194,0)+COUNTIF(U$16:U164,U164)-1,"-")</f>
        <v>-</v>
      </c>
      <c r="W164" s="876"/>
      <c r="X164" s="828" t="str">
        <f t="shared" si="41"/>
        <v>-</v>
      </c>
      <c r="Y164" s="828" t="str">
        <f t="shared" si="42"/>
        <v>-</v>
      </c>
      <c r="Z164" s="941" t="str">
        <f t="shared" si="43"/>
        <v>-</v>
      </c>
      <c r="AA164" s="104" t="str">
        <f t="shared" si="44"/>
        <v>-</v>
      </c>
      <c r="AB164" s="876" t="str">
        <f>IFERROR(_xlfn.RANK.EQ(AA164,$AA$16:$AA$194,0)+COUNTIF(AA$16:AA164,AA164)-1,"-")</f>
        <v>-</v>
      </c>
      <c r="AC164" s="876"/>
      <c r="AD164" s="828" t="str">
        <f t="shared" si="45"/>
        <v>-</v>
      </c>
      <c r="AE164" s="828" t="str">
        <f t="shared" si="46"/>
        <v>-</v>
      </c>
      <c r="AF164" s="85" t="str">
        <f t="shared" si="47"/>
        <v>-</v>
      </c>
      <c r="AG164" s="102"/>
      <c r="AH164" s="1"/>
      <c r="AI164" s="1"/>
      <c r="AJ164" s="1"/>
      <c r="AK164" s="1"/>
      <c r="AL164" s="1"/>
      <c r="AM164" s="1"/>
      <c r="AN164" s="1"/>
      <c r="AO164" s="1"/>
      <c r="AP164" s="1"/>
      <c r="AQ164" s="1"/>
      <c r="AR164" s="1"/>
      <c r="AS164" s="1"/>
      <c r="AT164" s="1"/>
      <c r="AU164" s="1"/>
      <c r="AV164" s="1"/>
      <c r="AW164" s="1"/>
    </row>
    <row r="165" spans="1:49" ht="26.25" customHeight="1">
      <c r="A165" s="608" t="s">
        <v>604</v>
      </c>
      <c r="B165" s="605" t="s">
        <v>618</v>
      </c>
      <c r="C165" s="606" t="s">
        <v>195</v>
      </c>
      <c r="D165" s="605" t="s">
        <v>774</v>
      </c>
      <c r="E165" s="606" t="s">
        <v>333</v>
      </c>
      <c r="F165" s="690" t="s">
        <v>145</v>
      </c>
      <c r="G165" s="691" t="s">
        <v>145</v>
      </c>
      <c r="H165" s="691" t="s">
        <v>145</v>
      </c>
      <c r="I165" s="691" t="s">
        <v>145</v>
      </c>
      <c r="J165" s="691" t="s">
        <v>145</v>
      </c>
      <c r="M165" s="346">
        <v>150</v>
      </c>
      <c r="N165" s="346" t="s">
        <v>328</v>
      </c>
      <c r="O165" s="104" t="str">
        <f t="shared" si="36"/>
        <v>-</v>
      </c>
      <c r="P165" s="876" t="str">
        <f>IFERROR(_xlfn.RANK.EQ(O165,$O$16:$O$194,0)+COUNTIF(O$16:O165,O165)-1,"-")</f>
        <v>-</v>
      </c>
      <c r="Q165" s="876"/>
      <c r="R165" s="828" t="str">
        <f t="shared" si="37"/>
        <v>-</v>
      </c>
      <c r="S165" s="828" t="str">
        <f t="shared" si="38"/>
        <v>-</v>
      </c>
      <c r="T165" s="941" t="str">
        <f t="shared" si="39"/>
        <v>-</v>
      </c>
      <c r="U165" s="104" t="str">
        <f t="shared" si="40"/>
        <v>-</v>
      </c>
      <c r="V165" s="876" t="str">
        <f>IFERROR(_xlfn.RANK.EQ(U165,$U$16:$U$194,0)+COUNTIF(U$16:U165,U165)-1,"-")</f>
        <v>-</v>
      </c>
      <c r="W165" s="876"/>
      <c r="X165" s="828" t="str">
        <f t="shared" si="41"/>
        <v>-</v>
      </c>
      <c r="Y165" s="828" t="str">
        <f t="shared" si="42"/>
        <v>-</v>
      </c>
      <c r="Z165" s="941" t="str">
        <f t="shared" si="43"/>
        <v>-</v>
      </c>
      <c r="AA165" s="104" t="str">
        <f t="shared" si="44"/>
        <v>-</v>
      </c>
      <c r="AB165" s="876" t="str">
        <f>IFERROR(_xlfn.RANK.EQ(AA165,$AA$16:$AA$194,0)+COUNTIF(AA$16:AA165,AA165)-1,"-")</f>
        <v>-</v>
      </c>
      <c r="AC165" s="876"/>
      <c r="AD165" s="828" t="str">
        <f t="shared" si="45"/>
        <v>-</v>
      </c>
      <c r="AE165" s="828" t="str">
        <f t="shared" si="46"/>
        <v>-</v>
      </c>
      <c r="AF165" s="85" t="str">
        <f t="shared" si="47"/>
        <v>-</v>
      </c>
      <c r="AG165" s="102"/>
      <c r="AH165" s="1"/>
      <c r="AI165" s="1"/>
      <c r="AJ165" s="1"/>
      <c r="AK165" s="1"/>
      <c r="AL165" s="1"/>
      <c r="AM165" s="1"/>
      <c r="AN165" s="1"/>
      <c r="AO165" s="1"/>
      <c r="AP165" s="1"/>
      <c r="AQ165" s="1"/>
      <c r="AR165" s="1"/>
      <c r="AS165" s="1"/>
      <c r="AT165" s="1"/>
      <c r="AU165" s="1"/>
      <c r="AV165" s="1"/>
      <c r="AW165" s="1"/>
    </row>
    <row r="166" spans="1:49" ht="26.25" customHeight="1">
      <c r="A166" s="608" t="s">
        <v>604</v>
      </c>
      <c r="B166" s="605" t="s">
        <v>618</v>
      </c>
      <c r="C166" s="606" t="s">
        <v>195</v>
      </c>
      <c r="D166" s="605" t="s">
        <v>775</v>
      </c>
      <c r="E166" s="606" t="s">
        <v>343</v>
      </c>
      <c r="F166" s="690" t="s">
        <v>145</v>
      </c>
      <c r="G166" s="691" t="s">
        <v>145</v>
      </c>
      <c r="H166" s="691" t="s">
        <v>145</v>
      </c>
      <c r="I166" s="691" t="s">
        <v>145</v>
      </c>
      <c r="J166" s="691" t="s">
        <v>145</v>
      </c>
      <c r="M166" s="346">
        <v>151</v>
      </c>
      <c r="N166" s="346" t="s">
        <v>201</v>
      </c>
      <c r="O166" s="104">
        <f t="shared" si="36"/>
        <v>37</v>
      </c>
      <c r="P166" s="876">
        <f>IFERROR(_xlfn.RANK.EQ(O166,$O$16:$O$194,0)+COUNTIF(O$16:O166,O166)-1,"-")</f>
        <v>64</v>
      </c>
      <c r="Q166" s="876"/>
      <c r="R166" s="828" t="str">
        <f t="shared" si="37"/>
        <v>-</v>
      </c>
      <c r="S166" s="828" t="str">
        <f t="shared" si="38"/>
        <v>-</v>
      </c>
      <c r="T166" s="941" t="str">
        <f t="shared" si="39"/>
        <v>-</v>
      </c>
      <c r="U166" s="104">
        <f t="shared" si="40"/>
        <v>62</v>
      </c>
      <c r="V166" s="876">
        <f>IFERROR(_xlfn.RANK.EQ(U166,$U$16:$U$194,0)+COUNTIF(U$16:U166,U166)-1,"-")</f>
        <v>49</v>
      </c>
      <c r="W166" s="876"/>
      <c r="X166" s="828" t="str">
        <f t="shared" si="41"/>
        <v>-</v>
      </c>
      <c r="Y166" s="828" t="str">
        <f t="shared" si="42"/>
        <v>-</v>
      </c>
      <c r="Z166" s="941" t="str">
        <f t="shared" si="43"/>
        <v>-</v>
      </c>
      <c r="AA166" s="104">
        <f t="shared" si="44"/>
        <v>168</v>
      </c>
      <c r="AB166" s="876">
        <f>IFERROR(_xlfn.RANK.EQ(AA166,$AA$16:$AA$194,0)+COUNTIF(AA$16:AA166,AA166)-1,"-")</f>
        <v>3</v>
      </c>
      <c r="AC166" s="876"/>
      <c r="AD166" s="828" t="str">
        <f t="shared" si="45"/>
        <v>-</v>
      </c>
      <c r="AE166" s="828" t="str">
        <f t="shared" si="46"/>
        <v>-</v>
      </c>
      <c r="AF166" s="85" t="str">
        <f t="shared" si="47"/>
        <v>-</v>
      </c>
      <c r="AG166" s="102"/>
      <c r="AH166" s="1"/>
      <c r="AI166" s="1"/>
      <c r="AJ166" s="1"/>
      <c r="AK166" s="1"/>
      <c r="AL166" s="1"/>
      <c r="AM166" s="1"/>
      <c r="AN166" s="1"/>
      <c r="AO166" s="1"/>
      <c r="AP166" s="1"/>
      <c r="AQ166" s="1"/>
      <c r="AR166" s="1"/>
      <c r="AS166" s="1"/>
      <c r="AT166" s="1"/>
      <c r="AU166" s="1"/>
      <c r="AV166" s="1"/>
      <c r="AW166" s="1"/>
    </row>
    <row r="167" spans="1:49" ht="26.25" customHeight="1">
      <c r="A167" s="608" t="s">
        <v>604</v>
      </c>
      <c r="B167" s="605" t="s">
        <v>618</v>
      </c>
      <c r="C167" s="606" t="s">
        <v>195</v>
      </c>
      <c r="D167" s="605" t="s">
        <v>776</v>
      </c>
      <c r="E167" s="606" t="s">
        <v>350</v>
      </c>
      <c r="F167" s="690" t="s">
        <v>145</v>
      </c>
      <c r="G167" s="691" t="s">
        <v>145</v>
      </c>
      <c r="H167" s="691" t="s">
        <v>145</v>
      </c>
      <c r="I167" s="691" t="s">
        <v>145</v>
      </c>
      <c r="J167" s="691" t="s">
        <v>145</v>
      </c>
      <c r="M167" s="346">
        <v>152</v>
      </c>
      <c r="N167" s="346" t="s">
        <v>240</v>
      </c>
      <c r="O167" s="104" t="str">
        <f t="shared" si="36"/>
        <v>x</v>
      </c>
      <c r="P167" s="876" t="str">
        <f>IFERROR(_xlfn.RANK.EQ(O167,$O$16:$O$194,0)+COUNTIF(O$16:O167,O167)-1,"-")</f>
        <v>-</v>
      </c>
      <c r="Q167" s="876"/>
      <c r="R167" s="828" t="str">
        <f t="shared" si="37"/>
        <v>-</v>
      </c>
      <c r="S167" s="828" t="str">
        <f t="shared" si="38"/>
        <v>-</v>
      </c>
      <c r="T167" s="941" t="str">
        <f t="shared" si="39"/>
        <v>-</v>
      </c>
      <c r="U167" s="104" t="str">
        <f t="shared" si="40"/>
        <v>x</v>
      </c>
      <c r="V167" s="876" t="str">
        <f>IFERROR(_xlfn.RANK.EQ(U167,$U$16:$U$194,0)+COUNTIF(U$16:U167,U167)-1,"-")</f>
        <v>-</v>
      </c>
      <c r="W167" s="876"/>
      <c r="X167" s="828" t="str">
        <f t="shared" si="41"/>
        <v>-</v>
      </c>
      <c r="Y167" s="828" t="str">
        <f t="shared" si="42"/>
        <v>-</v>
      </c>
      <c r="Z167" s="941" t="str">
        <f t="shared" si="43"/>
        <v>-</v>
      </c>
      <c r="AA167" s="104" t="str">
        <f t="shared" si="44"/>
        <v>x</v>
      </c>
      <c r="AB167" s="876" t="str">
        <f>IFERROR(_xlfn.RANK.EQ(AA167,$AA$16:$AA$194,0)+COUNTIF(AA$16:AA167,AA167)-1,"-")</f>
        <v>-</v>
      </c>
      <c r="AC167" s="876"/>
      <c r="AD167" s="828" t="str">
        <f t="shared" si="45"/>
        <v>-</v>
      </c>
      <c r="AE167" s="828" t="str">
        <f t="shared" si="46"/>
        <v>-</v>
      </c>
      <c r="AF167" s="85" t="str">
        <f t="shared" si="47"/>
        <v>-</v>
      </c>
      <c r="AG167" s="102"/>
      <c r="AH167" s="1"/>
      <c r="AI167" s="1"/>
      <c r="AJ167" s="1"/>
      <c r="AK167" s="1"/>
      <c r="AL167" s="1"/>
      <c r="AM167" s="1"/>
      <c r="AN167" s="1"/>
      <c r="AO167" s="1"/>
      <c r="AP167" s="1"/>
      <c r="AQ167" s="1"/>
      <c r="AR167" s="1"/>
      <c r="AS167" s="1"/>
      <c r="AT167" s="1"/>
      <c r="AU167" s="1"/>
      <c r="AV167" s="1"/>
      <c r="AW167" s="1"/>
    </row>
    <row r="168" spans="1:49" ht="26.25" customHeight="1">
      <c r="A168" s="608" t="s">
        <v>604</v>
      </c>
      <c r="B168" s="605" t="s">
        <v>618</v>
      </c>
      <c r="C168" s="606" t="s">
        <v>195</v>
      </c>
      <c r="D168" s="605" t="s">
        <v>777</v>
      </c>
      <c r="E168" s="606" t="s">
        <v>363</v>
      </c>
      <c r="F168" s="690" t="s">
        <v>145</v>
      </c>
      <c r="G168" s="691" t="s">
        <v>145</v>
      </c>
      <c r="H168" s="691" t="s">
        <v>145</v>
      </c>
      <c r="I168" s="691" t="s">
        <v>145</v>
      </c>
      <c r="J168" s="691" t="s">
        <v>145</v>
      </c>
      <c r="M168" s="346">
        <v>153</v>
      </c>
      <c r="N168" s="346" t="s">
        <v>225</v>
      </c>
      <c r="O168" s="104" t="str">
        <f t="shared" si="36"/>
        <v>x</v>
      </c>
      <c r="P168" s="876" t="str">
        <f>IFERROR(_xlfn.RANK.EQ(O168,$O$16:$O$194,0)+COUNTIF(O$16:O168,O168)-1,"-")</f>
        <v>-</v>
      </c>
      <c r="Q168" s="876"/>
      <c r="R168" s="828" t="str">
        <f t="shared" si="37"/>
        <v>-</v>
      </c>
      <c r="S168" s="828" t="str">
        <f t="shared" si="38"/>
        <v>-</v>
      </c>
      <c r="T168" s="941" t="str">
        <f t="shared" si="39"/>
        <v>-</v>
      </c>
      <c r="U168" s="104" t="str">
        <f t="shared" si="40"/>
        <v>x</v>
      </c>
      <c r="V168" s="876" t="str">
        <f>IFERROR(_xlfn.RANK.EQ(U168,$U$16:$U$194,0)+COUNTIF(U$16:U168,U168)-1,"-")</f>
        <v>-</v>
      </c>
      <c r="W168" s="876"/>
      <c r="X168" s="828" t="str">
        <f t="shared" si="41"/>
        <v>-</v>
      </c>
      <c r="Y168" s="828" t="str">
        <f t="shared" si="42"/>
        <v>-</v>
      </c>
      <c r="Z168" s="941" t="str">
        <f t="shared" si="43"/>
        <v>-</v>
      </c>
      <c r="AA168" s="104" t="str">
        <f t="shared" si="44"/>
        <v>x</v>
      </c>
      <c r="AB168" s="876" t="str">
        <f>IFERROR(_xlfn.RANK.EQ(AA168,$AA$16:$AA$194,0)+COUNTIF(AA$16:AA168,AA168)-1,"-")</f>
        <v>-</v>
      </c>
      <c r="AC168" s="876"/>
      <c r="AD168" s="828" t="str">
        <f t="shared" si="45"/>
        <v>-</v>
      </c>
      <c r="AE168" s="828" t="str">
        <f t="shared" si="46"/>
        <v>-</v>
      </c>
      <c r="AF168" s="85" t="str">
        <f t="shared" si="47"/>
        <v>-</v>
      </c>
      <c r="AG168" s="102"/>
      <c r="AH168" s="1"/>
      <c r="AI168" s="1"/>
      <c r="AJ168" s="1"/>
      <c r="AK168" s="1"/>
      <c r="AL168" s="1"/>
      <c r="AM168" s="1"/>
      <c r="AN168" s="1"/>
      <c r="AO168" s="1"/>
      <c r="AP168" s="1"/>
      <c r="AQ168" s="1"/>
      <c r="AR168" s="1"/>
      <c r="AS168" s="1"/>
      <c r="AT168" s="1"/>
      <c r="AU168" s="1"/>
      <c r="AV168" s="1"/>
      <c r="AW168" s="1"/>
    </row>
    <row r="169" spans="1:49" ht="26.25" customHeight="1">
      <c r="A169" s="608" t="s">
        <v>604</v>
      </c>
      <c r="B169" s="605" t="s">
        <v>618</v>
      </c>
      <c r="C169" s="606" t="s">
        <v>195</v>
      </c>
      <c r="D169" s="605" t="s">
        <v>778</v>
      </c>
      <c r="E169" s="606" t="s">
        <v>328</v>
      </c>
      <c r="F169" s="690" t="s">
        <v>145</v>
      </c>
      <c r="G169" s="691" t="s">
        <v>145</v>
      </c>
      <c r="H169" s="691" t="s">
        <v>145</v>
      </c>
      <c r="I169" s="691" t="s">
        <v>145</v>
      </c>
      <c r="J169" s="691" t="s">
        <v>145</v>
      </c>
      <c r="M169" s="346">
        <v>154</v>
      </c>
      <c r="N169" s="346" t="s">
        <v>235</v>
      </c>
      <c r="O169" s="104">
        <f t="shared" si="36"/>
        <v>75</v>
      </c>
      <c r="P169" s="876">
        <f>IFERROR(_xlfn.RANK.EQ(O169,$O$16:$O$194,0)+COUNTIF(O$16:O169,O169)-1,"-")</f>
        <v>56</v>
      </c>
      <c r="Q169" s="876"/>
      <c r="R169" s="828" t="str">
        <f t="shared" si="37"/>
        <v>-</v>
      </c>
      <c r="S169" s="828" t="str">
        <f t="shared" si="38"/>
        <v>-</v>
      </c>
      <c r="T169" s="941" t="str">
        <f t="shared" si="39"/>
        <v>-</v>
      </c>
      <c r="U169" s="104">
        <f t="shared" si="40"/>
        <v>138</v>
      </c>
      <c r="V169" s="876">
        <f>IFERROR(_xlfn.RANK.EQ(U169,$U$16:$U$194,0)+COUNTIF(U$16:U169,U169)-1,"-")</f>
        <v>36</v>
      </c>
      <c r="W169" s="876"/>
      <c r="X169" s="828" t="str">
        <f t="shared" si="41"/>
        <v>-</v>
      </c>
      <c r="Y169" s="828" t="str">
        <f t="shared" si="42"/>
        <v>-</v>
      </c>
      <c r="Z169" s="941" t="str">
        <f t="shared" si="43"/>
        <v>-</v>
      </c>
      <c r="AA169" s="104">
        <f t="shared" si="44"/>
        <v>184</v>
      </c>
      <c r="AB169" s="876">
        <f>IFERROR(_xlfn.RANK.EQ(AA169,$AA$16:$AA$194,0)+COUNTIF(AA$16:AA169,AA169)-1,"-")</f>
        <v>2</v>
      </c>
      <c r="AC169" s="876"/>
      <c r="AD169" s="828" t="str">
        <f t="shared" si="45"/>
        <v>-</v>
      </c>
      <c r="AE169" s="828" t="str">
        <f t="shared" si="46"/>
        <v>-</v>
      </c>
      <c r="AF169" s="85" t="str">
        <f t="shared" si="47"/>
        <v>-</v>
      </c>
      <c r="AG169" s="102"/>
      <c r="AH169" s="1"/>
      <c r="AI169" s="1"/>
      <c r="AJ169" s="1"/>
      <c r="AK169" s="1"/>
      <c r="AL169" s="1"/>
      <c r="AM169" s="1"/>
      <c r="AN169" s="1"/>
      <c r="AO169" s="1"/>
      <c r="AP169" s="1"/>
      <c r="AQ169" s="1"/>
      <c r="AR169" s="1"/>
      <c r="AS169" s="1"/>
      <c r="AT169" s="1"/>
      <c r="AU169" s="1"/>
      <c r="AV169" s="1"/>
      <c r="AW169" s="1"/>
    </row>
    <row r="170" spans="1:49" ht="26.25" customHeight="1">
      <c r="A170" s="608" t="s">
        <v>604</v>
      </c>
      <c r="B170" s="605" t="s">
        <v>620</v>
      </c>
      <c r="C170" s="606" t="s">
        <v>183</v>
      </c>
      <c r="D170" s="605" t="s">
        <v>779</v>
      </c>
      <c r="E170" s="606" t="s">
        <v>208</v>
      </c>
      <c r="F170" s="690" t="s">
        <v>888</v>
      </c>
      <c r="G170" s="691" t="s">
        <v>888</v>
      </c>
      <c r="H170" s="691" t="s">
        <v>145</v>
      </c>
      <c r="I170" s="691" t="s">
        <v>888</v>
      </c>
      <c r="J170" s="691" t="s">
        <v>888</v>
      </c>
      <c r="M170" s="346">
        <v>155</v>
      </c>
      <c r="N170" s="346" t="s">
        <v>266</v>
      </c>
      <c r="O170" s="104">
        <f t="shared" si="36"/>
        <v>358</v>
      </c>
      <c r="P170" s="876">
        <f>IFERROR(_xlfn.RANK.EQ(O170,$O$16:$O$194,0)+COUNTIF(O$16:O170,O170)-1,"-")</f>
        <v>19</v>
      </c>
      <c r="Q170" s="876"/>
      <c r="R170" s="828" t="str">
        <f t="shared" si="37"/>
        <v>-</v>
      </c>
      <c r="S170" s="828" t="str">
        <f t="shared" si="38"/>
        <v>-</v>
      </c>
      <c r="T170" s="941" t="str">
        <f t="shared" si="39"/>
        <v>-</v>
      </c>
      <c r="U170" s="104">
        <f t="shared" si="40"/>
        <v>516</v>
      </c>
      <c r="V170" s="876">
        <f>IFERROR(_xlfn.RANK.EQ(U170,$U$16:$U$194,0)+COUNTIF(U$16:U170,U170)-1,"-")</f>
        <v>10</v>
      </c>
      <c r="W170" s="876"/>
      <c r="X170" s="828" t="str">
        <f t="shared" si="41"/>
        <v>-</v>
      </c>
      <c r="Y170" s="828" t="str">
        <f t="shared" si="42"/>
        <v>-</v>
      </c>
      <c r="Z170" s="941" t="str">
        <f t="shared" si="43"/>
        <v>-</v>
      </c>
      <c r="AA170" s="104">
        <f t="shared" si="44"/>
        <v>144</v>
      </c>
      <c r="AB170" s="876">
        <f>IFERROR(_xlfn.RANK.EQ(AA170,$AA$16:$AA$194,0)+COUNTIF(AA$16:AA170,AA170)-1,"-")</f>
        <v>5</v>
      </c>
      <c r="AC170" s="876"/>
      <c r="AD170" s="828" t="str">
        <f t="shared" si="45"/>
        <v>-</v>
      </c>
      <c r="AE170" s="828" t="str">
        <f t="shared" si="46"/>
        <v>-</v>
      </c>
      <c r="AF170" s="85" t="str">
        <f t="shared" si="47"/>
        <v>-</v>
      </c>
      <c r="AG170" s="102"/>
      <c r="AH170" s="1"/>
      <c r="AI170" s="1"/>
      <c r="AJ170" s="1"/>
      <c r="AK170" s="1"/>
      <c r="AL170" s="1"/>
      <c r="AM170" s="1"/>
      <c r="AN170" s="1"/>
      <c r="AO170" s="1"/>
      <c r="AP170" s="1"/>
      <c r="AQ170" s="1"/>
      <c r="AR170" s="1"/>
      <c r="AS170" s="1"/>
      <c r="AT170" s="1"/>
      <c r="AU170" s="1"/>
      <c r="AV170" s="1"/>
      <c r="AW170" s="1"/>
    </row>
    <row r="171" spans="1:49" ht="26.25" customHeight="1">
      <c r="A171" s="608" t="s">
        <v>604</v>
      </c>
      <c r="B171" s="605" t="s">
        <v>620</v>
      </c>
      <c r="C171" s="606" t="s">
        <v>183</v>
      </c>
      <c r="D171" s="605" t="s">
        <v>780</v>
      </c>
      <c r="E171" s="606" t="s">
        <v>201</v>
      </c>
      <c r="F171" s="690">
        <v>37</v>
      </c>
      <c r="G171" s="691">
        <v>168</v>
      </c>
      <c r="H171" s="691" t="s">
        <v>145</v>
      </c>
      <c r="I171" s="691">
        <v>168</v>
      </c>
      <c r="J171" s="691">
        <v>62</v>
      </c>
      <c r="M171" s="346">
        <v>156</v>
      </c>
      <c r="N171" s="346" t="s">
        <v>226</v>
      </c>
      <c r="O171" s="104">
        <f t="shared" si="36"/>
        <v>144</v>
      </c>
      <c r="P171" s="876">
        <f>IFERROR(_xlfn.RANK.EQ(O171,$O$16:$O$194,0)+COUNTIF(O$16:O171,O171)-1,"-")</f>
        <v>44</v>
      </c>
      <c r="Q171" s="876"/>
      <c r="R171" s="828" t="str">
        <f t="shared" si="37"/>
        <v>-</v>
      </c>
      <c r="S171" s="828" t="str">
        <f t="shared" si="38"/>
        <v>-</v>
      </c>
      <c r="T171" s="941" t="str">
        <f t="shared" si="39"/>
        <v>-</v>
      </c>
      <c r="U171" s="104">
        <f t="shared" si="40"/>
        <v>172</v>
      </c>
      <c r="V171" s="876">
        <f>IFERROR(_xlfn.RANK.EQ(U171,$U$16:$U$194,0)+COUNTIF(U$16:U171,U171)-1,"-")</f>
        <v>31</v>
      </c>
      <c r="W171" s="876"/>
      <c r="X171" s="828" t="str">
        <f t="shared" si="41"/>
        <v>-</v>
      </c>
      <c r="Y171" s="828" t="str">
        <f t="shared" si="42"/>
        <v>-</v>
      </c>
      <c r="Z171" s="941" t="str">
        <f t="shared" si="43"/>
        <v>-</v>
      </c>
      <c r="AA171" s="104">
        <f t="shared" si="44"/>
        <v>119</v>
      </c>
      <c r="AB171" s="876">
        <f>IFERROR(_xlfn.RANK.EQ(AA171,$AA$16:$AA$194,0)+COUNTIF(AA$16:AA171,AA171)-1,"-")</f>
        <v>12</v>
      </c>
      <c r="AC171" s="876"/>
      <c r="AD171" s="828" t="str">
        <f t="shared" si="45"/>
        <v>-</v>
      </c>
      <c r="AE171" s="828" t="str">
        <f t="shared" si="46"/>
        <v>-</v>
      </c>
      <c r="AF171" s="85" t="str">
        <f t="shared" si="47"/>
        <v>-</v>
      </c>
      <c r="AG171" s="102"/>
      <c r="AH171" s="1"/>
      <c r="AI171" s="1"/>
      <c r="AJ171" s="1"/>
      <c r="AK171" s="1"/>
      <c r="AL171" s="1"/>
      <c r="AM171" s="1"/>
      <c r="AN171" s="1"/>
      <c r="AO171" s="1"/>
      <c r="AP171" s="1"/>
      <c r="AQ171" s="1"/>
      <c r="AR171" s="1"/>
      <c r="AS171" s="1"/>
      <c r="AT171" s="1"/>
      <c r="AU171" s="1"/>
      <c r="AV171" s="1"/>
      <c r="AW171" s="1"/>
    </row>
    <row r="172" spans="1:49" ht="26.25" customHeight="1">
      <c r="A172" s="608" t="s">
        <v>604</v>
      </c>
      <c r="B172" s="605" t="s">
        <v>620</v>
      </c>
      <c r="C172" s="606" t="s">
        <v>183</v>
      </c>
      <c r="D172" s="605" t="s">
        <v>781</v>
      </c>
      <c r="E172" s="606" t="s">
        <v>240</v>
      </c>
      <c r="F172" s="690" t="s">
        <v>888</v>
      </c>
      <c r="G172" s="691" t="s">
        <v>888</v>
      </c>
      <c r="H172" s="691" t="s">
        <v>145</v>
      </c>
      <c r="I172" s="691" t="s">
        <v>888</v>
      </c>
      <c r="J172" s="691" t="s">
        <v>888</v>
      </c>
      <c r="M172" s="346">
        <v>157</v>
      </c>
      <c r="N172" s="346" t="s">
        <v>203</v>
      </c>
      <c r="O172" s="104">
        <f t="shared" si="36"/>
        <v>57</v>
      </c>
      <c r="P172" s="876">
        <f>IFERROR(_xlfn.RANK.EQ(O172,$O$16:$O$194,0)+COUNTIF(O$16:O172,O172)-1,"-")</f>
        <v>60</v>
      </c>
      <c r="Q172" s="876"/>
      <c r="R172" s="828" t="str">
        <f t="shared" si="37"/>
        <v>-</v>
      </c>
      <c r="S172" s="828" t="str">
        <f t="shared" si="38"/>
        <v>-</v>
      </c>
      <c r="T172" s="941" t="str">
        <f t="shared" si="39"/>
        <v>-</v>
      </c>
      <c r="U172" s="104">
        <f t="shared" si="40"/>
        <v>77</v>
      </c>
      <c r="V172" s="876">
        <f>IFERROR(_xlfn.RANK.EQ(U172,$U$16:$U$194,0)+COUNTIF(U$16:U172,U172)-1,"-")</f>
        <v>46</v>
      </c>
      <c r="W172" s="876"/>
      <c r="X172" s="828" t="str">
        <f t="shared" si="41"/>
        <v>-</v>
      </c>
      <c r="Y172" s="828" t="str">
        <f t="shared" si="42"/>
        <v>-</v>
      </c>
      <c r="Z172" s="941" t="str">
        <f t="shared" si="43"/>
        <v>-</v>
      </c>
      <c r="AA172" s="104">
        <f t="shared" si="44"/>
        <v>135</v>
      </c>
      <c r="AB172" s="876">
        <f>IFERROR(_xlfn.RANK.EQ(AA172,$AA$16:$AA$194,0)+COUNTIF(AA$16:AA172,AA172)-1,"-")</f>
        <v>6</v>
      </c>
      <c r="AC172" s="876"/>
      <c r="AD172" s="828" t="str">
        <f t="shared" si="45"/>
        <v>-</v>
      </c>
      <c r="AE172" s="828" t="str">
        <f t="shared" si="46"/>
        <v>-</v>
      </c>
      <c r="AF172" s="85" t="str">
        <f t="shared" si="47"/>
        <v>-</v>
      </c>
      <c r="AG172" s="102"/>
      <c r="AH172" s="1"/>
      <c r="AI172" s="1"/>
      <c r="AJ172" s="1"/>
      <c r="AK172" s="1"/>
      <c r="AL172" s="1"/>
      <c r="AM172" s="1"/>
      <c r="AN172" s="1"/>
      <c r="AO172" s="1"/>
      <c r="AP172" s="1"/>
      <c r="AQ172" s="1"/>
      <c r="AR172" s="1"/>
      <c r="AS172" s="1"/>
      <c r="AT172" s="1"/>
      <c r="AU172" s="1"/>
      <c r="AV172" s="1"/>
      <c r="AW172" s="1"/>
    </row>
    <row r="173" spans="1:49" ht="26.25" customHeight="1">
      <c r="A173" s="608" t="s">
        <v>604</v>
      </c>
      <c r="B173" s="605" t="s">
        <v>620</v>
      </c>
      <c r="C173" s="606" t="s">
        <v>183</v>
      </c>
      <c r="D173" s="605" t="s">
        <v>782</v>
      </c>
      <c r="E173" s="606" t="s">
        <v>225</v>
      </c>
      <c r="F173" s="690" t="s">
        <v>888</v>
      </c>
      <c r="G173" s="691" t="s">
        <v>888</v>
      </c>
      <c r="H173" s="691" t="s">
        <v>145</v>
      </c>
      <c r="I173" s="691" t="s">
        <v>888</v>
      </c>
      <c r="J173" s="691" t="s">
        <v>888</v>
      </c>
      <c r="M173" s="346">
        <v>158</v>
      </c>
      <c r="N173" s="346" t="s">
        <v>219</v>
      </c>
      <c r="O173" s="104" t="str">
        <f t="shared" si="36"/>
        <v>-</v>
      </c>
      <c r="P173" s="876" t="str">
        <f>IFERROR(_xlfn.RANK.EQ(O173,$O$16:$O$194,0)+COUNTIF(O$16:O173,O173)-1,"-")</f>
        <v>-</v>
      </c>
      <c r="Q173" s="876"/>
      <c r="R173" s="828" t="str">
        <f t="shared" si="37"/>
        <v>-</v>
      </c>
      <c r="S173" s="828" t="str">
        <f t="shared" si="38"/>
        <v>-</v>
      </c>
      <c r="T173" s="941" t="str">
        <f t="shared" si="39"/>
        <v>-</v>
      </c>
      <c r="U173" s="104" t="str">
        <f t="shared" si="40"/>
        <v>-</v>
      </c>
      <c r="V173" s="876" t="str">
        <f>IFERROR(_xlfn.RANK.EQ(U173,$U$16:$U$194,0)+COUNTIF(U$16:U173,U173)-1,"-")</f>
        <v>-</v>
      </c>
      <c r="W173" s="876"/>
      <c r="X173" s="828" t="str">
        <f t="shared" si="41"/>
        <v>-</v>
      </c>
      <c r="Y173" s="828" t="str">
        <f t="shared" si="42"/>
        <v>-</v>
      </c>
      <c r="Z173" s="941" t="str">
        <f t="shared" si="43"/>
        <v>-</v>
      </c>
      <c r="AA173" s="104" t="str">
        <f t="shared" si="44"/>
        <v>-</v>
      </c>
      <c r="AB173" s="876" t="str">
        <f>IFERROR(_xlfn.RANK.EQ(AA173,$AA$16:$AA$194,0)+COUNTIF(AA$16:AA173,AA173)-1,"-")</f>
        <v>-</v>
      </c>
      <c r="AC173" s="876"/>
      <c r="AD173" s="828" t="str">
        <f t="shared" si="45"/>
        <v>-</v>
      </c>
      <c r="AE173" s="828" t="str">
        <f t="shared" si="46"/>
        <v>-</v>
      </c>
      <c r="AF173" s="85" t="str">
        <f t="shared" si="47"/>
        <v>-</v>
      </c>
      <c r="AG173" s="102"/>
      <c r="AH173" s="1"/>
      <c r="AI173" s="1"/>
      <c r="AJ173" s="1"/>
      <c r="AK173" s="1"/>
      <c r="AL173" s="1"/>
      <c r="AM173" s="1"/>
      <c r="AN173" s="1"/>
      <c r="AO173" s="1"/>
      <c r="AP173" s="1"/>
      <c r="AQ173" s="1"/>
      <c r="AR173" s="1"/>
      <c r="AS173" s="1"/>
      <c r="AT173" s="1"/>
      <c r="AU173" s="1"/>
      <c r="AV173" s="1"/>
      <c r="AW173" s="1"/>
    </row>
    <row r="174" spans="1:49" ht="26.25" customHeight="1">
      <c r="A174" s="608" t="s">
        <v>604</v>
      </c>
      <c r="B174" s="605" t="s">
        <v>620</v>
      </c>
      <c r="C174" s="606" t="s">
        <v>183</v>
      </c>
      <c r="D174" s="605" t="s">
        <v>783</v>
      </c>
      <c r="E174" s="606" t="s">
        <v>235</v>
      </c>
      <c r="F174" s="690">
        <v>75</v>
      </c>
      <c r="G174" s="691">
        <v>184</v>
      </c>
      <c r="H174" s="691" t="s">
        <v>145</v>
      </c>
      <c r="I174" s="691">
        <v>184</v>
      </c>
      <c r="J174" s="691">
        <v>138</v>
      </c>
      <c r="M174" s="346">
        <v>159</v>
      </c>
      <c r="N174" s="346" t="s">
        <v>206</v>
      </c>
      <c r="O174" s="104" t="str">
        <f t="shared" si="36"/>
        <v>-</v>
      </c>
      <c r="P174" s="876" t="str">
        <f>IFERROR(_xlfn.RANK.EQ(O174,$O$16:$O$194,0)+COUNTIF(O$16:O174,O174)-1,"-")</f>
        <v>-</v>
      </c>
      <c r="Q174" s="876"/>
      <c r="R174" s="828" t="str">
        <f t="shared" si="37"/>
        <v>-</v>
      </c>
      <c r="S174" s="828" t="str">
        <f t="shared" si="38"/>
        <v>-</v>
      </c>
      <c r="T174" s="941" t="str">
        <f t="shared" si="39"/>
        <v>-</v>
      </c>
      <c r="U174" s="104" t="str">
        <f t="shared" si="40"/>
        <v>-</v>
      </c>
      <c r="V174" s="876" t="str">
        <f>IFERROR(_xlfn.RANK.EQ(U174,$U$16:$U$194,0)+COUNTIF(U$16:U174,U174)-1,"-")</f>
        <v>-</v>
      </c>
      <c r="W174" s="876"/>
      <c r="X174" s="828" t="str">
        <f t="shared" si="41"/>
        <v>-</v>
      </c>
      <c r="Y174" s="828" t="str">
        <f t="shared" si="42"/>
        <v>-</v>
      </c>
      <c r="Z174" s="941" t="str">
        <f t="shared" si="43"/>
        <v>-</v>
      </c>
      <c r="AA174" s="104" t="str">
        <f t="shared" si="44"/>
        <v>-</v>
      </c>
      <c r="AB174" s="876" t="str">
        <f>IFERROR(_xlfn.RANK.EQ(AA174,$AA$16:$AA$194,0)+COUNTIF(AA$16:AA174,AA174)-1,"-")</f>
        <v>-</v>
      </c>
      <c r="AC174" s="876"/>
      <c r="AD174" s="828" t="str">
        <f t="shared" si="45"/>
        <v>-</v>
      </c>
      <c r="AE174" s="828" t="str">
        <f t="shared" si="46"/>
        <v>-</v>
      </c>
      <c r="AF174" s="85" t="str">
        <f t="shared" si="47"/>
        <v>-</v>
      </c>
      <c r="AG174" s="102"/>
      <c r="AH174" s="1"/>
      <c r="AI174" s="1"/>
      <c r="AJ174" s="1"/>
      <c r="AK174" s="1"/>
      <c r="AL174" s="1"/>
      <c r="AM174" s="1"/>
      <c r="AN174" s="1"/>
      <c r="AO174" s="1"/>
      <c r="AP174" s="1"/>
      <c r="AQ174" s="1"/>
      <c r="AR174" s="1"/>
      <c r="AS174" s="1"/>
      <c r="AT174" s="1"/>
      <c r="AU174" s="1"/>
      <c r="AV174" s="1"/>
      <c r="AW174" s="1"/>
    </row>
    <row r="175" spans="1:49" ht="26.25" customHeight="1">
      <c r="A175" s="608" t="s">
        <v>604</v>
      </c>
      <c r="B175" s="605" t="s">
        <v>620</v>
      </c>
      <c r="C175" s="606" t="s">
        <v>183</v>
      </c>
      <c r="D175" s="605" t="s">
        <v>784</v>
      </c>
      <c r="E175" s="606" t="s">
        <v>266</v>
      </c>
      <c r="F175" s="690">
        <v>358</v>
      </c>
      <c r="G175" s="691">
        <v>144</v>
      </c>
      <c r="H175" s="691" t="s">
        <v>145</v>
      </c>
      <c r="I175" s="691">
        <v>144</v>
      </c>
      <c r="J175" s="691">
        <v>516</v>
      </c>
      <c r="M175" s="346">
        <v>160</v>
      </c>
      <c r="N175" s="346" t="s">
        <v>232</v>
      </c>
      <c r="O175" s="104" t="str">
        <f t="shared" si="36"/>
        <v>x</v>
      </c>
      <c r="P175" s="876" t="str">
        <f>IFERROR(_xlfn.RANK.EQ(O175,$O$16:$O$194,0)+COUNTIF(O$16:O175,O175)-1,"-")</f>
        <v>-</v>
      </c>
      <c r="Q175" s="876"/>
      <c r="R175" s="828" t="str">
        <f t="shared" si="37"/>
        <v>-</v>
      </c>
      <c r="S175" s="828" t="str">
        <f t="shared" si="38"/>
        <v>-</v>
      </c>
      <c r="T175" s="941" t="str">
        <f t="shared" si="39"/>
        <v>-</v>
      </c>
      <c r="U175" s="104" t="str">
        <f t="shared" si="40"/>
        <v>x</v>
      </c>
      <c r="V175" s="876" t="str">
        <f>IFERROR(_xlfn.RANK.EQ(U175,$U$16:$U$194,0)+COUNTIF(U$16:U175,U175)-1,"-")</f>
        <v>-</v>
      </c>
      <c r="W175" s="876"/>
      <c r="X175" s="828" t="str">
        <f t="shared" si="41"/>
        <v>-</v>
      </c>
      <c r="Y175" s="828" t="str">
        <f t="shared" si="42"/>
        <v>-</v>
      </c>
      <c r="Z175" s="941" t="str">
        <f t="shared" si="43"/>
        <v>-</v>
      </c>
      <c r="AA175" s="104" t="str">
        <f t="shared" si="44"/>
        <v>x</v>
      </c>
      <c r="AB175" s="876" t="str">
        <f>IFERROR(_xlfn.RANK.EQ(AA175,$AA$16:$AA$194,0)+COUNTIF(AA$16:AA175,AA175)-1,"-")</f>
        <v>-</v>
      </c>
      <c r="AC175" s="876"/>
      <c r="AD175" s="828" t="str">
        <f t="shared" si="45"/>
        <v>-</v>
      </c>
      <c r="AE175" s="828" t="str">
        <f t="shared" si="46"/>
        <v>-</v>
      </c>
      <c r="AF175" s="85" t="str">
        <f t="shared" si="47"/>
        <v>-</v>
      </c>
      <c r="AG175" s="102"/>
      <c r="AH175" s="1"/>
      <c r="AI175" s="1"/>
      <c r="AJ175" s="1"/>
      <c r="AK175" s="1"/>
      <c r="AL175" s="1"/>
      <c r="AM175" s="1"/>
      <c r="AN175" s="1"/>
      <c r="AO175" s="1"/>
      <c r="AP175" s="1"/>
      <c r="AQ175" s="1"/>
      <c r="AR175" s="1"/>
      <c r="AS175" s="1"/>
      <c r="AT175" s="1"/>
      <c r="AU175" s="1"/>
      <c r="AV175" s="1"/>
      <c r="AW175" s="1"/>
    </row>
    <row r="176" spans="1:49" ht="26.25" customHeight="1">
      <c r="A176" s="608" t="s">
        <v>604</v>
      </c>
      <c r="B176" s="605" t="s">
        <v>620</v>
      </c>
      <c r="C176" s="606" t="s">
        <v>183</v>
      </c>
      <c r="D176" s="605" t="s">
        <v>785</v>
      </c>
      <c r="E176" s="606" t="s">
        <v>226</v>
      </c>
      <c r="F176" s="690">
        <v>144</v>
      </c>
      <c r="G176" s="691">
        <v>119</v>
      </c>
      <c r="H176" s="691" t="s">
        <v>145</v>
      </c>
      <c r="I176" s="691">
        <v>119</v>
      </c>
      <c r="J176" s="691">
        <v>172</v>
      </c>
      <c r="M176" s="346">
        <v>161</v>
      </c>
      <c r="N176" s="346" t="s">
        <v>307</v>
      </c>
      <c r="O176" s="104" t="str">
        <f t="shared" si="36"/>
        <v>-</v>
      </c>
      <c r="P176" s="876" t="str">
        <f>IFERROR(_xlfn.RANK.EQ(O176,$O$16:$O$194,0)+COUNTIF(O$16:O176,O176)-1,"-")</f>
        <v>-</v>
      </c>
      <c r="Q176" s="876"/>
      <c r="R176" s="828" t="str">
        <f t="shared" si="37"/>
        <v>-</v>
      </c>
      <c r="S176" s="828" t="str">
        <f t="shared" si="38"/>
        <v>-</v>
      </c>
      <c r="T176" s="941" t="str">
        <f t="shared" si="39"/>
        <v>-</v>
      </c>
      <c r="U176" s="104" t="str">
        <f t="shared" si="40"/>
        <v>-</v>
      </c>
      <c r="V176" s="876" t="str">
        <f>IFERROR(_xlfn.RANK.EQ(U176,$U$16:$U$194,0)+COUNTIF(U$16:U176,U176)-1,"-")</f>
        <v>-</v>
      </c>
      <c r="W176" s="876"/>
      <c r="X176" s="828" t="str">
        <f t="shared" si="41"/>
        <v>-</v>
      </c>
      <c r="Y176" s="828" t="str">
        <f t="shared" si="42"/>
        <v>-</v>
      </c>
      <c r="Z176" s="941" t="str">
        <f t="shared" si="43"/>
        <v>-</v>
      </c>
      <c r="AA176" s="104" t="str">
        <f t="shared" si="44"/>
        <v>-</v>
      </c>
      <c r="AB176" s="876" t="str">
        <f>IFERROR(_xlfn.RANK.EQ(AA176,$AA$16:$AA$194,0)+COUNTIF(AA$16:AA176,AA176)-1,"-")</f>
        <v>-</v>
      </c>
      <c r="AC176" s="876"/>
      <c r="AD176" s="828" t="str">
        <f t="shared" si="45"/>
        <v>-</v>
      </c>
      <c r="AE176" s="828" t="str">
        <f t="shared" si="46"/>
        <v>-</v>
      </c>
      <c r="AF176" s="85" t="str">
        <f t="shared" si="47"/>
        <v>-</v>
      </c>
      <c r="AG176" s="102"/>
      <c r="AH176" s="1"/>
      <c r="AI176" s="1"/>
      <c r="AJ176" s="1"/>
      <c r="AK176" s="1"/>
      <c r="AL176" s="1"/>
      <c r="AM176" s="1"/>
      <c r="AN176" s="1"/>
      <c r="AO176" s="1"/>
      <c r="AP176" s="1"/>
      <c r="AQ176" s="1"/>
      <c r="AR176" s="1"/>
      <c r="AS176" s="1"/>
      <c r="AT176" s="1"/>
      <c r="AU176" s="1"/>
      <c r="AV176" s="1"/>
      <c r="AW176" s="1"/>
    </row>
    <row r="177" spans="1:49" ht="26.25" customHeight="1">
      <c r="A177" s="608" t="s">
        <v>604</v>
      </c>
      <c r="B177" s="605" t="s">
        <v>620</v>
      </c>
      <c r="C177" s="606" t="s">
        <v>183</v>
      </c>
      <c r="D177" s="605" t="s">
        <v>786</v>
      </c>
      <c r="E177" s="606" t="s">
        <v>203</v>
      </c>
      <c r="F177" s="690">
        <v>57</v>
      </c>
      <c r="G177" s="691">
        <v>135</v>
      </c>
      <c r="H177" s="691" t="s">
        <v>145</v>
      </c>
      <c r="I177" s="691">
        <v>135</v>
      </c>
      <c r="J177" s="691">
        <v>77</v>
      </c>
      <c r="M177" s="346">
        <v>162</v>
      </c>
      <c r="N177" s="346" t="s">
        <v>202</v>
      </c>
      <c r="O177" s="104">
        <f t="shared" si="36"/>
        <v>70</v>
      </c>
      <c r="P177" s="876">
        <f>IFERROR(_xlfn.RANK.EQ(O177,$O$16:$O$194,0)+COUNTIF(O$16:O177,O177)-1,"-")</f>
        <v>57</v>
      </c>
      <c r="Q177" s="876"/>
      <c r="R177" s="828" t="str">
        <f t="shared" si="37"/>
        <v>-</v>
      </c>
      <c r="S177" s="828" t="str">
        <f t="shared" si="38"/>
        <v>-</v>
      </c>
      <c r="T177" s="941" t="str">
        <f t="shared" si="39"/>
        <v>-</v>
      </c>
      <c r="U177" s="104">
        <f t="shared" si="40"/>
        <v>91</v>
      </c>
      <c r="V177" s="876">
        <f>IFERROR(_xlfn.RANK.EQ(U177,$U$16:$U$194,0)+COUNTIF(U$16:U177,U177)-1,"-")</f>
        <v>44</v>
      </c>
      <c r="W177" s="876"/>
      <c r="X177" s="828" t="str">
        <f t="shared" si="41"/>
        <v>-</v>
      </c>
      <c r="Y177" s="828" t="str">
        <f t="shared" si="42"/>
        <v>-</v>
      </c>
      <c r="Z177" s="941" t="str">
        <f t="shared" si="43"/>
        <v>-</v>
      </c>
      <c r="AA177" s="104">
        <f t="shared" si="44"/>
        <v>130</v>
      </c>
      <c r="AB177" s="876">
        <f>IFERROR(_xlfn.RANK.EQ(AA177,$AA$16:$AA$194,0)+COUNTIF(AA$16:AA177,AA177)-1,"-")</f>
        <v>8</v>
      </c>
      <c r="AC177" s="876"/>
      <c r="AD177" s="828" t="str">
        <f t="shared" si="45"/>
        <v>-</v>
      </c>
      <c r="AE177" s="828" t="str">
        <f t="shared" si="46"/>
        <v>-</v>
      </c>
      <c r="AF177" s="85" t="str">
        <f t="shared" si="47"/>
        <v>-</v>
      </c>
      <c r="AG177" s="102"/>
      <c r="AH177" s="1"/>
      <c r="AI177" s="1"/>
      <c r="AJ177" s="1"/>
      <c r="AK177" s="1"/>
      <c r="AL177" s="1"/>
      <c r="AM177" s="1"/>
      <c r="AN177" s="1"/>
      <c r="AO177" s="1"/>
      <c r="AP177" s="1"/>
      <c r="AQ177" s="1"/>
      <c r="AR177" s="1"/>
      <c r="AS177" s="1"/>
      <c r="AT177" s="1"/>
      <c r="AU177" s="1"/>
      <c r="AV177" s="1"/>
      <c r="AW177" s="1"/>
    </row>
    <row r="178" spans="1:49" ht="26.25" customHeight="1">
      <c r="A178" s="608" t="s">
        <v>604</v>
      </c>
      <c r="B178" s="605" t="s">
        <v>620</v>
      </c>
      <c r="C178" s="606" t="s">
        <v>183</v>
      </c>
      <c r="D178" s="605" t="s">
        <v>787</v>
      </c>
      <c r="E178" s="606" t="s">
        <v>219</v>
      </c>
      <c r="F178" s="690" t="s">
        <v>145</v>
      </c>
      <c r="G178" s="691" t="s">
        <v>145</v>
      </c>
      <c r="H178" s="691" t="s">
        <v>145</v>
      </c>
      <c r="I178" s="691" t="s">
        <v>145</v>
      </c>
      <c r="J178" s="691" t="s">
        <v>145</v>
      </c>
      <c r="M178" s="346">
        <v>163</v>
      </c>
      <c r="N178" s="346" t="s">
        <v>260</v>
      </c>
      <c r="O178" s="104" t="str">
        <f t="shared" si="36"/>
        <v>x</v>
      </c>
      <c r="P178" s="876" t="str">
        <f>IFERROR(_xlfn.RANK.EQ(O178,$O$16:$O$194,0)+COUNTIF(O$16:O178,O178)-1,"-")</f>
        <v>-</v>
      </c>
      <c r="Q178" s="876"/>
      <c r="R178" s="828" t="str">
        <f t="shared" si="37"/>
        <v>-</v>
      </c>
      <c r="S178" s="828" t="str">
        <f t="shared" si="38"/>
        <v>-</v>
      </c>
      <c r="T178" s="941" t="str">
        <f t="shared" si="39"/>
        <v>-</v>
      </c>
      <c r="U178" s="104" t="str">
        <f t="shared" si="40"/>
        <v>x</v>
      </c>
      <c r="V178" s="876" t="str">
        <f>IFERROR(_xlfn.RANK.EQ(U178,$U$16:$U$194,0)+COUNTIF(U$16:U178,U178)-1,"-")</f>
        <v>-</v>
      </c>
      <c r="W178" s="876"/>
      <c r="X178" s="828" t="str">
        <f t="shared" si="41"/>
        <v>-</v>
      </c>
      <c r="Y178" s="828" t="str">
        <f t="shared" si="42"/>
        <v>-</v>
      </c>
      <c r="Z178" s="941" t="str">
        <f t="shared" si="43"/>
        <v>-</v>
      </c>
      <c r="AA178" s="104" t="str">
        <f t="shared" si="44"/>
        <v>x</v>
      </c>
      <c r="AB178" s="876" t="str">
        <f>IFERROR(_xlfn.RANK.EQ(AA178,$AA$16:$AA$194,0)+COUNTIF(AA$16:AA178,AA178)-1,"-")</f>
        <v>-</v>
      </c>
      <c r="AC178" s="876"/>
      <c r="AD178" s="828" t="str">
        <f t="shared" si="45"/>
        <v>-</v>
      </c>
      <c r="AE178" s="828" t="str">
        <f t="shared" si="46"/>
        <v>-</v>
      </c>
      <c r="AF178" s="85" t="str">
        <f t="shared" si="47"/>
        <v>-</v>
      </c>
      <c r="AG178" s="102"/>
      <c r="AH178" s="1"/>
      <c r="AI178" s="1"/>
      <c r="AJ178" s="1"/>
      <c r="AK178" s="1"/>
      <c r="AL178" s="1"/>
      <c r="AM178" s="1"/>
      <c r="AN178" s="1"/>
      <c r="AO178" s="1"/>
      <c r="AP178" s="1"/>
      <c r="AQ178" s="1"/>
      <c r="AR178" s="1"/>
      <c r="AS178" s="1"/>
      <c r="AT178" s="1"/>
      <c r="AU178" s="1"/>
      <c r="AV178" s="1"/>
      <c r="AW178" s="1"/>
    </row>
    <row r="179" spans="1:49" ht="26.25" customHeight="1">
      <c r="A179" s="608" t="s">
        <v>604</v>
      </c>
      <c r="B179" s="605" t="s">
        <v>620</v>
      </c>
      <c r="C179" s="606" t="s">
        <v>183</v>
      </c>
      <c r="D179" s="605" t="s">
        <v>788</v>
      </c>
      <c r="E179" s="606" t="s">
        <v>206</v>
      </c>
      <c r="F179" s="690" t="s">
        <v>145</v>
      </c>
      <c r="G179" s="691" t="s">
        <v>145</v>
      </c>
      <c r="H179" s="691" t="s">
        <v>145</v>
      </c>
      <c r="I179" s="691" t="s">
        <v>145</v>
      </c>
      <c r="J179" s="691" t="s">
        <v>145</v>
      </c>
      <c r="M179" s="346">
        <v>164</v>
      </c>
      <c r="N179" s="346" t="s">
        <v>245</v>
      </c>
      <c r="O179" s="104" t="str">
        <f t="shared" si="36"/>
        <v>x</v>
      </c>
      <c r="P179" s="876" t="str">
        <f>IFERROR(_xlfn.RANK.EQ(O179,$O$16:$O$194,0)+COUNTIF(O$16:O179,O179)-1,"-")</f>
        <v>-</v>
      </c>
      <c r="Q179" s="876"/>
      <c r="R179" s="828" t="str">
        <f t="shared" si="37"/>
        <v>-</v>
      </c>
      <c r="S179" s="828" t="str">
        <f t="shared" si="38"/>
        <v>-</v>
      </c>
      <c r="T179" s="941" t="str">
        <f t="shared" si="39"/>
        <v>-</v>
      </c>
      <c r="U179" s="104" t="str">
        <f t="shared" si="40"/>
        <v>x</v>
      </c>
      <c r="V179" s="876" t="str">
        <f>IFERROR(_xlfn.RANK.EQ(U179,$U$16:$U$194,0)+COUNTIF(U$16:U179,U179)-1,"-")</f>
        <v>-</v>
      </c>
      <c r="W179" s="876"/>
      <c r="X179" s="828" t="str">
        <f t="shared" si="41"/>
        <v>-</v>
      </c>
      <c r="Y179" s="828" t="str">
        <f t="shared" si="42"/>
        <v>-</v>
      </c>
      <c r="Z179" s="941" t="str">
        <f t="shared" si="43"/>
        <v>-</v>
      </c>
      <c r="AA179" s="104" t="str">
        <f t="shared" si="44"/>
        <v>x</v>
      </c>
      <c r="AB179" s="876" t="str">
        <f>IFERROR(_xlfn.RANK.EQ(AA179,$AA$16:$AA$194,0)+COUNTIF(AA$16:AA179,AA179)-1,"-")</f>
        <v>-</v>
      </c>
      <c r="AC179" s="876"/>
      <c r="AD179" s="828" t="str">
        <f t="shared" si="45"/>
        <v>-</v>
      </c>
      <c r="AE179" s="828" t="str">
        <f t="shared" si="46"/>
        <v>-</v>
      </c>
      <c r="AF179" s="85" t="str">
        <f t="shared" si="47"/>
        <v>-</v>
      </c>
      <c r="AG179" s="102"/>
      <c r="AH179" s="1"/>
      <c r="AI179" s="1"/>
      <c r="AJ179" s="1"/>
      <c r="AK179" s="1"/>
      <c r="AL179" s="1"/>
      <c r="AM179" s="1"/>
      <c r="AN179" s="1"/>
      <c r="AO179" s="1"/>
      <c r="AP179" s="1"/>
      <c r="AQ179" s="1"/>
      <c r="AR179" s="1"/>
      <c r="AS179" s="1"/>
      <c r="AT179" s="1"/>
      <c r="AU179" s="1"/>
      <c r="AV179" s="1"/>
      <c r="AW179" s="1"/>
    </row>
    <row r="180" spans="1:49" ht="26.25" customHeight="1">
      <c r="A180" s="608" t="s">
        <v>604</v>
      </c>
      <c r="B180" s="605" t="s">
        <v>620</v>
      </c>
      <c r="C180" s="606" t="s">
        <v>183</v>
      </c>
      <c r="D180" s="605" t="s">
        <v>789</v>
      </c>
      <c r="E180" s="606" t="s">
        <v>232</v>
      </c>
      <c r="F180" s="690" t="s">
        <v>888</v>
      </c>
      <c r="G180" s="691" t="s">
        <v>888</v>
      </c>
      <c r="H180" s="691" t="s">
        <v>145</v>
      </c>
      <c r="I180" s="691" t="s">
        <v>888</v>
      </c>
      <c r="J180" s="691" t="s">
        <v>888</v>
      </c>
      <c r="M180" s="346">
        <v>165</v>
      </c>
      <c r="N180" s="346" t="s">
        <v>264</v>
      </c>
      <c r="O180" s="104" t="str">
        <f t="shared" si="36"/>
        <v>-</v>
      </c>
      <c r="P180" s="876" t="str">
        <f>IFERROR(_xlfn.RANK.EQ(O180,$O$16:$O$194,0)+COUNTIF(O$16:O180,O180)-1,"-")</f>
        <v>-</v>
      </c>
      <c r="Q180" s="876"/>
      <c r="R180" s="828" t="str">
        <f t="shared" si="37"/>
        <v>-</v>
      </c>
      <c r="S180" s="828" t="str">
        <f t="shared" si="38"/>
        <v>-</v>
      </c>
      <c r="T180" s="941" t="str">
        <f t="shared" si="39"/>
        <v>-</v>
      </c>
      <c r="U180" s="104" t="str">
        <f t="shared" si="40"/>
        <v>-</v>
      </c>
      <c r="V180" s="876" t="str">
        <f>IFERROR(_xlfn.RANK.EQ(U180,$U$16:$U$194,0)+COUNTIF(U$16:U180,U180)-1,"-")</f>
        <v>-</v>
      </c>
      <c r="W180" s="876"/>
      <c r="X180" s="828" t="str">
        <f t="shared" si="41"/>
        <v>-</v>
      </c>
      <c r="Y180" s="828" t="str">
        <f t="shared" si="42"/>
        <v>-</v>
      </c>
      <c r="Z180" s="941" t="str">
        <f t="shared" si="43"/>
        <v>-</v>
      </c>
      <c r="AA180" s="104" t="str">
        <f t="shared" si="44"/>
        <v>-</v>
      </c>
      <c r="AB180" s="876" t="str">
        <f>IFERROR(_xlfn.RANK.EQ(AA180,$AA$16:$AA$194,0)+COUNTIF(AA$16:AA180,AA180)-1,"-")</f>
        <v>-</v>
      </c>
      <c r="AC180" s="876"/>
      <c r="AD180" s="828" t="str">
        <f t="shared" si="45"/>
        <v>-</v>
      </c>
      <c r="AE180" s="828" t="str">
        <f t="shared" si="46"/>
        <v>-</v>
      </c>
      <c r="AF180" s="85" t="str">
        <f t="shared" si="47"/>
        <v>-</v>
      </c>
      <c r="AG180" s="102"/>
      <c r="AH180" s="1"/>
      <c r="AI180" s="1"/>
      <c r="AJ180" s="1"/>
      <c r="AK180" s="1"/>
      <c r="AL180" s="1"/>
      <c r="AM180" s="1"/>
      <c r="AN180" s="1"/>
      <c r="AO180" s="1"/>
      <c r="AP180" s="1"/>
      <c r="AQ180" s="1"/>
      <c r="AR180" s="1"/>
      <c r="AS180" s="1"/>
      <c r="AT180" s="1"/>
      <c r="AU180" s="1"/>
      <c r="AV180" s="1"/>
      <c r="AW180" s="1"/>
    </row>
    <row r="181" spans="1:49" ht="26.25" customHeight="1">
      <c r="A181" s="608" t="s">
        <v>604</v>
      </c>
      <c r="B181" s="605" t="s">
        <v>620</v>
      </c>
      <c r="C181" s="606" t="s">
        <v>183</v>
      </c>
      <c r="D181" s="605" t="s">
        <v>790</v>
      </c>
      <c r="E181" s="606" t="s">
        <v>307</v>
      </c>
      <c r="F181" s="690" t="s">
        <v>145</v>
      </c>
      <c r="G181" s="691" t="s">
        <v>145</v>
      </c>
      <c r="H181" s="691" t="s">
        <v>145</v>
      </c>
      <c r="I181" s="691" t="s">
        <v>145</v>
      </c>
      <c r="J181" s="691" t="s">
        <v>145</v>
      </c>
      <c r="M181" s="346">
        <v>166</v>
      </c>
      <c r="N181" s="346" t="s">
        <v>268</v>
      </c>
      <c r="O181" s="104" t="str">
        <f t="shared" si="36"/>
        <v>-</v>
      </c>
      <c r="P181" s="876" t="str">
        <f>IFERROR(_xlfn.RANK.EQ(O181,$O$16:$O$194,0)+COUNTIF(O$16:O181,O181)-1,"-")</f>
        <v>-</v>
      </c>
      <c r="Q181" s="876"/>
      <c r="R181" s="828" t="str">
        <f t="shared" si="37"/>
        <v>-</v>
      </c>
      <c r="S181" s="828" t="str">
        <f t="shared" si="38"/>
        <v>-</v>
      </c>
      <c r="T181" s="941" t="str">
        <f t="shared" si="39"/>
        <v>-</v>
      </c>
      <c r="U181" s="104" t="str">
        <f t="shared" si="40"/>
        <v>-</v>
      </c>
      <c r="V181" s="876" t="str">
        <f>IFERROR(_xlfn.RANK.EQ(U181,$U$16:$U$194,0)+COUNTIF(U$16:U181,U181)-1,"-")</f>
        <v>-</v>
      </c>
      <c r="W181" s="876"/>
      <c r="X181" s="828" t="str">
        <f t="shared" si="41"/>
        <v>-</v>
      </c>
      <c r="Y181" s="828" t="str">
        <f t="shared" si="42"/>
        <v>-</v>
      </c>
      <c r="Z181" s="941" t="str">
        <f t="shared" si="43"/>
        <v>-</v>
      </c>
      <c r="AA181" s="104" t="str">
        <f t="shared" si="44"/>
        <v>-</v>
      </c>
      <c r="AB181" s="876" t="str">
        <f>IFERROR(_xlfn.RANK.EQ(AA181,$AA$16:$AA$194,0)+COUNTIF(AA$16:AA181,AA181)-1,"-")</f>
        <v>-</v>
      </c>
      <c r="AC181" s="876"/>
      <c r="AD181" s="828" t="str">
        <f t="shared" si="45"/>
        <v>-</v>
      </c>
      <c r="AE181" s="828" t="str">
        <f t="shared" si="46"/>
        <v>-</v>
      </c>
      <c r="AF181" s="85" t="str">
        <f t="shared" si="47"/>
        <v>-</v>
      </c>
      <c r="AG181" s="102"/>
      <c r="AH181" s="1"/>
      <c r="AI181" s="1"/>
      <c r="AJ181" s="1"/>
      <c r="AK181" s="1"/>
      <c r="AL181" s="1"/>
      <c r="AM181" s="1"/>
      <c r="AN181" s="1"/>
      <c r="AO181" s="1"/>
      <c r="AP181" s="1"/>
      <c r="AQ181" s="1"/>
      <c r="AR181" s="1"/>
      <c r="AS181" s="1"/>
      <c r="AT181" s="1"/>
      <c r="AU181" s="1"/>
      <c r="AV181" s="1"/>
      <c r="AW181" s="1"/>
    </row>
    <row r="182" spans="1:49" ht="26.25" customHeight="1">
      <c r="A182" s="608" t="s">
        <v>604</v>
      </c>
      <c r="B182" s="605" t="s">
        <v>620</v>
      </c>
      <c r="C182" s="606" t="s">
        <v>183</v>
      </c>
      <c r="D182" s="605" t="s">
        <v>791</v>
      </c>
      <c r="E182" s="606" t="s">
        <v>202</v>
      </c>
      <c r="F182" s="690">
        <v>70</v>
      </c>
      <c r="G182" s="691">
        <v>130</v>
      </c>
      <c r="H182" s="691" t="s">
        <v>145</v>
      </c>
      <c r="I182" s="691">
        <v>130</v>
      </c>
      <c r="J182" s="691">
        <v>91</v>
      </c>
      <c r="M182" s="346">
        <v>167</v>
      </c>
      <c r="N182" s="346" t="s">
        <v>337</v>
      </c>
      <c r="O182" s="104" t="str">
        <f t="shared" si="36"/>
        <v>-</v>
      </c>
      <c r="P182" s="876" t="str">
        <f>IFERROR(_xlfn.RANK.EQ(O182,$O$16:$O$194,0)+COUNTIF(O$16:O182,O182)-1,"-")</f>
        <v>-</v>
      </c>
      <c r="Q182" s="876"/>
      <c r="R182" s="828" t="str">
        <f t="shared" si="37"/>
        <v>-</v>
      </c>
      <c r="S182" s="828" t="str">
        <f t="shared" si="38"/>
        <v>-</v>
      </c>
      <c r="T182" s="941" t="str">
        <f t="shared" si="39"/>
        <v>-</v>
      </c>
      <c r="U182" s="104" t="str">
        <f t="shared" si="40"/>
        <v>-</v>
      </c>
      <c r="V182" s="876" t="str">
        <f>IFERROR(_xlfn.RANK.EQ(U182,$U$16:$U$194,0)+COUNTIF(U$16:U182,U182)-1,"-")</f>
        <v>-</v>
      </c>
      <c r="W182" s="876"/>
      <c r="X182" s="828" t="str">
        <f t="shared" si="41"/>
        <v>-</v>
      </c>
      <c r="Y182" s="828" t="str">
        <f t="shared" si="42"/>
        <v>-</v>
      </c>
      <c r="Z182" s="941" t="str">
        <f t="shared" si="43"/>
        <v>-</v>
      </c>
      <c r="AA182" s="104" t="str">
        <f t="shared" si="44"/>
        <v>-</v>
      </c>
      <c r="AB182" s="876" t="str">
        <f>IFERROR(_xlfn.RANK.EQ(AA182,$AA$16:$AA$194,0)+COUNTIF(AA$16:AA182,AA182)-1,"-")</f>
        <v>-</v>
      </c>
      <c r="AC182" s="876"/>
      <c r="AD182" s="828" t="str">
        <f t="shared" si="45"/>
        <v>-</v>
      </c>
      <c r="AE182" s="828" t="str">
        <f t="shared" si="46"/>
        <v>-</v>
      </c>
      <c r="AF182" s="85" t="str">
        <f t="shared" si="47"/>
        <v>-</v>
      </c>
      <c r="AG182" s="102"/>
      <c r="AH182" s="1"/>
      <c r="AI182" s="1"/>
      <c r="AJ182" s="1"/>
      <c r="AK182" s="1"/>
      <c r="AL182" s="1"/>
      <c r="AM182" s="1"/>
      <c r="AN182" s="1"/>
      <c r="AO182" s="1"/>
      <c r="AP182" s="1"/>
      <c r="AQ182" s="1"/>
      <c r="AR182" s="1"/>
      <c r="AS182" s="1"/>
      <c r="AT182" s="1"/>
      <c r="AU182" s="1"/>
      <c r="AV182" s="1"/>
      <c r="AW182" s="1"/>
    </row>
    <row r="183" spans="1:49" ht="26.25" customHeight="1">
      <c r="A183" s="608" t="s">
        <v>604</v>
      </c>
      <c r="B183" s="605" t="s">
        <v>620</v>
      </c>
      <c r="C183" s="606" t="s">
        <v>183</v>
      </c>
      <c r="D183" s="605" t="s">
        <v>792</v>
      </c>
      <c r="E183" s="606" t="s">
        <v>260</v>
      </c>
      <c r="F183" s="690" t="s">
        <v>888</v>
      </c>
      <c r="G183" s="691" t="s">
        <v>888</v>
      </c>
      <c r="H183" s="691" t="s">
        <v>145</v>
      </c>
      <c r="I183" s="691" t="s">
        <v>888</v>
      </c>
      <c r="J183" s="691" t="s">
        <v>888</v>
      </c>
      <c r="M183" s="346">
        <v>168</v>
      </c>
      <c r="N183" s="346" t="s">
        <v>249</v>
      </c>
      <c r="O183" s="104" t="str">
        <f t="shared" si="36"/>
        <v>x</v>
      </c>
      <c r="P183" s="876" t="str">
        <f>IFERROR(_xlfn.RANK.EQ(O183,$O$16:$O$194,0)+COUNTIF(O$16:O183,O183)-1,"-")</f>
        <v>-</v>
      </c>
      <c r="Q183" s="876"/>
      <c r="R183" s="828" t="str">
        <f t="shared" si="37"/>
        <v>-</v>
      </c>
      <c r="S183" s="828" t="str">
        <f t="shared" si="38"/>
        <v>-</v>
      </c>
      <c r="T183" s="941" t="str">
        <f t="shared" si="39"/>
        <v>-</v>
      </c>
      <c r="U183" s="104" t="str">
        <f t="shared" si="40"/>
        <v>x</v>
      </c>
      <c r="V183" s="876" t="str">
        <f>IFERROR(_xlfn.RANK.EQ(U183,$U$16:$U$194,0)+COUNTIF(U$16:U183,U183)-1,"-")</f>
        <v>-</v>
      </c>
      <c r="W183" s="876"/>
      <c r="X183" s="828" t="str">
        <f t="shared" si="41"/>
        <v>-</v>
      </c>
      <c r="Y183" s="828" t="str">
        <f t="shared" si="42"/>
        <v>-</v>
      </c>
      <c r="Z183" s="941" t="str">
        <f t="shared" si="43"/>
        <v>-</v>
      </c>
      <c r="AA183" s="104" t="str">
        <f t="shared" si="44"/>
        <v>x</v>
      </c>
      <c r="AB183" s="876" t="str">
        <f>IFERROR(_xlfn.RANK.EQ(AA183,$AA$16:$AA$194,0)+COUNTIF(AA$16:AA183,AA183)-1,"-")</f>
        <v>-</v>
      </c>
      <c r="AC183" s="876"/>
      <c r="AD183" s="828" t="str">
        <f t="shared" si="45"/>
        <v>-</v>
      </c>
      <c r="AE183" s="828" t="str">
        <f t="shared" si="46"/>
        <v>-</v>
      </c>
      <c r="AF183" s="85" t="str">
        <f t="shared" si="47"/>
        <v>-</v>
      </c>
      <c r="AG183" s="1"/>
      <c r="AH183" s="1"/>
      <c r="AI183" s="1"/>
      <c r="AJ183" s="1"/>
      <c r="AK183" s="1"/>
      <c r="AL183" s="1"/>
      <c r="AM183" s="1"/>
      <c r="AN183" s="1"/>
      <c r="AO183" s="1"/>
      <c r="AP183" s="1"/>
      <c r="AQ183" s="1"/>
      <c r="AR183" s="1"/>
      <c r="AS183" s="1"/>
      <c r="AT183" s="1"/>
      <c r="AU183" s="1"/>
      <c r="AV183" s="1"/>
      <c r="AW183" s="1"/>
    </row>
    <row r="184" spans="1:49" ht="26.25" customHeight="1">
      <c r="A184" s="608" t="s">
        <v>604</v>
      </c>
      <c r="B184" s="605" t="s">
        <v>620</v>
      </c>
      <c r="C184" s="606" t="s">
        <v>183</v>
      </c>
      <c r="D184" s="605" t="s">
        <v>793</v>
      </c>
      <c r="E184" s="606" t="s">
        <v>245</v>
      </c>
      <c r="F184" s="690" t="s">
        <v>888</v>
      </c>
      <c r="G184" s="691" t="s">
        <v>888</v>
      </c>
      <c r="H184" s="691" t="s">
        <v>145</v>
      </c>
      <c r="I184" s="691" t="s">
        <v>888</v>
      </c>
      <c r="J184" s="691" t="s">
        <v>888</v>
      </c>
      <c r="M184" s="346">
        <v>169</v>
      </c>
      <c r="N184" s="346" t="s">
        <v>367</v>
      </c>
      <c r="O184" s="104" t="str">
        <f t="shared" si="36"/>
        <v>-</v>
      </c>
      <c r="P184" s="876" t="str">
        <f>IFERROR(_xlfn.RANK.EQ(O184,$O$16:$O$194,0)+COUNTIF(O$16:O184,O184)-1,"-")</f>
        <v>-</v>
      </c>
      <c r="Q184" s="876"/>
      <c r="R184" s="828" t="str">
        <f t="shared" si="37"/>
        <v>-</v>
      </c>
      <c r="S184" s="828" t="str">
        <f t="shared" si="38"/>
        <v>-</v>
      </c>
      <c r="T184" s="941" t="str">
        <f t="shared" si="39"/>
        <v>-</v>
      </c>
      <c r="U184" s="104" t="str">
        <f t="shared" si="40"/>
        <v>-</v>
      </c>
      <c r="V184" s="876" t="str">
        <f>IFERROR(_xlfn.RANK.EQ(U184,$U$16:$U$194,0)+COUNTIF(U$16:U184,U184)-1,"-")</f>
        <v>-</v>
      </c>
      <c r="W184" s="876"/>
      <c r="X184" s="828" t="str">
        <f t="shared" si="41"/>
        <v>-</v>
      </c>
      <c r="Y184" s="828" t="str">
        <f t="shared" si="42"/>
        <v>-</v>
      </c>
      <c r="Z184" s="941" t="str">
        <f t="shared" si="43"/>
        <v>-</v>
      </c>
      <c r="AA184" s="104" t="str">
        <f t="shared" si="44"/>
        <v>-</v>
      </c>
      <c r="AB184" s="876" t="str">
        <f>IFERROR(_xlfn.RANK.EQ(AA184,$AA$16:$AA$194,0)+COUNTIF(AA$16:AA184,AA184)-1,"-")</f>
        <v>-</v>
      </c>
      <c r="AC184" s="876"/>
      <c r="AD184" s="828" t="str">
        <f t="shared" si="45"/>
        <v>-</v>
      </c>
      <c r="AE184" s="828" t="str">
        <f t="shared" si="46"/>
        <v>-</v>
      </c>
      <c r="AF184" s="85" t="str">
        <f t="shared" si="47"/>
        <v>-</v>
      </c>
      <c r="AG184" s="1"/>
      <c r="AH184" s="1"/>
      <c r="AI184" s="1"/>
      <c r="AJ184" s="1"/>
      <c r="AK184" s="1"/>
      <c r="AL184" s="1"/>
      <c r="AM184" s="1"/>
      <c r="AN184" s="1"/>
      <c r="AO184" s="1"/>
      <c r="AP184" s="1"/>
      <c r="AQ184" s="1"/>
      <c r="AR184" s="1"/>
      <c r="AS184" s="1"/>
      <c r="AT184" s="1"/>
      <c r="AU184" s="1"/>
      <c r="AV184" s="1"/>
      <c r="AW184" s="1"/>
    </row>
    <row r="185" spans="1:49" ht="26.25" customHeight="1">
      <c r="A185" s="608" t="s">
        <v>604</v>
      </c>
      <c r="B185" s="605" t="s">
        <v>620</v>
      </c>
      <c r="C185" s="606" t="s">
        <v>183</v>
      </c>
      <c r="D185" s="605" t="s">
        <v>794</v>
      </c>
      <c r="E185" s="606" t="s">
        <v>264</v>
      </c>
      <c r="F185" s="690" t="s">
        <v>145</v>
      </c>
      <c r="G185" s="691" t="s">
        <v>145</v>
      </c>
      <c r="H185" s="691" t="s">
        <v>145</v>
      </c>
      <c r="I185" s="691" t="s">
        <v>145</v>
      </c>
      <c r="J185" s="691" t="s">
        <v>145</v>
      </c>
      <c r="M185" s="346">
        <v>170</v>
      </c>
      <c r="N185" s="346" t="s">
        <v>320</v>
      </c>
      <c r="O185" s="104" t="str">
        <f t="shared" si="36"/>
        <v>-</v>
      </c>
      <c r="P185" s="876" t="str">
        <f>IFERROR(_xlfn.RANK.EQ(O185,$O$16:$O$194,0)+COUNTIF(O$16:O185,O185)-1,"-")</f>
        <v>-</v>
      </c>
      <c r="Q185" s="876"/>
      <c r="R185" s="828" t="str">
        <f t="shared" si="37"/>
        <v>-</v>
      </c>
      <c r="S185" s="828" t="str">
        <f t="shared" si="38"/>
        <v>-</v>
      </c>
      <c r="T185" s="941" t="str">
        <f t="shared" si="39"/>
        <v>-</v>
      </c>
      <c r="U185" s="104" t="str">
        <f t="shared" si="40"/>
        <v>-</v>
      </c>
      <c r="V185" s="876" t="str">
        <f>IFERROR(_xlfn.RANK.EQ(U185,$U$16:$U$194,0)+COUNTIF(U$16:U185,U185)-1,"-")</f>
        <v>-</v>
      </c>
      <c r="W185" s="876"/>
      <c r="X185" s="828" t="str">
        <f t="shared" si="41"/>
        <v>-</v>
      </c>
      <c r="Y185" s="828" t="str">
        <f t="shared" si="42"/>
        <v>-</v>
      </c>
      <c r="Z185" s="941" t="str">
        <f t="shared" si="43"/>
        <v>-</v>
      </c>
      <c r="AA185" s="104" t="str">
        <f t="shared" si="44"/>
        <v>-</v>
      </c>
      <c r="AB185" s="876" t="str">
        <f>IFERROR(_xlfn.RANK.EQ(AA185,$AA$16:$AA$194,0)+COUNTIF(AA$16:AA185,AA185)-1,"-")</f>
        <v>-</v>
      </c>
      <c r="AC185" s="876"/>
      <c r="AD185" s="828" t="str">
        <f t="shared" si="45"/>
        <v>-</v>
      </c>
      <c r="AE185" s="828" t="str">
        <f t="shared" si="46"/>
        <v>-</v>
      </c>
      <c r="AF185" s="85" t="str">
        <f t="shared" si="47"/>
        <v>-</v>
      </c>
      <c r="AG185" s="1"/>
      <c r="AH185" s="1"/>
      <c r="AI185" s="1"/>
      <c r="AJ185" s="1"/>
      <c r="AK185" s="1"/>
      <c r="AL185" s="1"/>
      <c r="AM185" s="1"/>
      <c r="AN185" s="1"/>
      <c r="AO185" s="1"/>
      <c r="AP185" s="1"/>
      <c r="AQ185" s="1"/>
      <c r="AR185" s="1"/>
      <c r="AS185" s="1"/>
      <c r="AT185" s="1"/>
      <c r="AU185" s="1"/>
      <c r="AV185" s="1"/>
      <c r="AW185" s="1"/>
    </row>
    <row r="186" spans="1:49" ht="26.25" customHeight="1">
      <c r="A186" s="608" t="s">
        <v>604</v>
      </c>
      <c r="B186" s="605" t="s">
        <v>620</v>
      </c>
      <c r="C186" s="606" t="s">
        <v>183</v>
      </c>
      <c r="D186" s="605" t="s">
        <v>795</v>
      </c>
      <c r="E186" s="606" t="s">
        <v>268</v>
      </c>
      <c r="F186" s="690" t="s">
        <v>145</v>
      </c>
      <c r="G186" s="691" t="s">
        <v>145</v>
      </c>
      <c r="H186" s="691" t="s">
        <v>145</v>
      </c>
      <c r="I186" s="691" t="s">
        <v>145</v>
      </c>
      <c r="J186" s="691" t="s">
        <v>145</v>
      </c>
      <c r="M186" s="346">
        <v>171</v>
      </c>
      <c r="N186" s="346" t="s">
        <v>262</v>
      </c>
      <c r="O186" s="104" t="str">
        <f t="shared" si="36"/>
        <v>-</v>
      </c>
      <c r="P186" s="876" t="str">
        <f>IFERROR(_xlfn.RANK.EQ(O186,$O$16:$O$194,0)+COUNTIF(O$16:O186,O186)-1,"-")</f>
        <v>-</v>
      </c>
      <c r="Q186" s="876"/>
      <c r="R186" s="828" t="str">
        <f t="shared" si="37"/>
        <v>-</v>
      </c>
      <c r="S186" s="828" t="str">
        <f t="shared" si="38"/>
        <v>-</v>
      </c>
      <c r="T186" s="941" t="str">
        <f t="shared" si="39"/>
        <v>-</v>
      </c>
      <c r="U186" s="104" t="str">
        <f t="shared" si="40"/>
        <v>-</v>
      </c>
      <c r="V186" s="876" t="str">
        <f>IFERROR(_xlfn.RANK.EQ(U186,$U$16:$U$194,0)+COUNTIF(U$16:U186,U186)-1,"-")</f>
        <v>-</v>
      </c>
      <c r="W186" s="876"/>
      <c r="X186" s="828" t="str">
        <f t="shared" si="41"/>
        <v>-</v>
      </c>
      <c r="Y186" s="828" t="str">
        <f t="shared" si="42"/>
        <v>-</v>
      </c>
      <c r="Z186" s="941" t="str">
        <f t="shared" si="43"/>
        <v>-</v>
      </c>
      <c r="AA186" s="104" t="str">
        <f t="shared" si="44"/>
        <v>-</v>
      </c>
      <c r="AB186" s="876" t="str">
        <f>IFERROR(_xlfn.RANK.EQ(AA186,$AA$16:$AA$194,0)+COUNTIF(AA$16:AA186,AA186)-1,"-")</f>
        <v>-</v>
      </c>
      <c r="AC186" s="876"/>
      <c r="AD186" s="828" t="str">
        <f t="shared" si="45"/>
        <v>-</v>
      </c>
      <c r="AE186" s="828" t="str">
        <f t="shared" si="46"/>
        <v>-</v>
      </c>
      <c r="AF186" s="85" t="str">
        <f t="shared" si="47"/>
        <v>-</v>
      </c>
      <c r="AG186" s="1"/>
      <c r="AH186" s="1"/>
      <c r="AI186" s="1"/>
      <c r="AJ186" s="1"/>
      <c r="AK186" s="1"/>
      <c r="AL186" s="1"/>
      <c r="AM186" s="1"/>
      <c r="AN186" s="1"/>
      <c r="AO186" s="1"/>
      <c r="AP186" s="1"/>
      <c r="AQ186" s="1"/>
      <c r="AR186" s="1"/>
      <c r="AS186" s="1"/>
      <c r="AT186" s="1"/>
      <c r="AU186" s="1"/>
      <c r="AV186" s="1"/>
      <c r="AW186" s="1"/>
    </row>
    <row r="187" spans="1:49" ht="26.25" customHeight="1">
      <c r="A187" s="608" t="s">
        <v>604</v>
      </c>
      <c r="B187" s="605" t="s">
        <v>620</v>
      </c>
      <c r="C187" s="606" t="s">
        <v>183</v>
      </c>
      <c r="D187" s="605" t="s">
        <v>796</v>
      </c>
      <c r="E187" s="606" t="s">
        <v>337</v>
      </c>
      <c r="F187" s="690" t="s">
        <v>145</v>
      </c>
      <c r="G187" s="691" t="s">
        <v>145</v>
      </c>
      <c r="H187" s="691" t="s">
        <v>145</v>
      </c>
      <c r="I187" s="691" t="s">
        <v>145</v>
      </c>
      <c r="J187" s="691" t="s">
        <v>145</v>
      </c>
      <c r="M187" s="346">
        <v>172</v>
      </c>
      <c r="N187" s="346" t="s">
        <v>211</v>
      </c>
      <c r="O187" s="104" t="str">
        <f t="shared" si="36"/>
        <v>-</v>
      </c>
      <c r="P187" s="876" t="str">
        <f>IFERROR(_xlfn.RANK.EQ(O187,$O$16:$O$194,0)+COUNTIF(O$16:O187,O187)-1,"-")</f>
        <v>-</v>
      </c>
      <c r="Q187" s="876"/>
      <c r="R187" s="828" t="str">
        <f t="shared" si="37"/>
        <v>-</v>
      </c>
      <c r="S187" s="828" t="str">
        <f t="shared" si="38"/>
        <v>-</v>
      </c>
      <c r="T187" s="941" t="str">
        <f t="shared" si="39"/>
        <v>-</v>
      </c>
      <c r="U187" s="104" t="str">
        <f t="shared" si="40"/>
        <v>-</v>
      </c>
      <c r="V187" s="876" t="str">
        <f>IFERROR(_xlfn.RANK.EQ(U187,$U$16:$U$194,0)+COUNTIF(U$16:U187,U187)-1,"-")</f>
        <v>-</v>
      </c>
      <c r="W187" s="876"/>
      <c r="X187" s="828" t="str">
        <f t="shared" si="41"/>
        <v>-</v>
      </c>
      <c r="Y187" s="828" t="str">
        <f t="shared" si="42"/>
        <v>-</v>
      </c>
      <c r="Z187" s="941" t="str">
        <f t="shared" si="43"/>
        <v>-</v>
      </c>
      <c r="AA187" s="104" t="str">
        <f t="shared" si="44"/>
        <v>-</v>
      </c>
      <c r="AB187" s="876" t="str">
        <f>IFERROR(_xlfn.RANK.EQ(AA187,$AA$16:$AA$194,0)+COUNTIF(AA$16:AA187,AA187)-1,"-")</f>
        <v>-</v>
      </c>
      <c r="AC187" s="876"/>
      <c r="AD187" s="828" t="str">
        <f t="shared" si="45"/>
        <v>-</v>
      </c>
      <c r="AE187" s="828" t="str">
        <f t="shared" si="46"/>
        <v>-</v>
      </c>
      <c r="AF187" s="85" t="str">
        <f t="shared" si="47"/>
        <v>-</v>
      </c>
      <c r="AG187" s="1"/>
      <c r="AH187" s="1"/>
      <c r="AI187" s="1"/>
      <c r="AJ187" s="1"/>
      <c r="AK187" s="1"/>
      <c r="AL187" s="1"/>
      <c r="AM187" s="1"/>
      <c r="AN187" s="1"/>
      <c r="AO187" s="1"/>
      <c r="AP187" s="1"/>
      <c r="AQ187" s="1"/>
      <c r="AR187" s="1"/>
      <c r="AS187" s="1"/>
      <c r="AT187" s="1"/>
      <c r="AU187" s="1"/>
      <c r="AV187" s="1"/>
      <c r="AW187" s="1"/>
    </row>
    <row r="188" spans="1:49" ht="26.25" customHeight="1">
      <c r="A188" s="608" t="s">
        <v>604</v>
      </c>
      <c r="B188" s="605" t="s">
        <v>620</v>
      </c>
      <c r="C188" s="606" t="s">
        <v>183</v>
      </c>
      <c r="D188" s="605" t="s">
        <v>797</v>
      </c>
      <c r="E188" s="606" t="s">
        <v>249</v>
      </c>
      <c r="F188" s="690" t="s">
        <v>888</v>
      </c>
      <c r="G188" s="691" t="s">
        <v>888</v>
      </c>
      <c r="H188" s="691" t="s">
        <v>145</v>
      </c>
      <c r="I188" s="691" t="s">
        <v>888</v>
      </c>
      <c r="J188" s="691" t="s">
        <v>888</v>
      </c>
      <c r="M188" s="346">
        <v>173</v>
      </c>
      <c r="N188" s="346" t="s">
        <v>273</v>
      </c>
      <c r="O188" s="104" t="str">
        <f t="shared" si="36"/>
        <v>x</v>
      </c>
      <c r="P188" s="876" t="str">
        <f>IFERROR(_xlfn.RANK.EQ(O188,$O$16:$O$194,0)+COUNTIF(O$16:O188,O188)-1,"-")</f>
        <v>-</v>
      </c>
      <c r="Q188" s="876"/>
      <c r="R188" s="828" t="str">
        <f t="shared" si="37"/>
        <v>-</v>
      </c>
      <c r="S188" s="828" t="str">
        <f t="shared" si="38"/>
        <v>-</v>
      </c>
      <c r="T188" s="941" t="str">
        <f t="shared" si="39"/>
        <v>-</v>
      </c>
      <c r="U188" s="104" t="str">
        <f t="shared" si="40"/>
        <v>x</v>
      </c>
      <c r="V188" s="876" t="str">
        <f>IFERROR(_xlfn.RANK.EQ(U188,$U$16:$U$194,0)+COUNTIF(U$16:U188,U188)-1,"-")</f>
        <v>-</v>
      </c>
      <c r="W188" s="876"/>
      <c r="X188" s="828" t="str">
        <f t="shared" si="41"/>
        <v>-</v>
      </c>
      <c r="Y188" s="828" t="str">
        <f t="shared" si="42"/>
        <v>-</v>
      </c>
      <c r="Z188" s="941" t="str">
        <f t="shared" si="43"/>
        <v>-</v>
      </c>
      <c r="AA188" s="104">
        <f t="shared" si="44"/>
        <v>109</v>
      </c>
      <c r="AB188" s="876">
        <f>IFERROR(_xlfn.RANK.EQ(AA188,$AA$16:$AA$194,0)+COUNTIF(AA$16:AA188,AA188)-1,"-")</f>
        <v>16</v>
      </c>
      <c r="AC188" s="876"/>
      <c r="AD188" s="828" t="str">
        <f t="shared" si="45"/>
        <v>-</v>
      </c>
      <c r="AE188" s="828" t="str">
        <f t="shared" si="46"/>
        <v>-</v>
      </c>
      <c r="AF188" s="85" t="str">
        <f t="shared" si="47"/>
        <v>-</v>
      </c>
      <c r="AG188" s="1"/>
      <c r="AH188" s="1"/>
      <c r="AI188" s="1"/>
      <c r="AJ188" s="1"/>
      <c r="AK188" s="1"/>
      <c r="AL188" s="1"/>
      <c r="AM188" s="1"/>
      <c r="AN188" s="1"/>
      <c r="AO188" s="1"/>
      <c r="AP188" s="1"/>
      <c r="AQ188" s="1"/>
      <c r="AR188" s="1"/>
      <c r="AS188" s="1"/>
      <c r="AT188" s="1"/>
      <c r="AU188" s="1"/>
      <c r="AV188" s="1"/>
      <c r="AW188" s="1"/>
    </row>
    <row r="189" spans="1:49" ht="26.25" customHeight="1">
      <c r="A189" s="608" t="s">
        <v>604</v>
      </c>
      <c r="B189" s="605" t="s">
        <v>622</v>
      </c>
      <c r="C189" s="606" t="s">
        <v>189</v>
      </c>
      <c r="D189" s="605" t="s">
        <v>798</v>
      </c>
      <c r="E189" s="606" t="s">
        <v>300</v>
      </c>
      <c r="F189" s="690" t="s">
        <v>145</v>
      </c>
      <c r="G189" s="691" t="s">
        <v>145</v>
      </c>
      <c r="H189" s="691" t="s">
        <v>145</v>
      </c>
      <c r="I189" s="691" t="s">
        <v>145</v>
      </c>
      <c r="J189" s="691" t="s">
        <v>145</v>
      </c>
      <c r="M189" s="346">
        <v>174</v>
      </c>
      <c r="N189" s="346" t="s">
        <v>313</v>
      </c>
      <c r="O189" s="104" t="str">
        <f t="shared" si="36"/>
        <v>x</v>
      </c>
      <c r="P189" s="876" t="str">
        <f>IFERROR(_xlfn.RANK.EQ(O189,$O$16:$O$194,0)+COUNTIF(O$16:O189,O189)-1,"-")</f>
        <v>-</v>
      </c>
      <c r="Q189" s="876"/>
      <c r="R189" s="828" t="str">
        <f t="shared" si="37"/>
        <v>-</v>
      </c>
      <c r="S189" s="828" t="str">
        <f t="shared" si="38"/>
        <v>-</v>
      </c>
      <c r="T189" s="941" t="str">
        <f t="shared" si="39"/>
        <v>-</v>
      </c>
      <c r="U189" s="104" t="str">
        <f t="shared" si="40"/>
        <v>x</v>
      </c>
      <c r="V189" s="876" t="str">
        <f>IFERROR(_xlfn.RANK.EQ(U189,$U$16:$U$194,0)+COUNTIF(U$16:U189,U189)-1,"-")</f>
        <v>-</v>
      </c>
      <c r="W189" s="876"/>
      <c r="X189" s="828" t="str">
        <f t="shared" si="41"/>
        <v>-</v>
      </c>
      <c r="Y189" s="828" t="str">
        <f t="shared" si="42"/>
        <v>-</v>
      </c>
      <c r="Z189" s="941" t="str">
        <f t="shared" si="43"/>
        <v>-</v>
      </c>
      <c r="AA189" s="104" t="str">
        <f t="shared" si="44"/>
        <v>x</v>
      </c>
      <c r="AB189" s="876" t="str">
        <f>IFERROR(_xlfn.RANK.EQ(AA189,$AA$16:$AA$194,0)+COUNTIF(AA$16:AA189,AA189)-1,"-")</f>
        <v>-</v>
      </c>
      <c r="AC189" s="876"/>
      <c r="AD189" s="828" t="str">
        <f t="shared" si="45"/>
        <v>-</v>
      </c>
      <c r="AE189" s="828" t="str">
        <f t="shared" si="46"/>
        <v>-</v>
      </c>
      <c r="AF189" s="85" t="str">
        <f t="shared" si="47"/>
        <v>-</v>
      </c>
      <c r="AG189" s="1"/>
      <c r="AH189" s="1"/>
      <c r="AI189" s="1"/>
      <c r="AJ189" s="1"/>
      <c r="AK189" s="1"/>
      <c r="AL189" s="1"/>
      <c r="AM189" s="1"/>
      <c r="AN189" s="1"/>
      <c r="AO189" s="1"/>
      <c r="AP189" s="1"/>
      <c r="AQ189" s="1"/>
      <c r="AR189" s="1"/>
      <c r="AS189" s="1"/>
      <c r="AT189" s="1"/>
      <c r="AU189" s="1"/>
      <c r="AV189" s="1"/>
      <c r="AW189" s="1"/>
    </row>
    <row r="190" spans="1:49" ht="26.25" customHeight="1">
      <c r="A190" s="608" t="s">
        <v>604</v>
      </c>
      <c r="B190" s="605" t="s">
        <v>622</v>
      </c>
      <c r="C190" s="606" t="s">
        <v>189</v>
      </c>
      <c r="D190" s="605" t="s">
        <v>799</v>
      </c>
      <c r="E190" s="606" t="s">
        <v>367</v>
      </c>
      <c r="F190" s="690" t="s">
        <v>145</v>
      </c>
      <c r="G190" s="691" t="s">
        <v>145</v>
      </c>
      <c r="H190" s="691" t="s">
        <v>145</v>
      </c>
      <c r="I190" s="691" t="s">
        <v>145</v>
      </c>
      <c r="J190" s="691" t="s">
        <v>145</v>
      </c>
      <c r="M190" s="346">
        <v>175</v>
      </c>
      <c r="N190" s="346" t="s">
        <v>345</v>
      </c>
      <c r="O190" s="104" t="str">
        <f t="shared" si="36"/>
        <v>-</v>
      </c>
      <c r="P190" s="876" t="str">
        <f>IFERROR(_xlfn.RANK.EQ(O190,$O$16:$O$194,0)+COUNTIF(O$16:O190,O190)-1,"-")</f>
        <v>-</v>
      </c>
      <c r="Q190" s="876"/>
      <c r="R190" s="828" t="str">
        <f t="shared" si="37"/>
        <v>-</v>
      </c>
      <c r="S190" s="828" t="str">
        <f t="shared" si="38"/>
        <v>-</v>
      </c>
      <c r="T190" s="941" t="str">
        <f t="shared" si="39"/>
        <v>-</v>
      </c>
      <c r="U190" s="104" t="str">
        <f t="shared" si="40"/>
        <v>-</v>
      </c>
      <c r="V190" s="876" t="str">
        <f>IFERROR(_xlfn.RANK.EQ(U190,$U$16:$U$194,0)+COUNTIF(U$16:U190,U190)-1,"-")</f>
        <v>-</v>
      </c>
      <c r="W190" s="876"/>
      <c r="X190" s="828" t="str">
        <f t="shared" si="41"/>
        <v>-</v>
      </c>
      <c r="Y190" s="828" t="str">
        <f t="shared" si="42"/>
        <v>-</v>
      </c>
      <c r="Z190" s="941" t="str">
        <f t="shared" si="43"/>
        <v>-</v>
      </c>
      <c r="AA190" s="104" t="str">
        <f t="shared" si="44"/>
        <v>-</v>
      </c>
      <c r="AB190" s="876" t="str">
        <f>IFERROR(_xlfn.RANK.EQ(AA190,$AA$16:$AA$194,0)+COUNTIF(AA$16:AA190,AA190)-1,"-")</f>
        <v>-</v>
      </c>
      <c r="AC190" s="876"/>
      <c r="AD190" s="828" t="str">
        <f t="shared" si="45"/>
        <v>-</v>
      </c>
      <c r="AE190" s="828" t="str">
        <f t="shared" si="46"/>
        <v>-</v>
      </c>
      <c r="AF190" s="85" t="str">
        <f t="shared" si="47"/>
        <v>-</v>
      </c>
      <c r="AG190" s="1"/>
      <c r="AH190" s="1"/>
      <c r="AI190" s="1"/>
      <c r="AJ190" s="1"/>
      <c r="AK190" s="1"/>
      <c r="AL190" s="1"/>
      <c r="AM190" s="1"/>
      <c r="AN190" s="1"/>
      <c r="AO190" s="1"/>
      <c r="AP190" s="1"/>
      <c r="AQ190" s="1"/>
      <c r="AR190" s="1"/>
      <c r="AS190" s="1"/>
      <c r="AT190" s="1"/>
      <c r="AU190" s="1"/>
      <c r="AV190" s="1"/>
      <c r="AW190" s="1"/>
    </row>
    <row r="191" spans="1:49" ht="26.25" customHeight="1">
      <c r="A191" s="608" t="s">
        <v>604</v>
      </c>
      <c r="B191" s="605" t="s">
        <v>622</v>
      </c>
      <c r="C191" s="606" t="s">
        <v>189</v>
      </c>
      <c r="D191" s="605" t="s">
        <v>800</v>
      </c>
      <c r="E191" s="606" t="s">
        <v>320</v>
      </c>
      <c r="F191" s="690" t="s">
        <v>145</v>
      </c>
      <c r="G191" s="691" t="s">
        <v>145</v>
      </c>
      <c r="H191" s="691" t="s">
        <v>145</v>
      </c>
      <c r="I191" s="691" t="s">
        <v>145</v>
      </c>
      <c r="J191" s="691" t="s">
        <v>145</v>
      </c>
      <c r="M191" s="346">
        <v>176</v>
      </c>
      <c r="N191" s="346" t="s">
        <v>197</v>
      </c>
      <c r="O191" s="104">
        <f t="shared" si="36"/>
        <v>276</v>
      </c>
      <c r="P191" s="876">
        <f>IFERROR(_xlfn.RANK.EQ(O191,$O$16:$O$194,0)+COUNTIF(O$16:O191,O191)-1,"-")</f>
        <v>23</v>
      </c>
      <c r="Q191" s="876"/>
      <c r="R191" s="828" t="str">
        <f t="shared" si="37"/>
        <v>-</v>
      </c>
      <c r="S191" s="828" t="str">
        <f t="shared" si="38"/>
        <v>-</v>
      </c>
      <c r="T191" s="941" t="str">
        <f t="shared" si="39"/>
        <v>-</v>
      </c>
      <c r="U191" s="104">
        <f t="shared" si="40"/>
        <v>275</v>
      </c>
      <c r="V191" s="876">
        <f>IFERROR(_xlfn.RANK.EQ(U191,$U$16:$U$194,0)+COUNTIF(U$16:U191,U191)-1,"-")</f>
        <v>15</v>
      </c>
      <c r="W191" s="876"/>
      <c r="X191" s="828" t="str">
        <f t="shared" si="41"/>
        <v>-</v>
      </c>
      <c r="Y191" s="828" t="str">
        <f t="shared" si="42"/>
        <v>-</v>
      </c>
      <c r="Z191" s="941" t="str">
        <f t="shared" si="43"/>
        <v>-</v>
      </c>
      <c r="AA191" s="104">
        <f t="shared" si="44"/>
        <v>100</v>
      </c>
      <c r="AB191" s="876">
        <f>IFERROR(_xlfn.RANK.EQ(AA191,$AA$16:$AA$194,0)+COUNTIF(AA$16:AA191,AA191)-1,"-")</f>
        <v>22</v>
      </c>
      <c r="AC191" s="876"/>
      <c r="AD191" s="828" t="str">
        <f t="shared" si="45"/>
        <v>-</v>
      </c>
      <c r="AE191" s="828" t="str">
        <f t="shared" si="46"/>
        <v>-</v>
      </c>
      <c r="AF191" s="85" t="str">
        <f t="shared" si="47"/>
        <v>-</v>
      </c>
      <c r="AG191" s="1"/>
      <c r="AH191" s="1"/>
      <c r="AI191" s="1"/>
      <c r="AJ191" s="1"/>
      <c r="AK191" s="1"/>
      <c r="AL191" s="1"/>
      <c r="AM191" s="1"/>
      <c r="AN191" s="1"/>
      <c r="AO191" s="1"/>
      <c r="AP191" s="1"/>
      <c r="AQ191" s="1"/>
      <c r="AR191" s="1"/>
      <c r="AS191" s="1"/>
      <c r="AT191" s="1"/>
      <c r="AU191" s="1"/>
      <c r="AV191" s="1"/>
      <c r="AW191" s="1"/>
    </row>
    <row r="192" spans="1:49" ht="26.25" customHeight="1">
      <c r="A192" s="608" t="s">
        <v>604</v>
      </c>
      <c r="B192" s="605" t="s">
        <v>622</v>
      </c>
      <c r="C192" s="606" t="s">
        <v>189</v>
      </c>
      <c r="D192" s="605" t="s">
        <v>801</v>
      </c>
      <c r="E192" s="606" t="s">
        <v>262</v>
      </c>
      <c r="F192" s="690" t="s">
        <v>145</v>
      </c>
      <c r="G192" s="691" t="s">
        <v>145</v>
      </c>
      <c r="H192" s="691" t="s">
        <v>145</v>
      </c>
      <c r="I192" s="691" t="s">
        <v>145</v>
      </c>
      <c r="J192" s="691" t="s">
        <v>145</v>
      </c>
      <c r="M192" s="346">
        <v>177</v>
      </c>
      <c r="N192" s="346" t="s">
        <v>223</v>
      </c>
      <c r="O192" s="104">
        <f t="shared" si="36"/>
        <v>772</v>
      </c>
      <c r="P192" s="876">
        <f>IFERROR(_xlfn.RANK.EQ(O192,$O$16:$O$194,0)+COUNTIF(O$16:O192,O192)-1,"-")</f>
        <v>8</v>
      </c>
      <c r="Q192" s="876"/>
      <c r="R192" s="828" t="str">
        <f t="shared" si="37"/>
        <v>-</v>
      </c>
      <c r="S192" s="828" t="str">
        <f t="shared" si="38"/>
        <v>-</v>
      </c>
      <c r="T192" s="941" t="str">
        <f t="shared" si="39"/>
        <v>-</v>
      </c>
      <c r="U192" s="104">
        <f t="shared" si="40"/>
        <v>821</v>
      </c>
      <c r="V192" s="876">
        <f>IFERROR(_xlfn.RANK.EQ(U192,$U$16:$U$194,0)+COUNTIF(U$16:U192,U192)-1,"-")</f>
        <v>5</v>
      </c>
      <c r="W192" s="876"/>
      <c r="X192" s="828" t="str">
        <f t="shared" si="41"/>
        <v>-</v>
      </c>
      <c r="Y192" s="828" t="str">
        <f t="shared" si="42"/>
        <v>-</v>
      </c>
      <c r="Z192" s="941" t="str">
        <f t="shared" si="43"/>
        <v>-</v>
      </c>
      <c r="AA192" s="104">
        <f t="shared" si="44"/>
        <v>106</v>
      </c>
      <c r="AB192" s="876">
        <f>IFERROR(_xlfn.RANK.EQ(AA192,$AA$16:$AA$194,0)+COUNTIF(AA$16:AA192,AA192)-1,"-")</f>
        <v>18</v>
      </c>
      <c r="AC192" s="876"/>
      <c r="AD192" s="828" t="str">
        <f t="shared" si="45"/>
        <v>-</v>
      </c>
      <c r="AE192" s="828" t="str">
        <f t="shared" si="46"/>
        <v>-</v>
      </c>
      <c r="AF192" s="85" t="str">
        <f t="shared" si="47"/>
        <v>-</v>
      </c>
      <c r="AG192" s="1"/>
      <c r="AH192" s="1"/>
      <c r="AI192" s="1"/>
      <c r="AJ192" s="1"/>
      <c r="AK192" s="1"/>
      <c r="AL192" s="1"/>
      <c r="AM192" s="1"/>
      <c r="AN192" s="1"/>
      <c r="AO192" s="1"/>
      <c r="AP192" s="1"/>
      <c r="AQ192" s="1"/>
      <c r="AR192" s="1"/>
      <c r="AS192" s="1"/>
      <c r="AT192" s="1"/>
      <c r="AU192" s="1"/>
      <c r="AV192" s="1"/>
      <c r="AW192" s="1"/>
    </row>
    <row r="193" spans="1:49" ht="26.25" customHeight="1">
      <c r="A193" s="608" t="s">
        <v>604</v>
      </c>
      <c r="B193" s="605" t="s">
        <v>622</v>
      </c>
      <c r="C193" s="606" t="s">
        <v>189</v>
      </c>
      <c r="D193" s="605" t="s">
        <v>802</v>
      </c>
      <c r="E193" s="606" t="s">
        <v>211</v>
      </c>
      <c r="F193" s="690" t="s">
        <v>145</v>
      </c>
      <c r="G193" s="691" t="s">
        <v>145</v>
      </c>
      <c r="H193" s="691" t="s">
        <v>145</v>
      </c>
      <c r="I193" s="691" t="s">
        <v>145</v>
      </c>
      <c r="J193" s="691" t="s">
        <v>145</v>
      </c>
      <c r="M193" s="346">
        <v>178</v>
      </c>
      <c r="N193" s="346" t="s">
        <v>283</v>
      </c>
      <c r="O193" s="104">
        <f t="shared" si="36"/>
        <v>264</v>
      </c>
      <c r="P193" s="876">
        <f>IFERROR(_xlfn.RANK.EQ(O193,$O$16:$O$194,0)+COUNTIF(O$16:O193,O193)-1,"-")</f>
        <v>24</v>
      </c>
      <c r="Q193" s="876"/>
      <c r="R193" s="828" t="str">
        <f t="shared" si="37"/>
        <v>-</v>
      </c>
      <c r="S193" s="828" t="str">
        <f t="shared" si="38"/>
        <v>-</v>
      </c>
      <c r="T193" s="941" t="str">
        <f t="shared" si="39"/>
        <v>-</v>
      </c>
      <c r="U193" s="104">
        <f t="shared" si="40"/>
        <v>151</v>
      </c>
      <c r="V193" s="876">
        <f>IFERROR(_xlfn.RANK.EQ(U193,$U$16:$U$194,0)+COUNTIF(U$16:U193,U193)-1,"-")</f>
        <v>33</v>
      </c>
      <c r="W193" s="876"/>
      <c r="X193" s="828" t="str">
        <f t="shared" si="41"/>
        <v>-</v>
      </c>
      <c r="Y193" s="828" t="str">
        <f t="shared" si="42"/>
        <v>-</v>
      </c>
      <c r="Z193" s="941" t="str">
        <f t="shared" si="43"/>
        <v>-</v>
      </c>
      <c r="AA193" s="104">
        <f t="shared" si="44"/>
        <v>57</v>
      </c>
      <c r="AB193" s="876">
        <f>IFERROR(_xlfn.RANK.EQ(AA193,$AA$16:$AA$194,0)+COUNTIF(AA$16:AA193,AA193)-1,"-")</f>
        <v>48</v>
      </c>
      <c r="AC193" s="876"/>
      <c r="AD193" s="828" t="str">
        <f t="shared" si="45"/>
        <v>-</v>
      </c>
      <c r="AE193" s="828" t="str">
        <f t="shared" si="46"/>
        <v>-</v>
      </c>
      <c r="AF193" s="85" t="str">
        <f t="shared" si="47"/>
        <v>-</v>
      </c>
      <c r="AG193" s="1"/>
      <c r="AH193" s="1"/>
      <c r="AI193" s="1"/>
      <c r="AJ193" s="1"/>
      <c r="AK193" s="1"/>
      <c r="AL193" s="1"/>
      <c r="AM193" s="1"/>
      <c r="AN193" s="1"/>
      <c r="AO193" s="1"/>
      <c r="AP193" s="1"/>
      <c r="AQ193" s="1"/>
      <c r="AR193" s="1"/>
      <c r="AS193" s="1"/>
      <c r="AT193" s="1"/>
      <c r="AU193" s="1"/>
      <c r="AV193" s="1"/>
      <c r="AW193" s="1"/>
    </row>
    <row r="194" spans="1:49" ht="26.25" customHeight="1">
      <c r="A194" s="608" t="s">
        <v>604</v>
      </c>
      <c r="B194" s="605" t="s">
        <v>622</v>
      </c>
      <c r="C194" s="606" t="s">
        <v>189</v>
      </c>
      <c r="D194" s="605" t="s">
        <v>803</v>
      </c>
      <c r="E194" s="606" t="s">
        <v>273</v>
      </c>
      <c r="F194" s="690" t="s">
        <v>888</v>
      </c>
      <c r="G194" s="691">
        <v>109</v>
      </c>
      <c r="H194" s="691" t="s">
        <v>145</v>
      </c>
      <c r="I194" s="691">
        <v>109</v>
      </c>
      <c r="J194" s="691" t="s">
        <v>888</v>
      </c>
      <c r="M194" s="346">
        <v>179</v>
      </c>
      <c r="N194" s="346" t="s">
        <v>368</v>
      </c>
      <c r="O194" s="779" t="str">
        <f t="shared" si="36"/>
        <v>-</v>
      </c>
      <c r="P194" s="877" t="str">
        <f>IFERROR(_xlfn.RANK.EQ(O194,$O$16:$O$194,0)+COUNTIF(O$16:O194,O194)-1,"-")</f>
        <v>-</v>
      </c>
      <c r="Q194" s="877"/>
      <c r="R194" s="760" t="str">
        <f t="shared" si="37"/>
        <v>-</v>
      </c>
      <c r="S194" s="760" t="str">
        <f t="shared" si="38"/>
        <v>-</v>
      </c>
      <c r="T194" s="962" t="str">
        <f t="shared" si="39"/>
        <v>-</v>
      </c>
      <c r="U194" s="779" t="str">
        <f t="shared" si="40"/>
        <v>-</v>
      </c>
      <c r="V194" s="877" t="str">
        <f>IFERROR(_xlfn.RANK.EQ(U194,$U$16:$U$194,0)+COUNTIF(U$16:U194,U194)-1,"-")</f>
        <v>-</v>
      </c>
      <c r="W194" s="877"/>
      <c r="X194" s="760" t="str">
        <f t="shared" si="41"/>
        <v>-</v>
      </c>
      <c r="Y194" s="760" t="str">
        <f t="shared" si="42"/>
        <v>-</v>
      </c>
      <c r="Z194" s="962" t="str">
        <f t="shared" si="43"/>
        <v>-</v>
      </c>
      <c r="AA194" s="779" t="str">
        <f t="shared" si="44"/>
        <v>-</v>
      </c>
      <c r="AB194" s="877" t="str">
        <f>IFERROR(_xlfn.RANK.EQ(AA194,$AA$16:$AA$194,0)+COUNTIF(AA$16:AA194,AA194)-1,"-")</f>
        <v>-</v>
      </c>
      <c r="AC194" s="877"/>
      <c r="AD194" s="760" t="str">
        <f t="shared" si="45"/>
        <v>-</v>
      </c>
      <c r="AE194" s="760" t="str">
        <f t="shared" si="46"/>
        <v>-</v>
      </c>
      <c r="AF194" s="735" t="str">
        <f t="shared" si="47"/>
        <v>-</v>
      </c>
      <c r="AG194" s="1"/>
      <c r="AH194" s="1"/>
      <c r="AI194" s="1"/>
      <c r="AJ194" s="1"/>
      <c r="AK194" s="1"/>
      <c r="AL194" s="1"/>
      <c r="AM194" s="1"/>
      <c r="AN194" s="1"/>
      <c r="AO194" s="1"/>
      <c r="AP194" s="1"/>
      <c r="AQ194" s="1"/>
      <c r="AR194" s="1"/>
      <c r="AS194" s="1"/>
      <c r="AT194" s="1"/>
      <c r="AU194" s="1"/>
      <c r="AV194" s="1"/>
      <c r="AW194" s="1"/>
    </row>
    <row r="195" spans="1:49" ht="26.25" customHeight="1">
      <c r="A195" s="608" t="s">
        <v>604</v>
      </c>
      <c r="B195" s="605" t="s">
        <v>622</v>
      </c>
      <c r="C195" s="606" t="s">
        <v>189</v>
      </c>
      <c r="D195" s="605" t="s">
        <v>804</v>
      </c>
      <c r="E195" s="606" t="s">
        <v>313</v>
      </c>
      <c r="F195" s="690" t="s">
        <v>888</v>
      </c>
      <c r="G195" s="691" t="s">
        <v>888</v>
      </c>
      <c r="H195" s="691" t="s">
        <v>145</v>
      </c>
      <c r="I195" s="691" t="s">
        <v>888</v>
      </c>
      <c r="J195" s="691" t="s">
        <v>888</v>
      </c>
    </row>
    <row r="196" spans="1:49" ht="26.25" customHeight="1">
      <c r="A196" s="608" t="s">
        <v>604</v>
      </c>
      <c r="B196" s="605" t="s">
        <v>622</v>
      </c>
      <c r="C196" s="606" t="s">
        <v>189</v>
      </c>
      <c r="D196" s="605" t="s">
        <v>805</v>
      </c>
      <c r="E196" s="606" t="s">
        <v>345</v>
      </c>
      <c r="F196" s="690" t="s">
        <v>145</v>
      </c>
      <c r="G196" s="691" t="s">
        <v>145</v>
      </c>
      <c r="H196" s="691" t="s">
        <v>145</v>
      </c>
      <c r="I196" s="691" t="s">
        <v>145</v>
      </c>
      <c r="J196" s="691" t="s">
        <v>145</v>
      </c>
    </row>
    <row r="197" spans="1:49" ht="26.25" customHeight="1">
      <c r="A197" s="608" t="s">
        <v>604</v>
      </c>
      <c r="B197" s="605" t="s">
        <v>624</v>
      </c>
      <c r="C197" s="606" t="s">
        <v>187</v>
      </c>
      <c r="D197" s="605" t="s">
        <v>806</v>
      </c>
      <c r="E197" s="606" t="s">
        <v>309</v>
      </c>
      <c r="F197" s="690" t="s">
        <v>145</v>
      </c>
      <c r="G197" s="691" t="s">
        <v>145</v>
      </c>
      <c r="H197" s="691" t="s">
        <v>145</v>
      </c>
      <c r="I197" s="691" t="s">
        <v>145</v>
      </c>
      <c r="J197" s="691" t="s">
        <v>145</v>
      </c>
    </row>
    <row r="198" spans="1:49" ht="26.25" customHeight="1">
      <c r="A198" s="608" t="s">
        <v>604</v>
      </c>
      <c r="B198" s="605" t="s">
        <v>624</v>
      </c>
      <c r="C198" s="606" t="s">
        <v>187</v>
      </c>
      <c r="D198" s="605" t="s">
        <v>807</v>
      </c>
      <c r="E198" s="606" t="s">
        <v>197</v>
      </c>
      <c r="F198" s="690">
        <v>276</v>
      </c>
      <c r="G198" s="691">
        <v>100</v>
      </c>
      <c r="H198" s="691" t="s">
        <v>145</v>
      </c>
      <c r="I198" s="691">
        <v>100</v>
      </c>
      <c r="J198" s="691">
        <v>275</v>
      </c>
    </row>
    <row r="199" spans="1:49" ht="26.25" customHeight="1">
      <c r="A199" s="608" t="s">
        <v>604</v>
      </c>
      <c r="B199" s="605" t="s">
        <v>624</v>
      </c>
      <c r="C199" s="606" t="s">
        <v>187</v>
      </c>
      <c r="D199" s="605" t="s">
        <v>808</v>
      </c>
      <c r="E199" s="606" t="s">
        <v>223</v>
      </c>
      <c r="F199" s="690">
        <v>772</v>
      </c>
      <c r="G199" s="691">
        <v>106</v>
      </c>
      <c r="H199" s="691" t="s">
        <v>145</v>
      </c>
      <c r="I199" s="691">
        <v>106</v>
      </c>
      <c r="J199" s="691">
        <v>821</v>
      </c>
    </row>
    <row r="200" spans="1:49" ht="26.25" customHeight="1">
      <c r="A200" s="608" t="s">
        <v>604</v>
      </c>
      <c r="B200" s="605" t="s">
        <v>624</v>
      </c>
      <c r="C200" s="606" t="s">
        <v>187</v>
      </c>
      <c r="D200" s="605" t="s">
        <v>809</v>
      </c>
      <c r="E200" s="606" t="s">
        <v>283</v>
      </c>
      <c r="F200" s="690">
        <v>264</v>
      </c>
      <c r="G200" s="691">
        <v>57</v>
      </c>
      <c r="H200" s="691" t="s">
        <v>145</v>
      </c>
      <c r="I200" s="691">
        <v>57</v>
      </c>
      <c r="J200" s="691">
        <v>151</v>
      </c>
    </row>
    <row r="201" spans="1:49" ht="26.25" customHeight="1">
      <c r="A201" s="736" t="s">
        <v>604</v>
      </c>
      <c r="B201" s="737" t="s">
        <v>624</v>
      </c>
      <c r="C201" s="738" t="s">
        <v>187</v>
      </c>
      <c r="D201" s="737" t="s">
        <v>810</v>
      </c>
      <c r="E201" s="738" t="s">
        <v>368</v>
      </c>
      <c r="F201" s="799" t="s">
        <v>145</v>
      </c>
      <c r="G201" s="800" t="s">
        <v>145</v>
      </c>
      <c r="H201" s="800" t="s">
        <v>145</v>
      </c>
      <c r="I201" s="800" t="s">
        <v>145</v>
      </c>
      <c r="J201" s="800" t="s">
        <v>145</v>
      </c>
    </row>
    <row r="202" spans="1:49" ht="19.5" customHeight="1"/>
    <row r="203" spans="1:49" ht="19.5" customHeight="1">
      <c r="A203" s="613" t="s">
        <v>583</v>
      </c>
      <c r="B203" s="605"/>
      <c r="C203" s="606"/>
      <c r="D203" s="605"/>
      <c r="E203" s="606"/>
      <c r="F203" s="610"/>
      <c r="G203" s="610"/>
      <c r="H203" s="610"/>
      <c r="I203" s="610"/>
      <c r="J203" s="595"/>
    </row>
    <row r="204" spans="1:49" ht="19.5" customHeight="1">
      <c r="A204" s="623" t="s">
        <v>991</v>
      </c>
      <c r="B204" s="595"/>
      <c r="C204" s="595"/>
      <c r="D204" s="595"/>
      <c r="F204" s="595"/>
      <c r="G204" s="595"/>
      <c r="H204" s="595"/>
      <c r="I204" s="595"/>
      <c r="J204" s="595"/>
    </row>
    <row r="205" spans="1:49" ht="19.5" customHeight="1">
      <c r="A205" s="623" t="s">
        <v>992</v>
      </c>
      <c r="B205" s="595"/>
      <c r="C205" s="595"/>
      <c r="D205" s="595"/>
      <c r="F205" s="595"/>
      <c r="G205" s="595"/>
      <c r="H205" s="595"/>
      <c r="I205" s="595"/>
      <c r="J205" s="595"/>
    </row>
    <row r="206" spans="1:49" ht="19.5" customHeight="1">
      <c r="A206" s="623" t="s">
        <v>993</v>
      </c>
      <c r="B206" s="595"/>
      <c r="C206" s="595"/>
      <c r="D206" s="595"/>
      <c r="F206" s="595"/>
      <c r="G206" s="595"/>
      <c r="H206" s="595"/>
      <c r="I206" s="595"/>
      <c r="J206" s="595"/>
    </row>
    <row r="207" spans="1:49" ht="19.5" customHeight="1">
      <c r="A207" s="623" t="s">
        <v>1040</v>
      </c>
      <c r="B207" s="595"/>
      <c r="C207" s="595"/>
      <c r="D207" s="595"/>
      <c r="F207" s="595"/>
      <c r="G207" s="595"/>
      <c r="H207" s="595"/>
      <c r="I207" s="595"/>
      <c r="J207" s="595"/>
    </row>
    <row r="208" spans="1:49" ht="19.5" customHeight="1">
      <c r="A208" s="623" t="s">
        <v>965</v>
      </c>
      <c r="B208" s="595"/>
      <c r="C208" s="595"/>
      <c r="D208" s="595"/>
      <c r="F208" s="595"/>
      <c r="G208" s="595"/>
      <c r="H208" s="595"/>
      <c r="I208" s="595"/>
      <c r="J208" s="595"/>
    </row>
    <row r="209" spans="1:10" ht="19.5" customHeight="1">
      <c r="A209" s="623" t="s">
        <v>1041</v>
      </c>
      <c r="B209" s="4"/>
      <c r="C209" s="623"/>
      <c r="D209" s="646"/>
      <c r="E209" s="646"/>
      <c r="F209" s="647"/>
      <c r="G209" s="648"/>
      <c r="H209" s="648"/>
      <c r="I209" s="648"/>
      <c r="J209" s="649"/>
    </row>
    <row r="210" spans="1:10" ht="19.5" customHeight="1">
      <c r="A210" s="623" t="s">
        <v>1042</v>
      </c>
      <c r="B210" s="595"/>
      <c r="C210" s="595"/>
      <c r="D210" s="595"/>
      <c r="F210" s="595"/>
      <c r="G210" s="595"/>
      <c r="H210" s="595"/>
      <c r="I210" s="595"/>
      <c r="J210" s="595"/>
    </row>
    <row r="211" spans="1:10" ht="19.5" customHeight="1">
      <c r="A211" s="595" t="s">
        <v>1043</v>
      </c>
    </row>
    <row r="212" spans="1:10" ht="19.5" customHeight="1">
      <c r="A212" s="595" t="s">
        <v>1044</v>
      </c>
    </row>
    <row r="213" spans="1:10" ht="19.5" customHeight="1">
      <c r="A213" s="595" t="s">
        <v>968</v>
      </c>
      <c r="B213" s="595"/>
      <c r="C213" s="595"/>
      <c r="D213" s="595"/>
      <c r="F213" s="595"/>
      <c r="G213" s="595"/>
      <c r="H213" s="595"/>
      <c r="I213" s="595"/>
      <c r="J213" s="595"/>
    </row>
    <row r="214" spans="1:10" ht="19.5" customHeight="1">
      <c r="B214" s="595"/>
      <c r="C214" s="595"/>
      <c r="D214" s="595"/>
      <c r="F214" s="595"/>
      <c r="G214" s="595"/>
      <c r="H214" s="595"/>
      <c r="I214" s="595"/>
      <c r="J214" s="595"/>
    </row>
  </sheetData>
  <mergeCells count="17">
    <mergeCell ref="O14:T14"/>
    <mergeCell ref="A1:J1"/>
    <mergeCell ref="A3:J3"/>
    <mergeCell ref="A5:A6"/>
    <mergeCell ref="B5:B6"/>
    <mergeCell ref="C5:C6"/>
    <mergeCell ref="D5:D6"/>
    <mergeCell ref="E5:E6"/>
    <mergeCell ref="F5:F6"/>
    <mergeCell ref="G5:G6"/>
    <mergeCell ref="H5:I5"/>
    <mergeCell ref="J5:J6"/>
    <mergeCell ref="U14:Z14"/>
    <mergeCell ref="AA14:AF14"/>
    <mergeCell ref="AJ14:AO14"/>
    <mergeCell ref="AP14:AU14"/>
    <mergeCell ref="AV14:BA14"/>
  </mergeCells>
  <phoneticPr fontId="4"/>
  <printOptions horizontalCentered="1"/>
  <pageMargins left="0.39370078740157483" right="0.19685039370078741" top="0.35433070866141736" bottom="0.27559055118110237" header="0" footer="0.19685039370078741"/>
  <pageSetup paperSize="9" scale="65" fitToHeight="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FF7B6-4C52-4F9E-85E1-CBB64681795E}">
  <sheetPr>
    <tabColor theme="5" tint="0.79998168889431442"/>
  </sheetPr>
  <dimension ref="A1:AF98"/>
  <sheetViews>
    <sheetView zoomScaleNormal="100" zoomScaleSheetLayoutView="80" workbookViewId="0">
      <pane xSplit="2" ySplit="14" topLeftCell="H15" activePane="bottomRight" state="frozen"/>
      <selection activeCell="F284" sqref="F284"/>
      <selection pane="topRight" activeCell="F284" sqref="F284"/>
      <selection pane="bottomLeft" activeCell="F284" sqref="F284"/>
      <selection pane="bottomRight" activeCell="F284" sqref="F284"/>
    </sheetView>
  </sheetViews>
  <sheetFormatPr defaultColWidth="8.25" defaultRowHeight="12"/>
  <cols>
    <col min="1" max="1" width="15.25" style="376" customWidth="1"/>
    <col min="2" max="2" width="0.5" style="377" customWidth="1"/>
    <col min="3" max="6" width="12.25" style="376" customWidth="1"/>
    <col min="7" max="11" width="8.75" style="376" customWidth="1"/>
    <col min="12" max="16" width="8.25" style="376"/>
    <col min="17" max="17" width="4.625" style="376" customWidth="1"/>
    <col min="18" max="20" width="8.25" style="376"/>
    <col min="21" max="21" width="8.5" style="376" bestFit="1" customWidth="1"/>
    <col min="22" max="22" width="8.25" style="376"/>
    <col min="23" max="23" width="4.125" style="376" customWidth="1"/>
    <col min="24" max="25" width="8.25" style="376"/>
    <col min="26" max="26" width="9.25" style="376" bestFit="1" customWidth="1"/>
    <col min="27" max="28" width="8.25" style="376"/>
    <col min="29" max="29" width="4.625" style="376" customWidth="1"/>
    <col min="30" max="16384" width="8.25" style="376"/>
  </cols>
  <sheetData>
    <row r="1" spans="1:32" s="372" customFormat="1" ht="15" customHeight="1">
      <c r="B1" s="373"/>
      <c r="F1" s="374"/>
      <c r="J1" s="375"/>
      <c r="K1" s="375"/>
    </row>
    <row r="2" spans="1:32" ht="18" customHeight="1">
      <c r="J2" s="378"/>
      <c r="K2" s="378"/>
    </row>
    <row r="3" spans="1:32" ht="20.100000000000001" customHeight="1">
      <c r="A3" s="698" t="s">
        <v>1045</v>
      </c>
      <c r="B3" s="692"/>
      <c r="C3" s="693"/>
      <c r="D3" s="693"/>
      <c r="E3" s="693"/>
      <c r="F3" s="693"/>
      <c r="G3" s="693"/>
      <c r="H3" s="693"/>
      <c r="I3" s="694"/>
      <c r="J3" s="693"/>
      <c r="K3" s="693"/>
    </row>
    <row r="4" spans="1:32" s="379" customFormat="1" ht="9" customHeight="1">
      <c r="A4" s="695"/>
      <c r="B4" s="696"/>
      <c r="C4" s="696"/>
      <c r="D4" s="696"/>
      <c r="E4" s="696"/>
      <c r="F4" s="696"/>
      <c r="G4" s="696"/>
      <c r="H4" s="696"/>
      <c r="I4" s="697"/>
      <c r="J4" s="696"/>
      <c r="K4" s="696"/>
    </row>
    <row r="5" spans="1:32" ht="18" customHeight="1">
      <c r="A5" s="1335" t="s">
        <v>1046</v>
      </c>
      <c r="B5" s="1335"/>
      <c r="C5" s="1335"/>
      <c r="D5" s="1335"/>
      <c r="E5" s="1335"/>
      <c r="F5" s="1335"/>
      <c r="G5" s="1335"/>
      <c r="H5" s="1335"/>
      <c r="I5" s="1335"/>
      <c r="J5" s="1335"/>
      <c r="K5" s="1335"/>
    </row>
    <row r="6" spans="1:32" ht="18" customHeight="1">
      <c r="A6" s="1336" t="s">
        <v>1047</v>
      </c>
      <c r="B6" s="1336"/>
      <c r="C6" s="1336"/>
      <c r="D6" s="1336"/>
      <c r="E6" s="1336"/>
      <c r="F6" s="1336"/>
      <c r="G6" s="1336"/>
      <c r="H6" s="1336"/>
      <c r="I6" s="1336"/>
      <c r="J6" s="1336"/>
      <c r="K6" s="1336"/>
    </row>
    <row r="7" spans="1:32" s="382" customFormat="1" ht="18" customHeight="1">
      <c r="A7" s="380"/>
      <c r="B7" s="381"/>
      <c r="C7" s="380"/>
      <c r="D7" s="380"/>
      <c r="J7" s="383"/>
      <c r="K7" s="383"/>
    </row>
    <row r="8" spans="1:32" ht="5.0999999999999996" customHeight="1" thickBot="1">
      <c r="J8" s="378"/>
      <c r="K8" s="378"/>
    </row>
    <row r="9" spans="1:32" s="384" customFormat="1" ht="11.25" customHeight="1" thickTop="1">
      <c r="A9" s="801"/>
      <c r="B9" s="802"/>
      <c r="C9" s="1337" t="s">
        <v>878</v>
      </c>
      <c r="D9" s="1340" t="s">
        <v>1048</v>
      </c>
      <c r="E9" s="1337" t="s">
        <v>880</v>
      </c>
      <c r="F9" s="1337" t="s">
        <v>1049</v>
      </c>
      <c r="G9" s="1343" t="s">
        <v>1050</v>
      </c>
      <c r="H9" s="1344"/>
      <c r="I9" s="1344"/>
      <c r="J9" s="1344"/>
      <c r="K9" s="803"/>
    </row>
    <row r="10" spans="1:32" s="384" customFormat="1" ht="11.25" customHeight="1">
      <c r="A10" s="385" t="s">
        <v>1051</v>
      </c>
      <c r="B10" s="386"/>
      <c r="C10" s="1338"/>
      <c r="D10" s="1341"/>
      <c r="E10" s="1338"/>
      <c r="F10" s="1338"/>
      <c r="G10" s="1345"/>
      <c r="H10" s="1346"/>
      <c r="I10" s="1346"/>
      <c r="J10" s="1346"/>
      <c r="K10" s="387" t="s">
        <v>1052</v>
      </c>
    </row>
    <row r="11" spans="1:32" s="384" customFormat="1" ht="11.25" customHeight="1">
      <c r="A11" s="384" t="s">
        <v>1053</v>
      </c>
      <c r="B11" s="388"/>
      <c r="C11" s="1338"/>
      <c r="D11" s="1341"/>
      <c r="E11" s="1338"/>
      <c r="F11" s="1338"/>
      <c r="G11" s="1347" t="s">
        <v>878</v>
      </c>
      <c r="H11" s="1348" t="s">
        <v>1054</v>
      </c>
      <c r="I11" s="1347" t="s">
        <v>880</v>
      </c>
      <c r="J11" s="1351" t="s">
        <v>1049</v>
      </c>
      <c r="K11" s="1353" t="s">
        <v>1055</v>
      </c>
    </row>
    <row r="12" spans="1:32" s="384" customFormat="1" ht="11.25" customHeight="1">
      <c r="A12" s="385" t="s">
        <v>1056</v>
      </c>
      <c r="B12" s="386"/>
      <c r="C12" s="1338"/>
      <c r="D12" s="1341"/>
      <c r="E12" s="1338"/>
      <c r="F12" s="1338"/>
      <c r="G12" s="1338"/>
      <c r="H12" s="1349"/>
      <c r="I12" s="1338"/>
      <c r="J12" s="1352"/>
      <c r="K12" s="1353"/>
    </row>
    <row r="13" spans="1:32" s="384" customFormat="1" ht="11.25" customHeight="1">
      <c r="A13" s="804"/>
      <c r="B13" s="805"/>
      <c r="C13" s="1339"/>
      <c r="D13" s="1342"/>
      <c r="E13" s="1339"/>
      <c r="F13" s="1339"/>
      <c r="G13" s="1339"/>
      <c r="H13" s="1350"/>
      <c r="I13" s="1339"/>
      <c r="J13" s="1345"/>
      <c r="K13" s="1354"/>
    </row>
    <row r="14" spans="1:32" s="384" customFormat="1" ht="13.5" customHeight="1">
      <c r="A14" s="389"/>
      <c r="B14" s="390"/>
      <c r="C14" s="391" t="s">
        <v>1057</v>
      </c>
      <c r="D14" s="391" t="s">
        <v>893</v>
      </c>
      <c r="E14" s="391" t="s">
        <v>1058</v>
      </c>
      <c r="F14" s="391" t="s">
        <v>1058</v>
      </c>
      <c r="G14" s="391" t="s">
        <v>1059</v>
      </c>
      <c r="H14" s="391" t="s">
        <v>1059</v>
      </c>
      <c r="I14" s="391" t="s">
        <v>1059</v>
      </c>
      <c r="J14" s="391" t="s">
        <v>1059</v>
      </c>
      <c r="K14" s="391" t="s">
        <v>1059</v>
      </c>
      <c r="M14" s="351"/>
      <c r="N14" s="351"/>
      <c r="O14" s="1191" t="s">
        <v>843</v>
      </c>
      <c r="P14" s="1192"/>
      <c r="Q14" s="1192"/>
      <c r="R14" s="1192"/>
      <c r="S14" s="1192"/>
      <c r="T14" s="1193"/>
      <c r="U14" s="1191" t="s">
        <v>844</v>
      </c>
      <c r="V14" s="1192"/>
      <c r="W14" s="1192"/>
      <c r="X14" s="1192"/>
      <c r="Y14" s="1192"/>
      <c r="Z14" s="1193"/>
      <c r="AA14" s="1203" t="s">
        <v>845</v>
      </c>
      <c r="AB14" s="1204"/>
      <c r="AC14" s="1204"/>
      <c r="AD14" s="1204"/>
      <c r="AE14" s="1204"/>
      <c r="AF14" s="1205"/>
    </row>
    <row r="15" spans="1:32" s="396" customFormat="1" ht="11.25" customHeight="1">
      <c r="A15" s="392" t="s">
        <v>846</v>
      </c>
      <c r="B15" s="393"/>
      <c r="C15" s="394">
        <v>71200</v>
      </c>
      <c r="D15" s="395">
        <v>3320</v>
      </c>
      <c r="E15" s="395">
        <v>2364000</v>
      </c>
      <c r="F15" s="395">
        <v>2021000</v>
      </c>
      <c r="G15" s="395">
        <v>100</v>
      </c>
      <c r="H15" s="395">
        <v>104</v>
      </c>
      <c r="I15" s="395">
        <v>104</v>
      </c>
      <c r="J15" s="395">
        <v>105</v>
      </c>
      <c r="K15" s="395">
        <v>108</v>
      </c>
      <c r="M15" s="351">
        <v>1</v>
      </c>
      <c r="N15" s="355" t="s">
        <v>383</v>
      </c>
      <c r="O15" s="356">
        <f>IFERROR(_xlfn.XLOOKUP(N15,$A$29:$A$75,$C$29:$C$75),"-")</f>
        <v>48500</v>
      </c>
      <c r="P15" s="1013">
        <f>IFERROR(_xlfn.RANK.EQ(O15,$O$15:$O$61,0)+COUNTIF(O$15:O15,O15)-1,"-")</f>
        <v>1</v>
      </c>
      <c r="Q15" s="1013"/>
      <c r="R15" s="357">
        <f>IFERROR(RANK(T15,$T$15:$T$61,0),"-")</f>
        <v>1</v>
      </c>
      <c r="S15" s="357" t="str">
        <f>IFERROR(INDEX($N$15:$N$61,MATCH(M15,$P$15:$P$61,0)),"-")</f>
        <v>北海道</v>
      </c>
      <c r="T15" s="905">
        <f>IFERROR(LARGE($O$15:$O$61,M15),"-")</f>
        <v>48500</v>
      </c>
      <c r="U15" s="356">
        <f t="shared" ref="U15:U61" si="0">IFERROR(_xlfn.XLOOKUP(N15,$A$29:$A$75,$E$29:$E$75),"-")</f>
        <v>1916000</v>
      </c>
      <c r="V15" s="1013">
        <f>IFERROR(_xlfn.RANK.EQ(U15,$U$15:$U$61,0)+COUNTIF(U$15:U15,U15)-1,"-")</f>
        <v>1</v>
      </c>
      <c r="W15" s="1013"/>
      <c r="X15" s="357">
        <f>IFERROR(RANK(Z15,$Z$15:$Z$61,0),"-")</f>
        <v>1</v>
      </c>
      <c r="Y15" s="357" t="str">
        <f>IFERROR(INDEX($N$15:$N$61,MATCH(M15,$V$15:$V$61,0)),"-")</f>
        <v>北海道</v>
      </c>
      <c r="Z15" s="905">
        <f>IFERROR(LARGE($U$15:$U$61,M15),"-")</f>
        <v>1916000</v>
      </c>
      <c r="AA15" s="356">
        <f t="shared" ref="AA15:AA61" si="1">IFERROR(_xlfn.XLOOKUP(N15,$A$29:$A$74,$D$29:$D$74),"-")</f>
        <v>3950</v>
      </c>
      <c r="AB15" s="1013">
        <f>IFERROR(_xlfn.RANK.EQ(AA15,$AA$15:$AA$61,0)+COUNTIF(AA$15:AA15,AA15)-1,"-")</f>
        <v>1</v>
      </c>
      <c r="AC15" s="1040"/>
      <c r="AD15" s="1043">
        <f>IFERROR(RANK(AF15,$AF$15:$AF$61,0),"-")</f>
        <v>1</v>
      </c>
      <c r="AE15" s="1043" t="str">
        <f>IFERROR(INDEX($N$15:$N$61,MATCH(M15,$AB$15:$AB$61,0)),"-")</f>
        <v>北海道</v>
      </c>
      <c r="AF15" s="1048">
        <f>IFERROR(LARGE($AA$15:$AA$61,M15),"-")</f>
        <v>3950</v>
      </c>
    </row>
    <row r="16" spans="1:32" ht="11.25" customHeight="1">
      <c r="A16" s="401" t="s">
        <v>1060</v>
      </c>
      <c r="B16" s="398"/>
      <c r="C16" s="399"/>
      <c r="D16" s="400"/>
      <c r="E16" s="400"/>
      <c r="F16" s="400"/>
      <c r="G16" s="400"/>
      <c r="H16" s="400"/>
      <c r="I16" s="400"/>
      <c r="J16" s="400"/>
      <c r="K16" s="400"/>
      <c r="M16" s="351">
        <v>2</v>
      </c>
      <c r="N16" s="355" t="s">
        <v>384</v>
      </c>
      <c r="O16" s="358">
        <f t="shared" ref="O16:O61" si="2">IFERROR(_xlfn.XLOOKUP(N16,$A$29:$A$75,$C$29:$C$75),"-")</f>
        <v>537</v>
      </c>
      <c r="P16" s="1014">
        <f>IFERROR(_xlfn.RANK.EQ(O16,$O$15:$O$61,0)+COUNTIF(O$15:O16,O16)-1,"-")</f>
        <v>9</v>
      </c>
      <c r="Q16" s="1014"/>
      <c r="R16" s="1012">
        <f t="shared" ref="R16:R61" si="3">IFERROR(RANK(T16,$T$15:$T$61,0),"-")</f>
        <v>2</v>
      </c>
      <c r="S16" s="1012" t="str">
        <f t="shared" ref="S16:S61" si="4">IFERROR(INDEX($N$15:$N$61,MATCH(M16,$P$15:$P$61,0)),"-")</f>
        <v>鹿児島</v>
      </c>
      <c r="T16" s="863">
        <f t="shared" ref="T16:T61" si="5">IFERROR(LARGE($O$15:$O$61,M16),"-")</f>
        <v>4410</v>
      </c>
      <c r="U16" s="358">
        <f t="shared" si="0"/>
        <v>13000</v>
      </c>
      <c r="V16" s="1016">
        <f>IFERROR(_xlfn.RANK.EQ(U16,$U$15:$U$61,0)+COUNTIF(U$15:U16,U16)-1,"-")</f>
        <v>8</v>
      </c>
      <c r="W16" s="1016"/>
      <c r="X16" s="359">
        <f t="shared" ref="X16:X61" si="6">IFERROR(RANK(Z16,$Z$15:$Z$61,0),"-")</f>
        <v>2</v>
      </c>
      <c r="Y16" s="359" t="str">
        <f t="shared" ref="Y16:Y61" si="7">IFERROR(INDEX($N$15:$N$61,MATCH(M16,$V$15:$V$61,0)),"-")</f>
        <v>長崎</v>
      </c>
      <c r="Z16" s="955">
        <f t="shared" ref="Z16:Z61" si="8">IFERROR(LARGE($U$15:$U$61,M16),"-")</f>
        <v>85000</v>
      </c>
      <c r="AA16" s="358">
        <f t="shared" si="1"/>
        <v>2420</v>
      </c>
      <c r="AB16" s="1014">
        <f>IFERROR(_xlfn.RANK.EQ(AA16,$AA$15:$AA$61,0)+COUNTIF(AA$15:AA16,AA16)-1,"-")</f>
        <v>7</v>
      </c>
      <c r="AC16" s="1041"/>
      <c r="AD16" s="1044">
        <f t="shared" ref="AD16:AD61" si="9">IFERROR(RANK(AF16,$AF$15:$AF$61,0),"-")</f>
        <v>2</v>
      </c>
      <c r="AE16" s="1044" t="str">
        <f t="shared" ref="AE16:AE61" si="10">IFERROR(INDEX($N$15:$N$61,MATCH(M16,$AB$15:$AB$61,0)),"-")</f>
        <v>茨城</v>
      </c>
      <c r="AF16" s="1049">
        <f t="shared" ref="AF16:AF61" si="11">IFERROR(LARGE($AA$15:$AA$61,M16),"-")</f>
        <v>2810</v>
      </c>
    </row>
    <row r="17" spans="1:32" ht="11.25" customHeight="1">
      <c r="A17" s="402" t="s">
        <v>134</v>
      </c>
      <c r="B17" s="398"/>
      <c r="C17" s="399">
        <v>48500</v>
      </c>
      <c r="D17" s="400">
        <v>3950</v>
      </c>
      <c r="E17" s="400">
        <v>1916000</v>
      </c>
      <c r="F17" s="400">
        <v>1715000</v>
      </c>
      <c r="G17" s="400">
        <v>100</v>
      </c>
      <c r="H17" s="400">
        <v>105</v>
      </c>
      <c r="I17" s="400">
        <v>105</v>
      </c>
      <c r="J17" s="400">
        <v>106</v>
      </c>
      <c r="K17" s="400">
        <v>109</v>
      </c>
      <c r="M17" s="351">
        <v>3</v>
      </c>
      <c r="N17" s="355" t="s">
        <v>385</v>
      </c>
      <c r="O17" s="358" t="str">
        <f t="shared" si="2"/>
        <v>…</v>
      </c>
      <c r="P17" s="1014" t="str">
        <f>IFERROR(_xlfn.RANK.EQ(O17,$O$15:$O$61,0)+COUNTIF(O$15:O17,O17)-1,"-")</f>
        <v>-</v>
      </c>
      <c r="Q17" s="1014"/>
      <c r="R17" s="1012">
        <f t="shared" si="3"/>
        <v>3</v>
      </c>
      <c r="S17" s="1012" t="str">
        <f t="shared" si="4"/>
        <v>長崎</v>
      </c>
      <c r="T17" s="863">
        <f t="shared" si="5"/>
        <v>3070</v>
      </c>
      <c r="U17" s="358" t="str">
        <f t="shared" si="0"/>
        <v>…</v>
      </c>
      <c r="V17" s="1016" t="str">
        <f>IFERROR(_xlfn.RANK.EQ(U17,$U$15:$U$61,0)+COUNTIF(U$15:U17,U17)-1,"-")</f>
        <v>-</v>
      </c>
      <c r="W17" s="1016"/>
      <c r="X17" s="359">
        <f t="shared" si="6"/>
        <v>3</v>
      </c>
      <c r="Y17" s="359" t="str">
        <f t="shared" si="7"/>
        <v>鹿児島</v>
      </c>
      <c r="Z17" s="955">
        <f t="shared" si="8"/>
        <v>83900</v>
      </c>
      <c r="AA17" s="358" t="str">
        <f t="shared" si="1"/>
        <v>…</v>
      </c>
      <c r="AB17" s="1014" t="str">
        <f>IFERROR(_xlfn.RANK.EQ(AA17,$AA$15:$AA$61,0)+COUNTIF(AA$15:AA17,AA17)-1,"-")</f>
        <v>-</v>
      </c>
      <c r="AC17" s="1041"/>
      <c r="AD17" s="1044">
        <f t="shared" si="9"/>
        <v>3</v>
      </c>
      <c r="AE17" s="1044" t="str">
        <f t="shared" si="10"/>
        <v>長崎</v>
      </c>
      <c r="AF17" s="1049">
        <f t="shared" si="11"/>
        <v>2770</v>
      </c>
    </row>
    <row r="18" spans="1:32" ht="11.25" customHeight="1">
      <c r="A18" s="402" t="s">
        <v>848</v>
      </c>
      <c r="B18" s="398"/>
      <c r="C18" s="399" t="s">
        <v>859</v>
      </c>
      <c r="D18" s="400" t="s">
        <v>859</v>
      </c>
      <c r="E18" s="400" t="s">
        <v>859</v>
      </c>
      <c r="F18" s="400" t="s">
        <v>859</v>
      </c>
      <c r="G18" s="400" t="s">
        <v>1061</v>
      </c>
      <c r="H18" s="400" t="s">
        <v>1061</v>
      </c>
      <c r="I18" s="400" t="s">
        <v>1061</v>
      </c>
      <c r="J18" s="400" t="s">
        <v>1061</v>
      </c>
      <c r="K18" s="400" t="s">
        <v>1061</v>
      </c>
      <c r="M18" s="351">
        <v>4</v>
      </c>
      <c r="N18" s="355" t="s">
        <v>386</v>
      </c>
      <c r="O18" s="358">
        <f t="shared" si="2"/>
        <v>474</v>
      </c>
      <c r="P18" s="1014">
        <f>IFERROR(_xlfn.RANK.EQ(O18,$O$15:$O$61,0)+COUNTIF(O$15:O18,O18)-1,"-")</f>
        <v>11</v>
      </c>
      <c r="Q18" s="1014"/>
      <c r="R18" s="1012">
        <f t="shared" si="3"/>
        <v>4</v>
      </c>
      <c r="S18" s="1012" t="str">
        <f t="shared" si="4"/>
        <v>茨城</v>
      </c>
      <c r="T18" s="863">
        <f t="shared" si="5"/>
        <v>1590</v>
      </c>
      <c r="U18" s="358">
        <f t="shared" si="0"/>
        <v>6160</v>
      </c>
      <c r="V18" s="1016">
        <f>IFERROR(_xlfn.RANK.EQ(U18,$U$15:$U$61,0)+COUNTIF(U$15:U18,U18)-1,"-")</f>
        <v>13</v>
      </c>
      <c r="W18" s="1016"/>
      <c r="X18" s="359">
        <f t="shared" si="6"/>
        <v>4</v>
      </c>
      <c r="Y18" s="359" t="str">
        <f t="shared" si="7"/>
        <v>茨城</v>
      </c>
      <c r="Z18" s="955">
        <f t="shared" si="8"/>
        <v>44600</v>
      </c>
      <c r="AA18" s="358">
        <f t="shared" si="1"/>
        <v>1300</v>
      </c>
      <c r="AB18" s="1014">
        <f>IFERROR(_xlfn.RANK.EQ(AA18,$AA$15:$AA$61,0)+COUNTIF(AA$15:AA18,AA18)-1,"-")</f>
        <v>13</v>
      </c>
      <c r="AC18" s="1041"/>
      <c r="AD18" s="1044">
        <f t="shared" si="9"/>
        <v>4</v>
      </c>
      <c r="AE18" s="1044" t="str">
        <f t="shared" si="10"/>
        <v>千葉</v>
      </c>
      <c r="AF18" s="1049">
        <f t="shared" si="11"/>
        <v>2620</v>
      </c>
    </row>
    <row r="19" spans="1:32" ht="11.25" customHeight="1">
      <c r="A19" s="402" t="s">
        <v>849</v>
      </c>
      <c r="B19" s="398"/>
      <c r="C19" s="399" t="s">
        <v>859</v>
      </c>
      <c r="D19" s="400" t="s">
        <v>859</v>
      </c>
      <c r="E19" s="400" t="s">
        <v>859</v>
      </c>
      <c r="F19" s="400" t="s">
        <v>859</v>
      </c>
      <c r="G19" s="400" t="s">
        <v>1061</v>
      </c>
      <c r="H19" s="400" t="s">
        <v>1061</v>
      </c>
      <c r="I19" s="400" t="s">
        <v>1061</v>
      </c>
      <c r="J19" s="400" t="s">
        <v>1061</v>
      </c>
      <c r="K19" s="400" t="s">
        <v>1061</v>
      </c>
      <c r="M19" s="351">
        <v>5</v>
      </c>
      <c r="N19" s="355" t="s">
        <v>387</v>
      </c>
      <c r="O19" s="358" t="str">
        <f t="shared" si="2"/>
        <v>…</v>
      </c>
      <c r="P19" s="1014" t="str">
        <f>IFERROR(_xlfn.RANK.EQ(O19,$O$15:$O$61,0)+COUNTIF(O$15:O19,O19)-1,"-")</f>
        <v>-</v>
      </c>
      <c r="Q19" s="1014"/>
      <c r="R19" s="1012">
        <f t="shared" si="3"/>
        <v>5</v>
      </c>
      <c r="S19" s="1012" t="str">
        <f t="shared" si="4"/>
        <v>千葉</v>
      </c>
      <c r="T19" s="863">
        <f t="shared" si="5"/>
        <v>1080</v>
      </c>
      <c r="U19" s="358" t="str">
        <f t="shared" si="0"/>
        <v>…</v>
      </c>
      <c r="V19" s="1016" t="str">
        <f>IFERROR(_xlfn.RANK.EQ(U19,$U$15:$U$61,0)+COUNTIF(U$15:U19,U19)-1,"-")</f>
        <v>-</v>
      </c>
      <c r="W19" s="1016"/>
      <c r="X19" s="359">
        <f t="shared" si="6"/>
        <v>5</v>
      </c>
      <c r="Y19" s="359" t="str">
        <f t="shared" si="7"/>
        <v>千葉</v>
      </c>
      <c r="Z19" s="955">
        <f t="shared" si="8"/>
        <v>28300</v>
      </c>
      <c r="AA19" s="358" t="str">
        <f t="shared" si="1"/>
        <v>…</v>
      </c>
      <c r="AB19" s="1014" t="str">
        <f>IFERROR(_xlfn.RANK.EQ(AA19,$AA$15:$AA$61,0)+COUNTIF(AA$15:AA19,AA19)-1,"-")</f>
        <v>-</v>
      </c>
      <c r="AC19" s="1041"/>
      <c r="AD19" s="1044">
        <f t="shared" si="9"/>
        <v>5</v>
      </c>
      <c r="AE19" s="1044" t="str">
        <f t="shared" si="10"/>
        <v>熊本</v>
      </c>
      <c r="AF19" s="1049">
        <f t="shared" si="11"/>
        <v>2500</v>
      </c>
    </row>
    <row r="20" spans="1:32" ht="11.25" customHeight="1">
      <c r="A20" s="402" t="s">
        <v>850</v>
      </c>
      <c r="B20" s="398"/>
      <c r="C20" s="399" t="s">
        <v>859</v>
      </c>
      <c r="D20" s="400" t="s">
        <v>859</v>
      </c>
      <c r="E20" s="400" t="s">
        <v>859</v>
      </c>
      <c r="F20" s="400" t="s">
        <v>859</v>
      </c>
      <c r="G20" s="400" t="s">
        <v>1061</v>
      </c>
      <c r="H20" s="400" t="s">
        <v>1061</v>
      </c>
      <c r="I20" s="400" t="s">
        <v>1061</v>
      </c>
      <c r="J20" s="400" t="s">
        <v>1061</v>
      </c>
      <c r="K20" s="400" t="s">
        <v>1061</v>
      </c>
      <c r="M20" s="351">
        <v>6</v>
      </c>
      <c r="N20" s="355" t="s">
        <v>388</v>
      </c>
      <c r="O20" s="358" t="str">
        <f t="shared" si="2"/>
        <v>…</v>
      </c>
      <c r="P20" s="1014" t="str">
        <f>IFERROR(_xlfn.RANK.EQ(O20,$O$15:$O$61,0)+COUNTIF(O$15:O20,O20)-1,"-")</f>
        <v>-</v>
      </c>
      <c r="Q20" s="1014"/>
      <c r="R20" s="1012">
        <f t="shared" si="3"/>
        <v>6</v>
      </c>
      <c r="S20" s="1012" t="str">
        <f t="shared" si="4"/>
        <v>福島</v>
      </c>
      <c r="T20" s="863">
        <f t="shared" si="5"/>
        <v>884</v>
      </c>
      <c r="U20" s="358" t="str">
        <f t="shared" si="0"/>
        <v>…</v>
      </c>
      <c r="V20" s="1016" t="str">
        <f>IFERROR(_xlfn.RANK.EQ(U20,$U$15:$U$61,0)+COUNTIF(U$15:U20,U20)-1,"-")</f>
        <v>-</v>
      </c>
      <c r="W20" s="1016"/>
      <c r="X20" s="359">
        <f t="shared" si="6"/>
        <v>6</v>
      </c>
      <c r="Y20" s="359" t="str">
        <f t="shared" si="7"/>
        <v>熊本</v>
      </c>
      <c r="Z20" s="955">
        <f t="shared" si="8"/>
        <v>16300</v>
      </c>
      <c r="AA20" s="358" t="str">
        <f t="shared" si="1"/>
        <v>…</v>
      </c>
      <c r="AB20" s="1014" t="str">
        <f>IFERROR(_xlfn.RANK.EQ(AA20,$AA$15:$AA$61,0)+COUNTIF(AA$15:AA20,AA20)-1,"-")</f>
        <v>-</v>
      </c>
      <c r="AC20" s="1041"/>
      <c r="AD20" s="1044">
        <f t="shared" si="9"/>
        <v>6</v>
      </c>
      <c r="AE20" s="1044" t="str">
        <f t="shared" si="10"/>
        <v>静岡</v>
      </c>
      <c r="AF20" s="1049">
        <f t="shared" si="11"/>
        <v>2470</v>
      </c>
    </row>
    <row r="21" spans="1:32" ht="11.25" customHeight="1">
      <c r="A21" s="402" t="s">
        <v>851</v>
      </c>
      <c r="B21" s="398"/>
      <c r="C21" s="399" t="s">
        <v>859</v>
      </c>
      <c r="D21" s="400" t="s">
        <v>859</v>
      </c>
      <c r="E21" s="400" t="s">
        <v>859</v>
      </c>
      <c r="F21" s="400" t="s">
        <v>859</v>
      </c>
      <c r="G21" s="400" t="s">
        <v>1061</v>
      </c>
      <c r="H21" s="400" t="s">
        <v>1061</v>
      </c>
      <c r="I21" s="400" t="s">
        <v>1061</v>
      </c>
      <c r="J21" s="400" t="s">
        <v>1061</v>
      </c>
      <c r="K21" s="400" t="s">
        <v>1061</v>
      </c>
      <c r="M21" s="351">
        <v>7</v>
      </c>
      <c r="N21" s="355" t="s">
        <v>389</v>
      </c>
      <c r="O21" s="358">
        <f t="shared" si="2"/>
        <v>884</v>
      </c>
      <c r="P21" s="1014">
        <f>IFERROR(_xlfn.RANK.EQ(O21,$O$15:$O$61,0)+COUNTIF(O$15:O21,O21)-1,"-")</f>
        <v>6</v>
      </c>
      <c r="Q21" s="1014"/>
      <c r="R21" s="1012">
        <f t="shared" si="3"/>
        <v>7</v>
      </c>
      <c r="S21" s="1012" t="str">
        <f t="shared" si="4"/>
        <v>長野</v>
      </c>
      <c r="T21" s="863">
        <f t="shared" si="5"/>
        <v>758</v>
      </c>
      <c r="U21" s="358">
        <f t="shared" si="0"/>
        <v>14400</v>
      </c>
      <c r="V21" s="1016">
        <f>IFERROR(_xlfn.RANK.EQ(U21,$U$15:$U$61,0)+COUNTIF(U$15:U21,U21)-1,"-")</f>
        <v>7</v>
      </c>
      <c r="W21" s="1016"/>
      <c r="X21" s="359">
        <f t="shared" si="6"/>
        <v>7</v>
      </c>
      <c r="Y21" s="359" t="str">
        <f t="shared" si="7"/>
        <v>福島</v>
      </c>
      <c r="Z21" s="955">
        <f t="shared" si="8"/>
        <v>14400</v>
      </c>
      <c r="AA21" s="358">
        <f t="shared" si="1"/>
        <v>1630</v>
      </c>
      <c r="AB21" s="1014">
        <f>IFERROR(_xlfn.RANK.EQ(AA21,$AA$15:$AA$61,0)+COUNTIF(AA$15:AA21,AA21)-1,"-")</f>
        <v>12</v>
      </c>
      <c r="AC21" s="1041"/>
      <c r="AD21" s="1044">
        <f t="shared" si="9"/>
        <v>7</v>
      </c>
      <c r="AE21" s="1044" t="str">
        <f t="shared" si="10"/>
        <v>青森</v>
      </c>
      <c r="AF21" s="1049">
        <f t="shared" si="11"/>
        <v>2420</v>
      </c>
    </row>
    <row r="22" spans="1:32" ht="11.25" customHeight="1">
      <c r="A22" s="402" t="s">
        <v>852</v>
      </c>
      <c r="B22" s="398"/>
      <c r="C22" s="399" t="s">
        <v>859</v>
      </c>
      <c r="D22" s="400" t="s">
        <v>859</v>
      </c>
      <c r="E22" s="400" t="s">
        <v>859</v>
      </c>
      <c r="F22" s="400" t="s">
        <v>859</v>
      </c>
      <c r="G22" s="400" t="s">
        <v>1061</v>
      </c>
      <c r="H22" s="400" t="s">
        <v>1061</v>
      </c>
      <c r="I22" s="400" t="s">
        <v>1061</v>
      </c>
      <c r="J22" s="400" t="s">
        <v>1061</v>
      </c>
      <c r="K22" s="400" t="s">
        <v>1061</v>
      </c>
      <c r="M22" s="351">
        <v>8</v>
      </c>
      <c r="N22" s="355" t="s">
        <v>390</v>
      </c>
      <c r="O22" s="358">
        <f t="shared" si="2"/>
        <v>1590</v>
      </c>
      <c r="P22" s="1014">
        <f>IFERROR(_xlfn.RANK.EQ(O22,$O$15:$O$61,0)+COUNTIF(O$15:O22,O22)-1,"-")</f>
        <v>4</v>
      </c>
      <c r="Q22" s="1014"/>
      <c r="R22" s="1012">
        <f t="shared" si="3"/>
        <v>8</v>
      </c>
      <c r="S22" s="1012" t="str">
        <f t="shared" si="4"/>
        <v>熊本</v>
      </c>
      <c r="T22" s="863">
        <f t="shared" si="5"/>
        <v>651</v>
      </c>
      <c r="U22" s="358">
        <f t="shared" si="0"/>
        <v>44600</v>
      </c>
      <c r="V22" s="1016">
        <f>IFERROR(_xlfn.RANK.EQ(U22,$U$15:$U$61,0)+COUNTIF(U$15:U22,U22)-1,"-")</f>
        <v>4</v>
      </c>
      <c r="W22" s="1016"/>
      <c r="X22" s="359">
        <f t="shared" si="6"/>
        <v>8</v>
      </c>
      <c r="Y22" s="359" t="str">
        <f t="shared" si="7"/>
        <v>青森</v>
      </c>
      <c r="Z22" s="955">
        <f t="shared" si="8"/>
        <v>13000</v>
      </c>
      <c r="AA22" s="358">
        <f t="shared" si="1"/>
        <v>2810</v>
      </c>
      <c r="AB22" s="1014">
        <f>IFERROR(_xlfn.RANK.EQ(AA22,$AA$15:$AA$61,0)+COUNTIF(AA$15:AA22,AA22)-1,"-")</f>
        <v>2</v>
      </c>
      <c r="AC22" s="1041"/>
      <c r="AD22" s="1044">
        <f t="shared" si="9"/>
        <v>8</v>
      </c>
      <c r="AE22" s="1044" t="str">
        <f t="shared" si="10"/>
        <v>宮崎</v>
      </c>
      <c r="AF22" s="1049">
        <f t="shared" si="11"/>
        <v>2410</v>
      </c>
    </row>
    <row r="23" spans="1:32" ht="11.25" customHeight="1">
      <c r="A23" s="402" t="s">
        <v>853</v>
      </c>
      <c r="B23" s="398"/>
      <c r="C23" s="399" t="s">
        <v>859</v>
      </c>
      <c r="D23" s="400" t="s">
        <v>859</v>
      </c>
      <c r="E23" s="400" t="s">
        <v>859</v>
      </c>
      <c r="F23" s="400" t="s">
        <v>859</v>
      </c>
      <c r="G23" s="400" t="s">
        <v>1061</v>
      </c>
      <c r="H23" s="400" t="s">
        <v>1061</v>
      </c>
      <c r="I23" s="400" t="s">
        <v>1061</v>
      </c>
      <c r="J23" s="400" t="s">
        <v>1061</v>
      </c>
      <c r="K23" s="400" t="s">
        <v>1061</v>
      </c>
      <c r="M23" s="351">
        <v>9</v>
      </c>
      <c r="N23" s="355" t="s">
        <v>391</v>
      </c>
      <c r="O23" s="358" t="str">
        <f t="shared" si="2"/>
        <v>…</v>
      </c>
      <c r="P23" s="1014" t="str">
        <f>IFERROR(_xlfn.RANK.EQ(O23,$O$15:$O$61,0)+COUNTIF(O$15:O23,O23)-1,"-")</f>
        <v>-</v>
      </c>
      <c r="Q23" s="1014"/>
      <c r="R23" s="1012">
        <f t="shared" si="3"/>
        <v>9</v>
      </c>
      <c r="S23" s="1012" t="str">
        <f t="shared" si="4"/>
        <v>青森</v>
      </c>
      <c r="T23" s="863">
        <f t="shared" si="5"/>
        <v>537</v>
      </c>
      <c r="U23" s="358" t="str">
        <f t="shared" si="0"/>
        <v>…</v>
      </c>
      <c r="V23" s="1016" t="str">
        <f>IFERROR(_xlfn.RANK.EQ(U23,$U$15:$U$61,0)+COUNTIF(U$15:U23,U23)-1,"-")</f>
        <v>-</v>
      </c>
      <c r="W23" s="1016"/>
      <c r="X23" s="359">
        <f t="shared" si="6"/>
        <v>8</v>
      </c>
      <c r="Y23" s="359" t="str">
        <f t="shared" si="7"/>
        <v>長野</v>
      </c>
      <c r="Z23" s="955">
        <f t="shared" si="8"/>
        <v>13000</v>
      </c>
      <c r="AA23" s="358" t="str">
        <f t="shared" si="1"/>
        <v>…</v>
      </c>
      <c r="AB23" s="1014" t="str">
        <f>IFERROR(_xlfn.RANK.EQ(AA23,$AA$15:$AA$61,0)+COUNTIF(AA$15:AA23,AA23)-1,"-")</f>
        <v>-</v>
      </c>
      <c r="AC23" s="1041"/>
      <c r="AD23" s="1044">
        <f t="shared" si="9"/>
        <v>9</v>
      </c>
      <c r="AE23" s="1044" t="str">
        <f t="shared" si="10"/>
        <v>佐賀</v>
      </c>
      <c r="AF23" s="1049">
        <f t="shared" si="11"/>
        <v>2170</v>
      </c>
    </row>
    <row r="24" spans="1:32" ht="11.25" customHeight="1">
      <c r="A24" s="397" t="s">
        <v>854</v>
      </c>
      <c r="B24" s="398"/>
      <c r="C24" s="399" t="s">
        <v>859</v>
      </c>
      <c r="D24" s="400" t="s">
        <v>859</v>
      </c>
      <c r="E24" s="400" t="s">
        <v>859</v>
      </c>
      <c r="F24" s="400" t="s">
        <v>859</v>
      </c>
      <c r="G24" s="400" t="s">
        <v>1061</v>
      </c>
      <c r="H24" s="400" t="s">
        <v>1061</v>
      </c>
      <c r="I24" s="400" t="s">
        <v>1061</v>
      </c>
      <c r="J24" s="400" t="s">
        <v>1061</v>
      </c>
      <c r="K24" s="400" t="s">
        <v>1061</v>
      </c>
      <c r="M24" s="351">
        <v>10</v>
      </c>
      <c r="N24" s="355" t="s">
        <v>392</v>
      </c>
      <c r="O24" s="358" t="str">
        <f t="shared" si="2"/>
        <v>…</v>
      </c>
      <c r="P24" s="1014" t="str">
        <f>IFERROR(_xlfn.RANK.EQ(O24,$O$15:$O$61,0)+COUNTIF(O$15:O24,O24)-1,"-")</f>
        <v>-</v>
      </c>
      <c r="Q24" s="1014"/>
      <c r="R24" s="1012">
        <f t="shared" si="3"/>
        <v>10</v>
      </c>
      <c r="S24" s="1012" t="str">
        <f t="shared" si="4"/>
        <v>広島</v>
      </c>
      <c r="T24" s="863">
        <f t="shared" si="5"/>
        <v>506</v>
      </c>
      <c r="U24" s="358" t="str">
        <f t="shared" si="0"/>
        <v>…</v>
      </c>
      <c r="V24" s="1016" t="str">
        <f>IFERROR(_xlfn.RANK.EQ(U24,$U$15:$U$61,0)+COUNTIF(U$15:U24,U24)-1,"-")</f>
        <v>-</v>
      </c>
      <c r="W24" s="1016"/>
      <c r="X24" s="359">
        <f t="shared" si="6"/>
        <v>10</v>
      </c>
      <c r="Y24" s="359" t="str">
        <f t="shared" si="7"/>
        <v>静岡</v>
      </c>
      <c r="Z24" s="955">
        <f t="shared" si="8"/>
        <v>11700</v>
      </c>
      <c r="AA24" s="358" t="str">
        <f t="shared" si="1"/>
        <v>…</v>
      </c>
      <c r="AB24" s="1014" t="str">
        <f>IFERROR(_xlfn.RANK.EQ(AA24,$AA$15:$AA$61,0)+COUNTIF(AA$15:AA24,AA24)-1,"-")</f>
        <v>-</v>
      </c>
      <c r="AC24" s="1041"/>
      <c r="AD24" s="1044">
        <f t="shared" si="9"/>
        <v>10</v>
      </c>
      <c r="AE24" s="1044" t="str">
        <f t="shared" si="10"/>
        <v>鹿児島</v>
      </c>
      <c r="AF24" s="1049">
        <f t="shared" si="11"/>
        <v>1900</v>
      </c>
    </row>
    <row r="25" spans="1:32" ht="11.25" customHeight="1">
      <c r="A25" s="402" t="s">
        <v>855</v>
      </c>
      <c r="B25" s="398"/>
      <c r="C25" s="399" t="s">
        <v>859</v>
      </c>
      <c r="D25" s="400" t="s">
        <v>859</v>
      </c>
      <c r="E25" s="400" t="s">
        <v>859</v>
      </c>
      <c r="F25" s="400" t="s">
        <v>859</v>
      </c>
      <c r="G25" s="400" t="s">
        <v>1061</v>
      </c>
      <c r="H25" s="400" t="s">
        <v>1061</v>
      </c>
      <c r="I25" s="400" t="s">
        <v>1061</v>
      </c>
      <c r="J25" s="400" t="s">
        <v>1061</v>
      </c>
      <c r="K25" s="400" t="s">
        <v>1061</v>
      </c>
      <c r="M25" s="351">
        <v>11</v>
      </c>
      <c r="N25" s="355" t="s">
        <v>393</v>
      </c>
      <c r="O25" s="358" t="str">
        <f t="shared" si="2"/>
        <v>…</v>
      </c>
      <c r="P25" s="1014" t="str">
        <f>IFERROR(_xlfn.RANK.EQ(O25,$O$15:$O$61,0)+COUNTIF(O$15:O25,O25)-1,"-")</f>
        <v>-</v>
      </c>
      <c r="Q25" s="1014"/>
      <c r="R25" s="1012">
        <f t="shared" si="3"/>
        <v>11</v>
      </c>
      <c r="S25" s="1012" t="str">
        <f t="shared" si="4"/>
        <v>宮城</v>
      </c>
      <c r="T25" s="863">
        <f t="shared" si="5"/>
        <v>474</v>
      </c>
      <c r="U25" s="358" t="str">
        <f t="shared" si="0"/>
        <v>…</v>
      </c>
      <c r="V25" s="1016" t="str">
        <f>IFERROR(_xlfn.RANK.EQ(U25,$U$15:$U$61,0)+COUNTIF(U$15:U25,U25)-1,"-")</f>
        <v>-</v>
      </c>
      <c r="W25" s="1016"/>
      <c r="X25" s="359">
        <f t="shared" si="6"/>
        <v>11</v>
      </c>
      <c r="Y25" s="359" t="str">
        <f t="shared" si="7"/>
        <v>宮崎</v>
      </c>
      <c r="Z25" s="955">
        <f t="shared" si="8"/>
        <v>9620</v>
      </c>
      <c r="AA25" s="358" t="str">
        <f t="shared" si="1"/>
        <v>…</v>
      </c>
      <c r="AB25" s="1014" t="str">
        <f>IFERROR(_xlfn.RANK.EQ(AA25,$AA$15:$AA$61,0)+COUNTIF(AA$15:AA25,AA25)-1,"-")</f>
        <v>-</v>
      </c>
      <c r="AC25" s="1041"/>
      <c r="AD25" s="1044">
        <f t="shared" si="9"/>
        <v>11</v>
      </c>
      <c r="AE25" s="1044" t="str">
        <f t="shared" si="10"/>
        <v>長野</v>
      </c>
      <c r="AF25" s="1049">
        <f t="shared" si="11"/>
        <v>1710</v>
      </c>
    </row>
    <row r="26" spans="1:32" ht="11.25" customHeight="1">
      <c r="A26" s="402" t="s">
        <v>856</v>
      </c>
      <c r="B26" s="398"/>
      <c r="C26" s="399" t="s">
        <v>859</v>
      </c>
      <c r="D26" s="400" t="s">
        <v>859</v>
      </c>
      <c r="E26" s="400" t="s">
        <v>859</v>
      </c>
      <c r="F26" s="400" t="s">
        <v>859</v>
      </c>
      <c r="G26" s="400" t="s">
        <v>1061</v>
      </c>
      <c r="H26" s="400" t="s">
        <v>1061</v>
      </c>
      <c r="I26" s="400" t="s">
        <v>1061</v>
      </c>
      <c r="J26" s="400" t="s">
        <v>1061</v>
      </c>
      <c r="K26" s="400" t="s">
        <v>1061</v>
      </c>
      <c r="M26" s="351">
        <v>12</v>
      </c>
      <c r="N26" s="355" t="s">
        <v>394</v>
      </c>
      <c r="O26" s="358">
        <f t="shared" si="2"/>
        <v>1080</v>
      </c>
      <c r="P26" s="1014">
        <f>IFERROR(_xlfn.RANK.EQ(O26,$O$15:$O$61,0)+COUNTIF(O$15:O26,O26)-1,"-")</f>
        <v>5</v>
      </c>
      <c r="Q26" s="1014"/>
      <c r="R26" s="1012">
        <f t="shared" si="3"/>
        <v>11</v>
      </c>
      <c r="S26" s="1012" t="str">
        <f t="shared" si="4"/>
        <v>静岡</v>
      </c>
      <c r="T26" s="863">
        <f t="shared" si="5"/>
        <v>474</v>
      </c>
      <c r="U26" s="358">
        <f t="shared" si="0"/>
        <v>28300</v>
      </c>
      <c r="V26" s="1016">
        <f>IFERROR(_xlfn.RANK.EQ(U26,$U$15:$U$61,0)+COUNTIF(U$15:U26,U26)-1,"-")</f>
        <v>5</v>
      </c>
      <c r="W26" s="1016"/>
      <c r="X26" s="359">
        <f t="shared" si="6"/>
        <v>12</v>
      </c>
      <c r="Y26" s="359" t="str">
        <f t="shared" si="7"/>
        <v>広島</v>
      </c>
      <c r="Z26" s="955">
        <f t="shared" si="8"/>
        <v>6440</v>
      </c>
      <c r="AA26" s="358">
        <f t="shared" si="1"/>
        <v>2620</v>
      </c>
      <c r="AB26" s="1014">
        <f>IFERROR(_xlfn.RANK.EQ(AA26,$AA$15:$AA$61,0)+COUNTIF(AA$15:AA26,AA26)-1,"-")</f>
        <v>4</v>
      </c>
      <c r="AC26" s="1041"/>
      <c r="AD26" s="1044">
        <f t="shared" si="9"/>
        <v>12</v>
      </c>
      <c r="AE26" s="1044" t="str">
        <f t="shared" si="10"/>
        <v>福島</v>
      </c>
      <c r="AF26" s="1049">
        <f t="shared" si="11"/>
        <v>1630</v>
      </c>
    </row>
    <row r="27" spans="1:32" ht="11.25" customHeight="1">
      <c r="A27" s="402" t="s">
        <v>162</v>
      </c>
      <c r="B27" s="398"/>
      <c r="C27" s="399" t="s">
        <v>859</v>
      </c>
      <c r="D27" s="400" t="s">
        <v>859</v>
      </c>
      <c r="E27" s="400" t="s">
        <v>859</v>
      </c>
      <c r="F27" s="400" t="s">
        <v>859</v>
      </c>
      <c r="G27" s="400" t="s">
        <v>1061</v>
      </c>
      <c r="H27" s="400" t="s">
        <v>1061</v>
      </c>
      <c r="I27" s="400" t="s">
        <v>1061</v>
      </c>
      <c r="J27" s="403" t="s">
        <v>1061</v>
      </c>
      <c r="K27" s="403" t="s">
        <v>1061</v>
      </c>
      <c r="M27" s="351">
        <v>13</v>
      </c>
      <c r="N27" s="355" t="s">
        <v>395</v>
      </c>
      <c r="O27" s="358" t="str">
        <f t="shared" si="2"/>
        <v>…</v>
      </c>
      <c r="P27" s="1014" t="str">
        <f>IFERROR(_xlfn.RANK.EQ(O27,$O$15:$O$61,0)+COUNTIF(O$15:O27,O27)-1,"-")</f>
        <v>-</v>
      </c>
      <c r="Q27" s="1014"/>
      <c r="R27" s="1012">
        <f t="shared" si="3"/>
        <v>13</v>
      </c>
      <c r="S27" s="1012" t="str">
        <f t="shared" si="4"/>
        <v>宮崎</v>
      </c>
      <c r="T27" s="863">
        <f t="shared" si="5"/>
        <v>400</v>
      </c>
      <c r="U27" s="358" t="str">
        <f t="shared" si="0"/>
        <v>…</v>
      </c>
      <c r="V27" s="1016" t="str">
        <f>IFERROR(_xlfn.RANK.EQ(U27,$U$15:$U$61,0)+COUNTIF(U$15:U27,U27)-1,"-")</f>
        <v>-</v>
      </c>
      <c r="W27" s="1016"/>
      <c r="X27" s="359">
        <f t="shared" si="6"/>
        <v>13</v>
      </c>
      <c r="Y27" s="359" t="str">
        <f t="shared" si="7"/>
        <v>宮城</v>
      </c>
      <c r="Z27" s="955">
        <f t="shared" si="8"/>
        <v>6160</v>
      </c>
      <c r="AA27" s="358" t="str">
        <f t="shared" si="1"/>
        <v>…</v>
      </c>
      <c r="AB27" s="1014" t="str">
        <f>IFERROR(_xlfn.RANK.EQ(AA27,$AA$15:$AA$61,0)+COUNTIF(AA$15:AA27,AA27)-1,"-")</f>
        <v>-</v>
      </c>
      <c r="AC27" s="1041"/>
      <c r="AD27" s="1044">
        <f t="shared" si="9"/>
        <v>13</v>
      </c>
      <c r="AE27" s="1044" t="str">
        <f t="shared" si="10"/>
        <v>宮城</v>
      </c>
      <c r="AF27" s="1049">
        <f t="shared" si="11"/>
        <v>1300</v>
      </c>
    </row>
    <row r="28" spans="1:32" ht="11.25" customHeight="1">
      <c r="A28" s="397" t="s">
        <v>1062</v>
      </c>
      <c r="B28" s="398"/>
      <c r="C28" s="399"/>
      <c r="D28" s="400"/>
      <c r="E28" s="400"/>
      <c r="F28" s="400"/>
      <c r="G28" s="400"/>
      <c r="H28" s="400"/>
      <c r="I28" s="400"/>
      <c r="J28" s="400"/>
      <c r="K28" s="400"/>
      <c r="M28" s="351">
        <v>14</v>
      </c>
      <c r="N28" s="355" t="s">
        <v>396</v>
      </c>
      <c r="O28" s="358" t="str">
        <f t="shared" si="2"/>
        <v>…</v>
      </c>
      <c r="P28" s="1014" t="str">
        <f>IFERROR(_xlfn.RANK.EQ(O28,$O$15:$O$61,0)+COUNTIF(O$15:O28,O28)-1,"-")</f>
        <v>-</v>
      </c>
      <c r="Q28" s="1014"/>
      <c r="R28" s="1012">
        <f t="shared" si="3"/>
        <v>14</v>
      </c>
      <c r="S28" s="1012" t="str">
        <f t="shared" si="4"/>
        <v>三重</v>
      </c>
      <c r="T28" s="863">
        <f t="shared" si="5"/>
        <v>187</v>
      </c>
      <c r="U28" s="358" t="str">
        <f t="shared" si="0"/>
        <v>…</v>
      </c>
      <c r="V28" s="1016" t="str">
        <f>IFERROR(_xlfn.RANK.EQ(U28,$U$15:$U$61,0)+COUNTIF(U$15:U28,U28)-1,"-")</f>
        <v>-</v>
      </c>
      <c r="W28" s="1016"/>
      <c r="X28" s="359">
        <f t="shared" si="6"/>
        <v>14</v>
      </c>
      <c r="Y28" s="359" t="str">
        <f t="shared" si="7"/>
        <v>佐賀</v>
      </c>
      <c r="Z28" s="955">
        <f t="shared" si="8"/>
        <v>3360</v>
      </c>
      <c r="AA28" s="358" t="str">
        <f t="shared" si="1"/>
        <v>…</v>
      </c>
      <c r="AB28" s="1014" t="str">
        <f>IFERROR(_xlfn.RANK.EQ(AA28,$AA$15:$AA$61,0)+COUNTIF(AA$15:AA28,AA28)-1,"-")</f>
        <v>-</v>
      </c>
      <c r="AC28" s="1041"/>
      <c r="AD28" s="1044">
        <f t="shared" si="9"/>
        <v>14</v>
      </c>
      <c r="AE28" s="1044" t="str">
        <f t="shared" si="10"/>
        <v>広島</v>
      </c>
      <c r="AF28" s="1049">
        <f t="shared" si="11"/>
        <v>1270</v>
      </c>
    </row>
    <row r="29" spans="1:32" ht="11.25" customHeight="1">
      <c r="A29" s="404" t="s">
        <v>134</v>
      </c>
      <c r="B29" s="398"/>
      <c r="C29" s="399">
        <v>48500</v>
      </c>
      <c r="D29" s="400">
        <v>3950</v>
      </c>
      <c r="E29" s="400">
        <v>1916000</v>
      </c>
      <c r="F29" s="400">
        <v>1715000</v>
      </c>
      <c r="G29" s="400">
        <v>100</v>
      </c>
      <c r="H29" s="400">
        <v>105</v>
      </c>
      <c r="I29" s="400">
        <v>105</v>
      </c>
      <c r="J29" s="400">
        <v>106</v>
      </c>
      <c r="K29" s="400">
        <v>109</v>
      </c>
      <c r="M29" s="351">
        <v>15</v>
      </c>
      <c r="N29" s="355" t="s">
        <v>397</v>
      </c>
      <c r="O29" s="358" t="str">
        <f t="shared" si="2"/>
        <v>…</v>
      </c>
      <c r="P29" s="1014" t="str">
        <f>IFERROR(_xlfn.RANK.EQ(O29,$O$15:$O$61,0)+COUNTIF(O$15:O29,O29)-1,"-")</f>
        <v>-</v>
      </c>
      <c r="Q29" s="1014"/>
      <c r="R29" s="1012">
        <f t="shared" si="3"/>
        <v>15</v>
      </c>
      <c r="S29" s="1012" t="str">
        <f t="shared" si="4"/>
        <v>岡山</v>
      </c>
      <c r="T29" s="863">
        <f t="shared" si="5"/>
        <v>158</v>
      </c>
      <c r="U29" s="358" t="str">
        <f t="shared" si="0"/>
        <v>…</v>
      </c>
      <c r="V29" s="1016" t="str">
        <f>IFERROR(_xlfn.RANK.EQ(U29,$U$15:$U$61,0)+COUNTIF(U$15:U29,U29)-1,"-")</f>
        <v>-</v>
      </c>
      <c r="W29" s="1016"/>
      <c r="X29" s="359">
        <f t="shared" si="6"/>
        <v>15</v>
      </c>
      <c r="Y29" s="359" t="str">
        <f t="shared" si="7"/>
        <v>三重</v>
      </c>
      <c r="Z29" s="955">
        <f t="shared" si="8"/>
        <v>2010</v>
      </c>
      <c r="AA29" s="358" t="str">
        <f t="shared" si="1"/>
        <v>…</v>
      </c>
      <c r="AB29" s="1014" t="str">
        <f>IFERROR(_xlfn.RANK.EQ(AA29,$AA$15:$AA$61,0)+COUNTIF(AA$15:AA29,AA29)-1,"-")</f>
        <v>-</v>
      </c>
      <c r="AC29" s="1041"/>
      <c r="AD29" s="1044">
        <f t="shared" si="9"/>
        <v>15</v>
      </c>
      <c r="AE29" s="1044" t="str">
        <f t="shared" si="10"/>
        <v>岡山</v>
      </c>
      <c r="AF29" s="1049">
        <f t="shared" si="11"/>
        <v>1210</v>
      </c>
    </row>
    <row r="30" spans="1:32" ht="18.75" customHeight="1">
      <c r="A30" s="402" t="s">
        <v>136</v>
      </c>
      <c r="B30" s="398"/>
      <c r="C30" s="399">
        <v>537</v>
      </c>
      <c r="D30" s="400">
        <v>2420</v>
      </c>
      <c r="E30" s="400">
        <v>13000</v>
      </c>
      <c r="F30" s="400">
        <v>9360</v>
      </c>
      <c r="G30" s="400">
        <v>89</v>
      </c>
      <c r="H30" s="400">
        <v>113</v>
      </c>
      <c r="I30" s="400">
        <v>100</v>
      </c>
      <c r="J30" s="400">
        <v>100</v>
      </c>
      <c r="K30" s="400">
        <v>105</v>
      </c>
      <c r="M30" s="351">
        <v>16</v>
      </c>
      <c r="N30" s="355" t="s">
        <v>398</v>
      </c>
      <c r="O30" s="358" t="str">
        <f t="shared" si="2"/>
        <v>…</v>
      </c>
      <c r="P30" s="1014" t="str">
        <f>IFERROR(_xlfn.RANK.EQ(O30,$O$15:$O$61,0)+COUNTIF(O$15:O30,O30)-1,"-")</f>
        <v>-</v>
      </c>
      <c r="Q30" s="1014"/>
      <c r="R30" s="1012">
        <f t="shared" si="3"/>
        <v>16</v>
      </c>
      <c r="S30" s="1012" t="str">
        <f t="shared" si="4"/>
        <v>佐賀</v>
      </c>
      <c r="T30" s="863">
        <f t="shared" si="5"/>
        <v>155</v>
      </c>
      <c r="U30" s="358" t="str">
        <f t="shared" si="0"/>
        <v>…</v>
      </c>
      <c r="V30" s="1016" t="str">
        <f>IFERROR(_xlfn.RANK.EQ(U30,$U$15:$U$61,0)+COUNTIF(U$15:U30,U30)-1,"-")</f>
        <v>-</v>
      </c>
      <c r="W30" s="1016"/>
      <c r="X30" s="359">
        <f t="shared" si="6"/>
        <v>16</v>
      </c>
      <c r="Y30" s="359" t="str">
        <f t="shared" si="7"/>
        <v>岡山</v>
      </c>
      <c r="Z30" s="955">
        <f t="shared" si="8"/>
        <v>1910</v>
      </c>
      <c r="AA30" s="358" t="str">
        <f t="shared" si="1"/>
        <v>…</v>
      </c>
      <c r="AB30" s="1014" t="str">
        <f>IFERROR(_xlfn.RANK.EQ(AA30,$AA$15:$AA$61,0)+COUNTIF(AA$15:AA30,AA30)-1,"-")</f>
        <v>-</v>
      </c>
      <c r="AC30" s="1041"/>
      <c r="AD30" s="1044">
        <f t="shared" si="9"/>
        <v>16</v>
      </c>
      <c r="AE30" s="1044" t="str">
        <f t="shared" si="10"/>
        <v>三重</v>
      </c>
      <c r="AF30" s="1049">
        <f t="shared" si="11"/>
        <v>1070</v>
      </c>
    </row>
    <row r="31" spans="1:32" ht="11.25" customHeight="1">
      <c r="A31" s="402" t="s">
        <v>156</v>
      </c>
      <c r="B31" s="398"/>
      <c r="C31" s="399" t="s">
        <v>859</v>
      </c>
      <c r="D31" s="400" t="s">
        <v>859</v>
      </c>
      <c r="E31" s="400" t="s">
        <v>859</v>
      </c>
      <c r="F31" s="400" t="s">
        <v>859</v>
      </c>
      <c r="G31" s="400" t="s">
        <v>1061</v>
      </c>
      <c r="H31" s="400" t="s">
        <v>1061</v>
      </c>
      <c r="I31" s="400" t="s">
        <v>1061</v>
      </c>
      <c r="J31" s="400" t="s">
        <v>1061</v>
      </c>
      <c r="K31" s="400" t="s">
        <v>1061</v>
      </c>
      <c r="M31" s="351">
        <v>17</v>
      </c>
      <c r="N31" s="355" t="s">
        <v>399</v>
      </c>
      <c r="O31" s="358" t="str">
        <f t="shared" si="2"/>
        <v>…</v>
      </c>
      <c r="P31" s="1014" t="str">
        <f>IFERROR(_xlfn.RANK.EQ(O31,$O$15:$O$61,0)+COUNTIF(O$15:O31,O31)-1,"-")</f>
        <v>-</v>
      </c>
      <c r="Q31" s="1014"/>
      <c r="R31" s="1012" t="str">
        <f t="shared" si="3"/>
        <v>-</v>
      </c>
      <c r="S31" s="1012" t="str">
        <f t="shared" si="4"/>
        <v>-</v>
      </c>
      <c r="T31" s="1012" t="str">
        <f t="shared" si="5"/>
        <v>-</v>
      </c>
      <c r="U31" s="358" t="str">
        <f t="shared" si="0"/>
        <v>…</v>
      </c>
      <c r="V31" s="1016" t="str">
        <f>IFERROR(_xlfn.RANK.EQ(U31,$U$15:$U$61,0)+COUNTIF(U$15:U31,U31)-1,"-")</f>
        <v>-</v>
      </c>
      <c r="W31" s="1016"/>
      <c r="X31" s="359" t="str">
        <f t="shared" si="6"/>
        <v>-</v>
      </c>
      <c r="Y31" s="359" t="str">
        <f t="shared" si="7"/>
        <v>-</v>
      </c>
      <c r="Z31" s="359" t="str">
        <f t="shared" si="8"/>
        <v>-</v>
      </c>
      <c r="AA31" s="358" t="str">
        <f t="shared" si="1"/>
        <v>…</v>
      </c>
      <c r="AB31" s="1014" t="str">
        <f>IFERROR(_xlfn.RANK.EQ(AA31,$AA$15:$AA$61,0)+COUNTIF(AA$15:AA31,AA31)-1,"-")</f>
        <v>-</v>
      </c>
      <c r="AC31" s="1041"/>
      <c r="AD31" s="1044" t="str">
        <f t="shared" si="9"/>
        <v>-</v>
      </c>
      <c r="AE31" s="1044" t="str">
        <f t="shared" si="10"/>
        <v>-</v>
      </c>
      <c r="AF31" s="1045" t="str">
        <f t="shared" si="11"/>
        <v>-</v>
      </c>
    </row>
    <row r="32" spans="1:32" ht="11.25" customHeight="1">
      <c r="A32" s="402" t="s">
        <v>143</v>
      </c>
      <c r="B32" s="398"/>
      <c r="C32" s="399">
        <v>474</v>
      </c>
      <c r="D32" s="400">
        <v>1300</v>
      </c>
      <c r="E32" s="400">
        <v>6160</v>
      </c>
      <c r="F32" s="400">
        <v>2620</v>
      </c>
      <c r="G32" s="400">
        <v>99</v>
      </c>
      <c r="H32" s="400">
        <v>132</v>
      </c>
      <c r="I32" s="400">
        <v>130</v>
      </c>
      <c r="J32" s="400">
        <v>203</v>
      </c>
      <c r="K32" s="400">
        <v>98</v>
      </c>
      <c r="M32" s="351">
        <v>18</v>
      </c>
      <c r="N32" s="355" t="s">
        <v>400</v>
      </c>
      <c r="O32" s="358" t="str">
        <f t="shared" si="2"/>
        <v>…</v>
      </c>
      <c r="P32" s="1014" t="str">
        <f>IFERROR(_xlfn.RANK.EQ(O32,$O$15:$O$61,0)+COUNTIF(O$15:O32,O32)-1,"-")</f>
        <v>-</v>
      </c>
      <c r="Q32" s="1014"/>
      <c r="R32" s="1012" t="str">
        <f t="shared" si="3"/>
        <v>-</v>
      </c>
      <c r="S32" s="1012" t="str">
        <f t="shared" si="4"/>
        <v>-</v>
      </c>
      <c r="T32" s="1012" t="str">
        <f t="shared" si="5"/>
        <v>-</v>
      </c>
      <c r="U32" s="358" t="str">
        <f t="shared" si="0"/>
        <v>…</v>
      </c>
      <c r="V32" s="1016" t="str">
        <f>IFERROR(_xlfn.RANK.EQ(U32,$U$15:$U$61,0)+COUNTIF(U$15:U32,U32)-1,"-")</f>
        <v>-</v>
      </c>
      <c r="W32" s="1016"/>
      <c r="X32" s="359" t="str">
        <f t="shared" si="6"/>
        <v>-</v>
      </c>
      <c r="Y32" s="359" t="str">
        <f t="shared" si="7"/>
        <v>-</v>
      </c>
      <c r="Z32" s="359" t="str">
        <f t="shared" si="8"/>
        <v>-</v>
      </c>
      <c r="AA32" s="358" t="str">
        <f t="shared" si="1"/>
        <v>…</v>
      </c>
      <c r="AB32" s="1014" t="str">
        <f>IFERROR(_xlfn.RANK.EQ(AA32,$AA$15:$AA$61,0)+COUNTIF(AA$15:AA32,AA32)-1,"-")</f>
        <v>-</v>
      </c>
      <c r="AC32" s="1041"/>
      <c r="AD32" s="1044" t="str">
        <f t="shared" si="9"/>
        <v>-</v>
      </c>
      <c r="AE32" s="1044" t="str">
        <f t="shared" si="10"/>
        <v>-</v>
      </c>
      <c r="AF32" s="1045" t="str">
        <f t="shared" si="11"/>
        <v>-</v>
      </c>
    </row>
    <row r="33" spans="1:32" ht="11.25" customHeight="1">
      <c r="A33" s="402" t="s">
        <v>150</v>
      </c>
      <c r="B33" s="398"/>
      <c r="C33" s="399" t="s">
        <v>859</v>
      </c>
      <c r="D33" s="400" t="s">
        <v>859</v>
      </c>
      <c r="E33" s="400" t="s">
        <v>859</v>
      </c>
      <c r="F33" s="400" t="s">
        <v>859</v>
      </c>
      <c r="G33" s="400" t="s">
        <v>1061</v>
      </c>
      <c r="H33" s="400" t="s">
        <v>1061</v>
      </c>
      <c r="I33" s="400" t="s">
        <v>1061</v>
      </c>
      <c r="J33" s="400" t="s">
        <v>1061</v>
      </c>
      <c r="K33" s="400" t="s">
        <v>1061</v>
      </c>
      <c r="M33" s="351">
        <v>19</v>
      </c>
      <c r="N33" s="355" t="s">
        <v>401</v>
      </c>
      <c r="O33" s="358" t="str">
        <f t="shared" si="2"/>
        <v>…</v>
      </c>
      <c r="P33" s="1014" t="str">
        <f>IFERROR(_xlfn.RANK.EQ(O33,$O$15:$O$61,0)+COUNTIF(O$15:O33,O33)-1,"-")</f>
        <v>-</v>
      </c>
      <c r="Q33" s="1014"/>
      <c r="R33" s="1012" t="str">
        <f t="shared" si="3"/>
        <v>-</v>
      </c>
      <c r="S33" s="1012" t="str">
        <f t="shared" si="4"/>
        <v>-</v>
      </c>
      <c r="T33" s="1012" t="str">
        <f t="shared" si="5"/>
        <v>-</v>
      </c>
      <c r="U33" s="358" t="str">
        <f t="shared" si="0"/>
        <v>…</v>
      </c>
      <c r="V33" s="1016" t="str">
        <f>IFERROR(_xlfn.RANK.EQ(U33,$U$15:$U$61,0)+COUNTIF(U$15:U33,U33)-1,"-")</f>
        <v>-</v>
      </c>
      <c r="W33" s="1016"/>
      <c r="X33" s="359" t="str">
        <f t="shared" si="6"/>
        <v>-</v>
      </c>
      <c r="Y33" s="359" t="str">
        <f t="shared" si="7"/>
        <v>-</v>
      </c>
      <c r="Z33" s="359" t="str">
        <f t="shared" si="8"/>
        <v>-</v>
      </c>
      <c r="AA33" s="358" t="str">
        <f t="shared" si="1"/>
        <v>…</v>
      </c>
      <c r="AB33" s="1014" t="str">
        <f>IFERROR(_xlfn.RANK.EQ(AA33,$AA$15:$AA$61,0)+COUNTIF(AA$15:AA33,AA33)-1,"-")</f>
        <v>-</v>
      </c>
      <c r="AC33" s="1041"/>
      <c r="AD33" s="1044" t="str">
        <f t="shared" si="9"/>
        <v>-</v>
      </c>
      <c r="AE33" s="1044" t="str">
        <f t="shared" si="10"/>
        <v>-</v>
      </c>
      <c r="AF33" s="1045" t="str">
        <f t="shared" si="11"/>
        <v>-</v>
      </c>
    </row>
    <row r="34" spans="1:32" ht="11.25" customHeight="1">
      <c r="A34" s="402" t="s">
        <v>146</v>
      </c>
      <c r="B34" s="398"/>
      <c r="C34" s="399" t="s">
        <v>859</v>
      </c>
      <c r="D34" s="400" t="s">
        <v>859</v>
      </c>
      <c r="E34" s="400" t="s">
        <v>859</v>
      </c>
      <c r="F34" s="400" t="s">
        <v>859</v>
      </c>
      <c r="G34" s="400" t="s">
        <v>1061</v>
      </c>
      <c r="H34" s="400" t="s">
        <v>1061</v>
      </c>
      <c r="I34" s="400" t="s">
        <v>1061</v>
      </c>
      <c r="J34" s="400" t="s">
        <v>1061</v>
      </c>
      <c r="K34" s="400" t="s">
        <v>1061</v>
      </c>
      <c r="M34" s="351">
        <v>20</v>
      </c>
      <c r="N34" s="355" t="s">
        <v>402</v>
      </c>
      <c r="O34" s="358">
        <f t="shared" si="2"/>
        <v>758</v>
      </c>
      <c r="P34" s="1014">
        <f>IFERROR(_xlfn.RANK.EQ(O34,$O$15:$O$61,0)+COUNTIF(O$15:O34,O34)-1,"-")</f>
        <v>7</v>
      </c>
      <c r="Q34" s="1014"/>
      <c r="R34" s="1012" t="str">
        <f t="shared" si="3"/>
        <v>-</v>
      </c>
      <c r="S34" s="1012" t="str">
        <f t="shared" si="4"/>
        <v>-</v>
      </c>
      <c r="T34" s="1012" t="str">
        <f t="shared" si="5"/>
        <v>-</v>
      </c>
      <c r="U34" s="358">
        <f t="shared" si="0"/>
        <v>13000</v>
      </c>
      <c r="V34" s="1016">
        <f>IFERROR(_xlfn.RANK.EQ(U34,$U$15:$U$61,0)+COUNTIF(U$15:U34,U34)-1,"-")</f>
        <v>9</v>
      </c>
      <c r="W34" s="1016"/>
      <c r="X34" s="359" t="str">
        <f t="shared" si="6"/>
        <v>-</v>
      </c>
      <c r="Y34" s="359" t="str">
        <f t="shared" si="7"/>
        <v>-</v>
      </c>
      <c r="Z34" s="359" t="str">
        <f t="shared" si="8"/>
        <v>-</v>
      </c>
      <c r="AA34" s="358">
        <f t="shared" si="1"/>
        <v>1710</v>
      </c>
      <c r="AB34" s="1014">
        <f>IFERROR(_xlfn.RANK.EQ(AA34,$AA$15:$AA$61,0)+COUNTIF(AA$15:AA34,AA34)-1,"-")</f>
        <v>11</v>
      </c>
      <c r="AC34" s="1041"/>
      <c r="AD34" s="1044" t="str">
        <f t="shared" si="9"/>
        <v>-</v>
      </c>
      <c r="AE34" s="1044" t="str">
        <f t="shared" si="10"/>
        <v>-</v>
      </c>
      <c r="AF34" s="1045" t="str">
        <f t="shared" si="11"/>
        <v>-</v>
      </c>
    </row>
    <row r="35" spans="1:32" ht="11.25" customHeight="1">
      <c r="A35" s="402" t="s">
        <v>149</v>
      </c>
      <c r="B35" s="398"/>
      <c r="C35" s="399">
        <v>884</v>
      </c>
      <c r="D35" s="400">
        <v>1630</v>
      </c>
      <c r="E35" s="400">
        <v>14400</v>
      </c>
      <c r="F35" s="400">
        <v>2060</v>
      </c>
      <c r="G35" s="400">
        <v>95</v>
      </c>
      <c r="H35" s="400">
        <v>99</v>
      </c>
      <c r="I35" s="400">
        <v>94</v>
      </c>
      <c r="J35" s="400">
        <v>98</v>
      </c>
      <c r="K35" s="400">
        <v>96</v>
      </c>
      <c r="M35" s="351">
        <v>21</v>
      </c>
      <c r="N35" s="355" t="s">
        <v>403</v>
      </c>
      <c r="O35" s="358" t="str">
        <f t="shared" si="2"/>
        <v>…</v>
      </c>
      <c r="P35" s="1014" t="str">
        <f>IFERROR(_xlfn.RANK.EQ(O35,$O$15:$O$61,0)+COUNTIF(O$15:O35,O35)-1,"-")</f>
        <v>-</v>
      </c>
      <c r="Q35" s="1014"/>
      <c r="R35" s="1012" t="str">
        <f t="shared" si="3"/>
        <v>-</v>
      </c>
      <c r="S35" s="1012" t="str">
        <f t="shared" si="4"/>
        <v>-</v>
      </c>
      <c r="T35" s="1012" t="str">
        <f t="shared" si="5"/>
        <v>-</v>
      </c>
      <c r="U35" s="358" t="str">
        <f t="shared" si="0"/>
        <v>…</v>
      </c>
      <c r="V35" s="1016" t="str">
        <f>IFERROR(_xlfn.RANK.EQ(U35,$U$15:$U$61,0)+COUNTIF(U$15:U35,U35)-1,"-")</f>
        <v>-</v>
      </c>
      <c r="W35" s="1016"/>
      <c r="X35" s="359" t="str">
        <f t="shared" si="6"/>
        <v>-</v>
      </c>
      <c r="Y35" s="359" t="str">
        <f t="shared" si="7"/>
        <v>-</v>
      </c>
      <c r="Z35" s="359" t="str">
        <f t="shared" si="8"/>
        <v>-</v>
      </c>
      <c r="AA35" s="358" t="str">
        <f t="shared" si="1"/>
        <v>…</v>
      </c>
      <c r="AB35" s="1014" t="str">
        <f>IFERROR(_xlfn.RANK.EQ(AA35,$AA$15:$AA$61,0)+COUNTIF(AA$15:AA35,AA35)-1,"-")</f>
        <v>-</v>
      </c>
      <c r="AC35" s="1041"/>
      <c r="AD35" s="1044" t="str">
        <f t="shared" si="9"/>
        <v>-</v>
      </c>
      <c r="AE35" s="1044" t="str">
        <f t="shared" si="10"/>
        <v>-</v>
      </c>
      <c r="AF35" s="1045" t="str">
        <f t="shared" si="11"/>
        <v>-</v>
      </c>
    </row>
    <row r="36" spans="1:32" ht="18.75" customHeight="1">
      <c r="A36" s="402" t="s">
        <v>147</v>
      </c>
      <c r="B36" s="398"/>
      <c r="C36" s="399">
        <v>1590</v>
      </c>
      <c r="D36" s="400">
        <v>2810</v>
      </c>
      <c r="E36" s="400">
        <v>44600</v>
      </c>
      <c r="F36" s="400">
        <v>38100</v>
      </c>
      <c r="G36" s="400">
        <v>98</v>
      </c>
      <c r="H36" s="400">
        <v>94</v>
      </c>
      <c r="I36" s="400">
        <v>92</v>
      </c>
      <c r="J36" s="400">
        <v>92</v>
      </c>
      <c r="K36" s="400">
        <v>95</v>
      </c>
      <c r="M36" s="351">
        <v>22</v>
      </c>
      <c r="N36" s="355" t="s">
        <v>404</v>
      </c>
      <c r="O36" s="358">
        <f t="shared" si="2"/>
        <v>474</v>
      </c>
      <c r="P36" s="1014">
        <f>IFERROR(_xlfn.RANK.EQ(O36,$O$15:$O$61,0)+COUNTIF(O$15:O36,O36)-1,"-")</f>
        <v>12</v>
      </c>
      <c r="Q36" s="1014"/>
      <c r="R36" s="1012" t="str">
        <f t="shared" si="3"/>
        <v>-</v>
      </c>
      <c r="S36" s="1012" t="str">
        <f t="shared" si="4"/>
        <v>-</v>
      </c>
      <c r="T36" s="1012" t="str">
        <f t="shared" si="5"/>
        <v>-</v>
      </c>
      <c r="U36" s="358">
        <f t="shared" si="0"/>
        <v>11700</v>
      </c>
      <c r="V36" s="1016">
        <f>IFERROR(_xlfn.RANK.EQ(U36,$U$15:$U$61,0)+COUNTIF(U$15:U36,U36)-1,"-")</f>
        <v>10</v>
      </c>
      <c r="W36" s="1016"/>
      <c r="X36" s="359" t="str">
        <f t="shared" si="6"/>
        <v>-</v>
      </c>
      <c r="Y36" s="359" t="str">
        <f t="shared" si="7"/>
        <v>-</v>
      </c>
      <c r="Z36" s="359" t="str">
        <f t="shared" si="8"/>
        <v>-</v>
      </c>
      <c r="AA36" s="358">
        <f t="shared" si="1"/>
        <v>2470</v>
      </c>
      <c r="AB36" s="1014">
        <f>IFERROR(_xlfn.RANK.EQ(AA36,$AA$15:$AA$61,0)+COUNTIF(AA$15:AA36,AA36)-1,"-")</f>
        <v>6</v>
      </c>
      <c r="AC36" s="1041"/>
      <c r="AD36" s="1044" t="str">
        <f t="shared" si="9"/>
        <v>-</v>
      </c>
      <c r="AE36" s="1044" t="str">
        <f t="shared" si="10"/>
        <v>-</v>
      </c>
      <c r="AF36" s="1045" t="str">
        <f t="shared" si="11"/>
        <v>-</v>
      </c>
    </row>
    <row r="37" spans="1:32" ht="11.25" customHeight="1">
      <c r="A37" s="402" t="s">
        <v>158</v>
      </c>
      <c r="B37" s="398"/>
      <c r="C37" s="399" t="s">
        <v>859</v>
      </c>
      <c r="D37" s="400" t="s">
        <v>859</v>
      </c>
      <c r="E37" s="400" t="s">
        <v>859</v>
      </c>
      <c r="F37" s="400" t="s">
        <v>859</v>
      </c>
      <c r="G37" s="400" t="s">
        <v>1061</v>
      </c>
      <c r="H37" s="400" t="s">
        <v>1061</v>
      </c>
      <c r="I37" s="400" t="s">
        <v>1061</v>
      </c>
      <c r="J37" s="400" t="s">
        <v>1061</v>
      </c>
      <c r="K37" s="400" t="s">
        <v>1061</v>
      </c>
      <c r="M37" s="351">
        <v>23</v>
      </c>
      <c r="N37" s="355" t="s">
        <v>405</v>
      </c>
      <c r="O37" s="358" t="str">
        <f t="shared" si="2"/>
        <v>…</v>
      </c>
      <c r="P37" s="1014" t="str">
        <f>IFERROR(_xlfn.RANK.EQ(O37,$O$15:$O$61,0)+COUNTIF(O$15:O37,O37)-1,"-")</f>
        <v>-</v>
      </c>
      <c r="Q37" s="1014"/>
      <c r="R37" s="1012" t="str">
        <f t="shared" si="3"/>
        <v>-</v>
      </c>
      <c r="S37" s="1012" t="str">
        <f t="shared" si="4"/>
        <v>-</v>
      </c>
      <c r="T37" s="1012" t="str">
        <f t="shared" si="5"/>
        <v>-</v>
      </c>
      <c r="U37" s="358" t="str">
        <f t="shared" si="0"/>
        <v>…</v>
      </c>
      <c r="V37" s="1016" t="str">
        <f>IFERROR(_xlfn.RANK.EQ(U37,$U$15:$U$61,0)+COUNTIF(U$15:U37,U37)-1,"-")</f>
        <v>-</v>
      </c>
      <c r="W37" s="1016"/>
      <c r="X37" s="359" t="str">
        <f t="shared" si="6"/>
        <v>-</v>
      </c>
      <c r="Y37" s="359" t="str">
        <f t="shared" si="7"/>
        <v>-</v>
      </c>
      <c r="Z37" s="359" t="str">
        <f t="shared" si="8"/>
        <v>-</v>
      </c>
      <c r="AA37" s="358" t="str">
        <f t="shared" si="1"/>
        <v>…</v>
      </c>
      <c r="AB37" s="1014" t="str">
        <f>IFERROR(_xlfn.RANK.EQ(AA37,$AA$15:$AA$61,0)+COUNTIF(AA$15:AA37,AA37)-1,"-")</f>
        <v>-</v>
      </c>
      <c r="AC37" s="1041"/>
      <c r="AD37" s="1044" t="str">
        <f t="shared" si="9"/>
        <v>-</v>
      </c>
      <c r="AE37" s="1044" t="str">
        <f t="shared" si="10"/>
        <v>-</v>
      </c>
      <c r="AF37" s="1045" t="str">
        <f t="shared" si="11"/>
        <v>-</v>
      </c>
    </row>
    <row r="38" spans="1:32" ht="11.25" customHeight="1">
      <c r="A38" s="402" t="s">
        <v>155</v>
      </c>
      <c r="B38" s="398"/>
      <c r="C38" s="399" t="s">
        <v>859</v>
      </c>
      <c r="D38" s="400" t="s">
        <v>859</v>
      </c>
      <c r="E38" s="400" t="s">
        <v>859</v>
      </c>
      <c r="F38" s="400" t="s">
        <v>859</v>
      </c>
      <c r="G38" s="400" t="s">
        <v>1061</v>
      </c>
      <c r="H38" s="400" t="s">
        <v>1061</v>
      </c>
      <c r="I38" s="400" t="s">
        <v>1061</v>
      </c>
      <c r="J38" s="400" t="s">
        <v>1061</v>
      </c>
      <c r="K38" s="400" t="s">
        <v>1061</v>
      </c>
      <c r="M38" s="351">
        <v>24</v>
      </c>
      <c r="N38" s="355" t="s">
        <v>406</v>
      </c>
      <c r="O38" s="358">
        <f t="shared" si="2"/>
        <v>187</v>
      </c>
      <c r="P38" s="1014">
        <f>IFERROR(_xlfn.RANK.EQ(O38,$O$15:$O$61,0)+COUNTIF(O$15:O38,O38)-1,"-")</f>
        <v>14</v>
      </c>
      <c r="Q38" s="1014"/>
      <c r="R38" s="1012" t="str">
        <f t="shared" si="3"/>
        <v>-</v>
      </c>
      <c r="S38" s="1012" t="str">
        <f t="shared" si="4"/>
        <v>-</v>
      </c>
      <c r="T38" s="1012" t="str">
        <f t="shared" si="5"/>
        <v>-</v>
      </c>
      <c r="U38" s="358">
        <f t="shared" si="0"/>
        <v>2010</v>
      </c>
      <c r="V38" s="1016">
        <f>IFERROR(_xlfn.RANK.EQ(U38,$U$15:$U$61,0)+COUNTIF(U$15:U38,U38)-1,"-")</f>
        <v>15</v>
      </c>
      <c r="W38" s="1016"/>
      <c r="X38" s="359" t="str">
        <f t="shared" si="6"/>
        <v>-</v>
      </c>
      <c r="Y38" s="359" t="str">
        <f t="shared" si="7"/>
        <v>-</v>
      </c>
      <c r="Z38" s="359" t="str">
        <f t="shared" si="8"/>
        <v>-</v>
      </c>
      <c r="AA38" s="358">
        <f t="shared" si="1"/>
        <v>1070</v>
      </c>
      <c r="AB38" s="1014">
        <f>IFERROR(_xlfn.RANK.EQ(AA38,$AA$15:$AA$61,0)+COUNTIF(AA$15:AA38,AA38)-1,"-")</f>
        <v>16</v>
      </c>
      <c r="AC38" s="1041"/>
      <c r="AD38" s="1044" t="str">
        <f t="shared" si="9"/>
        <v>-</v>
      </c>
      <c r="AE38" s="1044" t="str">
        <f t="shared" si="10"/>
        <v>-</v>
      </c>
      <c r="AF38" s="1045" t="str">
        <f t="shared" si="11"/>
        <v>-</v>
      </c>
    </row>
    <row r="39" spans="1:32" ht="11.25" customHeight="1">
      <c r="A39" s="402" t="s">
        <v>154</v>
      </c>
      <c r="B39" s="398"/>
      <c r="C39" s="399" t="s">
        <v>859</v>
      </c>
      <c r="D39" s="400" t="s">
        <v>859</v>
      </c>
      <c r="E39" s="400" t="s">
        <v>859</v>
      </c>
      <c r="F39" s="400" t="s">
        <v>859</v>
      </c>
      <c r="G39" s="400" t="s">
        <v>1061</v>
      </c>
      <c r="H39" s="400" t="s">
        <v>1061</v>
      </c>
      <c r="I39" s="400" t="s">
        <v>1061</v>
      </c>
      <c r="J39" s="400" t="s">
        <v>1061</v>
      </c>
      <c r="K39" s="400" t="s">
        <v>1061</v>
      </c>
      <c r="M39" s="351">
        <v>25</v>
      </c>
      <c r="N39" s="355" t="s">
        <v>407</v>
      </c>
      <c r="O39" s="358" t="str">
        <f t="shared" si="2"/>
        <v>…</v>
      </c>
      <c r="P39" s="1014" t="str">
        <f>IFERROR(_xlfn.RANK.EQ(O39,$O$15:$O$61,0)+COUNTIF(O$15:O39,O39)-1,"-")</f>
        <v>-</v>
      </c>
      <c r="Q39" s="1014"/>
      <c r="R39" s="1012" t="str">
        <f t="shared" si="3"/>
        <v>-</v>
      </c>
      <c r="S39" s="1012" t="str">
        <f t="shared" si="4"/>
        <v>-</v>
      </c>
      <c r="T39" s="1012" t="str">
        <f t="shared" si="5"/>
        <v>-</v>
      </c>
      <c r="U39" s="358" t="str">
        <f t="shared" si="0"/>
        <v>…</v>
      </c>
      <c r="V39" s="1016" t="str">
        <f>IFERROR(_xlfn.RANK.EQ(U39,$U$15:$U$61,0)+COUNTIF(U$15:U39,U39)-1,"-")</f>
        <v>-</v>
      </c>
      <c r="W39" s="1016"/>
      <c r="X39" s="359" t="str">
        <f t="shared" si="6"/>
        <v>-</v>
      </c>
      <c r="Y39" s="359" t="str">
        <f t="shared" si="7"/>
        <v>-</v>
      </c>
      <c r="Z39" s="359" t="str">
        <f t="shared" si="8"/>
        <v>-</v>
      </c>
      <c r="AA39" s="358" t="str">
        <f t="shared" si="1"/>
        <v>…</v>
      </c>
      <c r="AB39" s="1014" t="str">
        <f>IFERROR(_xlfn.RANK.EQ(AA39,$AA$15:$AA$61,0)+COUNTIF(AA$15:AA39,AA39)-1,"-")</f>
        <v>-</v>
      </c>
      <c r="AC39" s="1041"/>
      <c r="AD39" s="1044" t="str">
        <f t="shared" si="9"/>
        <v>-</v>
      </c>
      <c r="AE39" s="1044" t="str">
        <f t="shared" si="10"/>
        <v>-</v>
      </c>
      <c r="AF39" s="1045" t="str">
        <f t="shared" si="11"/>
        <v>-</v>
      </c>
    </row>
    <row r="40" spans="1:32" ht="11.25" customHeight="1">
      <c r="A40" s="402" t="s">
        <v>160</v>
      </c>
      <c r="B40" s="398"/>
      <c r="C40" s="399">
        <v>1080</v>
      </c>
      <c r="D40" s="400">
        <v>2620</v>
      </c>
      <c r="E40" s="400">
        <v>28300</v>
      </c>
      <c r="F40" s="400">
        <v>23500</v>
      </c>
      <c r="G40" s="400">
        <v>96</v>
      </c>
      <c r="H40" s="400">
        <v>104</v>
      </c>
      <c r="I40" s="400">
        <v>101</v>
      </c>
      <c r="J40" s="400">
        <v>101</v>
      </c>
      <c r="K40" s="400">
        <v>105</v>
      </c>
      <c r="M40" s="351">
        <v>26</v>
      </c>
      <c r="N40" s="355" t="s">
        <v>408</v>
      </c>
      <c r="O40" s="358" t="str">
        <f t="shared" si="2"/>
        <v>…</v>
      </c>
      <c r="P40" s="1014" t="str">
        <f>IFERROR(_xlfn.RANK.EQ(O40,$O$15:$O$61,0)+COUNTIF(O$15:O40,O40)-1,"-")</f>
        <v>-</v>
      </c>
      <c r="Q40" s="1014"/>
      <c r="R40" s="1012" t="str">
        <f t="shared" si="3"/>
        <v>-</v>
      </c>
      <c r="S40" s="1012" t="str">
        <f t="shared" si="4"/>
        <v>-</v>
      </c>
      <c r="T40" s="1012" t="str">
        <f t="shared" si="5"/>
        <v>-</v>
      </c>
      <c r="U40" s="358" t="str">
        <f t="shared" si="0"/>
        <v>…</v>
      </c>
      <c r="V40" s="1016" t="str">
        <f>IFERROR(_xlfn.RANK.EQ(U40,$U$15:$U$61,0)+COUNTIF(U$15:U40,U40)-1,"-")</f>
        <v>-</v>
      </c>
      <c r="W40" s="1016"/>
      <c r="X40" s="359" t="str">
        <f t="shared" si="6"/>
        <v>-</v>
      </c>
      <c r="Y40" s="359" t="str">
        <f t="shared" si="7"/>
        <v>-</v>
      </c>
      <c r="Z40" s="359" t="str">
        <f t="shared" si="8"/>
        <v>-</v>
      </c>
      <c r="AA40" s="358" t="str">
        <f t="shared" si="1"/>
        <v>…</v>
      </c>
      <c r="AB40" s="1014" t="str">
        <f>IFERROR(_xlfn.RANK.EQ(AA40,$AA$15:$AA$61,0)+COUNTIF(AA$15:AA40,AA40)-1,"-")</f>
        <v>-</v>
      </c>
      <c r="AC40" s="1041"/>
      <c r="AD40" s="1044" t="str">
        <f t="shared" si="9"/>
        <v>-</v>
      </c>
      <c r="AE40" s="1044" t="str">
        <f t="shared" si="10"/>
        <v>-</v>
      </c>
      <c r="AF40" s="1045" t="str">
        <f t="shared" si="11"/>
        <v>-</v>
      </c>
    </row>
    <row r="41" spans="1:32" ht="11.25" customHeight="1">
      <c r="A41" s="402" t="s">
        <v>174</v>
      </c>
      <c r="B41" s="398"/>
      <c r="C41" s="399" t="s">
        <v>859</v>
      </c>
      <c r="D41" s="400" t="s">
        <v>859</v>
      </c>
      <c r="E41" s="400" t="s">
        <v>859</v>
      </c>
      <c r="F41" s="400" t="s">
        <v>859</v>
      </c>
      <c r="G41" s="400" t="s">
        <v>1061</v>
      </c>
      <c r="H41" s="400" t="s">
        <v>1061</v>
      </c>
      <c r="I41" s="400" t="s">
        <v>1061</v>
      </c>
      <c r="J41" s="400" t="s">
        <v>1061</v>
      </c>
      <c r="K41" s="400" t="s">
        <v>1061</v>
      </c>
      <c r="M41" s="351">
        <v>27</v>
      </c>
      <c r="N41" s="355" t="s">
        <v>409</v>
      </c>
      <c r="O41" s="358" t="str">
        <f t="shared" si="2"/>
        <v>…</v>
      </c>
      <c r="P41" s="1014" t="str">
        <f>IFERROR(_xlfn.RANK.EQ(O41,$O$15:$O$61,0)+COUNTIF(O$15:O41,O41)-1,"-")</f>
        <v>-</v>
      </c>
      <c r="Q41" s="1014"/>
      <c r="R41" s="1012" t="str">
        <f t="shared" si="3"/>
        <v>-</v>
      </c>
      <c r="S41" s="1012" t="str">
        <f t="shared" si="4"/>
        <v>-</v>
      </c>
      <c r="T41" s="1012" t="str">
        <f t="shared" si="5"/>
        <v>-</v>
      </c>
      <c r="U41" s="358" t="str">
        <f t="shared" si="0"/>
        <v>…</v>
      </c>
      <c r="V41" s="1016" t="str">
        <f>IFERROR(_xlfn.RANK.EQ(U41,$U$15:$U$61,0)+COUNTIF(U$15:U41,U41)-1,"-")</f>
        <v>-</v>
      </c>
      <c r="W41" s="1016"/>
      <c r="X41" s="359" t="str">
        <f t="shared" si="6"/>
        <v>-</v>
      </c>
      <c r="Y41" s="359" t="str">
        <f t="shared" si="7"/>
        <v>-</v>
      </c>
      <c r="Z41" s="359" t="str">
        <f t="shared" si="8"/>
        <v>-</v>
      </c>
      <c r="AA41" s="358" t="str">
        <f t="shared" si="1"/>
        <v>…</v>
      </c>
      <c r="AB41" s="1014" t="str">
        <f>IFERROR(_xlfn.RANK.EQ(AA41,$AA$15:$AA$61,0)+COUNTIF(AA$15:AA41,AA41)-1,"-")</f>
        <v>-</v>
      </c>
      <c r="AC41" s="1041"/>
      <c r="AD41" s="1044" t="str">
        <f t="shared" si="9"/>
        <v>-</v>
      </c>
      <c r="AE41" s="1044" t="str">
        <f t="shared" si="10"/>
        <v>-</v>
      </c>
      <c r="AF41" s="1045" t="str">
        <f t="shared" si="11"/>
        <v>-</v>
      </c>
    </row>
    <row r="42" spans="1:32" ht="11.25" customHeight="1">
      <c r="A42" s="402" t="s">
        <v>178</v>
      </c>
      <c r="B42" s="398"/>
      <c r="C42" s="399" t="s">
        <v>859</v>
      </c>
      <c r="D42" s="400" t="s">
        <v>859</v>
      </c>
      <c r="E42" s="400" t="s">
        <v>859</v>
      </c>
      <c r="F42" s="400" t="s">
        <v>859</v>
      </c>
      <c r="G42" s="400" t="s">
        <v>1061</v>
      </c>
      <c r="H42" s="400" t="s">
        <v>1061</v>
      </c>
      <c r="I42" s="400" t="s">
        <v>1061</v>
      </c>
      <c r="J42" s="400" t="s">
        <v>1061</v>
      </c>
      <c r="K42" s="400" t="s">
        <v>1061</v>
      </c>
      <c r="M42" s="351">
        <v>28</v>
      </c>
      <c r="N42" s="355" t="s">
        <v>410</v>
      </c>
      <c r="O42" s="358" t="str">
        <f t="shared" si="2"/>
        <v>…</v>
      </c>
      <c r="P42" s="1014" t="str">
        <f>IFERROR(_xlfn.RANK.EQ(O42,$O$15:$O$61,0)+COUNTIF(O$15:O42,O42)-1,"-")</f>
        <v>-</v>
      </c>
      <c r="Q42" s="1014"/>
      <c r="R42" s="1012" t="str">
        <f t="shared" si="3"/>
        <v>-</v>
      </c>
      <c r="S42" s="1012" t="str">
        <f t="shared" si="4"/>
        <v>-</v>
      </c>
      <c r="T42" s="1012" t="str">
        <f t="shared" si="5"/>
        <v>-</v>
      </c>
      <c r="U42" s="358" t="str">
        <f t="shared" si="0"/>
        <v>…</v>
      </c>
      <c r="V42" s="1016" t="str">
        <f>IFERROR(_xlfn.RANK.EQ(U42,$U$15:$U$61,0)+COUNTIF(U$15:U42,U42)-1,"-")</f>
        <v>-</v>
      </c>
      <c r="W42" s="1016"/>
      <c r="X42" s="359" t="str">
        <f t="shared" si="6"/>
        <v>-</v>
      </c>
      <c r="Y42" s="359" t="str">
        <f t="shared" si="7"/>
        <v>-</v>
      </c>
      <c r="Z42" s="359" t="str">
        <f t="shared" si="8"/>
        <v>-</v>
      </c>
      <c r="AA42" s="358" t="str">
        <f t="shared" si="1"/>
        <v>…</v>
      </c>
      <c r="AB42" s="1014" t="str">
        <f>IFERROR(_xlfn.RANK.EQ(AA42,$AA$15:$AA$61,0)+COUNTIF(AA$15:AA42,AA42)-1,"-")</f>
        <v>-</v>
      </c>
      <c r="AC42" s="1041"/>
      <c r="AD42" s="1044" t="str">
        <f t="shared" si="9"/>
        <v>-</v>
      </c>
      <c r="AE42" s="1044" t="str">
        <f t="shared" si="10"/>
        <v>-</v>
      </c>
      <c r="AF42" s="1045" t="str">
        <f t="shared" si="11"/>
        <v>-</v>
      </c>
    </row>
    <row r="43" spans="1:32" ht="18.75" customHeight="1">
      <c r="A43" s="402" t="s">
        <v>135</v>
      </c>
      <c r="B43" s="398"/>
      <c r="C43" s="399" t="s">
        <v>859</v>
      </c>
      <c r="D43" s="400" t="s">
        <v>859</v>
      </c>
      <c r="E43" s="400" t="s">
        <v>859</v>
      </c>
      <c r="F43" s="400" t="s">
        <v>859</v>
      </c>
      <c r="G43" s="400" t="s">
        <v>1061</v>
      </c>
      <c r="H43" s="400" t="s">
        <v>1061</v>
      </c>
      <c r="I43" s="400" t="s">
        <v>1061</v>
      </c>
      <c r="J43" s="400" t="s">
        <v>1061</v>
      </c>
      <c r="K43" s="400" t="s">
        <v>1061</v>
      </c>
      <c r="M43" s="351">
        <v>29</v>
      </c>
      <c r="N43" s="355" t="s">
        <v>411</v>
      </c>
      <c r="O43" s="358" t="str">
        <f t="shared" si="2"/>
        <v>…</v>
      </c>
      <c r="P43" s="1014" t="str">
        <f>IFERROR(_xlfn.RANK.EQ(O43,$O$15:$O$61,0)+COUNTIF(O$15:O43,O43)-1,"-")</f>
        <v>-</v>
      </c>
      <c r="Q43" s="1014"/>
      <c r="R43" s="1012" t="str">
        <f t="shared" si="3"/>
        <v>-</v>
      </c>
      <c r="S43" s="1012" t="str">
        <f t="shared" si="4"/>
        <v>-</v>
      </c>
      <c r="T43" s="1012" t="str">
        <f t="shared" si="5"/>
        <v>-</v>
      </c>
      <c r="U43" s="358" t="str">
        <f t="shared" si="0"/>
        <v>…</v>
      </c>
      <c r="V43" s="1016" t="str">
        <f>IFERROR(_xlfn.RANK.EQ(U43,$U$15:$U$61,0)+COUNTIF(U$15:U43,U43)-1,"-")</f>
        <v>-</v>
      </c>
      <c r="W43" s="1016"/>
      <c r="X43" s="359" t="str">
        <f t="shared" si="6"/>
        <v>-</v>
      </c>
      <c r="Y43" s="359" t="str">
        <f t="shared" si="7"/>
        <v>-</v>
      </c>
      <c r="Z43" s="359" t="str">
        <f t="shared" si="8"/>
        <v>-</v>
      </c>
      <c r="AA43" s="358" t="str">
        <f t="shared" si="1"/>
        <v>…</v>
      </c>
      <c r="AB43" s="1014" t="str">
        <f>IFERROR(_xlfn.RANK.EQ(AA43,$AA$15:$AA$61,0)+COUNTIF(AA$15:AA43,AA43)-1,"-")</f>
        <v>-</v>
      </c>
      <c r="AC43" s="1041"/>
      <c r="AD43" s="1044" t="str">
        <f t="shared" si="9"/>
        <v>-</v>
      </c>
      <c r="AE43" s="1044" t="str">
        <f t="shared" si="10"/>
        <v>-</v>
      </c>
      <c r="AF43" s="1045" t="str">
        <f t="shared" si="11"/>
        <v>-</v>
      </c>
    </row>
    <row r="44" spans="1:32" ht="11.25" customHeight="1">
      <c r="A44" s="402" t="s">
        <v>167</v>
      </c>
      <c r="B44" s="398"/>
      <c r="C44" s="399" t="s">
        <v>859</v>
      </c>
      <c r="D44" s="400" t="s">
        <v>859</v>
      </c>
      <c r="E44" s="400" t="s">
        <v>859</v>
      </c>
      <c r="F44" s="400" t="s">
        <v>859</v>
      </c>
      <c r="G44" s="400" t="s">
        <v>1061</v>
      </c>
      <c r="H44" s="400" t="s">
        <v>1061</v>
      </c>
      <c r="I44" s="400" t="s">
        <v>1061</v>
      </c>
      <c r="J44" s="400" t="s">
        <v>1061</v>
      </c>
      <c r="K44" s="400" t="s">
        <v>1061</v>
      </c>
      <c r="M44" s="351">
        <v>30</v>
      </c>
      <c r="N44" s="355" t="s">
        <v>412</v>
      </c>
      <c r="O44" s="358" t="str">
        <f t="shared" si="2"/>
        <v>…</v>
      </c>
      <c r="P44" s="1014" t="str">
        <f>IFERROR(_xlfn.RANK.EQ(O44,$O$15:$O$61,0)+COUNTIF(O$15:O44,O44)-1,"-")</f>
        <v>-</v>
      </c>
      <c r="Q44" s="1014"/>
      <c r="R44" s="1012" t="str">
        <f t="shared" si="3"/>
        <v>-</v>
      </c>
      <c r="S44" s="1012" t="str">
        <f t="shared" si="4"/>
        <v>-</v>
      </c>
      <c r="T44" s="1012" t="str">
        <f t="shared" si="5"/>
        <v>-</v>
      </c>
      <c r="U44" s="358" t="str">
        <f t="shared" si="0"/>
        <v>…</v>
      </c>
      <c r="V44" s="1016" t="str">
        <f>IFERROR(_xlfn.RANK.EQ(U44,$U$15:$U$61,0)+COUNTIF(U$15:U44,U44)-1,"-")</f>
        <v>-</v>
      </c>
      <c r="W44" s="1016"/>
      <c r="X44" s="359" t="str">
        <f t="shared" si="6"/>
        <v>-</v>
      </c>
      <c r="Y44" s="359" t="str">
        <f t="shared" si="7"/>
        <v>-</v>
      </c>
      <c r="Z44" s="359" t="str">
        <f t="shared" si="8"/>
        <v>-</v>
      </c>
      <c r="AA44" s="358" t="str">
        <f t="shared" si="1"/>
        <v>…</v>
      </c>
      <c r="AB44" s="1014" t="str">
        <f>IFERROR(_xlfn.RANK.EQ(AA44,$AA$15:$AA$61,0)+COUNTIF(AA$15:AA44,AA44)-1,"-")</f>
        <v>-</v>
      </c>
      <c r="AC44" s="1041"/>
      <c r="AD44" s="1044" t="str">
        <f t="shared" si="9"/>
        <v>-</v>
      </c>
      <c r="AE44" s="1044" t="str">
        <f t="shared" si="10"/>
        <v>-</v>
      </c>
      <c r="AF44" s="1045" t="str">
        <f t="shared" si="11"/>
        <v>-</v>
      </c>
    </row>
    <row r="45" spans="1:32" ht="11.25" customHeight="1">
      <c r="A45" s="402" t="s">
        <v>177</v>
      </c>
      <c r="B45" s="398"/>
      <c r="C45" s="399" t="s">
        <v>859</v>
      </c>
      <c r="D45" s="400" t="s">
        <v>859</v>
      </c>
      <c r="E45" s="400" t="s">
        <v>859</v>
      </c>
      <c r="F45" s="400" t="s">
        <v>859</v>
      </c>
      <c r="G45" s="400" t="s">
        <v>1061</v>
      </c>
      <c r="H45" s="400" t="s">
        <v>1061</v>
      </c>
      <c r="I45" s="400" t="s">
        <v>1061</v>
      </c>
      <c r="J45" s="400" t="s">
        <v>1061</v>
      </c>
      <c r="K45" s="400" t="s">
        <v>1061</v>
      </c>
      <c r="M45" s="351">
        <v>31</v>
      </c>
      <c r="N45" s="355" t="s">
        <v>413</v>
      </c>
      <c r="O45" s="358" t="str">
        <f t="shared" si="2"/>
        <v>…</v>
      </c>
      <c r="P45" s="1014" t="str">
        <f>IFERROR(_xlfn.RANK.EQ(O45,$O$15:$O$61,0)+COUNTIF(O$15:O45,O45)-1,"-")</f>
        <v>-</v>
      </c>
      <c r="Q45" s="1014"/>
      <c r="R45" s="1012" t="str">
        <f t="shared" si="3"/>
        <v>-</v>
      </c>
      <c r="S45" s="1012" t="str">
        <f t="shared" si="4"/>
        <v>-</v>
      </c>
      <c r="T45" s="1012" t="str">
        <f t="shared" si="5"/>
        <v>-</v>
      </c>
      <c r="U45" s="358" t="str">
        <f t="shared" si="0"/>
        <v>…</v>
      </c>
      <c r="V45" s="1016" t="str">
        <f>IFERROR(_xlfn.RANK.EQ(U45,$U$15:$U$61,0)+COUNTIF(U$15:U45,U45)-1,"-")</f>
        <v>-</v>
      </c>
      <c r="W45" s="1016"/>
      <c r="X45" s="359" t="str">
        <f t="shared" si="6"/>
        <v>-</v>
      </c>
      <c r="Y45" s="359" t="str">
        <f t="shared" si="7"/>
        <v>-</v>
      </c>
      <c r="Z45" s="359" t="str">
        <f t="shared" si="8"/>
        <v>-</v>
      </c>
      <c r="AA45" s="358" t="str">
        <f t="shared" si="1"/>
        <v>…</v>
      </c>
      <c r="AB45" s="1014" t="str">
        <f>IFERROR(_xlfn.RANK.EQ(AA45,$AA$15:$AA$61,0)+COUNTIF(AA$15:AA45,AA45)-1,"-")</f>
        <v>-</v>
      </c>
      <c r="AC45" s="1041"/>
      <c r="AD45" s="1044" t="str">
        <f t="shared" si="9"/>
        <v>-</v>
      </c>
      <c r="AE45" s="1044" t="str">
        <f t="shared" si="10"/>
        <v>-</v>
      </c>
      <c r="AF45" s="1045" t="str">
        <f t="shared" si="11"/>
        <v>-</v>
      </c>
    </row>
    <row r="46" spans="1:32" ht="11.25" customHeight="1">
      <c r="A46" s="402" t="s">
        <v>161</v>
      </c>
      <c r="B46" s="398"/>
      <c r="C46" s="399" t="s">
        <v>859</v>
      </c>
      <c r="D46" s="400" t="s">
        <v>859</v>
      </c>
      <c r="E46" s="400" t="s">
        <v>859</v>
      </c>
      <c r="F46" s="400" t="s">
        <v>859</v>
      </c>
      <c r="G46" s="400" t="s">
        <v>1061</v>
      </c>
      <c r="H46" s="400" t="s">
        <v>1061</v>
      </c>
      <c r="I46" s="400" t="s">
        <v>1061</v>
      </c>
      <c r="J46" s="400" t="s">
        <v>1061</v>
      </c>
      <c r="K46" s="400" t="s">
        <v>1061</v>
      </c>
      <c r="M46" s="351">
        <v>32</v>
      </c>
      <c r="N46" s="355" t="s">
        <v>414</v>
      </c>
      <c r="O46" s="358" t="str">
        <f t="shared" si="2"/>
        <v>…</v>
      </c>
      <c r="P46" s="1014" t="str">
        <f>IFERROR(_xlfn.RANK.EQ(O46,$O$15:$O$61,0)+COUNTIF(O$15:O46,O46)-1,"-")</f>
        <v>-</v>
      </c>
      <c r="Q46" s="1014"/>
      <c r="R46" s="1012" t="str">
        <f t="shared" si="3"/>
        <v>-</v>
      </c>
      <c r="S46" s="1012" t="str">
        <f t="shared" si="4"/>
        <v>-</v>
      </c>
      <c r="T46" s="1012" t="str">
        <f t="shared" si="5"/>
        <v>-</v>
      </c>
      <c r="U46" s="358" t="str">
        <f t="shared" si="0"/>
        <v>…</v>
      </c>
      <c r="V46" s="1016" t="str">
        <f>IFERROR(_xlfn.RANK.EQ(U46,$U$15:$U$61,0)+COUNTIF(U$15:U46,U46)-1,"-")</f>
        <v>-</v>
      </c>
      <c r="W46" s="1016"/>
      <c r="X46" s="359" t="str">
        <f t="shared" si="6"/>
        <v>-</v>
      </c>
      <c r="Y46" s="359" t="str">
        <f t="shared" si="7"/>
        <v>-</v>
      </c>
      <c r="Z46" s="359" t="str">
        <f t="shared" si="8"/>
        <v>-</v>
      </c>
      <c r="AA46" s="358" t="str">
        <f t="shared" si="1"/>
        <v>…</v>
      </c>
      <c r="AB46" s="1014" t="str">
        <f>IFERROR(_xlfn.RANK.EQ(AA46,$AA$15:$AA$61,0)+COUNTIF(AA$15:AA46,AA46)-1,"-")</f>
        <v>-</v>
      </c>
      <c r="AC46" s="1041"/>
      <c r="AD46" s="1044" t="str">
        <f t="shared" si="9"/>
        <v>-</v>
      </c>
      <c r="AE46" s="1044" t="str">
        <f t="shared" si="10"/>
        <v>-</v>
      </c>
      <c r="AF46" s="1045" t="str">
        <f t="shared" si="11"/>
        <v>-</v>
      </c>
    </row>
    <row r="47" spans="1:32" ht="18.75" customHeight="1">
      <c r="A47" s="402" t="s">
        <v>169</v>
      </c>
      <c r="B47" s="398"/>
      <c r="C47" s="399" t="s">
        <v>859</v>
      </c>
      <c r="D47" s="400" t="s">
        <v>859</v>
      </c>
      <c r="E47" s="400" t="s">
        <v>859</v>
      </c>
      <c r="F47" s="400" t="s">
        <v>859</v>
      </c>
      <c r="G47" s="400" t="s">
        <v>1061</v>
      </c>
      <c r="H47" s="400" t="s">
        <v>1061</v>
      </c>
      <c r="I47" s="400" t="s">
        <v>1061</v>
      </c>
      <c r="J47" s="400" t="s">
        <v>1061</v>
      </c>
      <c r="K47" s="400" t="s">
        <v>1061</v>
      </c>
      <c r="M47" s="351">
        <v>33</v>
      </c>
      <c r="N47" s="355" t="s">
        <v>415</v>
      </c>
      <c r="O47" s="358">
        <f t="shared" si="2"/>
        <v>158</v>
      </c>
      <c r="P47" s="1014">
        <f>IFERROR(_xlfn.RANK.EQ(O47,$O$15:$O$61,0)+COUNTIF(O$15:O47,O47)-1,"-")</f>
        <v>15</v>
      </c>
      <c r="Q47" s="1014"/>
      <c r="R47" s="1012" t="str">
        <f t="shared" si="3"/>
        <v>-</v>
      </c>
      <c r="S47" s="1012" t="str">
        <f t="shared" si="4"/>
        <v>-</v>
      </c>
      <c r="T47" s="1012" t="str">
        <f t="shared" si="5"/>
        <v>-</v>
      </c>
      <c r="U47" s="358">
        <f t="shared" si="0"/>
        <v>1910</v>
      </c>
      <c r="V47" s="1016">
        <f>IFERROR(_xlfn.RANK.EQ(U47,$U$15:$U$61,0)+COUNTIF(U$15:U47,U47)-1,"-")</f>
        <v>16</v>
      </c>
      <c r="W47" s="1016"/>
      <c r="X47" s="359" t="str">
        <f t="shared" si="6"/>
        <v>-</v>
      </c>
      <c r="Y47" s="359" t="str">
        <f t="shared" si="7"/>
        <v>-</v>
      </c>
      <c r="Z47" s="359" t="str">
        <f t="shared" si="8"/>
        <v>-</v>
      </c>
      <c r="AA47" s="358">
        <f t="shared" si="1"/>
        <v>1210</v>
      </c>
      <c r="AB47" s="1014">
        <f>IFERROR(_xlfn.RANK.EQ(AA47,$AA$15:$AA$61,0)+COUNTIF(AA$15:AA47,AA47)-1,"-")</f>
        <v>15</v>
      </c>
      <c r="AC47" s="1041"/>
      <c r="AD47" s="1044" t="str">
        <f t="shared" si="9"/>
        <v>-</v>
      </c>
      <c r="AE47" s="1044" t="str">
        <f t="shared" si="10"/>
        <v>-</v>
      </c>
      <c r="AF47" s="1045" t="str">
        <f t="shared" si="11"/>
        <v>-</v>
      </c>
    </row>
    <row r="48" spans="1:32" ht="11.25" customHeight="1">
      <c r="A48" s="402" t="s">
        <v>141</v>
      </c>
      <c r="B48" s="398"/>
      <c r="C48" s="399">
        <v>758</v>
      </c>
      <c r="D48" s="400">
        <v>1710</v>
      </c>
      <c r="E48" s="400">
        <v>13000</v>
      </c>
      <c r="F48" s="400">
        <v>1110</v>
      </c>
      <c r="G48" s="400">
        <v>93</v>
      </c>
      <c r="H48" s="400">
        <v>91</v>
      </c>
      <c r="I48" s="400">
        <v>86</v>
      </c>
      <c r="J48" s="400">
        <v>83</v>
      </c>
      <c r="K48" s="400">
        <v>90</v>
      </c>
      <c r="M48" s="351">
        <v>34</v>
      </c>
      <c r="N48" s="355" t="s">
        <v>416</v>
      </c>
      <c r="O48" s="358">
        <f t="shared" si="2"/>
        <v>506</v>
      </c>
      <c r="P48" s="1014">
        <f>IFERROR(_xlfn.RANK.EQ(O48,$O$15:$O$61,0)+COUNTIF(O$15:O48,O48)-1,"-")</f>
        <v>10</v>
      </c>
      <c r="Q48" s="1014"/>
      <c r="R48" s="1012" t="str">
        <f t="shared" si="3"/>
        <v>-</v>
      </c>
      <c r="S48" s="1012" t="str">
        <f t="shared" si="4"/>
        <v>-</v>
      </c>
      <c r="T48" s="1012" t="str">
        <f t="shared" si="5"/>
        <v>-</v>
      </c>
      <c r="U48" s="358">
        <f t="shared" si="0"/>
        <v>6440</v>
      </c>
      <c r="V48" s="1016">
        <f>IFERROR(_xlfn.RANK.EQ(U48,$U$15:$U$61,0)+COUNTIF(U$15:U48,U48)-1,"-")</f>
        <v>12</v>
      </c>
      <c r="W48" s="1016"/>
      <c r="X48" s="359" t="str">
        <f t="shared" si="6"/>
        <v>-</v>
      </c>
      <c r="Y48" s="359" t="str">
        <f t="shared" si="7"/>
        <v>-</v>
      </c>
      <c r="Z48" s="359" t="str">
        <f t="shared" si="8"/>
        <v>-</v>
      </c>
      <c r="AA48" s="358">
        <f t="shared" si="1"/>
        <v>1270</v>
      </c>
      <c r="AB48" s="1014">
        <f>IFERROR(_xlfn.RANK.EQ(AA48,$AA$15:$AA$61,0)+COUNTIF(AA$15:AA48,AA48)-1,"-")</f>
        <v>14</v>
      </c>
      <c r="AC48" s="1041"/>
      <c r="AD48" s="1044" t="str">
        <f t="shared" si="9"/>
        <v>-</v>
      </c>
      <c r="AE48" s="1044" t="str">
        <f t="shared" si="10"/>
        <v>-</v>
      </c>
      <c r="AF48" s="1045" t="str">
        <f t="shared" si="11"/>
        <v>-</v>
      </c>
    </row>
    <row r="49" spans="1:32" ht="18" customHeight="1">
      <c r="A49" s="402" t="s">
        <v>170</v>
      </c>
      <c r="B49" s="398"/>
      <c r="C49" s="399" t="s">
        <v>859</v>
      </c>
      <c r="D49" s="400" t="s">
        <v>859</v>
      </c>
      <c r="E49" s="400" t="s">
        <v>859</v>
      </c>
      <c r="F49" s="400" t="s">
        <v>859</v>
      </c>
      <c r="G49" s="400" t="s">
        <v>1061</v>
      </c>
      <c r="H49" s="400" t="s">
        <v>1061</v>
      </c>
      <c r="I49" s="400" t="s">
        <v>1061</v>
      </c>
      <c r="J49" s="400" t="s">
        <v>1061</v>
      </c>
      <c r="K49" s="400" t="s">
        <v>1061</v>
      </c>
      <c r="M49" s="351">
        <v>35</v>
      </c>
      <c r="N49" s="355" t="s">
        <v>417</v>
      </c>
      <c r="O49" s="358" t="str">
        <f t="shared" si="2"/>
        <v>…</v>
      </c>
      <c r="P49" s="1014" t="str">
        <f>IFERROR(_xlfn.RANK.EQ(O49,$O$15:$O$61,0)+COUNTIF(O$15:O49,O49)-1,"-")</f>
        <v>-</v>
      </c>
      <c r="Q49" s="1014"/>
      <c r="R49" s="1012" t="str">
        <f t="shared" si="3"/>
        <v>-</v>
      </c>
      <c r="S49" s="1012" t="str">
        <f t="shared" si="4"/>
        <v>-</v>
      </c>
      <c r="T49" s="1012" t="str">
        <f t="shared" si="5"/>
        <v>-</v>
      </c>
      <c r="U49" s="358" t="str">
        <f t="shared" si="0"/>
        <v>…</v>
      </c>
      <c r="V49" s="1016" t="str">
        <f>IFERROR(_xlfn.RANK.EQ(U49,$U$15:$U$61,0)+COUNTIF(U$15:U49,U49)-1,"-")</f>
        <v>-</v>
      </c>
      <c r="W49" s="1016"/>
      <c r="X49" s="359" t="str">
        <f t="shared" si="6"/>
        <v>-</v>
      </c>
      <c r="Y49" s="359" t="str">
        <f t="shared" si="7"/>
        <v>-</v>
      </c>
      <c r="Z49" s="359" t="str">
        <f t="shared" si="8"/>
        <v>-</v>
      </c>
      <c r="AA49" s="358" t="str">
        <f t="shared" si="1"/>
        <v>…</v>
      </c>
      <c r="AB49" s="1014" t="str">
        <f>IFERROR(_xlfn.RANK.EQ(AA49,$AA$15:$AA$61,0)+COUNTIF(AA$15:AA49,AA49)-1,"-")</f>
        <v>-</v>
      </c>
      <c r="AC49" s="1041"/>
      <c r="AD49" s="1044" t="str">
        <f t="shared" si="9"/>
        <v>-</v>
      </c>
      <c r="AE49" s="1044" t="str">
        <f t="shared" si="10"/>
        <v>-</v>
      </c>
      <c r="AF49" s="1045" t="str">
        <f t="shared" si="11"/>
        <v>-</v>
      </c>
    </row>
    <row r="50" spans="1:32" ht="11.25" customHeight="1">
      <c r="A50" s="402" t="s">
        <v>152</v>
      </c>
      <c r="B50" s="398"/>
      <c r="C50" s="399">
        <v>474</v>
      </c>
      <c r="D50" s="400">
        <v>2470</v>
      </c>
      <c r="E50" s="400">
        <v>11700</v>
      </c>
      <c r="F50" s="400">
        <v>9890</v>
      </c>
      <c r="G50" s="400">
        <v>95</v>
      </c>
      <c r="H50" s="400">
        <v>89</v>
      </c>
      <c r="I50" s="400">
        <v>85</v>
      </c>
      <c r="J50" s="400">
        <v>85</v>
      </c>
      <c r="K50" s="400">
        <v>99</v>
      </c>
      <c r="M50" s="351">
        <v>36</v>
      </c>
      <c r="N50" s="355" t="s">
        <v>418</v>
      </c>
      <c r="O50" s="358" t="str">
        <f t="shared" si="2"/>
        <v>…</v>
      </c>
      <c r="P50" s="1014" t="str">
        <f>IFERROR(_xlfn.RANK.EQ(O50,$O$15:$O$61,0)+COUNTIF(O$15:O50,O50)-1,"-")</f>
        <v>-</v>
      </c>
      <c r="Q50" s="1014"/>
      <c r="R50" s="1012" t="str">
        <f t="shared" si="3"/>
        <v>-</v>
      </c>
      <c r="S50" s="1012" t="str">
        <f t="shared" si="4"/>
        <v>-</v>
      </c>
      <c r="T50" s="1012" t="str">
        <f t="shared" si="5"/>
        <v>-</v>
      </c>
      <c r="U50" s="358" t="str">
        <f t="shared" si="0"/>
        <v>…</v>
      </c>
      <c r="V50" s="1016" t="str">
        <f>IFERROR(_xlfn.RANK.EQ(U50,$U$15:$U$61,0)+COUNTIF(U$15:U50,U50)-1,"-")</f>
        <v>-</v>
      </c>
      <c r="W50" s="1016"/>
      <c r="X50" s="359" t="str">
        <f t="shared" si="6"/>
        <v>-</v>
      </c>
      <c r="Y50" s="359" t="str">
        <f t="shared" si="7"/>
        <v>-</v>
      </c>
      <c r="Z50" s="359" t="str">
        <f t="shared" si="8"/>
        <v>-</v>
      </c>
      <c r="AA50" s="358" t="str">
        <f t="shared" si="1"/>
        <v>…</v>
      </c>
      <c r="AB50" s="1014" t="str">
        <f>IFERROR(_xlfn.RANK.EQ(AA50,$AA$15:$AA$61,0)+COUNTIF(AA$15:AA50,AA50)-1,"-")</f>
        <v>-</v>
      </c>
      <c r="AC50" s="1041"/>
      <c r="AD50" s="1044" t="str">
        <f t="shared" si="9"/>
        <v>-</v>
      </c>
      <c r="AE50" s="1044" t="str">
        <f t="shared" si="10"/>
        <v>-</v>
      </c>
      <c r="AF50" s="1045" t="str">
        <f t="shared" si="11"/>
        <v>-</v>
      </c>
    </row>
    <row r="51" spans="1:32" ht="11.25" customHeight="1">
      <c r="A51" s="402" t="s">
        <v>137</v>
      </c>
      <c r="B51" s="398"/>
      <c r="C51" s="399" t="s">
        <v>859</v>
      </c>
      <c r="D51" s="400" t="s">
        <v>859</v>
      </c>
      <c r="E51" s="400" t="s">
        <v>859</v>
      </c>
      <c r="F51" s="400" t="s">
        <v>859</v>
      </c>
      <c r="G51" s="400" t="s">
        <v>1061</v>
      </c>
      <c r="H51" s="400" t="s">
        <v>1061</v>
      </c>
      <c r="I51" s="400" t="s">
        <v>1061</v>
      </c>
      <c r="J51" s="400" t="s">
        <v>1061</v>
      </c>
      <c r="K51" s="400" t="s">
        <v>1061</v>
      </c>
      <c r="M51" s="351">
        <v>37</v>
      </c>
      <c r="N51" s="355" t="s">
        <v>419</v>
      </c>
      <c r="O51" s="358" t="str">
        <f t="shared" si="2"/>
        <v>…</v>
      </c>
      <c r="P51" s="1014" t="str">
        <f>IFERROR(_xlfn.RANK.EQ(O51,$O$15:$O$61,0)+COUNTIF(O$15:O51,O51)-1,"-")</f>
        <v>-</v>
      </c>
      <c r="Q51" s="1014"/>
      <c r="R51" s="1012" t="str">
        <f t="shared" si="3"/>
        <v>-</v>
      </c>
      <c r="S51" s="1012" t="str">
        <f t="shared" si="4"/>
        <v>-</v>
      </c>
      <c r="T51" s="1012" t="str">
        <f t="shared" si="5"/>
        <v>-</v>
      </c>
      <c r="U51" s="358" t="str">
        <f t="shared" si="0"/>
        <v>…</v>
      </c>
      <c r="V51" s="1016" t="str">
        <f>IFERROR(_xlfn.RANK.EQ(U51,$U$15:$U$61,0)+COUNTIF(U$15:U51,U51)-1,"-")</f>
        <v>-</v>
      </c>
      <c r="W51" s="1016"/>
      <c r="X51" s="359" t="str">
        <f t="shared" si="6"/>
        <v>-</v>
      </c>
      <c r="Y51" s="359" t="str">
        <f t="shared" si="7"/>
        <v>-</v>
      </c>
      <c r="Z51" s="359" t="str">
        <f t="shared" si="8"/>
        <v>-</v>
      </c>
      <c r="AA51" s="358" t="str">
        <f t="shared" si="1"/>
        <v>…</v>
      </c>
      <c r="AB51" s="1014" t="str">
        <f>IFERROR(_xlfn.RANK.EQ(AA51,$AA$15:$AA$61,0)+COUNTIF(AA$15:AA51,AA51)-1,"-")</f>
        <v>-</v>
      </c>
      <c r="AC51" s="1041"/>
      <c r="AD51" s="1044" t="str">
        <f t="shared" si="9"/>
        <v>-</v>
      </c>
      <c r="AE51" s="1044" t="str">
        <f t="shared" si="10"/>
        <v>-</v>
      </c>
      <c r="AF51" s="1045" t="str">
        <f t="shared" si="11"/>
        <v>-</v>
      </c>
    </row>
    <row r="52" spans="1:32" ht="11.25" customHeight="1">
      <c r="A52" s="402" t="s">
        <v>153</v>
      </c>
      <c r="B52" s="398"/>
      <c r="C52" s="399">
        <v>187</v>
      </c>
      <c r="D52" s="400">
        <v>1070</v>
      </c>
      <c r="E52" s="400">
        <v>2010</v>
      </c>
      <c r="F52" s="400">
        <v>1190</v>
      </c>
      <c r="G52" s="400">
        <v>101</v>
      </c>
      <c r="H52" s="400">
        <v>81</v>
      </c>
      <c r="I52" s="400">
        <v>82</v>
      </c>
      <c r="J52" s="400">
        <v>81</v>
      </c>
      <c r="K52" s="400">
        <v>91</v>
      </c>
      <c r="M52" s="351">
        <v>38</v>
      </c>
      <c r="N52" s="355" t="s">
        <v>420</v>
      </c>
      <c r="O52" s="358" t="str">
        <f t="shared" si="2"/>
        <v>…</v>
      </c>
      <c r="P52" s="1014" t="str">
        <f>IFERROR(_xlfn.RANK.EQ(O52,$O$15:$O$61,0)+COUNTIF(O$15:O52,O52)-1,"-")</f>
        <v>-</v>
      </c>
      <c r="Q52" s="1014"/>
      <c r="R52" s="1012" t="str">
        <f t="shared" si="3"/>
        <v>-</v>
      </c>
      <c r="S52" s="1012" t="str">
        <f t="shared" si="4"/>
        <v>-</v>
      </c>
      <c r="T52" s="1012" t="str">
        <f t="shared" si="5"/>
        <v>-</v>
      </c>
      <c r="U52" s="358" t="str">
        <f t="shared" si="0"/>
        <v>…</v>
      </c>
      <c r="V52" s="1016" t="str">
        <f>IFERROR(_xlfn.RANK.EQ(U52,$U$15:$U$61,0)+COUNTIF(U$15:U52,U52)-1,"-")</f>
        <v>-</v>
      </c>
      <c r="W52" s="1016"/>
      <c r="X52" s="359" t="str">
        <f t="shared" si="6"/>
        <v>-</v>
      </c>
      <c r="Y52" s="359" t="str">
        <f t="shared" si="7"/>
        <v>-</v>
      </c>
      <c r="Z52" s="359" t="str">
        <f t="shared" si="8"/>
        <v>-</v>
      </c>
      <c r="AA52" s="358" t="str">
        <f t="shared" si="1"/>
        <v>…</v>
      </c>
      <c r="AB52" s="1014" t="str">
        <f>IFERROR(_xlfn.RANK.EQ(AA52,$AA$15:$AA$61,0)+COUNTIF(AA$15:AA52,AA52)-1,"-")</f>
        <v>-</v>
      </c>
      <c r="AC52" s="1041"/>
      <c r="AD52" s="1044" t="str">
        <f t="shared" si="9"/>
        <v>-</v>
      </c>
      <c r="AE52" s="1044" t="str">
        <f t="shared" si="10"/>
        <v>-</v>
      </c>
      <c r="AF52" s="1045" t="str">
        <f t="shared" si="11"/>
        <v>-</v>
      </c>
    </row>
    <row r="53" spans="1:32" ht="11.25" customHeight="1">
      <c r="A53" s="402" t="s">
        <v>157</v>
      </c>
      <c r="B53" s="398"/>
      <c r="C53" s="399" t="s">
        <v>859</v>
      </c>
      <c r="D53" s="400" t="s">
        <v>859</v>
      </c>
      <c r="E53" s="400" t="s">
        <v>859</v>
      </c>
      <c r="F53" s="400" t="s">
        <v>859</v>
      </c>
      <c r="G53" s="400" t="s">
        <v>1061</v>
      </c>
      <c r="H53" s="400" t="s">
        <v>1061</v>
      </c>
      <c r="I53" s="400" t="s">
        <v>1061</v>
      </c>
      <c r="J53" s="400" t="s">
        <v>1061</v>
      </c>
      <c r="K53" s="400" t="s">
        <v>1061</v>
      </c>
      <c r="M53" s="351">
        <v>39</v>
      </c>
      <c r="N53" s="355" t="s">
        <v>421</v>
      </c>
      <c r="O53" s="358" t="str">
        <f t="shared" si="2"/>
        <v>…</v>
      </c>
      <c r="P53" s="1014" t="str">
        <f>IFERROR(_xlfn.RANK.EQ(O53,$O$15:$O$61,0)+COUNTIF(O$15:O53,O53)-1,"-")</f>
        <v>-</v>
      </c>
      <c r="Q53" s="1014"/>
      <c r="R53" s="1012" t="str">
        <f t="shared" si="3"/>
        <v>-</v>
      </c>
      <c r="S53" s="1012" t="str">
        <f t="shared" si="4"/>
        <v>-</v>
      </c>
      <c r="T53" s="1012" t="str">
        <f t="shared" si="5"/>
        <v>-</v>
      </c>
      <c r="U53" s="358" t="str">
        <f t="shared" si="0"/>
        <v>…</v>
      </c>
      <c r="V53" s="1016" t="str">
        <f>IFERROR(_xlfn.RANK.EQ(U53,$U$15:$U$61,0)+COUNTIF(U$15:U53,U53)-1,"-")</f>
        <v>-</v>
      </c>
      <c r="W53" s="1016"/>
      <c r="X53" s="359" t="str">
        <f t="shared" si="6"/>
        <v>-</v>
      </c>
      <c r="Y53" s="359" t="str">
        <f t="shared" si="7"/>
        <v>-</v>
      </c>
      <c r="Z53" s="359" t="str">
        <f t="shared" si="8"/>
        <v>-</v>
      </c>
      <c r="AA53" s="358" t="str">
        <f t="shared" si="1"/>
        <v>…</v>
      </c>
      <c r="AB53" s="1014" t="str">
        <f>IFERROR(_xlfn.RANK.EQ(AA53,$AA$15:$AA$61,0)+COUNTIF(AA$15:AA53,AA53)-1,"-")</f>
        <v>-</v>
      </c>
      <c r="AC53" s="1041"/>
      <c r="AD53" s="1044" t="str">
        <f t="shared" si="9"/>
        <v>-</v>
      </c>
      <c r="AE53" s="1044" t="str">
        <f t="shared" si="10"/>
        <v>-</v>
      </c>
      <c r="AF53" s="1045" t="str">
        <f t="shared" si="11"/>
        <v>-</v>
      </c>
    </row>
    <row r="54" spans="1:32" ht="11.25" customHeight="1">
      <c r="A54" s="402" t="s">
        <v>181</v>
      </c>
      <c r="B54" s="398"/>
      <c r="C54" s="399" t="s">
        <v>859</v>
      </c>
      <c r="D54" s="400" t="s">
        <v>859</v>
      </c>
      <c r="E54" s="400" t="s">
        <v>859</v>
      </c>
      <c r="F54" s="400" t="s">
        <v>859</v>
      </c>
      <c r="G54" s="400" t="s">
        <v>1061</v>
      </c>
      <c r="H54" s="400" t="s">
        <v>1061</v>
      </c>
      <c r="I54" s="400" t="s">
        <v>1061</v>
      </c>
      <c r="J54" s="400" t="s">
        <v>1061</v>
      </c>
      <c r="K54" s="400" t="s">
        <v>1061</v>
      </c>
      <c r="M54" s="351">
        <v>40</v>
      </c>
      <c r="N54" s="355" t="s">
        <v>422</v>
      </c>
      <c r="O54" s="358" t="str">
        <f t="shared" si="2"/>
        <v>…</v>
      </c>
      <c r="P54" s="1014" t="str">
        <f>IFERROR(_xlfn.RANK.EQ(O54,$O$15:$O$61,0)+COUNTIF(O$15:O54,O54)-1,"-")</f>
        <v>-</v>
      </c>
      <c r="Q54" s="1014"/>
      <c r="R54" s="1012" t="str">
        <f t="shared" si="3"/>
        <v>-</v>
      </c>
      <c r="S54" s="1012" t="str">
        <f t="shared" si="4"/>
        <v>-</v>
      </c>
      <c r="T54" s="1012" t="str">
        <f t="shared" si="5"/>
        <v>-</v>
      </c>
      <c r="U54" s="358" t="str">
        <f t="shared" si="0"/>
        <v>…</v>
      </c>
      <c r="V54" s="1016" t="str">
        <f>IFERROR(_xlfn.RANK.EQ(U54,$U$15:$U$61,0)+COUNTIF(U$15:U54,U54)-1,"-")</f>
        <v>-</v>
      </c>
      <c r="W54" s="1016"/>
      <c r="X54" s="359" t="str">
        <f t="shared" si="6"/>
        <v>-</v>
      </c>
      <c r="Y54" s="359" t="str">
        <f t="shared" si="7"/>
        <v>-</v>
      </c>
      <c r="Z54" s="359" t="str">
        <f t="shared" si="8"/>
        <v>-</v>
      </c>
      <c r="AA54" s="358" t="str">
        <f t="shared" si="1"/>
        <v>…</v>
      </c>
      <c r="AB54" s="1014" t="str">
        <f>IFERROR(_xlfn.RANK.EQ(AA54,$AA$15:$AA$61,0)+COUNTIF(AA$15:AA54,AA54)-1,"-")</f>
        <v>-</v>
      </c>
      <c r="AC54" s="1041"/>
      <c r="AD54" s="1044" t="str">
        <f t="shared" si="9"/>
        <v>-</v>
      </c>
      <c r="AE54" s="1044" t="str">
        <f t="shared" si="10"/>
        <v>-</v>
      </c>
      <c r="AF54" s="1045" t="str">
        <f t="shared" si="11"/>
        <v>-</v>
      </c>
    </row>
    <row r="55" spans="1:32" ht="11.25" customHeight="1">
      <c r="A55" s="402" t="s">
        <v>168</v>
      </c>
      <c r="B55" s="398"/>
      <c r="C55" s="399" t="s">
        <v>859</v>
      </c>
      <c r="D55" s="400" t="s">
        <v>859</v>
      </c>
      <c r="E55" s="400" t="s">
        <v>859</v>
      </c>
      <c r="F55" s="400" t="s">
        <v>859</v>
      </c>
      <c r="G55" s="400" t="s">
        <v>1061</v>
      </c>
      <c r="H55" s="400" t="s">
        <v>1061</v>
      </c>
      <c r="I55" s="400" t="s">
        <v>1061</v>
      </c>
      <c r="J55" s="400" t="s">
        <v>1061</v>
      </c>
      <c r="K55" s="400" t="s">
        <v>1061</v>
      </c>
      <c r="M55" s="351">
        <v>41</v>
      </c>
      <c r="N55" s="355" t="s">
        <v>423</v>
      </c>
      <c r="O55" s="358">
        <f t="shared" si="2"/>
        <v>155</v>
      </c>
      <c r="P55" s="1014">
        <f>IFERROR(_xlfn.RANK.EQ(O55,$O$15:$O$61,0)+COUNTIF(O$15:O55,O55)-1,"-")</f>
        <v>16</v>
      </c>
      <c r="Q55" s="1014"/>
      <c r="R55" s="1012" t="str">
        <f t="shared" si="3"/>
        <v>-</v>
      </c>
      <c r="S55" s="1012" t="str">
        <f t="shared" si="4"/>
        <v>-</v>
      </c>
      <c r="T55" s="1012" t="str">
        <f t="shared" si="5"/>
        <v>-</v>
      </c>
      <c r="U55" s="358">
        <f t="shared" si="0"/>
        <v>3360</v>
      </c>
      <c r="V55" s="1016">
        <f>IFERROR(_xlfn.RANK.EQ(U55,$U$15:$U$61,0)+COUNTIF(U$15:U55,U55)-1,"-")</f>
        <v>14</v>
      </c>
      <c r="W55" s="1016"/>
      <c r="X55" s="359" t="str">
        <f t="shared" si="6"/>
        <v>-</v>
      </c>
      <c r="Y55" s="359" t="str">
        <f t="shared" si="7"/>
        <v>-</v>
      </c>
      <c r="Z55" s="359" t="str">
        <f t="shared" si="8"/>
        <v>-</v>
      </c>
      <c r="AA55" s="358">
        <f t="shared" si="1"/>
        <v>2170</v>
      </c>
      <c r="AB55" s="1014">
        <f>IFERROR(_xlfn.RANK.EQ(AA55,$AA$15:$AA$61,0)+COUNTIF(AA$15:AA55,AA55)-1,"-")</f>
        <v>9</v>
      </c>
      <c r="AC55" s="1041"/>
      <c r="AD55" s="1044" t="str">
        <f t="shared" si="9"/>
        <v>-</v>
      </c>
      <c r="AE55" s="1044" t="str">
        <f t="shared" si="10"/>
        <v>-</v>
      </c>
      <c r="AF55" s="1045" t="str">
        <f t="shared" si="11"/>
        <v>-</v>
      </c>
    </row>
    <row r="56" spans="1:32" ht="11.25" customHeight="1">
      <c r="A56" s="402" t="s">
        <v>171</v>
      </c>
      <c r="B56" s="398"/>
      <c r="C56" s="399" t="s">
        <v>859</v>
      </c>
      <c r="D56" s="400" t="s">
        <v>859</v>
      </c>
      <c r="E56" s="400" t="s">
        <v>859</v>
      </c>
      <c r="F56" s="400" t="s">
        <v>859</v>
      </c>
      <c r="G56" s="400" t="s">
        <v>1061</v>
      </c>
      <c r="H56" s="400" t="s">
        <v>1061</v>
      </c>
      <c r="I56" s="400" t="s">
        <v>1061</v>
      </c>
      <c r="J56" s="400" t="s">
        <v>1061</v>
      </c>
      <c r="K56" s="400" t="s">
        <v>1061</v>
      </c>
      <c r="M56" s="351">
        <v>42</v>
      </c>
      <c r="N56" s="355" t="s">
        <v>424</v>
      </c>
      <c r="O56" s="358">
        <f t="shared" si="2"/>
        <v>3070</v>
      </c>
      <c r="P56" s="1014">
        <f>IFERROR(_xlfn.RANK.EQ(O56,$O$15:$O$61,0)+COUNTIF(O$15:O56,O56)-1,"-")</f>
        <v>3</v>
      </c>
      <c r="Q56" s="1014"/>
      <c r="R56" s="1012" t="str">
        <f t="shared" si="3"/>
        <v>-</v>
      </c>
      <c r="S56" s="1012" t="str">
        <f t="shared" si="4"/>
        <v>-</v>
      </c>
      <c r="T56" s="1012" t="str">
        <f t="shared" si="5"/>
        <v>-</v>
      </c>
      <c r="U56" s="358">
        <f t="shared" si="0"/>
        <v>85000</v>
      </c>
      <c r="V56" s="1016">
        <f>IFERROR(_xlfn.RANK.EQ(U56,$U$15:$U$61,0)+COUNTIF(U$15:U56,U56)-1,"-")</f>
        <v>2</v>
      </c>
      <c r="W56" s="1016"/>
      <c r="X56" s="359" t="str">
        <f t="shared" si="6"/>
        <v>-</v>
      </c>
      <c r="Y56" s="359" t="str">
        <f t="shared" si="7"/>
        <v>-</v>
      </c>
      <c r="Z56" s="359" t="str">
        <f t="shared" si="8"/>
        <v>-</v>
      </c>
      <c r="AA56" s="358">
        <f t="shared" si="1"/>
        <v>2770</v>
      </c>
      <c r="AB56" s="1014">
        <f>IFERROR(_xlfn.RANK.EQ(AA56,$AA$15:$AA$61,0)+COUNTIF(AA$15:AA56,AA56)-1,"-")</f>
        <v>3</v>
      </c>
      <c r="AC56" s="1041"/>
      <c r="AD56" s="1044" t="str">
        <f t="shared" si="9"/>
        <v>-</v>
      </c>
      <c r="AE56" s="1044" t="str">
        <f t="shared" si="10"/>
        <v>-</v>
      </c>
      <c r="AF56" s="1045" t="str">
        <f t="shared" si="11"/>
        <v>-</v>
      </c>
    </row>
    <row r="57" spans="1:32" ht="11.25" customHeight="1">
      <c r="A57" s="402" t="s">
        <v>163</v>
      </c>
      <c r="B57" s="398"/>
      <c r="C57" s="399" t="s">
        <v>859</v>
      </c>
      <c r="D57" s="400" t="s">
        <v>859</v>
      </c>
      <c r="E57" s="400" t="s">
        <v>859</v>
      </c>
      <c r="F57" s="400" t="s">
        <v>859</v>
      </c>
      <c r="G57" s="400" t="s">
        <v>1061</v>
      </c>
      <c r="H57" s="400" t="s">
        <v>1061</v>
      </c>
      <c r="I57" s="400" t="s">
        <v>1061</v>
      </c>
      <c r="J57" s="400" t="s">
        <v>1061</v>
      </c>
      <c r="K57" s="400" t="s">
        <v>1061</v>
      </c>
      <c r="M57" s="351">
        <v>43</v>
      </c>
      <c r="N57" s="355" t="s">
        <v>425</v>
      </c>
      <c r="O57" s="358">
        <f t="shared" si="2"/>
        <v>651</v>
      </c>
      <c r="P57" s="1014">
        <f>IFERROR(_xlfn.RANK.EQ(O57,$O$15:$O$61,0)+COUNTIF(O$15:O57,O57)-1,"-")</f>
        <v>8</v>
      </c>
      <c r="Q57" s="1014"/>
      <c r="R57" s="1012" t="str">
        <f t="shared" si="3"/>
        <v>-</v>
      </c>
      <c r="S57" s="1012" t="str">
        <f t="shared" si="4"/>
        <v>-</v>
      </c>
      <c r="T57" s="1012" t="str">
        <f t="shared" si="5"/>
        <v>-</v>
      </c>
      <c r="U57" s="358">
        <f t="shared" si="0"/>
        <v>16300</v>
      </c>
      <c r="V57" s="1016">
        <f>IFERROR(_xlfn.RANK.EQ(U57,$U$15:$U$61,0)+COUNTIF(U$15:U57,U57)-1,"-")</f>
        <v>6</v>
      </c>
      <c r="W57" s="1016"/>
      <c r="X57" s="359" t="str">
        <f t="shared" si="6"/>
        <v>-</v>
      </c>
      <c r="Y57" s="359" t="str">
        <f t="shared" si="7"/>
        <v>-</v>
      </c>
      <c r="Z57" s="359" t="str">
        <f t="shared" si="8"/>
        <v>-</v>
      </c>
      <c r="AA57" s="358">
        <f t="shared" si="1"/>
        <v>2500</v>
      </c>
      <c r="AB57" s="1014">
        <f>IFERROR(_xlfn.RANK.EQ(AA57,$AA$15:$AA$61,0)+COUNTIF(AA$15:AA57,AA57)-1,"-")</f>
        <v>5</v>
      </c>
      <c r="AC57" s="1041"/>
      <c r="AD57" s="1044" t="str">
        <f t="shared" si="9"/>
        <v>-</v>
      </c>
      <c r="AE57" s="1044" t="str">
        <f t="shared" si="10"/>
        <v>-</v>
      </c>
      <c r="AF57" s="1045" t="str">
        <f t="shared" si="11"/>
        <v>-</v>
      </c>
    </row>
    <row r="58" spans="1:32" ht="11.25" customHeight="1">
      <c r="A58" s="402" t="s">
        <v>180</v>
      </c>
      <c r="B58" s="398"/>
      <c r="C58" s="399" t="s">
        <v>859</v>
      </c>
      <c r="D58" s="400" t="s">
        <v>859</v>
      </c>
      <c r="E58" s="400" t="s">
        <v>859</v>
      </c>
      <c r="F58" s="400" t="s">
        <v>859</v>
      </c>
      <c r="G58" s="400" t="s">
        <v>1061</v>
      </c>
      <c r="H58" s="400" t="s">
        <v>1061</v>
      </c>
      <c r="I58" s="400" t="s">
        <v>1061</v>
      </c>
      <c r="J58" s="400" t="s">
        <v>1061</v>
      </c>
      <c r="K58" s="400" t="s">
        <v>1061</v>
      </c>
      <c r="M58" s="351">
        <v>44</v>
      </c>
      <c r="N58" s="355" t="s">
        <v>426</v>
      </c>
      <c r="O58" s="358" t="str">
        <f t="shared" si="2"/>
        <v>…</v>
      </c>
      <c r="P58" s="1014" t="str">
        <f>IFERROR(_xlfn.RANK.EQ(O58,$O$15:$O$61,0)+COUNTIF(O$15:O58,O58)-1,"-")</f>
        <v>-</v>
      </c>
      <c r="Q58" s="1014"/>
      <c r="R58" s="1012" t="str">
        <f t="shared" si="3"/>
        <v>-</v>
      </c>
      <c r="S58" s="1012" t="str">
        <f t="shared" si="4"/>
        <v>-</v>
      </c>
      <c r="T58" s="1012" t="str">
        <f t="shared" si="5"/>
        <v>-</v>
      </c>
      <c r="U58" s="358" t="str">
        <f t="shared" si="0"/>
        <v>…</v>
      </c>
      <c r="V58" s="1016" t="str">
        <f>IFERROR(_xlfn.RANK.EQ(U58,$U$15:$U$61,0)+COUNTIF(U$15:U58,U58)-1,"-")</f>
        <v>-</v>
      </c>
      <c r="W58" s="1016"/>
      <c r="X58" s="359" t="str">
        <f t="shared" si="6"/>
        <v>-</v>
      </c>
      <c r="Y58" s="359" t="str">
        <f t="shared" si="7"/>
        <v>-</v>
      </c>
      <c r="Z58" s="359" t="str">
        <f t="shared" si="8"/>
        <v>-</v>
      </c>
      <c r="AA58" s="358" t="str">
        <f t="shared" si="1"/>
        <v>…</v>
      </c>
      <c r="AB58" s="1014" t="str">
        <f>IFERROR(_xlfn.RANK.EQ(AA58,$AA$15:$AA$61,0)+COUNTIF(AA$15:AA58,AA58)-1,"-")</f>
        <v>-</v>
      </c>
      <c r="AC58" s="1041"/>
      <c r="AD58" s="1044" t="str">
        <f t="shared" si="9"/>
        <v>-</v>
      </c>
      <c r="AE58" s="1044" t="str">
        <f t="shared" si="10"/>
        <v>-</v>
      </c>
      <c r="AF58" s="1045" t="str">
        <f t="shared" si="11"/>
        <v>-</v>
      </c>
    </row>
    <row r="59" spans="1:32" ht="18.75" customHeight="1">
      <c r="A59" s="402" t="s">
        <v>179</v>
      </c>
      <c r="B59" s="398"/>
      <c r="C59" s="399" t="s">
        <v>859</v>
      </c>
      <c r="D59" s="400" t="s">
        <v>859</v>
      </c>
      <c r="E59" s="400" t="s">
        <v>859</v>
      </c>
      <c r="F59" s="400" t="s">
        <v>859</v>
      </c>
      <c r="G59" s="400" t="s">
        <v>1061</v>
      </c>
      <c r="H59" s="400" t="s">
        <v>1061</v>
      </c>
      <c r="I59" s="400" t="s">
        <v>1061</v>
      </c>
      <c r="J59" s="400" t="s">
        <v>1061</v>
      </c>
      <c r="K59" s="400" t="s">
        <v>1061</v>
      </c>
      <c r="M59" s="351">
        <v>45</v>
      </c>
      <c r="N59" s="355" t="s">
        <v>427</v>
      </c>
      <c r="O59" s="358">
        <f t="shared" si="2"/>
        <v>400</v>
      </c>
      <c r="P59" s="1014">
        <f>IFERROR(_xlfn.RANK.EQ(O59,$O$15:$O$61,0)+COUNTIF(O$15:O59,O59)-1,"-")</f>
        <v>13</v>
      </c>
      <c r="Q59" s="1014"/>
      <c r="R59" s="1012" t="str">
        <f t="shared" si="3"/>
        <v>-</v>
      </c>
      <c r="S59" s="1012" t="str">
        <f t="shared" si="4"/>
        <v>-</v>
      </c>
      <c r="T59" s="1012" t="str">
        <f t="shared" si="5"/>
        <v>-</v>
      </c>
      <c r="U59" s="358">
        <f t="shared" si="0"/>
        <v>9620</v>
      </c>
      <c r="V59" s="1016">
        <f>IFERROR(_xlfn.RANK.EQ(U59,$U$15:$U$61,0)+COUNTIF(U$15:U59,U59)-1,"-")</f>
        <v>11</v>
      </c>
      <c r="W59" s="1016"/>
      <c r="X59" s="359" t="str">
        <f t="shared" si="6"/>
        <v>-</v>
      </c>
      <c r="Y59" s="359" t="str">
        <f t="shared" si="7"/>
        <v>-</v>
      </c>
      <c r="Z59" s="359" t="str">
        <f t="shared" si="8"/>
        <v>-</v>
      </c>
      <c r="AA59" s="358">
        <f t="shared" si="1"/>
        <v>2410</v>
      </c>
      <c r="AB59" s="1014">
        <f>IFERROR(_xlfn.RANK.EQ(AA59,$AA$15:$AA$61,0)+COUNTIF(AA$15:AA59,AA59)-1,"-")</f>
        <v>8</v>
      </c>
      <c r="AC59" s="1041"/>
      <c r="AD59" s="1044" t="str">
        <f t="shared" si="9"/>
        <v>-</v>
      </c>
      <c r="AE59" s="1044" t="str">
        <f t="shared" si="10"/>
        <v>-</v>
      </c>
      <c r="AF59" s="1045" t="str">
        <f t="shared" si="11"/>
        <v>-</v>
      </c>
    </row>
    <row r="60" spans="1:32" ht="11.25" customHeight="1">
      <c r="A60" s="402" t="s">
        <v>165</v>
      </c>
      <c r="B60" s="398"/>
      <c r="C60" s="399" t="s">
        <v>859</v>
      </c>
      <c r="D60" s="400" t="s">
        <v>859</v>
      </c>
      <c r="E60" s="400" t="s">
        <v>859</v>
      </c>
      <c r="F60" s="400" t="s">
        <v>859</v>
      </c>
      <c r="G60" s="400" t="s">
        <v>1061</v>
      </c>
      <c r="H60" s="400" t="s">
        <v>1061</v>
      </c>
      <c r="I60" s="400" t="s">
        <v>1061</v>
      </c>
      <c r="J60" s="400" t="s">
        <v>1061</v>
      </c>
      <c r="K60" s="400" t="s">
        <v>1061</v>
      </c>
      <c r="M60" s="351">
        <v>46</v>
      </c>
      <c r="N60" s="355" t="s">
        <v>428</v>
      </c>
      <c r="O60" s="358">
        <f t="shared" si="2"/>
        <v>4410</v>
      </c>
      <c r="P60" s="1014">
        <f>IFERROR(_xlfn.RANK.EQ(O60,$O$15:$O$61,0)+COUNTIF(O$15:O60,O60)-1,"-")</f>
        <v>2</v>
      </c>
      <c r="Q60" s="1014"/>
      <c r="R60" s="1012" t="str">
        <f t="shared" si="3"/>
        <v>-</v>
      </c>
      <c r="S60" s="1012" t="str">
        <f t="shared" si="4"/>
        <v>-</v>
      </c>
      <c r="T60" s="1012" t="str">
        <f t="shared" si="5"/>
        <v>-</v>
      </c>
      <c r="U60" s="358">
        <f t="shared" si="0"/>
        <v>83900</v>
      </c>
      <c r="V60" s="1016">
        <f>IFERROR(_xlfn.RANK.EQ(U60,$U$15:$U$61,0)+COUNTIF(U$15:U60,U60)-1,"-")</f>
        <v>3</v>
      </c>
      <c r="W60" s="1016"/>
      <c r="X60" s="359" t="str">
        <f t="shared" si="6"/>
        <v>-</v>
      </c>
      <c r="Y60" s="359" t="str">
        <f t="shared" si="7"/>
        <v>-</v>
      </c>
      <c r="Z60" s="359" t="str">
        <f t="shared" si="8"/>
        <v>-</v>
      </c>
      <c r="AA60" s="358">
        <f t="shared" si="1"/>
        <v>1900</v>
      </c>
      <c r="AB60" s="1014">
        <f>IFERROR(_xlfn.RANK.EQ(AA60,$AA$15:$AA$61,0)+COUNTIF(AA$15:AA60,AA60)-1,"-")</f>
        <v>10</v>
      </c>
      <c r="AC60" s="1041"/>
      <c r="AD60" s="1044" t="str">
        <f t="shared" si="9"/>
        <v>-</v>
      </c>
      <c r="AE60" s="1044" t="str">
        <f t="shared" si="10"/>
        <v>-</v>
      </c>
      <c r="AF60" s="1045" t="str">
        <f t="shared" si="11"/>
        <v>-</v>
      </c>
    </row>
    <row r="61" spans="1:32" ht="11.25" customHeight="1">
      <c r="A61" s="402" t="s">
        <v>164</v>
      </c>
      <c r="B61" s="398"/>
      <c r="C61" s="399">
        <v>158</v>
      </c>
      <c r="D61" s="400">
        <v>1210</v>
      </c>
      <c r="E61" s="400">
        <v>1910</v>
      </c>
      <c r="F61" s="400">
        <v>448</v>
      </c>
      <c r="G61" s="400">
        <v>96</v>
      </c>
      <c r="H61" s="400">
        <v>105</v>
      </c>
      <c r="I61" s="400">
        <v>101</v>
      </c>
      <c r="J61" s="400">
        <v>94</v>
      </c>
      <c r="K61" s="400">
        <v>102</v>
      </c>
      <c r="M61" s="351">
        <v>47</v>
      </c>
      <c r="N61" s="355" t="s">
        <v>429</v>
      </c>
      <c r="O61" s="796" t="str">
        <f t="shared" si="2"/>
        <v>…</v>
      </c>
      <c r="P61" s="1015" t="str">
        <f>IFERROR(_xlfn.RANK.EQ(O61,$O$15:$O$61,0)+COUNTIF(O$15:O61,O61)-1,"-")</f>
        <v>-</v>
      </c>
      <c r="Q61" s="1015"/>
      <c r="R61" s="797" t="str">
        <f t="shared" si="3"/>
        <v>-</v>
      </c>
      <c r="S61" s="797" t="str">
        <f t="shared" si="4"/>
        <v>-</v>
      </c>
      <c r="T61" s="797" t="str">
        <f t="shared" si="5"/>
        <v>-</v>
      </c>
      <c r="U61" s="796" t="str">
        <f t="shared" si="0"/>
        <v>…</v>
      </c>
      <c r="V61" s="1015" t="str">
        <f>IFERROR(_xlfn.RANK.EQ(U61,$U$15:$U$61,0)+COUNTIF(U$15:U61,U61)-1,"-")</f>
        <v>-</v>
      </c>
      <c r="W61" s="1015"/>
      <c r="X61" s="797" t="str">
        <f t="shared" si="6"/>
        <v>-</v>
      </c>
      <c r="Y61" s="797" t="str">
        <f t="shared" si="7"/>
        <v>-</v>
      </c>
      <c r="Z61" s="797" t="str">
        <f t="shared" si="8"/>
        <v>-</v>
      </c>
      <c r="AA61" s="796" t="str">
        <f t="shared" si="1"/>
        <v>-</v>
      </c>
      <c r="AB61" s="1015" t="str">
        <f>IFERROR(_xlfn.RANK.EQ(AA61,$AA$15:$AA$61,0)+COUNTIF(AA$15:AA61,AA61)-1,"-")</f>
        <v>-</v>
      </c>
      <c r="AC61" s="1042"/>
      <c r="AD61" s="1046" t="str">
        <f t="shared" si="9"/>
        <v>-</v>
      </c>
      <c r="AE61" s="1046" t="str">
        <f t="shared" si="10"/>
        <v>-</v>
      </c>
      <c r="AF61" s="1047" t="str">
        <f t="shared" si="11"/>
        <v>-</v>
      </c>
    </row>
    <row r="62" spans="1:32" ht="11.25" customHeight="1">
      <c r="A62" s="402" t="s">
        <v>172</v>
      </c>
      <c r="B62" s="398"/>
      <c r="C62" s="399">
        <v>506</v>
      </c>
      <c r="D62" s="400">
        <v>1270</v>
      </c>
      <c r="E62" s="400">
        <v>6440</v>
      </c>
      <c r="F62" s="400">
        <v>2290</v>
      </c>
      <c r="G62" s="400">
        <v>99</v>
      </c>
      <c r="H62" s="400">
        <v>95</v>
      </c>
      <c r="I62" s="400">
        <v>94</v>
      </c>
      <c r="J62" s="400">
        <v>95</v>
      </c>
      <c r="K62" s="400">
        <v>98</v>
      </c>
    </row>
    <row r="63" spans="1:32" ht="11.25" customHeight="1">
      <c r="A63" s="402" t="s">
        <v>176</v>
      </c>
      <c r="B63" s="398"/>
      <c r="C63" s="399" t="s">
        <v>859</v>
      </c>
      <c r="D63" s="400" t="s">
        <v>859</v>
      </c>
      <c r="E63" s="400" t="s">
        <v>859</v>
      </c>
      <c r="F63" s="400" t="s">
        <v>859</v>
      </c>
      <c r="G63" s="400" t="s">
        <v>1061</v>
      </c>
      <c r="H63" s="400" t="s">
        <v>1061</v>
      </c>
      <c r="I63" s="400" t="s">
        <v>1061</v>
      </c>
      <c r="J63" s="400" t="s">
        <v>1061</v>
      </c>
      <c r="K63" s="400" t="s">
        <v>1061</v>
      </c>
    </row>
    <row r="64" spans="1:32" ht="18.75" customHeight="1">
      <c r="A64" s="402" t="s">
        <v>175</v>
      </c>
      <c r="B64" s="398"/>
      <c r="C64" s="399" t="s">
        <v>859</v>
      </c>
      <c r="D64" s="400" t="s">
        <v>859</v>
      </c>
      <c r="E64" s="400" t="s">
        <v>859</v>
      </c>
      <c r="F64" s="400" t="s">
        <v>859</v>
      </c>
      <c r="G64" s="400" t="s">
        <v>1061</v>
      </c>
      <c r="H64" s="400" t="s">
        <v>1061</v>
      </c>
      <c r="I64" s="400" t="s">
        <v>1061</v>
      </c>
      <c r="J64" s="400" t="s">
        <v>1061</v>
      </c>
      <c r="K64" s="400" t="s">
        <v>1061</v>
      </c>
    </row>
    <row r="65" spans="1:11" ht="11.25" customHeight="1">
      <c r="A65" s="402" t="s">
        <v>173</v>
      </c>
      <c r="B65" s="398"/>
      <c r="C65" s="399" t="s">
        <v>859</v>
      </c>
      <c r="D65" s="400" t="s">
        <v>859</v>
      </c>
      <c r="E65" s="400" t="s">
        <v>859</v>
      </c>
      <c r="F65" s="400" t="s">
        <v>859</v>
      </c>
      <c r="G65" s="400" t="s">
        <v>1061</v>
      </c>
      <c r="H65" s="400" t="s">
        <v>1061</v>
      </c>
      <c r="I65" s="400" t="s">
        <v>1061</v>
      </c>
      <c r="J65" s="400" t="s">
        <v>1061</v>
      </c>
      <c r="K65" s="400" t="s">
        <v>1061</v>
      </c>
    </row>
    <row r="66" spans="1:11" ht="11.25" customHeight="1">
      <c r="A66" s="402" t="s">
        <v>148</v>
      </c>
      <c r="B66" s="398"/>
      <c r="C66" s="399" t="s">
        <v>859</v>
      </c>
      <c r="D66" s="400" t="s">
        <v>859</v>
      </c>
      <c r="E66" s="400" t="s">
        <v>859</v>
      </c>
      <c r="F66" s="400" t="s">
        <v>859</v>
      </c>
      <c r="G66" s="400" t="s">
        <v>1061</v>
      </c>
      <c r="H66" s="400" t="s">
        <v>1061</v>
      </c>
      <c r="I66" s="400" t="s">
        <v>1061</v>
      </c>
      <c r="J66" s="400" t="s">
        <v>1061</v>
      </c>
      <c r="K66" s="400" t="s">
        <v>1061</v>
      </c>
    </row>
    <row r="67" spans="1:11" ht="11.25" customHeight="1">
      <c r="A67" s="402" t="s">
        <v>182</v>
      </c>
      <c r="B67" s="398"/>
      <c r="C67" s="399" t="s">
        <v>859</v>
      </c>
      <c r="D67" s="400" t="s">
        <v>859</v>
      </c>
      <c r="E67" s="400" t="s">
        <v>859</v>
      </c>
      <c r="F67" s="400" t="s">
        <v>859</v>
      </c>
      <c r="G67" s="400" t="s">
        <v>1061</v>
      </c>
      <c r="H67" s="400" t="s">
        <v>1061</v>
      </c>
      <c r="I67" s="400" t="s">
        <v>1061</v>
      </c>
      <c r="J67" s="400" t="s">
        <v>1061</v>
      </c>
      <c r="K67" s="400" t="s">
        <v>1061</v>
      </c>
    </row>
    <row r="68" spans="1:11" ht="18.75" customHeight="1">
      <c r="A68" s="402" t="s">
        <v>142</v>
      </c>
      <c r="B68" s="398"/>
      <c r="C68" s="399" t="s">
        <v>859</v>
      </c>
      <c r="D68" s="400" t="s">
        <v>859</v>
      </c>
      <c r="E68" s="400" t="s">
        <v>859</v>
      </c>
      <c r="F68" s="400" t="s">
        <v>859</v>
      </c>
      <c r="G68" s="400" t="s">
        <v>1061</v>
      </c>
      <c r="H68" s="400" t="s">
        <v>1061</v>
      </c>
      <c r="I68" s="400" t="s">
        <v>1061</v>
      </c>
      <c r="J68" s="400" t="s">
        <v>1061</v>
      </c>
      <c r="K68" s="400" t="s">
        <v>1061</v>
      </c>
    </row>
    <row r="69" spans="1:11" ht="11.25" customHeight="1">
      <c r="A69" s="402" t="s">
        <v>144</v>
      </c>
      <c r="B69" s="398"/>
      <c r="C69" s="399">
        <v>155</v>
      </c>
      <c r="D69" s="400">
        <v>2170</v>
      </c>
      <c r="E69" s="400">
        <v>3360</v>
      </c>
      <c r="F69" s="400">
        <v>2500</v>
      </c>
      <c r="G69" s="400">
        <v>111</v>
      </c>
      <c r="H69" s="400">
        <v>95</v>
      </c>
      <c r="I69" s="400">
        <v>105</v>
      </c>
      <c r="J69" s="400">
        <v>112</v>
      </c>
      <c r="K69" s="400">
        <v>107</v>
      </c>
    </row>
    <row r="70" spans="1:11" ht="11.25" customHeight="1">
      <c r="A70" s="402" t="s">
        <v>139</v>
      </c>
      <c r="B70" s="398"/>
      <c r="C70" s="399">
        <v>3070</v>
      </c>
      <c r="D70" s="400">
        <v>2770</v>
      </c>
      <c r="E70" s="400">
        <v>85000</v>
      </c>
      <c r="F70" s="400">
        <v>73900</v>
      </c>
      <c r="G70" s="400">
        <v>99</v>
      </c>
      <c r="H70" s="400">
        <v>102</v>
      </c>
      <c r="I70" s="400">
        <v>101</v>
      </c>
      <c r="J70" s="400">
        <v>101</v>
      </c>
      <c r="K70" s="400">
        <v>107</v>
      </c>
    </row>
    <row r="71" spans="1:11" ht="11.25" customHeight="1">
      <c r="A71" s="402" t="s">
        <v>151</v>
      </c>
      <c r="B71" s="398"/>
      <c r="C71" s="399">
        <v>651</v>
      </c>
      <c r="D71" s="400">
        <v>2500</v>
      </c>
      <c r="E71" s="400">
        <v>16300</v>
      </c>
      <c r="F71" s="400">
        <v>12800</v>
      </c>
      <c r="G71" s="400">
        <v>104</v>
      </c>
      <c r="H71" s="400">
        <v>106</v>
      </c>
      <c r="I71" s="400">
        <v>110</v>
      </c>
      <c r="J71" s="400">
        <v>111</v>
      </c>
      <c r="K71" s="400">
        <v>116</v>
      </c>
    </row>
    <row r="72" spans="1:11" ht="11.25" customHeight="1">
      <c r="A72" s="402" t="s">
        <v>166</v>
      </c>
      <c r="B72" s="398"/>
      <c r="C72" s="399" t="s">
        <v>859</v>
      </c>
      <c r="D72" s="400" t="s">
        <v>859</v>
      </c>
      <c r="E72" s="400" t="s">
        <v>859</v>
      </c>
      <c r="F72" s="400" t="s">
        <v>859</v>
      </c>
      <c r="G72" s="400" t="s">
        <v>1061</v>
      </c>
      <c r="H72" s="400" t="s">
        <v>1061</v>
      </c>
      <c r="I72" s="400" t="s">
        <v>1061</v>
      </c>
      <c r="J72" s="400" t="s">
        <v>1061</v>
      </c>
      <c r="K72" s="400" t="s">
        <v>1061</v>
      </c>
    </row>
    <row r="73" spans="1:11" ht="11.25" customHeight="1">
      <c r="A73" s="402" t="s">
        <v>159</v>
      </c>
      <c r="B73" s="398"/>
      <c r="C73" s="399">
        <v>400</v>
      </c>
      <c r="D73" s="400">
        <v>2410</v>
      </c>
      <c r="E73" s="400">
        <v>9620</v>
      </c>
      <c r="F73" s="400">
        <v>9020</v>
      </c>
      <c r="G73" s="400">
        <v>95</v>
      </c>
      <c r="H73" s="400">
        <v>98</v>
      </c>
      <c r="I73" s="400">
        <v>93</v>
      </c>
      <c r="J73" s="400">
        <v>93</v>
      </c>
      <c r="K73" s="400">
        <v>101</v>
      </c>
    </row>
    <row r="74" spans="1:11" ht="11.25" customHeight="1">
      <c r="A74" s="402" t="s">
        <v>140</v>
      </c>
      <c r="B74" s="398"/>
      <c r="C74" s="399">
        <v>4410</v>
      </c>
      <c r="D74" s="400">
        <v>1900</v>
      </c>
      <c r="E74" s="400">
        <v>83900</v>
      </c>
      <c r="F74" s="400">
        <v>78700</v>
      </c>
      <c r="G74" s="400">
        <v>101</v>
      </c>
      <c r="H74" s="400">
        <v>85</v>
      </c>
      <c r="I74" s="400">
        <v>86</v>
      </c>
      <c r="J74" s="400">
        <v>87</v>
      </c>
      <c r="K74" s="400">
        <v>93</v>
      </c>
    </row>
    <row r="75" spans="1:11" ht="18.75" customHeight="1">
      <c r="A75" s="402" t="s">
        <v>162</v>
      </c>
      <c r="B75" s="398"/>
      <c r="C75" s="399" t="s">
        <v>859</v>
      </c>
      <c r="D75" s="400" t="s">
        <v>859</v>
      </c>
      <c r="E75" s="400" t="s">
        <v>859</v>
      </c>
      <c r="F75" s="400" t="s">
        <v>859</v>
      </c>
      <c r="G75" s="400" t="s">
        <v>1061</v>
      </c>
      <c r="H75" s="400" t="s">
        <v>1061</v>
      </c>
      <c r="I75" s="400" t="s">
        <v>1061</v>
      </c>
      <c r="J75" s="400" t="s">
        <v>1061</v>
      </c>
      <c r="K75" s="400" t="s">
        <v>1061</v>
      </c>
    </row>
    <row r="76" spans="1:11" ht="11.25" customHeight="1">
      <c r="A76" s="402"/>
      <c r="B76" s="398"/>
      <c r="C76" s="399"/>
      <c r="D76" s="400"/>
      <c r="E76" s="400"/>
      <c r="F76" s="400"/>
      <c r="G76" s="400"/>
      <c r="H76" s="400"/>
      <c r="I76" s="400"/>
      <c r="J76" s="400"/>
      <c r="K76" s="400"/>
    </row>
    <row r="77" spans="1:11" ht="11.25" customHeight="1">
      <c r="A77" s="402" t="s">
        <v>1063</v>
      </c>
      <c r="B77" s="398"/>
      <c r="C77" s="399" t="s">
        <v>859</v>
      </c>
      <c r="D77" s="400" t="s">
        <v>859</v>
      </c>
      <c r="E77" s="400" t="s">
        <v>859</v>
      </c>
      <c r="F77" s="400" t="s">
        <v>859</v>
      </c>
      <c r="G77" s="400" t="s">
        <v>1061</v>
      </c>
      <c r="H77" s="400" t="s">
        <v>1061</v>
      </c>
      <c r="I77" s="400" t="s">
        <v>1061</v>
      </c>
      <c r="J77" s="400" t="s">
        <v>1061</v>
      </c>
      <c r="K77" s="400" t="s">
        <v>1061</v>
      </c>
    </row>
    <row r="78" spans="1:11" ht="11.25" customHeight="1">
      <c r="A78" s="402" t="s">
        <v>1064</v>
      </c>
      <c r="B78" s="398"/>
      <c r="C78" s="399" t="s">
        <v>859</v>
      </c>
      <c r="D78" s="400" t="s">
        <v>859</v>
      </c>
      <c r="E78" s="400" t="s">
        <v>859</v>
      </c>
      <c r="F78" s="400" t="s">
        <v>859</v>
      </c>
      <c r="G78" s="400" t="s">
        <v>1061</v>
      </c>
      <c r="H78" s="400" t="s">
        <v>1061</v>
      </c>
      <c r="I78" s="400" t="s">
        <v>1061</v>
      </c>
      <c r="J78" s="400" t="s">
        <v>1061</v>
      </c>
      <c r="K78" s="400" t="s">
        <v>1061</v>
      </c>
    </row>
    <row r="79" spans="1:11" ht="11.25" customHeight="1">
      <c r="A79" s="405" t="s">
        <v>1065</v>
      </c>
      <c r="B79" s="398"/>
      <c r="C79" s="399" t="s">
        <v>859</v>
      </c>
      <c r="D79" s="400" t="s">
        <v>859</v>
      </c>
      <c r="E79" s="400" t="s">
        <v>859</v>
      </c>
      <c r="F79" s="400" t="s">
        <v>859</v>
      </c>
      <c r="G79" s="400" t="s">
        <v>1061</v>
      </c>
      <c r="H79" s="400" t="s">
        <v>1061</v>
      </c>
      <c r="I79" s="400" t="s">
        <v>1061</v>
      </c>
      <c r="J79" s="400" t="s">
        <v>1061</v>
      </c>
      <c r="K79" s="400" t="s">
        <v>1061</v>
      </c>
    </row>
    <row r="80" spans="1:11" ht="11.25" customHeight="1">
      <c r="A80" s="806"/>
      <c r="B80" s="807"/>
      <c r="C80" s="808"/>
      <c r="D80" s="809"/>
      <c r="E80" s="809"/>
      <c r="F80" s="809"/>
      <c r="G80" s="809"/>
      <c r="H80" s="809"/>
      <c r="I80" s="809"/>
      <c r="J80" s="809"/>
      <c r="K80" s="809"/>
    </row>
    <row r="81" spans="1:1" ht="15" customHeight="1">
      <c r="A81" s="699" t="s">
        <v>1066</v>
      </c>
    </row>
    <row r="82" spans="1:1" ht="15" customHeight="1">
      <c r="A82" s="694" t="s">
        <v>1067</v>
      </c>
    </row>
    <row r="83" spans="1:1" ht="15" customHeight="1">
      <c r="A83" s="699" t="s">
        <v>1068</v>
      </c>
    </row>
    <row r="84" spans="1:1" ht="15" customHeight="1"/>
    <row r="85" spans="1:1" ht="15" customHeight="1"/>
    <row r="86" spans="1:1" ht="15" customHeight="1"/>
    <row r="87" spans="1:1" ht="15" customHeight="1"/>
    <row r="88" spans="1:1" ht="15" customHeight="1"/>
    <row r="89" spans="1:1" ht="15" customHeight="1"/>
    <row r="90" spans="1:1" ht="15" customHeight="1"/>
    <row r="91" spans="1:1" ht="15" customHeight="1"/>
    <row r="92" spans="1:1" ht="15" customHeight="1"/>
    <row r="93" spans="1:1" ht="15" customHeight="1"/>
    <row r="94" spans="1:1" ht="15" customHeight="1"/>
    <row r="95" spans="1:1" ht="15" customHeight="1"/>
    <row r="96" spans="1:1" ht="15" customHeight="1"/>
    <row r="97" ht="15" customHeight="1"/>
    <row r="98" ht="15" customHeight="1"/>
  </sheetData>
  <autoFilter ref="O13:AB61" xr:uid="{00000000-0001-0000-0100-000000000000}"/>
  <mergeCells count="15">
    <mergeCell ref="U14:Z14"/>
    <mergeCell ref="AA14:AF14"/>
    <mergeCell ref="A5:K5"/>
    <mergeCell ref="A6:K6"/>
    <mergeCell ref="C9:C13"/>
    <mergeCell ref="D9:D13"/>
    <mergeCell ref="E9:E13"/>
    <mergeCell ref="F9:F13"/>
    <mergeCell ref="G9:J10"/>
    <mergeCell ref="G11:G13"/>
    <mergeCell ref="H11:H13"/>
    <mergeCell ref="I11:I13"/>
    <mergeCell ref="J11:J13"/>
    <mergeCell ref="K11:K13"/>
    <mergeCell ref="O14:T14"/>
  </mergeCells>
  <phoneticPr fontId="4"/>
  <pageMargins left="0.70866141732283472" right="0.70866141732283472" top="0.23622047244094491" bottom="0.27559055118110237" header="0" footer="0"/>
  <pageSetup paperSize="9" scale="79" pageOrder="overThenDown" orientation="portrait" r:id="rId1"/>
  <headerFooter scaleWithDoc="0" alignWithMargins="0"/>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49EA5-C15B-4EF7-9CE1-079074EB8237}">
  <sheetPr>
    <tabColor theme="5" tint="0.79998168889431442"/>
  </sheetPr>
  <dimension ref="A1:I188"/>
  <sheetViews>
    <sheetView zoomScaleNormal="100" workbookViewId="0">
      <pane xSplit="2" ySplit="8" topLeftCell="C9"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1" width="4.75" style="342" customWidth="1"/>
    <col min="2" max="2" width="12.25" style="340" customWidth="1"/>
    <col min="3" max="20" width="8.75" style="342" customWidth="1"/>
    <col min="21" max="23" width="8.75" style="342"/>
    <col min="24" max="32" width="8.75" style="342" customWidth="1"/>
    <col min="33" max="16384" width="8.75" style="342"/>
  </cols>
  <sheetData>
    <row r="1" spans="1:9" s="311" customFormat="1" ht="20.25" customHeight="1">
      <c r="A1" s="722" t="s">
        <v>1069</v>
      </c>
      <c r="B1" s="724"/>
      <c r="C1" s="720"/>
      <c r="D1" s="721"/>
      <c r="E1" s="721"/>
      <c r="F1" s="721"/>
    </row>
    <row r="2" spans="1:9" s="311" customFormat="1" ht="20.25" customHeight="1">
      <c r="A2" s="377"/>
      <c r="B2" s="376"/>
      <c r="C2" s="376"/>
      <c r="D2" s="721"/>
      <c r="E2" s="721"/>
      <c r="F2" s="721"/>
    </row>
    <row r="3" spans="1:9" s="311" customFormat="1" ht="20.25" customHeight="1">
      <c r="A3" s="380" t="s">
        <v>1070</v>
      </c>
      <c r="B3" s="376"/>
      <c r="C3" s="376"/>
      <c r="D3" s="721"/>
      <c r="E3" s="721"/>
      <c r="F3" s="721"/>
    </row>
    <row r="4" spans="1:9" s="311" customFormat="1" ht="20.25" customHeight="1">
      <c r="A4" s="723" t="s">
        <v>1071</v>
      </c>
      <c r="B4" s="380"/>
      <c r="C4" s="380"/>
      <c r="D4" s="721"/>
      <c r="E4" s="721"/>
      <c r="F4" s="721"/>
    </row>
    <row r="5" spans="1:9" s="311" customFormat="1" ht="12" customHeight="1">
      <c r="B5" s="318"/>
      <c r="C5" s="406" t="s">
        <v>878</v>
      </c>
      <c r="D5" s="406" t="s">
        <v>880</v>
      </c>
      <c r="E5" s="406" t="s">
        <v>1049</v>
      </c>
    </row>
    <row r="6" spans="1:9" s="311" customFormat="1" ht="12" customHeight="1">
      <c r="B6" s="324" t="s">
        <v>577</v>
      </c>
      <c r="C6" s="407"/>
      <c r="D6" s="407"/>
      <c r="E6" s="407"/>
      <c r="I6" s="311" t="s">
        <v>1072</v>
      </c>
    </row>
    <row r="7" spans="1:9" s="311" customFormat="1" ht="12" customHeight="1">
      <c r="B7" s="328"/>
      <c r="C7" s="329"/>
      <c r="D7" s="329"/>
      <c r="E7" s="329"/>
      <c r="G7" s="1126" t="s">
        <v>843</v>
      </c>
      <c r="H7" s="1126" t="s">
        <v>885</v>
      </c>
      <c r="I7" s="1190" t="s">
        <v>886</v>
      </c>
    </row>
    <row r="8" spans="1:9" s="311" customFormat="1" ht="12" customHeight="1">
      <c r="C8" s="408" t="s">
        <v>131</v>
      </c>
      <c r="D8" s="408" t="s">
        <v>132</v>
      </c>
      <c r="E8" s="408" t="s">
        <v>132</v>
      </c>
      <c r="G8" s="1126"/>
      <c r="H8" s="1126"/>
      <c r="I8" s="1126"/>
    </row>
    <row r="9" spans="1:9" s="311" customFormat="1" ht="12" customHeight="1">
      <c r="A9" s="311">
        <v>1</v>
      </c>
      <c r="B9" s="409" t="s">
        <v>339</v>
      </c>
      <c r="C9" s="410" t="s">
        <v>888</v>
      </c>
      <c r="D9" s="410" t="s">
        <v>888</v>
      </c>
      <c r="E9" s="410" t="s">
        <v>888</v>
      </c>
      <c r="G9" s="86" t="str">
        <f>IFERROR(_xlfn.RANK.EQ(C9,$C$9:$C$187,0)+COUNTIF(C$9:C9,C9)-1,"-")</f>
        <v>-</v>
      </c>
      <c r="H9" s="87" t="str">
        <f>IFERROR(_xlfn.RANK.EQ(D9,$D$9:$D$187,0)+COUNTIF(D$9:D9,D9)-1,"-")</f>
        <v>-</v>
      </c>
      <c r="I9" s="86"/>
    </row>
    <row r="10" spans="1:9" s="311" customFormat="1" ht="12" customHeight="1">
      <c r="A10" s="311">
        <v>2</v>
      </c>
      <c r="B10" s="409" t="s">
        <v>316</v>
      </c>
      <c r="C10" s="410">
        <v>275</v>
      </c>
      <c r="D10" s="410">
        <v>7700</v>
      </c>
      <c r="E10" s="410">
        <v>6990</v>
      </c>
      <c r="G10" s="88">
        <f>IFERROR(_xlfn.RANK.EQ(C10,$C$9:$C$187,0)+COUNTIF(C$9:C10,C10)-1,"-")</f>
        <v>35</v>
      </c>
      <c r="H10" s="89">
        <f>IFERROR(_xlfn.RANK.EQ(D10,$D$9:$D$187,0)+COUNTIF(D$9:D10,D10)-1,"-")</f>
        <v>42</v>
      </c>
      <c r="I10" s="88"/>
    </row>
    <row r="11" spans="1:9" s="311" customFormat="1" ht="12" customHeight="1">
      <c r="A11" s="311">
        <v>3</v>
      </c>
      <c r="B11" s="409" t="s">
        <v>351</v>
      </c>
      <c r="C11" s="410">
        <v>4</v>
      </c>
      <c r="D11" s="410">
        <v>89</v>
      </c>
      <c r="E11" s="410">
        <v>81</v>
      </c>
      <c r="G11" s="88">
        <f>IFERROR(_xlfn.RANK.EQ(C11,$C$9:$C$187,0)+COUNTIF(C$9:C11,C11)-1,"-")</f>
        <v>89</v>
      </c>
      <c r="H11" s="89">
        <f>IFERROR(_xlfn.RANK.EQ(D11,$D$9:$D$187,0)+COUNTIF(D$9:D11,D11)-1,"-")</f>
        <v>92</v>
      </c>
      <c r="I11" s="88"/>
    </row>
    <row r="12" spans="1:9" s="311" customFormat="1" ht="12" customHeight="1">
      <c r="A12" s="311">
        <v>4</v>
      </c>
      <c r="B12" s="409" t="s">
        <v>199</v>
      </c>
      <c r="C12" s="410">
        <v>115</v>
      </c>
      <c r="D12" s="410">
        <v>4530</v>
      </c>
      <c r="E12" s="410">
        <v>4220</v>
      </c>
      <c r="G12" s="88">
        <f>IFERROR(_xlfn.RANK.EQ(C12,$C$9:$C$187,0)+COUNTIF(C$9:C12,C12)-1,"-")</f>
        <v>54</v>
      </c>
      <c r="H12" s="89">
        <f>IFERROR(_xlfn.RANK.EQ(D12,$D$9:$D$187,0)+COUNTIF(D$9:D12,D12)-1,"-")</f>
        <v>52</v>
      </c>
      <c r="I12" s="88"/>
    </row>
    <row r="13" spans="1:9" s="311" customFormat="1" ht="12" customHeight="1">
      <c r="A13" s="311">
        <v>5</v>
      </c>
      <c r="B13" s="409" t="s">
        <v>359</v>
      </c>
      <c r="C13" s="410" t="s">
        <v>888</v>
      </c>
      <c r="D13" s="410" t="s">
        <v>888</v>
      </c>
      <c r="E13" s="410" t="s">
        <v>888</v>
      </c>
      <c r="G13" s="88" t="str">
        <f>IFERROR(_xlfn.RANK.EQ(C13,$C$9:$C$187,0)+COUNTIF(C$9:C13,C13)-1,"-")</f>
        <v>-</v>
      </c>
      <c r="H13" s="89" t="str">
        <f>IFERROR(_xlfn.RANK.EQ(D13,$D$9:$D$187,0)+COUNTIF(D$9:D13,D13)-1,"-")</f>
        <v>-</v>
      </c>
      <c r="I13" s="88"/>
    </row>
    <row r="14" spans="1:9" s="311" customFormat="1" ht="12" customHeight="1">
      <c r="A14" s="311">
        <v>6</v>
      </c>
      <c r="B14" s="409" t="s">
        <v>300</v>
      </c>
      <c r="C14" s="410">
        <v>3</v>
      </c>
      <c r="D14" s="410">
        <v>82</v>
      </c>
      <c r="E14" s="410">
        <v>77</v>
      </c>
      <c r="G14" s="88">
        <f>IFERROR(_xlfn.RANK.EQ(C14,$C$9:$C$187,0)+COUNTIF(C$9:C14,C14)-1,"-")</f>
        <v>92</v>
      </c>
      <c r="H14" s="89">
        <f>IFERROR(_xlfn.RANK.EQ(D14,$D$9:$D$187,0)+COUNTIF(D$9:D14,D14)-1,"-")</f>
        <v>93</v>
      </c>
      <c r="I14" s="88"/>
    </row>
    <row r="15" spans="1:9" s="311" customFormat="1" ht="12" customHeight="1">
      <c r="A15" s="311">
        <v>7</v>
      </c>
      <c r="B15" s="409" t="s">
        <v>208</v>
      </c>
      <c r="C15" s="410">
        <v>3520</v>
      </c>
      <c r="D15" s="410">
        <v>135000</v>
      </c>
      <c r="E15" s="410">
        <v>121200</v>
      </c>
      <c r="G15" s="88">
        <f>IFERROR(_xlfn.RANK.EQ(C15,$C$9:$C$187,0)+COUNTIF(C$9:C15,C15)-1,"-")</f>
        <v>1</v>
      </c>
      <c r="H15" s="89">
        <f>IFERROR(_xlfn.RANK.EQ(D15,$D$9:$D$187,0)+COUNTIF(D$9:D15,D15)-1,"-")</f>
        <v>1</v>
      </c>
      <c r="I15" s="88"/>
    </row>
    <row r="16" spans="1:9" s="311" customFormat="1" ht="12" customHeight="1">
      <c r="A16" s="311">
        <v>8</v>
      </c>
      <c r="B16" s="409" t="s">
        <v>214</v>
      </c>
      <c r="C16" s="410">
        <v>1710</v>
      </c>
      <c r="D16" s="410">
        <v>72400</v>
      </c>
      <c r="E16" s="410">
        <v>61100</v>
      </c>
      <c r="G16" s="88">
        <f>IFERROR(_xlfn.RANK.EQ(C16,$C$9:$C$187,0)+COUNTIF(C$9:C16,C16)-1,"-")</f>
        <v>12</v>
      </c>
      <c r="H16" s="89">
        <f>IFERROR(_xlfn.RANK.EQ(D16,$D$9:$D$187,0)+COUNTIF(D$9:D16,D16)-1,"-")</f>
        <v>12</v>
      </c>
      <c r="I16" s="88"/>
    </row>
    <row r="17" spans="1:9" s="311" customFormat="1" ht="12" customHeight="1">
      <c r="A17" s="311">
        <v>9</v>
      </c>
      <c r="B17" s="409" t="s">
        <v>354</v>
      </c>
      <c r="C17" s="410">
        <v>2</v>
      </c>
      <c r="D17" s="410">
        <v>48</v>
      </c>
      <c r="E17" s="410">
        <v>43</v>
      </c>
      <c r="G17" s="88">
        <f>IFERROR(_xlfn.RANK.EQ(C17,$C$9:$C$187,0)+COUNTIF(C$9:C17,C17)-1,"-")</f>
        <v>97</v>
      </c>
      <c r="H17" s="89">
        <f>IFERROR(_xlfn.RANK.EQ(D17,$D$9:$D$187,0)+COUNTIF(D$9:D17,D17)-1,"-")</f>
        <v>99</v>
      </c>
      <c r="I17" s="88"/>
    </row>
    <row r="18" spans="1:9" s="311" customFormat="1" ht="12" customHeight="1">
      <c r="A18" s="311">
        <v>10</v>
      </c>
      <c r="B18" s="409" t="s">
        <v>198</v>
      </c>
      <c r="C18" s="410">
        <v>59</v>
      </c>
      <c r="D18" s="410">
        <v>1840</v>
      </c>
      <c r="E18" s="410">
        <v>1160</v>
      </c>
      <c r="G18" s="88">
        <f>IFERROR(_xlfn.RANK.EQ(C18,$C$9:$C$187,0)+COUNTIF(C$9:C18,C18)-1,"-")</f>
        <v>65</v>
      </c>
      <c r="H18" s="89">
        <f>IFERROR(_xlfn.RANK.EQ(D18,$D$9:$D$187,0)+COUNTIF(D$9:D18,D18)-1,"-")</f>
        <v>64</v>
      </c>
      <c r="I18" s="88"/>
    </row>
    <row r="19" spans="1:9" s="311" customFormat="1" ht="12" customHeight="1">
      <c r="A19" s="311">
        <v>11</v>
      </c>
      <c r="B19" s="409" t="s">
        <v>205</v>
      </c>
      <c r="C19" s="410">
        <v>2390</v>
      </c>
      <c r="D19" s="410">
        <v>101200</v>
      </c>
      <c r="E19" s="410">
        <v>96000</v>
      </c>
      <c r="G19" s="88">
        <f>IFERROR(_xlfn.RANK.EQ(C19,$C$9:$C$187,0)+COUNTIF(C$9:C19,C19)-1,"-")</f>
        <v>5</v>
      </c>
      <c r="H19" s="89">
        <f>IFERROR(_xlfn.RANK.EQ(D19,$D$9:$D$187,0)+COUNTIF(D$9:D19,D19)-1,"-")</f>
        <v>4</v>
      </c>
      <c r="I19" s="88"/>
    </row>
    <row r="20" spans="1:9" s="311" customFormat="1" ht="12" customHeight="1">
      <c r="A20" s="311">
        <v>12</v>
      </c>
      <c r="B20" s="409" t="s">
        <v>319</v>
      </c>
      <c r="C20" s="410" t="s">
        <v>888</v>
      </c>
      <c r="D20" s="410" t="s">
        <v>888</v>
      </c>
      <c r="E20" s="410" t="s">
        <v>888</v>
      </c>
      <c r="G20" s="88" t="str">
        <f>IFERROR(_xlfn.RANK.EQ(C20,$C$9:$C$187,0)+COUNTIF(C$9:C20,C20)-1,"-")</f>
        <v>-</v>
      </c>
      <c r="H20" s="89" t="str">
        <f>IFERROR(_xlfn.RANK.EQ(D20,$D$9:$D$187,0)+COUNTIF(D$9:D20,D20)-1,"-")</f>
        <v>-</v>
      </c>
      <c r="I20" s="88"/>
    </row>
    <row r="21" spans="1:9" s="311" customFormat="1" ht="12" customHeight="1">
      <c r="A21" s="311">
        <v>13</v>
      </c>
      <c r="B21" s="409" t="s">
        <v>348</v>
      </c>
      <c r="C21" s="410" t="s">
        <v>888</v>
      </c>
      <c r="D21" s="410" t="s">
        <v>888</v>
      </c>
      <c r="E21" s="410" t="s">
        <v>888</v>
      </c>
      <c r="G21" s="88" t="str">
        <f>IFERROR(_xlfn.RANK.EQ(C21,$C$9:$C$187,0)+COUNTIF(C$9:C21,C21)-1,"-")</f>
        <v>-</v>
      </c>
      <c r="H21" s="89" t="str">
        <f>IFERROR(_xlfn.RANK.EQ(D21,$D$9:$D$187,0)+COUNTIF(D$9:D21,D21)-1,"-")</f>
        <v>-</v>
      </c>
      <c r="I21" s="88"/>
    </row>
    <row r="22" spans="1:9" s="311" customFormat="1" ht="12" customHeight="1">
      <c r="A22" s="311">
        <v>14</v>
      </c>
      <c r="B22" s="409" t="s">
        <v>259</v>
      </c>
      <c r="C22" s="410" t="s">
        <v>888</v>
      </c>
      <c r="D22" s="410" t="s">
        <v>888</v>
      </c>
      <c r="E22" s="410" t="s">
        <v>888</v>
      </c>
      <c r="G22" s="88" t="str">
        <f>IFERROR(_xlfn.RANK.EQ(C22,$C$9:$C$187,0)+COUNTIF(C$9:C22,C22)-1,"-")</f>
        <v>-</v>
      </c>
      <c r="H22" s="89" t="str">
        <f>IFERROR(_xlfn.RANK.EQ(D22,$D$9:$D$187,0)+COUNTIF(D$9:D22,D22)-1,"-")</f>
        <v>-</v>
      </c>
      <c r="I22" s="88"/>
    </row>
    <row r="23" spans="1:9" s="311" customFormat="1" ht="12" customHeight="1">
      <c r="A23" s="311">
        <v>15</v>
      </c>
      <c r="B23" s="409" t="s">
        <v>227</v>
      </c>
      <c r="C23" s="410">
        <v>4</v>
      </c>
      <c r="D23" s="410">
        <v>92</v>
      </c>
      <c r="E23" s="410">
        <v>83</v>
      </c>
      <c r="G23" s="88">
        <f>IFERROR(_xlfn.RANK.EQ(C23,$C$9:$C$187,0)+COUNTIF(C$9:C23,C23)-1,"-")</f>
        <v>90</v>
      </c>
      <c r="H23" s="89">
        <f>IFERROR(_xlfn.RANK.EQ(D23,$D$9:$D$187,0)+COUNTIF(D$9:D23,D23)-1,"-")</f>
        <v>90</v>
      </c>
      <c r="I23" s="88"/>
    </row>
    <row r="24" spans="1:9" s="311" customFormat="1" ht="12" customHeight="1">
      <c r="A24" s="311">
        <v>16</v>
      </c>
      <c r="B24" s="409" t="s">
        <v>246</v>
      </c>
      <c r="C24" s="410">
        <v>37</v>
      </c>
      <c r="D24" s="410">
        <v>1170</v>
      </c>
      <c r="E24" s="410">
        <v>311</v>
      </c>
      <c r="G24" s="88">
        <f>IFERROR(_xlfn.RANK.EQ(C24,$C$9:$C$187,0)+COUNTIF(C$9:C24,C24)-1,"-")</f>
        <v>71</v>
      </c>
      <c r="H24" s="89">
        <f>IFERROR(_xlfn.RANK.EQ(D24,$D$9:$D$187,0)+COUNTIF(D$9:D24,D24)-1,"-")</f>
        <v>73</v>
      </c>
      <c r="I24" s="88"/>
    </row>
    <row r="25" spans="1:9" s="311" customFormat="1" ht="12" customHeight="1">
      <c r="A25" s="311">
        <v>17</v>
      </c>
      <c r="B25" s="409" t="s">
        <v>215</v>
      </c>
      <c r="C25" s="410">
        <v>72</v>
      </c>
      <c r="D25" s="410">
        <v>2600</v>
      </c>
      <c r="E25" s="410">
        <v>2280</v>
      </c>
      <c r="G25" s="88">
        <f>IFERROR(_xlfn.RANK.EQ(C25,$C$9:$C$187,0)+COUNTIF(C$9:C25,C25)-1,"-")</f>
        <v>61</v>
      </c>
      <c r="H25" s="89">
        <f>IFERROR(_xlfn.RANK.EQ(D25,$D$9:$D$187,0)+COUNTIF(D$9:D25,D25)-1,"-")</f>
        <v>62</v>
      </c>
      <c r="I25" s="88"/>
    </row>
    <row r="26" spans="1:9" s="311" customFormat="1" ht="12" customHeight="1">
      <c r="A26" s="311">
        <v>18</v>
      </c>
      <c r="B26" s="409" t="s">
        <v>324</v>
      </c>
      <c r="C26" s="410" t="s">
        <v>888</v>
      </c>
      <c r="D26" s="410" t="s">
        <v>888</v>
      </c>
      <c r="E26" s="410" t="s">
        <v>888</v>
      </c>
      <c r="G26" s="88" t="str">
        <f>IFERROR(_xlfn.RANK.EQ(C26,$C$9:$C$187,0)+COUNTIF(C$9:C26,C26)-1,"-")</f>
        <v>-</v>
      </c>
      <c r="H26" s="89" t="str">
        <f>IFERROR(_xlfn.RANK.EQ(D26,$D$9:$D$187,0)+COUNTIF(D$9:D26,D26)-1,"-")</f>
        <v>-</v>
      </c>
      <c r="I26" s="88"/>
    </row>
    <row r="27" spans="1:9" s="311" customFormat="1" ht="12" customHeight="1">
      <c r="A27" s="311">
        <v>19</v>
      </c>
      <c r="B27" s="409" t="s">
        <v>321</v>
      </c>
      <c r="C27" s="410" t="s">
        <v>145</v>
      </c>
      <c r="D27" s="410" t="s">
        <v>145</v>
      </c>
      <c r="E27" s="410" t="s">
        <v>145</v>
      </c>
      <c r="G27" s="88" t="str">
        <f>IFERROR(_xlfn.RANK.EQ(C27,$C$9:$C$187,0)+COUNTIF(C$9:C27,C27)-1,"-")</f>
        <v>-</v>
      </c>
      <c r="H27" s="89" t="str">
        <f>IFERROR(_xlfn.RANK.EQ(D27,$D$9:$D$187,0)+COUNTIF(D$9:D27,D27)-1,"-")</f>
        <v>-</v>
      </c>
      <c r="I27" s="88"/>
    </row>
    <row r="28" spans="1:9" s="311" customFormat="1" ht="12" customHeight="1">
      <c r="A28" s="311">
        <v>20</v>
      </c>
      <c r="B28" s="409" t="s">
        <v>217</v>
      </c>
      <c r="C28" s="410">
        <v>161</v>
      </c>
      <c r="D28" s="410">
        <v>3630</v>
      </c>
      <c r="E28" s="410">
        <v>3180</v>
      </c>
      <c r="G28" s="88">
        <f>IFERROR(_xlfn.RANK.EQ(C28,$C$9:$C$187,0)+COUNTIF(C$9:C28,C28)-1,"-")</f>
        <v>48</v>
      </c>
      <c r="H28" s="89">
        <f>IFERROR(_xlfn.RANK.EQ(D28,$D$9:$D$187,0)+COUNTIF(D$9:D28,D28)-1,"-")</f>
        <v>53</v>
      </c>
      <c r="I28" s="88"/>
    </row>
    <row r="29" spans="1:9" s="311" customFormat="1" ht="12" customHeight="1">
      <c r="A29" s="311">
        <v>21</v>
      </c>
      <c r="B29" s="409" t="s">
        <v>228</v>
      </c>
      <c r="C29" s="410">
        <v>137</v>
      </c>
      <c r="D29" s="410">
        <v>5000</v>
      </c>
      <c r="E29" s="410">
        <v>4140</v>
      </c>
      <c r="G29" s="88">
        <f>IFERROR(_xlfn.RANK.EQ(C29,$C$9:$C$187,0)+COUNTIF(C$9:C29,C29)-1,"-")</f>
        <v>52</v>
      </c>
      <c r="H29" s="89">
        <f>IFERROR(_xlfn.RANK.EQ(D29,$D$9:$D$187,0)+COUNTIF(D$9:D29,D29)-1,"-")</f>
        <v>49</v>
      </c>
      <c r="I29" s="88"/>
    </row>
    <row r="30" spans="1:9" s="311" customFormat="1" ht="12" customHeight="1">
      <c r="A30" s="311">
        <v>22</v>
      </c>
      <c r="B30" s="409" t="s">
        <v>306</v>
      </c>
      <c r="C30" s="410">
        <v>3</v>
      </c>
      <c r="D30" s="410">
        <v>80</v>
      </c>
      <c r="E30" s="410">
        <v>72</v>
      </c>
      <c r="G30" s="88">
        <f>IFERROR(_xlfn.RANK.EQ(C30,$C$9:$C$187,0)+COUNTIF(C$9:C30,C30)-1,"-")</f>
        <v>93</v>
      </c>
      <c r="H30" s="89">
        <f>IFERROR(_xlfn.RANK.EQ(D30,$D$9:$D$187,0)+COUNTIF(D$9:D30,D30)-1,"-")</f>
        <v>95</v>
      </c>
      <c r="I30" s="88"/>
    </row>
    <row r="31" spans="1:9" s="311" customFormat="1" ht="12" customHeight="1">
      <c r="A31" s="311">
        <v>23</v>
      </c>
      <c r="B31" s="409" t="s">
        <v>309</v>
      </c>
      <c r="C31" s="410" t="s">
        <v>145</v>
      </c>
      <c r="D31" s="410" t="s">
        <v>145</v>
      </c>
      <c r="E31" s="410" t="s">
        <v>145</v>
      </c>
      <c r="G31" s="88" t="str">
        <f>IFERROR(_xlfn.RANK.EQ(C31,$C$9:$C$187,0)+COUNTIF(C$9:C31,C31)-1,"-")</f>
        <v>-</v>
      </c>
      <c r="H31" s="89" t="str">
        <f>IFERROR(_xlfn.RANK.EQ(D31,$D$9:$D$187,0)+COUNTIF(D$9:D31,D31)-1,"-")</f>
        <v>-</v>
      </c>
      <c r="I31" s="88"/>
    </row>
    <row r="32" spans="1:9" s="311" customFormat="1" ht="12" customHeight="1">
      <c r="A32" s="311">
        <v>24</v>
      </c>
      <c r="B32" s="409" t="s">
        <v>241</v>
      </c>
      <c r="C32" s="410">
        <v>159</v>
      </c>
      <c r="D32" s="410">
        <v>6110</v>
      </c>
      <c r="E32" s="410">
        <v>2050</v>
      </c>
      <c r="G32" s="88">
        <f>IFERROR(_xlfn.RANK.EQ(C32,$C$9:$C$187,0)+COUNTIF(C$9:C32,C32)-1,"-")</f>
        <v>49</v>
      </c>
      <c r="H32" s="89">
        <f>IFERROR(_xlfn.RANK.EQ(D32,$D$9:$D$187,0)+COUNTIF(D$9:D32,D32)-1,"-")</f>
        <v>45</v>
      </c>
      <c r="I32" s="88"/>
    </row>
    <row r="33" spans="1:9" s="311" customFormat="1" ht="12" customHeight="1">
      <c r="A33" s="311">
        <v>25</v>
      </c>
      <c r="B33" s="409" t="s">
        <v>209</v>
      </c>
      <c r="C33" s="410">
        <v>0</v>
      </c>
      <c r="D33" s="410">
        <v>6</v>
      </c>
      <c r="E33" s="410">
        <v>6</v>
      </c>
      <c r="G33" s="88">
        <f>IFERROR(_xlfn.RANK.EQ(C33,$C$9:$C$187,0)+COUNTIF(C$9:C33,C33)-1,"-")</f>
        <v>110</v>
      </c>
      <c r="H33" s="89">
        <f>IFERROR(_xlfn.RANK.EQ(D33,$D$9:$D$187,0)+COUNTIF(D$9:D33,D33)-1,"-")</f>
        <v>109</v>
      </c>
      <c r="I33" s="88"/>
    </row>
    <row r="34" spans="1:9" s="311" customFormat="1" ht="12" customHeight="1">
      <c r="A34" s="311">
        <v>26</v>
      </c>
      <c r="B34" s="409" t="s">
        <v>315</v>
      </c>
      <c r="C34" s="410" t="s">
        <v>145</v>
      </c>
      <c r="D34" s="410" t="s">
        <v>145</v>
      </c>
      <c r="E34" s="410" t="s">
        <v>145</v>
      </c>
      <c r="G34" s="88" t="str">
        <f>IFERROR(_xlfn.RANK.EQ(C34,$C$9:$C$187,0)+COUNTIF(C$9:C34,C34)-1,"-")</f>
        <v>-</v>
      </c>
      <c r="H34" s="89" t="str">
        <f>IFERROR(_xlfn.RANK.EQ(D34,$D$9:$D$187,0)+COUNTIF(D$9:D34,D34)-1,"-")</f>
        <v>-</v>
      </c>
      <c r="I34" s="88"/>
    </row>
    <row r="35" spans="1:9" s="311" customFormat="1" ht="12" customHeight="1">
      <c r="A35" s="311">
        <v>27</v>
      </c>
      <c r="B35" s="409" t="s">
        <v>370</v>
      </c>
      <c r="C35" s="410" t="s">
        <v>145</v>
      </c>
      <c r="D35" s="410" t="s">
        <v>145</v>
      </c>
      <c r="E35" s="410" t="s">
        <v>145</v>
      </c>
      <c r="G35" s="88" t="str">
        <f>IFERROR(_xlfn.RANK.EQ(C35,$C$9:$C$187,0)+COUNTIF(C$9:C35,C35)-1,"-")</f>
        <v>-</v>
      </c>
      <c r="H35" s="89" t="str">
        <f>IFERROR(_xlfn.RANK.EQ(D35,$D$9:$D$187,0)+COUNTIF(D$9:D35,D35)-1,"-")</f>
        <v>-</v>
      </c>
      <c r="I35" s="88"/>
    </row>
    <row r="36" spans="1:9" s="311" customFormat="1" ht="12" customHeight="1">
      <c r="A36" s="311">
        <v>28</v>
      </c>
      <c r="B36" s="409" t="s">
        <v>212</v>
      </c>
      <c r="C36" s="410">
        <v>39</v>
      </c>
      <c r="D36" s="410">
        <v>1470</v>
      </c>
      <c r="E36" s="410">
        <v>530</v>
      </c>
      <c r="G36" s="88">
        <f>IFERROR(_xlfn.RANK.EQ(C36,$C$9:$C$187,0)+COUNTIF(C$9:C36,C36)-1,"-")</f>
        <v>70</v>
      </c>
      <c r="H36" s="89">
        <f>IFERROR(_xlfn.RANK.EQ(D36,$D$9:$D$187,0)+COUNTIF(D$9:D36,D36)-1,"-")</f>
        <v>70</v>
      </c>
      <c r="I36" s="88"/>
    </row>
    <row r="37" spans="1:9" s="311" customFormat="1" ht="12" customHeight="1">
      <c r="A37" s="311">
        <v>29</v>
      </c>
      <c r="B37" s="409" t="s">
        <v>250</v>
      </c>
      <c r="C37" s="410">
        <v>180</v>
      </c>
      <c r="D37" s="410">
        <v>5650</v>
      </c>
      <c r="E37" s="410">
        <v>5100</v>
      </c>
      <c r="G37" s="88">
        <f>IFERROR(_xlfn.RANK.EQ(C37,$C$9:$C$187,0)+COUNTIF(C$9:C37,C37)-1,"-")</f>
        <v>44</v>
      </c>
      <c r="H37" s="89">
        <f>IFERROR(_xlfn.RANK.EQ(D37,$D$9:$D$187,0)+COUNTIF(D$9:D37,D37)-1,"-")</f>
        <v>47</v>
      </c>
      <c r="I37" s="88"/>
    </row>
    <row r="38" spans="1:9" s="311" customFormat="1" ht="12" customHeight="1">
      <c r="A38" s="311">
        <v>30</v>
      </c>
      <c r="B38" s="409" t="s">
        <v>361</v>
      </c>
      <c r="C38" s="410" t="s">
        <v>145</v>
      </c>
      <c r="D38" s="410" t="s">
        <v>145</v>
      </c>
      <c r="E38" s="410" t="s">
        <v>145</v>
      </c>
      <c r="G38" s="88" t="str">
        <f>IFERROR(_xlfn.RANK.EQ(C38,$C$9:$C$187,0)+COUNTIF(C$9:C38,C38)-1,"-")</f>
        <v>-</v>
      </c>
      <c r="H38" s="89" t="str">
        <f>IFERROR(_xlfn.RANK.EQ(D38,$D$9:$D$187,0)+COUNTIF(D$9:D38,D38)-1,"-")</f>
        <v>-</v>
      </c>
      <c r="I38" s="88"/>
    </row>
    <row r="39" spans="1:9" s="311" customFormat="1" ht="12" customHeight="1">
      <c r="A39" s="311">
        <v>31</v>
      </c>
      <c r="B39" s="409" t="s">
        <v>279</v>
      </c>
      <c r="C39" s="410">
        <v>245</v>
      </c>
      <c r="D39" s="410">
        <v>9680</v>
      </c>
      <c r="E39" s="410">
        <v>7810</v>
      </c>
      <c r="G39" s="88">
        <f>IFERROR(_xlfn.RANK.EQ(C39,$C$9:$C$187,0)+COUNTIF(C$9:C39,C39)-1,"-")</f>
        <v>38</v>
      </c>
      <c r="H39" s="89">
        <f>IFERROR(_xlfn.RANK.EQ(D39,$D$9:$D$187,0)+COUNTIF(D$9:D39,D39)-1,"-")</f>
        <v>35</v>
      </c>
      <c r="I39" s="88"/>
    </row>
    <row r="40" spans="1:9" s="311" customFormat="1" ht="12" customHeight="1">
      <c r="A40" s="311">
        <v>32</v>
      </c>
      <c r="B40" s="409" t="s">
        <v>303</v>
      </c>
      <c r="C40" s="410">
        <v>44</v>
      </c>
      <c r="D40" s="410">
        <v>1460</v>
      </c>
      <c r="E40" s="410">
        <v>1230</v>
      </c>
      <c r="G40" s="88">
        <f>IFERROR(_xlfn.RANK.EQ(C40,$C$9:$C$187,0)+COUNTIF(C$9:C40,C40)-1,"-")</f>
        <v>68</v>
      </c>
      <c r="H40" s="89">
        <f>IFERROR(_xlfn.RANK.EQ(D40,$D$9:$D$187,0)+COUNTIF(D$9:D40,D40)-1,"-")</f>
        <v>71</v>
      </c>
      <c r="I40" s="88"/>
    </row>
    <row r="41" spans="1:9" s="311" customFormat="1" ht="12" customHeight="1">
      <c r="A41" s="311">
        <v>33</v>
      </c>
      <c r="B41" s="409" t="s">
        <v>311</v>
      </c>
      <c r="C41" s="410">
        <v>49</v>
      </c>
      <c r="D41" s="410">
        <v>1520</v>
      </c>
      <c r="E41" s="410">
        <v>1170</v>
      </c>
      <c r="G41" s="88">
        <f>IFERROR(_xlfn.RANK.EQ(C41,$C$9:$C$187,0)+COUNTIF(C$9:C41,C41)-1,"-")</f>
        <v>67</v>
      </c>
      <c r="H41" s="89">
        <f>IFERROR(_xlfn.RANK.EQ(D41,$D$9:$D$187,0)+COUNTIF(D$9:D41,D41)-1,"-")</f>
        <v>68</v>
      </c>
      <c r="I41" s="88"/>
    </row>
    <row r="42" spans="1:9" s="311" customFormat="1" ht="12" customHeight="1">
      <c r="A42" s="311">
        <v>34</v>
      </c>
      <c r="B42" s="409" t="s">
        <v>288</v>
      </c>
      <c r="C42" s="410">
        <v>116</v>
      </c>
      <c r="D42" s="410">
        <v>3520</v>
      </c>
      <c r="E42" s="410">
        <v>2940</v>
      </c>
      <c r="G42" s="88">
        <f>IFERROR(_xlfn.RANK.EQ(C42,$C$9:$C$187,0)+COUNTIF(C$9:C42,C42)-1,"-")</f>
        <v>53</v>
      </c>
      <c r="H42" s="89">
        <f>IFERROR(_xlfn.RANK.EQ(D42,$D$9:$D$187,0)+COUNTIF(D$9:D42,D42)-1,"-")</f>
        <v>54</v>
      </c>
      <c r="I42" s="88"/>
    </row>
    <row r="43" spans="1:9" s="311" customFormat="1" ht="12" customHeight="1">
      <c r="A43" s="311">
        <v>35</v>
      </c>
      <c r="B43" s="409" t="s">
        <v>304</v>
      </c>
      <c r="C43" s="410">
        <v>15</v>
      </c>
      <c r="D43" s="410">
        <v>450</v>
      </c>
      <c r="E43" s="410">
        <v>403</v>
      </c>
      <c r="G43" s="88">
        <f>IFERROR(_xlfn.RANK.EQ(C43,$C$9:$C$187,0)+COUNTIF(C$9:C43,C43)-1,"-")</f>
        <v>81</v>
      </c>
      <c r="H43" s="89">
        <f>IFERROR(_xlfn.RANK.EQ(D43,$D$9:$D$187,0)+COUNTIF(D$9:D43,D43)-1,"-")</f>
        <v>81</v>
      </c>
      <c r="I43" s="88"/>
    </row>
    <row r="44" spans="1:9" s="311" customFormat="1" ht="12" customHeight="1">
      <c r="A44" s="311">
        <v>36</v>
      </c>
      <c r="B44" s="409" t="s">
        <v>222</v>
      </c>
      <c r="C44" s="410">
        <v>62</v>
      </c>
      <c r="D44" s="410">
        <v>1780</v>
      </c>
      <c r="E44" s="410">
        <v>1570</v>
      </c>
      <c r="G44" s="88">
        <f>IFERROR(_xlfn.RANK.EQ(C44,$C$9:$C$187,0)+COUNTIF(C$9:C44,C44)-1,"-")</f>
        <v>64</v>
      </c>
      <c r="H44" s="89">
        <f>IFERROR(_xlfn.RANK.EQ(D44,$D$9:$D$187,0)+COUNTIF(D$9:D44,D44)-1,"-")</f>
        <v>65</v>
      </c>
      <c r="I44" s="88"/>
    </row>
    <row r="45" spans="1:9" s="311" customFormat="1" ht="12" customHeight="1">
      <c r="A45" s="311">
        <v>37</v>
      </c>
      <c r="B45" s="409" t="s">
        <v>252</v>
      </c>
      <c r="C45" s="410" t="s">
        <v>888</v>
      </c>
      <c r="D45" s="410" t="s">
        <v>888</v>
      </c>
      <c r="E45" s="410" t="s">
        <v>888</v>
      </c>
      <c r="G45" s="88" t="str">
        <f>IFERROR(_xlfn.RANK.EQ(C45,$C$9:$C$187,0)+COUNTIF(C$9:C45,C45)-1,"-")</f>
        <v>-</v>
      </c>
      <c r="H45" s="89" t="str">
        <f>IFERROR(_xlfn.RANK.EQ(D45,$D$9:$D$187,0)+COUNTIF(D$9:D45,D45)-1,"-")</f>
        <v>-</v>
      </c>
      <c r="I45" s="88"/>
    </row>
    <row r="46" spans="1:9" s="311" customFormat="1" ht="12" customHeight="1">
      <c r="A46" s="311">
        <v>38</v>
      </c>
      <c r="B46" s="409" t="s">
        <v>360</v>
      </c>
      <c r="C46" s="410">
        <v>1</v>
      </c>
      <c r="D46" s="410">
        <v>10</v>
      </c>
      <c r="E46" s="410">
        <v>3</v>
      </c>
      <c r="G46" s="88">
        <f>IFERROR(_xlfn.RANK.EQ(C46,$C$9:$C$187,0)+COUNTIF(C$9:C46,C46)-1,"-")</f>
        <v>102</v>
      </c>
      <c r="H46" s="89">
        <f>IFERROR(_xlfn.RANK.EQ(D46,$D$9:$D$187,0)+COUNTIF(D$9:D46,D46)-1,"-")</f>
        <v>105</v>
      </c>
      <c r="I46" s="88"/>
    </row>
    <row r="47" spans="1:9" s="311" customFormat="1" ht="12" customHeight="1">
      <c r="A47" s="311">
        <v>39</v>
      </c>
      <c r="B47" s="409" t="s">
        <v>356</v>
      </c>
      <c r="C47" s="410">
        <v>1</v>
      </c>
      <c r="D47" s="410">
        <v>10</v>
      </c>
      <c r="E47" s="410">
        <v>3</v>
      </c>
      <c r="G47" s="88">
        <f>IFERROR(_xlfn.RANK.EQ(C47,$C$9:$C$187,0)+COUNTIF(C$9:C47,C47)-1,"-")</f>
        <v>103</v>
      </c>
      <c r="H47" s="89">
        <f>IFERROR(_xlfn.RANK.EQ(D47,$D$9:$D$187,0)+COUNTIF(D$9:D47,D47)-1,"-")</f>
        <v>106</v>
      </c>
      <c r="I47" s="88"/>
    </row>
    <row r="48" spans="1:9" s="311" customFormat="1" ht="12" customHeight="1">
      <c r="A48" s="311">
        <v>40</v>
      </c>
      <c r="B48" s="409" t="s">
        <v>329</v>
      </c>
      <c r="C48" s="410">
        <v>3</v>
      </c>
      <c r="D48" s="410">
        <v>81</v>
      </c>
      <c r="E48" s="410">
        <v>71</v>
      </c>
      <c r="G48" s="88">
        <f>IFERROR(_xlfn.RANK.EQ(C48,$C$9:$C$187,0)+COUNTIF(C$9:C48,C48)-1,"-")</f>
        <v>94</v>
      </c>
      <c r="H48" s="89">
        <f>IFERROR(_xlfn.RANK.EQ(D48,$D$9:$D$187,0)+COUNTIF(D$9:D48,D48)-1,"-")</f>
        <v>94</v>
      </c>
      <c r="I48" s="88"/>
    </row>
    <row r="49" spans="1:9" s="311" customFormat="1" ht="12" customHeight="1">
      <c r="A49" s="311">
        <v>41</v>
      </c>
      <c r="B49" s="409" t="s">
        <v>344</v>
      </c>
      <c r="C49" s="410">
        <v>2</v>
      </c>
      <c r="D49" s="410">
        <v>40</v>
      </c>
      <c r="E49" s="410">
        <v>32</v>
      </c>
      <c r="G49" s="88">
        <f>IFERROR(_xlfn.RANK.EQ(C49,$C$9:$C$187,0)+COUNTIF(C$9:C49,C49)-1,"-")</f>
        <v>98</v>
      </c>
      <c r="H49" s="89">
        <f>IFERROR(_xlfn.RANK.EQ(D49,$D$9:$D$187,0)+COUNTIF(D$9:D49,D49)-1,"-")</f>
        <v>100</v>
      </c>
      <c r="I49" s="88"/>
    </row>
    <row r="50" spans="1:9" s="311" customFormat="1" ht="12" customHeight="1">
      <c r="A50" s="311">
        <v>42</v>
      </c>
      <c r="B50" s="409" t="s">
        <v>335</v>
      </c>
      <c r="C50" s="410">
        <v>8</v>
      </c>
      <c r="D50" s="410">
        <v>240</v>
      </c>
      <c r="E50" s="410">
        <v>216</v>
      </c>
      <c r="G50" s="88">
        <f>IFERROR(_xlfn.RANK.EQ(C50,$C$9:$C$187,0)+COUNTIF(C$9:C50,C50)-1,"-")</f>
        <v>86</v>
      </c>
      <c r="H50" s="89">
        <f>IFERROR(_xlfn.RANK.EQ(D50,$D$9:$D$187,0)+COUNTIF(D$9:D50,D50)-1,"-")</f>
        <v>86</v>
      </c>
      <c r="I50" s="88"/>
    </row>
    <row r="51" spans="1:9" s="311" customFormat="1" ht="12" customHeight="1">
      <c r="A51" s="311">
        <v>43</v>
      </c>
      <c r="B51" s="409" t="s">
        <v>369</v>
      </c>
      <c r="C51" s="410" t="s">
        <v>145</v>
      </c>
      <c r="D51" s="410" t="s">
        <v>145</v>
      </c>
      <c r="E51" s="410" t="s">
        <v>145</v>
      </c>
      <c r="G51" s="88" t="str">
        <f>IFERROR(_xlfn.RANK.EQ(C51,$C$9:$C$187,0)+COUNTIF(C$9:C51,C51)-1,"-")</f>
        <v>-</v>
      </c>
      <c r="H51" s="89" t="str">
        <f>IFERROR(_xlfn.RANK.EQ(D51,$D$9:$D$187,0)+COUNTIF(D$9:D51,D51)-1,"-")</f>
        <v>-</v>
      </c>
      <c r="I51" s="88"/>
    </row>
    <row r="52" spans="1:9" s="311" customFormat="1" ht="12" customHeight="1">
      <c r="A52" s="311">
        <v>44</v>
      </c>
      <c r="B52" s="409" t="s">
        <v>301</v>
      </c>
      <c r="C52" s="410">
        <v>165</v>
      </c>
      <c r="D52" s="410">
        <v>4950</v>
      </c>
      <c r="E52" s="410">
        <v>4480</v>
      </c>
      <c r="G52" s="88">
        <f>IFERROR(_xlfn.RANK.EQ(C52,$C$9:$C$187,0)+COUNTIF(C$9:C52,C52)-1,"-")</f>
        <v>46</v>
      </c>
      <c r="H52" s="89">
        <f>IFERROR(_xlfn.RANK.EQ(D52,$D$9:$D$187,0)+COUNTIF(D$9:D52,D52)-1,"-")</f>
        <v>50</v>
      </c>
      <c r="I52" s="88"/>
    </row>
    <row r="53" spans="1:9" s="311" customFormat="1" ht="12" customHeight="1">
      <c r="A53" s="311">
        <v>45</v>
      </c>
      <c r="B53" s="409" t="s">
        <v>338</v>
      </c>
      <c r="C53" s="410">
        <v>28</v>
      </c>
      <c r="D53" s="410">
        <v>756</v>
      </c>
      <c r="E53" s="410">
        <v>681</v>
      </c>
      <c r="G53" s="88">
        <f>IFERROR(_xlfn.RANK.EQ(C53,$C$9:$C$187,0)+COUNTIF(C$9:C53,C53)-1,"-")</f>
        <v>77</v>
      </c>
      <c r="H53" s="89">
        <f>IFERROR(_xlfn.RANK.EQ(D53,$D$9:$D$187,0)+COUNTIF(D$9:D53,D53)-1,"-")</f>
        <v>79</v>
      </c>
      <c r="I53" s="88"/>
    </row>
    <row r="54" spans="1:9" s="311" customFormat="1" ht="12" customHeight="1">
      <c r="A54" s="311">
        <v>46</v>
      </c>
      <c r="B54" s="409" t="s">
        <v>355</v>
      </c>
      <c r="C54" s="410">
        <v>0</v>
      </c>
      <c r="D54" s="410">
        <v>2</v>
      </c>
      <c r="E54" s="410">
        <v>1</v>
      </c>
      <c r="G54" s="88">
        <f>IFERROR(_xlfn.RANK.EQ(C54,$C$9:$C$187,0)+COUNTIF(C$9:C54,C54)-1,"-")</f>
        <v>111</v>
      </c>
      <c r="H54" s="89">
        <f>IFERROR(_xlfn.RANK.EQ(D54,$D$9:$D$187,0)+COUNTIF(D$9:D54,D54)-1,"-")</f>
        <v>113</v>
      </c>
      <c r="I54" s="88"/>
    </row>
    <row r="55" spans="1:9" s="311" customFormat="1" ht="12" customHeight="1">
      <c r="A55" s="311">
        <v>47</v>
      </c>
      <c r="B55" s="409" t="s">
        <v>342</v>
      </c>
      <c r="C55" s="410">
        <v>36</v>
      </c>
      <c r="D55" s="410">
        <v>1150</v>
      </c>
      <c r="E55" s="410">
        <v>1040</v>
      </c>
      <c r="G55" s="88">
        <f>IFERROR(_xlfn.RANK.EQ(C55,$C$9:$C$187,0)+COUNTIF(C$9:C55,C55)-1,"-")</f>
        <v>72</v>
      </c>
      <c r="H55" s="89">
        <f>IFERROR(_xlfn.RANK.EQ(D55,$D$9:$D$187,0)+COUNTIF(D$9:D55,D55)-1,"-")</f>
        <v>74</v>
      </c>
      <c r="I55" s="88"/>
    </row>
    <row r="56" spans="1:9" s="311" customFormat="1" ht="12" customHeight="1">
      <c r="A56" s="311">
        <v>48</v>
      </c>
      <c r="B56" s="409" t="s">
        <v>302</v>
      </c>
      <c r="C56" s="410">
        <v>14</v>
      </c>
      <c r="D56" s="410">
        <v>392</v>
      </c>
      <c r="E56" s="410">
        <v>353</v>
      </c>
      <c r="G56" s="88">
        <f>IFERROR(_xlfn.RANK.EQ(C56,$C$9:$C$187,0)+COUNTIF(C$9:C56,C56)-1,"-")</f>
        <v>82</v>
      </c>
      <c r="H56" s="89">
        <f>IFERROR(_xlfn.RANK.EQ(D56,$D$9:$D$187,0)+COUNTIF(D$9:D56,D56)-1,"-")</f>
        <v>82</v>
      </c>
      <c r="I56" s="88"/>
    </row>
    <row r="57" spans="1:9" s="311" customFormat="1" ht="12" customHeight="1">
      <c r="A57" s="311">
        <v>49</v>
      </c>
      <c r="B57" s="409" t="s">
        <v>293</v>
      </c>
      <c r="C57" s="410">
        <v>395</v>
      </c>
      <c r="D57" s="410">
        <v>12600</v>
      </c>
      <c r="E57" s="410">
        <v>5140</v>
      </c>
      <c r="G57" s="88">
        <f>IFERROR(_xlfn.RANK.EQ(C57,$C$9:$C$187,0)+COUNTIF(C$9:C57,C57)-1,"-")</f>
        <v>29</v>
      </c>
      <c r="H57" s="89">
        <f>IFERROR(_xlfn.RANK.EQ(D57,$D$9:$D$187,0)+COUNTIF(D$9:D57,D57)-1,"-")</f>
        <v>34</v>
      </c>
      <c r="I57" s="88"/>
    </row>
    <row r="58" spans="1:9" s="311" customFormat="1" ht="12" customHeight="1">
      <c r="A58" s="311">
        <v>50</v>
      </c>
      <c r="B58" s="409" t="s">
        <v>312</v>
      </c>
      <c r="C58" s="410">
        <v>32</v>
      </c>
      <c r="D58" s="410">
        <v>1060</v>
      </c>
      <c r="E58" s="410">
        <v>963</v>
      </c>
      <c r="G58" s="88">
        <f>IFERROR(_xlfn.RANK.EQ(C58,$C$9:$C$187,0)+COUNTIF(C$9:C58,C58)-1,"-")</f>
        <v>75</v>
      </c>
      <c r="H58" s="89">
        <f>IFERROR(_xlfn.RANK.EQ(D58,$D$9:$D$187,0)+COUNTIF(D$9:D58,D58)-1,"-")</f>
        <v>75</v>
      </c>
      <c r="I58" s="88"/>
    </row>
    <row r="59" spans="1:9" s="311" customFormat="1" ht="12" customHeight="1">
      <c r="A59" s="311">
        <v>51</v>
      </c>
      <c r="B59" s="409" t="s">
        <v>353</v>
      </c>
      <c r="C59" s="410">
        <v>1</v>
      </c>
      <c r="D59" s="410">
        <v>10</v>
      </c>
      <c r="E59" s="410">
        <v>3</v>
      </c>
      <c r="G59" s="88">
        <f>IFERROR(_xlfn.RANK.EQ(C59,$C$9:$C$187,0)+COUNTIF(C$9:C59,C59)-1,"-")</f>
        <v>104</v>
      </c>
      <c r="H59" s="89">
        <f>IFERROR(_xlfn.RANK.EQ(D59,$D$9:$D$187,0)+COUNTIF(D$9:D59,D59)-1,"-")</f>
        <v>107</v>
      </c>
      <c r="I59" s="88"/>
    </row>
    <row r="60" spans="1:9" s="311" customFormat="1" ht="12" customHeight="1">
      <c r="A60" s="311">
        <v>52</v>
      </c>
      <c r="B60" s="409" t="s">
        <v>295</v>
      </c>
      <c r="C60" s="410">
        <v>400</v>
      </c>
      <c r="D60" s="410">
        <v>13600</v>
      </c>
      <c r="E60" s="410">
        <v>10800</v>
      </c>
      <c r="G60" s="88">
        <f>IFERROR(_xlfn.RANK.EQ(C60,$C$9:$C$187,0)+COUNTIF(C$9:C60,C60)-1,"-")</f>
        <v>28</v>
      </c>
      <c r="H60" s="89">
        <f>IFERROR(_xlfn.RANK.EQ(D60,$D$9:$D$187,0)+COUNTIF(D$9:D60,D60)-1,"-")</f>
        <v>30</v>
      </c>
      <c r="I60" s="88"/>
    </row>
    <row r="61" spans="1:9" s="311" customFormat="1" ht="12" customHeight="1">
      <c r="A61" s="311">
        <v>53</v>
      </c>
      <c r="B61" s="409" t="s">
        <v>278</v>
      </c>
      <c r="C61" s="410">
        <v>152</v>
      </c>
      <c r="D61" s="410">
        <v>4710</v>
      </c>
      <c r="E61" s="410">
        <v>3820</v>
      </c>
      <c r="G61" s="88">
        <f>IFERROR(_xlfn.RANK.EQ(C61,$C$9:$C$187,0)+COUNTIF(C$9:C61,C61)-1,"-")</f>
        <v>50</v>
      </c>
      <c r="H61" s="89">
        <f>IFERROR(_xlfn.RANK.EQ(D61,$D$9:$D$187,0)+COUNTIF(D$9:D61,D61)-1,"-")</f>
        <v>51</v>
      </c>
      <c r="I61" s="88"/>
    </row>
    <row r="62" spans="1:9" s="311" customFormat="1" ht="12" customHeight="1">
      <c r="A62" s="311">
        <v>54</v>
      </c>
      <c r="B62" s="409" t="s">
        <v>358</v>
      </c>
      <c r="C62" s="410">
        <v>1</v>
      </c>
      <c r="D62" s="410">
        <v>16</v>
      </c>
      <c r="E62" s="410">
        <v>15</v>
      </c>
      <c r="G62" s="88">
        <f>IFERROR(_xlfn.RANK.EQ(C62,$C$9:$C$187,0)+COUNTIF(C$9:C62,C62)-1,"-")</f>
        <v>105</v>
      </c>
      <c r="H62" s="89">
        <f>IFERROR(_xlfn.RANK.EQ(D62,$D$9:$D$187,0)+COUNTIF(D$9:D62,D62)-1,"-")</f>
        <v>103</v>
      </c>
      <c r="I62" s="88"/>
    </row>
    <row r="63" spans="1:9" s="311" customFormat="1" ht="12" customHeight="1">
      <c r="A63" s="311">
        <v>55</v>
      </c>
      <c r="B63" s="409" t="s">
        <v>364</v>
      </c>
      <c r="C63" s="410" t="s">
        <v>888</v>
      </c>
      <c r="D63" s="410" t="s">
        <v>888</v>
      </c>
      <c r="E63" s="410" t="s">
        <v>888</v>
      </c>
      <c r="G63" s="88" t="str">
        <f>IFERROR(_xlfn.RANK.EQ(C63,$C$9:$C$187,0)+COUNTIF(C$9:C63,C63)-1,"-")</f>
        <v>-</v>
      </c>
      <c r="H63" s="89" t="str">
        <f>IFERROR(_xlfn.RANK.EQ(D63,$D$9:$D$187,0)+COUNTIF(D$9:D63,D63)-1,"-")</f>
        <v>-</v>
      </c>
      <c r="I63" s="88"/>
    </row>
    <row r="64" spans="1:9" s="311" customFormat="1" ht="12" customHeight="1">
      <c r="A64" s="311">
        <v>56</v>
      </c>
      <c r="B64" s="409" t="s">
        <v>272</v>
      </c>
      <c r="C64" s="410">
        <v>89</v>
      </c>
      <c r="D64" s="410">
        <v>3210</v>
      </c>
      <c r="E64" s="410">
        <v>1280</v>
      </c>
      <c r="G64" s="88">
        <f>IFERROR(_xlfn.RANK.EQ(C64,$C$9:$C$187,0)+COUNTIF(C$9:C64,C64)-1,"-")</f>
        <v>58</v>
      </c>
      <c r="H64" s="89">
        <f>IFERROR(_xlfn.RANK.EQ(D64,$D$9:$D$187,0)+COUNTIF(D$9:D64,D64)-1,"-")</f>
        <v>57</v>
      </c>
      <c r="I64" s="88"/>
    </row>
    <row r="65" spans="1:9" s="311" customFormat="1" ht="12" customHeight="1">
      <c r="A65" s="311">
        <v>57</v>
      </c>
      <c r="B65" s="409" t="s">
        <v>281</v>
      </c>
      <c r="C65" s="410">
        <v>66</v>
      </c>
      <c r="D65" s="410">
        <v>2560</v>
      </c>
      <c r="E65" s="410">
        <v>2150</v>
      </c>
      <c r="G65" s="88">
        <f>IFERROR(_xlfn.RANK.EQ(C65,$C$9:$C$187,0)+COUNTIF(C$9:C65,C65)-1,"-")</f>
        <v>63</v>
      </c>
      <c r="H65" s="89">
        <f>IFERROR(_xlfn.RANK.EQ(D65,$D$9:$D$187,0)+COUNTIF(D$9:D65,D65)-1,"-")</f>
        <v>63</v>
      </c>
      <c r="I65" s="88"/>
    </row>
    <row r="66" spans="1:9" s="311" customFormat="1" ht="12" customHeight="1">
      <c r="A66" s="311">
        <v>58</v>
      </c>
      <c r="B66" s="409" t="s">
        <v>325</v>
      </c>
      <c r="C66" s="410">
        <v>232</v>
      </c>
      <c r="D66" s="410">
        <v>7770</v>
      </c>
      <c r="E66" s="410">
        <v>6470</v>
      </c>
      <c r="G66" s="88">
        <f>IFERROR(_xlfn.RANK.EQ(C66,$C$9:$C$187,0)+COUNTIF(C$9:C66,C66)-1,"-")</f>
        <v>39</v>
      </c>
      <c r="H66" s="89">
        <f>IFERROR(_xlfn.RANK.EQ(D66,$D$9:$D$187,0)+COUNTIF(D$9:D66,D66)-1,"-")</f>
        <v>41</v>
      </c>
      <c r="I66" s="88"/>
    </row>
    <row r="67" spans="1:9" s="311" customFormat="1" ht="12" customHeight="1">
      <c r="A67" s="311">
        <v>59</v>
      </c>
      <c r="B67" s="409" t="s">
        <v>294</v>
      </c>
      <c r="C67" s="410">
        <v>534</v>
      </c>
      <c r="D67" s="410">
        <v>17900</v>
      </c>
      <c r="E67" s="410">
        <v>15500</v>
      </c>
      <c r="G67" s="88">
        <f>IFERROR(_xlfn.RANK.EQ(C67,$C$9:$C$187,0)+COUNTIF(C$9:C67,C67)-1,"-")</f>
        <v>25</v>
      </c>
      <c r="H67" s="89">
        <f>IFERROR(_xlfn.RANK.EQ(D67,$D$9:$D$187,0)+COUNTIF(D$9:D67,D67)-1,"-")</f>
        <v>26</v>
      </c>
      <c r="I67" s="88"/>
    </row>
    <row r="68" spans="1:9" s="311" customFormat="1" ht="12" customHeight="1">
      <c r="A68" s="311">
        <v>60</v>
      </c>
      <c r="B68" s="409" t="s">
        <v>298</v>
      </c>
      <c r="C68" s="410">
        <v>467</v>
      </c>
      <c r="D68" s="410">
        <v>16900</v>
      </c>
      <c r="E68" s="410">
        <v>15500</v>
      </c>
      <c r="G68" s="88">
        <f>IFERROR(_xlfn.RANK.EQ(C68,$C$9:$C$187,0)+COUNTIF(C$9:C68,C68)-1,"-")</f>
        <v>27</v>
      </c>
      <c r="H68" s="89">
        <f>IFERROR(_xlfn.RANK.EQ(D68,$D$9:$D$187,0)+COUNTIF(D$9:D68,D68)-1,"-")</f>
        <v>27</v>
      </c>
      <c r="I68" s="88"/>
    </row>
    <row r="69" spans="1:9" s="311" customFormat="1" ht="12" customHeight="1">
      <c r="A69" s="311">
        <v>61</v>
      </c>
      <c r="B69" s="409"/>
      <c r="C69" s="410" t="s">
        <v>1073</v>
      </c>
      <c r="D69" s="410" t="s">
        <v>1073</v>
      </c>
      <c r="E69" s="410" t="s">
        <v>1073</v>
      </c>
      <c r="G69" s="88" t="str">
        <f>IFERROR(_xlfn.RANK.EQ(C69,$C$9:$C$187,0)+COUNTIF(C$9:C69,C69)-1,"-")</f>
        <v>-</v>
      </c>
      <c r="H69" s="89" t="str">
        <f>IFERROR(_xlfn.RANK.EQ(D69,$D$9:$D$187,0)+COUNTIF(D$9:D69,D69)-1,"-")</f>
        <v>-</v>
      </c>
      <c r="I69" s="88"/>
    </row>
    <row r="70" spans="1:9" s="311" customFormat="1" ht="12" customHeight="1">
      <c r="A70" s="311">
        <v>62</v>
      </c>
      <c r="B70" s="409" t="s">
        <v>317</v>
      </c>
      <c r="C70" s="410">
        <v>275</v>
      </c>
      <c r="D70" s="410">
        <v>9030</v>
      </c>
      <c r="E70" s="410">
        <v>7750</v>
      </c>
      <c r="G70" s="88">
        <f>IFERROR(_xlfn.RANK.EQ(C70,$C$9:$C$187,0)+COUNTIF(C$9:C70,C70)-1,"-")</f>
        <v>36</v>
      </c>
      <c r="H70" s="89">
        <f>IFERROR(_xlfn.RANK.EQ(D70,$D$9:$D$187,0)+COUNTIF(D$9:D70,D70)-1,"-")</f>
        <v>37</v>
      </c>
      <c r="I70" s="88"/>
    </row>
    <row r="71" spans="1:9" s="311" customFormat="1" ht="12" customHeight="1">
      <c r="A71" s="311">
        <v>63</v>
      </c>
      <c r="B71" s="409" t="s">
        <v>216</v>
      </c>
      <c r="C71" s="410">
        <v>662</v>
      </c>
      <c r="D71" s="410">
        <v>23000</v>
      </c>
      <c r="E71" s="410">
        <v>20100</v>
      </c>
      <c r="G71" s="88">
        <f>IFERROR(_xlfn.RANK.EQ(C71,$C$9:$C$187,0)+COUNTIF(C$9:C71,C71)-1,"-")</f>
        <v>23</v>
      </c>
      <c r="H71" s="89">
        <f>IFERROR(_xlfn.RANK.EQ(D71,$D$9:$D$187,0)+COUNTIF(D$9:D71,D71)-1,"-")</f>
        <v>24</v>
      </c>
      <c r="I71" s="88"/>
    </row>
    <row r="72" spans="1:9" s="311" customFormat="1" ht="12" customHeight="1">
      <c r="A72" s="311">
        <v>64</v>
      </c>
      <c r="B72" s="409" t="s">
        <v>267</v>
      </c>
      <c r="C72" s="410">
        <v>1150</v>
      </c>
      <c r="D72" s="410">
        <v>41000</v>
      </c>
      <c r="E72" s="410">
        <v>33600</v>
      </c>
      <c r="G72" s="88">
        <f>IFERROR(_xlfn.RANK.EQ(C72,$C$9:$C$187,0)+COUNTIF(C$9:C72,C72)-1,"-")</f>
        <v>14</v>
      </c>
      <c r="H72" s="89">
        <f>IFERROR(_xlfn.RANK.EQ(D72,$D$9:$D$187,0)+COUNTIF(D$9:D72,D72)-1,"-")</f>
        <v>15</v>
      </c>
      <c r="I72" s="88"/>
    </row>
    <row r="73" spans="1:9" s="311" customFormat="1" ht="12" customHeight="1">
      <c r="A73" s="311">
        <v>65</v>
      </c>
      <c r="B73" s="409" t="s">
        <v>258</v>
      </c>
      <c r="C73" s="410">
        <v>257</v>
      </c>
      <c r="D73" s="410">
        <v>8770</v>
      </c>
      <c r="E73" s="410">
        <v>8250</v>
      </c>
      <c r="G73" s="88">
        <f>IFERROR(_xlfn.RANK.EQ(C73,$C$9:$C$187,0)+COUNTIF(C$9:C73,C73)-1,"-")</f>
        <v>37</v>
      </c>
      <c r="H73" s="89">
        <f>IFERROR(_xlfn.RANK.EQ(D73,$D$9:$D$187,0)+COUNTIF(D$9:D73,D73)-1,"-")</f>
        <v>38</v>
      </c>
      <c r="I73" s="88"/>
    </row>
    <row r="74" spans="1:9" s="311" customFormat="1" ht="12" customHeight="1">
      <c r="A74" s="311">
        <v>66</v>
      </c>
      <c r="B74" s="409" t="s">
        <v>349</v>
      </c>
      <c r="C74" s="410">
        <v>2</v>
      </c>
      <c r="D74" s="410">
        <v>33</v>
      </c>
      <c r="E74" s="410">
        <v>16</v>
      </c>
      <c r="G74" s="88">
        <f>IFERROR(_xlfn.RANK.EQ(C74,$C$9:$C$187,0)+COUNTIF(C$9:C74,C74)-1,"-")</f>
        <v>99</v>
      </c>
      <c r="H74" s="89">
        <f>IFERROR(_xlfn.RANK.EQ(D74,$D$9:$D$187,0)+COUNTIF(D$9:D74,D74)-1,"-")</f>
        <v>101</v>
      </c>
      <c r="I74" s="88"/>
    </row>
    <row r="75" spans="1:9" s="311" customFormat="1" ht="12" customHeight="1">
      <c r="A75" s="311">
        <v>67</v>
      </c>
      <c r="B75" s="409" t="s">
        <v>375</v>
      </c>
      <c r="C75" s="410" t="s">
        <v>888</v>
      </c>
      <c r="D75" s="410" t="s">
        <v>888</v>
      </c>
      <c r="E75" s="410" t="s">
        <v>888</v>
      </c>
      <c r="G75" s="88" t="str">
        <f>IFERROR(_xlfn.RANK.EQ(C75,$C$9:$C$187,0)+COUNTIF(C$9:C75,C75)-1,"-")</f>
        <v>-</v>
      </c>
      <c r="H75" s="89" t="str">
        <f>IFERROR(_xlfn.RANK.EQ(D75,$D$9:$D$187,0)+COUNTIF(D$9:D75,D75)-1,"-")</f>
        <v>-</v>
      </c>
      <c r="I75" s="88"/>
    </row>
    <row r="76" spans="1:9" s="311" customFormat="1" ht="12" customHeight="1">
      <c r="A76" s="311">
        <v>68</v>
      </c>
      <c r="B76" s="409" t="s">
        <v>362</v>
      </c>
      <c r="C76" s="410" t="s">
        <v>145</v>
      </c>
      <c r="D76" s="410" t="s">
        <v>145</v>
      </c>
      <c r="E76" s="410" t="s">
        <v>145</v>
      </c>
      <c r="G76" s="88" t="str">
        <f>IFERROR(_xlfn.RANK.EQ(C76,$C$9:$C$187,0)+COUNTIF(C$9:C76,C76)-1,"-")</f>
        <v>-</v>
      </c>
      <c r="H76" s="89" t="str">
        <f>IFERROR(_xlfn.RANK.EQ(D76,$D$9:$D$187,0)+COUNTIF(D$9:D76,D76)-1,"-")</f>
        <v>-</v>
      </c>
      <c r="I76" s="88"/>
    </row>
    <row r="77" spans="1:9" s="311" customFormat="1" ht="12" customHeight="1">
      <c r="A77" s="311">
        <v>69</v>
      </c>
      <c r="B77" s="409" t="s">
        <v>299</v>
      </c>
      <c r="C77" s="410">
        <v>4</v>
      </c>
      <c r="D77" s="410">
        <v>100</v>
      </c>
      <c r="E77" s="410">
        <v>90</v>
      </c>
      <c r="G77" s="88">
        <f>IFERROR(_xlfn.RANK.EQ(C77,$C$9:$C$187,0)+COUNTIF(C$9:C77,C77)-1,"-")</f>
        <v>91</v>
      </c>
      <c r="H77" s="89">
        <f>IFERROR(_xlfn.RANK.EQ(D77,$D$9:$D$187,0)+COUNTIF(D$9:D77,D77)-1,"-")</f>
        <v>89</v>
      </c>
      <c r="I77" s="88"/>
    </row>
    <row r="78" spans="1:9" s="311" customFormat="1" ht="12" customHeight="1">
      <c r="A78" s="311">
        <v>70</v>
      </c>
      <c r="B78" s="409" t="s">
        <v>352</v>
      </c>
      <c r="C78" s="410" t="s">
        <v>888</v>
      </c>
      <c r="D78" s="410" t="s">
        <v>888</v>
      </c>
      <c r="E78" s="410" t="s">
        <v>888</v>
      </c>
      <c r="G78" s="88" t="str">
        <f>IFERROR(_xlfn.RANK.EQ(C78,$C$9:$C$187,0)+COUNTIF(C$9:C78,C78)-1,"-")</f>
        <v>-</v>
      </c>
      <c r="H78" s="89" t="str">
        <f>IFERROR(_xlfn.RANK.EQ(D78,$D$9:$D$187,0)+COUNTIF(D$9:D78,D78)-1,"-")</f>
        <v>-</v>
      </c>
      <c r="I78" s="88"/>
    </row>
    <row r="79" spans="1:9" s="311" customFormat="1" ht="12" customHeight="1">
      <c r="A79" s="311">
        <v>71</v>
      </c>
      <c r="B79" s="409" t="s">
        <v>331</v>
      </c>
      <c r="C79" s="410">
        <v>0</v>
      </c>
      <c r="D79" s="410">
        <v>4</v>
      </c>
      <c r="E79" s="410">
        <v>3</v>
      </c>
      <c r="G79" s="88">
        <f>IFERROR(_xlfn.RANK.EQ(C79,$C$9:$C$187,0)+COUNTIF(C$9:C79,C79)-1,"-")</f>
        <v>112</v>
      </c>
      <c r="H79" s="89">
        <f>IFERROR(_xlfn.RANK.EQ(D79,$D$9:$D$187,0)+COUNTIF(D$9:D79,D79)-1,"-")</f>
        <v>110</v>
      </c>
      <c r="I79" s="88"/>
    </row>
    <row r="80" spans="1:9" s="311" customFormat="1" ht="12" customHeight="1">
      <c r="A80" s="311">
        <v>72</v>
      </c>
      <c r="B80" s="409" t="s">
        <v>346</v>
      </c>
      <c r="C80" s="410">
        <v>2</v>
      </c>
      <c r="D80" s="410">
        <v>50</v>
      </c>
      <c r="E80" s="410">
        <v>45</v>
      </c>
      <c r="G80" s="88">
        <f>IFERROR(_xlfn.RANK.EQ(C80,$C$9:$C$187,0)+COUNTIF(C$9:C80,C80)-1,"-")</f>
        <v>100</v>
      </c>
      <c r="H80" s="89">
        <f>IFERROR(_xlfn.RANK.EQ(D80,$D$9:$D$187,0)+COUNTIF(D$9:D80,D80)-1,"-")</f>
        <v>98</v>
      </c>
      <c r="I80" s="88"/>
    </row>
    <row r="81" spans="1:9" s="311" customFormat="1" ht="12" customHeight="1">
      <c r="A81" s="311">
        <v>73</v>
      </c>
      <c r="B81" s="409" t="s">
        <v>336</v>
      </c>
      <c r="C81" s="410">
        <v>23</v>
      </c>
      <c r="D81" s="410">
        <v>635</v>
      </c>
      <c r="E81" s="410">
        <v>562</v>
      </c>
      <c r="G81" s="88">
        <f>IFERROR(_xlfn.RANK.EQ(C81,$C$9:$C$187,0)+COUNTIF(C$9:C81,C81)-1,"-")</f>
        <v>80</v>
      </c>
      <c r="H81" s="89">
        <f>IFERROR(_xlfn.RANK.EQ(D81,$D$9:$D$187,0)+COUNTIF(D$9:D81,D81)-1,"-")</f>
        <v>80</v>
      </c>
      <c r="I81" s="88"/>
    </row>
    <row r="82" spans="1:9" s="311" customFormat="1" ht="12" customHeight="1">
      <c r="A82" s="311">
        <v>74</v>
      </c>
      <c r="B82" s="409" t="s">
        <v>210</v>
      </c>
      <c r="C82" s="410">
        <v>3</v>
      </c>
      <c r="D82" s="410">
        <v>76</v>
      </c>
      <c r="E82" s="410">
        <v>69</v>
      </c>
      <c r="G82" s="88">
        <f>IFERROR(_xlfn.RANK.EQ(C82,$C$9:$C$187,0)+COUNTIF(C$9:C82,C82)-1,"-")</f>
        <v>95</v>
      </c>
      <c r="H82" s="89">
        <f>IFERROR(_xlfn.RANK.EQ(D82,$D$9:$D$187,0)+COUNTIF(D$9:D82,D82)-1,"-")</f>
        <v>96</v>
      </c>
      <c r="I82" s="88"/>
    </row>
    <row r="83" spans="1:9" s="311" customFormat="1" ht="12" customHeight="1">
      <c r="A83" s="311">
        <v>75</v>
      </c>
      <c r="B83" s="409" t="s">
        <v>314</v>
      </c>
      <c r="C83" s="410" t="s">
        <v>145</v>
      </c>
      <c r="D83" s="410" t="s">
        <v>145</v>
      </c>
      <c r="E83" s="410" t="s">
        <v>145</v>
      </c>
      <c r="G83" s="88" t="str">
        <f>IFERROR(_xlfn.RANK.EQ(C83,$C$9:$C$187,0)+COUNTIF(C$9:C83,C83)-1,"-")</f>
        <v>-</v>
      </c>
      <c r="H83" s="89" t="str">
        <f>IFERROR(_xlfn.RANK.EQ(D83,$D$9:$D$187,0)+COUNTIF(D$9:D83,D83)-1,"-")</f>
        <v>-</v>
      </c>
      <c r="I83" s="88"/>
    </row>
    <row r="84" spans="1:9" s="311" customFormat="1" ht="12" customHeight="1">
      <c r="A84" s="311">
        <v>76</v>
      </c>
      <c r="B84" s="409" t="s">
        <v>374</v>
      </c>
      <c r="C84" s="410" t="s">
        <v>145</v>
      </c>
      <c r="D84" s="410" t="s">
        <v>145</v>
      </c>
      <c r="E84" s="410" t="s">
        <v>145</v>
      </c>
      <c r="G84" s="88" t="str">
        <f>IFERROR(_xlfn.RANK.EQ(C84,$C$9:$C$187,0)+COUNTIF(C$9:C84,C84)-1,"-")</f>
        <v>-</v>
      </c>
      <c r="H84" s="89" t="str">
        <f>IFERROR(_xlfn.RANK.EQ(D84,$D$9:$D$187,0)+COUNTIF(D$9:D84,D84)-1,"-")</f>
        <v>-</v>
      </c>
      <c r="I84" s="88"/>
    </row>
    <row r="85" spans="1:9" s="311" customFormat="1" ht="12" customHeight="1">
      <c r="A85" s="311">
        <v>77</v>
      </c>
      <c r="B85" s="409" t="s">
        <v>242</v>
      </c>
      <c r="C85" s="410">
        <v>173</v>
      </c>
      <c r="D85" s="410">
        <v>7070</v>
      </c>
      <c r="E85" s="410">
        <v>2630</v>
      </c>
      <c r="G85" s="88">
        <f>IFERROR(_xlfn.RANK.EQ(C85,$C$9:$C$187,0)+COUNTIF(C$9:C85,C85)-1,"-")</f>
        <v>45</v>
      </c>
      <c r="H85" s="89">
        <f>IFERROR(_xlfn.RANK.EQ(D85,$D$9:$D$187,0)+COUNTIF(D$9:D85,D85)-1,"-")</f>
        <v>43</v>
      </c>
      <c r="I85" s="88"/>
    </row>
    <row r="86" spans="1:9" s="311" customFormat="1" ht="12" customHeight="1">
      <c r="A86" s="311">
        <v>78</v>
      </c>
      <c r="B86" s="409" t="s">
        <v>231</v>
      </c>
      <c r="C86" s="410">
        <v>92</v>
      </c>
      <c r="D86" s="410">
        <v>2970</v>
      </c>
      <c r="E86" s="410">
        <v>1690</v>
      </c>
      <c r="G86" s="88">
        <f>IFERROR(_xlfn.RANK.EQ(C86,$C$9:$C$187,0)+COUNTIF(C$9:C86,C86)-1,"-")</f>
        <v>56</v>
      </c>
      <c r="H86" s="89">
        <f>IFERROR(_xlfn.RANK.EQ(D86,$D$9:$D$187,0)+COUNTIF(D$9:D86,D86)-1,"-")</f>
        <v>58</v>
      </c>
      <c r="I86" s="88"/>
    </row>
    <row r="87" spans="1:9" s="311" customFormat="1" ht="12" customHeight="1">
      <c r="A87" s="311">
        <v>79</v>
      </c>
      <c r="B87" s="409" t="s">
        <v>207</v>
      </c>
      <c r="C87" s="410">
        <v>187</v>
      </c>
      <c r="D87" s="410">
        <v>7780</v>
      </c>
      <c r="E87" s="410">
        <v>610</v>
      </c>
      <c r="G87" s="88">
        <f>IFERROR(_xlfn.RANK.EQ(C87,$C$9:$C$187,0)+COUNTIF(C$9:C87,C87)-1,"-")</f>
        <v>43</v>
      </c>
      <c r="H87" s="89">
        <f>IFERROR(_xlfn.RANK.EQ(D87,$D$9:$D$187,0)+COUNTIF(D$9:D87,D87)-1,"-")</f>
        <v>40</v>
      </c>
      <c r="I87" s="88"/>
    </row>
    <row r="88" spans="1:9" s="311" customFormat="1" ht="12" customHeight="1">
      <c r="A88" s="311">
        <v>80</v>
      </c>
      <c r="B88" s="409" t="s">
        <v>291</v>
      </c>
      <c r="C88" s="410">
        <v>2</v>
      </c>
      <c r="D88" s="410">
        <v>53</v>
      </c>
      <c r="E88" s="410">
        <v>44</v>
      </c>
      <c r="G88" s="88">
        <f>IFERROR(_xlfn.RANK.EQ(C88,$C$9:$C$187,0)+COUNTIF(C$9:C88,C88)-1,"-")</f>
        <v>101</v>
      </c>
      <c r="H88" s="89">
        <f>IFERROR(_xlfn.RANK.EQ(D88,$D$9:$D$187,0)+COUNTIF(D$9:D88,D88)-1,"-")</f>
        <v>97</v>
      </c>
      <c r="I88" s="88"/>
    </row>
    <row r="89" spans="1:9" s="311" customFormat="1" ht="12" customHeight="1">
      <c r="A89" s="311">
        <v>81</v>
      </c>
      <c r="B89" s="409" t="s">
        <v>284</v>
      </c>
      <c r="C89" s="410">
        <v>10</v>
      </c>
      <c r="D89" s="410">
        <v>278</v>
      </c>
      <c r="E89" s="410">
        <v>259</v>
      </c>
      <c r="G89" s="88">
        <f>IFERROR(_xlfn.RANK.EQ(C89,$C$9:$C$187,0)+COUNTIF(C$9:C89,C89)-1,"-")</f>
        <v>84</v>
      </c>
      <c r="H89" s="89">
        <f>IFERROR(_xlfn.RANK.EQ(D89,$D$9:$D$187,0)+COUNTIF(D$9:D89,D89)-1,"-")</f>
        <v>83</v>
      </c>
      <c r="I89" s="88"/>
    </row>
    <row r="90" spans="1:9" s="311" customFormat="1" ht="12" customHeight="1">
      <c r="A90" s="311">
        <v>82</v>
      </c>
      <c r="B90" s="409" t="s">
        <v>236</v>
      </c>
      <c r="C90" s="410" t="s">
        <v>888</v>
      </c>
      <c r="D90" s="410" t="s">
        <v>888</v>
      </c>
      <c r="E90" s="410" t="s">
        <v>888</v>
      </c>
      <c r="G90" s="88" t="str">
        <f>IFERROR(_xlfn.RANK.EQ(C90,$C$9:$C$187,0)+COUNTIF(C$9:C90,C90)-1,"-")</f>
        <v>-</v>
      </c>
      <c r="H90" s="89" t="str">
        <f>IFERROR(_xlfn.RANK.EQ(D90,$D$9:$D$187,0)+COUNTIF(D$9:D90,D90)-1,"-")</f>
        <v>-</v>
      </c>
      <c r="I90" s="88"/>
    </row>
    <row r="91" spans="1:9" s="311" customFormat="1" ht="12" customHeight="1">
      <c r="A91" s="311">
        <v>83</v>
      </c>
      <c r="B91" s="409" t="s">
        <v>269</v>
      </c>
      <c r="C91" s="410" t="s">
        <v>145</v>
      </c>
      <c r="D91" s="410" t="s">
        <v>145</v>
      </c>
      <c r="E91" s="410" t="s">
        <v>145</v>
      </c>
      <c r="G91" s="88" t="str">
        <f>IFERROR(_xlfn.RANK.EQ(C91,$C$9:$C$187,0)+COUNTIF(C$9:C91,C91)-1,"-")</f>
        <v>-</v>
      </c>
      <c r="H91" s="89" t="str">
        <f>IFERROR(_xlfn.RANK.EQ(D91,$D$9:$D$187,0)+COUNTIF(D$9:D91,D91)-1,"-")</f>
        <v>-</v>
      </c>
      <c r="I91" s="88"/>
    </row>
    <row r="92" spans="1:9" s="311" customFormat="1" ht="12" customHeight="1">
      <c r="A92" s="311">
        <v>84</v>
      </c>
      <c r="B92" s="409" t="s">
        <v>237</v>
      </c>
      <c r="C92" s="410" t="s">
        <v>145</v>
      </c>
      <c r="D92" s="410" t="s">
        <v>145</v>
      </c>
      <c r="E92" s="410" t="s">
        <v>145</v>
      </c>
      <c r="G92" s="88" t="str">
        <f>IFERROR(_xlfn.RANK.EQ(C92,$C$9:$C$187,0)+COUNTIF(C$9:C92,C92)-1,"-")</f>
        <v>-</v>
      </c>
      <c r="H92" s="89" t="str">
        <f>IFERROR(_xlfn.RANK.EQ(D92,$D$9:$D$187,0)+COUNTIF(D$9:D92,D92)-1,"-")</f>
        <v>-</v>
      </c>
      <c r="I92" s="88"/>
    </row>
    <row r="93" spans="1:9" s="311" customFormat="1" ht="12" customHeight="1">
      <c r="A93" s="311">
        <v>85</v>
      </c>
      <c r="B93" s="409" t="s">
        <v>265</v>
      </c>
      <c r="C93" s="410" t="s">
        <v>145</v>
      </c>
      <c r="D93" s="410" t="s">
        <v>145</v>
      </c>
      <c r="E93" s="410" t="s">
        <v>145</v>
      </c>
      <c r="G93" s="88" t="str">
        <f>IFERROR(_xlfn.RANK.EQ(C93,$C$9:$C$187,0)+COUNTIF(C$9:C93,C93)-1,"-")</f>
        <v>-</v>
      </c>
      <c r="H93" s="89" t="str">
        <f>IFERROR(_xlfn.RANK.EQ(D93,$D$9:$D$187,0)+COUNTIF(D$9:D93,D93)-1,"-")</f>
        <v>-</v>
      </c>
      <c r="I93" s="88"/>
    </row>
    <row r="94" spans="1:9" s="311" customFormat="1" ht="12" customHeight="1">
      <c r="A94" s="311">
        <v>86</v>
      </c>
      <c r="B94" s="409" t="s">
        <v>239</v>
      </c>
      <c r="C94" s="410" t="s">
        <v>145</v>
      </c>
      <c r="D94" s="410" t="s">
        <v>145</v>
      </c>
      <c r="E94" s="410" t="s">
        <v>145</v>
      </c>
      <c r="G94" s="88" t="str">
        <f>IFERROR(_xlfn.RANK.EQ(C94,$C$9:$C$187,0)+COUNTIF(C$9:C94,C94)-1,"-")</f>
        <v>-</v>
      </c>
      <c r="H94" s="89" t="str">
        <f>IFERROR(_xlfn.RANK.EQ(D94,$D$9:$D$187,0)+COUNTIF(D$9:D94,D94)-1,"-")</f>
        <v>-</v>
      </c>
      <c r="I94" s="88"/>
    </row>
    <row r="95" spans="1:9" s="311" customFormat="1" ht="12" customHeight="1">
      <c r="A95" s="311">
        <v>87</v>
      </c>
      <c r="B95" s="409" t="s">
        <v>213</v>
      </c>
      <c r="C95" s="410">
        <v>5</v>
      </c>
      <c r="D95" s="410">
        <v>205</v>
      </c>
      <c r="E95" s="410">
        <v>191</v>
      </c>
      <c r="G95" s="88">
        <f>IFERROR(_xlfn.RANK.EQ(C95,$C$9:$C$187,0)+COUNTIF(C$9:C95,C95)-1,"-")</f>
        <v>88</v>
      </c>
      <c r="H95" s="89">
        <f>IFERROR(_xlfn.RANK.EQ(D95,$D$9:$D$187,0)+COUNTIF(D$9:D95,D95)-1,"-")</f>
        <v>88</v>
      </c>
      <c r="I95" s="88"/>
    </row>
    <row r="96" spans="1:9" s="311" customFormat="1" ht="12" customHeight="1">
      <c r="A96" s="311">
        <v>88</v>
      </c>
      <c r="B96" s="409" t="s">
        <v>224</v>
      </c>
      <c r="C96" s="410" t="s">
        <v>145</v>
      </c>
      <c r="D96" s="410" t="s">
        <v>145</v>
      </c>
      <c r="E96" s="410" t="s">
        <v>145</v>
      </c>
      <c r="G96" s="88" t="str">
        <f>IFERROR(_xlfn.RANK.EQ(C96,$C$9:$C$187,0)+COUNTIF(C$9:C96,C96)-1,"-")</f>
        <v>-</v>
      </c>
      <c r="H96" s="89" t="str">
        <f>IFERROR(_xlfn.RANK.EQ(D96,$D$9:$D$187,0)+COUNTIF(D$9:D96,D96)-1,"-")</f>
        <v>-</v>
      </c>
      <c r="I96" s="88"/>
    </row>
    <row r="97" spans="1:9" s="311" customFormat="1" ht="12" customHeight="1">
      <c r="A97" s="311">
        <v>89</v>
      </c>
      <c r="B97" s="409" t="s">
        <v>248</v>
      </c>
      <c r="C97" s="410">
        <v>3</v>
      </c>
      <c r="D97" s="410">
        <v>90</v>
      </c>
      <c r="E97" s="410">
        <v>83</v>
      </c>
      <c r="G97" s="88">
        <f>IFERROR(_xlfn.RANK.EQ(C97,$C$9:$C$187,0)+COUNTIF(C$9:C97,C97)-1,"-")</f>
        <v>96</v>
      </c>
      <c r="H97" s="89">
        <f>IFERROR(_xlfn.RANK.EQ(D97,$D$9:$D$187,0)+COUNTIF(D$9:D97,D97)-1,"-")</f>
        <v>91</v>
      </c>
      <c r="I97" s="88"/>
    </row>
    <row r="98" spans="1:9" s="311" customFormat="1" ht="12" customHeight="1">
      <c r="A98" s="311">
        <v>90</v>
      </c>
      <c r="B98" s="409" t="s">
        <v>244</v>
      </c>
      <c r="C98" s="410">
        <v>1</v>
      </c>
      <c r="D98" s="410">
        <v>20</v>
      </c>
      <c r="E98" s="410">
        <v>19</v>
      </c>
      <c r="G98" s="88">
        <f>IFERROR(_xlfn.RANK.EQ(C98,$C$9:$C$187,0)+COUNTIF(C$9:C98,C98)-1,"-")</f>
        <v>106</v>
      </c>
      <c r="H98" s="89">
        <f>IFERROR(_xlfn.RANK.EQ(D98,$D$9:$D$187,0)+COUNTIF(D$9:D98,D98)-1,"-")</f>
        <v>102</v>
      </c>
      <c r="I98" s="88"/>
    </row>
    <row r="99" spans="1:9" s="311" customFormat="1" ht="12" customHeight="1">
      <c r="A99" s="311">
        <v>91</v>
      </c>
      <c r="B99" s="409" t="s">
        <v>276</v>
      </c>
      <c r="C99" s="410" t="s">
        <v>888</v>
      </c>
      <c r="D99" s="410" t="s">
        <v>888</v>
      </c>
      <c r="E99" s="410" t="s">
        <v>888</v>
      </c>
      <c r="G99" s="88" t="str">
        <f>IFERROR(_xlfn.RANK.EQ(C99,$C$9:$C$187,0)+COUNTIF(C$9:C99,C99)-1,"-")</f>
        <v>-</v>
      </c>
      <c r="H99" s="89" t="str">
        <f>IFERROR(_xlfn.RANK.EQ(D99,$D$9:$D$187,0)+COUNTIF(D$9:D99,D99)-1,"-")</f>
        <v>-</v>
      </c>
      <c r="I99" s="88"/>
    </row>
    <row r="100" spans="1:9" s="311" customFormat="1" ht="12" customHeight="1">
      <c r="A100" s="311">
        <v>92</v>
      </c>
      <c r="B100" s="409" t="s">
        <v>296</v>
      </c>
      <c r="C100" s="410" t="s">
        <v>145</v>
      </c>
      <c r="D100" s="410" t="s">
        <v>145</v>
      </c>
      <c r="E100" s="410" t="s">
        <v>145</v>
      </c>
      <c r="G100" s="88" t="str">
        <f>IFERROR(_xlfn.RANK.EQ(C100,$C$9:$C$187,0)+COUNTIF(C$9:C100,C100)-1,"-")</f>
        <v>-</v>
      </c>
      <c r="H100" s="89" t="str">
        <f>IFERROR(_xlfn.RANK.EQ(D100,$D$9:$D$187,0)+COUNTIF(D$9:D100,D100)-1,"-")</f>
        <v>-</v>
      </c>
      <c r="I100" s="88"/>
    </row>
    <row r="101" spans="1:9" s="311" customFormat="1" ht="12" customHeight="1">
      <c r="A101" s="311">
        <v>93</v>
      </c>
      <c r="B101" s="409" t="s">
        <v>261</v>
      </c>
      <c r="C101" s="410">
        <v>29</v>
      </c>
      <c r="D101" s="410">
        <v>904</v>
      </c>
      <c r="E101" s="410">
        <v>844</v>
      </c>
      <c r="G101" s="88">
        <f>IFERROR(_xlfn.RANK.EQ(C101,$C$9:$C$187,0)+COUNTIF(C$9:C101,C101)-1,"-")</f>
        <v>76</v>
      </c>
      <c r="H101" s="89">
        <f>IFERROR(_xlfn.RANK.EQ(D101,$D$9:$D$187,0)+COUNTIF(D$9:D101,D101)-1,"-")</f>
        <v>76</v>
      </c>
      <c r="I101" s="88"/>
    </row>
    <row r="102" spans="1:9" s="311" customFormat="1" ht="12" customHeight="1">
      <c r="A102" s="311">
        <v>94</v>
      </c>
      <c r="B102" s="409" t="s">
        <v>253</v>
      </c>
      <c r="C102" s="410" t="s">
        <v>888</v>
      </c>
      <c r="D102" s="410" t="s">
        <v>888</v>
      </c>
      <c r="E102" s="410" t="s">
        <v>888</v>
      </c>
      <c r="G102" s="88" t="str">
        <f>IFERROR(_xlfn.RANK.EQ(C102,$C$9:$C$187,0)+COUNTIF(C$9:C102,C102)-1,"-")</f>
        <v>-</v>
      </c>
      <c r="H102" s="89" t="str">
        <f>IFERROR(_xlfn.RANK.EQ(D102,$D$9:$D$187,0)+COUNTIF(D$9:D102,D102)-1,"-")</f>
        <v>-</v>
      </c>
      <c r="I102" s="88"/>
    </row>
    <row r="103" spans="1:9" s="311" customFormat="1" ht="12" customHeight="1">
      <c r="A103" s="311">
        <v>95</v>
      </c>
      <c r="B103" s="409" t="s">
        <v>238</v>
      </c>
      <c r="C103" s="410">
        <v>792</v>
      </c>
      <c r="D103" s="410">
        <v>30400</v>
      </c>
      <c r="E103" s="410">
        <v>25400</v>
      </c>
      <c r="G103" s="88">
        <f>IFERROR(_xlfn.RANK.EQ(C103,$C$9:$C$187,0)+COUNTIF(C$9:C103,C103)-1,"-")</f>
        <v>20</v>
      </c>
      <c r="H103" s="89">
        <f>IFERROR(_xlfn.RANK.EQ(D103,$D$9:$D$187,0)+COUNTIF(D$9:D103,D103)-1,"-")</f>
        <v>20</v>
      </c>
      <c r="I103" s="88"/>
    </row>
    <row r="104" spans="1:9" s="311" customFormat="1" ht="12" customHeight="1">
      <c r="A104" s="311">
        <v>96</v>
      </c>
      <c r="B104" s="409" t="s">
        <v>263</v>
      </c>
      <c r="C104" s="410">
        <v>385</v>
      </c>
      <c r="D104" s="410">
        <v>13500</v>
      </c>
      <c r="E104" s="410">
        <v>11000</v>
      </c>
      <c r="G104" s="88">
        <f>IFERROR(_xlfn.RANK.EQ(C104,$C$9:$C$187,0)+COUNTIF(C$9:C104,C104)-1,"-")</f>
        <v>31</v>
      </c>
      <c r="H104" s="89">
        <f>IFERROR(_xlfn.RANK.EQ(D104,$D$9:$D$187,0)+COUNTIF(D$9:D104,D104)-1,"-")</f>
        <v>31</v>
      </c>
      <c r="I104" s="88"/>
    </row>
    <row r="105" spans="1:9" s="311" customFormat="1" ht="12" customHeight="1">
      <c r="A105" s="311">
        <v>97</v>
      </c>
      <c r="B105" s="409" t="s">
        <v>285</v>
      </c>
      <c r="C105" s="410">
        <v>105</v>
      </c>
      <c r="D105" s="410">
        <v>3360</v>
      </c>
      <c r="E105" s="410">
        <v>2810</v>
      </c>
      <c r="G105" s="88">
        <f>IFERROR(_xlfn.RANK.EQ(C105,$C$9:$C$187,0)+COUNTIF(C$9:C105,C105)-1,"-")</f>
        <v>55</v>
      </c>
      <c r="H105" s="89">
        <f>IFERROR(_xlfn.RANK.EQ(D105,$D$9:$D$187,0)+COUNTIF(D$9:D105,D105)-1,"-")</f>
        <v>56</v>
      </c>
      <c r="I105" s="88"/>
    </row>
    <row r="106" spans="1:9" s="311" customFormat="1" ht="12" customHeight="1">
      <c r="A106" s="311">
        <v>98</v>
      </c>
      <c r="B106" s="409" t="s">
        <v>229</v>
      </c>
      <c r="C106" s="410">
        <v>228</v>
      </c>
      <c r="D106" s="410">
        <v>8250</v>
      </c>
      <c r="E106" s="410">
        <v>4760</v>
      </c>
      <c r="G106" s="88">
        <f>IFERROR(_xlfn.RANK.EQ(C106,$C$9:$C$187,0)+COUNTIF(C$9:C106,C106)-1,"-")</f>
        <v>40</v>
      </c>
      <c r="H106" s="89">
        <f>IFERROR(_xlfn.RANK.EQ(D106,$D$9:$D$187,0)+COUNTIF(D$9:D106,D106)-1,"-")</f>
        <v>39</v>
      </c>
      <c r="I106" s="88"/>
    </row>
    <row r="107" spans="1:9" s="311" customFormat="1" ht="12" customHeight="1">
      <c r="A107" s="311">
        <v>99</v>
      </c>
      <c r="B107" s="409" t="s">
        <v>357</v>
      </c>
      <c r="C107" s="410" t="s">
        <v>888</v>
      </c>
      <c r="D107" s="410" t="s">
        <v>888</v>
      </c>
      <c r="E107" s="410" t="s">
        <v>888</v>
      </c>
      <c r="G107" s="88" t="str">
        <f>IFERROR(_xlfn.RANK.EQ(C107,$C$9:$C$187,0)+COUNTIF(C$9:C107,C107)-1,"-")</f>
        <v>-</v>
      </c>
      <c r="H107" s="89" t="str">
        <f>IFERROR(_xlfn.RANK.EQ(D107,$D$9:$D$187,0)+COUNTIF(D$9:D107,D107)-1,"-")</f>
        <v>-</v>
      </c>
      <c r="I107" s="88"/>
    </row>
    <row r="108" spans="1:9" s="311" customFormat="1" ht="12" customHeight="1">
      <c r="A108" s="311">
        <v>100</v>
      </c>
      <c r="B108" s="409" t="s">
        <v>251</v>
      </c>
      <c r="C108" s="410">
        <v>8</v>
      </c>
      <c r="D108" s="410">
        <v>242</v>
      </c>
      <c r="E108" s="410">
        <v>226</v>
      </c>
      <c r="G108" s="88">
        <f>IFERROR(_xlfn.RANK.EQ(C108,$C$9:$C$187,0)+COUNTIF(C$9:C108,C108)-1,"-")</f>
        <v>87</v>
      </c>
      <c r="H108" s="89">
        <f>IFERROR(_xlfn.RANK.EQ(D108,$D$9:$D$187,0)+COUNTIF(D$9:D108,D108)-1,"-")</f>
        <v>85</v>
      </c>
      <c r="I108" s="88"/>
    </row>
    <row r="109" spans="1:9" s="311" customFormat="1" ht="12" customHeight="1">
      <c r="A109" s="311">
        <v>101</v>
      </c>
      <c r="B109" s="409" t="s">
        <v>247</v>
      </c>
      <c r="C109" s="410">
        <v>162</v>
      </c>
      <c r="D109" s="410">
        <v>5150</v>
      </c>
      <c r="E109" s="410">
        <v>4360</v>
      </c>
      <c r="G109" s="88">
        <f>IFERROR(_xlfn.RANK.EQ(C109,$C$9:$C$187,0)+COUNTIF(C$9:C109,C109)-1,"-")</f>
        <v>47</v>
      </c>
      <c r="H109" s="89">
        <f>IFERROR(_xlfn.RANK.EQ(D109,$D$9:$D$187,0)+COUNTIF(D$9:D109,D109)-1,"-")</f>
        <v>48</v>
      </c>
      <c r="I109" s="88"/>
    </row>
    <row r="110" spans="1:9" s="311" customFormat="1" ht="12" customHeight="1">
      <c r="A110" s="311">
        <v>102</v>
      </c>
      <c r="B110" s="409" t="s">
        <v>290</v>
      </c>
      <c r="C110" s="410" t="s">
        <v>145</v>
      </c>
      <c r="D110" s="410" t="s">
        <v>145</v>
      </c>
      <c r="E110" s="410" t="s">
        <v>145</v>
      </c>
      <c r="G110" s="88" t="str">
        <f>IFERROR(_xlfn.RANK.EQ(C110,$C$9:$C$187,0)+COUNTIF(C$9:C110,C110)-1,"-")</f>
        <v>-</v>
      </c>
      <c r="H110" s="89" t="str">
        <f>IFERROR(_xlfn.RANK.EQ(D110,$D$9:$D$187,0)+COUNTIF(D$9:D110,D110)-1,"-")</f>
        <v>-</v>
      </c>
      <c r="I110" s="88"/>
    </row>
    <row r="111" spans="1:9" s="311" customFormat="1" ht="12" customHeight="1">
      <c r="A111" s="311">
        <v>103</v>
      </c>
      <c r="B111" s="409" t="s">
        <v>256</v>
      </c>
      <c r="C111" s="410">
        <v>27</v>
      </c>
      <c r="D111" s="410">
        <v>886</v>
      </c>
      <c r="E111" s="410">
        <v>816</v>
      </c>
      <c r="G111" s="88">
        <f>IFERROR(_xlfn.RANK.EQ(C111,$C$9:$C$187,0)+COUNTIF(C$9:C111,C111)-1,"-")</f>
        <v>78</v>
      </c>
      <c r="H111" s="89">
        <f>IFERROR(_xlfn.RANK.EQ(D111,$D$9:$D$187,0)+COUNTIF(D$9:D111,D111)-1,"-")</f>
        <v>77</v>
      </c>
      <c r="I111" s="88"/>
    </row>
    <row r="112" spans="1:9" s="311" customFormat="1" ht="12" customHeight="1">
      <c r="A112" s="311">
        <v>104</v>
      </c>
      <c r="B112" s="409" t="s">
        <v>234</v>
      </c>
      <c r="C112" s="410" t="s">
        <v>888</v>
      </c>
      <c r="D112" s="410" t="s">
        <v>888</v>
      </c>
      <c r="E112" s="410" t="s">
        <v>888</v>
      </c>
      <c r="G112" s="88" t="str">
        <f>IFERROR(_xlfn.RANK.EQ(C112,$C$9:$C$187,0)+COUNTIF(C$9:C112,C112)-1,"-")</f>
        <v>-</v>
      </c>
      <c r="H112" s="89" t="str">
        <f>IFERROR(_xlfn.RANK.EQ(D112,$D$9:$D$187,0)+COUNTIF(D$9:D112,D112)-1,"-")</f>
        <v>-</v>
      </c>
      <c r="I112" s="88"/>
    </row>
    <row r="113" spans="1:9" s="311" customFormat="1" ht="12" customHeight="1">
      <c r="A113" s="311">
        <v>105</v>
      </c>
      <c r="B113" s="409" t="s">
        <v>255</v>
      </c>
      <c r="C113" s="410">
        <v>0</v>
      </c>
      <c r="D113" s="410">
        <v>4</v>
      </c>
      <c r="E113" s="410">
        <v>4</v>
      </c>
      <c r="G113" s="88">
        <f>IFERROR(_xlfn.RANK.EQ(C113,$C$9:$C$187,0)+COUNTIF(C$9:C113,C113)-1,"-")</f>
        <v>113</v>
      </c>
      <c r="H113" s="89">
        <f>IFERROR(_xlfn.RANK.EQ(D113,$D$9:$D$187,0)+COUNTIF(D$9:D113,D113)-1,"-")</f>
        <v>111</v>
      </c>
      <c r="I113" s="88"/>
    </row>
    <row r="114" spans="1:9" s="311" customFormat="1" ht="12" customHeight="1">
      <c r="A114" s="311">
        <v>106</v>
      </c>
      <c r="B114" s="409" t="s">
        <v>200</v>
      </c>
      <c r="C114" s="410">
        <v>10</v>
      </c>
      <c r="D114" s="410">
        <v>227</v>
      </c>
      <c r="E114" s="410">
        <v>212</v>
      </c>
      <c r="G114" s="88">
        <f>IFERROR(_xlfn.RANK.EQ(C114,$C$9:$C$187,0)+COUNTIF(C$9:C114,C114)-1,"-")</f>
        <v>85</v>
      </c>
      <c r="H114" s="89">
        <f>IFERROR(_xlfn.RANK.EQ(D114,$D$9:$D$187,0)+COUNTIF(D$9:D114,D114)-1,"-")</f>
        <v>87</v>
      </c>
      <c r="I114" s="88"/>
    </row>
    <row r="115" spans="1:9" s="311" customFormat="1" ht="12" customHeight="1">
      <c r="A115" s="311">
        <v>107</v>
      </c>
      <c r="B115" s="409" t="s">
        <v>330</v>
      </c>
      <c r="C115" s="410" t="s">
        <v>888</v>
      </c>
      <c r="D115" s="410" t="s">
        <v>888</v>
      </c>
      <c r="E115" s="410" t="s">
        <v>888</v>
      </c>
      <c r="G115" s="88" t="str">
        <f>IFERROR(_xlfn.RANK.EQ(C115,$C$9:$C$187,0)+COUNTIF(C$9:C115,C115)-1,"-")</f>
        <v>-</v>
      </c>
      <c r="H115" s="89" t="str">
        <f>IFERROR(_xlfn.RANK.EQ(D115,$D$9:$D$187,0)+COUNTIF(D$9:D115,D115)-1,"-")</f>
        <v>-</v>
      </c>
      <c r="I115" s="88"/>
    </row>
    <row r="116" spans="1:9" s="311" customFormat="1" ht="12" customHeight="1">
      <c r="A116" s="311">
        <v>108</v>
      </c>
      <c r="B116" s="409" t="s">
        <v>310</v>
      </c>
      <c r="C116" s="410" t="s">
        <v>888</v>
      </c>
      <c r="D116" s="410" t="s">
        <v>888</v>
      </c>
      <c r="E116" s="410" t="s">
        <v>888</v>
      </c>
      <c r="G116" s="88" t="str">
        <f>IFERROR(_xlfn.RANK.EQ(C116,$C$9:$C$187,0)+COUNTIF(C$9:C116,C116)-1,"-")</f>
        <v>-</v>
      </c>
      <c r="H116" s="89" t="str">
        <f>IFERROR(_xlfn.RANK.EQ(D116,$D$9:$D$187,0)+COUNTIF(D$9:D116,D116)-1,"-")</f>
        <v>-</v>
      </c>
      <c r="I116" s="88"/>
    </row>
    <row r="117" spans="1:9" s="311" customFormat="1" ht="12" customHeight="1">
      <c r="A117" s="311">
        <v>109</v>
      </c>
      <c r="B117" s="409" t="s">
        <v>282</v>
      </c>
      <c r="C117" s="410" t="s">
        <v>888</v>
      </c>
      <c r="D117" s="410" t="s">
        <v>888</v>
      </c>
      <c r="E117" s="410" t="s">
        <v>888</v>
      </c>
      <c r="G117" s="88" t="str">
        <f>IFERROR(_xlfn.RANK.EQ(C117,$C$9:$C$187,0)+COUNTIF(C$9:C117,C117)-1,"-")</f>
        <v>-</v>
      </c>
      <c r="H117" s="89" t="str">
        <f>IFERROR(_xlfn.RANK.EQ(D117,$D$9:$D$187,0)+COUNTIF(D$9:D117,D117)-1,"-")</f>
        <v>-</v>
      </c>
      <c r="I117" s="88"/>
    </row>
    <row r="118" spans="1:9" s="311" customFormat="1" ht="12" customHeight="1">
      <c r="A118" s="311">
        <v>110</v>
      </c>
      <c r="B118" s="409" t="s">
        <v>318</v>
      </c>
      <c r="C118" s="410" t="s">
        <v>145</v>
      </c>
      <c r="D118" s="410" t="s">
        <v>145</v>
      </c>
      <c r="E118" s="410" t="s">
        <v>145</v>
      </c>
      <c r="G118" s="88" t="str">
        <f>IFERROR(_xlfn.RANK.EQ(C118,$C$9:$C$187,0)+COUNTIF(C$9:C118,C118)-1,"-")</f>
        <v>-</v>
      </c>
      <c r="H118" s="89" t="str">
        <f>IFERROR(_xlfn.RANK.EQ(D118,$D$9:$D$187,0)+COUNTIF(D$9:D118,D118)-1,"-")</f>
        <v>-</v>
      </c>
      <c r="I118" s="88"/>
    </row>
    <row r="119" spans="1:9" s="311" customFormat="1" ht="12" customHeight="1">
      <c r="A119" s="311">
        <v>111</v>
      </c>
      <c r="B119" s="409" t="s">
        <v>327</v>
      </c>
      <c r="C119" s="410">
        <v>1</v>
      </c>
      <c r="D119" s="410">
        <v>11</v>
      </c>
      <c r="E119" s="410">
        <v>11</v>
      </c>
      <c r="G119" s="88">
        <f>IFERROR(_xlfn.RANK.EQ(C119,$C$9:$C$187,0)+COUNTIF(C$9:C119,C119)-1,"-")</f>
        <v>107</v>
      </c>
      <c r="H119" s="89">
        <f>IFERROR(_xlfn.RANK.EQ(D119,$D$9:$D$187,0)+COUNTIF(D$9:D119,D119)-1,"-")</f>
        <v>104</v>
      </c>
      <c r="I119" s="88"/>
    </row>
    <row r="120" spans="1:9" s="311" customFormat="1" ht="12" customHeight="1">
      <c r="A120" s="311">
        <v>112</v>
      </c>
      <c r="B120" s="409" t="s">
        <v>270</v>
      </c>
      <c r="C120" s="410">
        <v>13</v>
      </c>
      <c r="D120" s="410">
        <v>255</v>
      </c>
      <c r="E120" s="410">
        <v>238</v>
      </c>
      <c r="G120" s="88">
        <f>IFERROR(_xlfn.RANK.EQ(C120,$C$9:$C$187,0)+COUNTIF(C$9:C120,C120)-1,"-")</f>
        <v>83</v>
      </c>
      <c r="H120" s="89">
        <f>IFERROR(_xlfn.RANK.EQ(D120,$D$9:$D$187,0)+COUNTIF(D$9:D120,D120)-1,"-")</f>
        <v>84</v>
      </c>
      <c r="I120" s="88"/>
    </row>
    <row r="121" spans="1:9" s="311" customFormat="1" ht="12" customHeight="1">
      <c r="A121" s="311">
        <v>113</v>
      </c>
      <c r="B121" s="409" t="s">
        <v>305</v>
      </c>
      <c r="C121" s="410" t="s">
        <v>145</v>
      </c>
      <c r="D121" s="410" t="s">
        <v>145</v>
      </c>
      <c r="E121" s="410" t="s">
        <v>145</v>
      </c>
      <c r="G121" s="88" t="str">
        <f>IFERROR(_xlfn.RANK.EQ(C121,$C$9:$C$187,0)+COUNTIF(C$9:C121,C121)-1,"-")</f>
        <v>-</v>
      </c>
      <c r="H121" s="89" t="str">
        <f>IFERROR(_xlfn.RANK.EQ(D121,$D$9:$D$187,0)+COUNTIF(D$9:D121,D121)-1,"-")</f>
        <v>-</v>
      </c>
      <c r="I121" s="88"/>
    </row>
    <row r="122" spans="1:9" s="311" customFormat="1" ht="12" customHeight="1">
      <c r="A122" s="311">
        <v>114</v>
      </c>
      <c r="B122" s="409" t="s">
        <v>341</v>
      </c>
      <c r="C122" s="410" t="s">
        <v>145</v>
      </c>
      <c r="D122" s="410" t="s">
        <v>145</v>
      </c>
      <c r="E122" s="410" t="s">
        <v>145</v>
      </c>
      <c r="G122" s="88" t="str">
        <f>IFERROR(_xlfn.RANK.EQ(C122,$C$9:$C$187,0)+COUNTIF(C$9:C122,C122)-1,"-")</f>
        <v>-</v>
      </c>
      <c r="H122" s="89" t="str">
        <f>IFERROR(_xlfn.RANK.EQ(D122,$D$9:$D$187,0)+COUNTIF(D$9:D122,D122)-1,"-")</f>
        <v>-</v>
      </c>
      <c r="I122" s="88"/>
    </row>
    <row r="123" spans="1:9" s="311" customFormat="1" ht="12" customHeight="1">
      <c r="A123" s="311">
        <v>115</v>
      </c>
      <c r="B123" s="409" t="s">
        <v>340</v>
      </c>
      <c r="C123" s="410" t="s">
        <v>145</v>
      </c>
      <c r="D123" s="410" t="s">
        <v>145</v>
      </c>
      <c r="E123" s="410" t="s">
        <v>145</v>
      </c>
      <c r="G123" s="88" t="str">
        <f>IFERROR(_xlfn.RANK.EQ(C123,$C$9:$C$187,0)+COUNTIF(C$9:C123,C123)-1,"-")</f>
        <v>-</v>
      </c>
      <c r="H123" s="89" t="str">
        <f>IFERROR(_xlfn.RANK.EQ(D123,$D$9:$D$187,0)+COUNTIF(D$9:D123,D123)-1,"-")</f>
        <v>-</v>
      </c>
      <c r="I123" s="88"/>
    </row>
    <row r="124" spans="1:9" s="311" customFormat="1" ht="12" customHeight="1">
      <c r="A124" s="311">
        <v>116</v>
      </c>
      <c r="B124" s="409" t="s">
        <v>347</v>
      </c>
      <c r="C124" s="410" t="s">
        <v>145</v>
      </c>
      <c r="D124" s="410" t="s">
        <v>145</v>
      </c>
      <c r="E124" s="410" t="s">
        <v>145</v>
      </c>
      <c r="G124" s="88" t="str">
        <f>IFERROR(_xlfn.RANK.EQ(C124,$C$9:$C$187,0)+COUNTIF(C$9:C124,C124)-1,"-")</f>
        <v>-</v>
      </c>
      <c r="H124" s="89" t="str">
        <f>IFERROR(_xlfn.RANK.EQ(D124,$D$9:$D$187,0)+COUNTIF(D$9:D124,D124)-1,"-")</f>
        <v>-</v>
      </c>
      <c r="I124" s="88"/>
    </row>
    <row r="125" spans="1:9" s="311" customFormat="1" ht="12" customHeight="1">
      <c r="A125" s="311">
        <v>117</v>
      </c>
      <c r="B125" s="409" t="s">
        <v>292</v>
      </c>
      <c r="C125" s="410" t="s">
        <v>888</v>
      </c>
      <c r="D125" s="410" t="s">
        <v>888</v>
      </c>
      <c r="E125" s="410" t="s">
        <v>888</v>
      </c>
      <c r="G125" s="88" t="str">
        <f>IFERROR(_xlfn.RANK.EQ(C125,$C$9:$C$187,0)+COUNTIF(C$9:C125,C125)-1,"-")</f>
        <v>-</v>
      </c>
      <c r="H125" s="89" t="str">
        <f>IFERROR(_xlfn.RANK.EQ(D125,$D$9:$D$187,0)+COUNTIF(D$9:D125,D125)-1,"-")</f>
        <v>-</v>
      </c>
      <c r="I125" s="88"/>
    </row>
    <row r="126" spans="1:9" s="311" customFormat="1" ht="12" customHeight="1">
      <c r="A126" s="311">
        <v>118</v>
      </c>
      <c r="B126" s="409" t="s">
        <v>275</v>
      </c>
      <c r="C126" s="410" t="s">
        <v>145</v>
      </c>
      <c r="D126" s="410" t="s">
        <v>145</v>
      </c>
      <c r="E126" s="410" t="s">
        <v>145</v>
      </c>
      <c r="G126" s="88" t="str">
        <f>IFERROR(_xlfn.RANK.EQ(C126,$C$9:$C$187,0)+COUNTIF(C$9:C126,C126)-1,"-")</f>
        <v>-</v>
      </c>
      <c r="H126" s="89" t="str">
        <f>IFERROR(_xlfn.RANK.EQ(D126,$D$9:$D$187,0)+COUNTIF(D$9:D126,D126)-1,"-")</f>
        <v>-</v>
      </c>
      <c r="I126" s="88"/>
    </row>
    <row r="127" spans="1:9" s="311" customFormat="1" ht="12" customHeight="1">
      <c r="A127" s="311">
        <v>119</v>
      </c>
      <c r="B127" s="409" t="s">
        <v>371</v>
      </c>
      <c r="C127" s="410" t="s">
        <v>145</v>
      </c>
      <c r="D127" s="410" t="s">
        <v>145</v>
      </c>
      <c r="E127" s="410" t="s">
        <v>145</v>
      </c>
      <c r="G127" s="88" t="str">
        <f>IFERROR(_xlfn.RANK.EQ(C127,$C$9:$C$187,0)+COUNTIF(C$9:C127,C127)-1,"-")</f>
        <v>-</v>
      </c>
      <c r="H127" s="89" t="str">
        <f>IFERROR(_xlfn.RANK.EQ(D127,$D$9:$D$187,0)+COUNTIF(D$9:D127,D127)-1,"-")</f>
        <v>-</v>
      </c>
      <c r="I127" s="88"/>
    </row>
    <row r="128" spans="1:9" s="311" customFormat="1" ht="12" customHeight="1">
      <c r="A128" s="311">
        <v>120</v>
      </c>
      <c r="B128" s="409" t="s">
        <v>372</v>
      </c>
      <c r="C128" s="410" t="s">
        <v>145</v>
      </c>
      <c r="D128" s="410" t="s">
        <v>145</v>
      </c>
      <c r="E128" s="410" t="s">
        <v>145</v>
      </c>
      <c r="G128" s="88" t="str">
        <f>IFERROR(_xlfn.RANK.EQ(C128,$C$9:$C$187,0)+COUNTIF(C$9:C128,C128)-1,"-")</f>
        <v>-</v>
      </c>
      <c r="H128" s="89" t="str">
        <f>IFERROR(_xlfn.RANK.EQ(D128,$D$9:$D$187,0)+COUNTIF(D$9:D128,D128)-1,"-")</f>
        <v>-</v>
      </c>
      <c r="I128" s="88"/>
    </row>
    <row r="129" spans="1:9" s="311" customFormat="1" ht="12" customHeight="1">
      <c r="A129" s="311">
        <v>121</v>
      </c>
      <c r="B129" s="409" t="s">
        <v>373</v>
      </c>
      <c r="C129" s="410" t="s">
        <v>145</v>
      </c>
      <c r="D129" s="410" t="s">
        <v>145</v>
      </c>
      <c r="E129" s="410" t="s">
        <v>145</v>
      </c>
      <c r="G129" s="88" t="str">
        <f>IFERROR(_xlfn.RANK.EQ(C129,$C$9:$C$187,0)+COUNTIF(C$9:C129,C129)-1,"-")</f>
        <v>-</v>
      </c>
      <c r="H129" s="89" t="str">
        <f>IFERROR(_xlfn.RANK.EQ(D129,$D$9:$D$187,0)+COUNTIF(D$9:D129,D129)-1,"-")</f>
        <v>-</v>
      </c>
      <c r="I129" s="88"/>
    </row>
    <row r="130" spans="1:9" s="311" customFormat="1" ht="12" customHeight="1">
      <c r="A130" s="311">
        <v>122</v>
      </c>
      <c r="B130" s="409" t="s">
        <v>326</v>
      </c>
      <c r="C130" s="410" t="s">
        <v>888</v>
      </c>
      <c r="D130" s="410" t="s">
        <v>888</v>
      </c>
      <c r="E130" s="410" t="s">
        <v>888</v>
      </c>
      <c r="G130" s="88" t="str">
        <f>IFERROR(_xlfn.RANK.EQ(C130,$C$9:$C$187,0)+COUNTIF(C$9:C130,C130)-1,"-")</f>
        <v>-</v>
      </c>
      <c r="H130" s="89" t="str">
        <f>IFERROR(_xlfn.RANK.EQ(D130,$D$9:$D$187,0)+COUNTIF(D$9:D130,D130)-1,"-")</f>
        <v>-</v>
      </c>
      <c r="I130" s="88"/>
    </row>
    <row r="131" spans="1:9" s="311" customFormat="1" ht="12" customHeight="1">
      <c r="A131" s="311">
        <v>123</v>
      </c>
      <c r="B131" s="409" t="s">
        <v>254</v>
      </c>
      <c r="C131" s="410">
        <v>1320</v>
      </c>
      <c r="D131" s="410">
        <v>51800</v>
      </c>
      <c r="E131" s="410">
        <v>47600</v>
      </c>
      <c r="G131" s="88">
        <f>IFERROR(_xlfn.RANK.EQ(C131,$C$9:$C$187,0)+COUNTIF(C$9:C131,C131)-1,"-")</f>
        <v>13</v>
      </c>
      <c r="H131" s="89">
        <f>IFERROR(_xlfn.RANK.EQ(D131,$D$9:$D$187,0)+COUNTIF(D$9:D131,D131)-1,"-")</f>
        <v>13</v>
      </c>
      <c r="I131" s="88"/>
    </row>
    <row r="132" spans="1:9" s="311" customFormat="1" ht="12" customHeight="1">
      <c r="A132" s="311">
        <v>124</v>
      </c>
      <c r="B132" s="409" t="s">
        <v>287</v>
      </c>
      <c r="C132" s="410">
        <v>516</v>
      </c>
      <c r="D132" s="410">
        <v>21200</v>
      </c>
      <c r="E132" s="410">
        <v>18400</v>
      </c>
      <c r="G132" s="88">
        <f>IFERROR(_xlfn.RANK.EQ(C132,$C$9:$C$187,0)+COUNTIF(C$9:C132,C132)-1,"-")</f>
        <v>26</v>
      </c>
      <c r="H132" s="89">
        <f>IFERROR(_xlfn.RANK.EQ(D132,$D$9:$D$187,0)+COUNTIF(D$9:D132,D132)-1,"-")</f>
        <v>25</v>
      </c>
      <c r="I132" s="88"/>
    </row>
    <row r="133" spans="1:9" s="311" customFormat="1" ht="12" customHeight="1">
      <c r="A133" s="311">
        <v>125</v>
      </c>
      <c r="B133" s="409" t="s">
        <v>220</v>
      </c>
      <c r="C133" s="410">
        <v>2580</v>
      </c>
      <c r="D133" s="410">
        <v>110700</v>
      </c>
      <c r="E133" s="410">
        <v>106100</v>
      </c>
      <c r="G133" s="88">
        <f>IFERROR(_xlfn.RANK.EQ(C133,$C$9:$C$187,0)+COUNTIF(C$9:C133,C133)-1,"-")</f>
        <v>3</v>
      </c>
      <c r="H133" s="89">
        <f>IFERROR(_xlfn.RANK.EQ(D133,$D$9:$D$187,0)+COUNTIF(D$9:D133,D133)-1,"-")</f>
        <v>3</v>
      </c>
      <c r="I133" s="88"/>
    </row>
    <row r="134" spans="1:9" s="311" customFormat="1" ht="12" customHeight="1">
      <c r="A134" s="311">
        <v>126</v>
      </c>
      <c r="B134" s="409" t="s">
        <v>218</v>
      </c>
      <c r="C134" s="410">
        <v>1840</v>
      </c>
      <c r="D134" s="410">
        <v>73000</v>
      </c>
      <c r="E134" s="410">
        <v>68800</v>
      </c>
      <c r="G134" s="88">
        <f>IFERROR(_xlfn.RANK.EQ(C134,$C$9:$C$187,0)+COUNTIF(C$9:C134,C134)-1,"-")</f>
        <v>11</v>
      </c>
      <c r="H134" s="89">
        <f>IFERROR(_xlfn.RANK.EQ(D134,$D$9:$D$187,0)+COUNTIF(D$9:D134,D134)-1,"-")</f>
        <v>11</v>
      </c>
      <c r="I134" s="88"/>
    </row>
    <row r="135" spans="1:9" s="311" customFormat="1" ht="12" customHeight="1">
      <c r="A135" s="311">
        <v>127</v>
      </c>
      <c r="B135" s="409" t="s">
        <v>204</v>
      </c>
      <c r="C135" s="410">
        <v>2160</v>
      </c>
      <c r="D135" s="410">
        <v>92200</v>
      </c>
      <c r="E135" s="410">
        <v>90800</v>
      </c>
      <c r="G135" s="88">
        <f>IFERROR(_xlfn.RANK.EQ(C135,$C$9:$C$187,0)+COUNTIF(C$9:C135,C135)-1,"-")</f>
        <v>6</v>
      </c>
      <c r="H135" s="89">
        <f>IFERROR(_xlfn.RANK.EQ(D135,$D$9:$D$187,0)+COUNTIF(D$9:D135,D135)-1,"-")</f>
        <v>6</v>
      </c>
      <c r="I135" s="88"/>
    </row>
    <row r="136" spans="1:9" s="311" customFormat="1" ht="12" customHeight="1">
      <c r="A136" s="311">
        <v>128</v>
      </c>
      <c r="B136" s="409" t="s">
        <v>221</v>
      </c>
      <c r="C136" s="410">
        <v>800</v>
      </c>
      <c r="D136" s="410">
        <v>31800</v>
      </c>
      <c r="E136" s="410">
        <v>26000</v>
      </c>
      <c r="G136" s="88">
        <f>IFERROR(_xlfn.RANK.EQ(C136,$C$9:$C$187,0)+COUNTIF(C$9:C136,C136)-1,"-")</f>
        <v>19</v>
      </c>
      <c r="H136" s="89">
        <f>IFERROR(_xlfn.RANK.EQ(D136,$D$9:$D$187,0)+COUNTIF(D$9:D136,D136)-1,"-")</f>
        <v>18</v>
      </c>
      <c r="I136" s="88"/>
    </row>
    <row r="137" spans="1:9" s="311" customFormat="1" ht="12" customHeight="1">
      <c r="A137" s="311">
        <v>129</v>
      </c>
      <c r="B137" s="409" t="s">
        <v>230</v>
      </c>
      <c r="C137" s="410">
        <v>373</v>
      </c>
      <c r="D137" s="410">
        <v>16700</v>
      </c>
      <c r="E137" s="410">
        <v>13000</v>
      </c>
      <c r="G137" s="88">
        <f>IFERROR(_xlfn.RANK.EQ(C137,$C$9:$C$187,0)+COUNTIF(C$9:C137,C137)-1,"-")</f>
        <v>32</v>
      </c>
      <c r="H137" s="89">
        <f>IFERROR(_xlfn.RANK.EQ(D137,$D$9:$D$187,0)+COUNTIF(D$9:D137,D137)-1,"-")</f>
        <v>28</v>
      </c>
      <c r="I137" s="88"/>
    </row>
    <row r="138" spans="1:9" s="311" customFormat="1" ht="12" customHeight="1">
      <c r="A138" s="311">
        <v>130</v>
      </c>
      <c r="B138" s="409" t="s">
        <v>297</v>
      </c>
      <c r="C138" s="410" t="s">
        <v>888</v>
      </c>
      <c r="D138" s="410" t="s">
        <v>888</v>
      </c>
      <c r="E138" s="410" t="s">
        <v>888</v>
      </c>
      <c r="G138" s="88" t="str">
        <f>IFERROR(_xlfn.RANK.EQ(C138,$C$9:$C$187,0)+COUNTIF(C$9:C138,C138)-1,"-")</f>
        <v>-</v>
      </c>
      <c r="H138" s="89" t="str">
        <f>IFERROR(_xlfn.RANK.EQ(D138,$D$9:$D$187,0)+COUNTIF(D$9:D138,D138)-1,"-")</f>
        <v>-</v>
      </c>
      <c r="I138" s="88"/>
    </row>
    <row r="139" spans="1:9" s="311" customFormat="1" ht="12" customHeight="1">
      <c r="A139" s="311">
        <v>131</v>
      </c>
      <c r="B139" s="409" t="s">
        <v>289</v>
      </c>
      <c r="C139" s="410">
        <v>82</v>
      </c>
      <c r="D139" s="410">
        <v>2670</v>
      </c>
      <c r="E139" s="410">
        <v>2480</v>
      </c>
      <c r="G139" s="88">
        <f>IFERROR(_xlfn.RANK.EQ(C139,$C$9:$C$187,0)+COUNTIF(C$9:C139,C139)-1,"-")</f>
        <v>60</v>
      </c>
      <c r="H139" s="89">
        <f>IFERROR(_xlfn.RANK.EQ(D139,$D$9:$D$187,0)+COUNTIF(D$9:D139,D139)-1,"-")</f>
        <v>61</v>
      </c>
      <c r="I139" s="88"/>
    </row>
    <row r="140" spans="1:9" s="311" customFormat="1" ht="12" customHeight="1">
      <c r="A140" s="311">
        <v>132</v>
      </c>
      <c r="B140" s="409" t="s">
        <v>271</v>
      </c>
      <c r="C140" s="410">
        <v>53</v>
      </c>
      <c r="D140" s="410">
        <v>1770</v>
      </c>
      <c r="E140" s="410">
        <v>1670</v>
      </c>
      <c r="G140" s="88">
        <f>IFERROR(_xlfn.RANK.EQ(C140,$C$9:$C$187,0)+COUNTIF(C$9:C140,C140)-1,"-")</f>
        <v>66</v>
      </c>
      <c r="H140" s="89">
        <f>IFERROR(_xlfn.RANK.EQ(D140,$D$9:$D$187,0)+COUNTIF(D$9:D140,D140)-1,"-")</f>
        <v>66</v>
      </c>
      <c r="I140" s="88"/>
    </row>
    <row r="141" spans="1:9" s="311" customFormat="1" ht="12" customHeight="1">
      <c r="A141" s="311">
        <v>133</v>
      </c>
      <c r="B141" s="409" t="s">
        <v>243</v>
      </c>
      <c r="C141" s="410">
        <v>1</v>
      </c>
      <c r="D141" s="410">
        <v>4</v>
      </c>
      <c r="E141" s="410">
        <v>4</v>
      </c>
      <c r="G141" s="88">
        <f>IFERROR(_xlfn.RANK.EQ(C141,$C$9:$C$187,0)+COUNTIF(C$9:C141,C141)-1,"-")</f>
        <v>108</v>
      </c>
      <c r="H141" s="89">
        <f>IFERROR(_xlfn.RANK.EQ(D141,$D$9:$D$187,0)+COUNTIF(D$9:D141,D141)-1,"-")</f>
        <v>112</v>
      </c>
      <c r="I141" s="88"/>
    </row>
    <row r="142" spans="1:9" s="311" customFormat="1" ht="12" customHeight="1">
      <c r="A142" s="311">
        <v>134</v>
      </c>
      <c r="B142" s="409" t="s">
        <v>334</v>
      </c>
      <c r="C142" s="410" t="s">
        <v>145</v>
      </c>
      <c r="D142" s="410" t="s">
        <v>145</v>
      </c>
      <c r="E142" s="410" t="s">
        <v>145</v>
      </c>
      <c r="G142" s="88" t="str">
        <f>IFERROR(_xlfn.RANK.EQ(C142,$C$9:$C$187,0)+COUNTIF(C$9:C142,C142)-1,"-")</f>
        <v>-</v>
      </c>
      <c r="H142" s="89" t="str">
        <f>IFERROR(_xlfn.RANK.EQ(D142,$D$9:$D$187,0)+COUNTIF(D$9:D142,D142)-1,"-")</f>
        <v>-</v>
      </c>
      <c r="I142" s="88"/>
    </row>
    <row r="143" spans="1:9" s="311" customFormat="1" ht="12" customHeight="1">
      <c r="A143" s="311">
        <v>135</v>
      </c>
      <c r="B143" s="409" t="s">
        <v>365</v>
      </c>
      <c r="C143" s="410" t="s">
        <v>145</v>
      </c>
      <c r="D143" s="410" t="s">
        <v>145</v>
      </c>
      <c r="E143" s="410" t="s">
        <v>145</v>
      </c>
      <c r="G143" s="88" t="str">
        <f>IFERROR(_xlfn.RANK.EQ(C143,$C$9:$C$187,0)+COUNTIF(C$9:C143,C143)-1,"-")</f>
        <v>-</v>
      </c>
      <c r="H143" s="89" t="str">
        <f>IFERROR(_xlfn.RANK.EQ(D143,$D$9:$D$187,0)+COUNTIF(D$9:D143,D143)-1,"-")</f>
        <v>-</v>
      </c>
      <c r="I143" s="88"/>
    </row>
    <row r="144" spans="1:9" s="311" customFormat="1" ht="12" customHeight="1">
      <c r="A144" s="311">
        <v>136</v>
      </c>
      <c r="B144" s="409" t="s">
        <v>308</v>
      </c>
      <c r="C144" s="410" t="s">
        <v>888</v>
      </c>
      <c r="D144" s="410" t="s">
        <v>888</v>
      </c>
      <c r="E144" s="410" t="s">
        <v>888</v>
      </c>
      <c r="G144" s="88" t="str">
        <f>IFERROR(_xlfn.RANK.EQ(C144,$C$9:$C$187,0)+COUNTIF(C$9:C144,C144)-1,"-")</f>
        <v>-</v>
      </c>
      <c r="H144" s="89" t="str">
        <f>IFERROR(_xlfn.RANK.EQ(D144,$D$9:$D$187,0)+COUNTIF(D$9:D144,D144)-1,"-")</f>
        <v>-</v>
      </c>
      <c r="I144" s="88"/>
    </row>
    <row r="145" spans="1:9" s="311" customFormat="1" ht="12" customHeight="1">
      <c r="A145" s="311">
        <v>137</v>
      </c>
      <c r="B145" s="409" t="s">
        <v>233</v>
      </c>
      <c r="C145" s="410">
        <v>1920</v>
      </c>
      <c r="D145" s="410">
        <v>87300</v>
      </c>
      <c r="E145" s="410">
        <v>76500</v>
      </c>
      <c r="G145" s="88">
        <f>IFERROR(_xlfn.RANK.EQ(C145,$C$9:$C$187,0)+COUNTIF(C$9:C145,C145)-1,"-")</f>
        <v>10</v>
      </c>
      <c r="H145" s="89">
        <f>IFERROR(_xlfn.RANK.EQ(D145,$D$9:$D$187,0)+COUNTIF(D$9:D145,D145)-1,"-")</f>
        <v>8</v>
      </c>
      <c r="I145" s="88"/>
    </row>
    <row r="146" spans="1:9" s="311" customFormat="1" ht="12" customHeight="1">
      <c r="A146" s="311">
        <v>138</v>
      </c>
      <c r="B146" s="409" t="s">
        <v>322</v>
      </c>
      <c r="C146" s="410">
        <v>35</v>
      </c>
      <c r="D146" s="410">
        <v>1290</v>
      </c>
      <c r="E146" s="410">
        <v>1170</v>
      </c>
      <c r="G146" s="88">
        <f>IFERROR(_xlfn.RANK.EQ(C146,$C$9:$C$187,0)+COUNTIF(C$9:C146,C146)-1,"-")</f>
        <v>73</v>
      </c>
      <c r="H146" s="89">
        <f>IFERROR(_xlfn.RANK.EQ(D146,$D$9:$D$187,0)+COUNTIF(D$9:D146,D146)-1,"-")</f>
        <v>72</v>
      </c>
      <c r="I146" s="88"/>
    </row>
    <row r="147" spans="1:9" s="311" customFormat="1" ht="12" customHeight="1">
      <c r="A147" s="311">
        <v>139</v>
      </c>
      <c r="B147" s="409" t="s">
        <v>286</v>
      </c>
      <c r="C147" s="410">
        <v>24</v>
      </c>
      <c r="D147" s="410">
        <v>766</v>
      </c>
      <c r="E147" s="410">
        <v>699</v>
      </c>
      <c r="G147" s="88">
        <f>IFERROR(_xlfn.RANK.EQ(C147,$C$9:$C$187,0)+COUNTIF(C$9:C147,C147)-1,"-")</f>
        <v>79</v>
      </c>
      <c r="H147" s="89">
        <f>IFERROR(_xlfn.RANK.EQ(D147,$D$9:$D$187,0)+COUNTIF(D$9:D147,D147)-1,"-")</f>
        <v>78</v>
      </c>
      <c r="I147" s="88"/>
    </row>
    <row r="148" spans="1:9" s="311" customFormat="1" ht="12" customHeight="1">
      <c r="A148" s="311">
        <v>140</v>
      </c>
      <c r="B148" s="409" t="s">
        <v>366</v>
      </c>
      <c r="C148" s="410" t="s">
        <v>145</v>
      </c>
      <c r="D148" s="410" t="s">
        <v>145</v>
      </c>
      <c r="E148" s="410" t="s">
        <v>145</v>
      </c>
      <c r="G148" s="88" t="str">
        <f>IFERROR(_xlfn.RANK.EQ(C148,$C$9:$C$187,0)+COUNTIF(C$9:C148,C148)-1,"-")</f>
        <v>-</v>
      </c>
      <c r="H148" s="89" t="str">
        <f>IFERROR(_xlfn.RANK.EQ(D148,$D$9:$D$187,0)+COUNTIF(D$9:D148,D148)-1,"-")</f>
        <v>-</v>
      </c>
      <c r="I148" s="88"/>
    </row>
    <row r="149" spans="1:9" s="311" customFormat="1" ht="12" customHeight="1">
      <c r="A149" s="311">
        <v>141</v>
      </c>
      <c r="B149" s="409" t="s">
        <v>280</v>
      </c>
      <c r="C149" s="410">
        <v>92</v>
      </c>
      <c r="D149" s="410">
        <v>3420</v>
      </c>
      <c r="E149" s="410">
        <v>2920</v>
      </c>
      <c r="G149" s="88">
        <f>IFERROR(_xlfn.RANK.EQ(C149,$C$9:$C$187,0)+COUNTIF(C$9:C149,C149)-1,"-")</f>
        <v>57</v>
      </c>
      <c r="H149" s="89">
        <f>IFERROR(_xlfn.RANK.EQ(D149,$D$9:$D$187,0)+COUNTIF(D$9:D149,D149)-1,"-")</f>
        <v>55</v>
      </c>
      <c r="I149" s="88"/>
    </row>
    <row r="150" spans="1:9" s="311" customFormat="1" ht="12" customHeight="1">
      <c r="A150" s="311">
        <v>142</v>
      </c>
      <c r="B150" s="409" t="s">
        <v>277</v>
      </c>
      <c r="C150" s="410">
        <v>189</v>
      </c>
      <c r="D150" s="410">
        <v>6780</v>
      </c>
      <c r="E150" s="410">
        <v>6510</v>
      </c>
      <c r="G150" s="88">
        <f>IFERROR(_xlfn.RANK.EQ(C150,$C$9:$C$187,0)+COUNTIF(C$9:C150,C150)-1,"-")</f>
        <v>42</v>
      </c>
      <c r="H150" s="89">
        <f>IFERROR(_xlfn.RANK.EQ(D150,$D$9:$D$187,0)+COUNTIF(D$9:D150,D150)-1,"-")</f>
        <v>44</v>
      </c>
      <c r="I150" s="88"/>
    </row>
    <row r="151" spans="1:9" s="311" customFormat="1" ht="12" customHeight="1">
      <c r="A151" s="311">
        <v>143</v>
      </c>
      <c r="B151" s="409" t="s">
        <v>257</v>
      </c>
      <c r="C151" s="410">
        <v>68</v>
      </c>
      <c r="D151" s="410">
        <v>2820</v>
      </c>
      <c r="E151" s="410">
        <v>2720</v>
      </c>
      <c r="G151" s="88">
        <f>IFERROR(_xlfn.RANK.EQ(C151,$C$9:$C$187,0)+COUNTIF(C$9:C151,C151)-1,"-")</f>
        <v>62</v>
      </c>
      <c r="H151" s="89">
        <f>IFERROR(_xlfn.RANK.EQ(D151,$D$9:$D$187,0)+COUNTIF(D$9:D151,D151)-1,"-")</f>
        <v>59</v>
      </c>
      <c r="I151" s="88"/>
    </row>
    <row r="152" spans="1:9" s="311" customFormat="1" ht="12" customHeight="1">
      <c r="A152" s="311">
        <v>144</v>
      </c>
      <c r="B152" s="409" t="s">
        <v>274</v>
      </c>
      <c r="C152" s="410">
        <v>86</v>
      </c>
      <c r="D152" s="410">
        <v>2780</v>
      </c>
      <c r="E152" s="410">
        <v>2470</v>
      </c>
      <c r="G152" s="88">
        <f>IFERROR(_xlfn.RANK.EQ(C152,$C$9:$C$187,0)+COUNTIF(C$9:C152,C152)-1,"-")</f>
        <v>59</v>
      </c>
      <c r="H152" s="89">
        <f>IFERROR(_xlfn.RANK.EQ(D152,$D$9:$D$187,0)+COUNTIF(D$9:D152,D152)-1,"-")</f>
        <v>60</v>
      </c>
      <c r="I152" s="88"/>
    </row>
    <row r="153" spans="1:9" s="311" customFormat="1" ht="12" customHeight="1">
      <c r="A153" s="311">
        <v>145</v>
      </c>
      <c r="B153" s="409" t="s">
        <v>323</v>
      </c>
      <c r="C153" s="410">
        <v>42</v>
      </c>
      <c r="D153" s="410">
        <v>1500</v>
      </c>
      <c r="E153" s="410">
        <v>1420</v>
      </c>
      <c r="G153" s="88">
        <f>IFERROR(_xlfn.RANK.EQ(C153,$C$9:$C$187,0)+COUNTIF(C$9:C153,C153)-1,"-")</f>
        <v>69</v>
      </c>
      <c r="H153" s="89">
        <f>IFERROR(_xlfn.RANK.EQ(D153,$D$9:$D$187,0)+COUNTIF(D$9:D153,D153)-1,"-")</f>
        <v>69</v>
      </c>
      <c r="I153" s="88"/>
    </row>
    <row r="154" spans="1:9" s="311" customFormat="1" ht="12" customHeight="1">
      <c r="A154" s="311">
        <v>146</v>
      </c>
      <c r="B154" s="409" t="s">
        <v>332</v>
      </c>
      <c r="C154" s="410">
        <v>34</v>
      </c>
      <c r="D154" s="410">
        <v>1670</v>
      </c>
      <c r="E154" s="410">
        <v>1590</v>
      </c>
      <c r="G154" s="88">
        <f>IFERROR(_xlfn.RANK.EQ(C154,$C$9:$C$187,0)+COUNTIF(C$9:C154,C154)-1,"-")</f>
        <v>74</v>
      </c>
      <c r="H154" s="89">
        <f>IFERROR(_xlfn.RANK.EQ(D154,$D$9:$D$187,0)+COUNTIF(D$9:D154,D154)-1,"-")</f>
        <v>67</v>
      </c>
      <c r="I154" s="88"/>
    </row>
    <row r="155" spans="1:9" s="311" customFormat="1" ht="12" customHeight="1">
      <c r="A155" s="311">
        <v>147</v>
      </c>
      <c r="B155" s="409" t="s">
        <v>333</v>
      </c>
      <c r="C155" s="410" t="s">
        <v>888</v>
      </c>
      <c r="D155" s="410" t="s">
        <v>888</v>
      </c>
      <c r="E155" s="410" t="s">
        <v>888</v>
      </c>
      <c r="G155" s="88" t="str">
        <f>IFERROR(_xlfn.RANK.EQ(C155,$C$9:$C$187,0)+COUNTIF(C$9:C155,C155)-1,"-")</f>
        <v>-</v>
      </c>
      <c r="H155" s="89" t="str">
        <f>IFERROR(_xlfn.RANK.EQ(D155,$D$9:$D$187,0)+COUNTIF(D$9:D155,D155)-1,"-")</f>
        <v>-</v>
      </c>
      <c r="I155" s="88"/>
    </row>
    <row r="156" spans="1:9" s="311" customFormat="1" ht="12" customHeight="1">
      <c r="A156" s="311">
        <v>148</v>
      </c>
      <c r="B156" s="409" t="s">
        <v>343</v>
      </c>
      <c r="C156" s="410" t="s">
        <v>888</v>
      </c>
      <c r="D156" s="410" t="s">
        <v>888</v>
      </c>
      <c r="E156" s="410" t="s">
        <v>888</v>
      </c>
      <c r="G156" s="88" t="str">
        <f>IFERROR(_xlfn.RANK.EQ(C156,$C$9:$C$187,0)+COUNTIF(C$9:C156,C156)-1,"-")</f>
        <v>-</v>
      </c>
      <c r="H156" s="89" t="str">
        <f>IFERROR(_xlfn.RANK.EQ(D156,$D$9:$D$187,0)+COUNTIF(D$9:D156,D156)-1,"-")</f>
        <v>-</v>
      </c>
      <c r="I156" s="88"/>
    </row>
    <row r="157" spans="1:9" s="311" customFormat="1" ht="12" customHeight="1">
      <c r="A157" s="311">
        <v>149</v>
      </c>
      <c r="B157" s="409" t="s">
        <v>350</v>
      </c>
      <c r="C157" s="410" t="s">
        <v>888</v>
      </c>
      <c r="D157" s="410" t="s">
        <v>888</v>
      </c>
      <c r="E157" s="410" t="s">
        <v>888</v>
      </c>
      <c r="G157" s="88" t="str">
        <f>IFERROR(_xlfn.RANK.EQ(C157,$C$9:$C$187,0)+COUNTIF(C$9:C157,C157)-1,"-")</f>
        <v>-</v>
      </c>
      <c r="H157" s="89" t="str">
        <f>IFERROR(_xlfn.RANK.EQ(D157,$D$9:$D$187,0)+COUNTIF(D$9:D157,D157)-1,"-")</f>
        <v>-</v>
      </c>
      <c r="I157" s="88"/>
    </row>
    <row r="158" spans="1:9" s="311" customFormat="1" ht="12" customHeight="1">
      <c r="A158" s="311">
        <v>150</v>
      </c>
      <c r="B158" s="409" t="s">
        <v>363</v>
      </c>
      <c r="C158" s="410" t="s">
        <v>888</v>
      </c>
      <c r="D158" s="410" t="s">
        <v>888</v>
      </c>
      <c r="E158" s="410" t="s">
        <v>888</v>
      </c>
      <c r="G158" s="88" t="str">
        <f>IFERROR(_xlfn.RANK.EQ(C158,$C$9:$C$187,0)+COUNTIF(C$9:C158,C158)-1,"-")</f>
        <v>-</v>
      </c>
      <c r="H158" s="89" t="str">
        <f>IFERROR(_xlfn.RANK.EQ(D158,$D$9:$D$187,0)+COUNTIF(D$9:D158,D158)-1,"-")</f>
        <v>-</v>
      </c>
      <c r="I158" s="88"/>
    </row>
    <row r="159" spans="1:9" s="311" customFormat="1" ht="12" customHeight="1">
      <c r="A159" s="311">
        <v>151</v>
      </c>
      <c r="B159" s="409" t="s">
        <v>328</v>
      </c>
      <c r="C159" s="410">
        <v>1</v>
      </c>
      <c r="D159" s="410">
        <v>7</v>
      </c>
      <c r="E159" s="410">
        <v>6</v>
      </c>
      <c r="G159" s="88">
        <f>IFERROR(_xlfn.RANK.EQ(C159,$C$9:$C$187,0)+COUNTIF(C$9:C159,C159)-1,"-")</f>
        <v>109</v>
      </c>
      <c r="H159" s="89">
        <f>IFERROR(_xlfn.RANK.EQ(D159,$D$9:$D$187,0)+COUNTIF(D$9:D159,D159)-1,"-")</f>
        <v>108</v>
      </c>
      <c r="I159" s="88"/>
    </row>
    <row r="160" spans="1:9" s="311" customFormat="1" ht="12" customHeight="1">
      <c r="A160" s="311">
        <v>152</v>
      </c>
      <c r="B160" s="409" t="s">
        <v>201</v>
      </c>
      <c r="C160" s="410">
        <v>2160</v>
      </c>
      <c r="D160" s="410">
        <v>82600</v>
      </c>
      <c r="E160" s="410">
        <v>76100</v>
      </c>
      <c r="G160" s="88">
        <f>IFERROR(_xlfn.RANK.EQ(C160,$C$9:$C$187,0)+COUNTIF(C$9:C160,C160)-1,"-")</f>
        <v>7</v>
      </c>
      <c r="H160" s="89">
        <f>IFERROR(_xlfn.RANK.EQ(D160,$D$9:$D$187,0)+COUNTIF(D$9:D160,D160)-1,"-")</f>
        <v>10</v>
      </c>
      <c r="I160" s="88"/>
    </row>
    <row r="161" spans="1:9" s="311" customFormat="1" ht="12" customHeight="1">
      <c r="A161" s="311">
        <v>153</v>
      </c>
      <c r="B161" s="409" t="s">
        <v>240</v>
      </c>
      <c r="C161" s="410">
        <v>2060</v>
      </c>
      <c r="D161" s="410">
        <v>86900</v>
      </c>
      <c r="E161" s="410">
        <v>78000</v>
      </c>
      <c r="G161" s="88">
        <f>IFERROR(_xlfn.RANK.EQ(C161,$C$9:$C$187,0)+COUNTIF(C$9:C161,C161)-1,"-")</f>
        <v>8</v>
      </c>
      <c r="H161" s="89">
        <f>IFERROR(_xlfn.RANK.EQ(D161,$D$9:$D$187,0)+COUNTIF(D$9:D161,D161)-1,"-")</f>
        <v>9</v>
      </c>
      <c r="I161" s="88"/>
    </row>
    <row r="162" spans="1:9" s="311" customFormat="1" ht="12" customHeight="1">
      <c r="A162" s="311">
        <v>154</v>
      </c>
      <c r="B162" s="409" t="s">
        <v>225</v>
      </c>
      <c r="C162" s="410">
        <v>682</v>
      </c>
      <c r="D162" s="410">
        <v>27800</v>
      </c>
      <c r="E162" s="410">
        <v>25800</v>
      </c>
      <c r="G162" s="88">
        <f>IFERROR(_xlfn.RANK.EQ(C162,$C$9:$C$187,0)+COUNTIF(C$9:C162,C162)-1,"-")</f>
        <v>22</v>
      </c>
      <c r="H162" s="89">
        <f>IFERROR(_xlfn.RANK.EQ(D162,$D$9:$D$187,0)+COUNTIF(D$9:D162,D162)-1,"-")</f>
        <v>22</v>
      </c>
      <c r="I162" s="88"/>
    </row>
    <row r="163" spans="1:9" s="311" customFormat="1" ht="12" customHeight="1">
      <c r="A163" s="311">
        <v>155</v>
      </c>
      <c r="B163" s="409" t="s">
        <v>235</v>
      </c>
      <c r="C163" s="410">
        <v>947</v>
      </c>
      <c r="D163" s="410">
        <v>36700</v>
      </c>
      <c r="E163" s="410">
        <v>31800</v>
      </c>
      <c r="G163" s="88">
        <f>IFERROR(_xlfn.RANK.EQ(C163,$C$9:$C$187,0)+COUNTIF(C$9:C163,C163)-1,"-")</f>
        <v>16</v>
      </c>
      <c r="H163" s="89">
        <f>IFERROR(_xlfn.RANK.EQ(D163,$D$9:$D$187,0)+COUNTIF(D$9:D163,D163)-1,"-")</f>
        <v>17</v>
      </c>
      <c r="I163" s="88"/>
    </row>
    <row r="164" spans="1:9" s="311" customFormat="1" ht="12" customHeight="1">
      <c r="A164" s="311">
        <v>156</v>
      </c>
      <c r="B164" s="409" t="s">
        <v>266</v>
      </c>
      <c r="C164" s="410">
        <v>145</v>
      </c>
      <c r="D164" s="410">
        <v>5790</v>
      </c>
      <c r="E164" s="410">
        <v>4810</v>
      </c>
      <c r="G164" s="88">
        <f>IFERROR(_xlfn.RANK.EQ(C164,$C$9:$C$187,0)+COUNTIF(C$9:C164,C164)-1,"-")</f>
        <v>51</v>
      </c>
      <c r="H164" s="89">
        <f>IFERROR(_xlfn.RANK.EQ(D164,$D$9:$D$187,0)+COUNTIF(D$9:D164,D164)-1,"-")</f>
        <v>46</v>
      </c>
      <c r="I164" s="88"/>
    </row>
    <row r="165" spans="1:9" s="311" customFormat="1" ht="12" customHeight="1">
      <c r="A165" s="311">
        <v>157</v>
      </c>
      <c r="B165" s="409" t="s">
        <v>226</v>
      </c>
      <c r="C165" s="410">
        <v>805</v>
      </c>
      <c r="D165" s="410">
        <v>29600</v>
      </c>
      <c r="E165" s="410">
        <v>26800</v>
      </c>
      <c r="G165" s="88">
        <f>IFERROR(_xlfn.RANK.EQ(C165,$C$9:$C$187,0)+COUNTIF(C$9:C165,C165)-1,"-")</f>
        <v>18</v>
      </c>
      <c r="H165" s="89">
        <f>IFERROR(_xlfn.RANK.EQ(D165,$D$9:$D$187,0)+COUNTIF(D$9:D165,D165)-1,"-")</f>
        <v>21</v>
      </c>
      <c r="I165" s="88"/>
    </row>
    <row r="166" spans="1:9" s="311" customFormat="1" ht="12" customHeight="1">
      <c r="A166" s="311">
        <v>158</v>
      </c>
      <c r="B166" s="409" t="s">
        <v>203</v>
      </c>
      <c r="C166" s="410">
        <v>3130</v>
      </c>
      <c r="D166" s="410">
        <v>121200</v>
      </c>
      <c r="E166" s="410">
        <v>113200</v>
      </c>
      <c r="G166" s="88">
        <f>IFERROR(_xlfn.RANK.EQ(C166,$C$9:$C$187,0)+COUNTIF(C$9:C166,C166)-1,"-")</f>
        <v>2</v>
      </c>
      <c r="H166" s="89">
        <f>IFERROR(_xlfn.RANK.EQ(D166,$D$9:$D$187,0)+COUNTIF(D$9:D166,D166)-1,"-")</f>
        <v>2</v>
      </c>
      <c r="I166" s="88"/>
    </row>
    <row r="167" spans="1:9" s="311" customFormat="1" ht="12" customHeight="1">
      <c r="A167" s="311">
        <v>159</v>
      </c>
      <c r="B167" s="409" t="s">
        <v>219</v>
      </c>
      <c r="C167" s="410">
        <v>1040</v>
      </c>
      <c r="D167" s="410">
        <v>48300</v>
      </c>
      <c r="E167" s="410">
        <v>44900</v>
      </c>
      <c r="G167" s="88">
        <f>IFERROR(_xlfn.RANK.EQ(C167,$C$9:$C$187,0)+COUNTIF(C$9:C167,C167)-1,"-")</f>
        <v>15</v>
      </c>
      <c r="H167" s="89">
        <f>IFERROR(_xlfn.RANK.EQ(D167,$D$9:$D$187,0)+COUNTIF(D$9:D167,D167)-1,"-")</f>
        <v>14</v>
      </c>
      <c r="I167" s="88"/>
    </row>
    <row r="168" spans="1:9" s="311" customFormat="1" ht="12" customHeight="1">
      <c r="A168" s="311">
        <v>160</v>
      </c>
      <c r="B168" s="409" t="s">
        <v>206</v>
      </c>
      <c r="C168" s="410">
        <v>2040</v>
      </c>
      <c r="D168" s="410">
        <v>88000</v>
      </c>
      <c r="E168" s="410">
        <v>84400</v>
      </c>
      <c r="G168" s="88">
        <f>IFERROR(_xlfn.RANK.EQ(C168,$C$9:$C$187,0)+COUNTIF(C$9:C168,C168)-1,"-")</f>
        <v>9</v>
      </c>
      <c r="H168" s="89">
        <f>IFERROR(_xlfn.RANK.EQ(D168,$D$9:$D$187,0)+COUNTIF(D$9:D168,D168)-1,"-")</f>
        <v>7</v>
      </c>
      <c r="I168" s="88"/>
    </row>
    <row r="169" spans="1:9" s="311" customFormat="1" ht="12" customHeight="1">
      <c r="A169" s="311">
        <v>161</v>
      </c>
      <c r="B169" s="409" t="s">
        <v>307</v>
      </c>
      <c r="C169" s="410" t="s">
        <v>888</v>
      </c>
      <c r="D169" s="410" t="s">
        <v>888</v>
      </c>
      <c r="E169" s="410" t="s">
        <v>888</v>
      </c>
      <c r="G169" s="88" t="str">
        <f>IFERROR(_xlfn.RANK.EQ(C169,$C$9:$C$187,0)+COUNTIF(C$9:C169,C169)-1,"-")</f>
        <v>-</v>
      </c>
      <c r="H169" s="89" t="str">
        <f>IFERROR(_xlfn.RANK.EQ(D169,$D$9:$D$187,0)+COUNTIF(D$9:D169,D169)-1,"-")</f>
        <v>-</v>
      </c>
      <c r="I169" s="88"/>
    </row>
    <row r="170" spans="1:9" s="311" customFormat="1" ht="12" customHeight="1">
      <c r="A170" s="311">
        <v>162</v>
      </c>
      <c r="B170" s="409" t="s">
        <v>202</v>
      </c>
      <c r="C170" s="410">
        <v>2580</v>
      </c>
      <c r="D170" s="410">
        <v>95600</v>
      </c>
      <c r="E170" s="410">
        <v>90000</v>
      </c>
      <c r="G170" s="88">
        <f>IFERROR(_xlfn.RANK.EQ(C170,$C$9:$C$187,0)+COUNTIF(C$9:C170,C170)-1,"-")</f>
        <v>4</v>
      </c>
      <c r="H170" s="89">
        <f>IFERROR(_xlfn.RANK.EQ(D170,$D$9:$D$187,0)+COUNTIF(D$9:D170,D170)-1,"-")</f>
        <v>5</v>
      </c>
      <c r="I170" s="88"/>
    </row>
    <row r="171" spans="1:9" s="311" customFormat="1" ht="12" customHeight="1">
      <c r="A171" s="311">
        <v>163</v>
      </c>
      <c r="B171" s="409" t="s">
        <v>260</v>
      </c>
      <c r="C171" s="410">
        <v>329</v>
      </c>
      <c r="D171" s="410">
        <v>13000</v>
      </c>
      <c r="E171" s="410">
        <v>11700</v>
      </c>
      <c r="G171" s="88">
        <f>IFERROR(_xlfn.RANK.EQ(C171,$C$9:$C$187,0)+COUNTIF(C$9:C171,C171)-1,"-")</f>
        <v>34</v>
      </c>
      <c r="H171" s="89">
        <f>IFERROR(_xlfn.RANK.EQ(D171,$D$9:$D$187,0)+COUNTIF(D$9:D171,D171)-1,"-")</f>
        <v>33</v>
      </c>
      <c r="I171" s="88"/>
    </row>
    <row r="172" spans="1:9" s="311" customFormat="1" ht="12" customHeight="1">
      <c r="A172" s="311">
        <v>164</v>
      </c>
      <c r="B172" s="409" t="s">
        <v>245</v>
      </c>
      <c r="C172" s="410">
        <v>895</v>
      </c>
      <c r="D172" s="410">
        <v>39200</v>
      </c>
      <c r="E172" s="410">
        <v>36700</v>
      </c>
      <c r="G172" s="88">
        <f>IFERROR(_xlfn.RANK.EQ(C172,$C$9:$C$187,0)+COUNTIF(C$9:C172,C172)-1,"-")</f>
        <v>17</v>
      </c>
      <c r="H172" s="89">
        <f>IFERROR(_xlfn.RANK.EQ(D172,$D$9:$D$187,0)+COUNTIF(D$9:D172,D172)-1,"-")</f>
        <v>16</v>
      </c>
      <c r="I172" s="88"/>
    </row>
    <row r="173" spans="1:9" s="311" customFormat="1" ht="12" customHeight="1">
      <c r="A173" s="311">
        <v>165</v>
      </c>
      <c r="B173" s="409" t="s">
        <v>264</v>
      </c>
      <c r="C173" s="410">
        <v>643</v>
      </c>
      <c r="D173" s="410">
        <v>24800</v>
      </c>
      <c r="E173" s="410">
        <v>23900</v>
      </c>
      <c r="G173" s="88">
        <f>IFERROR(_xlfn.RANK.EQ(C173,$C$9:$C$187,0)+COUNTIF(C$9:C173,C173)-1,"-")</f>
        <v>24</v>
      </c>
      <c r="H173" s="89">
        <f>IFERROR(_xlfn.RANK.EQ(D173,$D$9:$D$187,0)+COUNTIF(D$9:D173,D173)-1,"-")</f>
        <v>23</v>
      </c>
      <c r="I173" s="88"/>
    </row>
    <row r="174" spans="1:9" s="311" customFormat="1" ht="12" customHeight="1">
      <c r="A174" s="311">
        <v>166</v>
      </c>
      <c r="B174" s="409" t="s">
        <v>268</v>
      </c>
      <c r="C174" s="410">
        <v>228</v>
      </c>
      <c r="D174" s="410">
        <v>9100</v>
      </c>
      <c r="E174" s="410">
        <v>9100</v>
      </c>
      <c r="G174" s="88">
        <f>IFERROR(_xlfn.RANK.EQ(C174,$C$9:$C$187,0)+COUNTIF(C$9:C174,C174)-1,"-")</f>
        <v>41</v>
      </c>
      <c r="H174" s="89">
        <f>IFERROR(_xlfn.RANK.EQ(D174,$D$9:$D$187,0)+COUNTIF(D$9:D174,D174)-1,"-")</f>
        <v>36</v>
      </c>
      <c r="I174" s="88"/>
    </row>
    <row r="175" spans="1:9" s="311" customFormat="1" ht="12" customHeight="1">
      <c r="A175" s="311">
        <v>167</v>
      </c>
      <c r="B175" s="409" t="s">
        <v>337</v>
      </c>
      <c r="C175" s="410" t="s">
        <v>888</v>
      </c>
      <c r="D175" s="410" t="s">
        <v>888</v>
      </c>
      <c r="E175" s="410" t="s">
        <v>888</v>
      </c>
      <c r="G175" s="88" t="str">
        <f>IFERROR(_xlfn.RANK.EQ(C175,$C$9:$C$187,0)+COUNTIF(C$9:C175,C175)-1,"-")</f>
        <v>-</v>
      </c>
      <c r="H175" s="89" t="str">
        <f>IFERROR(_xlfn.RANK.EQ(D175,$D$9:$D$187,0)+COUNTIF(D$9:D175,D175)-1,"-")</f>
        <v>-</v>
      </c>
      <c r="I175" s="88"/>
    </row>
    <row r="176" spans="1:9" s="311" customFormat="1" ht="12" customHeight="1">
      <c r="A176" s="311">
        <v>168</v>
      </c>
      <c r="B176" s="409" t="s">
        <v>249</v>
      </c>
      <c r="C176" s="410">
        <v>753</v>
      </c>
      <c r="D176" s="410">
        <v>31600</v>
      </c>
      <c r="E176" s="410">
        <v>30300</v>
      </c>
      <c r="G176" s="88">
        <f>IFERROR(_xlfn.RANK.EQ(C176,$C$9:$C$187,0)+COUNTIF(C$9:C176,C176)-1,"-")</f>
        <v>21</v>
      </c>
      <c r="H176" s="89">
        <f>IFERROR(_xlfn.RANK.EQ(D176,$D$9:$D$187,0)+COUNTIF(D$9:D176,D176)-1,"-")</f>
        <v>19</v>
      </c>
      <c r="I176" s="88"/>
    </row>
    <row r="177" spans="1:9" s="311" customFormat="1" ht="12" customHeight="1">
      <c r="A177" s="311">
        <v>169</v>
      </c>
      <c r="B177" s="409" t="s">
        <v>367</v>
      </c>
      <c r="C177" s="410" t="s">
        <v>145</v>
      </c>
      <c r="D177" s="410" t="s">
        <v>145</v>
      </c>
      <c r="E177" s="410" t="s">
        <v>145</v>
      </c>
      <c r="G177" s="88" t="str">
        <f>IFERROR(_xlfn.RANK.EQ(C177,$C$9:$C$187,0)+COUNTIF(C$9:C177,C177)-1,"-")</f>
        <v>-</v>
      </c>
      <c r="H177" s="89" t="str">
        <f>IFERROR(_xlfn.RANK.EQ(D177,$D$9:$D$187,0)+COUNTIF(D$9:D177,D177)-1,"-")</f>
        <v>-</v>
      </c>
      <c r="I177" s="88"/>
    </row>
    <row r="178" spans="1:9" s="311" customFormat="1" ht="12" customHeight="1">
      <c r="A178" s="311">
        <v>170</v>
      </c>
      <c r="B178" s="409" t="s">
        <v>320</v>
      </c>
      <c r="C178" s="410" t="s">
        <v>888</v>
      </c>
      <c r="D178" s="410" t="s">
        <v>888</v>
      </c>
      <c r="E178" s="410" t="s">
        <v>888</v>
      </c>
      <c r="G178" s="88" t="str">
        <f>IFERROR(_xlfn.RANK.EQ(C178,$C$9:$C$187,0)+COUNTIF(C$9:C178,C178)-1,"-")</f>
        <v>-</v>
      </c>
      <c r="H178" s="89" t="str">
        <f>IFERROR(_xlfn.RANK.EQ(D178,$D$9:$D$187,0)+COUNTIF(D$9:D178,D178)-1,"-")</f>
        <v>-</v>
      </c>
      <c r="I178" s="88"/>
    </row>
    <row r="179" spans="1:9" s="311" customFormat="1" ht="12" customHeight="1">
      <c r="A179" s="311">
        <v>171</v>
      </c>
      <c r="B179" s="409" t="s">
        <v>262</v>
      </c>
      <c r="C179" s="410" t="s">
        <v>145</v>
      </c>
      <c r="D179" s="410" t="s">
        <v>145</v>
      </c>
      <c r="E179" s="410" t="s">
        <v>145</v>
      </c>
      <c r="G179" s="88" t="str">
        <f>IFERROR(_xlfn.RANK.EQ(C179,$C$9:$C$187,0)+COUNTIF(C$9:C179,C179)-1,"-")</f>
        <v>-</v>
      </c>
      <c r="H179" s="89" t="str">
        <f>IFERROR(_xlfn.RANK.EQ(D179,$D$9:$D$187,0)+COUNTIF(D$9:D179,D179)-1,"-")</f>
        <v>-</v>
      </c>
      <c r="I179" s="88"/>
    </row>
    <row r="180" spans="1:9" s="311" customFormat="1" ht="12" customHeight="1">
      <c r="A180" s="311">
        <v>172</v>
      </c>
      <c r="B180" s="409" t="s">
        <v>211</v>
      </c>
      <c r="C180" s="410" t="s">
        <v>888</v>
      </c>
      <c r="D180" s="410" t="s">
        <v>888</v>
      </c>
      <c r="E180" s="410" t="s">
        <v>888</v>
      </c>
      <c r="G180" s="88" t="str">
        <f>IFERROR(_xlfn.RANK.EQ(C180,$C$9:$C$187,0)+COUNTIF(C$9:C180,C180)-1,"-")</f>
        <v>-</v>
      </c>
      <c r="H180" s="89" t="str">
        <f>IFERROR(_xlfn.RANK.EQ(D180,$D$9:$D$187,0)+COUNTIF(D$9:D180,D180)-1,"-")</f>
        <v>-</v>
      </c>
      <c r="I180" s="88"/>
    </row>
    <row r="181" spans="1:9" s="311" customFormat="1" ht="12" customHeight="1">
      <c r="A181" s="311">
        <v>173</v>
      </c>
      <c r="B181" s="409" t="s">
        <v>273</v>
      </c>
      <c r="C181" s="410">
        <v>394</v>
      </c>
      <c r="D181" s="410">
        <v>14300</v>
      </c>
      <c r="E181" s="410">
        <v>13200</v>
      </c>
      <c r="G181" s="88">
        <f>IFERROR(_xlfn.RANK.EQ(C181,$C$9:$C$187,0)+COUNTIF(C$9:C181,C181)-1,"-")</f>
        <v>30</v>
      </c>
      <c r="H181" s="89">
        <f>IFERROR(_xlfn.RANK.EQ(D181,$D$9:$D$187,0)+COUNTIF(D$9:D181,D181)-1,"-")</f>
        <v>29</v>
      </c>
      <c r="I181" s="88"/>
    </row>
    <row r="182" spans="1:9" s="311" customFormat="1" ht="12" customHeight="1">
      <c r="A182" s="311">
        <v>174</v>
      </c>
      <c r="B182" s="409" t="s">
        <v>313</v>
      </c>
      <c r="C182" s="410" t="s">
        <v>145</v>
      </c>
      <c r="D182" s="410" t="s">
        <v>145</v>
      </c>
      <c r="E182" s="410" t="s">
        <v>145</v>
      </c>
      <c r="G182" s="88" t="str">
        <f>IFERROR(_xlfn.RANK.EQ(C182,$C$9:$C$187,0)+COUNTIF(C$9:C182,C182)-1,"-")</f>
        <v>-</v>
      </c>
      <c r="H182" s="89" t="str">
        <f>IFERROR(_xlfn.RANK.EQ(D182,$D$9:$D$187,0)+COUNTIF(D$9:D182,D182)-1,"-")</f>
        <v>-</v>
      </c>
      <c r="I182" s="88"/>
    </row>
    <row r="183" spans="1:9" s="311" customFormat="1" ht="12" customHeight="1">
      <c r="A183" s="311">
        <v>175</v>
      </c>
      <c r="B183" s="409" t="s">
        <v>345</v>
      </c>
      <c r="C183" s="410" t="s">
        <v>888</v>
      </c>
      <c r="D183" s="410" t="s">
        <v>888</v>
      </c>
      <c r="E183" s="410" t="s">
        <v>888</v>
      </c>
      <c r="G183" s="88" t="str">
        <f>IFERROR(_xlfn.RANK.EQ(C183,$C$9:$C$187,0)+COUNTIF(C$9:C183,C183)-1,"-")</f>
        <v>-</v>
      </c>
      <c r="H183" s="89" t="str">
        <f>IFERROR(_xlfn.RANK.EQ(D183,$D$9:$D$187,0)+COUNTIF(D$9:D183,D183)-1,"-")</f>
        <v>-</v>
      </c>
      <c r="I183" s="88"/>
    </row>
    <row r="184" spans="1:9" s="311" customFormat="1" ht="12" customHeight="1">
      <c r="A184" s="311">
        <v>176</v>
      </c>
      <c r="B184" s="409" t="s">
        <v>197</v>
      </c>
      <c r="C184" s="410" t="s">
        <v>888</v>
      </c>
      <c r="D184" s="410" t="s">
        <v>888</v>
      </c>
      <c r="E184" s="410" t="s">
        <v>888</v>
      </c>
      <c r="G184" s="88" t="str">
        <f>IFERROR(_xlfn.RANK.EQ(C184,$C$9:$C$187,0)+COUNTIF(C$9:C184,C184)-1,"-")</f>
        <v>-</v>
      </c>
      <c r="H184" s="89" t="str">
        <f>IFERROR(_xlfn.RANK.EQ(D184,$D$9:$D$187,0)+COUNTIF(D$9:D184,D184)-1,"-")</f>
        <v>-</v>
      </c>
      <c r="I184" s="88"/>
    </row>
    <row r="185" spans="1:9" s="311" customFormat="1" ht="12" customHeight="1">
      <c r="A185" s="311">
        <v>177</v>
      </c>
      <c r="B185" s="409" t="s">
        <v>223</v>
      </c>
      <c r="C185" s="410">
        <v>360</v>
      </c>
      <c r="D185" s="410">
        <v>13200</v>
      </c>
      <c r="E185" s="410">
        <v>10300</v>
      </c>
      <c r="G185" s="88">
        <f>IFERROR(_xlfn.RANK.EQ(C185,$C$9:$C$187,0)+COUNTIF(C$9:C185,C185)-1,"-")</f>
        <v>33</v>
      </c>
      <c r="H185" s="89">
        <f>IFERROR(_xlfn.RANK.EQ(D185,$D$9:$D$187,0)+COUNTIF(D$9:D185,D185)-1,"-")</f>
        <v>32</v>
      </c>
      <c r="I185" s="88"/>
    </row>
    <row r="186" spans="1:9" s="311" customFormat="1" ht="12" customHeight="1">
      <c r="A186" s="311">
        <v>178</v>
      </c>
      <c r="B186" s="409" t="s">
        <v>283</v>
      </c>
      <c r="C186" s="410" t="s">
        <v>888</v>
      </c>
      <c r="D186" s="410" t="s">
        <v>888</v>
      </c>
      <c r="E186" s="410" t="s">
        <v>888</v>
      </c>
      <c r="G186" s="88" t="str">
        <f>IFERROR(_xlfn.RANK.EQ(C186,$C$9:$C$187,0)+COUNTIF(C$9:C186,C186)-1,"-")</f>
        <v>-</v>
      </c>
      <c r="H186" s="89" t="str">
        <f>IFERROR(_xlfn.RANK.EQ(D186,$D$9:$D$187,0)+COUNTIF(D$9:D186,D186)-1,"-")</f>
        <v>-</v>
      </c>
      <c r="I186" s="88"/>
    </row>
    <row r="187" spans="1:9" s="311" customFormat="1" ht="12" customHeight="1">
      <c r="A187" s="311">
        <v>179</v>
      </c>
      <c r="B187" s="409" t="s">
        <v>368</v>
      </c>
      <c r="C187" s="410" t="s">
        <v>145</v>
      </c>
      <c r="D187" s="410" t="s">
        <v>145</v>
      </c>
      <c r="E187" s="410" t="s">
        <v>145</v>
      </c>
      <c r="G187" s="757" t="str">
        <f>IFERROR(_xlfn.RANK.EQ(C187,$C$9:$C$187,0)+COUNTIF(C$9:C187,C187)-1,"-")</f>
        <v>-</v>
      </c>
      <c r="H187" s="90" t="str">
        <f>IFERROR(_xlfn.RANK.EQ(D187,$D$9:$D$187,0)+COUNTIF(D$9:D187,D187)-1,"-")</f>
        <v>-</v>
      </c>
      <c r="I187" s="757"/>
    </row>
    <row r="188" spans="1:9" s="311" customFormat="1" ht="12" customHeight="1">
      <c r="B188" s="409"/>
      <c r="C188" s="411"/>
      <c r="D188" s="411"/>
      <c r="E188" s="411"/>
    </row>
  </sheetData>
  <autoFilter ref="G6:I187" xr:uid="{00000000-0001-0000-0900-000000000000}"/>
  <mergeCells count="3">
    <mergeCell ref="G7:G8"/>
    <mergeCell ref="H7:H8"/>
    <mergeCell ref="I7:I8"/>
  </mergeCells>
  <phoneticPr fontId="4"/>
  <pageMargins left="0.59055118110236227" right="0.59055118110236227" top="0.59055118110236227" bottom="0.59055118110236227" header="0.31496062992125984" footer="0.31496062992125984"/>
  <pageSetup paperSize="9" scale="80" orientation="portrait" horizontalDpi="300" verticalDpi="300" r:id="rId1"/>
  <headerFooter scaleWithDoc="0"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69F38A-0989-4BF4-B61E-EEAAB35A1C4F}">
  <sheetPr>
    <tabColor theme="5" tint="0.79998168889431442"/>
  </sheetPr>
  <dimension ref="B1:BI324"/>
  <sheetViews>
    <sheetView showGridLines="0" topLeftCell="I1" zoomScale="90" zoomScaleNormal="90" zoomScaleSheetLayoutView="90" workbookViewId="0">
      <selection activeCell="F284" sqref="F284"/>
    </sheetView>
  </sheetViews>
  <sheetFormatPr defaultColWidth="7.875" defaultRowHeight="18.75"/>
  <cols>
    <col min="1" max="1" width="7.875" style="1"/>
    <col min="2" max="2" width="8.625" style="601" bestFit="1" customWidth="1"/>
    <col min="3" max="3" width="6.75" style="601" bestFit="1" customWidth="1"/>
    <col min="4" max="4" width="10.375" style="601" bestFit="1" customWidth="1"/>
    <col min="5" max="5" width="6.75" style="601" bestFit="1" customWidth="1"/>
    <col min="6" max="6" width="10.375" bestFit="1" customWidth="1"/>
    <col min="7" max="10" width="11.375" style="601" customWidth="1"/>
    <col min="11" max="11" width="7.875" style="1"/>
    <col min="12" max="12" width="7.875" style="1" customWidth="1"/>
    <col min="13" max="24" width="7.875" style="1"/>
    <col min="25" max="25" width="8.5" style="1" bestFit="1" customWidth="1"/>
    <col min="26" max="45" width="7.875" style="1"/>
    <col min="46" max="46" width="8.5" style="1" bestFit="1" customWidth="1"/>
    <col min="47" max="16384" width="7.875" style="1"/>
  </cols>
  <sheetData>
    <row r="1" spans="2:52" ht="18">
      <c r="B1" s="1280" t="s">
        <v>1273</v>
      </c>
      <c r="C1" s="1280"/>
      <c r="D1" s="1280"/>
      <c r="E1" s="1280"/>
      <c r="F1" s="1280"/>
      <c r="G1" s="1280"/>
      <c r="H1" s="1280"/>
      <c r="I1" s="1280"/>
      <c r="J1" s="1280"/>
    </row>
    <row r="2" spans="2:52">
      <c r="B2" s="819"/>
      <c r="C2" s="819"/>
      <c r="D2" s="819"/>
      <c r="E2" s="597"/>
      <c r="F2" s="598"/>
      <c r="G2" s="819"/>
      <c r="H2" s="819"/>
      <c r="I2" s="819"/>
      <c r="J2" s="819"/>
    </row>
    <row r="3" spans="2:52" ht="13.5">
      <c r="B3" s="1281" t="s">
        <v>1274</v>
      </c>
      <c r="C3" s="1281"/>
      <c r="D3" s="1281"/>
      <c r="E3" s="1281"/>
      <c r="F3" s="1281"/>
      <c r="G3" s="1281"/>
      <c r="H3" s="1281"/>
      <c r="I3" s="1281"/>
      <c r="J3" s="1281"/>
    </row>
    <row r="4" spans="2:52" ht="19.5" thickBot="1">
      <c r="B4" s="600"/>
      <c r="C4" s="600"/>
      <c r="D4" s="600"/>
      <c r="E4" s="600"/>
      <c r="G4" s="600"/>
      <c r="H4" s="600"/>
      <c r="I4" s="600"/>
      <c r="J4" s="600"/>
    </row>
    <row r="5" spans="2:52" ht="41.25" thickTop="1">
      <c r="B5" s="820" t="s">
        <v>592</v>
      </c>
      <c r="C5" s="717" t="s">
        <v>593</v>
      </c>
      <c r="D5" s="718" t="s">
        <v>594</v>
      </c>
      <c r="E5" s="717" t="s">
        <v>595</v>
      </c>
      <c r="F5" s="718" t="s">
        <v>596</v>
      </c>
      <c r="G5" s="821" t="s">
        <v>878</v>
      </c>
      <c r="H5" s="719" t="s">
        <v>1275</v>
      </c>
      <c r="I5" s="821" t="s">
        <v>892</v>
      </c>
      <c r="J5" s="822" t="s">
        <v>1276</v>
      </c>
    </row>
    <row r="6" spans="2:52" ht="22.5" customHeight="1">
      <c r="B6" s="604"/>
      <c r="C6" s="604"/>
      <c r="D6" s="605"/>
      <c r="E6" s="604"/>
      <c r="F6" s="606"/>
      <c r="G6" s="620" t="s">
        <v>131</v>
      </c>
      <c r="H6" s="620" t="s">
        <v>893</v>
      </c>
      <c r="I6" s="620" t="s">
        <v>841</v>
      </c>
      <c r="J6" s="620" t="s">
        <v>841</v>
      </c>
    </row>
    <row r="7" spans="2:52" ht="22.5" customHeight="1">
      <c r="B7" s="608" t="s">
        <v>604</v>
      </c>
      <c r="C7" s="608" t="s">
        <v>602</v>
      </c>
      <c r="D7" s="606" t="s">
        <v>120</v>
      </c>
      <c r="E7" s="608" t="s">
        <v>603</v>
      </c>
      <c r="F7" s="606"/>
      <c r="G7" s="823">
        <v>48500</v>
      </c>
      <c r="H7" s="823">
        <v>3950</v>
      </c>
      <c r="I7" s="823">
        <v>1916000</v>
      </c>
      <c r="J7" s="823">
        <v>1715000</v>
      </c>
    </row>
    <row r="8" spans="2:52" ht="22.5" customHeight="1">
      <c r="B8" s="608" t="s">
        <v>604</v>
      </c>
      <c r="C8" s="605" t="s">
        <v>604</v>
      </c>
      <c r="D8" s="606" t="s">
        <v>188</v>
      </c>
      <c r="E8" s="608" t="s">
        <v>603</v>
      </c>
      <c r="F8" s="606"/>
      <c r="G8" s="823">
        <v>737</v>
      </c>
      <c r="H8" s="823">
        <v>3580</v>
      </c>
      <c r="I8" s="823">
        <v>26400</v>
      </c>
      <c r="J8" s="823">
        <v>18900</v>
      </c>
    </row>
    <row r="9" spans="2:52" ht="22.5" customHeight="1">
      <c r="B9" s="608" t="s">
        <v>604</v>
      </c>
      <c r="C9" s="605" t="s">
        <v>605</v>
      </c>
      <c r="D9" s="606" t="s">
        <v>193</v>
      </c>
      <c r="E9" s="608" t="s">
        <v>603</v>
      </c>
      <c r="F9" s="606"/>
      <c r="G9" s="823">
        <v>497</v>
      </c>
      <c r="H9" s="823">
        <v>2870</v>
      </c>
      <c r="I9" s="823">
        <v>14200</v>
      </c>
      <c r="J9" s="823">
        <v>12900</v>
      </c>
    </row>
    <row r="10" spans="2:52" ht="22.5" customHeight="1">
      <c r="B10" s="608" t="s">
        <v>604</v>
      </c>
      <c r="C10" s="605" t="s">
        <v>606</v>
      </c>
      <c r="D10" s="606" t="s">
        <v>194</v>
      </c>
      <c r="E10" s="608" t="s">
        <v>603</v>
      </c>
      <c r="F10" s="606"/>
      <c r="G10" s="823">
        <v>1030</v>
      </c>
      <c r="H10" s="823">
        <v>3260</v>
      </c>
      <c r="I10" s="823">
        <v>33600</v>
      </c>
      <c r="J10" s="823">
        <v>22100</v>
      </c>
    </row>
    <row r="11" spans="2:52" ht="22.5" customHeight="1">
      <c r="B11" s="608" t="s">
        <v>604</v>
      </c>
      <c r="C11" s="605" t="s">
        <v>607</v>
      </c>
      <c r="D11" s="606" t="s">
        <v>190</v>
      </c>
      <c r="E11" s="608" t="s">
        <v>603</v>
      </c>
      <c r="F11" s="606"/>
      <c r="G11" s="823">
        <v>3770</v>
      </c>
      <c r="H11" s="823">
        <v>3480</v>
      </c>
      <c r="I11" s="823">
        <v>131300</v>
      </c>
      <c r="J11" s="823">
        <v>111700</v>
      </c>
    </row>
    <row r="12" spans="2:52" ht="22.5" customHeight="1">
      <c r="B12" s="608" t="s">
        <v>604</v>
      </c>
      <c r="C12" s="605" t="s">
        <v>608</v>
      </c>
      <c r="D12" s="606" t="s">
        <v>184</v>
      </c>
      <c r="E12" s="608" t="s">
        <v>603</v>
      </c>
      <c r="F12" s="606"/>
      <c r="G12" s="823">
        <v>617</v>
      </c>
      <c r="H12" s="823">
        <v>3750</v>
      </c>
      <c r="I12" s="823">
        <v>23100</v>
      </c>
      <c r="J12" s="823">
        <v>7690</v>
      </c>
    </row>
    <row r="13" spans="2:52" ht="22.5" customHeight="1">
      <c r="B13" s="608" t="s">
        <v>604</v>
      </c>
      <c r="C13" s="605" t="s">
        <v>609</v>
      </c>
      <c r="D13" s="606" t="s">
        <v>185</v>
      </c>
      <c r="E13" s="608" t="s">
        <v>603</v>
      </c>
      <c r="F13" s="606"/>
      <c r="G13" s="823">
        <v>2350</v>
      </c>
      <c r="H13" s="823">
        <v>3490</v>
      </c>
      <c r="I13" s="823">
        <v>82000</v>
      </c>
      <c r="J13" s="823">
        <v>67300</v>
      </c>
    </row>
    <row r="14" spans="2:52" ht="22.5" customHeight="1">
      <c r="B14" s="608" t="s">
        <v>604</v>
      </c>
      <c r="C14" s="605" t="s">
        <v>610</v>
      </c>
      <c r="D14" s="606" t="s">
        <v>192</v>
      </c>
      <c r="E14" s="608" t="s">
        <v>603</v>
      </c>
      <c r="F14" s="606"/>
      <c r="G14" s="823">
        <v>18</v>
      </c>
      <c r="H14" s="823">
        <v>1920</v>
      </c>
      <c r="I14" s="823">
        <v>339</v>
      </c>
      <c r="J14" s="823">
        <v>318</v>
      </c>
      <c r="N14" s="1290" t="s">
        <v>843</v>
      </c>
      <c r="O14" s="1291"/>
      <c r="P14" s="1291"/>
      <c r="Q14" s="1291"/>
      <c r="R14" s="1291"/>
      <c r="S14" s="1292"/>
      <c r="T14" s="1290" t="s">
        <v>844</v>
      </c>
      <c r="U14" s="1291"/>
      <c r="V14" s="1291"/>
      <c r="W14" s="1291"/>
      <c r="X14" s="1291"/>
      <c r="Y14" s="1292"/>
      <c r="Z14" s="1290" t="s">
        <v>845</v>
      </c>
      <c r="AA14" s="1291"/>
      <c r="AB14" s="1291"/>
      <c r="AC14" s="1291"/>
      <c r="AD14" s="1291"/>
      <c r="AE14" s="1292"/>
      <c r="AF14" s="102"/>
      <c r="AI14" s="1290" t="s">
        <v>843</v>
      </c>
      <c r="AJ14" s="1291"/>
      <c r="AK14" s="1291"/>
      <c r="AL14" s="1291"/>
      <c r="AM14" s="1291"/>
      <c r="AN14" s="1292"/>
      <c r="AO14" s="1290" t="s">
        <v>844</v>
      </c>
      <c r="AP14" s="1291"/>
      <c r="AQ14" s="1291"/>
      <c r="AR14" s="1291"/>
      <c r="AS14" s="1291"/>
      <c r="AT14" s="1292"/>
      <c r="AU14" s="1290" t="s">
        <v>845</v>
      </c>
      <c r="AV14" s="1291"/>
      <c r="AW14" s="1291"/>
      <c r="AX14" s="1291"/>
      <c r="AY14" s="1291"/>
      <c r="AZ14" s="1292"/>
    </row>
    <row r="15" spans="2:52" ht="22.5" customHeight="1">
      <c r="B15" s="608" t="s">
        <v>604</v>
      </c>
      <c r="C15" s="605" t="s">
        <v>612</v>
      </c>
      <c r="D15" s="606" t="s">
        <v>196</v>
      </c>
      <c r="E15" s="608" t="s">
        <v>603</v>
      </c>
      <c r="F15" s="606"/>
      <c r="G15" s="823">
        <v>11</v>
      </c>
      <c r="H15" s="823">
        <v>1640</v>
      </c>
      <c r="I15" s="823">
        <v>184</v>
      </c>
      <c r="J15" s="823">
        <v>172</v>
      </c>
      <c r="N15" s="7"/>
      <c r="O15" s="827"/>
      <c r="P15" s="827"/>
      <c r="Q15" s="827"/>
      <c r="R15" s="827"/>
      <c r="S15" s="827"/>
      <c r="T15" s="7"/>
      <c r="U15" s="827"/>
      <c r="V15" s="827"/>
      <c r="W15" s="827"/>
      <c r="X15" s="827"/>
      <c r="Y15" s="827"/>
      <c r="Z15" s="7"/>
      <c r="AA15" s="827"/>
      <c r="AB15" s="2"/>
      <c r="AC15" s="827"/>
      <c r="AD15" s="827"/>
      <c r="AE15" s="16"/>
      <c r="AF15" s="102"/>
      <c r="AI15" s="8"/>
      <c r="AJ15" s="2"/>
      <c r="AK15" s="2"/>
      <c r="AL15" s="2"/>
      <c r="AM15" s="2"/>
      <c r="AN15" s="2"/>
      <c r="AO15" s="8"/>
      <c r="AP15" s="2"/>
      <c r="AQ15" s="2"/>
      <c r="AR15" s="2"/>
      <c r="AS15" s="2"/>
      <c r="AT15" s="2"/>
      <c r="AU15" s="7"/>
      <c r="AV15" s="827"/>
      <c r="AW15" s="2"/>
      <c r="AX15" s="827"/>
      <c r="AY15" s="827"/>
      <c r="AZ15" s="16"/>
    </row>
    <row r="16" spans="2:52" ht="22.5" customHeight="1">
      <c r="B16" s="608" t="s">
        <v>604</v>
      </c>
      <c r="C16" s="605" t="s">
        <v>614</v>
      </c>
      <c r="D16" s="606" t="s">
        <v>186</v>
      </c>
      <c r="E16" s="608" t="s">
        <v>603</v>
      </c>
      <c r="F16" s="606"/>
      <c r="G16" s="823">
        <v>15800</v>
      </c>
      <c r="H16" s="823">
        <v>4210</v>
      </c>
      <c r="I16" s="823">
        <v>664500</v>
      </c>
      <c r="J16" s="823">
        <v>609400</v>
      </c>
      <c r="L16" s="346">
        <v>1</v>
      </c>
      <c r="M16" s="346" t="s">
        <v>339</v>
      </c>
      <c r="N16" s="104" t="str">
        <f>IFERROR(_xlfn.XLOOKUP(M16,$F$22:$F$200,$G$22:$G$200),"-")</f>
        <v>x</v>
      </c>
      <c r="O16" s="1050" t="str">
        <f>IFERROR(_xlfn.RANK.EQ(N16,$N$16:$N$194,0)+COUNTIF(N$16:N16,N16)-1,"-")</f>
        <v>-</v>
      </c>
      <c r="P16" s="1050"/>
      <c r="Q16" s="828">
        <f>IFERROR(RANK(S16,$S$16:$S$194,0),"-")</f>
        <v>1</v>
      </c>
      <c r="R16" s="828" t="str">
        <f>IFERROR(INDEX($M$16:$M$194,MATCH(L16,$O$16:$O$194,0)),"-")</f>
        <v>帯広市</v>
      </c>
      <c r="S16" s="941">
        <f>IFERROR(LARGE($N$16:$N$194,L16),"-")</f>
        <v>3520</v>
      </c>
      <c r="T16" s="104" t="str">
        <f>IFERROR(_xlfn.XLOOKUP(M16,$F$22:$F$200,$I$22:$I$200),"-")</f>
        <v>x</v>
      </c>
      <c r="U16" s="1050" t="str">
        <f>IFERROR(_xlfn.RANK.EQ(T16,$T$16:$T$194,0)+COUNTIF(T$16:T16,T16)-1,"-")</f>
        <v>-</v>
      </c>
      <c r="V16" s="1050"/>
      <c r="W16" s="828">
        <f>IFERROR(RANK(Y16,$Y$16:$Y$194,0),"-")</f>
        <v>1</v>
      </c>
      <c r="X16" s="828" t="str">
        <f>IFERROR(INDEX($M$16:$M$194,MATCH(L16,$U$16:$U$194,0)),"-")</f>
        <v>帯広市</v>
      </c>
      <c r="Y16" s="941">
        <f>IFERROR(LARGE($T$16:$T$194,L16),"-")</f>
        <v>135000</v>
      </c>
      <c r="Z16" s="104">
        <f>IFERROR(_xlfn.XLOOKUP(M16,$F$22:$F$200,$H$22:$H$200),"-")</f>
        <v>3660</v>
      </c>
      <c r="AA16" s="1050">
        <f>IFERROR(_xlfn.RANK.EQ(Z16,$Z$16:$Z$194,0)+COUNTIF(Z$16:Z16,Z16)-1,"-")</f>
        <v>42</v>
      </c>
      <c r="AB16" s="1050"/>
      <c r="AC16" s="828">
        <f>IFERROR(RANK(AE16,$AE$16:$AE$194,0),"-")</f>
        <v>1</v>
      </c>
      <c r="AD16" s="828" t="str">
        <f>IFERROR(INDEX($M$16:$M$194,MATCH(L16,$AA$16:$AA$194,0)),"-")</f>
        <v>平取町</v>
      </c>
      <c r="AE16" s="959">
        <f>IFERROR(LARGE($Z$16:$Z$194,L16),"-")</f>
        <v>4920</v>
      </c>
      <c r="AF16" s="102"/>
      <c r="AG16" s="1">
        <v>1</v>
      </c>
      <c r="AH16" s="1" t="s">
        <v>611</v>
      </c>
      <c r="AI16" s="1052">
        <f>IFERROR(_xlfn.XLOOKUP(AH16,$D$8:$D$21,$G$8:$G$21),"-")</f>
        <v>737</v>
      </c>
      <c r="AJ16" s="1050">
        <f>IFERROR(_xlfn.RANK.EQ(AI16,$AI$16:$AI$29,0)+COUNTIF(AI$16:AI16,AI16)-1,"-")</f>
        <v>6</v>
      </c>
      <c r="AK16" s="876"/>
      <c r="AL16" s="828">
        <f>IFERROR(RANK(AN16,$AN$16:$AN$29,0),"-")</f>
        <v>1</v>
      </c>
      <c r="AM16" s="828" t="str">
        <f>IFERROR(INDEX($AH$16:$AH$29,MATCH(AG16,$AJ$16:$AJ$29,0)),"-")</f>
        <v>十勝</v>
      </c>
      <c r="AN16" s="959">
        <f>IFERROR(LARGE($AI$16:$AI$29,AG16),"-")</f>
        <v>22300</v>
      </c>
      <c r="AO16" s="1052">
        <f>IFERROR(_xlfn.XLOOKUP(AH16,$D$8:$D$21,$I$8:$I$21),"-")</f>
        <v>26400</v>
      </c>
      <c r="AP16" s="1050">
        <f>IFERROR(_xlfn.RANK.EQ(AO16,$AO$16:$AO$29,0)+COUNTIF(AO$16:AO16,AO16)-1,"-")</f>
        <v>6</v>
      </c>
      <c r="AQ16" s="876"/>
      <c r="AR16" s="828">
        <f>IFERROR(RANK(AT16,$AT$16:$AT$29,0),"-")</f>
        <v>1</v>
      </c>
      <c r="AS16" s="828" t="str">
        <f>IFERROR(INDEX($AH$16:$AH$29,MATCH(AG16,$AP$16:$AP$29,0)),"-")</f>
        <v>十勝</v>
      </c>
      <c r="AT16" s="941">
        <f>IFERROR(LARGE($AO$16:$AO$29,AG16),"-")</f>
        <v>889700</v>
      </c>
      <c r="AU16" s="1052">
        <f>IFERROR(_xlfn.XLOOKUP(AH16,$D$8:$D$21,$H$8:$H$21),"-")</f>
        <v>3580</v>
      </c>
      <c r="AV16" s="1050">
        <f>IFERROR(_xlfn.RANK.EQ(AU16,$AU$16:$AU$29,0)+COUNTIF(AU$16:AU16,AU16)-1,"-")</f>
        <v>7</v>
      </c>
      <c r="AW16" s="869"/>
      <c r="AX16" s="870">
        <f>IFERROR(RANK(AZ16,$AZ$16:$AZ$29,0),"-")</f>
        <v>1</v>
      </c>
      <c r="AY16" s="870" t="str">
        <f>IFERROR(INDEX($AH$16:$AH$29,MATCH(AG16,$AV$16:$AV$29,0)),"-")</f>
        <v>オホーツク</v>
      </c>
      <c r="AZ16" s="1058">
        <f>IFERROR(LARGE($AU$16:$AU$29,AG16),"-")</f>
        <v>4210</v>
      </c>
    </row>
    <row r="17" spans="2:52" ht="22.5" customHeight="1">
      <c r="B17" s="608" t="s">
        <v>604</v>
      </c>
      <c r="C17" s="605" t="s">
        <v>616</v>
      </c>
      <c r="D17" s="606" t="s">
        <v>191</v>
      </c>
      <c r="E17" s="608" t="s">
        <v>603</v>
      </c>
      <c r="F17" s="606"/>
      <c r="G17" s="823">
        <v>546</v>
      </c>
      <c r="H17" s="823">
        <v>3580</v>
      </c>
      <c r="I17" s="823">
        <v>19600</v>
      </c>
      <c r="J17" s="823">
        <v>17900</v>
      </c>
      <c r="L17" s="346">
        <v>2</v>
      </c>
      <c r="M17" s="346" t="s">
        <v>316</v>
      </c>
      <c r="N17" s="104">
        <f t="shared" ref="N17:N80" si="0">IFERROR(_xlfn.XLOOKUP(M17,$F$22:$F$200,$G$22:$G$200),"-")</f>
        <v>275</v>
      </c>
      <c r="O17" s="1050">
        <f>IFERROR(_xlfn.RANK.EQ(N17,$N$16:$N$194,0)+COUNTIF(N$16:N17,N17)-1,"-")</f>
        <v>36</v>
      </c>
      <c r="P17" s="1050"/>
      <c r="Q17" s="828">
        <f t="shared" ref="Q17:Q80" si="1">IFERROR(RANK(S17,$S$16:$S$194,0),"-")</f>
        <v>2</v>
      </c>
      <c r="R17" s="828" t="str">
        <f t="shared" ref="R17:R80" si="2">IFERROR(INDEX($M$16:$M$194,MATCH(L17,$O$16:$O$194,0)),"-")</f>
        <v>芽室町</v>
      </c>
      <c r="S17" s="941">
        <f t="shared" ref="S17:S80" si="3">IFERROR(LARGE($N$16:$N$194,L17),"-")</f>
        <v>3130</v>
      </c>
      <c r="T17" s="104">
        <f t="shared" ref="T17:T80" si="4">IFERROR(_xlfn.XLOOKUP(M17,$F$22:$F$200,$I$22:$I$200),"-")</f>
        <v>7700</v>
      </c>
      <c r="U17" s="1050">
        <f>IFERROR(_xlfn.RANK.EQ(T17,$T$16:$T$194,0)+COUNTIF(T$16:T17,T17)-1,"-")</f>
        <v>43</v>
      </c>
      <c r="V17" s="1050"/>
      <c r="W17" s="828">
        <f t="shared" ref="W17:W80" si="5">IFERROR(RANK(Y17,$Y$16:$Y$194,0),"-")</f>
        <v>2</v>
      </c>
      <c r="X17" s="828" t="str">
        <f t="shared" ref="X17:X80" si="6">IFERROR(INDEX($M$16:$M$194,MATCH(L17,$U$16:$U$194,0)),"-")</f>
        <v>芽室町</v>
      </c>
      <c r="Y17" s="941">
        <f t="shared" ref="Y17:Y80" si="7">IFERROR(LARGE($T$16:$T$194,L17),"-")</f>
        <v>121200</v>
      </c>
      <c r="Z17" s="104">
        <f t="shared" ref="Z17:Z80" si="8">IFERROR(_xlfn.XLOOKUP(M17,$F$22:$F$200,$H$22:$H$200),"-")</f>
        <v>2800</v>
      </c>
      <c r="AA17" s="1050">
        <f>IFERROR(_xlfn.RANK.EQ(Z17,$Z$16:$Z$194,0)+COUNTIF(Z$16:Z17,Z17)-1,"-")</f>
        <v>87</v>
      </c>
      <c r="AB17" s="1050"/>
      <c r="AC17" s="828">
        <f t="shared" ref="AC17:AC80" si="9">IFERROR(RANK(AE17,$AE$16:$AE$194,0),"-")</f>
        <v>2</v>
      </c>
      <c r="AD17" s="828" t="str">
        <f t="shared" ref="AD17:AD80" si="10">IFERROR(INDEX($M$16:$M$194,MATCH(L17,$AA$16:$AA$194,0)),"-")</f>
        <v>中札内村</v>
      </c>
      <c r="AE17" s="959">
        <f t="shared" ref="AE17:AE80" si="11">IFERROR(LARGE($Z$16:$Z$194,L17),"-")</f>
        <v>4640</v>
      </c>
      <c r="AF17" s="102"/>
      <c r="AG17" s="1">
        <v>2</v>
      </c>
      <c r="AH17" s="1" t="s">
        <v>613</v>
      </c>
      <c r="AI17" s="1052">
        <f t="shared" ref="AI17:AI29" si="12">IFERROR(_xlfn.XLOOKUP(AH17,$D$8:$D$21,$G$8:$G$21),"-")</f>
        <v>497</v>
      </c>
      <c r="AJ17" s="1050">
        <f>IFERROR(_xlfn.RANK.EQ(AI17,$AI$16:$AI$29,0)+COUNTIF(AI$16:AI17,AI17)-1,"-")</f>
        <v>9</v>
      </c>
      <c r="AK17" s="876"/>
      <c r="AL17" s="828">
        <f t="shared" ref="AL17:AL29" si="13">IFERROR(RANK(AN17,$AN$16:$AN$29,0),"-")</f>
        <v>2</v>
      </c>
      <c r="AM17" s="828" t="str">
        <f t="shared" ref="AM17:AM29" si="14">IFERROR(INDEX($AH$16:$AH$29,MATCH(AG17,$AJ$16:$AJ$29,0)),"-")</f>
        <v>オホーツク</v>
      </c>
      <c r="AN17" s="959">
        <f t="shared" ref="AN17:AN29" si="15">IFERROR(LARGE($AI$16:$AI$29,AG17),"-")</f>
        <v>15800</v>
      </c>
      <c r="AO17" s="1052">
        <f t="shared" ref="AO17:AO29" si="16">IFERROR(_xlfn.XLOOKUP(AH17,$D$8:$D$21,$I$8:$I$21),"-")</f>
        <v>14200</v>
      </c>
      <c r="AP17" s="1050">
        <f>IFERROR(_xlfn.RANK.EQ(AO17,$AO$16:$AO$29,0)+COUNTIF(AO$16:AO17,AO17)-1,"-")</f>
        <v>10</v>
      </c>
      <c r="AQ17" s="876"/>
      <c r="AR17" s="828">
        <f t="shared" ref="AR17:AR29" si="17">IFERROR(RANK(AT17,$AT$16:$AT$29,0),"-")</f>
        <v>2</v>
      </c>
      <c r="AS17" s="828" t="str">
        <f t="shared" ref="AS17:AS29" si="18">IFERROR(INDEX($AH$16:$AH$29,MATCH(AG17,$AP$16:$AP$29,0)),"-")</f>
        <v>オホーツク</v>
      </c>
      <c r="AT17" s="941">
        <f t="shared" ref="AT17:AT29" si="19">IFERROR(LARGE($AO$16:$AO$29,AG17),"-")</f>
        <v>664500</v>
      </c>
      <c r="AU17" s="1052">
        <f t="shared" ref="AU17:AU29" si="20">IFERROR(_xlfn.XLOOKUP(AH17,$D$8:$D$21,$H$8:$H$21),"-")</f>
        <v>2870</v>
      </c>
      <c r="AV17" s="1050">
        <f>IFERROR(_xlfn.RANK.EQ(AU17,$AU$16:$AU$29,0)+COUNTIF(AU$16:AU17,AU17)-1,"-")</f>
        <v>12</v>
      </c>
      <c r="AW17" s="869"/>
      <c r="AX17" s="870">
        <f t="shared" ref="AX17:AX29" si="21">IFERROR(RANK(AZ17,$AZ$16:$AZ$29,0),"-")</f>
        <v>2</v>
      </c>
      <c r="AY17" s="870" t="str">
        <f t="shared" ref="AY17:AY29" si="22">IFERROR(INDEX($AH$16:$AH$29,MATCH(AG17,$AV$16:$AV$29,0)),"-")</f>
        <v>日高</v>
      </c>
      <c r="AZ17" s="1054">
        <f t="shared" ref="AZ17:AZ29" si="23">IFERROR(LARGE($AU$16:$AU$29,AG17),"-")</f>
        <v>4080</v>
      </c>
    </row>
    <row r="18" spans="2:52" ht="22.5" customHeight="1">
      <c r="B18" s="608" t="s">
        <v>604</v>
      </c>
      <c r="C18" s="605" t="s">
        <v>618</v>
      </c>
      <c r="D18" s="606" t="s">
        <v>195</v>
      </c>
      <c r="E18" s="608" t="s">
        <v>603</v>
      </c>
      <c r="F18" s="606"/>
      <c r="G18" s="823">
        <v>80</v>
      </c>
      <c r="H18" s="823">
        <v>4080</v>
      </c>
      <c r="I18" s="823">
        <v>3270</v>
      </c>
      <c r="J18" s="823">
        <v>3060</v>
      </c>
      <c r="L18" s="346">
        <v>3</v>
      </c>
      <c r="M18" s="346" t="s">
        <v>351</v>
      </c>
      <c r="N18" s="104">
        <f t="shared" si="0"/>
        <v>4</v>
      </c>
      <c r="O18" s="1050">
        <f>IFERROR(_xlfn.RANK.EQ(N18,$N$16:$N$194,0)+COUNTIF(N$16:N18,N18)-1,"-")</f>
        <v>90</v>
      </c>
      <c r="P18" s="1050"/>
      <c r="Q18" s="828">
        <f t="shared" si="1"/>
        <v>3</v>
      </c>
      <c r="R18" s="828" t="str">
        <f t="shared" si="2"/>
        <v>斜里町</v>
      </c>
      <c r="S18" s="941">
        <f t="shared" si="3"/>
        <v>2580</v>
      </c>
      <c r="T18" s="104">
        <f t="shared" si="4"/>
        <v>89</v>
      </c>
      <c r="U18" s="1050">
        <f>IFERROR(_xlfn.RANK.EQ(T18,$T$16:$T$194,0)+COUNTIF(T$16:T18,T18)-1,"-")</f>
        <v>93</v>
      </c>
      <c r="V18" s="1050"/>
      <c r="W18" s="828">
        <f t="shared" si="5"/>
        <v>3</v>
      </c>
      <c r="X18" s="828" t="str">
        <f t="shared" si="6"/>
        <v>斜里町</v>
      </c>
      <c r="Y18" s="941">
        <f t="shared" si="7"/>
        <v>110700</v>
      </c>
      <c r="Z18" s="104">
        <f t="shared" si="8"/>
        <v>2340</v>
      </c>
      <c r="AA18" s="1050">
        <f>IFERROR(_xlfn.RANK.EQ(Z18,$Z$16:$Z$194,0)+COUNTIF(Z$16:Z18,Z18)-1,"-")</f>
        <v>100</v>
      </c>
      <c r="AB18" s="1050"/>
      <c r="AC18" s="828">
        <f t="shared" si="9"/>
        <v>3</v>
      </c>
      <c r="AD18" s="828" t="str">
        <f t="shared" si="10"/>
        <v>大空町</v>
      </c>
      <c r="AE18" s="959">
        <f t="shared" si="11"/>
        <v>4540</v>
      </c>
      <c r="AF18" s="102"/>
      <c r="AG18" s="1">
        <v>3</v>
      </c>
      <c r="AH18" s="1" t="s">
        <v>615</v>
      </c>
      <c r="AI18" s="1052">
        <f t="shared" si="12"/>
        <v>1030</v>
      </c>
      <c r="AJ18" s="1050">
        <f>IFERROR(_xlfn.RANK.EQ(AI18,$AI$16:$AI$29,0)+COUNTIF(AI$16:AI18,AI18)-1,"-")</f>
        <v>5</v>
      </c>
      <c r="AK18" s="876"/>
      <c r="AL18" s="828">
        <f t="shared" si="13"/>
        <v>3</v>
      </c>
      <c r="AM18" s="828" t="str">
        <f t="shared" si="14"/>
        <v>後志</v>
      </c>
      <c r="AN18" s="959">
        <f t="shared" si="15"/>
        <v>3770</v>
      </c>
      <c r="AO18" s="1052">
        <f t="shared" si="16"/>
        <v>33600</v>
      </c>
      <c r="AP18" s="1050">
        <f>IFERROR(_xlfn.RANK.EQ(AO18,$AO$16:$AO$29,0)+COUNTIF(AO$16:AO18,AO18)-1,"-")</f>
        <v>5</v>
      </c>
      <c r="AQ18" s="876"/>
      <c r="AR18" s="828">
        <f t="shared" si="17"/>
        <v>3</v>
      </c>
      <c r="AS18" s="828" t="str">
        <f t="shared" si="18"/>
        <v>後志</v>
      </c>
      <c r="AT18" s="941">
        <f t="shared" si="19"/>
        <v>131300</v>
      </c>
      <c r="AU18" s="1052">
        <f t="shared" si="20"/>
        <v>3260</v>
      </c>
      <c r="AV18" s="1050">
        <f>IFERROR(_xlfn.RANK.EQ(AU18,$AU$16:$AU$29,0)+COUNTIF(AU$16:AU18,AU18)-1,"-")</f>
        <v>11</v>
      </c>
      <c r="AW18" s="869"/>
      <c r="AX18" s="870">
        <f t="shared" si="21"/>
        <v>3</v>
      </c>
      <c r="AY18" s="870" t="str">
        <f t="shared" si="22"/>
        <v>十勝</v>
      </c>
      <c r="AZ18" s="1054">
        <f t="shared" si="23"/>
        <v>3990</v>
      </c>
    </row>
    <row r="19" spans="2:52" ht="22.5" customHeight="1">
      <c r="B19" s="608" t="s">
        <v>604</v>
      </c>
      <c r="C19" s="605" t="s">
        <v>620</v>
      </c>
      <c r="D19" s="606" t="s">
        <v>183</v>
      </c>
      <c r="E19" s="608" t="s">
        <v>603</v>
      </c>
      <c r="F19" s="606"/>
      <c r="G19" s="823">
        <v>22300</v>
      </c>
      <c r="H19" s="823">
        <v>3990</v>
      </c>
      <c r="I19" s="823">
        <v>889700</v>
      </c>
      <c r="J19" s="823">
        <v>818900</v>
      </c>
      <c r="L19" s="346">
        <v>4</v>
      </c>
      <c r="M19" s="346" t="s">
        <v>199</v>
      </c>
      <c r="N19" s="104">
        <f t="shared" si="0"/>
        <v>115</v>
      </c>
      <c r="O19" s="1050">
        <f>IFERROR(_xlfn.RANK.EQ(N19,$N$16:$N$194,0)+COUNTIF(N$16:N19,N19)-1,"-")</f>
        <v>55</v>
      </c>
      <c r="P19" s="1050"/>
      <c r="Q19" s="828">
        <f t="shared" si="1"/>
        <v>3</v>
      </c>
      <c r="R19" s="828" t="str">
        <f t="shared" si="2"/>
        <v>幕別町</v>
      </c>
      <c r="S19" s="941">
        <f t="shared" si="3"/>
        <v>2580</v>
      </c>
      <c r="T19" s="104">
        <f t="shared" si="4"/>
        <v>4530</v>
      </c>
      <c r="U19" s="1050">
        <f>IFERROR(_xlfn.RANK.EQ(T19,$T$16:$T$194,0)+COUNTIF(T$16:T19,T19)-1,"-")</f>
        <v>53</v>
      </c>
      <c r="V19" s="1050"/>
      <c r="W19" s="828">
        <f t="shared" si="5"/>
        <v>4</v>
      </c>
      <c r="X19" s="828" t="str">
        <f t="shared" si="6"/>
        <v>網走市</v>
      </c>
      <c r="Y19" s="941">
        <f t="shared" si="7"/>
        <v>101200</v>
      </c>
      <c r="Z19" s="104">
        <f t="shared" si="8"/>
        <v>3940</v>
      </c>
      <c r="AA19" s="1050">
        <f>IFERROR(_xlfn.RANK.EQ(Z19,$Z$16:$Z$194,0)+COUNTIF(Z$16:Z19,Z19)-1,"-")</f>
        <v>24</v>
      </c>
      <c r="AB19" s="1050"/>
      <c r="AC19" s="828">
        <f t="shared" si="9"/>
        <v>4</v>
      </c>
      <c r="AD19" s="828" t="str">
        <f t="shared" si="10"/>
        <v>置戸町</v>
      </c>
      <c r="AE19" s="959">
        <f t="shared" si="11"/>
        <v>4470</v>
      </c>
      <c r="AF19" s="102"/>
      <c r="AG19" s="1">
        <v>4</v>
      </c>
      <c r="AH19" s="1" t="s">
        <v>617</v>
      </c>
      <c r="AI19" s="1052">
        <f t="shared" si="12"/>
        <v>3770</v>
      </c>
      <c r="AJ19" s="1050">
        <f>IFERROR(_xlfn.RANK.EQ(AI19,$AI$16:$AI$29,0)+COUNTIF(AI$16:AI19,AI19)-1,"-")</f>
        <v>3</v>
      </c>
      <c r="AK19" s="876"/>
      <c r="AL19" s="828">
        <f t="shared" si="13"/>
        <v>4</v>
      </c>
      <c r="AM19" s="828" t="str">
        <f t="shared" si="14"/>
        <v>上川</v>
      </c>
      <c r="AN19" s="959">
        <f t="shared" si="15"/>
        <v>2350</v>
      </c>
      <c r="AO19" s="1052">
        <f t="shared" si="16"/>
        <v>131300</v>
      </c>
      <c r="AP19" s="1050">
        <f>IFERROR(_xlfn.RANK.EQ(AO19,$AO$16:$AO$29,0)+COUNTIF(AO$16:AO19,AO19)-1,"-")</f>
        <v>3</v>
      </c>
      <c r="AQ19" s="876"/>
      <c r="AR19" s="828">
        <f t="shared" si="17"/>
        <v>4</v>
      </c>
      <c r="AS19" s="828" t="str">
        <f t="shared" si="18"/>
        <v>上川</v>
      </c>
      <c r="AT19" s="941">
        <f t="shared" si="19"/>
        <v>82000</v>
      </c>
      <c r="AU19" s="1052">
        <f t="shared" si="20"/>
        <v>3480</v>
      </c>
      <c r="AV19" s="1050">
        <f>IFERROR(_xlfn.RANK.EQ(AU19,$AU$16:$AU$29,0)+COUNTIF(AU$16:AU19,AU19)-1,"-")</f>
        <v>10</v>
      </c>
      <c r="AW19" s="869"/>
      <c r="AX19" s="870">
        <f t="shared" si="21"/>
        <v>4</v>
      </c>
      <c r="AY19" s="870" t="str">
        <f t="shared" si="22"/>
        <v>空知</v>
      </c>
      <c r="AZ19" s="1054">
        <f t="shared" si="23"/>
        <v>3750</v>
      </c>
    </row>
    <row r="20" spans="2:52" ht="22.5" customHeight="1">
      <c r="B20" s="608" t="s">
        <v>604</v>
      </c>
      <c r="C20" s="605" t="s">
        <v>622</v>
      </c>
      <c r="D20" s="606" t="s">
        <v>189</v>
      </c>
      <c r="E20" s="608" t="s">
        <v>603</v>
      </c>
      <c r="F20" s="606"/>
      <c r="G20" s="823">
        <v>399</v>
      </c>
      <c r="H20" s="823">
        <v>3610</v>
      </c>
      <c r="I20" s="823">
        <v>14400</v>
      </c>
      <c r="J20" s="823">
        <v>13300</v>
      </c>
      <c r="L20" s="346">
        <v>5</v>
      </c>
      <c r="M20" s="346" t="s">
        <v>359</v>
      </c>
      <c r="N20" s="104" t="str">
        <f t="shared" si="0"/>
        <v>x</v>
      </c>
      <c r="O20" s="1050" t="str">
        <f>IFERROR(_xlfn.RANK.EQ(N20,$N$16:$N$194,0)+COUNTIF(N$16:N20,N20)-1,"-")</f>
        <v>-</v>
      </c>
      <c r="P20" s="1050"/>
      <c r="Q20" s="828">
        <f t="shared" si="1"/>
        <v>5</v>
      </c>
      <c r="R20" s="828" t="str">
        <f t="shared" si="2"/>
        <v>網走市</v>
      </c>
      <c r="S20" s="941">
        <f t="shared" si="3"/>
        <v>2390</v>
      </c>
      <c r="T20" s="104" t="str">
        <f t="shared" si="4"/>
        <v>x</v>
      </c>
      <c r="U20" s="1050" t="str">
        <f>IFERROR(_xlfn.RANK.EQ(T20,$T$16:$T$194,0)+COUNTIF(T$16:T20,T20)-1,"-")</f>
        <v>-</v>
      </c>
      <c r="V20" s="1050"/>
      <c r="W20" s="828">
        <f t="shared" si="5"/>
        <v>5</v>
      </c>
      <c r="X20" s="828" t="str">
        <f t="shared" si="6"/>
        <v>幕別町</v>
      </c>
      <c r="Y20" s="941">
        <f t="shared" si="7"/>
        <v>95600</v>
      </c>
      <c r="Z20" s="104" t="str">
        <f t="shared" si="8"/>
        <v>x</v>
      </c>
      <c r="AA20" s="1050" t="str">
        <f>IFERROR(_xlfn.RANK.EQ(Z20,$Z$16:$Z$194,0)+COUNTIF(Z$16:Z20,Z20)-1,"-")</f>
        <v>-</v>
      </c>
      <c r="AB20" s="1050"/>
      <c r="AC20" s="828">
        <f t="shared" si="9"/>
        <v>5</v>
      </c>
      <c r="AD20" s="828" t="str">
        <f t="shared" si="10"/>
        <v>豊頃町</v>
      </c>
      <c r="AE20" s="959">
        <f t="shared" si="11"/>
        <v>4380</v>
      </c>
      <c r="AF20" s="102"/>
      <c r="AG20" s="1">
        <v>5</v>
      </c>
      <c r="AH20" s="1" t="s">
        <v>619</v>
      </c>
      <c r="AI20" s="1052">
        <f t="shared" si="12"/>
        <v>617</v>
      </c>
      <c r="AJ20" s="1050">
        <f>IFERROR(_xlfn.RANK.EQ(AI20,$AI$16:$AI$29,0)+COUNTIF(AI$16:AI20,AI20)-1,"-")</f>
        <v>7</v>
      </c>
      <c r="AK20" s="876"/>
      <c r="AL20" s="828">
        <f t="shared" si="13"/>
        <v>5</v>
      </c>
      <c r="AM20" s="828" t="str">
        <f t="shared" si="14"/>
        <v>檜山</v>
      </c>
      <c r="AN20" s="959">
        <f t="shared" si="15"/>
        <v>1030</v>
      </c>
      <c r="AO20" s="1052">
        <f t="shared" si="16"/>
        <v>23100</v>
      </c>
      <c r="AP20" s="1050">
        <f>IFERROR(_xlfn.RANK.EQ(AO20,$AO$16:$AO$29,0)+COUNTIF(AO$16:AO20,AO20)-1,"-")</f>
        <v>7</v>
      </c>
      <c r="AQ20" s="876"/>
      <c r="AR20" s="828">
        <f t="shared" si="17"/>
        <v>5</v>
      </c>
      <c r="AS20" s="828" t="str">
        <f t="shared" si="18"/>
        <v>檜山</v>
      </c>
      <c r="AT20" s="941">
        <f t="shared" si="19"/>
        <v>33600</v>
      </c>
      <c r="AU20" s="1052">
        <f t="shared" si="20"/>
        <v>3750</v>
      </c>
      <c r="AV20" s="1050">
        <f>IFERROR(_xlfn.RANK.EQ(AU20,$AU$16:$AU$29,0)+COUNTIF(AU$16:AU20,AU20)-1,"-")</f>
        <v>4</v>
      </c>
      <c r="AW20" s="869"/>
      <c r="AX20" s="870">
        <f t="shared" si="21"/>
        <v>5</v>
      </c>
      <c r="AY20" s="870" t="str">
        <f t="shared" si="22"/>
        <v>根室</v>
      </c>
      <c r="AZ20" s="1054">
        <f t="shared" si="23"/>
        <v>3630</v>
      </c>
    </row>
    <row r="21" spans="2:52" ht="22.5" customHeight="1">
      <c r="B21" s="608" t="s">
        <v>604</v>
      </c>
      <c r="C21" s="605" t="s">
        <v>624</v>
      </c>
      <c r="D21" s="606" t="s">
        <v>187</v>
      </c>
      <c r="E21" s="608" t="s">
        <v>603</v>
      </c>
      <c r="F21" s="606"/>
      <c r="G21" s="823">
        <v>383</v>
      </c>
      <c r="H21" s="823">
        <v>3630</v>
      </c>
      <c r="I21" s="823">
        <v>13900</v>
      </c>
      <c r="J21" s="823">
        <v>10900</v>
      </c>
      <c r="L21" s="346">
        <v>6</v>
      </c>
      <c r="M21" s="346" t="s">
        <v>300</v>
      </c>
      <c r="N21" s="104">
        <f t="shared" si="0"/>
        <v>3</v>
      </c>
      <c r="O21" s="1050">
        <f>IFERROR(_xlfn.RANK.EQ(N21,$N$16:$N$194,0)+COUNTIF(N$16:N21,N21)-1,"-")</f>
        <v>93</v>
      </c>
      <c r="P21" s="1050"/>
      <c r="Q21" s="828">
        <f t="shared" si="1"/>
        <v>6</v>
      </c>
      <c r="R21" s="828" t="str">
        <f t="shared" si="2"/>
        <v>小清水町</v>
      </c>
      <c r="S21" s="941">
        <f t="shared" si="3"/>
        <v>2160</v>
      </c>
      <c r="T21" s="104">
        <f t="shared" si="4"/>
        <v>82</v>
      </c>
      <c r="U21" s="1050">
        <f>IFERROR(_xlfn.RANK.EQ(T21,$T$16:$T$194,0)+COUNTIF(T$16:T21,T21)-1,"-")</f>
        <v>94</v>
      </c>
      <c r="V21" s="1050"/>
      <c r="W21" s="828">
        <f t="shared" si="5"/>
        <v>6</v>
      </c>
      <c r="X21" s="828" t="str">
        <f t="shared" si="6"/>
        <v>小清水町</v>
      </c>
      <c r="Y21" s="941">
        <f t="shared" si="7"/>
        <v>92200</v>
      </c>
      <c r="Z21" s="104">
        <f t="shared" si="8"/>
        <v>2470</v>
      </c>
      <c r="AA21" s="1050">
        <f>IFERROR(_xlfn.RANK.EQ(Z21,$Z$16:$Z$194,0)+COUNTIF(Z$16:Z21,Z21)-1,"-")</f>
        <v>98</v>
      </c>
      <c r="AB21" s="1050"/>
      <c r="AC21" s="828">
        <f t="shared" si="9"/>
        <v>6</v>
      </c>
      <c r="AD21" s="828" t="str">
        <f t="shared" si="10"/>
        <v>更別村</v>
      </c>
      <c r="AE21" s="959">
        <f t="shared" si="11"/>
        <v>4310</v>
      </c>
      <c r="AF21" s="102"/>
      <c r="AG21" s="1">
        <v>6</v>
      </c>
      <c r="AH21" s="1" t="s">
        <v>621</v>
      </c>
      <c r="AI21" s="1052">
        <f t="shared" si="12"/>
        <v>2350</v>
      </c>
      <c r="AJ21" s="1050">
        <f>IFERROR(_xlfn.RANK.EQ(AI21,$AI$16:$AI$29,0)+COUNTIF(AI$16:AI21,AI21)-1,"-")</f>
        <v>4</v>
      </c>
      <c r="AK21" s="876"/>
      <c r="AL21" s="828">
        <f t="shared" si="13"/>
        <v>6</v>
      </c>
      <c r="AM21" s="828" t="str">
        <f t="shared" si="14"/>
        <v>石狩</v>
      </c>
      <c r="AN21" s="959">
        <f t="shared" si="15"/>
        <v>737</v>
      </c>
      <c r="AO21" s="1052">
        <f t="shared" si="16"/>
        <v>82000</v>
      </c>
      <c r="AP21" s="1050">
        <f>IFERROR(_xlfn.RANK.EQ(AO21,$AO$16:$AO$29,0)+COUNTIF(AO$16:AO21,AO21)-1,"-")</f>
        <v>4</v>
      </c>
      <c r="AQ21" s="876"/>
      <c r="AR21" s="828">
        <f t="shared" si="17"/>
        <v>6</v>
      </c>
      <c r="AS21" s="828" t="str">
        <f t="shared" si="18"/>
        <v>石狩</v>
      </c>
      <c r="AT21" s="941">
        <f t="shared" si="19"/>
        <v>26400</v>
      </c>
      <c r="AU21" s="1052">
        <f t="shared" si="20"/>
        <v>3490</v>
      </c>
      <c r="AV21" s="1050">
        <f>IFERROR(_xlfn.RANK.EQ(AU21,$AU$16:$AU$29,0)+COUNTIF(AU$16:AU21,AU21)-1,"-")</f>
        <v>9</v>
      </c>
      <c r="AW21" s="869"/>
      <c r="AX21" s="870">
        <f t="shared" si="21"/>
        <v>6</v>
      </c>
      <c r="AY21" s="870" t="str">
        <f t="shared" si="22"/>
        <v>釧路</v>
      </c>
      <c r="AZ21" s="1054">
        <f t="shared" si="23"/>
        <v>3610</v>
      </c>
    </row>
    <row r="22" spans="2:52" ht="22.5" customHeight="1">
      <c r="B22" s="608" t="s">
        <v>604</v>
      </c>
      <c r="C22" s="605" t="s">
        <v>604</v>
      </c>
      <c r="D22" s="606" t="s">
        <v>188</v>
      </c>
      <c r="E22" s="605" t="s">
        <v>626</v>
      </c>
      <c r="F22" s="606" t="s">
        <v>339</v>
      </c>
      <c r="G22" s="824" t="s">
        <v>888</v>
      </c>
      <c r="H22" s="824">
        <v>3660</v>
      </c>
      <c r="I22" s="824" t="s">
        <v>888</v>
      </c>
      <c r="J22" s="824" t="s">
        <v>888</v>
      </c>
      <c r="L22" s="346">
        <v>7</v>
      </c>
      <c r="M22" s="346" t="s">
        <v>208</v>
      </c>
      <c r="N22" s="104">
        <f t="shared" si="0"/>
        <v>3520</v>
      </c>
      <c r="O22" s="1050">
        <f>IFERROR(_xlfn.RANK.EQ(N22,$N$16:$N$194,0)+COUNTIF(N$16:N22,N22)-1,"-")</f>
        <v>1</v>
      </c>
      <c r="P22" s="1050"/>
      <c r="Q22" s="828">
        <f t="shared" si="1"/>
        <v>6</v>
      </c>
      <c r="R22" s="828" t="str">
        <f t="shared" si="2"/>
        <v>音更町</v>
      </c>
      <c r="S22" s="941">
        <f t="shared" si="3"/>
        <v>2160</v>
      </c>
      <c r="T22" s="104">
        <f t="shared" si="4"/>
        <v>135000</v>
      </c>
      <c r="U22" s="1050">
        <f>IFERROR(_xlfn.RANK.EQ(T22,$T$16:$T$194,0)+COUNTIF(T$16:T22,T22)-1,"-")</f>
        <v>1</v>
      </c>
      <c r="V22" s="1050"/>
      <c r="W22" s="828">
        <f t="shared" si="5"/>
        <v>7</v>
      </c>
      <c r="X22" s="828" t="str">
        <f t="shared" si="6"/>
        <v>更別村</v>
      </c>
      <c r="Y22" s="941">
        <f t="shared" si="7"/>
        <v>88000</v>
      </c>
      <c r="Z22" s="104">
        <f t="shared" si="8"/>
        <v>3840</v>
      </c>
      <c r="AA22" s="1050">
        <f>IFERROR(_xlfn.RANK.EQ(Z22,$Z$16:$Z$194,0)+COUNTIF(Z$16:Z22,Z22)-1,"-")</f>
        <v>33</v>
      </c>
      <c r="AB22" s="1050"/>
      <c r="AC22" s="828">
        <f t="shared" si="9"/>
        <v>7</v>
      </c>
      <c r="AD22" s="828" t="str">
        <f t="shared" si="10"/>
        <v>斜里町</v>
      </c>
      <c r="AE22" s="959">
        <f t="shared" si="11"/>
        <v>4290</v>
      </c>
      <c r="AF22" s="102"/>
      <c r="AG22" s="1">
        <v>7</v>
      </c>
      <c r="AH22" s="1" t="s">
        <v>623</v>
      </c>
      <c r="AI22" s="1052">
        <f t="shared" si="12"/>
        <v>18</v>
      </c>
      <c r="AJ22" s="1050">
        <f>IFERROR(_xlfn.RANK.EQ(AI22,$AI$16:$AI$29,0)+COUNTIF(AI$16:AI22,AI22)-1,"-")</f>
        <v>13</v>
      </c>
      <c r="AK22" s="876"/>
      <c r="AL22" s="828">
        <f t="shared" si="13"/>
        <v>7</v>
      </c>
      <c r="AM22" s="828" t="str">
        <f t="shared" si="14"/>
        <v>空知</v>
      </c>
      <c r="AN22" s="959">
        <f t="shared" si="15"/>
        <v>617</v>
      </c>
      <c r="AO22" s="1052">
        <f t="shared" si="16"/>
        <v>339</v>
      </c>
      <c r="AP22" s="1050">
        <f>IFERROR(_xlfn.RANK.EQ(AO22,$AO$16:$AO$29,0)+COUNTIF(AO$16:AO22,AO22)-1,"-")</f>
        <v>13</v>
      </c>
      <c r="AQ22" s="876"/>
      <c r="AR22" s="828">
        <f t="shared" si="17"/>
        <v>7</v>
      </c>
      <c r="AS22" s="828" t="str">
        <f t="shared" si="18"/>
        <v>空知</v>
      </c>
      <c r="AT22" s="941">
        <f t="shared" si="19"/>
        <v>23100</v>
      </c>
      <c r="AU22" s="1052">
        <f t="shared" si="20"/>
        <v>1920</v>
      </c>
      <c r="AV22" s="1050">
        <f>IFERROR(_xlfn.RANK.EQ(AU22,$AU$16:$AU$29,0)+COUNTIF(AU$16:AU22,AU22)-1,"-")</f>
        <v>13</v>
      </c>
      <c r="AW22" s="869"/>
      <c r="AX22" s="870">
        <f t="shared" si="21"/>
        <v>7</v>
      </c>
      <c r="AY22" s="870" t="str">
        <f t="shared" si="22"/>
        <v>石狩</v>
      </c>
      <c r="AZ22" s="1054">
        <f t="shared" si="23"/>
        <v>3580</v>
      </c>
    </row>
    <row r="23" spans="2:52" ht="22.5" customHeight="1">
      <c r="B23" s="608" t="s">
        <v>604</v>
      </c>
      <c r="C23" s="605" t="s">
        <v>604</v>
      </c>
      <c r="D23" s="606" t="s">
        <v>188</v>
      </c>
      <c r="E23" s="605" t="s">
        <v>628</v>
      </c>
      <c r="F23" s="606" t="s">
        <v>215</v>
      </c>
      <c r="G23" s="824">
        <v>72</v>
      </c>
      <c r="H23" s="824">
        <v>3610</v>
      </c>
      <c r="I23" s="824">
        <v>2600</v>
      </c>
      <c r="J23" s="824">
        <v>2280</v>
      </c>
      <c r="L23" s="346">
        <v>8</v>
      </c>
      <c r="M23" s="346" t="s">
        <v>214</v>
      </c>
      <c r="N23" s="104">
        <f t="shared" si="0"/>
        <v>1710</v>
      </c>
      <c r="O23" s="1050">
        <f>IFERROR(_xlfn.RANK.EQ(N23,$N$16:$N$194,0)+COUNTIF(N$16:N23,N23)-1,"-")</f>
        <v>12</v>
      </c>
      <c r="P23" s="1050"/>
      <c r="Q23" s="828">
        <f t="shared" si="1"/>
        <v>8</v>
      </c>
      <c r="R23" s="828" t="str">
        <f t="shared" si="2"/>
        <v>士幌町</v>
      </c>
      <c r="S23" s="941">
        <f t="shared" si="3"/>
        <v>2060</v>
      </c>
      <c r="T23" s="104">
        <f t="shared" si="4"/>
        <v>72400</v>
      </c>
      <c r="U23" s="1050">
        <f>IFERROR(_xlfn.RANK.EQ(T23,$T$16:$T$194,0)+COUNTIF(T$16:T23,T23)-1,"-")</f>
        <v>12</v>
      </c>
      <c r="V23" s="1050"/>
      <c r="W23" s="828">
        <f t="shared" si="5"/>
        <v>8</v>
      </c>
      <c r="X23" s="828" t="str">
        <f t="shared" si="6"/>
        <v>大空町</v>
      </c>
      <c r="Y23" s="941">
        <f t="shared" si="7"/>
        <v>87300</v>
      </c>
      <c r="Z23" s="104">
        <f t="shared" si="8"/>
        <v>4240</v>
      </c>
      <c r="AA23" s="1050">
        <f>IFERROR(_xlfn.RANK.EQ(Z23,$Z$16:$Z$194,0)+COUNTIF(Z$16:Z23,Z23)-1,"-")</f>
        <v>9</v>
      </c>
      <c r="AB23" s="1050"/>
      <c r="AC23" s="828">
        <f t="shared" si="9"/>
        <v>8</v>
      </c>
      <c r="AD23" s="828" t="str">
        <f t="shared" si="10"/>
        <v>小清水町</v>
      </c>
      <c r="AE23" s="959">
        <f t="shared" si="11"/>
        <v>4280</v>
      </c>
      <c r="AF23" s="102"/>
      <c r="AG23" s="1">
        <v>8</v>
      </c>
      <c r="AH23" s="1" t="s">
        <v>625</v>
      </c>
      <c r="AI23" s="1052">
        <f t="shared" si="12"/>
        <v>11</v>
      </c>
      <c r="AJ23" s="1050">
        <f>IFERROR(_xlfn.RANK.EQ(AI23,$AI$16:$AI$29,0)+COUNTIF(AI$16:AI23,AI23)-1,"-")</f>
        <v>14</v>
      </c>
      <c r="AK23" s="876"/>
      <c r="AL23" s="828">
        <f t="shared" si="13"/>
        <v>8</v>
      </c>
      <c r="AM23" s="828" t="str">
        <f t="shared" si="14"/>
        <v>胆振</v>
      </c>
      <c r="AN23" s="959">
        <f t="shared" si="15"/>
        <v>546</v>
      </c>
      <c r="AO23" s="1052">
        <f t="shared" si="16"/>
        <v>184</v>
      </c>
      <c r="AP23" s="1050">
        <f>IFERROR(_xlfn.RANK.EQ(AO23,$AO$16:$AO$29,0)+COUNTIF(AO$16:AO23,AO23)-1,"-")</f>
        <v>14</v>
      </c>
      <c r="AQ23" s="876"/>
      <c r="AR23" s="828">
        <f t="shared" si="17"/>
        <v>8</v>
      </c>
      <c r="AS23" s="828" t="str">
        <f t="shared" si="18"/>
        <v>胆振</v>
      </c>
      <c r="AT23" s="941">
        <f t="shared" si="19"/>
        <v>19600</v>
      </c>
      <c r="AU23" s="1052">
        <f t="shared" si="20"/>
        <v>1640</v>
      </c>
      <c r="AV23" s="1050">
        <f>IFERROR(_xlfn.RANK.EQ(AU23,$AU$16:$AU$29,0)+COUNTIF(AU$16:AU23,AU23)-1,"-")</f>
        <v>14</v>
      </c>
      <c r="AW23" s="869"/>
      <c r="AX23" s="870">
        <f t="shared" si="21"/>
        <v>7</v>
      </c>
      <c r="AY23" s="870" t="str">
        <f t="shared" si="22"/>
        <v>胆振</v>
      </c>
      <c r="AZ23" s="1054">
        <f t="shared" si="23"/>
        <v>3580</v>
      </c>
    </row>
    <row r="24" spans="2:52" ht="22.5" customHeight="1">
      <c r="B24" s="608" t="s">
        <v>604</v>
      </c>
      <c r="C24" s="605" t="s">
        <v>604</v>
      </c>
      <c r="D24" s="606" t="s">
        <v>188</v>
      </c>
      <c r="E24" s="605" t="s">
        <v>630</v>
      </c>
      <c r="F24" s="606" t="s">
        <v>241</v>
      </c>
      <c r="G24" s="824">
        <v>159</v>
      </c>
      <c r="H24" s="824">
        <v>3840</v>
      </c>
      <c r="I24" s="824">
        <v>6110</v>
      </c>
      <c r="J24" s="824">
        <v>2050</v>
      </c>
      <c r="L24" s="346">
        <v>9</v>
      </c>
      <c r="M24" s="346" t="s">
        <v>354</v>
      </c>
      <c r="N24" s="104">
        <f t="shared" si="0"/>
        <v>2</v>
      </c>
      <c r="O24" s="1050">
        <f>IFERROR(_xlfn.RANK.EQ(N24,$N$16:$N$194,0)+COUNTIF(N$16:N24,N24)-1,"-")</f>
        <v>98</v>
      </c>
      <c r="P24" s="1050"/>
      <c r="Q24" s="828">
        <f t="shared" si="1"/>
        <v>9</v>
      </c>
      <c r="R24" s="828" t="str">
        <f t="shared" si="2"/>
        <v>更別村</v>
      </c>
      <c r="S24" s="941">
        <f t="shared" si="3"/>
        <v>2040</v>
      </c>
      <c r="T24" s="104">
        <f t="shared" si="4"/>
        <v>48</v>
      </c>
      <c r="U24" s="1050">
        <f>IFERROR(_xlfn.RANK.EQ(T24,$T$16:$T$194,0)+COUNTIF(T$16:T24,T24)-1,"-")</f>
        <v>100</v>
      </c>
      <c r="V24" s="1050"/>
      <c r="W24" s="828">
        <f t="shared" si="5"/>
        <v>9</v>
      </c>
      <c r="X24" s="828" t="str">
        <f t="shared" si="6"/>
        <v>士幌町</v>
      </c>
      <c r="Y24" s="941">
        <f t="shared" si="7"/>
        <v>86900</v>
      </c>
      <c r="Z24" s="104">
        <f t="shared" si="8"/>
        <v>2400</v>
      </c>
      <c r="AA24" s="1050">
        <f>IFERROR(_xlfn.RANK.EQ(Z24,$Z$16:$Z$194,0)+COUNTIF(Z$16:Z24,Z24)-1,"-")</f>
        <v>99</v>
      </c>
      <c r="AB24" s="1050"/>
      <c r="AC24" s="828">
        <f t="shared" si="9"/>
        <v>9</v>
      </c>
      <c r="AD24" s="828" t="str">
        <f t="shared" si="10"/>
        <v>北見市</v>
      </c>
      <c r="AE24" s="959">
        <f t="shared" si="11"/>
        <v>4240</v>
      </c>
      <c r="AF24" s="102"/>
      <c r="AG24" s="1">
        <v>9</v>
      </c>
      <c r="AH24" s="1" t="s">
        <v>627</v>
      </c>
      <c r="AI24" s="1052">
        <f t="shared" si="12"/>
        <v>15800</v>
      </c>
      <c r="AJ24" s="1050">
        <f>IFERROR(_xlfn.RANK.EQ(AI24,$AI$16:$AI$29,0)+COUNTIF(AI$16:AI24,AI24)-1,"-")</f>
        <v>2</v>
      </c>
      <c r="AK24" s="876"/>
      <c r="AL24" s="828">
        <f t="shared" si="13"/>
        <v>9</v>
      </c>
      <c r="AM24" s="828" t="str">
        <f t="shared" si="14"/>
        <v>渡島</v>
      </c>
      <c r="AN24" s="959">
        <f t="shared" si="15"/>
        <v>497</v>
      </c>
      <c r="AO24" s="1052">
        <f t="shared" si="16"/>
        <v>664500</v>
      </c>
      <c r="AP24" s="1050">
        <f>IFERROR(_xlfn.RANK.EQ(AO24,$AO$16:$AO$29,0)+COUNTIF(AO$16:AO24,AO24)-1,"-")</f>
        <v>2</v>
      </c>
      <c r="AQ24" s="876"/>
      <c r="AR24" s="828">
        <f t="shared" si="17"/>
        <v>9</v>
      </c>
      <c r="AS24" s="828" t="str">
        <f t="shared" si="18"/>
        <v>釧路</v>
      </c>
      <c r="AT24" s="941">
        <f t="shared" si="19"/>
        <v>14400</v>
      </c>
      <c r="AU24" s="1052">
        <f t="shared" si="20"/>
        <v>4210</v>
      </c>
      <c r="AV24" s="1050">
        <f>IFERROR(_xlfn.RANK.EQ(AU24,$AU$16:$AU$29,0)+COUNTIF(AU$16:AU24,AU24)-1,"-")</f>
        <v>1</v>
      </c>
      <c r="AW24" s="869"/>
      <c r="AX24" s="870">
        <f t="shared" si="21"/>
        <v>9</v>
      </c>
      <c r="AY24" s="870" t="str">
        <f t="shared" si="22"/>
        <v>上川</v>
      </c>
      <c r="AZ24" s="1054">
        <f t="shared" si="23"/>
        <v>3490</v>
      </c>
    </row>
    <row r="25" spans="2:52" ht="22.5" customHeight="1">
      <c r="B25" s="608" t="s">
        <v>604</v>
      </c>
      <c r="C25" s="605" t="s">
        <v>604</v>
      </c>
      <c r="D25" s="606" t="s">
        <v>188</v>
      </c>
      <c r="E25" s="605" t="s">
        <v>632</v>
      </c>
      <c r="F25" s="606" t="s">
        <v>279</v>
      </c>
      <c r="G25" s="824">
        <v>245</v>
      </c>
      <c r="H25" s="824">
        <v>3950</v>
      </c>
      <c r="I25" s="824">
        <v>9680</v>
      </c>
      <c r="J25" s="824">
        <v>7810</v>
      </c>
      <c r="L25" s="346">
        <v>10</v>
      </c>
      <c r="M25" s="346" t="s">
        <v>198</v>
      </c>
      <c r="N25" s="104">
        <f t="shared" si="0"/>
        <v>59</v>
      </c>
      <c r="O25" s="1050">
        <f>IFERROR(_xlfn.RANK.EQ(N25,$N$16:$N$194,0)+COUNTIF(N$16:N25,N25)-1,"-")</f>
        <v>66</v>
      </c>
      <c r="P25" s="1050"/>
      <c r="Q25" s="828">
        <f t="shared" si="1"/>
        <v>10</v>
      </c>
      <c r="R25" s="828" t="str">
        <f t="shared" si="2"/>
        <v>大空町</v>
      </c>
      <c r="S25" s="941">
        <f t="shared" si="3"/>
        <v>1920</v>
      </c>
      <c r="T25" s="104">
        <f t="shared" si="4"/>
        <v>1840</v>
      </c>
      <c r="U25" s="1050">
        <f>IFERROR(_xlfn.RANK.EQ(T25,$T$16:$T$194,0)+COUNTIF(T$16:T25,T25)-1,"-")</f>
        <v>65</v>
      </c>
      <c r="V25" s="1050"/>
      <c r="W25" s="828">
        <f t="shared" si="5"/>
        <v>10</v>
      </c>
      <c r="X25" s="828" t="str">
        <f t="shared" si="6"/>
        <v>音更町</v>
      </c>
      <c r="Y25" s="941">
        <f t="shared" si="7"/>
        <v>82600</v>
      </c>
      <c r="Z25" s="104">
        <f t="shared" si="8"/>
        <v>3120</v>
      </c>
      <c r="AA25" s="1050">
        <f>IFERROR(_xlfn.RANK.EQ(Z25,$Z$16:$Z$194,0)+COUNTIF(Z$16:Z25,Z25)-1,"-")</f>
        <v>76</v>
      </c>
      <c r="AB25" s="1050"/>
      <c r="AC25" s="828">
        <f t="shared" si="9"/>
        <v>9</v>
      </c>
      <c r="AD25" s="828" t="str">
        <f t="shared" si="10"/>
        <v>網走市</v>
      </c>
      <c r="AE25" s="959">
        <f t="shared" si="11"/>
        <v>4240</v>
      </c>
      <c r="AF25" s="102"/>
      <c r="AG25" s="1">
        <v>10</v>
      </c>
      <c r="AH25" s="1" t="s">
        <v>629</v>
      </c>
      <c r="AI25" s="1052">
        <f t="shared" si="12"/>
        <v>546</v>
      </c>
      <c r="AJ25" s="1050">
        <f>IFERROR(_xlfn.RANK.EQ(AI25,$AI$16:$AI$29,0)+COUNTIF(AI$16:AI25,AI25)-1,"-")</f>
        <v>8</v>
      </c>
      <c r="AK25" s="876"/>
      <c r="AL25" s="828">
        <f t="shared" si="13"/>
        <v>10</v>
      </c>
      <c r="AM25" s="828" t="str">
        <f t="shared" si="14"/>
        <v>釧路</v>
      </c>
      <c r="AN25" s="959">
        <f t="shared" si="15"/>
        <v>399</v>
      </c>
      <c r="AO25" s="1052">
        <f t="shared" si="16"/>
        <v>19600</v>
      </c>
      <c r="AP25" s="1050">
        <f>IFERROR(_xlfn.RANK.EQ(AO25,$AO$16:$AO$29,0)+COUNTIF(AO$16:AO25,AO25)-1,"-")</f>
        <v>8</v>
      </c>
      <c r="AQ25" s="876"/>
      <c r="AR25" s="828">
        <f t="shared" si="17"/>
        <v>10</v>
      </c>
      <c r="AS25" s="828" t="str">
        <f t="shared" si="18"/>
        <v>渡島</v>
      </c>
      <c r="AT25" s="941">
        <f t="shared" si="19"/>
        <v>14200</v>
      </c>
      <c r="AU25" s="1052">
        <f t="shared" si="20"/>
        <v>3580</v>
      </c>
      <c r="AV25" s="1050">
        <f>IFERROR(_xlfn.RANK.EQ(AU25,$AU$16:$AU$29,0)+COUNTIF(AU$16:AU25,AU25)-1,"-")</f>
        <v>8</v>
      </c>
      <c r="AW25" s="869"/>
      <c r="AX25" s="870">
        <f t="shared" si="21"/>
        <v>10</v>
      </c>
      <c r="AY25" s="870" t="str">
        <f t="shared" si="22"/>
        <v>後志</v>
      </c>
      <c r="AZ25" s="1054">
        <f t="shared" si="23"/>
        <v>3480</v>
      </c>
    </row>
    <row r="26" spans="2:52" ht="22.5" customHeight="1">
      <c r="B26" s="608" t="s">
        <v>604</v>
      </c>
      <c r="C26" s="605" t="s">
        <v>604</v>
      </c>
      <c r="D26" s="606" t="s">
        <v>188</v>
      </c>
      <c r="E26" s="605" t="s">
        <v>634</v>
      </c>
      <c r="F26" s="606" t="s">
        <v>311</v>
      </c>
      <c r="G26" s="824">
        <v>49</v>
      </c>
      <c r="H26" s="824">
        <v>3110</v>
      </c>
      <c r="I26" s="824">
        <v>1520</v>
      </c>
      <c r="J26" s="824">
        <v>1170</v>
      </c>
      <c r="L26" s="346">
        <v>11</v>
      </c>
      <c r="M26" s="346" t="s">
        <v>205</v>
      </c>
      <c r="N26" s="104">
        <f t="shared" si="0"/>
        <v>2390</v>
      </c>
      <c r="O26" s="1050">
        <f>IFERROR(_xlfn.RANK.EQ(N26,$N$16:$N$194,0)+COUNTIF(N$16:N26,N26)-1,"-")</f>
        <v>5</v>
      </c>
      <c r="P26" s="1050"/>
      <c r="Q26" s="828">
        <f t="shared" si="1"/>
        <v>11</v>
      </c>
      <c r="R26" s="828" t="str">
        <f t="shared" si="2"/>
        <v>清里町</v>
      </c>
      <c r="S26" s="941">
        <f t="shared" si="3"/>
        <v>1840</v>
      </c>
      <c r="T26" s="104">
        <f t="shared" si="4"/>
        <v>101200</v>
      </c>
      <c r="U26" s="1050">
        <f>IFERROR(_xlfn.RANK.EQ(T26,$T$16:$T$194,0)+COUNTIF(T$16:T26,T26)-1,"-")</f>
        <v>4</v>
      </c>
      <c r="V26" s="1050"/>
      <c r="W26" s="828">
        <f t="shared" si="5"/>
        <v>11</v>
      </c>
      <c r="X26" s="828" t="str">
        <f t="shared" si="6"/>
        <v>清里町</v>
      </c>
      <c r="Y26" s="941">
        <f t="shared" si="7"/>
        <v>73000</v>
      </c>
      <c r="Z26" s="104">
        <f t="shared" si="8"/>
        <v>4240</v>
      </c>
      <c r="AA26" s="1050">
        <f>IFERROR(_xlfn.RANK.EQ(Z26,$Z$16:$Z$194,0)+COUNTIF(Z$16:Z26,Z26)-1,"-")</f>
        <v>10</v>
      </c>
      <c r="AB26" s="1050"/>
      <c r="AC26" s="828">
        <f t="shared" si="9"/>
        <v>11</v>
      </c>
      <c r="AD26" s="828" t="str">
        <f t="shared" si="10"/>
        <v>士幌町</v>
      </c>
      <c r="AE26" s="959">
        <f t="shared" si="11"/>
        <v>4220</v>
      </c>
      <c r="AF26" s="102"/>
      <c r="AG26" s="1">
        <v>11</v>
      </c>
      <c r="AH26" s="1" t="s">
        <v>631</v>
      </c>
      <c r="AI26" s="1052">
        <f t="shared" si="12"/>
        <v>80</v>
      </c>
      <c r="AJ26" s="1050">
        <f>IFERROR(_xlfn.RANK.EQ(AI26,$AI$16:$AI$29,0)+COUNTIF(AI$16:AI26,AI26)-1,"-")</f>
        <v>12</v>
      </c>
      <c r="AK26" s="876"/>
      <c r="AL26" s="828">
        <f t="shared" si="13"/>
        <v>11</v>
      </c>
      <c r="AM26" s="828" t="str">
        <f t="shared" si="14"/>
        <v>根室</v>
      </c>
      <c r="AN26" s="959">
        <f t="shared" si="15"/>
        <v>383</v>
      </c>
      <c r="AO26" s="1052">
        <f t="shared" si="16"/>
        <v>3270</v>
      </c>
      <c r="AP26" s="1050">
        <f>IFERROR(_xlfn.RANK.EQ(AO26,$AO$16:$AO$29,0)+COUNTIF(AO$16:AO26,AO26)-1,"-")</f>
        <v>12</v>
      </c>
      <c r="AQ26" s="876"/>
      <c r="AR26" s="828">
        <f t="shared" si="17"/>
        <v>11</v>
      </c>
      <c r="AS26" s="828" t="str">
        <f t="shared" si="18"/>
        <v>根室</v>
      </c>
      <c r="AT26" s="941">
        <f t="shared" si="19"/>
        <v>13900</v>
      </c>
      <c r="AU26" s="1052">
        <f t="shared" si="20"/>
        <v>4080</v>
      </c>
      <c r="AV26" s="1050">
        <f>IFERROR(_xlfn.RANK.EQ(AU26,$AU$16:$AU$29,0)+COUNTIF(AU$16:AU26,AU26)-1,"-")</f>
        <v>2</v>
      </c>
      <c r="AW26" s="869"/>
      <c r="AX26" s="870">
        <f t="shared" si="21"/>
        <v>11</v>
      </c>
      <c r="AY26" s="870" t="str">
        <f t="shared" si="22"/>
        <v>檜山</v>
      </c>
      <c r="AZ26" s="1054">
        <f t="shared" si="23"/>
        <v>3260</v>
      </c>
    </row>
    <row r="27" spans="2:52" ht="22.5" customHeight="1">
      <c r="B27" s="608" t="s">
        <v>604</v>
      </c>
      <c r="C27" s="605" t="s">
        <v>604</v>
      </c>
      <c r="D27" s="606" t="s">
        <v>188</v>
      </c>
      <c r="E27" s="605" t="s">
        <v>636</v>
      </c>
      <c r="F27" s="606" t="s">
        <v>288</v>
      </c>
      <c r="G27" s="824">
        <v>116</v>
      </c>
      <c r="H27" s="824">
        <v>3030</v>
      </c>
      <c r="I27" s="824">
        <v>3520</v>
      </c>
      <c r="J27" s="824">
        <v>2940</v>
      </c>
      <c r="L27" s="346">
        <v>12</v>
      </c>
      <c r="M27" s="346" t="s">
        <v>319</v>
      </c>
      <c r="N27" s="104" t="str">
        <f t="shared" si="0"/>
        <v>x</v>
      </c>
      <c r="O27" s="1050" t="str">
        <f>IFERROR(_xlfn.RANK.EQ(N27,$N$16:$N$194,0)+COUNTIF(N$16:N27,N27)-1,"-")</f>
        <v>-</v>
      </c>
      <c r="P27" s="1050"/>
      <c r="Q27" s="828">
        <f t="shared" si="1"/>
        <v>12</v>
      </c>
      <c r="R27" s="828" t="str">
        <f t="shared" si="2"/>
        <v>北見市</v>
      </c>
      <c r="S27" s="941">
        <f t="shared" si="3"/>
        <v>1710</v>
      </c>
      <c r="T27" s="104" t="str">
        <f t="shared" si="4"/>
        <v>x</v>
      </c>
      <c r="U27" s="1050" t="str">
        <f>IFERROR(_xlfn.RANK.EQ(T27,$T$16:$T$194,0)+COUNTIF(T$16:T27,T27)-1,"-")</f>
        <v>-</v>
      </c>
      <c r="V27" s="1050"/>
      <c r="W27" s="828">
        <f t="shared" si="5"/>
        <v>12</v>
      </c>
      <c r="X27" s="828" t="str">
        <f t="shared" si="6"/>
        <v>北見市</v>
      </c>
      <c r="Y27" s="941">
        <f t="shared" si="7"/>
        <v>72400</v>
      </c>
      <c r="Z27" s="104" t="str">
        <f t="shared" si="8"/>
        <v>x</v>
      </c>
      <c r="AA27" s="1050" t="str">
        <f>IFERROR(_xlfn.RANK.EQ(Z27,$Z$16:$Z$194,0)+COUNTIF(Z$16:Z27,Z27)-1,"-")</f>
        <v>-</v>
      </c>
      <c r="AB27" s="1050"/>
      <c r="AC27" s="828">
        <f t="shared" si="9"/>
        <v>12</v>
      </c>
      <c r="AD27" s="828" t="str">
        <f t="shared" si="10"/>
        <v>浦幌町</v>
      </c>
      <c r="AE27" s="959">
        <f t="shared" si="11"/>
        <v>4190</v>
      </c>
      <c r="AF27" s="102"/>
      <c r="AG27" s="1">
        <v>12</v>
      </c>
      <c r="AH27" s="1" t="s">
        <v>633</v>
      </c>
      <c r="AI27" s="1052">
        <f t="shared" si="12"/>
        <v>22300</v>
      </c>
      <c r="AJ27" s="1050">
        <f>IFERROR(_xlfn.RANK.EQ(AI27,$AI$16:$AI$29,0)+COUNTIF(AI$16:AI27,AI27)-1,"-")</f>
        <v>1</v>
      </c>
      <c r="AK27" s="876"/>
      <c r="AL27" s="828">
        <f t="shared" si="13"/>
        <v>12</v>
      </c>
      <c r="AM27" s="828" t="str">
        <f t="shared" si="14"/>
        <v>日高</v>
      </c>
      <c r="AN27" s="959">
        <f t="shared" si="15"/>
        <v>80</v>
      </c>
      <c r="AO27" s="1052">
        <f t="shared" si="16"/>
        <v>889700</v>
      </c>
      <c r="AP27" s="1050">
        <f>IFERROR(_xlfn.RANK.EQ(AO27,$AO$16:$AO$29,0)+COUNTIF(AO$16:AO27,AO27)-1,"-")</f>
        <v>1</v>
      </c>
      <c r="AQ27" s="876"/>
      <c r="AR27" s="828">
        <f t="shared" si="17"/>
        <v>12</v>
      </c>
      <c r="AS27" s="828" t="str">
        <f t="shared" si="18"/>
        <v>日高</v>
      </c>
      <c r="AT27" s="941">
        <f t="shared" si="19"/>
        <v>3270</v>
      </c>
      <c r="AU27" s="1052">
        <f t="shared" si="20"/>
        <v>3990</v>
      </c>
      <c r="AV27" s="1050">
        <f>IFERROR(_xlfn.RANK.EQ(AU27,$AU$16:$AU$29,0)+COUNTIF(AU$16:AU27,AU27)-1,"-")</f>
        <v>3</v>
      </c>
      <c r="AW27" s="869"/>
      <c r="AX27" s="870">
        <f t="shared" si="21"/>
        <v>12</v>
      </c>
      <c r="AY27" s="870" t="str">
        <f t="shared" si="22"/>
        <v>渡島</v>
      </c>
      <c r="AZ27" s="1054">
        <f t="shared" si="23"/>
        <v>2870</v>
      </c>
    </row>
    <row r="28" spans="2:52" ht="22.5" customHeight="1">
      <c r="B28" s="608" t="s">
        <v>604</v>
      </c>
      <c r="C28" s="605" t="s">
        <v>604</v>
      </c>
      <c r="D28" s="606" t="s">
        <v>188</v>
      </c>
      <c r="E28" s="605" t="s">
        <v>638</v>
      </c>
      <c r="F28" s="606" t="s">
        <v>222</v>
      </c>
      <c r="G28" s="824">
        <v>62</v>
      </c>
      <c r="H28" s="824">
        <v>2860</v>
      </c>
      <c r="I28" s="824">
        <v>1780</v>
      </c>
      <c r="J28" s="824">
        <v>1570</v>
      </c>
      <c r="L28" s="346">
        <v>13</v>
      </c>
      <c r="M28" s="346" t="s">
        <v>348</v>
      </c>
      <c r="N28" s="104" t="str">
        <f t="shared" si="0"/>
        <v>x</v>
      </c>
      <c r="O28" s="1050" t="str">
        <f>IFERROR(_xlfn.RANK.EQ(N28,$N$16:$N$194,0)+COUNTIF(N$16:N28,N28)-1,"-")</f>
        <v>-</v>
      </c>
      <c r="P28" s="1050"/>
      <c r="Q28" s="828">
        <f t="shared" si="1"/>
        <v>13</v>
      </c>
      <c r="R28" s="828" t="str">
        <f t="shared" si="2"/>
        <v>美幌町</v>
      </c>
      <c r="S28" s="941">
        <f t="shared" si="3"/>
        <v>1320</v>
      </c>
      <c r="T28" s="104" t="str">
        <f t="shared" si="4"/>
        <v>x</v>
      </c>
      <c r="U28" s="1050" t="str">
        <f>IFERROR(_xlfn.RANK.EQ(T28,$T$16:$T$194,0)+COUNTIF(T$16:T28,T28)-1,"-")</f>
        <v>-</v>
      </c>
      <c r="V28" s="1050"/>
      <c r="W28" s="828">
        <f t="shared" si="5"/>
        <v>13</v>
      </c>
      <c r="X28" s="828" t="str">
        <f t="shared" si="6"/>
        <v>美幌町</v>
      </c>
      <c r="Y28" s="941">
        <f t="shared" si="7"/>
        <v>51800</v>
      </c>
      <c r="Z28" s="104" t="str">
        <f t="shared" si="8"/>
        <v>x</v>
      </c>
      <c r="AA28" s="1050" t="str">
        <f>IFERROR(_xlfn.RANK.EQ(Z28,$Z$16:$Z$194,0)+COUNTIF(Z$16:Z28,Z28)-1,"-")</f>
        <v>-</v>
      </c>
      <c r="AB28" s="1050"/>
      <c r="AC28" s="828">
        <f t="shared" si="9"/>
        <v>13</v>
      </c>
      <c r="AD28" s="828" t="str">
        <f t="shared" si="10"/>
        <v>栗山町</v>
      </c>
      <c r="AE28" s="959">
        <f t="shared" si="11"/>
        <v>4160</v>
      </c>
      <c r="AF28" s="102"/>
      <c r="AG28" s="1">
        <v>13</v>
      </c>
      <c r="AH28" s="1" t="s">
        <v>635</v>
      </c>
      <c r="AI28" s="1052">
        <f t="shared" si="12"/>
        <v>399</v>
      </c>
      <c r="AJ28" s="1050">
        <f>IFERROR(_xlfn.RANK.EQ(AI28,$AI$16:$AI$29,0)+COUNTIF(AI$16:AI28,AI28)-1,"-")</f>
        <v>10</v>
      </c>
      <c r="AK28" s="876"/>
      <c r="AL28" s="828">
        <f t="shared" si="13"/>
        <v>13</v>
      </c>
      <c r="AM28" s="828" t="str">
        <f t="shared" si="14"/>
        <v>留萌</v>
      </c>
      <c r="AN28" s="959">
        <f t="shared" si="15"/>
        <v>18</v>
      </c>
      <c r="AO28" s="1052">
        <f t="shared" si="16"/>
        <v>14400</v>
      </c>
      <c r="AP28" s="1050">
        <f>IFERROR(_xlfn.RANK.EQ(AO28,$AO$16:$AO$29,0)+COUNTIF(AO$16:AO28,AO28)-1,"-")</f>
        <v>9</v>
      </c>
      <c r="AQ28" s="876"/>
      <c r="AR28" s="828">
        <f t="shared" si="17"/>
        <v>13</v>
      </c>
      <c r="AS28" s="828" t="str">
        <f t="shared" si="18"/>
        <v>留萌</v>
      </c>
      <c r="AT28" s="941">
        <f t="shared" si="19"/>
        <v>339</v>
      </c>
      <c r="AU28" s="1052">
        <f t="shared" si="20"/>
        <v>3610</v>
      </c>
      <c r="AV28" s="1050">
        <f>IFERROR(_xlfn.RANK.EQ(AU28,$AU$16:$AU$29,0)+COUNTIF(AU$16:AU28,AU28)-1,"-")</f>
        <v>6</v>
      </c>
      <c r="AW28" s="869"/>
      <c r="AX28" s="870">
        <f t="shared" si="21"/>
        <v>13</v>
      </c>
      <c r="AY28" s="870" t="str">
        <f t="shared" si="22"/>
        <v>留萌</v>
      </c>
      <c r="AZ28" s="1054">
        <f t="shared" si="23"/>
        <v>1920</v>
      </c>
    </row>
    <row r="29" spans="2:52" ht="22.5" customHeight="1">
      <c r="B29" s="608" t="s">
        <v>604</v>
      </c>
      <c r="C29" s="605" t="s">
        <v>604</v>
      </c>
      <c r="D29" s="606" t="s">
        <v>188</v>
      </c>
      <c r="E29" s="605" t="s">
        <v>639</v>
      </c>
      <c r="F29" s="606" t="s">
        <v>252</v>
      </c>
      <c r="G29" s="824" t="s">
        <v>1277</v>
      </c>
      <c r="H29" s="824" t="s">
        <v>888</v>
      </c>
      <c r="I29" s="824" t="s">
        <v>888</v>
      </c>
      <c r="J29" s="824" t="s">
        <v>1277</v>
      </c>
      <c r="L29" s="346">
        <v>14</v>
      </c>
      <c r="M29" s="346" t="s">
        <v>259</v>
      </c>
      <c r="N29" s="104" t="str">
        <f t="shared" si="0"/>
        <v>x</v>
      </c>
      <c r="O29" s="1050" t="str">
        <f>IFERROR(_xlfn.RANK.EQ(N29,$N$16:$N$194,0)+COUNTIF(N$16:N29,N29)-1,"-")</f>
        <v>-</v>
      </c>
      <c r="P29" s="1050"/>
      <c r="Q29" s="828">
        <f t="shared" si="1"/>
        <v>14</v>
      </c>
      <c r="R29" s="828" t="str">
        <f t="shared" si="2"/>
        <v>倶知安町</v>
      </c>
      <c r="S29" s="941">
        <f t="shared" si="3"/>
        <v>1150</v>
      </c>
      <c r="T29" s="104" t="str">
        <f t="shared" si="4"/>
        <v>x</v>
      </c>
      <c r="U29" s="1050" t="str">
        <f>IFERROR(_xlfn.RANK.EQ(T29,$T$16:$T$194,0)+COUNTIF(T$16:T29,T29)-1,"-")</f>
        <v>-</v>
      </c>
      <c r="V29" s="1050"/>
      <c r="W29" s="828">
        <f t="shared" si="5"/>
        <v>14</v>
      </c>
      <c r="X29" s="828" t="str">
        <f t="shared" si="6"/>
        <v>中札内村</v>
      </c>
      <c r="Y29" s="941">
        <f t="shared" si="7"/>
        <v>48300</v>
      </c>
      <c r="Z29" s="104" t="str">
        <f t="shared" si="8"/>
        <v>x</v>
      </c>
      <c r="AA29" s="1050" t="str">
        <f>IFERROR(_xlfn.RANK.EQ(Z29,$Z$16:$Z$194,0)+COUNTIF(Z$16:Z29,Z29)-1,"-")</f>
        <v>-</v>
      </c>
      <c r="AB29" s="1050"/>
      <c r="AC29" s="828">
        <f t="shared" si="9"/>
        <v>14</v>
      </c>
      <c r="AD29" s="828" t="str">
        <f t="shared" si="10"/>
        <v>安平町</v>
      </c>
      <c r="AE29" s="959">
        <f t="shared" si="11"/>
        <v>4150</v>
      </c>
      <c r="AF29" s="102"/>
      <c r="AG29" s="1">
        <v>14</v>
      </c>
      <c r="AH29" s="1" t="s">
        <v>637</v>
      </c>
      <c r="AI29" s="1053">
        <f t="shared" si="12"/>
        <v>383</v>
      </c>
      <c r="AJ29" s="1051">
        <f>IFERROR(_xlfn.RANK.EQ(AI29,$AI$16:$AI$29,0)+COUNTIF(AI$16:AI29,AI29)-1,"-")</f>
        <v>11</v>
      </c>
      <c r="AK29" s="877"/>
      <c r="AL29" s="760">
        <f t="shared" si="13"/>
        <v>14</v>
      </c>
      <c r="AM29" s="760" t="str">
        <f t="shared" si="14"/>
        <v>宗谷</v>
      </c>
      <c r="AN29" s="960">
        <f t="shared" si="15"/>
        <v>11</v>
      </c>
      <c r="AO29" s="1053">
        <f t="shared" si="16"/>
        <v>13900</v>
      </c>
      <c r="AP29" s="1051">
        <f>IFERROR(_xlfn.RANK.EQ(AO29,$AO$16:$AO$29,0)+COUNTIF(AO$16:AO29,AO29)-1,"-")</f>
        <v>11</v>
      </c>
      <c r="AQ29" s="877"/>
      <c r="AR29" s="760">
        <f t="shared" si="17"/>
        <v>14</v>
      </c>
      <c r="AS29" s="760" t="str">
        <f t="shared" si="18"/>
        <v>宗谷</v>
      </c>
      <c r="AT29" s="760">
        <f t="shared" si="19"/>
        <v>184</v>
      </c>
      <c r="AU29" s="1053">
        <f t="shared" si="20"/>
        <v>3630</v>
      </c>
      <c r="AV29" s="1051">
        <f>IFERROR(_xlfn.RANK.EQ(AU29,$AU$16:$AU$29,0)+COUNTIF(AU$16:AU29,AU29)-1,"-")</f>
        <v>5</v>
      </c>
      <c r="AW29" s="1057"/>
      <c r="AX29" s="1055">
        <f t="shared" si="21"/>
        <v>14</v>
      </c>
      <c r="AY29" s="1055" t="str">
        <f t="shared" si="22"/>
        <v>宗谷</v>
      </c>
      <c r="AZ29" s="1056">
        <f t="shared" si="23"/>
        <v>1640</v>
      </c>
    </row>
    <row r="30" spans="2:52" ht="22.5" customHeight="1">
      <c r="B30" s="608" t="s">
        <v>604</v>
      </c>
      <c r="C30" s="605" t="s">
        <v>605</v>
      </c>
      <c r="D30" s="606" t="s">
        <v>193</v>
      </c>
      <c r="E30" s="605" t="s">
        <v>640</v>
      </c>
      <c r="F30" s="606" t="s">
        <v>316</v>
      </c>
      <c r="G30" s="824">
        <v>275</v>
      </c>
      <c r="H30" s="824">
        <v>2800</v>
      </c>
      <c r="I30" s="824">
        <v>7700</v>
      </c>
      <c r="J30" s="824">
        <v>6990</v>
      </c>
      <c r="L30" s="346">
        <v>15</v>
      </c>
      <c r="M30" s="346" t="s">
        <v>227</v>
      </c>
      <c r="N30" s="104">
        <f t="shared" si="0"/>
        <v>4</v>
      </c>
      <c r="O30" s="1050">
        <f>IFERROR(_xlfn.RANK.EQ(N30,$N$16:$N$194,0)+COUNTIF(N$16:N30,N30)-1,"-")</f>
        <v>91</v>
      </c>
      <c r="P30" s="1050"/>
      <c r="Q30" s="828">
        <f t="shared" si="1"/>
        <v>15</v>
      </c>
      <c r="R30" s="828" t="str">
        <f t="shared" si="2"/>
        <v>中札内村</v>
      </c>
      <c r="S30" s="941">
        <f t="shared" si="3"/>
        <v>1040</v>
      </c>
      <c r="T30" s="104">
        <f t="shared" si="4"/>
        <v>92</v>
      </c>
      <c r="U30" s="1050">
        <f>IFERROR(_xlfn.RANK.EQ(T30,$T$16:$T$194,0)+COUNTIF(T$16:T30,T30)-1,"-")</f>
        <v>91</v>
      </c>
      <c r="V30" s="1050"/>
      <c r="W30" s="828">
        <f t="shared" si="5"/>
        <v>15</v>
      </c>
      <c r="X30" s="828" t="str">
        <f t="shared" si="6"/>
        <v>倶知安町</v>
      </c>
      <c r="Y30" s="941">
        <f t="shared" si="7"/>
        <v>41000</v>
      </c>
      <c r="Z30" s="104">
        <f t="shared" si="8"/>
        <v>2300</v>
      </c>
      <c r="AA30" s="1050">
        <f>IFERROR(_xlfn.RANK.EQ(Z30,$Z$16:$Z$194,0)+COUNTIF(Z$16:Z30,Z30)-1,"-")</f>
        <v>101</v>
      </c>
      <c r="AB30" s="1050"/>
      <c r="AC30" s="828">
        <f t="shared" si="9"/>
        <v>15</v>
      </c>
      <c r="AD30" s="828" t="str">
        <f t="shared" si="10"/>
        <v>津別町</v>
      </c>
      <c r="AE30" s="959">
        <f t="shared" si="11"/>
        <v>4100</v>
      </c>
      <c r="AF30" s="102"/>
    </row>
    <row r="31" spans="2:52" ht="22.5" customHeight="1">
      <c r="B31" s="608" t="s">
        <v>604</v>
      </c>
      <c r="C31" s="605" t="s">
        <v>605</v>
      </c>
      <c r="D31" s="606" t="s">
        <v>193</v>
      </c>
      <c r="E31" s="605" t="s">
        <v>641</v>
      </c>
      <c r="F31" s="606" t="s">
        <v>304</v>
      </c>
      <c r="G31" s="824">
        <v>15</v>
      </c>
      <c r="H31" s="824">
        <v>3000</v>
      </c>
      <c r="I31" s="824">
        <v>450</v>
      </c>
      <c r="J31" s="824">
        <v>403</v>
      </c>
      <c r="L31" s="346">
        <v>16</v>
      </c>
      <c r="M31" s="346" t="s">
        <v>246</v>
      </c>
      <c r="N31" s="104">
        <f t="shared" si="0"/>
        <v>37</v>
      </c>
      <c r="O31" s="1050">
        <f>IFERROR(_xlfn.RANK.EQ(N31,$N$16:$N$194,0)+COUNTIF(N$16:N31,N31)-1,"-")</f>
        <v>72</v>
      </c>
      <c r="P31" s="1050"/>
      <c r="Q31" s="828">
        <f t="shared" si="1"/>
        <v>16</v>
      </c>
      <c r="R31" s="828" t="str">
        <f t="shared" si="2"/>
        <v>鹿追町</v>
      </c>
      <c r="S31" s="941">
        <f t="shared" si="3"/>
        <v>947</v>
      </c>
      <c r="T31" s="104">
        <f t="shared" si="4"/>
        <v>1170</v>
      </c>
      <c r="U31" s="1050">
        <f>IFERROR(_xlfn.RANK.EQ(T31,$T$16:$T$194,0)+COUNTIF(T$16:T31,T31)-1,"-")</f>
        <v>74</v>
      </c>
      <c r="V31" s="1050"/>
      <c r="W31" s="828">
        <f t="shared" si="5"/>
        <v>16</v>
      </c>
      <c r="X31" s="828" t="str">
        <f t="shared" si="6"/>
        <v>豊頃町</v>
      </c>
      <c r="Y31" s="941">
        <f t="shared" si="7"/>
        <v>39200</v>
      </c>
      <c r="Z31" s="104">
        <f t="shared" si="8"/>
        <v>3160</v>
      </c>
      <c r="AA31" s="1050">
        <f>IFERROR(_xlfn.RANK.EQ(Z31,$Z$16:$Z$194,0)+COUNTIF(Z$16:Z31,Z31)-1,"-")</f>
        <v>73</v>
      </c>
      <c r="AB31" s="1050"/>
      <c r="AC31" s="828">
        <f t="shared" si="9"/>
        <v>16</v>
      </c>
      <c r="AD31" s="828" t="str">
        <f t="shared" si="10"/>
        <v>由仁町</v>
      </c>
      <c r="AE31" s="959">
        <f t="shared" si="11"/>
        <v>4090</v>
      </c>
      <c r="AF31" s="102"/>
    </row>
    <row r="32" spans="2:52" ht="22.5" customHeight="1">
      <c r="B32" s="608" t="s">
        <v>604</v>
      </c>
      <c r="C32" s="605" t="s">
        <v>605</v>
      </c>
      <c r="D32" s="606" t="s">
        <v>193</v>
      </c>
      <c r="E32" s="605" t="s">
        <v>642</v>
      </c>
      <c r="F32" s="606" t="s">
        <v>360</v>
      </c>
      <c r="G32" s="824">
        <v>1</v>
      </c>
      <c r="H32" s="824">
        <v>2000</v>
      </c>
      <c r="I32" s="824">
        <v>10</v>
      </c>
      <c r="J32" s="824">
        <v>3</v>
      </c>
      <c r="L32" s="346">
        <v>17</v>
      </c>
      <c r="M32" s="346" t="s">
        <v>215</v>
      </c>
      <c r="N32" s="104">
        <f t="shared" si="0"/>
        <v>72</v>
      </c>
      <c r="O32" s="1050">
        <f>IFERROR(_xlfn.RANK.EQ(N32,$N$16:$N$194,0)+COUNTIF(N$16:N32,N32)-1,"-")</f>
        <v>62</v>
      </c>
      <c r="P32" s="1050"/>
      <c r="Q32" s="828">
        <f t="shared" si="1"/>
        <v>17</v>
      </c>
      <c r="R32" s="828" t="str">
        <f t="shared" si="2"/>
        <v>豊頃町</v>
      </c>
      <c r="S32" s="941">
        <f t="shared" si="3"/>
        <v>895</v>
      </c>
      <c r="T32" s="104">
        <f t="shared" si="4"/>
        <v>2600</v>
      </c>
      <c r="U32" s="1050">
        <f>IFERROR(_xlfn.RANK.EQ(T32,$T$16:$T$194,0)+COUNTIF(T$16:T32,T32)-1,"-")</f>
        <v>63</v>
      </c>
      <c r="V32" s="1050"/>
      <c r="W32" s="828">
        <f t="shared" si="5"/>
        <v>17</v>
      </c>
      <c r="X32" s="828" t="str">
        <f t="shared" si="6"/>
        <v>鹿追町</v>
      </c>
      <c r="Y32" s="941">
        <f t="shared" si="7"/>
        <v>36700</v>
      </c>
      <c r="Z32" s="104">
        <f t="shared" si="8"/>
        <v>3610</v>
      </c>
      <c r="AA32" s="1050">
        <f>IFERROR(_xlfn.RANK.EQ(Z32,$Z$16:$Z$194,0)+COUNTIF(Z$16:Z32,Z32)-1,"-")</f>
        <v>47</v>
      </c>
      <c r="AB32" s="1050"/>
      <c r="AC32" s="828">
        <f t="shared" si="9"/>
        <v>17</v>
      </c>
      <c r="AD32" s="828" t="str">
        <f t="shared" si="10"/>
        <v>上士幌町</v>
      </c>
      <c r="AE32" s="959">
        <f t="shared" si="11"/>
        <v>4070</v>
      </c>
      <c r="AF32" s="102"/>
    </row>
    <row r="33" spans="2:32" ht="22.5" customHeight="1">
      <c r="B33" s="608" t="s">
        <v>604</v>
      </c>
      <c r="C33" s="605" t="s">
        <v>605</v>
      </c>
      <c r="D33" s="606" t="s">
        <v>193</v>
      </c>
      <c r="E33" s="605" t="s">
        <v>643</v>
      </c>
      <c r="F33" s="606" t="s">
        <v>356</v>
      </c>
      <c r="G33" s="824">
        <v>1</v>
      </c>
      <c r="H33" s="824">
        <v>2000</v>
      </c>
      <c r="I33" s="824">
        <v>10</v>
      </c>
      <c r="J33" s="824">
        <v>3</v>
      </c>
      <c r="L33" s="346">
        <v>18</v>
      </c>
      <c r="M33" s="346" t="s">
        <v>324</v>
      </c>
      <c r="N33" s="104" t="str">
        <f t="shared" si="0"/>
        <v>x</v>
      </c>
      <c r="O33" s="1050" t="str">
        <f>IFERROR(_xlfn.RANK.EQ(N33,$N$16:$N$194,0)+COUNTIF(N$16:N33,N33)-1,"-")</f>
        <v>-</v>
      </c>
      <c r="P33" s="1050"/>
      <c r="Q33" s="828">
        <f t="shared" si="1"/>
        <v>18</v>
      </c>
      <c r="R33" s="828" t="str">
        <f t="shared" si="2"/>
        <v>清水町</v>
      </c>
      <c r="S33" s="941">
        <f t="shared" si="3"/>
        <v>805</v>
      </c>
      <c r="T33" s="104" t="str">
        <f t="shared" si="4"/>
        <v>x</v>
      </c>
      <c r="U33" s="1050" t="str">
        <f>IFERROR(_xlfn.RANK.EQ(T33,$T$16:$T$194,0)+COUNTIF(T$16:T33,T33)-1,"-")</f>
        <v>-</v>
      </c>
      <c r="V33" s="1050"/>
      <c r="W33" s="828">
        <f t="shared" si="5"/>
        <v>18</v>
      </c>
      <c r="X33" s="828" t="str">
        <f t="shared" si="6"/>
        <v>訓子府町</v>
      </c>
      <c r="Y33" s="941">
        <f t="shared" si="7"/>
        <v>31800</v>
      </c>
      <c r="Z33" s="104">
        <f t="shared" si="8"/>
        <v>1000</v>
      </c>
      <c r="AA33" s="1050">
        <f>IFERROR(_xlfn.RANK.EQ(Z33,$Z$16:$Z$194,0)+COUNTIF(Z$16:Z33,Z33)-1,"-")</f>
        <v>117</v>
      </c>
      <c r="AB33" s="1050"/>
      <c r="AC33" s="828">
        <f t="shared" si="9"/>
        <v>18</v>
      </c>
      <c r="AD33" s="828" t="str">
        <f t="shared" si="10"/>
        <v>大樹町</v>
      </c>
      <c r="AE33" s="959">
        <f t="shared" si="11"/>
        <v>4000</v>
      </c>
      <c r="AF33" s="102"/>
    </row>
    <row r="34" spans="2:32" ht="22.5" customHeight="1">
      <c r="B34" s="608" t="s">
        <v>604</v>
      </c>
      <c r="C34" s="605" t="s">
        <v>605</v>
      </c>
      <c r="D34" s="606" t="s">
        <v>193</v>
      </c>
      <c r="E34" s="605" t="s">
        <v>644</v>
      </c>
      <c r="F34" s="606" t="s">
        <v>329</v>
      </c>
      <c r="G34" s="824">
        <v>3</v>
      </c>
      <c r="H34" s="824">
        <v>2700</v>
      </c>
      <c r="I34" s="824">
        <v>81</v>
      </c>
      <c r="J34" s="824">
        <v>71</v>
      </c>
      <c r="L34" s="346">
        <v>19</v>
      </c>
      <c r="M34" s="346" t="s">
        <v>321</v>
      </c>
      <c r="N34" s="104" t="str">
        <f t="shared" si="0"/>
        <v>-</v>
      </c>
      <c r="O34" s="1050" t="str">
        <f>IFERROR(_xlfn.RANK.EQ(N34,$N$16:$N$194,0)+COUNTIF(N$16:N34,N34)-1,"-")</f>
        <v>-</v>
      </c>
      <c r="P34" s="1050"/>
      <c r="Q34" s="828">
        <f t="shared" si="1"/>
        <v>19</v>
      </c>
      <c r="R34" s="828" t="str">
        <f t="shared" si="2"/>
        <v>訓子府町</v>
      </c>
      <c r="S34" s="941">
        <f t="shared" si="3"/>
        <v>800</v>
      </c>
      <c r="T34" s="104" t="str">
        <f t="shared" si="4"/>
        <v>-</v>
      </c>
      <c r="U34" s="1050" t="str">
        <f>IFERROR(_xlfn.RANK.EQ(T34,$T$16:$T$194,0)+COUNTIF(T$16:T34,T34)-1,"-")</f>
        <v>-</v>
      </c>
      <c r="V34" s="1050"/>
      <c r="W34" s="828">
        <f t="shared" si="5"/>
        <v>19</v>
      </c>
      <c r="X34" s="828" t="str">
        <f t="shared" si="6"/>
        <v>浦幌町</v>
      </c>
      <c r="Y34" s="941">
        <f t="shared" si="7"/>
        <v>31600</v>
      </c>
      <c r="Z34" s="104" t="str">
        <f t="shared" si="8"/>
        <v>-</v>
      </c>
      <c r="AA34" s="1050" t="str">
        <f>IFERROR(_xlfn.RANK.EQ(Z34,$Z$16:$Z$194,0)+COUNTIF(Z$16:Z34,Z34)-1,"-")</f>
        <v>-</v>
      </c>
      <c r="AB34" s="1050"/>
      <c r="AC34" s="828">
        <f t="shared" si="9"/>
        <v>19</v>
      </c>
      <c r="AD34" s="828" t="str">
        <f t="shared" si="10"/>
        <v>新得町</v>
      </c>
      <c r="AE34" s="959">
        <f t="shared" si="11"/>
        <v>3990</v>
      </c>
      <c r="AF34" s="102"/>
    </row>
    <row r="35" spans="2:32" ht="22.5" customHeight="1">
      <c r="B35" s="608" t="s">
        <v>604</v>
      </c>
      <c r="C35" s="605" t="s">
        <v>605</v>
      </c>
      <c r="D35" s="606" t="s">
        <v>193</v>
      </c>
      <c r="E35" s="605" t="s">
        <v>645</v>
      </c>
      <c r="F35" s="606" t="s">
        <v>344</v>
      </c>
      <c r="G35" s="824">
        <v>2</v>
      </c>
      <c r="H35" s="824">
        <v>2500</v>
      </c>
      <c r="I35" s="824">
        <v>40</v>
      </c>
      <c r="J35" s="824">
        <v>32</v>
      </c>
      <c r="L35" s="346">
        <v>20</v>
      </c>
      <c r="M35" s="346" t="s">
        <v>217</v>
      </c>
      <c r="N35" s="104">
        <f t="shared" si="0"/>
        <v>161</v>
      </c>
      <c r="O35" s="1050">
        <f>IFERROR(_xlfn.RANK.EQ(N35,$N$16:$N$194,0)+COUNTIF(N$16:N35,N35)-1,"-")</f>
        <v>49</v>
      </c>
      <c r="P35" s="1050"/>
      <c r="Q35" s="828">
        <f t="shared" si="1"/>
        <v>20</v>
      </c>
      <c r="R35" s="828" t="str">
        <f t="shared" si="2"/>
        <v>美瑛町</v>
      </c>
      <c r="S35" s="941">
        <f t="shared" si="3"/>
        <v>792</v>
      </c>
      <c r="T35" s="104">
        <f t="shared" si="4"/>
        <v>3630</v>
      </c>
      <c r="U35" s="1050">
        <f>IFERROR(_xlfn.RANK.EQ(T35,$T$16:$T$194,0)+COUNTIF(T$16:T35,T35)-1,"-")</f>
        <v>54</v>
      </c>
      <c r="V35" s="1050"/>
      <c r="W35" s="828">
        <f t="shared" si="5"/>
        <v>20</v>
      </c>
      <c r="X35" s="828" t="str">
        <f t="shared" si="6"/>
        <v>美瑛町</v>
      </c>
      <c r="Y35" s="941">
        <f t="shared" si="7"/>
        <v>30400</v>
      </c>
      <c r="Z35" s="104">
        <f t="shared" si="8"/>
        <v>2250</v>
      </c>
      <c r="AA35" s="1050">
        <f>IFERROR(_xlfn.RANK.EQ(Z35,$Z$16:$Z$194,0)+COUNTIF(Z$16:Z35,Z35)-1,"-")</f>
        <v>102</v>
      </c>
      <c r="AB35" s="1050"/>
      <c r="AC35" s="828">
        <f t="shared" si="9"/>
        <v>19</v>
      </c>
      <c r="AD35" s="828" t="str">
        <f t="shared" si="10"/>
        <v>足寄町</v>
      </c>
      <c r="AE35" s="959">
        <f t="shared" si="11"/>
        <v>3990</v>
      </c>
      <c r="AF35" s="102"/>
    </row>
    <row r="36" spans="2:32" ht="22.5" customHeight="1">
      <c r="B36" s="608" t="s">
        <v>604</v>
      </c>
      <c r="C36" s="605" t="s">
        <v>605</v>
      </c>
      <c r="D36" s="606" t="s">
        <v>193</v>
      </c>
      <c r="E36" s="605" t="s">
        <v>646</v>
      </c>
      <c r="F36" s="606" t="s">
        <v>335</v>
      </c>
      <c r="G36" s="824">
        <v>8</v>
      </c>
      <c r="H36" s="824">
        <v>3000</v>
      </c>
      <c r="I36" s="824">
        <v>240</v>
      </c>
      <c r="J36" s="824">
        <v>216</v>
      </c>
      <c r="L36" s="346">
        <v>21</v>
      </c>
      <c r="M36" s="346" t="s">
        <v>228</v>
      </c>
      <c r="N36" s="104">
        <f t="shared" si="0"/>
        <v>137</v>
      </c>
      <c r="O36" s="1050">
        <f>IFERROR(_xlfn.RANK.EQ(N36,$N$16:$N$194,0)+COUNTIF(N$16:N36,N36)-1,"-")</f>
        <v>53</v>
      </c>
      <c r="P36" s="1050"/>
      <c r="Q36" s="828">
        <f t="shared" si="1"/>
        <v>21</v>
      </c>
      <c r="R36" s="828" t="str">
        <f t="shared" si="2"/>
        <v>浦幌町</v>
      </c>
      <c r="S36" s="941">
        <f t="shared" si="3"/>
        <v>753</v>
      </c>
      <c r="T36" s="104">
        <f t="shared" si="4"/>
        <v>5000</v>
      </c>
      <c r="U36" s="1050">
        <f>IFERROR(_xlfn.RANK.EQ(T36,$T$16:$T$194,0)+COUNTIF(T$16:T36,T36)-1,"-")</f>
        <v>50</v>
      </c>
      <c r="V36" s="1050"/>
      <c r="W36" s="828">
        <f t="shared" si="5"/>
        <v>21</v>
      </c>
      <c r="X36" s="828" t="str">
        <f t="shared" si="6"/>
        <v>清水町</v>
      </c>
      <c r="Y36" s="941">
        <f t="shared" si="7"/>
        <v>29600</v>
      </c>
      <c r="Z36" s="104">
        <f t="shared" si="8"/>
        <v>3640</v>
      </c>
      <c r="AA36" s="1050">
        <f>IFERROR(_xlfn.RANK.EQ(Z36,$Z$16:$Z$194,0)+COUNTIF(Z$16:Z36,Z36)-1,"-")</f>
        <v>44</v>
      </c>
      <c r="AB36" s="1050"/>
      <c r="AC36" s="828">
        <f t="shared" si="9"/>
        <v>21</v>
      </c>
      <c r="AD36" s="828" t="str">
        <f t="shared" si="10"/>
        <v>清里町</v>
      </c>
      <c r="AE36" s="959">
        <f t="shared" si="11"/>
        <v>3980</v>
      </c>
      <c r="AF36" s="102"/>
    </row>
    <row r="37" spans="2:32" ht="22.5" customHeight="1">
      <c r="B37" s="608" t="s">
        <v>604</v>
      </c>
      <c r="C37" s="605" t="s">
        <v>605</v>
      </c>
      <c r="D37" s="606" t="s">
        <v>193</v>
      </c>
      <c r="E37" s="605" t="s">
        <v>647</v>
      </c>
      <c r="F37" s="606" t="s">
        <v>369</v>
      </c>
      <c r="G37" s="824" t="s">
        <v>145</v>
      </c>
      <c r="H37" s="824" t="s">
        <v>145</v>
      </c>
      <c r="I37" s="824" t="s">
        <v>145</v>
      </c>
      <c r="J37" s="824" t="s">
        <v>145</v>
      </c>
      <c r="L37" s="346">
        <v>22</v>
      </c>
      <c r="M37" s="346" t="s">
        <v>306</v>
      </c>
      <c r="N37" s="104">
        <f t="shared" si="0"/>
        <v>3</v>
      </c>
      <c r="O37" s="1050">
        <f>IFERROR(_xlfn.RANK.EQ(N37,$N$16:$N$194,0)+COUNTIF(N$16:N37,N37)-1,"-")</f>
        <v>94</v>
      </c>
      <c r="P37" s="1050"/>
      <c r="Q37" s="828">
        <f t="shared" si="1"/>
        <v>22</v>
      </c>
      <c r="R37" s="828" t="str">
        <f t="shared" si="2"/>
        <v>上士幌町</v>
      </c>
      <c r="S37" s="941">
        <f t="shared" si="3"/>
        <v>682</v>
      </c>
      <c r="T37" s="104">
        <f t="shared" si="4"/>
        <v>80</v>
      </c>
      <c r="U37" s="1050">
        <f>IFERROR(_xlfn.RANK.EQ(T37,$T$16:$T$194,0)+COUNTIF(T$16:T37,T37)-1,"-")</f>
        <v>96</v>
      </c>
      <c r="V37" s="1050"/>
      <c r="W37" s="828">
        <f t="shared" si="5"/>
        <v>22</v>
      </c>
      <c r="X37" s="828" t="str">
        <f t="shared" si="6"/>
        <v>上士幌町</v>
      </c>
      <c r="Y37" s="941">
        <f t="shared" si="7"/>
        <v>27800</v>
      </c>
      <c r="Z37" s="104">
        <f t="shared" si="8"/>
        <v>2670</v>
      </c>
      <c r="AA37" s="1050">
        <f>IFERROR(_xlfn.RANK.EQ(Z37,$Z$16:$Z$194,0)+COUNTIF(Z$16:Z37,Z37)-1,"-")</f>
        <v>92</v>
      </c>
      <c r="AB37" s="1050"/>
      <c r="AC37" s="828">
        <f t="shared" si="9"/>
        <v>21</v>
      </c>
      <c r="AD37" s="828" t="str">
        <f t="shared" si="10"/>
        <v>訓子府町</v>
      </c>
      <c r="AE37" s="959">
        <f t="shared" si="11"/>
        <v>3980</v>
      </c>
      <c r="AF37" s="102"/>
    </row>
    <row r="38" spans="2:32" ht="22.5" customHeight="1">
      <c r="B38" s="608" t="s">
        <v>604</v>
      </c>
      <c r="C38" s="605" t="s">
        <v>605</v>
      </c>
      <c r="D38" s="606" t="s">
        <v>193</v>
      </c>
      <c r="E38" s="605" t="s">
        <v>648</v>
      </c>
      <c r="F38" s="606" t="s">
        <v>301</v>
      </c>
      <c r="G38" s="824">
        <v>165</v>
      </c>
      <c r="H38" s="824">
        <v>3000</v>
      </c>
      <c r="I38" s="824">
        <v>4950</v>
      </c>
      <c r="J38" s="824">
        <v>4480</v>
      </c>
      <c r="L38" s="346">
        <v>23</v>
      </c>
      <c r="M38" s="346" t="s">
        <v>309</v>
      </c>
      <c r="N38" s="104" t="str">
        <f t="shared" si="0"/>
        <v>-</v>
      </c>
      <c r="O38" s="1050" t="str">
        <f>IFERROR(_xlfn.RANK.EQ(N38,$N$16:$N$194,0)+COUNTIF(N$16:N38,N38)-1,"-")</f>
        <v>-</v>
      </c>
      <c r="P38" s="1050"/>
      <c r="Q38" s="828">
        <f t="shared" si="1"/>
        <v>23</v>
      </c>
      <c r="R38" s="828" t="str">
        <f t="shared" si="2"/>
        <v>京極町</v>
      </c>
      <c r="S38" s="941">
        <f t="shared" si="3"/>
        <v>662</v>
      </c>
      <c r="T38" s="104" t="str">
        <f t="shared" si="4"/>
        <v>-</v>
      </c>
      <c r="U38" s="1050" t="str">
        <f>IFERROR(_xlfn.RANK.EQ(T38,$T$16:$T$194,0)+COUNTIF(T$16:T38,T38)-1,"-")</f>
        <v>-</v>
      </c>
      <c r="V38" s="1050"/>
      <c r="W38" s="828">
        <f t="shared" si="5"/>
        <v>23</v>
      </c>
      <c r="X38" s="828" t="str">
        <f t="shared" si="6"/>
        <v>本別町</v>
      </c>
      <c r="Y38" s="941">
        <f t="shared" si="7"/>
        <v>24800</v>
      </c>
      <c r="Z38" s="104" t="str">
        <f t="shared" si="8"/>
        <v>-</v>
      </c>
      <c r="AA38" s="1050" t="str">
        <f>IFERROR(_xlfn.RANK.EQ(Z38,$Z$16:$Z$194,0)+COUNTIF(Z$16:Z38,Z38)-1,"-")</f>
        <v>-</v>
      </c>
      <c r="AB38" s="1050"/>
      <c r="AC38" s="828">
        <f t="shared" si="9"/>
        <v>23</v>
      </c>
      <c r="AD38" s="828" t="str">
        <f t="shared" si="10"/>
        <v>恵庭市</v>
      </c>
      <c r="AE38" s="959">
        <f t="shared" si="11"/>
        <v>3950</v>
      </c>
      <c r="AF38" s="102"/>
    </row>
    <row r="39" spans="2:32" ht="22.5" customHeight="1">
      <c r="B39" s="608" t="s">
        <v>604</v>
      </c>
      <c r="C39" s="605" t="s">
        <v>605</v>
      </c>
      <c r="D39" s="606" t="s">
        <v>193</v>
      </c>
      <c r="E39" s="605" t="s">
        <v>649</v>
      </c>
      <c r="F39" s="606" t="s">
        <v>338</v>
      </c>
      <c r="G39" s="824">
        <v>28</v>
      </c>
      <c r="H39" s="824">
        <v>2700</v>
      </c>
      <c r="I39" s="824">
        <v>756</v>
      </c>
      <c r="J39" s="824">
        <v>681</v>
      </c>
      <c r="L39" s="346">
        <v>24</v>
      </c>
      <c r="M39" s="346" t="s">
        <v>241</v>
      </c>
      <c r="N39" s="104">
        <f t="shared" si="0"/>
        <v>159</v>
      </c>
      <c r="O39" s="1050">
        <f>IFERROR(_xlfn.RANK.EQ(N39,$N$16:$N$194,0)+COUNTIF(N$16:N39,N39)-1,"-")</f>
        <v>50</v>
      </c>
      <c r="P39" s="1050"/>
      <c r="Q39" s="828">
        <f t="shared" si="1"/>
        <v>24</v>
      </c>
      <c r="R39" s="828" t="str">
        <f t="shared" si="2"/>
        <v>本別町</v>
      </c>
      <c r="S39" s="941">
        <f t="shared" si="3"/>
        <v>643</v>
      </c>
      <c r="T39" s="104">
        <f t="shared" si="4"/>
        <v>6110</v>
      </c>
      <c r="U39" s="1050">
        <f>IFERROR(_xlfn.RANK.EQ(T39,$T$16:$T$194,0)+COUNTIF(T$16:T39,T39)-1,"-")</f>
        <v>46</v>
      </c>
      <c r="V39" s="1050"/>
      <c r="W39" s="828">
        <f t="shared" si="5"/>
        <v>24</v>
      </c>
      <c r="X39" s="828" t="str">
        <f t="shared" si="6"/>
        <v>京極町</v>
      </c>
      <c r="Y39" s="941">
        <f t="shared" si="7"/>
        <v>23000</v>
      </c>
      <c r="Z39" s="104">
        <f t="shared" si="8"/>
        <v>3840</v>
      </c>
      <c r="AA39" s="1050">
        <f>IFERROR(_xlfn.RANK.EQ(Z39,$Z$16:$Z$194,0)+COUNTIF(Z$16:Z39,Z39)-1,"-")</f>
        <v>34</v>
      </c>
      <c r="AB39" s="1050"/>
      <c r="AC39" s="828">
        <f t="shared" si="9"/>
        <v>24</v>
      </c>
      <c r="AD39" s="828" t="str">
        <f t="shared" si="10"/>
        <v>旭川市</v>
      </c>
      <c r="AE39" s="959">
        <f t="shared" si="11"/>
        <v>3940</v>
      </c>
      <c r="AF39" s="102"/>
    </row>
    <row r="40" spans="2:32" ht="22.5" customHeight="1">
      <c r="B40" s="608" t="s">
        <v>604</v>
      </c>
      <c r="C40" s="605" t="s">
        <v>605</v>
      </c>
      <c r="D40" s="606" t="s">
        <v>193</v>
      </c>
      <c r="E40" s="605" t="s">
        <v>650</v>
      </c>
      <c r="F40" s="606" t="s">
        <v>355</v>
      </c>
      <c r="G40" s="824">
        <v>0</v>
      </c>
      <c r="H40" s="824">
        <v>2000</v>
      </c>
      <c r="I40" s="824">
        <v>2</v>
      </c>
      <c r="J40" s="824">
        <v>1</v>
      </c>
      <c r="L40" s="346">
        <v>25</v>
      </c>
      <c r="M40" s="346" t="s">
        <v>209</v>
      </c>
      <c r="N40" s="104">
        <f t="shared" si="0"/>
        <v>0</v>
      </c>
      <c r="O40" s="1050">
        <f>IFERROR(_xlfn.RANK.EQ(N40,$N$16:$N$194,0)+COUNTIF(N$16:N40,N40)-1,"-")</f>
        <v>111</v>
      </c>
      <c r="P40" s="1050"/>
      <c r="Q40" s="828">
        <f t="shared" si="1"/>
        <v>25</v>
      </c>
      <c r="R40" s="828" t="str">
        <f t="shared" si="2"/>
        <v>真狩村</v>
      </c>
      <c r="S40" s="941">
        <f t="shared" si="3"/>
        <v>534</v>
      </c>
      <c r="T40" s="104">
        <f t="shared" si="4"/>
        <v>6</v>
      </c>
      <c r="U40" s="1050">
        <f>IFERROR(_xlfn.RANK.EQ(T40,$T$16:$T$194,0)+COUNTIF(T$16:T40,T40)-1,"-")</f>
        <v>110</v>
      </c>
      <c r="V40" s="1050"/>
      <c r="W40" s="828">
        <f t="shared" si="5"/>
        <v>25</v>
      </c>
      <c r="X40" s="828" t="str">
        <f t="shared" si="6"/>
        <v>津別町</v>
      </c>
      <c r="Y40" s="941">
        <f t="shared" si="7"/>
        <v>21200</v>
      </c>
      <c r="Z40" s="104">
        <f t="shared" si="8"/>
        <v>2000</v>
      </c>
      <c r="AA40" s="1050">
        <f>IFERROR(_xlfn.RANK.EQ(Z40,$Z$16:$Z$194,0)+COUNTIF(Z$16:Z40,Z40)-1,"-")</f>
        <v>105</v>
      </c>
      <c r="AB40" s="1050"/>
      <c r="AC40" s="828">
        <f t="shared" si="9"/>
        <v>24</v>
      </c>
      <c r="AD40" s="828" t="str">
        <f t="shared" si="10"/>
        <v>沼田町</v>
      </c>
      <c r="AE40" s="959">
        <f t="shared" si="11"/>
        <v>3940</v>
      </c>
      <c r="AF40" s="102"/>
    </row>
    <row r="41" spans="2:32" ht="22.5" customHeight="1">
      <c r="B41" s="608" t="s">
        <v>604</v>
      </c>
      <c r="C41" s="605" t="s">
        <v>606</v>
      </c>
      <c r="D41" s="606" t="s">
        <v>194</v>
      </c>
      <c r="E41" s="605" t="s">
        <v>651</v>
      </c>
      <c r="F41" s="606" t="s">
        <v>342</v>
      </c>
      <c r="G41" s="824">
        <v>36</v>
      </c>
      <c r="H41" s="824">
        <v>3200</v>
      </c>
      <c r="I41" s="824">
        <v>1150</v>
      </c>
      <c r="J41" s="824">
        <v>1040</v>
      </c>
      <c r="L41" s="346">
        <v>26</v>
      </c>
      <c r="M41" s="346" t="s">
        <v>315</v>
      </c>
      <c r="N41" s="104" t="str">
        <f t="shared" si="0"/>
        <v>-</v>
      </c>
      <c r="O41" s="1050" t="str">
        <f>IFERROR(_xlfn.RANK.EQ(N41,$N$16:$N$194,0)+COUNTIF(N$16:N41,N41)-1,"-")</f>
        <v>-</v>
      </c>
      <c r="P41" s="1050"/>
      <c r="Q41" s="828">
        <f t="shared" si="1"/>
        <v>26</v>
      </c>
      <c r="R41" s="828" t="str">
        <f t="shared" si="2"/>
        <v>津別町</v>
      </c>
      <c r="S41" s="941">
        <f t="shared" si="3"/>
        <v>516</v>
      </c>
      <c r="T41" s="104" t="str">
        <f t="shared" si="4"/>
        <v>-</v>
      </c>
      <c r="U41" s="1050" t="str">
        <f>IFERROR(_xlfn.RANK.EQ(T41,$T$16:$T$194,0)+COUNTIF(T$16:T41,T41)-1,"-")</f>
        <v>-</v>
      </c>
      <c r="V41" s="1050"/>
      <c r="W41" s="828">
        <f t="shared" si="5"/>
        <v>26</v>
      </c>
      <c r="X41" s="828" t="str">
        <f t="shared" si="6"/>
        <v>真狩村</v>
      </c>
      <c r="Y41" s="941">
        <f t="shared" si="7"/>
        <v>17900</v>
      </c>
      <c r="Z41" s="104" t="str">
        <f t="shared" si="8"/>
        <v>-</v>
      </c>
      <c r="AA41" s="1050" t="str">
        <f>IFERROR(_xlfn.RANK.EQ(Z41,$Z$16:$Z$194,0)+COUNTIF(Z$16:Z41,Z41)-1,"-")</f>
        <v>-</v>
      </c>
      <c r="AB41" s="1050"/>
      <c r="AC41" s="828">
        <f t="shared" si="9"/>
        <v>24</v>
      </c>
      <c r="AD41" s="828" t="str">
        <f t="shared" si="10"/>
        <v>池田町</v>
      </c>
      <c r="AE41" s="959">
        <f t="shared" si="11"/>
        <v>3940</v>
      </c>
      <c r="AF41" s="102"/>
    </row>
    <row r="42" spans="2:32" ht="22.5" customHeight="1">
      <c r="B42" s="608" t="s">
        <v>604</v>
      </c>
      <c r="C42" s="605" t="s">
        <v>606</v>
      </c>
      <c r="D42" s="606" t="s">
        <v>194</v>
      </c>
      <c r="E42" s="605" t="s">
        <v>652</v>
      </c>
      <c r="F42" s="606" t="s">
        <v>302</v>
      </c>
      <c r="G42" s="824">
        <v>14</v>
      </c>
      <c r="H42" s="824">
        <v>2800</v>
      </c>
      <c r="I42" s="824">
        <v>392</v>
      </c>
      <c r="J42" s="824">
        <v>353</v>
      </c>
      <c r="L42" s="346">
        <v>27</v>
      </c>
      <c r="M42" s="346" t="s">
        <v>370</v>
      </c>
      <c r="N42" s="104" t="str">
        <f t="shared" si="0"/>
        <v>-</v>
      </c>
      <c r="O42" s="1050" t="str">
        <f>IFERROR(_xlfn.RANK.EQ(N42,$N$16:$N$194,0)+COUNTIF(N$16:N42,N42)-1,"-")</f>
        <v>-</v>
      </c>
      <c r="P42" s="1050"/>
      <c r="Q42" s="828">
        <f t="shared" si="1"/>
        <v>27</v>
      </c>
      <c r="R42" s="828" t="str">
        <f t="shared" si="2"/>
        <v>留寿都村</v>
      </c>
      <c r="S42" s="941">
        <f t="shared" si="3"/>
        <v>467</v>
      </c>
      <c r="T42" s="104" t="str">
        <f t="shared" si="4"/>
        <v>-</v>
      </c>
      <c r="U42" s="1050" t="str">
        <f>IFERROR(_xlfn.RANK.EQ(T42,$T$16:$T$194,0)+COUNTIF(T$16:T42,T42)-1,"-")</f>
        <v>-</v>
      </c>
      <c r="V42" s="1050"/>
      <c r="W42" s="828">
        <f t="shared" si="5"/>
        <v>27</v>
      </c>
      <c r="X42" s="828" t="str">
        <f t="shared" si="6"/>
        <v>留寿都村</v>
      </c>
      <c r="Y42" s="941">
        <f t="shared" si="7"/>
        <v>16900</v>
      </c>
      <c r="Z42" s="104" t="str">
        <f t="shared" si="8"/>
        <v>-</v>
      </c>
      <c r="AA42" s="1050" t="str">
        <f>IFERROR(_xlfn.RANK.EQ(Z42,$Z$16:$Z$194,0)+COUNTIF(Z$16:Z42,Z42)-1,"-")</f>
        <v>-</v>
      </c>
      <c r="AB42" s="1050"/>
      <c r="AC42" s="828">
        <f t="shared" si="9"/>
        <v>27</v>
      </c>
      <c r="AD42" s="828" t="str">
        <f t="shared" si="10"/>
        <v>美幌町</v>
      </c>
      <c r="AE42" s="959">
        <f t="shared" si="11"/>
        <v>3920</v>
      </c>
      <c r="AF42" s="102"/>
    </row>
    <row r="43" spans="2:32" ht="22.5" customHeight="1">
      <c r="B43" s="608" t="s">
        <v>604</v>
      </c>
      <c r="C43" s="605" t="s">
        <v>606</v>
      </c>
      <c r="D43" s="606" t="s">
        <v>194</v>
      </c>
      <c r="E43" s="605" t="s">
        <v>653</v>
      </c>
      <c r="F43" s="606" t="s">
        <v>293</v>
      </c>
      <c r="G43" s="824">
        <v>395</v>
      </c>
      <c r="H43" s="824">
        <v>3200</v>
      </c>
      <c r="I43" s="824">
        <v>12600</v>
      </c>
      <c r="J43" s="824">
        <v>5140</v>
      </c>
      <c r="L43" s="346">
        <v>28</v>
      </c>
      <c r="M43" s="346" t="s">
        <v>212</v>
      </c>
      <c r="N43" s="104">
        <f t="shared" si="0"/>
        <v>39</v>
      </c>
      <c r="O43" s="1050">
        <f>IFERROR(_xlfn.RANK.EQ(N43,$N$16:$N$194,0)+COUNTIF(N$16:N43,N43)-1,"-")</f>
        <v>71</v>
      </c>
      <c r="P43" s="1050"/>
      <c r="Q43" s="828">
        <f t="shared" si="1"/>
        <v>28</v>
      </c>
      <c r="R43" s="828" t="str">
        <f t="shared" si="2"/>
        <v>今金町</v>
      </c>
      <c r="S43" s="941">
        <f t="shared" si="3"/>
        <v>400</v>
      </c>
      <c r="T43" s="104">
        <f t="shared" si="4"/>
        <v>1470</v>
      </c>
      <c r="U43" s="1050">
        <f>IFERROR(_xlfn.RANK.EQ(T43,$T$16:$T$194,0)+COUNTIF(T$16:T43,T43)-1,"-")</f>
        <v>71</v>
      </c>
      <c r="V43" s="1050"/>
      <c r="W43" s="828">
        <f t="shared" si="5"/>
        <v>28</v>
      </c>
      <c r="X43" s="828" t="str">
        <f t="shared" si="6"/>
        <v>置戸町</v>
      </c>
      <c r="Y43" s="941">
        <f t="shared" si="7"/>
        <v>16700</v>
      </c>
      <c r="Z43" s="104">
        <f t="shared" si="8"/>
        <v>3770</v>
      </c>
      <c r="AA43" s="1050">
        <f>IFERROR(_xlfn.RANK.EQ(Z43,$Z$16:$Z$194,0)+COUNTIF(Z$16:Z43,Z43)-1,"-")</f>
        <v>37</v>
      </c>
      <c r="AB43" s="1050"/>
      <c r="AC43" s="828">
        <f t="shared" si="9"/>
        <v>28</v>
      </c>
      <c r="AD43" s="828" t="str">
        <f t="shared" si="10"/>
        <v>蘭越町</v>
      </c>
      <c r="AE43" s="959">
        <f t="shared" si="11"/>
        <v>3880</v>
      </c>
      <c r="AF43" s="102"/>
    </row>
    <row r="44" spans="2:32" ht="22.5" customHeight="1">
      <c r="B44" s="608" t="s">
        <v>604</v>
      </c>
      <c r="C44" s="605" t="s">
        <v>606</v>
      </c>
      <c r="D44" s="606" t="s">
        <v>194</v>
      </c>
      <c r="E44" s="605" t="s">
        <v>654</v>
      </c>
      <c r="F44" s="606" t="s">
        <v>312</v>
      </c>
      <c r="G44" s="824">
        <v>32</v>
      </c>
      <c r="H44" s="824">
        <v>3300</v>
      </c>
      <c r="I44" s="824">
        <v>1060</v>
      </c>
      <c r="J44" s="824">
        <v>963</v>
      </c>
      <c r="L44" s="346">
        <v>29</v>
      </c>
      <c r="M44" s="346" t="s">
        <v>250</v>
      </c>
      <c r="N44" s="104">
        <f t="shared" si="0"/>
        <v>180</v>
      </c>
      <c r="O44" s="1050">
        <f>IFERROR(_xlfn.RANK.EQ(N44,$N$16:$N$194,0)+COUNTIF(N$16:N44,N44)-1,"-")</f>
        <v>45</v>
      </c>
      <c r="P44" s="1050"/>
      <c r="Q44" s="828">
        <f t="shared" si="1"/>
        <v>29</v>
      </c>
      <c r="R44" s="828" t="str">
        <f t="shared" si="2"/>
        <v>厚沢部町</v>
      </c>
      <c r="S44" s="941">
        <f t="shared" si="3"/>
        <v>395</v>
      </c>
      <c r="T44" s="104">
        <f t="shared" si="4"/>
        <v>5650</v>
      </c>
      <c r="U44" s="1050">
        <f>IFERROR(_xlfn.RANK.EQ(T44,$T$16:$T$194,0)+COUNTIF(T$16:T44,T44)-1,"-")</f>
        <v>48</v>
      </c>
      <c r="V44" s="1050"/>
      <c r="W44" s="828">
        <f t="shared" si="5"/>
        <v>29</v>
      </c>
      <c r="X44" s="828" t="str">
        <f t="shared" si="6"/>
        <v>弟子屈町</v>
      </c>
      <c r="Y44" s="941">
        <f t="shared" si="7"/>
        <v>14300</v>
      </c>
      <c r="Z44" s="104">
        <f t="shared" si="8"/>
        <v>3130</v>
      </c>
      <c r="AA44" s="1050">
        <f>IFERROR(_xlfn.RANK.EQ(Z44,$Z$16:$Z$194,0)+COUNTIF(Z$16:Z44,Z44)-1,"-")</f>
        <v>75</v>
      </c>
      <c r="AB44" s="1050"/>
      <c r="AC44" s="828">
        <f t="shared" si="9"/>
        <v>28</v>
      </c>
      <c r="AD44" s="828" t="str">
        <f t="shared" si="10"/>
        <v>芽室町</v>
      </c>
      <c r="AE44" s="959">
        <f t="shared" si="11"/>
        <v>3880</v>
      </c>
      <c r="AF44" s="102"/>
    </row>
    <row r="45" spans="2:32" ht="22.5" customHeight="1">
      <c r="B45" s="608" t="s">
        <v>604</v>
      </c>
      <c r="C45" s="605" t="s">
        <v>606</v>
      </c>
      <c r="D45" s="606" t="s">
        <v>194</v>
      </c>
      <c r="E45" s="605" t="s">
        <v>655</v>
      </c>
      <c r="F45" s="606" t="s">
        <v>353</v>
      </c>
      <c r="G45" s="824">
        <v>1</v>
      </c>
      <c r="H45" s="824">
        <v>2000</v>
      </c>
      <c r="I45" s="824">
        <v>10</v>
      </c>
      <c r="J45" s="824">
        <v>3</v>
      </c>
      <c r="L45" s="346">
        <v>30</v>
      </c>
      <c r="M45" s="346" t="s">
        <v>361</v>
      </c>
      <c r="N45" s="104" t="str">
        <f t="shared" si="0"/>
        <v>-</v>
      </c>
      <c r="O45" s="1050" t="str">
        <f>IFERROR(_xlfn.RANK.EQ(N45,$N$16:$N$194,0)+COUNTIF(N$16:N45,N45)-1,"-")</f>
        <v>-</v>
      </c>
      <c r="P45" s="1050"/>
      <c r="Q45" s="828">
        <f t="shared" si="1"/>
        <v>30</v>
      </c>
      <c r="R45" s="828" t="str">
        <f t="shared" si="2"/>
        <v>弟子屈町</v>
      </c>
      <c r="S45" s="941">
        <f t="shared" si="3"/>
        <v>394</v>
      </c>
      <c r="T45" s="104" t="str">
        <f t="shared" si="4"/>
        <v>-</v>
      </c>
      <c r="U45" s="1050" t="str">
        <f>IFERROR(_xlfn.RANK.EQ(T45,$T$16:$T$194,0)+COUNTIF(T$16:T45,T45)-1,"-")</f>
        <v>-</v>
      </c>
      <c r="V45" s="1050"/>
      <c r="W45" s="828">
        <f t="shared" si="5"/>
        <v>30</v>
      </c>
      <c r="X45" s="828" t="str">
        <f t="shared" si="6"/>
        <v>今金町</v>
      </c>
      <c r="Y45" s="941">
        <f t="shared" si="7"/>
        <v>13600</v>
      </c>
      <c r="Z45" s="104" t="str">
        <f t="shared" si="8"/>
        <v>-</v>
      </c>
      <c r="AA45" s="1050" t="str">
        <f>IFERROR(_xlfn.RANK.EQ(Z45,$Z$16:$Z$194,0)+COUNTIF(Z$16:Z45,Z45)-1,"-")</f>
        <v>-</v>
      </c>
      <c r="AB45" s="1050"/>
      <c r="AC45" s="828">
        <f t="shared" si="9"/>
        <v>30</v>
      </c>
      <c r="AD45" s="828" t="str">
        <f t="shared" si="10"/>
        <v>鹿追町</v>
      </c>
      <c r="AE45" s="959">
        <f t="shared" si="11"/>
        <v>3870</v>
      </c>
      <c r="AF45" s="102"/>
    </row>
    <row r="46" spans="2:32" ht="22.5" customHeight="1">
      <c r="B46" s="608" t="s">
        <v>604</v>
      </c>
      <c r="C46" s="605" t="s">
        <v>606</v>
      </c>
      <c r="D46" s="606" t="s">
        <v>194</v>
      </c>
      <c r="E46" s="605" t="s">
        <v>656</v>
      </c>
      <c r="F46" s="606" t="s">
        <v>295</v>
      </c>
      <c r="G46" s="824">
        <v>400</v>
      </c>
      <c r="H46" s="824">
        <v>3400</v>
      </c>
      <c r="I46" s="824">
        <v>13600</v>
      </c>
      <c r="J46" s="824">
        <v>10800</v>
      </c>
      <c r="L46" s="346">
        <v>31</v>
      </c>
      <c r="M46" s="346" t="s">
        <v>279</v>
      </c>
      <c r="N46" s="104">
        <f t="shared" si="0"/>
        <v>245</v>
      </c>
      <c r="O46" s="1050">
        <f>IFERROR(_xlfn.RANK.EQ(N46,$N$16:$N$194,0)+COUNTIF(N$16:N46,N46)-1,"-")</f>
        <v>39</v>
      </c>
      <c r="P46" s="1050"/>
      <c r="Q46" s="828">
        <f t="shared" si="1"/>
        <v>31</v>
      </c>
      <c r="R46" s="828" t="str">
        <f t="shared" si="2"/>
        <v>上富良野町</v>
      </c>
      <c r="S46" s="941">
        <f t="shared" si="3"/>
        <v>385</v>
      </c>
      <c r="T46" s="104">
        <f t="shared" si="4"/>
        <v>9680</v>
      </c>
      <c r="U46" s="1050">
        <f>IFERROR(_xlfn.RANK.EQ(T46,$T$16:$T$194,0)+COUNTIF(T$16:T46,T46)-1,"-")</f>
        <v>36</v>
      </c>
      <c r="V46" s="1050"/>
      <c r="W46" s="828">
        <f t="shared" si="5"/>
        <v>31</v>
      </c>
      <c r="X46" s="828" t="str">
        <f t="shared" si="6"/>
        <v>上富良野町</v>
      </c>
      <c r="Y46" s="941">
        <f t="shared" si="7"/>
        <v>13500</v>
      </c>
      <c r="Z46" s="104">
        <f t="shared" si="8"/>
        <v>3950</v>
      </c>
      <c r="AA46" s="1050">
        <f>IFERROR(_xlfn.RANK.EQ(Z46,$Z$16:$Z$194,0)+COUNTIF(Z$16:Z46,Z46)-1,"-")</f>
        <v>23</v>
      </c>
      <c r="AB46" s="1050"/>
      <c r="AC46" s="828">
        <f t="shared" si="9"/>
        <v>30</v>
      </c>
      <c r="AD46" s="828" t="str">
        <f t="shared" si="10"/>
        <v>広尾町</v>
      </c>
      <c r="AE46" s="959">
        <f t="shared" si="11"/>
        <v>3870</v>
      </c>
      <c r="AF46" s="102"/>
    </row>
    <row r="47" spans="2:32" ht="22.5" customHeight="1">
      <c r="B47" s="608" t="s">
        <v>604</v>
      </c>
      <c r="C47" s="605" t="s">
        <v>606</v>
      </c>
      <c r="D47" s="606" t="s">
        <v>194</v>
      </c>
      <c r="E47" s="605" t="s">
        <v>657</v>
      </c>
      <c r="F47" s="606" t="s">
        <v>278</v>
      </c>
      <c r="G47" s="824">
        <v>152</v>
      </c>
      <c r="H47" s="824">
        <v>3100</v>
      </c>
      <c r="I47" s="824">
        <v>4710</v>
      </c>
      <c r="J47" s="824">
        <v>3820</v>
      </c>
      <c r="L47" s="346">
        <v>32</v>
      </c>
      <c r="M47" s="346" t="s">
        <v>303</v>
      </c>
      <c r="N47" s="104">
        <f t="shared" si="0"/>
        <v>44</v>
      </c>
      <c r="O47" s="1050">
        <f>IFERROR(_xlfn.RANK.EQ(N47,$N$16:$N$194,0)+COUNTIF(N$16:N47,N47)-1,"-")</f>
        <v>69</v>
      </c>
      <c r="P47" s="1050"/>
      <c r="Q47" s="828">
        <f t="shared" si="1"/>
        <v>32</v>
      </c>
      <c r="R47" s="828" t="str">
        <f t="shared" si="2"/>
        <v>置戸町</v>
      </c>
      <c r="S47" s="941">
        <f t="shared" si="3"/>
        <v>373</v>
      </c>
      <c r="T47" s="104">
        <f t="shared" si="4"/>
        <v>1460</v>
      </c>
      <c r="U47" s="1050">
        <f>IFERROR(_xlfn.RANK.EQ(T47,$T$16:$T$194,0)+COUNTIF(T$16:T47,T47)-1,"-")</f>
        <v>72</v>
      </c>
      <c r="V47" s="1050"/>
      <c r="W47" s="828">
        <f t="shared" si="5"/>
        <v>32</v>
      </c>
      <c r="X47" s="828" t="str">
        <f t="shared" si="6"/>
        <v>中標津町</v>
      </c>
      <c r="Y47" s="941">
        <f t="shared" si="7"/>
        <v>13200</v>
      </c>
      <c r="Z47" s="104">
        <f t="shared" si="8"/>
        <v>3330</v>
      </c>
      <c r="AA47" s="1050">
        <f>IFERROR(_xlfn.RANK.EQ(Z47,$Z$16:$Z$194,0)+COUNTIF(Z$16:Z47,Z47)-1,"-")</f>
        <v>59</v>
      </c>
      <c r="AB47" s="1050"/>
      <c r="AC47" s="828">
        <f t="shared" si="9"/>
        <v>32</v>
      </c>
      <c r="AD47" s="828" t="str">
        <f t="shared" si="10"/>
        <v>本別町</v>
      </c>
      <c r="AE47" s="959">
        <f t="shared" si="11"/>
        <v>3850</v>
      </c>
      <c r="AF47" s="102"/>
    </row>
    <row r="48" spans="2:32" ht="22.5" customHeight="1">
      <c r="B48" s="608" t="s">
        <v>604</v>
      </c>
      <c r="C48" s="605" t="s">
        <v>607</v>
      </c>
      <c r="D48" s="606" t="s">
        <v>190</v>
      </c>
      <c r="E48" s="605" t="s">
        <v>658</v>
      </c>
      <c r="F48" s="606" t="s">
        <v>351</v>
      </c>
      <c r="G48" s="824">
        <v>4</v>
      </c>
      <c r="H48" s="824">
        <v>2340</v>
      </c>
      <c r="I48" s="824">
        <v>89</v>
      </c>
      <c r="J48" s="824">
        <v>81</v>
      </c>
      <c r="L48" s="346">
        <v>33</v>
      </c>
      <c r="M48" s="346" t="s">
        <v>311</v>
      </c>
      <c r="N48" s="104">
        <f t="shared" si="0"/>
        <v>49</v>
      </c>
      <c r="O48" s="1050">
        <f>IFERROR(_xlfn.RANK.EQ(N48,$N$16:$N$194,0)+COUNTIF(N$16:N48,N48)-1,"-")</f>
        <v>68</v>
      </c>
      <c r="P48" s="1050"/>
      <c r="Q48" s="828">
        <f t="shared" si="1"/>
        <v>33</v>
      </c>
      <c r="R48" s="828" t="str">
        <f t="shared" si="2"/>
        <v>中標津町</v>
      </c>
      <c r="S48" s="941">
        <f t="shared" si="3"/>
        <v>360</v>
      </c>
      <c r="T48" s="104">
        <f t="shared" si="4"/>
        <v>1520</v>
      </c>
      <c r="U48" s="1050">
        <f>IFERROR(_xlfn.RANK.EQ(T48,$T$16:$T$194,0)+COUNTIF(T$16:T48,T48)-1,"-")</f>
        <v>69</v>
      </c>
      <c r="V48" s="1050"/>
      <c r="W48" s="828">
        <f t="shared" si="5"/>
        <v>33</v>
      </c>
      <c r="X48" s="828" t="str">
        <f t="shared" si="6"/>
        <v>池田町</v>
      </c>
      <c r="Y48" s="941">
        <f t="shared" si="7"/>
        <v>13000</v>
      </c>
      <c r="Z48" s="104">
        <f t="shared" si="8"/>
        <v>3110</v>
      </c>
      <c r="AA48" s="1050">
        <f>IFERROR(_xlfn.RANK.EQ(Z48,$Z$16:$Z$194,0)+COUNTIF(Z$16:Z48,Z48)-1,"-")</f>
        <v>77</v>
      </c>
      <c r="AB48" s="1050"/>
      <c r="AC48" s="828">
        <f t="shared" si="9"/>
        <v>33</v>
      </c>
      <c r="AD48" s="828" t="str">
        <f t="shared" si="10"/>
        <v>帯広市</v>
      </c>
      <c r="AE48" s="959">
        <f t="shared" si="11"/>
        <v>3840</v>
      </c>
      <c r="AF48" s="102"/>
    </row>
    <row r="49" spans="2:32" ht="22.5" customHeight="1">
      <c r="B49" s="608" t="s">
        <v>604</v>
      </c>
      <c r="C49" s="605" t="s">
        <v>607</v>
      </c>
      <c r="D49" s="606" t="s">
        <v>190</v>
      </c>
      <c r="E49" s="605" t="s">
        <v>659</v>
      </c>
      <c r="F49" s="606" t="s">
        <v>358</v>
      </c>
      <c r="G49" s="824">
        <v>1</v>
      </c>
      <c r="H49" s="824">
        <v>1600</v>
      </c>
      <c r="I49" s="824">
        <v>16</v>
      </c>
      <c r="J49" s="824">
        <v>15</v>
      </c>
      <c r="L49" s="346">
        <v>34</v>
      </c>
      <c r="M49" s="346" t="s">
        <v>288</v>
      </c>
      <c r="N49" s="104">
        <f t="shared" si="0"/>
        <v>116</v>
      </c>
      <c r="O49" s="1050">
        <f>IFERROR(_xlfn.RANK.EQ(N49,$N$16:$N$194,0)+COUNTIF(N$16:N49,N49)-1,"-")</f>
        <v>54</v>
      </c>
      <c r="P49" s="1050"/>
      <c r="Q49" s="828">
        <f t="shared" si="1"/>
        <v>34</v>
      </c>
      <c r="R49" s="828" t="str">
        <f t="shared" si="2"/>
        <v>池田町</v>
      </c>
      <c r="S49" s="941">
        <f t="shared" si="3"/>
        <v>329</v>
      </c>
      <c r="T49" s="104">
        <f t="shared" si="4"/>
        <v>3520</v>
      </c>
      <c r="U49" s="1050">
        <f>IFERROR(_xlfn.RANK.EQ(T49,$T$16:$T$194,0)+COUNTIF(T$16:T49,T49)-1,"-")</f>
        <v>55</v>
      </c>
      <c r="V49" s="1050"/>
      <c r="W49" s="828">
        <f t="shared" si="5"/>
        <v>34</v>
      </c>
      <c r="X49" s="828" t="str">
        <f t="shared" si="6"/>
        <v>大樹町</v>
      </c>
      <c r="Y49" s="941">
        <f t="shared" si="7"/>
        <v>12900</v>
      </c>
      <c r="Z49" s="104">
        <f t="shared" si="8"/>
        <v>3030</v>
      </c>
      <c r="AA49" s="1050">
        <f>IFERROR(_xlfn.RANK.EQ(Z49,$Z$16:$Z$194,0)+COUNTIF(Z$16:Z49,Z49)-1,"-")</f>
        <v>80</v>
      </c>
      <c r="AB49" s="1050"/>
      <c r="AC49" s="828">
        <f t="shared" si="9"/>
        <v>33</v>
      </c>
      <c r="AD49" s="828" t="str">
        <f t="shared" si="10"/>
        <v>千歳市</v>
      </c>
      <c r="AE49" s="959">
        <f t="shared" si="11"/>
        <v>3840</v>
      </c>
      <c r="AF49" s="102"/>
    </row>
    <row r="50" spans="2:32" ht="22.5" customHeight="1">
      <c r="B50" s="608" t="s">
        <v>604</v>
      </c>
      <c r="C50" s="605" t="s">
        <v>607</v>
      </c>
      <c r="D50" s="606" t="s">
        <v>190</v>
      </c>
      <c r="E50" s="605" t="s">
        <v>660</v>
      </c>
      <c r="F50" s="606" t="s">
        <v>364</v>
      </c>
      <c r="G50" s="824" t="s">
        <v>888</v>
      </c>
      <c r="H50" s="824" t="s">
        <v>888</v>
      </c>
      <c r="I50" s="824" t="s">
        <v>888</v>
      </c>
      <c r="J50" s="824" t="s">
        <v>888</v>
      </c>
      <c r="L50" s="346">
        <v>35</v>
      </c>
      <c r="M50" s="346" t="s">
        <v>304</v>
      </c>
      <c r="N50" s="104">
        <f t="shared" si="0"/>
        <v>15</v>
      </c>
      <c r="O50" s="1050">
        <f>IFERROR(_xlfn.RANK.EQ(N50,$N$16:$N$194,0)+COUNTIF(N$16:N50,N50)-1,"-")</f>
        <v>82</v>
      </c>
      <c r="P50" s="1050"/>
      <c r="Q50" s="828">
        <f t="shared" si="1"/>
        <v>35</v>
      </c>
      <c r="R50" s="828" t="str">
        <f t="shared" si="2"/>
        <v>大樹町</v>
      </c>
      <c r="S50" s="941">
        <f t="shared" si="3"/>
        <v>322</v>
      </c>
      <c r="T50" s="104">
        <f t="shared" si="4"/>
        <v>450</v>
      </c>
      <c r="U50" s="1050">
        <f>IFERROR(_xlfn.RANK.EQ(T50,$T$16:$T$194,0)+COUNTIF(T$16:T50,T50)-1,"-")</f>
        <v>82</v>
      </c>
      <c r="V50" s="1050"/>
      <c r="W50" s="828">
        <f t="shared" si="5"/>
        <v>35</v>
      </c>
      <c r="X50" s="828" t="str">
        <f t="shared" si="6"/>
        <v>厚沢部町</v>
      </c>
      <c r="Y50" s="941">
        <f t="shared" si="7"/>
        <v>12600</v>
      </c>
      <c r="Z50" s="104">
        <f t="shared" si="8"/>
        <v>3000</v>
      </c>
      <c r="AA50" s="1050">
        <f>IFERROR(_xlfn.RANK.EQ(Z50,$Z$16:$Z$194,0)+COUNTIF(Z$16:Z50,Z50)-1,"-")</f>
        <v>81</v>
      </c>
      <c r="AB50" s="1050"/>
      <c r="AC50" s="828">
        <f t="shared" si="9"/>
        <v>33</v>
      </c>
      <c r="AD50" s="828" t="str">
        <f t="shared" si="10"/>
        <v>美瑛町</v>
      </c>
      <c r="AE50" s="959">
        <f t="shared" si="11"/>
        <v>3840</v>
      </c>
      <c r="AF50" s="102"/>
    </row>
    <row r="51" spans="2:32" ht="22.5" customHeight="1">
      <c r="B51" s="608" t="s">
        <v>604</v>
      </c>
      <c r="C51" s="605" t="s">
        <v>607</v>
      </c>
      <c r="D51" s="606" t="s">
        <v>190</v>
      </c>
      <c r="E51" s="605" t="s">
        <v>661</v>
      </c>
      <c r="F51" s="606" t="s">
        <v>272</v>
      </c>
      <c r="G51" s="824">
        <v>89</v>
      </c>
      <c r="H51" s="824">
        <v>3610</v>
      </c>
      <c r="I51" s="824">
        <v>3210</v>
      </c>
      <c r="J51" s="824">
        <v>1280</v>
      </c>
      <c r="L51" s="346">
        <v>36</v>
      </c>
      <c r="M51" s="346" t="s">
        <v>222</v>
      </c>
      <c r="N51" s="104">
        <f t="shared" si="0"/>
        <v>62</v>
      </c>
      <c r="O51" s="1050">
        <f>IFERROR(_xlfn.RANK.EQ(N51,$N$16:$N$194,0)+COUNTIF(N$16:N51,N51)-1,"-")</f>
        <v>65</v>
      </c>
      <c r="P51" s="1050"/>
      <c r="Q51" s="828">
        <f t="shared" si="1"/>
        <v>36</v>
      </c>
      <c r="R51" s="828" t="str">
        <f t="shared" si="2"/>
        <v>函館市</v>
      </c>
      <c r="S51" s="941">
        <f t="shared" si="3"/>
        <v>275</v>
      </c>
      <c r="T51" s="104">
        <f t="shared" si="4"/>
        <v>1780</v>
      </c>
      <c r="U51" s="1050">
        <f>IFERROR(_xlfn.RANK.EQ(T51,$T$16:$T$194,0)+COUNTIF(T$16:T51,T51)-1,"-")</f>
        <v>66</v>
      </c>
      <c r="V51" s="1050"/>
      <c r="W51" s="828">
        <f t="shared" si="5"/>
        <v>36</v>
      </c>
      <c r="X51" s="828" t="str">
        <f t="shared" si="6"/>
        <v>恵庭市</v>
      </c>
      <c r="Y51" s="941">
        <f t="shared" si="7"/>
        <v>9680</v>
      </c>
      <c r="Z51" s="104">
        <f t="shared" si="8"/>
        <v>2860</v>
      </c>
      <c r="AA51" s="1050">
        <f>IFERROR(_xlfn.RANK.EQ(Z51,$Z$16:$Z$194,0)+COUNTIF(Z$16:Z51,Z51)-1,"-")</f>
        <v>85</v>
      </c>
      <c r="AB51" s="1050"/>
      <c r="AC51" s="828">
        <f t="shared" si="9"/>
        <v>36</v>
      </c>
      <c r="AD51" s="828" t="str">
        <f t="shared" si="10"/>
        <v>音更町</v>
      </c>
      <c r="AE51" s="959">
        <f t="shared" si="11"/>
        <v>3830</v>
      </c>
      <c r="AF51" s="102"/>
    </row>
    <row r="52" spans="2:32" ht="22.5" customHeight="1">
      <c r="B52" s="608" t="s">
        <v>604</v>
      </c>
      <c r="C52" s="605" t="s">
        <v>607</v>
      </c>
      <c r="D52" s="606" t="s">
        <v>190</v>
      </c>
      <c r="E52" s="605" t="s">
        <v>662</v>
      </c>
      <c r="F52" s="606" t="s">
        <v>281</v>
      </c>
      <c r="G52" s="824">
        <v>66</v>
      </c>
      <c r="H52" s="824">
        <v>3880</v>
      </c>
      <c r="I52" s="824">
        <v>2560</v>
      </c>
      <c r="J52" s="824">
        <v>2150</v>
      </c>
      <c r="L52" s="346">
        <v>37</v>
      </c>
      <c r="M52" s="346" t="s">
        <v>252</v>
      </c>
      <c r="N52" s="104" t="str">
        <f t="shared" si="0"/>
        <v>x</v>
      </c>
      <c r="O52" s="1050" t="str">
        <f>IFERROR(_xlfn.RANK.EQ(N52,$N$16:$N$194,0)+COUNTIF(N$16:N52,N52)-1,"-")</f>
        <v>-</v>
      </c>
      <c r="P52" s="1050"/>
      <c r="Q52" s="828">
        <f t="shared" si="1"/>
        <v>36</v>
      </c>
      <c r="R52" s="828" t="str">
        <f t="shared" si="2"/>
        <v>喜茂別町</v>
      </c>
      <c r="S52" s="941">
        <f t="shared" si="3"/>
        <v>275</v>
      </c>
      <c r="T52" s="104" t="str">
        <f t="shared" si="4"/>
        <v>x</v>
      </c>
      <c r="U52" s="1050" t="str">
        <f>IFERROR(_xlfn.RANK.EQ(T52,$T$16:$T$194,0)+COUNTIF(T$16:T52,T52)-1,"-")</f>
        <v>-</v>
      </c>
      <c r="V52" s="1050"/>
      <c r="W52" s="828">
        <f t="shared" si="5"/>
        <v>37</v>
      </c>
      <c r="X52" s="828" t="str">
        <f t="shared" si="6"/>
        <v>足寄町</v>
      </c>
      <c r="Y52" s="941">
        <f t="shared" si="7"/>
        <v>9100</v>
      </c>
      <c r="Z52" s="104" t="str">
        <f t="shared" si="8"/>
        <v>x</v>
      </c>
      <c r="AA52" s="1050" t="str">
        <f>IFERROR(_xlfn.RANK.EQ(Z52,$Z$16:$Z$194,0)+COUNTIF(Z$16:Z52,Z52)-1,"-")</f>
        <v>-</v>
      </c>
      <c r="AB52" s="1050"/>
      <c r="AC52" s="828">
        <f t="shared" si="9"/>
        <v>37</v>
      </c>
      <c r="AD52" s="828" t="str">
        <f t="shared" si="10"/>
        <v>深川市</v>
      </c>
      <c r="AE52" s="959">
        <f t="shared" si="11"/>
        <v>3770</v>
      </c>
      <c r="AF52" s="102"/>
    </row>
    <row r="53" spans="2:32" ht="22.5" customHeight="1">
      <c r="B53" s="608" t="s">
        <v>604</v>
      </c>
      <c r="C53" s="605" t="s">
        <v>607</v>
      </c>
      <c r="D53" s="606" t="s">
        <v>190</v>
      </c>
      <c r="E53" s="605" t="s">
        <v>663</v>
      </c>
      <c r="F53" s="606" t="s">
        <v>325</v>
      </c>
      <c r="G53" s="824">
        <v>232</v>
      </c>
      <c r="H53" s="824">
        <v>3350</v>
      </c>
      <c r="I53" s="824">
        <v>7770</v>
      </c>
      <c r="J53" s="824">
        <v>6470</v>
      </c>
      <c r="L53" s="346">
        <v>38</v>
      </c>
      <c r="M53" s="346" t="s">
        <v>360</v>
      </c>
      <c r="N53" s="104">
        <f t="shared" si="0"/>
        <v>1</v>
      </c>
      <c r="O53" s="1050">
        <f>IFERROR(_xlfn.RANK.EQ(N53,$N$16:$N$194,0)+COUNTIF(N$16:N53,N53)-1,"-")</f>
        <v>103</v>
      </c>
      <c r="P53" s="1050"/>
      <c r="Q53" s="828">
        <f t="shared" si="1"/>
        <v>38</v>
      </c>
      <c r="R53" s="828" t="str">
        <f t="shared" si="2"/>
        <v>共和町</v>
      </c>
      <c r="S53" s="941">
        <f t="shared" si="3"/>
        <v>257</v>
      </c>
      <c r="T53" s="104">
        <f t="shared" si="4"/>
        <v>10</v>
      </c>
      <c r="U53" s="1050">
        <f>IFERROR(_xlfn.RANK.EQ(T53,$T$16:$T$194,0)+COUNTIF(T$16:T53,T53)-1,"-")</f>
        <v>106</v>
      </c>
      <c r="V53" s="1050"/>
      <c r="W53" s="828">
        <f t="shared" si="5"/>
        <v>38</v>
      </c>
      <c r="X53" s="828" t="str">
        <f t="shared" si="6"/>
        <v>喜茂別町</v>
      </c>
      <c r="Y53" s="941">
        <f t="shared" si="7"/>
        <v>9030</v>
      </c>
      <c r="Z53" s="104">
        <f t="shared" si="8"/>
        <v>2000</v>
      </c>
      <c r="AA53" s="1050">
        <f>IFERROR(_xlfn.RANK.EQ(Z53,$Z$16:$Z$194,0)+COUNTIF(Z$16:Z53,Z53)-1,"-")</f>
        <v>106</v>
      </c>
      <c r="AB53" s="1050"/>
      <c r="AC53" s="828">
        <f t="shared" si="9"/>
        <v>38</v>
      </c>
      <c r="AD53" s="828" t="str">
        <f t="shared" si="10"/>
        <v>厚真町</v>
      </c>
      <c r="AE53" s="959">
        <f t="shared" si="11"/>
        <v>3710</v>
      </c>
      <c r="AF53" s="102"/>
    </row>
    <row r="54" spans="2:32" ht="22.5" customHeight="1">
      <c r="B54" s="608" t="s">
        <v>604</v>
      </c>
      <c r="C54" s="605" t="s">
        <v>607</v>
      </c>
      <c r="D54" s="606" t="s">
        <v>190</v>
      </c>
      <c r="E54" s="605" t="s">
        <v>664</v>
      </c>
      <c r="F54" s="606" t="s">
        <v>294</v>
      </c>
      <c r="G54" s="824">
        <v>534</v>
      </c>
      <c r="H54" s="824">
        <v>3340</v>
      </c>
      <c r="I54" s="824">
        <v>17900</v>
      </c>
      <c r="J54" s="824">
        <v>15500</v>
      </c>
      <c r="L54" s="346">
        <v>39</v>
      </c>
      <c r="M54" s="346" t="s">
        <v>356</v>
      </c>
      <c r="N54" s="104">
        <f t="shared" si="0"/>
        <v>1</v>
      </c>
      <c r="O54" s="1050">
        <f>IFERROR(_xlfn.RANK.EQ(N54,$N$16:$N$194,0)+COUNTIF(N$16:N54,N54)-1,"-")</f>
        <v>104</v>
      </c>
      <c r="P54" s="1050"/>
      <c r="Q54" s="828">
        <f t="shared" si="1"/>
        <v>39</v>
      </c>
      <c r="R54" s="828" t="str">
        <f t="shared" si="2"/>
        <v>恵庭市</v>
      </c>
      <c r="S54" s="941">
        <f t="shared" si="3"/>
        <v>245</v>
      </c>
      <c r="T54" s="104">
        <f t="shared" si="4"/>
        <v>10</v>
      </c>
      <c r="U54" s="1050">
        <f>IFERROR(_xlfn.RANK.EQ(T54,$T$16:$T$194,0)+COUNTIF(T$16:T54,T54)-1,"-")</f>
        <v>107</v>
      </c>
      <c r="V54" s="1050"/>
      <c r="W54" s="828">
        <f t="shared" si="5"/>
        <v>39</v>
      </c>
      <c r="X54" s="828" t="str">
        <f t="shared" si="6"/>
        <v>共和町</v>
      </c>
      <c r="Y54" s="941">
        <f t="shared" si="7"/>
        <v>8770</v>
      </c>
      <c r="Z54" s="104">
        <f t="shared" si="8"/>
        <v>2000</v>
      </c>
      <c r="AA54" s="1050">
        <f>IFERROR(_xlfn.RANK.EQ(Z54,$Z$16:$Z$194,0)+COUNTIF(Z$16:Z54,Z54)-1,"-")</f>
        <v>107</v>
      </c>
      <c r="AB54" s="1050"/>
      <c r="AC54" s="828">
        <f t="shared" si="9"/>
        <v>38</v>
      </c>
      <c r="AD54" s="828" t="str">
        <f t="shared" si="10"/>
        <v>幕別町</v>
      </c>
      <c r="AE54" s="959">
        <f t="shared" si="11"/>
        <v>3710</v>
      </c>
      <c r="AF54" s="102"/>
    </row>
    <row r="55" spans="2:32" ht="22.5" customHeight="1">
      <c r="B55" s="608" t="s">
        <v>604</v>
      </c>
      <c r="C55" s="605" t="s">
        <v>607</v>
      </c>
      <c r="D55" s="606" t="s">
        <v>190</v>
      </c>
      <c r="E55" s="605" t="s">
        <v>665</v>
      </c>
      <c r="F55" s="606" t="s">
        <v>298</v>
      </c>
      <c r="G55" s="824">
        <v>467</v>
      </c>
      <c r="H55" s="824">
        <v>3610</v>
      </c>
      <c r="I55" s="824">
        <v>16900</v>
      </c>
      <c r="J55" s="824">
        <v>15500</v>
      </c>
      <c r="L55" s="346">
        <v>40</v>
      </c>
      <c r="M55" s="346" t="s">
        <v>329</v>
      </c>
      <c r="N55" s="104">
        <f t="shared" si="0"/>
        <v>3</v>
      </c>
      <c r="O55" s="1050">
        <f>IFERROR(_xlfn.RANK.EQ(N55,$N$16:$N$194,0)+COUNTIF(N$16:N55,N55)-1,"-")</f>
        <v>95</v>
      </c>
      <c r="P55" s="1050"/>
      <c r="Q55" s="828">
        <f t="shared" si="1"/>
        <v>40</v>
      </c>
      <c r="R55" s="828" t="str">
        <f t="shared" si="2"/>
        <v>ニセコ町</v>
      </c>
      <c r="S55" s="941">
        <f t="shared" si="3"/>
        <v>232</v>
      </c>
      <c r="T55" s="104">
        <f t="shared" si="4"/>
        <v>81</v>
      </c>
      <c r="U55" s="1050">
        <f>IFERROR(_xlfn.RANK.EQ(T55,$T$16:$T$194,0)+COUNTIF(T$16:T55,T55)-1,"-")</f>
        <v>95</v>
      </c>
      <c r="V55" s="1050"/>
      <c r="W55" s="828">
        <f t="shared" si="5"/>
        <v>40</v>
      </c>
      <c r="X55" s="828" t="str">
        <f t="shared" si="6"/>
        <v>南富良野町</v>
      </c>
      <c r="Y55" s="941">
        <f t="shared" si="7"/>
        <v>8250</v>
      </c>
      <c r="Z55" s="104">
        <f t="shared" si="8"/>
        <v>2700</v>
      </c>
      <c r="AA55" s="1050">
        <f>IFERROR(_xlfn.RANK.EQ(Z55,$Z$16:$Z$194,0)+COUNTIF(Z$16:Z55,Z55)-1,"-")</f>
        <v>90</v>
      </c>
      <c r="AB55" s="1050"/>
      <c r="AC55" s="828">
        <f t="shared" si="9"/>
        <v>40</v>
      </c>
      <c r="AD55" s="828" t="str">
        <f t="shared" si="10"/>
        <v>豊浦町</v>
      </c>
      <c r="AE55" s="959">
        <f t="shared" si="11"/>
        <v>3670</v>
      </c>
      <c r="AF55" s="102"/>
    </row>
    <row r="56" spans="2:32" ht="22.5" customHeight="1">
      <c r="B56" s="608" t="s">
        <v>604</v>
      </c>
      <c r="C56" s="605" t="s">
        <v>607</v>
      </c>
      <c r="D56" s="606" t="s">
        <v>190</v>
      </c>
      <c r="E56" s="605" t="s">
        <v>666</v>
      </c>
      <c r="F56" s="606" t="s">
        <v>317</v>
      </c>
      <c r="G56" s="824">
        <v>275</v>
      </c>
      <c r="H56" s="824">
        <v>3290</v>
      </c>
      <c r="I56" s="824">
        <v>9030</v>
      </c>
      <c r="J56" s="824">
        <v>7750</v>
      </c>
      <c r="L56" s="346">
        <v>41</v>
      </c>
      <c r="M56" s="346" t="s">
        <v>344</v>
      </c>
      <c r="N56" s="104">
        <f t="shared" si="0"/>
        <v>2</v>
      </c>
      <c r="O56" s="1050">
        <f>IFERROR(_xlfn.RANK.EQ(N56,$N$16:$N$194,0)+COUNTIF(N$16:N56,N56)-1,"-")</f>
        <v>99</v>
      </c>
      <c r="P56" s="1050"/>
      <c r="Q56" s="828">
        <f t="shared" si="1"/>
        <v>41</v>
      </c>
      <c r="R56" s="828" t="str">
        <f t="shared" si="2"/>
        <v>南富良野町</v>
      </c>
      <c r="S56" s="941">
        <f t="shared" si="3"/>
        <v>228</v>
      </c>
      <c r="T56" s="104">
        <f t="shared" si="4"/>
        <v>40</v>
      </c>
      <c r="U56" s="1050">
        <f>IFERROR(_xlfn.RANK.EQ(T56,$T$16:$T$194,0)+COUNTIF(T$16:T56,T56)-1,"-")</f>
        <v>101</v>
      </c>
      <c r="V56" s="1050"/>
      <c r="W56" s="828">
        <f t="shared" si="5"/>
        <v>41</v>
      </c>
      <c r="X56" s="828" t="str">
        <f t="shared" si="6"/>
        <v>栗山町</v>
      </c>
      <c r="Y56" s="941">
        <f t="shared" si="7"/>
        <v>7780</v>
      </c>
      <c r="Z56" s="104">
        <f t="shared" si="8"/>
        <v>2500</v>
      </c>
      <c r="AA56" s="1050">
        <f>IFERROR(_xlfn.RANK.EQ(Z56,$Z$16:$Z$194,0)+COUNTIF(Z$16:Z56,Z56)-1,"-")</f>
        <v>95</v>
      </c>
      <c r="AB56" s="1050"/>
      <c r="AC56" s="828">
        <f t="shared" si="9"/>
        <v>40</v>
      </c>
      <c r="AD56" s="828" t="str">
        <f t="shared" si="10"/>
        <v>清水町</v>
      </c>
      <c r="AE56" s="959">
        <f t="shared" si="11"/>
        <v>3670</v>
      </c>
      <c r="AF56" s="102"/>
    </row>
    <row r="57" spans="2:32" ht="22.5" customHeight="1">
      <c r="B57" s="608" t="s">
        <v>604</v>
      </c>
      <c r="C57" s="605" t="s">
        <v>607</v>
      </c>
      <c r="D57" s="606" t="s">
        <v>190</v>
      </c>
      <c r="E57" s="605" t="s">
        <v>667</v>
      </c>
      <c r="F57" s="606" t="s">
        <v>216</v>
      </c>
      <c r="G57" s="824">
        <v>662</v>
      </c>
      <c r="H57" s="824">
        <v>3480</v>
      </c>
      <c r="I57" s="824">
        <v>23000</v>
      </c>
      <c r="J57" s="824">
        <v>20100</v>
      </c>
      <c r="L57" s="346">
        <v>42</v>
      </c>
      <c r="M57" s="346" t="s">
        <v>335</v>
      </c>
      <c r="N57" s="104">
        <f t="shared" si="0"/>
        <v>8</v>
      </c>
      <c r="O57" s="1050">
        <f>IFERROR(_xlfn.RANK.EQ(N57,$N$16:$N$194,0)+COUNTIF(N$16:N57,N57)-1,"-")</f>
        <v>87</v>
      </c>
      <c r="P57" s="1050"/>
      <c r="Q57" s="828">
        <f t="shared" si="1"/>
        <v>41</v>
      </c>
      <c r="R57" s="828" t="str">
        <f t="shared" si="2"/>
        <v>足寄町</v>
      </c>
      <c r="S57" s="941">
        <f t="shared" si="3"/>
        <v>228</v>
      </c>
      <c r="T57" s="104">
        <f t="shared" si="4"/>
        <v>240</v>
      </c>
      <c r="U57" s="1050">
        <f>IFERROR(_xlfn.RANK.EQ(T57,$T$16:$T$194,0)+COUNTIF(T$16:T57,T57)-1,"-")</f>
        <v>87</v>
      </c>
      <c r="V57" s="1050"/>
      <c r="W57" s="828">
        <f t="shared" si="5"/>
        <v>42</v>
      </c>
      <c r="X57" s="828" t="str">
        <f t="shared" si="6"/>
        <v>ニセコ町</v>
      </c>
      <c r="Y57" s="941">
        <f t="shared" si="7"/>
        <v>7770</v>
      </c>
      <c r="Z57" s="104">
        <f t="shared" si="8"/>
        <v>3000</v>
      </c>
      <c r="AA57" s="1050">
        <f>IFERROR(_xlfn.RANK.EQ(Z57,$Z$16:$Z$194,0)+COUNTIF(Z$16:Z57,Z57)-1,"-")</f>
        <v>82</v>
      </c>
      <c r="AB57" s="1050"/>
      <c r="AC57" s="828">
        <f t="shared" si="9"/>
        <v>42</v>
      </c>
      <c r="AD57" s="828" t="str">
        <f t="shared" si="10"/>
        <v>札幌市</v>
      </c>
      <c r="AE57" s="959">
        <f t="shared" si="11"/>
        <v>3660</v>
      </c>
      <c r="AF57" s="102"/>
    </row>
    <row r="58" spans="2:32" ht="22.5" customHeight="1">
      <c r="B58" s="608" t="s">
        <v>604</v>
      </c>
      <c r="C58" s="605" t="s">
        <v>607</v>
      </c>
      <c r="D58" s="606" t="s">
        <v>190</v>
      </c>
      <c r="E58" s="605" t="s">
        <v>668</v>
      </c>
      <c r="F58" s="606" t="s">
        <v>267</v>
      </c>
      <c r="G58" s="824">
        <v>1150</v>
      </c>
      <c r="H58" s="824">
        <v>3580</v>
      </c>
      <c r="I58" s="824">
        <v>41000</v>
      </c>
      <c r="J58" s="824">
        <v>33600</v>
      </c>
      <c r="L58" s="346">
        <v>43</v>
      </c>
      <c r="M58" s="346" t="s">
        <v>369</v>
      </c>
      <c r="N58" s="104" t="str">
        <f t="shared" si="0"/>
        <v>-</v>
      </c>
      <c r="O58" s="1050" t="str">
        <f>IFERROR(_xlfn.RANK.EQ(N58,$N$16:$N$194,0)+COUNTIF(N$16:N58,N58)-1,"-")</f>
        <v>-</v>
      </c>
      <c r="P58" s="1050"/>
      <c r="Q58" s="828">
        <f t="shared" si="1"/>
        <v>43</v>
      </c>
      <c r="R58" s="828" t="str">
        <f t="shared" si="2"/>
        <v>洞爺湖町</v>
      </c>
      <c r="S58" s="941">
        <f t="shared" si="3"/>
        <v>189</v>
      </c>
      <c r="T58" s="104" t="str">
        <f t="shared" si="4"/>
        <v>-</v>
      </c>
      <c r="U58" s="1050" t="str">
        <f>IFERROR(_xlfn.RANK.EQ(T58,$T$16:$T$194,0)+COUNTIF(T$16:T58,T58)-1,"-")</f>
        <v>-</v>
      </c>
      <c r="V58" s="1050"/>
      <c r="W58" s="828">
        <f t="shared" si="5"/>
        <v>43</v>
      </c>
      <c r="X58" s="828" t="str">
        <f t="shared" si="6"/>
        <v>函館市</v>
      </c>
      <c r="Y58" s="941">
        <f t="shared" si="7"/>
        <v>7700</v>
      </c>
      <c r="Z58" s="104" t="str">
        <f t="shared" si="8"/>
        <v>-</v>
      </c>
      <c r="AA58" s="1050" t="str">
        <f>IFERROR(_xlfn.RANK.EQ(Z58,$Z$16:$Z$194,0)+COUNTIF(Z$16:Z58,Z58)-1,"-")</f>
        <v>-</v>
      </c>
      <c r="AB58" s="1050"/>
      <c r="AC58" s="828">
        <f t="shared" si="9"/>
        <v>42</v>
      </c>
      <c r="AD58" s="828" t="str">
        <f t="shared" si="10"/>
        <v>中標津町</v>
      </c>
      <c r="AE58" s="959">
        <f t="shared" si="11"/>
        <v>3660</v>
      </c>
      <c r="AF58" s="102"/>
    </row>
    <row r="59" spans="2:32" ht="22.5" customHeight="1">
      <c r="B59" s="608" t="s">
        <v>604</v>
      </c>
      <c r="C59" s="605" t="s">
        <v>607</v>
      </c>
      <c r="D59" s="606" t="s">
        <v>190</v>
      </c>
      <c r="E59" s="605" t="s">
        <v>669</v>
      </c>
      <c r="F59" s="606" t="s">
        <v>258</v>
      </c>
      <c r="G59" s="824">
        <v>257</v>
      </c>
      <c r="H59" s="824">
        <v>3410</v>
      </c>
      <c r="I59" s="824">
        <v>8770</v>
      </c>
      <c r="J59" s="824">
        <v>8250</v>
      </c>
      <c r="L59" s="346">
        <v>44</v>
      </c>
      <c r="M59" s="346" t="s">
        <v>301</v>
      </c>
      <c r="N59" s="104">
        <f t="shared" si="0"/>
        <v>165</v>
      </c>
      <c r="O59" s="1050">
        <f>IFERROR(_xlfn.RANK.EQ(N59,$N$16:$N$194,0)+COUNTIF(N$16:N59,N59)-1,"-")</f>
        <v>47</v>
      </c>
      <c r="P59" s="1050"/>
      <c r="Q59" s="828">
        <f t="shared" si="1"/>
        <v>44</v>
      </c>
      <c r="R59" s="828" t="str">
        <f t="shared" si="2"/>
        <v>栗山町</v>
      </c>
      <c r="S59" s="941">
        <f t="shared" si="3"/>
        <v>187</v>
      </c>
      <c r="T59" s="104">
        <f t="shared" si="4"/>
        <v>4950</v>
      </c>
      <c r="U59" s="1050">
        <f>IFERROR(_xlfn.RANK.EQ(T59,$T$16:$T$194,0)+COUNTIF(T$16:T59,T59)-1,"-")</f>
        <v>51</v>
      </c>
      <c r="V59" s="1050"/>
      <c r="W59" s="828">
        <f t="shared" si="5"/>
        <v>44</v>
      </c>
      <c r="X59" s="828" t="str">
        <f t="shared" si="6"/>
        <v>由仁町</v>
      </c>
      <c r="Y59" s="941">
        <f t="shared" si="7"/>
        <v>7070</v>
      </c>
      <c r="Z59" s="104">
        <f t="shared" si="8"/>
        <v>3000</v>
      </c>
      <c r="AA59" s="1050">
        <f>IFERROR(_xlfn.RANK.EQ(Z59,$Z$16:$Z$194,0)+COUNTIF(Z$16:Z59,Z59)-1,"-")</f>
        <v>83</v>
      </c>
      <c r="AB59" s="1050"/>
      <c r="AC59" s="828">
        <f t="shared" si="9"/>
        <v>44</v>
      </c>
      <c r="AD59" s="828" t="str">
        <f t="shared" si="10"/>
        <v>名寄市</v>
      </c>
      <c r="AE59" s="959">
        <f t="shared" si="11"/>
        <v>3640</v>
      </c>
      <c r="AF59" s="102"/>
    </row>
    <row r="60" spans="2:32" ht="22.5" customHeight="1">
      <c r="B60" s="608" t="s">
        <v>604</v>
      </c>
      <c r="C60" s="605" t="s">
        <v>607</v>
      </c>
      <c r="D60" s="606" t="s">
        <v>190</v>
      </c>
      <c r="E60" s="605" t="s">
        <v>670</v>
      </c>
      <c r="F60" s="606" t="s">
        <v>349</v>
      </c>
      <c r="G60" s="824">
        <v>2</v>
      </c>
      <c r="H60" s="824">
        <v>2200</v>
      </c>
      <c r="I60" s="824">
        <v>33</v>
      </c>
      <c r="J60" s="824">
        <v>16</v>
      </c>
      <c r="L60" s="346">
        <v>45</v>
      </c>
      <c r="M60" s="346" t="s">
        <v>338</v>
      </c>
      <c r="N60" s="104">
        <f t="shared" si="0"/>
        <v>28</v>
      </c>
      <c r="O60" s="1050">
        <f>IFERROR(_xlfn.RANK.EQ(N60,$N$16:$N$194,0)+COUNTIF(N$16:N60,N60)-1,"-")</f>
        <v>78</v>
      </c>
      <c r="P60" s="1050"/>
      <c r="Q60" s="828">
        <f t="shared" si="1"/>
        <v>45</v>
      </c>
      <c r="R60" s="828" t="str">
        <f t="shared" si="2"/>
        <v>富良野市</v>
      </c>
      <c r="S60" s="941">
        <f t="shared" si="3"/>
        <v>180</v>
      </c>
      <c r="T60" s="104">
        <f t="shared" si="4"/>
        <v>756</v>
      </c>
      <c r="U60" s="1050">
        <f>IFERROR(_xlfn.RANK.EQ(T60,$T$16:$T$194,0)+COUNTIF(T$16:T60,T60)-1,"-")</f>
        <v>80</v>
      </c>
      <c r="V60" s="1050"/>
      <c r="W60" s="828">
        <f t="shared" si="5"/>
        <v>45</v>
      </c>
      <c r="X60" s="828" t="str">
        <f t="shared" si="6"/>
        <v>洞爺湖町</v>
      </c>
      <c r="Y60" s="941">
        <f t="shared" si="7"/>
        <v>6780</v>
      </c>
      <c r="Z60" s="104">
        <f t="shared" si="8"/>
        <v>2700</v>
      </c>
      <c r="AA60" s="1050">
        <f>IFERROR(_xlfn.RANK.EQ(Z60,$Z$16:$Z$194,0)+COUNTIF(Z$16:Z60,Z60)-1,"-")</f>
        <v>91</v>
      </c>
      <c r="AB60" s="1050"/>
      <c r="AC60" s="828">
        <f t="shared" si="9"/>
        <v>45</v>
      </c>
      <c r="AD60" s="828" t="str">
        <f t="shared" si="10"/>
        <v>弟子屈町</v>
      </c>
      <c r="AE60" s="959">
        <f t="shared" si="11"/>
        <v>3630</v>
      </c>
      <c r="AF60" s="102"/>
    </row>
    <row r="61" spans="2:32" ht="22.5" customHeight="1">
      <c r="B61" s="608" t="s">
        <v>604</v>
      </c>
      <c r="C61" s="605" t="s">
        <v>607</v>
      </c>
      <c r="D61" s="606" t="s">
        <v>190</v>
      </c>
      <c r="E61" s="605" t="s">
        <v>671</v>
      </c>
      <c r="F61" s="606" t="s">
        <v>375</v>
      </c>
      <c r="G61" s="824" t="s">
        <v>888</v>
      </c>
      <c r="H61" s="824" t="s">
        <v>888</v>
      </c>
      <c r="I61" s="824" t="s">
        <v>888</v>
      </c>
      <c r="J61" s="824" t="s">
        <v>888</v>
      </c>
      <c r="L61" s="346">
        <v>46</v>
      </c>
      <c r="M61" s="346" t="s">
        <v>355</v>
      </c>
      <c r="N61" s="104">
        <f t="shared" si="0"/>
        <v>0</v>
      </c>
      <c r="O61" s="1050">
        <f>IFERROR(_xlfn.RANK.EQ(N61,$N$16:$N$194,0)+COUNTIF(N$16:N61,N61)-1,"-")</f>
        <v>112</v>
      </c>
      <c r="P61" s="1050"/>
      <c r="Q61" s="828">
        <f t="shared" si="1"/>
        <v>46</v>
      </c>
      <c r="R61" s="828" t="str">
        <f t="shared" si="2"/>
        <v>由仁町</v>
      </c>
      <c r="S61" s="941">
        <f t="shared" si="3"/>
        <v>173</v>
      </c>
      <c r="T61" s="104">
        <f t="shared" si="4"/>
        <v>2</v>
      </c>
      <c r="U61" s="1050">
        <f>IFERROR(_xlfn.RANK.EQ(T61,$T$16:$T$194,0)+COUNTIF(T$16:T61,T61)-1,"-")</f>
        <v>114</v>
      </c>
      <c r="V61" s="1050"/>
      <c r="W61" s="828">
        <f t="shared" si="5"/>
        <v>46</v>
      </c>
      <c r="X61" s="828" t="str">
        <f t="shared" si="6"/>
        <v>千歳市</v>
      </c>
      <c r="Y61" s="941">
        <f t="shared" si="7"/>
        <v>6110</v>
      </c>
      <c r="Z61" s="104">
        <f t="shared" si="8"/>
        <v>2000</v>
      </c>
      <c r="AA61" s="1050">
        <f>IFERROR(_xlfn.RANK.EQ(Z61,$Z$16:$Z$194,0)+COUNTIF(Z$16:Z61,Z61)-1,"-")</f>
        <v>108</v>
      </c>
      <c r="AB61" s="1050"/>
      <c r="AC61" s="828">
        <f t="shared" si="9"/>
        <v>46</v>
      </c>
      <c r="AD61" s="828" t="str">
        <f t="shared" si="10"/>
        <v>南富良野町</v>
      </c>
      <c r="AE61" s="959">
        <f t="shared" si="11"/>
        <v>3620</v>
      </c>
      <c r="AF61" s="102"/>
    </row>
    <row r="62" spans="2:32" ht="22.5" customHeight="1">
      <c r="B62" s="608" t="s">
        <v>604</v>
      </c>
      <c r="C62" s="605" t="s">
        <v>607</v>
      </c>
      <c r="D62" s="606" t="s">
        <v>190</v>
      </c>
      <c r="E62" s="605" t="s">
        <v>672</v>
      </c>
      <c r="F62" s="606" t="s">
        <v>362</v>
      </c>
      <c r="G62" s="824" t="s">
        <v>145</v>
      </c>
      <c r="H62" s="824" t="s">
        <v>145</v>
      </c>
      <c r="I62" s="824" t="s">
        <v>145</v>
      </c>
      <c r="J62" s="824" t="s">
        <v>145</v>
      </c>
      <c r="L62" s="346">
        <v>47</v>
      </c>
      <c r="M62" s="346" t="s">
        <v>342</v>
      </c>
      <c r="N62" s="104">
        <f t="shared" si="0"/>
        <v>36</v>
      </c>
      <c r="O62" s="1050">
        <f>IFERROR(_xlfn.RANK.EQ(N62,$N$16:$N$194,0)+COUNTIF(N$16:N62,N62)-1,"-")</f>
        <v>73</v>
      </c>
      <c r="P62" s="1050"/>
      <c r="Q62" s="828">
        <f t="shared" si="1"/>
        <v>47</v>
      </c>
      <c r="R62" s="828" t="str">
        <f t="shared" si="2"/>
        <v>森町</v>
      </c>
      <c r="S62" s="941">
        <f t="shared" si="3"/>
        <v>165</v>
      </c>
      <c r="T62" s="104">
        <f t="shared" si="4"/>
        <v>1150</v>
      </c>
      <c r="U62" s="1050">
        <f>IFERROR(_xlfn.RANK.EQ(T62,$T$16:$T$194,0)+COUNTIF(T$16:T62,T62)-1,"-")</f>
        <v>75</v>
      </c>
      <c r="V62" s="1050"/>
      <c r="W62" s="828">
        <f t="shared" si="5"/>
        <v>47</v>
      </c>
      <c r="X62" s="828" t="str">
        <f t="shared" si="6"/>
        <v>新得町</v>
      </c>
      <c r="Y62" s="941">
        <f t="shared" si="7"/>
        <v>5790</v>
      </c>
      <c r="Z62" s="104">
        <f t="shared" si="8"/>
        <v>3200</v>
      </c>
      <c r="AA62" s="1050">
        <f>IFERROR(_xlfn.RANK.EQ(Z62,$Z$16:$Z$194,0)+COUNTIF(Z$16:Z62,Z62)-1,"-")</f>
        <v>67</v>
      </c>
      <c r="AB62" s="1050"/>
      <c r="AC62" s="828">
        <f t="shared" si="9"/>
        <v>47</v>
      </c>
      <c r="AD62" s="828" t="str">
        <f t="shared" si="10"/>
        <v>江別市</v>
      </c>
      <c r="AE62" s="959">
        <f t="shared" si="11"/>
        <v>3610</v>
      </c>
      <c r="AF62" s="102"/>
    </row>
    <row r="63" spans="2:32" ht="22.5" customHeight="1">
      <c r="B63" s="608" t="s">
        <v>604</v>
      </c>
      <c r="C63" s="605" t="s">
        <v>607</v>
      </c>
      <c r="D63" s="606" t="s">
        <v>190</v>
      </c>
      <c r="E63" s="605" t="s">
        <v>673</v>
      </c>
      <c r="F63" s="606" t="s">
        <v>299</v>
      </c>
      <c r="G63" s="824">
        <v>4</v>
      </c>
      <c r="H63" s="824">
        <v>2500</v>
      </c>
      <c r="I63" s="824">
        <v>100</v>
      </c>
      <c r="J63" s="824">
        <v>90</v>
      </c>
      <c r="L63" s="346">
        <v>48</v>
      </c>
      <c r="M63" s="346" t="s">
        <v>302</v>
      </c>
      <c r="N63" s="104">
        <f t="shared" si="0"/>
        <v>14</v>
      </c>
      <c r="O63" s="1050">
        <f>IFERROR(_xlfn.RANK.EQ(N63,$N$16:$N$194,0)+COUNTIF(N$16:N63,N63)-1,"-")</f>
        <v>83</v>
      </c>
      <c r="P63" s="1050"/>
      <c r="Q63" s="828">
        <f t="shared" si="1"/>
        <v>48</v>
      </c>
      <c r="R63" s="828" t="str">
        <f t="shared" si="2"/>
        <v>剣淵町</v>
      </c>
      <c r="S63" s="941">
        <f t="shared" si="3"/>
        <v>162</v>
      </c>
      <c r="T63" s="104">
        <f t="shared" si="4"/>
        <v>392</v>
      </c>
      <c r="U63" s="1050">
        <f>IFERROR(_xlfn.RANK.EQ(T63,$T$16:$T$194,0)+COUNTIF(T$16:T63,T63)-1,"-")</f>
        <v>83</v>
      </c>
      <c r="V63" s="1050"/>
      <c r="W63" s="828">
        <f t="shared" si="5"/>
        <v>48</v>
      </c>
      <c r="X63" s="828" t="str">
        <f t="shared" si="6"/>
        <v>富良野市</v>
      </c>
      <c r="Y63" s="941">
        <f t="shared" si="7"/>
        <v>5650</v>
      </c>
      <c r="Z63" s="104">
        <f t="shared" si="8"/>
        <v>2800</v>
      </c>
      <c r="AA63" s="1050">
        <f>IFERROR(_xlfn.RANK.EQ(Z63,$Z$16:$Z$194,0)+COUNTIF(Z$16:Z63,Z63)-1,"-")</f>
        <v>88</v>
      </c>
      <c r="AB63" s="1050"/>
      <c r="AC63" s="828">
        <f t="shared" si="9"/>
        <v>47</v>
      </c>
      <c r="AD63" s="828" t="str">
        <f t="shared" si="10"/>
        <v>黒松内町</v>
      </c>
      <c r="AE63" s="959">
        <f t="shared" si="11"/>
        <v>3610</v>
      </c>
      <c r="AF63" s="102"/>
    </row>
    <row r="64" spans="2:32" ht="22.5" customHeight="1">
      <c r="B64" s="608" t="s">
        <v>604</v>
      </c>
      <c r="C64" s="605" t="s">
        <v>607</v>
      </c>
      <c r="D64" s="606" t="s">
        <v>190</v>
      </c>
      <c r="E64" s="605" t="s">
        <v>674</v>
      </c>
      <c r="F64" s="606" t="s">
        <v>352</v>
      </c>
      <c r="G64" s="824" t="s">
        <v>888</v>
      </c>
      <c r="H64" s="824" t="s">
        <v>888</v>
      </c>
      <c r="I64" s="824" t="s">
        <v>888</v>
      </c>
      <c r="J64" s="824" t="s">
        <v>888</v>
      </c>
      <c r="L64" s="346">
        <v>49</v>
      </c>
      <c r="M64" s="346" t="s">
        <v>293</v>
      </c>
      <c r="N64" s="104">
        <f t="shared" si="0"/>
        <v>395</v>
      </c>
      <c r="O64" s="1050">
        <f>IFERROR(_xlfn.RANK.EQ(N64,$N$16:$N$194,0)+COUNTIF(N$16:N64,N64)-1,"-")</f>
        <v>29</v>
      </c>
      <c r="P64" s="1050"/>
      <c r="Q64" s="828">
        <f t="shared" si="1"/>
        <v>49</v>
      </c>
      <c r="R64" s="828" t="str">
        <f t="shared" si="2"/>
        <v>士別市</v>
      </c>
      <c r="S64" s="941">
        <f t="shared" si="3"/>
        <v>161</v>
      </c>
      <c r="T64" s="104">
        <f t="shared" si="4"/>
        <v>12600</v>
      </c>
      <c r="U64" s="1050">
        <f>IFERROR(_xlfn.RANK.EQ(T64,$T$16:$T$194,0)+COUNTIF(T$16:T64,T64)-1,"-")</f>
        <v>35</v>
      </c>
      <c r="V64" s="1050"/>
      <c r="W64" s="828">
        <f t="shared" si="5"/>
        <v>49</v>
      </c>
      <c r="X64" s="828" t="str">
        <f t="shared" si="6"/>
        <v>剣淵町</v>
      </c>
      <c r="Y64" s="941">
        <f t="shared" si="7"/>
        <v>5150</v>
      </c>
      <c r="Z64" s="104">
        <f t="shared" si="8"/>
        <v>3200</v>
      </c>
      <c r="AA64" s="1050">
        <f>IFERROR(_xlfn.RANK.EQ(Z64,$Z$16:$Z$194,0)+COUNTIF(Z$16:Z64,Z64)-1,"-")</f>
        <v>68</v>
      </c>
      <c r="AB64" s="1050"/>
      <c r="AC64" s="828">
        <f t="shared" si="9"/>
        <v>47</v>
      </c>
      <c r="AD64" s="828" t="str">
        <f t="shared" si="10"/>
        <v>留寿都村</v>
      </c>
      <c r="AE64" s="959">
        <f t="shared" si="11"/>
        <v>3610</v>
      </c>
      <c r="AF64" s="102"/>
    </row>
    <row r="65" spans="2:48" ht="22.5" customHeight="1">
      <c r="B65" s="608" t="s">
        <v>604</v>
      </c>
      <c r="C65" s="605" t="s">
        <v>607</v>
      </c>
      <c r="D65" s="606" t="s">
        <v>190</v>
      </c>
      <c r="E65" s="605" t="s">
        <v>675</v>
      </c>
      <c r="F65" s="606" t="s">
        <v>331</v>
      </c>
      <c r="G65" s="824">
        <v>0</v>
      </c>
      <c r="H65" s="824">
        <v>2000</v>
      </c>
      <c r="I65" s="824">
        <v>4</v>
      </c>
      <c r="J65" s="824">
        <v>3</v>
      </c>
      <c r="L65" s="346">
        <v>50</v>
      </c>
      <c r="M65" s="346" t="s">
        <v>312</v>
      </c>
      <c r="N65" s="104">
        <f t="shared" si="0"/>
        <v>32</v>
      </c>
      <c r="O65" s="1050">
        <f>IFERROR(_xlfn.RANK.EQ(N65,$N$16:$N$194,0)+COUNTIF(N$16:N65,N65)-1,"-")</f>
        <v>76</v>
      </c>
      <c r="P65" s="1050"/>
      <c r="Q65" s="828">
        <f t="shared" si="1"/>
        <v>50</v>
      </c>
      <c r="R65" s="828" t="str">
        <f t="shared" si="2"/>
        <v>千歳市</v>
      </c>
      <c r="S65" s="941">
        <f t="shared" si="3"/>
        <v>159</v>
      </c>
      <c r="T65" s="104">
        <f t="shared" si="4"/>
        <v>1060</v>
      </c>
      <c r="U65" s="1050">
        <f>IFERROR(_xlfn.RANK.EQ(T65,$T$16:$T$194,0)+COUNTIF(T$16:T65,T65)-1,"-")</f>
        <v>76</v>
      </c>
      <c r="V65" s="1050"/>
      <c r="W65" s="828">
        <f t="shared" si="5"/>
        <v>50</v>
      </c>
      <c r="X65" s="828" t="str">
        <f t="shared" si="6"/>
        <v>名寄市</v>
      </c>
      <c r="Y65" s="941">
        <f t="shared" si="7"/>
        <v>5000</v>
      </c>
      <c r="Z65" s="104">
        <f t="shared" si="8"/>
        <v>3300</v>
      </c>
      <c r="AA65" s="1050">
        <f>IFERROR(_xlfn.RANK.EQ(Z65,$Z$16:$Z$194,0)+COUNTIF(Z$16:Z65,Z65)-1,"-")</f>
        <v>62</v>
      </c>
      <c r="AB65" s="1050"/>
      <c r="AC65" s="828">
        <f t="shared" si="9"/>
        <v>50</v>
      </c>
      <c r="AD65" s="828" t="str">
        <f t="shared" si="10"/>
        <v>日高町</v>
      </c>
      <c r="AE65" s="959">
        <f t="shared" si="11"/>
        <v>3600</v>
      </c>
      <c r="AF65" s="102"/>
    </row>
    <row r="66" spans="2:48" ht="22.5" customHeight="1">
      <c r="B66" s="608" t="s">
        <v>604</v>
      </c>
      <c r="C66" s="605" t="s">
        <v>607</v>
      </c>
      <c r="D66" s="606" t="s">
        <v>190</v>
      </c>
      <c r="E66" s="605" t="s">
        <v>676</v>
      </c>
      <c r="F66" s="606" t="s">
        <v>346</v>
      </c>
      <c r="G66" s="824">
        <v>2</v>
      </c>
      <c r="H66" s="824">
        <v>2500</v>
      </c>
      <c r="I66" s="824">
        <v>50</v>
      </c>
      <c r="J66" s="824">
        <v>45</v>
      </c>
      <c r="L66" s="346">
        <v>51</v>
      </c>
      <c r="M66" s="346" t="s">
        <v>353</v>
      </c>
      <c r="N66" s="104">
        <f t="shared" si="0"/>
        <v>1</v>
      </c>
      <c r="O66" s="1050">
        <f>IFERROR(_xlfn.RANK.EQ(N66,$N$16:$N$194,0)+COUNTIF(N$16:N66,N66)-1,"-")</f>
        <v>105</v>
      </c>
      <c r="P66" s="1050"/>
      <c r="Q66" s="828">
        <f t="shared" si="1"/>
        <v>51</v>
      </c>
      <c r="R66" s="828" t="str">
        <f t="shared" si="2"/>
        <v>せたな町</v>
      </c>
      <c r="S66" s="941">
        <f t="shared" si="3"/>
        <v>152</v>
      </c>
      <c r="T66" s="104">
        <f t="shared" si="4"/>
        <v>10</v>
      </c>
      <c r="U66" s="1050">
        <f>IFERROR(_xlfn.RANK.EQ(T66,$T$16:$T$194,0)+COUNTIF(T$16:T66,T66)-1,"-")</f>
        <v>108</v>
      </c>
      <c r="V66" s="1050"/>
      <c r="W66" s="828">
        <f t="shared" si="5"/>
        <v>51</v>
      </c>
      <c r="X66" s="828" t="str">
        <f t="shared" si="6"/>
        <v>森町</v>
      </c>
      <c r="Y66" s="941">
        <f t="shared" si="7"/>
        <v>4950</v>
      </c>
      <c r="Z66" s="104">
        <f t="shared" si="8"/>
        <v>2000</v>
      </c>
      <c r="AA66" s="1050">
        <f>IFERROR(_xlfn.RANK.EQ(Z66,$Z$16:$Z$194,0)+COUNTIF(Z$16:Z66,Z66)-1,"-")</f>
        <v>109</v>
      </c>
      <c r="AB66" s="1050"/>
      <c r="AC66" s="828">
        <f t="shared" si="9"/>
        <v>51</v>
      </c>
      <c r="AD66" s="828" t="str">
        <f t="shared" si="10"/>
        <v>洞爺湖町</v>
      </c>
      <c r="AE66" s="959">
        <f t="shared" si="11"/>
        <v>3590</v>
      </c>
      <c r="AF66" s="102"/>
    </row>
    <row r="67" spans="2:48" ht="22.5" customHeight="1">
      <c r="B67" s="608" t="s">
        <v>604</v>
      </c>
      <c r="C67" s="605" t="s">
        <v>607</v>
      </c>
      <c r="D67" s="606" t="s">
        <v>190</v>
      </c>
      <c r="E67" s="605" t="s">
        <v>677</v>
      </c>
      <c r="F67" s="606" t="s">
        <v>336</v>
      </c>
      <c r="G67" s="824">
        <v>23</v>
      </c>
      <c r="H67" s="824">
        <v>2760</v>
      </c>
      <c r="I67" s="824">
        <v>635</v>
      </c>
      <c r="J67" s="824">
        <v>562</v>
      </c>
      <c r="L67" s="346">
        <v>52</v>
      </c>
      <c r="M67" s="346" t="s">
        <v>295</v>
      </c>
      <c r="N67" s="104">
        <f t="shared" si="0"/>
        <v>400</v>
      </c>
      <c r="O67" s="1050">
        <f>IFERROR(_xlfn.RANK.EQ(N67,$N$16:$N$194,0)+COUNTIF(N$16:N67,N67)-1,"-")</f>
        <v>28</v>
      </c>
      <c r="P67" s="1050"/>
      <c r="Q67" s="828">
        <f t="shared" si="1"/>
        <v>52</v>
      </c>
      <c r="R67" s="828" t="str">
        <f t="shared" si="2"/>
        <v>新得町</v>
      </c>
      <c r="S67" s="941">
        <f t="shared" si="3"/>
        <v>145</v>
      </c>
      <c r="T67" s="104">
        <f t="shared" si="4"/>
        <v>13600</v>
      </c>
      <c r="U67" s="1050">
        <f>IFERROR(_xlfn.RANK.EQ(T67,$T$16:$T$194,0)+COUNTIF(T$16:T67,T67)-1,"-")</f>
        <v>30</v>
      </c>
      <c r="V67" s="1050"/>
      <c r="W67" s="828">
        <f t="shared" si="5"/>
        <v>52</v>
      </c>
      <c r="X67" s="828" t="str">
        <f t="shared" si="6"/>
        <v>せたな町</v>
      </c>
      <c r="Y67" s="941">
        <f t="shared" si="7"/>
        <v>4710</v>
      </c>
      <c r="Z67" s="104">
        <f t="shared" si="8"/>
        <v>3400</v>
      </c>
      <c r="AA67" s="1050">
        <f>IFERROR(_xlfn.RANK.EQ(Z67,$Z$16:$Z$194,0)+COUNTIF(Z$16:Z67,Z67)-1,"-")</f>
        <v>56</v>
      </c>
      <c r="AB67" s="1050"/>
      <c r="AC67" s="828">
        <f t="shared" si="9"/>
        <v>52</v>
      </c>
      <c r="AD67" s="828" t="str">
        <f t="shared" si="10"/>
        <v>倶知安町</v>
      </c>
      <c r="AE67" s="959">
        <f t="shared" si="11"/>
        <v>3580</v>
      </c>
      <c r="AF67" s="102"/>
      <c r="AH67" s="4"/>
    </row>
    <row r="68" spans="2:48" ht="22.5" customHeight="1">
      <c r="B68" s="608" t="s">
        <v>604</v>
      </c>
      <c r="C68" s="605" t="s">
        <v>608</v>
      </c>
      <c r="D68" s="606" t="s">
        <v>184</v>
      </c>
      <c r="E68" s="605" t="s">
        <v>678</v>
      </c>
      <c r="F68" s="606" t="s">
        <v>354</v>
      </c>
      <c r="G68" s="824">
        <v>2</v>
      </c>
      <c r="H68" s="824">
        <v>2400</v>
      </c>
      <c r="I68" s="824">
        <v>48</v>
      </c>
      <c r="J68" s="824">
        <v>43</v>
      </c>
      <c r="L68" s="346">
        <v>53</v>
      </c>
      <c r="M68" s="346" t="s">
        <v>278</v>
      </c>
      <c r="N68" s="104">
        <f t="shared" si="0"/>
        <v>152</v>
      </c>
      <c r="O68" s="1050">
        <f>IFERROR(_xlfn.RANK.EQ(N68,$N$16:$N$194,0)+COUNTIF(N$16:N68,N68)-1,"-")</f>
        <v>51</v>
      </c>
      <c r="P68" s="1050"/>
      <c r="Q68" s="828">
        <f t="shared" si="1"/>
        <v>53</v>
      </c>
      <c r="R68" s="828" t="str">
        <f t="shared" si="2"/>
        <v>名寄市</v>
      </c>
      <c r="S68" s="941">
        <f t="shared" si="3"/>
        <v>137</v>
      </c>
      <c r="T68" s="104">
        <f t="shared" si="4"/>
        <v>4710</v>
      </c>
      <c r="U68" s="1050">
        <f>IFERROR(_xlfn.RANK.EQ(T68,$T$16:$T$194,0)+COUNTIF(T$16:T68,T68)-1,"-")</f>
        <v>52</v>
      </c>
      <c r="V68" s="1050"/>
      <c r="W68" s="828">
        <f t="shared" si="5"/>
        <v>53</v>
      </c>
      <c r="X68" s="828" t="str">
        <f t="shared" si="6"/>
        <v>旭川市</v>
      </c>
      <c r="Y68" s="941">
        <f t="shared" si="7"/>
        <v>4530</v>
      </c>
      <c r="Z68" s="104">
        <f t="shared" si="8"/>
        <v>3100</v>
      </c>
      <c r="AA68" s="1050">
        <f>IFERROR(_xlfn.RANK.EQ(Z68,$Z$16:$Z$194,0)+COUNTIF(Z$16:Z68,Z68)-1,"-")</f>
        <v>78</v>
      </c>
      <c r="AB68" s="1050"/>
      <c r="AC68" s="828">
        <f t="shared" si="9"/>
        <v>53</v>
      </c>
      <c r="AD68" s="828" t="str">
        <f t="shared" si="10"/>
        <v>上富良野町</v>
      </c>
      <c r="AE68" s="959">
        <f t="shared" si="11"/>
        <v>3510</v>
      </c>
      <c r="AF68" s="102"/>
    </row>
    <row r="69" spans="2:48" ht="22.5" customHeight="1">
      <c r="B69" s="608" t="s">
        <v>604</v>
      </c>
      <c r="C69" s="605" t="s">
        <v>608</v>
      </c>
      <c r="D69" s="606" t="s">
        <v>184</v>
      </c>
      <c r="E69" s="605" t="s">
        <v>679</v>
      </c>
      <c r="F69" s="606" t="s">
        <v>198</v>
      </c>
      <c r="G69" s="824">
        <v>59</v>
      </c>
      <c r="H69" s="824">
        <v>3120</v>
      </c>
      <c r="I69" s="824">
        <v>1840</v>
      </c>
      <c r="J69" s="824">
        <v>1160</v>
      </c>
      <c r="L69" s="346">
        <v>54</v>
      </c>
      <c r="M69" s="346" t="s">
        <v>358</v>
      </c>
      <c r="N69" s="104">
        <f t="shared" si="0"/>
        <v>1</v>
      </c>
      <c r="O69" s="1050">
        <f>IFERROR(_xlfn.RANK.EQ(N69,$N$16:$N$194,0)+COUNTIF(N$16:N69,N69)-1,"-")</f>
        <v>106</v>
      </c>
      <c r="P69" s="1050"/>
      <c r="Q69" s="828">
        <f t="shared" si="1"/>
        <v>54</v>
      </c>
      <c r="R69" s="828" t="str">
        <f t="shared" si="2"/>
        <v>石狩市</v>
      </c>
      <c r="S69" s="941">
        <f t="shared" si="3"/>
        <v>116</v>
      </c>
      <c r="T69" s="104">
        <f t="shared" si="4"/>
        <v>16</v>
      </c>
      <c r="U69" s="1050">
        <f>IFERROR(_xlfn.RANK.EQ(T69,$T$16:$T$194,0)+COUNTIF(T$16:T69,T69)-1,"-")</f>
        <v>104</v>
      </c>
      <c r="V69" s="1050"/>
      <c r="W69" s="828">
        <f t="shared" si="5"/>
        <v>54</v>
      </c>
      <c r="X69" s="828" t="str">
        <f t="shared" si="6"/>
        <v>士別市</v>
      </c>
      <c r="Y69" s="941">
        <f t="shared" si="7"/>
        <v>3630</v>
      </c>
      <c r="Z69" s="104">
        <f t="shared" si="8"/>
        <v>1600</v>
      </c>
      <c r="AA69" s="1050">
        <f>IFERROR(_xlfn.RANK.EQ(Z69,$Z$16:$Z$194,0)+COUNTIF(Z$16:Z69,Z69)-1,"-")</f>
        <v>114</v>
      </c>
      <c r="AB69" s="1050"/>
      <c r="AC69" s="828">
        <f t="shared" si="9"/>
        <v>54</v>
      </c>
      <c r="AD69" s="828" t="str">
        <f t="shared" si="10"/>
        <v>京極町</v>
      </c>
      <c r="AE69" s="959">
        <f t="shared" si="11"/>
        <v>3480</v>
      </c>
      <c r="AF69" s="102"/>
      <c r="AG69" s="4"/>
      <c r="AI69" s="4"/>
      <c r="AJ69" s="4"/>
      <c r="AK69" s="4"/>
      <c r="AL69" s="4"/>
      <c r="AM69" s="4"/>
      <c r="AN69" s="4"/>
      <c r="AO69" s="4"/>
      <c r="AP69" s="4"/>
      <c r="AQ69" s="4"/>
      <c r="AR69" s="4"/>
      <c r="AS69" s="4"/>
      <c r="AT69" s="4"/>
      <c r="AU69" s="4"/>
      <c r="AV69" s="4"/>
    </row>
    <row r="70" spans="2:48" s="4" customFormat="1" ht="22.5" customHeight="1">
      <c r="B70" s="608" t="s">
        <v>604</v>
      </c>
      <c r="C70" s="605" t="s">
        <v>608</v>
      </c>
      <c r="D70" s="606" t="s">
        <v>184</v>
      </c>
      <c r="E70" s="605" t="s">
        <v>680</v>
      </c>
      <c r="F70" s="606" t="s">
        <v>227</v>
      </c>
      <c r="G70" s="824">
        <v>4</v>
      </c>
      <c r="H70" s="824">
        <v>2300</v>
      </c>
      <c r="I70" s="824">
        <v>92</v>
      </c>
      <c r="J70" s="824">
        <v>83</v>
      </c>
      <c r="L70" s="346">
        <v>55</v>
      </c>
      <c r="M70" s="346" t="s">
        <v>364</v>
      </c>
      <c r="N70" s="104" t="str">
        <f t="shared" si="0"/>
        <v>x</v>
      </c>
      <c r="O70" s="1050" t="str">
        <f>IFERROR(_xlfn.RANK.EQ(N70,$N$16:$N$194,0)+COUNTIF(N$16:N70,N70)-1,"-")</f>
        <v>-</v>
      </c>
      <c r="P70" s="1050"/>
      <c r="Q70" s="828">
        <f t="shared" si="1"/>
        <v>55</v>
      </c>
      <c r="R70" s="828" t="str">
        <f t="shared" si="2"/>
        <v>旭川市</v>
      </c>
      <c r="S70" s="941">
        <f t="shared" si="3"/>
        <v>115</v>
      </c>
      <c r="T70" s="104" t="str">
        <f t="shared" si="4"/>
        <v>x</v>
      </c>
      <c r="U70" s="1050" t="str">
        <f>IFERROR(_xlfn.RANK.EQ(T70,$T$16:$T$194,0)+COUNTIF(T$16:T70,T70)-1,"-")</f>
        <v>-</v>
      </c>
      <c r="V70" s="1050"/>
      <c r="W70" s="828">
        <f t="shared" si="5"/>
        <v>55</v>
      </c>
      <c r="X70" s="828" t="str">
        <f t="shared" si="6"/>
        <v>石狩市</v>
      </c>
      <c r="Y70" s="941">
        <f t="shared" si="7"/>
        <v>3520</v>
      </c>
      <c r="Z70" s="104" t="str">
        <f t="shared" si="8"/>
        <v>x</v>
      </c>
      <c r="AA70" s="1050" t="str">
        <f>IFERROR(_xlfn.RANK.EQ(Z70,$Z$16:$Z$194,0)+COUNTIF(Z$16:Z70,Z70)-1,"-")</f>
        <v>-</v>
      </c>
      <c r="AB70" s="1050"/>
      <c r="AC70" s="828">
        <f t="shared" si="9"/>
        <v>55</v>
      </c>
      <c r="AD70" s="828" t="str">
        <f t="shared" si="10"/>
        <v>共和町</v>
      </c>
      <c r="AE70" s="959">
        <f t="shared" si="11"/>
        <v>3410</v>
      </c>
      <c r="AF70" s="102"/>
      <c r="AG70" s="1"/>
      <c r="AH70" s="1"/>
      <c r="AI70" s="1"/>
      <c r="AJ70" s="1"/>
      <c r="AK70" s="1"/>
      <c r="AL70" s="1"/>
      <c r="AM70" s="1"/>
      <c r="AN70" s="1"/>
      <c r="AO70" s="1"/>
      <c r="AP70" s="1"/>
      <c r="AQ70" s="1"/>
      <c r="AR70" s="1"/>
      <c r="AS70" s="1"/>
      <c r="AT70" s="1"/>
      <c r="AU70" s="1"/>
      <c r="AV70" s="1"/>
    </row>
    <row r="71" spans="2:48" ht="22.5" customHeight="1">
      <c r="B71" s="608" t="s">
        <v>604</v>
      </c>
      <c r="C71" s="605" t="s">
        <v>608</v>
      </c>
      <c r="D71" s="606" t="s">
        <v>184</v>
      </c>
      <c r="E71" s="605" t="s">
        <v>681</v>
      </c>
      <c r="F71" s="606" t="s">
        <v>246</v>
      </c>
      <c r="G71" s="824">
        <v>37</v>
      </c>
      <c r="H71" s="824">
        <v>3160</v>
      </c>
      <c r="I71" s="824">
        <v>1170</v>
      </c>
      <c r="J71" s="824">
        <v>311</v>
      </c>
      <c r="L71" s="346">
        <v>56</v>
      </c>
      <c r="M71" s="346" t="s">
        <v>272</v>
      </c>
      <c r="N71" s="104">
        <f t="shared" si="0"/>
        <v>89</v>
      </c>
      <c r="O71" s="1050">
        <f>IFERROR(_xlfn.RANK.EQ(N71,$N$16:$N$194,0)+COUNTIF(N$16:N71,N71)-1,"-")</f>
        <v>59</v>
      </c>
      <c r="P71" s="1050"/>
      <c r="Q71" s="828">
        <f t="shared" si="1"/>
        <v>56</v>
      </c>
      <c r="R71" s="828" t="str">
        <f t="shared" si="2"/>
        <v>中富良野町</v>
      </c>
      <c r="S71" s="941">
        <f t="shared" si="3"/>
        <v>105</v>
      </c>
      <c r="T71" s="104">
        <f t="shared" si="4"/>
        <v>3210</v>
      </c>
      <c r="U71" s="1050">
        <f>IFERROR(_xlfn.RANK.EQ(T71,$T$16:$T$194,0)+COUNTIF(T$16:T71,T71)-1,"-")</f>
        <v>58</v>
      </c>
      <c r="V71" s="1050"/>
      <c r="W71" s="828">
        <f t="shared" si="5"/>
        <v>56</v>
      </c>
      <c r="X71" s="828" t="str">
        <f t="shared" si="6"/>
        <v>厚真町</v>
      </c>
      <c r="Y71" s="941">
        <f t="shared" si="7"/>
        <v>3420</v>
      </c>
      <c r="Z71" s="104">
        <f t="shared" si="8"/>
        <v>3610</v>
      </c>
      <c r="AA71" s="1050">
        <f>IFERROR(_xlfn.RANK.EQ(Z71,$Z$16:$Z$194,0)+COUNTIF(Z$16:Z71,Z71)-1,"-")</f>
        <v>48</v>
      </c>
      <c r="AB71" s="1050"/>
      <c r="AC71" s="828">
        <f t="shared" si="9"/>
        <v>56</v>
      </c>
      <c r="AD71" s="828" t="str">
        <f t="shared" si="10"/>
        <v>今金町</v>
      </c>
      <c r="AE71" s="959">
        <f t="shared" si="11"/>
        <v>3400</v>
      </c>
      <c r="AF71" s="102"/>
    </row>
    <row r="72" spans="2:48" ht="22.5" customHeight="1">
      <c r="B72" s="608" t="s">
        <v>604</v>
      </c>
      <c r="C72" s="605" t="s">
        <v>608</v>
      </c>
      <c r="D72" s="606" t="s">
        <v>184</v>
      </c>
      <c r="E72" s="605" t="s">
        <v>682</v>
      </c>
      <c r="F72" s="606" t="s">
        <v>324</v>
      </c>
      <c r="G72" s="824" t="s">
        <v>888</v>
      </c>
      <c r="H72" s="824">
        <v>1000</v>
      </c>
      <c r="I72" s="824" t="s">
        <v>888</v>
      </c>
      <c r="J72" s="824" t="s">
        <v>888</v>
      </c>
      <c r="L72" s="346">
        <v>57</v>
      </c>
      <c r="M72" s="346" t="s">
        <v>281</v>
      </c>
      <c r="N72" s="104">
        <f t="shared" si="0"/>
        <v>66</v>
      </c>
      <c r="O72" s="1050">
        <f>IFERROR(_xlfn.RANK.EQ(N72,$N$16:$N$194,0)+COUNTIF(N$16:N72,N72)-1,"-")</f>
        <v>64</v>
      </c>
      <c r="P72" s="1050"/>
      <c r="Q72" s="828">
        <f t="shared" si="1"/>
        <v>57</v>
      </c>
      <c r="R72" s="828" t="str">
        <f t="shared" si="2"/>
        <v>長沼町</v>
      </c>
      <c r="S72" s="941">
        <f t="shared" si="3"/>
        <v>92</v>
      </c>
      <c r="T72" s="104">
        <f t="shared" si="4"/>
        <v>2560</v>
      </c>
      <c r="U72" s="1050">
        <f>IFERROR(_xlfn.RANK.EQ(T72,$T$16:$T$194,0)+COUNTIF(T$16:T72,T72)-1,"-")</f>
        <v>64</v>
      </c>
      <c r="V72" s="1050"/>
      <c r="W72" s="828">
        <f t="shared" si="5"/>
        <v>57</v>
      </c>
      <c r="X72" s="828" t="str">
        <f t="shared" si="6"/>
        <v>中富良野町</v>
      </c>
      <c r="Y72" s="941">
        <f t="shared" si="7"/>
        <v>3360</v>
      </c>
      <c r="Z72" s="104">
        <f t="shared" si="8"/>
        <v>3880</v>
      </c>
      <c r="AA72" s="1050">
        <f>IFERROR(_xlfn.RANK.EQ(Z72,$Z$16:$Z$194,0)+COUNTIF(Z$16:Z72,Z72)-1,"-")</f>
        <v>28</v>
      </c>
      <c r="AB72" s="1050"/>
      <c r="AC72" s="828">
        <f t="shared" si="9"/>
        <v>57</v>
      </c>
      <c r="AD72" s="828" t="str">
        <f t="shared" si="10"/>
        <v>ニセコ町</v>
      </c>
      <c r="AE72" s="959">
        <f t="shared" si="11"/>
        <v>3350</v>
      </c>
      <c r="AF72" s="102"/>
    </row>
    <row r="73" spans="2:48" ht="22.5" customHeight="1">
      <c r="B73" s="608" t="s">
        <v>604</v>
      </c>
      <c r="C73" s="605" t="s">
        <v>608</v>
      </c>
      <c r="D73" s="606" t="s">
        <v>184</v>
      </c>
      <c r="E73" s="605" t="s">
        <v>683</v>
      </c>
      <c r="F73" s="606" t="s">
        <v>306</v>
      </c>
      <c r="G73" s="824">
        <v>3</v>
      </c>
      <c r="H73" s="824">
        <v>2670</v>
      </c>
      <c r="I73" s="824">
        <v>80</v>
      </c>
      <c r="J73" s="824">
        <v>72</v>
      </c>
      <c r="L73" s="346">
        <v>58</v>
      </c>
      <c r="M73" s="346" t="s">
        <v>325</v>
      </c>
      <c r="N73" s="104">
        <f t="shared" si="0"/>
        <v>232</v>
      </c>
      <c r="O73" s="1050">
        <f>IFERROR(_xlfn.RANK.EQ(N73,$N$16:$N$194,0)+COUNTIF(N$16:N73,N73)-1,"-")</f>
        <v>40</v>
      </c>
      <c r="P73" s="1050"/>
      <c r="Q73" s="828">
        <f t="shared" si="1"/>
        <v>57</v>
      </c>
      <c r="R73" s="828" t="str">
        <f t="shared" si="2"/>
        <v>厚真町</v>
      </c>
      <c r="S73" s="941">
        <f t="shared" si="3"/>
        <v>92</v>
      </c>
      <c r="T73" s="104">
        <f t="shared" si="4"/>
        <v>7770</v>
      </c>
      <c r="U73" s="1050">
        <f>IFERROR(_xlfn.RANK.EQ(T73,$T$16:$T$194,0)+COUNTIF(T$16:T73,T73)-1,"-")</f>
        <v>42</v>
      </c>
      <c r="V73" s="1050"/>
      <c r="W73" s="828">
        <f t="shared" si="5"/>
        <v>58</v>
      </c>
      <c r="X73" s="828" t="str">
        <f t="shared" si="6"/>
        <v>黒松内町</v>
      </c>
      <c r="Y73" s="941">
        <f t="shared" si="7"/>
        <v>3210</v>
      </c>
      <c r="Z73" s="104">
        <f t="shared" si="8"/>
        <v>3350</v>
      </c>
      <c r="AA73" s="1050">
        <f>IFERROR(_xlfn.RANK.EQ(Z73,$Z$16:$Z$194,0)+COUNTIF(Z$16:Z73,Z73)-1,"-")</f>
        <v>57</v>
      </c>
      <c r="AB73" s="1050"/>
      <c r="AC73" s="828">
        <f t="shared" si="9"/>
        <v>58</v>
      </c>
      <c r="AD73" s="828" t="str">
        <f t="shared" si="10"/>
        <v>真狩村</v>
      </c>
      <c r="AE73" s="959">
        <f t="shared" si="11"/>
        <v>3340</v>
      </c>
      <c r="AF73" s="102"/>
    </row>
    <row r="74" spans="2:48" ht="22.5" customHeight="1">
      <c r="B74" s="608" t="s">
        <v>604</v>
      </c>
      <c r="C74" s="605" t="s">
        <v>608</v>
      </c>
      <c r="D74" s="606" t="s">
        <v>184</v>
      </c>
      <c r="E74" s="605" t="s">
        <v>684</v>
      </c>
      <c r="F74" s="606" t="s">
        <v>209</v>
      </c>
      <c r="G74" s="824">
        <v>0</v>
      </c>
      <c r="H74" s="824">
        <v>2000</v>
      </c>
      <c r="I74" s="824">
        <v>6</v>
      </c>
      <c r="J74" s="824">
        <v>6</v>
      </c>
      <c r="L74" s="346">
        <v>59</v>
      </c>
      <c r="M74" s="346" t="s">
        <v>294</v>
      </c>
      <c r="N74" s="104">
        <f t="shared" si="0"/>
        <v>534</v>
      </c>
      <c r="O74" s="1050">
        <f>IFERROR(_xlfn.RANK.EQ(N74,$N$16:$N$194,0)+COUNTIF(N$16:N74,N74)-1,"-")</f>
        <v>25</v>
      </c>
      <c r="P74" s="1050"/>
      <c r="Q74" s="828">
        <f t="shared" si="1"/>
        <v>59</v>
      </c>
      <c r="R74" s="828" t="str">
        <f t="shared" si="2"/>
        <v>黒松内町</v>
      </c>
      <c r="S74" s="941">
        <f t="shared" si="3"/>
        <v>89</v>
      </c>
      <c r="T74" s="104">
        <f t="shared" si="4"/>
        <v>17900</v>
      </c>
      <c r="U74" s="1050">
        <f>IFERROR(_xlfn.RANK.EQ(T74,$T$16:$T$194,0)+COUNTIF(T$16:T74,T74)-1,"-")</f>
        <v>26</v>
      </c>
      <c r="V74" s="1050"/>
      <c r="W74" s="828">
        <f t="shared" si="5"/>
        <v>59</v>
      </c>
      <c r="X74" s="828" t="str">
        <f t="shared" si="6"/>
        <v>長沼町</v>
      </c>
      <c r="Y74" s="941">
        <f t="shared" si="7"/>
        <v>2970</v>
      </c>
      <c r="Z74" s="104">
        <f t="shared" si="8"/>
        <v>3340</v>
      </c>
      <c r="AA74" s="1050">
        <f>IFERROR(_xlfn.RANK.EQ(Z74,$Z$16:$Z$194,0)+COUNTIF(Z$16:Z74,Z74)-1,"-")</f>
        <v>58</v>
      </c>
      <c r="AB74" s="1050"/>
      <c r="AC74" s="828">
        <f t="shared" si="9"/>
        <v>59</v>
      </c>
      <c r="AD74" s="828" t="str">
        <f t="shared" si="10"/>
        <v>伊達市</v>
      </c>
      <c r="AE74" s="959">
        <f t="shared" si="11"/>
        <v>3330</v>
      </c>
      <c r="AF74" s="102"/>
    </row>
    <row r="75" spans="2:48" ht="22.5" customHeight="1">
      <c r="B75" s="608" t="s">
        <v>604</v>
      </c>
      <c r="C75" s="605" t="s">
        <v>608</v>
      </c>
      <c r="D75" s="606" t="s">
        <v>184</v>
      </c>
      <c r="E75" s="605" t="s">
        <v>685</v>
      </c>
      <c r="F75" s="606" t="s">
        <v>315</v>
      </c>
      <c r="G75" s="824" t="s">
        <v>145</v>
      </c>
      <c r="H75" s="824" t="s">
        <v>145</v>
      </c>
      <c r="I75" s="824" t="s">
        <v>145</v>
      </c>
      <c r="J75" s="824" t="s">
        <v>145</v>
      </c>
      <c r="L75" s="346">
        <v>60</v>
      </c>
      <c r="M75" s="346" t="s">
        <v>298</v>
      </c>
      <c r="N75" s="104">
        <f t="shared" si="0"/>
        <v>467</v>
      </c>
      <c r="O75" s="1050">
        <f>IFERROR(_xlfn.RANK.EQ(N75,$N$16:$N$194,0)+COUNTIF(N$16:N75,N75)-1,"-")</f>
        <v>27</v>
      </c>
      <c r="P75" s="1050"/>
      <c r="Q75" s="828">
        <f t="shared" si="1"/>
        <v>60</v>
      </c>
      <c r="R75" s="828" t="str">
        <f t="shared" si="2"/>
        <v>むかわ町</v>
      </c>
      <c r="S75" s="941">
        <f t="shared" si="3"/>
        <v>86</v>
      </c>
      <c r="T75" s="104">
        <f t="shared" si="4"/>
        <v>16900</v>
      </c>
      <c r="U75" s="1050">
        <f>IFERROR(_xlfn.RANK.EQ(T75,$T$16:$T$194,0)+COUNTIF(T$16:T75,T75)-1,"-")</f>
        <v>27</v>
      </c>
      <c r="V75" s="1050"/>
      <c r="W75" s="828">
        <f t="shared" si="5"/>
        <v>60</v>
      </c>
      <c r="X75" s="828" t="str">
        <f t="shared" si="6"/>
        <v>安平町</v>
      </c>
      <c r="Y75" s="941">
        <f t="shared" si="7"/>
        <v>2820</v>
      </c>
      <c r="Z75" s="104">
        <f t="shared" si="8"/>
        <v>3610</v>
      </c>
      <c r="AA75" s="1050">
        <f>IFERROR(_xlfn.RANK.EQ(Z75,$Z$16:$Z$194,0)+COUNTIF(Z$16:Z75,Z75)-1,"-")</f>
        <v>49</v>
      </c>
      <c r="AB75" s="1050"/>
      <c r="AC75" s="828">
        <f t="shared" si="9"/>
        <v>59</v>
      </c>
      <c r="AD75" s="828" t="str">
        <f t="shared" si="10"/>
        <v>美深町</v>
      </c>
      <c r="AE75" s="959">
        <f t="shared" si="11"/>
        <v>3330</v>
      </c>
      <c r="AF75" s="102"/>
    </row>
    <row r="76" spans="2:48" ht="22.5" customHeight="1">
      <c r="B76" s="608" t="s">
        <v>604</v>
      </c>
      <c r="C76" s="605" t="s">
        <v>608</v>
      </c>
      <c r="D76" s="606" t="s">
        <v>184</v>
      </c>
      <c r="E76" s="605" t="s">
        <v>686</v>
      </c>
      <c r="F76" s="606" t="s">
        <v>370</v>
      </c>
      <c r="G76" s="824" t="s">
        <v>145</v>
      </c>
      <c r="H76" s="824" t="s">
        <v>145</v>
      </c>
      <c r="I76" s="824" t="s">
        <v>145</v>
      </c>
      <c r="J76" s="824" t="s">
        <v>145</v>
      </c>
      <c r="L76" s="346">
        <v>61</v>
      </c>
      <c r="M76" s="346" t="s">
        <v>317</v>
      </c>
      <c r="N76" s="104">
        <f t="shared" si="0"/>
        <v>275</v>
      </c>
      <c r="O76" s="1050">
        <f>IFERROR(_xlfn.RANK.EQ(N76,$N$16:$N$194,0)+COUNTIF(N$16:N76,N76)-1,"-")</f>
        <v>37</v>
      </c>
      <c r="P76" s="1050"/>
      <c r="Q76" s="828">
        <f t="shared" si="1"/>
        <v>61</v>
      </c>
      <c r="R76" s="828" t="str">
        <f t="shared" si="2"/>
        <v>遠軽町</v>
      </c>
      <c r="S76" s="941">
        <f t="shared" si="3"/>
        <v>82</v>
      </c>
      <c r="T76" s="104">
        <f t="shared" si="4"/>
        <v>9030</v>
      </c>
      <c r="U76" s="1050">
        <f>IFERROR(_xlfn.RANK.EQ(T76,$T$16:$T$194,0)+COUNTIF(T$16:T76,T76)-1,"-")</f>
        <v>38</v>
      </c>
      <c r="V76" s="1050"/>
      <c r="W76" s="828">
        <f t="shared" si="5"/>
        <v>61</v>
      </c>
      <c r="X76" s="828" t="str">
        <f t="shared" si="6"/>
        <v>むかわ町</v>
      </c>
      <c r="Y76" s="941">
        <f t="shared" si="7"/>
        <v>2780</v>
      </c>
      <c r="Z76" s="104">
        <f t="shared" si="8"/>
        <v>3290</v>
      </c>
      <c r="AA76" s="1050">
        <f>IFERROR(_xlfn.RANK.EQ(Z76,$Z$16:$Z$194,0)+COUNTIF(Z$16:Z76,Z76)-1,"-")</f>
        <v>63</v>
      </c>
      <c r="AB76" s="1050"/>
      <c r="AC76" s="828">
        <f t="shared" si="9"/>
        <v>59</v>
      </c>
      <c r="AD76" s="828" t="str">
        <f t="shared" si="10"/>
        <v>湧別町</v>
      </c>
      <c r="AE76" s="959">
        <f t="shared" si="11"/>
        <v>3330</v>
      </c>
      <c r="AF76" s="102"/>
    </row>
    <row r="77" spans="2:48" ht="22.5" customHeight="1">
      <c r="B77" s="608" t="s">
        <v>604</v>
      </c>
      <c r="C77" s="605" t="s">
        <v>608</v>
      </c>
      <c r="D77" s="606" t="s">
        <v>184</v>
      </c>
      <c r="E77" s="605" t="s">
        <v>687</v>
      </c>
      <c r="F77" s="606" t="s">
        <v>212</v>
      </c>
      <c r="G77" s="824">
        <v>39</v>
      </c>
      <c r="H77" s="824">
        <v>3770</v>
      </c>
      <c r="I77" s="824">
        <v>1470</v>
      </c>
      <c r="J77" s="824">
        <v>530</v>
      </c>
      <c r="L77" s="346">
        <v>62</v>
      </c>
      <c r="M77" s="346" t="s">
        <v>216</v>
      </c>
      <c r="N77" s="104">
        <f t="shared" si="0"/>
        <v>662</v>
      </c>
      <c r="O77" s="1050">
        <f>IFERROR(_xlfn.RANK.EQ(N77,$N$16:$N$194,0)+COUNTIF(N$16:N77,N77)-1,"-")</f>
        <v>23</v>
      </c>
      <c r="P77" s="1050"/>
      <c r="Q77" s="828">
        <f t="shared" si="1"/>
        <v>62</v>
      </c>
      <c r="R77" s="828" t="str">
        <f t="shared" si="2"/>
        <v>江別市</v>
      </c>
      <c r="S77" s="941">
        <f t="shared" si="3"/>
        <v>72</v>
      </c>
      <c r="T77" s="104">
        <f t="shared" si="4"/>
        <v>23000</v>
      </c>
      <c r="U77" s="1050">
        <f>IFERROR(_xlfn.RANK.EQ(T77,$T$16:$T$194,0)+COUNTIF(T$16:T77,T77)-1,"-")</f>
        <v>24</v>
      </c>
      <c r="V77" s="1050"/>
      <c r="W77" s="828">
        <f t="shared" si="5"/>
        <v>62</v>
      </c>
      <c r="X77" s="828" t="str">
        <f t="shared" si="6"/>
        <v>遠軽町</v>
      </c>
      <c r="Y77" s="941">
        <f t="shared" si="7"/>
        <v>2670</v>
      </c>
      <c r="Z77" s="104">
        <f t="shared" si="8"/>
        <v>3480</v>
      </c>
      <c r="AA77" s="1050">
        <f>IFERROR(_xlfn.RANK.EQ(Z77,$Z$16:$Z$194,0)+COUNTIF(Z$16:Z77,Z77)-1,"-")</f>
        <v>54</v>
      </c>
      <c r="AB77" s="1050"/>
      <c r="AC77" s="828">
        <f t="shared" si="9"/>
        <v>62</v>
      </c>
      <c r="AD77" s="828" t="str">
        <f t="shared" si="10"/>
        <v>乙部町</v>
      </c>
      <c r="AE77" s="959">
        <f t="shared" si="11"/>
        <v>3300</v>
      </c>
      <c r="AF77" s="102"/>
    </row>
    <row r="78" spans="2:48" ht="22.5" customHeight="1">
      <c r="B78" s="608" t="s">
        <v>604</v>
      </c>
      <c r="C78" s="605" t="s">
        <v>608</v>
      </c>
      <c r="D78" s="606" t="s">
        <v>184</v>
      </c>
      <c r="E78" s="605" t="s">
        <v>688</v>
      </c>
      <c r="F78" s="606" t="s">
        <v>210</v>
      </c>
      <c r="G78" s="824">
        <v>3</v>
      </c>
      <c r="H78" s="824">
        <v>2530</v>
      </c>
      <c r="I78" s="824">
        <v>76</v>
      </c>
      <c r="J78" s="824">
        <v>69</v>
      </c>
      <c r="L78" s="346">
        <v>63</v>
      </c>
      <c r="M78" s="346" t="s">
        <v>267</v>
      </c>
      <c r="N78" s="104">
        <f t="shared" si="0"/>
        <v>1150</v>
      </c>
      <c r="O78" s="1050">
        <f>IFERROR(_xlfn.RANK.EQ(N78,$N$16:$N$194,0)+COUNTIF(N$16:N78,N78)-1,"-")</f>
        <v>14</v>
      </c>
      <c r="P78" s="1050"/>
      <c r="Q78" s="828">
        <f t="shared" si="1"/>
        <v>63</v>
      </c>
      <c r="R78" s="828" t="str">
        <f t="shared" si="2"/>
        <v>安平町</v>
      </c>
      <c r="S78" s="941">
        <f t="shared" si="3"/>
        <v>68</v>
      </c>
      <c r="T78" s="104">
        <f t="shared" si="4"/>
        <v>41000</v>
      </c>
      <c r="U78" s="1050">
        <f>IFERROR(_xlfn.RANK.EQ(T78,$T$16:$T$194,0)+COUNTIF(T$16:T78,T78)-1,"-")</f>
        <v>15</v>
      </c>
      <c r="V78" s="1050"/>
      <c r="W78" s="828">
        <f t="shared" si="5"/>
        <v>63</v>
      </c>
      <c r="X78" s="828" t="str">
        <f t="shared" si="6"/>
        <v>江別市</v>
      </c>
      <c r="Y78" s="941">
        <f t="shared" si="7"/>
        <v>2600</v>
      </c>
      <c r="Z78" s="104">
        <f t="shared" si="8"/>
        <v>3580</v>
      </c>
      <c r="AA78" s="1050">
        <f>IFERROR(_xlfn.RANK.EQ(Z78,$Z$16:$Z$194,0)+COUNTIF(Z$16:Z78,Z78)-1,"-")</f>
        <v>52</v>
      </c>
      <c r="AB78" s="1050"/>
      <c r="AC78" s="828">
        <f t="shared" si="9"/>
        <v>63</v>
      </c>
      <c r="AD78" s="828" t="str">
        <f t="shared" si="10"/>
        <v>喜茂別町</v>
      </c>
      <c r="AE78" s="959">
        <f t="shared" si="11"/>
        <v>3290</v>
      </c>
      <c r="AF78" s="102"/>
    </row>
    <row r="79" spans="2:48" ht="22.5" customHeight="1">
      <c r="B79" s="608" t="s">
        <v>604</v>
      </c>
      <c r="C79" s="605" t="s">
        <v>608</v>
      </c>
      <c r="D79" s="606" t="s">
        <v>184</v>
      </c>
      <c r="E79" s="605" t="s">
        <v>689</v>
      </c>
      <c r="F79" s="606" t="s">
        <v>314</v>
      </c>
      <c r="G79" s="824" t="s">
        <v>145</v>
      </c>
      <c r="H79" s="824" t="s">
        <v>145</v>
      </c>
      <c r="I79" s="824" t="s">
        <v>145</v>
      </c>
      <c r="J79" s="824" t="s">
        <v>145</v>
      </c>
      <c r="L79" s="346">
        <v>64</v>
      </c>
      <c r="M79" s="346" t="s">
        <v>258</v>
      </c>
      <c r="N79" s="104">
        <f t="shared" si="0"/>
        <v>257</v>
      </c>
      <c r="O79" s="1050">
        <f>IFERROR(_xlfn.RANK.EQ(N79,$N$16:$N$194,0)+COUNTIF(N$16:N79,N79)-1,"-")</f>
        <v>38</v>
      </c>
      <c r="P79" s="1050"/>
      <c r="Q79" s="828">
        <f t="shared" si="1"/>
        <v>64</v>
      </c>
      <c r="R79" s="828" t="str">
        <f t="shared" si="2"/>
        <v>蘭越町</v>
      </c>
      <c r="S79" s="941">
        <f t="shared" si="3"/>
        <v>66</v>
      </c>
      <c r="T79" s="104">
        <f t="shared" si="4"/>
        <v>8770</v>
      </c>
      <c r="U79" s="1050">
        <f>IFERROR(_xlfn.RANK.EQ(T79,$T$16:$T$194,0)+COUNTIF(T$16:T79,T79)-1,"-")</f>
        <v>39</v>
      </c>
      <c r="V79" s="1050"/>
      <c r="W79" s="828">
        <f t="shared" si="5"/>
        <v>64</v>
      </c>
      <c r="X79" s="828" t="str">
        <f t="shared" si="6"/>
        <v>蘭越町</v>
      </c>
      <c r="Y79" s="941">
        <f t="shared" si="7"/>
        <v>2560</v>
      </c>
      <c r="Z79" s="104">
        <f t="shared" si="8"/>
        <v>3410</v>
      </c>
      <c r="AA79" s="1050">
        <f>IFERROR(_xlfn.RANK.EQ(Z79,$Z$16:$Z$194,0)+COUNTIF(Z$16:Z79,Z79)-1,"-")</f>
        <v>55</v>
      </c>
      <c r="AB79" s="1050"/>
      <c r="AC79" s="828">
        <f t="shared" si="9"/>
        <v>64</v>
      </c>
      <c r="AD79" s="828" t="str">
        <f t="shared" si="10"/>
        <v>遠軽町</v>
      </c>
      <c r="AE79" s="959">
        <f t="shared" si="11"/>
        <v>3270</v>
      </c>
      <c r="AF79" s="102"/>
    </row>
    <row r="80" spans="2:48" ht="22.5" customHeight="1">
      <c r="B80" s="608" t="s">
        <v>604</v>
      </c>
      <c r="C80" s="605" t="s">
        <v>608</v>
      </c>
      <c r="D80" s="606" t="s">
        <v>184</v>
      </c>
      <c r="E80" s="605" t="s">
        <v>690</v>
      </c>
      <c r="F80" s="606" t="s">
        <v>374</v>
      </c>
      <c r="G80" s="824" t="s">
        <v>145</v>
      </c>
      <c r="H80" s="824" t="s">
        <v>145</v>
      </c>
      <c r="I80" s="824" t="s">
        <v>145</v>
      </c>
      <c r="J80" s="824" t="s">
        <v>145</v>
      </c>
      <c r="L80" s="346">
        <v>65</v>
      </c>
      <c r="M80" s="346" t="s">
        <v>349</v>
      </c>
      <c r="N80" s="104">
        <f t="shared" si="0"/>
        <v>2</v>
      </c>
      <c r="O80" s="1050">
        <f>IFERROR(_xlfn.RANK.EQ(N80,$N$16:$N$194,0)+COUNTIF(N$16:N80,N80)-1,"-")</f>
        <v>100</v>
      </c>
      <c r="P80" s="1050"/>
      <c r="Q80" s="828">
        <f t="shared" si="1"/>
        <v>65</v>
      </c>
      <c r="R80" s="828" t="str">
        <f t="shared" si="2"/>
        <v>当別町</v>
      </c>
      <c r="S80" s="941">
        <f t="shared" si="3"/>
        <v>62</v>
      </c>
      <c r="T80" s="104">
        <f t="shared" si="4"/>
        <v>33</v>
      </c>
      <c r="U80" s="1050">
        <f>IFERROR(_xlfn.RANK.EQ(T80,$T$16:$T$194,0)+COUNTIF(T$16:T80,T80)-1,"-")</f>
        <v>102</v>
      </c>
      <c r="V80" s="1050"/>
      <c r="W80" s="828">
        <f t="shared" si="5"/>
        <v>65</v>
      </c>
      <c r="X80" s="828" t="str">
        <f t="shared" si="6"/>
        <v>岩見沢市</v>
      </c>
      <c r="Y80" s="941">
        <f t="shared" si="7"/>
        <v>1840</v>
      </c>
      <c r="Z80" s="104">
        <f t="shared" si="8"/>
        <v>2200</v>
      </c>
      <c r="AA80" s="1050">
        <f>IFERROR(_xlfn.RANK.EQ(Z80,$Z$16:$Z$194,0)+COUNTIF(Z$16:Z80,Z80)-1,"-")</f>
        <v>103</v>
      </c>
      <c r="AB80" s="1050"/>
      <c r="AC80" s="828">
        <f t="shared" si="9"/>
        <v>65</v>
      </c>
      <c r="AD80" s="828" t="str">
        <f t="shared" si="10"/>
        <v>長沼町</v>
      </c>
      <c r="AE80" s="959">
        <f t="shared" si="11"/>
        <v>3230</v>
      </c>
      <c r="AF80" s="102"/>
    </row>
    <row r="81" spans="2:32" ht="22.5" customHeight="1">
      <c r="B81" s="608" t="s">
        <v>604</v>
      </c>
      <c r="C81" s="605" t="s">
        <v>608</v>
      </c>
      <c r="D81" s="606" t="s">
        <v>184</v>
      </c>
      <c r="E81" s="605" t="s">
        <v>691</v>
      </c>
      <c r="F81" s="606" t="s">
        <v>242</v>
      </c>
      <c r="G81" s="824">
        <v>173</v>
      </c>
      <c r="H81" s="824">
        <v>4090</v>
      </c>
      <c r="I81" s="824">
        <v>7070</v>
      </c>
      <c r="J81" s="824">
        <v>2630</v>
      </c>
      <c r="L81" s="346">
        <v>66</v>
      </c>
      <c r="M81" s="346" t="s">
        <v>375</v>
      </c>
      <c r="N81" s="104" t="str">
        <f t="shared" ref="N81:N144" si="24">IFERROR(_xlfn.XLOOKUP(M81,$F$22:$F$200,$G$22:$G$200),"-")</f>
        <v>x</v>
      </c>
      <c r="O81" s="1050" t="str">
        <f>IFERROR(_xlfn.RANK.EQ(N81,$N$16:$N$194,0)+COUNTIF(N$16:N81,N81)-1,"-")</f>
        <v>-</v>
      </c>
      <c r="P81" s="1050"/>
      <c r="Q81" s="828">
        <f t="shared" ref="Q81:Q144" si="25">IFERROR(RANK(S81,$S$16:$S$194,0),"-")</f>
        <v>66</v>
      </c>
      <c r="R81" s="828" t="str">
        <f t="shared" ref="R81:R144" si="26">IFERROR(INDEX($M$16:$M$194,MATCH(L81,$O$16:$O$194,0)),"-")</f>
        <v>岩見沢市</v>
      </c>
      <c r="S81" s="941">
        <f t="shared" ref="S81:S144" si="27">IFERROR(LARGE($N$16:$N$194,L81),"-")</f>
        <v>59</v>
      </c>
      <c r="T81" s="104" t="str">
        <f t="shared" ref="T81:T144" si="28">IFERROR(_xlfn.XLOOKUP(M81,$F$22:$F$200,$I$22:$I$200),"-")</f>
        <v>x</v>
      </c>
      <c r="U81" s="1050" t="str">
        <f>IFERROR(_xlfn.RANK.EQ(T81,$T$16:$T$194,0)+COUNTIF(T$16:T81,T81)-1,"-")</f>
        <v>-</v>
      </c>
      <c r="V81" s="1050"/>
      <c r="W81" s="828">
        <f t="shared" ref="W81:W144" si="29">IFERROR(RANK(Y81,$Y$16:$Y$194,0),"-")</f>
        <v>66</v>
      </c>
      <c r="X81" s="828" t="str">
        <f t="shared" ref="X81:X144" si="30">IFERROR(INDEX($M$16:$M$194,MATCH(L81,$U$16:$U$194,0)),"-")</f>
        <v>当別町</v>
      </c>
      <c r="Y81" s="941">
        <f t="shared" ref="Y81:Y144" si="31">IFERROR(LARGE($T$16:$T$194,L81),"-")</f>
        <v>1780</v>
      </c>
      <c r="Z81" s="104" t="str">
        <f t="shared" ref="Z81:Z144" si="32">IFERROR(_xlfn.XLOOKUP(M81,$F$22:$F$200,$H$22:$H$200),"-")</f>
        <v>x</v>
      </c>
      <c r="AA81" s="1050" t="str">
        <f>IFERROR(_xlfn.RANK.EQ(Z81,$Z$16:$Z$194,0)+COUNTIF(Z$16:Z81,Z81)-1,"-")</f>
        <v>-</v>
      </c>
      <c r="AB81" s="1050"/>
      <c r="AC81" s="828">
        <f t="shared" ref="AC81:AC144" si="33">IFERROR(RANK(AE81,$AE$16:$AE$194,0),"-")</f>
        <v>65</v>
      </c>
      <c r="AD81" s="828" t="str">
        <f t="shared" ref="AD81:AD144" si="34">IFERROR(INDEX($M$16:$M$194,MATCH(L81,$AA$16:$AA$194,0)),"-")</f>
        <v>むかわ町</v>
      </c>
      <c r="AE81" s="959">
        <f t="shared" ref="AE81:AE144" si="35">IFERROR(LARGE($Z$16:$Z$194,L81),"-")</f>
        <v>3230</v>
      </c>
      <c r="AF81" s="102"/>
    </row>
    <row r="82" spans="2:32" ht="22.5" customHeight="1">
      <c r="B82" s="608" t="s">
        <v>604</v>
      </c>
      <c r="C82" s="605" t="s">
        <v>608</v>
      </c>
      <c r="D82" s="606" t="s">
        <v>184</v>
      </c>
      <c r="E82" s="605" t="s">
        <v>692</v>
      </c>
      <c r="F82" s="606" t="s">
        <v>231</v>
      </c>
      <c r="G82" s="824">
        <v>92</v>
      </c>
      <c r="H82" s="824">
        <v>3230</v>
      </c>
      <c r="I82" s="824">
        <v>2970</v>
      </c>
      <c r="J82" s="824">
        <v>1690</v>
      </c>
      <c r="L82" s="346">
        <v>67</v>
      </c>
      <c r="M82" s="346" t="s">
        <v>362</v>
      </c>
      <c r="N82" s="104" t="str">
        <f t="shared" si="24"/>
        <v>-</v>
      </c>
      <c r="O82" s="1050" t="str">
        <f>IFERROR(_xlfn.RANK.EQ(N82,$N$16:$N$194,0)+COUNTIF(N$16:N82,N82)-1,"-")</f>
        <v>-</v>
      </c>
      <c r="P82" s="1050"/>
      <c r="Q82" s="828">
        <f t="shared" si="25"/>
        <v>67</v>
      </c>
      <c r="R82" s="828" t="str">
        <f t="shared" si="26"/>
        <v>湧別町</v>
      </c>
      <c r="S82" s="941">
        <f t="shared" si="27"/>
        <v>53</v>
      </c>
      <c r="T82" s="104" t="str">
        <f t="shared" si="28"/>
        <v>-</v>
      </c>
      <c r="U82" s="1050" t="str">
        <f>IFERROR(_xlfn.RANK.EQ(T82,$T$16:$T$194,0)+COUNTIF(T$16:T82,T82)-1,"-")</f>
        <v>-</v>
      </c>
      <c r="V82" s="1050"/>
      <c r="W82" s="828">
        <f t="shared" si="29"/>
        <v>67</v>
      </c>
      <c r="X82" s="828" t="str">
        <f t="shared" si="30"/>
        <v>湧別町</v>
      </c>
      <c r="Y82" s="941">
        <f t="shared" si="31"/>
        <v>1770</v>
      </c>
      <c r="Z82" s="104" t="str">
        <f t="shared" si="32"/>
        <v>-</v>
      </c>
      <c r="AA82" s="1050" t="str">
        <f>IFERROR(_xlfn.RANK.EQ(Z82,$Z$16:$Z$194,0)+COUNTIF(Z$16:Z82,Z82)-1,"-")</f>
        <v>-</v>
      </c>
      <c r="AB82" s="1050"/>
      <c r="AC82" s="828">
        <f t="shared" si="33"/>
        <v>67</v>
      </c>
      <c r="AD82" s="828" t="str">
        <f t="shared" si="34"/>
        <v>江差町</v>
      </c>
      <c r="AE82" s="959">
        <f t="shared" si="35"/>
        <v>3200</v>
      </c>
      <c r="AF82" s="102"/>
    </row>
    <row r="83" spans="2:32" ht="22.5" customHeight="1">
      <c r="B83" s="608" t="s">
        <v>604</v>
      </c>
      <c r="C83" s="605" t="s">
        <v>608</v>
      </c>
      <c r="D83" s="606" t="s">
        <v>184</v>
      </c>
      <c r="E83" s="605" t="s">
        <v>693</v>
      </c>
      <c r="F83" s="606" t="s">
        <v>207</v>
      </c>
      <c r="G83" s="824">
        <v>187</v>
      </c>
      <c r="H83" s="824">
        <v>4160</v>
      </c>
      <c r="I83" s="824">
        <v>7780</v>
      </c>
      <c r="J83" s="824">
        <v>610</v>
      </c>
      <c r="L83" s="346">
        <v>68</v>
      </c>
      <c r="M83" s="346" t="s">
        <v>299</v>
      </c>
      <c r="N83" s="104">
        <f t="shared" si="24"/>
        <v>4</v>
      </c>
      <c r="O83" s="1050">
        <f>IFERROR(_xlfn.RANK.EQ(N83,$N$16:$N$194,0)+COUNTIF(N$16:N83,N83)-1,"-")</f>
        <v>92</v>
      </c>
      <c r="P83" s="1050"/>
      <c r="Q83" s="828">
        <f t="shared" si="25"/>
        <v>68</v>
      </c>
      <c r="R83" s="828" t="str">
        <f t="shared" si="26"/>
        <v>北広島市</v>
      </c>
      <c r="S83" s="941">
        <f t="shared" si="27"/>
        <v>49</v>
      </c>
      <c r="T83" s="104">
        <f t="shared" si="28"/>
        <v>100</v>
      </c>
      <c r="U83" s="1050">
        <f>IFERROR(_xlfn.RANK.EQ(T83,$T$16:$T$194,0)+COUNTIF(T$16:T83,T83)-1,"-")</f>
        <v>90</v>
      </c>
      <c r="V83" s="1050"/>
      <c r="W83" s="828">
        <f t="shared" si="29"/>
        <v>68</v>
      </c>
      <c r="X83" s="828" t="str">
        <f t="shared" si="30"/>
        <v>平取町</v>
      </c>
      <c r="Y83" s="941">
        <f t="shared" si="31"/>
        <v>1670</v>
      </c>
      <c r="Z83" s="104">
        <f t="shared" si="32"/>
        <v>2500</v>
      </c>
      <c r="AA83" s="1050">
        <f>IFERROR(_xlfn.RANK.EQ(Z83,$Z$16:$Z$194,0)+COUNTIF(Z$16:Z83,Z83)-1,"-")</f>
        <v>96</v>
      </c>
      <c r="AB83" s="1050"/>
      <c r="AC83" s="828">
        <f t="shared" si="33"/>
        <v>67</v>
      </c>
      <c r="AD83" s="828" t="str">
        <f t="shared" si="34"/>
        <v>厚沢部町</v>
      </c>
      <c r="AE83" s="959">
        <f t="shared" si="35"/>
        <v>3200</v>
      </c>
      <c r="AF83" s="102"/>
    </row>
    <row r="84" spans="2:32" ht="22.5" customHeight="1">
      <c r="B84" s="608" t="s">
        <v>604</v>
      </c>
      <c r="C84" s="605" t="s">
        <v>608</v>
      </c>
      <c r="D84" s="606" t="s">
        <v>184</v>
      </c>
      <c r="E84" s="605" t="s">
        <v>694</v>
      </c>
      <c r="F84" s="606" t="s">
        <v>291</v>
      </c>
      <c r="G84" s="824">
        <v>2</v>
      </c>
      <c r="H84" s="824">
        <v>2650</v>
      </c>
      <c r="I84" s="824">
        <v>53</v>
      </c>
      <c r="J84" s="824">
        <v>44</v>
      </c>
      <c r="L84" s="346">
        <v>69</v>
      </c>
      <c r="M84" s="346" t="s">
        <v>352</v>
      </c>
      <c r="N84" s="104" t="str">
        <f t="shared" si="24"/>
        <v>x</v>
      </c>
      <c r="O84" s="1050" t="str">
        <f>IFERROR(_xlfn.RANK.EQ(N84,$N$16:$N$194,0)+COUNTIF(N$16:N84,N84)-1,"-")</f>
        <v>-</v>
      </c>
      <c r="P84" s="1050"/>
      <c r="Q84" s="828">
        <f t="shared" si="25"/>
        <v>69</v>
      </c>
      <c r="R84" s="828" t="str">
        <f t="shared" si="26"/>
        <v>伊達市</v>
      </c>
      <c r="S84" s="941">
        <f t="shared" si="27"/>
        <v>44</v>
      </c>
      <c r="T84" s="104" t="str">
        <f t="shared" si="28"/>
        <v>x</v>
      </c>
      <c r="U84" s="1050" t="str">
        <f>IFERROR(_xlfn.RANK.EQ(T84,$T$16:$T$194,0)+COUNTIF(T$16:T84,T84)-1,"-")</f>
        <v>-</v>
      </c>
      <c r="V84" s="1050"/>
      <c r="W84" s="828">
        <f t="shared" si="29"/>
        <v>69</v>
      </c>
      <c r="X84" s="828" t="str">
        <f t="shared" si="30"/>
        <v>北広島市</v>
      </c>
      <c r="Y84" s="941">
        <f t="shared" si="31"/>
        <v>1520</v>
      </c>
      <c r="Z84" s="104" t="str">
        <f t="shared" si="32"/>
        <v>x</v>
      </c>
      <c r="AA84" s="1050" t="str">
        <f>IFERROR(_xlfn.RANK.EQ(Z84,$Z$16:$Z$194,0)+COUNTIF(Z$16:Z84,Z84)-1,"-")</f>
        <v>-</v>
      </c>
      <c r="AB84" s="1050"/>
      <c r="AC84" s="828">
        <f t="shared" si="33"/>
        <v>69</v>
      </c>
      <c r="AD84" s="828" t="str">
        <f t="shared" si="34"/>
        <v>中富良野町</v>
      </c>
      <c r="AE84" s="959">
        <f t="shared" si="35"/>
        <v>3190</v>
      </c>
      <c r="AF84" s="102"/>
    </row>
    <row r="85" spans="2:32" ht="22.5" customHeight="1">
      <c r="B85" s="608" t="s">
        <v>604</v>
      </c>
      <c r="C85" s="605" t="s">
        <v>608</v>
      </c>
      <c r="D85" s="606" t="s">
        <v>184</v>
      </c>
      <c r="E85" s="605" t="s">
        <v>695</v>
      </c>
      <c r="F85" s="606" t="s">
        <v>284</v>
      </c>
      <c r="G85" s="824">
        <v>10</v>
      </c>
      <c r="H85" s="824">
        <v>2810</v>
      </c>
      <c r="I85" s="824">
        <v>278</v>
      </c>
      <c r="J85" s="824">
        <v>259</v>
      </c>
      <c r="L85" s="346">
        <v>70</v>
      </c>
      <c r="M85" s="346" t="s">
        <v>331</v>
      </c>
      <c r="N85" s="104">
        <f t="shared" si="24"/>
        <v>0</v>
      </c>
      <c r="O85" s="1050">
        <f>IFERROR(_xlfn.RANK.EQ(N85,$N$16:$N$194,0)+COUNTIF(N$16:N85,N85)-1,"-")</f>
        <v>113</v>
      </c>
      <c r="P85" s="1050"/>
      <c r="Q85" s="828">
        <f t="shared" si="25"/>
        <v>70</v>
      </c>
      <c r="R85" s="828" t="str">
        <f t="shared" si="26"/>
        <v>日高町</v>
      </c>
      <c r="S85" s="941">
        <f t="shared" si="27"/>
        <v>42</v>
      </c>
      <c r="T85" s="104">
        <f t="shared" si="28"/>
        <v>4</v>
      </c>
      <c r="U85" s="1050">
        <f>IFERROR(_xlfn.RANK.EQ(T85,$T$16:$T$194,0)+COUNTIF(T$16:T85,T85)-1,"-")</f>
        <v>111</v>
      </c>
      <c r="V85" s="1050"/>
      <c r="W85" s="828">
        <f t="shared" si="29"/>
        <v>70</v>
      </c>
      <c r="X85" s="828" t="str">
        <f t="shared" si="30"/>
        <v>日高町</v>
      </c>
      <c r="Y85" s="941">
        <f t="shared" si="31"/>
        <v>1500</v>
      </c>
      <c r="Z85" s="104">
        <f t="shared" si="32"/>
        <v>2000</v>
      </c>
      <c r="AA85" s="1050">
        <f>IFERROR(_xlfn.RANK.EQ(Z85,$Z$16:$Z$194,0)+COUNTIF(Z$16:Z85,Z85)-1,"-")</f>
        <v>110</v>
      </c>
      <c r="AB85" s="1050"/>
      <c r="AC85" s="828">
        <f t="shared" si="33"/>
        <v>69</v>
      </c>
      <c r="AD85" s="828" t="str">
        <f t="shared" si="34"/>
        <v>壮瞥町</v>
      </c>
      <c r="AE85" s="959">
        <f t="shared" si="35"/>
        <v>3190</v>
      </c>
      <c r="AF85" s="102"/>
    </row>
    <row r="86" spans="2:32" ht="22.5" customHeight="1">
      <c r="B86" s="608" t="s">
        <v>604</v>
      </c>
      <c r="C86" s="605" t="s">
        <v>608</v>
      </c>
      <c r="D86" s="606" t="s">
        <v>184</v>
      </c>
      <c r="E86" s="605" t="s">
        <v>696</v>
      </c>
      <c r="F86" s="606" t="s">
        <v>236</v>
      </c>
      <c r="G86" s="824" t="s">
        <v>888</v>
      </c>
      <c r="H86" s="824" t="s">
        <v>888</v>
      </c>
      <c r="I86" s="824" t="s">
        <v>888</v>
      </c>
      <c r="J86" s="824" t="s">
        <v>888</v>
      </c>
      <c r="L86" s="346">
        <v>71</v>
      </c>
      <c r="M86" s="346" t="s">
        <v>346</v>
      </c>
      <c r="N86" s="104">
        <f t="shared" si="24"/>
        <v>2</v>
      </c>
      <c r="O86" s="1050">
        <f>IFERROR(_xlfn.RANK.EQ(N86,$N$16:$N$194,0)+COUNTIF(N$16:N86,N86)-1,"-")</f>
        <v>101</v>
      </c>
      <c r="P86" s="1050"/>
      <c r="Q86" s="828">
        <f t="shared" si="25"/>
        <v>71</v>
      </c>
      <c r="R86" s="828" t="str">
        <f t="shared" si="26"/>
        <v>深川市</v>
      </c>
      <c r="S86" s="941">
        <f t="shared" si="27"/>
        <v>39</v>
      </c>
      <c r="T86" s="104">
        <f t="shared" si="28"/>
        <v>50</v>
      </c>
      <c r="U86" s="1050">
        <f>IFERROR(_xlfn.RANK.EQ(T86,$T$16:$T$194,0)+COUNTIF(T$16:T86,T86)-1,"-")</f>
        <v>99</v>
      </c>
      <c r="V86" s="1050"/>
      <c r="W86" s="828">
        <f t="shared" si="29"/>
        <v>71</v>
      </c>
      <c r="X86" s="828" t="str">
        <f t="shared" si="30"/>
        <v>深川市</v>
      </c>
      <c r="Y86" s="941">
        <f t="shared" si="31"/>
        <v>1470</v>
      </c>
      <c r="Z86" s="104">
        <f t="shared" si="32"/>
        <v>2500</v>
      </c>
      <c r="AA86" s="1050">
        <f>IFERROR(_xlfn.RANK.EQ(Z86,$Z$16:$Z$194,0)+COUNTIF(Z$16:Z86,Z86)-1,"-")</f>
        <v>97</v>
      </c>
      <c r="AB86" s="1050"/>
      <c r="AC86" s="828">
        <f t="shared" si="33"/>
        <v>71</v>
      </c>
      <c r="AD86" s="828" t="str">
        <f t="shared" si="34"/>
        <v>剣淵町</v>
      </c>
      <c r="AE86" s="959">
        <f t="shared" si="35"/>
        <v>3180</v>
      </c>
      <c r="AF86" s="102"/>
    </row>
    <row r="87" spans="2:32" ht="22.5" customHeight="1">
      <c r="B87" s="608" t="s">
        <v>604</v>
      </c>
      <c r="C87" s="605" t="s">
        <v>608</v>
      </c>
      <c r="D87" s="606" t="s">
        <v>184</v>
      </c>
      <c r="E87" s="605" t="s">
        <v>697</v>
      </c>
      <c r="F87" s="606" t="s">
        <v>269</v>
      </c>
      <c r="G87" s="824" t="s">
        <v>145</v>
      </c>
      <c r="H87" s="824" t="s">
        <v>145</v>
      </c>
      <c r="I87" s="824" t="s">
        <v>145</v>
      </c>
      <c r="J87" s="824" t="s">
        <v>145</v>
      </c>
      <c r="L87" s="346">
        <v>72</v>
      </c>
      <c r="M87" s="346" t="s">
        <v>336</v>
      </c>
      <c r="N87" s="104">
        <f t="shared" si="24"/>
        <v>23</v>
      </c>
      <c r="O87" s="1050">
        <f>IFERROR(_xlfn.RANK.EQ(N87,$N$16:$N$194,0)+COUNTIF(N$16:N87,N87)-1,"-")</f>
        <v>81</v>
      </c>
      <c r="P87" s="1050"/>
      <c r="Q87" s="828">
        <f t="shared" si="25"/>
        <v>72</v>
      </c>
      <c r="R87" s="828" t="str">
        <f t="shared" si="26"/>
        <v>芦別市</v>
      </c>
      <c r="S87" s="941">
        <f t="shared" si="27"/>
        <v>37</v>
      </c>
      <c r="T87" s="104">
        <f t="shared" si="28"/>
        <v>635</v>
      </c>
      <c r="U87" s="1050">
        <f>IFERROR(_xlfn.RANK.EQ(T87,$T$16:$T$194,0)+COUNTIF(T$16:T87,T87)-1,"-")</f>
        <v>81</v>
      </c>
      <c r="V87" s="1050"/>
      <c r="W87" s="828">
        <f t="shared" si="29"/>
        <v>72</v>
      </c>
      <c r="X87" s="828" t="str">
        <f t="shared" si="30"/>
        <v>伊達市</v>
      </c>
      <c r="Y87" s="941">
        <f t="shared" si="31"/>
        <v>1460</v>
      </c>
      <c r="Z87" s="104">
        <f t="shared" si="32"/>
        <v>2760</v>
      </c>
      <c r="AA87" s="1050">
        <f>IFERROR(_xlfn.RANK.EQ(Z87,$Z$16:$Z$194,0)+COUNTIF(Z$16:Z87,Z87)-1,"-")</f>
        <v>89</v>
      </c>
      <c r="AB87" s="1050"/>
      <c r="AC87" s="828">
        <f t="shared" si="33"/>
        <v>72</v>
      </c>
      <c r="AD87" s="828" t="str">
        <f t="shared" si="34"/>
        <v>標津町</v>
      </c>
      <c r="AE87" s="959">
        <f t="shared" si="35"/>
        <v>3170</v>
      </c>
      <c r="AF87" s="102"/>
    </row>
    <row r="88" spans="2:32" ht="22.5" customHeight="1">
      <c r="B88" s="608" t="s">
        <v>604</v>
      </c>
      <c r="C88" s="605" t="s">
        <v>608</v>
      </c>
      <c r="D88" s="606" t="s">
        <v>184</v>
      </c>
      <c r="E88" s="605" t="s">
        <v>698</v>
      </c>
      <c r="F88" s="606" t="s">
        <v>237</v>
      </c>
      <c r="G88" s="824" t="s">
        <v>145</v>
      </c>
      <c r="H88" s="824" t="s">
        <v>145</v>
      </c>
      <c r="I88" s="824" t="s">
        <v>145</v>
      </c>
      <c r="J88" s="824" t="s">
        <v>145</v>
      </c>
      <c r="L88" s="346">
        <v>73</v>
      </c>
      <c r="M88" s="346" t="s">
        <v>210</v>
      </c>
      <c r="N88" s="104">
        <f t="shared" si="24"/>
        <v>3</v>
      </c>
      <c r="O88" s="1050">
        <f>IFERROR(_xlfn.RANK.EQ(N88,$N$16:$N$194,0)+COUNTIF(N$16:N88,N88)-1,"-")</f>
        <v>96</v>
      </c>
      <c r="P88" s="1050"/>
      <c r="Q88" s="828">
        <f t="shared" si="25"/>
        <v>73</v>
      </c>
      <c r="R88" s="828" t="str">
        <f t="shared" si="26"/>
        <v>江差町</v>
      </c>
      <c r="S88" s="941">
        <f t="shared" si="27"/>
        <v>36</v>
      </c>
      <c r="T88" s="104">
        <f t="shared" si="28"/>
        <v>76</v>
      </c>
      <c r="U88" s="1050">
        <f>IFERROR(_xlfn.RANK.EQ(T88,$T$16:$T$194,0)+COUNTIF(T$16:T88,T88)-1,"-")</f>
        <v>97</v>
      </c>
      <c r="V88" s="1050"/>
      <c r="W88" s="828">
        <f t="shared" si="29"/>
        <v>73</v>
      </c>
      <c r="X88" s="828" t="str">
        <f t="shared" si="30"/>
        <v>豊浦町</v>
      </c>
      <c r="Y88" s="941">
        <f t="shared" si="31"/>
        <v>1290</v>
      </c>
      <c r="Z88" s="104">
        <f t="shared" si="32"/>
        <v>2530</v>
      </c>
      <c r="AA88" s="1050">
        <f>IFERROR(_xlfn.RANK.EQ(Z88,$Z$16:$Z$194,0)+COUNTIF(Z$16:Z88,Z88)-1,"-")</f>
        <v>94</v>
      </c>
      <c r="AB88" s="1050"/>
      <c r="AC88" s="828">
        <f t="shared" si="33"/>
        <v>73</v>
      </c>
      <c r="AD88" s="828" t="str">
        <f t="shared" si="34"/>
        <v>芦別市</v>
      </c>
      <c r="AE88" s="959">
        <f t="shared" si="35"/>
        <v>3160</v>
      </c>
      <c r="AF88" s="102"/>
    </row>
    <row r="89" spans="2:32" ht="22.5" customHeight="1">
      <c r="B89" s="608" t="s">
        <v>604</v>
      </c>
      <c r="C89" s="605" t="s">
        <v>608</v>
      </c>
      <c r="D89" s="606" t="s">
        <v>184</v>
      </c>
      <c r="E89" s="605" t="s">
        <v>699</v>
      </c>
      <c r="F89" s="606" t="s">
        <v>265</v>
      </c>
      <c r="G89" s="824" t="s">
        <v>145</v>
      </c>
      <c r="H89" s="824" t="s">
        <v>145</v>
      </c>
      <c r="I89" s="824" t="s">
        <v>145</v>
      </c>
      <c r="J89" s="824" t="s">
        <v>145</v>
      </c>
      <c r="L89" s="346">
        <v>74</v>
      </c>
      <c r="M89" s="346" t="s">
        <v>314</v>
      </c>
      <c r="N89" s="104" t="str">
        <f t="shared" si="24"/>
        <v>-</v>
      </c>
      <c r="O89" s="1050" t="str">
        <f>IFERROR(_xlfn.RANK.EQ(N89,$N$16:$N$194,0)+COUNTIF(N$16:N89,N89)-1,"-")</f>
        <v>-</v>
      </c>
      <c r="P89" s="1050"/>
      <c r="Q89" s="828">
        <f t="shared" si="25"/>
        <v>74</v>
      </c>
      <c r="R89" s="828" t="str">
        <f t="shared" si="26"/>
        <v>豊浦町</v>
      </c>
      <c r="S89" s="941">
        <f t="shared" si="27"/>
        <v>35</v>
      </c>
      <c r="T89" s="104" t="str">
        <f t="shared" si="28"/>
        <v>-</v>
      </c>
      <c r="U89" s="1050" t="str">
        <f>IFERROR(_xlfn.RANK.EQ(T89,$T$16:$T$194,0)+COUNTIF(T$16:T89,T89)-1,"-")</f>
        <v>-</v>
      </c>
      <c r="V89" s="1050"/>
      <c r="W89" s="828">
        <f t="shared" si="29"/>
        <v>74</v>
      </c>
      <c r="X89" s="828" t="str">
        <f t="shared" si="30"/>
        <v>芦別市</v>
      </c>
      <c r="Y89" s="941">
        <f t="shared" si="31"/>
        <v>1170</v>
      </c>
      <c r="Z89" s="104" t="str">
        <f t="shared" si="32"/>
        <v>-</v>
      </c>
      <c r="AA89" s="1050" t="str">
        <f>IFERROR(_xlfn.RANK.EQ(Z89,$Z$16:$Z$194,0)+COUNTIF(Z$16:Z89,Z89)-1,"-")</f>
        <v>-</v>
      </c>
      <c r="AB89" s="1050"/>
      <c r="AC89" s="828">
        <f t="shared" si="33"/>
        <v>74</v>
      </c>
      <c r="AD89" s="828" t="str">
        <f t="shared" si="34"/>
        <v>和寒町</v>
      </c>
      <c r="AE89" s="959">
        <f t="shared" si="35"/>
        <v>3140</v>
      </c>
      <c r="AF89" s="102"/>
    </row>
    <row r="90" spans="2:32" ht="22.5" customHeight="1">
      <c r="B90" s="608" t="s">
        <v>604</v>
      </c>
      <c r="C90" s="605" t="s">
        <v>608</v>
      </c>
      <c r="D90" s="606" t="s">
        <v>184</v>
      </c>
      <c r="E90" s="605" t="s">
        <v>700</v>
      </c>
      <c r="F90" s="606" t="s">
        <v>239</v>
      </c>
      <c r="G90" s="824" t="s">
        <v>145</v>
      </c>
      <c r="H90" s="824" t="s">
        <v>145</v>
      </c>
      <c r="I90" s="824" t="s">
        <v>145</v>
      </c>
      <c r="J90" s="824" t="s">
        <v>145</v>
      </c>
      <c r="L90" s="346">
        <v>75</v>
      </c>
      <c r="M90" s="346" t="s">
        <v>374</v>
      </c>
      <c r="N90" s="104" t="str">
        <f t="shared" si="24"/>
        <v>-</v>
      </c>
      <c r="O90" s="1050" t="str">
        <f>IFERROR(_xlfn.RANK.EQ(N90,$N$16:$N$194,0)+COUNTIF(N$16:N90,N90)-1,"-")</f>
        <v>-</v>
      </c>
      <c r="P90" s="1050"/>
      <c r="Q90" s="828">
        <f t="shared" si="25"/>
        <v>75</v>
      </c>
      <c r="R90" s="828" t="str">
        <f t="shared" si="26"/>
        <v>平取町</v>
      </c>
      <c r="S90" s="941">
        <f t="shared" si="27"/>
        <v>34</v>
      </c>
      <c r="T90" s="104" t="str">
        <f t="shared" si="28"/>
        <v>-</v>
      </c>
      <c r="U90" s="1050" t="str">
        <f>IFERROR(_xlfn.RANK.EQ(T90,$T$16:$T$194,0)+COUNTIF(T$16:T90,T90)-1,"-")</f>
        <v>-</v>
      </c>
      <c r="V90" s="1050"/>
      <c r="W90" s="828">
        <f t="shared" si="29"/>
        <v>75</v>
      </c>
      <c r="X90" s="828" t="str">
        <f t="shared" si="30"/>
        <v>江差町</v>
      </c>
      <c r="Y90" s="941">
        <f t="shared" si="31"/>
        <v>1150</v>
      </c>
      <c r="Z90" s="104" t="str">
        <f t="shared" si="32"/>
        <v>-</v>
      </c>
      <c r="AA90" s="1050" t="str">
        <f>IFERROR(_xlfn.RANK.EQ(Z90,$Z$16:$Z$194,0)+COUNTIF(Z$16:Z90,Z90)-1,"-")</f>
        <v>-</v>
      </c>
      <c r="AB90" s="1050"/>
      <c r="AC90" s="828">
        <f t="shared" si="33"/>
        <v>75</v>
      </c>
      <c r="AD90" s="828" t="str">
        <f t="shared" si="34"/>
        <v>富良野市</v>
      </c>
      <c r="AE90" s="959">
        <f t="shared" si="35"/>
        <v>3130</v>
      </c>
      <c r="AF90" s="102"/>
    </row>
    <row r="91" spans="2:32" ht="22.5" customHeight="1">
      <c r="B91" s="608" t="s">
        <v>604</v>
      </c>
      <c r="C91" s="605" t="s">
        <v>608</v>
      </c>
      <c r="D91" s="606" t="s">
        <v>184</v>
      </c>
      <c r="E91" s="605" t="s">
        <v>701</v>
      </c>
      <c r="F91" s="606" t="s">
        <v>213</v>
      </c>
      <c r="G91" s="824">
        <v>5</v>
      </c>
      <c r="H91" s="824">
        <v>3940</v>
      </c>
      <c r="I91" s="824">
        <v>205</v>
      </c>
      <c r="J91" s="824">
        <v>191</v>
      </c>
      <c r="L91" s="346">
        <v>76</v>
      </c>
      <c r="M91" s="346" t="s">
        <v>242</v>
      </c>
      <c r="N91" s="104">
        <f t="shared" si="24"/>
        <v>173</v>
      </c>
      <c r="O91" s="1050">
        <f>IFERROR(_xlfn.RANK.EQ(N91,$N$16:$N$194,0)+COUNTIF(N$16:N91,N91)-1,"-")</f>
        <v>46</v>
      </c>
      <c r="P91" s="1050"/>
      <c r="Q91" s="828">
        <f t="shared" si="25"/>
        <v>76</v>
      </c>
      <c r="R91" s="828" t="str">
        <f t="shared" si="26"/>
        <v>乙部町</v>
      </c>
      <c r="S91" s="941">
        <f t="shared" si="27"/>
        <v>32</v>
      </c>
      <c r="T91" s="104">
        <f t="shared" si="28"/>
        <v>7070</v>
      </c>
      <c r="U91" s="1050">
        <f>IFERROR(_xlfn.RANK.EQ(T91,$T$16:$T$194,0)+COUNTIF(T$16:T91,T91)-1,"-")</f>
        <v>44</v>
      </c>
      <c r="V91" s="1050"/>
      <c r="W91" s="828">
        <f t="shared" si="29"/>
        <v>76</v>
      </c>
      <c r="X91" s="828" t="str">
        <f t="shared" si="30"/>
        <v>乙部町</v>
      </c>
      <c r="Y91" s="941">
        <f t="shared" si="31"/>
        <v>1060</v>
      </c>
      <c r="Z91" s="104">
        <f t="shared" si="32"/>
        <v>4090</v>
      </c>
      <c r="AA91" s="1050">
        <f>IFERROR(_xlfn.RANK.EQ(Z91,$Z$16:$Z$194,0)+COUNTIF(Z$16:Z91,Z91)-1,"-")</f>
        <v>16</v>
      </c>
      <c r="AB91" s="1050"/>
      <c r="AC91" s="828">
        <f t="shared" si="33"/>
        <v>76</v>
      </c>
      <c r="AD91" s="828" t="str">
        <f t="shared" si="34"/>
        <v>岩見沢市</v>
      </c>
      <c r="AE91" s="959">
        <f t="shared" si="35"/>
        <v>3120</v>
      </c>
      <c r="AF91" s="102"/>
    </row>
    <row r="92" spans="2:32" ht="22.5" customHeight="1">
      <c r="B92" s="608" t="s">
        <v>604</v>
      </c>
      <c r="C92" s="605" t="s">
        <v>609</v>
      </c>
      <c r="D92" s="606" t="s">
        <v>185</v>
      </c>
      <c r="E92" s="605" t="s">
        <v>702</v>
      </c>
      <c r="F92" s="606" t="s">
        <v>199</v>
      </c>
      <c r="G92" s="824">
        <v>115</v>
      </c>
      <c r="H92" s="824">
        <v>3940</v>
      </c>
      <c r="I92" s="824">
        <v>4530</v>
      </c>
      <c r="J92" s="824">
        <v>4220</v>
      </c>
      <c r="L92" s="346">
        <v>77</v>
      </c>
      <c r="M92" s="346" t="s">
        <v>231</v>
      </c>
      <c r="N92" s="104">
        <f t="shared" si="24"/>
        <v>92</v>
      </c>
      <c r="O92" s="1050">
        <f>IFERROR(_xlfn.RANK.EQ(N92,$N$16:$N$194,0)+COUNTIF(N$16:N92,N92)-1,"-")</f>
        <v>57</v>
      </c>
      <c r="P92" s="1050"/>
      <c r="Q92" s="828">
        <f t="shared" si="25"/>
        <v>77</v>
      </c>
      <c r="R92" s="828" t="str">
        <f t="shared" si="26"/>
        <v>上川町</v>
      </c>
      <c r="S92" s="941">
        <f t="shared" si="27"/>
        <v>29</v>
      </c>
      <c r="T92" s="104">
        <f t="shared" si="28"/>
        <v>2970</v>
      </c>
      <c r="U92" s="1050">
        <f>IFERROR(_xlfn.RANK.EQ(T92,$T$16:$T$194,0)+COUNTIF(T$16:T92,T92)-1,"-")</f>
        <v>59</v>
      </c>
      <c r="V92" s="1050"/>
      <c r="W92" s="828">
        <f t="shared" si="29"/>
        <v>77</v>
      </c>
      <c r="X92" s="828" t="str">
        <f t="shared" si="30"/>
        <v>上川町</v>
      </c>
      <c r="Y92" s="941">
        <f t="shared" si="31"/>
        <v>904</v>
      </c>
      <c r="Z92" s="104">
        <f t="shared" si="32"/>
        <v>3230</v>
      </c>
      <c r="AA92" s="1050">
        <f>IFERROR(_xlfn.RANK.EQ(Z92,$Z$16:$Z$194,0)+COUNTIF(Z$16:Z92,Z92)-1,"-")</f>
        <v>65</v>
      </c>
      <c r="AB92" s="1050"/>
      <c r="AC92" s="828">
        <f t="shared" si="33"/>
        <v>77</v>
      </c>
      <c r="AD92" s="828" t="str">
        <f t="shared" si="34"/>
        <v>北広島市</v>
      </c>
      <c r="AE92" s="959">
        <f t="shared" si="35"/>
        <v>3110</v>
      </c>
      <c r="AF92" s="102"/>
    </row>
    <row r="93" spans="2:32" ht="22.5" customHeight="1">
      <c r="B93" s="608" t="s">
        <v>604</v>
      </c>
      <c r="C93" s="605" t="s">
        <v>609</v>
      </c>
      <c r="D93" s="606" t="s">
        <v>185</v>
      </c>
      <c r="E93" s="605" t="s">
        <v>703</v>
      </c>
      <c r="F93" s="606" t="s">
        <v>217</v>
      </c>
      <c r="G93" s="824">
        <v>161</v>
      </c>
      <c r="H93" s="824">
        <v>2250</v>
      </c>
      <c r="I93" s="824">
        <v>3630</v>
      </c>
      <c r="J93" s="824">
        <v>3180</v>
      </c>
      <c r="L93" s="346">
        <v>78</v>
      </c>
      <c r="M93" s="346" t="s">
        <v>207</v>
      </c>
      <c r="N93" s="104">
        <f t="shared" si="24"/>
        <v>187</v>
      </c>
      <c r="O93" s="1050">
        <f>IFERROR(_xlfn.RANK.EQ(N93,$N$16:$N$194,0)+COUNTIF(N$16:N93,N93)-1,"-")</f>
        <v>44</v>
      </c>
      <c r="P93" s="1050"/>
      <c r="Q93" s="828">
        <f t="shared" si="25"/>
        <v>78</v>
      </c>
      <c r="R93" s="828" t="str">
        <f t="shared" si="26"/>
        <v>八雲町</v>
      </c>
      <c r="S93" s="941">
        <f t="shared" si="27"/>
        <v>28</v>
      </c>
      <c r="T93" s="104">
        <f t="shared" si="28"/>
        <v>7780</v>
      </c>
      <c r="U93" s="1050">
        <f>IFERROR(_xlfn.RANK.EQ(T93,$T$16:$T$194,0)+COUNTIF(T$16:T93,T93)-1,"-")</f>
        <v>41</v>
      </c>
      <c r="V93" s="1050"/>
      <c r="W93" s="828">
        <f t="shared" si="29"/>
        <v>78</v>
      </c>
      <c r="X93" s="828" t="str">
        <f t="shared" si="30"/>
        <v>美深町</v>
      </c>
      <c r="Y93" s="941">
        <f t="shared" si="31"/>
        <v>886</v>
      </c>
      <c r="Z93" s="104">
        <f t="shared" si="32"/>
        <v>4160</v>
      </c>
      <c r="AA93" s="1050">
        <f>IFERROR(_xlfn.RANK.EQ(Z93,$Z$16:$Z$194,0)+COUNTIF(Z$16:Z93,Z93)-1,"-")</f>
        <v>13</v>
      </c>
      <c r="AB93" s="1050"/>
      <c r="AC93" s="828">
        <f t="shared" si="33"/>
        <v>78</v>
      </c>
      <c r="AD93" s="828" t="str">
        <f t="shared" si="34"/>
        <v>せたな町</v>
      </c>
      <c r="AE93" s="959">
        <f t="shared" si="35"/>
        <v>3100</v>
      </c>
      <c r="AF93" s="102"/>
    </row>
    <row r="94" spans="2:32" ht="22.5" customHeight="1">
      <c r="B94" s="608" t="s">
        <v>604</v>
      </c>
      <c r="C94" s="605" t="s">
        <v>609</v>
      </c>
      <c r="D94" s="606" t="s">
        <v>185</v>
      </c>
      <c r="E94" s="605" t="s">
        <v>704</v>
      </c>
      <c r="F94" s="606" t="s">
        <v>228</v>
      </c>
      <c r="G94" s="824">
        <v>137</v>
      </c>
      <c r="H94" s="824">
        <v>3640</v>
      </c>
      <c r="I94" s="824">
        <v>5000</v>
      </c>
      <c r="J94" s="824">
        <v>4140</v>
      </c>
      <c r="L94" s="346">
        <v>79</v>
      </c>
      <c r="M94" s="346" t="s">
        <v>291</v>
      </c>
      <c r="N94" s="104">
        <f t="shared" si="24"/>
        <v>2</v>
      </c>
      <c r="O94" s="1050">
        <f>IFERROR(_xlfn.RANK.EQ(N94,$N$16:$N$194,0)+COUNTIF(N$16:N94,N94)-1,"-")</f>
        <v>102</v>
      </c>
      <c r="P94" s="1050"/>
      <c r="Q94" s="828">
        <f t="shared" si="25"/>
        <v>79</v>
      </c>
      <c r="R94" s="828" t="str">
        <f t="shared" si="26"/>
        <v>美深町</v>
      </c>
      <c r="S94" s="941">
        <f t="shared" si="27"/>
        <v>27</v>
      </c>
      <c r="T94" s="104">
        <f t="shared" si="28"/>
        <v>53</v>
      </c>
      <c r="U94" s="1050">
        <f>IFERROR(_xlfn.RANK.EQ(T94,$T$16:$T$194,0)+COUNTIF(T$16:T94,T94)-1,"-")</f>
        <v>98</v>
      </c>
      <c r="V94" s="1050"/>
      <c r="W94" s="828">
        <f t="shared" si="29"/>
        <v>79</v>
      </c>
      <c r="X94" s="828" t="str">
        <f t="shared" si="30"/>
        <v>壮瞥町</v>
      </c>
      <c r="Y94" s="941">
        <f t="shared" si="31"/>
        <v>766</v>
      </c>
      <c r="Z94" s="104">
        <f t="shared" si="32"/>
        <v>2650</v>
      </c>
      <c r="AA94" s="1050">
        <f>IFERROR(_xlfn.RANK.EQ(Z94,$Z$16:$Z$194,0)+COUNTIF(Z$16:Z94,Z94)-1,"-")</f>
        <v>93</v>
      </c>
      <c r="AB94" s="1050"/>
      <c r="AC94" s="828">
        <f t="shared" si="33"/>
        <v>79</v>
      </c>
      <c r="AD94" s="828" t="str">
        <f t="shared" si="34"/>
        <v>上川町</v>
      </c>
      <c r="AE94" s="959">
        <f t="shared" si="35"/>
        <v>3090</v>
      </c>
      <c r="AF94" s="102"/>
    </row>
    <row r="95" spans="2:32" ht="22.5" customHeight="1">
      <c r="B95" s="608" t="s">
        <v>604</v>
      </c>
      <c r="C95" s="605" t="s">
        <v>609</v>
      </c>
      <c r="D95" s="606" t="s">
        <v>185</v>
      </c>
      <c r="E95" s="605" t="s">
        <v>705</v>
      </c>
      <c r="F95" s="606" t="s">
        <v>250</v>
      </c>
      <c r="G95" s="824">
        <v>180</v>
      </c>
      <c r="H95" s="824">
        <v>3130</v>
      </c>
      <c r="I95" s="824">
        <v>5650</v>
      </c>
      <c r="J95" s="824">
        <v>5100</v>
      </c>
      <c r="L95" s="346">
        <v>80</v>
      </c>
      <c r="M95" s="346" t="s">
        <v>284</v>
      </c>
      <c r="N95" s="104">
        <f t="shared" si="24"/>
        <v>10</v>
      </c>
      <c r="O95" s="1050">
        <f>IFERROR(_xlfn.RANK.EQ(N95,$N$16:$N$194,0)+COUNTIF(N$16:N95,N95)-1,"-")</f>
        <v>85</v>
      </c>
      <c r="P95" s="1050"/>
      <c r="Q95" s="828">
        <f t="shared" si="25"/>
        <v>80</v>
      </c>
      <c r="R95" s="828" t="str">
        <f t="shared" si="26"/>
        <v>壮瞥町</v>
      </c>
      <c r="S95" s="941">
        <f t="shared" si="27"/>
        <v>24</v>
      </c>
      <c r="T95" s="104">
        <f t="shared" si="28"/>
        <v>278</v>
      </c>
      <c r="U95" s="1050">
        <f>IFERROR(_xlfn.RANK.EQ(T95,$T$16:$T$194,0)+COUNTIF(T$16:T95,T95)-1,"-")</f>
        <v>84</v>
      </c>
      <c r="V95" s="1050"/>
      <c r="W95" s="828">
        <f t="shared" si="29"/>
        <v>80</v>
      </c>
      <c r="X95" s="828" t="str">
        <f t="shared" si="30"/>
        <v>八雲町</v>
      </c>
      <c r="Y95" s="941">
        <f t="shared" si="31"/>
        <v>756</v>
      </c>
      <c r="Z95" s="104">
        <f t="shared" si="32"/>
        <v>2810</v>
      </c>
      <c r="AA95" s="1050">
        <f>IFERROR(_xlfn.RANK.EQ(Z95,$Z$16:$Z$194,0)+COUNTIF(Z$16:Z95,Z95)-1,"-")</f>
        <v>86</v>
      </c>
      <c r="AB95" s="1050"/>
      <c r="AC95" s="828">
        <f t="shared" si="33"/>
        <v>80</v>
      </c>
      <c r="AD95" s="828" t="str">
        <f t="shared" si="34"/>
        <v>石狩市</v>
      </c>
      <c r="AE95" s="959">
        <f t="shared" si="35"/>
        <v>3030</v>
      </c>
      <c r="AF95" s="102"/>
    </row>
    <row r="96" spans="2:32" ht="22.5" customHeight="1">
      <c r="B96" s="608" t="s">
        <v>604</v>
      </c>
      <c r="C96" s="605" t="s">
        <v>609</v>
      </c>
      <c r="D96" s="606" t="s">
        <v>185</v>
      </c>
      <c r="E96" s="605" t="s">
        <v>706</v>
      </c>
      <c r="F96" s="606" t="s">
        <v>224</v>
      </c>
      <c r="G96" s="824" t="s">
        <v>145</v>
      </c>
      <c r="H96" s="824" t="s">
        <v>145</v>
      </c>
      <c r="I96" s="824" t="s">
        <v>145</v>
      </c>
      <c r="J96" s="824" t="s">
        <v>145</v>
      </c>
      <c r="L96" s="346">
        <v>81</v>
      </c>
      <c r="M96" s="346" t="s">
        <v>236</v>
      </c>
      <c r="N96" s="104" t="str">
        <f t="shared" si="24"/>
        <v>x</v>
      </c>
      <c r="O96" s="1050" t="str">
        <f>IFERROR(_xlfn.RANK.EQ(N96,$N$16:$N$194,0)+COUNTIF(N$16:N96,N96)-1,"-")</f>
        <v>-</v>
      </c>
      <c r="P96" s="1050"/>
      <c r="Q96" s="828">
        <f t="shared" si="25"/>
        <v>81</v>
      </c>
      <c r="R96" s="828" t="str">
        <f t="shared" si="26"/>
        <v>赤井川村</v>
      </c>
      <c r="S96" s="941">
        <f t="shared" si="27"/>
        <v>23</v>
      </c>
      <c r="T96" s="104" t="str">
        <f t="shared" si="28"/>
        <v>x</v>
      </c>
      <c r="U96" s="1050" t="str">
        <f>IFERROR(_xlfn.RANK.EQ(T96,$T$16:$T$194,0)+COUNTIF(T$16:T96,T96)-1,"-")</f>
        <v>-</v>
      </c>
      <c r="V96" s="1050"/>
      <c r="W96" s="828">
        <f t="shared" si="29"/>
        <v>81</v>
      </c>
      <c r="X96" s="828" t="str">
        <f t="shared" si="30"/>
        <v>赤井川村</v>
      </c>
      <c r="Y96" s="941">
        <f t="shared" si="31"/>
        <v>635</v>
      </c>
      <c r="Z96" s="104" t="str">
        <f t="shared" si="32"/>
        <v>x</v>
      </c>
      <c r="AA96" s="1050" t="str">
        <f>IFERROR(_xlfn.RANK.EQ(Z96,$Z$16:$Z$194,0)+COUNTIF(Z$16:Z96,Z96)-1,"-")</f>
        <v>-</v>
      </c>
      <c r="AB96" s="1050"/>
      <c r="AC96" s="828">
        <f t="shared" si="33"/>
        <v>81</v>
      </c>
      <c r="AD96" s="828" t="str">
        <f t="shared" si="34"/>
        <v>北斗市</v>
      </c>
      <c r="AE96" s="959">
        <f t="shared" si="35"/>
        <v>3000</v>
      </c>
      <c r="AF96" s="102"/>
    </row>
    <row r="97" spans="2:32" ht="22.5" customHeight="1">
      <c r="B97" s="608" t="s">
        <v>604</v>
      </c>
      <c r="C97" s="605" t="s">
        <v>609</v>
      </c>
      <c r="D97" s="606" t="s">
        <v>185</v>
      </c>
      <c r="E97" s="605" t="s">
        <v>707</v>
      </c>
      <c r="F97" s="606" t="s">
        <v>248</v>
      </c>
      <c r="G97" s="824">
        <v>3</v>
      </c>
      <c r="H97" s="824">
        <v>2900</v>
      </c>
      <c r="I97" s="824">
        <v>90</v>
      </c>
      <c r="J97" s="824">
        <v>83</v>
      </c>
      <c r="L97" s="346">
        <v>82</v>
      </c>
      <c r="M97" s="346" t="s">
        <v>269</v>
      </c>
      <c r="N97" s="104" t="str">
        <f t="shared" si="24"/>
        <v>-</v>
      </c>
      <c r="O97" s="1050" t="str">
        <f>IFERROR(_xlfn.RANK.EQ(N97,$N$16:$N$194,0)+COUNTIF(N$16:N97,N97)-1,"-")</f>
        <v>-</v>
      </c>
      <c r="P97" s="1050"/>
      <c r="Q97" s="828">
        <f t="shared" si="25"/>
        <v>82</v>
      </c>
      <c r="R97" s="828" t="str">
        <f t="shared" si="26"/>
        <v>北斗市</v>
      </c>
      <c r="S97" s="941">
        <f t="shared" si="27"/>
        <v>15</v>
      </c>
      <c r="T97" s="104" t="str">
        <f t="shared" si="28"/>
        <v>-</v>
      </c>
      <c r="U97" s="1050" t="str">
        <f>IFERROR(_xlfn.RANK.EQ(T97,$T$16:$T$194,0)+COUNTIF(T$16:T97,T97)-1,"-")</f>
        <v>-</v>
      </c>
      <c r="V97" s="1050"/>
      <c r="W97" s="828">
        <f t="shared" si="29"/>
        <v>82</v>
      </c>
      <c r="X97" s="828" t="str">
        <f t="shared" si="30"/>
        <v>北斗市</v>
      </c>
      <c r="Y97" s="941">
        <f t="shared" si="31"/>
        <v>450</v>
      </c>
      <c r="Z97" s="104" t="str">
        <f t="shared" si="32"/>
        <v>-</v>
      </c>
      <c r="AA97" s="1050" t="str">
        <f>IFERROR(_xlfn.RANK.EQ(Z97,$Z$16:$Z$194,0)+COUNTIF(Z$16:Z97,Z97)-1,"-")</f>
        <v>-</v>
      </c>
      <c r="AB97" s="1050"/>
      <c r="AC97" s="828">
        <f t="shared" si="33"/>
        <v>81</v>
      </c>
      <c r="AD97" s="828" t="str">
        <f t="shared" si="34"/>
        <v>七飯町</v>
      </c>
      <c r="AE97" s="959">
        <f t="shared" si="35"/>
        <v>3000</v>
      </c>
      <c r="AF97" s="102"/>
    </row>
    <row r="98" spans="2:32" ht="22.5" customHeight="1">
      <c r="B98" s="608" t="s">
        <v>604</v>
      </c>
      <c r="C98" s="605" t="s">
        <v>609</v>
      </c>
      <c r="D98" s="606" t="s">
        <v>185</v>
      </c>
      <c r="E98" s="605" t="s">
        <v>708</v>
      </c>
      <c r="F98" s="606" t="s">
        <v>244</v>
      </c>
      <c r="G98" s="824">
        <v>1</v>
      </c>
      <c r="H98" s="824">
        <v>2000</v>
      </c>
      <c r="I98" s="824">
        <v>20</v>
      </c>
      <c r="J98" s="824">
        <v>19</v>
      </c>
      <c r="L98" s="346">
        <v>83</v>
      </c>
      <c r="M98" s="346" t="s">
        <v>237</v>
      </c>
      <c r="N98" s="104" t="str">
        <f t="shared" si="24"/>
        <v>-</v>
      </c>
      <c r="O98" s="1050" t="str">
        <f>IFERROR(_xlfn.RANK.EQ(N98,$N$16:$N$194,0)+COUNTIF(N$16:N98,N98)-1,"-")</f>
        <v>-</v>
      </c>
      <c r="P98" s="1050"/>
      <c r="Q98" s="828">
        <f t="shared" si="25"/>
        <v>83</v>
      </c>
      <c r="R98" s="828" t="str">
        <f t="shared" si="26"/>
        <v>上ノ国町</v>
      </c>
      <c r="S98" s="941">
        <f t="shared" si="27"/>
        <v>14</v>
      </c>
      <c r="T98" s="104" t="str">
        <f t="shared" si="28"/>
        <v>-</v>
      </c>
      <c r="U98" s="1050" t="str">
        <f>IFERROR(_xlfn.RANK.EQ(T98,$T$16:$T$194,0)+COUNTIF(T$16:T98,T98)-1,"-")</f>
        <v>-</v>
      </c>
      <c r="V98" s="1050"/>
      <c r="W98" s="828">
        <f t="shared" si="29"/>
        <v>83</v>
      </c>
      <c r="X98" s="828" t="str">
        <f t="shared" si="30"/>
        <v>上ノ国町</v>
      </c>
      <c r="Y98" s="941">
        <f t="shared" si="31"/>
        <v>392</v>
      </c>
      <c r="Z98" s="104" t="str">
        <f t="shared" si="32"/>
        <v>-</v>
      </c>
      <c r="AA98" s="1050" t="str">
        <f>IFERROR(_xlfn.RANK.EQ(Z98,$Z$16:$Z$194,0)+COUNTIF(Z$16:Z98,Z98)-1,"-")</f>
        <v>-</v>
      </c>
      <c r="AB98" s="1050"/>
      <c r="AC98" s="828">
        <f t="shared" si="33"/>
        <v>81</v>
      </c>
      <c r="AD98" s="828" t="str">
        <f t="shared" si="34"/>
        <v>森町</v>
      </c>
      <c r="AE98" s="959">
        <f t="shared" si="35"/>
        <v>3000</v>
      </c>
      <c r="AF98" s="102"/>
    </row>
    <row r="99" spans="2:32" ht="22.5" customHeight="1">
      <c r="B99" s="608" t="s">
        <v>604</v>
      </c>
      <c r="C99" s="605" t="s">
        <v>609</v>
      </c>
      <c r="D99" s="606" t="s">
        <v>185</v>
      </c>
      <c r="E99" s="605" t="s">
        <v>709</v>
      </c>
      <c r="F99" s="606" t="s">
        <v>276</v>
      </c>
      <c r="G99" s="824" t="s">
        <v>888</v>
      </c>
      <c r="H99" s="824" t="s">
        <v>888</v>
      </c>
      <c r="I99" s="824" t="s">
        <v>888</v>
      </c>
      <c r="J99" s="824" t="s">
        <v>888</v>
      </c>
      <c r="L99" s="346">
        <v>84</v>
      </c>
      <c r="M99" s="346" t="s">
        <v>265</v>
      </c>
      <c r="N99" s="104" t="str">
        <f t="shared" si="24"/>
        <v>-</v>
      </c>
      <c r="O99" s="1050" t="str">
        <f>IFERROR(_xlfn.RANK.EQ(N99,$N$16:$N$194,0)+COUNTIF(N$16:N99,N99)-1,"-")</f>
        <v>-</v>
      </c>
      <c r="P99" s="1050"/>
      <c r="Q99" s="828">
        <f t="shared" si="25"/>
        <v>84</v>
      </c>
      <c r="R99" s="828" t="str">
        <f t="shared" si="26"/>
        <v>遠別町</v>
      </c>
      <c r="S99" s="941">
        <f t="shared" si="27"/>
        <v>13</v>
      </c>
      <c r="T99" s="104" t="str">
        <f t="shared" si="28"/>
        <v>-</v>
      </c>
      <c r="U99" s="1050" t="str">
        <f>IFERROR(_xlfn.RANK.EQ(T99,$T$16:$T$194,0)+COUNTIF(T$16:T99,T99)-1,"-")</f>
        <v>-</v>
      </c>
      <c r="V99" s="1050"/>
      <c r="W99" s="828">
        <f t="shared" si="29"/>
        <v>84</v>
      </c>
      <c r="X99" s="828" t="str">
        <f t="shared" si="30"/>
        <v>浦臼町</v>
      </c>
      <c r="Y99" s="941">
        <f t="shared" si="31"/>
        <v>278</v>
      </c>
      <c r="Z99" s="104" t="str">
        <f t="shared" si="32"/>
        <v>-</v>
      </c>
      <c r="AA99" s="1050" t="str">
        <f>IFERROR(_xlfn.RANK.EQ(Z99,$Z$16:$Z$194,0)+COUNTIF(Z$16:Z99,Z99)-1,"-")</f>
        <v>-</v>
      </c>
      <c r="AB99" s="1050"/>
      <c r="AC99" s="828">
        <f t="shared" si="33"/>
        <v>84</v>
      </c>
      <c r="AD99" s="828" t="str">
        <f t="shared" si="34"/>
        <v>東神楽町</v>
      </c>
      <c r="AE99" s="959">
        <f t="shared" si="35"/>
        <v>2900</v>
      </c>
      <c r="AF99" s="102"/>
    </row>
    <row r="100" spans="2:32" ht="22.5" customHeight="1">
      <c r="B100" s="608" t="s">
        <v>604</v>
      </c>
      <c r="C100" s="605" t="s">
        <v>609</v>
      </c>
      <c r="D100" s="606" t="s">
        <v>185</v>
      </c>
      <c r="E100" s="605" t="s">
        <v>710</v>
      </c>
      <c r="F100" s="606" t="s">
        <v>296</v>
      </c>
      <c r="G100" s="824" t="s">
        <v>145</v>
      </c>
      <c r="H100" s="824" t="s">
        <v>145</v>
      </c>
      <c r="I100" s="824" t="s">
        <v>145</v>
      </c>
      <c r="J100" s="824" t="s">
        <v>145</v>
      </c>
      <c r="L100" s="346">
        <v>85</v>
      </c>
      <c r="M100" s="346" t="s">
        <v>239</v>
      </c>
      <c r="N100" s="104" t="str">
        <f t="shared" si="24"/>
        <v>-</v>
      </c>
      <c r="O100" s="1050" t="str">
        <f>IFERROR(_xlfn.RANK.EQ(N100,$N$16:$N$194,0)+COUNTIF(N$16:N100,N100)-1,"-")</f>
        <v>-</v>
      </c>
      <c r="P100" s="1050"/>
      <c r="Q100" s="828">
        <f t="shared" si="25"/>
        <v>85</v>
      </c>
      <c r="R100" s="828" t="str">
        <f t="shared" si="26"/>
        <v>浦臼町</v>
      </c>
      <c r="S100" s="941">
        <f t="shared" si="27"/>
        <v>10</v>
      </c>
      <c r="T100" s="104" t="str">
        <f t="shared" si="28"/>
        <v>-</v>
      </c>
      <c r="U100" s="1050" t="str">
        <f>IFERROR(_xlfn.RANK.EQ(T100,$T$16:$T$194,0)+COUNTIF(T$16:T100,T100)-1,"-")</f>
        <v>-</v>
      </c>
      <c r="V100" s="1050"/>
      <c r="W100" s="828">
        <f t="shared" si="29"/>
        <v>85</v>
      </c>
      <c r="X100" s="828" t="str">
        <f t="shared" si="30"/>
        <v>遠別町</v>
      </c>
      <c r="Y100" s="941">
        <f t="shared" si="31"/>
        <v>255</v>
      </c>
      <c r="Z100" s="104" t="str">
        <f t="shared" si="32"/>
        <v>-</v>
      </c>
      <c r="AA100" s="1050" t="str">
        <f>IFERROR(_xlfn.RANK.EQ(Z100,$Z$16:$Z$194,0)+COUNTIF(Z$16:Z100,Z100)-1,"-")</f>
        <v>-</v>
      </c>
      <c r="AB100" s="1050"/>
      <c r="AC100" s="828">
        <f t="shared" si="33"/>
        <v>85</v>
      </c>
      <c r="AD100" s="828" t="str">
        <f t="shared" si="34"/>
        <v>当別町</v>
      </c>
      <c r="AE100" s="959">
        <f t="shared" si="35"/>
        <v>2860</v>
      </c>
      <c r="AF100" s="102"/>
    </row>
    <row r="101" spans="2:32" ht="22.5" customHeight="1">
      <c r="B101" s="608" t="s">
        <v>604</v>
      </c>
      <c r="C101" s="605" t="s">
        <v>609</v>
      </c>
      <c r="D101" s="606" t="s">
        <v>185</v>
      </c>
      <c r="E101" s="605" t="s">
        <v>711</v>
      </c>
      <c r="F101" s="606" t="s">
        <v>261</v>
      </c>
      <c r="G101" s="824">
        <v>29</v>
      </c>
      <c r="H101" s="824">
        <v>3090</v>
      </c>
      <c r="I101" s="824">
        <v>904</v>
      </c>
      <c r="J101" s="824">
        <v>844</v>
      </c>
      <c r="L101" s="346">
        <v>86</v>
      </c>
      <c r="M101" s="346" t="s">
        <v>213</v>
      </c>
      <c r="N101" s="104">
        <f t="shared" si="24"/>
        <v>5</v>
      </c>
      <c r="O101" s="1050">
        <f>IFERROR(_xlfn.RANK.EQ(N101,$N$16:$N$194,0)+COUNTIF(N$16:N101,N101)-1,"-")</f>
        <v>89</v>
      </c>
      <c r="P101" s="1050"/>
      <c r="Q101" s="828">
        <f t="shared" si="25"/>
        <v>85</v>
      </c>
      <c r="R101" s="828" t="str">
        <f t="shared" si="26"/>
        <v>幌加内町</v>
      </c>
      <c r="S101" s="941">
        <f t="shared" si="27"/>
        <v>10</v>
      </c>
      <c r="T101" s="104">
        <f t="shared" si="28"/>
        <v>205</v>
      </c>
      <c r="U101" s="1050">
        <f>IFERROR(_xlfn.RANK.EQ(T101,$T$16:$T$194,0)+COUNTIF(T$16:T101,T101)-1,"-")</f>
        <v>89</v>
      </c>
      <c r="V101" s="1050"/>
      <c r="W101" s="828">
        <f t="shared" si="29"/>
        <v>86</v>
      </c>
      <c r="X101" s="828" t="str">
        <f t="shared" si="30"/>
        <v>和寒町</v>
      </c>
      <c r="Y101" s="941">
        <f t="shared" si="31"/>
        <v>242</v>
      </c>
      <c r="Z101" s="104">
        <f t="shared" si="32"/>
        <v>3940</v>
      </c>
      <c r="AA101" s="1050">
        <f>IFERROR(_xlfn.RANK.EQ(Z101,$Z$16:$Z$194,0)+COUNTIF(Z$16:Z101,Z101)-1,"-")</f>
        <v>25</v>
      </c>
      <c r="AB101" s="1050"/>
      <c r="AC101" s="828">
        <f t="shared" si="33"/>
        <v>86</v>
      </c>
      <c r="AD101" s="828" t="str">
        <f t="shared" si="34"/>
        <v>浦臼町</v>
      </c>
      <c r="AE101" s="959">
        <f t="shared" si="35"/>
        <v>2810</v>
      </c>
      <c r="AF101" s="102"/>
    </row>
    <row r="102" spans="2:32" ht="22.5" customHeight="1">
      <c r="B102" s="608" t="s">
        <v>604</v>
      </c>
      <c r="C102" s="605" t="s">
        <v>609</v>
      </c>
      <c r="D102" s="606" t="s">
        <v>185</v>
      </c>
      <c r="E102" s="605" t="s">
        <v>712</v>
      </c>
      <c r="F102" s="606" t="s">
        <v>253</v>
      </c>
      <c r="G102" s="824" t="s">
        <v>888</v>
      </c>
      <c r="H102" s="824" t="s">
        <v>888</v>
      </c>
      <c r="I102" s="824" t="s">
        <v>888</v>
      </c>
      <c r="J102" s="824" t="s">
        <v>888</v>
      </c>
      <c r="L102" s="346">
        <v>87</v>
      </c>
      <c r="M102" s="346" t="s">
        <v>224</v>
      </c>
      <c r="N102" s="104" t="str">
        <f t="shared" si="24"/>
        <v>-</v>
      </c>
      <c r="O102" s="1050" t="str">
        <f>IFERROR(_xlfn.RANK.EQ(N102,$N$16:$N$194,0)+COUNTIF(N$16:N102,N102)-1,"-")</f>
        <v>-</v>
      </c>
      <c r="P102" s="1050"/>
      <c r="Q102" s="828">
        <f t="shared" si="25"/>
        <v>87</v>
      </c>
      <c r="R102" s="828" t="str">
        <f t="shared" si="26"/>
        <v>七飯町</v>
      </c>
      <c r="S102" s="941">
        <f t="shared" si="27"/>
        <v>8</v>
      </c>
      <c r="T102" s="104" t="str">
        <f t="shared" si="28"/>
        <v>-</v>
      </c>
      <c r="U102" s="1050" t="str">
        <f>IFERROR(_xlfn.RANK.EQ(T102,$T$16:$T$194,0)+COUNTIF(T$16:T102,T102)-1,"-")</f>
        <v>-</v>
      </c>
      <c r="V102" s="1050"/>
      <c r="W102" s="828">
        <f t="shared" si="29"/>
        <v>87</v>
      </c>
      <c r="X102" s="828" t="str">
        <f t="shared" si="30"/>
        <v>七飯町</v>
      </c>
      <c r="Y102" s="941">
        <f t="shared" si="31"/>
        <v>240</v>
      </c>
      <c r="Z102" s="104" t="str">
        <f t="shared" si="32"/>
        <v>-</v>
      </c>
      <c r="AA102" s="1050" t="str">
        <f>IFERROR(_xlfn.RANK.EQ(Z102,$Z$16:$Z$194,0)+COUNTIF(Z$16:Z102,Z102)-1,"-")</f>
        <v>-</v>
      </c>
      <c r="AB102" s="1050"/>
      <c r="AC102" s="828">
        <f t="shared" si="33"/>
        <v>87</v>
      </c>
      <c r="AD102" s="828" t="str">
        <f t="shared" si="34"/>
        <v>函館市</v>
      </c>
      <c r="AE102" s="959">
        <f t="shared" si="35"/>
        <v>2800</v>
      </c>
      <c r="AF102" s="102"/>
    </row>
    <row r="103" spans="2:32" ht="22.5" customHeight="1">
      <c r="B103" s="608" t="s">
        <v>604</v>
      </c>
      <c r="C103" s="605" t="s">
        <v>609</v>
      </c>
      <c r="D103" s="606" t="s">
        <v>185</v>
      </c>
      <c r="E103" s="605" t="s">
        <v>713</v>
      </c>
      <c r="F103" s="606" t="s">
        <v>238</v>
      </c>
      <c r="G103" s="824">
        <v>792</v>
      </c>
      <c r="H103" s="824">
        <v>3840</v>
      </c>
      <c r="I103" s="824">
        <v>30400</v>
      </c>
      <c r="J103" s="824">
        <v>25400</v>
      </c>
      <c r="L103" s="346">
        <v>88</v>
      </c>
      <c r="M103" s="346" t="s">
        <v>248</v>
      </c>
      <c r="N103" s="104">
        <f t="shared" si="24"/>
        <v>3</v>
      </c>
      <c r="O103" s="1050">
        <f>IFERROR(_xlfn.RANK.EQ(N103,$N$16:$N$194,0)+COUNTIF(N$16:N103,N103)-1,"-")</f>
        <v>97</v>
      </c>
      <c r="P103" s="1050"/>
      <c r="Q103" s="828">
        <f t="shared" si="25"/>
        <v>87</v>
      </c>
      <c r="R103" s="828" t="str">
        <f t="shared" si="26"/>
        <v>和寒町</v>
      </c>
      <c r="S103" s="941">
        <f t="shared" si="27"/>
        <v>8</v>
      </c>
      <c r="T103" s="104">
        <f t="shared" si="28"/>
        <v>90</v>
      </c>
      <c r="U103" s="1050">
        <f>IFERROR(_xlfn.RANK.EQ(T103,$T$16:$T$194,0)+COUNTIF(T$16:T103,T103)-1,"-")</f>
        <v>92</v>
      </c>
      <c r="V103" s="1050"/>
      <c r="W103" s="828">
        <f t="shared" si="29"/>
        <v>88</v>
      </c>
      <c r="X103" s="828" t="str">
        <f t="shared" si="30"/>
        <v>幌加内町</v>
      </c>
      <c r="Y103" s="941">
        <f t="shared" si="31"/>
        <v>227</v>
      </c>
      <c r="Z103" s="104">
        <f t="shared" si="32"/>
        <v>2900</v>
      </c>
      <c r="AA103" s="1050">
        <f>IFERROR(_xlfn.RANK.EQ(Z103,$Z$16:$Z$194,0)+COUNTIF(Z$16:Z103,Z103)-1,"-")</f>
        <v>84</v>
      </c>
      <c r="AB103" s="1050"/>
      <c r="AC103" s="828">
        <f t="shared" si="33"/>
        <v>87</v>
      </c>
      <c r="AD103" s="828" t="str">
        <f t="shared" si="34"/>
        <v>上ノ国町</v>
      </c>
      <c r="AE103" s="959">
        <f t="shared" si="35"/>
        <v>2800</v>
      </c>
      <c r="AF103" s="102"/>
    </row>
    <row r="104" spans="2:32" ht="22.5" customHeight="1">
      <c r="B104" s="608" t="s">
        <v>604</v>
      </c>
      <c r="C104" s="605" t="s">
        <v>609</v>
      </c>
      <c r="D104" s="606" t="s">
        <v>185</v>
      </c>
      <c r="E104" s="605" t="s">
        <v>714</v>
      </c>
      <c r="F104" s="606" t="s">
        <v>263</v>
      </c>
      <c r="G104" s="824">
        <v>385</v>
      </c>
      <c r="H104" s="824">
        <v>3510</v>
      </c>
      <c r="I104" s="824">
        <v>13500</v>
      </c>
      <c r="J104" s="824">
        <v>11000</v>
      </c>
      <c r="L104" s="346">
        <v>89</v>
      </c>
      <c r="M104" s="346" t="s">
        <v>244</v>
      </c>
      <c r="N104" s="104">
        <f t="shared" si="24"/>
        <v>1</v>
      </c>
      <c r="O104" s="1050">
        <f>IFERROR(_xlfn.RANK.EQ(N104,$N$16:$N$194,0)+COUNTIF(N$16:N104,N104)-1,"-")</f>
        <v>107</v>
      </c>
      <c r="P104" s="1050"/>
      <c r="Q104" s="828">
        <f t="shared" si="25"/>
        <v>89</v>
      </c>
      <c r="R104" s="828" t="str">
        <f t="shared" si="26"/>
        <v>沼田町</v>
      </c>
      <c r="S104" s="941">
        <f t="shared" si="27"/>
        <v>5</v>
      </c>
      <c r="T104" s="104">
        <f t="shared" si="28"/>
        <v>20</v>
      </c>
      <c r="U104" s="1050">
        <f>IFERROR(_xlfn.RANK.EQ(T104,$T$16:$T$194,0)+COUNTIF(T$16:T104,T104)-1,"-")</f>
        <v>103</v>
      </c>
      <c r="V104" s="1050"/>
      <c r="W104" s="828">
        <f t="shared" si="29"/>
        <v>89</v>
      </c>
      <c r="X104" s="828" t="str">
        <f t="shared" si="30"/>
        <v>沼田町</v>
      </c>
      <c r="Y104" s="941">
        <f t="shared" si="31"/>
        <v>205</v>
      </c>
      <c r="Z104" s="104">
        <f t="shared" si="32"/>
        <v>2000</v>
      </c>
      <c r="AA104" s="1050">
        <f>IFERROR(_xlfn.RANK.EQ(Z104,$Z$16:$Z$194,0)+COUNTIF(Z$16:Z104,Z104)-1,"-")</f>
        <v>111</v>
      </c>
      <c r="AB104" s="1050"/>
      <c r="AC104" s="828">
        <f t="shared" si="33"/>
        <v>89</v>
      </c>
      <c r="AD104" s="828" t="str">
        <f t="shared" si="34"/>
        <v>赤井川村</v>
      </c>
      <c r="AE104" s="959">
        <f t="shared" si="35"/>
        <v>2760</v>
      </c>
      <c r="AF104" s="102"/>
    </row>
    <row r="105" spans="2:32" ht="22.5" customHeight="1">
      <c r="B105" s="608" t="s">
        <v>604</v>
      </c>
      <c r="C105" s="605" t="s">
        <v>609</v>
      </c>
      <c r="D105" s="606" t="s">
        <v>185</v>
      </c>
      <c r="E105" s="605" t="s">
        <v>715</v>
      </c>
      <c r="F105" s="606" t="s">
        <v>285</v>
      </c>
      <c r="G105" s="824">
        <v>105</v>
      </c>
      <c r="H105" s="824">
        <v>3190</v>
      </c>
      <c r="I105" s="824">
        <v>3360</v>
      </c>
      <c r="J105" s="824">
        <v>2810</v>
      </c>
      <c r="L105" s="346">
        <v>90</v>
      </c>
      <c r="M105" s="346" t="s">
        <v>276</v>
      </c>
      <c r="N105" s="104" t="str">
        <f t="shared" si="24"/>
        <v>x</v>
      </c>
      <c r="O105" s="1050" t="str">
        <f>IFERROR(_xlfn.RANK.EQ(N105,$N$16:$N$194,0)+COUNTIF(N$16:N105,N105)-1,"-")</f>
        <v>-</v>
      </c>
      <c r="P105" s="1050"/>
      <c r="Q105" s="828">
        <f t="shared" si="25"/>
        <v>90</v>
      </c>
      <c r="R105" s="828" t="str">
        <f t="shared" si="26"/>
        <v>小樽市</v>
      </c>
      <c r="S105" s="941">
        <f t="shared" si="27"/>
        <v>4</v>
      </c>
      <c r="T105" s="104" t="str">
        <f t="shared" si="28"/>
        <v>x</v>
      </c>
      <c r="U105" s="1050" t="str">
        <f>IFERROR(_xlfn.RANK.EQ(T105,$T$16:$T$194,0)+COUNTIF(T$16:T105,T105)-1,"-")</f>
        <v>-</v>
      </c>
      <c r="V105" s="1050"/>
      <c r="W105" s="828">
        <f t="shared" si="29"/>
        <v>90</v>
      </c>
      <c r="X105" s="828" t="str">
        <f t="shared" si="30"/>
        <v>積丹町</v>
      </c>
      <c r="Y105" s="941">
        <f t="shared" si="31"/>
        <v>100</v>
      </c>
      <c r="Z105" s="104" t="str">
        <f t="shared" si="32"/>
        <v>x</v>
      </c>
      <c r="AA105" s="1050" t="str">
        <f>IFERROR(_xlfn.RANK.EQ(Z105,$Z$16:$Z$194,0)+COUNTIF(Z$16:Z105,Z105)-1,"-")</f>
        <v>-</v>
      </c>
      <c r="AB105" s="1050"/>
      <c r="AC105" s="828">
        <f t="shared" si="33"/>
        <v>90</v>
      </c>
      <c r="AD105" s="828" t="str">
        <f t="shared" si="34"/>
        <v>知内町</v>
      </c>
      <c r="AE105" s="959">
        <f t="shared" si="35"/>
        <v>2700</v>
      </c>
      <c r="AF105" s="102"/>
    </row>
    <row r="106" spans="2:32" ht="22.5" customHeight="1">
      <c r="B106" s="608" t="s">
        <v>604</v>
      </c>
      <c r="C106" s="605" t="s">
        <v>609</v>
      </c>
      <c r="D106" s="606" t="s">
        <v>185</v>
      </c>
      <c r="E106" s="605" t="s">
        <v>716</v>
      </c>
      <c r="F106" s="606" t="s">
        <v>229</v>
      </c>
      <c r="G106" s="824">
        <v>228</v>
      </c>
      <c r="H106" s="824">
        <v>3620</v>
      </c>
      <c r="I106" s="824">
        <v>8250</v>
      </c>
      <c r="J106" s="824">
        <v>4760</v>
      </c>
      <c r="L106" s="346">
        <v>91</v>
      </c>
      <c r="M106" s="346" t="s">
        <v>296</v>
      </c>
      <c r="N106" s="104" t="str">
        <f t="shared" si="24"/>
        <v>-</v>
      </c>
      <c r="O106" s="1050" t="str">
        <f>IFERROR(_xlfn.RANK.EQ(N106,$N$16:$N$194,0)+COUNTIF(N$16:N106,N106)-1,"-")</f>
        <v>-</v>
      </c>
      <c r="P106" s="1050"/>
      <c r="Q106" s="828">
        <f t="shared" si="25"/>
        <v>90</v>
      </c>
      <c r="R106" s="828" t="str">
        <f t="shared" si="26"/>
        <v>美唄市</v>
      </c>
      <c r="S106" s="941">
        <f t="shared" si="27"/>
        <v>4</v>
      </c>
      <c r="T106" s="104" t="str">
        <f t="shared" si="28"/>
        <v>-</v>
      </c>
      <c r="U106" s="1050" t="str">
        <f>IFERROR(_xlfn.RANK.EQ(T106,$T$16:$T$194,0)+COUNTIF(T$16:T106,T106)-1,"-")</f>
        <v>-</v>
      </c>
      <c r="V106" s="1050"/>
      <c r="W106" s="828">
        <f t="shared" si="29"/>
        <v>91</v>
      </c>
      <c r="X106" s="828" t="str">
        <f t="shared" si="30"/>
        <v>美唄市</v>
      </c>
      <c r="Y106" s="941">
        <f t="shared" si="31"/>
        <v>92</v>
      </c>
      <c r="Z106" s="104" t="str">
        <f t="shared" si="32"/>
        <v>-</v>
      </c>
      <c r="AA106" s="1050" t="str">
        <f>IFERROR(_xlfn.RANK.EQ(Z106,$Z$16:$Z$194,0)+COUNTIF(Z$16:Z106,Z106)-1,"-")</f>
        <v>-</v>
      </c>
      <c r="AB106" s="1050"/>
      <c r="AC106" s="828">
        <f t="shared" si="33"/>
        <v>90</v>
      </c>
      <c r="AD106" s="828" t="str">
        <f t="shared" si="34"/>
        <v>八雲町</v>
      </c>
      <c r="AE106" s="959">
        <f t="shared" si="35"/>
        <v>2700</v>
      </c>
      <c r="AF106" s="102"/>
    </row>
    <row r="107" spans="2:32" ht="22.5" customHeight="1">
      <c r="B107" s="608" t="s">
        <v>604</v>
      </c>
      <c r="C107" s="605" t="s">
        <v>609</v>
      </c>
      <c r="D107" s="606" t="s">
        <v>185</v>
      </c>
      <c r="E107" s="605" t="s">
        <v>717</v>
      </c>
      <c r="F107" s="606" t="s">
        <v>357</v>
      </c>
      <c r="G107" s="824" t="s">
        <v>888</v>
      </c>
      <c r="H107" s="824" t="s">
        <v>888</v>
      </c>
      <c r="I107" s="824" t="s">
        <v>888</v>
      </c>
      <c r="J107" s="824" t="s">
        <v>888</v>
      </c>
      <c r="L107" s="346">
        <v>92</v>
      </c>
      <c r="M107" s="346" t="s">
        <v>261</v>
      </c>
      <c r="N107" s="104">
        <f t="shared" si="24"/>
        <v>29</v>
      </c>
      <c r="O107" s="1050">
        <f>IFERROR(_xlfn.RANK.EQ(N107,$N$16:$N$194,0)+COUNTIF(N$16:N107,N107)-1,"-")</f>
        <v>77</v>
      </c>
      <c r="P107" s="1050"/>
      <c r="Q107" s="828">
        <f t="shared" si="25"/>
        <v>90</v>
      </c>
      <c r="R107" s="828" t="str">
        <f t="shared" si="26"/>
        <v>積丹町</v>
      </c>
      <c r="S107" s="941">
        <f t="shared" si="27"/>
        <v>4</v>
      </c>
      <c r="T107" s="104">
        <f t="shared" si="28"/>
        <v>904</v>
      </c>
      <c r="U107" s="1050">
        <f>IFERROR(_xlfn.RANK.EQ(T107,$T$16:$T$194,0)+COUNTIF(T$16:T107,T107)-1,"-")</f>
        <v>77</v>
      </c>
      <c r="V107" s="1050"/>
      <c r="W107" s="828">
        <f t="shared" si="29"/>
        <v>92</v>
      </c>
      <c r="X107" s="828" t="str">
        <f t="shared" si="30"/>
        <v>東神楽町</v>
      </c>
      <c r="Y107" s="941">
        <f t="shared" si="31"/>
        <v>90</v>
      </c>
      <c r="Z107" s="104">
        <f t="shared" si="32"/>
        <v>3090</v>
      </c>
      <c r="AA107" s="1050">
        <f>IFERROR(_xlfn.RANK.EQ(Z107,$Z$16:$Z$194,0)+COUNTIF(Z$16:Z107,Z107)-1,"-")</f>
        <v>79</v>
      </c>
      <c r="AB107" s="1050"/>
      <c r="AC107" s="828">
        <f t="shared" si="33"/>
        <v>92</v>
      </c>
      <c r="AD107" s="828" t="str">
        <f t="shared" si="34"/>
        <v>三笠市</v>
      </c>
      <c r="AE107" s="959">
        <f t="shared" si="35"/>
        <v>2670</v>
      </c>
      <c r="AF107" s="102"/>
    </row>
    <row r="108" spans="2:32" ht="22.5" customHeight="1">
      <c r="B108" s="608" t="s">
        <v>604</v>
      </c>
      <c r="C108" s="605" t="s">
        <v>609</v>
      </c>
      <c r="D108" s="606" t="s">
        <v>185</v>
      </c>
      <c r="E108" s="605" t="s">
        <v>718</v>
      </c>
      <c r="F108" s="606" t="s">
        <v>251</v>
      </c>
      <c r="G108" s="824">
        <v>8</v>
      </c>
      <c r="H108" s="824">
        <v>3140</v>
      </c>
      <c r="I108" s="824">
        <v>242</v>
      </c>
      <c r="J108" s="824">
        <v>226</v>
      </c>
      <c r="L108" s="346">
        <v>93</v>
      </c>
      <c r="M108" s="346" t="s">
        <v>253</v>
      </c>
      <c r="N108" s="104" t="str">
        <f t="shared" si="24"/>
        <v>x</v>
      </c>
      <c r="O108" s="1050" t="str">
        <f>IFERROR(_xlfn.RANK.EQ(N108,$N$16:$N$194,0)+COUNTIF(N$16:N108,N108)-1,"-")</f>
        <v>-</v>
      </c>
      <c r="P108" s="1050"/>
      <c r="Q108" s="828">
        <f t="shared" si="25"/>
        <v>93</v>
      </c>
      <c r="R108" s="828" t="str">
        <f t="shared" si="26"/>
        <v>釧路市</v>
      </c>
      <c r="S108" s="941">
        <f t="shared" si="27"/>
        <v>3</v>
      </c>
      <c r="T108" s="104" t="str">
        <f t="shared" si="28"/>
        <v>x</v>
      </c>
      <c r="U108" s="1050" t="str">
        <f>IFERROR(_xlfn.RANK.EQ(T108,$T$16:$T$194,0)+COUNTIF(T$16:T108,T108)-1,"-")</f>
        <v>-</v>
      </c>
      <c r="V108" s="1050"/>
      <c r="W108" s="828">
        <f t="shared" si="29"/>
        <v>93</v>
      </c>
      <c r="X108" s="828" t="str">
        <f t="shared" si="30"/>
        <v>小樽市</v>
      </c>
      <c r="Y108" s="941">
        <f t="shared" si="31"/>
        <v>89</v>
      </c>
      <c r="Z108" s="104" t="str">
        <f t="shared" si="32"/>
        <v>x</v>
      </c>
      <c r="AA108" s="1050" t="str">
        <f>IFERROR(_xlfn.RANK.EQ(Z108,$Z$16:$Z$194,0)+COUNTIF(Z$16:Z108,Z108)-1,"-")</f>
        <v>-</v>
      </c>
      <c r="AB108" s="1050"/>
      <c r="AC108" s="828">
        <f t="shared" si="33"/>
        <v>93</v>
      </c>
      <c r="AD108" s="828" t="str">
        <f t="shared" si="34"/>
        <v>月形町</v>
      </c>
      <c r="AE108" s="959">
        <f t="shared" si="35"/>
        <v>2650</v>
      </c>
      <c r="AF108" s="102"/>
    </row>
    <row r="109" spans="2:32" ht="22.5" customHeight="1">
      <c r="B109" s="608" t="s">
        <v>604</v>
      </c>
      <c r="C109" s="605" t="s">
        <v>609</v>
      </c>
      <c r="D109" s="606" t="s">
        <v>185</v>
      </c>
      <c r="E109" s="605" t="s">
        <v>719</v>
      </c>
      <c r="F109" s="606" t="s">
        <v>247</v>
      </c>
      <c r="G109" s="824">
        <v>162</v>
      </c>
      <c r="H109" s="824">
        <v>3180</v>
      </c>
      <c r="I109" s="824">
        <v>5150</v>
      </c>
      <c r="J109" s="824">
        <v>4360</v>
      </c>
      <c r="L109" s="346">
        <v>94</v>
      </c>
      <c r="M109" s="346" t="s">
        <v>238</v>
      </c>
      <c r="N109" s="104">
        <f t="shared" si="24"/>
        <v>792</v>
      </c>
      <c r="O109" s="1050">
        <f>IFERROR(_xlfn.RANK.EQ(N109,$N$16:$N$194,0)+COUNTIF(N$16:N109,N109)-1,"-")</f>
        <v>20</v>
      </c>
      <c r="P109" s="1050"/>
      <c r="Q109" s="828">
        <f t="shared" si="25"/>
        <v>93</v>
      </c>
      <c r="R109" s="828" t="str">
        <f t="shared" si="26"/>
        <v>三笠市</v>
      </c>
      <c r="S109" s="941">
        <f t="shared" si="27"/>
        <v>3</v>
      </c>
      <c r="T109" s="104">
        <f t="shared" si="28"/>
        <v>30400</v>
      </c>
      <c r="U109" s="1050">
        <f>IFERROR(_xlfn.RANK.EQ(T109,$T$16:$T$194,0)+COUNTIF(T$16:T109,T109)-1,"-")</f>
        <v>20</v>
      </c>
      <c r="V109" s="1050"/>
      <c r="W109" s="828">
        <f t="shared" si="29"/>
        <v>94</v>
      </c>
      <c r="X109" s="828" t="str">
        <f t="shared" si="30"/>
        <v>釧路市</v>
      </c>
      <c r="Y109" s="941">
        <f t="shared" si="31"/>
        <v>82</v>
      </c>
      <c r="Z109" s="104">
        <f t="shared" si="32"/>
        <v>3840</v>
      </c>
      <c r="AA109" s="1050">
        <f>IFERROR(_xlfn.RANK.EQ(Z109,$Z$16:$Z$194,0)+COUNTIF(Z$16:Z109,Z109)-1,"-")</f>
        <v>35</v>
      </c>
      <c r="AB109" s="1050"/>
      <c r="AC109" s="828">
        <f t="shared" si="33"/>
        <v>94</v>
      </c>
      <c r="AD109" s="828" t="str">
        <f t="shared" si="34"/>
        <v>南幌町</v>
      </c>
      <c r="AE109" s="959">
        <f t="shared" si="35"/>
        <v>2530</v>
      </c>
      <c r="AF109" s="102"/>
    </row>
    <row r="110" spans="2:32" ht="22.5" customHeight="1">
      <c r="B110" s="608" t="s">
        <v>604</v>
      </c>
      <c r="C110" s="605" t="s">
        <v>609</v>
      </c>
      <c r="D110" s="606" t="s">
        <v>185</v>
      </c>
      <c r="E110" s="605" t="s">
        <v>720</v>
      </c>
      <c r="F110" s="606" t="s">
        <v>290</v>
      </c>
      <c r="G110" s="824" t="s">
        <v>145</v>
      </c>
      <c r="H110" s="824" t="s">
        <v>145</v>
      </c>
      <c r="I110" s="824" t="s">
        <v>145</v>
      </c>
      <c r="J110" s="824" t="s">
        <v>145</v>
      </c>
      <c r="L110" s="346">
        <v>95</v>
      </c>
      <c r="M110" s="346" t="s">
        <v>263</v>
      </c>
      <c r="N110" s="104">
        <f t="shared" si="24"/>
        <v>385</v>
      </c>
      <c r="O110" s="1050">
        <f>IFERROR(_xlfn.RANK.EQ(N110,$N$16:$N$194,0)+COUNTIF(N$16:N110,N110)-1,"-")</f>
        <v>31</v>
      </c>
      <c r="P110" s="1050"/>
      <c r="Q110" s="828">
        <f t="shared" si="25"/>
        <v>93</v>
      </c>
      <c r="R110" s="828" t="str">
        <f t="shared" si="26"/>
        <v>知内町</v>
      </c>
      <c r="S110" s="941">
        <f t="shared" si="27"/>
        <v>3</v>
      </c>
      <c r="T110" s="104">
        <f t="shared" si="28"/>
        <v>13500</v>
      </c>
      <c r="U110" s="1050">
        <f>IFERROR(_xlfn.RANK.EQ(T110,$T$16:$T$194,0)+COUNTIF(T$16:T110,T110)-1,"-")</f>
        <v>31</v>
      </c>
      <c r="V110" s="1050"/>
      <c r="W110" s="828">
        <f t="shared" si="29"/>
        <v>95</v>
      </c>
      <c r="X110" s="828" t="str">
        <f t="shared" si="30"/>
        <v>知内町</v>
      </c>
      <c r="Y110" s="941">
        <f t="shared" si="31"/>
        <v>81</v>
      </c>
      <c r="Z110" s="104">
        <f t="shared" si="32"/>
        <v>3510</v>
      </c>
      <c r="AA110" s="1050">
        <f>IFERROR(_xlfn.RANK.EQ(Z110,$Z$16:$Z$194,0)+COUNTIF(Z$16:Z110,Z110)-1,"-")</f>
        <v>53</v>
      </c>
      <c r="AB110" s="1050"/>
      <c r="AC110" s="828">
        <f t="shared" si="33"/>
        <v>95</v>
      </c>
      <c r="AD110" s="828" t="str">
        <f t="shared" si="34"/>
        <v>木古内町</v>
      </c>
      <c r="AE110" s="959">
        <f t="shared" si="35"/>
        <v>2500</v>
      </c>
      <c r="AF110" s="102"/>
    </row>
    <row r="111" spans="2:32" ht="22.5" customHeight="1">
      <c r="B111" s="608" t="s">
        <v>604</v>
      </c>
      <c r="C111" s="605" t="s">
        <v>609</v>
      </c>
      <c r="D111" s="606" t="s">
        <v>185</v>
      </c>
      <c r="E111" s="605" t="s">
        <v>721</v>
      </c>
      <c r="F111" s="606" t="s">
        <v>256</v>
      </c>
      <c r="G111" s="824">
        <v>27</v>
      </c>
      <c r="H111" s="824">
        <v>3330</v>
      </c>
      <c r="I111" s="824">
        <v>886</v>
      </c>
      <c r="J111" s="824">
        <v>816</v>
      </c>
      <c r="L111" s="346">
        <v>96</v>
      </c>
      <c r="M111" s="346" t="s">
        <v>285</v>
      </c>
      <c r="N111" s="104">
        <f t="shared" si="24"/>
        <v>105</v>
      </c>
      <c r="O111" s="1050">
        <f>IFERROR(_xlfn.RANK.EQ(N111,$N$16:$N$194,0)+COUNTIF(N$16:N111,N111)-1,"-")</f>
        <v>56</v>
      </c>
      <c r="P111" s="1050"/>
      <c r="Q111" s="828">
        <f t="shared" si="25"/>
        <v>93</v>
      </c>
      <c r="R111" s="828" t="str">
        <f t="shared" si="26"/>
        <v>南幌町</v>
      </c>
      <c r="S111" s="941">
        <f t="shared" si="27"/>
        <v>3</v>
      </c>
      <c r="T111" s="104">
        <f t="shared" si="28"/>
        <v>3360</v>
      </c>
      <c r="U111" s="1050">
        <f>IFERROR(_xlfn.RANK.EQ(T111,$T$16:$T$194,0)+COUNTIF(T$16:T111,T111)-1,"-")</f>
        <v>57</v>
      </c>
      <c r="V111" s="1050"/>
      <c r="W111" s="828">
        <f t="shared" si="29"/>
        <v>96</v>
      </c>
      <c r="X111" s="828" t="str">
        <f t="shared" si="30"/>
        <v>三笠市</v>
      </c>
      <c r="Y111" s="941">
        <f t="shared" si="31"/>
        <v>80</v>
      </c>
      <c r="Z111" s="104">
        <f t="shared" si="32"/>
        <v>3190</v>
      </c>
      <c r="AA111" s="1050">
        <f>IFERROR(_xlfn.RANK.EQ(Z111,$Z$16:$Z$194,0)+COUNTIF(Z$16:Z111,Z111)-1,"-")</f>
        <v>69</v>
      </c>
      <c r="AB111" s="1050"/>
      <c r="AC111" s="828">
        <f t="shared" si="33"/>
        <v>95</v>
      </c>
      <c r="AD111" s="828" t="str">
        <f t="shared" si="34"/>
        <v>積丹町</v>
      </c>
      <c r="AE111" s="959">
        <f t="shared" si="35"/>
        <v>2500</v>
      </c>
      <c r="AF111" s="102"/>
    </row>
    <row r="112" spans="2:32" ht="22.5" customHeight="1">
      <c r="B112" s="608" t="s">
        <v>604</v>
      </c>
      <c r="C112" s="605" t="s">
        <v>609</v>
      </c>
      <c r="D112" s="606" t="s">
        <v>185</v>
      </c>
      <c r="E112" s="605" t="s">
        <v>722</v>
      </c>
      <c r="F112" s="606" t="s">
        <v>234</v>
      </c>
      <c r="G112" s="824" t="s">
        <v>888</v>
      </c>
      <c r="H112" s="824" t="s">
        <v>888</v>
      </c>
      <c r="I112" s="824" t="s">
        <v>888</v>
      </c>
      <c r="J112" s="824" t="s">
        <v>888</v>
      </c>
      <c r="L112" s="346">
        <v>97</v>
      </c>
      <c r="M112" s="346" t="s">
        <v>229</v>
      </c>
      <c r="N112" s="104">
        <f t="shared" si="24"/>
        <v>228</v>
      </c>
      <c r="O112" s="1050">
        <f>IFERROR(_xlfn.RANK.EQ(N112,$N$16:$N$194,0)+COUNTIF(N$16:N112,N112)-1,"-")</f>
        <v>41</v>
      </c>
      <c r="P112" s="1050"/>
      <c r="Q112" s="828">
        <f t="shared" si="25"/>
        <v>93</v>
      </c>
      <c r="R112" s="828" t="str">
        <f t="shared" si="26"/>
        <v>東神楽町</v>
      </c>
      <c r="S112" s="941">
        <f t="shared" si="27"/>
        <v>3</v>
      </c>
      <c r="T112" s="104">
        <f t="shared" si="28"/>
        <v>8250</v>
      </c>
      <c r="U112" s="1050">
        <f>IFERROR(_xlfn.RANK.EQ(T112,$T$16:$T$194,0)+COUNTIF(T$16:T112,T112)-1,"-")</f>
        <v>40</v>
      </c>
      <c r="V112" s="1050"/>
      <c r="W112" s="828">
        <f t="shared" si="29"/>
        <v>97</v>
      </c>
      <c r="X112" s="828" t="str">
        <f t="shared" si="30"/>
        <v>南幌町</v>
      </c>
      <c r="Y112" s="941">
        <f t="shared" si="31"/>
        <v>76</v>
      </c>
      <c r="Z112" s="104">
        <f t="shared" si="32"/>
        <v>3620</v>
      </c>
      <c r="AA112" s="1050">
        <f>IFERROR(_xlfn.RANK.EQ(Z112,$Z$16:$Z$194,0)+COUNTIF(Z$16:Z112,Z112)-1,"-")</f>
        <v>46</v>
      </c>
      <c r="AB112" s="1050"/>
      <c r="AC112" s="828">
        <f t="shared" si="33"/>
        <v>95</v>
      </c>
      <c r="AD112" s="828" t="str">
        <f t="shared" si="34"/>
        <v>余市町</v>
      </c>
      <c r="AE112" s="959">
        <f t="shared" si="35"/>
        <v>2500</v>
      </c>
      <c r="AF112" s="102"/>
    </row>
    <row r="113" spans="2:32" ht="22.5" customHeight="1">
      <c r="B113" s="608" t="s">
        <v>604</v>
      </c>
      <c r="C113" s="605" t="s">
        <v>609</v>
      </c>
      <c r="D113" s="606" t="s">
        <v>185</v>
      </c>
      <c r="E113" s="605" t="s">
        <v>723</v>
      </c>
      <c r="F113" s="606" t="s">
        <v>255</v>
      </c>
      <c r="G113" s="824">
        <v>0</v>
      </c>
      <c r="H113" s="824">
        <v>2000</v>
      </c>
      <c r="I113" s="824">
        <v>4</v>
      </c>
      <c r="J113" s="824">
        <v>4</v>
      </c>
      <c r="L113" s="346">
        <v>98</v>
      </c>
      <c r="M113" s="346" t="s">
        <v>357</v>
      </c>
      <c r="N113" s="104" t="str">
        <f t="shared" si="24"/>
        <v>x</v>
      </c>
      <c r="O113" s="1050" t="str">
        <f>IFERROR(_xlfn.RANK.EQ(N113,$N$16:$N$194,0)+COUNTIF(N$16:N113,N113)-1,"-")</f>
        <v>-</v>
      </c>
      <c r="P113" s="1050"/>
      <c r="Q113" s="828">
        <f t="shared" si="25"/>
        <v>98</v>
      </c>
      <c r="R113" s="828" t="str">
        <f t="shared" si="26"/>
        <v>夕張市</v>
      </c>
      <c r="S113" s="941">
        <f t="shared" si="27"/>
        <v>2</v>
      </c>
      <c r="T113" s="104" t="str">
        <f t="shared" si="28"/>
        <v>x</v>
      </c>
      <c r="U113" s="1050" t="str">
        <f>IFERROR(_xlfn.RANK.EQ(T113,$T$16:$T$194,0)+COUNTIF(T$16:T113,T113)-1,"-")</f>
        <v>-</v>
      </c>
      <c r="V113" s="1050"/>
      <c r="W113" s="828">
        <f t="shared" si="29"/>
        <v>98</v>
      </c>
      <c r="X113" s="828" t="str">
        <f t="shared" si="30"/>
        <v>月形町</v>
      </c>
      <c r="Y113" s="941">
        <f t="shared" si="31"/>
        <v>53</v>
      </c>
      <c r="Z113" s="104" t="str">
        <f t="shared" si="32"/>
        <v>x</v>
      </c>
      <c r="AA113" s="1050" t="str">
        <f>IFERROR(_xlfn.RANK.EQ(Z113,$Z$16:$Z$194,0)+COUNTIF(Z$16:Z113,Z113)-1,"-")</f>
        <v>-</v>
      </c>
      <c r="AB113" s="1050"/>
      <c r="AC113" s="828">
        <f t="shared" si="33"/>
        <v>98</v>
      </c>
      <c r="AD113" s="828" t="str">
        <f t="shared" si="34"/>
        <v>釧路市</v>
      </c>
      <c r="AE113" s="959">
        <f t="shared" si="35"/>
        <v>2470</v>
      </c>
      <c r="AF113" s="102"/>
    </row>
    <row r="114" spans="2:32" ht="22.5" customHeight="1">
      <c r="B114" s="608" t="s">
        <v>604</v>
      </c>
      <c r="C114" s="605" t="s">
        <v>609</v>
      </c>
      <c r="D114" s="606" t="s">
        <v>185</v>
      </c>
      <c r="E114" s="605" t="s">
        <v>724</v>
      </c>
      <c r="F114" s="606" t="s">
        <v>200</v>
      </c>
      <c r="G114" s="824">
        <v>10</v>
      </c>
      <c r="H114" s="824">
        <v>2180</v>
      </c>
      <c r="I114" s="824">
        <v>227</v>
      </c>
      <c r="J114" s="824">
        <v>212</v>
      </c>
      <c r="L114" s="346">
        <v>99</v>
      </c>
      <c r="M114" s="346" t="s">
        <v>251</v>
      </c>
      <c r="N114" s="104">
        <f t="shared" si="24"/>
        <v>8</v>
      </c>
      <c r="O114" s="1050">
        <f>IFERROR(_xlfn.RANK.EQ(N114,$N$16:$N$194,0)+COUNTIF(N$16:N114,N114)-1,"-")</f>
        <v>88</v>
      </c>
      <c r="P114" s="1050"/>
      <c r="Q114" s="828">
        <f t="shared" si="25"/>
        <v>98</v>
      </c>
      <c r="R114" s="828" t="str">
        <f t="shared" si="26"/>
        <v>木古内町</v>
      </c>
      <c r="S114" s="941">
        <f t="shared" si="27"/>
        <v>2</v>
      </c>
      <c r="T114" s="104">
        <f t="shared" si="28"/>
        <v>242</v>
      </c>
      <c r="U114" s="1050">
        <f>IFERROR(_xlfn.RANK.EQ(T114,$T$16:$T$194,0)+COUNTIF(T$16:T114,T114)-1,"-")</f>
        <v>86</v>
      </c>
      <c r="V114" s="1050"/>
      <c r="W114" s="828">
        <f t="shared" si="29"/>
        <v>99</v>
      </c>
      <c r="X114" s="828" t="str">
        <f t="shared" si="30"/>
        <v>余市町</v>
      </c>
      <c r="Y114" s="941">
        <f t="shared" si="31"/>
        <v>50</v>
      </c>
      <c r="Z114" s="104">
        <f t="shared" si="32"/>
        <v>3140</v>
      </c>
      <c r="AA114" s="1050">
        <f>IFERROR(_xlfn.RANK.EQ(Z114,$Z$16:$Z$194,0)+COUNTIF(Z$16:Z114,Z114)-1,"-")</f>
        <v>74</v>
      </c>
      <c r="AB114" s="1050"/>
      <c r="AC114" s="828">
        <f t="shared" si="33"/>
        <v>99</v>
      </c>
      <c r="AD114" s="828" t="str">
        <f t="shared" si="34"/>
        <v>夕張市</v>
      </c>
      <c r="AE114" s="959">
        <f t="shared" si="35"/>
        <v>2400</v>
      </c>
      <c r="AF114" s="102"/>
    </row>
    <row r="115" spans="2:32" ht="22.5" customHeight="1">
      <c r="B115" s="608" t="s">
        <v>604</v>
      </c>
      <c r="C115" s="605" t="s">
        <v>610</v>
      </c>
      <c r="D115" s="606" t="s">
        <v>192</v>
      </c>
      <c r="E115" s="605" t="s">
        <v>725</v>
      </c>
      <c r="F115" s="606" t="s">
        <v>319</v>
      </c>
      <c r="G115" s="824" t="s">
        <v>888</v>
      </c>
      <c r="H115" s="824" t="s">
        <v>888</v>
      </c>
      <c r="I115" s="824" t="s">
        <v>888</v>
      </c>
      <c r="J115" s="824" t="s">
        <v>888</v>
      </c>
      <c r="L115" s="346">
        <v>100</v>
      </c>
      <c r="M115" s="346" t="s">
        <v>247</v>
      </c>
      <c r="N115" s="104">
        <f t="shared" si="24"/>
        <v>162</v>
      </c>
      <c r="O115" s="1050">
        <f>IFERROR(_xlfn.RANK.EQ(N115,$N$16:$N$194,0)+COUNTIF(N$16:N115,N115)-1,"-")</f>
        <v>48</v>
      </c>
      <c r="P115" s="1050"/>
      <c r="Q115" s="828">
        <f t="shared" si="25"/>
        <v>98</v>
      </c>
      <c r="R115" s="828" t="str">
        <f t="shared" si="26"/>
        <v>岩内町</v>
      </c>
      <c r="S115" s="941">
        <f t="shared" si="27"/>
        <v>2</v>
      </c>
      <c r="T115" s="104">
        <f t="shared" si="28"/>
        <v>5150</v>
      </c>
      <c r="U115" s="1050">
        <f>IFERROR(_xlfn.RANK.EQ(T115,$T$16:$T$194,0)+COUNTIF(T$16:T115,T115)-1,"-")</f>
        <v>49</v>
      </c>
      <c r="V115" s="1050"/>
      <c r="W115" s="828">
        <f t="shared" si="29"/>
        <v>100</v>
      </c>
      <c r="X115" s="828" t="str">
        <f t="shared" si="30"/>
        <v>夕張市</v>
      </c>
      <c r="Y115" s="941">
        <f t="shared" si="31"/>
        <v>48</v>
      </c>
      <c r="Z115" s="104">
        <f t="shared" si="32"/>
        <v>3180</v>
      </c>
      <c r="AA115" s="1050">
        <f>IFERROR(_xlfn.RANK.EQ(Z115,$Z$16:$Z$194,0)+COUNTIF(Z$16:Z115,Z115)-1,"-")</f>
        <v>71</v>
      </c>
      <c r="AB115" s="1050"/>
      <c r="AC115" s="828">
        <f t="shared" si="33"/>
        <v>100</v>
      </c>
      <c r="AD115" s="828" t="str">
        <f t="shared" si="34"/>
        <v>小樽市</v>
      </c>
      <c r="AE115" s="959">
        <f t="shared" si="35"/>
        <v>2340</v>
      </c>
      <c r="AF115" s="102"/>
    </row>
    <row r="116" spans="2:32" ht="22.5" customHeight="1">
      <c r="B116" s="608" t="s">
        <v>604</v>
      </c>
      <c r="C116" s="605" t="s">
        <v>610</v>
      </c>
      <c r="D116" s="606" t="s">
        <v>192</v>
      </c>
      <c r="E116" s="605" t="s">
        <v>726</v>
      </c>
      <c r="F116" s="606" t="s">
        <v>330</v>
      </c>
      <c r="G116" s="824" t="s">
        <v>888</v>
      </c>
      <c r="H116" s="824" t="s">
        <v>888</v>
      </c>
      <c r="I116" s="824" t="s">
        <v>888</v>
      </c>
      <c r="J116" s="824" t="s">
        <v>888</v>
      </c>
      <c r="L116" s="346">
        <v>101</v>
      </c>
      <c r="M116" s="346" t="s">
        <v>290</v>
      </c>
      <c r="N116" s="104" t="str">
        <f t="shared" si="24"/>
        <v>-</v>
      </c>
      <c r="O116" s="1050" t="str">
        <f>IFERROR(_xlfn.RANK.EQ(N116,$N$16:$N$194,0)+COUNTIF(N$16:N116,N116)-1,"-")</f>
        <v>-</v>
      </c>
      <c r="P116" s="1050"/>
      <c r="Q116" s="828">
        <f t="shared" si="25"/>
        <v>98</v>
      </c>
      <c r="R116" s="828" t="str">
        <f t="shared" si="26"/>
        <v>余市町</v>
      </c>
      <c r="S116" s="941">
        <f t="shared" si="27"/>
        <v>2</v>
      </c>
      <c r="T116" s="104" t="str">
        <f t="shared" si="28"/>
        <v>-</v>
      </c>
      <c r="U116" s="1050" t="str">
        <f>IFERROR(_xlfn.RANK.EQ(T116,$T$16:$T$194,0)+COUNTIF(T$16:T116,T116)-1,"-")</f>
        <v>-</v>
      </c>
      <c r="V116" s="1050"/>
      <c r="W116" s="828">
        <f t="shared" si="29"/>
        <v>101</v>
      </c>
      <c r="X116" s="828" t="str">
        <f t="shared" si="30"/>
        <v>木古内町</v>
      </c>
      <c r="Y116" s="941">
        <f t="shared" si="31"/>
        <v>40</v>
      </c>
      <c r="Z116" s="104" t="str">
        <f t="shared" si="32"/>
        <v>-</v>
      </c>
      <c r="AA116" s="1050" t="str">
        <f>IFERROR(_xlfn.RANK.EQ(Z116,$Z$16:$Z$194,0)+COUNTIF(Z$16:Z116,Z116)-1,"-")</f>
        <v>-</v>
      </c>
      <c r="AB116" s="1050"/>
      <c r="AC116" s="828">
        <f t="shared" si="33"/>
        <v>101</v>
      </c>
      <c r="AD116" s="828" t="str">
        <f t="shared" si="34"/>
        <v>美唄市</v>
      </c>
      <c r="AE116" s="959">
        <f t="shared" si="35"/>
        <v>2300</v>
      </c>
      <c r="AF116" s="102"/>
    </row>
    <row r="117" spans="2:32" ht="22.5" customHeight="1">
      <c r="B117" s="608" t="s">
        <v>604</v>
      </c>
      <c r="C117" s="605" t="s">
        <v>610</v>
      </c>
      <c r="D117" s="606" t="s">
        <v>192</v>
      </c>
      <c r="E117" s="605" t="s">
        <v>727</v>
      </c>
      <c r="F117" s="606" t="s">
        <v>310</v>
      </c>
      <c r="G117" s="824" t="s">
        <v>888</v>
      </c>
      <c r="H117" s="824" t="s">
        <v>888</v>
      </c>
      <c r="I117" s="824" t="s">
        <v>888</v>
      </c>
      <c r="J117" s="824" t="s">
        <v>888</v>
      </c>
      <c r="L117" s="346">
        <v>102</v>
      </c>
      <c r="M117" s="346" t="s">
        <v>256</v>
      </c>
      <c r="N117" s="104">
        <f t="shared" si="24"/>
        <v>27</v>
      </c>
      <c r="O117" s="1050">
        <f>IFERROR(_xlfn.RANK.EQ(N117,$N$16:$N$194,0)+COUNTIF(N$16:N117,N117)-1,"-")</f>
        <v>79</v>
      </c>
      <c r="P117" s="1050"/>
      <c r="Q117" s="828">
        <f t="shared" si="25"/>
        <v>98</v>
      </c>
      <c r="R117" s="828" t="str">
        <f t="shared" si="26"/>
        <v>月形町</v>
      </c>
      <c r="S117" s="941">
        <f t="shared" si="27"/>
        <v>2</v>
      </c>
      <c r="T117" s="104">
        <f t="shared" si="28"/>
        <v>886</v>
      </c>
      <c r="U117" s="1050">
        <f>IFERROR(_xlfn.RANK.EQ(T117,$T$16:$T$194,0)+COUNTIF(T$16:T117,T117)-1,"-")</f>
        <v>78</v>
      </c>
      <c r="V117" s="1050"/>
      <c r="W117" s="828">
        <f t="shared" si="29"/>
        <v>102</v>
      </c>
      <c r="X117" s="828" t="str">
        <f t="shared" si="30"/>
        <v>岩内町</v>
      </c>
      <c r="Y117" s="941">
        <f t="shared" si="31"/>
        <v>33</v>
      </c>
      <c r="Z117" s="104">
        <f t="shared" si="32"/>
        <v>3330</v>
      </c>
      <c r="AA117" s="1050">
        <f>IFERROR(_xlfn.RANK.EQ(Z117,$Z$16:$Z$194,0)+COUNTIF(Z$16:Z117,Z117)-1,"-")</f>
        <v>60</v>
      </c>
      <c r="AB117" s="1050"/>
      <c r="AC117" s="828">
        <f t="shared" si="33"/>
        <v>102</v>
      </c>
      <c r="AD117" s="828" t="str">
        <f t="shared" si="34"/>
        <v>士別市</v>
      </c>
      <c r="AE117" s="959">
        <f t="shared" si="35"/>
        <v>2250</v>
      </c>
      <c r="AF117" s="102"/>
    </row>
    <row r="118" spans="2:32" ht="22.5" customHeight="1">
      <c r="B118" s="608" t="s">
        <v>604</v>
      </c>
      <c r="C118" s="605" t="s">
        <v>610</v>
      </c>
      <c r="D118" s="606" t="s">
        <v>192</v>
      </c>
      <c r="E118" s="605" t="s">
        <v>728</v>
      </c>
      <c r="F118" s="606" t="s">
        <v>282</v>
      </c>
      <c r="G118" s="824" t="s">
        <v>888</v>
      </c>
      <c r="H118" s="824" t="s">
        <v>888</v>
      </c>
      <c r="I118" s="824" t="s">
        <v>888</v>
      </c>
      <c r="J118" s="824" t="s">
        <v>888</v>
      </c>
      <c r="L118" s="346">
        <v>103</v>
      </c>
      <c r="M118" s="346" t="s">
        <v>234</v>
      </c>
      <c r="N118" s="104" t="str">
        <f t="shared" si="24"/>
        <v>x</v>
      </c>
      <c r="O118" s="1050" t="str">
        <f>IFERROR(_xlfn.RANK.EQ(N118,$N$16:$N$194,0)+COUNTIF(N$16:N118,N118)-1,"-")</f>
        <v>-</v>
      </c>
      <c r="P118" s="1050"/>
      <c r="Q118" s="828">
        <f t="shared" si="25"/>
        <v>103</v>
      </c>
      <c r="R118" s="828" t="str">
        <f t="shared" si="26"/>
        <v>松前町</v>
      </c>
      <c r="S118" s="941">
        <f t="shared" si="27"/>
        <v>1</v>
      </c>
      <c r="T118" s="104" t="str">
        <f t="shared" si="28"/>
        <v>x</v>
      </c>
      <c r="U118" s="1050" t="str">
        <f>IFERROR(_xlfn.RANK.EQ(T118,$T$16:$T$194,0)+COUNTIF(T$16:T118,T118)-1,"-")</f>
        <v>-</v>
      </c>
      <c r="V118" s="1050"/>
      <c r="W118" s="828">
        <f t="shared" si="29"/>
        <v>103</v>
      </c>
      <c r="X118" s="828" t="str">
        <f t="shared" si="30"/>
        <v>当麻町</v>
      </c>
      <c r="Y118" s="941">
        <f t="shared" si="31"/>
        <v>20</v>
      </c>
      <c r="Z118" s="104" t="str">
        <f t="shared" si="32"/>
        <v>x</v>
      </c>
      <c r="AA118" s="1050" t="str">
        <f>IFERROR(_xlfn.RANK.EQ(Z118,$Z$16:$Z$194,0)+COUNTIF(Z$16:Z118,Z118)-1,"-")</f>
        <v>-</v>
      </c>
      <c r="AB118" s="1050"/>
      <c r="AC118" s="828">
        <f t="shared" si="33"/>
        <v>103</v>
      </c>
      <c r="AD118" s="828" t="str">
        <f t="shared" si="34"/>
        <v>岩内町</v>
      </c>
      <c r="AE118" s="959">
        <f t="shared" si="35"/>
        <v>2200</v>
      </c>
      <c r="AF118" s="102"/>
    </row>
    <row r="119" spans="2:32" ht="22.5" customHeight="1">
      <c r="B119" s="608" t="s">
        <v>604</v>
      </c>
      <c r="C119" s="605" t="s">
        <v>610</v>
      </c>
      <c r="D119" s="606" t="s">
        <v>192</v>
      </c>
      <c r="E119" s="605" t="s">
        <v>729</v>
      </c>
      <c r="F119" s="606" t="s">
        <v>318</v>
      </c>
      <c r="G119" s="824" t="s">
        <v>145</v>
      </c>
      <c r="H119" s="824" t="s">
        <v>145</v>
      </c>
      <c r="I119" s="824" t="s">
        <v>145</v>
      </c>
      <c r="J119" s="824" t="s">
        <v>145</v>
      </c>
      <c r="L119" s="346">
        <v>104</v>
      </c>
      <c r="M119" s="346" t="s">
        <v>255</v>
      </c>
      <c r="N119" s="104">
        <f t="shared" si="24"/>
        <v>0</v>
      </c>
      <c r="O119" s="1050">
        <f>IFERROR(_xlfn.RANK.EQ(N119,$N$16:$N$194,0)+COUNTIF(N$16:N119,N119)-1,"-")</f>
        <v>114</v>
      </c>
      <c r="P119" s="1050"/>
      <c r="Q119" s="828">
        <f t="shared" si="25"/>
        <v>103</v>
      </c>
      <c r="R119" s="828" t="str">
        <f t="shared" si="26"/>
        <v>福島町</v>
      </c>
      <c r="S119" s="941">
        <f t="shared" si="27"/>
        <v>1</v>
      </c>
      <c r="T119" s="104">
        <f t="shared" si="28"/>
        <v>4</v>
      </c>
      <c r="U119" s="1050">
        <f>IFERROR(_xlfn.RANK.EQ(T119,$T$16:$T$194,0)+COUNTIF(T$16:T119,T119)-1,"-")</f>
        <v>112</v>
      </c>
      <c r="V119" s="1050"/>
      <c r="W119" s="828">
        <f t="shared" si="29"/>
        <v>104</v>
      </c>
      <c r="X119" s="828" t="str">
        <f t="shared" si="30"/>
        <v>島牧村</v>
      </c>
      <c r="Y119" s="941">
        <f t="shared" si="31"/>
        <v>16</v>
      </c>
      <c r="Z119" s="104">
        <f t="shared" si="32"/>
        <v>2000</v>
      </c>
      <c r="AA119" s="1050">
        <f>IFERROR(_xlfn.RANK.EQ(Z119,$Z$16:$Z$194,0)+COUNTIF(Z$16:Z119,Z119)-1,"-")</f>
        <v>112</v>
      </c>
      <c r="AB119" s="1050"/>
      <c r="AC119" s="828">
        <f t="shared" si="33"/>
        <v>104</v>
      </c>
      <c r="AD119" s="828" t="str">
        <f t="shared" si="34"/>
        <v>幌加内町</v>
      </c>
      <c r="AE119" s="959">
        <f t="shared" si="35"/>
        <v>2180</v>
      </c>
      <c r="AF119" s="102"/>
    </row>
    <row r="120" spans="2:32" ht="22.5" customHeight="1">
      <c r="B120" s="608" t="s">
        <v>604</v>
      </c>
      <c r="C120" s="605" t="s">
        <v>610</v>
      </c>
      <c r="D120" s="606" t="s">
        <v>192</v>
      </c>
      <c r="E120" s="605" t="s">
        <v>730</v>
      </c>
      <c r="F120" s="606" t="s">
        <v>327</v>
      </c>
      <c r="G120" s="824">
        <v>1</v>
      </c>
      <c r="H120" s="824">
        <v>1380</v>
      </c>
      <c r="I120" s="824">
        <v>11</v>
      </c>
      <c r="J120" s="824">
        <v>11</v>
      </c>
      <c r="L120" s="346">
        <v>105</v>
      </c>
      <c r="M120" s="346" t="s">
        <v>200</v>
      </c>
      <c r="N120" s="104">
        <f t="shared" si="24"/>
        <v>10</v>
      </c>
      <c r="O120" s="1050">
        <f>IFERROR(_xlfn.RANK.EQ(N120,$N$16:$N$194,0)+COUNTIF(N$16:N120,N120)-1,"-")</f>
        <v>86</v>
      </c>
      <c r="P120" s="1050"/>
      <c r="Q120" s="828">
        <f t="shared" si="25"/>
        <v>103</v>
      </c>
      <c r="R120" s="828" t="str">
        <f t="shared" si="26"/>
        <v>奥尻町</v>
      </c>
      <c r="S120" s="941">
        <f t="shared" si="27"/>
        <v>1</v>
      </c>
      <c r="T120" s="104">
        <f t="shared" si="28"/>
        <v>227</v>
      </c>
      <c r="U120" s="1050">
        <f>IFERROR(_xlfn.RANK.EQ(T120,$T$16:$T$194,0)+COUNTIF(T$16:T120,T120)-1,"-")</f>
        <v>88</v>
      </c>
      <c r="V120" s="1050"/>
      <c r="W120" s="828">
        <f t="shared" si="29"/>
        <v>105</v>
      </c>
      <c r="X120" s="828" t="str">
        <f t="shared" si="30"/>
        <v>初山別村</v>
      </c>
      <c r="Y120" s="941">
        <f t="shared" si="31"/>
        <v>11</v>
      </c>
      <c r="Z120" s="104">
        <f t="shared" si="32"/>
        <v>2180</v>
      </c>
      <c r="AA120" s="1050">
        <f>IFERROR(_xlfn.RANK.EQ(Z120,$Z$16:$Z$194,0)+COUNTIF(Z$16:Z120,Z120)-1,"-")</f>
        <v>104</v>
      </c>
      <c r="AB120" s="1050"/>
      <c r="AC120" s="828">
        <f t="shared" si="33"/>
        <v>105</v>
      </c>
      <c r="AD120" s="828" t="str">
        <f t="shared" si="34"/>
        <v>滝川市</v>
      </c>
      <c r="AE120" s="959">
        <f t="shared" si="35"/>
        <v>2000</v>
      </c>
      <c r="AF120" s="102"/>
    </row>
    <row r="121" spans="2:32" ht="22.5" customHeight="1">
      <c r="B121" s="608" t="s">
        <v>604</v>
      </c>
      <c r="C121" s="605" t="s">
        <v>610</v>
      </c>
      <c r="D121" s="606" t="s">
        <v>192</v>
      </c>
      <c r="E121" s="605" t="s">
        <v>731</v>
      </c>
      <c r="F121" s="606" t="s">
        <v>270</v>
      </c>
      <c r="G121" s="824">
        <v>13</v>
      </c>
      <c r="H121" s="824">
        <v>1900</v>
      </c>
      <c r="I121" s="824">
        <v>255</v>
      </c>
      <c r="J121" s="824">
        <v>238</v>
      </c>
      <c r="L121" s="346">
        <v>106</v>
      </c>
      <c r="M121" s="346" t="s">
        <v>330</v>
      </c>
      <c r="N121" s="104" t="str">
        <f t="shared" si="24"/>
        <v>x</v>
      </c>
      <c r="O121" s="1050" t="str">
        <f>IFERROR(_xlfn.RANK.EQ(N121,$N$16:$N$194,0)+COUNTIF(N$16:N121,N121)-1,"-")</f>
        <v>-</v>
      </c>
      <c r="P121" s="1050"/>
      <c r="Q121" s="828">
        <f t="shared" si="25"/>
        <v>103</v>
      </c>
      <c r="R121" s="828" t="str">
        <f t="shared" si="26"/>
        <v>島牧村</v>
      </c>
      <c r="S121" s="941">
        <f t="shared" si="27"/>
        <v>1</v>
      </c>
      <c r="T121" s="104" t="str">
        <f t="shared" si="28"/>
        <v>x</v>
      </c>
      <c r="U121" s="1050" t="str">
        <f>IFERROR(_xlfn.RANK.EQ(T121,$T$16:$T$194,0)+COUNTIF(T$16:T121,T121)-1,"-")</f>
        <v>-</v>
      </c>
      <c r="V121" s="1050"/>
      <c r="W121" s="828">
        <f t="shared" si="29"/>
        <v>106</v>
      </c>
      <c r="X121" s="828" t="str">
        <f t="shared" si="30"/>
        <v>松前町</v>
      </c>
      <c r="Y121" s="941">
        <f t="shared" si="31"/>
        <v>10</v>
      </c>
      <c r="Z121" s="104" t="str">
        <f t="shared" si="32"/>
        <v>x</v>
      </c>
      <c r="AA121" s="1050" t="str">
        <f>IFERROR(_xlfn.RANK.EQ(Z121,$Z$16:$Z$194,0)+COUNTIF(Z$16:Z121,Z121)-1,"-")</f>
        <v>-</v>
      </c>
      <c r="AB121" s="1050"/>
      <c r="AC121" s="828">
        <f t="shared" si="33"/>
        <v>105</v>
      </c>
      <c r="AD121" s="828" t="str">
        <f t="shared" si="34"/>
        <v>松前町</v>
      </c>
      <c r="AE121" s="959">
        <f t="shared" si="35"/>
        <v>2000</v>
      </c>
      <c r="AF121" s="102"/>
    </row>
    <row r="122" spans="2:32" ht="22.5" customHeight="1">
      <c r="B122" s="608" t="s">
        <v>604</v>
      </c>
      <c r="C122" s="605" t="s">
        <v>610</v>
      </c>
      <c r="D122" s="606" t="s">
        <v>192</v>
      </c>
      <c r="E122" s="605" t="s">
        <v>732</v>
      </c>
      <c r="F122" s="606" t="s">
        <v>305</v>
      </c>
      <c r="G122" s="824" t="s">
        <v>145</v>
      </c>
      <c r="H122" s="824" t="s">
        <v>145</v>
      </c>
      <c r="I122" s="824" t="s">
        <v>145</v>
      </c>
      <c r="J122" s="824" t="s">
        <v>145</v>
      </c>
      <c r="L122" s="346">
        <v>107</v>
      </c>
      <c r="M122" s="346" t="s">
        <v>310</v>
      </c>
      <c r="N122" s="104" t="str">
        <f t="shared" si="24"/>
        <v>x</v>
      </c>
      <c r="O122" s="1050" t="str">
        <f>IFERROR(_xlfn.RANK.EQ(N122,$N$16:$N$194,0)+COUNTIF(N$16:N122,N122)-1,"-")</f>
        <v>-</v>
      </c>
      <c r="P122" s="1050"/>
      <c r="Q122" s="828">
        <f t="shared" si="25"/>
        <v>103</v>
      </c>
      <c r="R122" s="828" t="str">
        <f t="shared" si="26"/>
        <v>当麻町</v>
      </c>
      <c r="S122" s="941">
        <f t="shared" si="27"/>
        <v>1</v>
      </c>
      <c r="T122" s="104" t="str">
        <f t="shared" si="28"/>
        <v>x</v>
      </c>
      <c r="U122" s="1050" t="str">
        <f>IFERROR(_xlfn.RANK.EQ(T122,$T$16:$T$194,0)+COUNTIF(T$16:T122,T122)-1,"-")</f>
        <v>-</v>
      </c>
      <c r="V122" s="1050"/>
      <c r="W122" s="828">
        <f t="shared" si="29"/>
        <v>106</v>
      </c>
      <c r="X122" s="828" t="str">
        <f t="shared" si="30"/>
        <v>福島町</v>
      </c>
      <c r="Y122" s="941">
        <f t="shared" si="31"/>
        <v>10</v>
      </c>
      <c r="Z122" s="104" t="str">
        <f t="shared" si="32"/>
        <v>x</v>
      </c>
      <c r="AA122" s="1050" t="str">
        <f>IFERROR(_xlfn.RANK.EQ(Z122,$Z$16:$Z$194,0)+COUNTIF(Z$16:Z122,Z122)-1,"-")</f>
        <v>-</v>
      </c>
      <c r="AB122" s="1050"/>
      <c r="AC122" s="828">
        <f t="shared" si="33"/>
        <v>105</v>
      </c>
      <c r="AD122" s="828" t="str">
        <f t="shared" si="34"/>
        <v>福島町</v>
      </c>
      <c r="AE122" s="959">
        <f t="shared" si="35"/>
        <v>2000</v>
      </c>
      <c r="AF122" s="102"/>
    </row>
    <row r="123" spans="2:32" ht="22.5" customHeight="1">
      <c r="B123" s="608" t="s">
        <v>604</v>
      </c>
      <c r="C123" s="605" t="s">
        <v>612</v>
      </c>
      <c r="D123" s="606" t="s">
        <v>196</v>
      </c>
      <c r="E123" s="605" t="s">
        <v>733</v>
      </c>
      <c r="F123" s="606" t="s">
        <v>259</v>
      </c>
      <c r="G123" s="824" t="s">
        <v>888</v>
      </c>
      <c r="H123" s="824" t="s">
        <v>888</v>
      </c>
      <c r="I123" s="824" t="s">
        <v>888</v>
      </c>
      <c r="J123" s="824" t="s">
        <v>888</v>
      </c>
      <c r="L123" s="346">
        <v>108</v>
      </c>
      <c r="M123" s="346" t="s">
        <v>282</v>
      </c>
      <c r="N123" s="104" t="str">
        <f t="shared" si="24"/>
        <v>x</v>
      </c>
      <c r="O123" s="1050" t="str">
        <f>IFERROR(_xlfn.RANK.EQ(N123,$N$16:$N$194,0)+COUNTIF(N$16:N123,N123)-1,"-")</f>
        <v>-</v>
      </c>
      <c r="P123" s="1050"/>
      <c r="Q123" s="828">
        <f t="shared" si="25"/>
        <v>103</v>
      </c>
      <c r="R123" s="828" t="str">
        <f t="shared" si="26"/>
        <v>初山別村</v>
      </c>
      <c r="S123" s="941">
        <f t="shared" si="27"/>
        <v>1</v>
      </c>
      <c r="T123" s="104" t="str">
        <f t="shared" si="28"/>
        <v>x</v>
      </c>
      <c r="U123" s="1050" t="str">
        <f>IFERROR(_xlfn.RANK.EQ(T123,$T$16:$T$194,0)+COUNTIF(T$16:T123,T123)-1,"-")</f>
        <v>-</v>
      </c>
      <c r="V123" s="1050"/>
      <c r="W123" s="828">
        <f t="shared" si="29"/>
        <v>106</v>
      </c>
      <c r="X123" s="828" t="str">
        <f t="shared" si="30"/>
        <v>奥尻町</v>
      </c>
      <c r="Y123" s="941">
        <f t="shared" si="31"/>
        <v>10</v>
      </c>
      <c r="Z123" s="104" t="str">
        <f t="shared" si="32"/>
        <v>x</v>
      </c>
      <c r="AA123" s="1050" t="str">
        <f>IFERROR(_xlfn.RANK.EQ(Z123,$Z$16:$Z$194,0)+COUNTIF(Z$16:Z123,Z123)-1,"-")</f>
        <v>-</v>
      </c>
      <c r="AB123" s="1050"/>
      <c r="AC123" s="828">
        <f t="shared" si="33"/>
        <v>105</v>
      </c>
      <c r="AD123" s="828" t="str">
        <f t="shared" si="34"/>
        <v>長万部町</v>
      </c>
      <c r="AE123" s="959">
        <f t="shared" si="35"/>
        <v>2000</v>
      </c>
      <c r="AF123" s="102"/>
    </row>
    <row r="124" spans="2:32" ht="22.5" customHeight="1">
      <c r="B124" s="608" t="s">
        <v>604</v>
      </c>
      <c r="C124" s="605" t="s">
        <v>612</v>
      </c>
      <c r="D124" s="606" t="s">
        <v>196</v>
      </c>
      <c r="E124" s="605" t="s">
        <v>734</v>
      </c>
      <c r="F124" s="606" t="s">
        <v>341</v>
      </c>
      <c r="G124" s="824" t="s">
        <v>145</v>
      </c>
      <c r="H124" s="824" t="s">
        <v>145</v>
      </c>
      <c r="I124" s="824" t="s">
        <v>145</v>
      </c>
      <c r="J124" s="824" t="s">
        <v>145</v>
      </c>
      <c r="L124" s="346">
        <v>109</v>
      </c>
      <c r="M124" s="346" t="s">
        <v>318</v>
      </c>
      <c r="N124" s="104" t="str">
        <f t="shared" si="24"/>
        <v>-</v>
      </c>
      <c r="O124" s="1050" t="str">
        <f>IFERROR(_xlfn.RANK.EQ(N124,$N$16:$N$194,0)+COUNTIF(N$16:N124,N124)-1,"-")</f>
        <v>-</v>
      </c>
      <c r="P124" s="1050"/>
      <c r="Q124" s="828">
        <f t="shared" si="25"/>
        <v>103</v>
      </c>
      <c r="R124" s="828" t="str">
        <f t="shared" si="26"/>
        <v>滝上町</v>
      </c>
      <c r="S124" s="941">
        <f t="shared" si="27"/>
        <v>1</v>
      </c>
      <c r="T124" s="104" t="str">
        <f t="shared" si="28"/>
        <v>-</v>
      </c>
      <c r="U124" s="1050" t="str">
        <f>IFERROR(_xlfn.RANK.EQ(T124,$T$16:$T$194,0)+COUNTIF(T$16:T124,T124)-1,"-")</f>
        <v>-</v>
      </c>
      <c r="V124" s="1050"/>
      <c r="W124" s="828">
        <f t="shared" si="29"/>
        <v>109</v>
      </c>
      <c r="X124" s="828" t="str">
        <f t="shared" si="30"/>
        <v>新ひだか町</v>
      </c>
      <c r="Y124" s="941">
        <f t="shared" si="31"/>
        <v>7</v>
      </c>
      <c r="Z124" s="104" t="str">
        <f t="shared" si="32"/>
        <v>-</v>
      </c>
      <c r="AA124" s="1050" t="str">
        <f>IFERROR(_xlfn.RANK.EQ(Z124,$Z$16:$Z$194,0)+COUNTIF(Z$16:Z124,Z124)-1,"-")</f>
        <v>-</v>
      </c>
      <c r="AB124" s="1050"/>
      <c r="AC124" s="828">
        <f t="shared" si="33"/>
        <v>105</v>
      </c>
      <c r="AD124" s="828" t="str">
        <f t="shared" si="34"/>
        <v>奥尻町</v>
      </c>
      <c r="AE124" s="959">
        <f t="shared" si="35"/>
        <v>2000</v>
      </c>
      <c r="AF124" s="102"/>
    </row>
    <row r="125" spans="2:32" ht="22.5" customHeight="1">
      <c r="B125" s="608" t="s">
        <v>604</v>
      </c>
      <c r="C125" s="605" t="s">
        <v>612</v>
      </c>
      <c r="D125" s="606" t="s">
        <v>196</v>
      </c>
      <c r="E125" s="605" t="s">
        <v>735</v>
      </c>
      <c r="F125" s="606" t="s">
        <v>340</v>
      </c>
      <c r="G125" s="824" t="s">
        <v>145</v>
      </c>
      <c r="H125" s="824" t="s">
        <v>145</v>
      </c>
      <c r="I125" s="824" t="s">
        <v>145</v>
      </c>
      <c r="J125" s="824" t="s">
        <v>145</v>
      </c>
      <c r="L125" s="346">
        <v>110</v>
      </c>
      <c r="M125" s="346" t="s">
        <v>327</v>
      </c>
      <c r="N125" s="104">
        <f t="shared" si="24"/>
        <v>1</v>
      </c>
      <c r="O125" s="1050">
        <f>IFERROR(_xlfn.RANK.EQ(N125,$N$16:$N$194,0)+COUNTIF(N$16:N125,N125)-1,"-")</f>
        <v>108</v>
      </c>
      <c r="P125" s="1050"/>
      <c r="Q125" s="828">
        <f t="shared" si="25"/>
        <v>103</v>
      </c>
      <c r="R125" s="828" t="str">
        <f t="shared" si="26"/>
        <v>新ひだか町</v>
      </c>
      <c r="S125" s="941">
        <f t="shared" si="27"/>
        <v>1</v>
      </c>
      <c r="T125" s="104">
        <f t="shared" si="28"/>
        <v>11</v>
      </c>
      <c r="U125" s="1050">
        <f>IFERROR(_xlfn.RANK.EQ(T125,$T$16:$T$194,0)+COUNTIF(T$16:T125,T125)-1,"-")</f>
        <v>105</v>
      </c>
      <c r="V125" s="1050"/>
      <c r="W125" s="828">
        <f t="shared" si="29"/>
        <v>110</v>
      </c>
      <c r="X125" s="828" t="str">
        <f t="shared" si="30"/>
        <v>滝川市</v>
      </c>
      <c r="Y125" s="941">
        <f t="shared" si="31"/>
        <v>6</v>
      </c>
      <c r="Z125" s="104">
        <f t="shared" si="32"/>
        <v>1380</v>
      </c>
      <c r="AA125" s="1050">
        <f>IFERROR(_xlfn.RANK.EQ(Z125,$Z$16:$Z$194,0)+COUNTIF(Z$16:Z125,Z125)-1,"-")</f>
        <v>115</v>
      </c>
      <c r="AB125" s="1050"/>
      <c r="AC125" s="828">
        <f t="shared" si="33"/>
        <v>105</v>
      </c>
      <c r="AD125" s="828" t="str">
        <f t="shared" si="34"/>
        <v>仁木町</v>
      </c>
      <c r="AE125" s="959">
        <f t="shared" si="35"/>
        <v>2000</v>
      </c>
      <c r="AF125" s="102"/>
    </row>
    <row r="126" spans="2:32" ht="22.5" customHeight="1">
      <c r="B126" s="608" t="s">
        <v>604</v>
      </c>
      <c r="C126" s="605" t="s">
        <v>612</v>
      </c>
      <c r="D126" s="606" t="s">
        <v>196</v>
      </c>
      <c r="E126" s="605" t="s">
        <v>736</v>
      </c>
      <c r="F126" s="606" t="s">
        <v>347</v>
      </c>
      <c r="G126" s="824" t="s">
        <v>145</v>
      </c>
      <c r="H126" s="824" t="s">
        <v>145</v>
      </c>
      <c r="I126" s="824" t="s">
        <v>145</v>
      </c>
      <c r="J126" s="824" t="s">
        <v>145</v>
      </c>
      <c r="L126" s="346">
        <v>111</v>
      </c>
      <c r="M126" s="346" t="s">
        <v>270</v>
      </c>
      <c r="N126" s="104">
        <f t="shared" si="24"/>
        <v>13</v>
      </c>
      <c r="O126" s="1050">
        <f>IFERROR(_xlfn.RANK.EQ(N126,$N$16:$N$194,0)+COUNTIF(N$16:N126,N126)-1,"-")</f>
        <v>84</v>
      </c>
      <c r="P126" s="1050"/>
      <c r="Q126" s="828">
        <f t="shared" si="25"/>
        <v>111</v>
      </c>
      <c r="R126" s="828" t="str">
        <f t="shared" si="26"/>
        <v>滝川市</v>
      </c>
      <c r="S126" s="941">
        <f t="shared" si="27"/>
        <v>0</v>
      </c>
      <c r="T126" s="104">
        <f t="shared" si="28"/>
        <v>255</v>
      </c>
      <c r="U126" s="1050">
        <f>IFERROR(_xlfn.RANK.EQ(T126,$T$16:$T$194,0)+COUNTIF(T$16:T126,T126)-1,"-")</f>
        <v>85</v>
      </c>
      <c r="V126" s="1050"/>
      <c r="W126" s="828">
        <f t="shared" si="29"/>
        <v>111</v>
      </c>
      <c r="X126" s="828" t="str">
        <f t="shared" si="30"/>
        <v>仁木町</v>
      </c>
      <c r="Y126" s="941">
        <f t="shared" si="31"/>
        <v>4</v>
      </c>
      <c r="Z126" s="104">
        <f t="shared" si="32"/>
        <v>1900</v>
      </c>
      <c r="AA126" s="1050">
        <f>IFERROR(_xlfn.RANK.EQ(Z126,$Z$16:$Z$194,0)+COUNTIF(Z$16:Z126,Z126)-1,"-")</f>
        <v>113</v>
      </c>
      <c r="AB126" s="1050"/>
      <c r="AC126" s="828">
        <f t="shared" si="33"/>
        <v>105</v>
      </c>
      <c r="AD126" s="828" t="str">
        <f t="shared" si="34"/>
        <v>当麻町</v>
      </c>
      <c r="AE126" s="959">
        <f t="shared" si="35"/>
        <v>2000</v>
      </c>
      <c r="AF126" s="102"/>
    </row>
    <row r="127" spans="2:32" ht="22.5" customHeight="1">
      <c r="B127" s="608" t="s">
        <v>604</v>
      </c>
      <c r="C127" s="605" t="s">
        <v>612</v>
      </c>
      <c r="D127" s="606" t="s">
        <v>196</v>
      </c>
      <c r="E127" s="605" t="s">
        <v>737</v>
      </c>
      <c r="F127" s="606" t="s">
        <v>292</v>
      </c>
      <c r="G127" s="824" t="s">
        <v>888</v>
      </c>
      <c r="H127" s="824" t="s">
        <v>888</v>
      </c>
      <c r="I127" s="824" t="s">
        <v>888</v>
      </c>
      <c r="J127" s="824" t="s">
        <v>888</v>
      </c>
      <c r="L127" s="346">
        <v>112</v>
      </c>
      <c r="M127" s="346" t="s">
        <v>305</v>
      </c>
      <c r="N127" s="104" t="str">
        <f t="shared" si="24"/>
        <v>-</v>
      </c>
      <c r="O127" s="1050" t="str">
        <f>IFERROR(_xlfn.RANK.EQ(N127,$N$16:$N$194,0)+COUNTIF(N$16:N127,N127)-1,"-")</f>
        <v>-</v>
      </c>
      <c r="P127" s="1050"/>
      <c r="Q127" s="828">
        <f t="shared" si="25"/>
        <v>111</v>
      </c>
      <c r="R127" s="828" t="str">
        <f t="shared" si="26"/>
        <v>長万部町</v>
      </c>
      <c r="S127" s="941">
        <f t="shared" si="27"/>
        <v>0</v>
      </c>
      <c r="T127" s="104" t="str">
        <f t="shared" si="28"/>
        <v>-</v>
      </c>
      <c r="U127" s="1050" t="str">
        <f>IFERROR(_xlfn.RANK.EQ(T127,$T$16:$T$194,0)+COUNTIF(T$16:T127,T127)-1,"-")</f>
        <v>-</v>
      </c>
      <c r="V127" s="1050"/>
      <c r="W127" s="828">
        <f t="shared" si="29"/>
        <v>111</v>
      </c>
      <c r="X127" s="828" t="str">
        <f t="shared" si="30"/>
        <v>中川町</v>
      </c>
      <c r="Y127" s="941">
        <f t="shared" si="31"/>
        <v>4</v>
      </c>
      <c r="Z127" s="104" t="str">
        <f t="shared" si="32"/>
        <v>-</v>
      </c>
      <c r="AA127" s="1050" t="str">
        <f>IFERROR(_xlfn.RANK.EQ(Z127,$Z$16:$Z$194,0)+COUNTIF(Z$16:Z127,Z127)-1,"-")</f>
        <v>-</v>
      </c>
      <c r="AB127" s="1050"/>
      <c r="AC127" s="828">
        <f t="shared" si="33"/>
        <v>105</v>
      </c>
      <c r="AD127" s="828" t="str">
        <f t="shared" si="34"/>
        <v>中川町</v>
      </c>
      <c r="AE127" s="959">
        <f t="shared" si="35"/>
        <v>2000</v>
      </c>
      <c r="AF127" s="102"/>
    </row>
    <row r="128" spans="2:32" ht="22.5" customHeight="1">
      <c r="B128" s="608" t="s">
        <v>604</v>
      </c>
      <c r="C128" s="605" t="s">
        <v>612</v>
      </c>
      <c r="D128" s="606" t="s">
        <v>196</v>
      </c>
      <c r="E128" s="605" t="s">
        <v>738</v>
      </c>
      <c r="F128" s="606" t="s">
        <v>275</v>
      </c>
      <c r="G128" s="824" t="s">
        <v>145</v>
      </c>
      <c r="H128" s="824" t="s">
        <v>145</v>
      </c>
      <c r="I128" s="824" t="s">
        <v>145</v>
      </c>
      <c r="J128" s="824" t="s">
        <v>145</v>
      </c>
      <c r="L128" s="346">
        <v>113</v>
      </c>
      <c r="M128" s="346" t="s">
        <v>341</v>
      </c>
      <c r="N128" s="104" t="str">
        <f t="shared" si="24"/>
        <v>-</v>
      </c>
      <c r="O128" s="1050" t="str">
        <f>IFERROR(_xlfn.RANK.EQ(N128,$N$16:$N$194,0)+COUNTIF(N$16:N128,N128)-1,"-")</f>
        <v>-</v>
      </c>
      <c r="P128" s="1050"/>
      <c r="Q128" s="828">
        <f t="shared" si="25"/>
        <v>111</v>
      </c>
      <c r="R128" s="828" t="str">
        <f t="shared" si="26"/>
        <v>仁木町</v>
      </c>
      <c r="S128" s="941">
        <f t="shared" si="27"/>
        <v>0</v>
      </c>
      <c r="T128" s="104" t="str">
        <f t="shared" si="28"/>
        <v>-</v>
      </c>
      <c r="U128" s="1050" t="str">
        <f>IFERROR(_xlfn.RANK.EQ(T128,$T$16:$T$194,0)+COUNTIF(T$16:T128,T128)-1,"-")</f>
        <v>-</v>
      </c>
      <c r="V128" s="1050"/>
      <c r="W128" s="828">
        <f t="shared" si="29"/>
        <v>111</v>
      </c>
      <c r="X128" s="828" t="str">
        <f t="shared" si="30"/>
        <v>滝上町</v>
      </c>
      <c r="Y128" s="941">
        <f t="shared" si="31"/>
        <v>4</v>
      </c>
      <c r="Z128" s="104" t="str">
        <f t="shared" si="32"/>
        <v>-</v>
      </c>
      <c r="AA128" s="1050" t="str">
        <f>IFERROR(_xlfn.RANK.EQ(Z128,$Z$16:$Z$194,0)+COUNTIF(Z$16:Z128,Z128)-1,"-")</f>
        <v>-</v>
      </c>
      <c r="AB128" s="1050"/>
      <c r="AC128" s="828">
        <f t="shared" si="33"/>
        <v>113</v>
      </c>
      <c r="AD128" s="828" t="str">
        <f t="shared" si="34"/>
        <v>遠別町</v>
      </c>
      <c r="AE128" s="959">
        <f t="shared" si="35"/>
        <v>1900</v>
      </c>
      <c r="AF128" s="102"/>
    </row>
    <row r="129" spans="2:48" ht="22.5" customHeight="1">
      <c r="B129" s="608" t="s">
        <v>604</v>
      </c>
      <c r="C129" s="605" t="s">
        <v>612</v>
      </c>
      <c r="D129" s="606" t="s">
        <v>196</v>
      </c>
      <c r="E129" s="605" t="s">
        <v>739</v>
      </c>
      <c r="F129" s="606" t="s">
        <v>371</v>
      </c>
      <c r="G129" s="824" t="s">
        <v>145</v>
      </c>
      <c r="H129" s="824" t="s">
        <v>145</v>
      </c>
      <c r="I129" s="824" t="s">
        <v>145</v>
      </c>
      <c r="J129" s="824" t="s">
        <v>145</v>
      </c>
      <c r="L129" s="346">
        <v>114</v>
      </c>
      <c r="M129" s="346" t="s">
        <v>340</v>
      </c>
      <c r="N129" s="104" t="str">
        <f t="shared" si="24"/>
        <v>-</v>
      </c>
      <c r="O129" s="1050" t="str">
        <f>IFERROR(_xlfn.RANK.EQ(N129,$N$16:$N$194,0)+COUNTIF(N$16:N129,N129)-1,"-")</f>
        <v>-</v>
      </c>
      <c r="P129" s="1050"/>
      <c r="Q129" s="828">
        <f t="shared" si="25"/>
        <v>111</v>
      </c>
      <c r="R129" s="828" t="str">
        <f t="shared" si="26"/>
        <v>中川町</v>
      </c>
      <c r="S129" s="941">
        <f t="shared" si="27"/>
        <v>0</v>
      </c>
      <c r="T129" s="104" t="str">
        <f t="shared" si="28"/>
        <v>-</v>
      </c>
      <c r="U129" s="1050" t="str">
        <f>IFERROR(_xlfn.RANK.EQ(T129,$T$16:$T$194,0)+COUNTIF(T$16:T129,T129)-1,"-")</f>
        <v>-</v>
      </c>
      <c r="V129" s="1050"/>
      <c r="W129" s="828">
        <f t="shared" si="29"/>
        <v>114</v>
      </c>
      <c r="X129" s="828" t="str">
        <f t="shared" si="30"/>
        <v>長万部町</v>
      </c>
      <c r="Y129" s="941">
        <f t="shared" si="31"/>
        <v>2</v>
      </c>
      <c r="Z129" s="104" t="str">
        <f t="shared" si="32"/>
        <v>-</v>
      </c>
      <c r="AA129" s="1050" t="str">
        <f>IFERROR(_xlfn.RANK.EQ(Z129,$Z$16:$Z$194,0)+COUNTIF(Z$16:Z129,Z129)-1,"-")</f>
        <v>-</v>
      </c>
      <c r="AB129" s="1050"/>
      <c r="AC129" s="828">
        <f t="shared" si="33"/>
        <v>114</v>
      </c>
      <c r="AD129" s="828" t="str">
        <f t="shared" si="34"/>
        <v>島牧村</v>
      </c>
      <c r="AE129" s="959">
        <f t="shared" si="35"/>
        <v>1600</v>
      </c>
      <c r="AF129" s="102"/>
    </row>
    <row r="130" spans="2:48" ht="22.5" customHeight="1">
      <c r="B130" s="608" t="s">
        <v>604</v>
      </c>
      <c r="C130" s="605" t="s">
        <v>612</v>
      </c>
      <c r="D130" s="606" t="s">
        <v>196</v>
      </c>
      <c r="E130" s="605" t="s">
        <v>740</v>
      </c>
      <c r="F130" s="606" t="s">
        <v>372</v>
      </c>
      <c r="G130" s="824" t="s">
        <v>145</v>
      </c>
      <c r="H130" s="824" t="s">
        <v>145</v>
      </c>
      <c r="I130" s="824" t="s">
        <v>145</v>
      </c>
      <c r="J130" s="824" t="s">
        <v>145</v>
      </c>
      <c r="L130" s="346">
        <v>115</v>
      </c>
      <c r="M130" s="346" t="s">
        <v>347</v>
      </c>
      <c r="N130" s="104" t="str">
        <f t="shared" si="24"/>
        <v>-</v>
      </c>
      <c r="O130" s="1050" t="str">
        <f>IFERROR(_xlfn.RANK.EQ(N130,$N$16:$N$194,0)+COUNTIF(N$16:N130,N130)-1,"-")</f>
        <v>-</v>
      </c>
      <c r="P130" s="1050"/>
      <c r="Q130" s="828" t="str">
        <f t="shared" si="25"/>
        <v>-</v>
      </c>
      <c r="R130" s="828" t="str">
        <f t="shared" si="26"/>
        <v>-</v>
      </c>
      <c r="S130" s="941" t="str">
        <f t="shared" si="27"/>
        <v>-</v>
      </c>
      <c r="T130" s="104" t="str">
        <f t="shared" si="28"/>
        <v>-</v>
      </c>
      <c r="U130" s="1050" t="str">
        <f>IFERROR(_xlfn.RANK.EQ(T130,$T$16:$T$194,0)+COUNTIF(T$16:T130,T130)-1,"-")</f>
        <v>-</v>
      </c>
      <c r="V130" s="1050"/>
      <c r="W130" s="828" t="str">
        <f t="shared" si="29"/>
        <v>-</v>
      </c>
      <c r="X130" s="828" t="str">
        <f t="shared" si="30"/>
        <v>-</v>
      </c>
      <c r="Y130" s="941" t="str">
        <f t="shared" si="31"/>
        <v>-</v>
      </c>
      <c r="Z130" s="104" t="str">
        <f t="shared" si="32"/>
        <v>-</v>
      </c>
      <c r="AA130" s="1050" t="str">
        <f>IFERROR(_xlfn.RANK.EQ(Z130,$Z$16:$Z$194,0)+COUNTIF(Z$16:Z130,Z130)-1,"-")</f>
        <v>-</v>
      </c>
      <c r="AB130" s="1050"/>
      <c r="AC130" s="828">
        <f t="shared" si="33"/>
        <v>115</v>
      </c>
      <c r="AD130" s="828" t="str">
        <f t="shared" si="34"/>
        <v>初山別村</v>
      </c>
      <c r="AE130" s="959">
        <f t="shared" si="35"/>
        <v>1380</v>
      </c>
      <c r="AF130" s="102"/>
      <c r="AH130" s="4"/>
    </row>
    <row r="131" spans="2:48" ht="22.5" customHeight="1">
      <c r="B131" s="608" t="s">
        <v>604</v>
      </c>
      <c r="C131" s="605" t="s">
        <v>612</v>
      </c>
      <c r="D131" s="606" t="s">
        <v>196</v>
      </c>
      <c r="E131" s="605" t="s">
        <v>741</v>
      </c>
      <c r="F131" s="606" t="s">
        <v>373</v>
      </c>
      <c r="G131" s="824" t="s">
        <v>145</v>
      </c>
      <c r="H131" s="824" t="s">
        <v>145</v>
      </c>
      <c r="I131" s="824" t="s">
        <v>145</v>
      </c>
      <c r="J131" s="824" t="s">
        <v>145</v>
      </c>
      <c r="L131" s="346">
        <v>116</v>
      </c>
      <c r="M131" s="346" t="s">
        <v>292</v>
      </c>
      <c r="N131" s="104" t="str">
        <f t="shared" si="24"/>
        <v>x</v>
      </c>
      <c r="O131" s="1050" t="str">
        <f>IFERROR(_xlfn.RANK.EQ(N131,$N$16:$N$194,0)+COUNTIF(N$16:N131,N131)-1,"-")</f>
        <v>-</v>
      </c>
      <c r="P131" s="1050"/>
      <c r="Q131" s="828" t="str">
        <f t="shared" si="25"/>
        <v>-</v>
      </c>
      <c r="R131" s="828" t="str">
        <f t="shared" si="26"/>
        <v>-</v>
      </c>
      <c r="S131" s="941" t="str">
        <f t="shared" si="27"/>
        <v>-</v>
      </c>
      <c r="T131" s="104" t="str">
        <f t="shared" si="28"/>
        <v>x</v>
      </c>
      <c r="U131" s="1050" t="str">
        <f>IFERROR(_xlfn.RANK.EQ(T131,$T$16:$T$194,0)+COUNTIF(T$16:T131,T131)-1,"-")</f>
        <v>-</v>
      </c>
      <c r="V131" s="1050"/>
      <c r="W131" s="828" t="str">
        <f t="shared" si="29"/>
        <v>-</v>
      </c>
      <c r="X131" s="828" t="str">
        <f t="shared" si="30"/>
        <v>-</v>
      </c>
      <c r="Y131" s="941" t="str">
        <f t="shared" si="31"/>
        <v>-</v>
      </c>
      <c r="Z131" s="104" t="str">
        <f t="shared" si="32"/>
        <v>x</v>
      </c>
      <c r="AA131" s="1050" t="str">
        <f>IFERROR(_xlfn.RANK.EQ(Z131,$Z$16:$Z$194,0)+COUNTIF(Z$16:Z131,Z131)-1,"-")</f>
        <v>-</v>
      </c>
      <c r="AB131" s="1050"/>
      <c r="AC131" s="828">
        <f t="shared" si="33"/>
        <v>116</v>
      </c>
      <c r="AD131" s="828" t="str">
        <f t="shared" si="34"/>
        <v>新ひだか町</v>
      </c>
      <c r="AE131" s="959">
        <f t="shared" si="35"/>
        <v>1170</v>
      </c>
      <c r="AF131" s="102"/>
    </row>
    <row r="132" spans="2:48" ht="22.5" customHeight="1">
      <c r="B132" s="608" t="s">
        <v>604</v>
      </c>
      <c r="C132" s="605" t="s">
        <v>612</v>
      </c>
      <c r="D132" s="606" t="s">
        <v>196</v>
      </c>
      <c r="E132" s="605" t="s">
        <v>742</v>
      </c>
      <c r="F132" s="606" t="s">
        <v>326</v>
      </c>
      <c r="G132" s="824" t="s">
        <v>888</v>
      </c>
      <c r="H132" s="824" t="s">
        <v>888</v>
      </c>
      <c r="I132" s="824" t="s">
        <v>888</v>
      </c>
      <c r="J132" s="824" t="s">
        <v>888</v>
      </c>
      <c r="L132" s="346">
        <v>117</v>
      </c>
      <c r="M132" s="346" t="s">
        <v>275</v>
      </c>
      <c r="N132" s="104" t="str">
        <f t="shared" si="24"/>
        <v>-</v>
      </c>
      <c r="O132" s="1050" t="str">
        <f>IFERROR(_xlfn.RANK.EQ(N132,$N$16:$N$194,0)+COUNTIF(N$16:N132,N132)-1,"-")</f>
        <v>-</v>
      </c>
      <c r="P132" s="1050"/>
      <c r="Q132" s="828" t="str">
        <f t="shared" si="25"/>
        <v>-</v>
      </c>
      <c r="R132" s="828" t="str">
        <f t="shared" si="26"/>
        <v>-</v>
      </c>
      <c r="S132" s="941" t="str">
        <f t="shared" si="27"/>
        <v>-</v>
      </c>
      <c r="T132" s="104" t="str">
        <f t="shared" si="28"/>
        <v>-</v>
      </c>
      <c r="U132" s="1050" t="str">
        <f>IFERROR(_xlfn.RANK.EQ(T132,$T$16:$T$194,0)+COUNTIF(T$16:T132,T132)-1,"-")</f>
        <v>-</v>
      </c>
      <c r="V132" s="1050"/>
      <c r="W132" s="828" t="str">
        <f t="shared" si="29"/>
        <v>-</v>
      </c>
      <c r="X132" s="828" t="str">
        <f t="shared" si="30"/>
        <v>-</v>
      </c>
      <c r="Y132" s="941" t="str">
        <f t="shared" si="31"/>
        <v>-</v>
      </c>
      <c r="Z132" s="104" t="str">
        <f t="shared" si="32"/>
        <v>-</v>
      </c>
      <c r="AA132" s="1050" t="str">
        <f>IFERROR(_xlfn.RANK.EQ(Z132,$Z$16:$Z$194,0)+COUNTIF(Z$16:Z132,Z132)-1,"-")</f>
        <v>-</v>
      </c>
      <c r="AB132" s="1050"/>
      <c r="AC132" s="828">
        <f t="shared" si="33"/>
        <v>117</v>
      </c>
      <c r="AD132" s="828" t="str">
        <f t="shared" si="34"/>
        <v>赤平市</v>
      </c>
      <c r="AE132" s="959">
        <f t="shared" si="35"/>
        <v>1000</v>
      </c>
      <c r="AF132" s="102"/>
      <c r="AG132" s="4"/>
      <c r="AI132" s="4"/>
      <c r="AJ132" s="4"/>
      <c r="AK132" s="4"/>
      <c r="AL132" s="4"/>
      <c r="AM132" s="4"/>
      <c r="AN132" s="4"/>
    </row>
    <row r="133" spans="2:48" ht="22.5" customHeight="1">
      <c r="B133" s="608" t="s">
        <v>604</v>
      </c>
      <c r="C133" s="605" t="s">
        <v>614</v>
      </c>
      <c r="D133" s="606" t="s">
        <v>186</v>
      </c>
      <c r="E133" s="605" t="s">
        <v>743</v>
      </c>
      <c r="F133" s="606" t="s">
        <v>214</v>
      </c>
      <c r="G133" s="824">
        <v>1710</v>
      </c>
      <c r="H133" s="824">
        <v>4240</v>
      </c>
      <c r="I133" s="824">
        <v>72400</v>
      </c>
      <c r="J133" s="824">
        <v>61100</v>
      </c>
      <c r="L133" s="346">
        <v>118</v>
      </c>
      <c r="M133" s="346" t="s">
        <v>371</v>
      </c>
      <c r="N133" s="104" t="str">
        <f t="shared" si="24"/>
        <v>-</v>
      </c>
      <c r="O133" s="1050" t="str">
        <f>IFERROR(_xlfn.RANK.EQ(N133,$N$16:$N$194,0)+COUNTIF(N$16:N133,N133)-1,"-")</f>
        <v>-</v>
      </c>
      <c r="P133" s="1050"/>
      <c r="Q133" s="828" t="str">
        <f t="shared" si="25"/>
        <v>-</v>
      </c>
      <c r="R133" s="828" t="str">
        <f t="shared" si="26"/>
        <v>-</v>
      </c>
      <c r="S133" s="941" t="str">
        <f t="shared" si="27"/>
        <v>-</v>
      </c>
      <c r="T133" s="104" t="str">
        <f t="shared" si="28"/>
        <v>-</v>
      </c>
      <c r="U133" s="1050" t="str">
        <f>IFERROR(_xlfn.RANK.EQ(T133,$T$16:$T$194,0)+COUNTIF(T$16:T133,T133)-1,"-")</f>
        <v>-</v>
      </c>
      <c r="V133" s="1050"/>
      <c r="W133" s="828" t="str">
        <f t="shared" si="29"/>
        <v>-</v>
      </c>
      <c r="X133" s="828" t="str">
        <f t="shared" si="30"/>
        <v>-</v>
      </c>
      <c r="Y133" s="941" t="str">
        <f t="shared" si="31"/>
        <v>-</v>
      </c>
      <c r="Z133" s="104" t="str">
        <f t="shared" si="32"/>
        <v>-</v>
      </c>
      <c r="AA133" s="1050" t="str">
        <f>IFERROR(_xlfn.RANK.EQ(Z133,$Z$16:$Z$194,0)+COUNTIF(Z$16:Z133,Z133)-1,"-")</f>
        <v>-</v>
      </c>
      <c r="AB133" s="1050"/>
      <c r="AC133" s="828">
        <f t="shared" si="33"/>
        <v>118</v>
      </c>
      <c r="AD133" s="828" t="str">
        <f t="shared" si="34"/>
        <v>滝上町</v>
      </c>
      <c r="AE133" s="959">
        <f t="shared" si="35"/>
        <v>500</v>
      </c>
      <c r="AF133" s="102"/>
      <c r="AO133" s="4"/>
      <c r="AP133" s="4"/>
      <c r="AQ133" s="4"/>
      <c r="AR133" s="4"/>
      <c r="AS133" s="4"/>
      <c r="AT133" s="4"/>
      <c r="AU133" s="4"/>
      <c r="AV133" s="4"/>
    </row>
    <row r="134" spans="2:48" s="4" customFormat="1" ht="22.5" customHeight="1">
      <c r="B134" s="608" t="s">
        <v>604</v>
      </c>
      <c r="C134" s="605" t="s">
        <v>614</v>
      </c>
      <c r="D134" s="606" t="s">
        <v>186</v>
      </c>
      <c r="E134" s="605" t="s">
        <v>744</v>
      </c>
      <c r="F134" s="606" t="s">
        <v>205</v>
      </c>
      <c r="G134" s="824">
        <v>2390</v>
      </c>
      <c r="H134" s="824">
        <v>4240</v>
      </c>
      <c r="I134" s="824">
        <v>101200</v>
      </c>
      <c r="J134" s="824">
        <v>96000</v>
      </c>
      <c r="L134" s="346">
        <v>119</v>
      </c>
      <c r="M134" s="346" t="s">
        <v>372</v>
      </c>
      <c r="N134" s="104" t="str">
        <f t="shared" si="24"/>
        <v>-</v>
      </c>
      <c r="O134" s="1050" t="str">
        <f>IFERROR(_xlfn.RANK.EQ(N134,$N$16:$N$194,0)+COUNTIF(N$16:N134,N134)-1,"-")</f>
        <v>-</v>
      </c>
      <c r="P134" s="1050"/>
      <c r="Q134" s="828" t="str">
        <f t="shared" si="25"/>
        <v>-</v>
      </c>
      <c r="R134" s="828" t="str">
        <f t="shared" si="26"/>
        <v>-</v>
      </c>
      <c r="S134" s="941" t="str">
        <f t="shared" si="27"/>
        <v>-</v>
      </c>
      <c r="T134" s="104" t="str">
        <f t="shared" si="28"/>
        <v>-</v>
      </c>
      <c r="U134" s="1050" t="str">
        <f>IFERROR(_xlfn.RANK.EQ(T134,$T$16:$T$194,0)+COUNTIF(T$16:T134,T134)-1,"-")</f>
        <v>-</v>
      </c>
      <c r="V134" s="1050"/>
      <c r="W134" s="828" t="str">
        <f t="shared" si="29"/>
        <v>-</v>
      </c>
      <c r="X134" s="828" t="str">
        <f t="shared" si="30"/>
        <v>-</v>
      </c>
      <c r="Y134" s="941" t="str">
        <f t="shared" si="31"/>
        <v>-</v>
      </c>
      <c r="Z134" s="104" t="str">
        <f t="shared" si="32"/>
        <v>-</v>
      </c>
      <c r="AA134" s="1050" t="str">
        <f>IFERROR(_xlfn.RANK.EQ(Z134,$Z$16:$Z$194,0)+COUNTIF(Z$16:Z134,Z134)-1,"-")</f>
        <v>-</v>
      </c>
      <c r="AB134" s="1050"/>
      <c r="AC134" s="828" t="str">
        <f t="shared" si="33"/>
        <v>-</v>
      </c>
      <c r="AD134" s="828" t="str">
        <f t="shared" si="34"/>
        <v>-</v>
      </c>
      <c r="AE134" s="959" t="str">
        <f t="shared" si="35"/>
        <v>-</v>
      </c>
      <c r="AF134" s="102"/>
      <c r="AG134" s="1"/>
      <c r="AH134" s="1"/>
      <c r="AI134" s="1"/>
      <c r="AJ134" s="1"/>
      <c r="AK134" s="1"/>
      <c r="AL134" s="1"/>
      <c r="AM134" s="1"/>
      <c r="AN134" s="1"/>
      <c r="AO134" s="1"/>
      <c r="AP134" s="1"/>
      <c r="AQ134" s="1"/>
      <c r="AR134" s="1"/>
      <c r="AS134" s="1"/>
      <c r="AT134" s="1"/>
      <c r="AU134" s="1"/>
      <c r="AV134" s="1"/>
    </row>
    <row r="135" spans="2:48" ht="22.5" customHeight="1">
      <c r="B135" s="608" t="s">
        <v>604</v>
      </c>
      <c r="C135" s="605" t="s">
        <v>614</v>
      </c>
      <c r="D135" s="606" t="s">
        <v>186</v>
      </c>
      <c r="E135" s="605" t="s">
        <v>745</v>
      </c>
      <c r="F135" s="606" t="s">
        <v>321</v>
      </c>
      <c r="G135" s="824" t="s">
        <v>145</v>
      </c>
      <c r="H135" s="824" t="s">
        <v>145</v>
      </c>
      <c r="I135" s="824" t="s">
        <v>145</v>
      </c>
      <c r="J135" s="824" t="s">
        <v>145</v>
      </c>
      <c r="L135" s="346">
        <v>120</v>
      </c>
      <c r="M135" s="346" t="s">
        <v>373</v>
      </c>
      <c r="N135" s="104" t="str">
        <f t="shared" si="24"/>
        <v>-</v>
      </c>
      <c r="O135" s="1050" t="str">
        <f>IFERROR(_xlfn.RANK.EQ(N135,$N$16:$N$194,0)+COUNTIF(N$16:N135,N135)-1,"-")</f>
        <v>-</v>
      </c>
      <c r="P135" s="1050"/>
      <c r="Q135" s="828" t="str">
        <f t="shared" si="25"/>
        <v>-</v>
      </c>
      <c r="R135" s="828" t="str">
        <f t="shared" si="26"/>
        <v>-</v>
      </c>
      <c r="S135" s="941" t="str">
        <f t="shared" si="27"/>
        <v>-</v>
      </c>
      <c r="T135" s="104" t="str">
        <f t="shared" si="28"/>
        <v>-</v>
      </c>
      <c r="U135" s="1050" t="str">
        <f>IFERROR(_xlfn.RANK.EQ(T135,$T$16:$T$194,0)+COUNTIF(T$16:T135,T135)-1,"-")</f>
        <v>-</v>
      </c>
      <c r="V135" s="1050"/>
      <c r="W135" s="828" t="str">
        <f t="shared" si="29"/>
        <v>-</v>
      </c>
      <c r="X135" s="828" t="str">
        <f t="shared" si="30"/>
        <v>-</v>
      </c>
      <c r="Y135" s="941" t="str">
        <f t="shared" si="31"/>
        <v>-</v>
      </c>
      <c r="Z135" s="104" t="str">
        <f t="shared" si="32"/>
        <v>-</v>
      </c>
      <c r="AA135" s="1050" t="str">
        <f>IFERROR(_xlfn.RANK.EQ(Z135,$Z$16:$Z$194,0)+COUNTIF(Z$16:Z135,Z135)-1,"-")</f>
        <v>-</v>
      </c>
      <c r="AB135" s="1050"/>
      <c r="AC135" s="828" t="str">
        <f t="shared" si="33"/>
        <v>-</v>
      </c>
      <c r="AD135" s="828" t="str">
        <f t="shared" si="34"/>
        <v>-</v>
      </c>
      <c r="AE135" s="959" t="str">
        <f t="shared" si="35"/>
        <v>-</v>
      </c>
      <c r="AF135" s="102"/>
    </row>
    <row r="136" spans="2:48" ht="22.5" customHeight="1">
      <c r="B136" s="608" t="s">
        <v>604</v>
      </c>
      <c r="C136" s="605" t="s">
        <v>614</v>
      </c>
      <c r="D136" s="606" t="s">
        <v>186</v>
      </c>
      <c r="E136" s="605" t="s">
        <v>746</v>
      </c>
      <c r="F136" s="606" t="s">
        <v>254</v>
      </c>
      <c r="G136" s="824">
        <v>1320</v>
      </c>
      <c r="H136" s="824">
        <v>3920</v>
      </c>
      <c r="I136" s="824">
        <v>51800</v>
      </c>
      <c r="J136" s="824">
        <v>47600</v>
      </c>
      <c r="L136" s="346">
        <v>121</v>
      </c>
      <c r="M136" s="346" t="s">
        <v>326</v>
      </c>
      <c r="N136" s="104" t="str">
        <f t="shared" si="24"/>
        <v>x</v>
      </c>
      <c r="O136" s="1050" t="str">
        <f>IFERROR(_xlfn.RANK.EQ(N136,$N$16:$N$194,0)+COUNTIF(N$16:N136,N136)-1,"-")</f>
        <v>-</v>
      </c>
      <c r="P136" s="1050"/>
      <c r="Q136" s="828" t="str">
        <f t="shared" si="25"/>
        <v>-</v>
      </c>
      <c r="R136" s="828" t="str">
        <f t="shared" si="26"/>
        <v>-</v>
      </c>
      <c r="S136" s="941" t="str">
        <f t="shared" si="27"/>
        <v>-</v>
      </c>
      <c r="T136" s="104" t="str">
        <f t="shared" si="28"/>
        <v>x</v>
      </c>
      <c r="U136" s="1050" t="str">
        <f>IFERROR(_xlfn.RANK.EQ(T136,$T$16:$T$194,0)+COUNTIF(T$16:T136,T136)-1,"-")</f>
        <v>-</v>
      </c>
      <c r="V136" s="1050"/>
      <c r="W136" s="828" t="str">
        <f t="shared" si="29"/>
        <v>-</v>
      </c>
      <c r="X136" s="828" t="str">
        <f t="shared" si="30"/>
        <v>-</v>
      </c>
      <c r="Y136" s="941" t="str">
        <f t="shared" si="31"/>
        <v>-</v>
      </c>
      <c r="Z136" s="104" t="str">
        <f t="shared" si="32"/>
        <v>x</v>
      </c>
      <c r="AA136" s="1050" t="str">
        <f>IFERROR(_xlfn.RANK.EQ(Z136,$Z$16:$Z$194,0)+COUNTIF(Z$16:Z136,Z136)-1,"-")</f>
        <v>-</v>
      </c>
      <c r="AB136" s="1050"/>
      <c r="AC136" s="828" t="str">
        <f t="shared" si="33"/>
        <v>-</v>
      </c>
      <c r="AD136" s="828" t="str">
        <f t="shared" si="34"/>
        <v>-</v>
      </c>
      <c r="AE136" s="959" t="str">
        <f t="shared" si="35"/>
        <v>-</v>
      </c>
      <c r="AF136" s="102"/>
    </row>
    <row r="137" spans="2:48" ht="22.5" customHeight="1">
      <c r="B137" s="608" t="s">
        <v>604</v>
      </c>
      <c r="C137" s="605" t="s">
        <v>614</v>
      </c>
      <c r="D137" s="606" t="s">
        <v>186</v>
      </c>
      <c r="E137" s="605" t="s">
        <v>747</v>
      </c>
      <c r="F137" s="606" t="s">
        <v>287</v>
      </c>
      <c r="G137" s="824">
        <v>516</v>
      </c>
      <c r="H137" s="824">
        <v>4100</v>
      </c>
      <c r="I137" s="824">
        <v>21200</v>
      </c>
      <c r="J137" s="824">
        <v>18400</v>
      </c>
      <c r="L137" s="346">
        <v>122</v>
      </c>
      <c r="M137" s="346" t="s">
        <v>254</v>
      </c>
      <c r="N137" s="104">
        <f t="shared" si="24"/>
        <v>1320</v>
      </c>
      <c r="O137" s="1050">
        <f>IFERROR(_xlfn.RANK.EQ(N137,$N$16:$N$194,0)+COUNTIF(N$16:N137,N137)-1,"-")</f>
        <v>13</v>
      </c>
      <c r="P137" s="1050"/>
      <c r="Q137" s="828" t="str">
        <f t="shared" si="25"/>
        <v>-</v>
      </c>
      <c r="R137" s="828" t="str">
        <f t="shared" si="26"/>
        <v>-</v>
      </c>
      <c r="S137" s="941" t="str">
        <f t="shared" si="27"/>
        <v>-</v>
      </c>
      <c r="T137" s="104">
        <f t="shared" si="28"/>
        <v>51800</v>
      </c>
      <c r="U137" s="1050">
        <f>IFERROR(_xlfn.RANK.EQ(T137,$T$16:$T$194,0)+COUNTIF(T$16:T137,T137)-1,"-")</f>
        <v>13</v>
      </c>
      <c r="V137" s="1050"/>
      <c r="W137" s="828" t="str">
        <f t="shared" si="29"/>
        <v>-</v>
      </c>
      <c r="X137" s="828" t="str">
        <f t="shared" si="30"/>
        <v>-</v>
      </c>
      <c r="Y137" s="941" t="str">
        <f t="shared" si="31"/>
        <v>-</v>
      </c>
      <c r="Z137" s="104">
        <f t="shared" si="32"/>
        <v>3920</v>
      </c>
      <c r="AA137" s="1050">
        <f>IFERROR(_xlfn.RANK.EQ(Z137,$Z$16:$Z$194,0)+COUNTIF(Z$16:Z137,Z137)-1,"-")</f>
        <v>27</v>
      </c>
      <c r="AB137" s="1050"/>
      <c r="AC137" s="828" t="str">
        <f t="shared" si="33"/>
        <v>-</v>
      </c>
      <c r="AD137" s="828" t="str">
        <f t="shared" si="34"/>
        <v>-</v>
      </c>
      <c r="AE137" s="959" t="str">
        <f t="shared" si="35"/>
        <v>-</v>
      </c>
      <c r="AF137" s="102"/>
    </row>
    <row r="138" spans="2:48" ht="22.5" customHeight="1">
      <c r="B138" s="608" t="s">
        <v>604</v>
      </c>
      <c r="C138" s="605" t="s">
        <v>614</v>
      </c>
      <c r="D138" s="606" t="s">
        <v>186</v>
      </c>
      <c r="E138" s="605" t="s">
        <v>748</v>
      </c>
      <c r="F138" s="606" t="s">
        <v>220</v>
      </c>
      <c r="G138" s="824">
        <v>2580</v>
      </c>
      <c r="H138" s="824">
        <v>4290</v>
      </c>
      <c r="I138" s="824">
        <v>110700</v>
      </c>
      <c r="J138" s="824">
        <v>106100</v>
      </c>
      <c r="L138" s="346">
        <v>123</v>
      </c>
      <c r="M138" s="346" t="s">
        <v>287</v>
      </c>
      <c r="N138" s="104">
        <f t="shared" si="24"/>
        <v>516</v>
      </c>
      <c r="O138" s="1050">
        <f>IFERROR(_xlfn.RANK.EQ(N138,$N$16:$N$194,0)+COUNTIF(N$16:N138,N138)-1,"-")</f>
        <v>26</v>
      </c>
      <c r="P138" s="1050"/>
      <c r="Q138" s="828" t="str">
        <f t="shared" si="25"/>
        <v>-</v>
      </c>
      <c r="R138" s="828" t="str">
        <f t="shared" si="26"/>
        <v>-</v>
      </c>
      <c r="S138" s="941" t="str">
        <f t="shared" si="27"/>
        <v>-</v>
      </c>
      <c r="T138" s="104">
        <f t="shared" si="28"/>
        <v>21200</v>
      </c>
      <c r="U138" s="1050">
        <f>IFERROR(_xlfn.RANK.EQ(T138,$T$16:$T$194,0)+COUNTIF(T$16:T138,T138)-1,"-")</f>
        <v>25</v>
      </c>
      <c r="V138" s="1050"/>
      <c r="W138" s="828" t="str">
        <f t="shared" si="29"/>
        <v>-</v>
      </c>
      <c r="X138" s="828" t="str">
        <f t="shared" si="30"/>
        <v>-</v>
      </c>
      <c r="Y138" s="941" t="str">
        <f t="shared" si="31"/>
        <v>-</v>
      </c>
      <c r="Z138" s="104">
        <f t="shared" si="32"/>
        <v>4100</v>
      </c>
      <c r="AA138" s="1050">
        <f>IFERROR(_xlfn.RANK.EQ(Z138,$Z$16:$Z$194,0)+COUNTIF(Z$16:Z138,Z138)-1,"-")</f>
        <v>15</v>
      </c>
      <c r="AB138" s="1050"/>
      <c r="AC138" s="828" t="str">
        <f t="shared" si="33"/>
        <v>-</v>
      </c>
      <c r="AD138" s="828" t="str">
        <f t="shared" si="34"/>
        <v>-</v>
      </c>
      <c r="AE138" s="959" t="str">
        <f t="shared" si="35"/>
        <v>-</v>
      </c>
      <c r="AF138" s="102"/>
    </row>
    <row r="139" spans="2:48" ht="22.5" customHeight="1">
      <c r="B139" s="608" t="s">
        <v>604</v>
      </c>
      <c r="C139" s="605" t="s">
        <v>614</v>
      </c>
      <c r="D139" s="606" t="s">
        <v>186</v>
      </c>
      <c r="E139" s="605" t="s">
        <v>749</v>
      </c>
      <c r="F139" s="606" t="s">
        <v>218</v>
      </c>
      <c r="G139" s="824">
        <v>1840</v>
      </c>
      <c r="H139" s="824">
        <v>3980</v>
      </c>
      <c r="I139" s="824">
        <v>73000</v>
      </c>
      <c r="J139" s="824">
        <v>68800</v>
      </c>
      <c r="L139" s="346">
        <v>124</v>
      </c>
      <c r="M139" s="346" t="s">
        <v>220</v>
      </c>
      <c r="N139" s="104">
        <f t="shared" si="24"/>
        <v>2580</v>
      </c>
      <c r="O139" s="1050">
        <f>IFERROR(_xlfn.RANK.EQ(N139,$N$16:$N$194,0)+COUNTIF(N$16:N139,N139)-1,"-")</f>
        <v>3</v>
      </c>
      <c r="P139" s="1050"/>
      <c r="Q139" s="828" t="str">
        <f t="shared" si="25"/>
        <v>-</v>
      </c>
      <c r="R139" s="828" t="str">
        <f t="shared" si="26"/>
        <v>-</v>
      </c>
      <c r="S139" s="941" t="str">
        <f t="shared" si="27"/>
        <v>-</v>
      </c>
      <c r="T139" s="104">
        <f t="shared" si="28"/>
        <v>110700</v>
      </c>
      <c r="U139" s="1050">
        <f>IFERROR(_xlfn.RANK.EQ(T139,$T$16:$T$194,0)+COUNTIF(T$16:T139,T139)-1,"-")</f>
        <v>3</v>
      </c>
      <c r="V139" s="1050"/>
      <c r="W139" s="828" t="str">
        <f t="shared" si="29"/>
        <v>-</v>
      </c>
      <c r="X139" s="828" t="str">
        <f t="shared" si="30"/>
        <v>-</v>
      </c>
      <c r="Y139" s="941" t="str">
        <f t="shared" si="31"/>
        <v>-</v>
      </c>
      <c r="Z139" s="104">
        <f t="shared" si="32"/>
        <v>4290</v>
      </c>
      <c r="AA139" s="1050">
        <f>IFERROR(_xlfn.RANK.EQ(Z139,$Z$16:$Z$194,0)+COUNTIF(Z$16:Z139,Z139)-1,"-")</f>
        <v>7</v>
      </c>
      <c r="AB139" s="1050"/>
      <c r="AC139" s="828" t="str">
        <f t="shared" si="33"/>
        <v>-</v>
      </c>
      <c r="AD139" s="828" t="str">
        <f t="shared" si="34"/>
        <v>-</v>
      </c>
      <c r="AE139" s="959" t="str">
        <f t="shared" si="35"/>
        <v>-</v>
      </c>
      <c r="AF139" s="102"/>
    </row>
    <row r="140" spans="2:48" ht="22.5" customHeight="1">
      <c r="B140" s="608" t="s">
        <v>604</v>
      </c>
      <c r="C140" s="605" t="s">
        <v>614</v>
      </c>
      <c r="D140" s="606" t="s">
        <v>186</v>
      </c>
      <c r="E140" s="605" t="s">
        <v>750</v>
      </c>
      <c r="F140" s="606" t="s">
        <v>204</v>
      </c>
      <c r="G140" s="824">
        <v>2160</v>
      </c>
      <c r="H140" s="824">
        <v>4280</v>
      </c>
      <c r="I140" s="824">
        <v>92200</v>
      </c>
      <c r="J140" s="824">
        <v>90800</v>
      </c>
      <c r="L140" s="346">
        <v>125</v>
      </c>
      <c r="M140" s="346" t="s">
        <v>218</v>
      </c>
      <c r="N140" s="104">
        <f t="shared" si="24"/>
        <v>1840</v>
      </c>
      <c r="O140" s="1050">
        <f>IFERROR(_xlfn.RANK.EQ(N140,$N$16:$N$194,0)+COUNTIF(N$16:N140,N140)-1,"-")</f>
        <v>11</v>
      </c>
      <c r="P140" s="1050"/>
      <c r="Q140" s="828" t="str">
        <f t="shared" si="25"/>
        <v>-</v>
      </c>
      <c r="R140" s="828" t="str">
        <f t="shared" si="26"/>
        <v>-</v>
      </c>
      <c r="S140" s="941" t="str">
        <f t="shared" si="27"/>
        <v>-</v>
      </c>
      <c r="T140" s="104">
        <f t="shared" si="28"/>
        <v>73000</v>
      </c>
      <c r="U140" s="1050">
        <f>IFERROR(_xlfn.RANK.EQ(T140,$T$16:$T$194,0)+COUNTIF(T$16:T140,T140)-1,"-")</f>
        <v>11</v>
      </c>
      <c r="V140" s="1050"/>
      <c r="W140" s="828" t="str">
        <f t="shared" si="29"/>
        <v>-</v>
      </c>
      <c r="X140" s="828" t="str">
        <f t="shared" si="30"/>
        <v>-</v>
      </c>
      <c r="Y140" s="941" t="str">
        <f t="shared" si="31"/>
        <v>-</v>
      </c>
      <c r="Z140" s="104">
        <f t="shared" si="32"/>
        <v>3980</v>
      </c>
      <c r="AA140" s="1050">
        <f>IFERROR(_xlfn.RANK.EQ(Z140,$Z$16:$Z$194,0)+COUNTIF(Z$16:Z140,Z140)-1,"-")</f>
        <v>21</v>
      </c>
      <c r="AB140" s="1050"/>
      <c r="AC140" s="828" t="str">
        <f t="shared" si="33"/>
        <v>-</v>
      </c>
      <c r="AD140" s="828" t="str">
        <f t="shared" si="34"/>
        <v>-</v>
      </c>
      <c r="AE140" s="959" t="str">
        <f t="shared" si="35"/>
        <v>-</v>
      </c>
      <c r="AF140" s="102"/>
    </row>
    <row r="141" spans="2:48" ht="22.5" customHeight="1">
      <c r="B141" s="608" t="s">
        <v>604</v>
      </c>
      <c r="C141" s="605" t="s">
        <v>614</v>
      </c>
      <c r="D141" s="606" t="s">
        <v>186</v>
      </c>
      <c r="E141" s="605" t="s">
        <v>751</v>
      </c>
      <c r="F141" s="606" t="s">
        <v>221</v>
      </c>
      <c r="G141" s="824">
        <v>800</v>
      </c>
      <c r="H141" s="824">
        <v>3980</v>
      </c>
      <c r="I141" s="824">
        <v>31800</v>
      </c>
      <c r="J141" s="824">
        <v>26000</v>
      </c>
      <c r="L141" s="346">
        <v>126</v>
      </c>
      <c r="M141" s="346" t="s">
        <v>204</v>
      </c>
      <c r="N141" s="104">
        <f t="shared" si="24"/>
        <v>2160</v>
      </c>
      <c r="O141" s="1050">
        <f>IFERROR(_xlfn.RANK.EQ(N141,$N$16:$N$194,0)+COUNTIF(N$16:N141,N141)-1,"-")</f>
        <v>6</v>
      </c>
      <c r="P141" s="1050"/>
      <c r="Q141" s="828" t="str">
        <f t="shared" si="25"/>
        <v>-</v>
      </c>
      <c r="R141" s="828" t="str">
        <f t="shared" si="26"/>
        <v>-</v>
      </c>
      <c r="S141" s="941" t="str">
        <f t="shared" si="27"/>
        <v>-</v>
      </c>
      <c r="T141" s="104">
        <f t="shared" si="28"/>
        <v>92200</v>
      </c>
      <c r="U141" s="1050">
        <f>IFERROR(_xlfn.RANK.EQ(T141,$T$16:$T$194,0)+COUNTIF(T$16:T141,T141)-1,"-")</f>
        <v>6</v>
      </c>
      <c r="V141" s="1050"/>
      <c r="W141" s="828" t="str">
        <f t="shared" si="29"/>
        <v>-</v>
      </c>
      <c r="X141" s="828" t="str">
        <f t="shared" si="30"/>
        <v>-</v>
      </c>
      <c r="Y141" s="941" t="str">
        <f t="shared" si="31"/>
        <v>-</v>
      </c>
      <c r="Z141" s="104">
        <f t="shared" si="32"/>
        <v>4280</v>
      </c>
      <c r="AA141" s="1050">
        <f>IFERROR(_xlfn.RANK.EQ(Z141,$Z$16:$Z$194,0)+COUNTIF(Z$16:Z141,Z141)-1,"-")</f>
        <v>8</v>
      </c>
      <c r="AB141" s="1050"/>
      <c r="AC141" s="828" t="str">
        <f t="shared" si="33"/>
        <v>-</v>
      </c>
      <c r="AD141" s="828" t="str">
        <f t="shared" si="34"/>
        <v>-</v>
      </c>
      <c r="AE141" s="959" t="str">
        <f t="shared" si="35"/>
        <v>-</v>
      </c>
      <c r="AF141" s="102"/>
    </row>
    <row r="142" spans="2:48" ht="22.5" customHeight="1">
      <c r="B142" s="608" t="s">
        <v>604</v>
      </c>
      <c r="C142" s="605" t="s">
        <v>614</v>
      </c>
      <c r="D142" s="606" t="s">
        <v>186</v>
      </c>
      <c r="E142" s="605" t="s">
        <v>752</v>
      </c>
      <c r="F142" s="606" t="s">
        <v>230</v>
      </c>
      <c r="G142" s="824">
        <v>373</v>
      </c>
      <c r="H142" s="824">
        <v>4470</v>
      </c>
      <c r="I142" s="824">
        <v>16700</v>
      </c>
      <c r="J142" s="824">
        <v>13000</v>
      </c>
      <c r="L142" s="346">
        <v>127</v>
      </c>
      <c r="M142" s="346" t="s">
        <v>221</v>
      </c>
      <c r="N142" s="104">
        <f t="shared" si="24"/>
        <v>800</v>
      </c>
      <c r="O142" s="1050">
        <f>IFERROR(_xlfn.RANK.EQ(N142,$N$16:$N$194,0)+COUNTIF(N$16:N142,N142)-1,"-")</f>
        <v>19</v>
      </c>
      <c r="P142" s="1050"/>
      <c r="Q142" s="828" t="str">
        <f t="shared" si="25"/>
        <v>-</v>
      </c>
      <c r="R142" s="828" t="str">
        <f t="shared" si="26"/>
        <v>-</v>
      </c>
      <c r="S142" s="941" t="str">
        <f t="shared" si="27"/>
        <v>-</v>
      </c>
      <c r="T142" s="104">
        <f t="shared" si="28"/>
        <v>31800</v>
      </c>
      <c r="U142" s="1050">
        <f>IFERROR(_xlfn.RANK.EQ(T142,$T$16:$T$194,0)+COUNTIF(T$16:T142,T142)-1,"-")</f>
        <v>18</v>
      </c>
      <c r="V142" s="1050"/>
      <c r="W142" s="828" t="str">
        <f t="shared" si="29"/>
        <v>-</v>
      </c>
      <c r="X142" s="828" t="str">
        <f t="shared" si="30"/>
        <v>-</v>
      </c>
      <c r="Y142" s="941" t="str">
        <f t="shared" si="31"/>
        <v>-</v>
      </c>
      <c r="Z142" s="104">
        <f t="shared" si="32"/>
        <v>3980</v>
      </c>
      <c r="AA142" s="1050">
        <f>IFERROR(_xlfn.RANK.EQ(Z142,$Z$16:$Z$194,0)+COUNTIF(Z$16:Z142,Z142)-1,"-")</f>
        <v>22</v>
      </c>
      <c r="AB142" s="1050"/>
      <c r="AC142" s="828" t="str">
        <f t="shared" si="33"/>
        <v>-</v>
      </c>
      <c r="AD142" s="828" t="str">
        <f t="shared" si="34"/>
        <v>-</v>
      </c>
      <c r="AE142" s="959" t="str">
        <f t="shared" si="35"/>
        <v>-</v>
      </c>
      <c r="AF142" s="102"/>
    </row>
    <row r="143" spans="2:48" ht="22.5" customHeight="1">
      <c r="B143" s="608" t="s">
        <v>604</v>
      </c>
      <c r="C143" s="605" t="s">
        <v>614</v>
      </c>
      <c r="D143" s="606" t="s">
        <v>186</v>
      </c>
      <c r="E143" s="605" t="s">
        <v>753</v>
      </c>
      <c r="F143" s="606" t="s">
        <v>297</v>
      </c>
      <c r="G143" s="824" t="s">
        <v>888</v>
      </c>
      <c r="H143" s="824" t="s">
        <v>888</v>
      </c>
      <c r="I143" s="824" t="s">
        <v>888</v>
      </c>
      <c r="J143" s="824" t="s">
        <v>888</v>
      </c>
      <c r="L143" s="346">
        <v>128</v>
      </c>
      <c r="M143" s="346" t="s">
        <v>230</v>
      </c>
      <c r="N143" s="104">
        <f t="shared" si="24"/>
        <v>373</v>
      </c>
      <c r="O143" s="1050">
        <f>IFERROR(_xlfn.RANK.EQ(N143,$N$16:$N$194,0)+COUNTIF(N$16:N143,N143)-1,"-")</f>
        <v>32</v>
      </c>
      <c r="P143" s="1050"/>
      <c r="Q143" s="828" t="str">
        <f t="shared" si="25"/>
        <v>-</v>
      </c>
      <c r="R143" s="828" t="str">
        <f t="shared" si="26"/>
        <v>-</v>
      </c>
      <c r="S143" s="941" t="str">
        <f t="shared" si="27"/>
        <v>-</v>
      </c>
      <c r="T143" s="104">
        <f t="shared" si="28"/>
        <v>16700</v>
      </c>
      <c r="U143" s="1050">
        <f>IFERROR(_xlfn.RANK.EQ(T143,$T$16:$T$194,0)+COUNTIF(T$16:T143,T143)-1,"-")</f>
        <v>28</v>
      </c>
      <c r="V143" s="1050"/>
      <c r="W143" s="828" t="str">
        <f t="shared" si="29"/>
        <v>-</v>
      </c>
      <c r="X143" s="828" t="str">
        <f t="shared" si="30"/>
        <v>-</v>
      </c>
      <c r="Y143" s="941" t="str">
        <f t="shared" si="31"/>
        <v>-</v>
      </c>
      <c r="Z143" s="104">
        <f t="shared" si="32"/>
        <v>4470</v>
      </c>
      <c r="AA143" s="1050">
        <f>IFERROR(_xlfn.RANK.EQ(Z143,$Z$16:$Z$194,0)+COUNTIF(Z$16:Z143,Z143)-1,"-")</f>
        <v>4</v>
      </c>
      <c r="AB143" s="1050"/>
      <c r="AC143" s="828" t="str">
        <f t="shared" si="33"/>
        <v>-</v>
      </c>
      <c r="AD143" s="828" t="str">
        <f t="shared" si="34"/>
        <v>-</v>
      </c>
      <c r="AE143" s="959" t="str">
        <f t="shared" si="35"/>
        <v>-</v>
      </c>
      <c r="AF143" s="102"/>
    </row>
    <row r="144" spans="2:48" ht="22.5" customHeight="1">
      <c r="B144" s="608" t="s">
        <v>604</v>
      </c>
      <c r="C144" s="605" t="s">
        <v>614</v>
      </c>
      <c r="D144" s="606" t="s">
        <v>186</v>
      </c>
      <c r="E144" s="605" t="s">
        <v>754</v>
      </c>
      <c r="F144" s="606" t="s">
        <v>289</v>
      </c>
      <c r="G144" s="824">
        <v>82</v>
      </c>
      <c r="H144" s="824">
        <v>3270</v>
      </c>
      <c r="I144" s="824">
        <v>2670</v>
      </c>
      <c r="J144" s="824">
        <v>2480</v>
      </c>
      <c r="L144" s="346">
        <v>129</v>
      </c>
      <c r="M144" s="346" t="s">
        <v>297</v>
      </c>
      <c r="N144" s="104" t="str">
        <f t="shared" si="24"/>
        <v>x</v>
      </c>
      <c r="O144" s="1050" t="str">
        <f>IFERROR(_xlfn.RANK.EQ(N144,$N$16:$N$194,0)+COUNTIF(N$16:N144,N144)-1,"-")</f>
        <v>-</v>
      </c>
      <c r="P144" s="1050"/>
      <c r="Q144" s="828" t="str">
        <f t="shared" si="25"/>
        <v>-</v>
      </c>
      <c r="R144" s="828" t="str">
        <f t="shared" si="26"/>
        <v>-</v>
      </c>
      <c r="S144" s="941" t="str">
        <f t="shared" si="27"/>
        <v>-</v>
      </c>
      <c r="T144" s="104" t="str">
        <f t="shared" si="28"/>
        <v>x</v>
      </c>
      <c r="U144" s="1050" t="str">
        <f>IFERROR(_xlfn.RANK.EQ(T144,$T$16:$T$194,0)+COUNTIF(T$16:T144,T144)-1,"-")</f>
        <v>-</v>
      </c>
      <c r="V144" s="1050"/>
      <c r="W144" s="828" t="str">
        <f t="shared" si="29"/>
        <v>-</v>
      </c>
      <c r="X144" s="828" t="str">
        <f t="shared" si="30"/>
        <v>-</v>
      </c>
      <c r="Y144" s="941" t="str">
        <f t="shared" si="31"/>
        <v>-</v>
      </c>
      <c r="Z144" s="104" t="str">
        <f t="shared" si="32"/>
        <v>x</v>
      </c>
      <c r="AA144" s="1050" t="str">
        <f>IFERROR(_xlfn.RANK.EQ(Z144,$Z$16:$Z$194,0)+COUNTIF(Z$16:Z144,Z144)-1,"-")</f>
        <v>-</v>
      </c>
      <c r="AB144" s="1050"/>
      <c r="AC144" s="828" t="str">
        <f t="shared" si="33"/>
        <v>-</v>
      </c>
      <c r="AD144" s="828" t="str">
        <f t="shared" si="34"/>
        <v>-</v>
      </c>
      <c r="AE144" s="959" t="str">
        <f t="shared" si="35"/>
        <v>-</v>
      </c>
      <c r="AF144" s="102"/>
    </row>
    <row r="145" spans="2:32" ht="22.5" customHeight="1">
      <c r="B145" s="608" t="s">
        <v>604</v>
      </c>
      <c r="C145" s="605" t="s">
        <v>614</v>
      </c>
      <c r="D145" s="606" t="s">
        <v>186</v>
      </c>
      <c r="E145" s="605" t="s">
        <v>755</v>
      </c>
      <c r="F145" s="606" t="s">
        <v>271</v>
      </c>
      <c r="G145" s="824">
        <v>53</v>
      </c>
      <c r="H145" s="824">
        <v>3330</v>
      </c>
      <c r="I145" s="824">
        <v>1770</v>
      </c>
      <c r="J145" s="824">
        <v>1670</v>
      </c>
      <c r="L145" s="346">
        <v>130</v>
      </c>
      <c r="M145" s="346" t="s">
        <v>289</v>
      </c>
      <c r="N145" s="104">
        <f t="shared" ref="N145:N194" si="36">IFERROR(_xlfn.XLOOKUP(M145,$F$22:$F$200,$G$22:$G$200),"-")</f>
        <v>82</v>
      </c>
      <c r="O145" s="1050">
        <f>IFERROR(_xlfn.RANK.EQ(N145,$N$16:$N$194,0)+COUNTIF(N$16:N145,N145)-1,"-")</f>
        <v>61</v>
      </c>
      <c r="P145" s="1050"/>
      <c r="Q145" s="828" t="str">
        <f t="shared" ref="Q145:Q194" si="37">IFERROR(RANK(S145,$S$16:$S$194,0),"-")</f>
        <v>-</v>
      </c>
      <c r="R145" s="828" t="str">
        <f t="shared" ref="R145:R194" si="38">IFERROR(INDEX($M$16:$M$194,MATCH(L145,$O$16:$O$194,0)),"-")</f>
        <v>-</v>
      </c>
      <c r="S145" s="941" t="str">
        <f t="shared" ref="S145:S194" si="39">IFERROR(LARGE($N$16:$N$194,L145),"-")</f>
        <v>-</v>
      </c>
      <c r="T145" s="104">
        <f t="shared" ref="T145:T194" si="40">IFERROR(_xlfn.XLOOKUP(M145,$F$22:$F$200,$I$22:$I$200),"-")</f>
        <v>2670</v>
      </c>
      <c r="U145" s="1050">
        <f>IFERROR(_xlfn.RANK.EQ(T145,$T$16:$T$194,0)+COUNTIF(T$16:T145,T145)-1,"-")</f>
        <v>62</v>
      </c>
      <c r="V145" s="1050"/>
      <c r="W145" s="828" t="str">
        <f t="shared" ref="W145:W194" si="41">IFERROR(RANK(Y145,$Y$16:$Y$194,0),"-")</f>
        <v>-</v>
      </c>
      <c r="X145" s="828" t="str">
        <f t="shared" ref="X145:X194" si="42">IFERROR(INDEX($M$16:$M$194,MATCH(L145,$U$16:$U$194,0)),"-")</f>
        <v>-</v>
      </c>
      <c r="Y145" s="941" t="str">
        <f t="shared" ref="Y145:Y194" si="43">IFERROR(LARGE($T$16:$T$194,L145),"-")</f>
        <v>-</v>
      </c>
      <c r="Z145" s="104">
        <f t="shared" ref="Z145:Z194" si="44">IFERROR(_xlfn.XLOOKUP(M145,$F$22:$F$200,$H$22:$H$200),"-")</f>
        <v>3270</v>
      </c>
      <c r="AA145" s="1050">
        <f>IFERROR(_xlfn.RANK.EQ(Z145,$Z$16:$Z$194,0)+COUNTIF(Z$16:Z145,Z145)-1,"-")</f>
        <v>64</v>
      </c>
      <c r="AB145" s="1050"/>
      <c r="AC145" s="828" t="str">
        <f t="shared" ref="AC145:AC194" si="45">IFERROR(RANK(AE145,$AE$16:$AE$194,0),"-")</f>
        <v>-</v>
      </c>
      <c r="AD145" s="828" t="str">
        <f t="shared" ref="AD145:AD194" si="46">IFERROR(INDEX($M$16:$M$194,MATCH(L145,$AA$16:$AA$194,0)),"-")</f>
        <v>-</v>
      </c>
      <c r="AE145" s="959" t="str">
        <f t="shared" ref="AE145:AE194" si="47">IFERROR(LARGE($Z$16:$Z$194,L145),"-")</f>
        <v>-</v>
      </c>
      <c r="AF145" s="102"/>
    </row>
    <row r="146" spans="2:32" ht="22.5" customHeight="1">
      <c r="B146" s="608" t="s">
        <v>604</v>
      </c>
      <c r="C146" s="605" t="s">
        <v>614</v>
      </c>
      <c r="D146" s="606" t="s">
        <v>186</v>
      </c>
      <c r="E146" s="605" t="s">
        <v>756</v>
      </c>
      <c r="F146" s="606" t="s">
        <v>243</v>
      </c>
      <c r="G146" s="824">
        <v>1</v>
      </c>
      <c r="H146" s="824">
        <v>500</v>
      </c>
      <c r="I146" s="824">
        <v>4</v>
      </c>
      <c r="J146" s="824">
        <v>4</v>
      </c>
      <c r="L146" s="346">
        <v>131</v>
      </c>
      <c r="M146" s="346" t="s">
        <v>271</v>
      </c>
      <c r="N146" s="104">
        <f t="shared" si="36"/>
        <v>53</v>
      </c>
      <c r="O146" s="1050">
        <f>IFERROR(_xlfn.RANK.EQ(N146,$N$16:$N$194,0)+COUNTIF(N$16:N146,N146)-1,"-")</f>
        <v>67</v>
      </c>
      <c r="P146" s="1050"/>
      <c r="Q146" s="828" t="str">
        <f t="shared" si="37"/>
        <v>-</v>
      </c>
      <c r="R146" s="828" t="str">
        <f t="shared" si="38"/>
        <v>-</v>
      </c>
      <c r="S146" s="941" t="str">
        <f t="shared" si="39"/>
        <v>-</v>
      </c>
      <c r="T146" s="104">
        <f t="shared" si="40"/>
        <v>1770</v>
      </c>
      <c r="U146" s="1050">
        <f>IFERROR(_xlfn.RANK.EQ(T146,$T$16:$T$194,0)+COUNTIF(T$16:T146,T146)-1,"-")</f>
        <v>67</v>
      </c>
      <c r="V146" s="1050"/>
      <c r="W146" s="828" t="str">
        <f t="shared" si="41"/>
        <v>-</v>
      </c>
      <c r="X146" s="828" t="str">
        <f t="shared" si="42"/>
        <v>-</v>
      </c>
      <c r="Y146" s="941" t="str">
        <f t="shared" si="43"/>
        <v>-</v>
      </c>
      <c r="Z146" s="104">
        <f t="shared" si="44"/>
        <v>3330</v>
      </c>
      <c r="AA146" s="1050">
        <f>IFERROR(_xlfn.RANK.EQ(Z146,$Z$16:$Z$194,0)+COUNTIF(Z$16:Z146,Z146)-1,"-")</f>
        <v>61</v>
      </c>
      <c r="AB146" s="1050"/>
      <c r="AC146" s="828" t="str">
        <f t="shared" si="45"/>
        <v>-</v>
      </c>
      <c r="AD146" s="828" t="str">
        <f t="shared" si="46"/>
        <v>-</v>
      </c>
      <c r="AE146" s="959" t="str">
        <f t="shared" si="47"/>
        <v>-</v>
      </c>
      <c r="AF146" s="102"/>
    </row>
    <row r="147" spans="2:32" ht="22.5" customHeight="1">
      <c r="B147" s="608" t="s">
        <v>604</v>
      </c>
      <c r="C147" s="605" t="s">
        <v>614</v>
      </c>
      <c r="D147" s="606" t="s">
        <v>186</v>
      </c>
      <c r="E147" s="605" t="s">
        <v>757</v>
      </c>
      <c r="F147" s="606" t="s">
        <v>334</v>
      </c>
      <c r="G147" s="824" t="s">
        <v>145</v>
      </c>
      <c r="H147" s="824" t="s">
        <v>145</v>
      </c>
      <c r="I147" s="824" t="s">
        <v>145</v>
      </c>
      <c r="J147" s="825" t="s">
        <v>145</v>
      </c>
      <c r="L147" s="346">
        <v>132</v>
      </c>
      <c r="M147" s="346" t="s">
        <v>243</v>
      </c>
      <c r="N147" s="104">
        <f t="shared" si="36"/>
        <v>1</v>
      </c>
      <c r="O147" s="1050">
        <f>IFERROR(_xlfn.RANK.EQ(N147,$N$16:$N$194,0)+COUNTIF(N$16:N147,N147)-1,"-")</f>
        <v>109</v>
      </c>
      <c r="P147" s="1050"/>
      <c r="Q147" s="828" t="str">
        <f t="shared" si="37"/>
        <v>-</v>
      </c>
      <c r="R147" s="828" t="str">
        <f t="shared" si="38"/>
        <v>-</v>
      </c>
      <c r="S147" s="941" t="str">
        <f t="shared" si="39"/>
        <v>-</v>
      </c>
      <c r="T147" s="104">
        <f t="shared" si="40"/>
        <v>4</v>
      </c>
      <c r="U147" s="1050">
        <f>IFERROR(_xlfn.RANK.EQ(T147,$T$16:$T$194,0)+COUNTIF(T$16:T147,T147)-1,"-")</f>
        <v>113</v>
      </c>
      <c r="V147" s="1050"/>
      <c r="W147" s="828" t="str">
        <f t="shared" si="41"/>
        <v>-</v>
      </c>
      <c r="X147" s="828" t="str">
        <f t="shared" si="42"/>
        <v>-</v>
      </c>
      <c r="Y147" s="941" t="str">
        <f t="shared" si="43"/>
        <v>-</v>
      </c>
      <c r="Z147" s="104">
        <f t="shared" si="44"/>
        <v>500</v>
      </c>
      <c r="AA147" s="1050">
        <f>IFERROR(_xlfn.RANK.EQ(Z147,$Z$16:$Z$194,0)+COUNTIF(Z$16:Z147,Z147)-1,"-")</f>
        <v>118</v>
      </c>
      <c r="AB147" s="1050"/>
      <c r="AC147" s="828" t="str">
        <f t="shared" si="45"/>
        <v>-</v>
      </c>
      <c r="AD147" s="828" t="str">
        <f t="shared" si="46"/>
        <v>-</v>
      </c>
      <c r="AE147" s="959" t="str">
        <f t="shared" si="47"/>
        <v>-</v>
      </c>
      <c r="AF147" s="102"/>
    </row>
    <row r="148" spans="2:32" ht="22.5" customHeight="1">
      <c r="B148" s="608" t="s">
        <v>604</v>
      </c>
      <c r="C148" s="605" t="s">
        <v>614</v>
      </c>
      <c r="D148" s="606" t="s">
        <v>186</v>
      </c>
      <c r="E148" s="605" t="s">
        <v>758</v>
      </c>
      <c r="F148" s="606" t="s">
        <v>365</v>
      </c>
      <c r="G148" s="824" t="s">
        <v>145</v>
      </c>
      <c r="H148" s="824" t="s">
        <v>145</v>
      </c>
      <c r="I148" s="824" t="s">
        <v>145</v>
      </c>
      <c r="J148" s="824" t="s">
        <v>145</v>
      </c>
      <c r="L148" s="346">
        <v>133</v>
      </c>
      <c r="M148" s="346" t="s">
        <v>334</v>
      </c>
      <c r="N148" s="104" t="str">
        <f t="shared" si="36"/>
        <v>-</v>
      </c>
      <c r="O148" s="1050" t="str">
        <f>IFERROR(_xlfn.RANK.EQ(N148,$N$16:$N$194,0)+COUNTIF(N$16:N148,N148)-1,"-")</f>
        <v>-</v>
      </c>
      <c r="P148" s="1050"/>
      <c r="Q148" s="828" t="str">
        <f t="shared" si="37"/>
        <v>-</v>
      </c>
      <c r="R148" s="828" t="str">
        <f t="shared" si="38"/>
        <v>-</v>
      </c>
      <c r="S148" s="941" t="str">
        <f t="shared" si="39"/>
        <v>-</v>
      </c>
      <c r="T148" s="104" t="str">
        <f t="shared" si="40"/>
        <v>-</v>
      </c>
      <c r="U148" s="1050" t="str">
        <f>IFERROR(_xlfn.RANK.EQ(T148,$T$16:$T$194,0)+COUNTIF(T$16:T148,T148)-1,"-")</f>
        <v>-</v>
      </c>
      <c r="V148" s="1050"/>
      <c r="W148" s="828" t="str">
        <f t="shared" si="41"/>
        <v>-</v>
      </c>
      <c r="X148" s="828" t="str">
        <f t="shared" si="42"/>
        <v>-</v>
      </c>
      <c r="Y148" s="941" t="str">
        <f t="shared" si="43"/>
        <v>-</v>
      </c>
      <c r="Z148" s="104" t="str">
        <f t="shared" si="44"/>
        <v>-</v>
      </c>
      <c r="AA148" s="1050" t="str">
        <f>IFERROR(_xlfn.RANK.EQ(Z148,$Z$16:$Z$194,0)+COUNTIF(Z$16:Z148,Z148)-1,"-")</f>
        <v>-</v>
      </c>
      <c r="AB148" s="1050"/>
      <c r="AC148" s="828" t="str">
        <f t="shared" si="45"/>
        <v>-</v>
      </c>
      <c r="AD148" s="828" t="str">
        <f t="shared" si="46"/>
        <v>-</v>
      </c>
      <c r="AE148" s="959" t="str">
        <f t="shared" si="47"/>
        <v>-</v>
      </c>
      <c r="AF148" s="102"/>
    </row>
    <row r="149" spans="2:32" ht="22.5" customHeight="1">
      <c r="B149" s="608" t="s">
        <v>604</v>
      </c>
      <c r="C149" s="605" t="s">
        <v>614</v>
      </c>
      <c r="D149" s="606" t="s">
        <v>186</v>
      </c>
      <c r="E149" s="605" t="s">
        <v>759</v>
      </c>
      <c r="F149" s="606" t="s">
        <v>308</v>
      </c>
      <c r="G149" s="824" t="s">
        <v>888</v>
      </c>
      <c r="H149" s="824" t="s">
        <v>888</v>
      </c>
      <c r="I149" s="824" t="s">
        <v>888</v>
      </c>
      <c r="J149" s="824" t="s">
        <v>888</v>
      </c>
      <c r="L149" s="346">
        <v>134</v>
      </c>
      <c r="M149" s="346" t="s">
        <v>365</v>
      </c>
      <c r="N149" s="104" t="str">
        <f t="shared" si="36"/>
        <v>-</v>
      </c>
      <c r="O149" s="1050" t="str">
        <f>IFERROR(_xlfn.RANK.EQ(N149,$N$16:$N$194,0)+COUNTIF(N$16:N149,N149)-1,"-")</f>
        <v>-</v>
      </c>
      <c r="P149" s="1050"/>
      <c r="Q149" s="828" t="str">
        <f t="shared" si="37"/>
        <v>-</v>
      </c>
      <c r="R149" s="828" t="str">
        <f t="shared" si="38"/>
        <v>-</v>
      </c>
      <c r="S149" s="941" t="str">
        <f t="shared" si="39"/>
        <v>-</v>
      </c>
      <c r="T149" s="104" t="str">
        <f t="shared" si="40"/>
        <v>-</v>
      </c>
      <c r="U149" s="1050" t="str">
        <f>IFERROR(_xlfn.RANK.EQ(T149,$T$16:$T$194,0)+COUNTIF(T$16:T149,T149)-1,"-")</f>
        <v>-</v>
      </c>
      <c r="V149" s="1050"/>
      <c r="W149" s="828" t="str">
        <f t="shared" si="41"/>
        <v>-</v>
      </c>
      <c r="X149" s="828" t="str">
        <f t="shared" si="42"/>
        <v>-</v>
      </c>
      <c r="Y149" s="941" t="str">
        <f t="shared" si="43"/>
        <v>-</v>
      </c>
      <c r="Z149" s="104" t="str">
        <f t="shared" si="44"/>
        <v>-</v>
      </c>
      <c r="AA149" s="1050" t="str">
        <f>IFERROR(_xlfn.RANK.EQ(Z149,$Z$16:$Z$194,0)+COUNTIF(Z$16:Z149,Z149)-1,"-")</f>
        <v>-</v>
      </c>
      <c r="AB149" s="1050"/>
      <c r="AC149" s="828" t="str">
        <f t="shared" si="45"/>
        <v>-</v>
      </c>
      <c r="AD149" s="828" t="str">
        <f t="shared" si="46"/>
        <v>-</v>
      </c>
      <c r="AE149" s="959" t="str">
        <f t="shared" si="47"/>
        <v>-</v>
      </c>
      <c r="AF149" s="102"/>
    </row>
    <row r="150" spans="2:32" ht="22.5" customHeight="1">
      <c r="B150" s="608" t="s">
        <v>604</v>
      </c>
      <c r="C150" s="605" t="s">
        <v>614</v>
      </c>
      <c r="D150" s="606" t="s">
        <v>186</v>
      </c>
      <c r="E150" s="605" t="s">
        <v>760</v>
      </c>
      <c r="F150" s="606" t="s">
        <v>233</v>
      </c>
      <c r="G150" s="824">
        <v>1920</v>
      </c>
      <c r="H150" s="824">
        <v>4540</v>
      </c>
      <c r="I150" s="824">
        <v>87300</v>
      </c>
      <c r="J150" s="824">
        <v>76500</v>
      </c>
      <c r="L150" s="346">
        <v>135</v>
      </c>
      <c r="M150" s="346" t="s">
        <v>308</v>
      </c>
      <c r="N150" s="104" t="str">
        <f t="shared" si="36"/>
        <v>x</v>
      </c>
      <c r="O150" s="1050" t="str">
        <f>IFERROR(_xlfn.RANK.EQ(N150,$N$16:$N$194,0)+COUNTIF(N$16:N150,N150)-1,"-")</f>
        <v>-</v>
      </c>
      <c r="P150" s="1050"/>
      <c r="Q150" s="828" t="str">
        <f t="shared" si="37"/>
        <v>-</v>
      </c>
      <c r="R150" s="828" t="str">
        <f t="shared" si="38"/>
        <v>-</v>
      </c>
      <c r="S150" s="941" t="str">
        <f t="shared" si="39"/>
        <v>-</v>
      </c>
      <c r="T150" s="104" t="str">
        <f t="shared" si="40"/>
        <v>x</v>
      </c>
      <c r="U150" s="1050" t="str">
        <f>IFERROR(_xlfn.RANK.EQ(T150,$T$16:$T$194,0)+COUNTIF(T$16:T150,T150)-1,"-")</f>
        <v>-</v>
      </c>
      <c r="V150" s="1050"/>
      <c r="W150" s="828" t="str">
        <f t="shared" si="41"/>
        <v>-</v>
      </c>
      <c r="X150" s="828" t="str">
        <f t="shared" si="42"/>
        <v>-</v>
      </c>
      <c r="Y150" s="941" t="str">
        <f t="shared" si="43"/>
        <v>-</v>
      </c>
      <c r="Z150" s="104" t="str">
        <f t="shared" si="44"/>
        <v>x</v>
      </c>
      <c r="AA150" s="1050" t="str">
        <f>IFERROR(_xlfn.RANK.EQ(Z150,$Z$16:$Z$194,0)+COUNTIF(Z$16:Z150,Z150)-1,"-")</f>
        <v>-</v>
      </c>
      <c r="AB150" s="1050"/>
      <c r="AC150" s="828" t="str">
        <f t="shared" si="45"/>
        <v>-</v>
      </c>
      <c r="AD150" s="828" t="str">
        <f t="shared" si="46"/>
        <v>-</v>
      </c>
      <c r="AE150" s="959" t="str">
        <f t="shared" si="47"/>
        <v>-</v>
      </c>
      <c r="AF150" s="102"/>
    </row>
    <row r="151" spans="2:32" ht="22.5" customHeight="1">
      <c r="B151" s="608" t="s">
        <v>604</v>
      </c>
      <c r="C151" s="605" t="s">
        <v>616</v>
      </c>
      <c r="D151" s="606" t="s">
        <v>191</v>
      </c>
      <c r="E151" s="605" t="s">
        <v>761</v>
      </c>
      <c r="F151" s="606" t="s">
        <v>359</v>
      </c>
      <c r="G151" s="824" t="s">
        <v>888</v>
      </c>
      <c r="H151" s="824" t="s">
        <v>888</v>
      </c>
      <c r="I151" s="824" t="s">
        <v>888</v>
      </c>
      <c r="J151" s="824" t="s">
        <v>888</v>
      </c>
      <c r="L151" s="346">
        <v>136</v>
      </c>
      <c r="M151" s="346" t="s">
        <v>233</v>
      </c>
      <c r="N151" s="104">
        <f t="shared" si="36"/>
        <v>1920</v>
      </c>
      <c r="O151" s="1050">
        <f>IFERROR(_xlfn.RANK.EQ(N151,$N$16:$N$194,0)+COUNTIF(N$16:N151,N151)-1,"-")</f>
        <v>10</v>
      </c>
      <c r="P151" s="1050"/>
      <c r="Q151" s="828" t="str">
        <f t="shared" si="37"/>
        <v>-</v>
      </c>
      <c r="R151" s="828" t="str">
        <f t="shared" si="38"/>
        <v>-</v>
      </c>
      <c r="S151" s="941" t="str">
        <f t="shared" si="39"/>
        <v>-</v>
      </c>
      <c r="T151" s="104">
        <f t="shared" si="40"/>
        <v>87300</v>
      </c>
      <c r="U151" s="1050">
        <f>IFERROR(_xlfn.RANK.EQ(T151,$T$16:$T$194,0)+COUNTIF(T$16:T151,T151)-1,"-")</f>
        <v>8</v>
      </c>
      <c r="V151" s="1050"/>
      <c r="W151" s="828" t="str">
        <f t="shared" si="41"/>
        <v>-</v>
      </c>
      <c r="X151" s="828" t="str">
        <f t="shared" si="42"/>
        <v>-</v>
      </c>
      <c r="Y151" s="941" t="str">
        <f t="shared" si="43"/>
        <v>-</v>
      </c>
      <c r="Z151" s="104">
        <f t="shared" si="44"/>
        <v>4540</v>
      </c>
      <c r="AA151" s="1050">
        <f>IFERROR(_xlfn.RANK.EQ(Z151,$Z$16:$Z$194,0)+COUNTIF(Z$16:Z151,Z151)-1,"-")</f>
        <v>3</v>
      </c>
      <c r="AB151" s="1050"/>
      <c r="AC151" s="828" t="str">
        <f t="shared" si="45"/>
        <v>-</v>
      </c>
      <c r="AD151" s="828" t="str">
        <f t="shared" si="46"/>
        <v>-</v>
      </c>
      <c r="AE151" s="959" t="str">
        <f t="shared" si="47"/>
        <v>-</v>
      </c>
      <c r="AF151" s="102"/>
    </row>
    <row r="152" spans="2:32" ht="22.5" customHeight="1">
      <c r="B152" s="608" t="s">
        <v>604</v>
      </c>
      <c r="C152" s="605" t="s">
        <v>616</v>
      </c>
      <c r="D152" s="606" t="s">
        <v>191</v>
      </c>
      <c r="E152" s="605" t="s">
        <v>762</v>
      </c>
      <c r="F152" s="606" t="s">
        <v>348</v>
      </c>
      <c r="G152" s="824" t="s">
        <v>888</v>
      </c>
      <c r="H152" s="824" t="s">
        <v>888</v>
      </c>
      <c r="I152" s="824" t="s">
        <v>888</v>
      </c>
      <c r="J152" s="824" t="s">
        <v>888</v>
      </c>
      <c r="L152" s="346">
        <v>137</v>
      </c>
      <c r="M152" s="346" t="s">
        <v>322</v>
      </c>
      <c r="N152" s="104">
        <f t="shared" si="36"/>
        <v>35</v>
      </c>
      <c r="O152" s="1050">
        <f>IFERROR(_xlfn.RANK.EQ(N152,$N$16:$N$194,0)+COUNTIF(N$16:N152,N152)-1,"-")</f>
        <v>74</v>
      </c>
      <c r="P152" s="1050"/>
      <c r="Q152" s="828" t="str">
        <f t="shared" si="37"/>
        <v>-</v>
      </c>
      <c r="R152" s="828" t="str">
        <f t="shared" si="38"/>
        <v>-</v>
      </c>
      <c r="S152" s="941" t="str">
        <f t="shared" si="39"/>
        <v>-</v>
      </c>
      <c r="T152" s="104">
        <f t="shared" si="40"/>
        <v>1290</v>
      </c>
      <c r="U152" s="1050">
        <f>IFERROR(_xlfn.RANK.EQ(T152,$T$16:$T$194,0)+COUNTIF(T$16:T152,T152)-1,"-")</f>
        <v>73</v>
      </c>
      <c r="V152" s="1050"/>
      <c r="W152" s="828" t="str">
        <f t="shared" si="41"/>
        <v>-</v>
      </c>
      <c r="X152" s="828" t="str">
        <f t="shared" si="42"/>
        <v>-</v>
      </c>
      <c r="Y152" s="941" t="str">
        <f t="shared" si="43"/>
        <v>-</v>
      </c>
      <c r="Z152" s="104">
        <f t="shared" si="44"/>
        <v>3670</v>
      </c>
      <c r="AA152" s="1050">
        <f>IFERROR(_xlfn.RANK.EQ(Z152,$Z$16:$Z$194,0)+COUNTIF(Z$16:Z152,Z152)-1,"-")</f>
        <v>40</v>
      </c>
      <c r="AB152" s="1050"/>
      <c r="AC152" s="828" t="str">
        <f t="shared" si="45"/>
        <v>-</v>
      </c>
      <c r="AD152" s="828" t="str">
        <f t="shared" si="46"/>
        <v>-</v>
      </c>
      <c r="AE152" s="959" t="str">
        <f t="shared" si="47"/>
        <v>-</v>
      </c>
      <c r="AF152" s="102"/>
    </row>
    <row r="153" spans="2:32" ht="22.5" customHeight="1">
      <c r="B153" s="608" t="s">
        <v>604</v>
      </c>
      <c r="C153" s="605" t="s">
        <v>616</v>
      </c>
      <c r="D153" s="606" t="s">
        <v>191</v>
      </c>
      <c r="E153" s="605" t="s">
        <v>763</v>
      </c>
      <c r="F153" s="606" t="s">
        <v>361</v>
      </c>
      <c r="G153" s="824" t="s">
        <v>145</v>
      </c>
      <c r="H153" s="824" t="s">
        <v>145</v>
      </c>
      <c r="I153" s="824" t="s">
        <v>145</v>
      </c>
      <c r="J153" s="824" t="s">
        <v>145</v>
      </c>
      <c r="L153" s="346">
        <v>138</v>
      </c>
      <c r="M153" s="346" t="s">
        <v>286</v>
      </c>
      <c r="N153" s="104">
        <f t="shared" si="36"/>
        <v>24</v>
      </c>
      <c r="O153" s="1050">
        <f>IFERROR(_xlfn.RANK.EQ(N153,$N$16:$N$194,0)+COUNTIF(N$16:N153,N153)-1,"-")</f>
        <v>80</v>
      </c>
      <c r="P153" s="1050"/>
      <c r="Q153" s="828" t="str">
        <f t="shared" si="37"/>
        <v>-</v>
      </c>
      <c r="R153" s="828" t="str">
        <f t="shared" si="38"/>
        <v>-</v>
      </c>
      <c r="S153" s="941" t="str">
        <f t="shared" si="39"/>
        <v>-</v>
      </c>
      <c r="T153" s="104">
        <f t="shared" si="40"/>
        <v>766</v>
      </c>
      <c r="U153" s="1050">
        <f>IFERROR(_xlfn.RANK.EQ(T153,$T$16:$T$194,0)+COUNTIF(T$16:T153,T153)-1,"-")</f>
        <v>79</v>
      </c>
      <c r="V153" s="1050"/>
      <c r="W153" s="828" t="str">
        <f t="shared" si="41"/>
        <v>-</v>
      </c>
      <c r="X153" s="828" t="str">
        <f t="shared" si="42"/>
        <v>-</v>
      </c>
      <c r="Y153" s="941" t="str">
        <f t="shared" si="43"/>
        <v>-</v>
      </c>
      <c r="Z153" s="104">
        <f t="shared" si="44"/>
        <v>3190</v>
      </c>
      <c r="AA153" s="1050">
        <f>IFERROR(_xlfn.RANK.EQ(Z153,$Z$16:$Z$194,0)+COUNTIF(Z$16:Z153,Z153)-1,"-")</f>
        <v>70</v>
      </c>
      <c r="AB153" s="1050"/>
      <c r="AC153" s="828" t="str">
        <f t="shared" si="45"/>
        <v>-</v>
      </c>
      <c r="AD153" s="828" t="str">
        <f t="shared" si="46"/>
        <v>-</v>
      </c>
      <c r="AE153" s="959" t="str">
        <f t="shared" si="47"/>
        <v>-</v>
      </c>
      <c r="AF153" s="102"/>
    </row>
    <row r="154" spans="2:32" ht="22.5" customHeight="1">
      <c r="B154" s="608" t="s">
        <v>604</v>
      </c>
      <c r="C154" s="605" t="s">
        <v>616</v>
      </c>
      <c r="D154" s="606" t="s">
        <v>191</v>
      </c>
      <c r="E154" s="605" t="s">
        <v>764</v>
      </c>
      <c r="F154" s="606" t="s">
        <v>303</v>
      </c>
      <c r="G154" s="824">
        <v>44</v>
      </c>
      <c r="H154" s="824">
        <v>3330</v>
      </c>
      <c r="I154" s="824">
        <v>1460</v>
      </c>
      <c r="J154" s="824">
        <v>1230</v>
      </c>
      <c r="L154" s="346">
        <v>139</v>
      </c>
      <c r="M154" s="346" t="s">
        <v>366</v>
      </c>
      <c r="N154" s="104" t="str">
        <f t="shared" si="36"/>
        <v>-</v>
      </c>
      <c r="O154" s="1050" t="str">
        <f>IFERROR(_xlfn.RANK.EQ(N154,$N$16:$N$194,0)+COUNTIF(N$16:N154,N154)-1,"-")</f>
        <v>-</v>
      </c>
      <c r="P154" s="1050"/>
      <c r="Q154" s="828" t="str">
        <f t="shared" si="37"/>
        <v>-</v>
      </c>
      <c r="R154" s="828" t="str">
        <f t="shared" si="38"/>
        <v>-</v>
      </c>
      <c r="S154" s="941" t="str">
        <f t="shared" si="39"/>
        <v>-</v>
      </c>
      <c r="T154" s="104" t="str">
        <f t="shared" si="40"/>
        <v>-</v>
      </c>
      <c r="U154" s="1050" t="str">
        <f>IFERROR(_xlfn.RANK.EQ(T154,$T$16:$T$194,0)+COUNTIF(T$16:T154,T154)-1,"-")</f>
        <v>-</v>
      </c>
      <c r="V154" s="1050"/>
      <c r="W154" s="828" t="str">
        <f t="shared" si="41"/>
        <v>-</v>
      </c>
      <c r="X154" s="828" t="str">
        <f t="shared" si="42"/>
        <v>-</v>
      </c>
      <c r="Y154" s="941" t="str">
        <f t="shared" si="43"/>
        <v>-</v>
      </c>
      <c r="Z154" s="104" t="str">
        <f t="shared" si="44"/>
        <v>-</v>
      </c>
      <c r="AA154" s="1050" t="str">
        <f>IFERROR(_xlfn.RANK.EQ(Z154,$Z$16:$Z$194,0)+COUNTIF(Z$16:Z154,Z154)-1,"-")</f>
        <v>-</v>
      </c>
      <c r="AB154" s="1050"/>
      <c r="AC154" s="828" t="str">
        <f t="shared" si="45"/>
        <v>-</v>
      </c>
      <c r="AD154" s="828" t="str">
        <f t="shared" si="46"/>
        <v>-</v>
      </c>
      <c r="AE154" s="959" t="str">
        <f t="shared" si="47"/>
        <v>-</v>
      </c>
      <c r="AF154" s="102"/>
    </row>
    <row r="155" spans="2:32" ht="22.5" customHeight="1">
      <c r="B155" s="608" t="s">
        <v>604</v>
      </c>
      <c r="C155" s="605" t="s">
        <v>616</v>
      </c>
      <c r="D155" s="606" t="s">
        <v>191</v>
      </c>
      <c r="E155" s="605" t="s">
        <v>765</v>
      </c>
      <c r="F155" s="606" t="s">
        <v>322</v>
      </c>
      <c r="G155" s="824">
        <v>35</v>
      </c>
      <c r="H155" s="824">
        <v>3670</v>
      </c>
      <c r="I155" s="824">
        <v>1290</v>
      </c>
      <c r="J155" s="824">
        <v>1170</v>
      </c>
      <c r="L155" s="346">
        <v>140</v>
      </c>
      <c r="M155" s="346" t="s">
        <v>280</v>
      </c>
      <c r="N155" s="104">
        <f t="shared" si="36"/>
        <v>92</v>
      </c>
      <c r="O155" s="1050">
        <f>IFERROR(_xlfn.RANK.EQ(N155,$N$16:$N$194,0)+COUNTIF(N$16:N155,N155)-1,"-")</f>
        <v>58</v>
      </c>
      <c r="P155" s="1050"/>
      <c r="Q155" s="828" t="str">
        <f t="shared" si="37"/>
        <v>-</v>
      </c>
      <c r="R155" s="828" t="str">
        <f t="shared" si="38"/>
        <v>-</v>
      </c>
      <c r="S155" s="941" t="str">
        <f t="shared" si="39"/>
        <v>-</v>
      </c>
      <c r="T155" s="104">
        <f t="shared" si="40"/>
        <v>3420</v>
      </c>
      <c r="U155" s="1050">
        <f>IFERROR(_xlfn.RANK.EQ(T155,$T$16:$T$194,0)+COUNTIF(T$16:T155,T155)-1,"-")</f>
        <v>56</v>
      </c>
      <c r="V155" s="1050"/>
      <c r="W155" s="828" t="str">
        <f t="shared" si="41"/>
        <v>-</v>
      </c>
      <c r="X155" s="828" t="str">
        <f t="shared" si="42"/>
        <v>-</v>
      </c>
      <c r="Y155" s="941" t="str">
        <f t="shared" si="43"/>
        <v>-</v>
      </c>
      <c r="Z155" s="104">
        <f t="shared" si="44"/>
        <v>3710</v>
      </c>
      <c r="AA155" s="1050">
        <f>IFERROR(_xlfn.RANK.EQ(Z155,$Z$16:$Z$194,0)+COUNTIF(Z$16:Z155,Z155)-1,"-")</f>
        <v>38</v>
      </c>
      <c r="AB155" s="1050"/>
      <c r="AC155" s="828" t="str">
        <f t="shared" si="45"/>
        <v>-</v>
      </c>
      <c r="AD155" s="828" t="str">
        <f t="shared" si="46"/>
        <v>-</v>
      </c>
      <c r="AE155" s="959" t="str">
        <f t="shared" si="47"/>
        <v>-</v>
      </c>
      <c r="AF155" s="102"/>
    </row>
    <row r="156" spans="2:32" ht="22.5" customHeight="1">
      <c r="B156" s="608" t="s">
        <v>604</v>
      </c>
      <c r="C156" s="605" t="s">
        <v>616</v>
      </c>
      <c r="D156" s="606" t="s">
        <v>191</v>
      </c>
      <c r="E156" s="605" t="s">
        <v>766</v>
      </c>
      <c r="F156" s="606" t="s">
        <v>286</v>
      </c>
      <c r="G156" s="824">
        <v>24</v>
      </c>
      <c r="H156" s="824">
        <v>3190</v>
      </c>
      <c r="I156" s="824">
        <v>766</v>
      </c>
      <c r="J156" s="824">
        <v>699</v>
      </c>
      <c r="L156" s="346">
        <v>141</v>
      </c>
      <c r="M156" s="346" t="s">
        <v>277</v>
      </c>
      <c r="N156" s="104">
        <f t="shared" si="36"/>
        <v>189</v>
      </c>
      <c r="O156" s="1050">
        <f>IFERROR(_xlfn.RANK.EQ(N156,$N$16:$N$194,0)+COUNTIF(N$16:N156,N156)-1,"-")</f>
        <v>43</v>
      </c>
      <c r="P156" s="1050"/>
      <c r="Q156" s="828" t="str">
        <f t="shared" si="37"/>
        <v>-</v>
      </c>
      <c r="R156" s="828" t="str">
        <f t="shared" si="38"/>
        <v>-</v>
      </c>
      <c r="S156" s="941" t="str">
        <f t="shared" si="39"/>
        <v>-</v>
      </c>
      <c r="T156" s="104">
        <f t="shared" si="40"/>
        <v>6780</v>
      </c>
      <c r="U156" s="1050">
        <f>IFERROR(_xlfn.RANK.EQ(T156,$T$16:$T$194,0)+COUNTIF(T$16:T156,T156)-1,"-")</f>
        <v>45</v>
      </c>
      <c r="V156" s="1050"/>
      <c r="W156" s="828" t="str">
        <f t="shared" si="41"/>
        <v>-</v>
      </c>
      <c r="X156" s="828" t="str">
        <f t="shared" si="42"/>
        <v>-</v>
      </c>
      <c r="Y156" s="941" t="str">
        <f t="shared" si="43"/>
        <v>-</v>
      </c>
      <c r="Z156" s="104">
        <f t="shared" si="44"/>
        <v>3590</v>
      </c>
      <c r="AA156" s="1050">
        <f>IFERROR(_xlfn.RANK.EQ(Z156,$Z$16:$Z$194,0)+COUNTIF(Z$16:Z156,Z156)-1,"-")</f>
        <v>51</v>
      </c>
      <c r="AB156" s="1050"/>
      <c r="AC156" s="828" t="str">
        <f t="shared" si="45"/>
        <v>-</v>
      </c>
      <c r="AD156" s="828" t="str">
        <f t="shared" si="46"/>
        <v>-</v>
      </c>
      <c r="AE156" s="959" t="str">
        <f t="shared" si="47"/>
        <v>-</v>
      </c>
      <c r="AF156" s="102"/>
    </row>
    <row r="157" spans="2:32" ht="22.5" customHeight="1">
      <c r="B157" s="608" t="s">
        <v>604</v>
      </c>
      <c r="C157" s="605" t="s">
        <v>616</v>
      </c>
      <c r="D157" s="606" t="s">
        <v>191</v>
      </c>
      <c r="E157" s="605" t="s">
        <v>767</v>
      </c>
      <c r="F157" s="606" t="s">
        <v>366</v>
      </c>
      <c r="G157" s="824" t="s">
        <v>145</v>
      </c>
      <c r="H157" s="824" t="s">
        <v>145</v>
      </c>
      <c r="I157" s="824" t="s">
        <v>145</v>
      </c>
      <c r="J157" s="824" t="s">
        <v>145</v>
      </c>
      <c r="L157" s="346">
        <v>142</v>
      </c>
      <c r="M157" s="346" t="s">
        <v>257</v>
      </c>
      <c r="N157" s="104">
        <f t="shared" si="36"/>
        <v>68</v>
      </c>
      <c r="O157" s="1050">
        <f>IFERROR(_xlfn.RANK.EQ(N157,$N$16:$N$194,0)+COUNTIF(N$16:N157,N157)-1,"-")</f>
        <v>63</v>
      </c>
      <c r="P157" s="1050"/>
      <c r="Q157" s="828" t="str">
        <f t="shared" si="37"/>
        <v>-</v>
      </c>
      <c r="R157" s="828" t="str">
        <f t="shared" si="38"/>
        <v>-</v>
      </c>
      <c r="S157" s="941" t="str">
        <f t="shared" si="39"/>
        <v>-</v>
      </c>
      <c r="T157" s="104">
        <f t="shared" si="40"/>
        <v>2820</v>
      </c>
      <c r="U157" s="1050">
        <f>IFERROR(_xlfn.RANK.EQ(T157,$T$16:$T$194,0)+COUNTIF(T$16:T157,T157)-1,"-")</f>
        <v>60</v>
      </c>
      <c r="V157" s="1050"/>
      <c r="W157" s="828" t="str">
        <f t="shared" si="41"/>
        <v>-</v>
      </c>
      <c r="X157" s="828" t="str">
        <f t="shared" si="42"/>
        <v>-</v>
      </c>
      <c r="Y157" s="941" t="str">
        <f t="shared" si="43"/>
        <v>-</v>
      </c>
      <c r="Z157" s="104">
        <f t="shared" si="44"/>
        <v>4150</v>
      </c>
      <c r="AA157" s="1050">
        <f>IFERROR(_xlfn.RANK.EQ(Z157,$Z$16:$Z$194,0)+COUNTIF(Z$16:Z157,Z157)-1,"-")</f>
        <v>14</v>
      </c>
      <c r="AB157" s="1050"/>
      <c r="AC157" s="828" t="str">
        <f t="shared" si="45"/>
        <v>-</v>
      </c>
      <c r="AD157" s="828" t="str">
        <f t="shared" si="46"/>
        <v>-</v>
      </c>
      <c r="AE157" s="959" t="str">
        <f t="shared" si="47"/>
        <v>-</v>
      </c>
      <c r="AF157" s="102"/>
    </row>
    <row r="158" spans="2:32" ht="22.5" customHeight="1">
      <c r="B158" s="608" t="s">
        <v>604</v>
      </c>
      <c r="C158" s="605" t="s">
        <v>616</v>
      </c>
      <c r="D158" s="606" t="s">
        <v>191</v>
      </c>
      <c r="E158" s="605" t="s">
        <v>768</v>
      </c>
      <c r="F158" s="606" t="s">
        <v>280</v>
      </c>
      <c r="G158" s="824">
        <v>92</v>
      </c>
      <c r="H158" s="824">
        <v>3710</v>
      </c>
      <c r="I158" s="824">
        <v>3420</v>
      </c>
      <c r="J158" s="824">
        <v>2920</v>
      </c>
      <c r="L158" s="346">
        <v>143</v>
      </c>
      <c r="M158" s="346" t="s">
        <v>274</v>
      </c>
      <c r="N158" s="104">
        <f t="shared" si="36"/>
        <v>86</v>
      </c>
      <c r="O158" s="1050">
        <f>IFERROR(_xlfn.RANK.EQ(N158,$N$16:$N$194,0)+COUNTIF(N$16:N158,N158)-1,"-")</f>
        <v>60</v>
      </c>
      <c r="P158" s="1050"/>
      <c r="Q158" s="828" t="str">
        <f t="shared" si="37"/>
        <v>-</v>
      </c>
      <c r="R158" s="828" t="str">
        <f t="shared" si="38"/>
        <v>-</v>
      </c>
      <c r="S158" s="941" t="str">
        <f t="shared" si="39"/>
        <v>-</v>
      </c>
      <c r="T158" s="104">
        <f t="shared" si="40"/>
        <v>2780</v>
      </c>
      <c r="U158" s="1050">
        <f>IFERROR(_xlfn.RANK.EQ(T158,$T$16:$T$194,0)+COUNTIF(T$16:T158,T158)-1,"-")</f>
        <v>61</v>
      </c>
      <c r="V158" s="1050"/>
      <c r="W158" s="828" t="str">
        <f t="shared" si="41"/>
        <v>-</v>
      </c>
      <c r="X158" s="828" t="str">
        <f t="shared" si="42"/>
        <v>-</v>
      </c>
      <c r="Y158" s="941" t="str">
        <f t="shared" si="43"/>
        <v>-</v>
      </c>
      <c r="Z158" s="104">
        <f t="shared" si="44"/>
        <v>3230</v>
      </c>
      <c r="AA158" s="1050">
        <f>IFERROR(_xlfn.RANK.EQ(Z158,$Z$16:$Z$194,0)+COUNTIF(Z$16:Z158,Z158)-1,"-")</f>
        <v>66</v>
      </c>
      <c r="AB158" s="1050"/>
      <c r="AC158" s="828" t="str">
        <f t="shared" si="45"/>
        <v>-</v>
      </c>
      <c r="AD158" s="828" t="str">
        <f t="shared" si="46"/>
        <v>-</v>
      </c>
      <c r="AE158" s="959" t="str">
        <f t="shared" si="47"/>
        <v>-</v>
      </c>
      <c r="AF158" s="102"/>
    </row>
    <row r="159" spans="2:32" ht="22.5" customHeight="1">
      <c r="B159" s="608" t="s">
        <v>604</v>
      </c>
      <c r="C159" s="605" t="s">
        <v>616</v>
      </c>
      <c r="D159" s="606" t="s">
        <v>191</v>
      </c>
      <c r="E159" s="605" t="s">
        <v>769</v>
      </c>
      <c r="F159" s="606" t="s">
        <v>277</v>
      </c>
      <c r="G159" s="824">
        <v>189</v>
      </c>
      <c r="H159" s="824">
        <v>3590</v>
      </c>
      <c r="I159" s="824">
        <v>6780</v>
      </c>
      <c r="J159" s="824">
        <v>6510</v>
      </c>
      <c r="L159" s="346">
        <v>144</v>
      </c>
      <c r="M159" s="346" t="s">
        <v>323</v>
      </c>
      <c r="N159" s="104">
        <f t="shared" si="36"/>
        <v>42</v>
      </c>
      <c r="O159" s="1050">
        <f>IFERROR(_xlfn.RANK.EQ(N159,$N$16:$N$194,0)+COUNTIF(N$16:N159,N159)-1,"-")</f>
        <v>70</v>
      </c>
      <c r="P159" s="1050"/>
      <c r="Q159" s="828" t="str">
        <f t="shared" si="37"/>
        <v>-</v>
      </c>
      <c r="R159" s="828" t="str">
        <f t="shared" si="38"/>
        <v>-</v>
      </c>
      <c r="S159" s="941" t="str">
        <f t="shared" si="39"/>
        <v>-</v>
      </c>
      <c r="T159" s="104">
        <f t="shared" si="40"/>
        <v>1500</v>
      </c>
      <c r="U159" s="1050">
        <f>IFERROR(_xlfn.RANK.EQ(T159,$T$16:$T$194,0)+COUNTIF(T$16:T159,T159)-1,"-")</f>
        <v>70</v>
      </c>
      <c r="V159" s="1050"/>
      <c r="W159" s="828" t="str">
        <f t="shared" si="41"/>
        <v>-</v>
      </c>
      <c r="X159" s="828" t="str">
        <f t="shared" si="42"/>
        <v>-</v>
      </c>
      <c r="Y159" s="941" t="str">
        <f t="shared" si="43"/>
        <v>-</v>
      </c>
      <c r="Z159" s="104">
        <f t="shared" si="44"/>
        <v>3600</v>
      </c>
      <c r="AA159" s="1050">
        <f>IFERROR(_xlfn.RANK.EQ(Z159,$Z$16:$Z$194,0)+COUNTIF(Z$16:Z159,Z159)-1,"-")</f>
        <v>50</v>
      </c>
      <c r="AB159" s="1050"/>
      <c r="AC159" s="828" t="str">
        <f t="shared" si="45"/>
        <v>-</v>
      </c>
      <c r="AD159" s="828" t="str">
        <f t="shared" si="46"/>
        <v>-</v>
      </c>
      <c r="AE159" s="959" t="str">
        <f t="shared" si="47"/>
        <v>-</v>
      </c>
      <c r="AF159" s="102"/>
    </row>
    <row r="160" spans="2:32" ht="22.5" customHeight="1">
      <c r="B160" s="608" t="s">
        <v>604</v>
      </c>
      <c r="C160" s="605" t="s">
        <v>616</v>
      </c>
      <c r="D160" s="606" t="s">
        <v>191</v>
      </c>
      <c r="E160" s="605" t="s">
        <v>770</v>
      </c>
      <c r="F160" s="606" t="s">
        <v>257</v>
      </c>
      <c r="G160" s="824">
        <v>68</v>
      </c>
      <c r="H160" s="824">
        <v>4150</v>
      </c>
      <c r="I160" s="824">
        <v>2820</v>
      </c>
      <c r="J160" s="824">
        <v>2720</v>
      </c>
      <c r="L160" s="346">
        <v>145</v>
      </c>
      <c r="M160" s="346" t="s">
        <v>332</v>
      </c>
      <c r="N160" s="104">
        <f t="shared" si="36"/>
        <v>34</v>
      </c>
      <c r="O160" s="1050">
        <f>IFERROR(_xlfn.RANK.EQ(N160,$N$16:$N$194,0)+COUNTIF(N$16:N160,N160)-1,"-")</f>
        <v>75</v>
      </c>
      <c r="P160" s="1050"/>
      <c r="Q160" s="828" t="str">
        <f t="shared" si="37"/>
        <v>-</v>
      </c>
      <c r="R160" s="828" t="str">
        <f t="shared" si="38"/>
        <v>-</v>
      </c>
      <c r="S160" s="941" t="str">
        <f t="shared" si="39"/>
        <v>-</v>
      </c>
      <c r="T160" s="104">
        <f t="shared" si="40"/>
        <v>1670</v>
      </c>
      <c r="U160" s="1050">
        <f>IFERROR(_xlfn.RANK.EQ(T160,$T$16:$T$194,0)+COUNTIF(T$16:T160,T160)-1,"-")</f>
        <v>68</v>
      </c>
      <c r="V160" s="1050"/>
      <c r="W160" s="828" t="str">
        <f t="shared" si="41"/>
        <v>-</v>
      </c>
      <c r="X160" s="828" t="str">
        <f t="shared" si="42"/>
        <v>-</v>
      </c>
      <c r="Y160" s="941" t="str">
        <f t="shared" si="43"/>
        <v>-</v>
      </c>
      <c r="Z160" s="104">
        <f t="shared" si="44"/>
        <v>4920</v>
      </c>
      <c r="AA160" s="1050">
        <f>IFERROR(_xlfn.RANK.EQ(Z160,$Z$16:$Z$194,0)+COUNTIF(Z$16:Z160,Z160)-1,"-")</f>
        <v>1</v>
      </c>
      <c r="AB160" s="1050"/>
      <c r="AC160" s="828" t="str">
        <f t="shared" si="45"/>
        <v>-</v>
      </c>
      <c r="AD160" s="828" t="str">
        <f t="shared" si="46"/>
        <v>-</v>
      </c>
      <c r="AE160" s="959" t="str">
        <f t="shared" si="47"/>
        <v>-</v>
      </c>
      <c r="AF160" s="102"/>
    </row>
    <row r="161" spans="2:32" ht="22.5" customHeight="1">
      <c r="B161" s="608" t="s">
        <v>604</v>
      </c>
      <c r="C161" s="605" t="s">
        <v>616</v>
      </c>
      <c r="D161" s="606" t="s">
        <v>191</v>
      </c>
      <c r="E161" s="605" t="s">
        <v>771</v>
      </c>
      <c r="F161" s="606" t="s">
        <v>274</v>
      </c>
      <c r="G161" s="824">
        <v>86</v>
      </c>
      <c r="H161" s="824">
        <v>3230</v>
      </c>
      <c r="I161" s="824">
        <v>2780</v>
      </c>
      <c r="J161" s="824">
        <v>2470</v>
      </c>
      <c r="L161" s="346">
        <v>146</v>
      </c>
      <c r="M161" s="346" t="s">
        <v>333</v>
      </c>
      <c r="N161" s="104" t="str">
        <f t="shared" si="36"/>
        <v>x</v>
      </c>
      <c r="O161" s="1050" t="str">
        <f>IFERROR(_xlfn.RANK.EQ(N161,$N$16:$N$194,0)+COUNTIF(N$16:N161,N161)-1,"-")</f>
        <v>-</v>
      </c>
      <c r="P161" s="1050"/>
      <c r="Q161" s="828" t="str">
        <f t="shared" si="37"/>
        <v>-</v>
      </c>
      <c r="R161" s="828" t="str">
        <f t="shared" si="38"/>
        <v>-</v>
      </c>
      <c r="S161" s="941" t="str">
        <f t="shared" si="39"/>
        <v>-</v>
      </c>
      <c r="T161" s="104" t="str">
        <f t="shared" si="40"/>
        <v>x</v>
      </c>
      <c r="U161" s="1050" t="str">
        <f>IFERROR(_xlfn.RANK.EQ(T161,$T$16:$T$194,0)+COUNTIF(T$16:T161,T161)-1,"-")</f>
        <v>-</v>
      </c>
      <c r="V161" s="1050"/>
      <c r="W161" s="828" t="str">
        <f t="shared" si="41"/>
        <v>-</v>
      </c>
      <c r="X161" s="828" t="str">
        <f t="shared" si="42"/>
        <v>-</v>
      </c>
      <c r="Y161" s="941" t="str">
        <f t="shared" si="43"/>
        <v>-</v>
      </c>
      <c r="Z161" s="104" t="str">
        <f t="shared" si="44"/>
        <v>x</v>
      </c>
      <c r="AA161" s="1050" t="str">
        <f>IFERROR(_xlfn.RANK.EQ(Z161,$Z$16:$Z$194,0)+COUNTIF(Z$16:Z161,Z161)-1,"-")</f>
        <v>-</v>
      </c>
      <c r="AB161" s="1050"/>
      <c r="AC161" s="828" t="str">
        <f t="shared" si="45"/>
        <v>-</v>
      </c>
      <c r="AD161" s="828" t="str">
        <f t="shared" si="46"/>
        <v>-</v>
      </c>
      <c r="AE161" s="959" t="str">
        <f t="shared" si="47"/>
        <v>-</v>
      </c>
      <c r="AF161" s="102"/>
    </row>
    <row r="162" spans="2:32" ht="22.5" customHeight="1">
      <c r="B162" s="608" t="s">
        <v>604</v>
      </c>
      <c r="C162" s="605" t="s">
        <v>618</v>
      </c>
      <c r="D162" s="606" t="s">
        <v>195</v>
      </c>
      <c r="E162" s="605" t="s">
        <v>772</v>
      </c>
      <c r="F162" s="606" t="s">
        <v>323</v>
      </c>
      <c r="G162" s="824">
        <v>42</v>
      </c>
      <c r="H162" s="824">
        <v>3600</v>
      </c>
      <c r="I162" s="824">
        <v>1500</v>
      </c>
      <c r="J162" s="824">
        <v>1420</v>
      </c>
      <c r="L162" s="346">
        <v>147</v>
      </c>
      <c r="M162" s="346" t="s">
        <v>343</v>
      </c>
      <c r="N162" s="104" t="str">
        <f t="shared" si="36"/>
        <v>x</v>
      </c>
      <c r="O162" s="1050" t="str">
        <f>IFERROR(_xlfn.RANK.EQ(N162,$N$16:$N$194,0)+COUNTIF(N$16:N162,N162)-1,"-")</f>
        <v>-</v>
      </c>
      <c r="P162" s="1050"/>
      <c r="Q162" s="828" t="str">
        <f t="shared" si="37"/>
        <v>-</v>
      </c>
      <c r="R162" s="828" t="str">
        <f t="shared" si="38"/>
        <v>-</v>
      </c>
      <c r="S162" s="941" t="str">
        <f t="shared" si="39"/>
        <v>-</v>
      </c>
      <c r="T162" s="104" t="str">
        <f t="shared" si="40"/>
        <v>x</v>
      </c>
      <c r="U162" s="1050" t="str">
        <f>IFERROR(_xlfn.RANK.EQ(T162,$T$16:$T$194,0)+COUNTIF(T$16:T162,T162)-1,"-")</f>
        <v>-</v>
      </c>
      <c r="V162" s="1050"/>
      <c r="W162" s="828" t="str">
        <f t="shared" si="41"/>
        <v>-</v>
      </c>
      <c r="X162" s="828" t="str">
        <f t="shared" si="42"/>
        <v>-</v>
      </c>
      <c r="Y162" s="941" t="str">
        <f t="shared" si="43"/>
        <v>-</v>
      </c>
      <c r="Z162" s="104" t="str">
        <f t="shared" si="44"/>
        <v>x</v>
      </c>
      <c r="AA162" s="1050" t="str">
        <f>IFERROR(_xlfn.RANK.EQ(Z162,$Z$16:$Z$194,0)+COUNTIF(Z$16:Z162,Z162)-1,"-")</f>
        <v>-</v>
      </c>
      <c r="AB162" s="1050"/>
      <c r="AC162" s="828" t="str">
        <f t="shared" si="45"/>
        <v>-</v>
      </c>
      <c r="AD162" s="828" t="str">
        <f t="shared" si="46"/>
        <v>-</v>
      </c>
      <c r="AE162" s="959" t="str">
        <f t="shared" si="47"/>
        <v>-</v>
      </c>
      <c r="AF162" s="102"/>
    </row>
    <row r="163" spans="2:32" ht="22.5" customHeight="1">
      <c r="B163" s="608" t="s">
        <v>604</v>
      </c>
      <c r="C163" s="605" t="s">
        <v>618</v>
      </c>
      <c r="D163" s="606" t="s">
        <v>195</v>
      </c>
      <c r="E163" s="605" t="s">
        <v>773</v>
      </c>
      <c r="F163" s="606" t="s">
        <v>332</v>
      </c>
      <c r="G163" s="824">
        <v>34</v>
      </c>
      <c r="H163" s="824">
        <v>4920</v>
      </c>
      <c r="I163" s="824">
        <v>1670</v>
      </c>
      <c r="J163" s="824">
        <v>1590</v>
      </c>
      <c r="L163" s="346">
        <v>148</v>
      </c>
      <c r="M163" s="346" t="s">
        <v>350</v>
      </c>
      <c r="N163" s="104" t="str">
        <f t="shared" si="36"/>
        <v>x</v>
      </c>
      <c r="O163" s="1050" t="str">
        <f>IFERROR(_xlfn.RANK.EQ(N163,$N$16:$N$194,0)+COUNTIF(N$16:N163,N163)-1,"-")</f>
        <v>-</v>
      </c>
      <c r="P163" s="1050"/>
      <c r="Q163" s="828" t="str">
        <f t="shared" si="37"/>
        <v>-</v>
      </c>
      <c r="R163" s="828" t="str">
        <f t="shared" si="38"/>
        <v>-</v>
      </c>
      <c r="S163" s="941" t="str">
        <f t="shared" si="39"/>
        <v>-</v>
      </c>
      <c r="T163" s="104" t="str">
        <f t="shared" si="40"/>
        <v>x</v>
      </c>
      <c r="U163" s="1050" t="str">
        <f>IFERROR(_xlfn.RANK.EQ(T163,$T$16:$T$194,0)+COUNTIF(T$16:T163,T163)-1,"-")</f>
        <v>-</v>
      </c>
      <c r="V163" s="1050"/>
      <c r="W163" s="828" t="str">
        <f t="shared" si="41"/>
        <v>-</v>
      </c>
      <c r="X163" s="828" t="str">
        <f t="shared" si="42"/>
        <v>-</v>
      </c>
      <c r="Y163" s="941" t="str">
        <f t="shared" si="43"/>
        <v>-</v>
      </c>
      <c r="Z163" s="104" t="str">
        <f t="shared" si="44"/>
        <v>x</v>
      </c>
      <c r="AA163" s="1050" t="str">
        <f>IFERROR(_xlfn.RANK.EQ(Z163,$Z$16:$Z$194,0)+COUNTIF(Z$16:Z163,Z163)-1,"-")</f>
        <v>-</v>
      </c>
      <c r="AB163" s="1050"/>
      <c r="AC163" s="828" t="str">
        <f t="shared" si="45"/>
        <v>-</v>
      </c>
      <c r="AD163" s="828" t="str">
        <f t="shared" si="46"/>
        <v>-</v>
      </c>
      <c r="AE163" s="959" t="str">
        <f t="shared" si="47"/>
        <v>-</v>
      </c>
      <c r="AF163" s="102"/>
    </row>
    <row r="164" spans="2:32" ht="22.5" customHeight="1">
      <c r="B164" s="608" t="s">
        <v>604</v>
      </c>
      <c r="C164" s="605" t="s">
        <v>618</v>
      </c>
      <c r="D164" s="606" t="s">
        <v>195</v>
      </c>
      <c r="E164" s="605" t="s">
        <v>774</v>
      </c>
      <c r="F164" s="606" t="s">
        <v>333</v>
      </c>
      <c r="G164" s="824" t="s">
        <v>888</v>
      </c>
      <c r="H164" s="824" t="s">
        <v>888</v>
      </c>
      <c r="I164" s="824" t="s">
        <v>888</v>
      </c>
      <c r="J164" s="824" t="s">
        <v>888</v>
      </c>
      <c r="L164" s="346">
        <v>149</v>
      </c>
      <c r="M164" s="346" t="s">
        <v>363</v>
      </c>
      <c r="N164" s="104" t="str">
        <f t="shared" si="36"/>
        <v>x</v>
      </c>
      <c r="O164" s="1050" t="str">
        <f>IFERROR(_xlfn.RANK.EQ(N164,$N$16:$N$194,0)+COUNTIF(N$16:N164,N164)-1,"-")</f>
        <v>-</v>
      </c>
      <c r="P164" s="1050"/>
      <c r="Q164" s="828" t="str">
        <f t="shared" si="37"/>
        <v>-</v>
      </c>
      <c r="R164" s="828" t="str">
        <f t="shared" si="38"/>
        <v>-</v>
      </c>
      <c r="S164" s="941" t="str">
        <f t="shared" si="39"/>
        <v>-</v>
      </c>
      <c r="T164" s="104" t="str">
        <f t="shared" si="40"/>
        <v>x</v>
      </c>
      <c r="U164" s="1050" t="str">
        <f>IFERROR(_xlfn.RANK.EQ(T164,$T$16:$T$194,0)+COUNTIF(T$16:T164,T164)-1,"-")</f>
        <v>-</v>
      </c>
      <c r="V164" s="1050"/>
      <c r="W164" s="828" t="str">
        <f t="shared" si="41"/>
        <v>-</v>
      </c>
      <c r="X164" s="828" t="str">
        <f t="shared" si="42"/>
        <v>-</v>
      </c>
      <c r="Y164" s="941" t="str">
        <f t="shared" si="43"/>
        <v>-</v>
      </c>
      <c r="Z164" s="104" t="str">
        <f t="shared" si="44"/>
        <v>x</v>
      </c>
      <c r="AA164" s="1050" t="str">
        <f>IFERROR(_xlfn.RANK.EQ(Z164,$Z$16:$Z$194,0)+COUNTIF(Z$16:Z164,Z164)-1,"-")</f>
        <v>-</v>
      </c>
      <c r="AB164" s="1050"/>
      <c r="AC164" s="828" t="str">
        <f t="shared" si="45"/>
        <v>-</v>
      </c>
      <c r="AD164" s="828" t="str">
        <f t="shared" si="46"/>
        <v>-</v>
      </c>
      <c r="AE164" s="959" t="str">
        <f t="shared" si="47"/>
        <v>-</v>
      </c>
      <c r="AF164" s="102"/>
    </row>
    <row r="165" spans="2:32" ht="22.5" customHeight="1">
      <c r="B165" s="608" t="s">
        <v>604</v>
      </c>
      <c r="C165" s="605" t="s">
        <v>618</v>
      </c>
      <c r="D165" s="606" t="s">
        <v>195</v>
      </c>
      <c r="E165" s="605" t="s">
        <v>775</v>
      </c>
      <c r="F165" s="606" t="s">
        <v>343</v>
      </c>
      <c r="G165" s="824" t="s">
        <v>888</v>
      </c>
      <c r="H165" s="824" t="s">
        <v>888</v>
      </c>
      <c r="I165" s="824" t="s">
        <v>888</v>
      </c>
      <c r="J165" s="824" t="s">
        <v>888</v>
      </c>
      <c r="L165" s="346">
        <v>150</v>
      </c>
      <c r="M165" s="346" t="s">
        <v>328</v>
      </c>
      <c r="N165" s="104">
        <f t="shared" si="36"/>
        <v>1</v>
      </c>
      <c r="O165" s="1050">
        <f>IFERROR(_xlfn.RANK.EQ(N165,$N$16:$N$194,0)+COUNTIF(N$16:N165,N165)-1,"-")</f>
        <v>110</v>
      </c>
      <c r="P165" s="1050"/>
      <c r="Q165" s="828" t="str">
        <f t="shared" si="37"/>
        <v>-</v>
      </c>
      <c r="R165" s="828" t="str">
        <f t="shared" si="38"/>
        <v>-</v>
      </c>
      <c r="S165" s="941" t="str">
        <f t="shared" si="39"/>
        <v>-</v>
      </c>
      <c r="T165" s="104">
        <f t="shared" si="40"/>
        <v>7</v>
      </c>
      <c r="U165" s="1050">
        <f>IFERROR(_xlfn.RANK.EQ(T165,$T$16:$T$194,0)+COUNTIF(T$16:T165,T165)-1,"-")</f>
        <v>109</v>
      </c>
      <c r="V165" s="1050"/>
      <c r="W165" s="828" t="str">
        <f t="shared" si="41"/>
        <v>-</v>
      </c>
      <c r="X165" s="828" t="str">
        <f t="shared" si="42"/>
        <v>-</v>
      </c>
      <c r="Y165" s="941" t="str">
        <f t="shared" si="43"/>
        <v>-</v>
      </c>
      <c r="Z165" s="104">
        <f t="shared" si="44"/>
        <v>1170</v>
      </c>
      <c r="AA165" s="1050">
        <f>IFERROR(_xlfn.RANK.EQ(Z165,$Z$16:$Z$194,0)+COUNTIF(Z$16:Z165,Z165)-1,"-")</f>
        <v>116</v>
      </c>
      <c r="AB165" s="1050"/>
      <c r="AC165" s="828" t="str">
        <f t="shared" si="45"/>
        <v>-</v>
      </c>
      <c r="AD165" s="828" t="str">
        <f t="shared" si="46"/>
        <v>-</v>
      </c>
      <c r="AE165" s="959" t="str">
        <f t="shared" si="47"/>
        <v>-</v>
      </c>
      <c r="AF165" s="102"/>
    </row>
    <row r="166" spans="2:32" ht="22.5" customHeight="1">
      <c r="B166" s="608" t="s">
        <v>604</v>
      </c>
      <c r="C166" s="605" t="s">
        <v>618</v>
      </c>
      <c r="D166" s="606" t="s">
        <v>195</v>
      </c>
      <c r="E166" s="605" t="s">
        <v>776</v>
      </c>
      <c r="F166" s="606" t="s">
        <v>350</v>
      </c>
      <c r="G166" s="824" t="s">
        <v>888</v>
      </c>
      <c r="H166" s="824" t="s">
        <v>888</v>
      </c>
      <c r="I166" s="824" t="s">
        <v>888</v>
      </c>
      <c r="J166" s="824" t="s">
        <v>888</v>
      </c>
      <c r="L166" s="346">
        <v>151</v>
      </c>
      <c r="M166" s="346" t="s">
        <v>201</v>
      </c>
      <c r="N166" s="104">
        <f t="shared" si="36"/>
        <v>2160</v>
      </c>
      <c r="O166" s="1050">
        <f>IFERROR(_xlfn.RANK.EQ(N166,$N$16:$N$194,0)+COUNTIF(N$16:N166,N166)-1,"-")</f>
        <v>7</v>
      </c>
      <c r="P166" s="1050"/>
      <c r="Q166" s="828" t="str">
        <f t="shared" si="37"/>
        <v>-</v>
      </c>
      <c r="R166" s="828" t="str">
        <f t="shared" si="38"/>
        <v>-</v>
      </c>
      <c r="S166" s="941" t="str">
        <f t="shared" si="39"/>
        <v>-</v>
      </c>
      <c r="T166" s="104">
        <f t="shared" si="40"/>
        <v>82600</v>
      </c>
      <c r="U166" s="1050">
        <f>IFERROR(_xlfn.RANK.EQ(T166,$T$16:$T$194,0)+COUNTIF(T$16:T166,T166)-1,"-")</f>
        <v>10</v>
      </c>
      <c r="V166" s="1050"/>
      <c r="W166" s="828" t="str">
        <f t="shared" si="41"/>
        <v>-</v>
      </c>
      <c r="X166" s="828" t="str">
        <f t="shared" si="42"/>
        <v>-</v>
      </c>
      <c r="Y166" s="941" t="str">
        <f t="shared" si="43"/>
        <v>-</v>
      </c>
      <c r="Z166" s="104">
        <f t="shared" si="44"/>
        <v>3830</v>
      </c>
      <c r="AA166" s="1050">
        <f>IFERROR(_xlfn.RANK.EQ(Z166,$Z$16:$Z$194,0)+COUNTIF(Z$16:Z166,Z166)-1,"-")</f>
        <v>36</v>
      </c>
      <c r="AB166" s="1050"/>
      <c r="AC166" s="828" t="str">
        <f t="shared" si="45"/>
        <v>-</v>
      </c>
      <c r="AD166" s="828" t="str">
        <f t="shared" si="46"/>
        <v>-</v>
      </c>
      <c r="AE166" s="959" t="str">
        <f t="shared" si="47"/>
        <v>-</v>
      </c>
      <c r="AF166" s="102"/>
    </row>
    <row r="167" spans="2:32" ht="22.5" customHeight="1">
      <c r="B167" s="608" t="s">
        <v>604</v>
      </c>
      <c r="C167" s="605" t="s">
        <v>618</v>
      </c>
      <c r="D167" s="606" t="s">
        <v>195</v>
      </c>
      <c r="E167" s="605" t="s">
        <v>777</v>
      </c>
      <c r="F167" s="606" t="s">
        <v>363</v>
      </c>
      <c r="G167" s="824" t="s">
        <v>888</v>
      </c>
      <c r="H167" s="824" t="s">
        <v>888</v>
      </c>
      <c r="I167" s="824" t="s">
        <v>888</v>
      </c>
      <c r="J167" s="824" t="s">
        <v>888</v>
      </c>
      <c r="L167" s="346">
        <v>152</v>
      </c>
      <c r="M167" s="346" t="s">
        <v>240</v>
      </c>
      <c r="N167" s="104">
        <f t="shared" si="36"/>
        <v>2060</v>
      </c>
      <c r="O167" s="1050">
        <f>IFERROR(_xlfn.RANK.EQ(N167,$N$16:$N$194,0)+COUNTIF(N$16:N167,N167)-1,"-")</f>
        <v>8</v>
      </c>
      <c r="P167" s="1050"/>
      <c r="Q167" s="828" t="str">
        <f t="shared" si="37"/>
        <v>-</v>
      </c>
      <c r="R167" s="828" t="str">
        <f t="shared" si="38"/>
        <v>-</v>
      </c>
      <c r="S167" s="941" t="str">
        <f t="shared" si="39"/>
        <v>-</v>
      </c>
      <c r="T167" s="104">
        <f t="shared" si="40"/>
        <v>86900</v>
      </c>
      <c r="U167" s="1050">
        <f>IFERROR(_xlfn.RANK.EQ(T167,$T$16:$T$194,0)+COUNTIF(T$16:T167,T167)-1,"-")</f>
        <v>9</v>
      </c>
      <c r="V167" s="1050"/>
      <c r="W167" s="828" t="str">
        <f t="shared" si="41"/>
        <v>-</v>
      </c>
      <c r="X167" s="828" t="str">
        <f t="shared" si="42"/>
        <v>-</v>
      </c>
      <c r="Y167" s="941" t="str">
        <f t="shared" si="43"/>
        <v>-</v>
      </c>
      <c r="Z167" s="104">
        <f t="shared" si="44"/>
        <v>4220</v>
      </c>
      <c r="AA167" s="1050">
        <f>IFERROR(_xlfn.RANK.EQ(Z167,$Z$16:$Z$194,0)+COUNTIF(Z$16:Z167,Z167)-1,"-")</f>
        <v>11</v>
      </c>
      <c r="AB167" s="1050"/>
      <c r="AC167" s="828" t="str">
        <f t="shared" si="45"/>
        <v>-</v>
      </c>
      <c r="AD167" s="828" t="str">
        <f t="shared" si="46"/>
        <v>-</v>
      </c>
      <c r="AE167" s="959" t="str">
        <f t="shared" si="47"/>
        <v>-</v>
      </c>
      <c r="AF167" s="102"/>
    </row>
    <row r="168" spans="2:32" ht="22.5" customHeight="1">
      <c r="B168" s="608" t="s">
        <v>604</v>
      </c>
      <c r="C168" s="605" t="s">
        <v>618</v>
      </c>
      <c r="D168" s="606" t="s">
        <v>195</v>
      </c>
      <c r="E168" s="605" t="s">
        <v>778</v>
      </c>
      <c r="F168" s="606" t="s">
        <v>328</v>
      </c>
      <c r="G168" s="824">
        <v>1</v>
      </c>
      <c r="H168" s="824">
        <v>1170</v>
      </c>
      <c r="I168" s="824">
        <v>7</v>
      </c>
      <c r="J168" s="824">
        <v>6</v>
      </c>
      <c r="L168" s="346">
        <v>153</v>
      </c>
      <c r="M168" s="346" t="s">
        <v>225</v>
      </c>
      <c r="N168" s="104">
        <f t="shared" si="36"/>
        <v>682</v>
      </c>
      <c r="O168" s="1050">
        <f>IFERROR(_xlfn.RANK.EQ(N168,$N$16:$N$194,0)+COUNTIF(N$16:N168,N168)-1,"-")</f>
        <v>22</v>
      </c>
      <c r="P168" s="1050"/>
      <c r="Q168" s="828" t="str">
        <f t="shared" si="37"/>
        <v>-</v>
      </c>
      <c r="R168" s="828" t="str">
        <f t="shared" si="38"/>
        <v>-</v>
      </c>
      <c r="S168" s="941" t="str">
        <f t="shared" si="39"/>
        <v>-</v>
      </c>
      <c r="T168" s="104">
        <f t="shared" si="40"/>
        <v>27800</v>
      </c>
      <c r="U168" s="1050">
        <f>IFERROR(_xlfn.RANK.EQ(T168,$T$16:$T$194,0)+COUNTIF(T$16:T168,T168)-1,"-")</f>
        <v>22</v>
      </c>
      <c r="V168" s="1050"/>
      <c r="W168" s="828" t="str">
        <f t="shared" si="41"/>
        <v>-</v>
      </c>
      <c r="X168" s="828" t="str">
        <f t="shared" si="42"/>
        <v>-</v>
      </c>
      <c r="Y168" s="941" t="str">
        <f t="shared" si="43"/>
        <v>-</v>
      </c>
      <c r="Z168" s="104">
        <f t="shared" si="44"/>
        <v>4070</v>
      </c>
      <c r="AA168" s="1050">
        <f>IFERROR(_xlfn.RANK.EQ(Z168,$Z$16:$Z$194,0)+COUNTIF(Z$16:Z168,Z168)-1,"-")</f>
        <v>17</v>
      </c>
      <c r="AB168" s="1050"/>
      <c r="AC168" s="828" t="str">
        <f t="shared" si="45"/>
        <v>-</v>
      </c>
      <c r="AD168" s="828" t="str">
        <f t="shared" si="46"/>
        <v>-</v>
      </c>
      <c r="AE168" s="959" t="str">
        <f t="shared" si="47"/>
        <v>-</v>
      </c>
      <c r="AF168" s="102"/>
    </row>
    <row r="169" spans="2:32" ht="22.5" customHeight="1">
      <c r="B169" s="608" t="s">
        <v>604</v>
      </c>
      <c r="C169" s="605" t="s">
        <v>620</v>
      </c>
      <c r="D169" s="606" t="s">
        <v>183</v>
      </c>
      <c r="E169" s="605" t="s">
        <v>779</v>
      </c>
      <c r="F169" s="606" t="s">
        <v>208</v>
      </c>
      <c r="G169" s="824">
        <v>3520</v>
      </c>
      <c r="H169" s="824">
        <v>3840</v>
      </c>
      <c r="I169" s="824">
        <v>135000</v>
      </c>
      <c r="J169" s="824">
        <v>121200</v>
      </c>
      <c r="L169" s="346">
        <v>154</v>
      </c>
      <c r="M169" s="346" t="s">
        <v>235</v>
      </c>
      <c r="N169" s="104">
        <f t="shared" si="36"/>
        <v>947</v>
      </c>
      <c r="O169" s="1050">
        <f>IFERROR(_xlfn.RANK.EQ(N169,$N$16:$N$194,0)+COUNTIF(N$16:N169,N169)-1,"-")</f>
        <v>16</v>
      </c>
      <c r="P169" s="1050"/>
      <c r="Q169" s="828" t="str">
        <f t="shared" si="37"/>
        <v>-</v>
      </c>
      <c r="R169" s="828" t="str">
        <f t="shared" si="38"/>
        <v>-</v>
      </c>
      <c r="S169" s="941" t="str">
        <f t="shared" si="39"/>
        <v>-</v>
      </c>
      <c r="T169" s="104">
        <f t="shared" si="40"/>
        <v>36700</v>
      </c>
      <c r="U169" s="1050">
        <f>IFERROR(_xlfn.RANK.EQ(T169,$T$16:$T$194,0)+COUNTIF(T$16:T169,T169)-1,"-")</f>
        <v>17</v>
      </c>
      <c r="V169" s="1050"/>
      <c r="W169" s="828" t="str">
        <f t="shared" si="41"/>
        <v>-</v>
      </c>
      <c r="X169" s="828" t="str">
        <f t="shared" si="42"/>
        <v>-</v>
      </c>
      <c r="Y169" s="941" t="str">
        <f t="shared" si="43"/>
        <v>-</v>
      </c>
      <c r="Z169" s="104">
        <f t="shared" si="44"/>
        <v>3870</v>
      </c>
      <c r="AA169" s="1050">
        <f>IFERROR(_xlfn.RANK.EQ(Z169,$Z$16:$Z$194,0)+COUNTIF(Z$16:Z169,Z169)-1,"-")</f>
        <v>30</v>
      </c>
      <c r="AB169" s="1050"/>
      <c r="AC169" s="828" t="str">
        <f t="shared" si="45"/>
        <v>-</v>
      </c>
      <c r="AD169" s="828" t="str">
        <f t="shared" si="46"/>
        <v>-</v>
      </c>
      <c r="AE169" s="959" t="str">
        <f t="shared" si="47"/>
        <v>-</v>
      </c>
      <c r="AF169" s="102"/>
    </row>
    <row r="170" spans="2:32" ht="22.5" customHeight="1">
      <c r="B170" s="608" t="s">
        <v>604</v>
      </c>
      <c r="C170" s="605" t="s">
        <v>620</v>
      </c>
      <c r="D170" s="606" t="s">
        <v>183</v>
      </c>
      <c r="E170" s="605" t="s">
        <v>780</v>
      </c>
      <c r="F170" s="606" t="s">
        <v>201</v>
      </c>
      <c r="G170" s="824">
        <v>2160</v>
      </c>
      <c r="H170" s="824">
        <v>3830</v>
      </c>
      <c r="I170" s="824">
        <v>82600</v>
      </c>
      <c r="J170" s="824">
        <v>76100</v>
      </c>
      <c r="L170" s="346">
        <v>155</v>
      </c>
      <c r="M170" s="346" t="s">
        <v>266</v>
      </c>
      <c r="N170" s="104">
        <f t="shared" si="36"/>
        <v>145</v>
      </c>
      <c r="O170" s="1050">
        <f>IFERROR(_xlfn.RANK.EQ(N170,$N$16:$N$194,0)+COUNTIF(N$16:N170,N170)-1,"-")</f>
        <v>52</v>
      </c>
      <c r="P170" s="1050"/>
      <c r="Q170" s="828" t="str">
        <f t="shared" si="37"/>
        <v>-</v>
      </c>
      <c r="R170" s="828" t="str">
        <f t="shared" si="38"/>
        <v>-</v>
      </c>
      <c r="S170" s="941" t="str">
        <f t="shared" si="39"/>
        <v>-</v>
      </c>
      <c r="T170" s="104">
        <f t="shared" si="40"/>
        <v>5790</v>
      </c>
      <c r="U170" s="1050">
        <f>IFERROR(_xlfn.RANK.EQ(T170,$T$16:$T$194,0)+COUNTIF(T$16:T170,T170)-1,"-")</f>
        <v>47</v>
      </c>
      <c r="V170" s="1050"/>
      <c r="W170" s="828" t="str">
        <f t="shared" si="41"/>
        <v>-</v>
      </c>
      <c r="X170" s="828" t="str">
        <f t="shared" si="42"/>
        <v>-</v>
      </c>
      <c r="Y170" s="941" t="str">
        <f t="shared" si="43"/>
        <v>-</v>
      </c>
      <c r="Z170" s="104">
        <f t="shared" si="44"/>
        <v>3990</v>
      </c>
      <c r="AA170" s="1050">
        <f>IFERROR(_xlfn.RANK.EQ(Z170,$Z$16:$Z$194,0)+COUNTIF(Z$16:Z170,Z170)-1,"-")</f>
        <v>19</v>
      </c>
      <c r="AB170" s="1050"/>
      <c r="AC170" s="828" t="str">
        <f t="shared" si="45"/>
        <v>-</v>
      </c>
      <c r="AD170" s="828" t="str">
        <f t="shared" si="46"/>
        <v>-</v>
      </c>
      <c r="AE170" s="959" t="str">
        <f t="shared" si="47"/>
        <v>-</v>
      </c>
      <c r="AF170" s="102"/>
    </row>
    <row r="171" spans="2:32" ht="22.5" customHeight="1">
      <c r="B171" s="608" t="s">
        <v>604</v>
      </c>
      <c r="C171" s="605" t="s">
        <v>620</v>
      </c>
      <c r="D171" s="606" t="s">
        <v>183</v>
      </c>
      <c r="E171" s="605" t="s">
        <v>781</v>
      </c>
      <c r="F171" s="606" t="s">
        <v>240</v>
      </c>
      <c r="G171" s="824">
        <v>2060</v>
      </c>
      <c r="H171" s="824">
        <v>4220</v>
      </c>
      <c r="I171" s="824">
        <v>86900</v>
      </c>
      <c r="J171" s="824">
        <v>78000</v>
      </c>
      <c r="L171" s="346">
        <v>156</v>
      </c>
      <c r="M171" s="346" t="s">
        <v>226</v>
      </c>
      <c r="N171" s="104">
        <f t="shared" si="36"/>
        <v>805</v>
      </c>
      <c r="O171" s="1050">
        <f>IFERROR(_xlfn.RANK.EQ(N171,$N$16:$N$194,0)+COUNTIF(N$16:N171,N171)-1,"-")</f>
        <v>18</v>
      </c>
      <c r="P171" s="1050"/>
      <c r="Q171" s="828" t="str">
        <f t="shared" si="37"/>
        <v>-</v>
      </c>
      <c r="R171" s="828" t="str">
        <f t="shared" si="38"/>
        <v>-</v>
      </c>
      <c r="S171" s="941" t="str">
        <f t="shared" si="39"/>
        <v>-</v>
      </c>
      <c r="T171" s="104">
        <f t="shared" si="40"/>
        <v>29600</v>
      </c>
      <c r="U171" s="1050">
        <f>IFERROR(_xlfn.RANK.EQ(T171,$T$16:$T$194,0)+COUNTIF(T$16:T171,T171)-1,"-")</f>
        <v>21</v>
      </c>
      <c r="V171" s="1050"/>
      <c r="W171" s="828" t="str">
        <f t="shared" si="41"/>
        <v>-</v>
      </c>
      <c r="X171" s="828" t="str">
        <f t="shared" si="42"/>
        <v>-</v>
      </c>
      <c r="Y171" s="941" t="str">
        <f t="shared" si="43"/>
        <v>-</v>
      </c>
      <c r="Z171" s="104">
        <f t="shared" si="44"/>
        <v>3670</v>
      </c>
      <c r="AA171" s="1050">
        <f>IFERROR(_xlfn.RANK.EQ(Z171,$Z$16:$Z$194,0)+COUNTIF(Z$16:Z171,Z171)-1,"-")</f>
        <v>41</v>
      </c>
      <c r="AB171" s="1050"/>
      <c r="AC171" s="828" t="str">
        <f t="shared" si="45"/>
        <v>-</v>
      </c>
      <c r="AD171" s="828" t="str">
        <f t="shared" si="46"/>
        <v>-</v>
      </c>
      <c r="AE171" s="959" t="str">
        <f t="shared" si="47"/>
        <v>-</v>
      </c>
      <c r="AF171" s="102"/>
    </row>
    <row r="172" spans="2:32" ht="22.5" customHeight="1">
      <c r="B172" s="608" t="s">
        <v>604</v>
      </c>
      <c r="C172" s="605" t="s">
        <v>620</v>
      </c>
      <c r="D172" s="606" t="s">
        <v>183</v>
      </c>
      <c r="E172" s="605" t="s">
        <v>782</v>
      </c>
      <c r="F172" s="606" t="s">
        <v>225</v>
      </c>
      <c r="G172" s="824">
        <v>682</v>
      </c>
      <c r="H172" s="824">
        <v>4070</v>
      </c>
      <c r="I172" s="824">
        <v>27800</v>
      </c>
      <c r="J172" s="824">
        <v>25800</v>
      </c>
      <c r="L172" s="346">
        <v>157</v>
      </c>
      <c r="M172" s="346" t="s">
        <v>203</v>
      </c>
      <c r="N172" s="104">
        <f t="shared" si="36"/>
        <v>3130</v>
      </c>
      <c r="O172" s="1050">
        <f>IFERROR(_xlfn.RANK.EQ(N172,$N$16:$N$194,0)+COUNTIF(N$16:N172,N172)-1,"-")</f>
        <v>2</v>
      </c>
      <c r="P172" s="1050"/>
      <c r="Q172" s="828" t="str">
        <f t="shared" si="37"/>
        <v>-</v>
      </c>
      <c r="R172" s="828" t="str">
        <f t="shared" si="38"/>
        <v>-</v>
      </c>
      <c r="S172" s="941" t="str">
        <f t="shared" si="39"/>
        <v>-</v>
      </c>
      <c r="T172" s="104">
        <f t="shared" si="40"/>
        <v>121200</v>
      </c>
      <c r="U172" s="1050">
        <f>IFERROR(_xlfn.RANK.EQ(T172,$T$16:$T$194,0)+COUNTIF(T$16:T172,T172)-1,"-")</f>
        <v>2</v>
      </c>
      <c r="V172" s="1050"/>
      <c r="W172" s="828" t="str">
        <f t="shared" si="41"/>
        <v>-</v>
      </c>
      <c r="X172" s="828" t="str">
        <f t="shared" si="42"/>
        <v>-</v>
      </c>
      <c r="Y172" s="941" t="str">
        <f t="shared" si="43"/>
        <v>-</v>
      </c>
      <c r="Z172" s="104">
        <f t="shared" si="44"/>
        <v>3880</v>
      </c>
      <c r="AA172" s="1050">
        <f>IFERROR(_xlfn.RANK.EQ(Z172,$Z$16:$Z$194,0)+COUNTIF(Z$16:Z172,Z172)-1,"-")</f>
        <v>29</v>
      </c>
      <c r="AB172" s="1050"/>
      <c r="AC172" s="828" t="str">
        <f t="shared" si="45"/>
        <v>-</v>
      </c>
      <c r="AD172" s="828" t="str">
        <f t="shared" si="46"/>
        <v>-</v>
      </c>
      <c r="AE172" s="959" t="str">
        <f t="shared" si="47"/>
        <v>-</v>
      </c>
      <c r="AF172" s="102"/>
    </row>
    <row r="173" spans="2:32" ht="22.5" customHeight="1">
      <c r="B173" s="608" t="s">
        <v>604</v>
      </c>
      <c r="C173" s="605" t="s">
        <v>620</v>
      </c>
      <c r="D173" s="606" t="s">
        <v>183</v>
      </c>
      <c r="E173" s="605" t="s">
        <v>783</v>
      </c>
      <c r="F173" s="606" t="s">
        <v>235</v>
      </c>
      <c r="G173" s="824">
        <v>947</v>
      </c>
      <c r="H173" s="824">
        <v>3870</v>
      </c>
      <c r="I173" s="824">
        <v>36700</v>
      </c>
      <c r="J173" s="824">
        <v>31800</v>
      </c>
      <c r="L173" s="346">
        <v>158</v>
      </c>
      <c r="M173" s="346" t="s">
        <v>219</v>
      </c>
      <c r="N173" s="104">
        <f t="shared" si="36"/>
        <v>1040</v>
      </c>
      <c r="O173" s="1050">
        <f>IFERROR(_xlfn.RANK.EQ(N173,$N$16:$N$194,0)+COUNTIF(N$16:N173,N173)-1,"-")</f>
        <v>15</v>
      </c>
      <c r="P173" s="1050"/>
      <c r="Q173" s="828" t="str">
        <f t="shared" si="37"/>
        <v>-</v>
      </c>
      <c r="R173" s="828" t="str">
        <f t="shared" si="38"/>
        <v>-</v>
      </c>
      <c r="S173" s="941" t="str">
        <f t="shared" si="39"/>
        <v>-</v>
      </c>
      <c r="T173" s="104">
        <f t="shared" si="40"/>
        <v>48300</v>
      </c>
      <c r="U173" s="1050">
        <f>IFERROR(_xlfn.RANK.EQ(T173,$T$16:$T$194,0)+COUNTIF(T$16:T173,T173)-1,"-")</f>
        <v>14</v>
      </c>
      <c r="V173" s="1050"/>
      <c r="W173" s="828" t="str">
        <f t="shared" si="41"/>
        <v>-</v>
      </c>
      <c r="X173" s="828" t="str">
        <f t="shared" si="42"/>
        <v>-</v>
      </c>
      <c r="Y173" s="941" t="str">
        <f t="shared" si="43"/>
        <v>-</v>
      </c>
      <c r="Z173" s="104">
        <f t="shared" si="44"/>
        <v>4640</v>
      </c>
      <c r="AA173" s="1050">
        <f>IFERROR(_xlfn.RANK.EQ(Z173,$Z$16:$Z$194,0)+COUNTIF(Z$16:Z173,Z173)-1,"-")</f>
        <v>2</v>
      </c>
      <c r="AB173" s="1050"/>
      <c r="AC173" s="828" t="str">
        <f t="shared" si="45"/>
        <v>-</v>
      </c>
      <c r="AD173" s="828" t="str">
        <f t="shared" si="46"/>
        <v>-</v>
      </c>
      <c r="AE173" s="959" t="str">
        <f t="shared" si="47"/>
        <v>-</v>
      </c>
      <c r="AF173" s="102"/>
    </row>
    <row r="174" spans="2:32" ht="22.5" customHeight="1">
      <c r="B174" s="608" t="s">
        <v>604</v>
      </c>
      <c r="C174" s="605" t="s">
        <v>620</v>
      </c>
      <c r="D174" s="606" t="s">
        <v>183</v>
      </c>
      <c r="E174" s="605" t="s">
        <v>784</v>
      </c>
      <c r="F174" s="606" t="s">
        <v>266</v>
      </c>
      <c r="G174" s="824">
        <v>145</v>
      </c>
      <c r="H174" s="824">
        <v>3990</v>
      </c>
      <c r="I174" s="824">
        <v>5790</v>
      </c>
      <c r="J174" s="824">
        <v>4810</v>
      </c>
      <c r="L174" s="346">
        <v>159</v>
      </c>
      <c r="M174" s="346" t="s">
        <v>206</v>
      </c>
      <c r="N174" s="104">
        <f t="shared" si="36"/>
        <v>2040</v>
      </c>
      <c r="O174" s="1050">
        <f>IFERROR(_xlfn.RANK.EQ(N174,$N$16:$N$194,0)+COUNTIF(N$16:N174,N174)-1,"-")</f>
        <v>9</v>
      </c>
      <c r="P174" s="1050"/>
      <c r="Q174" s="828" t="str">
        <f t="shared" si="37"/>
        <v>-</v>
      </c>
      <c r="R174" s="828" t="str">
        <f t="shared" si="38"/>
        <v>-</v>
      </c>
      <c r="S174" s="941" t="str">
        <f t="shared" si="39"/>
        <v>-</v>
      </c>
      <c r="T174" s="104">
        <f t="shared" si="40"/>
        <v>88000</v>
      </c>
      <c r="U174" s="1050">
        <f>IFERROR(_xlfn.RANK.EQ(T174,$T$16:$T$194,0)+COUNTIF(T$16:T174,T174)-1,"-")</f>
        <v>7</v>
      </c>
      <c r="V174" s="1050"/>
      <c r="W174" s="828" t="str">
        <f t="shared" si="41"/>
        <v>-</v>
      </c>
      <c r="X174" s="828" t="str">
        <f t="shared" si="42"/>
        <v>-</v>
      </c>
      <c r="Y174" s="941" t="str">
        <f t="shared" si="43"/>
        <v>-</v>
      </c>
      <c r="Z174" s="104">
        <f t="shared" si="44"/>
        <v>4310</v>
      </c>
      <c r="AA174" s="1050">
        <f>IFERROR(_xlfn.RANK.EQ(Z174,$Z$16:$Z$194,0)+COUNTIF(Z$16:Z174,Z174)-1,"-")</f>
        <v>6</v>
      </c>
      <c r="AB174" s="1050"/>
      <c r="AC174" s="828" t="str">
        <f t="shared" si="45"/>
        <v>-</v>
      </c>
      <c r="AD174" s="828" t="str">
        <f t="shared" si="46"/>
        <v>-</v>
      </c>
      <c r="AE174" s="959" t="str">
        <f t="shared" si="47"/>
        <v>-</v>
      </c>
      <c r="AF174" s="102"/>
    </row>
    <row r="175" spans="2:32" ht="22.5" customHeight="1">
      <c r="B175" s="608" t="s">
        <v>604</v>
      </c>
      <c r="C175" s="605" t="s">
        <v>620</v>
      </c>
      <c r="D175" s="606" t="s">
        <v>183</v>
      </c>
      <c r="E175" s="605" t="s">
        <v>785</v>
      </c>
      <c r="F175" s="606" t="s">
        <v>226</v>
      </c>
      <c r="G175" s="824">
        <v>805</v>
      </c>
      <c r="H175" s="824">
        <v>3670</v>
      </c>
      <c r="I175" s="824">
        <v>29600</v>
      </c>
      <c r="J175" s="824">
        <v>26800</v>
      </c>
      <c r="L175" s="346">
        <v>160</v>
      </c>
      <c r="M175" s="346" t="s">
        <v>232</v>
      </c>
      <c r="N175" s="104">
        <f t="shared" si="36"/>
        <v>322</v>
      </c>
      <c r="O175" s="1050">
        <f>IFERROR(_xlfn.RANK.EQ(N175,$N$16:$N$194,0)+COUNTIF(N$16:N175,N175)-1,"-")</f>
        <v>35</v>
      </c>
      <c r="P175" s="1050"/>
      <c r="Q175" s="828" t="str">
        <f t="shared" si="37"/>
        <v>-</v>
      </c>
      <c r="R175" s="828" t="str">
        <f t="shared" si="38"/>
        <v>-</v>
      </c>
      <c r="S175" s="941" t="str">
        <f t="shared" si="39"/>
        <v>-</v>
      </c>
      <c r="T175" s="104">
        <f t="shared" si="40"/>
        <v>12900</v>
      </c>
      <c r="U175" s="1050">
        <f>IFERROR(_xlfn.RANK.EQ(T175,$T$16:$T$194,0)+COUNTIF(T$16:T175,T175)-1,"-")</f>
        <v>34</v>
      </c>
      <c r="V175" s="1050"/>
      <c r="W175" s="828" t="str">
        <f t="shared" si="41"/>
        <v>-</v>
      </c>
      <c r="X175" s="828" t="str">
        <f t="shared" si="42"/>
        <v>-</v>
      </c>
      <c r="Y175" s="941" t="str">
        <f t="shared" si="43"/>
        <v>-</v>
      </c>
      <c r="Z175" s="104">
        <f t="shared" si="44"/>
        <v>4000</v>
      </c>
      <c r="AA175" s="1050">
        <f>IFERROR(_xlfn.RANK.EQ(Z175,$Z$16:$Z$194,0)+COUNTIF(Z$16:Z175,Z175)-1,"-")</f>
        <v>18</v>
      </c>
      <c r="AB175" s="1050"/>
      <c r="AC175" s="828" t="str">
        <f t="shared" si="45"/>
        <v>-</v>
      </c>
      <c r="AD175" s="828" t="str">
        <f t="shared" si="46"/>
        <v>-</v>
      </c>
      <c r="AE175" s="959" t="str">
        <f t="shared" si="47"/>
        <v>-</v>
      </c>
      <c r="AF175" s="102"/>
    </row>
    <row r="176" spans="2:32" ht="22.5" customHeight="1">
      <c r="B176" s="608" t="s">
        <v>604</v>
      </c>
      <c r="C176" s="605" t="s">
        <v>620</v>
      </c>
      <c r="D176" s="606" t="s">
        <v>183</v>
      </c>
      <c r="E176" s="605" t="s">
        <v>786</v>
      </c>
      <c r="F176" s="606" t="s">
        <v>203</v>
      </c>
      <c r="G176" s="824">
        <v>3130</v>
      </c>
      <c r="H176" s="824">
        <v>3880</v>
      </c>
      <c r="I176" s="824">
        <v>121200</v>
      </c>
      <c r="J176" s="824">
        <v>113200</v>
      </c>
      <c r="L176" s="346">
        <v>161</v>
      </c>
      <c r="M176" s="346" t="s">
        <v>307</v>
      </c>
      <c r="N176" s="104" t="str">
        <f t="shared" si="36"/>
        <v>x</v>
      </c>
      <c r="O176" s="1050" t="str">
        <f>IFERROR(_xlfn.RANK.EQ(N176,$N$16:$N$194,0)+COUNTIF(N$16:N176,N176)-1,"-")</f>
        <v>-</v>
      </c>
      <c r="P176" s="1050"/>
      <c r="Q176" s="828" t="str">
        <f t="shared" si="37"/>
        <v>-</v>
      </c>
      <c r="R176" s="828" t="str">
        <f t="shared" si="38"/>
        <v>-</v>
      </c>
      <c r="S176" s="941" t="str">
        <f t="shared" si="39"/>
        <v>-</v>
      </c>
      <c r="T176" s="104" t="str">
        <f t="shared" si="40"/>
        <v>x</v>
      </c>
      <c r="U176" s="1050" t="str">
        <f>IFERROR(_xlfn.RANK.EQ(T176,$T$16:$T$194,0)+COUNTIF(T$16:T176,T176)-1,"-")</f>
        <v>-</v>
      </c>
      <c r="V176" s="1050"/>
      <c r="W176" s="828" t="str">
        <f t="shared" si="41"/>
        <v>-</v>
      </c>
      <c r="X176" s="828" t="str">
        <f t="shared" si="42"/>
        <v>-</v>
      </c>
      <c r="Y176" s="941" t="str">
        <f t="shared" si="43"/>
        <v>-</v>
      </c>
      <c r="Z176" s="104">
        <f t="shared" si="44"/>
        <v>3870</v>
      </c>
      <c r="AA176" s="1050">
        <f>IFERROR(_xlfn.RANK.EQ(Z176,$Z$16:$Z$194,0)+COUNTIF(Z$16:Z176,Z176)-1,"-")</f>
        <v>31</v>
      </c>
      <c r="AB176" s="1050"/>
      <c r="AC176" s="828" t="str">
        <f t="shared" si="45"/>
        <v>-</v>
      </c>
      <c r="AD176" s="828" t="str">
        <f t="shared" si="46"/>
        <v>-</v>
      </c>
      <c r="AE176" s="959" t="str">
        <f t="shared" si="47"/>
        <v>-</v>
      </c>
      <c r="AF176" s="102"/>
    </row>
    <row r="177" spans="2:32" ht="22.5" customHeight="1">
      <c r="B177" s="608" t="s">
        <v>604</v>
      </c>
      <c r="C177" s="605" t="s">
        <v>620</v>
      </c>
      <c r="D177" s="606" t="s">
        <v>183</v>
      </c>
      <c r="E177" s="605" t="s">
        <v>787</v>
      </c>
      <c r="F177" s="606" t="s">
        <v>219</v>
      </c>
      <c r="G177" s="824">
        <v>1040</v>
      </c>
      <c r="H177" s="824">
        <v>4640</v>
      </c>
      <c r="I177" s="824">
        <v>48300</v>
      </c>
      <c r="J177" s="824">
        <v>44900</v>
      </c>
      <c r="L177" s="346">
        <v>162</v>
      </c>
      <c r="M177" s="346" t="s">
        <v>202</v>
      </c>
      <c r="N177" s="104">
        <f t="shared" si="36"/>
        <v>2580</v>
      </c>
      <c r="O177" s="1050">
        <f>IFERROR(_xlfn.RANK.EQ(N177,$N$16:$N$194,0)+COUNTIF(N$16:N177,N177)-1,"-")</f>
        <v>4</v>
      </c>
      <c r="P177" s="1050"/>
      <c r="Q177" s="828" t="str">
        <f t="shared" si="37"/>
        <v>-</v>
      </c>
      <c r="R177" s="828" t="str">
        <f t="shared" si="38"/>
        <v>-</v>
      </c>
      <c r="S177" s="941" t="str">
        <f t="shared" si="39"/>
        <v>-</v>
      </c>
      <c r="T177" s="104">
        <f t="shared" si="40"/>
        <v>95600</v>
      </c>
      <c r="U177" s="1050">
        <f>IFERROR(_xlfn.RANK.EQ(T177,$T$16:$T$194,0)+COUNTIF(T$16:T177,T177)-1,"-")</f>
        <v>5</v>
      </c>
      <c r="V177" s="1050"/>
      <c r="W177" s="828" t="str">
        <f t="shared" si="41"/>
        <v>-</v>
      </c>
      <c r="X177" s="828" t="str">
        <f t="shared" si="42"/>
        <v>-</v>
      </c>
      <c r="Y177" s="941" t="str">
        <f t="shared" si="43"/>
        <v>-</v>
      </c>
      <c r="Z177" s="104">
        <f t="shared" si="44"/>
        <v>3710</v>
      </c>
      <c r="AA177" s="1050">
        <f>IFERROR(_xlfn.RANK.EQ(Z177,$Z$16:$Z$194,0)+COUNTIF(Z$16:Z177,Z177)-1,"-")</f>
        <v>39</v>
      </c>
      <c r="AB177" s="1050"/>
      <c r="AC177" s="828" t="str">
        <f t="shared" si="45"/>
        <v>-</v>
      </c>
      <c r="AD177" s="828" t="str">
        <f t="shared" si="46"/>
        <v>-</v>
      </c>
      <c r="AE177" s="959" t="str">
        <f t="shared" si="47"/>
        <v>-</v>
      </c>
      <c r="AF177" s="102"/>
    </row>
    <row r="178" spans="2:32" ht="22.5" customHeight="1">
      <c r="B178" s="608" t="s">
        <v>604</v>
      </c>
      <c r="C178" s="605" t="s">
        <v>620</v>
      </c>
      <c r="D178" s="606" t="s">
        <v>183</v>
      </c>
      <c r="E178" s="605" t="s">
        <v>788</v>
      </c>
      <c r="F178" s="606" t="s">
        <v>206</v>
      </c>
      <c r="G178" s="824">
        <v>2040</v>
      </c>
      <c r="H178" s="824">
        <v>4310</v>
      </c>
      <c r="I178" s="824">
        <v>88000</v>
      </c>
      <c r="J178" s="824">
        <v>84400</v>
      </c>
      <c r="L178" s="346">
        <v>163</v>
      </c>
      <c r="M178" s="346" t="s">
        <v>260</v>
      </c>
      <c r="N178" s="104">
        <f t="shared" si="36"/>
        <v>329</v>
      </c>
      <c r="O178" s="1050">
        <f>IFERROR(_xlfn.RANK.EQ(N178,$N$16:$N$194,0)+COUNTIF(N$16:N178,N178)-1,"-")</f>
        <v>34</v>
      </c>
      <c r="P178" s="1050"/>
      <c r="Q178" s="828" t="str">
        <f t="shared" si="37"/>
        <v>-</v>
      </c>
      <c r="R178" s="828" t="str">
        <f t="shared" si="38"/>
        <v>-</v>
      </c>
      <c r="S178" s="941" t="str">
        <f t="shared" si="39"/>
        <v>-</v>
      </c>
      <c r="T178" s="104">
        <f t="shared" si="40"/>
        <v>13000</v>
      </c>
      <c r="U178" s="1050">
        <f>IFERROR(_xlfn.RANK.EQ(T178,$T$16:$T$194,0)+COUNTIF(T$16:T178,T178)-1,"-")</f>
        <v>33</v>
      </c>
      <c r="V178" s="1050"/>
      <c r="W178" s="828" t="str">
        <f t="shared" si="41"/>
        <v>-</v>
      </c>
      <c r="X178" s="828" t="str">
        <f t="shared" si="42"/>
        <v>-</v>
      </c>
      <c r="Y178" s="941" t="str">
        <f t="shared" si="43"/>
        <v>-</v>
      </c>
      <c r="Z178" s="104">
        <f t="shared" si="44"/>
        <v>3940</v>
      </c>
      <c r="AA178" s="1050">
        <f>IFERROR(_xlfn.RANK.EQ(Z178,$Z$16:$Z$194,0)+COUNTIF(Z$16:Z178,Z178)-1,"-")</f>
        <v>26</v>
      </c>
      <c r="AB178" s="1050"/>
      <c r="AC178" s="828" t="str">
        <f t="shared" si="45"/>
        <v>-</v>
      </c>
      <c r="AD178" s="828" t="str">
        <f t="shared" si="46"/>
        <v>-</v>
      </c>
      <c r="AE178" s="959" t="str">
        <f t="shared" si="47"/>
        <v>-</v>
      </c>
      <c r="AF178" s="102"/>
    </row>
    <row r="179" spans="2:32" ht="22.5" customHeight="1">
      <c r="B179" s="608" t="s">
        <v>604</v>
      </c>
      <c r="C179" s="605" t="s">
        <v>620</v>
      </c>
      <c r="D179" s="606" t="s">
        <v>183</v>
      </c>
      <c r="E179" s="605" t="s">
        <v>789</v>
      </c>
      <c r="F179" s="606" t="s">
        <v>232</v>
      </c>
      <c r="G179" s="824">
        <v>322</v>
      </c>
      <c r="H179" s="824">
        <v>4000</v>
      </c>
      <c r="I179" s="824">
        <v>12900</v>
      </c>
      <c r="J179" s="824">
        <v>8430</v>
      </c>
      <c r="L179" s="346">
        <v>164</v>
      </c>
      <c r="M179" s="346" t="s">
        <v>245</v>
      </c>
      <c r="N179" s="104">
        <f t="shared" si="36"/>
        <v>895</v>
      </c>
      <c r="O179" s="1050">
        <f>IFERROR(_xlfn.RANK.EQ(N179,$N$16:$N$194,0)+COUNTIF(N$16:N179,N179)-1,"-")</f>
        <v>17</v>
      </c>
      <c r="P179" s="1050"/>
      <c r="Q179" s="828" t="str">
        <f t="shared" si="37"/>
        <v>-</v>
      </c>
      <c r="R179" s="828" t="str">
        <f t="shared" si="38"/>
        <v>-</v>
      </c>
      <c r="S179" s="941" t="str">
        <f t="shared" si="39"/>
        <v>-</v>
      </c>
      <c r="T179" s="104">
        <f t="shared" si="40"/>
        <v>39200</v>
      </c>
      <c r="U179" s="1050">
        <f>IFERROR(_xlfn.RANK.EQ(T179,$T$16:$T$194,0)+COUNTIF(T$16:T179,T179)-1,"-")</f>
        <v>16</v>
      </c>
      <c r="V179" s="1050"/>
      <c r="W179" s="828" t="str">
        <f t="shared" si="41"/>
        <v>-</v>
      </c>
      <c r="X179" s="828" t="str">
        <f t="shared" si="42"/>
        <v>-</v>
      </c>
      <c r="Y179" s="941" t="str">
        <f t="shared" si="43"/>
        <v>-</v>
      </c>
      <c r="Z179" s="104">
        <f t="shared" si="44"/>
        <v>4380</v>
      </c>
      <c r="AA179" s="1050">
        <f>IFERROR(_xlfn.RANK.EQ(Z179,$Z$16:$Z$194,0)+COUNTIF(Z$16:Z179,Z179)-1,"-")</f>
        <v>5</v>
      </c>
      <c r="AB179" s="1050"/>
      <c r="AC179" s="828" t="str">
        <f t="shared" si="45"/>
        <v>-</v>
      </c>
      <c r="AD179" s="828" t="str">
        <f t="shared" si="46"/>
        <v>-</v>
      </c>
      <c r="AE179" s="959" t="str">
        <f t="shared" si="47"/>
        <v>-</v>
      </c>
      <c r="AF179" s="102"/>
    </row>
    <row r="180" spans="2:32" ht="22.5" customHeight="1">
      <c r="B180" s="608" t="s">
        <v>604</v>
      </c>
      <c r="C180" s="605" t="s">
        <v>620</v>
      </c>
      <c r="D180" s="606" t="s">
        <v>183</v>
      </c>
      <c r="E180" s="605" t="s">
        <v>790</v>
      </c>
      <c r="F180" s="606" t="s">
        <v>307</v>
      </c>
      <c r="G180" s="824" t="s">
        <v>888</v>
      </c>
      <c r="H180" s="824">
        <v>3870</v>
      </c>
      <c r="I180" s="824" t="s">
        <v>888</v>
      </c>
      <c r="J180" s="824" t="s">
        <v>888</v>
      </c>
      <c r="L180" s="346">
        <v>165</v>
      </c>
      <c r="M180" s="346" t="s">
        <v>264</v>
      </c>
      <c r="N180" s="104">
        <f t="shared" si="36"/>
        <v>643</v>
      </c>
      <c r="O180" s="1050">
        <f>IFERROR(_xlfn.RANK.EQ(N180,$N$16:$N$194,0)+COUNTIF(N$16:N180,N180)-1,"-")</f>
        <v>24</v>
      </c>
      <c r="P180" s="1050"/>
      <c r="Q180" s="828" t="str">
        <f t="shared" si="37"/>
        <v>-</v>
      </c>
      <c r="R180" s="828" t="str">
        <f t="shared" si="38"/>
        <v>-</v>
      </c>
      <c r="S180" s="941" t="str">
        <f t="shared" si="39"/>
        <v>-</v>
      </c>
      <c r="T180" s="104">
        <f t="shared" si="40"/>
        <v>24800</v>
      </c>
      <c r="U180" s="1050">
        <f>IFERROR(_xlfn.RANK.EQ(T180,$T$16:$T$194,0)+COUNTIF(T$16:T180,T180)-1,"-")</f>
        <v>23</v>
      </c>
      <c r="V180" s="1050"/>
      <c r="W180" s="828" t="str">
        <f t="shared" si="41"/>
        <v>-</v>
      </c>
      <c r="X180" s="828" t="str">
        <f t="shared" si="42"/>
        <v>-</v>
      </c>
      <c r="Y180" s="941" t="str">
        <f t="shared" si="43"/>
        <v>-</v>
      </c>
      <c r="Z180" s="104">
        <f t="shared" si="44"/>
        <v>3850</v>
      </c>
      <c r="AA180" s="1050">
        <f>IFERROR(_xlfn.RANK.EQ(Z180,$Z$16:$Z$194,0)+COUNTIF(Z$16:Z180,Z180)-1,"-")</f>
        <v>32</v>
      </c>
      <c r="AB180" s="1050"/>
      <c r="AC180" s="828" t="str">
        <f t="shared" si="45"/>
        <v>-</v>
      </c>
      <c r="AD180" s="828" t="str">
        <f t="shared" si="46"/>
        <v>-</v>
      </c>
      <c r="AE180" s="959" t="str">
        <f t="shared" si="47"/>
        <v>-</v>
      </c>
      <c r="AF180" s="102"/>
    </row>
    <row r="181" spans="2:32" ht="22.5" customHeight="1">
      <c r="B181" s="608" t="s">
        <v>604</v>
      </c>
      <c r="C181" s="605" t="s">
        <v>620</v>
      </c>
      <c r="D181" s="606" t="s">
        <v>183</v>
      </c>
      <c r="E181" s="605" t="s">
        <v>791</v>
      </c>
      <c r="F181" s="606" t="s">
        <v>202</v>
      </c>
      <c r="G181" s="824">
        <v>2580</v>
      </c>
      <c r="H181" s="824">
        <v>3710</v>
      </c>
      <c r="I181" s="824">
        <v>95600</v>
      </c>
      <c r="J181" s="824">
        <v>90000</v>
      </c>
      <c r="L181" s="346">
        <v>166</v>
      </c>
      <c r="M181" s="346" t="s">
        <v>268</v>
      </c>
      <c r="N181" s="104">
        <f t="shared" si="36"/>
        <v>228</v>
      </c>
      <c r="O181" s="1050">
        <f>IFERROR(_xlfn.RANK.EQ(N181,$N$16:$N$194,0)+COUNTIF(N$16:N181,N181)-1,"-")</f>
        <v>42</v>
      </c>
      <c r="P181" s="1050"/>
      <c r="Q181" s="828" t="str">
        <f t="shared" si="37"/>
        <v>-</v>
      </c>
      <c r="R181" s="828" t="str">
        <f t="shared" si="38"/>
        <v>-</v>
      </c>
      <c r="S181" s="941" t="str">
        <f t="shared" si="39"/>
        <v>-</v>
      </c>
      <c r="T181" s="104">
        <f t="shared" si="40"/>
        <v>9100</v>
      </c>
      <c r="U181" s="1050">
        <f>IFERROR(_xlfn.RANK.EQ(T181,$T$16:$T$194,0)+COUNTIF(T$16:T181,T181)-1,"-")</f>
        <v>37</v>
      </c>
      <c r="V181" s="1050"/>
      <c r="W181" s="828" t="str">
        <f t="shared" si="41"/>
        <v>-</v>
      </c>
      <c r="X181" s="828" t="str">
        <f t="shared" si="42"/>
        <v>-</v>
      </c>
      <c r="Y181" s="941" t="str">
        <f t="shared" si="43"/>
        <v>-</v>
      </c>
      <c r="Z181" s="104">
        <f t="shared" si="44"/>
        <v>3990</v>
      </c>
      <c r="AA181" s="1050">
        <f>IFERROR(_xlfn.RANK.EQ(Z181,$Z$16:$Z$194,0)+COUNTIF(Z$16:Z181,Z181)-1,"-")</f>
        <v>20</v>
      </c>
      <c r="AB181" s="1050"/>
      <c r="AC181" s="828" t="str">
        <f t="shared" si="45"/>
        <v>-</v>
      </c>
      <c r="AD181" s="828" t="str">
        <f t="shared" si="46"/>
        <v>-</v>
      </c>
      <c r="AE181" s="959" t="str">
        <f t="shared" si="47"/>
        <v>-</v>
      </c>
      <c r="AF181" s="102"/>
    </row>
    <row r="182" spans="2:32" ht="22.5" customHeight="1">
      <c r="B182" s="608" t="s">
        <v>604</v>
      </c>
      <c r="C182" s="605" t="s">
        <v>620</v>
      </c>
      <c r="D182" s="606" t="s">
        <v>183</v>
      </c>
      <c r="E182" s="605" t="s">
        <v>792</v>
      </c>
      <c r="F182" s="606" t="s">
        <v>260</v>
      </c>
      <c r="G182" s="824">
        <v>329</v>
      </c>
      <c r="H182" s="824">
        <v>3940</v>
      </c>
      <c r="I182" s="824">
        <v>13000</v>
      </c>
      <c r="J182" s="824">
        <v>11700</v>
      </c>
      <c r="L182" s="346">
        <v>167</v>
      </c>
      <c r="M182" s="346" t="s">
        <v>337</v>
      </c>
      <c r="N182" s="104" t="str">
        <f t="shared" si="36"/>
        <v>x</v>
      </c>
      <c r="O182" s="1050" t="str">
        <f>IFERROR(_xlfn.RANK.EQ(N182,$N$16:$N$194,0)+COUNTIF(N$16:N182,N182)-1,"-")</f>
        <v>-</v>
      </c>
      <c r="P182" s="1050"/>
      <c r="Q182" s="828" t="str">
        <f t="shared" si="37"/>
        <v>-</v>
      </c>
      <c r="R182" s="828" t="str">
        <f t="shared" si="38"/>
        <v>-</v>
      </c>
      <c r="S182" s="941" t="str">
        <f t="shared" si="39"/>
        <v>-</v>
      </c>
      <c r="T182" s="104" t="str">
        <f t="shared" si="40"/>
        <v>x</v>
      </c>
      <c r="U182" s="1050" t="str">
        <f>IFERROR(_xlfn.RANK.EQ(T182,$T$16:$T$194,0)+COUNTIF(T$16:T182,T182)-1,"-")</f>
        <v>-</v>
      </c>
      <c r="V182" s="1050"/>
      <c r="W182" s="828" t="str">
        <f t="shared" si="41"/>
        <v>-</v>
      </c>
      <c r="X182" s="828" t="str">
        <f t="shared" si="42"/>
        <v>-</v>
      </c>
      <c r="Y182" s="941" t="str">
        <f t="shared" si="43"/>
        <v>-</v>
      </c>
      <c r="Z182" s="104" t="str">
        <f t="shared" si="44"/>
        <v>x</v>
      </c>
      <c r="AA182" s="1050" t="str">
        <f>IFERROR(_xlfn.RANK.EQ(Z182,$Z$16:$Z$194,0)+COUNTIF(Z$16:Z182,Z182)-1,"-")</f>
        <v>-</v>
      </c>
      <c r="AB182" s="1050"/>
      <c r="AC182" s="828" t="str">
        <f t="shared" si="45"/>
        <v>-</v>
      </c>
      <c r="AD182" s="828" t="str">
        <f t="shared" si="46"/>
        <v>-</v>
      </c>
      <c r="AE182" s="959" t="str">
        <f t="shared" si="47"/>
        <v>-</v>
      </c>
      <c r="AF182" s="102"/>
    </row>
    <row r="183" spans="2:32" ht="22.5" customHeight="1">
      <c r="B183" s="608" t="s">
        <v>604</v>
      </c>
      <c r="C183" s="605" t="s">
        <v>620</v>
      </c>
      <c r="D183" s="606" t="s">
        <v>183</v>
      </c>
      <c r="E183" s="605" t="s">
        <v>793</v>
      </c>
      <c r="F183" s="606" t="s">
        <v>245</v>
      </c>
      <c r="G183" s="824">
        <v>895</v>
      </c>
      <c r="H183" s="824">
        <v>4380</v>
      </c>
      <c r="I183" s="824">
        <v>39200</v>
      </c>
      <c r="J183" s="824">
        <v>36700</v>
      </c>
      <c r="L183" s="346">
        <v>168</v>
      </c>
      <c r="M183" s="346" t="s">
        <v>249</v>
      </c>
      <c r="N183" s="104">
        <f t="shared" si="36"/>
        <v>753</v>
      </c>
      <c r="O183" s="1050">
        <f>IFERROR(_xlfn.RANK.EQ(N183,$N$16:$N$194,0)+COUNTIF(N$16:N183,N183)-1,"-")</f>
        <v>21</v>
      </c>
      <c r="P183" s="1050"/>
      <c r="Q183" s="828" t="str">
        <f t="shared" si="37"/>
        <v>-</v>
      </c>
      <c r="R183" s="828" t="str">
        <f t="shared" si="38"/>
        <v>-</v>
      </c>
      <c r="S183" s="941" t="str">
        <f t="shared" si="39"/>
        <v>-</v>
      </c>
      <c r="T183" s="104">
        <f t="shared" si="40"/>
        <v>31600</v>
      </c>
      <c r="U183" s="1050">
        <f>IFERROR(_xlfn.RANK.EQ(T183,$T$16:$T$194,0)+COUNTIF(T$16:T183,T183)-1,"-")</f>
        <v>19</v>
      </c>
      <c r="V183" s="1050"/>
      <c r="W183" s="828" t="str">
        <f t="shared" si="41"/>
        <v>-</v>
      </c>
      <c r="X183" s="828" t="str">
        <f t="shared" si="42"/>
        <v>-</v>
      </c>
      <c r="Y183" s="941" t="str">
        <f t="shared" si="43"/>
        <v>-</v>
      </c>
      <c r="Z183" s="104">
        <f t="shared" si="44"/>
        <v>4190</v>
      </c>
      <c r="AA183" s="1050">
        <f>IFERROR(_xlfn.RANK.EQ(Z183,$Z$16:$Z$194,0)+COUNTIF(Z$16:Z183,Z183)-1,"-")</f>
        <v>12</v>
      </c>
      <c r="AB183" s="1050"/>
      <c r="AC183" s="828" t="str">
        <f t="shared" si="45"/>
        <v>-</v>
      </c>
      <c r="AD183" s="828" t="str">
        <f t="shared" si="46"/>
        <v>-</v>
      </c>
      <c r="AE183" s="959" t="str">
        <f t="shared" si="47"/>
        <v>-</v>
      </c>
    </row>
    <row r="184" spans="2:32" ht="22.5" customHeight="1">
      <c r="B184" s="608" t="s">
        <v>604</v>
      </c>
      <c r="C184" s="605" t="s">
        <v>620</v>
      </c>
      <c r="D184" s="606" t="s">
        <v>183</v>
      </c>
      <c r="E184" s="605" t="s">
        <v>794</v>
      </c>
      <c r="F184" s="606" t="s">
        <v>264</v>
      </c>
      <c r="G184" s="824">
        <v>643</v>
      </c>
      <c r="H184" s="824">
        <v>3850</v>
      </c>
      <c r="I184" s="824">
        <v>24800</v>
      </c>
      <c r="J184" s="824">
        <v>23900</v>
      </c>
      <c r="L184" s="346">
        <v>169</v>
      </c>
      <c r="M184" s="346" t="s">
        <v>367</v>
      </c>
      <c r="N184" s="104" t="str">
        <f t="shared" si="36"/>
        <v>-</v>
      </c>
      <c r="O184" s="1050" t="str">
        <f>IFERROR(_xlfn.RANK.EQ(N184,$N$16:$N$194,0)+COUNTIF(N$16:N184,N184)-1,"-")</f>
        <v>-</v>
      </c>
      <c r="P184" s="1050"/>
      <c r="Q184" s="828" t="str">
        <f t="shared" si="37"/>
        <v>-</v>
      </c>
      <c r="R184" s="828" t="str">
        <f t="shared" si="38"/>
        <v>-</v>
      </c>
      <c r="S184" s="941" t="str">
        <f t="shared" si="39"/>
        <v>-</v>
      </c>
      <c r="T184" s="104" t="str">
        <f t="shared" si="40"/>
        <v>-</v>
      </c>
      <c r="U184" s="1050" t="str">
        <f>IFERROR(_xlfn.RANK.EQ(T184,$T$16:$T$194,0)+COUNTIF(T$16:T184,T184)-1,"-")</f>
        <v>-</v>
      </c>
      <c r="V184" s="1050"/>
      <c r="W184" s="828" t="str">
        <f t="shared" si="41"/>
        <v>-</v>
      </c>
      <c r="X184" s="828" t="str">
        <f t="shared" si="42"/>
        <v>-</v>
      </c>
      <c r="Y184" s="941" t="str">
        <f t="shared" si="43"/>
        <v>-</v>
      </c>
      <c r="Z184" s="104" t="str">
        <f t="shared" si="44"/>
        <v>-</v>
      </c>
      <c r="AA184" s="1050" t="str">
        <f>IFERROR(_xlfn.RANK.EQ(Z184,$Z$16:$Z$194,0)+COUNTIF(Z$16:Z184,Z184)-1,"-")</f>
        <v>-</v>
      </c>
      <c r="AB184" s="1050"/>
      <c r="AC184" s="828" t="str">
        <f t="shared" si="45"/>
        <v>-</v>
      </c>
      <c r="AD184" s="828" t="str">
        <f t="shared" si="46"/>
        <v>-</v>
      </c>
      <c r="AE184" s="959" t="str">
        <f t="shared" si="47"/>
        <v>-</v>
      </c>
    </row>
    <row r="185" spans="2:32" ht="22.5" customHeight="1">
      <c r="B185" s="608" t="s">
        <v>604</v>
      </c>
      <c r="C185" s="605" t="s">
        <v>620</v>
      </c>
      <c r="D185" s="606" t="s">
        <v>183</v>
      </c>
      <c r="E185" s="605" t="s">
        <v>795</v>
      </c>
      <c r="F185" s="606" t="s">
        <v>268</v>
      </c>
      <c r="G185" s="824">
        <v>228</v>
      </c>
      <c r="H185" s="824">
        <v>3990</v>
      </c>
      <c r="I185" s="824">
        <v>9100</v>
      </c>
      <c r="J185" s="824">
        <v>9100</v>
      </c>
      <c r="L185" s="346">
        <v>170</v>
      </c>
      <c r="M185" s="346" t="s">
        <v>320</v>
      </c>
      <c r="N185" s="104" t="str">
        <f t="shared" si="36"/>
        <v>x</v>
      </c>
      <c r="O185" s="1050" t="str">
        <f>IFERROR(_xlfn.RANK.EQ(N185,$N$16:$N$194,0)+COUNTIF(N$16:N185,N185)-1,"-")</f>
        <v>-</v>
      </c>
      <c r="P185" s="1050"/>
      <c r="Q185" s="828" t="str">
        <f t="shared" si="37"/>
        <v>-</v>
      </c>
      <c r="R185" s="828" t="str">
        <f t="shared" si="38"/>
        <v>-</v>
      </c>
      <c r="S185" s="941" t="str">
        <f t="shared" si="39"/>
        <v>-</v>
      </c>
      <c r="T185" s="104" t="str">
        <f t="shared" si="40"/>
        <v>x</v>
      </c>
      <c r="U185" s="1050" t="str">
        <f>IFERROR(_xlfn.RANK.EQ(T185,$T$16:$T$194,0)+COUNTIF(T$16:T185,T185)-1,"-")</f>
        <v>-</v>
      </c>
      <c r="V185" s="1050"/>
      <c r="W185" s="828" t="str">
        <f t="shared" si="41"/>
        <v>-</v>
      </c>
      <c r="X185" s="828" t="str">
        <f t="shared" si="42"/>
        <v>-</v>
      </c>
      <c r="Y185" s="941" t="str">
        <f t="shared" si="43"/>
        <v>-</v>
      </c>
      <c r="Z185" s="104" t="str">
        <f t="shared" si="44"/>
        <v>x</v>
      </c>
      <c r="AA185" s="1050" t="str">
        <f>IFERROR(_xlfn.RANK.EQ(Z185,$Z$16:$Z$194,0)+COUNTIF(Z$16:Z185,Z185)-1,"-")</f>
        <v>-</v>
      </c>
      <c r="AB185" s="1050"/>
      <c r="AC185" s="828" t="str">
        <f t="shared" si="45"/>
        <v>-</v>
      </c>
      <c r="AD185" s="828" t="str">
        <f t="shared" si="46"/>
        <v>-</v>
      </c>
      <c r="AE185" s="959" t="str">
        <f t="shared" si="47"/>
        <v>-</v>
      </c>
    </row>
    <row r="186" spans="2:32" ht="22.5" customHeight="1">
      <c r="B186" s="608" t="s">
        <v>604</v>
      </c>
      <c r="C186" s="605" t="s">
        <v>620</v>
      </c>
      <c r="D186" s="606" t="s">
        <v>183</v>
      </c>
      <c r="E186" s="605" t="s">
        <v>796</v>
      </c>
      <c r="F186" s="606" t="s">
        <v>337</v>
      </c>
      <c r="G186" s="824" t="s">
        <v>888</v>
      </c>
      <c r="H186" s="824" t="s">
        <v>888</v>
      </c>
      <c r="I186" s="824" t="s">
        <v>888</v>
      </c>
      <c r="J186" s="824" t="s">
        <v>888</v>
      </c>
      <c r="L186" s="346">
        <v>171</v>
      </c>
      <c r="M186" s="346" t="s">
        <v>262</v>
      </c>
      <c r="N186" s="104" t="str">
        <f t="shared" si="36"/>
        <v>-</v>
      </c>
      <c r="O186" s="1050" t="str">
        <f>IFERROR(_xlfn.RANK.EQ(N186,$N$16:$N$194,0)+COUNTIF(N$16:N186,N186)-1,"-")</f>
        <v>-</v>
      </c>
      <c r="P186" s="1050"/>
      <c r="Q186" s="828" t="str">
        <f t="shared" si="37"/>
        <v>-</v>
      </c>
      <c r="R186" s="828" t="str">
        <f t="shared" si="38"/>
        <v>-</v>
      </c>
      <c r="S186" s="941" t="str">
        <f t="shared" si="39"/>
        <v>-</v>
      </c>
      <c r="T186" s="104" t="str">
        <f t="shared" si="40"/>
        <v>-</v>
      </c>
      <c r="U186" s="1050" t="str">
        <f>IFERROR(_xlfn.RANK.EQ(T186,$T$16:$T$194,0)+COUNTIF(T$16:T186,T186)-1,"-")</f>
        <v>-</v>
      </c>
      <c r="V186" s="1050"/>
      <c r="W186" s="828" t="str">
        <f t="shared" si="41"/>
        <v>-</v>
      </c>
      <c r="X186" s="828" t="str">
        <f t="shared" si="42"/>
        <v>-</v>
      </c>
      <c r="Y186" s="941" t="str">
        <f t="shared" si="43"/>
        <v>-</v>
      </c>
      <c r="Z186" s="104" t="str">
        <f t="shared" si="44"/>
        <v>-</v>
      </c>
      <c r="AA186" s="1050" t="str">
        <f>IFERROR(_xlfn.RANK.EQ(Z186,$Z$16:$Z$194,0)+COUNTIF(Z$16:Z186,Z186)-1,"-")</f>
        <v>-</v>
      </c>
      <c r="AB186" s="1050"/>
      <c r="AC186" s="828" t="str">
        <f t="shared" si="45"/>
        <v>-</v>
      </c>
      <c r="AD186" s="828" t="str">
        <f t="shared" si="46"/>
        <v>-</v>
      </c>
      <c r="AE186" s="959" t="str">
        <f t="shared" si="47"/>
        <v>-</v>
      </c>
    </row>
    <row r="187" spans="2:32" ht="22.5" customHeight="1">
      <c r="B187" s="608" t="s">
        <v>604</v>
      </c>
      <c r="C187" s="605" t="s">
        <v>620</v>
      </c>
      <c r="D187" s="606" t="s">
        <v>183</v>
      </c>
      <c r="E187" s="605" t="s">
        <v>797</v>
      </c>
      <c r="F187" s="606" t="s">
        <v>249</v>
      </c>
      <c r="G187" s="824">
        <v>753</v>
      </c>
      <c r="H187" s="824">
        <v>4190</v>
      </c>
      <c r="I187" s="824">
        <v>31600</v>
      </c>
      <c r="J187" s="824">
        <v>30300</v>
      </c>
      <c r="L187" s="346">
        <v>172</v>
      </c>
      <c r="M187" s="346" t="s">
        <v>211</v>
      </c>
      <c r="N187" s="104" t="str">
        <f t="shared" si="36"/>
        <v>x</v>
      </c>
      <c r="O187" s="1050" t="str">
        <f>IFERROR(_xlfn.RANK.EQ(N187,$N$16:$N$194,0)+COUNTIF(N$16:N187,N187)-1,"-")</f>
        <v>-</v>
      </c>
      <c r="P187" s="1050"/>
      <c r="Q187" s="828" t="str">
        <f t="shared" si="37"/>
        <v>-</v>
      </c>
      <c r="R187" s="828" t="str">
        <f t="shared" si="38"/>
        <v>-</v>
      </c>
      <c r="S187" s="941" t="str">
        <f t="shared" si="39"/>
        <v>-</v>
      </c>
      <c r="T187" s="104" t="str">
        <f t="shared" si="40"/>
        <v>x</v>
      </c>
      <c r="U187" s="1050" t="str">
        <f>IFERROR(_xlfn.RANK.EQ(T187,$T$16:$T$194,0)+COUNTIF(T$16:T187,T187)-1,"-")</f>
        <v>-</v>
      </c>
      <c r="V187" s="1050"/>
      <c r="W187" s="828" t="str">
        <f t="shared" si="41"/>
        <v>-</v>
      </c>
      <c r="X187" s="828" t="str">
        <f t="shared" si="42"/>
        <v>-</v>
      </c>
      <c r="Y187" s="941" t="str">
        <f t="shared" si="43"/>
        <v>-</v>
      </c>
      <c r="Z187" s="104" t="str">
        <f t="shared" si="44"/>
        <v>x</v>
      </c>
      <c r="AA187" s="1050" t="str">
        <f>IFERROR(_xlfn.RANK.EQ(Z187,$Z$16:$Z$194,0)+COUNTIF(Z$16:Z187,Z187)-1,"-")</f>
        <v>-</v>
      </c>
      <c r="AB187" s="1050"/>
      <c r="AC187" s="828" t="str">
        <f t="shared" si="45"/>
        <v>-</v>
      </c>
      <c r="AD187" s="828" t="str">
        <f t="shared" si="46"/>
        <v>-</v>
      </c>
      <c r="AE187" s="959" t="str">
        <f t="shared" si="47"/>
        <v>-</v>
      </c>
    </row>
    <row r="188" spans="2:32" ht="22.5" customHeight="1">
      <c r="B188" s="608" t="s">
        <v>604</v>
      </c>
      <c r="C188" s="605" t="s">
        <v>622</v>
      </c>
      <c r="D188" s="606" t="s">
        <v>189</v>
      </c>
      <c r="E188" s="605" t="s">
        <v>798</v>
      </c>
      <c r="F188" s="606" t="s">
        <v>300</v>
      </c>
      <c r="G188" s="824">
        <v>3</v>
      </c>
      <c r="H188" s="824">
        <v>2470</v>
      </c>
      <c r="I188" s="824">
        <v>82</v>
      </c>
      <c r="J188" s="824">
        <v>77</v>
      </c>
      <c r="L188" s="346">
        <v>173</v>
      </c>
      <c r="M188" s="346" t="s">
        <v>273</v>
      </c>
      <c r="N188" s="104">
        <f t="shared" si="36"/>
        <v>394</v>
      </c>
      <c r="O188" s="1050">
        <f>IFERROR(_xlfn.RANK.EQ(N188,$N$16:$N$194,0)+COUNTIF(N$16:N188,N188)-1,"-")</f>
        <v>30</v>
      </c>
      <c r="P188" s="1050"/>
      <c r="Q188" s="828" t="str">
        <f t="shared" si="37"/>
        <v>-</v>
      </c>
      <c r="R188" s="828" t="str">
        <f t="shared" si="38"/>
        <v>-</v>
      </c>
      <c r="S188" s="941" t="str">
        <f t="shared" si="39"/>
        <v>-</v>
      </c>
      <c r="T188" s="104">
        <f t="shared" si="40"/>
        <v>14300</v>
      </c>
      <c r="U188" s="1050">
        <f>IFERROR(_xlfn.RANK.EQ(T188,$T$16:$T$194,0)+COUNTIF(T$16:T188,T188)-1,"-")</f>
        <v>29</v>
      </c>
      <c r="V188" s="1050"/>
      <c r="W188" s="828" t="str">
        <f t="shared" si="41"/>
        <v>-</v>
      </c>
      <c r="X188" s="828" t="str">
        <f t="shared" si="42"/>
        <v>-</v>
      </c>
      <c r="Y188" s="941" t="str">
        <f t="shared" si="43"/>
        <v>-</v>
      </c>
      <c r="Z188" s="104">
        <f t="shared" si="44"/>
        <v>3630</v>
      </c>
      <c r="AA188" s="1050">
        <f>IFERROR(_xlfn.RANK.EQ(Z188,$Z$16:$Z$194,0)+COUNTIF(Z$16:Z188,Z188)-1,"-")</f>
        <v>45</v>
      </c>
      <c r="AB188" s="1050"/>
      <c r="AC188" s="828" t="str">
        <f t="shared" si="45"/>
        <v>-</v>
      </c>
      <c r="AD188" s="828" t="str">
        <f t="shared" si="46"/>
        <v>-</v>
      </c>
      <c r="AE188" s="959" t="str">
        <f t="shared" si="47"/>
        <v>-</v>
      </c>
    </row>
    <row r="189" spans="2:32" ht="22.5" customHeight="1">
      <c r="B189" s="608" t="s">
        <v>604</v>
      </c>
      <c r="C189" s="605" t="s">
        <v>622</v>
      </c>
      <c r="D189" s="606" t="s">
        <v>189</v>
      </c>
      <c r="E189" s="605" t="s">
        <v>799</v>
      </c>
      <c r="F189" s="606" t="s">
        <v>367</v>
      </c>
      <c r="G189" s="824" t="s">
        <v>145</v>
      </c>
      <c r="H189" s="824" t="s">
        <v>145</v>
      </c>
      <c r="I189" s="824" t="s">
        <v>145</v>
      </c>
      <c r="J189" s="824" t="s">
        <v>145</v>
      </c>
      <c r="L189" s="346">
        <v>174</v>
      </c>
      <c r="M189" s="346" t="s">
        <v>313</v>
      </c>
      <c r="N189" s="104" t="str">
        <f t="shared" si="36"/>
        <v>-</v>
      </c>
      <c r="O189" s="1050" t="str">
        <f>IFERROR(_xlfn.RANK.EQ(N189,$N$16:$N$194,0)+COUNTIF(N$16:N189,N189)-1,"-")</f>
        <v>-</v>
      </c>
      <c r="P189" s="1050"/>
      <c r="Q189" s="828" t="str">
        <f t="shared" si="37"/>
        <v>-</v>
      </c>
      <c r="R189" s="828" t="str">
        <f t="shared" si="38"/>
        <v>-</v>
      </c>
      <c r="S189" s="941" t="str">
        <f t="shared" si="39"/>
        <v>-</v>
      </c>
      <c r="T189" s="104" t="str">
        <f t="shared" si="40"/>
        <v>-</v>
      </c>
      <c r="U189" s="1050" t="str">
        <f>IFERROR(_xlfn.RANK.EQ(T189,$T$16:$T$194,0)+COUNTIF(T$16:T189,T189)-1,"-")</f>
        <v>-</v>
      </c>
      <c r="V189" s="1050"/>
      <c r="W189" s="828" t="str">
        <f t="shared" si="41"/>
        <v>-</v>
      </c>
      <c r="X189" s="828" t="str">
        <f t="shared" si="42"/>
        <v>-</v>
      </c>
      <c r="Y189" s="941" t="str">
        <f t="shared" si="43"/>
        <v>-</v>
      </c>
      <c r="Z189" s="104" t="str">
        <f t="shared" si="44"/>
        <v>-</v>
      </c>
      <c r="AA189" s="1050" t="str">
        <f>IFERROR(_xlfn.RANK.EQ(Z189,$Z$16:$Z$194,0)+COUNTIF(Z$16:Z189,Z189)-1,"-")</f>
        <v>-</v>
      </c>
      <c r="AB189" s="1050"/>
      <c r="AC189" s="828" t="str">
        <f t="shared" si="45"/>
        <v>-</v>
      </c>
      <c r="AD189" s="828" t="str">
        <f t="shared" si="46"/>
        <v>-</v>
      </c>
      <c r="AE189" s="959" t="str">
        <f t="shared" si="47"/>
        <v>-</v>
      </c>
    </row>
    <row r="190" spans="2:32" ht="22.5" customHeight="1">
      <c r="B190" s="608" t="s">
        <v>604</v>
      </c>
      <c r="C190" s="605" t="s">
        <v>622</v>
      </c>
      <c r="D190" s="606" t="s">
        <v>189</v>
      </c>
      <c r="E190" s="605" t="s">
        <v>800</v>
      </c>
      <c r="F190" s="606" t="s">
        <v>320</v>
      </c>
      <c r="G190" s="824" t="s">
        <v>888</v>
      </c>
      <c r="H190" s="824" t="s">
        <v>888</v>
      </c>
      <c r="I190" s="824" t="s">
        <v>888</v>
      </c>
      <c r="J190" s="824" t="s">
        <v>888</v>
      </c>
      <c r="L190" s="346">
        <v>175</v>
      </c>
      <c r="M190" s="346" t="s">
        <v>345</v>
      </c>
      <c r="N190" s="104" t="str">
        <f t="shared" si="36"/>
        <v>x</v>
      </c>
      <c r="O190" s="1050" t="str">
        <f>IFERROR(_xlfn.RANK.EQ(N190,$N$16:$N$194,0)+COUNTIF(N$16:N190,N190)-1,"-")</f>
        <v>-</v>
      </c>
      <c r="P190" s="1050"/>
      <c r="Q190" s="828" t="str">
        <f t="shared" si="37"/>
        <v>-</v>
      </c>
      <c r="R190" s="828" t="str">
        <f t="shared" si="38"/>
        <v>-</v>
      </c>
      <c r="S190" s="941" t="str">
        <f t="shared" si="39"/>
        <v>-</v>
      </c>
      <c r="T190" s="104" t="str">
        <f t="shared" si="40"/>
        <v>x</v>
      </c>
      <c r="U190" s="1050" t="str">
        <f>IFERROR(_xlfn.RANK.EQ(T190,$T$16:$T$194,0)+COUNTIF(T$16:T190,T190)-1,"-")</f>
        <v>-</v>
      </c>
      <c r="V190" s="1050"/>
      <c r="W190" s="828" t="str">
        <f t="shared" si="41"/>
        <v>-</v>
      </c>
      <c r="X190" s="828" t="str">
        <f t="shared" si="42"/>
        <v>-</v>
      </c>
      <c r="Y190" s="941" t="str">
        <f t="shared" si="43"/>
        <v>-</v>
      </c>
      <c r="Z190" s="104" t="str">
        <f t="shared" si="44"/>
        <v>x</v>
      </c>
      <c r="AA190" s="1050" t="str">
        <f>IFERROR(_xlfn.RANK.EQ(Z190,$Z$16:$Z$194,0)+COUNTIF(Z$16:Z190,Z190)-1,"-")</f>
        <v>-</v>
      </c>
      <c r="AB190" s="1050"/>
      <c r="AC190" s="828" t="str">
        <f t="shared" si="45"/>
        <v>-</v>
      </c>
      <c r="AD190" s="828" t="str">
        <f t="shared" si="46"/>
        <v>-</v>
      </c>
      <c r="AE190" s="959" t="str">
        <f t="shared" si="47"/>
        <v>-</v>
      </c>
    </row>
    <row r="191" spans="2:32" ht="22.5" customHeight="1">
      <c r="B191" s="608" t="s">
        <v>604</v>
      </c>
      <c r="C191" s="605" t="s">
        <v>622</v>
      </c>
      <c r="D191" s="606" t="s">
        <v>189</v>
      </c>
      <c r="E191" s="605" t="s">
        <v>801</v>
      </c>
      <c r="F191" s="606" t="s">
        <v>262</v>
      </c>
      <c r="G191" s="824" t="s">
        <v>145</v>
      </c>
      <c r="H191" s="824" t="s">
        <v>145</v>
      </c>
      <c r="I191" s="824" t="s">
        <v>145</v>
      </c>
      <c r="J191" s="824" t="s">
        <v>145</v>
      </c>
      <c r="L191" s="346">
        <v>176</v>
      </c>
      <c r="M191" s="346" t="s">
        <v>197</v>
      </c>
      <c r="N191" s="104" t="str">
        <f t="shared" si="36"/>
        <v>x</v>
      </c>
      <c r="O191" s="1050" t="str">
        <f>IFERROR(_xlfn.RANK.EQ(N191,$N$16:$N$194,0)+COUNTIF(N$16:N191,N191)-1,"-")</f>
        <v>-</v>
      </c>
      <c r="P191" s="1050"/>
      <c r="Q191" s="828" t="str">
        <f t="shared" si="37"/>
        <v>-</v>
      </c>
      <c r="R191" s="828" t="str">
        <f t="shared" si="38"/>
        <v>-</v>
      </c>
      <c r="S191" s="941" t="str">
        <f t="shared" si="39"/>
        <v>-</v>
      </c>
      <c r="T191" s="104" t="str">
        <f t="shared" si="40"/>
        <v>x</v>
      </c>
      <c r="U191" s="1050" t="str">
        <f>IFERROR(_xlfn.RANK.EQ(T191,$T$16:$T$194,0)+COUNTIF(T$16:T191,T191)-1,"-")</f>
        <v>-</v>
      </c>
      <c r="V191" s="1050"/>
      <c r="W191" s="828" t="str">
        <f t="shared" si="41"/>
        <v>-</v>
      </c>
      <c r="X191" s="828" t="str">
        <f t="shared" si="42"/>
        <v>-</v>
      </c>
      <c r="Y191" s="941" t="str">
        <f t="shared" si="43"/>
        <v>-</v>
      </c>
      <c r="Z191" s="104" t="str">
        <f t="shared" si="44"/>
        <v>x</v>
      </c>
      <c r="AA191" s="1050" t="str">
        <f>IFERROR(_xlfn.RANK.EQ(Z191,$Z$16:$Z$194,0)+COUNTIF(Z$16:Z191,Z191)-1,"-")</f>
        <v>-</v>
      </c>
      <c r="AB191" s="1050"/>
      <c r="AC191" s="828" t="str">
        <f t="shared" si="45"/>
        <v>-</v>
      </c>
      <c r="AD191" s="828" t="str">
        <f t="shared" si="46"/>
        <v>-</v>
      </c>
      <c r="AE191" s="959" t="str">
        <f t="shared" si="47"/>
        <v>-</v>
      </c>
    </row>
    <row r="192" spans="2:32" ht="22.5" customHeight="1">
      <c r="B192" s="608" t="s">
        <v>604</v>
      </c>
      <c r="C192" s="605" t="s">
        <v>622</v>
      </c>
      <c r="D192" s="606" t="s">
        <v>189</v>
      </c>
      <c r="E192" s="605" t="s">
        <v>802</v>
      </c>
      <c r="F192" s="606" t="s">
        <v>211</v>
      </c>
      <c r="G192" s="824" t="s">
        <v>888</v>
      </c>
      <c r="H192" s="824" t="s">
        <v>888</v>
      </c>
      <c r="I192" s="824" t="s">
        <v>888</v>
      </c>
      <c r="J192" s="824" t="s">
        <v>888</v>
      </c>
      <c r="L192" s="346">
        <v>177</v>
      </c>
      <c r="M192" s="346" t="s">
        <v>223</v>
      </c>
      <c r="N192" s="104">
        <f t="shared" si="36"/>
        <v>360</v>
      </c>
      <c r="O192" s="1050">
        <f>IFERROR(_xlfn.RANK.EQ(N192,$N$16:$N$194,0)+COUNTIF(N$16:N192,N192)-1,"-")</f>
        <v>33</v>
      </c>
      <c r="P192" s="1050"/>
      <c r="Q192" s="828" t="str">
        <f t="shared" si="37"/>
        <v>-</v>
      </c>
      <c r="R192" s="828" t="str">
        <f t="shared" si="38"/>
        <v>-</v>
      </c>
      <c r="S192" s="941" t="str">
        <f t="shared" si="39"/>
        <v>-</v>
      </c>
      <c r="T192" s="104">
        <f t="shared" si="40"/>
        <v>13200</v>
      </c>
      <c r="U192" s="1050">
        <f>IFERROR(_xlfn.RANK.EQ(T192,$T$16:$T$194,0)+COUNTIF(T$16:T192,T192)-1,"-")</f>
        <v>32</v>
      </c>
      <c r="V192" s="1050"/>
      <c r="W192" s="828" t="str">
        <f t="shared" si="41"/>
        <v>-</v>
      </c>
      <c r="X192" s="828" t="str">
        <f t="shared" si="42"/>
        <v>-</v>
      </c>
      <c r="Y192" s="941" t="str">
        <f t="shared" si="43"/>
        <v>-</v>
      </c>
      <c r="Z192" s="104">
        <f t="shared" si="44"/>
        <v>3660</v>
      </c>
      <c r="AA192" s="1050">
        <f>IFERROR(_xlfn.RANK.EQ(Z192,$Z$16:$Z$194,0)+COUNTIF(Z$16:Z192,Z192)-1,"-")</f>
        <v>43</v>
      </c>
      <c r="AB192" s="1050"/>
      <c r="AC192" s="828" t="str">
        <f t="shared" si="45"/>
        <v>-</v>
      </c>
      <c r="AD192" s="828" t="str">
        <f t="shared" si="46"/>
        <v>-</v>
      </c>
      <c r="AE192" s="959" t="str">
        <f t="shared" si="47"/>
        <v>-</v>
      </c>
    </row>
    <row r="193" spans="2:61" ht="22.5" customHeight="1">
      <c r="B193" s="608" t="s">
        <v>604</v>
      </c>
      <c r="C193" s="605" t="s">
        <v>622</v>
      </c>
      <c r="D193" s="606" t="s">
        <v>189</v>
      </c>
      <c r="E193" s="605" t="s">
        <v>803</v>
      </c>
      <c r="F193" s="606" t="s">
        <v>273</v>
      </c>
      <c r="G193" s="824">
        <v>394</v>
      </c>
      <c r="H193" s="824">
        <v>3630</v>
      </c>
      <c r="I193" s="824">
        <v>14300</v>
      </c>
      <c r="J193" s="824">
        <v>13200</v>
      </c>
      <c r="L193" s="346">
        <v>178</v>
      </c>
      <c r="M193" s="346" t="s">
        <v>283</v>
      </c>
      <c r="N193" s="104" t="str">
        <f t="shared" si="36"/>
        <v>x</v>
      </c>
      <c r="O193" s="1050" t="str">
        <f>IFERROR(_xlfn.RANK.EQ(N193,$N$16:$N$194,0)+COUNTIF(N$16:N193,N193)-1,"-")</f>
        <v>-</v>
      </c>
      <c r="P193" s="1050"/>
      <c r="Q193" s="828" t="str">
        <f t="shared" si="37"/>
        <v>-</v>
      </c>
      <c r="R193" s="828" t="str">
        <f t="shared" si="38"/>
        <v>-</v>
      </c>
      <c r="S193" s="941" t="str">
        <f t="shared" si="39"/>
        <v>-</v>
      </c>
      <c r="T193" s="104" t="str">
        <f t="shared" si="40"/>
        <v>x</v>
      </c>
      <c r="U193" s="1050" t="str">
        <f>IFERROR(_xlfn.RANK.EQ(T193,$T$16:$T$194,0)+COUNTIF(T$16:T193,T193)-1,"-")</f>
        <v>-</v>
      </c>
      <c r="V193" s="1050"/>
      <c r="W193" s="828" t="str">
        <f t="shared" si="41"/>
        <v>-</v>
      </c>
      <c r="X193" s="828" t="str">
        <f t="shared" si="42"/>
        <v>-</v>
      </c>
      <c r="Y193" s="941" t="str">
        <f t="shared" si="43"/>
        <v>-</v>
      </c>
      <c r="Z193" s="104">
        <f t="shared" si="44"/>
        <v>3170</v>
      </c>
      <c r="AA193" s="1050">
        <f>IFERROR(_xlfn.RANK.EQ(Z193,$Z$16:$Z$194,0)+COUNTIF(Z$16:Z193,Z193)-1,"-")</f>
        <v>72</v>
      </c>
      <c r="AB193" s="1050"/>
      <c r="AC193" s="828" t="str">
        <f t="shared" si="45"/>
        <v>-</v>
      </c>
      <c r="AD193" s="828" t="str">
        <f t="shared" si="46"/>
        <v>-</v>
      </c>
      <c r="AE193" s="959" t="str">
        <f t="shared" si="47"/>
        <v>-</v>
      </c>
    </row>
    <row r="194" spans="2:61" ht="22.5" customHeight="1">
      <c r="B194" s="608" t="s">
        <v>604</v>
      </c>
      <c r="C194" s="605" t="s">
        <v>622</v>
      </c>
      <c r="D194" s="606" t="s">
        <v>189</v>
      </c>
      <c r="E194" s="605" t="s">
        <v>804</v>
      </c>
      <c r="F194" s="606" t="s">
        <v>313</v>
      </c>
      <c r="G194" s="824" t="s">
        <v>145</v>
      </c>
      <c r="H194" s="824" t="s">
        <v>145</v>
      </c>
      <c r="I194" s="824" t="s">
        <v>145</v>
      </c>
      <c r="J194" s="824" t="s">
        <v>145</v>
      </c>
      <c r="L194" s="346">
        <v>179</v>
      </c>
      <c r="M194" s="346" t="s">
        <v>368</v>
      </c>
      <c r="N194" s="779" t="str">
        <f t="shared" si="36"/>
        <v>-</v>
      </c>
      <c r="O194" s="1051" t="str">
        <f>IFERROR(_xlfn.RANK.EQ(N194,$N$16:$N$194,0)+COUNTIF(N$16:N194,N194)-1,"-")</f>
        <v>-</v>
      </c>
      <c r="P194" s="1051"/>
      <c r="Q194" s="760" t="str">
        <f t="shared" si="37"/>
        <v>-</v>
      </c>
      <c r="R194" s="760" t="str">
        <f t="shared" si="38"/>
        <v>-</v>
      </c>
      <c r="S194" s="962" t="str">
        <f t="shared" si="39"/>
        <v>-</v>
      </c>
      <c r="T194" s="779" t="str">
        <f t="shared" si="40"/>
        <v>-</v>
      </c>
      <c r="U194" s="1051" t="str">
        <f>IFERROR(_xlfn.RANK.EQ(T194,$T$16:$T$194,0)+COUNTIF(T$16:T194,T194)-1,"-")</f>
        <v>-</v>
      </c>
      <c r="V194" s="1051"/>
      <c r="W194" s="760" t="str">
        <f t="shared" si="41"/>
        <v>-</v>
      </c>
      <c r="X194" s="760" t="str">
        <f t="shared" si="42"/>
        <v>-</v>
      </c>
      <c r="Y194" s="962" t="str">
        <f t="shared" si="43"/>
        <v>-</v>
      </c>
      <c r="Z194" s="779" t="str">
        <f t="shared" si="44"/>
        <v>-</v>
      </c>
      <c r="AA194" s="1051" t="str">
        <f>IFERROR(_xlfn.RANK.EQ(Z194,$Z$16:$Z$194,0)+COUNTIF(Z$16:Z194,Z194)-1,"-")</f>
        <v>-</v>
      </c>
      <c r="AB194" s="1051"/>
      <c r="AC194" s="760" t="str">
        <f t="shared" si="45"/>
        <v>-</v>
      </c>
      <c r="AD194" s="760" t="str">
        <f t="shared" si="46"/>
        <v>-</v>
      </c>
      <c r="AE194" s="960" t="str">
        <f t="shared" si="47"/>
        <v>-</v>
      </c>
    </row>
    <row r="195" spans="2:61" ht="22.5" customHeight="1">
      <c r="B195" s="608" t="s">
        <v>604</v>
      </c>
      <c r="C195" s="605" t="s">
        <v>622</v>
      </c>
      <c r="D195" s="606" t="s">
        <v>189</v>
      </c>
      <c r="E195" s="605" t="s">
        <v>805</v>
      </c>
      <c r="F195" s="606" t="s">
        <v>345</v>
      </c>
      <c r="G195" s="824" t="s">
        <v>888</v>
      </c>
      <c r="H195" s="824" t="s">
        <v>888</v>
      </c>
      <c r="I195" s="824" t="s">
        <v>888</v>
      </c>
      <c r="J195" s="824" t="s">
        <v>888</v>
      </c>
    </row>
    <row r="196" spans="2:61" ht="22.5" customHeight="1">
      <c r="B196" s="608" t="s">
        <v>604</v>
      </c>
      <c r="C196" s="605" t="s">
        <v>624</v>
      </c>
      <c r="D196" s="606" t="s">
        <v>187</v>
      </c>
      <c r="E196" s="605" t="s">
        <v>806</v>
      </c>
      <c r="F196" s="606" t="s">
        <v>309</v>
      </c>
      <c r="G196" s="824" t="s">
        <v>145</v>
      </c>
      <c r="H196" s="824" t="s">
        <v>145</v>
      </c>
      <c r="I196" s="824" t="s">
        <v>145</v>
      </c>
      <c r="J196" s="824" t="s">
        <v>145</v>
      </c>
    </row>
    <row r="197" spans="2:61" ht="22.5" customHeight="1">
      <c r="B197" s="608" t="s">
        <v>604</v>
      </c>
      <c r="C197" s="605" t="s">
        <v>624</v>
      </c>
      <c r="D197" s="606" t="s">
        <v>187</v>
      </c>
      <c r="E197" s="605" t="s">
        <v>807</v>
      </c>
      <c r="F197" s="606" t="s">
        <v>197</v>
      </c>
      <c r="G197" s="824" t="s">
        <v>888</v>
      </c>
      <c r="H197" s="824" t="s">
        <v>888</v>
      </c>
      <c r="I197" s="824" t="s">
        <v>888</v>
      </c>
      <c r="J197" s="824" t="s">
        <v>888</v>
      </c>
    </row>
    <row r="198" spans="2:61" ht="22.5" customHeight="1">
      <c r="B198" s="608" t="s">
        <v>604</v>
      </c>
      <c r="C198" s="605" t="s">
        <v>624</v>
      </c>
      <c r="D198" s="606" t="s">
        <v>187</v>
      </c>
      <c r="E198" s="605" t="s">
        <v>808</v>
      </c>
      <c r="F198" s="606" t="s">
        <v>223</v>
      </c>
      <c r="G198" s="824">
        <v>360</v>
      </c>
      <c r="H198" s="824">
        <v>3660</v>
      </c>
      <c r="I198" s="824">
        <v>13200</v>
      </c>
      <c r="J198" s="824">
        <v>10300</v>
      </c>
    </row>
    <row r="199" spans="2:61" ht="22.5" customHeight="1">
      <c r="B199" s="608" t="s">
        <v>604</v>
      </c>
      <c r="C199" s="605" t="s">
        <v>624</v>
      </c>
      <c r="D199" s="606" t="s">
        <v>187</v>
      </c>
      <c r="E199" s="605" t="s">
        <v>809</v>
      </c>
      <c r="F199" s="606" t="s">
        <v>283</v>
      </c>
      <c r="G199" s="824" t="s">
        <v>888</v>
      </c>
      <c r="H199" s="824">
        <v>3170</v>
      </c>
      <c r="I199" s="824" t="s">
        <v>888</v>
      </c>
      <c r="J199" s="824" t="s">
        <v>888</v>
      </c>
    </row>
    <row r="200" spans="2:61" ht="22.5" customHeight="1">
      <c r="B200" s="736" t="s">
        <v>604</v>
      </c>
      <c r="C200" s="737" t="s">
        <v>624</v>
      </c>
      <c r="D200" s="738" t="s">
        <v>187</v>
      </c>
      <c r="E200" s="737" t="s">
        <v>810</v>
      </c>
      <c r="F200" s="738" t="s">
        <v>368</v>
      </c>
      <c r="G200" s="826" t="s">
        <v>145</v>
      </c>
      <c r="H200" s="826" t="s">
        <v>145</v>
      </c>
      <c r="I200" s="826" t="s">
        <v>145</v>
      </c>
      <c r="J200" s="826" t="s">
        <v>145</v>
      </c>
    </row>
    <row r="201" spans="2:61" ht="19.5" customHeight="1"/>
    <row r="202" spans="2:61" ht="19.5" customHeight="1">
      <c r="B202" s="613" t="s">
        <v>583</v>
      </c>
    </row>
    <row r="203" spans="2:61" ht="19.5" customHeight="1">
      <c r="B203" s="623" t="s">
        <v>991</v>
      </c>
      <c r="C203" s="595"/>
    </row>
    <row r="204" spans="2:61" ht="19.5" customHeight="1">
      <c r="B204" s="623" t="s">
        <v>1278</v>
      </c>
      <c r="C204" s="595"/>
    </row>
    <row r="205" spans="2:61" ht="19.5" customHeight="1">
      <c r="B205" s="623" t="s">
        <v>1279</v>
      </c>
      <c r="C205" s="595"/>
      <c r="AU205" s="3"/>
      <c r="AV205" s="3"/>
      <c r="AW205" s="3"/>
      <c r="AX205" s="3"/>
      <c r="AY205" s="3"/>
      <c r="AZ205" s="3"/>
      <c r="BA205" s="3"/>
      <c r="BB205" s="3"/>
      <c r="BC205" s="3"/>
      <c r="BD205" s="3"/>
      <c r="BE205" s="3"/>
      <c r="BF205" s="3"/>
      <c r="BG205" s="3"/>
      <c r="BH205" s="3"/>
      <c r="BI205" s="3"/>
    </row>
    <row r="206" spans="2:61" ht="19.5" customHeight="1">
      <c r="B206" s="623" t="s">
        <v>1280</v>
      </c>
      <c r="C206" s="595"/>
    </row>
    <row r="207" spans="2:61" s="3" customFormat="1" ht="19.5" customHeight="1">
      <c r="B207" s="623" t="s">
        <v>965</v>
      </c>
      <c r="C207" s="595"/>
      <c r="D207" s="601"/>
      <c r="E207" s="601"/>
      <c r="F207"/>
      <c r="G207" s="601"/>
      <c r="H207" s="601"/>
      <c r="I207" s="601"/>
      <c r="J207" s="60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row>
    <row r="208" spans="2:61" s="3" customFormat="1" ht="19.5" customHeight="1">
      <c r="B208" s="595" t="s">
        <v>1281</v>
      </c>
      <c r="C208" s="595"/>
      <c r="D208" s="601"/>
      <c r="E208" s="601"/>
      <c r="F208"/>
      <c r="G208" s="601"/>
      <c r="H208" s="601"/>
      <c r="I208" s="601"/>
      <c r="J208" s="60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row>
    <row r="209" spans="2:61" s="3" customFormat="1" ht="19.5" customHeight="1">
      <c r="B209" s="595" t="s">
        <v>998</v>
      </c>
      <c r="C209" s="601"/>
      <c r="D209" s="601"/>
      <c r="E209" s="601"/>
      <c r="F209"/>
      <c r="G209" s="601"/>
      <c r="H209" s="601"/>
      <c r="I209" s="601"/>
      <c r="J209" s="60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row>
    <row r="210" spans="2:61" s="3" customFormat="1" ht="19.5" customHeight="1">
      <c r="B210" s="595" t="s">
        <v>1282</v>
      </c>
      <c r="C210" s="601"/>
      <c r="D210" s="601"/>
      <c r="E210" s="601"/>
      <c r="F210"/>
      <c r="G210" s="601"/>
      <c r="H210" s="601"/>
      <c r="I210" s="601"/>
      <c r="J210" s="60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row>
    <row r="211" spans="2:61" s="3" customFormat="1" ht="19.5" customHeight="1">
      <c r="B211" s="601"/>
      <c r="C211" s="601"/>
      <c r="D211" s="601"/>
      <c r="E211" s="601"/>
      <c r="F211"/>
      <c r="G211" s="601"/>
      <c r="H211" s="601"/>
      <c r="I211" s="601"/>
      <c r="J211" s="60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row>
    <row r="212" spans="2:61" s="3" customFormat="1" ht="19.5" customHeight="1">
      <c r="B212" s="601"/>
      <c r="C212" s="601"/>
      <c r="D212" s="601"/>
      <c r="E212" s="601"/>
      <c r="F212"/>
      <c r="G212" s="601"/>
      <c r="H212" s="601"/>
      <c r="I212" s="601"/>
      <c r="J212" s="60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row>
    <row r="213" spans="2:61" s="3" customFormat="1" ht="19.5" customHeight="1">
      <c r="B213" s="601"/>
      <c r="C213" s="601"/>
      <c r="D213" s="601"/>
      <c r="E213" s="601"/>
      <c r="F213"/>
      <c r="G213" s="601"/>
      <c r="H213" s="601"/>
      <c r="I213" s="601"/>
      <c r="J213" s="60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row>
    <row r="214" spans="2:61" s="3" customFormat="1" ht="19.5" customHeight="1">
      <c r="B214" s="601"/>
      <c r="C214" s="601"/>
      <c r="D214" s="601"/>
      <c r="E214" s="601"/>
      <c r="F214"/>
      <c r="G214" s="601"/>
      <c r="H214" s="601"/>
      <c r="I214" s="601"/>
      <c r="J214" s="60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row>
    <row r="215" spans="2:61" s="3" customFormat="1" ht="19.5" customHeight="1">
      <c r="B215" s="601"/>
      <c r="C215" s="601"/>
      <c r="D215" s="601"/>
      <c r="E215" s="601"/>
      <c r="F215"/>
      <c r="G215" s="601"/>
      <c r="H215" s="601"/>
      <c r="I215" s="601"/>
      <c r="J215" s="60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row>
    <row r="216" spans="2:61" s="3" customFormat="1" ht="19.5" customHeight="1">
      <c r="B216" s="601"/>
      <c r="C216" s="601"/>
      <c r="D216" s="601"/>
      <c r="E216" s="601"/>
      <c r="F216"/>
      <c r="G216" s="601"/>
      <c r="H216" s="601"/>
      <c r="I216" s="601"/>
      <c r="J216" s="60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row>
    <row r="217" spans="2:61" s="3" customFormat="1" ht="19.5" customHeight="1">
      <c r="B217" s="601"/>
      <c r="C217" s="601"/>
      <c r="D217" s="601"/>
      <c r="E217" s="601"/>
      <c r="F217"/>
      <c r="G217" s="601"/>
      <c r="H217" s="601"/>
      <c r="I217" s="601"/>
      <c r="J217" s="60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row>
    <row r="218" spans="2:61" s="3" customFormat="1" ht="19.5" customHeight="1">
      <c r="B218" s="601"/>
      <c r="C218" s="601"/>
      <c r="D218" s="601"/>
      <c r="E218" s="601"/>
      <c r="F218"/>
      <c r="G218" s="601"/>
      <c r="H218" s="601"/>
      <c r="I218" s="601"/>
      <c r="J218" s="60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row>
    <row r="219" spans="2:61" s="3" customFormat="1" ht="19.5" customHeight="1">
      <c r="B219" s="601"/>
      <c r="C219" s="601"/>
      <c r="D219" s="601"/>
      <c r="E219" s="601"/>
      <c r="F219"/>
      <c r="G219" s="601"/>
      <c r="H219" s="601"/>
      <c r="I219" s="601"/>
      <c r="J219" s="60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row>
    <row r="220" spans="2:61" s="3" customFormat="1" ht="19.5" customHeight="1">
      <c r="B220" s="601"/>
      <c r="C220" s="601"/>
      <c r="D220" s="601"/>
      <c r="E220" s="601"/>
      <c r="F220"/>
      <c r="G220" s="601"/>
      <c r="H220" s="601"/>
      <c r="I220" s="601"/>
      <c r="J220" s="60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row>
    <row r="221" spans="2:61" s="3" customFormat="1" ht="19.5" customHeight="1">
      <c r="B221" s="601"/>
      <c r="C221" s="601"/>
      <c r="D221" s="601"/>
      <c r="E221" s="601"/>
      <c r="F221"/>
      <c r="G221" s="601"/>
      <c r="H221" s="601"/>
      <c r="I221" s="601"/>
      <c r="J221" s="60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row>
    <row r="222" spans="2:61" s="3" customFormat="1" ht="19.5" customHeight="1">
      <c r="B222" s="601"/>
      <c r="C222" s="601"/>
      <c r="D222" s="601"/>
      <c r="E222" s="601"/>
      <c r="F222"/>
      <c r="G222" s="601"/>
      <c r="H222" s="601"/>
      <c r="I222" s="601"/>
      <c r="J222" s="60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row>
    <row r="223" spans="2:61" s="3" customFormat="1" ht="19.5" customHeight="1">
      <c r="B223" s="601"/>
      <c r="C223" s="601"/>
      <c r="D223" s="601"/>
      <c r="E223" s="601"/>
      <c r="F223"/>
      <c r="G223" s="601"/>
      <c r="H223" s="601"/>
      <c r="I223" s="601"/>
      <c r="J223" s="60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row>
    <row r="224" spans="2:61" s="3" customFormat="1" ht="19.5" customHeight="1">
      <c r="B224" s="601"/>
      <c r="C224" s="601"/>
      <c r="D224" s="601"/>
      <c r="E224" s="601"/>
      <c r="F224"/>
      <c r="G224" s="601"/>
      <c r="H224" s="601"/>
      <c r="I224" s="601"/>
      <c r="J224" s="60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row>
    <row r="225" spans="2:61" s="3" customFormat="1" ht="19.5" customHeight="1">
      <c r="B225" s="601"/>
      <c r="C225" s="601"/>
      <c r="D225" s="601"/>
      <c r="E225" s="601"/>
      <c r="F225"/>
      <c r="G225" s="601"/>
      <c r="H225" s="601"/>
      <c r="I225" s="601"/>
      <c r="J225" s="60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row>
    <row r="226" spans="2:61" s="3" customFormat="1" ht="19.5" customHeight="1">
      <c r="B226" s="601"/>
      <c r="C226" s="601"/>
      <c r="D226" s="601"/>
      <c r="E226" s="601"/>
      <c r="F226"/>
      <c r="G226" s="601"/>
      <c r="H226" s="601"/>
      <c r="I226" s="601"/>
      <c r="J226" s="60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row>
    <row r="227" spans="2:61" s="3" customFormat="1" ht="19.5" customHeight="1">
      <c r="B227" s="601"/>
      <c r="C227" s="601"/>
      <c r="D227" s="601"/>
      <c r="E227" s="601"/>
      <c r="F227"/>
      <c r="G227" s="601"/>
      <c r="H227" s="601"/>
      <c r="I227" s="601"/>
      <c r="J227" s="60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row>
    <row r="228" spans="2:61" s="3" customFormat="1" ht="19.5" customHeight="1">
      <c r="B228" s="601"/>
      <c r="C228" s="601"/>
      <c r="D228" s="601"/>
      <c r="E228" s="601"/>
      <c r="F228"/>
      <c r="G228" s="601"/>
      <c r="H228" s="601"/>
      <c r="I228" s="601"/>
      <c r="J228" s="601"/>
      <c r="K228" s="1"/>
      <c r="L228" s="1"/>
      <c r="M228" s="1"/>
      <c r="N228" s="1"/>
      <c r="O228" s="1"/>
      <c r="P228" s="1"/>
      <c r="Q228" s="1"/>
      <c r="R228" s="1"/>
      <c r="S228" s="1"/>
      <c r="T228" s="1"/>
      <c r="U228" s="1"/>
      <c r="V228" s="1"/>
      <c r="W228" s="1"/>
      <c r="X228" s="1"/>
      <c r="Y228" s="1"/>
      <c r="Z228" s="1"/>
    </row>
    <row r="229" spans="2:61" ht="19.5" customHeight="1"/>
    <row r="230" spans="2:61" ht="19.5" customHeight="1"/>
    <row r="231" spans="2:61" ht="19.5" customHeight="1"/>
    <row r="232" spans="2:61" ht="19.5" customHeight="1"/>
    <row r="233" spans="2:61" ht="19.5" customHeight="1"/>
    <row r="234" spans="2:61" ht="19.5" customHeight="1"/>
    <row r="235" spans="2:61" ht="19.5" customHeight="1"/>
    <row r="236" spans="2:61" ht="19.5" customHeight="1"/>
    <row r="237" spans="2:61" ht="19.5" customHeight="1"/>
    <row r="238" spans="2:61" ht="19.5" customHeight="1"/>
    <row r="239" spans="2:61" ht="19.5" customHeight="1"/>
    <row r="240" spans="2:61" ht="19.5" customHeight="1"/>
    <row r="241" ht="19.5" customHeight="1"/>
    <row r="242" ht="19.5" customHeight="1"/>
    <row r="243" ht="19.5" customHeight="1"/>
    <row r="244" ht="19.5" customHeight="1"/>
    <row r="245" ht="19.5" customHeight="1"/>
    <row r="246" ht="19.5" customHeight="1"/>
    <row r="247" ht="19.5" customHeight="1"/>
    <row r="248" ht="19.5" customHeight="1"/>
    <row r="249" ht="19.5" customHeight="1"/>
    <row r="250" ht="19.5" customHeight="1"/>
    <row r="251" ht="19.5" customHeight="1"/>
    <row r="252" ht="19.5" customHeight="1"/>
    <row r="253" ht="19.5" customHeight="1"/>
    <row r="254" ht="19.5" customHeight="1"/>
    <row r="255" ht="19.5" customHeight="1"/>
    <row r="256" ht="19.5" customHeight="1"/>
    <row r="257" ht="19.5" customHeight="1"/>
    <row r="258" ht="19.5" customHeight="1"/>
    <row r="259" ht="19.5" customHeight="1"/>
    <row r="260" ht="19.5" customHeight="1"/>
    <row r="261" ht="19.5" customHeight="1"/>
    <row r="262" ht="19.5" customHeight="1"/>
    <row r="263" ht="19.5" customHeight="1"/>
    <row r="264" ht="19.5" customHeight="1"/>
    <row r="265" ht="19.5" customHeight="1"/>
    <row r="266" ht="19.5" customHeight="1"/>
    <row r="267" ht="19.5" customHeight="1"/>
    <row r="268" ht="19.5" customHeight="1"/>
    <row r="269" ht="19.5" customHeight="1"/>
    <row r="270" ht="19.5" customHeight="1"/>
    <row r="271" ht="19.5" customHeight="1"/>
    <row r="272" ht="19.5" customHeight="1"/>
    <row r="273" ht="19.5" customHeight="1"/>
    <row r="274" ht="19.5" customHeight="1"/>
    <row r="275" ht="19.5" customHeight="1"/>
    <row r="276" ht="19.5" customHeight="1"/>
    <row r="277" ht="19.5" customHeight="1"/>
    <row r="278" ht="19.5" customHeight="1"/>
    <row r="279" ht="19.5" customHeight="1"/>
    <row r="280" ht="19.5" customHeight="1"/>
    <row r="281" ht="19.5" customHeight="1"/>
    <row r="282" ht="19.5" customHeight="1"/>
    <row r="283" ht="19.5" customHeight="1"/>
    <row r="284" ht="19.5" customHeight="1"/>
    <row r="285" ht="19.5" customHeight="1"/>
    <row r="286" ht="19.5" customHeight="1"/>
    <row r="287" ht="19.5" customHeight="1"/>
    <row r="288" ht="19.5" customHeight="1"/>
    <row r="289" ht="19.5" customHeight="1"/>
    <row r="290" ht="19.5" customHeight="1"/>
    <row r="291" ht="19.5" customHeight="1"/>
    <row r="292" ht="19.5" customHeight="1"/>
    <row r="293" ht="19.5" customHeight="1"/>
    <row r="294" ht="19.5" customHeight="1"/>
    <row r="295" ht="19.5" customHeight="1"/>
    <row r="296" ht="19.5" customHeight="1"/>
    <row r="297" ht="19.5" customHeight="1"/>
    <row r="298" ht="19.5" customHeight="1"/>
    <row r="299" ht="19.5" customHeight="1"/>
    <row r="300" ht="19.5" customHeight="1"/>
    <row r="301" ht="19.5" customHeight="1"/>
    <row r="302" ht="19.5" customHeight="1"/>
    <row r="303" ht="19.5" customHeight="1"/>
    <row r="304" ht="18" customHeight="1"/>
    <row r="305" ht="18" customHeight="1"/>
    <row r="306" ht="18" customHeight="1"/>
    <row r="307" ht="18" customHeight="1"/>
    <row r="308" ht="18" customHeight="1"/>
    <row r="309" ht="18" customHeight="1"/>
    <row r="310" ht="18" customHeight="1"/>
    <row r="311" ht="18" customHeight="1"/>
    <row r="312" ht="18" customHeight="1"/>
    <row r="313" ht="18" customHeight="1"/>
    <row r="314" ht="18" customHeight="1"/>
    <row r="315" ht="18" customHeight="1"/>
    <row r="316" ht="18" customHeight="1"/>
    <row r="317" ht="18" customHeight="1"/>
    <row r="318" ht="18" customHeight="1"/>
    <row r="319" ht="18" customHeight="1"/>
    <row r="320" ht="18" customHeight="1"/>
    <row r="321" ht="18" customHeight="1"/>
    <row r="322" ht="18" customHeight="1"/>
    <row r="323" ht="18" customHeight="1"/>
    <row r="324" ht="18" customHeight="1"/>
  </sheetData>
  <mergeCells count="8">
    <mergeCell ref="AI14:AN14"/>
    <mergeCell ref="AO14:AT14"/>
    <mergeCell ref="AU14:AZ14"/>
    <mergeCell ref="B1:J1"/>
    <mergeCell ref="B3:J3"/>
    <mergeCell ref="N14:S14"/>
    <mergeCell ref="T14:Y14"/>
    <mergeCell ref="Z14:AE14"/>
  </mergeCells>
  <phoneticPr fontId="4"/>
  <printOptions horizontalCentered="1" verticalCentered="1"/>
  <pageMargins left="0.19685039370078741" right="0.19685039370078741" top="0" bottom="0" header="0.19685039370078741" footer="0"/>
  <pageSetup paperSize="9" scale="73" orientation="portrait" r:id="rId1"/>
  <headerFooter alignWithMargins="0"/>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E7B9B-323C-42AD-ACE8-48A2B3627EB7}">
  <sheetPr>
    <tabColor theme="5" tint="0.79998168889431442"/>
  </sheetPr>
  <dimension ref="A1:AF86"/>
  <sheetViews>
    <sheetView topLeftCell="M1" zoomScaleNormal="100" zoomScaleSheetLayoutView="100" workbookViewId="0">
      <selection activeCell="F284" sqref="F284"/>
    </sheetView>
  </sheetViews>
  <sheetFormatPr defaultRowHeight="12"/>
  <cols>
    <col min="1" max="1" width="13.375" style="414" customWidth="1"/>
    <col min="2" max="4" width="9.375" style="415" customWidth="1"/>
    <col min="5" max="5" width="9.375" style="414" customWidth="1"/>
    <col min="6" max="6" width="8.5" style="414" customWidth="1"/>
    <col min="7" max="8" width="9.375" style="414" customWidth="1"/>
    <col min="9" max="9" width="8.5" style="414" customWidth="1"/>
    <col min="10" max="10" width="9.375" style="415" customWidth="1"/>
    <col min="11" max="11" width="9.375" style="414" customWidth="1"/>
    <col min="12" max="16" width="9" style="414"/>
    <col min="17" max="17" width="4.625" style="414" customWidth="1"/>
    <col min="18" max="22" width="9" style="414"/>
    <col min="23" max="23" width="4.375" style="414" customWidth="1"/>
    <col min="24" max="28" width="9" style="414"/>
    <col min="29" max="29" width="4.625" style="414" customWidth="1"/>
    <col min="30" max="264" width="9" style="414"/>
    <col min="265" max="265" width="13.375" style="414" customWidth="1"/>
    <col min="266" max="269" width="9.375" style="414" customWidth="1"/>
    <col min="270" max="270" width="8.5" style="414" customWidth="1"/>
    <col min="271" max="272" width="9.375" style="414" customWidth="1"/>
    <col min="273" max="273" width="8.5" style="414" customWidth="1"/>
    <col min="274" max="275" width="9.375" style="414" customWidth="1"/>
    <col min="276" max="520" width="9" style="414"/>
    <col min="521" max="521" width="13.375" style="414" customWidth="1"/>
    <col min="522" max="525" width="9.375" style="414" customWidth="1"/>
    <col min="526" max="526" width="8.5" style="414" customWidth="1"/>
    <col min="527" max="528" width="9.375" style="414" customWidth="1"/>
    <col min="529" max="529" width="8.5" style="414" customWidth="1"/>
    <col min="530" max="531" width="9.375" style="414" customWidth="1"/>
    <col min="532" max="776" width="9" style="414"/>
    <col min="777" max="777" width="13.375" style="414" customWidth="1"/>
    <col min="778" max="781" width="9.375" style="414" customWidth="1"/>
    <col min="782" max="782" width="8.5" style="414" customWidth="1"/>
    <col min="783" max="784" width="9.375" style="414" customWidth="1"/>
    <col min="785" max="785" width="8.5" style="414" customWidth="1"/>
    <col min="786" max="787" width="9.375" style="414" customWidth="1"/>
    <col min="788" max="1032" width="9" style="414"/>
    <col min="1033" max="1033" width="13.375" style="414" customWidth="1"/>
    <col min="1034" max="1037" width="9.375" style="414" customWidth="1"/>
    <col min="1038" max="1038" width="8.5" style="414" customWidth="1"/>
    <col min="1039" max="1040" width="9.375" style="414" customWidth="1"/>
    <col min="1041" max="1041" width="8.5" style="414" customWidth="1"/>
    <col min="1042" max="1043" width="9.375" style="414" customWidth="1"/>
    <col min="1044" max="1288" width="9" style="414"/>
    <col min="1289" max="1289" width="13.375" style="414" customWidth="1"/>
    <col min="1290" max="1293" width="9.375" style="414" customWidth="1"/>
    <col min="1294" max="1294" width="8.5" style="414" customWidth="1"/>
    <col min="1295" max="1296" width="9.375" style="414" customWidth="1"/>
    <col min="1297" max="1297" width="8.5" style="414" customWidth="1"/>
    <col min="1298" max="1299" width="9.375" style="414" customWidth="1"/>
    <col min="1300" max="1544" width="9" style="414"/>
    <col min="1545" max="1545" width="13.375" style="414" customWidth="1"/>
    <col min="1546" max="1549" width="9.375" style="414" customWidth="1"/>
    <col min="1550" max="1550" width="8.5" style="414" customWidth="1"/>
    <col min="1551" max="1552" width="9.375" style="414" customWidth="1"/>
    <col min="1553" max="1553" width="8.5" style="414" customWidth="1"/>
    <col min="1554" max="1555" width="9.375" style="414" customWidth="1"/>
    <col min="1556" max="1800" width="9" style="414"/>
    <col min="1801" max="1801" width="13.375" style="414" customWidth="1"/>
    <col min="1802" max="1805" width="9.375" style="414" customWidth="1"/>
    <col min="1806" max="1806" width="8.5" style="414" customWidth="1"/>
    <col min="1807" max="1808" width="9.375" style="414" customWidth="1"/>
    <col min="1809" max="1809" width="8.5" style="414" customWidth="1"/>
    <col min="1810" max="1811" width="9.375" style="414" customWidth="1"/>
    <col min="1812" max="2056" width="9" style="414"/>
    <col min="2057" max="2057" width="13.375" style="414" customWidth="1"/>
    <col min="2058" max="2061" width="9.375" style="414" customWidth="1"/>
    <col min="2062" max="2062" width="8.5" style="414" customWidth="1"/>
    <col min="2063" max="2064" width="9.375" style="414" customWidth="1"/>
    <col min="2065" max="2065" width="8.5" style="414" customWidth="1"/>
    <col min="2066" max="2067" width="9.375" style="414" customWidth="1"/>
    <col min="2068" max="2312" width="9" style="414"/>
    <col min="2313" max="2313" width="13.375" style="414" customWidth="1"/>
    <col min="2314" max="2317" width="9.375" style="414" customWidth="1"/>
    <col min="2318" max="2318" width="8.5" style="414" customWidth="1"/>
    <col min="2319" max="2320" width="9.375" style="414" customWidth="1"/>
    <col min="2321" max="2321" width="8.5" style="414" customWidth="1"/>
    <col min="2322" max="2323" width="9.375" style="414" customWidth="1"/>
    <col min="2324" max="2568" width="9" style="414"/>
    <col min="2569" max="2569" width="13.375" style="414" customWidth="1"/>
    <col min="2570" max="2573" width="9.375" style="414" customWidth="1"/>
    <col min="2574" max="2574" width="8.5" style="414" customWidth="1"/>
    <col min="2575" max="2576" width="9.375" style="414" customWidth="1"/>
    <col min="2577" max="2577" width="8.5" style="414" customWidth="1"/>
    <col min="2578" max="2579" width="9.375" style="414" customWidth="1"/>
    <col min="2580" max="2824" width="9" style="414"/>
    <col min="2825" max="2825" width="13.375" style="414" customWidth="1"/>
    <col min="2826" max="2829" width="9.375" style="414" customWidth="1"/>
    <col min="2830" max="2830" width="8.5" style="414" customWidth="1"/>
    <col min="2831" max="2832" width="9.375" style="414" customWidth="1"/>
    <col min="2833" max="2833" width="8.5" style="414" customWidth="1"/>
    <col min="2834" max="2835" width="9.375" style="414" customWidth="1"/>
    <col min="2836" max="3080" width="9" style="414"/>
    <col min="3081" max="3081" width="13.375" style="414" customWidth="1"/>
    <col min="3082" max="3085" width="9.375" style="414" customWidth="1"/>
    <col min="3086" max="3086" width="8.5" style="414" customWidth="1"/>
    <col min="3087" max="3088" width="9.375" style="414" customWidth="1"/>
    <col min="3089" max="3089" width="8.5" style="414" customWidth="1"/>
    <col min="3090" max="3091" width="9.375" style="414" customWidth="1"/>
    <col min="3092" max="3336" width="9" style="414"/>
    <col min="3337" max="3337" width="13.375" style="414" customWidth="1"/>
    <col min="3338" max="3341" width="9.375" style="414" customWidth="1"/>
    <col min="3342" max="3342" width="8.5" style="414" customWidth="1"/>
    <col min="3343" max="3344" width="9.375" style="414" customWidth="1"/>
    <col min="3345" max="3345" width="8.5" style="414" customWidth="1"/>
    <col min="3346" max="3347" width="9.375" style="414" customWidth="1"/>
    <col min="3348" max="3592" width="9" style="414"/>
    <col min="3593" max="3593" width="13.375" style="414" customWidth="1"/>
    <col min="3594" max="3597" width="9.375" style="414" customWidth="1"/>
    <col min="3598" max="3598" width="8.5" style="414" customWidth="1"/>
    <col min="3599" max="3600" width="9.375" style="414" customWidth="1"/>
    <col min="3601" max="3601" width="8.5" style="414" customWidth="1"/>
    <col min="3602" max="3603" width="9.375" style="414" customWidth="1"/>
    <col min="3604" max="3848" width="9" style="414"/>
    <col min="3849" max="3849" width="13.375" style="414" customWidth="1"/>
    <col min="3850" max="3853" width="9.375" style="414" customWidth="1"/>
    <col min="3854" max="3854" width="8.5" style="414" customWidth="1"/>
    <col min="3855" max="3856" width="9.375" style="414" customWidth="1"/>
    <col min="3857" max="3857" width="8.5" style="414" customWidth="1"/>
    <col min="3858" max="3859" width="9.375" style="414" customWidth="1"/>
    <col min="3860" max="4104" width="9" style="414"/>
    <col min="4105" max="4105" width="13.375" style="414" customWidth="1"/>
    <col min="4106" max="4109" width="9.375" style="414" customWidth="1"/>
    <col min="4110" max="4110" width="8.5" style="414" customWidth="1"/>
    <col min="4111" max="4112" width="9.375" style="414" customWidth="1"/>
    <col min="4113" max="4113" width="8.5" style="414" customWidth="1"/>
    <col min="4114" max="4115" width="9.375" style="414" customWidth="1"/>
    <col min="4116" max="4360" width="9" style="414"/>
    <col min="4361" max="4361" width="13.375" style="414" customWidth="1"/>
    <col min="4362" max="4365" width="9.375" style="414" customWidth="1"/>
    <col min="4366" max="4366" width="8.5" style="414" customWidth="1"/>
    <col min="4367" max="4368" width="9.375" style="414" customWidth="1"/>
    <col min="4369" max="4369" width="8.5" style="414" customWidth="1"/>
    <col min="4370" max="4371" width="9.375" style="414" customWidth="1"/>
    <col min="4372" max="4616" width="9" style="414"/>
    <col min="4617" max="4617" width="13.375" style="414" customWidth="1"/>
    <col min="4618" max="4621" width="9.375" style="414" customWidth="1"/>
    <col min="4622" max="4622" width="8.5" style="414" customWidth="1"/>
    <col min="4623" max="4624" width="9.375" style="414" customWidth="1"/>
    <col min="4625" max="4625" width="8.5" style="414" customWidth="1"/>
    <col min="4626" max="4627" width="9.375" style="414" customWidth="1"/>
    <col min="4628" max="4872" width="9" style="414"/>
    <col min="4873" max="4873" width="13.375" style="414" customWidth="1"/>
    <col min="4874" max="4877" width="9.375" style="414" customWidth="1"/>
    <col min="4878" max="4878" width="8.5" style="414" customWidth="1"/>
    <col min="4879" max="4880" width="9.375" style="414" customWidth="1"/>
    <col min="4881" max="4881" width="8.5" style="414" customWidth="1"/>
    <col min="4882" max="4883" width="9.375" style="414" customWidth="1"/>
    <col min="4884" max="5128" width="9" style="414"/>
    <col min="5129" max="5129" width="13.375" style="414" customWidth="1"/>
    <col min="5130" max="5133" width="9.375" style="414" customWidth="1"/>
    <col min="5134" max="5134" width="8.5" style="414" customWidth="1"/>
    <col min="5135" max="5136" width="9.375" style="414" customWidth="1"/>
    <col min="5137" max="5137" width="8.5" style="414" customWidth="1"/>
    <col min="5138" max="5139" width="9.375" style="414" customWidth="1"/>
    <col min="5140" max="5384" width="9" style="414"/>
    <col min="5385" max="5385" width="13.375" style="414" customWidth="1"/>
    <col min="5386" max="5389" width="9.375" style="414" customWidth="1"/>
    <col min="5390" max="5390" width="8.5" style="414" customWidth="1"/>
    <col min="5391" max="5392" width="9.375" style="414" customWidth="1"/>
    <col min="5393" max="5393" width="8.5" style="414" customWidth="1"/>
    <col min="5394" max="5395" width="9.375" style="414" customWidth="1"/>
    <col min="5396" max="5640" width="9" style="414"/>
    <col min="5641" max="5641" width="13.375" style="414" customWidth="1"/>
    <col min="5642" max="5645" width="9.375" style="414" customWidth="1"/>
    <col min="5646" max="5646" width="8.5" style="414" customWidth="1"/>
    <col min="5647" max="5648" width="9.375" style="414" customWidth="1"/>
    <col min="5649" max="5649" width="8.5" style="414" customWidth="1"/>
    <col min="5650" max="5651" width="9.375" style="414" customWidth="1"/>
    <col min="5652" max="5896" width="9" style="414"/>
    <col min="5897" max="5897" width="13.375" style="414" customWidth="1"/>
    <col min="5898" max="5901" width="9.375" style="414" customWidth="1"/>
    <col min="5902" max="5902" width="8.5" style="414" customWidth="1"/>
    <col min="5903" max="5904" width="9.375" style="414" customWidth="1"/>
    <col min="5905" max="5905" width="8.5" style="414" customWidth="1"/>
    <col min="5906" max="5907" width="9.375" style="414" customWidth="1"/>
    <col min="5908" max="6152" width="9" style="414"/>
    <col min="6153" max="6153" width="13.375" style="414" customWidth="1"/>
    <col min="6154" max="6157" width="9.375" style="414" customWidth="1"/>
    <col min="6158" max="6158" width="8.5" style="414" customWidth="1"/>
    <col min="6159" max="6160" width="9.375" style="414" customWidth="1"/>
    <col min="6161" max="6161" width="8.5" style="414" customWidth="1"/>
    <col min="6162" max="6163" width="9.375" style="414" customWidth="1"/>
    <col min="6164" max="6408" width="9" style="414"/>
    <col min="6409" max="6409" width="13.375" style="414" customWidth="1"/>
    <col min="6410" max="6413" width="9.375" style="414" customWidth="1"/>
    <col min="6414" max="6414" width="8.5" style="414" customWidth="1"/>
    <col min="6415" max="6416" width="9.375" style="414" customWidth="1"/>
    <col min="6417" max="6417" width="8.5" style="414" customWidth="1"/>
    <col min="6418" max="6419" width="9.375" style="414" customWidth="1"/>
    <col min="6420" max="6664" width="9" style="414"/>
    <col min="6665" max="6665" width="13.375" style="414" customWidth="1"/>
    <col min="6666" max="6669" width="9.375" style="414" customWidth="1"/>
    <col min="6670" max="6670" width="8.5" style="414" customWidth="1"/>
    <col min="6671" max="6672" width="9.375" style="414" customWidth="1"/>
    <col min="6673" max="6673" width="8.5" style="414" customWidth="1"/>
    <col min="6674" max="6675" width="9.375" style="414" customWidth="1"/>
    <col min="6676" max="6920" width="9" style="414"/>
    <col min="6921" max="6921" width="13.375" style="414" customWidth="1"/>
    <col min="6922" max="6925" width="9.375" style="414" customWidth="1"/>
    <col min="6926" max="6926" width="8.5" style="414" customWidth="1"/>
    <col min="6927" max="6928" width="9.375" style="414" customWidth="1"/>
    <col min="6929" max="6929" width="8.5" style="414" customWidth="1"/>
    <col min="6930" max="6931" width="9.375" style="414" customWidth="1"/>
    <col min="6932" max="7176" width="9" style="414"/>
    <col min="7177" max="7177" width="13.375" style="414" customWidth="1"/>
    <col min="7178" max="7181" width="9.375" style="414" customWidth="1"/>
    <col min="7182" max="7182" width="8.5" style="414" customWidth="1"/>
    <col min="7183" max="7184" width="9.375" style="414" customWidth="1"/>
    <col min="7185" max="7185" width="8.5" style="414" customWidth="1"/>
    <col min="7186" max="7187" width="9.375" style="414" customWidth="1"/>
    <col min="7188" max="7432" width="9" style="414"/>
    <col min="7433" max="7433" width="13.375" style="414" customWidth="1"/>
    <col min="7434" max="7437" width="9.375" style="414" customWidth="1"/>
    <col min="7438" max="7438" width="8.5" style="414" customWidth="1"/>
    <col min="7439" max="7440" width="9.375" style="414" customWidth="1"/>
    <col min="7441" max="7441" width="8.5" style="414" customWidth="1"/>
    <col min="7442" max="7443" width="9.375" style="414" customWidth="1"/>
    <col min="7444" max="7688" width="9" style="414"/>
    <col min="7689" max="7689" width="13.375" style="414" customWidth="1"/>
    <col min="7690" max="7693" width="9.375" style="414" customWidth="1"/>
    <col min="7694" max="7694" width="8.5" style="414" customWidth="1"/>
    <col min="7695" max="7696" width="9.375" style="414" customWidth="1"/>
    <col min="7697" max="7697" width="8.5" style="414" customWidth="1"/>
    <col min="7698" max="7699" width="9.375" style="414" customWidth="1"/>
    <col min="7700" max="7944" width="9" style="414"/>
    <col min="7945" max="7945" width="13.375" style="414" customWidth="1"/>
    <col min="7946" max="7949" width="9.375" style="414" customWidth="1"/>
    <col min="7950" max="7950" width="8.5" style="414" customWidth="1"/>
    <col min="7951" max="7952" width="9.375" style="414" customWidth="1"/>
    <col min="7953" max="7953" width="8.5" style="414" customWidth="1"/>
    <col min="7954" max="7955" width="9.375" style="414" customWidth="1"/>
    <col min="7956" max="8200" width="9" style="414"/>
    <col min="8201" max="8201" width="13.375" style="414" customWidth="1"/>
    <col min="8202" max="8205" width="9.375" style="414" customWidth="1"/>
    <col min="8206" max="8206" width="8.5" style="414" customWidth="1"/>
    <col min="8207" max="8208" width="9.375" style="414" customWidth="1"/>
    <col min="8209" max="8209" width="8.5" style="414" customWidth="1"/>
    <col min="8210" max="8211" width="9.375" style="414" customWidth="1"/>
    <col min="8212" max="8456" width="9" style="414"/>
    <col min="8457" max="8457" width="13.375" style="414" customWidth="1"/>
    <col min="8458" max="8461" width="9.375" style="414" customWidth="1"/>
    <col min="8462" max="8462" width="8.5" style="414" customWidth="1"/>
    <col min="8463" max="8464" width="9.375" style="414" customWidth="1"/>
    <col min="8465" max="8465" width="8.5" style="414" customWidth="1"/>
    <col min="8466" max="8467" width="9.375" style="414" customWidth="1"/>
    <col min="8468" max="8712" width="9" style="414"/>
    <col min="8713" max="8713" width="13.375" style="414" customWidth="1"/>
    <col min="8714" max="8717" width="9.375" style="414" customWidth="1"/>
    <col min="8718" max="8718" width="8.5" style="414" customWidth="1"/>
    <col min="8719" max="8720" width="9.375" style="414" customWidth="1"/>
    <col min="8721" max="8721" width="8.5" style="414" customWidth="1"/>
    <col min="8722" max="8723" width="9.375" style="414" customWidth="1"/>
    <col min="8724" max="8968" width="9" style="414"/>
    <col min="8969" max="8969" width="13.375" style="414" customWidth="1"/>
    <col min="8970" max="8973" width="9.375" style="414" customWidth="1"/>
    <col min="8974" max="8974" width="8.5" style="414" customWidth="1"/>
    <col min="8975" max="8976" width="9.375" style="414" customWidth="1"/>
    <col min="8977" max="8977" width="8.5" style="414" customWidth="1"/>
    <col min="8978" max="8979" width="9.375" style="414" customWidth="1"/>
    <col min="8980" max="9224" width="9" style="414"/>
    <col min="9225" max="9225" width="13.375" style="414" customWidth="1"/>
    <col min="9226" max="9229" width="9.375" style="414" customWidth="1"/>
    <col min="9230" max="9230" width="8.5" style="414" customWidth="1"/>
    <col min="9231" max="9232" width="9.375" style="414" customWidth="1"/>
    <col min="9233" max="9233" width="8.5" style="414" customWidth="1"/>
    <col min="9234" max="9235" width="9.375" style="414" customWidth="1"/>
    <col min="9236" max="9480" width="9" style="414"/>
    <col min="9481" max="9481" width="13.375" style="414" customWidth="1"/>
    <col min="9482" max="9485" width="9.375" style="414" customWidth="1"/>
    <col min="9486" max="9486" width="8.5" style="414" customWidth="1"/>
    <col min="9487" max="9488" width="9.375" style="414" customWidth="1"/>
    <col min="9489" max="9489" width="8.5" style="414" customWidth="1"/>
    <col min="9490" max="9491" width="9.375" style="414" customWidth="1"/>
    <col min="9492" max="9736" width="9" style="414"/>
    <col min="9737" max="9737" width="13.375" style="414" customWidth="1"/>
    <col min="9738" max="9741" width="9.375" style="414" customWidth="1"/>
    <col min="9742" max="9742" width="8.5" style="414" customWidth="1"/>
    <col min="9743" max="9744" width="9.375" style="414" customWidth="1"/>
    <col min="9745" max="9745" width="8.5" style="414" customWidth="1"/>
    <col min="9746" max="9747" width="9.375" style="414" customWidth="1"/>
    <col min="9748" max="9992" width="9" style="414"/>
    <col min="9993" max="9993" width="13.375" style="414" customWidth="1"/>
    <col min="9994" max="9997" width="9.375" style="414" customWidth="1"/>
    <col min="9998" max="9998" width="8.5" style="414" customWidth="1"/>
    <col min="9999" max="10000" width="9.375" style="414" customWidth="1"/>
    <col min="10001" max="10001" width="8.5" style="414" customWidth="1"/>
    <col min="10002" max="10003" width="9.375" style="414" customWidth="1"/>
    <col min="10004" max="10248" width="9" style="414"/>
    <col min="10249" max="10249" width="13.375" style="414" customWidth="1"/>
    <col min="10250" max="10253" width="9.375" style="414" customWidth="1"/>
    <col min="10254" max="10254" width="8.5" style="414" customWidth="1"/>
    <col min="10255" max="10256" width="9.375" style="414" customWidth="1"/>
    <col min="10257" max="10257" width="8.5" style="414" customWidth="1"/>
    <col min="10258" max="10259" width="9.375" style="414" customWidth="1"/>
    <col min="10260" max="10504" width="9" style="414"/>
    <col min="10505" max="10505" width="13.375" style="414" customWidth="1"/>
    <col min="10506" max="10509" width="9.375" style="414" customWidth="1"/>
    <col min="10510" max="10510" width="8.5" style="414" customWidth="1"/>
    <col min="10511" max="10512" width="9.375" style="414" customWidth="1"/>
    <col min="10513" max="10513" width="8.5" style="414" customWidth="1"/>
    <col min="10514" max="10515" width="9.375" style="414" customWidth="1"/>
    <col min="10516" max="10760" width="9" style="414"/>
    <col min="10761" max="10761" width="13.375" style="414" customWidth="1"/>
    <col min="10762" max="10765" width="9.375" style="414" customWidth="1"/>
    <col min="10766" max="10766" width="8.5" style="414" customWidth="1"/>
    <col min="10767" max="10768" width="9.375" style="414" customWidth="1"/>
    <col min="10769" max="10769" width="8.5" style="414" customWidth="1"/>
    <col min="10770" max="10771" width="9.375" style="414" customWidth="1"/>
    <col min="10772" max="11016" width="9" style="414"/>
    <col min="11017" max="11017" width="13.375" style="414" customWidth="1"/>
    <col min="11018" max="11021" width="9.375" style="414" customWidth="1"/>
    <col min="11022" max="11022" width="8.5" style="414" customWidth="1"/>
    <col min="11023" max="11024" width="9.375" style="414" customWidth="1"/>
    <col min="11025" max="11025" width="8.5" style="414" customWidth="1"/>
    <col min="11026" max="11027" width="9.375" style="414" customWidth="1"/>
    <col min="11028" max="11272" width="9" style="414"/>
    <col min="11273" max="11273" width="13.375" style="414" customWidth="1"/>
    <col min="11274" max="11277" width="9.375" style="414" customWidth="1"/>
    <col min="11278" max="11278" width="8.5" style="414" customWidth="1"/>
    <col min="11279" max="11280" width="9.375" style="414" customWidth="1"/>
    <col min="11281" max="11281" width="8.5" style="414" customWidth="1"/>
    <col min="11282" max="11283" width="9.375" style="414" customWidth="1"/>
    <col min="11284" max="11528" width="9" style="414"/>
    <col min="11529" max="11529" width="13.375" style="414" customWidth="1"/>
    <col min="11530" max="11533" width="9.375" style="414" customWidth="1"/>
    <col min="11534" max="11534" width="8.5" style="414" customWidth="1"/>
    <col min="11535" max="11536" width="9.375" style="414" customWidth="1"/>
    <col min="11537" max="11537" width="8.5" style="414" customWidth="1"/>
    <col min="11538" max="11539" width="9.375" style="414" customWidth="1"/>
    <col min="11540" max="11784" width="9" style="414"/>
    <col min="11785" max="11785" width="13.375" style="414" customWidth="1"/>
    <col min="11786" max="11789" width="9.375" style="414" customWidth="1"/>
    <col min="11790" max="11790" width="8.5" style="414" customWidth="1"/>
    <col min="11791" max="11792" width="9.375" style="414" customWidth="1"/>
    <col min="11793" max="11793" width="8.5" style="414" customWidth="1"/>
    <col min="11794" max="11795" width="9.375" style="414" customWidth="1"/>
    <col min="11796" max="12040" width="9" style="414"/>
    <col min="12041" max="12041" width="13.375" style="414" customWidth="1"/>
    <col min="12042" max="12045" width="9.375" style="414" customWidth="1"/>
    <col min="12046" max="12046" width="8.5" style="414" customWidth="1"/>
    <col min="12047" max="12048" width="9.375" style="414" customWidth="1"/>
    <col min="12049" max="12049" width="8.5" style="414" customWidth="1"/>
    <col min="12050" max="12051" width="9.375" style="414" customWidth="1"/>
    <col min="12052" max="12296" width="9" style="414"/>
    <col min="12297" max="12297" width="13.375" style="414" customWidth="1"/>
    <col min="12298" max="12301" width="9.375" style="414" customWidth="1"/>
    <col min="12302" max="12302" width="8.5" style="414" customWidth="1"/>
    <col min="12303" max="12304" width="9.375" style="414" customWidth="1"/>
    <col min="12305" max="12305" width="8.5" style="414" customWidth="1"/>
    <col min="12306" max="12307" width="9.375" style="414" customWidth="1"/>
    <col min="12308" max="12552" width="9" style="414"/>
    <col min="12553" max="12553" width="13.375" style="414" customWidth="1"/>
    <col min="12554" max="12557" width="9.375" style="414" customWidth="1"/>
    <col min="12558" max="12558" width="8.5" style="414" customWidth="1"/>
    <col min="12559" max="12560" width="9.375" style="414" customWidth="1"/>
    <col min="12561" max="12561" width="8.5" style="414" customWidth="1"/>
    <col min="12562" max="12563" width="9.375" style="414" customWidth="1"/>
    <col min="12564" max="12808" width="9" style="414"/>
    <col min="12809" max="12809" width="13.375" style="414" customWidth="1"/>
    <col min="12810" max="12813" width="9.375" style="414" customWidth="1"/>
    <col min="12814" max="12814" width="8.5" style="414" customWidth="1"/>
    <col min="12815" max="12816" width="9.375" style="414" customWidth="1"/>
    <col min="12817" max="12817" width="8.5" style="414" customWidth="1"/>
    <col min="12818" max="12819" width="9.375" style="414" customWidth="1"/>
    <col min="12820" max="13064" width="9" style="414"/>
    <col min="13065" max="13065" width="13.375" style="414" customWidth="1"/>
    <col min="13066" max="13069" width="9.375" style="414" customWidth="1"/>
    <col min="13070" max="13070" width="8.5" style="414" customWidth="1"/>
    <col min="13071" max="13072" width="9.375" style="414" customWidth="1"/>
    <col min="13073" max="13073" width="8.5" style="414" customWidth="1"/>
    <col min="13074" max="13075" width="9.375" style="414" customWidth="1"/>
    <col min="13076" max="13320" width="9" style="414"/>
    <col min="13321" max="13321" width="13.375" style="414" customWidth="1"/>
    <col min="13322" max="13325" width="9.375" style="414" customWidth="1"/>
    <col min="13326" max="13326" width="8.5" style="414" customWidth="1"/>
    <col min="13327" max="13328" width="9.375" style="414" customWidth="1"/>
    <col min="13329" max="13329" width="8.5" style="414" customWidth="1"/>
    <col min="13330" max="13331" width="9.375" style="414" customWidth="1"/>
    <col min="13332" max="13576" width="9" style="414"/>
    <col min="13577" max="13577" width="13.375" style="414" customWidth="1"/>
    <col min="13578" max="13581" width="9.375" style="414" customWidth="1"/>
    <col min="13582" max="13582" width="8.5" style="414" customWidth="1"/>
    <col min="13583" max="13584" width="9.375" style="414" customWidth="1"/>
    <col min="13585" max="13585" width="8.5" style="414" customWidth="1"/>
    <col min="13586" max="13587" width="9.375" style="414" customWidth="1"/>
    <col min="13588" max="13832" width="9" style="414"/>
    <col min="13833" max="13833" width="13.375" style="414" customWidth="1"/>
    <col min="13834" max="13837" width="9.375" style="414" customWidth="1"/>
    <col min="13838" max="13838" width="8.5" style="414" customWidth="1"/>
    <col min="13839" max="13840" width="9.375" style="414" customWidth="1"/>
    <col min="13841" max="13841" width="8.5" style="414" customWidth="1"/>
    <col min="13842" max="13843" width="9.375" style="414" customWidth="1"/>
    <col min="13844" max="14088" width="9" style="414"/>
    <col min="14089" max="14089" width="13.375" style="414" customWidth="1"/>
    <col min="14090" max="14093" width="9.375" style="414" customWidth="1"/>
    <col min="14094" max="14094" width="8.5" style="414" customWidth="1"/>
    <col min="14095" max="14096" width="9.375" style="414" customWidth="1"/>
    <col min="14097" max="14097" width="8.5" style="414" customWidth="1"/>
    <col min="14098" max="14099" width="9.375" style="414" customWidth="1"/>
    <col min="14100" max="14344" width="9" style="414"/>
    <col min="14345" max="14345" width="13.375" style="414" customWidth="1"/>
    <col min="14346" max="14349" width="9.375" style="414" customWidth="1"/>
    <col min="14350" max="14350" width="8.5" style="414" customWidth="1"/>
    <col min="14351" max="14352" width="9.375" style="414" customWidth="1"/>
    <col min="14353" max="14353" width="8.5" style="414" customWidth="1"/>
    <col min="14354" max="14355" width="9.375" style="414" customWidth="1"/>
    <col min="14356" max="14600" width="9" style="414"/>
    <col min="14601" max="14601" width="13.375" style="414" customWidth="1"/>
    <col min="14602" max="14605" width="9.375" style="414" customWidth="1"/>
    <col min="14606" max="14606" width="8.5" style="414" customWidth="1"/>
    <col min="14607" max="14608" width="9.375" style="414" customWidth="1"/>
    <col min="14609" max="14609" width="8.5" style="414" customWidth="1"/>
    <col min="14610" max="14611" width="9.375" style="414" customWidth="1"/>
    <col min="14612" max="14856" width="9" style="414"/>
    <col min="14857" max="14857" width="13.375" style="414" customWidth="1"/>
    <col min="14858" max="14861" width="9.375" style="414" customWidth="1"/>
    <col min="14862" max="14862" width="8.5" style="414" customWidth="1"/>
    <col min="14863" max="14864" width="9.375" style="414" customWidth="1"/>
    <col min="14865" max="14865" width="8.5" style="414" customWidth="1"/>
    <col min="14866" max="14867" width="9.375" style="414" customWidth="1"/>
    <col min="14868" max="15112" width="9" style="414"/>
    <col min="15113" max="15113" width="13.375" style="414" customWidth="1"/>
    <col min="15114" max="15117" width="9.375" style="414" customWidth="1"/>
    <col min="15118" max="15118" width="8.5" style="414" customWidth="1"/>
    <col min="15119" max="15120" width="9.375" style="414" customWidth="1"/>
    <col min="15121" max="15121" width="8.5" style="414" customWidth="1"/>
    <col min="15122" max="15123" width="9.375" style="414" customWidth="1"/>
    <col min="15124" max="15368" width="9" style="414"/>
    <col min="15369" max="15369" width="13.375" style="414" customWidth="1"/>
    <col min="15370" max="15373" width="9.375" style="414" customWidth="1"/>
    <col min="15374" max="15374" width="8.5" style="414" customWidth="1"/>
    <col min="15375" max="15376" width="9.375" style="414" customWidth="1"/>
    <col min="15377" max="15377" width="8.5" style="414" customWidth="1"/>
    <col min="15378" max="15379" width="9.375" style="414" customWidth="1"/>
    <col min="15380" max="15624" width="9" style="414"/>
    <col min="15625" max="15625" width="13.375" style="414" customWidth="1"/>
    <col min="15626" max="15629" width="9.375" style="414" customWidth="1"/>
    <col min="15630" max="15630" width="8.5" style="414" customWidth="1"/>
    <col min="15631" max="15632" width="9.375" style="414" customWidth="1"/>
    <col min="15633" max="15633" width="8.5" style="414" customWidth="1"/>
    <col min="15634" max="15635" width="9.375" style="414" customWidth="1"/>
    <col min="15636" max="15880" width="9" style="414"/>
    <col min="15881" max="15881" width="13.375" style="414" customWidth="1"/>
    <col min="15882" max="15885" width="9.375" style="414" customWidth="1"/>
    <col min="15886" max="15886" width="8.5" style="414" customWidth="1"/>
    <col min="15887" max="15888" width="9.375" style="414" customWidth="1"/>
    <col min="15889" max="15889" width="8.5" style="414" customWidth="1"/>
    <col min="15890" max="15891" width="9.375" style="414" customWidth="1"/>
    <col min="15892" max="16136" width="9" style="414"/>
    <col min="16137" max="16137" width="13.375" style="414" customWidth="1"/>
    <col min="16138" max="16141" width="9.375" style="414" customWidth="1"/>
    <col min="16142" max="16142" width="8.5" style="414" customWidth="1"/>
    <col min="16143" max="16144" width="9.375" style="414" customWidth="1"/>
    <col min="16145" max="16145" width="8.5" style="414" customWidth="1"/>
    <col min="16146" max="16147" width="9.375" style="414" customWidth="1"/>
    <col min="16148" max="16384" width="9" style="414"/>
  </cols>
  <sheetData>
    <row r="1" spans="1:32" ht="17.25">
      <c r="A1" s="412" t="s">
        <v>1283</v>
      </c>
      <c r="B1" s="413"/>
      <c r="C1" s="413"/>
      <c r="D1" s="413"/>
      <c r="E1" s="413"/>
      <c r="F1" s="413"/>
      <c r="G1" s="413"/>
      <c r="H1" s="413"/>
    </row>
    <row r="2" spans="1:32" ht="17.25">
      <c r="A2" s="618" t="s">
        <v>1284</v>
      </c>
      <c r="B2" s="416"/>
      <c r="C2" s="416"/>
      <c r="D2" s="416"/>
      <c r="E2" s="416"/>
      <c r="F2" s="416"/>
      <c r="G2" s="416"/>
      <c r="H2" s="416"/>
      <c r="I2" s="416"/>
      <c r="J2" s="416"/>
      <c r="K2" s="416"/>
    </row>
    <row r="3" spans="1:32" ht="17.25">
      <c r="A3" s="417" t="s">
        <v>1285</v>
      </c>
      <c r="B3" s="418"/>
      <c r="C3" s="418"/>
      <c r="D3" s="418"/>
      <c r="E3" s="418"/>
      <c r="F3" s="418"/>
      <c r="G3" s="418"/>
      <c r="H3" s="418"/>
      <c r="I3" s="418"/>
      <c r="J3" s="418"/>
      <c r="K3" s="418"/>
    </row>
    <row r="4" spans="1:32" s="419" customFormat="1" ht="8.25" customHeight="1" thickBot="1">
      <c r="B4" s="420"/>
      <c r="C4" s="420"/>
      <c r="D4" s="420"/>
      <c r="J4" s="420"/>
    </row>
    <row r="5" spans="1:32" ht="15" customHeight="1" thickTop="1">
      <c r="A5" s="1355" t="s">
        <v>971</v>
      </c>
      <c r="B5" s="1358" t="s">
        <v>908</v>
      </c>
      <c r="C5" s="1358" t="s">
        <v>909</v>
      </c>
      <c r="D5" s="1358" t="s">
        <v>910</v>
      </c>
      <c r="E5" s="1361" t="s">
        <v>911</v>
      </c>
      <c r="F5" s="1362"/>
      <c r="G5" s="1362"/>
      <c r="H5" s="1362"/>
      <c r="I5" s="1362"/>
      <c r="J5" s="1363" t="s">
        <v>912</v>
      </c>
      <c r="K5" s="1364"/>
    </row>
    <row r="6" spans="1:32" ht="25.15" customHeight="1">
      <c r="A6" s="1356"/>
      <c r="B6" s="1359"/>
      <c r="C6" s="1359"/>
      <c r="D6" s="1359"/>
      <c r="E6" s="1365" t="s">
        <v>908</v>
      </c>
      <c r="F6" s="1366"/>
      <c r="G6" s="421" t="s">
        <v>913</v>
      </c>
      <c r="H6" s="1367" t="s">
        <v>910</v>
      </c>
      <c r="I6" s="1368"/>
      <c r="J6" s="1369" t="s">
        <v>914</v>
      </c>
      <c r="K6" s="1371" t="s">
        <v>915</v>
      </c>
    </row>
    <row r="7" spans="1:32" s="424" customFormat="1" ht="25.15" customHeight="1">
      <c r="A7" s="1357"/>
      <c r="B7" s="1360"/>
      <c r="C7" s="1360"/>
      <c r="D7" s="1360"/>
      <c r="E7" s="422" t="s">
        <v>837</v>
      </c>
      <c r="F7" s="810" t="s">
        <v>838</v>
      </c>
      <c r="G7" s="810" t="s">
        <v>838</v>
      </c>
      <c r="H7" s="423" t="s">
        <v>839</v>
      </c>
      <c r="I7" s="811" t="s">
        <v>838</v>
      </c>
      <c r="J7" s="1370"/>
      <c r="K7" s="1372"/>
    </row>
    <row r="8" spans="1:32" s="424" customFormat="1" ht="11.25" customHeight="1">
      <c r="A8" s="564"/>
      <c r="B8" s="565"/>
      <c r="C8" s="566"/>
      <c r="D8" s="566"/>
      <c r="E8" s="567"/>
      <c r="F8" s="566"/>
      <c r="G8" s="566"/>
      <c r="H8" s="566"/>
      <c r="I8" s="566"/>
      <c r="J8" s="568"/>
      <c r="K8" s="568"/>
    </row>
    <row r="9" spans="1:32" s="425" customFormat="1" ht="11.65" customHeight="1">
      <c r="A9" s="426"/>
      <c r="B9" s="427" t="s">
        <v>936</v>
      </c>
      <c r="C9" s="428" t="s">
        <v>937</v>
      </c>
      <c r="D9" s="428" t="s">
        <v>938</v>
      </c>
      <c r="E9" s="428" t="s">
        <v>936</v>
      </c>
      <c r="F9" s="428" t="s">
        <v>920</v>
      </c>
      <c r="G9" s="428" t="s">
        <v>920</v>
      </c>
      <c r="H9" s="428" t="s">
        <v>938</v>
      </c>
      <c r="I9" s="428" t="s">
        <v>920</v>
      </c>
      <c r="J9" s="428" t="s">
        <v>920</v>
      </c>
      <c r="K9" s="428" t="s">
        <v>937</v>
      </c>
    </row>
    <row r="10" spans="1:32" ht="11.65" customHeight="1">
      <c r="A10" s="429" t="s">
        <v>846</v>
      </c>
      <c r="B10" s="430">
        <v>1680</v>
      </c>
      <c r="C10" s="431">
        <v>187</v>
      </c>
      <c r="D10" s="431">
        <v>3140</v>
      </c>
      <c r="E10" s="432">
        <v>-60</v>
      </c>
      <c r="F10" s="433">
        <v>97</v>
      </c>
      <c r="G10" s="433">
        <v>89</v>
      </c>
      <c r="H10" s="434">
        <v>-540</v>
      </c>
      <c r="I10" s="433">
        <v>85</v>
      </c>
      <c r="J10" s="433">
        <v>94</v>
      </c>
      <c r="K10" s="433">
        <v>200</v>
      </c>
      <c r="M10" s="351"/>
      <c r="N10" s="351"/>
      <c r="O10" s="1191" t="s">
        <v>843</v>
      </c>
      <c r="P10" s="1192"/>
      <c r="Q10" s="1192"/>
      <c r="R10" s="1192"/>
      <c r="S10" s="1192"/>
      <c r="T10" s="1193"/>
      <c r="U10" s="1191" t="s">
        <v>844</v>
      </c>
      <c r="V10" s="1192"/>
      <c r="W10" s="1192"/>
      <c r="X10" s="1192"/>
      <c r="Y10" s="1192"/>
      <c r="Z10" s="1193"/>
      <c r="AA10" s="1191" t="s">
        <v>845</v>
      </c>
      <c r="AB10" s="1192"/>
      <c r="AC10" s="1192"/>
      <c r="AD10" s="1192"/>
      <c r="AE10" s="1192"/>
      <c r="AF10" s="1193"/>
    </row>
    <row r="11" spans="1:32" s="435" customFormat="1" ht="11.65" customHeight="1">
      <c r="A11" s="426" t="s">
        <v>1074</v>
      </c>
      <c r="B11" s="430"/>
      <c r="C11" s="431"/>
      <c r="D11" s="431"/>
      <c r="E11" s="438"/>
      <c r="F11" s="439"/>
      <c r="G11" s="439"/>
      <c r="H11" s="440"/>
      <c r="I11" s="439"/>
      <c r="J11" s="439"/>
      <c r="K11" s="439"/>
      <c r="M11" s="351">
        <v>1</v>
      </c>
      <c r="N11" s="355" t="s">
        <v>383</v>
      </c>
      <c r="O11" s="436">
        <f>IFERROR(_xlfn.XLOOKUP(N11,$A$24:$A$70,$B$24:$B$70),"-")</f>
        <v>993</v>
      </c>
      <c r="P11" s="1060">
        <f>IFERROR(_xlfn.RANK.EQ(O11,$O$11:$O$57,0)+COUNTIF(O$11:O11,O11)-1,"-")</f>
        <v>1</v>
      </c>
      <c r="Q11" s="1060"/>
      <c r="R11" s="437">
        <f>IFERROR(RANK(T11,$T$11:$T$57,0),"-")</f>
        <v>1</v>
      </c>
      <c r="S11" s="437" t="str">
        <f>IFERROR(INDEX($N$11:$N$57,MATCH(M11,$P$11:$P$57,0)),"-")</f>
        <v>北海道</v>
      </c>
      <c r="T11" s="437">
        <f>IFERROR(LARGE($O$11:$O$57,M11),"-")</f>
        <v>993</v>
      </c>
      <c r="U11" s="436">
        <f t="shared" ref="U11:U57" si="0">IFERROR(_xlfn.XLOOKUP(N11,$A$24:$A$70,$D$24:$D$70),"-")</f>
        <v>2550</v>
      </c>
      <c r="V11" s="1060">
        <f>IFERROR(_xlfn.RANK.EQ(U11,$U$11:$U$57,0)+COUNTIF(U$11:U11,U11)-1,"-")</f>
        <v>1</v>
      </c>
      <c r="W11" s="1060"/>
      <c r="X11" s="437">
        <f>IFERROR(RANK(Z11,$Z$11:$Z$57,0),"-")</f>
        <v>1</v>
      </c>
      <c r="Y11" s="437" t="str">
        <f>IFERROR(INDEX($N$11:$N$57,MATCH(M11,$V$11:$V$57,0)),"-")</f>
        <v>北海道</v>
      </c>
      <c r="Z11" s="1018">
        <f>IFERROR(LARGE($U$11:$U$57,M11),"-")</f>
        <v>2550</v>
      </c>
      <c r="AA11" s="1064">
        <f>IFERROR(_xlfn.XLOOKUP(N11,$A$24:$A$70,$C$24:$C$70),"-")</f>
        <v>257</v>
      </c>
      <c r="AB11" s="1065">
        <f>IFERROR(_xlfn.RANK.EQ(AA11,$AA$11:$AA$57,0)+COUNTIF(AA$11:AA11,AA11)-1,"-")</f>
        <v>1</v>
      </c>
      <c r="AC11" s="1066"/>
      <c r="AD11" s="1067">
        <f>IFERROR(RANK(AF11,$AF$11:$AF$57,0),"-")</f>
        <v>1</v>
      </c>
      <c r="AE11" s="1067" t="str">
        <f>IFERROR(INDEX($N$11:$N$57,MATCH(M11,$AB$11:$AB$57,0)),"-")</f>
        <v>北海道</v>
      </c>
      <c r="AF11" s="1068">
        <f>IFERROR(LARGE($AA$11:$AA$57,M11),"-")</f>
        <v>257</v>
      </c>
    </row>
    <row r="12" spans="1:32" ht="11.65" customHeight="1">
      <c r="A12" s="426" t="s">
        <v>134</v>
      </c>
      <c r="B12" s="443">
        <v>993</v>
      </c>
      <c r="C12" s="444">
        <v>257</v>
      </c>
      <c r="D12" s="444">
        <v>2550</v>
      </c>
      <c r="E12" s="438">
        <v>-27</v>
      </c>
      <c r="F12" s="439">
        <v>97</v>
      </c>
      <c r="G12" s="439">
        <v>87</v>
      </c>
      <c r="H12" s="440">
        <v>-470</v>
      </c>
      <c r="I12" s="439">
        <v>84</v>
      </c>
      <c r="J12" s="439">
        <v>89</v>
      </c>
      <c r="K12" s="439">
        <v>288</v>
      </c>
      <c r="M12" s="351">
        <v>2</v>
      </c>
      <c r="N12" s="355" t="s">
        <v>384</v>
      </c>
      <c r="O12" s="441">
        <f t="shared" ref="O12:O57" si="1">IFERROR(_xlfn.XLOOKUP(N12,$A$24:$A$70,$B$24:$B$70),"-")</f>
        <v>135</v>
      </c>
      <c r="P12" s="1061">
        <f>IFERROR(_xlfn.RANK.EQ(O12,$O$11:$O$57,0)+COUNTIF(O$11:O12,O12)-1,"-")</f>
        <v>3</v>
      </c>
      <c r="Q12" s="1061"/>
      <c r="R12" s="1059">
        <f t="shared" ref="R12:R57" si="2">IFERROR(RANK(T12,$T$11:$T$57,0),"-")</f>
        <v>2</v>
      </c>
      <c r="S12" s="1059" t="str">
        <f t="shared" ref="S12:S57" si="3">IFERROR(INDEX($N$11:$N$57,MATCH(M12,$P$11:$P$57,0)),"-")</f>
        <v>福島</v>
      </c>
      <c r="T12" s="1059">
        <f t="shared" ref="T12:T57" si="4">IFERROR(LARGE($O$11:$O$57,M12),"-")</f>
        <v>147</v>
      </c>
      <c r="U12" s="441">
        <f>IFERROR(_xlfn.XLOOKUP(N12,$A$24:$A$70,$D$24:$D$70),"-")</f>
        <v>298</v>
      </c>
      <c r="V12" s="1063">
        <f>IFERROR(_xlfn.RANK.EQ(U12,$U$11:$U$57,0)+COUNTIF(U$11:U12,U12)-1,"-")</f>
        <v>2</v>
      </c>
      <c r="W12" s="1063"/>
      <c r="X12" s="442">
        <f t="shared" ref="X12:X57" si="5">IFERROR(RANK(Z12,$Z$11:$Z$57,0),"-")</f>
        <v>2</v>
      </c>
      <c r="Y12" s="442" t="str">
        <f t="shared" ref="Y12:Y57" si="6">IFERROR(INDEX($N$11:$N$57,MATCH(M12,$V$11:$V$57,0)),"-")</f>
        <v>青森</v>
      </c>
      <c r="Z12" s="442">
        <f t="shared" ref="Z12:Z57" si="7">IFERROR(LARGE($U$11:$U$57,M12),"-")</f>
        <v>298</v>
      </c>
      <c r="AA12" s="1064">
        <f t="shared" ref="AA12:AA57" si="8">IFERROR(_xlfn.XLOOKUP(N12,$A$24:$A$70,$C$24:$C$70),"-")</f>
        <v>221</v>
      </c>
      <c r="AB12" s="1065">
        <f>IFERROR(_xlfn.RANK.EQ(AA12,$AA$11:$AA$57,0)+COUNTIF(AA$11:AA12,AA12)-1,"-")</f>
        <v>2</v>
      </c>
      <c r="AC12" s="1066"/>
      <c r="AD12" s="1067">
        <f t="shared" ref="AD12:AD57" si="9">IFERROR(RANK(AF12,$AF$11:$AF$57,0),"-")</f>
        <v>2</v>
      </c>
      <c r="AE12" s="1067" t="str">
        <f t="shared" ref="AE12:AE57" si="10">IFERROR(INDEX($N$11:$N$57,MATCH(M12,$AB$11:$AB$57,0)),"-")</f>
        <v>青森</v>
      </c>
      <c r="AF12" s="1068">
        <f t="shared" ref="AF12:AF57" si="11">IFERROR(LARGE($AA$11:$AA$57,M12),"-")</f>
        <v>221</v>
      </c>
    </row>
    <row r="13" spans="1:32" ht="11.65" customHeight="1">
      <c r="A13" s="426" t="s">
        <v>848</v>
      </c>
      <c r="B13" s="443">
        <v>683</v>
      </c>
      <c r="C13" s="444">
        <v>86</v>
      </c>
      <c r="D13" s="444">
        <v>589</v>
      </c>
      <c r="E13" s="438">
        <v>-40</v>
      </c>
      <c r="F13" s="439">
        <v>94</v>
      </c>
      <c r="G13" s="439">
        <v>95</v>
      </c>
      <c r="H13" s="440">
        <v>-70</v>
      </c>
      <c r="I13" s="439">
        <v>89</v>
      </c>
      <c r="J13" s="439">
        <v>95</v>
      </c>
      <c r="K13" s="439">
        <v>91</v>
      </c>
      <c r="M13" s="351">
        <v>3</v>
      </c>
      <c r="N13" s="355" t="s">
        <v>385</v>
      </c>
      <c r="O13" s="441">
        <f>IFERROR(_xlfn.XLOOKUP(N13,$A$24:$A$70,$B$24:$B$70),"-")</f>
        <v>27</v>
      </c>
      <c r="P13" s="1061">
        <f>IFERROR(_xlfn.RANK.EQ(O13,$O$11:$O$57,0)+COUNTIF(O$11:O13,O13)-1,"-")</f>
        <v>8</v>
      </c>
      <c r="Q13" s="1061"/>
      <c r="R13" s="1059">
        <f t="shared" si="2"/>
        <v>3</v>
      </c>
      <c r="S13" s="1059" t="str">
        <f t="shared" si="3"/>
        <v>青森</v>
      </c>
      <c r="T13" s="1059">
        <f t="shared" si="4"/>
        <v>135</v>
      </c>
      <c r="U13" s="441">
        <f t="shared" si="0"/>
        <v>16</v>
      </c>
      <c r="V13" s="1063">
        <f>IFERROR(_xlfn.RANK.EQ(U13,$U$11:$U$57,0)+COUNTIF(U$11:U13,U13)-1,"-")</f>
        <v>9</v>
      </c>
      <c r="W13" s="1063"/>
      <c r="X13" s="442">
        <f t="shared" si="5"/>
        <v>3</v>
      </c>
      <c r="Y13" s="442" t="str">
        <f t="shared" si="6"/>
        <v>福島</v>
      </c>
      <c r="Z13" s="442">
        <f t="shared" si="7"/>
        <v>56</v>
      </c>
      <c r="AA13" s="1064">
        <f t="shared" si="8"/>
        <v>58</v>
      </c>
      <c r="AB13" s="1065">
        <f>IFERROR(_xlfn.RANK.EQ(AA13,$AA$11:$AA$57,0)+COUNTIF(AA$11:AA13,AA13)-1,"-")</f>
        <v>10</v>
      </c>
      <c r="AC13" s="1066"/>
      <c r="AD13" s="1067">
        <f t="shared" si="9"/>
        <v>3</v>
      </c>
      <c r="AE13" s="1067" t="str">
        <f t="shared" si="10"/>
        <v>茨城</v>
      </c>
      <c r="AF13" s="1068">
        <f t="shared" si="11"/>
        <v>152</v>
      </c>
    </row>
    <row r="14" spans="1:32" ht="11.65" customHeight="1">
      <c r="A14" s="426" t="s">
        <v>849</v>
      </c>
      <c r="B14" s="443">
        <v>328</v>
      </c>
      <c r="C14" s="444">
        <v>115</v>
      </c>
      <c r="D14" s="444">
        <v>376</v>
      </c>
      <c r="E14" s="438" t="s">
        <v>888</v>
      </c>
      <c r="F14" s="439" t="s">
        <v>888</v>
      </c>
      <c r="G14" s="439">
        <v>92</v>
      </c>
      <c r="H14" s="440" t="s">
        <v>888</v>
      </c>
      <c r="I14" s="439" t="s">
        <v>888</v>
      </c>
      <c r="J14" s="439">
        <v>114</v>
      </c>
      <c r="K14" s="439">
        <v>101</v>
      </c>
      <c r="M14" s="351">
        <v>4</v>
      </c>
      <c r="N14" s="355" t="s">
        <v>386</v>
      </c>
      <c r="O14" s="441">
        <f t="shared" si="1"/>
        <v>2</v>
      </c>
      <c r="P14" s="1061">
        <f>IFERROR(_xlfn.RANK.EQ(O14,$O$11:$O$57,0)+COUNTIF(O$11:O14,O14)-1,"-")</f>
        <v>27</v>
      </c>
      <c r="Q14" s="1061"/>
      <c r="R14" s="1059">
        <f t="shared" si="2"/>
        <v>4</v>
      </c>
      <c r="S14" s="1059" t="str">
        <f t="shared" si="3"/>
        <v>佐賀</v>
      </c>
      <c r="T14" s="1059">
        <f t="shared" si="4"/>
        <v>43</v>
      </c>
      <c r="U14" s="441">
        <f t="shared" si="0"/>
        <v>0</v>
      </c>
      <c r="V14" s="1063">
        <f>IFERROR(_xlfn.RANK.EQ(U14,$U$11:$U$57,0)+COUNTIF(U$11:U14,U14)-1,"-")</f>
        <v>26</v>
      </c>
      <c r="W14" s="1063"/>
      <c r="X14" s="442">
        <f t="shared" si="5"/>
        <v>4</v>
      </c>
      <c r="Y14" s="442" t="str">
        <f t="shared" si="6"/>
        <v>佐賀</v>
      </c>
      <c r="Z14" s="442">
        <f t="shared" si="7"/>
        <v>26</v>
      </c>
      <c r="AA14" s="1064">
        <f t="shared" si="8"/>
        <v>9</v>
      </c>
      <c r="AB14" s="1065">
        <f>IFERROR(_xlfn.RANK.EQ(AA14,$AA$11:$AA$57,0)+COUNTIF(AA$11:AA14,AA14)-1,"-")</f>
        <v>27</v>
      </c>
      <c r="AC14" s="1066"/>
      <c r="AD14" s="1067">
        <f t="shared" si="9"/>
        <v>4</v>
      </c>
      <c r="AE14" s="1067" t="str">
        <f t="shared" si="10"/>
        <v>長野</v>
      </c>
      <c r="AF14" s="1068">
        <f t="shared" si="11"/>
        <v>137</v>
      </c>
    </row>
    <row r="15" spans="1:32" ht="11.65" customHeight="1">
      <c r="A15" s="426" t="s">
        <v>850</v>
      </c>
      <c r="B15" s="443">
        <v>25</v>
      </c>
      <c r="C15" s="444">
        <v>48</v>
      </c>
      <c r="D15" s="444">
        <v>12</v>
      </c>
      <c r="E15" s="438">
        <v>-2</v>
      </c>
      <c r="F15" s="439">
        <v>93</v>
      </c>
      <c r="G15" s="439">
        <v>100</v>
      </c>
      <c r="H15" s="440">
        <v>-1</v>
      </c>
      <c r="I15" s="439">
        <v>92</v>
      </c>
      <c r="J15" s="439">
        <v>100</v>
      </c>
      <c r="K15" s="439">
        <v>48</v>
      </c>
      <c r="M15" s="351">
        <v>5</v>
      </c>
      <c r="N15" s="355" t="s">
        <v>387</v>
      </c>
      <c r="O15" s="441">
        <f t="shared" si="1"/>
        <v>13</v>
      </c>
      <c r="P15" s="1061">
        <f>IFERROR(_xlfn.RANK.EQ(O15,$O$11:$O$57,0)+COUNTIF(O$11:O15,O15)-1,"-")</f>
        <v>15</v>
      </c>
      <c r="Q15" s="1061"/>
      <c r="R15" s="1059">
        <f t="shared" si="2"/>
        <v>5</v>
      </c>
      <c r="S15" s="1059" t="str">
        <f t="shared" si="3"/>
        <v>滋賀</v>
      </c>
      <c r="T15" s="1059">
        <f t="shared" si="4"/>
        <v>36</v>
      </c>
      <c r="U15" s="441">
        <f t="shared" si="0"/>
        <v>4</v>
      </c>
      <c r="V15" s="1063">
        <f>IFERROR(_xlfn.RANK.EQ(U15,$U$11:$U$57,0)+COUNTIF(U$11:U15,U15)-1,"-")</f>
        <v>17</v>
      </c>
      <c r="W15" s="1063"/>
      <c r="X15" s="442">
        <f t="shared" si="5"/>
        <v>5</v>
      </c>
      <c r="Y15" s="442" t="str">
        <f t="shared" si="6"/>
        <v>愛知</v>
      </c>
      <c r="Z15" s="442">
        <f t="shared" si="7"/>
        <v>25</v>
      </c>
      <c r="AA15" s="1064">
        <f t="shared" si="8"/>
        <v>31</v>
      </c>
      <c r="AB15" s="1065">
        <f>IFERROR(_xlfn.RANK.EQ(AA15,$AA$11:$AA$57,0)+COUNTIF(AA$11:AA15,AA15)-1,"-")</f>
        <v>23</v>
      </c>
      <c r="AC15" s="1066"/>
      <c r="AD15" s="1067">
        <f t="shared" si="9"/>
        <v>5</v>
      </c>
      <c r="AE15" s="1067" t="str">
        <f t="shared" si="10"/>
        <v>福岡</v>
      </c>
      <c r="AF15" s="1068">
        <f t="shared" si="11"/>
        <v>122</v>
      </c>
    </row>
    <row r="16" spans="1:32" ht="11.65" customHeight="1">
      <c r="A16" s="426" t="s">
        <v>851</v>
      </c>
      <c r="B16" s="443">
        <v>56</v>
      </c>
      <c r="C16" s="444">
        <v>80</v>
      </c>
      <c r="D16" s="444">
        <v>45</v>
      </c>
      <c r="E16" s="438">
        <v>4</v>
      </c>
      <c r="F16" s="439">
        <v>108</v>
      </c>
      <c r="G16" s="439">
        <v>116</v>
      </c>
      <c r="H16" s="440">
        <v>9</v>
      </c>
      <c r="I16" s="439">
        <v>125</v>
      </c>
      <c r="J16" s="439">
        <v>101</v>
      </c>
      <c r="K16" s="439">
        <v>79</v>
      </c>
      <c r="M16" s="351">
        <v>6</v>
      </c>
      <c r="N16" s="355" t="s">
        <v>388</v>
      </c>
      <c r="O16" s="441">
        <f t="shared" si="1"/>
        <v>4</v>
      </c>
      <c r="P16" s="1061">
        <f>IFERROR(_xlfn.RANK.EQ(O16,$O$11:$O$57,0)+COUNTIF(O$11:O16,O16)-1,"-")</f>
        <v>24</v>
      </c>
      <c r="Q16" s="1061"/>
      <c r="R16" s="1059">
        <f t="shared" si="2"/>
        <v>6</v>
      </c>
      <c r="S16" s="1059" t="str">
        <f t="shared" si="3"/>
        <v>熊本</v>
      </c>
      <c r="T16" s="1059">
        <f t="shared" si="4"/>
        <v>33</v>
      </c>
      <c r="U16" s="441">
        <f t="shared" si="0"/>
        <v>2</v>
      </c>
      <c r="V16" s="1063">
        <f>IFERROR(_xlfn.RANK.EQ(U16,$U$11:$U$57,0)+COUNTIF(U$11:U16,U16)-1,"-")</f>
        <v>22</v>
      </c>
      <c r="W16" s="1063"/>
      <c r="X16" s="442">
        <f t="shared" si="5"/>
        <v>6</v>
      </c>
      <c r="Y16" s="442" t="str">
        <f t="shared" si="6"/>
        <v>福岡</v>
      </c>
      <c r="Z16" s="442">
        <f t="shared" si="7"/>
        <v>22</v>
      </c>
      <c r="AA16" s="1064">
        <f t="shared" si="8"/>
        <v>50</v>
      </c>
      <c r="AB16" s="1065">
        <f>IFERROR(_xlfn.RANK.EQ(AA16,$AA$11:$AA$57,0)+COUNTIF(AA$11:AA16,AA16)-1,"-")</f>
        <v>13</v>
      </c>
      <c r="AC16" s="1066"/>
      <c r="AD16" s="1067">
        <f t="shared" si="9"/>
        <v>6</v>
      </c>
      <c r="AE16" s="1067" t="str">
        <f t="shared" si="10"/>
        <v>群馬</v>
      </c>
      <c r="AF16" s="1068">
        <f t="shared" si="11"/>
        <v>85</v>
      </c>
    </row>
    <row r="17" spans="1:32" ht="11.65" customHeight="1">
      <c r="A17" s="426" t="s">
        <v>852</v>
      </c>
      <c r="B17" s="443">
        <v>60</v>
      </c>
      <c r="C17" s="444">
        <v>68</v>
      </c>
      <c r="D17" s="444">
        <v>41</v>
      </c>
      <c r="E17" s="438" t="s">
        <v>888</v>
      </c>
      <c r="F17" s="439" t="s">
        <v>888</v>
      </c>
      <c r="G17" s="439">
        <v>133</v>
      </c>
      <c r="H17" s="440" t="s">
        <v>888</v>
      </c>
      <c r="I17" s="439" t="s">
        <v>888</v>
      </c>
      <c r="J17" s="439">
        <v>124</v>
      </c>
      <c r="K17" s="439">
        <v>55</v>
      </c>
      <c r="M17" s="351">
        <v>7</v>
      </c>
      <c r="N17" s="355" t="s">
        <v>389</v>
      </c>
      <c r="O17" s="441">
        <f t="shared" si="1"/>
        <v>147</v>
      </c>
      <c r="P17" s="1061">
        <f>IFERROR(_xlfn.RANK.EQ(O17,$O$11:$O$57,0)+COUNTIF(O$11:O17,O17)-1,"-")</f>
        <v>2</v>
      </c>
      <c r="Q17" s="1061"/>
      <c r="R17" s="1059">
        <f t="shared" si="2"/>
        <v>7</v>
      </c>
      <c r="S17" s="1059" t="str">
        <f t="shared" si="3"/>
        <v>愛知</v>
      </c>
      <c r="T17" s="1059">
        <f t="shared" si="4"/>
        <v>31</v>
      </c>
      <c r="U17" s="441">
        <f t="shared" si="0"/>
        <v>56</v>
      </c>
      <c r="V17" s="1063">
        <f>IFERROR(_xlfn.RANK.EQ(U17,$U$11:$U$57,0)+COUNTIF(U$11:U17,U17)-1,"-")</f>
        <v>3</v>
      </c>
      <c r="W17" s="1063"/>
      <c r="X17" s="442">
        <f t="shared" si="5"/>
        <v>7</v>
      </c>
      <c r="Y17" s="442" t="str">
        <f t="shared" si="6"/>
        <v>滋賀</v>
      </c>
      <c r="Z17" s="442">
        <f t="shared" si="7"/>
        <v>19</v>
      </c>
      <c r="AA17" s="1064">
        <f t="shared" si="8"/>
        <v>38</v>
      </c>
      <c r="AB17" s="1065">
        <f>IFERROR(_xlfn.RANK.EQ(AA17,$AA$11:$AA$57,0)+COUNTIF(AA$11:AA17,AA17)-1,"-")</f>
        <v>20</v>
      </c>
      <c r="AC17" s="1066"/>
      <c r="AD17" s="1067">
        <f t="shared" si="9"/>
        <v>7</v>
      </c>
      <c r="AE17" s="1067" t="str">
        <f t="shared" si="10"/>
        <v>愛知</v>
      </c>
      <c r="AF17" s="1068">
        <f t="shared" si="11"/>
        <v>82</v>
      </c>
    </row>
    <row r="18" spans="1:32" ht="11.65" customHeight="1">
      <c r="A18" s="426" t="s">
        <v>853</v>
      </c>
      <c r="B18" s="443" t="s">
        <v>888</v>
      </c>
      <c r="C18" s="444">
        <v>45</v>
      </c>
      <c r="D18" s="444" t="s">
        <v>888</v>
      </c>
      <c r="E18" s="438" t="s">
        <v>888</v>
      </c>
      <c r="F18" s="439" t="s">
        <v>888</v>
      </c>
      <c r="G18" s="439">
        <v>78</v>
      </c>
      <c r="H18" s="440" t="s">
        <v>888</v>
      </c>
      <c r="I18" s="439" t="s">
        <v>888</v>
      </c>
      <c r="J18" s="439">
        <v>58</v>
      </c>
      <c r="K18" s="439">
        <v>78</v>
      </c>
      <c r="M18" s="351">
        <v>8</v>
      </c>
      <c r="N18" s="355" t="s">
        <v>390</v>
      </c>
      <c r="O18" s="441">
        <f t="shared" si="1"/>
        <v>7</v>
      </c>
      <c r="P18" s="1061">
        <f>IFERROR(_xlfn.RANK.EQ(O18,$O$11:$O$57,0)+COUNTIF(O$11:O18,O18)-1,"-")</f>
        <v>21</v>
      </c>
      <c r="Q18" s="1061"/>
      <c r="R18" s="1059">
        <f t="shared" si="2"/>
        <v>8</v>
      </c>
      <c r="S18" s="1059" t="str">
        <f t="shared" si="3"/>
        <v>岩手</v>
      </c>
      <c r="T18" s="1059">
        <f t="shared" si="4"/>
        <v>27</v>
      </c>
      <c r="U18" s="441">
        <f>IFERROR(_xlfn.XLOOKUP(N18,$A$24:$A$70,$D$24:$D$70),"-")</f>
        <v>11</v>
      </c>
      <c r="V18" s="1063">
        <f>IFERROR(_xlfn.RANK.EQ(U18,$U$11:$U$57,0)+COUNTIF(U$11:U18,U18)-1,"-")</f>
        <v>12</v>
      </c>
      <c r="W18" s="1063"/>
      <c r="X18" s="442">
        <f t="shared" si="5"/>
        <v>7</v>
      </c>
      <c r="Y18" s="442" t="str">
        <f t="shared" si="6"/>
        <v>熊本</v>
      </c>
      <c r="Z18" s="442">
        <f t="shared" si="7"/>
        <v>19</v>
      </c>
      <c r="AA18" s="1064">
        <f t="shared" si="8"/>
        <v>152</v>
      </c>
      <c r="AB18" s="1065">
        <f>IFERROR(_xlfn.RANK.EQ(AA18,$AA$11:$AA$57,0)+COUNTIF(AA$11:AA18,AA18)-1,"-")</f>
        <v>3</v>
      </c>
      <c r="AC18" s="1066"/>
      <c r="AD18" s="1067">
        <f t="shared" si="9"/>
        <v>8</v>
      </c>
      <c r="AE18" s="1067" t="str">
        <f t="shared" si="10"/>
        <v>三重</v>
      </c>
      <c r="AF18" s="1068">
        <f t="shared" si="11"/>
        <v>60</v>
      </c>
    </row>
    <row r="19" spans="1:32" ht="11.65" customHeight="1">
      <c r="A19" s="426" t="s">
        <v>854</v>
      </c>
      <c r="B19" s="443" t="s">
        <v>888</v>
      </c>
      <c r="C19" s="444">
        <v>27</v>
      </c>
      <c r="D19" s="444" t="s">
        <v>888</v>
      </c>
      <c r="E19" s="438" t="s">
        <v>888</v>
      </c>
      <c r="F19" s="439" t="s">
        <v>888</v>
      </c>
      <c r="G19" s="439">
        <v>77</v>
      </c>
      <c r="H19" s="440" t="s">
        <v>888</v>
      </c>
      <c r="I19" s="439" t="s">
        <v>888</v>
      </c>
      <c r="J19" s="439">
        <v>60</v>
      </c>
      <c r="K19" s="439">
        <v>45</v>
      </c>
      <c r="M19" s="351">
        <v>9</v>
      </c>
      <c r="N19" s="355" t="s">
        <v>391</v>
      </c>
      <c r="O19" s="441">
        <f t="shared" si="1"/>
        <v>7</v>
      </c>
      <c r="P19" s="1061">
        <f>IFERROR(_xlfn.RANK.EQ(O19,$O$11:$O$57,0)+COUNTIF(O$11:O19,O19)-1,"-")</f>
        <v>22</v>
      </c>
      <c r="Q19" s="1061"/>
      <c r="R19" s="1059">
        <f t="shared" si="2"/>
        <v>9</v>
      </c>
      <c r="S19" s="1059" t="str">
        <f t="shared" si="3"/>
        <v>三重</v>
      </c>
      <c r="T19" s="1059">
        <f t="shared" si="4"/>
        <v>26</v>
      </c>
      <c r="U19" s="441">
        <f t="shared" si="0"/>
        <v>2</v>
      </c>
      <c r="V19" s="1063">
        <f>IFERROR(_xlfn.RANK.EQ(U19,$U$11:$U$57,0)+COUNTIF(U$11:U19,U19)-1,"-")</f>
        <v>23</v>
      </c>
      <c r="W19" s="1063"/>
      <c r="X19" s="442">
        <f t="shared" si="5"/>
        <v>9</v>
      </c>
      <c r="Y19" s="442" t="str">
        <f t="shared" si="6"/>
        <v>岩手</v>
      </c>
      <c r="Z19" s="442">
        <f t="shared" si="7"/>
        <v>16</v>
      </c>
      <c r="AA19" s="1064">
        <f t="shared" si="8"/>
        <v>28</v>
      </c>
      <c r="AB19" s="1065">
        <f>IFERROR(_xlfn.RANK.EQ(AA19,$AA$11:$AA$57,0)+COUNTIF(AA$11:AA19,AA19)-1,"-")</f>
        <v>25</v>
      </c>
      <c r="AC19" s="1066"/>
      <c r="AD19" s="1067">
        <f t="shared" si="9"/>
        <v>8</v>
      </c>
      <c r="AE19" s="1067" t="str">
        <f t="shared" si="10"/>
        <v>佐賀</v>
      </c>
      <c r="AF19" s="1068">
        <f t="shared" si="11"/>
        <v>60</v>
      </c>
    </row>
    <row r="20" spans="1:32" ht="11.65" customHeight="1">
      <c r="A20" s="426" t="s">
        <v>855</v>
      </c>
      <c r="B20" s="443" t="s">
        <v>888</v>
      </c>
      <c r="C20" s="444" t="s">
        <v>888</v>
      </c>
      <c r="D20" s="444" t="s">
        <v>888</v>
      </c>
      <c r="E20" s="438" t="s">
        <v>888</v>
      </c>
      <c r="F20" s="439" t="s">
        <v>888</v>
      </c>
      <c r="G20" s="439" t="s">
        <v>888</v>
      </c>
      <c r="H20" s="440" t="s">
        <v>888</v>
      </c>
      <c r="I20" s="439" t="s">
        <v>888</v>
      </c>
      <c r="J20" s="439" t="s">
        <v>1061</v>
      </c>
      <c r="K20" s="439" t="s">
        <v>859</v>
      </c>
      <c r="M20" s="351">
        <v>10</v>
      </c>
      <c r="N20" s="355" t="s">
        <v>392</v>
      </c>
      <c r="O20" s="441">
        <f t="shared" si="1"/>
        <v>9</v>
      </c>
      <c r="P20" s="1061">
        <f>IFERROR(_xlfn.RANK.EQ(O20,$O$11:$O$57,0)+COUNTIF(O$11:O20,O20)-1,"-")</f>
        <v>18</v>
      </c>
      <c r="Q20" s="1061"/>
      <c r="R20" s="1059">
        <f t="shared" si="2"/>
        <v>9</v>
      </c>
      <c r="S20" s="1059" t="str">
        <f t="shared" si="3"/>
        <v>大分</v>
      </c>
      <c r="T20" s="1059">
        <f t="shared" si="4"/>
        <v>26</v>
      </c>
      <c r="U20" s="441">
        <f t="shared" si="0"/>
        <v>8</v>
      </c>
      <c r="V20" s="1063">
        <f>IFERROR(_xlfn.RANK.EQ(U20,$U$11:$U$57,0)+COUNTIF(U$11:U20,U20)-1,"-")</f>
        <v>14</v>
      </c>
      <c r="W20" s="1063"/>
      <c r="X20" s="442">
        <f t="shared" si="5"/>
        <v>9</v>
      </c>
      <c r="Y20" s="442" t="str">
        <f t="shared" si="6"/>
        <v>長野</v>
      </c>
      <c r="Z20" s="442">
        <f t="shared" si="7"/>
        <v>16</v>
      </c>
      <c r="AA20" s="1064">
        <f t="shared" si="8"/>
        <v>85</v>
      </c>
      <c r="AB20" s="1065">
        <f>IFERROR(_xlfn.RANK.EQ(AA20,$AA$11:$AA$57,0)+COUNTIF(AA$11:AA20,AA20)-1,"-")</f>
        <v>6</v>
      </c>
      <c r="AC20" s="1066"/>
      <c r="AD20" s="1067">
        <f t="shared" si="9"/>
        <v>10</v>
      </c>
      <c r="AE20" s="1067" t="str">
        <f t="shared" si="10"/>
        <v>岩手</v>
      </c>
      <c r="AF20" s="1068">
        <f t="shared" si="11"/>
        <v>58</v>
      </c>
    </row>
    <row r="21" spans="1:32" ht="11.65" customHeight="1">
      <c r="A21" s="426" t="s">
        <v>856</v>
      </c>
      <c r="B21" s="443">
        <v>140</v>
      </c>
      <c r="C21" s="444">
        <v>61</v>
      </c>
      <c r="D21" s="444">
        <v>86</v>
      </c>
      <c r="E21" s="438">
        <v>-16</v>
      </c>
      <c r="F21" s="439">
        <v>90</v>
      </c>
      <c r="G21" s="439">
        <v>91</v>
      </c>
      <c r="H21" s="440">
        <v>-18</v>
      </c>
      <c r="I21" s="439">
        <v>83</v>
      </c>
      <c r="J21" s="439">
        <v>77</v>
      </c>
      <c r="K21" s="439">
        <v>79</v>
      </c>
      <c r="M21" s="351">
        <v>11</v>
      </c>
      <c r="N21" s="355" t="s">
        <v>393</v>
      </c>
      <c r="O21" s="441">
        <f t="shared" si="1"/>
        <v>19</v>
      </c>
      <c r="P21" s="1061">
        <f>IFERROR(_xlfn.RANK.EQ(O21,$O$11:$O$57,0)+COUNTIF(O$11:O21,O21)-1,"-")</f>
        <v>11</v>
      </c>
      <c r="Q21" s="1061"/>
      <c r="R21" s="1059">
        <f t="shared" si="2"/>
        <v>11</v>
      </c>
      <c r="S21" s="1059" t="str">
        <f t="shared" si="3"/>
        <v>埼玉</v>
      </c>
      <c r="T21" s="1059">
        <f t="shared" si="4"/>
        <v>19</v>
      </c>
      <c r="U21" s="441">
        <f t="shared" si="0"/>
        <v>8</v>
      </c>
      <c r="V21" s="1063">
        <f>IFERROR(_xlfn.RANK.EQ(U21,$U$11:$U$57,0)+COUNTIF(U$11:U21,U21)-1,"-")</f>
        <v>15</v>
      </c>
      <c r="W21" s="1063"/>
      <c r="X21" s="442">
        <f t="shared" si="5"/>
        <v>9</v>
      </c>
      <c r="Y21" s="442" t="str">
        <f t="shared" si="6"/>
        <v>三重</v>
      </c>
      <c r="Z21" s="442">
        <f t="shared" si="7"/>
        <v>16</v>
      </c>
      <c r="AA21" s="1064">
        <f t="shared" si="8"/>
        <v>42</v>
      </c>
      <c r="AB21" s="1065">
        <f>IFERROR(_xlfn.RANK.EQ(AA21,$AA$11:$AA$57,0)+COUNTIF(AA$11:AA21,AA21)-1,"-")</f>
        <v>19</v>
      </c>
      <c r="AC21" s="1066"/>
      <c r="AD21" s="1067">
        <f t="shared" si="9"/>
        <v>10</v>
      </c>
      <c r="AE21" s="1067" t="str">
        <f t="shared" si="10"/>
        <v>熊本</v>
      </c>
      <c r="AF21" s="1068">
        <f t="shared" si="11"/>
        <v>58</v>
      </c>
    </row>
    <row r="22" spans="1:32" ht="11.65" customHeight="1">
      <c r="A22" s="426" t="s">
        <v>1075</v>
      </c>
      <c r="B22" s="443" t="s">
        <v>145</v>
      </c>
      <c r="C22" s="444" t="s">
        <v>145</v>
      </c>
      <c r="D22" s="444" t="s">
        <v>145</v>
      </c>
      <c r="E22" s="438" t="s">
        <v>145</v>
      </c>
      <c r="F22" s="439" t="s">
        <v>1061</v>
      </c>
      <c r="G22" s="439" t="s">
        <v>1061</v>
      </c>
      <c r="H22" s="440" t="s">
        <v>145</v>
      </c>
      <c r="I22" s="439" t="s">
        <v>1061</v>
      </c>
      <c r="J22" s="439" t="s">
        <v>1061</v>
      </c>
      <c r="K22" s="439" t="s">
        <v>145</v>
      </c>
      <c r="M22" s="351">
        <v>12</v>
      </c>
      <c r="N22" s="355" t="s">
        <v>394</v>
      </c>
      <c r="O22" s="441" t="str">
        <f t="shared" si="1"/>
        <v>x</v>
      </c>
      <c r="P22" s="1061" t="str">
        <f>IFERROR(_xlfn.RANK.EQ(O22,$O$11:$O$57,0)+COUNTIF(O$11:O22,O22)-1,"-")</f>
        <v>-</v>
      </c>
      <c r="Q22" s="1061"/>
      <c r="R22" s="1059">
        <f t="shared" si="2"/>
        <v>11</v>
      </c>
      <c r="S22" s="1059" t="str">
        <f t="shared" si="3"/>
        <v>富山</v>
      </c>
      <c r="T22" s="1059">
        <f t="shared" si="4"/>
        <v>19</v>
      </c>
      <c r="U22" s="441" t="str">
        <f t="shared" si="0"/>
        <v>x</v>
      </c>
      <c r="V22" s="1063" t="str">
        <f>IFERROR(_xlfn.RANK.EQ(U22,$U$11:$U$57,0)+COUNTIF(U$11:U22,U22)-1,"-")</f>
        <v>-</v>
      </c>
      <c r="W22" s="1063"/>
      <c r="X22" s="442">
        <f t="shared" si="5"/>
        <v>12</v>
      </c>
      <c r="Y22" s="442" t="str">
        <f t="shared" si="6"/>
        <v>茨城</v>
      </c>
      <c r="Z22" s="442">
        <f t="shared" si="7"/>
        <v>11</v>
      </c>
      <c r="AA22" s="1064" t="str">
        <f t="shared" si="8"/>
        <v>x</v>
      </c>
      <c r="AB22" s="1065" t="str">
        <f>IFERROR(_xlfn.RANK.EQ(AA22,$AA$11:$AA$57,0)+COUNTIF(AA$11:AA22,AA22)-1,"-")</f>
        <v>-</v>
      </c>
      <c r="AC22" s="1066"/>
      <c r="AD22" s="1067">
        <f t="shared" si="9"/>
        <v>12</v>
      </c>
      <c r="AE22" s="1067" t="str">
        <f t="shared" si="10"/>
        <v>滋賀</v>
      </c>
      <c r="AF22" s="1068">
        <f t="shared" si="11"/>
        <v>53</v>
      </c>
    </row>
    <row r="23" spans="1:32" ht="11.65" customHeight="1">
      <c r="A23" s="426" t="s">
        <v>1076</v>
      </c>
      <c r="B23" s="443"/>
      <c r="C23" s="444"/>
      <c r="D23" s="444"/>
      <c r="E23" s="438"/>
      <c r="F23" s="439"/>
      <c r="G23" s="439"/>
      <c r="H23" s="440"/>
      <c r="I23" s="439"/>
      <c r="J23" s="439"/>
      <c r="K23" s="439"/>
      <c r="M23" s="351">
        <v>13</v>
      </c>
      <c r="N23" s="355" t="s">
        <v>395</v>
      </c>
      <c r="O23" s="441" t="str">
        <f t="shared" si="1"/>
        <v>x</v>
      </c>
      <c r="P23" s="1061" t="str">
        <f>IFERROR(_xlfn.RANK.EQ(O23,$O$11:$O$57,0)+COUNTIF(O$11:O23,O23)-1,"-")</f>
        <v>-</v>
      </c>
      <c r="Q23" s="1061"/>
      <c r="R23" s="1059">
        <f t="shared" si="2"/>
        <v>13</v>
      </c>
      <c r="S23" s="1059" t="str">
        <f t="shared" si="3"/>
        <v>福岡</v>
      </c>
      <c r="T23" s="1059">
        <f t="shared" si="4"/>
        <v>18</v>
      </c>
      <c r="U23" s="441" t="str">
        <f t="shared" si="0"/>
        <v>x</v>
      </c>
      <c r="V23" s="1063" t="str">
        <f>IFERROR(_xlfn.RANK.EQ(U23,$U$11:$U$57,0)+COUNTIF(U$11:U23,U23)-1,"-")</f>
        <v>-</v>
      </c>
      <c r="W23" s="1063"/>
      <c r="X23" s="442">
        <f t="shared" si="5"/>
        <v>12</v>
      </c>
      <c r="Y23" s="442" t="str">
        <f t="shared" si="6"/>
        <v>大分</v>
      </c>
      <c r="Z23" s="442">
        <f t="shared" si="7"/>
        <v>11</v>
      </c>
      <c r="AA23" s="1064" t="str">
        <f t="shared" si="8"/>
        <v>x</v>
      </c>
      <c r="AB23" s="1065" t="str">
        <f>IFERROR(_xlfn.RANK.EQ(AA23,$AA$11:$AA$57,0)+COUNTIF(AA$11:AA23,AA23)-1,"-")</f>
        <v>-</v>
      </c>
      <c r="AC23" s="1066"/>
      <c r="AD23" s="1067">
        <f t="shared" si="9"/>
        <v>13</v>
      </c>
      <c r="AE23" s="1067" t="str">
        <f t="shared" si="10"/>
        <v>山形</v>
      </c>
      <c r="AF23" s="1068">
        <f t="shared" si="11"/>
        <v>50</v>
      </c>
    </row>
    <row r="24" spans="1:32" ht="11.65" customHeight="1">
      <c r="A24" s="426" t="s">
        <v>134</v>
      </c>
      <c r="B24" s="443">
        <v>993</v>
      </c>
      <c r="C24" s="444">
        <v>257</v>
      </c>
      <c r="D24" s="444">
        <v>2550</v>
      </c>
      <c r="E24" s="438">
        <v>-27</v>
      </c>
      <c r="F24" s="439">
        <v>97</v>
      </c>
      <c r="G24" s="439">
        <v>87</v>
      </c>
      <c r="H24" s="440">
        <v>-470</v>
      </c>
      <c r="I24" s="439">
        <v>84</v>
      </c>
      <c r="J24" s="439">
        <v>89</v>
      </c>
      <c r="K24" s="439">
        <v>288</v>
      </c>
      <c r="M24" s="351">
        <v>14</v>
      </c>
      <c r="N24" s="355" t="s">
        <v>396</v>
      </c>
      <c r="O24" s="441" t="str">
        <f t="shared" si="1"/>
        <v>x</v>
      </c>
      <c r="P24" s="1061" t="str">
        <f>IFERROR(_xlfn.RANK.EQ(O24,$O$11:$O$57,0)+COUNTIF(O$11:O24,O24)-1,"-")</f>
        <v>-</v>
      </c>
      <c r="Q24" s="1061"/>
      <c r="R24" s="1059">
        <f t="shared" si="2"/>
        <v>14</v>
      </c>
      <c r="S24" s="1059" t="str">
        <f t="shared" si="3"/>
        <v>兵庫</v>
      </c>
      <c r="T24" s="1059">
        <f t="shared" si="4"/>
        <v>14</v>
      </c>
      <c r="U24" s="441" t="str">
        <f t="shared" si="0"/>
        <v>x</v>
      </c>
      <c r="V24" s="1063" t="str">
        <f>IFERROR(_xlfn.RANK.EQ(U24,$U$11:$U$57,0)+COUNTIF(U$11:U24,U24)-1,"-")</f>
        <v>-</v>
      </c>
      <c r="W24" s="1063"/>
      <c r="X24" s="442">
        <f t="shared" si="5"/>
        <v>14</v>
      </c>
      <c r="Y24" s="442" t="str">
        <f t="shared" si="6"/>
        <v>群馬</v>
      </c>
      <c r="Z24" s="442">
        <f t="shared" si="7"/>
        <v>8</v>
      </c>
      <c r="AA24" s="1064" t="str">
        <f t="shared" si="8"/>
        <v>x</v>
      </c>
      <c r="AB24" s="1065" t="str">
        <f>IFERROR(_xlfn.RANK.EQ(AA24,$AA$11:$AA$57,0)+COUNTIF(AA$11:AA24,AA24)-1,"-")</f>
        <v>-</v>
      </c>
      <c r="AC24" s="1066"/>
      <c r="AD24" s="1067">
        <f t="shared" si="9"/>
        <v>13</v>
      </c>
      <c r="AE24" s="1067" t="str">
        <f t="shared" si="10"/>
        <v>鳥取</v>
      </c>
      <c r="AF24" s="1068">
        <f t="shared" si="11"/>
        <v>50</v>
      </c>
    </row>
    <row r="25" spans="1:32" ht="11.65" customHeight="1">
      <c r="A25" s="426" t="s">
        <v>136</v>
      </c>
      <c r="B25" s="443">
        <v>135</v>
      </c>
      <c r="C25" s="444">
        <v>221</v>
      </c>
      <c r="D25" s="444">
        <v>298</v>
      </c>
      <c r="E25" s="438">
        <v>-9</v>
      </c>
      <c r="F25" s="439">
        <v>94</v>
      </c>
      <c r="G25" s="439">
        <v>92</v>
      </c>
      <c r="H25" s="440">
        <v>-48</v>
      </c>
      <c r="I25" s="439">
        <v>86</v>
      </c>
      <c r="J25" s="439">
        <v>118</v>
      </c>
      <c r="K25" s="439">
        <v>187</v>
      </c>
      <c r="M25" s="351">
        <v>15</v>
      </c>
      <c r="N25" s="355" t="s">
        <v>397</v>
      </c>
      <c r="O25" s="441" t="str">
        <f t="shared" si="1"/>
        <v>x</v>
      </c>
      <c r="P25" s="1061" t="str">
        <f>IFERROR(_xlfn.RANK.EQ(O25,$O$11:$O$57,0)+COUNTIF(O$11:O25,O25)-1,"-")</f>
        <v>-</v>
      </c>
      <c r="Q25" s="1061"/>
      <c r="R25" s="1059">
        <f t="shared" si="2"/>
        <v>15</v>
      </c>
      <c r="S25" s="1059" t="str">
        <f t="shared" si="3"/>
        <v>秋田</v>
      </c>
      <c r="T25" s="1059">
        <f t="shared" si="4"/>
        <v>13</v>
      </c>
      <c r="U25" s="441" t="str">
        <f t="shared" si="0"/>
        <v>x</v>
      </c>
      <c r="V25" s="1063" t="str">
        <f>IFERROR(_xlfn.RANK.EQ(U25,$U$11:$U$57,0)+COUNTIF(U$11:U25,U25)-1,"-")</f>
        <v>-</v>
      </c>
      <c r="W25" s="1063"/>
      <c r="X25" s="442">
        <f t="shared" si="5"/>
        <v>14</v>
      </c>
      <c r="Y25" s="442" t="str">
        <f t="shared" si="6"/>
        <v>埼玉</v>
      </c>
      <c r="Z25" s="442">
        <f t="shared" si="7"/>
        <v>8</v>
      </c>
      <c r="AA25" s="1064" t="str">
        <f t="shared" si="8"/>
        <v>x</v>
      </c>
      <c r="AB25" s="1065" t="str">
        <f>IFERROR(_xlfn.RANK.EQ(AA25,$AA$11:$AA$57,0)+COUNTIF(AA$11:AA25,AA25)-1,"-")</f>
        <v>-</v>
      </c>
      <c r="AC25" s="1066"/>
      <c r="AD25" s="1067">
        <f t="shared" si="9"/>
        <v>15</v>
      </c>
      <c r="AE25" s="1067" t="str">
        <f t="shared" si="10"/>
        <v>島根</v>
      </c>
      <c r="AF25" s="1068">
        <f t="shared" si="11"/>
        <v>49</v>
      </c>
    </row>
    <row r="26" spans="1:32" ht="11.65" customHeight="1">
      <c r="A26" s="426" t="s">
        <v>156</v>
      </c>
      <c r="B26" s="443">
        <v>27</v>
      </c>
      <c r="C26" s="444">
        <v>58</v>
      </c>
      <c r="D26" s="444">
        <v>16</v>
      </c>
      <c r="E26" s="438">
        <v>0</v>
      </c>
      <c r="F26" s="439">
        <v>100</v>
      </c>
      <c r="G26" s="439">
        <v>98</v>
      </c>
      <c r="H26" s="440">
        <v>0</v>
      </c>
      <c r="I26" s="439">
        <v>100</v>
      </c>
      <c r="J26" s="439">
        <v>88</v>
      </c>
      <c r="K26" s="439">
        <v>66</v>
      </c>
      <c r="M26" s="351">
        <v>16</v>
      </c>
      <c r="N26" s="355" t="s">
        <v>398</v>
      </c>
      <c r="O26" s="441">
        <f t="shared" si="1"/>
        <v>19</v>
      </c>
      <c r="P26" s="1061">
        <f>IFERROR(_xlfn.RANK.EQ(O26,$O$11:$O$57,0)+COUNTIF(O$11:O26,O26)-1,"-")</f>
        <v>12</v>
      </c>
      <c r="Q26" s="1061"/>
      <c r="R26" s="1059">
        <f t="shared" si="2"/>
        <v>16</v>
      </c>
      <c r="S26" s="1059" t="str">
        <f t="shared" si="3"/>
        <v>長野</v>
      </c>
      <c r="T26" s="1059">
        <f t="shared" si="4"/>
        <v>12</v>
      </c>
      <c r="U26" s="441">
        <f t="shared" si="0"/>
        <v>5</v>
      </c>
      <c r="V26" s="1063">
        <f>IFERROR(_xlfn.RANK.EQ(U26,$U$11:$U$57,0)+COUNTIF(U$11:U26,U26)-1,"-")</f>
        <v>16</v>
      </c>
      <c r="W26" s="1063"/>
      <c r="X26" s="442">
        <f t="shared" si="5"/>
        <v>16</v>
      </c>
      <c r="Y26" s="442" t="str">
        <f t="shared" si="6"/>
        <v>富山</v>
      </c>
      <c r="Z26" s="442">
        <f t="shared" si="7"/>
        <v>5</v>
      </c>
      <c r="AA26" s="1064">
        <f t="shared" si="8"/>
        <v>25</v>
      </c>
      <c r="AB26" s="1065">
        <f>IFERROR(_xlfn.RANK.EQ(AA26,$AA$11:$AA$57,0)+COUNTIF(AA$11:AA26,AA26)-1,"-")</f>
        <v>26</v>
      </c>
      <c r="AC26" s="1066"/>
      <c r="AD26" s="1067">
        <f t="shared" si="9"/>
        <v>16</v>
      </c>
      <c r="AE26" s="1067" t="str">
        <f t="shared" si="10"/>
        <v>長崎</v>
      </c>
      <c r="AF26" s="1068">
        <f t="shared" si="11"/>
        <v>48</v>
      </c>
    </row>
    <row r="27" spans="1:32" ht="11.65" customHeight="1">
      <c r="A27" s="426" t="s">
        <v>143</v>
      </c>
      <c r="B27" s="443">
        <v>2</v>
      </c>
      <c r="C27" s="444">
        <v>9</v>
      </c>
      <c r="D27" s="444">
        <v>0</v>
      </c>
      <c r="E27" s="438" t="s">
        <v>888</v>
      </c>
      <c r="F27" s="439" t="s">
        <v>888</v>
      </c>
      <c r="G27" s="439" t="s">
        <v>888</v>
      </c>
      <c r="H27" s="440" t="s">
        <v>888</v>
      </c>
      <c r="I27" s="439" t="s">
        <v>888</v>
      </c>
      <c r="J27" s="439">
        <v>90</v>
      </c>
      <c r="K27" s="439">
        <v>10</v>
      </c>
      <c r="M27" s="351">
        <v>17</v>
      </c>
      <c r="N27" s="355" t="s">
        <v>399</v>
      </c>
      <c r="O27" s="441" t="str">
        <f t="shared" si="1"/>
        <v>-</v>
      </c>
      <c r="P27" s="1061" t="str">
        <f>IFERROR(_xlfn.RANK.EQ(O27,$O$11:$O$57,0)+COUNTIF(O$11:O27,O27)-1,"-")</f>
        <v>-</v>
      </c>
      <c r="Q27" s="1061"/>
      <c r="R27" s="1059">
        <f t="shared" si="2"/>
        <v>16</v>
      </c>
      <c r="S27" s="1059" t="str">
        <f t="shared" si="3"/>
        <v>鹿児島</v>
      </c>
      <c r="T27" s="1059">
        <f t="shared" si="4"/>
        <v>12</v>
      </c>
      <c r="U27" s="441" t="str">
        <f t="shared" si="0"/>
        <v>-</v>
      </c>
      <c r="V27" s="1063" t="str">
        <f>IFERROR(_xlfn.RANK.EQ(U27,$U$11:$U$57,0)+COUNTIF(U$11:U27,U27)-1,"-")</f>
        <v>-</v>
      </c>
      <c r="W27" s="1063"/>
      <c r="X27" s="442">
        <f t="shared" si="5"/>
        <v>17</v>
      </c>
      <c r="Y27" s="442" t="str">
        <f t="shared" si="6"/>
        <v>秋田</v>
      </c>
      <c r="Z27" s="442">
        <f t="shared" si="7"/>
        <v>4</v>
      </c>
      <c r="AA27" s="1064" t="str">
        <f t="shared" si="8"/>
        <v>-</v>
      </c>
      <c r="AB27" s="1065" t="str">
        <f>IFERROR(_xlfn.RANK.EQ(AA27,$AA$11:$AA$57,0)+COUNTIF(AA$11:AA27,AA27)-1,"-")</f>
        <v>-</v>
      </c>
      <c r="AC27" s="1066"/>
      <c r="AD27" s="1067">
        <f t="shared" si="9"/>
        <v>17</v>
      </c>
      <c r="AE27" s="1067" t="str">
        <f t="shared" si="10"/>
        <v>奈良</v>
      </c>
      <c r="AF27" s="1068">
        <f t="shared" si="11"/>
        <v>46</v>
      </c>
    </row>
    <row r="28" spans="1:32" ht="11.65" customHeight="1">
      <c r="A28" s="426" t="s">
        <v>150</v>
      </c>
      <c r="B28" s="443">
        <v>13</v>
      </c>
      <c r="C28" s="444">
        <v>31</v>
      </c>
      <c r="D28" s="444">
        <v>4</v>
      </c>
      <c r="E28" s="438">
        <v>-1</v>
      </c>
      <c r="F28" s="439">
        <v>93</v>
      </c>
      <c r="G28" s="439">
        <v>111</v>
      </c>
      <c r="H28" s="440">
        <v>0</v>
      </c>
      <c r="I28" s="439">
        <v>100</v>
      </c>
      <c r="J28" s="439">
        <v>94</v>
      </c>
      <c r="K28" s="439">
        <v>33</v>
      </c>
      <c r="M28" s="351">
        <v>18</v>
      </c>
      <c r="N28" s="355" t="s">
        <v>400</v>
      </c>
      <c r="O28" s="441" t="str">
        <f t="shared" si="1"/>
        <v>x</v>
      </c>
      <c r="P28" s="1061" t="str">
        <f>IFERROR(_xlfn.RANK.EQ(O28,$O$11:$O$57,0)+COUNTIF(O$11:O28,O28)-1,"-")</f>
        <v>-</v>
      </c>
      <c r="Q28" s="1061"/>
      <c r="R28" s="1059">
        <f t="shared" si="2"/>
        <v>18</v>
      </c>
      <c r="S28" s="1059" t="str">
        <f t="shared" si="3"/>
        <v>群馬</v>
      </c>
      <c r="T28" s="1059">
        <f t="shared" si="4"/>
        <v>9</v>
      </c>
      <c r="U28" s="441" t="str">
        <f t="shared" si="0"/>
        <v>x</v>
      </c>
      <c r="V28" s="1063" t="str">
        <f>IFERROR(_xlfn.RANK.EQ(U28,$U$11:$U$57,0)+COUNTIF(U$11:U28,U28)-1,"-")</f>
        <v>-</v>
      </c>
      <c r="W28" s="1063"/>
      <c r="X28" s="442">
        <f t="shared" si="5"/>
        <v>17</v>
      </c>
      <c r="Y28" s="442" t="str">
        <f t="shared" si="6"/>
        <v>兵庫</v>
      </c>
      <c r="Z28" s="442">
        <f t="shared" si="7"/>
        <v>4</v>
      </c>
      <c r="AA28" s="1064" t="str">
        <f t="shared" si="8"/>
        <v>x</v>
      </c>
      <c r="AB28" s="1065" t="str">
        <f>IFERROR(_xlfn.RANK.EQ(AA28,$AA$11:$AA$57,0)+COUNTIF(AA$11:AA28,AA28)-1,"-")</f>
        <v>-</v>
      </c>
      <c r="AC28" s="1066"/>
      <c r="AD28" s="1067">
        <f t="shared" si="9"/>
        <v>18</v>
      </c>
      <c r="AE28" s="1067" t="str">
        <f t="shared" si="10"/>
        <v>大分</v>
      </c>
      <c r="AF28" s="1068">
        <f t="shared" si="11"/>
        <v>43</v>
      </c>
    </row>
    <row r="29" spans="1:32" ht="11.65" customHeight="1">
      <c r="A29" s="426" t="s">
        <v>146</v>
      </c>
      <c r="B29" s="443">
        <v>4</v>
      </c>
      <c r="C29" s="444">
        <v>50</v>
      </c>
      <c r="D29" s="444">
        <v>2</v>
      </c>
      <c r="E29" s="438">
        <v>0</v>
      </c>
      <c r="F29" s="439">
        <v>100</v>
      </c>
      <c r="G29" s="439">
        <v>70</v>
      </c>
      <c r="H29" s="440">
        <v>-1</v>
      </c>
      <c r="I29" s="439">
        <v>67</v>
      </c>
      <c r="J29" s="439">
        <v>74</v>
      </c>
      <c r="K29" s="439">
        <v>68</v>
      </c>
      <c r="M29" s="351">
        <v>19</v>
      </c>
      <c r="N29" s="355" t="s">
        <v>401</v>
      </c>
      <c r="O29" s="441" t="str">
        <f t="shared" si="1"/>
        <v>-</v>
      </c>
      <c r="P29" s="1061" t="str">
        <f>IFERROR(_xlfn.RANK.EQ(O29,$O$11:$O$57,0)+COUNTIF(O$11:O29,O29)-1,"-")</f>
        <v>-</v>
      </c>
      <c r="Q29" s="1061"/>
      <c r="R29" s="1059">
        <f t="shared" si="2"/>
        <v>18</v>
      </c>
      <c r="S29" s="1059" t="str">
        <f t="shared" si="3"/>
        <v>島根</v>
      </c>
      <c r="T29" s="1059">
        <f t="shared" si="4"/>
        <v>9</v>
      </c>
      <c r="U29" s="441" t="str">
        <f t="shared" si="0"/>
        <v>-</v>
      </c>
      <c r="V29" s="1063" t="str">
        <f>IFERROR(_xlfn.RANK.EQ(U29,$U$11:$U$57,0)+COUNTIF(U$11:U29,U29)-1,"-")</f>
        <v>-</v>
      </c>
      <c r="W29" s="1063"/>
      <c r="X29" s="442">
        <f t="shared" si="5"/>
        <v>17</v>
      </c>
      <c r="Y29" s="442" t="str">
        <f t="shared" si="6"/>
        <v>島根</v>
      </c>
      <c r="Z29" s="442">
        <f t="shared" si="7"/>
        <v>4</v>
      </c>
      <c r="AA29" s="1064" t="str">
        <f t="shared" si="8"/>
        <v>-</v>
      </c>
      <c r="AB29" s="1065" t="str">
        <f>IFERROR(_xlfn.RANK.EQ(AA29,$AA$11:$AA$57,0)+COUNTIF(AA$11:AA29,AA29)-1,"-")</f>
        <v>-</v>
      </c>
      <c r="AC29" s="1066"/>
      <c r="AD29" s="1067">
        <f t="shared" si="9"/>
        <v>19</v>
      </c>
      <c r="AE29" s="1067" t="str">
        <f t="shared" si="10"/>
        <v>埼玉</v>
      </c>
      <c r="AF29" s="1068">
        <f t="shared" si="11"/>
        <v>42</v>
      </c>
    </row>
    <row r="30" spans="1:32" ht="11.65" customHeight="1">
      <c r="A30" s="426" t="s">
        <v>149</v>
      </c>
      <c r="B30" s="443">
        <v>147</v>
      </c>
      <c r="C30" s="444">
        <v>38</v>
      </c>
      <c r="D30" s="444">
        <v>56</v>
      </c>
      <c r="E30" s="438">
        <v>-13</v>
      </c>
      <c r="F30" s="439">
        <v>92</v>
      </c>
      <c r="G30" s="439">
        <v>93</v>
      </c>
      <c r="H30" s="440">
        <v>-10</v>
      </c>
      <c r="I30" s="439">
        <v>85</v>
      </c>
      <c r="J30" s="439">
        <v>106</v>
      </c>
      <c r="K30" s="439">
        <v>36</v>
      </c>
      <c r="M30" s="351">
        <v>20</v>
      </c>
      <c r="N30" s="355" t="s">
        <v>402</v>
      </c>
      <c r="O30" s="441">
        <f t="shared" si="1"/>
        <v>12</v>
      </c>
      <c r="P30" s="1061">
        <f>IFERROR(_xlfn.RANK.EQ(O30,$O$11:$O$57,0)+COUNTIF(O$11:O30,O30)-1,"-")</f>
        <v>16</v>
      </c>
      <c r="Q30" s="1061"/>
      <c r="R30" s="1059">
        <f t="shared" si="2"/>
        <v>18</v>
      </c>
      <c r="S30" s="1059" t="str">
        <f t="shared" si="3"/>
        <v>岡山</v>
      </c>
      <c r="T30" s="1059">
        <f t="shared" si="4"/>
        <v>9</v>
      </c>
      <c r="U30" s="441">
        <f t="shared" si="0"/>
        <v>16</v>
      </c>
      <c r="V30" s="1063">
        <f>IFERROR(_xlfn.RANK.EQ(U30,$U$11:$U$57,0)+COUNTIF(U$11:U30,U30)-1,"-")</f>
        <v>10</v>
      </c>
      <c r="W30" s="1063"/>
      <c r="X30" s="442">
        <f t="shared" si="5"/>
        <v>17</v>
      </c>
      <c r="Y30" s="442" t="str">
        <f t="shared" si="6"/>
        <v>鹿児島</v>
      </c>
      <c r="Z30" s="442">
        <f t="shared" si="7"/>
        <v>4</v>
      </c>
      <c r="AA30" s="1064">
        <f t="shared" si="8"/>
        <v>137</v>
      </c>
      <c r="AB30" s="1065">
        <f>IFERROR(_xlfn.RANK.EQ(AA30,$AA$11:$AA$57,0)+COUNTIF(AA$11:AA30,AA30)-1,"-")</f>
        <v>4</v>
      </c>
      <c r="AC30" s="1066"/>
      <c r="AD30" s="1067">
        <f t="shared" si="9"/>
        <v>20</v>
      </c>
      <c r="AE30" s="1067" t="str">
        <f t="shared" si="10"/>
        <v>福島</v>
      </c>
      <c r="AF30" s="1068">
        <f t="shared" si="11"/>
        <v>38</v>
      </c>
    </row>
    <row r="31" spans="1:32" s="575" customFormat="1" ht="18.75" customHeight="1">
      <c r="A31" s="569" t="s">
        <v>147</v>
      </c>
      <c r="B31" s="570">
        <v>7</v>
      </c>
      <c r="C31" s="571">
        <v>152</v>
      </c>
      <c r="D31" s="571">
        <v>11</v>
      </c>
      <c r="E31" s="572" t="s">
        <v>888</v>
      </c>
      <c r="F31" s="573" t="s">
        <v>888</v>
      </c>
      <c r="G31" s="573" t="s">
        <v>888</v>
      </c>
      <c r="H31" s="574" t="s">
        <v>888</v>
      </c>
      <c r="I31" s="573" t="s">
        <v>888</v>
      </c>
      <c r="J31" s="573">
        <v>490</v>
      </c>
      <c r="K31" s="573">
        <v>31</v>
      </c>
      <c r="M31" s="351">
        <v>21</v>
      </c>
      <c r="N31" s="355" t="s">
        <v>403</v>
      </c>
      <c r="O31" s="441" t="str">
        <f>IFERROR(_xlfn.XLOOKUP(N31,$A$24:$A$70,$B$24:$B$70),"-")</f>
        <v>-</v>
      </c>
      <c r="P31" s="1061" t="str">
        <f>IFERROR(_xlfn.RANK.EQ(O31,$O$11:$O$57,0)+COUNTIF(O$11:O31,O31)-1,"-")</f>
        <v>-</v>
      </c>
      <c r="Q31" s="1061"/>
      <c r="R31" s="1059">
        <f t="shared" si="2"/>
        <v>21</v>
      </c>
      <c r="S31" s="1059" t="str">
        <f t="shared" si="3"/>
        <v>茨城</v>
      </c>
      <c r="T31" s="1059">
        <f t="shared" si="4"/>
        <v>7</v>
      </c>
      <c r="U31" s="441" t="str">
        <f t="shared" si="0"/>
        <v>-</v>
      </c>
      <c r="V31" s="1063" t="str">
        <f>IFERROR(_xlfn.RANK.EQ(U31,$U$11:$U$57,0)+COUNTIF(U$11:U31,U31)-1,"-")</f>
        <v>-</v>
      </c>
      <c r="W31" s="1063"/>
      <c r="X31" s="442">
        <f t="shared" si="5"/>
        <v>21</v>
      </c>
      <c r="Y31" s="442" t="str">
        <f t="shared" si="6"/>
        <v>長崎</v>
      </c>
      <c r="Z31" s="442">
        <f t="shared" si="7"/>
        <v>3</v>
      </c>
      <c r="AA31" s="1064" t="str">
        <f t="shared" si="8"/>
        <v>-</v>
      </c>
      <c r="AB31" s="1065" t="str">
        <f>IFERROR(_xlfn.RANK.EQ(AA31,$AA$11:$AA$57,0)+COUNTIF(AA$11:AA31,AA31)-1,"-")</f>
        <v>-</v>
      </c>
      <c r="AC31" s="1069"/>
      <c r="AD31" s="1070">
        <f t="shared" si="9"/>
        <v>21</v>
      </c>
      <c r="AE31" s="1070" t="str">
        <f t="shared" si="10"/>
        <v>宮崎</v>
      </c>
      <c r="AF31" s="1071">
        <f t="shared" si="11"/>
        <v>36</v>
      </c>
    </row>
    <row r="32" spans="1:32" ht="11.65" customHeight="1">
      <c r="A32" s="426" t="s">
        <v>158</v>
      </c>
      <c r="B32" s="443">
        <v>7</v>
      </c>
      <c r="C32" s="444">
        <v>28</v>
      </c>
      <c r="D32" s="444">
        <v>2</v>
      </c>
      <c r="E32" s="438">
        <v>-3</v>
      </c>
      <c r="F32" s="439">
        <v>70</v>
      </c>
      <c r="G32" s="439">
        <v>133</v>
      </c>
      <c r="H32" s="440">
        <v>0</v>
      </c>
      <c r="I32" s="439">
        <v>100</v>
      </c>
      <c r="J32" s="439">
        <v>85</v>
      </c>
      <c r="K32" s="439">
        <v>33</v>
      </c>
      <c r="M32" s="351">
        <v>22</v>
      </c>
      <c r="N32" s="355" t="s">
        <v>404</v>
      </c>
      <c r="O32" s="441">
        <f t="shared" si="1"/>
        <v>3</v>
      </c>
      <c r="P32" s="1061">
        <f>IFERROR(_xlfn.RANK.EQ(O32,$O$11:$O$57,0)+COUNTIF(O$11:O32,O32)-1,"-")</f>
        <v>26</v>
      </c>
      <c r="Q32" s="1061"/>
      <c r="R32" s="1059">
        <f t="shared" si="2"/>
        <v>21</v>
      </c>
      <c r="S32" s="1059" t="str">
        <f t="shared" si="3"/>
        <v>栃木</v>
      </c>
      <c r="T32" s="1059">
        <f t="shared" si="4"/>
        <v>7</v>
      </c>
      <c r="U32" s="441">
        <f t="shared" si="0"/>
        <v>0</v>
      </c>
      <c r="V32" s="1063">
        <f>IFERROR(_xlfn.RANK.EQ(U32,$U$11:$U$57,0)+COUNTIF(U$11:U32,U32)-1,"-")</f>
        <v>27</v>
      </c>
      <c r="W32" s="1063"/>
      <c r="X32" s="442">
        <f t="shared" si="5"/>
        <v>22</v>
      </c>
      <c r="Y32" s="442" t="str">
        <f t="shared" si="6"/>
        <v>山形</v>
      </c>
      <c r="Z32" s="442">
        <f t="shared" si="7"/>
        <v>2</v>
      </c>
      <c r="AA32" s="1064">
        <f t="shared" si="8"/>
        <v>0</v>
      </c>
      <c r="AB32" s="1065">
        <f>IFERROR(_xlfn.RANK.EQ(AA32,$AA$11:$AA$57,0)+COUNTIF(AA$11:AA32,AA32)-1,"-")</f>
        <v>28</v>
      </c>
      <c r="AC32" s="1066"/>
      <c r="AD32" s="1067">
        <f t="shared" si="9"/>
        <v>22</v>
      </c>
      <c r="AE32" s="1067" t="str">
        <f t="shared" si="10"/>
        <v>鹿児島</v>
      </c>
      <c r="AF32" s="1068">
        <f t="shared" si="11"/>
        <v>35</v>
      </c>
    </row>
    <row r="33" spans="1:32" ht="11.65" customHeight="1">
      <c r="A33" s="426" t="s">
        <v>155</v>
      </c>
      <c r="B33" s="443">
        <v>9</v>
      </c>
      <c r="C33" s="444">
        <v>85</v>
      </c>
      <c r="D33" s="444">
        <v>8</v>
      </c>
      <c r="E33" s="438">
        <v>0</v>
      </c>
      <c r="F33" s="439">
        <v>100</v>
      </c>
      <c r="G33" s="439">
        <v>70</v>
      </c>
      <c r="H33" s="440">
        <v>-3</v>
      </c>
      <c r="I33" s="439">
        <v>73</v>
      </c>
      <c r="J33" s="439">
        <v>89</v>
      </c>
      <c r="K33" s="439">
        <v>95</v>
      </c>
      <c r="M33" s="351">
        <v>23</v>
      </c>
      <c r="N33" s="355" t="s">
        <v>405</v>
      </c>
      <c r="O33" s="441">
        <f t="shared" si="1"/>
        <v>31</v>
      </c>
      <c r="P33" s="1061">
        <f>IFERROR(_xlfn.RANK.EQ(O33,$O$11:$O$57,0)+COUNTIF(O$11:O33,O33)-1,"-")</f>
        <v>7</v>
      </c>
      <c r="Q33" s="1061"/>
      <c r="R33" s="1059">
        <f t="shared" si="2"/>
        <v>23</v>
      </c>
      <c r="S33" s="1059" t="str">
        <f t="shared" si="3"/>
        <v>長崎</v>
      </c>
      <c r="T33" s="1059">
        <f t="shared" si="4"/>
        <v>6</v>
      </c>
      <c r="U33" s="441">
        <f>IFERROR(_xlfn.XLOOKUP(N33,$A$24:$A$70,$D$24:$D$70),"-")</f>
        <v>25</v>
      </c>
      <c r="V33" s="1063">
        <f>IFERROR(_xlfn.RANK.EQ(U33,$U$11:$U$57,0)+COUNTIF(U$11:U33,U33)-1,"-")</f>
        <v>5</v>
      </c>
      <c r="W33" s="1063"/>
      <c r="X33" s="442">
        <f t="shared" si="5"/>
        <v>22</v>
      </c>
      <c r="Y33" s="442" t="str">
        <f t="shared" si="6"/>
        <v>栃木</v>
      </c>
      <c r="Z33" s="442">
        <f t="shared" si="7"/>
        <v>2</v>
      </c>
      <c r="AA33" s="1064">
        <f t="shared" si="8"/>
        <v>82</v>
      </c>
      <c r="AB33" s="1065">
        <f>IFERROR(_xlfn.RANK.EQ(AA33,$AA$11:$AA$57,0)+COUNTIF(AA$11:AA33,AA33)-1,"-")</f>
        <v>7</v>
      </c>
      <c r="AC33" s="1066"/>
      <c r="AD33" s="1067">
        <f t="shared" si="9"/>
        <v>23</v>
      </c>
      <c r="AE33" s="1067" t="str">
        <f t="shared" si="10"/>
        <v>秋田</v>
      </c>
      <c r="AF33" s="1068">
        <f t="shared" si="11"/>
        <v>31</v>
      </c>
    </row>
    <row r="34" spans="1:32" ht="11.65" customHeight="1">
      <c r="A34" s="426" t="s">
        <v>154</v>
      </c>
      <c r="B34" s="443">
        <v>19</v>
      </c>
      <c r="C34" s="444">
        <v>42</v>
      </c>
      <c r="D34" s="444">
        <v>8</v>
      </c>
      <c r="E34" s="438">
        <v>1</v>
      </c>
      <c r="F34" s="439">
        <v>106</v>
      </c>
      <c r="G34" s="439">
        <v>247</v>
      </c>
      <c r="H34" s="440">
        <v>5</v>
      </c>
      <c r="I34" s="439">
        <v>267</v>
      </c>
      <c r="J34" s="439">
        <v>63</v>
      </c>
      <c r="K34" s="439">
        <v>67</v>
      </c>
      <c r="M34" s="351">
        <v>24</v>
      </c>
      <c r="N34" s="355" t="s">
        <v>406</v>
      </c>
      <c r="O34" s="441">
        <f t="shared" si="1"/>
        <v>26</v>
      </c>
      <c r="P34" s="1061">
        <f>IFERROR(_xlfn.RANK.EQ(O34,$O$11:$O$57,0)+COUNTIF(O$11:O34,O34)-1,"-")</f>
        <v>9</v>
      </c>
      <c r="Q34" s="1061"/>
      <c r="R34" s="1059">
        <f t="shared" si="2"/>
        <v>24</v>
      </c>
      <c r="S34" s="1059" t="str">
        <f t="shared" si="3"/>
        <v>山形</v>
      </c>
      <c r="T34" s="1059">
        <f t="shared" si="4"/>
        <v>4</v>
      </c>
      <c r="U34" s="441">
        <f t="shared" si="0"/>
        <v>16</v>
      </c>
      <c r="V34" s="1063">
        <f>IFERROR(_xlfn.RANK.EQ(U34,$U$11:$U$57,0)+COUNTIF(U$11:U34,U34)-1,"-")</f>
        <v>11</v>
      </c>
      <c r="W34" s="1063"/>
      <c r="X34" s="442">
        <f t="shared" si="5"/>
        <v>22</v>
      </c>
      <c r="Y34" s="442" t="str">
        <f t="shared" si="6"/>
        <v>鳥取</v>
      </c>
      <c r="Z34" s="442">
        <f t="shared" si="7"/>
        <v>2</v>
      </c>
      <c r="AA34" s="1064">
        <f t="shared" si="8"/>
        <v>60</v>
      </c>
      <c r="AB34" s="1065">
        <f>IFERROR(_xlfn.RANK.EQ(AA34,$AA$11:$AA$57,0)+COUNTIF(AA$11:AA34,AA34)-1,"-")</f>
        <v>8</v>
      </c>
      <c r="AC34" s="1066"/>
      <c r="AD34" s="1067">
        <f t="shared" si="9"/>
        <v>24</v>
      </c>
      <c r="AE34" s="1067" t="str">
        <f t="shared" si="10"/>
        <v>兵庫</v>
      </c>
      <c r="AF34" s="1068">
        <f t="shared" si="11"/>
        <v>29</v>
      </c>
    </row>
    <row r="35" spans="1:32" ht="11.65" customHeight="1">
      <c r="A35" s="426" t="s">
        <v>160</v>
      </c>
      <c r="B35" s="443" t="s">
        <v>888</v>
      </c>
      <c r="C35" s="444" t="s">
        <v>888</v>
      </c>
      <c r="D35" s="444" t="s">
        <v>888</v>
      </c>
      <c r="E35" s="438" t="s">
        <v>888</v>
      </c>
      <c r="F35" s="439" t="s">
        <v>888</v>
      </c>
      <c r="G35" s="439" t="s">
        <v>888</v>
      </c>
      <c r="H35" s="440" t="s">
        <v>888</v>
      </c>
      <c r="I35" s="439" t="s">
        <v>888</v>
      </c>
      <c r="J35" s="439" t="s">
        <v>888</v>
      </c>
      <c r="K35" s="439">
        <v>43</v>
      </c>
      <c r="M35" s="351">
        <v>25</v>
      </c>
      <c r="N35" s="355" t="s">
        <v>407</v>
      </c>
      <c r="O35" s="441">
        <f t="shared" si="1"/>
        <v>36</v>
      </c>
      <c r="P35" s="1061">
        <f>IFERROR(_xlfn.RANK.EQ(O35,$O$11:$O$57,0)+COUNTIF(O$11:O35,O35)-1,"-")</f>
        <v>5</v>
      </c>
      <c r="Q35" s="1061"/>
      <c r="R35" s="1059">
        <f t="shared" si="2"/>
        <v>24</v>
      </c>
      <c r="S35" s="1059" t="str">
        <f t="shared" si="3"/>
        <v>鳥取</v>
      </c>
      <c r="T35" s="1059">
        <f t="shared" si="4"/>
        <v>4</v>
      </c>
      <c r="U35" s="441">
        <f t="shared" si="0"/>
        <v>19</v>
      </c>
      <c r="V35" s="1063">
        <f>IFERROR(_xlfn.RANK.EQ(U35,$U$11:$U$57,0)+COUNTIF(U$11:U35,U35)-1,"-")</f>
        <v>7</v>
      </c>
      <c r="W35" s="1063"/>
      <c r="X35" s="442">
        <f t="shared" si="5"/>
        <v>25</v>
      </c>
      <c r="Y35" s="442" t="str">
        <f t="shared" si="6"/>
        <v>宮崎</v>
      </c>
      <c r="Z35" s="442">
        <f t="shared" si="7"/>
        <v>1</v>
      </c>
      <c r="AA35" s="1064">
        <f>IFERROR(_xlfn.XLOOKUP(N35,$A$24:$A$70,$C$24:$C$70),"-")</f>
        <v>53</v>
      </c>
      <c r="AB35" s="1065">
        <f>IFERROR(_xlfn.RANK.EQ(AA35,$AA$11:$AA$57,0)+COUNTIF(AA$11:AA35,AA35)-1,"-")</f>
        <v>12</v>
      </c>
      <c r="AC35" s="1066"/>
      <c r="AD35" s="1067">
        <f t="shared" si="9"/>
        <v>25</v>
      </c>
      <c r="AE35" s="1067" t="str">
        <f t="shared" si="10"/>
        <v>栃木</v>
      </c>
      <c r="AF35" s="1068">
        <f t="shared" si="11"/>
        <v>28</v>
      </c>
    </row>
    <row r="36" spans="1:32" ht="11.65" customHeight="1">
      <c r="A36" s="426" t="s">
        <v>174</v>
      </c>
      <c r="B36" s="443" t="s">
        <v>888</v>
      </c>
      <c r="C36" s="444" t="s">
        <v>888</v>
      </c>
      <c r="D36" s="444" t="s">
        <v>888</v>
      </c>
      <c r="E36" s="438" t="s">
        <v>888</v>
      </c>
      <c r="F36" s="439" t="s">
        <v>888</v>
      </c>
      <c r="G36" s="439" t="s">
        <v>888</v>
      </c>
      <c r="H36" s="440" t="s">
        <v>888</v>
      </c>
      <c r="I36" s="439" t="s">
        <v>888</v>
      </c>
      <c r="J36" s="439" t="s">
        <v>888</v>
      </c>
      <c r="K36" s="439">
        <v>59</v>
      </c>
      <c r="M36" s="351">
        <v>26</v>
      </c>
      <c r="N36" s="355" t="s">
        <v>408</v>
      </c>
      <c r="O36" s="441" t="str">
        <f t="shared" si="1"/>
        <v>-</v>
      </c>
      <c r="P36" s="1061" t="str">
        <f>IFERROR(_xlfn.RANK.EQ(O36,$O$11:$O$57,0)+COUNTIF(O$11:O36,O36)-1,"-")</f>
        <v>-</v>
      </c>
      <c r="Q36" s="1061"/>
      <c r="R36" s="1059">
        <f t="shared" si="2"/>
        <v>26</v>
      </c>
      <c r="S36" s="1059" t="str">
        <f t="shared" si="3"/>
        <v>静岡</v>
      </c>
      <c r="T36" s="1059">
        <f t="shared" si="4"/>
        <v>3</v>
      </c>
      <c r="U36" s="441" t="str">
        <f t="shared" si="0"/>
        <v>-</v>
      </c>
      <c r="V36" s="1063" t="str">
        <f>IFERROR(_xlfn.RANK.EQ(U36,$U$11:$U$57,0)+COUNTIF(U$11:U36,U36)-1,"-")</f>
        <v>-</v>
      </c>
      <c r="W36" s="1063"/>
      <c r="X36" s="442">
        <f t="shared" si="5"/>
        <v>26</v>
      </c>
      <c r="Y36" s="442" t="str">
        <f t="shared" si="6"/>
        <v>宮城</v>
      </c>
      <c r="Z36" s="442">
        <f t="shared" si="7"/>
        <v>0</v>
      </c>
      <c r="AA36" s="1064" t="str">
        <f t="shared" si="8"/>
        <v>-</v>
      </c>
      <c r="AB36" s="1065" t="str">
        <f>IFERROR(_xlfn.RANK.EQ(AA36,$AA$11:$AA$57,0)+COUNTIF(AA$11:AA36,AA36)-1,"-")</f>
        <v>-</v>
      </c>
      <c r="AC36" s="1066"/>
      <c r="AD36" s="1067">
        <f t="shared" si="9"/>
        <v>26</v>
      </c>
      <c r="AE36" s="1067" t="str">
        <f t="shared" si="10"/>
        <v>富山</v>
      </c>
      <c r="AF36" s="1068">
        <f t="shared" si="11"/>
        <v>25</v>
      </c>
    </row>
    <row r="37" spans="1:32" ht="11.65" customHeight="1">
      <c r="A37" s="426" t="s">
        <v>178</v>
      </c>
      <c r="B37" s="443" t="s">
        <v>888</v>
      </c>
      <c r="C37" s="444" t="s">
        <v>888</v>
      </c>
      <c r="D37" s="444" t="s">
        <v>888</v>
      </c>
      <c r="E37" s="438" t="s">
        <v>888</v>
      </c>
      <c r="F37" s="439" t="s">
        <v>888</v>
      </c>
      <c r="G37" s="439" t="s">
        <v>888</v>
      </c>
      <c r="H37" s="440" t="s">
        <v>888</v>
      </c>
      <c r="I37" s="439" t="s">
        <v>888</v>
      </c>
      <c r="J37" s="439" t="s">
        <v>888</v>
      </c>
      <c r="K37" s="439">
        <v>143</v>
      </c>
      <c r="M37" s="351">
        <v>27</v>
      </c>
      <c r="N37" s="355" t="s">
        <v>409</v>
      </c>
      <c r="O37" s="441" t="str">
        <f t="shared" si="1"/>
        <v>x</v>
      </c>
      <c r="P37" s="1061" t="str">
        <f>IFERROR(_xlfn.RANK.EQ(O37,$O$11:$O$57,0)+COUNTIF(O$11:O37,O37)-1,"-")</f>
        <v>-</v>
      </c>
      <c r="Q37" s="1061"/>
      <c r="R37" s="1059">
        <f t="shared" si="2"/>
        <v>27</v>
      </c>
      <c r="S37" s="1059" t="str">
        <f t="shared" si="3"/>
        <v>宮城</v>
      </c>
      <c r="T37" s="1059">
        <f t="shared" si="4"/>
        <v>2</v>
      </c>
      <c r="U37" s="441" t="str">
        <f t="shared" si="0"/>
        <v>x</v>
      </c>
      <c r="V37" s="1063" t="str">
        <f>IFERROR(_xlfn.RANK.EQ(U37,$U$11:$U$57,0)+COUNTIF(U$11:U37,U37)-1,"-")</f>
        <v>-</v>
      </c>
      <c r="W37" s="1063"/>
      <c r="X37" s="442">
        <f t="shared" si="5"/>
        <v>26</v>
      </c>
      <c r="Y37" s="442" t="str">
        <f t="shared" si="6"/>
        <v>静岡</v>
      </c>
      <c r="Z37" s="442">
        <f t="shared" si="7"/>
        <v>0</v>
      </c>
      <c r="AA37" s="1064" t="str">
        <f t="shared" si="8"/>
        <v>x</v>
      </c>
      <c r="AB37" s="1065" t="str">
        <f>IFERROR(_xlfn.RANK.EQ(AA37,$AA$11:$AA$57,0)+COUNTIF(AA$11:AA37,AA37)-1,"-")</f>
        <v>-</v>
      </c>
      <c r="AC37" s="1066"/>
      <c r="AD37" s="1067">
        <f t="shared" si="9"/>
        <v>27</v>
      </c>
      <c r="AE37" s="1067" t="str">
        <f t="shared" si="10"/>
        <v>宮城</v>
      </c>
      <c r="AF37" s="1068">
        <f t="shared" si="11"/>
        <v>9</v>
      </c>
    </row>
    <row r="38" spans="1:32" s="575" customFormat="1" ht="18.75" customHeight="1">
      <c r="A38" s="569" t="s">
        <v>135</v>
      </c>
      <c r="B38" s="570" t="s">
        <v>888</v>
      </c>
      <c r="C38" s="571" t="s">
        <v>888</v>
      </c>
      <c r="D38" s="571" t="s">
        <v>888</v>
      </c>
      <c r="E38" s="572" t="s">
        <v>888</v>
      </c>
      <c r="F38" s="573" t="s">
        <v>888</v>
      </c>
      <c r="G38" s="573" t="s">
        <v>888</v>
      </c>
      <c r="H38" s="574" t="s">
        <v>888</v>
      </c>
      <c r="I38" s="573" t="s">
        <v>888</v>
      </c>
      <c r="J38" s="573" t="s">
        <v>888</v>
      </c>
      <c r="K38" s="573">
        <v>81</v>
      </c>
      <c r="M38" s="351">
        <v>28</v>
      </c>
      <c r="N38" s="355" t="s">
        <v>410</v>
      </c>
      <c r="O38" s="441">
        <f t="shared" si="1"/>
        <v>14</v>
      </c>
      <c r="P38" s="1061">
        <f>IFERROR(_xlfn.RANK.EQ(O38,$O$11:$O$57,0)+COUNTIF(O$11:O38,O38)-1,"-")</f>
        <v>14</v>
      </c>
      <c r="Q38" s="1061"/>
      <c r="R38" s="1059">
        <f t="shared" si="2"/>
        <v>27</v>
      </c>
      <c r="S38" s="1059" t="str">
        <f t="shared" si="3"/>
        <v>宮崎</v>
      </c>
      <c r="T38" s="1059">
        <f t="shared" si="4"/>
        <v>2</v>
      </c>
      <c r="U38" s="441">
        <f t="shared" si="0"/>
        <v>4</v>
      </c>
      <c r="V38" s="1063">
        <f>IFERROR(_xlfn.RANK.EQ(U38,$U$11:$U$57,0)+COUNTIF(U$11:U38,U38)-1,"-")</f>
        <v>18</v>
      </c>
      <c r="W38" s="1063"/>
      <c r="X38" s="442">
        <f t="shared" si="5"/>
        <v>26</v>
      </c>
      <c r="Y38" s="442" t="str">
        <f t="shared" si="6"/>
        <v>奈良</v>
      </c>
      <c r="Z38" s="442">
        <f t="shared" si="7"/>
        <v>0</v>
      </c>
      <c r="AA38" s="1064">
        <f t="shared" si="8"/>
        <v>29</v>
      </c>
      <c r="AB38" s="1065">
        <f>IFERROR(_xlfn.RANK.EQ(AA38,$AA$11:$AA$57,0)+COUNTIF(AA$11:AA38,AA38)-1,"-")</f>
        <v>24</v>
      </c>
      <c r="AC38" s="1069"/>
      <c r="AD38" s="1070">
        <f t="shared" si="9"/>
        <v>28</v>
      </c>
      <c r="AE38" s="1070" t="str">
        <f t="shared" si="10"/>
        <v>静岡</v>
      </c>
      <c r="AF38" s="1071">
        <f>IFERROR(LARGE($AA$11:$AA$57,M38),"-")</f>
        <v>0</v>
      </c>
    </row>
    <row r="39" spans="1:32" ht="11.65" customHeight="1">
      <c r="A39" s="426" t="s">
        <v>167</v>
      </c>
      <c r="B39" s="443">
        <v>19</v>
      </c>
      <c r="C39" s="444">
        <v>25</v>
      </c>
      <c r="D39" s="444">
        <v>5</v>
      </c>
      <c r="E39" s="438">
        <v>-4</v>
      </c>
      <c r="F39" s="439">
        <v>83</v>
      </c>
      <c r="G39" s="439">
        <v>83</v>
      </c>
      <c r="H39" s="440">
        <v>-2</v>
      </c>
      <c r="I39" s="439">
        <v>71</v>
      </c>
      <c r="J39" s="439">
        <v>64</v>
      </c>
      <c r="K39" s="439">
        <v>39</v>
      </c>
      <c r="M39" s="351">
        <v>29</v>
      </c>
      <c r="N39" s="355" t="s">
        <v>411</v>
      </c>
      <c r="O39" s="441">
        <f t="shared" si="1"/>
        <v>1</v>
      </c>
      <c r="P39" s="1061">
        <f>IFERROR(_xlfn.RANK.EQ(O39,$O$11:$O$57,0)+COUNTIF(O$11:O39,O39)-1,"-")</f>
        <v>29</v>
      </c>
      <c r="Q39" s="1061"/>
      <c r="R39" s="1059">
        <f t="shared" si="2"/>
        <v>29</v>
      </c>
      <c r="S39" s="1059" t="str">
        <f t="shared" si="3"/>
        <v>奈良</v>
      </c>
      <c r="T39" s="1059">
        <f t="shared" si="4"/>
        <v>1</v>
      </c>
      <c r="U39" s="441">
        <f t="shared" si="0"/>
        <v>0</v>
      </c>
      <c r="V39" s="1063">
        <f>IFERROR(_xlfn.RANK.EQ(U39,$U$11:$U$57,0)+COUNTIF(U$11:U39,U39)-1,"-")</f>
        <v>28</v>
      </c>
      <c r="W39" s="1063"/>
      <c r="X39" s="442">
        <f t="shared" si="5"/>
        <v>26</v>
      </c>
      <c r="Y39" s="442" t="str">
        <f t="shared" si="6"/>
        <v>岡山</v>
      </c>
      <c r="Z39" s="442">
        <f t="shared" si="7"/>
        <v>0</v>
      </c>
      <c r="AA39" s="1064">
        <f t="shared" si="8"/>
        <v>46</v>
      </c>
      <c r="AB39" s="1065">
        <f>IFERROR(_xlfn.RANK.EQ(AA39,$AA$11:$AA$57,0)+COUNTIF(AA$11:AA39,AA39)-1,"-")</f>
        <v>17</v>
      </c>
      <c r="AC39" s="1066"/>
      <c r="AD39" s="1067">
        <f t="shared" si="9"/>
        <v>28</v>
      </c>
      <c r="AE39" s="1067" t="str">
        <f t="shared" si="10"/>
        <v>岡山</v>
      </c>
      <c r="AF39" s="1068">
        <f t="shared" si="11"/>
        <v>0</v>
      </c>
    </row>
    <row r="40" spans="1:32" ht="11.65" customHeight="1">
      <c r="A40" s="426" t="s">
        <v>177</v>
      </c>
      <c r="B40" s="443" t="s">
        <v>145</v>
      </c>
      <c r="C40" s="444" t="s">
        <v>145</v>
      </c>
      <c r="D40" s="444" t="s">
        <v>145</v>
      </c>
      <c r="E40" s="438" t="s">
        <v>145</v>
      </c>
      <c r="F40" s="439" t="s">
        <v>1061</v>
      </c>
      <c r="G40" s="439" t="s">
        <v>1061</v>
      </c>
      <c r="H40" s="440" t="s">
        <v>145</v>
      </c>
      <c r="I40" s="439" t="s">
        <v>1061</v>
      </c>
      <c r="J40" s="439" t="s">
        <v>145</v>
      </c>
      <c r="K40" s="439">
        <v>45</v>
      </c>
      <c r="M40" s="351">
        <v>30</v>
      </c>
      <c r="N40" s="355" t="s">
        <v>412</v>
      </c>
      <c r="O40" s="441" t="str">
        <f t="shared" si="1"/>
        <v>-</v>
      </c>
      <c r="P40" s="1061" t="str">
        <f>IFERROR(_xlfn.RANK.EQ(O40,$O$11:$O$57,0)+COUNTIF(O$11:O40,O40)-1,"-")</f>
        <v>-</v>
      </c>
      <c r="Q40" s="1061"/>
      <c r="R40" s="1059" t="str">
        <f t="shared" si="2"/>
        <v>-</v>
      </c>
      <c r="S40" s="1059" t="str">
        <f t="shared" si="3"/>
        <v>-</v>
      </c>
      <c r="T40" s="1059" t="str">
        <f t="shared" si="4"/>
        <v>-</v>
      </c>
      <c r="U40" s="441" t="str">
        <f t="shared" si="0"/>
        <v>-</v>
      </c>
      <c r="V40" s="1063" t="str">
        <f>IFERROR(_xlfn.RANK.EQ(U40,$U$11:$U$57,0)+COUNTIF(U$11:U40,U40)-1,"-")</f>
        <v>-</v>
      </c>
      <c r="W40" s="1063"/>
      <c r="X40" s="442" t="str">
        <f t="shared" si="5"/>
        <v>-</v>
      </c>
      <c r="Y40" s="442" t="str">
        <f t="shared" si="6"/>
        <v>-</v>
      </c>
      <c r="Z40" s="442" t="str">
        <f t="shared" si="7"/>
        <v>-</v>
      </c>
      <c r="AA40" s="1064" t="str">
        <f t="shared" si="8"/>
        <v>-</v>
      </c>
      <c r="AB40" s="1065" t="str">
        <f>IFERROR(_xlfn.RANK.EQ(AA40,$AA$11:$AA$57,0)+COUNTIF(AA$11:AA40,AA40)-1,"-")</f>
        <v>-</v>
      </c>
      <c r="AC40" s="1066"/>
      <c r="AD40" s="1067" t="str">
        <f t="shared" si="9"/>
        <v>-</v>
      </c>
      <c r="AE40" s="1067" t="str">
        <f t="shared" si="10"/>
        <v>-</v>
      </c>
      <c r="AF40" s="1068" t="str">
        <f t="shared" si="11"/>
        <v>-</v>
      </c>
    </row>
    <row r="41" spans="1:32" ht="11.65" customHeight="1">
      <c r="A41" s="426" t="s">
        <v>161</v>
      </c>
      <c r="B41" s="443" t="s">
        <v>888</v>
      </c>
      <c r="C41" s="444" t="s">
        <v>888</v>
      </c>
      <c r="D41" s="444" t="s">
        <v>888</v>
      </c>
      <c r="E41" s="438" t="s">
        <v>888</v>
      </c>
      <c r="F41" s="439" t="s">
        <v>888</v>
      </c>
      <c r="G41" s="439" t="s">
        <v>888</v>
      </c>
      <c r="H41" s="440" t="s">
        <v>888</v>
      </c>
      <c r="I41" s="439" t="s">
        <v>888</v>
      </c>
      <c r="J41" s="439" t="s">
        <v>888</v>
      </c>
      <c r="K41" s="439">
        <v>12</v>
      </c>
      <c r="M41" s="351">
        <v>31</v>
      </c>
      <c r="N41" s="355" t="s">
        <v>413</v>
      </c>
      <c r="O41" s="441">
        <f t="shared" si="1"/>
        <v>4</v>
      </c>
      <c r="P41" s="1061">
        <f>IFERROR(_xlfn.RANK.EQ(O41,$O$11:$O$57,0)+COUNTIF(O$11:O41,O41)-1,"-")</f>
        <v>25</v>
      </c>
      <c r="Q41" s="1061"/>
      <c r="R41" s="1059" t="str">
        <f t="shared" si="2"/>
        <v>-</v>
      </c>
      <c r="S41" s="1059" t="str">
        <f t="shared" si="3"/>
        <v>-</v>
      </c>
      <c r="T41" s="1059" t="str">
        <f t="shared" si="4"/>
        <v>-</v>
      </c>
      <c r="U41" s="441">
        <f t="shared" si="0"/>
        <v>2</v>
      </c>
      <c r="V41" s="1063">
        <f>IFERROR(_xlfn.RANK.EQ(U41,$U$11:$U$57,0)+COUNTIF(U$11:U41,U41)-1,"-")</f>
        <v>24</v>
      </c>
      <c r="W41" s="1063"/>
      <c r="X41" s="442" t="str">
        <f t="shared" si="5"/>
        <v>-</v>
      </c>
      <c r="Y41" s="442" t="str">
        <f t="shared" si="6"/>
        <v>-</v>
      </c>
      <c r="Z41" s="442" t="str">
        <f t="shared" si="7"/>
        <v>-</v>
      </c>
      <c r="AA41" s="1064">
        <f t="shared" si="8"/>
        <v>50</v>
      </c>
      <c r="AB41" s="1065">
        <f>IFERROR(_xlfn.RANK.EQ(AA41,$AA$11:$AA$57,0)+COUNTIF(AA$11:AA41,AA41)-1,"-")</f>
        <v>14</v>
      </c>
      <c r="AC41" s="1066"/>
      <c r="AD41" s="1067" t="str">
        <f t="shared" si="9"/>
        <v>-</v>
      </c>
      <c r="AE41" s="1067" t="str">
        <f t="shared" si="10"/>
        <v>-</v>
      </c>
      <c r="AF41" s="1068" t="str">
        <f t="shared" si="11"/>
        <v>-</v>
      </c>
    </row>
    <row r="42" spans="1:32" s="575" customFormat="1" ht="18.75" customHeight="1">
      <c r="A42" s="569" t="s">
        <v>169</v>
      </c>
      <c r="B42" s="570" t="s">
        <v>145</v>
      </c>
      <c r="C42" s="571" t="s">
        <v>145</v>
      </c>
      <c r="D42" s="571" t="s">
        <v>145</v>
      </c>
      <c r="E42" s="572" t="s">
        <v>145</v>
      </c>
      <c r="F42" s="573" t="s">
        <v>1061</v>
      </c>
      <c r="G42" s="573" t="s">
        <v>1061</v>
      </c>
      <c r="H42" s="574" t="s">
        <v>145</v>
      </c>
      <c r="I42" s="573" t="s">
        <v>1061</v>
      </c>
      <c r="J42" s="573" t="s">
        <v>145</v>
      </c>
      <c r="K42" s="573">
        <v>46</v>
      </c>
      <c r="M42" s="351">
        <v>32</v>
      </c>
      <c r="N42" s="355" t="s">
        <v>414</v>
      </c>
      <c r="O42" s="441">
        <f t="shared" si="1"/>
        <v>9</v>
      </c>
      <c r="P42" s="1061">
        <f>IFERROR(_xlfn.RANK.EQ(O42,$O$11:$O$57,0)+COUNTIF(O$11:O42,O42)-1,"-")</f>
        <v>19</v>
      </c>
      <c r="Q42" s="1061"/>
      <c r="R42" s="1059" t="str">
        <f t="shared" si="2"/>
        <v>-</v>
      </c>
      <c r="S42" s="1059" t="str">
        <f t="shared" si="3"/>
        <v>-</v>
      </c>
      <c r="T42" s="1059" t="str">
        <f t="shared" si="4"/>
        <v>-</v>
      </c>
      <c r="U42" s="441">
        <f t="shared" si="0"/>
        <v>4</v>
      </c>
      <c r="V42" s="1063">
        <f>IFERROR(_xlfn.RANK.EQ(U42,$U$11:$U$57,0)+COUNTIF(U$11:U42,U42)-1,"-")</f>
        <v>19</v>
      </c>
      <c r="W42" s="1063"/>
      <c r="X42" s="442" t="str">
        <f t="shared" si="5"/>
        <v>-</v>
      </c>
      <c r="Y42" s="442" t="str">
        <f t="shared" si="6"/>
        <v>-</v>
      </c>
      <c r="Z42" s="442" t="str">
        <f t="shared" si="7"/>
        <v>-</v>
      </c>
      <c r="AA42" s="1064">
        <f t="shared" si="8"/>
        <v>49</v>
      </c>
      <c r="AB42" s="1065">
        <f>IFERROR(_xlfn.RANK.EQ(AA42,$AA$11:$AA$57,0)+COUNTIF(AA$11:AA42,AA42)-1,"-")</f>
        <v>15</v>
      </c>
      <c r="AC42" s="1069"/>
      <c r="AD42" s="1070" t="str">
        <f t="shared" si="9"/>
        <v>-</v>
      </c>
      <c r="AE42" s="1070" t="str">
        <f t="shared" si="10"/>
        <v>-</v>
      </c>
      <c r="AF42" s="1071" t="str">
        <f t="shared" si="11"/>
        <v>-</v>
      </c>
    </row>
    <row r="43" spans="1:32" ht="11.65" customHeight="1">
      <c r="A43" s="426" t="s">
        <v>141</v>
      </c>
      <c r="B43" s="443">
        <v>12</v>
      </c>
      <c r="C43" s="444">
        <v>137</v>
      </c>
      <c r="D43" s="444">
        <v>16</v>
      </c>
      <c r="E43" s="438">
        <v>0</v>
      </c>
      <c r="F43" s="439">
        <v>100</v>
      </c>
      <c r="G43" s="439">
        <v>85</v>
      </c>
      <c r="H43" s="440">
        <v>-3</v>
      </c>
      <c r="I43" s="439">
        <v>84</v>
      </c>
      <c r="J43" s="439">
        <v>96</v>
      </c>
      <c r="K43" s="439">
        <v>142</v>
      </c>
      <c r="M43" s="351">
        <v>33</v>
      </c>
      <c r="N43" s="355" t="s">
        <v>415</v>
      </c>
      <c r="O43" s="441">
        <f t="shared" si="1"/>
        <v>9</v>
      </c>
      <c r="P43" s="1061">
        <f>IFERROR(_xlfn.RANK.EQ(O43,$O$11:$O$57,0)+COUNTIF(O$11:O43,O43)-1,"-")</f>
        <v>20</v>
      </c>
      <c r="Q43" s="1061"/>
      <c r="R43" s="1059" t="str">
        <f t="shared" si="2"/>
        <v>-</v>
      </c>
      <c r="S43" s="1059" t="str">
        <f t="shared" si="3"/>
        <v>-</v>
      </c>
      <c r="T43" s="1059" t="str">
        <f t="shared" si="4"/>
        <v>-</v>
      </c>
      <c r="U43" s="441">
        <f t="shared" si="0"/>
        <v>0</v>
      </c>
      <c r="V43" s="1063">
        <f>IFERROR(_xlfn.RANK.EQ(U43,$U$11:$U$57,0)+COUNTIF(U$11:U43,U43)-1,"-")</f>
        <v>29</v>
      </c>
      <c r="W43" s="1063"/>
      <c r="X43" s="442" t="str">
        <f t="shared" si="5"/>
        <v>-</v>
      </c>
      <c r="Y43" s="442" t="str">
        <f t="shared" si="6"/>
        <v>-</v>
      </c>
      <c r="Z43" s="442" t="str">
        <f t="shared" si="7"/>
        <v>-</v>
      </c>
      <c r="AA43" s="1064">
        <f t="shared" si="8"/>
        <v>0</v>
      </c>
      <c r="AB43" s="1065">
        <f>IFERROR(_xlfn.RANK.EQ(AA43,$AA$11:$AA$57,0)+COUNTIF(AA$11:AA43,AA43)-1,"-")</f>
        <v>29</v>
      </c>
      <c r="AC43" s="1066"/>
      <c r="AD43" s="1067" t="str">
        <f t="shared" si="9"/>
        <v>-</v>
      </c>
      <c r="AE43" s="1067" t="str">
        <f t="shared" si="10"/>
        <v>-</v>
      </c>
      <c r="AF43" s="1068" t="str">
        <f t="shared" si="11"/>
        <v>-</v>
      </c>
    </row>
    <row r="44" spans="1:32" s="575" customFormat="1" ht="18.75" customHeight="1">
      <c r="A44" s="569" t="s">
        <v>170</v>
      </c>
      <c r="B44" s="570" t="s">
        <v>145</v>
      </c>
      <c r="C44" s="571" t="s">
        <v>145</v>
      </c>
      <c r="D44" s="571" t="s">
        <v>145</v>
      </c>
      <c r="E44" s="572" t="s">
        <v>888</v>
      </c>
      <c r="F44" s="573" t="s">
        <v>888</v>
      </c>
      <c r="G44" s="573" t="s">
        <v>888</v>
      </c>
      <c r="H44" s="574" t="s">
        <v>888</v>
      </c>
      <c r="I44" s="573" t="s">
        <v>888</v>
      </c>
      <c r="J44" s="573" t="s">
        <v>145</v>
      </c>
      <c r="K44" s="573">
        <v>7</v>
      </c>
      <c r="M44" s="351">
        <v>34</v>
      </c>
      <c r="N44" s="355" t="s">
        <v>416</v>
      </c>
      <c r="O44" s="441" t="str">
        <f t="shared" si="1"/>
        <v>x</v>
      </c>
      <c r="P44" s="1061" t="str">
        <f>IFERROR(_xlfn.RANK.EQ(O44,$O$11:$O$57,0)+COUNTIF(O$11:O44,O44)-1,"-")</f>
        <v>-</v>
      </c>
      <c r="Q44" s="1061"/>
      <c r="R44" s="1059" t="str">
        <f t="shared" si="2"/>
        <v>-</v>
      </c>
      <c r="S44" s="1059" t="str">
        <f t="shared" si="3"/>
        <v>-</v>
      </c>
      <c r="T44" s="1059" t="str">
        <f t="shared" si="4"/>
        <v>-</v>
      </c>
      <c r="U44" s="441" t="str">
        <f t="shared" si="0"/>
        <v>x</v>
      </c>
      <c r="V44" s="1063" t="str">
        <f>IFERROR(_xlfn.RANK.EQ(U44,$U$11:$U$57,0)+COUNTIF(U$11:U44,U44)-1,"-")</f>
        <v>-</v>
      </c>
      <c r="W44" s="1063"/>
      <c r="X44" s="442" t="str">
        <f t="shared" si="5"/>
        <v>-</v>
      </c>
      <c r="Y44" s="442" t="str">
        <f t="shared" si="6"/>
        <v>-</v>
      </c>
      <c r="Z44" s="442" t="str">
        <f t="shared" si="7"/>
        <v>-</v>
      </c>
      <c r="AA44" s="1064" t="str">
        <f t="shared" si="8"/>
        <v>x</v>
      </c>
      <c r="AB44" s="1065" t="str">
        <f>IFERROR(_xlfn.RANK.EQ(AA44,$AA$11:$AA$57,0)+COUNTIF(AA$11:AA44,AA44)-1,"-")</f>
        <v>-</v>
      </c>
      <c r="AC44" s="1069"/>
      <c r="AD44" s="1070" t="str">
        <f t="shared" si="9"/>
        <v>-</v>
      </c>
      <c r="AE44" s="1070" t="str">
        <f t="shared" si="10"/>
        <v>-</v>
      </c>
      <c r="AF44" s="1071" t="str">
        <f t="shared" si="11"/>
        <v>-</v>
      </c>
    </row>
    <row r="45" spans="1:32" ht="11.65" customHeight="1">
      <c r="A45" s="426" t="s">
        <v>152</v>
      </c>
      <c r="B45" s="443">
        <v>3</v>
      </c>
      <c r="C45" s="444">
        <v>0</v>
      </c>
      <c r="D45" s="444">
        <v>0</v>
      </c>
      <c r="E45" s="438">
        <v>0</v>
      </c>
      <c r="F45" s="439">
        <v>100</v>
      </c>
      <c r="G45" s="439">
        <v>0</v>
      </c>
      <c r="H45" s="440">
        <v>0</v>
      </c>
      <c r="I45" s="439" t="s">
        <v>1061</v>
      </c>
      <c r="J45" s="439">
        <v>0</v>
      </c>
      <c r="K45" s="439">
        <v>18</v>
      </c>
      <c r="M45" s="351">
        <v>35</v>
      </c>
      <c r="N45" s="355" t="s">
        <v>417</v>
      </c>
      <c r="O45" s="441" t="str">
        <f t="shared" si="1"/>
        <v>x</v>
      </c>
      <c r="P45" s="1061" t="str">
        <f>IFERROR(_xlfn.RANK.EQ(O45,$O$11:$O$57,0)+COUNTIF(O$11:O45,O45)-1,"-")</f>
        <v>-</v>
      </c>
      <c r="Q45" s="1061"/>
      <c r="R45" s="1059" t="str">
        <f t="shared" si="2"/>
        <v>-</v>
      </c>
      <c r="S45" s="1059" t="str">
        <f t="shared" si="3"/>
        <v>-</v>
      </c>
      <c r="T45" s="1059" t="str">
        <f t="shared" si="4"/>
        <v>-</v>
      </c>
      <c r="U45" s="441" t="str">
        <f t="shared" si="0"/>
        <v>x</v>
      </c>
      <c r="V45" s="1063" t="str">
        <f>IFERROR(_xlfn.RANK.EQ(U45,$U$11:$U$57,0)+COUNTIF(U$11:U45,U45)-1,"-")</f>
        <v>-</v>
      </c>
      <c r="W45" s="1063"/>
      <c r="X45" s="442" t="str">
        <f t="shared" si="5"/>
        <v>-</v>
      </c>
      <c r="Y45" s="442" t="str">
        <f t="shared" si="6"/>
        <v>-</v>
      </c>
      <c r="Z45" s="442" t="str">
        <f t="shared" si="7"/>
        <v>-</v>
      </c>
      <c r="AA45" s="1064" t="str">
        <f t="shared" si="8"/>
        <v>x</v>
      </c>
      <c r="AB45" s="1065" t="str">
        <f>IFERROR(_xlfn.RANK.EQ(AA45,$AA$11:$AA$57,0)+COUNTIF(AA$11:AA45,AA45)-1,"-")</f>
        <v>-</v>
      </c>
      <c r="AC45" s="1066"/>
      <c r="AD45" s="1067" t="str">
        <f t="shared" si="9"/>
        <v>-</v>
      </c>
      <c r="AE45" s="1067" t="str">
        <f t="shared" si="10"/>
        <v>-</v>
      </c>
      <c r="AF45" s="1068" t="str">
        <f t="shared" si="11"/>
        <v>-</v>
      </c>
    </row>
    <row r="46" spans="1:32" ht="11.65" customHeight="1">
      <c r="A46" s="426" t="s">
        <v>137</v>
      </c>
      <c r="B46" s="443">
        <v>31</v>
      </c>
      <c r="C46" s="444">
        <v>82</v>
      </c>
      <c r="D46" s="444">
        <v>25</v>
      </c>
      <c r="E46" s="438">
        <v>-6</v>
      </c>
      <c r="F46" s="439">
        <v>84</v>
      </c>
      <c r="G46" s="439">
        <v>130</v>
      </c>
      <c r="H46" s="440">
        <v>2</v>
      </c>
      <c r="I46" s="439">
        <v>109</v>
      </c>
      <c r="J46" s="439">
        <v>141</v>
      </c>
      <c r="K46" s="439">
        <v>58</v>
      </c>
      <c r="M46" s="351">
        <v>36</v>
      </c>
      <c r="N46" s="355" t="s">
        <v>418</v>
      </c>
      <c r="O46" s="441" t="str">
        <f t="shared" si="1"/>
        <v>-</v>
      </c>
      <c r="P46" s="1061" t="str">
        <f>IFERROR(_xlfn.RANK.EQ(O46,$O$11:$O$57,0)+COUNTIF(O$11:O46,O46)-1,"-")</f>
        <v>-</v>
      </c>
      <c r="Q46" s="1061"/>
      <c r="R46" s="1059" t="str">
        <f t="shared" si="2"/>
        <v>-</v>
      </c>
      <c r="S46" s="1059" t="str">
        <f t="shared" si="3"/>
        <v>-</v>
      </c>
      <c r="T46" s="1059" t="str">
        <f t="shared" si="4"/>
        <v>-</v>
      </c>
      <c r="U46" s="441" t="str">
        <f t="shared" si="0"/>
        <v>-</v>
      </c>
      <c r="V46" s="1063" t="str">
        <f>IFERROR(_xlfn.RANK.EQ(U46,$U$11:$U$57,0)+COUNTIF(U$11:U46,U46)-1,"-")</f>
        <v>-</v>
      </c>
      <c r="W46" s="1063"/>
      <c r="X46" s="442" t="str">
        <f t="shared" si="5"/>
        <v>-</v>
      </c>
      <c r="Y46" s="442" t="str">
        <f t="shared" si="6"/>
        <v>-</v>
      </c>
      <c r="Z46" s="442" t="str">
        <f t="shared" si="7"/>
        <v>-</v>
      </c>
      <c r="AA46" s="1064" t="str">
        <f t="shared" si="8"/>
        <v>-</v>
      </c>
      <c r="AB46" s="1065" t="str">
        <f>IFERROR(_xlfn.RANK.EQ(AA46,$AA$11:$AA$57,0)+COUNTIF(AA$11:AA46,AA46)-1,"-")</f>
        <v>-</v>
      </c>
      <c r="AC46" s="1066"/>
      <c r="AD46" s="1067" t="str">
        <f t="shared" si="9"/>
        <v>-</v>
      </c>
      <c r="AE46" s="1067" t="str">
        <f t="shared" si="10"/>
        <v>-</v>
      </c>
      <c r="AF46" s="1068" t="str">
        <f t="shared" si="11"/>
        <v>-</v>
      </c>
    </row>
    <row r="47" spans="1:32" ht="11.65" customHeight="1">
      <c r="A47" s="426" t="s">
        <v>153</v>
      </c>
      <c r="B47" s="443">
        <v>26</v>
      </c>
      <c r="C47" s="444">
        <v>60</v>
      </c>
      <c r="D47" s="444">
        <v>16</v>
      </c>
      <c r="E47" s="438">
        <v>5</v>
      </c>
      <c r="F47" s="439">
        <v>124</v>
      </c>
      <c r="G47" s="439">
        <v>115</v>
      </c>
      <c r="H47" s="440">
        <v>5</v>
      </c>
      <c r="I47" s="439">
        <v>145</v>
      </c>
      <c r="J47" s="439">
        <v>115</v>
      </c>
      <c r="K47" s="439">
        <v>52</v>
      </c>
      <c r="M47" s="351">
        <v>37</v>
      </c>
      <c r="N47" s="355" t="s">
        <v>419</v>
      </c>
      <c r="O47" s="441" t="str">
        <f t="shared" si="1"/>
        <v>x</v>
      </c>
      <c r="P47" s="1061" t="str">
        <f>IFERROR(_xlfn.RANK.EQ(O47,$O$11:$O$57,0)+COUNTIF(O$11:O47,O47)-1,"-")</f>
        <v>-</v>
      </c>
      <c r="Q47" s="1061"/>
      <c r="R47" s="1059" t="str">
        <f t="shared" si="2"/>
        <v>-</v>
      </c>
      <c r="S47" s="1059" t="str">
        <f t="shared" si="3"/>
        <v>-</v>
      </c>
      <c r="T47" s="1059" t="str">
        <f t="shared" si="4"/>
        <v>-</v>
      </c>
      <c r="U47" s="441" t="str">
        <f t="shared" si="0"/>
        <v>x</v>
      </c>
      <c r="V47" s="1063" t="str">
        <f>IFERROR(_xlfn.RANK.EQ(U47,$U$11:$U$57,0)+COUNTIF(U$11:U47,U47)-1,"-")</f>
        <v>-</v>
      </c>
      <c r="W47" s="1063"/>
      <c r="X47" s="442" t="str">
        <f t="shared" si="5"/>
        <v>-</v>
      </c>
      <c r="Y47" s="442" t="str">
        <f t="shared" si="6"/>
        <v>-</v>
      </c>
      <c r="Z47" s="442" t="str">
        <f t="shared" si="7"/>
        <v>-</v>
      </c>
      <c r="AA47" s="1064" t="str">
        <f t="shared" si="8"/>
        <v>x</v>
      </c>
      <c r="AB47" s="1065" t="str">
        <f>IFERROR(_xlfn.RANK.EQ(AA47,$AA$11:$AA$57,0)+COUNTIF(AA$11:AA47,AA47)-1,"-")</f>
        <v>-</v>
      </c>
      <c r="AC47" s="1066"/>
      <c r="AD47" s="1067" t="str">
        <f t="shared" si="9"/>
        <v>-</v>
      </c>
      <c r="AE47" s="1067" t="str">
        <f t="shared" si="10"/>
        <v>-</v>
      </c>
      <c r="AF47" s="1068" t="str">
        <f t="shared" si="11"/>
        <v>-</v>
      </c>
    </row>
    <row r="48" spans="1:32" s="575" customFormat="1" ht="18.75" customHeight="1">
      <c r="A48" s="569" t="s">
        <v>157</v>
      </c>
      <c r="B48" s="570">
        <v>36</v>
      </c>
      <c r="C48" s="571">
        <v>53</v>
      </c>
      <c r="D48" s="571">
        <v>19</v>
      </c>
      <c r="E48" s="572">
        <v>2</v>
      </c>
      <c r="F48" s="573">
        <v>106</v>
      </c>
      <c r="G48" s="573">
        <v>82</v>
      </c>
      <c r="H48" s="574">
        <v>-3</v>
      </c>
      <c r="I48" s="573">
        <v>86</v>
      </c>
      <c r="J48" s="573">
        <v>59</v>
      </c>
      <c r="K48" s="573">
        <v>90</v>
      </c>
      <c r="M48" s="351">
        <v>38</v>
      </c>
      <c r="N48" s="355" t="s">
        <v>420</v>
      </c>
      <c r="O48" s="441" t="str">
        <f t="shared" si="1"/>
        <v>x</v>
      </c>
      <c r="P48" s="1061" t="str">
        <f>IFERROR(_xlfn.RANK.EQ(O48,$O$11:$O$57,0)+COUNTIF(O$11:O48,O48)-1,"-")</f>
        <v>-</v>
      </c>
      <c r="Q48" s="1061"/>
      <c r="R48" s="1059" t="str">
        <f t="shared" si="2"/>
        <v>-</v>
      </c>
      <c r="S48" s="1059" t="str">
        <f t="shared" si="3"/>
        <v>-</v>
      </c>
      <c r="T48" s="1059" t="str">
        <f t="shared" si="4"/>
        <v>-</v>
      </c>
      <c r="U48" s="441" t="str">
        <f t="shared" si="0"/>
        <v>x</v>
      </c>
      <c r="V48" s="1063" t="str">
        <f>IFERROR(_xlfn.RANK.EQ(U48,$U$11:$U$57,0)+COUNTIF(U$11:U48,U48)-1,"-")</f>
        <v>-</v>
      </c>
      <c r="W48" s="1063"/>
      <c r="X48" s="442" t="str">
        <f t="shared" si="5"/>
        <v>-</v>
      </c>
      <c r="Y48" s="442" t="str">
        <f t="shared" si="6"/>
        <v>-</v>
      </c>
      <c r="Z48" s="442" t="str">
        <f t="shared" si="7"/>
        <v>-</v>
      </c>
      <c r="AA48" s="1064" t="str">
        <f t="shared" si="8"/>
        <v>x</v>
      </c>
      <c r="AB48" s="1065" t="str">
        <f>IFERROR(_xlfn.RANK.EQ(AA48,$AA$11:$AA$57,0)+COUNTIF(AA$11:AA48,AA48)-1,"-")</f>
        <v>-</v>
      </c>
      <c r="AC48" s="1069"/>
      <c r="AD48" s="1070" t="str">
        <f t="shared" si="9"/>
        <v>-</v>
      </c>
      <c r="AE48" s="1070" t="str">
        <f t="shared" si="10"/>
        <v>-</v>
      </c>
      <c r="AF48" s="1071" t="str">
        <f t="shared" si="11"/>
        <v>-</v>
      </c>
    </row>
    <row r="49" spans="1:32" ht="11.65" customHeight="1">
      <c r="A49" s="426" t="s">
        <v>181</v>
      </c>
      <c r="B49" s="443" t="s">
        <v>145</v>
      </c>
      <c r="C49" s="444" t="s">
        <v>145</v>
      </c>
      <c r="D49" s="444" t="s">
        <v>145</v>
      </c>
      <c r="E49" s="438" t="s">
        <v>145</v>
      </c>
      <c r="F49" s="439" t="s">
        <v>1061</v>
      </c>
      <c r="G49" s="439" t="s">
        <v>1061</v>
      </c>
      <c r="H49" s="440" t="s">
        <v>145</v>
      </c>
      <c r="I49" s="439" t="s">
        <v>1061</v>
      </c>
      <c r="J49" s="439" t="s">
        <v>1061</v>
      </c>
      <c r="K49" s="439">
        <v>0</v>
      </c>
      <c r="M49" s="351">
        <v>39</v>
      </c>
      <c r="N49" s="355" t="s">
        <v>421</v>
      </c>
      <c r="O49" s="441" t="str">
        <f t="shared" si="1"/>
        <v>-</v>
      </c>
      <c r="P49" s="1061" t="str">
        <f>IFERROR(_xlfn.RANK.EQ(O49,$O$11:$O$57,0)+COUNTIF(O$11:O49,O49)-1,"-")</f>
        <v>-</v>
      </c>
      <c r="Q49" s="1061"/>
      <c r="R49" s="1059" t="str">
        <f t="shared" si="2"/>
        <v>-</v>
      </c>
      <c r="S49" s="1059" t="str">
        <f t="shared" si="3"/>
        <v>-</v>
      </c>
      <c r="T49" s="1059" t="str">
        <f t="shared" si="4"/>
        <v>-</v>
      </c>
      <c r="U49" s="441" t="str">
        <f t="shared" si="0"/>
        <v>-</v>
      </c>
      <c r="V49" s="1063" t="str">
        <f>IFERROR(_xlfn.RANK.EQ(U49,$U$11:$U$57,0)+COUNTIF(U$11:U49,U49)-1,"-")</f>
        <v>-</v>
      </c>
      <c r="W49" s="1063"/>
      <c r="X49" s="442" t="str">
        <f t="shared" si="5"/>
        <v>-</v>
      </c>
      <c r="Y49" s="442" t="str">
        <f t="shared" si="6"/>
        <v>-</v>
      </c>
      <c r="Z49" s="442" t="str">
        <f t="shared" si="7"/>
        <v>-</v>
      </c>
      <c r="AA49" s="1064" t="str">
        <f t="shared" si="8"/>
        <v>-</v>
      </c>
      <c r="AB49" s="1065" t="str">
        <f>IFERROR(_xlfn.RANK.EQ(AA49,$AA$11:$AA$57,0)+COUNTIF(AA$11:AA49,AA49)-1,"-")</f>
        <v>-</v>
      </c>
      <c r="AC49" s="1066"/>
      <c r="AD49" s="1067" t="str">
        <f t="shared" si="9"/>
        <v>-</v>
      </c>
      <c r="AE49" s="1067" t="str">
        <f t="shared" si="10"/>
        <v>-</v>
      </c>
      <c r="AF49" s="1068" t="str">
        <f t="shared" si="11"/>
        <v>-</v>
      </c>
    </row>
    <row r="50" spans="1:32" ht="11.65" customHeight="1">
      <c r="A50" s="426" t="s">
        <v>168</v>
      </c>
      <c r="B50" s="443" t="s">
        <v>888</v>
      </c>
      <c r="C50" s="444" t="s">
        <v>888</v>
      </c>
      <c r="D50" s="444" t="s">
        <v>888</v>
      </c>
      <c r="E50" s="438" t="s">
        <v>888</v>
      </c>
      <c r="F50" s="439" t="s">
        <v>888</v>
      </c>
      <c r="G50" s="439" t="s">
        <v>888</v>
      </c>
      <c r="H50" s="440" t="s">
        <v>888</v>
      </c>
      <c r="I50" s="439" t="s">
        <v>888</v>
      </c>
      <c r="J50" s="439" t="s">
        <v>888</v>
      </c>
      <c r="K50" s="439">
        <v>84</v>
      </c>
      <c r="M50" s="351">
        <v>40</v>
      </c>
      <c r="N50" s="355" t="s">
        <v>422</v>
      </c>
      <c r="O50" s="441">
        <f t="shared" si="1"/>
        <v>18</v>
      </c>
      <c r="P50" s="1061">
        <f>IFERROR(_xlfn.RANK.EQ(O50,$O$11:$O$57,0)+COUNTIF(O$11:O50,O50)-1,"-")</f>
        <v>13</v>
      </c>
      <c r="Q50" s="1061"/>
      <c r="R50" s="1059" t="str">
        <f t="shared" si="2"/>
        <v>-</v>
      </c>
      <c r="S50" s="1059" t="str">
        <f t="shared" si="3"/>
        <v>-</v>
      </c>
      <c r="T50" s="1059" t="str">
        <f t="shared" si="4"/>
        <v>-</v>
      </c>
      <c r="U50" s="441">
        <f t="shared" si="0"/>
        <v>22</v>
      </c>
      <c r="V50" s="1063">
        <f>IFERROR(_xlfn.RANK.EQ(U50,$U$11:$U$57,0)+COUNTIF(U$11:U50,U50)-1,"-")</f>
        <v>6</v>
      </c>
      <c r="W50" s="1063"/>
      <c r="X50" s="442" t="str">
        <f t="shared" si="5"/>
        <v>-</v>
      </c>
      <c r="Y50" s="442" t="str">
        <f t="shared" si="6"/>
        <v>-</v>
      </c>
      <c r="Z50" s="442" t="str">
        <f t="shared" si="7"/>
        <v>-</v>
      </c>
      <c r="AA50" s="1064">
        <f t="shared" si="8"/>
        <v>122</v>
      </c>
      <c r="AB50" s="1065">
        <f>IFERROR(_xlfn.RANK.EQ(AA50,$AA$11:$AA$57,0)+COUNTIF(AA$11:AA50,AA50)-1,"-")</f>
        <v>5</v>
      </c>
      <c r="AC50" s="1066"/>
      <c r="AD50" s="1067" t="str">
        <f t="shared" si="9"/>
        <v>-</v>
      </c>
      <c r="AE50" s="1067" t="str">
        <f t="shared" si="10"/>
        <v>-</v>
      </c>
      <c r="AF50" s="1068" t="str">
        <f t="shared" si="11"/>
        <v>-</v>
      </c>
    </row>
    <row r="51" spans="1:32" ht="11.65" customHeight="1">
      <c r="A51" s="426" t="s">
        <v>171</v>
      </c>
      <c r="B51" s="443">
        <v>14</v>
      </c>
      <c r="C51" s="444">
        <v>29</v>
      </c>
      <c r="D51" s="444">
        <v>4</v>
      </c>
      <c r="E51" s="438">
        <v>-1</v>
      </c>
      <c r="F51" s="439">
        <v>93</v>
      </c>
      <c r="G51" s="439">
        <v>78</v>
      </c>
      <c r="H51" s="440">
        <v>-2</v>
      </c>
      <c r="I51" s="439">
        <v>67</v>
      </c>
      <c r="J51" s="439">
        <v>60</v>
      </c>
      <c r="K51" s="439">
        <v>48</v>
      </c>
      <c r="M51" s="351">
        <v>41</v>
      </c>
      <c r="N51" s="355" t="s">
        <v>423</v>
      </c>
      <c r="O51" s="441">
        <f t="shared" si="1"/>
        <v>43</v>
      </c>
      <c r="P51" s="1061">
        <f>IFERROR(_xlfn.RANK.EQ(O51,$O$11:$O$57,0)+COUNTIF(O$11:O51,O51)-1,"-")</f>
        <v>4</v>
      </c>
      <c r="Q51" s="1061"/>
      <c r="R51" s="1059" t="str">
        <f t="shared" si="2"/>
        <v>-</v>
      </c>
      <c r="S51" s="1059" t="str">
        <f t="shared" si="3"/>
        <v>-</v>
      </c>
      <c r="T51" s="1059" t="str">
        <f t="shared" si="4"/>
        <v>-</v>
      </c>
      <c r="U51" s="441">
        <f t="shared" si="0"/>
        <v>26</v>
      </c>
      <c r="V51" s="1063">
        <f>IFERROR(_xlfn.RANK.EQ(U51,$U$11:$U$57,0)+COUNTIF(U$11:U51,U51)-1,"-")</f>
        <v>4</v>
      </c>
      <c r="W51" s="1063"/>
      <c r="X51" s="442" t="str">
        <f t="shared" si="5"/>
        <v>-</v>
      </c>
      <c r="Y51" s="442" t="str">
        <f t="shared" si="6"/>
        <v>-</v>
      </c>
      <c r="Z51" s="442" t="str">
        <f t="shared" si="7"/>
        <v>-</v>
      </c>
      <c r="AA51" s="1064">
        <f t="shared" si="8"/>
        <v>60</v>
      </c>
      <c r="AB51" s="1065">
        <f>IFERROR(_xlfn.RANK.EQ(AA51,$AA$11:$AA$57,0)+COUNTIF(AA$11:AA51,AA51)-1,"-")</f>
        <v>9</v>
      </c>
      <c r="AC51" s="1066"/>
      <c r="AD51" s="1067" t="str">
        <f t="shared" si="9"/>
        <v>-</v>
      </c>
      <c r="AE51" s="1067" t="str">
        <f t="shared" si="10"/>
        <v>-</v>
      </c>
      <c r="AF51" s="1068" t="str">
        <f t="shared" si="11"/>
        <v>-</v>
      </c>
    </row>
    <row r="52" spans="1:32" ht="11.65" customHeight="1">
      <c r="A52" s="426" t="s">
        <v>163</v>
      </c>
      <c r="B52" s="443">
        <v>1</v>
      </c>
      <c r="C52" s="444">
        <v>46</v>
      </c>
      <c r="D52" s="444">
        <v>0</v>
      </c>
      <c r="E52" s="438">
        <v>0</v>
      </c>
      <c r="F52" s="439">
        <v>100</v>
      </c>
      <c r="G52" s="439">
        <v>61</v>
      </c>
      <c r="H52" s="440">
        <v>-1</v>
      </c>
      <c r="I52" s="439">
        <v>0</v>
      </c>
      <c r="J52" s="439">
        <v>61</v>
      </c>
      <c r="K52" s="439">
        <v>76</v>
      </c>
      <c r="M52" s="351">
        <v>42</v>
      </c>
      <c r="N52" s="355" t="s">
        <v>424</v>
      </c>
      <c r="O52" s="441">
        <f t="shared" si="1"/>
        <v>6</v>
      </c>
      <c r="P52" s="1061">
        <f>IFERROR(_xlfn.RANK.EQ(O52,$O$11:$O$57,0)+COUNTIF(O$11:O52,O52)-1,"-")</f>
        <v>23</v>
      </c>
      <c r="Q52" s="1061"/>
      <c r="R52" s="1059" t="str">
        <f t="shared" si="2"/>
        <v>-</v>
      </c>
      <c r="S52" s="1059" t="str">
        <f t="shared" si="3"/>
        <v>-</v>
      </c>
      <c r="T52" s="1059" t="str">
        <f t="shared" si="4"/>
        <v>-</v>
      </c>
      <c r="U52" s="441">
        <f t="shared" si="0"/>
        <v>3</v>
      </c>
      <c r="V52" s="1063">
        <f>IFERROR(_xlfn.RANK.EQ(U52,$U$11:$U$57,0)+COUNTIF(U$11:U52,U52)-1,"-")</f>
        <v>21</v>
      </c>
      <c r="W52" s="1063"/>
      <c r="X52" s="442" t="str">
        <f t="shared" si="5"/>
        <v>-</v>
      </c>
      <c r="Y52" s="442" t="str">
        <f t="shared" si="6"/>
        <v>-</v>
      </c>
      <c r="Z52" s="442" t="str">
        <f t="shared" si="7"/>
        <v>-</v>
      </c>
      <c r="AA52" s="1064">
        <f t="shared" si="8"/>
        <v>48</v>
      </c>
      <c r="AB52" s="1065">
        <f>IFERROR(_xlfn.RANK.EQ(AA52,$AA$11:$AA$57,0)+COUNTIF(AA$11:AA52,AA52)-1,"-")</f>
        <v>16</v>
      </c>
      <c r="AC52" s="1066"/>
      <c r="AD52" s="1067" t="str">
        <f t="shared" si="9"/>
        <v>-</v>
      </c>
      <c r="AE52" s="1067" t="str">
        <f t="shared" si="10"/>
        <v>-</v>
      </c>
      <c r="AF52" s="1068" t="str">
        <f t="shared" si="11"/>
        <v>-</v>
      </c>
    </row>
    <row r="53" spans="1:32" ht="11.65" customHeight="1">
      <c r="A53" s="426" t="s">
        <v>180</v>
      </c>
      <c r="B53" s="443" t="s">
        <v>145</v>
      </c>
      <c r="C53" s="444" t="s">
        <v>145</v>
      </c>
      <c r="D53" s="444" t="s">
        <v>145</v>
      </c>
      <c r="E53" s="438" t="s">
        <v>145</v>
      </c>
      <c r="F53" s="439" t="s">
        <v>1061</v>
      </c>
      <c r="G53" s="439" t="s">
        <v>1061</v>
      </c>
      <c r="H53" s="440" t="s">
        <v>145</v>
      </c>
      <c r="I53" s="439" t="s">
        <v>1061</v>
      </c>
      <c r="J53" s="439" t="s">
        <v>1061</v>
      </c>
      <c r="K53" s="439" t="s">
        <v>145</v>
      </c>
      <c r="M53" s="351">
        <v>43</v>
      </c>
      <c r="N53" s="355" t="s">
        <v>425</v>
      </c>
      <c r="O53" s="441">
        <f t="shared" si="1"/>
        <v>33</v>
      </c>
      <c r="P53" s="1061">
        <f>IFERROR(_xlfn.RANK.EQ(O53,$O$11:$O$57,0)+COUNTIF(O$11:O53,O53)-1,"-")</f>
        <v>6</v>
      </c>
      <c r="Q53" s="1061"/>
      <c r="R53" s="1059" t="str">
        <f t="shared" si="2"/>
        <v>-</v>
      </c>
      <c r="S53" s="1059" t="str">
        <f t="shared" si="3"/>
        <v>-</v>
      </c>
      <c r="T53" s="1059" t="str">
        <f t="shared" si="4"/>
        <v>-</v>
      </c>
      <c r="U53" s="441">
        <f t="shared" si="0"/>
        <v>19</v>
      </c>
      <c r="V53" s="1063">
        <f>IFERROR(_xlfn.RANK.EQ(U53,$U$11:$U$57,0)+COUNTIF(U$11:U53,U53)-1,"-")</f>
        <v>8</v>
      </c>
      <c r="W53" s="1063"/>
      <c r="X53" s="442" t="str">
        <f t="shared" si="5"/>
        <v>-</v>
      </c>
      <c r="Y53" s="442" t="str">
        <f t="shared" si="6"/>
        <v>-</v>
      </c>
      <c r="Z53" s="442" t="str">
        <f t="shared" si="7"/>
        <v>-</v>
      </c>
      <c r="AA53" s="1064">
        <f t="shared" si="8"/>
        <v>58</v>
      </c>
      <c r="AB53" s="1065">
        <f>IFERROR(_xlfn.RANK.EQ(AA53,$AA$11:$AA$57,0)+COUNTIF(AA$11:AA53,AA53)-1,"-")</f>
        <v>11</v>
      </c>
      <c r="AC53" s="1066"/>
      <c r="AD53" s="1067" t="str">
        <f t="shared" si="9"/>
        <v>-</v>
      </c>
      <c r="AE53" s="1067" t="str">
        <f t="shared" si="10"/>
        <v>-</v>
      </c>
      <c r="AF53" s="1068" t="str">
        <f t="shared" si="11"/>
        <v>-</v>
      </c>
    </row>
    <row r="54" spans="1:32" s="575" customFormat="1" ht="18.75" customHeight="1">
      <c r="A54" s="569" t="s">
        <v>179</v>
      </c>
      <c r="B54" s="570">
        <v>4</v>
      </c>
      <c r="C54" s="571">
        <v>50</v>
      </c>
      <c r="D54" s="571">
        <v>2</v>
      </c>
      <c r="E54" s="572">
        <v>0</v>
      </c>
      <c r="F54" s="573">
        <v>100</v>
      </c>
      <c r="G54" s="573">
        <v>313</v>
      </c>
      <c r="H54" s="574">
        <v>1</v>
      </c>
      <c r="I54" s="573">
        <v>200</v>
      </c>
      <c r="J54" s="573">
        <v>192</v>
      </c>
      <c r="K54" s="573">
        <v>26</v>
      </c>
      <c r="M54" s="351">
        <v>44</v>
      </c>
      <c r="N54" s="355" t="s">
        <v>426</v>
      </c>
      <c r="O54" s="441">
        <f t="shared" si="1"/>
        <v>26</v>
      </c>
      <c r="P54" s="1061">
        <f>IFERROR(_xlfn.RANK.EQ(O54,$O$11:$O$57,0)+COUNTIF(O$11:O54,O54)-1,"-")</f>
        <v>10</v>
      </c>
      <c r="Q54" s="1061"/>
      <c r="R54" s="1059" t="str">
        <f t="shared" si="2"/>
        <v>-</v>
      </c>
      <c r="S54" s="1059" t="str">
        <f t="shared" si="3"/>
        <v>-</v>
      </c>
      <c r="T54" s="1059" t="str">
        <f t="shared" si="4"/>
        <v>-</v>
      </c>
      <c r="U54" s="441">
        <f t="shared" si="0"/>
        <v>11</v>
      </c>
      <c r="V54" s="1063">
        <f>IFERROR(_xlfn.RANK.EQ(U54,$U$11:$U$57,0)+COUNTIF(U$11:U54,U54)-1,"-")</f>
        <v>13</v>
      </c>
      <c r="W54" s="1063"/>
      <c r="X54" s="442" t="str">
        <f t="shared" si="5"/>
        <v>-</v>
      </c>
      <c r="Y54" s="442" t="str">
        <f t="shared" si="6"/>
        <v>-</v>
      </c>
      <c r="Z54" s="442" t="str">
        <f t="shared" si="7"/>
        <v>-</v>
      </c>
      <c r="AA54" s="1064">
        <f t="shared" si="8"/>
        <v>43</v>
      </c>
      <c r="AB54" s="1065">
        <f>IFERROR(_xlfn.RANK.EQ(AA54,$AA$11:$AA$57,0)+COUNTIF(AA$11:AA54,AA54)-1,"-")</f>
        <v>18</v>
      </c>
      <c r="AC54" s="1069"/>
      <c r="AD54" s="1070" t="str">
        <f t="shared" si="9"/>
        <v>-</v>
      </c>
      <c r="AE54" s="1070" t="str">
        <f t="shared" si="10"/>
        <v>-</v>
      </c>
      <c r="AF54" s="1071" t="str">
        <f t="shared" si="11"/>
        <v>-</v>
      </c>
    </row>
    <row r="55" spans="1:32" ht="11.65" customHeight="1">
      <c r="A55" s="426" t="s">
        <v>165</v>
      </c>
      <c r="B55" s="443">
        <v>9</v>
      </c>
      <c r="C55" s="444">
        <v>49</v>
      </c>
      <c r="D55" s="444">
        <v>4</v>
      </c>
      <c r="E55" s="438">
        <v>1</v>
      </c>
      <c r="F55" s="439">
        <v>113</v>
      </c>
      <c r="G55" s="439">
        <v>65</v>
      </c>
      <c r="H55" s="440">
        <v>-2</v>
      </c>
      <c r="I55" s="439">
        <v>67</v>
      </c>
      <c r="J55" s="439">
        <v>61</v>
      </c>
      <c r="K55" s="439">
        <v>80</v>
      </c>
      <c r="M55" s="351">
        <v>45</v>
      </c>
      <c r="N55" s="355" t="s">
        <v>427</v>
      </c>
      <c r="O55" s="441">
        <f t="shared" si="1"/>
        <v>2</v>
      </c>
      <c r="P55" s="1061">
        <f>IFERROR(_xlfn.RANK.EQ(O55,$O$11:$O$57,0)+COUNTIF(O$11:O55,O55)-1,"-")</f>
        <v>28</v>
      </c>
      <c r="Q55" s="1061"/>
      <c r="R55" s="1059" t="str">
        <f t="shared" si="2"/>
        <v>-</v>
      </c>
      <c r="S55" s="1059" t="str">
        <f t="shared" si="3"/>
        <v>-</v>
      </c>
      <c r="T55" s="1059" t="str">
        <f t="shared" si="4"/>
        <v>-</v>
      </c>
      <c r="U55" s="441">
        <f t="shared" si="0"/>
        <v>1</v>
      </c>
      <c r="V55" s="1063">
        <f>IFERROR(_xlfn.RANK.EQ(U55,$U$11:$U$57,0)+COUNTIF(U$11:U55,U55)-1,"-")</f>
        <v>25</v>
      </c>
      <c r="W55" s="1063"/>
      <c r="X55" s="442" t="str">
        <f t="shared" si="5"/>
        <v>-</v>
      </c>
      <c r="Y55" s="442" t="str">
        <f t="shared" si="6"/>
        <v>-</v>
      </c>
      <c r="Z55" s="442" t="str">
        <f t="shared" si="7"/>
        <v>-</v>
      </c>
      <c r="AA55" s="1064">
        <f t="shared" si="8"/>
        <v>36</v>
      </c>
      <c r="AB55" s="1065">
        <f>IFERROR(_xlfn.RANK.EQ(AA55,$AA$11:$AA$57,0)+COUNTIF(AA$11:AA55,AA55)-1,"-")</f>
        <v>21</v>
      </c>
      <c r="AC55" s="1066"/>
      <c r="AD55" s="1067" t="str">
        <f t="shared" si="9"/>
        <v>-</v>
      </c>
      <c r="AE55" s="1067" t="str">
        <f t="shared" si="10"/>
        <v>-</v>
      </c>
      <c r="AF55" s="1068" t="str">
        <f t="shared" si="11"/>
        <v>-</v>
      </c>
    </row>
    <row r="56" spans="1:32" ht="11.65" customHeight="1">
      <c r="A56" s="426" t="s">
        <v>164</v>
      </c>
      <c r="B56" s="443">
        <v>9</v>
      </c>
      <c r="C56" s="444">
        <v>0</v>
      </c>
      <c r="D56" s="444">
        <v>0</v>
      </c>
      <c r="E56" s="438">
        <v>2</v>
      </c>
      <c r="F56" s="439">
        <v>129</v>
      </c>
      <c r="G56" s="439">
        <v>0</v>
      </c>
      <c r="H56" s="440">
        <v>0</v>
      </c>
      <c r="I56" s="439" t="s">
        <v>1061</v>
      </c>
      <c r="J56" s="439">
        <v>0</v>
      </c>
      <c r="K56" s="439">
        <v>22</v>
      </c>
      <c r="M56" s="351">
        <v>46</v>
      </c>
      <c r="N56" s="355" t="s">
        <v>428</v>
      </c>
      <c r="O56" s="441">
        <f t="shared" si="1"/>
        <v>12</v>
      </c>
      <c r="P56" s="1061">
        <f>IFERROR(_xlfn.RANK.EQ(O56,$O$11:$O$57,0)+COUNTIF(O$11:O56,O56)-1,"-")</f>
        <v>17</v>
      </c>
      <c r="Q56" s="1061"/>
      <c r="R56" s="1059" t="str">
        <f t="shared" si="2"/>
        <v>-</v>
      </c>
      <c r="S56" s="1059" t="str">
        <f t="shared" si="3"/>
        <v>-</v>
      </c>
      <c r="T56" s="1059" t="str">
        <f t="shared" si="4"/>
        <v>-</v>
      </c>
      <c r="U56" s="441">
        <f t="shared" si="0"/>
        <v>4</v>
      </c>
      <c r="V56" s="1063">
        <f>IFERROR(_xlfn.RANK.EQ(U56,$U$11:$U$57,0)+COUNTIF(U$11:U56,U56)-1,"-")</f>
        <v>20</v>
      </c>
      <c r="W56" s="1063"/>
      <c r="X56" s="442" t="str">
        <f t="shared" si="5"/>
        <v>-</v>
      </c>
      <c r="Y56" s="442" t="str">
        <f t="shared" si="6"/>
        <v>-</v>
      </c>
      <c r="Z56" s="442" t="str">
        <f t="shared" si="7"/>
        <v>-</v>
      </c>
      <c r="AA56" s="1064">
        <f t="shared" si="8"/>
        <v>35</v>
      </c>
      <c r="AB56" s="1065">
        <f>IFERROR(_xlfn.RANK.EQ(AA56,$AA$11:$AA$57,0)+COUNTIF(AA$11:AA56,AA56)-1,"-")</f>
        <v>22</v>
      </c>
      <c r="AC56" s="1066"/>
      <c r="AD56" s="1067" t="str">
        <f t="shared" si="9"/>
        <v>-</v>
      </c>
      <c r="AE56" s="1067" t="str">
        <f t="shared" si="10"/>
        <v>-</v>
      </c>
      <c r="AF56" s="1068" t="str">
        <f t="shared" si="11"/>
        <v>-</v>
      </c>
    </row>
    <row r="57" spans="1:32" ht="11.65" customHeight="1">
      <c r="A57" s="426" t="s">
        <v>172</v>
      </c>
      <c r="B57" s="443" t="s">
        <v>888</v>
      </c>
      <c r="C57" s="444" t="s">
        <v>888</v>
      </c>
      <c r="D57" s="444" t="s">
        <v>888</v>
      </c>
      <c r="E57" s="438" t="s">
        <v>888</v>
      </c>
      <c r="F57" s="439" t="s">
        <v>888</v>
      </c>
      <c r="G57" s="439" t="s">
        <v>888</v>
      </c>
      <c r="H57" s="440" t="s">
        <v>888</v>
      </c>
      <c r="I57" s="439" t="s">
        <v>888</v>
      </c>
      <c r="J57" s="439" t="s">
        <v>888</v>
      </c>
      <c r="K57" s="439">
        <v>24</v>
      </c>
      <c r="M57" s="351">
        <v>47</v>
      </c>
      <c r="N57" s="355" t="s">
        <v>429</v>
      </c>
      <c r="O57" s="812" t="str">
        <f t="shared" si="1"/>
        <v>-</v>
      </c>
      <c r="P57" s="1062" t="str">
        <f>IFERROR(_xlfn.RANK.EQ(O57,$O$11:$O$57,0)+COUNTIF(O$11:O57,O57)-1,"-")</f>
        <v>-</v>
      </c>
      <c r="Q57" s="1062"/>
      <c r="R57" s="813" t="str">
        <f t="shared" si="2"/>
        <v>-</v>
      </c>
      <c r="S57" s="813" t="str">
        <f t="shared" si="3"/>
        <v>-</v>
      </c>
      <c r="T57" s="813" t="str">
        <f t="shared" si="4"/>
        <v>-</v>
      </c>
      <c r="U57" s="812" t="str">
        <f t="shared" si="0"/>
        <v>-</v>
      </c>
      <c r="V57" s="1062" t="str">
        <f>IFERROR(_xlfn.RANK.EQ(U57,$U$11:$U$57,0)+COUNTIF(U$11:U57,U57)-1,"-")</f>
        <v>-</v>
      </c>
      <c r="W57" s="1062"/>
      <c r="X57" s="813" t="str">
        <f t="shared" si="5"/>
        <v>-</v>
      </c>
      <c r="Y57" s="813" t="str">
        <f t="shared" si="6"/>
        <v>-</v>
      </c>
      <c r="Z57" s="813" t="str">
        <f t="shared" si="7"/>
        <v>-</v>
      </c>
      <c r="AA57" s="1072" t="str">
        <f t="shared" si="8"/>
        <v>-</v>
      </c>
      <c r="AB57" s="1073" t="str">
        <f>IFERROR(_xlfn.RANK.EQ(AA57,$AA$11:$AA$57,0)+COUNTIF(AA$11:AA57,AA57)-1,"-")</f>
        <v>-</v>
      </c>
      <c r="AC57" s="1074"/>
      <c r="AD57" s="1075" t="str">
        <f t="shared" si="9"/>
        <v>-</v>
      </c>
      <c r="AE57" s="1075" t="str">
        <f t="shared" si="10"/>
        <v>-</v>
      </c>
      <c r="AF57" s="1076" t="str">
        <f t="shared" si="11"/>
        <v>-</v>
      </c>
    </row>
    <row r="58" spans="1:32" ht="11.65" customHeight="1">
      <c r="A58" s="426" t="s">
        <v>176</v>
      </c>
      <c r="B58" s="443" t="s">
        <v>888</v>
      </c>
      <c r="C58" s="444" t="s">
        <v>888</v>
      </c>
      <c r="D58" s="444" t="s">
        <v>888</v>
      </c>
      <c r="E58" s="438" t="s">
        <v>888</v>
      </c>
      <c r="F58" s="439" t="s">
        <v>888</v>
      </c>
      <c r="G58" s="439" t="s">
        <v>888</v>
      </c>
      <c r="H58" s="440" t="s">
        <v>888</v>
      </c>
      <c r="I58" s="439" t="s">
        <v>888</v>
      </c>
      <c r="J58" s="439" t="s">
        <v>888</v>
      </c>
      <c r="K58" s="439">
        <v>29</v>
      </c>
    </row>
    <row r="59" spans="1:32" s="575" customFormat="1" ht="18.75" customHeight="1">
      <c r="A59" s="569" t="s">
        <v>175</v>
      </c>
      <c r="B59" s="570" t="s">
        <v>145</v>
      </c>
      <c r="C59" s="571" t="s">
        <v>145</v>
      </c>
      <c r="D59" s="571" t="s">
        <v>145</v>
      </c>
      <c r="E59" s="572" t="s">
        <v>145</v>
      </c>
      <c r="F59" s="573" t="s">
        <v>1061</v>
      </c>
      <c r="G59" s="573" t="s">
        <v>1061</v>
      </c>
      <c r="H59" s="574" t="s">
        <v>145</v>
      </c>
      <c r="I59" s="573" t="s">
        <v>1061</v>
      </c>
      <c r="J59" s="573" t="s">
        <v>1061</v>
      </c>
      <c r="K59" s="573" t="s">
        <v>859</v>
      </c>
    </row>
    <row r="60" spans="1:32" ht="11.65" customHeight="1">
      <c r="A60" s="426" t="s">
        <v>173</v>
      </c>
      <c r="B60" s="443" t="s">
        <v>888</v>
      </c>
      <c r="C60" s="444" t="s">
        <v>888</v>
      </c>
      <c r="D60" s="444" t="s">
        <v>888</v>
      </c>
      <c r="E60" s="438" t="s">
        <v>888</v>
      </c>
      <c r="F60" s="439" t="s">
        <v>888</v>
      </c>
      <c r="G60" s="439" t="s">
        <v>888</v>
      </c>
      <c r="H60" s="440" t="s">
        <v>888</v>
      </c>
      <c r="I60" s="439" t="s">
        <v>888</v>
      </c>
      <c r="J60" s="439" t="s">
        <v>888</v>
      </c>
      <c r="K60" s="439">
        <v>46</v>
      </c>
    </row>
    <row r="61" spans="1:32" ht="11.65" customHeight="1">
      <c r="A61" s="426" t="s">
        <v>148</v>
      </c>
      <c r="B61" s="443" t="s">
        <v>888</v>
      </c>
      <c r="C61" s="444" t="s">
        <v>888</v>
      </c>
      <c r="D61" s="444" t="s">
        <v>888</v>
      </c>
      <c r="E61" s="438" t="s">
        <v>888</v>
      </c>
      <c r="F61" s="439" t="s">
        <v>888</v>
      </c>
      <c r="G61" s="439" t="s">
        <v>888</v>
      </c>
      <c r="H61" s="440" t="s">
        <v>888</v>
      </c>
      <c r="I61" s="439" t="s">
        <v>888</v>
      </c>
      <c r="J61" s="439" t="s">
        <v>888</v>
      </c>
      <c r="K61" s="439">
        <v>41</v>
      </c>
    </row>
    <row r="62" spans="1:32" ht="11.65" customHeight="1">
      <c r="A62" s="426" t="s">
        <v>182</v>
      </c>
      <c r="B62" s="443" t="s">
        <v>145</v>
      </c>
      <c r="C62" s="444" t="s">
        <v>145</v>
      </c>
      <c r="D62" s="444" t="s">
        <v>145</v>
      </c>
      <c r="E62" s="438" t="s">
        <v>145</v>
      </c>
      <c r="F62" s="439" t="s">
        <v>1061</v>
      </c>
      <c r="G62" s="439" t="s">
        <v>1061</v>
      </c>
      <c r="H62" s="440" t="s">
        <v>145</v>
      </c>
      <c r="I62" s="439" t="s">
        <v>1061</v>
      </c>
      <c r="J62" s="439" t="s">
        <v>1061</v>
      </c>
      <c r="K62" s="439" t="s">
        <v>145</v>
      </c>
    </row>
    <row r="63" spans="1:32" s="575" customFormat="1" ht="18.75" customHeight="1">
      <c r="A63" s="569" t="s">
        <v>142</v>
      </c>
      <c r="B63" s="570">
        <v>18</v>
      </c>
      <c r="C63" s="571">
        <v>122</v>
      </c>
      <c r="D63" s="571">
        <v>22</v>
      </c>
      <c r="E63" s="572">
        <v>-3</v>
      </c>
      <c r="F63" s="573">
        <v>86</v>
      </c>
      <c r="G63" s="573">
        <v>111</v>
      </c>
      <c r="H63" s="574">
        <v>-1</v>
      </c>
      <c r="I63" s="573">
        <v>96</v>
      </c>
      <c r="J63" s="573">
        <v>97</v>
      </c>
      <c r="K63" s="573">
        <v>126</v>
      </c>
    </row>
    <row r="64" spans="1:32" ht="11.65" customHeight="1">
      <c r="A64" s="426" t="s">
        <v>144</v>
      </c>
      <c r="B64" s="443">
        <v>43</v>
      </c>
      <c r="C64" s="444">
        <v>60</v>
      </c>
      <c r="D64" s="444">
        <v>26</v>
      </c>
      <c r="E64" s="438">
        <v>-10</v>
      </c>
      <c r="F64" s="439">
        <v>81</v>
      </c>
      <c r="G64" s="439">
        <v>97</v>
      </c>
      <c r="H64" s="440">
        <v>-7</v>
      </c>
      <c r="I64" s="439">
        <v>79</v>
      </c>
      <c r="J64" s="439">
        <v>65</v>
      </c>
      <c r="K64" s="439">
        <v>93</v>
      </c>
    </row>
    <row r="65" spans="1:11" ht="11.65" customHeight="1">
      <c r="A65" s="426" t="s">
        <v>139</v>
      </c>
      <c r="B65" s="443">
        <v>6</v>
      </c>
      <c r="C65" s="444">
        <v>48</v>
      </c>
      <c r="D65" s="444">
        <v>3</v>
      </c>
      <c r="E65" s="438">
        <v>0</v>
      </c>
      <c r="F65" s="439">
        <v>100</v>
      </c>
      <c r="G65" s="439">
        <v>102</v>
      </c>
      <c r="H65" s="440">
        <v>0</v>
      </c>
      <c r="I65" s="439">
        <v>100</v>
      </c>
      <c r="J65" s="439">
        <v>109</v>
      </c>
      <c r="K65" s="439">
        <v>44</v>
      </c>
    </row>
    <row r="66" spans="1:11" ht="11.65" customHeight="1">
      <c r="A66" s="426" t="s">
        <v>151</v>
      </c>
      <c r="B66" s="443">
        <v>33</v>
      </c>
      <c r="C66" s="444">
        <v>58</v>
      </c>
      <c r="D66" s="444">
        <v>19</v>
      </c>
      <c r="E66" s="438">
        <v>-5</v>
      </c>
      <c r="F66" s="439">
        <v>87</v>
      </c>
      <c r="G66" s="439">
        <v>78</v>
      </c>
      <c r="H66" s="440">
        <v>-9</v>
      </c>
      <c r="I66" s="439">
        <v>68</v>
      </c>
      <c r="J66" s="439">
        <v>85</v>
      </c>
      <c r="K66" s="439">
        <v>68</v>
      </c>
    </row>
    <row r="67" spans="1:11" ht="11.65" customHeight="1">
      <c r="A67" s="426" t="s">
        <v>166</v>
      </c>
      <c r="B67" s="443">
        <v>26</v>
      </c>
      <c r="C67" s="444">
        <v>43</v>
      </c>
      <c r="D67" s="444">
        <v>11</v>
      </c>
      <c r="E67" s="438">
        <v>2</v>
      </c>
      <c r="F67" s="439">
        <v>108</v>
      </c>
      <c r="G67" s="439">
        <v>113</v>
      </c>
      <c r="H67" s="440">
        <v>2</v>
      </c>
      <c r="I67" s="439">
        <v>122</v>
      </c>
      <c r="J67" s="439">
        <v>88</v>
      </c>
      <c r="K67" s="439">
        <v>49</v>
      </c>
    </row>
    <row r="68" spans="1:11" ht="11.65" customHeight="1">
      <c r="A68" s="426" t="s">
        <v>159</v>
      </c>
      <c r="B68" s="443">
        <v>2</v>
      </c>
      <c r="C68" s="444">
        <v>36</v>
      </c>
      <c r="D68" s="444">
        <v>1</v>
      </c>
      <c r="E68" s="438">
        <v>-1</v>
      </c>
      <c r="F68" s="439">
        <v>67</v>
      </c>
      <c r="G68" s="439">
        <v>43</v>
      </c>
      <c r="H68" s="440">
        <v>-2</v>
      </c>
      <c r="I68" s="439">
        <v>33</v>
      </c>
      <c r="J68" s="439">
        <v>46</v>
      </c>
      <c r="K68" s="439">
        <v>78</v>
      </c>
    </row>
    <row r="69" spans="1:11" ht="11.65" customHeight="1">
      <c r="A69" s="426" t="s">
        <v>140</v>
      </c>
      <c r="B69" s="443">
        <v>12</v>
      </c>
      <c r="C69" s="444">
        <v>35</v>
      </c>
      <c r="D69" s="444">
        <v>4</v>
      </c>
      <c r="E69" s="438">
        <v>1</v>
      </c>
      <c r="F69" s="439">
        <v>109</v>
      </c>
      <c r="G69" s="439">
        <v>78</v>
      </c>
      <c r="H69" s="440">
        <v>-1</v>
      </c>
      <c r="I69" s="439">
        <v>80</v>
      </c>
      <c r="J69" s="439">
        <v>52</v>
      </c>
      <c r="K69" s="439">
        <v>67</v>
      </c>
    </row>
    <row r="70" spans="1:11" ht="11.65" customHeight="1">
      <c r="A70" s="426" t="s">
        <v>1075</v>
      </c>
      <c r="B70" s="443" t="s">
        <v>145</v>
      </c>
      <c r="C70" s="444" t="s">
        <v>145</v>
      </c>
      <c r="D70" s="444" t="s">
        <v>145</v>
      </c>
      <c r="E70" s="438" t="s">
        <v>145</v>
      </c>
      <c r="F70" s="439" t="s">
        <v>1061</v>
      </c>
      <c r="G70" s="439" t="s">
        <v>1061</v>
      </c>
      <c r="H70" s="440" t="s">
        <v>145</v>
      </c>
      <c r="I70" s="439" t="s">
        <v>1061</v>
      </c>
      <c r="J70" s="439" t="s">
        <v>1061</v>
      </c>
      <c r="K70" s="439" t="s">
        <v>145</v>
      </c>
    </row>
    <row r="71" spans="1:11" ht="11.65" customHeight="1">
      <c r="A71" s="426" t="s">
        <v>1077</v>
      </c>
      <c r="B71" s="443">
        <v>59</v>
      </c>
      <c r="C71" s="444">
        <v>76</v>
      </c>
      <c r="D71" s="444">
        <v>45</v>
      </c>
      <c r="E71" s="438">
        <v>4</v>
      </c>
      <c r="F71" s="439">
        <v>107</v>
      </c>
      <c r="G71" s="439">
        <v>117</v>
      </c>
      <c r="H71" s="440">
        <v>9</v>
      </c>
      <c r="I71" s="439">
        <v>125</v>
      </c>
      <c r="J71" s="439">
        <v>100</v>
      </c>
      <c r="K71" s="439">
        <v>76</v>
      </c>
    </row>
    <row r="72" spans="1:11" ht="11.65" customHeight="1">
      <c r="A72" s="426" t="s">
        <v>1078</v>
      </c>
      <c r="B72" s="443">
        <v>57</v>
      </c>
      <c r="C72" s="444">
        <v>72</v>
      </c>
      <c r="D72" s="444">
        <v>41</v>
      </c>
      <c r="E72" s="438" t="s">
        <v>888</v>
      </c>
      <c r="F72" s="439" t="s">
        <v>888</v>
      </c>
      <c r="G72" s="439">
        <v>136</v>
      </c>
      <c r="H72" s="440" t="s">
        <v>888</v>
      </c>
      <c r="I72" s="439" t="s">
        <v>888</v>
      </c>
      <c r="J72" s="439">
        <v>129</v>
      </c>
      <c r="K72" s="439">
        <v>56</v>
      </c>
    </row>
    <row r="73" spans="1:11" ht="11.65" customHeight="1">
      <c r="A73" s="426" t="s">
        <v>1079</v>
      </c>
      <c r="B73" s="443" t="s">
        <v>888</v>
      </c>
      <c r="C73" s="444">
        <v>26</v>
      </c>
      <c r="D73" s="444" t="s">
        <v>888</v>
      </c>
      <c r="E73" s="438" t="s">
        <v>888</v>
      </c>
      <c r="F73" s="439" t="s">
        <v>888</v>
      </c>
      <c r="G73" s="439">
        <v>79</v>
      </c>
      <c r="H73" s="440" t="s">
        <v>888</v>
      </c>
      <c r="I73" s="439" t="s">
        <v>888</v>
      </c>
      <c r="J73" s="439" t="s">
        <v>1061</v>
      </c>
      <c r="K73" s="439" t="s">
        <v>859</v>
      </c>
    </row>
    <row r="74" spans="1:11" ht="11.65" customHeight="1">
      <c r="A74" s="814"/>
      <c r="B74" s="815"/>
      <c r="C74" s="816"/>
      <c r="D74" s="816"/>
      <c r="E74" s="817"/>
      <c r="F74" s="817"/>
      <c r="G74" s="817"/>
      <c r="H74" s="817"/>
      <c r="I74" s="817"/>
      <c r="J74" s="816"/>
      <c r="K74" s="817"/>
    </row>
    <row r="75" spans="1:11" ht="11.65" customHeight="1"/>
    <row r="76" spans="1:11" ht="11.65" customHeight="1">
      <c r="A76" s="1261" t="s">
        <v>1080</v>
      </c>
      <c r="B76" s="1261"/>
      <c r="C76" s="1261"/>
      <c r="D76" s="1261"/>
      <c r="E76" s="1261"/>
      <c r="F76" s="1261"/>
      <c r="G76" s="1261"/>
      <c r="H76" s="1261"/>
      <c r="I76" s="1261"/>
      <c r="J76" s="1261"/>
      <c r="K76" s="1261"/>
    </row>
    <row r="77" spans="1:11" ht="11.65" customHeight="1">
      <c r="A77" s="1261"/>
      <c r="B77" s="1261"/>
      <c r="C77" s="1261"/>
      <c r="D77" s="1261"/>
      <c r="E77" s="1261"/>
      <c r="F77" s="1261"/>
      <c r="G77" s="1261"/>
      <c r="H77" s="1261"/>
      <c r="I77" s="1261"/>
      <c r="J77" s="1261"/>
      <c r="K77" s="1261"/>
    </row>
    <row r="78" spans="1:11" ht="11.65" customHeight="1">
      <c r="A78" s="1261" t="s">
        <v>1081</v>
      </c>
      <c r="B78" s="1261"/>
      <c r="C78" s="1261"/>
      <c r="D78" s="1261"/>
      <c r="E78" s="1261"/>
      <c r="F78" s="1261"/>
      <c r="G78" s="1261"/>
      <c r="H78" s="1261"/>
      <c r="I78" s="1261"/>
      <c r="J78" s="1261"/>
      <c r="K78" s="1261"/>
    </row>
    <row r="79" spans="1:11" ht="11.65" customHeight="1">
      <c r="A79" s="1261"/>
      <c r="B79" s="1261"/>
      <c r="C79" s="1261"/>
      <c r="D79" s="1261"/>
      <c r="E79" s="1261"/>
      <c r="F79" s="1261"/>
      <c r="G79" s="1261"/>
      <c r="H79" s="1261"/>
      <c r="I79" s="1261"/>
      <c r="J79" s="1261"/>
      <c r="K79" s="1261"/>
    </row>
    <row r="80" spans="1:11" ht="11.65" customHeight="1">
      <c r="A80" s="296"/>
    </row>
    <row r="81" ht="11.65" customHeight="1"/>
    <row r="82" ht="11.65" customHeight="1"/>
    <row r="83" ht="5.25" customHeight="1"/>
    <row r="84" ht="6" customHeight="1"/>
    <row r="86" ht="31.5" customHeight="1"/>
  </sheetData>
  <autoFilter ref="N9:V57" xr:uid="{00000000-0001-0000-0100-000000000000}"/>
  <mergeCells count="15">
    <mergeCell ref="J5:K5"/>
    <mergeCell ref="E6:F6"/>
    <mergeCell ref="H6:I6"/>
    <mergeCell ref="J6:J7"/>
    <mergeCell ref="K6:K7"/>
    <mergeCell ref="A5:A7"/>
    <mergeCell ref="B5:B7"/>
    <mergeCell ref="C5:C7"/>
    <mergeCell ref="D5:D7"/>
    <mergeCell ref="E5:I5"/>
    <mergeCell ref="A76:K77"/>
    <mergeCell ref="A78:K79"/>
    <mergeCell ref="O10:T10"/>
    <mergeCell ref="U10:Z10"/>
    <mergeCell ref="AA10:AF10"/>
  </mergeCells>
  <phoneticPr fontId="4"/>
  <pageMargins left="0.59055118110236227" right="0.39370078740157483" top="0.31496062992125984" bottom="0.31496062992125984" header="0.19685039370078741" footer="0.19685039370078741"/>
  <pageSetup paperSize="9" scale="86" firstPageNumber="3" fitToWidth="0" fitToHeight="0" orientation="portrait" useFirstPageNumber="1" r:id="rId1"/>
  <headerFooter scaleWithDoc="0"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158D4-9BDC-4FAA-8D24-F68DD8ACCA06}">
  <sheetPr>
    <tabColor theme="5" tint="0.79998168889431442"/>
  </sheetPr>
  <dimension ref="A1:M206"/>
  <sheetViews>
    <sheetView zoomScaleNormal="100" workbookViewId="0">
      <pane xSplit="4" ySplit="8" topLeftCell="E113" activePane="bottomRight" state="frozen"/>
      <selection activeCell="F284" sqref="F284"/>
      <selection pane="topRight" activeCell="F284" sqref="F284"/>
      <selection pane="bottomLeft" activeCell="F284" sqref="F284"/>
      <selection pane="bottomRight" activeCell="F284" sqref="F284"/>
    </sheetView>
  </sheetViews>
  <sheetFormatPr defaultColWidth="8.75" defaultRowHeight="12" customHeight="1"/>
  <cols>
    <col min="1" max="1" width="5" style="51" customWidth="1"/>
    <col min="2" max="3" width="4.25" style="54" customWidth="1"/>
    <col min="4" max="4" width="10" style="54" bestFit="1" customWidth="1"/>
    <col min="5" max="9" width="8.75" style="51" customWidth="1"/>
    <col min="10" max="16384" width="8.75" style="51"/>
  </cols>
  <sheetData>
    <row r="1" spans="1:13" s="53" customFormat="1" ht="12" customHeight="1">
      <c r="B1" s="33" t="s">
        <v>873</v>
      </c>
      <c r="C1" s="33"/>
      <c r="D1" s="33"/>
      <c r="E1" s="297"/>
      <c r="F1" s="32"/>
      <c r="G1" s="32"/>
      <c r="H1" s="32"/>
      <c r="I1" s="34"/>
    </row>
    <row r="2" spans="1:13" s="53" customFormat="1" ht="12" customHeight="1">
      <c r="B2" s="593" t="s">
        <v>874</v>
      </c>
      <c r="C2" s="592"/>
      <c r="D2" s="33"/>
      <c r="E2" s="297"/>
      <c r="F2" s="32"/>
      <c r="G2" s="32"/>
      <c r="H2" s="32"/>
      <c r="I2" s="34"/>
    </row>
    <row r="3" spans="1:13" s="53" customFormat="1" ht="12" customHeight="1">
      <c r="B3" s="298" t="s">
        <v>1286</v>
      </c>
      <c r="C3" s="33"/>
      <c r="D3" s="33"/>
      <c r="E3" s="297"/>
      <c r="F3" s="32"/>
      <c r="G3" s="32"/>
      <c r="H3" s="32"/>
      <c r="I3" s="34"/>
    </row>
    <row r="4" spans="1:13" s="53" customFormat="1" ht="12" customHeight="1">
      <c r="B4" s="33" t="s">
        <v>134</v>
      </c>
      <c r="C4" s="33"/>
      <c r="D4" s="33"/>
      <c r="E4" s="298"/>
      <c r="F4" s="298"/>
      <c r="G4" s="36"/>
      <c r="H4" s="36"/>
      <c r="I4" s="298"/>
    </row>
    <row r="5" spans="1:13" s="53" customFormat="1" ht="12" customHeight="1">
      <c r="B5" s="299" t="s">
        <v>876</v>
      </c>
      <c r="C5" s="299" t="s">
        <v>877</v>
      </c>
      <c r="D5" s="300" t="s">
        <v>577</v>
      </c>
      <c r="E5" s="188" t="s">
        <v>878</v>
      </c>
      <c r="F5" s="188" t="s">
        <v>879</v>
      </c>
      <c r="G5" s="189"/>
      <c r="H5" s="190"/>
      <c r="I5" s="365" t="s">
        <v>880</v>
      </c>
    </row>
    <row r="6" spans="1:13" s="53" customFormat="1" ht="12" customHeight="1">
      <c r="B6" s="303" t="s">
        <v>881</v>
      </c>
      <c r="C6" s="303" t="s">
        <v>882</v>
      </c>
      <c r="D6" s="304"/>
      <c r="E6" s="191"/>
      <c r="F6" s="191" t="s">
        <v>883</v>
      </c>
      <c r="G6" s="767"/>
      <c r="H6" s="768"/>
      <c r="I6" s="366"/>
    </row>
    <row r="7" spans="1:13" s="53" customFormat="1" ht="12" customHeight="1">
      <c r="B7" s="306" t="s">
        <v>884</v>
      </c>
      <c r="C7" s="306" t="s">
        <v>884</v>
      </c>
      <c r="D7" s="307"/>
      <c r="E7" s="778"/>
      <c r="F7" s="192"/>
      <c r="G7" s="144" t="s">
        <v>928</v>
      </c>
      <c r="H7" s="144" t="s">
        <v>929</v>
      </c>
      <c r="I7" s="798"/>
      <c r="K7" s="1126" t="s">
        <v>843</v>
      </c>
      <c r="L7" s="1126" t="s">
        <v>885</v>
      </c>
      <c r="M7" s="1373" t="s">
        <v>886</v>
      </c>
    </row>
    <row r="8" spans="1:13" s="53" customFormat="1" ht="12" customHeight="1">
      <c r="B8" s="310"/>
      <c r="C8" s="310"/>
      <c r="D8" s="310"/>
      <c r="E8" s="297" t="s">
        <v>131</v>
      </c>
      <c r="F8" s="297" t="s">
        <v>840</v>
      </c>
      <c r="G8" s="193" t="s">
        <v>840</v>
      </c>
      <c r="H8" s="193" t="s">
        <v>840</v>
      </c>
      <c r="I8" s="297" t="s">
        <v>132</v>
      </c>
      <c r="K8" s="1126"/>
      <c r="L8" s="1126"/>
      <c r="M8" s="1127"/>
    </row>
    <row r="9" spans="1:13" ht="12" customHeight="1">
      <c r="A9" s="51">
        <v>1</v>
      </c>
      <c r="B9" s="52">
        <v>1</v>
      </c>
      <c r="C9" s="52">
        <v>100</v>
      </c>
      <c r="D9" s="52" t="s">
        <v>339</v>
      </c>
      <c r="E9" s="445" t="s">
        <v>145</v>
      </c>
      <c r="F9" s="445" t="s">
        <v>145</v>
      </c>
      <c r="G9" s="445" t="s">
        <v>145</v>
      </c>
      <c r="H9" s="445" t="s">
        <v>145</v>
      </c>
      <c r="I9" s="445" t="s">
        <v>145</v>
      </c>
      <c r="K9" s="86" t="str">
        <f>IFERROR(_xlfn.RANK.EQ(E9,$E$9:$E$187,0)+COUNTIF(E$9:E9,E9)-1,"-")</f>
        <v>-</v>
      </c>
      <c r="L9" s="86" t="str">
        <f>IFERROR(_xlfn.RANK.EQ(I9,$I$9:$I$187,0)+COUNTIF(I$9:I9,I9)-1,"-")</f>
        <v>-</v>
      </c>
      <c r="M9" s="87" t="str">
        <f>IFERROR(_xlfn.RANK.EQ(F9,$F$9:$F$187,0)+COUNTIF(F$9:F9,F9)-1,"-")</f>
        <v>-</v>
      </c>
    </row>
    <row r="10" spans="1:13" ht="12" customHeight="1">
      <c r="A10" s="51">
        <v>2</v>
      </c>
      <c r="B10" s="52">
        <v>1</v>
      </c>
      <c r="C10" s="52">
        <v>202</v>
      </c>
      <c r="D10" s="52" t="s">
        <v>316</v>
      </c>
      <c r="E10" s="445" t="s">
        <v>145</v>
      </c>
      <c r="F10" s="445" t="s">
        <v>145</v>
      </c>
      <c r="G10" s="445" t="s">
        <v>145</v>
      </c>
      <c r="H10" s="445" t="s">
        <v>145</v>
      </c>
      <c r="I10" s="445" t="s">
        <v>145</v>
      </c>
      <c r="K10" s="88" t="str">
        <f>IFERROR(_xlfn.RANK.EQ(E10,$E$9:$E$187,0)+COUNTIF(E$9:E10,E10)-1,"-")</f>
        <v>-</v>
      </c>
      <c r="L10" s="88" t="str">
        <f>IFERROR(_xlfn.RANK.EQ(I10,$I$9:$I$187,0)+COUNTIF(I$9:I10,I10)-1,"-")</f>
        <v>-</v>
      </c>
      <c r="M10" s="89" t="str">
        <f>IFERROR(_xlfn.RANK.EQ(F10,$F$9:$F$187,0)+COUNTIF(F$9:F10,F10)-1,"-")</f>
        <v>-</v>
      </c>
    </row>
    <row r="11" spans="1:13" ht="12" customHeight="1">
      <c r="A11" s="51">
        <v>3</v>
      </c>
      <c r="B11" s="52">
        <v>1</v>
      </c>
      <c r="C11" s="52">
        <v>203</v>
      </c>
      <c r="D11" s="52" t="s">
        <v>351</v>
      </c>
      <c r="E11" s="445" t="s">
        <v>145</v>
      </c>
      <c r="F11" s="445" t="s">
        <v>145</v>
      </c>
      <c r="G11" s="445" t="s">
        <v>145</v>
      </c>
      <c r="H11" s="445" t="s">
        <v>145</v>
      </c>
      <c r="I11" s="445" t="s">
        <v>145</v>
      </c>
      <c r="K11" s="88" t="str">
        <f>IFERROR(_xlfn.RANK.EQ(E11,$E$9:$E$187,0)+COUNTIF(E$9:E11,E11)-1,"-")</f>
        <v>-</v>
      </c>
      <c r="L11" s="88" t="str">
        <f>IFERROR(_xlfn.RANK.EQ(I11,$I$9:$I$187,0)+COUNTIF(I$9:I11,I11)-1,"-")</f>
        <v>-</v>
      </c>
      <c r="M11" s="89" t="str">
        <f>IFERROR(_xlfn.RANK.EQ(F11,$F$9:$F$187,0)+COUNTIF(F$9:F11,F11)-1,"-")</f>
        <v>-</v>
      </c>
    </row>
    <row r="12" spans="1:13" ht="12" customHeight="1">
      <c r="A12" s="51">
        <v>4</v>
      </c>
      <c r="B12" s="52">
        <v>1</v>
      </c>
      <c r="C12" s="52">
        <v>204</v>
      </c>
      <c r="D12" s="52" t="s">
        <v>199</v>
      </c>
      <c r="E12" s="445" t="s">
        <v>145</v>
      </c>
      <c r="F12" s="445" t="s">
        <v>145</v>
      </c>
      <c r="G12" s="445" t="s">
        <v>145</v>
      </c>
      <c r="H12" s="445" t="s">
        <v>145</v>
      </c>
      <c r="I12" s="445" t="s">
        <v>145</v>
      </c>
      <c r="K12" s="88" t="str">
        <f>IFERROR(_xlfn.RANK.EQ(E12,$E$9:$E$187,0)+COUNTIF(E$9:E12,E12)-1,"-")</f>
        <v>-</v>
      </c>
      <c r="L12" s="88" t="str">
        <f>IFERROR(_xlfn.RANK.EQ(I12,$I$9:$I$187,0)+COUNTIF(I$9:I12,I12)-1,"-")</f>
        <v>-</v>
      </c>
      <c r="M12" s="89" t="str">
        <f>IFERROR(_xlfn.RANK.EQ(F12,$F$9:$F$187,0)+COUNTIF(F$9:F12,F12)-1,"-")</f>
        <v>-</v>
      </c>
    </row>
    <row r="13" spans="1:13" ht="12" customHeight="1">
      <c r="A13" s="51">
        <v>5</v>
      </c>
      <c r="B13" s="52">
        <v>1</v>
      </c>
      <c r="C13" s="52">
        <v>205</v>
      </c>
      <c r="D13" s="52" t="s">
        <v>359</v>
      </c>
      <c r="E13" s="445" t="s">
        <v>145</v>
      </c>
      <c r="F13" s="445" t="s">
        <v>145</v>
      </c>
      <c r="G13" s="445" t="s">
        <v>145</v>
      </c>
      <c r="H13" s="445" t="s">
        <v>145</v>
      </c>
      <c r="I13" s="445" t="s">
        <v>145</v>
      </c>
      <c r="K13" s="88" t="str">
        <f>IFERROR(_xlfn.RANK.EQ(E13,$E$9:$E$187,0)+COUNTIF(E$9:E13,E13)-1,"-")</f>
        <v>-</v>
      </c>
      <c r="L13" s="88" t="str">
        <f>IFERROR(_xlfn.RANK.EQ(I13,$I$9:$I$187,0)+COUNTIF(I$9:I13,I13)-1,"-")</f>
        <v>-</v>
      </c>
      <c r="M13" s="89" t="str">
        <f>IFERROR(_xlfn.RANK.EQ(F13,$F$9:$F$187,0)+COUNTIF(F$9:F13,F13)-1,"-")</f>
        <v>-</v>
      </c>
    </row>
    <row r="14" spans="1:13" ht="12" customHeight="1">
      <c r="A14" s="51">
        <v>6</v>
      </c>
      <c r="B14" s="52">
        <v>1</v>
      </c>
      <c r="C14" s="52">
        <v>206</v>
      </c>
      <c r="D14" s="52" t="s">
        <v>300</v>
      </c>
      <c r="E14" s="445" t="s">
        <v>145</v>
      </c>
      <c r="F14" s="445" t="s">
        <v>145</v>
      </c>
      <c r="G14" s="445" t="s">
        <v>145</v>
      </c>
      <c r="H14" s="445" t="s">
        <v>145</v>
      </c>
      <c r="I14" s="445" t="s">
        <v>145</v>
      </c>
      <c r="K14" s="88" t="str">
        <f>IFERROR(_xlfn.RANK.EQ(E14,$E$9:$E$187,0)+COUNTIF(E$9:E14,E14)-1,"-")</f>
        <v>-</v>
      </c>
      <c r="L14" s="88" t="str">
        <f>IFERROR(_xlfn.RANK.EQ(I14,$I$9:$I$187,0)+COUNTIF(I$9:I14,I14)-1,"-")</f>
        <v>-</v>
      </c>
      <c r="M14" s="89" t="str">
        <f>IFERROR(_xlfn.RANK.EQ(F14,$F$9:$F$187,0)+COUNTIF(F$9:F14,F14)-1,"-")</f>
        <v>-</v>
      </c>
    </row>
    <row r="15" spans="1:13" ht="12" customHeight="1">
      <c r="A15" s="51">
        <v>7</v>
      </c>
      <c r="B15" s="52">
        <v>1</v>
      </c>
      <c r="C15" s="52">
        <v>207</v>
      </c>
      <c r="D15" s="52" t="s">
        <v>208</v>
      </c>
      <c r="E15" s="445" t="s">
        <v>888</v>
      </c>
      <c r="F15" s="445" t="s">
        <v>888</v>
      </c>
      <c r="G15" s="445" t="s">
        <v>145</v>
      </c>
      <c r="H15" s="445" t="s">
        <v>888</v>
      </c>
      <c r="I15" s="445" t="s">
        <v>888</v>
      </c>
      <c r="K15" s="88" t="str">
        <f>IFERROR(_xlfn.RANK.EQ(E15,$E$9:$E$187,0)+COUNTIF(E$9:E15,E15)-1,"-")</f>
        <v>-</v>
      </c>
      <c r="L15" s="88" t="str">
        <f>IFERROR(_xlfn.RANK.EQ(I15,$I$9:$I$187,0)+COUNTIF(I$9:I15,I15)-1,"-")</f>
        <v>-</v>
      </c>
      <c r="M15" s="89" t="str">
        <f>IFERROR(_xlfn.RANK.EQ(F15,$F$9:$F$187,0)+COUNTIF(F$9:F15,F15)-1,"-")</f>
        <v>-</v>
      </c>
    </row>
    <row r="16" spans="1:13" ht="12" customHeight="1">
      <c r="A16" s="51">
        <v>8</v>
      </c>
      <c r="B16" s="52">
        <v>1</v>
      </c>
      <c r="C16" s="52">
        <v>208</v>
      </c>
      <c r="D16" s="52" t="s">
        <v>214</v>
      </c>
      <c r="E16" s="445" t="s">
        <v>145</v>
      </c>
      <c r="F16" s="445" t="s">
        <v>145</v>
      </c>
      <c r="G16" s="445" t="s">
        <v>145</v>
      </c>
      <c r="H16" s="445" t="s">
        <v>145</v>
      </c>
      <c r="I16" s="445" t="s">
        <v>145</v>
      </c>
      <c r="K16" s="88" t="str">
        <f>IFERROR(_xlfn.RANK.EQ(E16,$E$9:$E$187,0)+COUNTIF(E$9:E16,E16)-1,"-")</f>
        <v>-</v>
      </c>
      <c r="L16" s="88" t="str">
        <f>IFERROR(_xlfn.RANK.EQ(I16,$I$9:$I$187,0)+COUNTIF(I$9:I16,I16)-1,"-")</f>
        <v>-</v>
      </c>
      <c r="M16" s="89" t="str">
        <f>IFERROR(_xlfn.RANK.EQ(F16,$F$9:$F$187,0)+COUNTIF(F$9:F16,F16)-1,"-")</f>
        <v>-</v>
      </c>
    </row>
    <row r="17" spans="1:13" ht="12" customHeight="1">
      <c r="A17" s="51">
        <v>9</v>
      </c>
      <c r="B17" s="52">
        <v>1</v>
      </c>
      <c r="C17" s="52">
        <v>209</v>
      </c>
      <c r="D17" s="52" t="s">
        <v>354</v>
      </c>
      <c r="E17" s="445" t="s">
        <v>145</v>
      </c>
      <c r="F17" s="445" t="s">
        <v>145</v>
      </c>
      <c r="G17" s="445" t="s">
        <v>145</v>
      </c>
      <c r="H17" s="445" t="s">
        <v>145</v>
      </c>
      <c r="I17" s="445" t="s">
        <v>145</v>
      </c>
      <c r="K17" s="88" t="str">
        <f>IFERROR(_xlfn.RANK.EQ(E17,$E$9:$E$187,0)+COUNTIF(E$9:E17,E17)-1,"-")</f>
        <v>-</v>
      </c>
      <c r="L17" s="88" t="str">
        <f>IFERROR(_xlfn.RANK.EQ(I17,$I$9:$I$187,0)+COUNTIF(I$9:I17,I17)-1,"-")</f>
        <v>-</v>
      </c>
      <c r="M17" s="89" t="str">
        <f>IFERROR(_xlfn.RANK.EQ(F17,$F$9:$F$187,0)+COUNTIF(F$9:F17,F17)-1,"-")</f>
        <v>-</v>
      </c>
    </row>
    <row r="18" spans="1:13" ht="12" customHeight="1">
      <c r="A18" s="51">
        <v>10</v>
      </c>
      <c r="B18" s="52">
        <v>1</v>
      </c>
      <c r="C18" s="52">
        <v>210</v>
      </c>
      <c r="D18" s="52" t="s">
        <v>198</v>
      </c>
      <c r="E18" s="445">
        <v>133</v>
      </c>
      <c r="F18" s="445">
        <v>341</v>
      </c>
      <c r="G18" s="445">
        <v>340</v>
      </c>
      <c r="H18" s="445">
        <v>353</v>
      </c>
      <c r="I18" s="445">
        <v>453</v>
      </c>
      <c r="K18" s="88">
        <f>IFERROR(_xlfn.RANK.EQ(E18,$E$9:$E$187,0)+COUNTIF(E$9:E18,E18)-1,"-")</f>
        <v>2</v>
      </c>
      <c r="L18" s="88">
        <f>IFERROR(_xlfn.RANK.EQ(I18,$I$9:$I$187,0)+COUNTIF(I$9:I18,I18)-1,"-")</f>
        <v>1</v>
      </c>
      <c r="M18" s="89">
        <f>IFERROR(_xlfn.RANK.EQ(F18,$F$9:$F$187,0)+COUNTIF(F$9:F18,F18)-1,"-")</f>
        <v>1</v>
      </c>
    </row>
    <row r="19" spans="1:13" ht="12" customHeight="1">
      <c r="A19" s="51">
        <v>11</v>
      </c>
      <c r="B19" s="52">
        <v>1</v>
      </c>
      <c r="C19" s="52">
        <v>211</v>
      </c>
      <c r="D19" s="52" t="s">
        <v>205</v>
      </c>
      <c r="E19" s="445" t="s">
        <v>145</v>
      </c>
      <c r="F19" s="445" t="s">
        <v>145</v>
      </c>
      <c r="G19" s="445" t="s">
        <v>145</v>
      </c>
      <c r="H19" s="445" t="s">
        <v>145</v>
      </c>
      <c r="I19" s="445" t="s">
        <v>145</v>
      </c>
      <c r="K19" s="88" t="str">
        <f>IFERROR(_xlfn.RANK.EQ(E19,$E$9:$E$187,0)+COUNTIF(E$9:E19,E19)-1,"-")</f>
        <v>-</v>
      </c>
      <c r="L19" s="88" t="str">
        <f>IFERROR(_xlfn.RANK.EQ(I19,$I$9:$I$187,0)+COUNTIF(I$9:I19,I19)-1,"-")</f>
        <v>-</v>
      </c>
      <c r="M19" s="89" t="str">
        <f>IFERROR(_xlfn.RANK.EQ(F19,$F$9:$F$187,0)+COUNTIF(F$9:F19,F19)-1,"-")</f>
        <v>-</v>
      </c>
    </row>
    <row r="20" spans="1:13" ht="12" customHeight="1">
      <c r="A20" s="51">
        <v>12</v>
      </c>
      <c r="B20" s="52">
        <v>1</v>
      </c>
      <c r="C20" s="52">
        <v>212</v>
      </c>
      <c r="D20" s="52" t="s">
        <v>319</v>
      </c>
      <c r="E20" s="445" t="s">
        <v>145</v>
      </c>
      <c r="F20" s="445" t="s">
        <v>145</v>
      </c>
      <c r="G20" s="445" t="s">
        <v>145</v>
      </c>
      <c r="H20" s="445" t="s">
        <v>145</v>
      </c>
      <c r="I20" s="445" t="s">
        <v>145</v>
      </c>
      <c r="K20" s="88" t="str">
        <f>IFERROR(_xlfn.RANK.EQ(E20,$E$9:$E$187,0)+COUNTIF(E$9:E20,E20)-1,"-")</f>
        <v>-</v>
      </c>
      <c r="L20" s="88" t="str">
        <f>IFERROR(_xlfn.RANK.EQ(I20,$I$9:$I$187,0)+COUNTIF(I$9:I20,I20)-1,"-")</f>
        <v>-</v>
      </c>
      <c r="M20" s="89" t="str">
        <f>IFERROR(_xlfn.RANK.EQ(F20,$F$9:$F$187,0)+COUNTIF(F$9:F20,F20)-1,"-")</f>
        <v>-</v>
      </c>
    </row>
    <row r="21" spans="1:13" ht="12" customHeight="1">
      <c r="A21" s="51">
        <v>13</v>
      </c>
      <c r="B21" s="52">
        <v>1</v>
      </c>
      <c r="C21" s="52">
        <v>213</v>
      </c>
      <c r="D21" s="52" t="s">
        <v>348</v>
      </c>
      <c r="E21" s="445" t="s">
        <v>145</v>
      </c>
      <c r="F21" s="445" t="s">
        <v>145</v>
      </c>
      <c r="G21" s="445" t="s">
        <v>145</v>
      </c>
      <c r="H21" s="445" t="s">
        <v>145</v>
      </c>
      <c r="I21" s="445" t="s">
        <v>145</v>
      </c>
      <c r="K21" s="88" t="str">
        <f>IFERROR(_xlfn.RANK.EQ(E21,$E$9:$E$187,0)+COUNTIF(E$9:E21,E21)-1,"-")</f>
        <v>-</v>
      </c>
      <c r="L21" s="88" t="str">
        <f>IFERROR(_xlfn.RANK.EQ(I21,$I$9:$I$187,0)+COUNTIF(I$9:I21,I21)-1,"-")</f>
        <v>-</v>
      </c>
      <c r="M21" s="89" t="str">
        <f>IFERROR(_xlfn.RANK.EQ(F21,$F$9:$F$187,0)+COUNTIF(F$9:F21,F21)-1,"-")</f>
        <v>-</v>
      </c>
    </row>
    <row r="22" spans="1:13" ht="12" customHeight="1">
      <c r="A22" s="51">
        <v>14</v>
      </c>
      <c r="B22" s="52">
        <v>1</v>
      </c>
      <c r="C22" s="52">
        <v>214</v>
      </c>
      <c r="D22" s="52" t="s">
        <v>259</v>
      </c>
      <c r="E22" s="445" t="s">
        <v>145</v>
      </c>
      <c r="F22" s="445" t="s">
        <v>145</v>
      </c>
      <c r="G22" s="445" t="s">
        <v>145</v>
      </c>
      <c r="H22" s="445" t="s">
        <v>145</v>
      </c>
      <c r="I22" s="445" t="s">
        <v>145</v>
      </c>
      <c r="K22" s="88" t="str">
        <f>IFERROR(_xlfn.RANK.EQ(E22,$E$9:$E$187,0)+COUNTIF(E$9:E22,E22)-1,"-")</f>
        <v>-</v>
      </c>
      <c r="L22" s="88" t="str">
        <f>IFERROR(_xlfn.RANK.EQ(I22,$I$9:$I$187,0)+COUNTIF(I$9:I22,I22)-1,"-")</f>
        <v>-</v>
      </c>
      <c r="M22" s="89" t="str">
        <f>IFERROR(_xlfn.RANK.EQ(F22,$F$9:$F$187,0)+COUNTIF(F$9:F22,F22)-1,"-")</f>
        <v>-</v>
      </c>
    </row>
    <row r="23" spans="1:13" ht="12" customHeight="1">
      <c r="A23" s="51">
        <v>15</v>
      </c>
      <c r="B23" s="52">
        <v>1</v>
      </c>
      <c r="C23" s="52">
        <v>215</v>
      </c>
      <c r="D23" s="52" t="s">
        <v>227</v>
      </c>
      <c r="E23" s="445">
        <v>73</v>
      </c>
      <c r="F23" s="445">
        <v>293</v>
      </c>
      <c r="G23" s="445">
        <v>293</v>
      </c>
      <c r="H23" s="445">
        <v>298</v>
      </c>
      <c r="I23" s="445">
        <v>214</v>
      </c>
      <c r="K23" s="88">
        <f>IFERROR(_xlfn.RANK.EQ(E23,$E$9:$E$187,0)+COUNTIF(E$9:E23,E23)-1,"-")</f>
        <v>4</v>
      </c>
      <c r="L23" s="88">
        <f>IFERROR(_xlfn.RANK.EQ(I23,$I$9:$I$187,0)+COUNTIF(I$9:I23,I23)-1,"-")</f>
        <v>4</v>
      </c>
      <c r="M23" s="89">
        <f>IFERROR(_xlfn.RANK.EQ(F23,$F$9:$F$187,0)+COUNTIF(F$9:F23,F23)-1,"-")</f>
        <v>3</v>
      </c>
    </row>
    <row r="24" spans="1:13" ht="12" customHeight="1">
      <c r="A24" s="51">
        <v>16</v>
      </c>
      <c r="B24" s="52">
        <v>1</v>
      </c>
      <c r="C24" s="52">
        <v>216</v>
      </c>
      <c r="D24" s="52" t="s">
        <v>246</v>
      </c>
      <c r="E24" s="445" t="s">
        <v>145</v>
      </c>
      <c r="F24" s="445" t="s">
        <v>145</v>
      </c>
      <c r="G24" s="445" t="s">
        <v>145</v>
      </c>
      <c r="H24" s="445" t="s">
        <v>145</v>
      </c>
      <c r="I24" s="445" t="s">
        <v>145</v>
      </c>
      <c r="K24" s="88" t="str">
        <f>IFERROR(_xlfn.RANK.EQ(E24,$E$9:$E$187,0)+COUNTIF(E$9:E24,E24)-1,"-")</f>
        <v>-</v>
      </c>
      <c r="L24" s="88" t="str">
        <f>IFERROR(_xlfn.RANK.EQ(I24,$I$9:$I$187,0)+COUNTIF(I$9:I24,I24)-1,"-")</f>
        <v>-</v>
      </c>
      <c r="M24" s="89" t="str">
        <f>IFERROR(_xlfn.RANK.EQ(F24,$F$9:$F$187,0)+COUNTIF(F$9:F24,F24)-1,"-")</f>
        <v>-</v>
      </c>
    </row>
    <row r="25" spans="1:13" ht="12" customHeight="1">
      <c r="A25" s="51">
        <v>17</v>
      </c>
      <c r="B25" s="52">
        <v>1</v>
      </c>
      <c r="C25" s="52">
        <v>217</v>
      </c>
      <c r="D25" s="52" t="s">
        <v>215</v>
      </c>
      <c r="E25" s="445" t="s">
        <v>145</v>
      </c>
      <c r="F25" s="445" t="s">
        <v>145</v>
      </c>
      <c r="G25" s="445" t="s">
        <v>145</v>
      </c>
      <c r="H25" s="445" t="s">
        <v>145</v>
      </c>
      <c r="I25" s="445" t="s">
        <v>145</v>
      </c>
      <c r="K25" s="88" t="str">
        <f>IFERROR(_xlfn.RANK.EQ(E25,$E$9:$E$187,0)+COUNTIF(E$9:E25,E25)-1,"-")</f>
        <v>-</v>
      </c>
      <c r="L25" s="88" t="str">
        <f>IFERROR(_xlfn.RANK.EQ(I25,$I$9:$I$187,0)+COUNTIF(I$9:I25,I25)-1,"-")</f>
        <v>-</v>
      </c>
      <c r="M25" s="89" t="str">
        <f>IFERROR(_xlfn.RANK.EQ(F25,$F$9:$F$187,0)+COUNTIF(F$9:F25,F25)-1,"-")</f>
        <v>-</v>
      </c>
    </row>
    <row r="26" spans="1:13" ht="12" customHeight="1">
      <c r="A26" s="51">
        <v>18</v>
      </c>
      <c r="B26" s="52">
        <v>1</v>
      </c>
      <c r="C26" s="52">
        <v>218</v>
      </c>
      <c r="D26" s="52" t="s">
        <v>324</v>
      </c>
      <c r="E26" s="445" t="s">
        <v>145</v>
      </c>
      <c r="F26" s="445" t="s">
        <v>145</v>
      </c>
      <c r="G26" s="445" t="s">
        <v>145</v>
      </c>
      <c r="H26" s="445" t="s">
        <v>145</v>
      </c>
      <c r="I26" s="445" t="s">
        <v>145</v>
      </c>
      <c r="K26" s="88" t="str">
        <f>IFERROR(_xlfn.RANK.EQ(E26,$E$9:$E$187,0)+COUNTIF(E$9:E26,E26)-1,"-")</f>
        <v>-</v>
      </c>
      <c r="L26" s="88" t="str">
        <f>IFERROR(_xlfn.RANK.EQ(I26,$I$9:$I$187,0)+COUNTIF(I$9:I26,I26)-1,"-")</f>
        <v>-</v>
      </c>
      <c r="M26" s="89" t="str">
        <f>IFERROR(_xlfn.RANK.EQ(F26,$F$9:$F$187,0)+COUNTIF(F$9:F26,F26)-1,"-")</f>
        <v>-</v>
      </c>
    </row>
    <row r="27" spans="1:13" ht="12" customHeight="1">
      <c r="A27" s="51">
        <v>19</v>
      </c>
      <c r="B27" s="52">
        <v>1</v>
      </c>
      <c r="C27" s="52">
        <v>219</v>
      </c>
      <c r="D27" s="52" t="s">
        <v>321</v>
      </c>
      <c r="E27" s="445" t="s">
        <v>145</v>
      </c>
      <c r="F27" s="445" t="s">
        <v>145</v>
      </c>
      <c r="G27" s="445" t="s">
        <v>145</v>
      </c>
      <c r="H27" s="445" t="s">
        <v>145</v>
      </c>
      <c r="I27" s="445" t="s">
        <v>145</v>
      </c>
      <c r="K27" s="88" t="str">
        <f>IFERROR(_xlfn.RANK.EQ(E27,$E$9:$E$187,0)+COUNTIF(E$9:E27,E27)-1,"-")</f>
        <v>-</v>
      </c>
      <c r="L27" s="88" t="str">
        <f>IFERROR(_xlfn.RANK.EQ(I27,$I$9:$I$187,0)+COUNTIF(I$9:I27,I27)-1,"-")</f>
        <v>-</v>
      </c>
      <c r="M27" s="89" t="str">
        <f>IFERROR(_xlfn.RANK.EQ(F27,$F$9:$F$187,0)+COUNTIF(F$9:F27,F27)-1,"-")</f>
        <v>-</v>
      </c>
    </row>
    <row r="28" spans="1:13" ht="12" customHeight="1">
      <c r="A28" s="51">
        <v>20</v>
      </c>
      <c r="B28" s="52">
        <v>1</v>
      </c>
      <c r="C28" s="52">
        <v>220</v>
      </c>
      <c r="D28" s="52" t="s">
        <v>217</v>
      </c>
      <c r="E28" s="445" t="s">
        <v>888</v>
      </c>
      <c r="F28" s="445" t="s">
        <v>888</v>
      </c>
      <c r="G28" s="445" t="s">
        <v>888</v>
      </c>
      <c r="H28" s="445" t="s">
        <v>888</v>
      </c>
      <c r="I28" s="445" t="s">
        <v>888</v>
      </c>
      <c r="K28" s="88" t="str">
        <f>IFERROR(_xlfn.RANK.EQ(E28,$E$9:$E$187,0)+COUNTIF(E$9:E28,E28)-1,"-")</f>
        <v>-</v>
      </c>
      <c r="L28" s="88" t="str">
        <f>IFERROR(_xlfn.RANK.EQ(I28,$I$9:$I$187,0)+COUNTIF(I$9:I28,I28)-1,"-")</f>
        <v>-</v>
      </c>
      <c r="M28" s="89" t="str">
        <f>IFERROR(_xlfn.RANK.EQ(F28,$F$9:$F$187,0)+COUNTIF(F$9:F28,F28)-1,"-")</f>
        <v>-</v>
      </c>
    </row>
    <row r="29" spans="1:13" ht="12" customHeight="1">
      <c r="A29" s="51">
        <v>21</v>
      </c>
      <c r="B29" s="52">
        <v>1</v>
      </c>
      <c r="C29" s="52">
        <v>221</v>
      </c>
      <c r="D29" s="52" t="s">
        <v>228</v>
      </c>
      <c r="E29" s="445" t="s">
        <v>888</v>
      </c>
      <c r="F29" s="445" t="s">
        <v>888</v>
      </c>
      <c r="G29" s="445" t="s">
        <v>145</v>
      </c>
      <c r="H29" s="445" t="s">
        <v>888</v>
      </c>
      <c r="I29" s="445" t="s">
        <v>888</v>
      </c>
      <c r="K29" s="88" t="str">
        <f>IFERROR(_xlfn.RANK.EQ(E29,$E$9:$E$187,0)+COUNTIF(E$9:E29,E29)-1,"-")</f>
        <v>-</v>
      </c>
      <c r="L29" s="88" t="str">
        <f>IFERROR(_xlfn.RANK.EQ(I29,$I$9:$I$187,0)+COUNTIF(I$9:I29,I29)-1,"-")</f>
        <v>-</v>
      </c>
      <c r="M29" s="89" t="str">
        <f>IFERROR(_xlfn.RANK.EQ(F29,$F$9:$F$187,0)+COUNTIF(F$9:F29,F29)-1,"-")</f>
        <v>-</v>
      </c>
    </row>
    <row r="30" spans="1:13" ht="12" customHeight="1">
      <c r="A30" s="51">
        <v>22</v>
      </c>
      <c r="B30" s="52">
        <v>1</v>
      </c>
      <c r="C30" s="52">
        <v>222</v>
      </c>
      <c r="D30" s="52" t="s">
        <v>306</v>
      </c>
      <c r="E30" s="445" t="s">
        <v>145</v>
      </c>
      <c r="F30" s="445" t="s">
        <v>145</v>
      </c>
      <c r="G30" s="445" t="s">
        <v>145</v>
      </c>
      <c r="H30" s="445" t="s">
        <v>145</v>
      </c>
      <c r="I30" s="445" t="s">
        <v>145</v>
      </c>
      <c r="K30" s="88" t="str">
        <f>IFERROR(_xlfn.RANK.EQ(E30,$E$9:$E$187,0)+COUNTIF(E$9:E30,E30)-1,"-")</f>
        <v>-</v>
      </c>
      <c r="L30" s="88" t="str">
        <f>IFERROR(_xlfn.RANK.EQ(I30,$I$9:$I$187,0)+COUNTIF(I$9:I30,I30)-1,"-")</f>
        <v>-</v>
      </c>
      <c r="M30" s="89" t="str">
        <f>IFERROR(_xlfn.RANK.EQ(F30,$F$9:$F$187,0)+COUNTIF(F$9:F30,F30)-1,"-")</f>
        <v>-</v>
      </c>
    </row>
    <row r="31" spans="1:13" ht="12" customHeight="1">
      <c r="A31" s="51">
        <v>23</v>
      </c>
      <c r="B31" s="52">
        <v>1</v>
      </c>
      <c r="C31" s="52">
        <v>223</v>
      </c>
      <c r="D31" s="52" t="s">
        <v>309</v>
      </c>
      <c r="E31" s="445" t="s">
        <v>145</v>
      </c>
      <c r="F31" s="445" t="s">
        <v>145</v>
      </c>
      <c r="G31" s="445" t="s">
        <v>145</v>
      </c>
      <c r="H31" s="445" t="s">
        <v>145</v>
      </c>
      <c r="I31" s="445" t="s">
        <v>145</v>
      </c>
      <c r="K31" s="88" t="str">
        <f>IFERROR(_xlfn.RANK.EQ(E31,$E$9:$E$187,0)+COUNTIF(E$9:E31,E31)-1,"-")</f>
        <v>-</v>
      </c>
      <c r="L31" s="88" t="str">
        <f>IFERROR(_xlfn.RANK.EQ(I31,$I$9:$I$187,0)+COUNTIF(I$9:I31,I31)-1,"-")</f>
        <v>-</v>
      </c>
      <c r="M31" s="89" t="str">
        <f>IFERROR(_xlfn.RANK.EQ(F31,$F$9:$F$187,0)+COUNTIF(F$9:F31,F31)-1,"-")</f>
        <v>-</v>
      </c>
    </row>
    <row r="32" spans="1:13" ht="12" customHeight="1">
      <c r="A32" s="51">
        <v>24</v>
      </c>
      <c r="B32" s="52">
        <v>1</v>
      </c>
      <c r="C32" s="52">
        <v>224</v>
      </c>
      <c r="D32" s="52" t="s">
        <v>241</v>
      </c>
      <c r="E32" s="445" t="s">
        <v>888</v>
      </c>
      <c r="F32" s="445" t="s">
        <v>888</v>
      </c>
      <c r="G32" s="445" t="s">
        <v>888</v>
      </c>
      <c r="H32" s="445" t="s">
        <v>888</v>
      </c>
      <c r="I32" s="445" t="s">
        <v>888</v>
      </c>
      <c r="K32" s="88" t="str">
        <f>IFERROR(_xlfn.RANK.EQ(E32,$E$9:$E$187,0)+COUNTIF(E$9:E32,E32)-1,"-")</f>
        <v>-</v>
      </c>
      <c r="L32" s="88" t="str">
        <f>IFERROR(_xlfn.RANK.EQ(I32,$I$9:$I$187,0)+COUNTIF(I$9:I32,I32)-1,"-")</f>
        <v>-</v>
      </c>
      <c r="M32" s="89" t="str">
        <f>IFERROR(_xlfn.RANK.EQ(F32,$F$9:$F$187,0)+COUNTIF(F$9:F32,F32)-1,"-")</f>
        <v>-</v>
      </c>
    </row>
    <row r="33" spans="1:13" ht="12" customHeight="1">
      <c r="A33" s="51">
        <v>25</v>
      </c>
      <c r="B33" s="52">
        <v>1</v>
      </c>
      <c r="C33" s="52">
        <v>225</v>
      </c>
      <c r="D33" s="52" t="s">
        <v>209</v>
      </c>
      <c r="E33" s="445">
        <v>148</v>
      </c>
      <c r="F33" s="445">
        <v>280</v>
      </c>
      <c r="G33" s="445">
        <v>281</v>
      </c>
      <c r="H33" s="445">
        <v>279</v>
      </c>
      <c r="I33" s="445">
        <v>415</v>
      </c>
      <c r="K33" s="88">
        <f>IFERROR(_xlfn.RANK.EQ(E33,$E$9:$E$187,0)+COUNTIF(E$9:E33,E33)-1,"-")</f>
        <v>1</v>
      </c>
      <c r="L33" s="88">
        <f>IFERROR(_xlfn.RANK.EQ(I33,$I$9:$I$187,0)+COUNTIF(I$9:I33,I33)-1,"-")</f>
        <v>2</v>
      </c>
      <c r="M33" s="89">
        <f>IFERROR(_xlfn.RANK.EQ(F33,$F$9:$F$187,0)+COUNTIF(F$9:F33,F33)-1,"-")</f>
        <v>4</v>
      </c>
    </row>
    <row r="34" spans="1:13" ht="12" customHeight="1">
      <c r="A34" s="51">
        <v>26</v>
      </c>
      <c r="B34" s="52">
        <v>1</v>
      </c>
      <c r="C34" s="52">
        <v>226</v>
      </c>
      <c r="D34" s="52" t="s">
        <v>315</v>
      </c>
      <c r="E34" s="445" t="s">
        <v>145</v>
      </c>
      <c r="F34" s="445" t="s">
        <v>145</v>
      </c>
      <c r="G34" s="445" t="s">
        <v>145</v>
      </c>
      <c r="H34" s="445" t="s">
        <v>145</v>
      </c>
      <c r="I34" s="445" t="s">
        <v>145</v>
      </c>
      <c r="K34" s="88" t="str">
        <f>IFERROR(_xlfn.RANK.EQ(E34,$E$9:$E$187,0)+COUNTIF(E$9:E34,E34)-1,"-")</f>
        <v>-</v>
      </c>
      <c r="L34" s="88" t="str">
        <f>IFERROR(_xlfn.RANK.EQ(I34,$I$9:$I$187,0)+COUNTIF(I$9:I34,I34)-1,"-")</f>
        <v>-</v>
      </c>
      <c r="M34" s="89" t="str">
        <f>IFERROR(_xlfn.RANK.EQ(F34,$F$9:$F$187,0)+COUNTIF(F$9:F34,F34)-1,"-")</f>
        <v>-</v>
      </c>
    </row>
    <row r="35" spans="1:13" ht="12" customHeight="1">
      <c r="A35" s="51">
        <v>27</v>
      </c>
      <c r="B35" s="52">
        <v>1</v>
      </c>
      <c r="C35" s="52">
        <v>227</v>
      </c>
      <c r="D35" s="52" t="s">
        <v>370</v>
      </c>
      <c r="E35" s="445" t="s">
        <v>145</v>
      </c>
      <c r="F35" s="445" t="s">
        <v>145</v>
      </c>
      <c r="G35" s="445" t="s">
        <v>145</v>
      </c>
      <c r="H35" s="445" t="s">
        <v>145</v>
      </c>
      <c r="I35" s="445" t="s">
        <v>145</v>
      </c>
      <c r="K35" s="88" t="str">
        <f>IFERROR(_xlfn.RANK.EQ(E35,$E$9:$E$187,0)+COUNTIF(E$9:E35,E35)-1,"-")</f>
        <v>-</v>
      </c>
      <c r="L35" s="88" t="str">
        <f>IFERROR(_xlfn.RANK.EQ(I35,$I$9:$I$187,0)+COUNTIF(I$9:I35,I35)-1,"-")</f>
        <v>-</v>
      </c>
      <c r="M35" s="89" t="str">
        <f>IFERROR(_xlfn.RANK.EQ(F35,$F$9:$F$187,0)+COUNTIF(F$9:F35,F35)-1,"-")</f>
        <v>-</v>
      </c>
    </row>
    <row r="36" spans="1:13" ht="12" customHeight="1">
      <c r="A36" s="51">
        <v>28</v>
      </c>
      <c r="B36" s="52">
        <v>1</v>
      </c>
      <c r="C36" s="52">
        <v>228</v>
      </c>
      <c r="D36" s="52" t="s">
        <v>212</v>
      </c>
      <c r="E36" s="445" t="s">
        <v>145</v>
      </c>
      <c r="F36" s="445" t="s">
        <v>145</v>
      </c>
      <c r="G36" s="445" t="s">
        <v>145</v>
      </c>
      <c r="H36" s="445" t="s">
        <v>145</v>
      </c>
      <c r="I36" s="445" t="s">
        <v>145</v>
      </c>
      <c r="K36" s="88" t="str">
        <f>IFERROR(_xlfn.RANK.EQ(E36,$E$9:$E$187,0)+COUNTIF(E$9:E36,E36)-1,"-")</f>
        <v>-</v>
      </c>
      <c r="L36" s="88" t="str">
        <f>IFERROR(_xlfn.RANK.EQ(I36,$I$9:$I$187,0)+COUNTIF(I$9:I36,I36)-1,"-")</f>
        <v>-</v>
      </c>
      <c r="M36" s="89" t="str">
        <f>IFERROR(_xlfn.RANK.EQ(F36,$F$9:$F$187,0)+COUNTIF(F$9:F36,F36)-1,"-")</f>
        <v>-</v>
      </c>
    </row>
    <row r="37" spans="1:13" ht="12" customHeight="1">
      <c r="A37" s="51">
        <v>29</v>
      </c>
      <c r="B37" s="52">
        <v>1</v>
      </c>
      <c r="C37" s="52">
        <v>229</v>
      </c>
      <c r="D37" s="52" t="s">
        <v>250</v>
      </c>
      <c r="E37" s="445" t="s">
        <v>145</v>
      </c>
      <c r="F37" s="445" t="s">
        <v>145</v>
      </c>
      <c r="G37" s="445" t="s">
        <v>145</v>
      </c>
      <c r="H37" s="445" t="s">
        <v>145</v>
      </c>
      <c r="I37" s="445" t="s">
        <v>145</v>
      </c>
      <c r="K37" s="88" t="str">
        <f>IFERROR(_xlfn.RANK.EQ(E37,$E$9:$E$187,0)+COUNTIF(E$9:E37,E37)-1,"-")</f>
        <v>-</v>
      </c>
      <c r="L37" s="88" t="str">
        <f>IFERROR(_xlfn.RANK.EQ(I37,$I$9:$I$187,0)+COUNTIF(I$9:I37,I37)-1,"-")</f>
        <v>-</v>
      </c>
      <c r="M37" s="89" t="str">
        <f>IFERROR(_xlfn.RANK.EQ(F37,$F$9:$F$187,0)+COUNTIF(F$9:F37,F37)-1,"-")</f>
        <v>-</v>
      </c>
    </row>
    <row r="38" spans="1:13" ht="12" customHeight="1">
      <c r="A38" s="51">
        <v>30</v>
      </c>
      <c r="B38" s="52">
        <v>1</v>
      </c>
      <c r="C38" s="52">
        <v>230</v>
      </c>
      <c r="D38" s="52" t="s">
        <v>361</v>
      </c>
      <c r="E38" s="445" t="s">
        <v>145</v>
      </c>
      <c r="F38" s="445" t="s">
        <v>145</v>
      </c>
      <c r="G38" s="445" t="s">
        <v>145</v>
      </c>
      <c r="H38" s="445" t="s">
        <v>145</v>
      </c>
      <c r="I38" s="445" t="s">
        <v>145</v>
      </c>
      <c r="K38" s="88" t="str">
        <f>IFERROR(_xlfn.RANK.EQ(E38,$E$9:$E$187,0)+COUNTIF(E$9:E38,E38)-1,"-")</f>
        <v>-</v>
      </c>
      <c r="L38" s="88" t="str">
        <f>IFERROR(_xlfn.RANK.EQ(I38,$I$9:$I$187,0)+COUNTIF(I$9:I38,I38)-1,"-")</f>
        <v>-</v>
      </c>
      <c r="M38" s="89" t="str">
        <f>IFERROR(_xlfn.RANK.EQ(F38,$F$9:$F$187,0)+COUNTIF(F$9:F38,F38)-1,"-")</f>
        <v>-</v>
      </c>
    </row>
    <row r="39" spans="1:13" ht="12" customHeight="1">
      <c r="A39" s="51">
        <v>31</v>
      </c>
      <c r="B39" s="52">
        <v>1</v>
      </c>
      <c r="C39" s="52">
        <v>231</v>
      </c>
      <c r="D39" s="52" t="s">
        <v>279</v>
      </c>
      <c r="E39" s="445" t="s">
        <v>145</v>
      </c>
      <c r="F39" s="445" t="s">
        <v>145</v>
      </c>
      <c r="G39" s="445" t="s">
        <v>145</v>
      </c>
      <c r="H39" s="445" t="s">
        <v>145</v>
      </c>
      <c r="I39" s="445" t="s">
        <v>145</v>
      </c>
      <c r="K39" s="88" t="str">
        <f>IFERROR(_xlfn.RANK.EQ(E39,$E$9:$E$187,0)+COUNTIF(E$9:E39,E39)-1,"-")</f>
        <v>-</v>
      </c>
      <c r="L39" s="88" t="str">
        <f>IFERROR(_xlfn.RANK.EQ(I39,$I$9:$I$187,0)+COUNTIF(I$9:I39,I39)-1,"-")</f>
        <v>-</v>
      </c>
      <c r="M39" s="89" t="str">
        <f>IFERROR(_xlfn.RANK.EQ(F39,$F$9:$F$187,0)+COUNTIF(F$9:F39,F39)-1,"-")</f>
        <v>-</v>
      </c>
    </row>
    <row r="40" spans="1:13" ht="12" customHeight="1">
      <c r="A40" s="51">
        <v>32</v>
      </c>
      <c r="B40" s="52">
        <v>1</v>
      </c>
      <c r="C40" s="52">
        <v>233</v>
      </c>
      <c r="D40" s="52" t="s">
        <v>303</v>
      </c>
      <c r="E40" s="445" t="s">
        <v>145</v>
      </c>
      <c r="F40" s="445" t="s">
        <v>145</v>
      </c>
      <c r="G40" s="445" t="s">
        <v>145</v>
      </c>
      <c r="H40" s="445" t="s">
        <v>145</v>
      </c>
      <c r="I40" s="445" t="s">
        <v>145</v>
      </c>
      <c r="K40" s="88" t="str">
        <f>IFERROR(_xlfn.RANK.EQ(E40,$E$9:$E$187,0)+COUNTIF(E$9:E40,E40)-1,"-")</f>
        <v>-</v>
      </c>
      <c r="L40" s="88" t="str">
        <f>IFERROR(_xlfn.RANK.EQ(I40,$I$9:$I$187,0)+COUNTIF(I$9:I40,I40)-1,"-")</f>
        <v>-</v>
      </c>
      <c r="M40" s="89" t="str">
        <f>IFERROR(_xlfn.RANK.EQ(F40,$F$9:$F$187,0)+COUNTIF(F$9:F40,F40)-1,"-")</f>
        <v>-</v>
      </c>
    </row>
    <row r="41" spans="1:13" ht="12" customHeight="1">
      <c r="A41" s="51">
        <v>33</v>
      </c>
      <c r="B41" s="52">
        <v>1</v>
      </c>
      <c r="C41" s="52">
        <v>234</v>
      </c>
      <c r="D41" s="52" t="s">
        <v>311</v>
      </c>
      <c r="E41" s="445" t="s">
        <v>145</v>
      </c>
      <c r="F41" s="445" t="s">
        <v>145</v>
      </c>
      <c r="G41" s="445" t="s">
        <v>145</v>
      </c>
      <c r="H41" s="445" t="s">
        <v>145</v>
      </c>
      <c r="I41" s="445" t="s">
        <v>145</v>
      </c>
      <c r="K41" s="88" t="str">
        <f>IFERROR(_xlfn.RANK.EQ(E41,$E$9:$E$187,0)+COUNTIF(E$9:E41,E41)-1,"-")</f>
        <v>-</v>
      </c>
      <c r="L41" s="88" t="str">
        <f>IFERROR(_xlfn.RANK.EQ(I41,$I$9:$I$187,0)+COUNTIF(I$9:I41,I41)-1,"-")</f>
        <v>-</v>
      </c>
      <c r="M41" s="89" t="str">
        <f>IFERROR(_xlfn.RANK.EQ(F41,$F$9:$F$187,0)+COUNTIF(F$9:F41,F41)-1,"-")</f>
        <v>-</v>
      </c>
    </row>
    <row r="42" spans="1:13" ht="12" customHeight="1">
      <c r="A42" s="51">
        <v>34</v>
      </c>
      <c r="B42" s="52">
        <v>1</v>
      </c>
      <c r="C42" s="52">
        <v>235</v>
      </c>
      <c r="D42" s="52" t="s">
        <v>288</v>
      </c>
      <c r="E42" s="445" t="s">
        <v>888</v>
      </c>
      <c r="F42" s="445" t="s">
        <v>888</v>
      </c>
      <c r="G42" s="445" t="s">
        <v>145</v>
      </c>
      <c r="H42" s="445" t="s">
        <v>888</v>
      </c>
      <c r="I42" s="445" t="s">
        <v>888</v>
      </c>
      <c r="K42" s="88" t="str">
        <f>IFERROR(_xlfn.RANK.EQ(E42,$E$9:$E$187,0)+COUNTIF(E$9:E42,E42)-1,"-")</f>
        <v>-</v>
      </c>
      <c r="L42" s="88" t="str">
        <f>IFERROR(_xlfn.RANK.EQ(I42,$I$9:$I$187,0)+COUNTIF(I$9:I42,I42)-1,"-")</f>
        <v>-</v>
      </c>
      <c r="M42" s="89" t="str">
        <f>IFERROR(_xlfn.RANK.EQ(F42,$F$9:$F$187,0)+COUNTIF(F$9:F42,F42)-1,"-")</f>
        <v>-</v>
      </c>
    </row>
    <row r="43" spans="1:13" ht="12" customHeight="1">
      <c r="A43" s="51">
        <v>35</v>
      </c>
      <c r="B43" s="52">
        <v>1</v>
      </c>
      <c r="C43" s="52">
        <v>236</v>
      </c>
      <c r="D43" s="52" t="s">
        <v>304</v>
      </c>
      <c r="E43" s="445" t="s">
        <v>145</v>
      </c>
      <c r="F43" s="445" t="s">
        <v>145</v>
      </c>
      <c r="G43" s="445" t="s">
        <v>145</v>
      </c>
      <c r="H43" s="445" t="s">
        <v>145</v>
      </c>
      <c r="I43" s="445" t="s">
        <v>145</v>
      </c>
      <c r="K43" s="88" t="str">
        <f>IFERROR(_xlfn.RANK.EQ(E43,$E$9:$E$187,0)+COUNTIF(E$9:E43,E43)-1,"-")</f>
        <v>-</v>
      </c>
      <c r="L43" s="88" t="str">
        <f>IFERROR(_xlfn.RANK.EQ(I43,$I$9:$I$187,0)+COUNTIF(I$9:I43,I43)-1,"-")</f>
        <v>-</v>
      </c>
      <c r="M43" s="89" t="str">
        <f>IFERROR(_xlfn.RANK.EQ(F43,$F$9:$F$187,0)+COUNTIF(F$9:F43,F43)-1,"-")</f>
        <v>-</v>
      </c>
    </row>
    <row r="44" spans="1:13" ht="12" customHeight="1">
      <c r="A44" s="51">
        <v>36</v>
      </c>
      <c r="B44" s="52">
        <v>1</v>
      </c>
      <c r="C44" s="52">
        <v>303</v>
      </c>
      <c r="D44" s="52" t="s">
        <v>222</v>
      </c>
      <c r="E44" s="445">
        <v>26</v>
      </c>
      <c r="F44" s="445">
        <v>247</v>
      </c>
      <c r="G44" s="445">
        <v>245</v>
      </c>
      <c r="H44" s="445">
        <v>255</v>
      </c>
      <c r="I44" s="445">
        <v>63</v>
      </c>
      <c r="K44" s="88">
        <f>IFERROR(_xlfn.RANK.EQ(E44,$E$9:$E$187,0)+COUNTIF(E$9:E44,E44)-1,"-")</f>
        <v>9</v>
      </c>
      <c r="L44" s="88">
        <f>IFERROR(_xlfn.RANK.EQ(I44,$I$9:$I$187,0)+COUNTIF(I$9:I44,I44)-1,"-")</f>
        <v>9</v>
      </c>
      <c r="M44" s="89">
        <f>IFERROR(_xlfn.RANK.EQ(F44,$F$9:$F$187,0)+COUNTIF(F$9:F44,F44)-1,"-")</f>
        <v>7</v>
      </c>
    </row>
    <row r="45" spans="1:13" ht="12" customHeight="1">
      <c r="A45" s="51">
        <v>37</v>
      </c>
      <c r="B45" s="52">
        <v>1</v>
      </c>
      <c r="C45" s="52">
        <v>304</v>
      </c>
      <c r="D45" s="52" t="s">
        <v>252</v>
      </c>
      <c r="E45" s="445" t="s">
        <v>145</v>
      </c>
      <c r="F45" s="445" t="s">
        <v>145</v>
      </c>
      <c r="G45" s="445" t="s">
        <v>145</v>
      </c>
      <c r="H45" s="445" t="s">
        <v>145</v>
      </c>
      <c r="I45" s="445" t="s">
        <v>145</v>
      </c>
      <c r="K45" s="88" t="str">
        <f>IFERROR(_xlfn.RANK.EQ(E45,$E$9:$E$187,0)+COUNTIF(E$9:E45,E45)-1,"-")</f>
        <v>-</v>
      </c>
      <c r="L45" s="88" t="str">
        <f>IFERROR(_xlfn.RANK.EQ(I45,$I$9:$I$187,0)+COUNTIF(I$9:I45,I45)-1,"-")</f>
        <v>-</v>
      </c>
      <c r="M45" s="89" t="str">
        <f>IFERROR(_xlfn.RANK.EQ(F45,$F$9:$F$187,0)+COUNTIF(F$9:F45,F45)-1,"-")</f>
        <v>-</v>
      </c>
    </row>
    <row r="46" spans="1:13" ht="12" customHeight="1">
      <c r="A46" s="51">
        <v>38</v>
      </c>
      <c r="B46" s="52">
        <v>1</v>
      </c>
      <c r="C46" s="52">
        <v>331</v>
      </c>
      <c r="D46" s="52" t="s">
        <v>360</v>
      </c>
      <c r="E46" s="445" t="s">
        <v>145</v>
      </c>
      <c r="F46" s="445" t="s">
        <v>145</v>
      </c>
      <c r="G46" s="445" t="s">
        <v>145</v>
      </c>
      <c r="H46" s="445" t="s">
        <v>145</v>
      </c>
      <c r="I46" s="445" t="s">
        <v>145</v>
      </c>
      <c r="K46" s="88" t="str">
        <f>IFERROR(_xlfn.RANK.EQ(E46,$E$9:$E$187,0)+COUNTIF(E$9:E46,E46)-1,"-")</f>
        <v>-</v>
      </c>
      <c r="L46" s="88" t="str">
        <f>IFERROR(_xlfn.RANK.EQ(I46,$I$9:$I$187,0)+COUNTIF(I$9:I46,I46)-1,"-")</f>
        <v>-</v>
      </c>
      <c r="M46" s="89" t="str">
        <f>IFERROR(_xlfn.RANK.EQ(F46,$F$9:$F$187,0)+COUNTIF(F$9:F46,F46)-1,"-")</f>
        <v>-</v>
      </c>
    </row>
    <row r="47" spans="1:13" ht="12" customHeight="1">
      <c r="A47" s="51">
        <v>39</v>
      </c>
      <c r="B47" s="52">
        <v>1</v>
      </c>
      <c r="C47" s="52">
        <v>332</v>
      </c>
      <c r="D47" s="52" t="s">
        <v>356</v>
      </c>
      <c r="E47" s="445" t="s">
        <v>145</v>
      </c>
      <c r="F47" s="445" t="s">
        <v>145</v>
      </c>
      <c r="G47" s="445" t="s">
        <v>145</v>
      </c>
      <c r="H47" s="445" t="s">
        <v>145</v>
      </c>
      <c r="I47" s="445" t="s">
        <v>145</v>
      </c>
      <c r="K47" s="88" t="str">
        <f>IFERROR(_xlfn.RANK.EQ(E47,$E$9:$E$187,0)+COUNTIF(E$9:E47,E47)-1,"-")</f>
        <v>-</v>
      </c>
      <c r="L47" s="88" t="str">
        <f>IFERROR(_xlfn.RANK.EQ(I47,$I$9:$I$187,0)+COUNTIF(I$9:I47,I47)-1,"-")</f>
        <v>-</v>
      </c>
      <c r="M47" s="89" t="str">
        <f>IFERROR(_xlfn.RANK.EQ(F47,$F$9:$F$187,0)+COUNTIF(F$9:F47,F47)-1,"-")</f>
        <v>-</v>
      </c>
    </row>
    <row r="48" spans="1:13" ht="12" customHeight="1">
      <c r="A48" s="51">
        <v>40</v>
      </c>
      <c r="B48" s="52">
        <v>1</v>
      </c>
      <c r="C48" s="52">
        <v>333</v>
      </c>
      <c r="D48" s="52" t="s">
        <v>329</v>
      </c>
      <c r="E48" s="445" t="s">
        <v>145</v>
      </c>
      <c r="F48" s="445" t="s">
        <v>145</v>
      </c>
      <c r="G48" s="445" t="s">
        <v>145</v>
      </c>
      <c r="H48" s="445" t="s">
        <v>145</v>
      </c>
      <c r="I48" s="445" t="s">
        <v>145</v>
      </c>
      <c r="K48" s="88" t="str">
        <f>IFERROR(_xlfn.RANK.EQ(E48,$E$9:$E$187,0)+COUNTIF(E$9:E48,E48)-1,"-")</f>
        <v>-</v>
      </c>
      <c r="L48" s="88" t="str">
        <f>IFERROR(_xlfn.RANK.EQ(I48,$I$9:$I$187,0)+COUNTIF(I$9:I48,I48)-1,"-")</f>
        <v>-</v>
      </c>
      <c r="M48" s="89" t="str">
        <f>IFERROR(_xlfn.RANK.EQ(F48,$F$9:$F$187,0)+COUNTIF(F$9:F48,F48)-1,"-")</f>
        <v>-</v>
      </c>
    </row>
    <row r="49" spans="1:13" ht="12" customHeight="1">
      <c r="A49" s="51">
        <v>41</v>
      </c>
      <c r="B49" s="52">
        <v>1</v>
      </c>
      <c r="C49" s="52">
        <v>334</v>
      </c>
      <c r="D49" s="52" t="s">
        <v>344</v>
      </c>
      <c r="E49" s="445" t="s">
        <v>145</v>
      </c>
      <c r="F49" s="445" t="s">
        <v>145</v>
      </c>
      <c r="G49" s="445" t="s">
        <v>145</v>
      </c>
      <c r="H49" s="445" t="s">
        <v>145</v>
      </c>
      <c r="I49" s="445" t="s">
        <v>145</v>
      </c>
      <c r="K49" s="88" t="str">
        <f>IFERROR(_xlfn.RANK.EQ(E49,$E$9:$E$187,0)+COUNTIF(E$9:E49,E49)-1,"-")</f>
        <v>-</v>
      </c>
      <c r="L49" s="88" t="str">
        <f>IFERROR(_xlfn.RANK.EQ(I49,$I$9:$I$187,0)+COUNTIF(I$9:I49,I49)-1,"-")</f>
        <v>-</v>
      </c>
      <c r="M49" s="89" t="str">
        <f>IFERROR(_xlfn.RANK.EQ(F49,$F$9:$F$187,0)+COUNTIF(F$9:F49,F49)-1,"-")</f>
        <v>-</v>
      </c>
    </row>
    <row r="50" spans="1:13" ht="12" customHeight="1">
      <c r="A50" s="51">
        <v>42</v>
      </c>
      <c r="B50" s="52">
        <v>1</v>
      </c>
      <c r="C50" s="52">
        <v>337</v>
      </c>
      <c r="D50" s="52" t="s">
        <v>335</v>
      </c>
      <c r="E50" s="445" t="s">
        <v>145</v>
      </c>
      <c r="F50" s="445" t="s">
        <v>145</v>
      </c>
      <c r="G50" s="445" t="s">
        <v>145</v>
      </c>
      <c r="H50" s="445" t="s">
        <v>145</v>
      </c>
      <c r="I50" s="445" t="s">
        <v>145</v>
      </c>
      <c r="K50" s="88" t="str">
        <f>IFERROR(_xlfn.RANK.EQ(E50,$E$9:$E$187,0)+COUNTIF(E$9:E50,E50)-1,"-")</f>
        <v>-</v>
      </c>
      <c r="L50" s="88" t="str">
        <f>IFERROR(_xlfn.RANK.EQ(I50,$I$9:$I$187,0)+COUNTIF(I$9:I50,I50)-1,"-")</f>
        <v>-</v>
      </c>
      <c r="M50" s="89" t="str">
        <f>IFERROR(_xlfn.RANK.EQ(F50,$F$9:$F$187,0)+COUNTIF(F$9:F50,F50)-1,"-")</f>
        <v>-</v>
      </c>
    </row>
    <row r="51" spans="1:13" ht="12" customHeight="1">
      <c r="A51" s="51">
        <v>43</v>
      </c>
      <c r="B51" s="52">
        <v>1</v>
      </c>
      <c r="C51" s="52">
        <v>343</v>
      </c>
      <c r="D51" s="52" t="s">
        <v>369</v>
      </c>
      <c r="E51" s="445" t="s">
        <v>145</v>
      </c>
      <c r="F51" s="445" t="s">
        <v>145</v>
      </c>
      <c r="G51" s="445" t="s">
        <v>145</v>
      </c>
      <c r="H51" s="445" t="s">
        <v>145</v>
      </c>
      <c r="I51" s="445" t="s">
        <v>145</v>
      </c>
      <c r="K51" s="88" t="str">
        <f>IFERROR(_xlfn.RANK.EQ(E51,$E$9:$E$187,0)+COUNTIF(E$9:E51,E51)-1,"-")</f>
        <v>-</v>
      </c>
      <c r="L51" s="88" t="str">
        <f>IFERROR(_xlfn.RANK.EQ(I51,$I$9:$I$187,0)+COUNTIF(I$9:I51,I51)-1,"-")</f>
        <v>-</v>
      </c>
      <c r="M51" s="89" t="str">
        <f>IFERROR(_xlfn.RANK.EQ(F51,$F$9:$F$187,0)+COUNTIF(F$9:F51,F51)-1,"-")</f>
        <v>-</v>
      </c>
    </row>
    <row r="52" spans="1:13" ht="12" customHeight="1">
      <c r="A52" s="51">
        <v>44</v>
      </c>
      <c r="B52" s="52">
        <v>1</v>
      </c>
      <c r="C52" s="52">
        <v>345</v>
      </c>
      <c r="D52" s="52" t="s">
        <v>301</v>
      </c>
      <c r="E52" s="445" t="s">
        <v>145</v>
      </c>
      <c r="F52" s="445" t="s">
        <v>145</v>
      </c>
      <c r="G52" s="445" t="s">
        <v>145</v>
      </c>
      <c r="H52" s="445" t="s">
        <v>145</v>
      </c>
      <c r="I52" s="445" t="s">
        <v>145</v>
      </c>
      <c r="K52" s="88" t="str">
        <f>IFERROR(_xlfn.RANK.EQ(E52,$E$9:$E$187,0)+COUNTIF(E$9:E52,E52)-1,"-")</f>
        <v>-</v>
      </c>
      <c r="L52" s="88" t="str">
        <f>IFERROR(_xlfn.RANK.EQ(I52,$I$9:$I$187,0)+COUNTIF(I$9:I52,I52)-1,"-")</f>
        <v>-</v>
      </c>
      <c r="M52" s="89" t="str">
        <f>IFERROR(_xlfn.RANK.EQ(F52,$F$9:$F$187,0)+COUNTIF(F$9:F52,F52)-1,"-")</f>
        <v>-</v>
      </c>
    </row>
    <row r="53" spans="1:13" ht="12" customHeight="1">
      <c r="A53" s="51">
        <v>45</v>
      </c>
      <c r="B53" s="52">
        <v>1</v>
      </c>
      <c r="C53" s="52">
        <v>346</v>
      </c>
      <c r="D53" s="52" t="s">
        <v>338</v>
      </c>
      <c r="E53" s="445" t="s">
        <v>145</v>
      </c>
      <c r="F53" s="445" t="s">
        <v>145</v>
      </c>
      <c r="G53" s="445" t="s">
        <v>145</v>
      </c>
      <c r="H53" s="445" t="s">
        <v>145</v>
      </c>
      <c r="I53" s="445" t="s">
        <v>145</v>
      </c>
      <c r="K53" s="88" t="str">
        <f>IFERROR(_xlfn.RANK.EQ(E53,$E$9:$E$187,0)+COUNTIF(E$9:E53,E53)-1,"-")</f>
        <v>-</v>
      </c>
      <c r="L53" s="88" t="str">
        <f>IFERROR(_xlfn.RANK.EQ(I53,$I$9:$I$187,0)+COUNTIF(I$9:I53,I53)-1,"-")</f>
        <v>-</v>
      </c>
      <c r="M53" s="89" t="str">
        <f>IFERROR(_xlfn.RANK.EQ(F53,$F$9:$F$187,0)+COUNTIF(F$9:F53,F53)-1,"-")</f>
        <v>-</v>
      </c>
    </row>
    <row r="54" spans="1:13" ht="12" customHeight="1">
      <c r="A54" s="51">
        <v>46</v>
      </c>
      <c r="B54" s="52">
        <v>1</v>
      </c>
      <c r="C54" s="52">
        <v>347</v>
      </c>
      <c r="D54" s="52" t="s">
        <v>355</v>
      </c>
      <c r="E54" s="445" t="s">
        <v>145</v>
      </c>
      <c r="F54" s="445" t="s">
        <v>145</v>
      </c>
      <c r="G54" s="445" t="s">
        <v>145</v>
      </c>
      <c r="H54" s="445" t="s">
        <v>145</v>
      </c>
      <c r="I54" s="445" t="s">
        <v>145</v>
      </c>
      <c r="K54" s="88" t="str">
        <f>IFERROR(_xlfn.RANK.EQ(E54,$E$9:$E$187,0)+COUNTIF(E$9:E54,E54)-1,"-")</f>
        <v>-</v>
      </c>
      <c r="L54" s="88" t="str">
        <f>IFERROR(_xlfn.RANK.EQ(I54,$I$9:$I$187,0)+COUNTIF(I$9:I54,I54)-1,"-")</f>
        <v>-</v>
      </c>
      <c r="M54" s="89" t="str">
        <f>IFERROR(_xlfn.RANK.EQ(F54,$F$9:$F$187,0)+COUNTIF(F$9:F54,F54)-1,"-")</f>
        <v>-</v>
      </c>
    </row>
    <row r="55" spans="1:13" ht="12" customHeight="1">
      <c r="A55" s="51">
        <v>47</v>
      </c>
      <c r="B55" s="52">
        <v>1</v>
      </c>
      <c r="C55" s="52">
        <v>361</v>
      </c>
      <c r="D55" s="52" t="s">
        <v>342</v>
      </c>
      <c r="E55" s="445" t="s">
        <v>145</v>
      </c>
      <c r="F55" s="445" t="s">
        <v>145</v>
      </c>
      <c r="G55" s="445" t="s">
        <v>145</v>
      </c>
      <c r="H55" s="445" t="s">
        <v>145</v>
      </c>
      <c r="I55" s="445" t="s">
        <v>145</v>
      </c>
      <c r="K55" s="88" t="str">
        <f>IFERROR(_xlfn.RANK.EQ(E55,$E$9:$E$187,0)+COUNTIF(E$9:E55,E55)-1,"-")</f>
        <v>-</v>
      </c>
      <c r="L55" s="88" t="str">
        <f>IFERROR(_xlfn.RANK.EQ(I55,$I$9:$I$187,0)+COUNTIF(I$9:I55,I55)-1,"-")</f>
        <v>-</v>
      </c>
      <c r="M55" s="89" t="str">
        <f>IFERROR(_xlfn.RANK.EQ(F55,$F$9:$F$187,0)+COUNTIF(F$9:F55,F55)-1,"-")</f>
        <v>-</v>
      </c>
    </row>
    <row r="56" spans="1:13" ht="12" customHeight="1">
      <c r="A56" s="51">
        <v>48</v>
      </c>
      <c r="B56" s="52">
        <v>1</v>
      </c>
      <c r="C56" s="52">
        <v>362</v>
      </c>
      <c r="D56" s="52" t="s">
        <v>302</v>
      </c>
      <c r="E56" s="445" t="s">
        <v>888</v>
      </c>
      <c r="F56" s="445" t="s">
        <v>888</v>
      </c>
      <c r="G56" s="445" t="s">
        <v>145</v>
      </c>
      <c r="H56" s="445" t="s">
        <v>888</v>
      </c>
      <c r="I56" s="445" t="s">
        <v>888</v>
      </c>
      <c r="K56" s="88" t="str">
        <f>IFERROR(_xlfn.RANK.EQ(E56,$E$9:$E$187,0)+COUNTIF(E$9:E56,E56)-1,"-")</f>
        <v>-</v>
      </c>
      <c r="L56" s="88" t="str">
        <f>IFERROR(_xlfn.RANK.EQ(I56,$I$9:$I$187,0)+COUNTIF(I$9:I56,I56)-1,"-")</f>
        <v>-</v>
      </c>
      <c r="M56" s="89" t="str">
        <f>IFERROR(_xlfn.RANK.EQ(F56,$F$9:$F$187,0)+COUNTIF(F$9:F56,F56)-1,"-")</f>
        <v>-</v>
      </c>
    </row>
    <row r="57" spans="1:13" ht="12" customHeight="1">
      <c r="A57" s="51">
        <v>49</v>
      </c>
      <c r="B57" s="52">
        <v>1</v>
      </c>
      <c r="C57" s="52">
        <v>363</v>
      </c>
      <c r="D57" s="52" t="s">
        <v>293</v>
      </c>
      <c r="E57" s="445" t="s">
        <v>145</v>
      </c>
      <c r="F57" s="445" t="s">
        <v>145</v>
      </c>
      <c r="G57" s="445" t="s">
        <v>145</v>
      </c>
      <c r="H57" s="445" t="s">
        <v>145</v>
      </c>
      <c r="I57" s="445" t="s">
        <v>145</v>
      </c>
      <c r="K57" s="88" t="str">
        <f>IFERROR(_xlfn.RANK.EQ(E57,$E$9:$E$187,0)+COUNTIF(E$9:E57,E57)-1,"-")</f>
        <v>-</v>
      </c>
      <c r="L57" s="88" t="str">
        <f>IFERROR(_xlfn.RANK.EQ(I57,$I$9:$I$187,0)+COUNTIF(I$9:I57,I57)-1,"-")</f>
        <v>-</v>
      </c>
      <c r="M57" s="89" t="str">
        <f>IFERROR(_xlfn.RANK.EQ(F57,$F$9:$F$187,0)+COUNTIF(F$9:F57,F57)-1,"-")</f>
        <v>-</v>
      </c>
    </row>
    <row r="58" spans="1:13" ht="12" customHeight="1">
      <c r="A58" s="51">
        <v>50</v>
      </c>
      <c r="B58" s="52">
        <v>1</v>
      </c>
      <c r="C58" s="52">
        <v>364</v>
      </c>
      <c r="D58" s="52" t="s">
        <v>312</v>
      </c>
      <c r="E58" s="445" t="s">
        <v>145</v>
      </c>
      <c r="F58" s="445" t="s">
        <v>145</v>
      </c>
      <c r="G58" s="445" t="s">
        <v>145</v>
      </c>
      <c r="H58" s="445" t="s">
        <v>145</v>
      </c>
      <c r="I58" s="445" t="s">
        <v>145</v>
      </c>
      <c r="K58" s="88" t="str">
        <f>IFERROR(_xlfn.RANK.EQ(E58,$E$9:$E$187,0)+COUNTIF(E$9:E58,E58)-1,"-")</f>
        <v>-</v>
      </c>
      <c r="L58" s="88" t="str">
        <f>IFERROR(_xlfn.RANK.EQ(I58,$I$9:$I$187,0)+COUNTIF(I$9:I58,I58)-1,"-")</f>
        <v>-</v>
      </c>
      <c r="M58" s="89" t="str">
        <f>IFERROR(_xlfn.RANK.EQ(F58,$F$9:$F$187,0)+COUNTIF(F$9:F58,F58)-1,"-")</f>
        <v>-</v>
      </c>
    </row>
    <row r="59" spans="1:13" ht="12" customHeight="1">
      <c r="A59" s="51">
        <v>51</v>
      </c>
      <c r="B59" s="52">
        <v>1</v>
      </c>
      <c r="C59" s="52">
        <v>367</v>
      </c>
      <c r="D59" s="52" t="s">
        <v>353</v>
      </c>
      <c r="E59" s="445" t="s">
        <v>145</v>
      </c>
      <c r="F59" s="445" t="s">
        <v>145</v>
      </c>
      <c r="G59" s="445" t="s">
        <v>145</v>
      </c>
      <c r="H59" s="445" t="s">
        <v>145</v>
      </c>
      <c r="I59" s="445" t="s">
        <v>145</v>
      </c>
      <c r="K59" s="88" t="str">
        <f>IFERROR(_xlfn.RANK.EQ(E59,$E$9:$E$187,0)+COUNTIF(E$9:E59,E59)-1,"-")</f>
        <v>-</v>
      </c>
      <c r="L59" s="88" t="str">
        <f>IFERROR(_xlfn.RANK.EQ(I59,$I$9:$I$187,0)+COUNTIF(I$9:I59,I59)-1,"-")</f>
        <v>-</v>
      </c>
      <c r="M59" s="89" t="str">
        <f>IFERROR(_xlfn.RANK.EQ(F59,$F$9:$F$187,0)+COUNTIF(F$9:F59,F59)-1,"-")</f>
        <v>-</v>
      </c>
    </row>
    <row r="60" spans="1:13" ht="12" customHeight="1">
      <c r="A60" s="51">
        <v>52</v>
      </c>
      <c r="B60" s="52">
        <v>1</v>
      </c>
      <c r="C60" s="52">
        <v>370</v>
      </c>
      <c r="D60" s="52" t="s">
        <v>295</v>
      </c>
      <c r="E60" s="445" t="s">
        <v>145</v>
      </c>
      <c r="F60" s="445" t="s">
        <v>145</v>
      </c>
      <c r="G60" s="445" t="s">
        <v>145</v>
      </c>
      <c r="H60" s="445" t="s">
        <v>145</v>
      </c>
      <c r="I60" s="445" t="s">
        <v>145</v>
      </c>
      <c r="K60" s="88" t="str">
        <f>IFERROR(_xlfn.RANK.EQ(E60,$E$9:$E$187,0)+COUNTIF(E$9:E60,E60)-1,"-")</f>
        <v>-</v>
      </c>
      <c r="L60" s="88" t="str">
        <f>IFERROR(_xlfn.RANK.EQ(I60,$I$9:$I$187,0)+COUNTIF(I$9:I60,I60)-1,"-")</f>
        <v>-</v>
      </c>
      <c r="M60" s="89" t="str">
        <f>IFERROR(_xlfn.RANK.EQ(F60,$F$9:$F$187,0)+COUNTIF(F$9:F60,F60)-1,"-")</f>
        <v>-</v>
      </c>
    </row>
    <row r="61" spans="1:13" ht="12" customHeight="1">
      <c r="A61" s="51">
        <v>53</v>
      </c>
      <c r="B61" s="52">
        <v>1</v>
      </c>
      <c r="C61" s="52">
        <v>371</v>
      </c>
      <c r="D61" s="52" t="s">
        <v>278</v>
      </c>
      <c r="E61" s="445" t="s">
        <v>145</v>
      </c>
      <c r="F61" s="445" t="s">
        <v>145</v>
      </c>
      <c r="G61" s="445" t="s">
        <v>145</v>
      </c>
      <c r="H61" s="445" t="s">
        <v>145</v>
      </c>
      <c r="I61" s="445" t="s">
        <v>145</v>
      </c>
      <c r="K61" s="88" t="str">
        <f>IFERROR(_xlfn.RANK.EQ(E61,$E$9:$E$187,0)+COUNTIF(E$9:E61,E61)-1,"-")</f>
        <v>-</v>
      </c>
      <c r="L61" s="88" t="str">
        <f>IFERROR(_xlfn.RANK.EQ(I61,$I$9:$I$187,0)+COUNTIF(I$9:I61,I61)-1,"-")</f>
        <v>-</v>
      </c>
      <c r="M61" s="89" t="str">
        <f>IFERROR(_xlfn.RANK.EQ(F61,$F$9:$F$187,0)+COUNTIF(F$9:F61,F61)-1,"-")</f>
        <v>-</v>
      </c>
    </row>
    <row r="62" spans="1:13" ht="12" customHeight="1">
      <c r="A62" s="51">
        <v>54</v>
      </c>
      <c r="B62" s="52">
        <v>1</v>
      </c>
      <c r="C62" s="52">
        <v>391</v>
      </c>
      <c r="D62" s="52" t="s">
        <v>358</v>
      </c>
      <c r="E62" s="445" t="s">
        <v>145</v>
      </c>
      <c r="F62" s="445" t="s">
        <v>145</v>
      </c>
      <c r="G62" s="445" t="s">
        <v>145</v>
      </c>
      <c r="H62" s="445" t="s">
        <v>145</v>
      </c>
      <c r="I62" s="445" t="s">
        <v>145</v>
      </c>
      <c r="K62" s="88" t="str">
        <f>IFERROR(_xlfn.RANK.EQ(E62,$E$9:$E$187,0)+COUNTIF(E$9:E62,E62)-1,"-")</f>
        <v>-</v>
      </c>
      <c r="L62" s="88" t="str">
        <f>IFERROR(_xlfn.RANK.EQ(I62,$I$9:$I$187,0)+COUNTIF(I$9:I62,I62)-1,"-")</f>
        <v>-</v>
      </c>
      <c r="M62" s="89" t="str">
        <f>IFERROR(_xlfn.RANK.EQ(F62,$F$9:$F$187,0)+COUNTIF(F$9:F62,F62)-1,"-")</f>
        <v>-</v>
      </c>
    </row>
    <row r="63" spans="1:13" ht="12" customHeight="1">
      <c r="A63" s="51">
        <v>55</v>
      </c>
      <c r="B63" s="52">
        <v>1</v>
      </c>
      <c r="C63" s="52">
        <v>392</v>
      </c>
      <c r="D63" s="52" t="s">
        <v>364</v>
      </c>
      <c r="E63" s="445" t="s">
        <v>145</v>
      </c>
      <c r="F63" s="445" t="s">
        <v>145</v>
      </c>
      <c r="G63" s="445" t="s">
        <v>145</v>
      </c>
      <c r="H63" s="445" t="s">
        <v>145</v>
      </c>
      <c r="I63" s="445" t="s">
        <v>145</v>
      </c>
      <c r="K63" s="88" t="str">
        <f>IFERROR(_xlfn.RANK.EQ(E63,$E$9:$E$187,0)+COUNTIF(E$9:E63,E63)-1,"-")</f>
        <v>-</v>
      </c>
      <c r="L63" s="88" t="str">
        <f>IFERROR(_xlfn.RANK.EQ(I63,$I$9:$I$187,0)+COUNTIF(I$9:I63,I63)-1,"-")</f>
        <v>-</v>
      </c>
      <c r="M63" s="89" t="str">
        <f>IFERROR(_xlfn.RANK.EQ(F63,$F$9:$F$187,0)+COUNTIF(F$9:F63,F63)-1,"-")</f>
        <v>-</v>
      </c>
    </row>
    <row r="64" spans="1:13" ht="12" customHeight="1">
      <c r="A64" s="51">
        <v>56</v>
      </c>
      <c r="B64" s="52">
        <v>1</v>
      </c>
      <c r="C64" s="52">
        <v>393</v>
      </c>
      <c r="D64" s="52" t="s">
        <v>272</v>
      </c>
      <c r="E64" s="445" t="s">
        <v>145</v>
      </c>
      <c r="F64" s="445" t="s">
        <v>145</v>
      </c>
      <c r="G64" s="445" t="s">
        <v>145</v>
      </c>
      <c r="H64" s="445" t="s">
        <v>145</v>
      </c>
      <c r="I64" s="445" t="s">
        <v>145</v>
      </c>
      <c r="K64" s="88" t="str">
        <f>IFERROR(_xlfn.RANK.EQ(E64,$E$9:$E$187,0)+COUNTIF(E$9:E64,E64)-1,"-")</f>
        <v>-</v>
      </c>
      <c r="L64" s="88" t="str">
        <f>IFERROR(_xlfn.RANK.EQ(I64,$I$9:$I$187,0)+COUNTIF(I$9:I64,I64)-1,"-")</f>
        <v>-</v>
      </c>
      <c r="M64" s="89" t="str">
        <f>IFERROR(_xlfn.RANK.EQ(F64,$F$9:$F$187,0)+COUNTIF(F$9:F64,F64)-1,"-")</f>
        <v>-</v>
      </c>
    </row>
    <row r="65" spans="1:13" ht="12" customHeight="1">
      <c r="A65" s="51">
        <v>57</v>
      </c>
      <c r="B65" s="52">
        <v>1</v>
      </c>
      <c r="C65" s="52">
        <v>394</v>
      </c>
      <c r="D65" s="52" t="s">
        <v>281</v>
      </c>
      <c r="E65" s="445" t="s">
        <v>145</v>
      </c>
      <c r="F65" s="445" t="s">
        <v>145</v>
      </c>
      <c r="G65" s="445" t="s">
        <v>145</v>
      </c>
      <c r="H65" s="445" t="s">
        <v>145</v>
      </c>
      <c r="I65" s="445" t="s">
        <v>145</v>
      </c>
      <c r="K65" s="88" t="str">
        <f>IFERROR(_xlfn.RANK.EQ(E65,$E$9:$E$187,0)+COUNTIF(E$9:E65,E65)-1,"-")</f>
        <v>-</v>
      </c>
      <c r="L65" s="88" t="str">
        <f>IFERROR(_xlfn.RANK.EQ(I65,$I$9:$I$187,0)+COUNTIF(I$9:I65,I65)-1,"-")</f>
        <v>-</v>
      </c>
      <c r="M65" s="89" t="str">
        <f>IFERROR(_xlfn.RANK.EQ(F65,$F$9:$F$187,0)+COUNTIF(F$9:F65,F65)-1,"-")</f>
        <v>-</v>
      </c>
    </row>
    <row r="66" spans="1:13" ht="12" customHeight="1">
      <c r="A66" s="51">
        <v>58</v>
      </c>
      <c r="B66" s="52">
        <v>1</v>
      </c>
      <c r="C66" s="52">
        <v>395</v>
      </c>
      <c r="D66" s="52" t="s">
        <v>325</v>
      </c>
      <c r="E66" s="445" t="s">
        <v>145</v>
      </c>
      <c r="F66" s="445" t="s">
        <v>145</v>
      </c>
      <c r="G66" s="445" t="s">
        <v>145</v>
      </c>
      <c r="H66" s="445" t="s">
        <v>145</v>
      </c>
      <c r="I66" s="445" t="s">
        <v>145</v>
      </c>
      <c r="K66" s="88" t="str">
        <f>IFERROR(_xlfn.RANK.EQ(E66,$E$9:$E$187,0)+COUNTIF(E$9:E66,E66)-1,"-")</f>
        <v>-</v>
      </c>
      <c r="L66" s="88" t="str">
        <f>IFERROR(_xlfn.RANK.EQ(I66,$I$9:$I$187,0)+COUNTIF(I$9:I66,I66)-1,"-")</f>
        <v>-</v>
      </c>
      <c r="M66" s="89" t="str">
        <f>IFERROR(_xlfn.RANK.EQ(F66,$F$9:$F$187,0)+COUNTIF(F$9:F66,F66)-1,"-")</f>
        <v>-</v>
      </c>
    </row>
    <row r="67" spans="1:13" ht="12" customHeight="1">
      <c r="A67" s="51">
        <v>59</v>
      </c>
      <c r="B67" s="52">
        <v>1</v>
      </c>
      <c r="C67" s="52">
        <v>396</v>
      </c>
      <c r="D67" s="52" t="s">
        <v>294</v>
      </c>
      <c r="E67" s="445" t="s">
        <v>145</v>
      </c>
      <c r="F67" s="445" t="s">
        <v>145</v>
      </c>
      <c r="G67" s="445" t="s">
        <v>145</v>
      </c>
      <c r="H67" s="445" t="s">
        <v>145</v>
      </c>
      <c r="I67" s="445" t="s">
        <v>145</v>
      </c>
      <c r="K67" s="88" t="str">
        <f>IFERROR(_xlfn.RANK.EQ(E67,$E$9:$E$187,0)+COUNTIF(E$9:E67,E67)-1,"-")</f>
        <v>-</v>
      </c>
      <c r="L67" s="88" t="str">
        <f>IFERROR(_xlfn.RANK.EQ(I67,$I$9:$I$187,0)+COUNTIF(I$9:I67,I67)-1,"-")</f>
        <v>-</v>
      </c>
      <c r="M67" s="89" t="str">
        <f>IFERROR(_xlfn.RANK.EQ(F67,$F$9:$F$187,0)+COUNTIF(F$9:F67,F67)-1,"-")</f>
        <v>-</v>
      </c>
    </row>
    <row r="68" spans="1:13" ht="12" customHeight="1">
      <c r="A68" s="51">
        <v>60</v>
      </c>
      <c r="B68" s="52">
        <v>1</v>
      </c>
      <c r="C68" s="52">
        <v>397</v>
      </c>
      <c r="D68" s="52" t="s">
        <v>298</v>
      </c>
      <c r="E68" s="445" t="s">
        <v>145</v>
      </c>
      <c r="F68" s="445" t="s">
        <v>145</v>
      </c>
      <c r="G68" s="445" t="s">
        <v>145</v>
      </c>
      <c r="H68" s="445" t="s">
        <v>145</v>
      </c>
      <c r="I68" s="445" t="s">
        <v>145</v>
      </c>
      <c r="K68" s="88" t="str">
        <f>IFERROR(_xlfn.RANK.EQ(E68,$E$9:$E$187,0)+COUNTIF(E$9:E68,E68)-1,"-")</f>
        <v>-</v>
      </c>
      <c r="L68" s="88" t="str">
        <f>IFERROR(_xlfn.RANK.EQ(I68,$I$9:$I$187,0)+COUNTIF(I$9:I68,I68)-1,"-")</f>
        <v>-</v>
      </c>
      <c r="M68" s="89" t="str">
        <f>IFERROR(_xlfn.RANK.EQ(F68,$F$9:$F$187,0)+COUNTIF(F$9:F68,F68)-1,"-")</f>
        <v>-</v>
      </c>
    </row>
    <row r="69" spans="1:13" ht="12" customHeight="1">
      <c r="A69" s="51">
        <v>61</v>
      </c>
      <c r="B69" s="52">
        <v>1</v>
      </c>
      <c r="C69" s="52">
        <v>398</v>
      </c>
      <c r="D69" s="52" t="s">
        <v>317</v>
      </c>
      <c r="E69" s="445" t="s">
        <v>145</v>
      </c>
      <c r="F69" s="445" t="s">
        <v>145</v>
      </c>
      <c r="G69" s="445" t="s">
        <v>145</v>
      </c>
      <c r="H69" s="445" t="s">
        <v>145</v>
      </c>
      <c r="I69" s="445" t="s">
        <v>145</v>
      </c>
      <c r="K69" s="88" t="str">
        <f>IFERROR(_xlfn.RANK.EQ(E69,$E$9:$E$187,0)+COUNTIF(E$9:E69,E69)-1,"-")</f>
        <v>-</v>
      </c>
      <c r="L69" s="88" t="str">
        <f>IFERROR(_xlfn.RANK.EQ(I69,$I$9:$I$187,0)+COUNTIF(I$9:I69,I69)-1,"-")</f>
        <v>-</v>
      </c>
      <c r="M69" s="89" t="str">
        <f>IFERROR(_xlfn.RANK.EQ(F69,$F$9:$F$187,0)+COUNTIF(F$9:F69,F69)-1,"-")</f>
        <v>-</v>
      </c>
    </row>
    <row r="70" spans="1:13" ht="12" customHeight="1">
      <c r="A70" s="51">
        <v>62</v>
      </c>
      <c r="B70" s="52">
        <v>1</v>
      </c>
      <c r="C70" s="52">
        <v>399</v>
      </c>
      <c r="D70" s="52" t="s">
        <v>216</v>
      </c>
      <c r="E70" s="445" t="s">
        <v>145</v>
      </c>
      <c r="F70" s="445" t="s">
        <v>145</v>
      </c>
      <c r="G70" s="445" t="s">
        <v>145</v>
      </c>
      <c r="H70" s="445" t="s">
        <v>145</v>
      </c>
      <c r="I70" s="445" t="s">
        <v>145</v>
      </c>
      <c r="K70" s="88" t="str">
        <f>IFERROR(_xlfn.RANK.EQ(E70,$E$9:$E$187,0)+COUNTIF(E$9:E70,E70)-1,"-")</f>
        <v>-</v>
      </c>
      <c r="L70" s="88" t="str">
        <f>IFERROR(_xlfn.RANK.EQ(I70,$I$9:$I$187,0)+COUNTIF(I$9:I70,I70)-1,"-")</f>
        <v>-</v>
      </c>
      <c r="M70" s="89" t="str">
        <f>IFERROR(_xlfn.RANK.EQ(F70,$F$9:$F$187,0)+COUNTIF(F$9:F70,F70)-1,"-")</f>
        <v>-</v>
      </c>
    </row>
    <row r="71" spans="1:13" ht="12" customHeight="1">
      <c r="A71" s="51">
        <v>63</v>
      </c>
      <c r="B71" s="52">
        <v>1</v>
      </c>
      <c r="C71" s="52">
        <v>400</v>
      </c>
      <c r="D71" s="52" t="s">
        <v>267</v>
      </c>
      <c r="E71" s="445" t="s">
        <v>145</v>
      </c>
      <c r="F71" s="445" t="s">
        <v>145</v>
      </c>
      <c r="G71" s="445" t="s">
        <v>145</v>
      </c>
      <c r="H71" s="445" t="s">
        <v>145</v>
      </c>
      <c r="I71" s="445" t="s">
        <v>145</v>
      </c>
      <c r="K71" s="88" t="str">
        <f>IFERROR(_xlfn.RANK.EQ(E71,$E$9:$E$187,0)+COUNTIF(E$9:E71,E71)-1,"-")</f>
        <v>-</v>
      </c>
      <c r="L71" s="88" t="str">
        <f>IFERROR(_xlfn.RANK.EQ(I71,$I$9:$I$187,0)+COUNTIF(I$9:I71,I71)-1,"-")</f>
        <v>-</v>
      </c>
      <c r="M71" s="89" t="str">
        <f>IFERROR(_xlfn.RANK.EQ(F71,$F$9:$F$187,0)+COUNTIF(F$9:F71,F71)-1,"-")</f>
        <v>-</v>
      </c>
    </row>
    <row r="72" spans="1:13" ht="12" customHeight="1">
      <c r="A72" s="51">
        <v>64</v>
      </c>
      <c r="B72" s="52">
        <v>1</v>
      </c>
      <c r="C72" s="52">
        <v>401</v>
      </c>
      <c r="D72" s="52" t="s">
        <v>258</v>
      </c>
      <c r="E72" s="445" t="s">
        <v>145</v>
      </c>
      <c r="F72" s="445" t="s">
        <v>145</v>
      </c>
      <c r="G72" s="445" t="s">
        <v>145</v>
      </c>
      <c r="H72" s="445" t="s">
        <v>145</v>
      </c>
      <c r="I72" s="445" t="s">
        <v>145</v>
      </c>
      <c r="K72" s="88" t="str">
        <f>IFERROR(_xlfn.RANK.EQ(E72,$E$9:$E$187,0)+COUNTIF(E$9:E72,E72)-1,"-")</f>
        <v>-</v>
      </c>
      <c r="L72" s="88" t="str">
        <f>IFERROR(_xlfn.RANK.EQ(I72,$I$9:$I$187,0)+COUNTIF(I$9:I72,I72)-1,"-")</f>
        <v>-</v>
      </c>
      <c r="M72" s="89" t="str">
        <f>IFERROR(_xlfn.RANK.EQ(F72,$F$9:$F$187,0)+COUNTIF(F$9:F72,F72)-1,"-")</f>
        <v>-</v>
      </c>
    </row>
    <row r="73" spans="1:13" ht="12" customHeight="1">
      <c r="A73" s="51">
        <v>65</v>
      </c>
      <c r="B73" s="52">
        <v>1</v>
      </c>
      <c r="C73" s="52">
        <v>402</v>
      </c>
      <c r="D73" s="52" t="s">
        <v>349</v>
      </c>
      <c r="E73" s="445" t="s">
        <v>145</v>
      </c>
      <c r="F73" s="445" t="s">
        <v>145</v>
      </c>
      <c r="G73" s="445" t="s">
        <v>145</v>
      </c>
      <c r="H73" s="445" t="s">
        <v>145</v>
      </c>
      <c r="I73" s="445" t="s">
        <v>145</v>
      </c>
      <c r="K73" s="88" t="str">
        <f>IFERROR(_xlfn.RANK.EQ(E73,$E$9:$E$187,0)+COUNTIF(E$9:E73,E73)-1,"-")</f>
        <v>-</v>
      </c>
      <c r="L73" s="88" t="str">
        <f>IFERROR(_xlfn.RANK.EQ(I73,$I$9:$I$187,0)+COUNTIF(I$9:I73,I73)-1,"-")</f>
        <v>-</v>
      </c>
      <c r="M73" s="89" t="str">
        <f>IFERROR(_xlfn.RANK.EQ(F73,$F$9:$F$187,0)+COUNTIF(F$9:F73,F73)-1,"-")</f>
        <v>-</v>
      </c>
    </row>
    <row r="74" spans="1:13" ht="12" customHeight="1">
      <c r="A74" s="51">
        <v>66</v>
      </c>
      <c r="B74" s="52">
        <v>1</v>
      </c>
      <c r="C74" s="52">
        <v>403</v>
      </c>
      <c r="D74" s="52" t="s">
        <v>375</v>
      </c>
      <c r="E74" s="445" t="s">
        <v>145</v>
      </c>
      <c r="F74" s="445" t="s">
        <v>145</v>
      </c>
      <c r="G74" s="445" t="s">
        <v>145</v>
      </c>
      <c r="H74" s="445" t="s">
        <v>145</v>
      </c>
      <c r="I74" s="445" t="s">
        <v>145</v>
      </c>
      <c r="K74" s="88" t="str">
        <f>IFERROR(_xlfn.RANK.EQ(E74,$E$9:$E$187,0)+COUNTIF(E$9:E74,E74)-1,"-")</f>
        <v>-</v>
      </c>
      <c r="L74" s="88" t="str">
        <f>IFERROR(_xlfn.RANK.EQ(I74,$I$9:$I$187,0)+COUNTIF(I$9:I74,I74)-1,"-")</f>
        <v>-</v>
      </c>
      <c r="M74" s="89" t="str">
        <f>IFERROR(_xlfn.RANK.EQ(F74,$F$9:$F$187,0)+COUNTIF(F$9:F74,F74)-1,"-")</f>
        <v>-</v>
      </c>
    </row>
    <row r="75" spans="1:13" ht="12" customHeight="1">
      <c r="A75" s="51">
        <v>67</v>
      </c>
      <c r="B75" s="52">
        <v>1</v>
      </c>
      <c r="C75" s="52">
        <v>404</v>
      </c>
      <c r="D75" s="52" t="s">
        <v>362</v>
      </c>
      <c r="E75" s="445" t="s">
        <v>145</v>
      </c>
      <c r="F75" s="445" t="s">
        <v>145</v>
      </c>
      <c r="G75" s="445" t="s">
        <v>145</v>
      </c>
      <c r="H75" s="445" t="s">
        <v>145</v>
      </c>
      <c r="I75" s="445" t="s">
        <v>145</v>
      </c>
      <c r="K75" s="88" t="str">
        <f>IFERROR(_xlfn.RANK.EQ(E75,$E$9:$E$187,0)+COUNTIF(E$9:E75,E75)-1,"-")</f>
        <v>-</v>
      </c>
      <c r="L75" s="88" t="str">
        <f>IFERROR(_xlfn.RANK.EQ(I75,$I$9:$I$187,0)+COUNTIF(I$9:I75,I75)-1,"-")</f>
        <v>-</v>
      </c>
      <c r="M75" s="89" t="str">
        <f>IFERROR(_xlfn.RANK.EQ(F75,$F$9:$F$187,0)+COUNTIF(F$9:F75,F75)-1,"-")</f>
        <v>-</v>
      </c>
    </row>
    <row r="76" spans="1:13" ht="12" customHeight="1">
      <c r="A76" s="51">
        <v>68</v>
      </c>
      <c r="B76" s="52">
        <v>1</v>
      </c>
      <c r="C76" s="52">
        <v>405</v>
      </c>
      <c r="D76" s="52" t="s">
        <v>299</v>
      </c>
      <c r="E76" s="445" t="s">
        <v>888</v>
      </c>
      <c r="F76" s="445" t="s">
        <v>888</v>
      </c>
      <c r="G76" s="445" t="s">
        <v>145</v>
      </c>
      <c r="H76" s="445" t="s">
        <v>888</v>
      </c>
      <c r="I76" s="445" t="s">
        <v>888</v>
      </c>
      <c r="K76" s="88" t="str">
        <f>IFERROR(_xlfn.RANK.EQ(E76,$E$9:$E$187,0)+COUNTIF(E$9:E76,E76)-1,"-")</f>
        <v>-</v>
      </c>
      <c r="L76" s="88" t="str">
        <f>IFERROR(_xlfn.RANK.EQ(I76,$I$9:$I$187,0)+COUNTIF(I$9:I76,I76)-1,"-")</f>
        <v>-</v>
      </c>
      <c r="M76" s="89" t="str">
        <f>IFERROR(_xlfn.RANK.EQ(F76,$F$9:$F$187,0)+COUNTIF(F$9:F76,F76)-1,"-")</f>
        <v>-</v>
      </c>
    </row>
    <row r="77" spans="1:13" ht="12" customHeight="1">
      <c r="A77" s="51">
        <v>69</v>
      </c>
      <c r="B77" s="52">
        <v>1</v>
      </c>
      <c r="C77" s="52">
        <v>406</v>
      </c>
      <c r="D77" s="52" t="s">
        <v>352</v>
      </c>
      <c r="E77" s="445" t="s">
        <v>145</v>
      </c>
      <c r="F77" s="445" t="s">
        <v>145</v>
      </c>
      <c r="G77" s="445" t="s">
        <v>145</v>
      </c>
      <c r="H77" s="445" t="s">
        <v>145</v>
      </c>
      <c r="I77" s="445" t="s">
        <v>145</v>
      </c>
      <c r="K77" s="88" t="str">
        <f>IFERROR(_xlfn.RANK.EQ(E77,$E$9:$E$187,0)+COUNTIF(E$9:E77,E77)-1,"-")</f>
        <v>-</v>
      </c>
      <c r="L77" s="88" t="str">
        <f>IFERROR(_xlfn.RANK.EQ(I77,$I$9:$I$187,0)+COUNTIF(I$9:I77,I77)-1,"-")</f>
        <v>-</v>
      </c>
      <c r="M77" s="89" t="str">
        <f>IFERROR(_xlfn.RANK.EQ(F77,$F$9:$F$187,0)+COUNTIF(F$9:F77,F77)-1,"-")</f>
        <v>-</v>
      </c>
    </row>
    <row r="78" spans="1:13" ht="12" customHeight="1">
      <c r="A78" s="51">
        <v>70</v>
      </c>
      <c r="B78" s="52">
        <v>1</v>
      </c>
      <c r="C78" s="52">
        <v>407</v>
      </c>
      <c r="D78" s="52" t="s">
        <v>331</v>
      </c>
      <c r="E78" s="445" t="s">
        <v>145</v>
      </c>
      <c r="F78" s="445" t="s">
        <v>145</v>
      </c>
      <c r="G78" s="445" t="s">
        <v>145</v>
      </c>
      <c r="H78" s="445" t="s">
        <v>145</v>
      </c>
      <c r="I78" s="445" t="s">
        <v>145</v>
      </c>
      <c r="K78" s="88" t="str">
        <f>IFERROR(_xlfn.RANK.EQ(E78,$E$9:$E$187,0)+COUNTIF(E$9:E78,E78)-1,"-")</f>
        <v>-</v>
      </c>
      <c r="L78" s="88" t="str">
        <f>IFERROR(_xlfn.RANK.EQ(I78,$I$9:$I$187,0)+COUNTIF(I$9:I78,I78)-1,"-")</f>
        <v>-</v>
      </c>
      <c r="M78" s="89" t="str">
        <f>IFERROR(_xlfn.RANK.EQ(F78,$F$9:$F$187,0)+COUNTIF(F$9:F78,F78)-1,"-")</f>
        <v>-</v>
      </c>
    </row>
    <row r="79" spans="1:13" ht="12" customHeight="1">
      <c r="A79" s="51">
        <v>71</v>
      </c>
      <c r="B79" s="52">
        <v>1</v>
      </c>
      <c r="C79" s="52">
        <v>408</v>
      </c>
      <c r="D79" s="52" t="s">
        <v>346</v>
      </c>
      <c r="E79" s="445" t="s">
        <v>145</v>
      </c>
      <c r="F79" s="445" t="s">
        <v>145</v>
      </c>
      <c r="G79" s="445" t="s">
        <v>145</v>
      </c>
      <c r="H79" s="445" t="s">
        <v>145</v>
      </c>
      <c r="I79" s="445" t="s">
        <v>145</v>
      </c>
      <c r="K79" s="88" t="str">
        <f>IFERROR(_xlfn.RANK.EQ(E79,$E$9:$E$187,0)+COUNTIF(E$9:E79,E79)-1,"-")</f>
        <v>-</v>
      </c>
      <c r="L79" s="88" t="str">
        <f>IFERROR(_xlfn.RANK.EQ(I79,$I$9:$I$187,0)+COUNTIF(I$9:I79,I79)-1,"-")</f>
        <v>-</v>
      </c>
      <c r="M79" s="89" t="str">
        <f>IFERROR(_xlfn.RANK.EQ(F79,$F$9:$F$187,0)+COUNTIF(F$9:F79,F79)-1,"-")</f>
        <v>-</v>
      </c>
    </row>
    <row r="80" spans="1:13" ht="12" customHeight="1">
      <c r="A80" s="51">
        <v>72</v>
      </c>
      <c r="B80" s="52">
        <v>1</v>
      </c>
      <c r="C80" s="52">
        <v>409</v>
      </c>
      <c r="D80" s="52" t="s">
        <v>336</v>
      </c>
      <c r="E80" s="445" t="s">
        <v>145</v>
      </c>
      <c r="F80" s="445" t="s">
        <v>145</v>
      </c>
      <c r="G80" s="445" t="s">
        <v>145</v>
      </c>
      <c r="H80" s="445" t="s">
        <v>145</v>
      </c>
      <c r="I80" s="445" t="s">
        <v>145</v>
      </c>
      <c r="K80" s="88" t="str">
        <f>IFERROR(_xlfn.RANK.EQ(E80,$E$9:$E$187,0)+COUNTIF(E$9:E80,E80)-1,"-")</f>
        <v>-</v>
      </c>
      <c r="L80" s="88" t="str">
        <f>IFERROR(_xlfn.RANK.EQ(I80,$I$9:$I$187,0)+COUNTIF(I$9:I80,I80)-1,"-")</f>
        <v>-</v>
      </c>
      <c r="M80" s="89" t="str">
        <f>IFERROR(_xlfn.RANK.EQ(F80,$F$9:$F$187,0)+COUNTIF(F$9:F80,F80)-1,"-")</f>
        <v>-</v>
      </c>
    </row>
    <row r="81" spans="1:13" ht="12" customHeight="1">
      <c r="A81" s="51">
        <v>73</v>
      </c>
      <c r="B81" s="52">
        <v>1</v>
      </c>
      <c r="C81" s="52">
        <v>423</v>
      </c>
      <c r="D81" s="52" t="s">
        <v>210</v>
      </c>
      <c r="E81" s="445">
        <v>59</v>
      </c>
      <c r="F81" s="445">
        <v>313</v>
      </c>
      <c r="G81" s="445">
        <v>313</v>
      </c>
      <c r="H81" s="445">
        <v>312</v>
      </c>
      <c r="I81" s="445">
        <v>184</v>
      </c>
      <c r="K81" s="88">
        <f>IFERROR(_xlfn.RANK.EQ(E81,$E$9:$E$187,0)+COUNTIF(E$9:E81,E81)-1,"-")</f>
        <v>5</v>
      </c>
      <c r="L81" s="88">
        <f>IFERROR(_xlfn.RANK.EQ(I81,$I$9:$I$187,0)+COUNTIF(I$9:I81,I81)-1,"-")</f>
        <v>5</v>
      </c>
      <c r="M81" s="89">
        <f>IFERROR(_xlfn.RANK.EQ(F81,$F$9:$F$187,0)+COUNTIF(F$9:F81,F81)-1,"-")</f>
        <v>2</v>
      </c>
    </row>
    <row r="82" spans="1:13" ht="12" customHeight="1">
      <c r="A82" s="51">
        <v>74</v>
      </c>
      <c r="B82" s="52">
        <v>1</v>
      </c>
      <c r="C82" s="52">
        <v>424</v>
      </c>
      <c r="D82" s="52" t="s">
        <v>314</v>
      </c>
      <c r="E82" s="445" t="s">
        <v>145</v>
      </c>
      <c r="F82" s="445" t="s">
        <v>145</v>
      </c>
      <c r="G82" s="445" t="s">
        <v>145</v>
      </c>
      <c r="H82" s="445" t="s">
        <v>145</v>
      </c>
      <c r="I82" s="445" t="s">
        <v>145</v>
      </c>
      <c r="K82" s="88" t="str">
        <f>IFERROR(_xlfn.RANK.EQ(E82,$E$9:$E$187,0)+COUNTIF(E$9:E82,E82)-1,"-")</f>
        <v>-</v>
      </c>
      <c r="L82" s="88" t="str">
        <f>IFERROR(_xlfn.RANK.EQ(I82,$I$9:$I$187,0)+COUNTIF(I$9:I82,I82)-1,"-")</f>
        <v>-</v>
      </c>
      <c r="M82" s="89" t="str">
        <f>IFERROR(_xlfn.RANK.EQ(F82,$F$9:$F$187,0)+COUNTIF(F$9:F82,F82)-1,"-")</f>
        <v>-</v>
      </c>
    </row>
    <row r="83" spans="1:13" ht="12" customHeight="1">
      <c r="A83" s="51">
        <v>75</v>
      </c>
      <c r="B83" s="52">
        <v>1</v>
      </c>
      <c r="C83" s="52">
        <v>425</v>
      </c>
      <c r="D83" s="52" t="s">
        <v>374</v>
      </c>
      <c r="E83" s="445" t="s">
        <v>145</v>
      </c>
      <c r="F83" s="445" t="s">
        <v>145</v>
      </c>
      <c r="G83" s="445" t="s">
        <v>145</v>
      </c>
      <c r="H83" s="445" t="s">
        <v>145</v>
      </c>
      <c r="I83" s="445" t="s">
        <v>145</v>
      </c>
      <c r="K83" s="88" t="str">
        <f>IFERROR(_xlfn.RANK.EQ(E83,$E$9:$E$187,0)+COUNTIF(E$9:E83,E83)-1,"-")</f>
        <v>-</v>
      </c>
      <c r="L83" s="88" t="str">
        <f>IFERROR(_xlfn.RANK.EQ(I83,$I$9:$I$187,0)+COUNTIF(I$9:I83,I83)-1,"-")</f>
        <v>-</v>
      </c>
      <c r="M83" s="89" t="str">
        <f>IFERROR(_xlfn.RANK.EQ(F83,$F$9:$F$187,0)+COUNTIF(F$9:F83,F83)-1,"-")</f>
        <v>-</v>
      </c>
    </row>
    <row r="84" spans="1:13" ht="12" customHeight="1">
      <c r="A84" s="51">
        <v>76</v>
      </c>
      <c r="B84" s="52">
        <v>1</v>
      </c>
      <c r="C84" s="52">
        <v>427</v>
      </c>
      <c r="D84" s="52" t="s">
        <v>242</v>
      </c>
      <c r="E84" s="445" t="s">
        <v>888</v>
      </c>
      <c r="F84" s="445" t="s">
        <v>888</v>
      </c>
      <c r="G84" s="445" t="s">
        <v>888</v>
      </c>
      <c r="H84" s="445" t="s">
        <v>145</v>
      </c>
      <c r="I84" s="445" t="s">
        <v>888</v>
      </c>
      <c r="K84" s="88" t="str">
        <f>IFERROR(_xlfn.RANK.EQ(E84,$E$9:$E$187,0)+COUNTIF(E$9:E84,E84)-1,"-")</f>
        <v>-</v>
      </c>
      <c r="L84" s="88" t="str">
        <f>IFERROR(_xlfn.RANK.EQ(I84,$I$9:$I$187,0)+COUNTIF(I$9:I84,I84)-1,"-")</f>
        <v>-</v>
      </c>
      <c r="M84" s="89" t="str">
        <f>IFERROR(_xlfn.RANK.EQ(F84,$F$9:$F$187,0)+COUNTIF(F$9:F84,F84)-1,"-")</f>
        <v>-</v>
      </c>
    </row>
    <row r="85" spans="1:13" ht="12" customHeight="1">
      <c r="A85" s="51">
        <v>77</v>
      </c>
      <c r="B85" s="52">
        <v>1</v>
      </c>
      <c r="C85" s="52">
        <v>428</v>
      </c>
      <c r="D85" s="52" t="s">
        <v>231</v>
      </c>
      <c r="E85" s="445">
        <v>54</v>
      </c>
      <c r="F85" s="445">
        <v>280</v>
      </c>
      <c r="G85" s="445">
        <v>279</v>
      </c>
      <c r="H85" s="445">
        <v>283</v>
      </c>
      <c r="I85" s="445">
        <v>151</v>
      </c>
      <c r="K85" s="88">
        <f>IFERROR(_xlfn.RANK.EQ(E85,$E$9:$E$187,0)+COUNTIF(E$9:E85,E85)-1,"-")</f>
        <v>6</v>
      </c>
      <c r="L85" s="88">
        <f>IFERROR(_xlfn.RANK.EQ(I85,$I$9:$I$187,0)+COUNTIF(I$9:I85,I85)-1,"-")</f>
        <v>6</v>
      </c>
      <c r="M85" s="89">
        <f>IFERROR(_xlfn.RANK.EQ(F85,$F$9:$F$187,0)+COUNTIF(F$9:F85,F85)-1,"-")</f>
        <v>5</v>
      </c>
    </row>
    <row r="86" spans="1:13" ht="12" customHeight="1">
      <c r="A86" s="51">
        <v>78</v>
      </c>
      <c r="B86" s="52">
        <v>1</v>
      </c>
      <c r="C86" s="52">
        <v>429</v>
      </c>
      <c r="D86" s="52" t="s">
        <v>207</v>
      </c>
      <c r="E86" s="445" t="s">
        <v>888</v>
      </c>
      <c r="F86" s="445" t="s">
        <v>888</v>
      </c>
      <c r="G86" s="445" t="s">
        <v>888</v>
      </c>
      <c r="H86" s="445" t="s">
        <v>145</v>
      </c>
      <c r="I86" s="445" t="s">
        <v>888</v>
      </c>
      <c r="K86" s="88" t="str">
        <f>IFERROR(_xlfn.RANK.EQ(E86,$E$9:$E$187,0)+COUNTIF(E$9:E86,E86)-1,"-")</f>
        <v>-</v>
      </c>
      <c r="L86" s="88" t="str">
        <f>IFERROR(_xlfn.RANK.EQ(I86,$I$9:$I$187,0)+COUNTIF(I$9:I86,I86)-1,"-")</f>
        <v>-</v>
      </c>
      <c r="M86" s="89" t="str">
        <f>IFERROR(_xlfn.RANK.EQ(F86,$F$9:$F$187,0)+COUNTIF(F$9:F86,F86)-1,"-")</f>
        <v>-</v>
      </c>
    </row>
    <row r="87" spans="1:13" ht="12" customHeight="1">
      <c r="A87" s="51">
        <v>79</v>
      </c>
      <c r="B87" s="52">
        <v>1</v>
      </c>
      <c r="C87" s="52">
        <v>430</v>
      </c>
      <c r="D87" s="52" t="s">
        <v>291</v>
      </c>
      <c r="E87" s="445" t="s">
        <v>145</v>
      </c>
      <c r="F87" s="445" t="s">
        <v>145</v>
      </c>
      <c r="G87" s="445" t="s">
        <v>145</v>
      </c>
      <c r="H87" s="445" t="s">
        <v>145</v>
      </c>
      <c r="I87" s="445" t="s">
        <v>145</v>
      </c>
      <c r="K87" s="88" t="str">
        <f>IFERROR(_xlfn.RANK.EQ(E87,$E$9:$E$187,0)+COUNTIF(E$9:E87,E87)-1,"-")</f>
        <v>-</v>
      </c>
      <c r="L87" s="88" t="str">
        <f>IFERROR(_xlfn.RANK.EQ(I87,$I$9:$I$187,0)+COUNTIF(I$9:I87,I87)-1,"-")</f>
        <v>-</v>
      </c>
      <c r="M87" s="89" t="str">
        <f>IFERROR(_xlfn.RANK.EQ(F87,$F$9:$F$187,0)+COUNTIF(F$9:F87,F87)-1,"-")</f>
        <v>-</v>
      </c>
    </row>
    <row r="88" spans="1:13" ht="12" customHeight="1">
      <c r="A88" s="51">
        <v>80</v>
      </c>
      <c r="B88" s="52">
        <v>1</v>
      </c>
      <c r="C88" s="52">
        <v>431</v>
      </c>
      <c r="D88" s="52" t="s">
        <v>284</v>
      </c>
      <c r="E88" s="445" t="s">
        <v>145</v>
      </c>
      <c r="F88" s="445" t="s">
        <v>145</v>
      </c>
      <c r="G88" s="445" t="s">
        <v>145</v>
      </c>
      <c r="H88" s="445" t="s">
        <v>145</v>
      </c>
      <c r="I88" s="445" t="s">
        <v>145</v>
      </c>
      <c r="K88" s="88" t="str">
        <f>IFERROR(_xlfn.RANK.EQ(E88,$E$9:$E$187,0)+COUNTIF(E$9:E88,E88)-1,"-")</f>
        <v>-</v>
      </c>
      <c r="L88" s="88" t="str">
        <f>IFERROR(_xlfn.RANK.EQ(I88,$I$9:$I$187,0)+COUNTIF(I$9:I88,I88)-1,"-")</f>
        <v>-</v>
      </c>
      <c r="M88" s="89" t="str">
        <f>IFERROR(_xlfn.RANK.EQ(F88,$F$9:$F$187,0)+COUNTIF(F$9:F88,F88)-1,"-")</f>
        <v>-</v>
      </c>
    </row>
    <row r="89" spans="1:13" ht="12" customHeight="1">
      <c r="A89" s="51">
        <v>81</v>
      </c>
      <c r="B89" s="52">
        <v>1</v>
      </c>
      <c r="C89" s="52">
        <v>432</v>
      </c>
      <c r="D89" s="52" t="s">
        <v>236</v>
      </c>
      <c r="E89" s="445" t="s">
        <v>145</v>
      </c>
      <c r="F89" s="445" t="s">
        <v>145</v>
      </c>
      <c r="G89" s="445" t="s">
        <v>145</v>
      </c>
      <c r="H89" s="445" t="s">
        <v>145</v>
      </c>
      <c r="I89" s="445" t="s">
        <v>145</v>
      </c>
      <c r="K89" s="88" t="str">
        <f>IFERROR(_xlfn.RANK.EQ(E89,$E$9:$E$187,0)+COUNTIF(E$9:E89,E89)-1,"-")</f>
        <v>-</v>
      </c>
      <c r="L89" s="88" t="str">
        <f>IFERROR(_xlfn.RANK.EQ(I89,$I$9:$I$187,0)+COUNTIF(I$9:I89,I89)-1,"-")</f>
        <v>-</v>
      </c>
      <c r="M89" s="89" t="str">
        <f>IFERROR(_xlfn.RANK.EQ(F89,$F$9:$F$187,0)+COUNTIF(F$9:F89,F89)-1,"-")</f>
        <v>-</v>
      </c>
    </row>
    <row r="90" spans="1:13" ht="12" customHeight="1">
      <c r="A90" s="51">
        <v>82</v>
      </c>
      <c r="B90" s="52">
        <v>1</v>
      </c>
      <c r="C90" s="52">
        <v>433</v>
      </c>
      <c r="D90" s="52" t="s">
        <v>269</v>
      </c>
      <c r="E90" s="445" t="s">
        <v>145</v>
      </c>
      <c r="F90" s="445" t="s">
        <v>145</v>
      </c>
      <c r="G90" s="445" t="s">
        <v>145</v>
      </c>
      <c r="H90" s="445" t="s">
        <v>145</v>
      </c>
      <c r="I90" s="445" t="s">
        <v>145</v>
      </c>
      <c r="K90" s="88" t="str">
        <f>IFERROR(_xlfn.RANK.EQ(E90,$E$9:$E$187,0)+COUNTIF(E$9:E90,E90)-1,"-")</f>
        <v>-</v>
      </c>
      <c r="L90" s="88" t="str">
        <f>IFERROR(_xlfn.RANK.EQ(I90,$I$9:$I$187,0)+COUNTIF(I$9:I90,I90)-1,"-")</f>
        <v>-</v>
      </c>
      <c r="M90" s="89" t="str">
        <f>IFERROR(_xlfn.RANK.EQ(F90,$F$9:$F$187,0)+COUNTIF(F$9:F90,F90)-1,"-")</f>
        <v>-</v>
      </c>
    </row>
    <row r="91" spans="1:13" ht="12" customHeight="1">
      <c r="A91" s="51">
        <v>83</v>
      </c>
      <c r="B91" s="52">
        <v>1</v>
      </c>
      <c r="C91" s="52">
        <v>434</v>
      </c>
      <c r="D91" s="52" t="s">
        <v>237</v>
      </c>
      <c r="E91" s="445" t="s">
        <v>145</v>
      </c>
      <c r="F91" s="445" t="s">
        <v>145</v>
      </c>
      <c r="G91" s="445" t="s">
        <v>145</v>
      </c>
      <c r="H91" s="445" t="s">
        <v>145</v>
      </c>
      <c r="I91" s="445" t="s">
        <v>145</v>
      </c>
      <c r="K91" s="88" t="str">
        <f>IFERROR(_xlfn.RANK.EQ(E91,$E$9:$E$187,0)+COUNTIF(E$9:E91,E91)-1,"-")</f>
        <v>-</v>
      </c>
      <c r="L91" s="88" t="str">
        <f>IFERROR(_xlfn.RANK.EQ(I91,$I$9:$I$187,0)+COUNTIF(I$9:I91,I91)-1,"-")</f>
        <v>-</v>
      </c>
      <c r="M91" s="89" t="str">
        <f>IFERROR(_xlfn.RANK.EQ(F91,$F$9:$F$187,0)+COUNTIF(F$9:F91,F91)-1,"-")</f>
        <v>-</v>
      </c>
    </row>
    <row r="92" spans="1:13" ht="12" customHeight="1">
      <c r="A92" s="51">
        <v>84</v>
      </c>
      <c r="B92" s="52">
        <v>1</v>
      </c>
      <c r="C92" s="52">
        <v>436</v>
      </c>
      <c r="D92" s="52" t="s">
        <v>265</v>
      </c>
      <c r="E92" s="445" t="s">
        <v>145</v>
      </c>
      <c r="F92" s="445" t="s">
        <v>145</v>
      </c>
      <c r="G92" s="445" t="s">
        <v>145</v>
      </c>
      <c r="H92" s="445" t="s">
        <v>145</v>
      </c>
      <c r="I92" s="445" t="s">
        <v>145</v>
      </c>
      <c r="K92" s="88" t="str">
        <f>IFERROR(_xlfn.RANK.EQ(E92,$E$9:$E$187,0)+COUNTIF(E$9:E92,E92)-1,"-")</f>
        <v>-</v>
      </c>
      <c r="L92" s="88" t="str">
        <f>IFERROR(_xlfn.RANK.EQ(I92,$I$9:$I$187,0)+COUNTIF(I$9:I92,I92)-1,"-")</f>
        <v>-</v>
      </c>
      <c r="M92" s="89" t="str">
        <f>IFERROR(_xlfn.RANK.EQ(F92,$F$9:$F$187,0)+COUNTIF(F$9:F92,F92)-1,"-")</f>
        <v>-</v>
      </c>
    </row>
    <row r="93" spans="1:13" ht="12" customHeight="1">
      <c r="A93" s="51">
        <v>85</v>
      </c>
      <c r="B93" s="52">
        <v>1</v>
      </c>
      <c r="C93" s="52">
        <v>437</v>
      </c>
      <c r="D93" s="52" t="s">
        <v>239</v>
      </c>
      <c r="E93" s="445" t="s">
        <v>145</v>
      </c>
      <c r="F93" s="445" t="s">
        <v>145</v>
      </c>
      <c r="G93" s="445" t="s">
        <v>145</v>
      </c>
      <c r="H93" s="445" t="s">
        <v>145</v>
      </c>
      <c r="I93" s="445" t="s">
        <v>145</v>
      </c>
      <c r="K93" s="88" t="str">
        <f>IFERROR(_xlfn.RANK.EQ(E93,$E$9:$E$187,0)+COUNTIF(E$9:E93,E93)-1,"-")</f>
        <v>-</v>
      </c>
      <c r="L93" s="88" t="str">
        <f>IFERROR(_xlfn.RANK.EQ(I93,$I$9:$I$187,0)+COUNTIF(I$9:I93,I93)-1,"-")</f>
        <v>-</v>
      </c>
      <c r="M93" s="89" t="str">
        <f>IFERROR(_xlfn.RANK.EQ(F93,$F$9:$F$187,0)+COUNTIF(F$9:F93,F93)-1,"-")</f>
        <v>-</v>
      </c>
    </row>
    <row r="94" spans="1:13" ht="12" customHeight="1">
      <c r="A94" s="51">
        <v>86</v>
      </c>
      <c r="B94" s="52">
        <v>1</v>
      </c>
      <c r="C94" s="52">
        <v>438</v>
      </c>
      <c r="D94" s="52" t="s">
        <v>213</v>
      </c>
      <c r="E94" s="445" t="s">
        <v>145</v>
      </c>
      <c r="F94" s="445" t="s">
        <v>145</v>
      </c>
      <c r="G94" s="445" t="s">
        <v>145</v>
      </c>
      <c r="H94" s="445" t="s">
        <v>145</v>
      </c>
      <c r="I94" s="445" t="s">
        <v>145</v>
      </c>
      <c r="K94" s="88" t="str">
        <f>IFERROR(_xlfn.RANK.EQ(E94,$E$9:$E$187,0)+COUNTIF(E$9:E94,E94)-1,"-")</f>
        <v>-</v>
      </c>
      <c r="L94" s="88" t="str">
        <f>IFERROR(_xlfn.RANK.EQ(I94,$I$9:$I$187,0)+COUNTIF(I$9:I94,I94)-1,"-")</f>
        <v>-</v>
      </c>
      <c r="M94" s="89" t="str">
        <f>IFERROR(_xlfn.RANK.EQ(F94,$F$9:$F$187,0)+COUNTIF(F$9:F94,F94)-1,"-")</f>
        <v>-</v>
      </c>
    </row>
    <row r="95" spans="1:13" ht="12" customHeight="1">
      <c r="A95" s="51">
        <v>87</v>
      </c>
      <c r="B95" s="52">
        <v>1</v>
      </c>
      <c r="C95" s="52">
        <v>452</v>
      </c>
      <c r="D95" s="52" t="s">
        <v>224</v>
      </c>
      <c r="E95" s="445" t="s">
        <v>145</v>
      </c>
      <c r="F95" s="445" t="s">
        <v>145</v>
      </c>
      <c r="G95" s="445" t="s">
        <v>145</v>
      </c>
      <c r="H95" s="445" t="s">
        <v>145</v>
      </c>
      <c r="I95" s="445" t="s">
        <v>145</v>
      </c>
      <c r="K95" s="88" t="str">
        <f>IFERROR(_xlfn.RANK.EQ(E95,$E$9:$E$187,0)+COUNTIF(E$9:E95,E95)-1,"-")</f>
        <v>-</v>
      </c>
      <c r="L95" s="88" t="str">
        <f>IFERROR(_xlfn.RANK.EQ(I95,$I$9:$I$187,0)+COUNTIF(I$9:I95,I95)-1,"-")</f>
        <v>-</v>
      </c>
      <c r="M95" s="89" t="str">
        <f>IFERROR(_xlfn.RANK.EQ(F95,$F$9:$F$187,0)+COUNTIF(F$9:F95,F95)-1,"-")</f>
        <v>-</v>
      </c>
    </row>
    <row r="96" spans="1:13" ht="12" customHeight="1">
      <c r="A96" s="51">
        <v>88</v>
      </c>
      <c r="B96" s="52">
        <v>1</v>
      </c>
      <c r="C96" s="52">
        <v>453</v>
      </c>
      <c r="D96" s="52" t="s">
        <v>248</v>
      </c>
      <c r="E96" s="445" t="s">
        <v>145</v>
      </c>
      <c r="F96" s="445" t="s">
        <v>145</v>
      </c>
      <c r="G96" s="445" t="s">
        <v>145</v>
      </c>
      <c r="H96" s="445" t="s">
        <v>145</v>
      </c>
      <c r="I96" s="445" t="s">
        <v>145</v>
      </c>
      <c r="K96" s="88" t="str">
        <f>IFERROR(_xlfn.RANK.EQ(E96,$E$9:$E$187,0)+COUNTIF(E$9:E96,E96)-1,"-")</f>
        <v>-</v>
      </c>
      <c r="L96" s="88" t="str">
        <f>IFERROR(_xlfn.RANK.EQ(I96,$I$9:$I$187,0)+COUNTIF(I$9:I96,I96)-1,"-")</f>
        <v>-</v>
      </c>
      <c r="M96" s="89" t="str">
        <f>IFERROR(_xlfn.RANK.EQ(F96,$F$9:$F$187,0)+COUNTIF(F$9:F96,F96)-1,"-")</f>
        <v>-</v>
      </c>
    </row>
    <row r="97" spans="1:13" ht="12" customHeight="1">
      <c r="A97" s="51">
        <v>89</v>
      </c>
      <c r="B97" s="52">
        <v>1</v>
      </c>
      <c r="C97" s="52">
        <v>454</v>
      </c>
      <c r="D97" s="52" t="s">
        <v>244</v>
      </c>
      <c r="E97" s="445" t="s">
        <v>145</v>
      </c>
      <c r="F97" s="445" t="s">
        <v>145</v>
      </c>
      <c r="G97" s="445" t="s">
        <v>145</v>
      </c>
      <c r="H97" s="445" t="s">
        <v>145</v>
      </c>
      <c r="I97" s="445" t="s">
        <v>145</v>
      </c>
      <c r="K97" s="88" t="str">
        <f>IFERROR(_xlfn.RANK.EQ(E97,$E$9:$E$187,0)+COUNTIF(E$9:E97,E97)-1,"-")</f>
        <v>-</v>
      </c>
      <c r="L97" s="88" t="str">
        <f>IFERROR(_xlfn.RANK.EQ(I97,$I$9:$I$187,0)+COUNTIF(I$9:I97,I97)-1,"-")</f>
        <v>-</v>
      </c>
      <c r="M97" s="89" t="str">
        <f>IFERROR(_xlfn.RANK.EQ(F97,$F$9:$F$187,0)+COUNTIF(F$9:F97,F97)-1,"-")</f>
        <v>-</v>
      </c>
    </row>
    <row r="98" spans="1:13" ht="12" customHeight="1">
      <c r="A98" s="51">
        <v>90</v>
      </c>
      <c r="B98" s="52">
        <v>1</v>
      </c>
      <c r="C98" s="52">
        <v>455</v>
      </c>
      <c r="D98" s="52" t="s">
        <v>276</v>
      </c>
      <c r="E98" s="445" t="s">
        <v>145</v>
      </c>
      <c r="F98" s="445" t="s">
        <v>145</v>
      </c>
      <c r="G98" s="445" t="s">
        <v>145</v>
      </c>
      <c r="H98" s="445" t="s">
        <v>145</v>
      </c>
      <c r="I98" s="445" t="s">
        <v>145</v>
      </c>
      <c r="K98" s="88" t="str">
        <f>IFERROR(_xlfn.RANK.EQ(E98,$E$9:$E$187,0)+COUNTIF(E$9:E98,E98)-1,"-")</f>
        <v>-</v>
      </c>
      <c r="L98" s="88" t="str">
        <f>IFERROR(_xlfn.RANK.EQ(I98,$I$9:$I$187,0)+COUNTIF(I$9:I98,I98)-1,"-")</f>
        <v>-</v>
      </c>
      <c r="M98" s="89" t="str">
        <f>IFERROR(_xlfn.RANK.EQ(F98,$F$9:$F$187,0)+COUNTIF(F$9:F98,F98)-1,"-")</f>
        <v>-</v>
      </c>
    </row>
    <row r="99" spans="1:13" ht="12" customHeight="1">
      <c r="A99" s="51">
        <v>91</v>
      </c>
      <c r="B99" s="52">
        <v>1</v>
      </c>
      <c r="C99" s="52">
        <v>456</v>
      </c>
      <c r="D99" s="52" t="s">
        <v>296</v>
      </c>
      <c r="E99" s="445" t="s">
        <v>145</v>
      </c>
      <c r="F99" s="445" t="s">
        <v>145</v>
      </c>
      <c r="G99" s="445" t="s">
        <v>145</v>
      </c>
      <c r="H99" s="445" t="s">
        <v>145</v>
      </c>
      <c r="I99" s="445" t="s">
        <v>145</v>
      </c>
      <c r="K99" s="88" t="str">
        <f>IFERROR(_xlfn.RANK.EQ(E99,$E$9:$E$187,0)+COUNTIF(E$9:E99,E99)-1,"-")</f>
        <v>-</v>
      </c>
      <c r="L99" s="88" t="str">
        <f>IFERROR(_xlfn.RANK.EQ(I99,$I$9:$I$187,0)+COUNTIF(I$9:I99,I99)-1,"-")</f>
        <v>-</v>
      </c>
      <c r="M99" s="89" t="str">
        <f>IFERROR(_xlfn.RANK.EQ(F99,$F$9:$F$187,0)+COUNTIF(F$9:F99,F99)-1,"-")</f>
        <v>-</v>
      </c>
    </row>
    <row r="100" spans="1:13" ht="12" customHeight="1">
      <c r="A100" s="51">
        <v>92</v>
      </c>
      <c r="B100" s="52">
        <v>1</v>
      </c>
      <c r="C100" s="52">
        <v>457</v>
      </c>
      <c r="D100" s="52" t="s">
        <v>261</v>
      </c>
      <c r="E100" s="445" t="s">
        <v>145</v>
      </c>
      <c r="F100" s="445" t="s">
        <v>145</v>
      </c>
      <c r="G100" s="445" t="s">
        <v>145</v>
      </c>
      <c r="H100" s="445" t="s">
        <v>145</v>
      </c>
      <c r="I100" s="445" t="s">
        <v>145</v>
      </c>
      <c r="K100" s="88" t="str">
        <f>IFERROR(_xlfn.RANK.EQ(E100,$E$9:$E$187,0)+COUNTIF(E$9:E100,E100)-1,"-")</f>
        <v>-</v>
      </c>
      <c r="L100" s="88" t="str">
        <f>IFERROR(_xlfn.RANK.EQ(I100,$I$9:$I$187,0)+COUNTIF(I$9:I100,I100)-1,"-")</f>
        <v>-</v>
      </c>
      <c r="M100" s="89" t="str">
        <f>IFERROR(_xlfn.RANK.EQ(F100,$F$9:$F$187,0)+COUNTIF(F$9:F100,F100)-1,"-")</f>
        <v>-</v>
      </c>
    </row>
    <row r="101" spans="1:13" ht="12" customHeight="1">
      <c r="A101" s="51">
        <v>93</v>
      </c>
      <c r="B101" s="52">
        <v>1</v>
      </c>
      <c r="C101" s="52">
        <v>458</v>
      </c>
      <c r="D101" s="52" t="s">
        <v>253</v>
      </c>
      <c r="E101" s="445" t="s">
        <v>145</v>
      </c>
      <c r="F101" s="445" t="s">
        <v>145</v>
      </c>
      <c r="G101" s="445" t="s">
        <v>145</v>
      </c>
      <c r="H101" s="445" t="s">
        <v>145</v>
      </c>
      <c r="I101" s="445" t="s">
        <v>145</v>
      </c>
      <c r="K101" s="88" t="str">
        <f>IFERROR(_xlfn.RANK.EQ(E101,$E$9:$E$187,0)+COUNTIF(E$9:E101,E101)-1,"-")</f>
        <v>-</v>
      </c>
      <c r="L101" s="88" t="str">
        <f>IFERROR(_xlfn.RANK.EQ(I101,$I$9:$I$187,0)+COUNTIF(I$9:I101,I101)-1,"-")</f>
        <v>-</v>
      </c>
      <c r="M101" s="89" t="str">
        <f>IFERROR(_xlfn.RANK.EQ(F101,$F$9:$F$187,0)+COUNTIF(F$9:F101,F101)-1,"-")</f>
        <v>-</v>
      </c>
    </row>
    <row r="102" spans="1:13" ht="12" customHeight="1">
      <c r="A102" s="51">
        <v>94</v>
      </c>
      <c r="B102" s="52">
        <v>1</v>
      </c>
      <c r="C102" s="52">
        <v>459</v>
      </c>
      <c r="D102" s="52" t="s">
        <v>238</v>
      </c>
      <c r="E102" s="445" t="s">
        <v>888</v>
      </c>
      <c r="F102" s="445" t="s">
        <v>888</v>
      </c>
      <c r="G102" s="445" t="s">
        <v>145</v>
      </c>
      <c r="H102" s="445" t="s">
        <v>888</v>
      </c>
      <c r="I102" s="445" t="s">
        <v>888</v>
      </c>
      <c r="K102" s="88" t="str">
        <f>IFERROR(_xlfn.RANK.EQ(E102,$E$9:$E$187,0)+COUNTIF(E$9:E102,E102)-1,"-")</f>
        <v>-</v>
      </c>
      <c r="L102" s="88" t="str">
        <f>IFERROR(_xlfn.RANK.EQ(I102,$I$9:$I$187,0)+COUNTIF(I$9:I102,I102)-1,"-")</f>
        <v>-</v>
      </c>
      <c r="M102" s="89" t="str">
        <f>IFERROR(_xlfn.RANK.EQ(F102,$F$9:$F$187,0)+COUNTIF(F$9:F102,F102)-1,"-")</f>
        <v>-</v>
      </c>
    </row>
    <row r="103" spans="1:13" ht="12" customHeight="1">
      <c r="A103" s="51">
        <v>95</v>
      </c>
      <c r="B103" s="52">
        <v>1</v>
      </c>
      <c r="C103" s="52">
        <v>460</v>
      </c>
      <c r="D103" s="52" t="s">
        <v>263</v>
      </c>
      <c r="E103" s="445" t="s">
        <v>145</v>
      </c>
      <c r="F103" s="445" t="s">
        <v>145</v>
      </c>
      <c r="G103" s="445" t="s">
        <v>145</v>
      </c>
      <c r="H103" s="445" t="s">
        <v>145</v>
      </c>
      <c r="I103" s="445" t="s">
        <v>145</v>
      </c>
      <c r="K103" s="88" t="str">
        <f>IFERROR(_xlfn.RANK.EQ(E103,$E$9:$E$187,0)+COUNTIF(E$9:E103,E103)-1,"-")</f>
        <v>-</v>
      </c>
      <c r="L103" s="88" t="str">
        <f>IFERROR(_xlfn.RANK.EQ(I103,$I$9:$I$187,0)+COUNTIF(I$9:I103,I103)-1,"-")</f>
        <v>-</v>
      </c>
      <c r="M103" s="89" t="str">
        <f>IFERROR(_xlfn.RANK.EQ(F103,$F$9:$F$187,0)+COUNTIF(F$9:F103,F103)-1,"-")</f>
        <v>-</v>
      </c>
    </row>
    <row r="104" spans="1:13" ht="12" customHeight="1">
      <c r="A104" s="51">
        <v>96</v>
      </c>
      <c r="B104" s="52">
        <v>1</v>
      </c>
      <c r="C104" s="52">
        <v>461</v>
      </c>
      <c r="D104" s="52" t="s">
        <v>285</v>
      </c>
      <c r="E104" s="445" t="s">
        <v>888</v>
      </c>
      <c r="F104" s="445" t="s">
        <v>888</v>
      </c>
      <c r="G104" s="445" t="s">
        <v>145</v>
      </c>
      <c r="H104" s="445" t="s">
        <v>888</v>
      </c>
      <c r="I104" s="445" t="s">
        <v>888</v>
      </c>
      <c r="K104" s="88" t="str">
        <f>IFERROR(_xlfn.RANK.EQ(E104,$E$9:$E$187,0)+COUNTIF(E$9:E104,E104)-1,"-")</f>
        <v>-</v>
      </c>
      <c r="L104" s="88" t="str">
        <f>IFERROR(_xlfn.RANK.EQ(I104,$I$9:$I$187,0)+COUNTIF(I$9:I104,I104)-1,"-")</f>
        <v>-</v>
      </c>
      <c r="M104" s="89" t="str">
        <f>IFERROR(_xlfn.RANK.EQ(F104,$F$9:$F$187,0)+COUNTIF(F$9:F104,F104)-1,"-")</f>
        <v>-</v>
      </c>
    </row>
    <row r="105" spans="1:13" ht="12" customHeight="1">
      <c r="A105" s="51">
        <v>97</v>
      </c>
      <c r="B105" s="52">
        <v>1</v>
      </c>
      <c r="C105" s="52">
        <v>462</v>
      </c>
      <c r="D105" s="52" t="s">
        <v>229</v>
      </c>
      <c r="E105" s="445" t="s">
        <v>145</v>
      </c>
      <c r="F105" s="445" t="s">
        <v>145</v>
      </c>
      <c r="G105" s="445" t="s">
        <v>145</v>
      </c>
      <c r="H105" s="445" t="s">
        <v>145</v>
      </c>
      <c r="I105" s="445" t="s">
        <v>145</v>
      </c>
      <c r="K105" s="88" t="str">
        <f>IFERROR(_xlfn.RANK.EQ(E105,$E$9:$E$187,0)+COUNTIF(E$9:E105,E105)-1,"-")</f>
        <v>-</v>
      </c>
      <c r="L105" s="88" t="str">
        <f>IFERROR(_xlfn.RANK.EQ(I105,$I$9:$I$187,0)+COUNTIF(I$9:I105,I105)-1,"-")</f>
        <v>-</v>
      </c>
      <c r="M105" s="89" t="str">
        <f>IFERROR(_xlfn.RANK.EQ(F105,$F$9:$F$187,0)+COUNTIF(F$9:F105,F105)-1,"-")</f>
        <v>-</v>
      </c>
    </row>
    <row r="106" spans="1:13" ht="12" customHeight="1">
      <c r="A106" s="51">
        <v>98</v>
      </c>
      <c r="B106" s="52">
        <v>1</v>
      </c>
      <c r="C106" s="52">
        <v>463</v>
      </c>
      <c r="D106" s="52" t="s">
        <v>357</v>
      </c>
      <c r="E106" s="445" t="s">
        <v>145</v>
      </c>
      <c r="F106" s="445" t="s">
        <v>145</v>
      </c>
      <c r="G106" s="445" t="s">
        <v>145</v>
      </c>
      <c r="H106" s="445" t="s">
        <v>145</v>
      </c>
      <c r="I106" s="445" t="s">
        <v>145</v>
      </c>
      <c r="K106" s="88" t="str">
        <f>IFERROR(_xlfn.RANK.EQ(E106,$E$9:$E$187,0)+COUNTIF(E$9:E106,E106)-1,"-")</f>
        <v>-</v>
      </c>
      <c r="L106" s="88" t="str">
        <f>IFERROR(_xlfn.RANK.EQ(I106,$I$9:$I$187,0)+COUNTIF(I$9:I106,I106)-1,"-")</f>
        <v>-</v>
      </c>
      <c r="M106" s="89" t="str">
        <f>IFERROR(_xlfn.RANK.EQ(F106,$F$9:$F$187,0)+COUNTIF(F$9:F106,F106)-1,"-")</f>
        <v>-</v>
      </c>
    </row>
    <row r="107" spans="1:13" ht="12" customHeight="1">
      <c r="A107" s="51">
        <v>99</v>
      </c>
      <c r="B107" s="52">
        <v>1</v>
      </c>
      <c r="C107" s="52">
        <v>464</v>
      </c>
      <c r="D107" s="52" t="s">
        <v>251</v>
      </c>
      <c r="E107" s="445">
        <v>34</v>
      </c>
      <c r="F107" s="445">
        <v>278</v>
      </c>
      <c r="G107" s="445">
        <v>279</v>
      </c>
      <c r="H107" s="445">
        <v>276</v>
      </c>
      <c r="I107" s="445">
        <v>94</v>
      </c>
      <c r="K107" s="88">
        <f>IFERROR(_xlfn.RANK.EQ(E107,$E$9:$E$187,0)+COUNTIF(E$9:E107,E107)-1,"-")</f>
        <v>8</v>
      </c>
      <c r="L107" s="88">
        <f>IFERROR(_xlfn.RANK.EQ(I107,$I$9:$I$187,0)+COUNTIF(I$9:I107,I107)-1,"-")</f>
        <v>7</v>
      </c>
      <c r="M107" s="89">
        <f>IFERROR(_xlfn.RANK.EQ(F107,$F$9:$F$187,0)+COUNTIF(F$9:F107,F107)-1,"-")</f>
        <v>6</v>
      </c>
    </row>
    <row r="108" spans="1:13" ht="12" customHeight="1">
      <c r="A108" s="51">
        <v>100</v>
      </c>
      <c r="B108" s="52">
        <v>1</v>
      </c>
      <c r="C108" s="52">
        <v>465</v>
      </c>
      <c r="D108" s="52" t="s">
        <v>247</v>
      </c>
      <c r="E108" s="445" t="s">
        <v>888</v>
      </c>
      <c r="F108" s="445" t="s">
        <v>888</v>
      </c>
      <c r="G108" s="445" t="s">
        <v>888</v>
      </c>
      <c r="H108" s="445" t="s">
        <v>888</v>
      </c>
      <c r="I108" s="445" t="s">
        <v>888</v>
      </c>
      <c r="K108" s="88" t="str">
        <f>IFERROR(_xlfn.RANK.EQ(E108,$E$9:$E$187,0)+COUNTIF(E$9:E108,E108)-1,"-")</f>
        <v>-</v>
      </c>
      <c r="L108" s="88" t="str">
        <f>IFERROR(_xlfn.RANK.EQ(I108,$I$9:$I$187,0)+COUNTIF(I$9:I108,I108)-1,"-")</f>
        <v>-</v>
      </c>
      <c r="M108" s="89" t="str">
        <f>IFERROR(_xlfn.RANK.EQ(F108,$F$9:$F$187,0)+COUNTIF(F$9:F108,F108)-1,"-")</f>
        <v>-</v>
      </c>
    </row>
    <row r="109" spans="1:13" ht="12" customHeight="1">
      <c r="A109" s="51">
        <v>101</v>
      </c>
      <c r="B109" s="52">
        <v>1</v>
      </c>
      <c r="C109" s="52">
        <v>468</v>
      </c>
      <c r="D109" s="52" t="s">
        <v>290</v>
      </c>
      <c r="E109" s="445" t="s">
        <v>145</v>
      </c>
      <c r="F109" s="445" t="s">
        <v>145</v>
      </c>
      <c r="G109" s="445" t="s">
        <v>145</v>
      </c>
      <c r="H109" s="445" t="s">
        <v>145</v>
      </c>
      <c r="I109" s="445" t="s">
        <v>145</v>
      </c>
      <c r="K109" s="88" t="str">
        <f>IFERROR(_xlfn.RANK.EQ(E109,$E$9:$E$187,0)+COUNTIF(E$9:E109,E109)-1,"-")</f>
        <v>-</v>
      </c>
      <c r="L109" s="88" t="str">
        <f>IFERROR(_xlfn.RANK.EQ(I109,$I$9:$I$187,0)+COUNTIF(I$9:I109,I109)-1,"-")</f>
        <v>-</v>
      </c>
      <c r="M109" s="89" t="str">
        <f>IFERROR(_xlfn.RANK.EQ(F109,$F$9:$F$187,0)+COUNTIF(F$9:F109,F109)-1,"-")</f>
        <v>-</v>
      </c>
    </row>
    <row r="110" spans="1:13" ht="12" customHeight="1">
      <c r="A110" s="51">
        <v>102</v>
      </c>
      <c r="B110" s="52">
        <v>1</v>
      </c>
      <c r="C110" s="52">
        <v>469</v>
      </c>
      <c r="D110" s="52" t="s">
        <v>256</v>
      </c>
      <c r="E110" s="445" t="s">
        <v>145</v>
      </c>
      <c r="F110" s="445" t="s">
        <v>145</v>
      </c>
      <c r="G110" s="445" t="s">
        <v>145</v>
      </c>
      <c r="H110" s="445" t="s">
        <v>145</v>
      </c>
      <c r="I110" s="445" t="s">
        <v>145</v>
      </c>
      <c r="K110" s="88" t="str">
        <f>IFERROR(_xlfn.RANK.EQ(E110,$E$9:$E$187,0)+COUNTIF(E$9:E110,E110)-1,"-")</f>
        <v>-</v>
      </c>
      <c r="L110" s="88" t="str">
        <f>IFERROR(_xlfn.RANK.EQ(I110,$I$9:$I$187,0)+COUNTIF(I$9:I110,I110)-1,"-")</f>
        <v>-</v>
      </c>
      <c r="M110" s="89" t="str">
        <f>IFERROR(_xlfn.RANK.EQ(F110,$F$9:$F$187,0)+COUNTIF(F$9:F110,F110)-1,"-")</f>
        <v>-</v>
      </c>
    </row>
    <row r="111" spans="1:13" ht="12" customHeight="1">
      <c r="A111" s="51">
        <v>103</v>
      </c>
      <c r="B111" s="52">
        <v>1</v>
      </c>
      <c r="C111" s="52">
        <v>470</v>
      </c>
      <c r="D111" s="52" t="s">
        <v>234</v>
      </c>
      <c r="E111" s="445" t="s">
        <v>145</v>
      </c>
      <c r="F111" s="445" t="s">
        <v>145</v>
      </c>
      <c r="G111" s="445" t="s">
        <v>145</v>
      </c>
      <c r="H111" s="445" t="s">
        <v>145</v>
      </c>
      <c r="I111" s="445" t="s">
        <v>145</v>
      </c>
      <c r="K111" s="88" t="str">
        <f>IFERROR(_xlfn.RANK.EQ(E111,$E$9:$E$187,0)+COUNTIF(E$9:E111,E111)-1,"-")</f>
        <v>-</v>
      </c>
      <c r="L111" s="88" t="str">
        <f>IFERROR(_xlfn.RANK.EQ(I111,$I$9:$I$187,0)+COUNTIF(I$9:I111,I111)-1,"-")</f>
        <v>-</v>
      </c>
      <c r="M111" s="89" t="str">
        <f>IFERROR(_xlfn.RANK.EQ(F111,$F$9:$F$187,0)+COUNTIF(F$9:F111,F111)-1,"-")</f>
        <v>-</v>
      </c>
    </row>
    <row r="112" spans="1:13" ht="12" customHeight="1">
      <c r="A112" s="51">
        <v>104</v>
      </c>
      <c r="B112" s="52">
        <v>1</v>
      </c>
      <c r="C112" s="52">
        <v>471</v>
      </c>
      <c r="D112" s="52" t="s">
        <v>255</v>
      </c>
      <c r="E112" s="445" t="s">
        <v>888</v>
      </c>
      <c r="F112" s="445" t="s">
        <v>888</v>
      </c>
      <c r="G112" s="445" t="s">
        <v>145</v>
      </c>
      <c r="H112" s="445" t="s">
        <v>888</v>
      </c>
      <c r="I112" s="445" t="s">
        <v>888</v>
      </c>
      <c r="K112" s="88" t="str">
        <f>IFERROR(_xlfn.RANK.EQ(E112,$E$9:$E$187,0)+COUNTIF(E$9:E112,E112)-1,"-")</f>
        <v>-</v>
      </c>
      <c r="L112" s="88" t="str">
        <f>IFERROR(_xlfn.RANK.EQ(I112,$I$9:$I$187,0)+COUNTIF(I$9:I112,I112)-1,"-")</f>
        <v>-</v>
      </c>
      <c r="M112" s="89" t="str">
        <f>IFERROR(_xlfn.RANK.EQ(F112,$F$9:$F$187,0)+COUNTIF(F$9:F112,F112)-1,"-")</f>
        <v>-</v>
      </c>
    </row>
    <row r="113" spans="1:13" ht="12" customHeight="1">
      <c r="A113" s="51">
        <v>105</v>
      </c>
      <c r="B113" s="52">
        <v>1</v>
      </c>
      <c r="C113" s="52">
        <v>472</v>
      </c>
      <c r="D113" s="52" t="s">
        <v>200</v>
      </c>
      <c r="E113" s="445" t="s">
        <v>888</v>
      </c>
      <c r="F113" s="445" t="s">
        <v>888</v>
      </c>
      <c r="G113" s="445" t="s">
        <v>888</v>
      </c>
      <c r="H113" s="445" t="s">
        <v>145</v>
      </c>
      <c r="I113" s="445" t="s">
        <v>888</v>
      </c>
      <c r="K113" s="88" t="str">
        <f>IFERROR(_xlfn.RANK.EQ(E113,$E$9:$E$187,0)+COUNTIF(E$9:E113,E113)-1,"-")</f>
        <v>-</v>
      </c>
      <c r="L113" s="88" t="str">
        <f>IFERROR(_xlfn.RANK.EQ(I113,$I$9:$I$187,0)+COUNTIF(I$9:I113,I113)-1,"-")</f>
        <v>-</v>
      </c>
      <c r="M113" s="89" t="str">
        <f>IFERROR(_xlfn.RANK.EQ(F113,$F$9:$F$187,0)+COUNTIF(F$9:F113,F113)-1,"-")</f>
        <v>-</v>
      </c>
    </row>
    <row r="114" spans="1:13" ht="12" customHeight="1">
      <c r="A114" s="51">
        <v>106</v>
      </c>
      <c r="B114" s="52">
        <v>1</v>
      </c>
      <c r="C114" s="52">
        <v>481</v>
      </c>
      <c r="D114" s="52" t="s">
        <v>330</v>
      </c>
      <c r="E114" s="445" t="s">
        <v>145</v>
      </c>
      <c r="F114" s="445" t="s">
        <v>145</v>
      </c>
      <c r="G114" s="445" t="s">
        <v>145</v>
      </c>
      <c r="H114" s="445" t="s">
        <v>145</v>
      </c>
      <c r="I114" s="445" t="s">
        <v>145</v>
      </c>
      <c r="K114" s="88" t="str">
        <f>IFERROR(_xlfn.RANK.EQ(E114,$E$9:$E$187,0)+COUNTIF(E$9:E114,E114)-1,"-")</f>
        <v>-</v>
      </c>
      <c r="L114" s="88" t="str">
        <f>IFERROR(_xlfn.RANK.EQ(I114,$I$9:$I$187,0)+COUNTIF(I$9:I114,I114)-1,"-")</f>
        <v>-</v>
      </c>
      <c r="M114" s="89" t="str">
        <f>IFERROR(_xlfn.RANK.EQ(F114,$F$9:$F$187,0)+COUNTIF(F$9:F114,F114)-1,"-")</f>
        <v>-</v>
      </c>
    </row>
    <row r="115" spans="1:13" ht="12" customHeight="1">
      <c r="A115" s="51">
        <v>107</v>
      </c>
      <c r="B115" s="52">
        <v>1</v>
      </c>
      <c r="C115" s="52">
        <v>482</v>
      </c>
      <c r="D115" s="52" t="s">
        <v>310</v>
      </c>
      <c r="E115" s="445" t="s">
        <v>145</v>
      </c>
      <c r="F115" s="445" t="s">
        <v>145</v>
      </c>
      <c r="G115" s="445" t="s">
        <v>145</v>
      </c>
      <c r="H115" s="445" t="s">
        <v>145</v>
      </c>
      <c r="I115" s="445" t="s">
        <v>145</v>
      </c>
      <c r="K115" s="88" t="str">
        <f>IFERROR(_xlfn.RANK.EQ(E115,$E$9:$E$187,0)+COUNTIF(E$9:E115,E115)-1,"-")</f>
        <v>-</v>
      </c>
      <c r="L115" s="88" t="str">
        <f>IFERROR(_xlfn.RANK.EQ(I115,$I$9:$I$187,0)+COUNTIF(I$9:I115,I115)-1,"-")</f>
        <v>-</v>
      </c>
      <c r="M115" s="89" t="str">
        <f>IFERROR(_xlfn.RANK.EQ(F115,$F$9:$F$187,0)+COUNTIF(F$9:F115,F115)-1,"-")</f>
        <v>-</v>
      </c>
    </row>
    <row r="116" spans="1:13" ht="12" customHeight="1">
      <c r="A116" s="51">
        <v>108</v>
      </c>
      <c r="B116" s="52">
        <v>1</v>
      </c>
      <c r="C116" s="52">
        <v>483</v>
      </c>
      <c r="D116" s="52" t="s">
        <v>282</v>
      </c>
      <c r="E116" s="445" t="s">
        <v>145</v>
      </c>
      <c r="F116" s="445" t="s">
        <v>145</v>
      </c>
      <c r="G116" s="445" t="s">
        <v>145</v>
      </c>
      <c r="H116" s="445" t="s">
        <v>145</v>
      </c>
      <c r="I116" s="445" t="s">
        <v>145</v>
      </c>
      <c r="K116" s="88" t="str">
        <f>IFERROR(_xlfn.RANK.EQ(E116,$E$9:$E$187,0)+COUNTIF(E$9:E116,E116)-1,"-")</f>
        <v>-</v>
      </c>
      <c r="L116" s="88" t="str">
        <f>IFERROR(_xlfn.RANK.EQ(I116,$I$9:$I$187,0)+COUNTIF(I$9:I116,I116)-1,"-")</f>
        <v>-</v>
      </c>
      <c r="M116" s="89" t="str">
        <f>IFERROR(_xlfn.RANK.EQ(F116,$F$9:$F$187,0)+COUNTIF(F$9:F116,F116)-1,"-")</f>
        <v>-</v>
      </c>
    </row>
    <row r="117" spans="1:13" ht="12" customHeight="1">
      <c r="A117" s="51">
        <v>109</v>
      </c>
      <c r="B117" s="52">
        <v>1</v>
      </c>
      <c r="C117" s="52">
        <v>484</v>
      </c>
      <c r="D117" s="52" t="s">
        <v>318</v>
      </c>
      <c r="E117" s="445" t="s">
        <v>145</v>
      </c>
      <c r="F117" s="445" t="s">
        <v>145</v>
      </c>
      <c r="G117" s="445" t="s">
        <v>145</v>
      </c>
      <c r="H117" s="445" t="s">
        <v>145</v>
      </c>
      <c r="I117" s="445" t="s">
        <v>145</v>
      </c>
      <c r="K117" s="88" t="str">
        <f>IFERROR(_xlfn.RANK.EQ(E117,$E$9:$E$187,0)+COUNTIF(E$9:E117,E117)-1,"-")</f>
        <v>-</v>
      </c>
      <c r="L117" s="88" t="str">
        <f>IFERROR(_xlfn.RANK.EQ(I117,$I$9:$I$187,0)+COUNTIF(I$9:I117,I117)-1,"-")</f>
        <v>-</v>
      </c>
      <c r="M117" s="89" t="str">
        <f>IFERROR(_xlfn.RANK.EQ(F117,$F$9:$F$187,0)+COUNTIF(F$9:F117,F117)-1,"-")</f>
        <v>-</v>
      </c>
    </row>
    <row r="118" spans="1:13" ht="12" customHeight="1">
      <c r="A118" s="51">
        <v>110</v>
      </c>
      <c r="B118" s="52">
        <v>1</v>
      </c>
      <c r="C118" s="52">
        <v>485</v>
      </c>
      <c r="D118" s="52" t="s">
        <v>327</v>
      </c>
      <c r="E118" s="445" t="s">
        <v>145</v>
      </c>
      <c r="F118" s="445" t="s">
        <v>145</v>
      </c>
      <c r="G118" s="445" t="s">
        <v>145</v>
      </c>
      <c r="H118" s="445" t="s">
        <v>145</v>
      </c>
      <c r="I118" s="445" t="s">
        <v>145</v>
      </c>
      <c r="K118" s="88" t="str">
        <f>IFERROR(_xlfn.RANK.EQ(E118,$E$9:$E$187,0)+COUNTIF(E$9:E118,E118)-1,"-")</f>
        <v>-</v>
      </c>
      <c r="L118" s="88" t="str">
        <f>IFERROR(_xlfn.RANK.EQ(I118,$I$9:$I$187,0)+COUNTIF(I$9:I118,I118)-1,"-")</f>
        <v>-</v>
      </c>
      <c r="M118" s="89" t="str">
        <f>IFERROR(_xlfn.RANK.EQ(F118,$F$9:$F$187,0)+COUNTIF(F$9:F118,F118)-1,"-")</f>
        <v>-</v>
      </c>
    </row>
    <row r="119" spans="1:13" ht="12" customHeight="1">
      <c r="A119" s="51">
        <v>111</v>
      </c>
      <c r="B119" s="52">
        <v>1</v>
      </c>
      <c r="C119" s="52">
        <v>486</v>
      </c>
      <c r="D119" s="52" t="s">
        <v>270</v>
      </c>
      <c r="E119" s="445" t="s">
        <v>145</v>
      </c>
      <c r="F119" s="445" t="s">
        <v>145</v>
      </c>
      <c r="G119" s="445" t="s">
        <v>145</v>
      </c>
      <c r="H119" s="445" t="s">
        <v>145</v>
      </c>
      <c r="I119" s="445" t="s">
        <v>145</v>
      </c>
      <c r="K119" s="88" t="str">
        <f>IFERROR(_xlfn.RANK.EQ(E119,$E$9:$E$187,0)+COUNTIF(E$9:E119,E119)-1,"-")</f>
        <v>-</v>
      </c>
      <c r="L119" s="88" t="str">
        <f>IFERROR(_xlfn.RANK.EQ(I119,$I$9:$I$187,0)+COUNTIF(I$9:I119,I119)-1,"-")</f>
        <v>-</v>
      </c>
      <c r="M119" s="89" t="str">
        <f>IFERROR(_xlfn.RANK.EQ(F119,$F$9:$F$187,0)+COUNTIF(F$9:F119,F119)-1,"-")</f>
        <v>-</v>
      </c>
    </row>
    <row r="120" spans="1:13" ht="12" customHeight="1">
      <c r="A120" s="51">
        <v>112</v>
      </c>
      <c r="B120" s="52">
        <v>1</v>
      </c>
      <c r="C120" s="52">
        <v>487</v>
      </c>
      <c r="D120" s="52" t="s">
        <v>305</v>
      </c>
      <c r="E120" s="445" t="s">
        <v>145</v>
      </c>
      <c r="F120" s="445" t="s">
        <v>145</v>
      </c>
      <c r="G120" s="445" t="s">
        <v>145</v>
      </c>
      <c r="H120" s="445" t="s">
        <v>145</v>
      </c>
      <c r="I120" s="445" t="s">
        <v>145</v>
      </c>
      <c r="K120" s="88" t="str">
        <f>IFERROR(_xlfn.RANK.EQ(E120,$E$9:$E$187,0)+COUNTIF(E$9:E120,E120)-1,"-")</f>
        <v>-</v>
      </c>
      <c r="L120" s="88" t="str">
        <f>IFERROR(_xlfn.RANK.EQ(I120,$I$9:$I$187,0)+COUNTIF(I$9:I120,I120)-1,"-")</f>
        <v>-</v>
      </c>
      <c r="M120" s="89" t="str">
        <f>IFERROR(_xlfn.RANK.EQ(F120,$F$9:$F$187,0)+COUNTIF(F$9:F120,F120)-1,"-")</f>
        <v>-</v>
      </c>
    </row>
    <row r="121" spans="1:13" ht="12" customHeight="1">
      <c r="A121" s="51">
        <v>113</v>
      </c>
      <c r="B121" s="52">
        <v>1</v>
      </c>
      <c r="C121" s="52">
        <v>511</v>
      </c>
      <c r="D121" s="52" t="s">
        <v>341</v>
      </c>
      <c r="E121" s="445" t="s">
        <v>145</v>
      </c>
      <c r="F121" s="445" t="s">
        <v>145</v>
      </c>
      <c r="G121" s="445" t="s">
        <v>145</v>
      </c>
      <c r="H121" s="445" t="s">
        <v>145</v>
      </c>
      <c r="I121" s="445" t="s">
        <v>145</v>
      </c>
      <c r="K121" s="88" t="str">
        <f>IFERROR(_xlfn.RANK.EQ(E121,$E$9:$E$187,0)+COUNTIF(E$9:E121,E121)-1,"-")</f>
        <v>-</v>
      </c>
      <c r="L121" s="88" t="str">
        <f>IFERROR(_xlfn.RANK.EQ(I121,$I$9:$I$187,0)+COUNTIF(I$9:I121,I121)-1,"-")</f>
        <v>-</v>
      </c>
      <c r="M121" s="89" t="str">
        <f>IFERROR(_xlfn.RANK.EQ(F121,$F$9:$F$187,0)+COUNTIF(F$9:F121,F121)-1,"-")</f>
        <v>-</v>
      </c>
    </row>
    <row r="122" spans="1:13" ht="12" customHeight="1">
      <c r="A122" s="51">
        <v>114</v>
      </c>
      <c r="B122" s="52">
        <v>1</v>
      </c>
      <c r="C122" s="52">
        <v>512</v>
      </c>
      <c r="D122" s="52" t="s">
        <v>340</v>
      </c>
      <c r="E122" s="445" t="s">
        <v>145</v>
      </c>
      <c r="F122" s="445" t="s">
        <v>145</v>
      </c>
      <c r="G122" s="445" t="s">
        <v>145</v>
      </c>
      <c r="H122" s="445" t="s">
        <v>145</v>
      </c>
      <c r="I122" s="445" t="s">
        <v>145</v>
      </c>
      <c r="K122" s="88" t="str">
        <f>IFERROR(_xlfn.RANK.EQ(E122,$E$9:$E$187,0)+COUNTIF(E$9:E122,E122)-1,"-")</f>
        <v>-</v>
      </c>
      <c r="L122" s="88" t="str">
        <f>IFERROR(_xlfn.RANK.EQ(I122,$I$9:$I$187,0)+COUNTIF(I$9:I122,I122)-1,"-")</f>
        <v>-</v>
      </c>
      <c r="M122" s="89" t="str">
        <f>IFERROR(_xlfn.RANK.EQ(F122,$F$9:$F$187,0)+COUNTIF(F$9:F122,F122)-1,"-")</f>
        <v>-</v>
      </c>
    </row>
    <row r="123" spans="1:13" ht="12" customHeight="1">
      <c r="A123" s="51">
        <v>115</v>
      </c>
      <c r="B123" s="52">
        <v>1</v>
      </c>
      <c r="C123" s="52">
        <v>513</v>
      </c>
      <c r="D123" s="52" t="s">
        <v>347</v>
      </c>
      <c r="E123" s="445" t="s">
        <v>145</v>
      </c>
      <c r="F123" s="445" t="s">
        <v>145</v>
      </c>
      <c r="G123" s="445" t="s">
        <v>145</v>
      </c>
      <c r="H123" s="445" t="s">
        <v>145</v>
      </c>
      <c r="I123" s="445" t="s">
        <v>145</v>
      </c>
      <c r="K123" s="88" t="str">
        <f>IFERROR(_xlfn.RANK.EQ(E123,$E$9:$E$187,0)+COUNTIF(E$9:E123,E123)-1,"-")</f>
        <v>-</v>
      </c>
      <c r="L123" s="88" t="str">
        <f>IFERROR(_xlfn.RANK.EQ(I123,$I$9:$I$187,0)+COUNTIF(I$9:I123,I123)-1,"-")</f>
        <v>-</v>
      </c>
      <c r="M123" s="89" t="str">
        <f>IFERROR(_xlfn.RANK.EQ(F123,$F$9:$F$187,0)+COUNTIF(F$9:F123,F123)-1,"-")</f>
        <v>-</v>
      </c>
    </row>
    <row r="124" spans="1:13" ht="12" customHeight="1">
      <c r="A124" s="51">
        <v>116</v>
      </c>
      <c r="B124" s="52">
        <v>1</v>
      </c>
      <c r="C124" s="52">
        <v>514</v>
      </c>
      <c r="D124" s="52" t="s">
        <v>292</v>
      </c>
      <c r="E124" s="445" t="s">
        <v>145</v>
      </c>
      <c r="F124" s="445" t="s">
        <v>145</v>
      </c>
      <c r="G124" s="445" t="s">
        <v>145</v>
      </c>
      <c r="H124" s="445" t="s">
        <v>145</v>
      </c>
      <c r="I124" s="445" t="s">
        <v>145</v>
      </c>
      <c r="K124" s="88" t="str">
        <f>IFERROR(_xlfn.RANK.EQ(E124,$E$9:$E$187,0)+COUNTIF(E$9:E124,E124)-1,"-")</f>
        <v>-</v>
      </c>
      <c r="L124" s="88" t="str">
        <f>IFERROR(_xlfn.RANK.EQ(I124,$I$9:$I$187,0)+COUNTIF(I$9:I124,I124)-1,"-")</f>
        <v>-</v>
      </c>
      <c r="M124" s="89" t="str">
        <f>IFERROR(_xlfn.RANK.EQ(F124,$F$9:$F$187,0)+COUNTIF(F$9:F124,F124)-1,"-")</f>
        <v>-</v>
      </c>
    </row>
    <row r="125" spans="1:13" ht="12" customHeight="1">
      <c r="A125" s="51">
        <v>117</v>
      </c>
      <c r="B125" s="52">
        <v>1</v>
      </c>
      <c r="C125" s="52">
        <v>516</v>
      </c>
      <c r="D125" s="52" t="s">
        <v>275</v>
      </c>
      <c r="E125" s="445" t="s">
        <v>145</v>
      </c>
      <c r="F125" s="445" t="s">
        <v>145</v>
      </c>
      <c r="G125" s="445" t="s">
        <v>145</v>
      </c>
      <c r="H125" s="445" t="s">
        <v>145</v>
      </c>
      <c r="I125" s="445" t="s">
        <v>145</v>
      </c>
      <c r="K125" s="88" t="str">
        <f>IFERROR(_xlfn.RANK.EQ(E125,$E$9:$E$187,0)+COUNTIF(E$9:E125,E125)-1,"-")</f>
        <v>-</v>
      </c>
      <c r="L125" s="88" t="str">
        <f>IFERROR(_xlfn.RANK.EQ(I125,$I$9:$I$187,0)+COUNTIF(I$9:I125,I125)-1,"-")</f>
        <v>-</v>
      </c>
      <c r="M125" s="89" t="str">
        <f>IFERROR(_xlfn.RANK.EQ(F125,$F$9:$F$187,0)+COUNTIF(F$9:F125,F125)-1,"-")</f>
        <v>-</v>
      </c>
    </row>
    <row r="126" spans="1:13" ht="12" customHeight="1">
      <c r="A126" s="51">
        <v>118</v>
      </c>
      <c r="B126" s="52">
        <v>1</v>
      </c>
      <c r="C126" s="52">
        <v>517</v>
      </c>
      <c r="D126" s="52" t="s">
        <v>371</v>
      </c>
      <c r="E126" s="445" t="s">
        <v>145</v>
      </c>
      <c r="F126" s="445" t="s">
        <v>145</v>
      </c>
      <c r="G126" s="445" t="s">
        <v>145</v>
      </c>
      <c r="H126" s="445" t="s">
        <v>145</v>
      </c>
      <c r="I126" s="445" t="s">
        <v>145</v>
      </c>
      <c r="K126" s="88" t="str">
        <f>IFERROR(_xlfn.RANK.EQ(E126,$E$9:$E$187,0)+COUNTIF(E$9:E126,E126)-1,"-")</f>
        <v>-</v>
      </c>
      <c r="L126" s="88" t="str">
        <f>IFERROR(_xlfn.RANK.EQ(I126,$I$9:$I$187,0)+COUNTIF(I$9:I126,I126)-1,"-")</f>
        <v>-</v>
      </c>
      <c r="M126" s="89" t="str">
        <f>IFERROR(_xlfn.RANK.EQ(F126,$F$9:$F$187,0)+COUNTIF(F$9:F126,F126)-1,"-")</f>
        <v>-</v>
      </c>
    </row>
    <row r="127" spans="1:13" ht="12" customHeight="1">
      <c r="A127" s="51">
        <v>119</v>
      </c>
      <c r="B127" s="52">
        <v>1</v>
      </c>
      <c r="C127" s="52">
        <v>518</v>
      </c>
      <c r="D127" s="52" t="s">
        <v>372</v>
      </c>
      <c r="E127" s="445" t="s">
        <v>145</v>
      </c>
      <c r="F127" s="445" t="s">
        <v>145</v>
      </c>
      <c r="G127" s="445" t="s">
        <v>145</v>
      </c>
      <c r="H127" s="445" t="s">
        <v>145</v>
      </c>
      <c r="I127" s="445" t="s">
        <v>145</v>
      </c>
      <c r="K127" s="88" t="str">
        <f>IFERROR(_xlfn.RANK.EQ(E127,$E$9:$E$187,0)+COUNTIF(E$9:E127,E127)-1,"-")</f>
        <v>-</v>
      </c>
      <c r="L127" s="88" t="str">
        <f>IFERROR(_xlfn.RANK.EQ(I127,$I$9:$I$187,0)+COUNTIF(I$9:I127,I127)-1,"-")</f>
        <v>-</v>
      </c>
      <c r="M127" s="89" t="str">
        <f>IFERROR(_xlfn.RANK.EQ(F127,$F$9:$F$187,0)+COUNTIF(F$9:F127,F127)-1,"-")</f>
        <v>-</v>
      </c>
    </row>
    <row r="128" spans="1:13" ht="12" customHeight="1">
      <c r="A128" s="51">
        <v>120</v>
      </c>
      <c r="B128" s="52">
        <v>1</v>
      </c>
      <c r="C128" s="52">
        <v>519</v>
      </c>
      <c r="D128" s="52" t="s">
        <v>373</v>
      </c>
      <c r="E128" s="445" t="s">
        <v>145</v>
      </c>
      <c r="F128" s="445" t="s">
        <v>145</v>
      </c>
      <c r="G128" s="445" t="s">
        <v>145</v>
      </c>
      <c r="H128" s="445" t="s">
        <v>145</v>
      </c>
      <c r="I128" s="445" t="s">
        <v>145</v>
      </c>
      <c r="K128" s="88" t="str">
        <f>IFERROR(_xlfn.RANK.EQ(E128,$E$9:$E$187,0)+COUNTIF(E$9:E128,E128)-1,"-")</f>
        <v>-</v>
      </c>
      <c r="L128" s="88" t="str">
        <f>IFERROR(_xlfn.RANK.EQ(I128,$I$9:$I$187,0)+COUNTIF(I$9:I128,I128)-1,"-")</f>
        <v>-</v>
      </c>
      <c r="M128" s="89" t="str">
        <f>IFERROR(_xlfn.RANK.EQ(F128,$F$9:$F$187,0)+COUNTIF(F$9:F128,F128)-1,"-")</f>
        <v>-</v>
      </c>
    </row>
    <row r="129" spans="1:13" ht="12" customHeight="1">
      <c r="A129" s="51">
        <v>121</v>
      </c>
      <c r="B129" s="52">
        <v>1</v>
      </c>
      <c r="C129" s="52">
        <v>520</v>
      </c>
      <c r="D129" s="52" t="s">
        <v>326</v>
      </c>
      <c r="E129" s="445" t="s">
        <v>145</v>
      </c>
      <c r="F129" s="445" t="s">
        <v>145</v>
      </c>
      <c r="G129" s="445" t="s">
        <v>145</v>
      </c>
      <c r="H129" s="445" t="s">
        <v>145</v>
      </c>
      <c r="I129" s="445" t="s">
        <v>145</v>
      </c>
      <c r="K129" s="88" t="str">
        <f>IFERROR(_xlfn.RANK.EQ(E129,$E$9:$E$187,0)+COUNTIF(E$9:E129,E129)-1,"-")</f>
        <v>-</v>
      </c>
      <c r="L129" s="88" t="str">
        <f>IFERROR(_xlfn.RANK.EQ(I129,$I$9:$I$187,0)+COUNTIF(I$9:I129,I129)-1,"-")</f>
        <v>-</v>
      </c>
      <c r="M129" s="89" t="str">
        <f>IFERROR(_xlfn.RANK.EQ(F129,$F$9:$F$187,0)+COUNTIF(F$9:F129,F129)-1,"-")</f>
        <v>-</v>
      </c>
    </row>
    <row r="130" spans="1:13" ht="12" customHeight="1">
      <c r="A130" s="51">
        <v>122</v>
      </c>
      <c r="B130" s="52">
        <v>1</v>
      </c>
      <c r="C130" s="52">
        <v>543</v>
      </c>
      <c r="D130" s="52" t="s">
        <v>254</v>
      </c>
      <c r="E130" s="445" t="s">
        <v>145</v>
      </c>
      <c r="F130" s="445" t="s">
        <v>145</v>
      </c>
      <c r="G130" s="445" t="s">
        <v>145</v>
      </c>
      <c r="H130" s="445" t="s">
        <v>145</v>
      </c>
      <c r="I130" s="445" t="s">
        <v>145</v>
      </c>
      <c r="K130" s="88" t="str">
        <f>IFERROR(_xlfn.RANK.EQ(E130,$E$9:$E$187,0)+COUNTIF(E$9:E130,E130)-1,"-")</f>
        <v>-</v>
      </c>
      <c r="L130" s="88" t="str">
        <f>IFERROR(_xlfn.RANK.EQ(I130,$I$9:$I$187,0)+COUNTIF(I$9:I130,I130)-1,"-")</f>
        <v>-</v>
      </c>
      <c r="M130" s="89" t="str">
        <f>IFERROR(_xlfn.RANK.EQ(F130,$F$9:$F$187,0)+COUNTIF(F$9:F130,F130)-1,"-")</f>
        <v>-</v>
      </c>
    </row>
    <row r="131" spans="1:13" ht="12" customHeight="1">
      <c r="A131" s="51">
        <v>123</v>
      </c>
      <c r="B131" s="52">
        <v>1</v>
      </c>
      <c r="C131" s="52">
        <v>544</v>
      </c>
      <c r="D131" s="52" t="s">
        <v>287</v>
      </c>
      <c r="E131" s="445" t="s">
        <v>888</v>
      </c>
      <c r="F131" s="445" t="s">
        <v>888</v>
      </c>
      <c r="G131" s="445" t="s">
        <v>145</v>
      </c>
      <c r="H131" s="445" t="s">
        <v>888</v>
      </c>
      <c r="I131" s="445" t="s">
        <v>888</v>
      </c>
      <c r="K131" s="88" t="str">
        <f>IFERROR(_xlfn.RANK.EQ(E131,$E$9:$E$187,0)+COUNTIF(E$9:E131,E131)-1,"-")</f>
        <v>-</v>
      </c>
      <c r="L131" s="88" t="str">
        <f>IFERROR(_xlfn.RANK.EQ(I131,$I$9:$I$187,0)+COUNTIF(I$9:I131,I131)-1,"-")</f>
        <v>-</v>
      </c>
      <c r="M131" s="89" t="str">
        <f>IFERROR(_xlfn.RANK.EQ(F131,$F$9:$F$187,0)+COUNTIF(F$9:F131,F131)-1,"-")</f>
        <v>-</v>
      </c>
    </row>
    <row r="132" spans="1:13" ht="12" customHeight="1">
      <c r="A132" s="51">
        <v>124</v>
      </c>
      <c r="B132" s="52">
        <v>1</v>
      </c>
      <c r="C132" s="52">
        <v>545</v>
      </c>
      <c r="D132" s="52" t="s">
        <v>220</v>
      </c>
      <c r="E132" s="445" t="s">
        <v>888</v>
      </c>
      <c r="F132" s="445" t="s">
        <v>888</v>
      </c>
      <c r="G132" s="445" t="s">
        <v>145</v>
      </c>
      <c r="H132" s="445" t="s">
        <v>888</v>
      </c>
      <c r="I132" s="445" t="s">
        <v>888</v>
      </c>
      <c r="K132" s="88" t="str">
        <f>IFERROR(_xlfn.RANK.EQ(E132,$E$9:$E$187,0)+COUNTIF(E$9:E132,E132)-1,"-")</f>
        <v>-</v>
      </c>
      <c r="L132" s="88" t="str">
        <f>IFERROR(_xlfn.RANK.EQ(I132,$I$9:$I$187,0)+COUNTIF(I$9:I132,I132)-1,"-")</f>
        <v>-</v>
      </c>
      <c r="M132" s="89" t="str">
        <f>IFERROR(_xlfn.RANK.EQ(F132,$F$9:$F$187,0)+COUNTIF(F$9:F132,F132)-1,"-")</f>
        <v>-</v>
      </c>
    </row>
    <row r="133" spans="1:13" ht="12" customHeight="1">
      <c r="A133" s="51">
        <v>125</v>
      </c>
      <c r="B133" s="52">
        <v>1</v>
      </c>
      <c r="C133" s="52">
        <v>546</v>
      </c>
      <c r="D133" s="52" t="s">
        <v>218</v>
      </c>
      <c r="E133" s="445" t="s">
        <v>145</v>
      </c>
      <c r="F133" s="445" t="s">
        <v>145</v>
      </c>
      <c r="G133" s="445" t="s">
        <v>145</v>
      </c>
      <c r="H133" s="445" t="s">
        <v>145</v>
      </c>
      <c r="I133" s="445" t="s">
        <v>145</v>
      </c>
      <c r="K133" s="88" t="str">
        <f>IFERROR(_xlfn.RANK.EQ(E133,$E$9:$E$187,0)+COUNTIF(E$9:E133,E133)-1,"-")</f>
        <v>-</v>
      </c>
      <c r="L133" s="88" t="str">
        <f>IFERROR(_xlfn.RANK.EQ(I133,$I$9:$I$187,0)+COUNTIF(I$9:I133,I133)-1,"-")</f>
        <v>-</v>
      </c>
      <c r="M133" s="89" t="str">
        <f>IFERROR(_xlfn.RANK.EQ(F133,$F$9:$F$187,0)+COUNTIF(F$9:F133,F133)-1,"-")</f>
        <v>-</v>
      </c>
    </row>
    <row r="134" spans="1:13" ht="12" customHeight="1">
      <c r="A134" s="51">
        <v>126</v>
      </c>
      <c r="B134" s="52">
        <v>1</v>
      </c>
      <c r="C134" s="52">
        <v>547</v>
      </c>
      <c r="D134" s="52" t="s">
        <v>204</v>
      </c>
      <c r="E134" s="445" t="s">
        <v>145</v>
      </c>
      <c r="F134" s="445" t="s">
        <v>145</v>
      </c>
      <c r="G134" s="445" t="s">
        <v>145</v>
      </c>
      <c r="H134" s="445" t="s">
        <v>145</v>
      </c>
      <c r="I134" s="445" t="s">
        <v>145</v>
      </c>
      <c r="K134" s="88" t="str">
        <f>IFERROR(_xlfn.RANK.EQ(E134,$E$9:$E$187,0)+COUNTIF(E$9:E134,E134)-1,"-")</f>
        <v>-</v>
      </c>
      <c r="L134" s="88" t="str">
        <f>IFERROR(_xlfn.RANK.EQ(I134,$I$9:$I$187,0)+COUNTIF(I$9:I134,I134)-1,"-")</f>
        <v>-</v>
      </c>
      <c r="M134" s="89" t="str">
        <f>IFERROR(_xlfn.RANK.EQ(F134,$F$9:$F$187,0)+COUNTIF(F$9:F134,F134)-1,"-")</f>
        <v>-</v>
      </c>
    </row>
    <row r="135" spans="1:13" ht="12" customHeight="1">
      <c r="A135" s="51">
        <v>127</v>
      </c>
      <c r="B135" s="52">
        <v>1</v>
      </c>
      <c r="C135" s="52">
        <v>549</v>
      </c>
      <c r="D135" s="52" t="s">
        <v>221</v>
      </c>
      <c r="E135" s="445" t="s">
        <v>145</v>
      </c>
      <c r="F135" s="445" t="s">
        <v>145</v>
      </c>
      <c r="G135" s="445" t="s">
        <v>145</v>
      </c>
      <c r="H135" s="445" t="s">
        <v>145</v>
      </c>
      <c r="I135" s="445" t="s">
        <v>145</v>
      </c>
      <c r="K135" s="88" t="str">
        <f>IFERROR(_xlfn.RANK.EQ(E135,$E$9:$E$187,0)+COUNTIF(E$9:E135,E135)-1,"-")</f>
        <v>-</v>
      </c>
      <c r="L135" s="88" t="str">
        <f>IFERROR(_xlfn.RANK.EQ(I135,$I$9:$I$187,0)+COUNTIF(I$9:I135,I135)-1,"-")</f>
        <v>-</v>
      </c>
      <c r="M135" s="89" t="str">
        <f>IFERROR(_xlfn.RANK.EQ(F135,$F$9:$F$187,0)+COUNTIF(F$9:F135,F135)-1,"-")</f>
        <v>-</v>
      </c>
    </row>
    <row r="136" spans="1:13" ht="12" customHeight="1">
      <c r="A136" s="51">
        <v>128</v>
      </c>
      <c r="B136" s="52">
        <v>1</v>
      </c>
      <c r="C136" s="52">
        <v>550</v>
      </c>
      <c r="D136" s="52" t="s">
        <v>230</v>
      </c>
      <c r="E136" s="445" t="s">
        <v>145</v>
      </c>
      <c r="F136" s="445" t="s">
        <v>145</v>
      </c>
      <c r="G136" s="445" t="s">
        <v>145</v>
      </c>
      <c r="H136" s="445" t="s">
        <v>145</v>
      </c>
      <c r="I136" s="445" t="s">
        <v>145</v>
      </c>
      <c r="K136" s="88" t="str">
        <f>IFERROR(_xlfn.RANK.EQ(E136,$E$9:$E$187,0)+COUNTIF(E$9:E136,E136)-1,"-")</f>
        <v>-</v>
      </c>
      <c r="L136" s="88" t="str">
        <f>IFERROR(_xlfn.RANK.EQ(I136,$I$9:$I$187,0)+COUNTIF(I$9:I136,I136)-1,"-")</f>
        <v>-</v>
      </c>
      <c r="M136" s="89" t="str">
        <f>IFERROR(_xlfn.RANK.EQ(F136,$F$9:$F$187,0)+COUNTIF(F$9:F136,F136)-1,"-")</f>
        <v>-</v>
      </c>
    </row>
    <row r="137" spans="1:13" ht="12" customHeight="1">
      <c r="A137" s="51">
        <v>129</v>
      </c>
      <c r="B137" s="52">
        <v>1</v>
      </c>
      <c r="C137" s="52">
        <v>552</v>
      </c>
      <c r="D137" s="52" t="s">
        <v>297</v>
      </c>
      <c r="E137" s="445" t="s">
        <v>145</v>
      </c>
      <c r="F137" s="445" t="s">
        <v>145</v>
      </c>
      <c r="G137" s="445" t="s">
        <v>145</v>
      </c>
      <c r="H137" s="445" t="s">
        <v>145</v>
      </c>
      <c r="I137" s="445" t="s">
        <v>145</v>
      </c>
      <c r="K137" s="88" t="str">
        <f>IFERROR(_xlfn.RANK.EQ(E137,$E$9:$E$187,0)+COUNTIF(E$9:E137,E137)-1,"-")</f>
        <v>-</v>
      </c>
      <c r="L137" s="88" t="str">
        <f>IFERROR(_xlfn.RANK.EQ(I137,$I$9:$I$187,0)+COUNTIF(I$9:I137,I137)-1,"-")</f>
        <v>-</v>
      </c>
      <c r="M137" s="89" t="str">
        <f>IFERROR(_xlfn.RANK.EQ(F137,$F$9:$F$187,0)+COUNTIF(F$9:F137,F137)-1,"-")</f>
        <v>-</v>
      </c>
    </row>
    <row r="138" spans="1:13" ht="12" customHeight="1">
      <c r="A138" s="51">
        <v>130</v>
      </c>
      <c r="B138" s="52">
        <v>1</v>
      </c>
      <c r="C138" s="52">
        <v>555</v>
      </c>
      <c r="D138" s="52" t="s">
        <v>289</v>
      </c>
      <c r="E138" s="445" t="s">
        <v>145</v>
      </c>
      <c r="F138" s="445" t="s">
        <v>145</v>
      </c>
      <c r="G138" s="445" t="s">
        <v>145</v>
      </c>
      <c r="H138" s="445" t="s">
        <v>145</v>
      </c>
      <c r="I138" s="445" t="s">
        <v>145</v>
      </c>
      <c r="K138" s="88" t="str">
        <f>IFERROR(_xlfn.RANK.EQ(E138,$E$9:$E$187,0)+COUNTIF(E$9:E138,E138)-1,"-")</f>
        <v>-</v>
      </c>
      <c r="L138" s="88" t="str">
        <f>IFERROR(_xlfn.RANK.EQ(I138,$I$9:$I$187,0)+COUNTIF(I$9:I138,I138)-1,"-")</f>
        <v>-</v>
      </c>
      <c r="M138" s="89" t="str">
        <f>IFERROR(_xlfn.RANK.EQ(F138,$F$9:$F$187,0)+COUNTIF(F$9:F138,F138)-1,"-")</f>
        <v>-</v>
      </c>
    </row>
    <row r="139" spans="1:13" ht="12" customHeight="1">
      <c r="A139" s="51">
        <v>131</v>
      </c>
      <c r="B139" s="52">
        <v>1</v>
      </c>
      <c r="C139" s="52">
        <v>559</v>
      </c>
      <c r="D139" s="52" t="s">
        <v>271</v>
      </c>
      <c r="E139" s="445" t="s">
        <v>145</v>
      </c>
      <c r="F139" s="445" t="s">
        <v>145</v>
      </c>
      <c r="G139" s="445" t="s">
        <v>145</v>
      </c>
      <c r="H139" s="445" t="s">
        <v>145</v>
      </c>
      <c r="I139" s="445" t="s">
        <v>145</v>
      </c>
      <c r="K139" s="88" t="str">
        <f>IFERROR(_xlfn.RANK.EQ(E139,$E$9:$E$187,0)+COUNTIF(E$9:E139,E139)-1,"-")</f>
        <v>-</v>
      </c>
      <c r="L139" s="88" t="str">
        <f>IFERROR(_xlfn.RANK.EQ(I139,$I$9:$I$187,0)+COUNTIF(I$9:I139,I139)-1,"-")</f>
        <v>-</v>
      </c>
      <c r="M139" s="89" t="str">
        <f>IFERROR(_xlfn.RANK.EQ(F139,$F$9:$F$187,0)+COUNTIF(F$9:F139,F139)-1,"-")</f>
        <v>-</v>
      </c>
    </row>
    <row r="140" spans="1:13" ht="12" customHeight="1">
      <c r="A140" s="51">
        <v>132</v>
      </c>
      <c r="B140" s="52">
        <v>1</v>
      </c>
      <c r="C140" s="52">
        <v>560</v>
      </c>
      <c r="D140" s="52" t="s">
        <v>243</v>
      </c>
      <c r="E140" s="445" t="s">
        <v>145</v>
      </c>
      <c r="F140" s="445" t="s">
        <v>145</v>
      </c>
      <c r="G140" s="445" t="s">
        <v>145</v>
      </c>
      <c r="H140" s="445" t="s">
        <v>145</v>
      </c>
      <c r="I140" s="445" t="s">
        <v>145</v>
      </c>
      <c r="K140" s="88" t="str">
        <f>IFERROR(_xlfn.RANK.EQ(E140,$E$9:$E$187,0)+COUNTIF(E$9:E140,E140)-1,"-")</f>
        <v>-</v>
      </c>
      <c r="L140" s="88" t="str">
        <f>IFERROR(_xlfn.RANK.EQ(I140,$I$9:$I$187,0)+COUNTIF(I$9:I140,I140)-1,"-")</f>
        <v>-</v>
      </c>
      <c r="M140" s="89" t="str">
        <f>IFERROR(_xlfn.RANK.EQ(F140,$F$9:$F$187,0)+COUNTIF(F$9:F140,F140)-1,"-")</f>
        <v>-</v>
      </c>
    </row>
    <row r="141" spans="1:13" ht="12" customHeight="1">
      <c r="A141" s="51">
        <v>133</v>
      </c>
      <c r="B141" s="52">
        <v>1</v>
      </c>
      <c r="C141" s="52">
        <v>561</v>
      </c>
      <c r="D141" s="52" t="s">
        <v>334</v>
      </c>
      <c r="E141" s="445" t="s">
        <v>145</v>
      </c>
      <c r="F141" s="445" t="s">
        <v>145</v>
      </c>
      <c r="G141" s="445" t="s">
        <v>145</v>
      </c>
      <c r="H141" s="445" t="s">
        <v>145</v>
      </c>
      <c r="I141" s="445" t="s">
        <v>145</v>
      </c>
      <c r="K141" s="88" t="str">
        <f>IFERROR(_xlfn.RANK.EQ(E141,$E$9:$E$187,0)+COUNTIF(E$9:E141,E141)-1,"-")</f>
        <v>-</v>
      </c>
      <c r="L141" s="88" t="str">
        <f>IFERROR(_xlfn.RANK.EQ(I141,$I$9:$I$187,0)+COUNTIF(I$9:I141,I141)-1,"-")</f>
        <v>-</v>
      </c>
      <c r="M141" s="89" t="str">
        <f>IFERROR(_xlfn.RANK.EQ(F141,$F$9:$F$187,0)+COUNTIF(F$9:F141,F141)-1,"-")</f>
        <v>-</v>
      </c>
    </row>
    <row r="142" spans="1:13" ht="12" customHeight="1">
      <c r="A142" s="51">
        <v>134</v>
      </c>
      <c r="B142" s="52">
        <v>1</v>
      </c>
      <c r="C142" s="52">
        <v>562</v>
      </c>
      <c r="D142" s="52" t="s">
        <v>365</v>
      </c>
      <c r="E142" s="445" t="s">
        <v>145</v>
      </c>
      <c r="F142" s="445" t="s">
        <v>145</v>
      </c>
      <c r="G142" s="445" t="s">
        <v>145</v>
      </c>
      <c r="H142" s="445" t="s">
        <v>145</v>
      </c>
      <c r="I142" s="445" t="s">
        <v>145</v>
      </c>
      <c r="K142" s="88" t="str">
        <f>IFERROR(_xlfn.RANK.EQ(E142,$E$9:$E$187,0)+COUNTIF(E$9:E142,E142)-1,"-")</f>
        <v>-</v>
      </c>
      <c r="L142" s="88" t="str">
        <f>IFERROR(_xlfn.RANK.EQ(I142,$I$9:$I$187,0)+COUNTIF(I$9:I142,I142)-1,"-")</f>
        <v>-</v>
      </c>
      <c r="M142" s="89" t="str">
        <f>IFERROR(_xlfn.RANK.EQ(F142,$F$9:$F$187,0)+COUNTIF(F$9:F142,F142)-1,"-")</f>
        <v>-</v>
      </c>
    </row>
    <row r="143" spans="1:13" ht="12" customHeight="1">
      <c r="A143" s="51">
        <v>135</v>
      </c>
      <c r="B143" s="52">
        <v>1</v>
      </c>
      <c r="C143" s="52">
        <v>563</v>
      </c>
      <c r="D143" s="52" t="s">
        <v>308</v>
      </c>
      <c r="E143" s="445" t="s">
        <v>145</v>
      </c>
      <c r="F143" s="445" t="s">
        <v>145</v>
      </c>
      <c r="G143" s="445" t="s">
        <v>145</v>
      </c>
      <c r="H143" s="445" t="s">
        <v>145</v>
      </c>
      <c r="I143" s="445" t="s">
        <v>145</v>
      </c>
      <c r="K143" s="88" t="str">
        <f>IFERROR(_xlfn.RANK.EQ(E143,$E$9:$E$187,0)+COUNTIF(E$9:E143,E143)-1,"-")</f>
        <v>-</v>
      </c>
      <c r="L143" s="88" t="str">
        <f>IFERROR(_xlfn.RANK.EQ(I143,$I$9:$I$187,0)+COUNTIF(I$9:I143,I143)-1,"-")</f>
        <v>-</v>
      </c>
      <c r="M143" s="89" t="str">
        <f>IFERROR(_xlfn.RANK.EQ(F143,$F$9:$F$187,0)+COUNTIF(F$9:F143,F143)-1,"-")</f>
        <v>-</v>
      </c>
    </row>
    <row r="144" spans="1:13" ht="12" customHeight="1">
      <c r="A144" s="51">
        <v>136</v>
      </c>
      <c r="B144" s="52">
        <v>1</v>
      </c>
      <c r="C144" s="52">
        <v>564</v>
      </c>
      <c r="D144" s="52" t="s">
        <v>233</v>
      </c>
      <c r="E144" s="445" t="s">
        <v>145</v>
      </c>
      <c r="F144" s="445" t="s">
        <v>145</v>
      </c>
      <c r="G144" s="445" t="s">
        <v>145</v>
      </c>
      <c r="H144" s="445" t="s">
        <v>145</v>
      </c>
      <c r="I144" s="445" t="s">
        <v>145</v>
      </c>
      <c r="K144" s="88" t="str">
        <f>IFERROR(_xlfn.RANK.EQ(E144,$E$9:$E$187,0)+COUNTIF(E$9:E144,E144)-1,"-")</f>
        <v>-</v>
      </c>
      <c r="L144" s="88" t="str">
        <f>IFERROR(_xlfn.RANK.EQ(I144,$I$9:$I$187,0)+COUNTIF(I$9:I144,I144)-1,"-")</f>
        <v>-</v>
      </c>
      <c r="M144" s="89" t="str">
        <f>IFERROR(_xlfn.RANK.EQ(F144,$F$9:$F$187,0)+COUNTIF(F$9:F144,F144)-1,"-")</f>
        <v>-</v>
      </c>
    </row>
    <row r="145" spans="1:13" ht="12" customHeight="1">
      <c r="A145" s="51">
        <v>137</v>
      </c>
      <c r="B145" s="52">
        <v>1</v>
      </c>
      <c r="C145" s="52">
        <v>571</v>
      </c>
      <c r="D145" s="52" t="s">
        <v>322</v>
      </c>
      <c r="E145" s="445" t="s">
        <v>145</v>
      </c>
      <c r="F145" s="445" t="s">
        <v>145</v>
      </c>
      <c r="G145" s="445" t="s">
        <v>145</v>
      </c>
      <c r="H145" s="445" t="s">
        <v>145</v>
      </c>
      <c r="I145" s="445" t="s">
        <v>145</v>
      </c>
      <c r="K145" s="88" t="str">
        <f>IFERROR(_xlfn.RANK.EQ(E145,$E$9:$E$187,0)+COUNTIF(E$9:E145,E145)-1,"-")</f>
        <v>-</v>
      </c>
      <c r="L145" s="88" t="str">
        <f>IFERROR(_xlfn.RANK.EQ(I145,$I$9:$I$187,0)+COUNTIF(I$9:I145,I145)-1,"-")</f>
        <v>-</v>
      </c>
      <c r="M145" s="89" t="str">
        <f>IFERROR(_xlfn.RANK.EQ(F145,$F$9:$F$187,0)+COUNTIF(F$9:F145,F145)-1,"-")</f>
        <v>-</v>
      </c>
    </row>
    <row r="146" spans="1:13" ht="12" customHeight="1">
      <c r="A146" s="51">
        <v>138</v>
      </c>
      <c r="B146" s="52">
        <v>1</v>
      </c>
      <c r="C146" s="52">
        <v>575</v>
      </c>
      <c r="D146" s="52" t="s">
        <v>286</v>
      </c>
      <c r="E146" s="445" t="s">
        <v>145</v>
      </c>
      <c r="F146" s="445" t="s">
        <v>145</v>
      </c>
      <c r="G146" s="445" t="s">
        <v>145</v>
      </c>
      <c r="H146" s="445" t="s">
        <v>145</v>
      </c>
      <c r="I146" s="445" t="s">
        <v>145</v>
      </c>
      <c r="K146" s="88" t="str">
        <f>IFERROR(_xlfn.RANK.EQ(E146,$E$9:$E$187,0)+COUNTIF(E$9:E146,E146)-1,"-")</f>
        <v>-</v>
      </c>
      <c r="L146" s="88" t="str">
        <f>IFERROR(_xlfn.RANK.EQ(I146,$I$9:$I$187,0)+COUNTIF(I$9:I146,I146)-1,"-")</f>
        <v>-</v>
      </c>
      <c r="M146" s="89" t="str">
        <f>IFERROR(_xlfn.RANK.EQ(F146,$F$9:$F$187,0)+COUNTIF(F$9:F146,F146)-1,"-")</f>
        <v>-</v>
      </c>
    </row>
    <row r="147" spans="1:13" ht="12" customHeight="1">
      <c r="A147" s="51">
        <v>139</v>
      </c>
      <c r="B147" s="52">
        <v>1</v>
      </c>
      <c r="C147" s="52">
        <v>578</v>
      </c>
      <c r="D147" s="52" t="s">
        <v>366</v>
      </c>
      <c r="E147" s="445" t="s">
        <v>145</v>
      </c>
      <c r="F147" s="445" t="s">
        <v>145</v>
      </c>
      <c r="G147" s="445" t="s">
        <v>145</v>
      </c>
      <c r="H147" s="445" t="s">
        <v>145</v>
      </c>
      <c r="I147" s="445" t="s">
        <v>145</v>
      </c>
      <c r="K147" s="88" t="str">
        <f>IFERROR(_xlfn.RANK.EQ(E147,$E$9:$E$187,0)+COUNTIF(E$9:E147,E147)-1,"-")</f>
        <v>-</v>
      </c>
      <c r="L147" s="88" t="str">
        <f>IFERROR(_xlfn.RANK.EQ(I147,$I$9:$I$187,0)+COUNTIF(I$9:I147,I147)-1,"-")</f>
        <v>-</v>
      </c>
      <c r="M147" s="89" t="str">
        <f>IFERROR(_xlfn.RANK.EQ(F147,$F$9:$F$187,0)+COUNTIF(F$9:F147,F147)-1,"-")</f>
        <v>-</v>
      </c>
    </row>
    <row r="148" spans="1:13" ht="12" customHeight="1">
      <c r="A148" s="51">
        <v>140</v>
      </c>
      <c r="B148" s="52">
        <v>1</v>
      </c>
      <c r="C148" s="52">
        <v>581</v>
      </c>
      <c r="D148" s="52" t="s">
        <v>280</v>
      </c>
      <c r="E148" s="445" t="s">
        <v>145</v>
      </c>
      <c r="F148" s="445" t="s">
        <v>145</v>
      </c>
      <c r="G148" s="445" t="s">
        <v>145</v>
      </c>
      <c r="H148" s="445" t="s">
        <v>145</v>
      </c>
      <c r="I148" s="445" t="s">
        <v>145</v>
      </c>
      <c r="K148" s="88" t="str">
        <f>IFERROR(_xlfn.RANK.EQ(E148,$E$9:$E$187,0)+COUNTIF(E$9:E148,E148)-1,"-")</f>
        <v>-</v>
      </c>
      <c r="L148" s="88" t="str">
        <f>IFERROR(_xlfn.RANK.EQ(I148,$I$9:$I$187,0)+COUNTIF(I$9:I148,I148)-1,"-")</f>
        <v>-</v>
      </c>
      <c r="M148" s="89" t="str">
        <f>IFERROR(_xlfn.RANK.EQ(F148,$F$9:$F$187,0)+COUNTIF(F$9:F148,F148)-1,"-")</f>
        <v>-</v>
      </c>
    </row>
    <row r="149" spans="1:13" ht="12" customHeight="1">
      <c r="A149" s="51">
        <v>141</v>
      </c>
      <c r="B149" s="52">
        <v>1</v>
      </c>
      <c r="C149" s="52">
        <v>584</v>
      </c>
      <c r="D149" s="52" t="s">
        <v>277</v>
      </c>
      <c r="E149" s="445" t="s">
        <v>145</v>
      </c>
      <c r="F149" s="445" t="s">
        <v>145</v>
      </c>
      <c r="G149" s="445" t="s">
        <v>145</v>
      </c>
      <c r="H149" s="445" t="s">
        <v>145</v>
      </c>
      <c r="I149" s="445" t="s">
        <v>145</v>
      </c>
      <c r="K149" s="88" t="str">
        <f>IFERROR(_xlfn.RANK.EQ(E149,$E$9:$E$187,0)+COUNTIF(E$9:E149,E149)-1,"-")</f>
        <v>-</v>
      </c>
      <c r="L149" s="88" t="str">
        <f>IFERROR(_xlfn.RANK.EQ(I149,$I$9:$I$187,0)+COUNTIF(I$9:I149,I149)-1,"-")</f>
        <v>-</v>
      </c>
      <c r="M149" s="89" t="str">
        <f>IFERROR(_xlfn.RANK.EQ(F149,$F$9:$F$187,0)+COUNTIF(F$9:F149,F149)-1,"-")</f>
        <v>-</v>
      </c>
    </row>
    <row r="150" spans="1:13" ht="12" customHeight="1">
      <c r="A150" s="51">
        <v>142</v>
      </c>
      <c r="B150" s="52">
        <v>1</v>
      </c>
      <c r="C150" s="52">
        <v>585</v>
      </c>
      <c r="D150" s="52" t="s">
        <v>257</v>
      </c>
      <c r="E150" s="445">
        <v>112</v>
      </c>
      <c r="F150" s="445">
        <v>246</v>
      </c>
      <c r="G150" s="445" t="s">
        <v>888</v>
      </c>
      <c r="H150" s="445">
        <v>245</v>
      </c>
      <c r="I150" s="445">
        <v>275</v>
      </c>
      <c r="K150" s="88">
        <f>IFERROR(_xlfn.RANK.EQ(E150,$E$9:$E$187,0)+COUNTIF(E$9:E150,E150)-1,"-")</f>
        <v>3</v>
      </c>
      <c r="L150" s="88">
        <f>IFERROR(_xlfn.RANK.EQ(I150,$I$9:$I$187,0)+COUNTIF(I$9:I150,I150)-1,"-")</f>
        <v>3</v>
      </c>
      <c r="M150" s="89">
        <f>IFERROR(_xlfn.RANK.EQ(F150,$F$9:$F$187,0)+COUNTIF(F$9:F150,F150)-1,"-")</f>
        <v>8</v>
      </c>
    </row>
    <row r="151" spans="1:13" ht="12" customHeight="1">
      <c r="A151" s="51">
        <v>143</v>
      </c>
      <c r="B151" s="52">
        <v>1</v>
      </c>
      <c r="C151" s="52">
        <v>586</v>
      </c>
      <c r="D151" s="52" t="s">
        <v>274</v>
      </c>
      <c r="E151" s="445" t="s">
        <v>145</v>
      </c>
      <c r="F151" s="445" t="s">
        <v>145</v>
      </c>
      <c r="G151" s="445" t="s">
        <v>145</v>
      </c>
      <c r="H151" s="445" t="s">
        <v>145</v>
      </c>
      <c r="I151" s="445" t="s">
        <v>145</v>
      </c>
      <c r="K151" s="88" t="str">
        <f>IFERROR(_xlfn.RANK.EQ(E151,$E$9:$E$187,0)+COUNTIF(E$9:E151,E151)-1,"-")</f>
        <v>-</v>
      </c>
      <c r="L151" s="88" t="str">
        <f>IFERROR(_xlfn.RANK.EQ(I151,$I$9:$I$187,0)+COUNTIF(I$9:I151,I151)-1,"-")</f>
        <v>-</v>
      </c>
      <c r="M151" s="89" t="str">
        <f>IFERROR(_xlfn.RANK.EQ(F151,$F$9:$F$187,0)+COUNTIF(F$9:F151,F151)-1,"-")</f>
        <v>-</v>
      </c>
    </row>
    <row r="152" spans="1:13" ht="12" customHeight="1">
      <c r="A152" s="51">
        <v>144</v>
      </c>
      <c r="B152" s="52">
        <v>1</v>
      </c>
      <c r="C152" s="52">
        <v>601</v>
      </c>
      <c r="D152" s="52" t="s">
        <v>323</v>
      </c>
      <c r="E152" s="445" t="s">
        <v>145</v>
      </c>
      <c r="F152" s="445" t="s">
        <v>145</v>
      </c>
      <c r="G152" s="445" t="s">
        <v>145</v>
      </c>
      <c r="H152" s="445" t="s">
        <v>145</v>
      </c>
      <c r="I152" s="445" t="s">
        <v>145</v>
      </c>
      <c r="K152" s="88" t="str">
        <f>IFERROR(_xlfn.RANK.EQ(E152,$E$9:$E$187,0)+COUNTIF(E$9:E152,E152)-1,"-")</f>
        <v>-</v>
      </c>
      <c r="L152" s="88" t="str">
        <f>IFERROR(_xlfn.RANK.EQ(I152,$I$9:$I$187,0)+COUNTIF(I$9:I152,I152)-1,"-")</f>
        <v>-</v>
      </c>
      <c r="M152" s="89" t="str">
        <f>IFERROR(_xlfn.RANK.EQ(F152,$F$9:$F$187,0)+COUNTIF(F$9:F152,F152)-1,"-")</f>
        <v>-</v>
      </c>
    </row>
    <row r="153" spans="1:13" ht="12" customHeight="1">
      <c r="A153" s="51">
        <v>145</v>
      </c>
      <c r="B153" s="52">
        <v>1</v>
      </c>
      <c r="C153" s="52">
        <v>602</v>
      </c>
      <c r="D153" s="52" t="s">
        <v>332</v>
      </c>
      <c r="E153" s="445" t="s">
        <v>145</v>
      </c>
      <c r="F153" s="445" t="s">
        <v>145</v>
      </c>
      <c r="G153" s="445" t="s">
        <v>145</v>
      </c>
      <c r="H153" s="445" t="s">
        <v>145</v>
      </c>
      <c r="I153" s="445" t="s">
        <v>145</v>
      </c>
      <c r="K153" s="88" t="str">
        <f>IFERROR(_xlfn.RANK.EQ(E153,$E$9:$E$187,0)+COUNTIF(E$9:E153,E153)-1,"-")</f>
        <v>-</v>
      </c>
      <c r="L153" s="88" t="str">
        <f>IFERROR(_xlfn.RANK.EQ(I153,$I$9:$I$187,0)+COUNTIF(I$9:I153,I153)-1,"-")</f>
        <v>-</v>
      </c>
      <c r="M153" s="89" t="str">
        <f>IFERROR(_xlfn.RANK.EQ(F153,$F$9:$F$187,0)+COUNTIF(F$9:F153,F153)-1,"-")</f>
        <v>-</v>
      </c>
    </row>
    <row r="154" spans="1:13" ht="12" customHeight="1">
      <c r="A154" s="51">
        <v>146</v>
      </c>
      <c r="B154" s="52">
        <v>1</v>
      </c>
      <c r="C154" s="52">
        <v>604</v>
      </c>
      <c r="D154" s="52" t="s">
        <v>333</v>
      </c>
      <c r="E154" s="445" t="s">
        <v>145</v>
      </c>
      <c r="F154" s="445" t="s">
        <v>145</v>
      </c>
      <c r="G154" s="445" t="s">
        <v>145</v>
      </c>
      <c r="H154" s="445" t="s">
        <v>145</v>
      </c>
      <c r="I154" s="445" t="s">
        <v>145</v>
      </c>
      <c r="K154" s="88" t="str">
        <f>IFERROR(_xlfn.RANK.EQ(E154,$E$9:$E$187,0)+COUNTIF(E$9:E154,E154)-1,"-")</f>
        <v>-</v>
      </c>
      <c r="L154" s="88" t="str">
        <f>IFERROR(_xlfn.RANK.EQ(I154,$I$9:$I$187,0)+COUNTIF(I$9:I154,I154)-1,"-")</f>
        <v>-</v>
      </c>
      <c r="M154" s="89" t="str">
        <f>IFERROR(_xlfn.RANK.EQ(F154,$F$9:$F$187,0)+COUNTIF(F$9:F154,F154)-1,"-")</f>
        <v>-</v>
      </c>
    </row>
    <row r="155" spans="1:13" ht="12" customHeight="1">
      <c r="A155" s="51">
        <v>147</v>
      </c>
      <c r="B155" s="52">
        <v>1</v>
      </c>
      <c r="C155" s="52">
        <v>607</v>
      </c>
      <c r="D155" s="52" t="s">
        <v>343</v>
      </c>
      <c r="E155" s="445" t="s">
        <v>145</v>
      </c>
      <c r="F155" s="445" t="s">
        <v>145</v>
      </c>
      <c r="G155" s="445" t="s">
        <v>145</v>
      </c>
      <c r="H155" s="445" t="s">
        <v>145</v>
      </c>
      <c r="I155" s="445" t="s">
        <v>145</v>
      </c>
      <c r="K155" s="88" t="str">
        <f>IFERROR(_xlfn.RANK.EQ(E155,$E$9:$E$187,0)+COUNTIF(E$9:E155,E155)-1,"-")</f>
        <v>-</v>
      </c>
      <c r="L155" s="88" t="str">
        <f>IFERROR(_xlfn.RANK.EQ(I155,$I$9:$I$187,0)+COUNTIF(I$9:I155,I155)-1,"-")</f>
        <v>-</v>
      </c>
      <c r="M155" s="89" t="str">
        <f>IFERROR(_xlfn.RANK.EQ(F155,$F$9:$F$187,0)+COUNTIF(F$9:F155,F155)-1,"-")</f>
        <v>-</v>
      </c>
    </row>
    <row r="156" spans="1:13" ht="12" customHeight="1">
      <c r="A156" s="51">
        <v>148</v>
      </c>
      <c r="B156" s="52">
        <v>1</v>
      </c>
      <c r="C156" s="52">
        <v>608</v>
      </c>
      <c r="D156" s="52" t="s">
        <v>350</v>
      </c>
      <c r="E156" s="445" t="s">
        <v>145</v>
      </c>
      <c r="F156" s="445" t="s">
        <v>145</v>
      </c>
      <c r="G156" s="445" t="s">
        <v>145</v>
      </c>
      <c r="H156" s="445" t="s">
        <v>145</v>
      </c>
      <c r="I156" s="445" t="s">
        <v>145</v>
      </c>
      <c r="K156" s="88" t="str">
        <f>IFERROR(_xlfn.RANK.EQ(E156,$E$9:$E$187,0)+COUNTIF(E$9:E156,E156)-1,"-")</f>
        <v>-</v>
      </c>
      <c r="L156" s="88" t="str">
        <f>IFERROR(_xlfn.RANK.EQ(I156,$I$9:$I$187,0)+COUNTIF(I$9:I156,I156)-1,"-")</f>
        <v>-</v>
      </c>
      <c r="M156" s="89" t="str">
        <f>IFERROR(_xlfn.RANK.EQ(F156,$F$9:$F$187,0)+COUNTIF(F$9:F156,F156)-1,"-")</f>
        <v>-</v>
      </c>
    </row>
    <row r="157" spans="1:13" ht="12" customHeight="1">
      <c r="A157" s="51">
        <v>149</v>
      </c>
      <c r="B157" s="52">
        <v>1</v>
      </c>
      <c r="C157" s="52">
        <v>609</v>
      </c>
      <c r="D157" s="52" t="s">
        <v>363</v>
      </c>
      <c r="E157" s="445" t="s">
        <v>145</v>
      </c>
      <c r="F157" s="445" t="s">
        <v>145</v>
      </c>
      <c r="G157" s="445" t="s">
        <v>145</v>
      </c>
      <c r="H157" s="445" t="s">
        <v>145</v>
      </c>
      <c r="I157" s="445" t="s">
        <v>145</v>
      </c>
      <c r="K157" s="88" t="str">
        <f>IFERROR(_xlfn.RANK.EQ(E157,$E$9:$E$187,0)+COUNTIF(E$9:E157,E157)-1,"-")</f>
        <v>-</v>
      </c>
      <c r="L157" s="88" t="str">
        <f>IFERROR(_xlfn.RANK.EQ(I157,$I$9:$I$187,0)+COUNTIF(I$9:I157,I157)-1,"-")</f>
        <v>-</v>
      </c>
      <c r="M157" s="89" t="str">
        <f>IFERROR(_xlfn.RANK.EQ(F157,$F$9:$F$187,0)+COUNTIF(F$9:F157,F157)-1,"-")</f>
        <v>-</v>
      </c>
    </row>
    <row r="158" spans="1:13" ht="12" customHeight="1">
      <c r="A158" s="51">
        <v>150</v>
      </c>
      <c r="B158" s="52">
        <v>1</v>
      </c>
      <c r="C158" s="52">
        <v>610</v>
      </c>
      <c r="D158" s="52" t="s">
        <v>328</v>
      </c>
      <c r="E158" s="445" t="s">
        <v>145</v>
      </c>
      <c r="F158" s="445" t="s">
        <v>145</v>
      </c>
      <c r="G158" s="445" t="s">
        <v>145</v>
      </c>
      <c r="H158" s="445" t="s">
        <v>145</v>
      </c>
      <c r="I158" s="445" t="s">
        <v>145</v>
      </c>
      <c r="K158" s="88" t="str">
        <f>IFERROR(_xlfn.RANK.EQ(E158,$E$9:$E$187,0)+COUNTIF(E$9:E158,E158)-1,"-")</f>
        <v>-</v>
      </c>
      <c r="L158" s="88" t="str">
        <f>IFERROR(_xlfn.RANK.EQ(I158,$I$9:$I$187,0)+COUNTIF(I$9:I158,I158)-1,"-")</f>
        <v>-</v>
      </c>
      <c r="M158" s="89" t="str">
        <f>IFERROR(_xlfn.RANK.EQ(F158,$F$9:$F$187,0)+COUNTIF(F$9:F158,F158)-1,"-")</f>
        <v>-</v>
      </c>
    </row>
    <row r="159" spans="1:13" ht="12" customHeight="1">
      <c r="A159" s="51">
        <v>151</v>
      </c>
      <c r="B159" s="52">
        <v>1</v>
      </c>
      <c r="C159" s="52">
        <v>631</v>
      </c>
      <c r="D159" s="52" t="s">
        <v>201</v>
      </c>
      <c r="E159" s="445">
        <v>43</v>
      </c>
      <c r="F159" s="445">
        <v>158</v>
      </c>
      <c r="G159" s="445" t="s">
        <v>145</v>
      </c>
      <c r="H159" s="445">
        <v>158</v>
      </c>
      <c r="I159" s="445">
        <v>67</v>
      </c>
      <c r="K159" s="88">
        <f>IFERROR(_xlfn.RANK.EQ(E159,$E$9:$E$187,0)+COUNTIF(E$9:E159,E159)-1,"-")</f>
        <v>7</v>
      </c>
      <c r="L159" s="88">
        <f>IFERROR(_xlfn.RANK.EQ(I159,$I$9:$I$187,0)+COUNTIF(I$9:I159,I159)-1,"-")</f>
        <v>8</v>
      </c>
      <c r="M159" s="89">
        <f>IFERROR(_xlfn.RANK.EQ(F159,$F$9:$F$187,0)+COUNTIF(F$9:F159,F159)-1,"-")</f>
        <v>9</v>
      </c>
    </row>
    <row r="160" spans="1:13" ht="12" customHeight="1">
      <c r="A160" s="51">
        <v>152</v>
      </c>
      <c r="B160" s="52">
        <v>1</v>
      </c>
      <c r="C160" s="52">
        <v>632</v>
      </c>
      <c r="D160" s="52" t="s">
        <v>240</v>
      </c>
      <c r="E160" s="445" t="s">
        <v>145</v>
      </c>
      <c r="F160" s="445" t="s">
        <v>145</v>
      </c>
      <c r="G160" s="445" t="s">
        <v>145</v>
      </c>
      <c r="H160" s="445" t="s">
        <v>145</v>
      </c>
      <c r="I160" s="445" t="s">
        <v>145</v>
      </c>
      <c r="K160" s="88" t="str">
        <f>IFERROR(_xlfn.RANK.EQ(E160,$E$9:$E$187,0)+COUNTIF(E$9:E160,E160)-1,"-")</f>
        <v>-</v>
      </c>
      <c r="L160" s="88" t="str">
        <f>IFERROR(_xlfn.RANK.EQ(I160,$I$9:$I$187,0)+COUNTIF(I$9:I160,I160)-1,"-")</f>
        <v>-</v>
      </c>
      <c r="M160" s="89" t="str">
        <f>IFERROR(_xlfn.RANK.EQ(F160,$F$9:$F$187,0)+COUNTIF(F$9:F160,F160)-1,"-")</f>
        <v>-</v>
      </c>
    </row>
    <row r="161" spans="1:13" ht="12" customHeight="1">
      <c r="A161" s="51">
        <v>153</v>
      </c>
      <c r="B161" s="52">
        <v>1</v>
      </c>
      <c r="C161" s="52">
        <v>633</v>
      </c>
      <c r="D161" s="52" t="s">
        <v>225</v>
      </c>
      <c r="E161" s="445" t="s">
        <v>145</v>
      </c>
      <c r="F161" s="445" t="s">
        <v>145</v>
      </c>
      <c r="G161" s="445" t="s">
        <v>145</v>
      </c>
      <c r="H161" s="445" t="s">
        <v>145</v>
      </c>
      <c r="I161" s="445" t="s">
        <v>145</v>
      </c>
      <c r="K161" s="88" t="str">
        <f>IFERROR(_xlfn.RANK.EQ(E161,$E$9:$E$187,0)+COUNTIF(E$9:E161,E161)-1,"-")</f>
        <v>-</v>
      </c>
      <c r="L161" s="88" t="str">
        <f>IFERROR(_xlfn.RANK.EQ(I161,$I$9:$I$187,0)+COUNTIF(I$9:I161,I161)-1,"-")</f>
        <v>-</v>
      </c>
      <c r="M161" s="89" t="str">
        <f>IFERROR(_xlfn.RANK.EQ(F161,$F$9:$F$187,0)+COUNTIF(F$9:F161,F161)-1,"-")</f>
        <v>-</v>
      </c>
    </row>
    <row r="162" spans="1:13" ht="12" customHeight="1">
      <c r="A162" s="51">
        <v>154</v>
      </c>
      <c r="B162" s="52">
        <v>1</v>
      </c>
      <c r="C162" s="52">
        <v>634</v>
      </c>
      <c r="D162" s="52" t="s">
        <v>235</v>
      </c>
      <c r="E162" s="445" t="s">
        <v>145</v>
      </c>
      <c r="F162" s="445" t="s">
        <v>145</v>
      </c>
      <c r="G162" s="445" t="s">
        <v>145</v>
      </c>
      <c r="H162" s="445" t="s">
        <v>145</v>
      </c>
      <c r="I162" s="445" t="s">
        <v>145</v>
      </c>
      <c r="K162" s="88" t="str">
        <f>IFERROR(_xlfn.RANK.EQ(E162,$E$9:$E$187,0)+COUNTIF(E$9:E162,E162)-1,"-")</f>
        <v>-</v>
      </c>
      <c r="L162" s="88" t="str">
        <f>IFERROR(_xlfn.RANK.EQ(I162,$I$9:$I$187,0)+COUNTIF(I$9:I162,I162)-1,"-")</f>
        <v>-</v>
      </c>
      <c r="M162" s="89" t="str">
        <f>IFERROR(_xlfn.RANK.EQ(F162,$F$9:$F$187,0)+COUNTIF(F$9:F162,F162)-1,"-")</f>
        <v>-</v>
      </c>
    </row>
    <row r="163" spans="1:13" ht="12" customHeight="1">
      <c r="A163" s="51">
        <v>155</v>
      </c>
      <c r="B163" s="52">
        <v>1</v>
      </c>
      <c r="C163" s="52">
        <v>635</v>
      </c>
      <c r="D163" s="52" t="s">
        <v>266</v>
      </c>
      <c r="E163" s="445" t="s">
        <v>145</v>
      </c>
      <c r="F163" s="445" t="s">
        <v>145</v>
      </c>
      <c r="G163" s="445" t="s">
        <v>145</v>
      </c>
      <c r="H163" s="445" t="s">
        <v>145</v>
      </c>
      <c r="I163" s="445" t="s">
        <v>145</v>
      </c>
      <c r="K163" s="88" t="str">
        <f>IFERROR(_xlfn.RANK.EQ(E163,$E$9:$E$187,0)+COUNTIF(E$9:E163,E163)-1,"-")</f>
        <v>-</v>
      </c>
      <c r="L163" s="88" t="str">
        <f>IFERROR(_xlfn.RANK.EQ(I163,$I$9:$I$187,0)+COUNTIF(I$9:I163,I163)-1,"-")</f>
        <v>-</v>
      </c>
      <c r="M163" s="89" t="str">
        <f>IFERROR(_xlfn.RANK.EQ(F163,$F$9:$F$187,0)+COUNTIF(F$9:F163,F163)-1,"-")</f>
        <v>-</v>
      </c>
    </row>
    <row r="164" spans="1:13" ht="12" customHeight="1">
      <c r="A164" s="51">
        <v>156</v>
      </c>
      <c r="B164" s="52">
        <v>1</v>
      </c>
      <c r="C164" s="52">
        <v>636</v>
      </c>
      <c r="D164" s="52" t="s">
        <v>226</v>
      </c>
      <c r="E164" s="445" t="s">
        <v>145</v>
      </c>
      <c r="F164" s="445" t="s">
        <v>145</v>
      </c>
      <c r="G164" s="445" t="s">
        <v>145</v>
      </c>
      <c r="H164" s="445" t="s">
        <v>145</v>
      </c>
      <c r="I164" s="445" t="s">
        <v>145</v>
      </c>
      <c r="K164" s="88" t="str">
        <f>IFERROR(_xlfn.RANK.EQ(E164,$E$9:$E$187,0)+COUNTIF(E$9:E164,E164)-1,"-")</f>
        <v>-</v>
      </c>
      <c r="L164" s="88" t="str">
        <f>IFERROR(_xlfn.RANK.EQ(I164,$I$9:$I$187,0)+COUNTIF(I$9:I164,I164)-1,"-")</f>
        <v>-</v>
      </c>
      <c r="M164" s="89" t="str">
        <f>IFERROR(_xlfn.RANK.EQ(F164,$F$9:$F$187,0)+COUNTIF(F$9:F164,F164)-1,"-")</f>
        <v>-</v>
      </c>
    </row>
    <row r="165" spans="1:13" ht="12" customHeight="1">
      <c r="A165" s="51">
        <v>157</v>
      </c>
      <c r="B165" s="52">
        <v>1</v>
      </c>
      <c r="C165" s="52">
        <v>637</v>
      </c>
      <c r="D165" s="52" t="s">
        <v>203</v>
      </c>
      <c r="E165" s="445" t="s">
        <v>888</v>
      </c>
      <c r="F165" s="445" t="s">
        <v>888</v>
      </c>
      <c r="G165" s="445" t="s">
        <v>145</v>
      </c>
      <c r="H165" s="445" t="s">
        <v>888</v>
      </c>
      <c r="I165" s="445" t="s">
        <v>888</v>
      </c>
      <c r="K165" s="88" t="str">
        <f>IFERROR(_xlfn.RANK.EQ(E165,$E$9:$E$187,0)+COUNTIF(E$9:E165,E165)-1,"-")</f>
        <v>-</v>
      </c>
      <c r="L165" s="88" t="str">
        <f>IFERROR(_xlfn.RANK.EQ(I165,$I$9:$I$187,0)+COUNTIF(I$9:I165,I165)-1,"-")</f>
        <v>-</v>
      </c>
      <c r="M165" s="89" t="str">
        <f>IFERROR(_xlfn.RANK.EQ(F165,$F$9:$F$187,0)+COUNTIF(F$9:F165,F165)-1,"-")</f>
        <v>-</v>
      </c>
    </row>
    <row r="166" spans="1:13" ht="12" customHeight="1">
      <c r="A166" s="51">
        <v>158</v>
      </c>
      <c r="B166" s="52">
        <v>1</v>
      </c>
      <c r="C166" s="52">
        <v>638</v>
      </c>
      <c r="D166" s="52" t="s">
        <v>219</v>
      </c>
      <c r="E166" s="445" t="s">
        <v>145</v>
      </c>
      <c r="F166" s="445" t="s">
        <v>145</v>
      </c>
      <c r="G166" s="445" t="s">
        <v>145</v>
      </c>
      <c r="H166" s="445" t="s">
        <v>145</v>
      </c>
      <c r="I166" s="445" t="s">
        <v>145</v>
      </c>
      <c r="K166" s="88" t="str">
        <f>IFERROR(_xlfn.RANK.EQ(E166,$E$9:$E$187,0)+COUNTIF(E$9:E166,E166)-1,"-")</f>
        <v>-</v>
      </c>
      <c r="L166" s="88" t="str">
        <f>IFERROR(_xlfn.RANK.EQ(I166,$I$9:$I$187,0)+COUNTIF(I$9:I166,I166)-1,"-")</f>
        <v>-</v>
      </c>
      <c r="M166" s="89" t="str">
        <f>IFERROR(_xlfn.RANK.EQ(F166,$F$9:$F$187,0)+COUNTIF(F$9:F166,F166)-1,"-")</f>
        <v>-</v>
      </c>
    </row>
    <row r="167" spans="1:13" ht="12" customHeight="1">
      <c r="A167" s="51">
        <v>159</v>
      </c>
      <c r="B167" s="52">
        <v>1</v>
      </c>
      <c r="C167" s="52">
        <v>639</v>
      </c>
      <c r="D167" s="52" t="s">
        <v>206</v>
      </c>
      <c r="E167" s="445" t="s">
        <v>888</v>
      </c>
      <c r="F167" s="445" t="s">
        <v>888</v>
      </c>
      <c r="G167" s="445" t="s">
        <v>145</v>
      </c>
      <c r="H167" s="445" t="s">
        <v>888</v>
      </c>
      <c r="I167" s="445" t="s">
        <v>888</v>
      </c>
      <c r="K167" s="88" t="str">
        <f>IFERROR(_xlfn.RANK.EQ(E167,$E$9:$E$187,0)+COUNTIF(E$9:E167,E167)-1,"-")</f>
        <v>-</v>
      </c>
      <c r="L167" s="88" t="str">
        <f>IFERROR(_xlfn.RANK.EQ(I167,$I$9:$I$187,0)+COUNTIF(I$9:I167,I167)-1,"-")</f>
        <v>-</v>
      </c>
      <c r="M167" s="89" t="str">
        <f>IFERROR(_xlfn.RANK.EQ(F167,$F$9:$F$187,0)+COUNTIF(F$9:F167,F167)-1,"-")</f>
        <v>-</v>
      </c>
    </row>
    <row r="168" spans="1:13" ht="12" customHeight="1">
      <c r="A168" s="51">
        <v>160</v>
      </c>
      <c r="B168" s="52">
        <v>1</v>
      </c>
      <c r="C168" s="52">
        <v>641</v>
      </c>
      <c r="D168" s="52" t="s">
        <v>232</v>
      </c>
      <c r="E168" s="445" t="s">
        <v>145</v>
      </c>
      <c r="F168" s="445" t="s">
        <v>145</v>
      </c>
      <c r="G168" s="445" t="s">
        <v>145</v>
      </c>
      <c r="H168" s="445" t="s">
        <v>145</v>
      </c>
      <c r="I168" s="445" t="s">
        <v>145</v>
      </c>
      <c r="K168" s="88" t="str">
        <f>IFERROR(_xlfn.RANK.EQ(E168,$E$9:$E$187,0)+COUNTIF(E$9:E168,E168)-1,"-")</f>
        <v>-</v>
      </c>
      <c r="L168" s="88" t="str">
        <f>IFERROR(_xlfn.RANK.EQ(I168,$I$9:$I$187,0)+COUNTIF(I$9:I168,I168)-1,"-")</f>
        <v>-</v>
      </c>
      <c r="M168" s="89" t="str">
        <f>IFERROR(_xlfn.RANK.EQ(F168,$F$9:$F$187,0)+COUNTIF(F$9:F168,F168)-1,"-")</f>
        <v>-</v>
      </c>
    </row>
    <row r="169" spans="1:13" ht="12" customHeight="1">
      <c r="A169" s="51">
        <v>161</v>
      </c>
      <c r="B169" s="52">
        <v>1</v>
      </c>
      <c r="C169" s="52">
        <v>642</v>
      </c>
      <c r="D169" s="52" t="s">
        <v>307</v>
      </c>
      <c r="E169" s="445" t="s">
        <v>145</v>
      </c>
      <c r="F169" s="445" t="s">
        <v>145</v>
      </c>
      <c r="G169" s="445" t="s">
        <v>145</v>
      </c>
      <c r="H169" s="445" t="s">
        <v>145</v>
      </c>
      <c r="I169" s="445" t="s">
        <v>145</v>
      </c>
      <c r="K169" s="88" t="str">
        <f>IFERROR(_xlfn.RANK.EQ(E169,$E$9:$E$187,0)+COUNTIF(E$9:E169,E169)-1,"-")</f>
        <v>-</v>
      </c>
      <c r="L169" s="88" t="str">
        <f>IFERROR(_xlfn.RANK.EQ(I169,$I$9:$I$187,0)+COUNTIF(I$9:I169,I169)-1,"-")</f>
        <v>-</v>
      </c>
      <c r="M169" s="89" t="str">
        <f>IFERROR(_xlfn.RANK.EQ(F169,$F$9:$F$187,0)+COUNTIF(F$9:F169,F169)-1,"-")</f>
        <v>-</v>
      </c>
    </row>
    <row r="170" spans="1:13" ht="12" customHeight="1">
      <c r="A170" s="51">
        <v>162</v>
      </c>
      <c r="B170" s="52">
        <v>1</v>
      </c>
      <c r="C170" s="52">
        <v>643</v>
      </c>
      <c r="D170" s="52" t="s">
        <v>202</v>
      </c>
      <c r="E170" s="445" t="s">
        <v>888</v>
      </c>
      <c r="F170" s="445" t="s">
        <v>888</v>
      </c>
      <c r="G170" s="445" t="s">
        <v>145</v>
      </c>
      <c r="H170" s="445" t="s">
        <v>888</v>
      </c>
      <c r="I170" s="445" t="s">
        <v>888</v>
      </c>
      <c r="K170" s="88" t="str">
        <f>IFERROR(_xlfn.RANK.EQ(E170,$E$9:$E$187,0)+COUNTIF(E$9:E170,E170)-1,"-")</f>
        <v>-</v>
      </c>
      <c r="L170" s="88" t="str">
        <f>IFERROR(_xlfn.RANK.EQ(I170,$I$9:$I$187,0)+COUNTIF(I$9:I170,I170)-1,"-")</f>
        <v>-</v>
      </c>
      <c r="M170" s="89" t="str">
        <f>IFERROR(_xlfn.RANK.EQ(F170,$F$9:$F$187,0)+COUNTIF(F$9:F170,F170)-1,"-")</f>
        <v>-</v>
      </c>
    </row>
    <row r="171" spans="1:13" ht="12" customHeight="1">
      <c r="A171" s="51">
        <v>163</v>
      </c>
      <c r="B171" s="52">
        <v>1</v>
      </c>
      <c r="C171" s="52">
        <v>644</v>
      </c>
      <c r="D171" s="52" t="s">
        <v>260</v>
      </c>
      <c r="E171" s="445" t="s">
        <v>145</v>
      </c>
      <c r="F171" s="445" t="s">
        <v>145</v>
      </c>
      <c r="G171" s="445" t="s">
        <v>145</v>
      </c>
      <c r="H171" s="445" t="s">
        <v>145</v>
      </c>
      <c r="I171" s="445" t="s">
        <v>145</v>
      </c>
      <c r="K171" s="88" t="str">
        <f>IFERROR(_xlfn.RANK.EQ(E171,$E$9:$E$187,0)+COUNTIF(E$9:E171,E171)-1,"-")</f>
        <v>-</v>
      </c>
      <c r="L171" s="88" t="str">
        <f>IFERROR(_xlfn.RANK.EQ(I171,$I$9:$I$187,0)+COUNTIF(I$9:I171,I171)-1,"-")</f>
        <v>-</v>
      </c>
      <c r="M171" s="89" t="str">
        <f>IFERROR(_xlfn.RANK.EQ(F171,$F$9:$F$187,0)+COUNTIF(F$9:F171,F171)-1,"-")</f>
        <v>-</v>
      </c>
    </row>
    <row r="172" spans="1:13" ht="12" customHeight="1">
      <c r="A172" s="51">
        <v>164</v>
      </c>
      <c r="B172" s="52">
        <v>1</v>
      </c>
      <c r="C172" s="52">
        <v>645</v>
      </c>
      <c r="D172" s="52" t="s">
        <v>245</v>
      </c>
      <c r="E172" s="445" t="s">
        <v>145</v>
      </c>
      <c r="F172" s="445" t="s">
        <v>145</v>
      </c>
      <c r="G172" s="445" t="s">
        <v>145</v>
      </c>
      <c r="H172" s="445" t="s">
        <v>145</v>
      </c>
      <c r="I172" s="445" t="s">
        <v>145</v>
      </c>
      <c r="K172" s="88" t="str">
        <f>IFERROR(_xlfn.RANK.EQ(E172,$E$9:$E$187,0)+COUNTIF(E$9:E172,E172)-1,"-")</f>
        <v>-</v>
      </c>
      <c r="L172" s="88" t="str">
        <f>IFERROR(_xlfn.RANK.EQ(I172,$I$9:$I$187,0)+COUNTIF(I$9:I172,I172)-1,"-")</f>
        <v>-</v>
      </c>
      <c r="M172" s="89" t="str">
        <f>IFERROR(_xlfn.RANK.EQ(F172,$F$9:$F$187,0)+COUNTIF(F$9:F172,F172)-1,"-")</f>
        <v>-</v>
      </c>
    </row>
    <row r="173" spans="1:13" ht="12" customHeight="1">
      <c r="A173" s="51">
        <v>165</v>
      </c>
      <c r="B173" s="52">
        <v>1</v>
      </c>
      <c r="C173" s="52">
        <v>646</v>
      </c>
      <c r="D173" s="52" t="s">
        <v>264</v>
      </c>
      <c r="E173" s="445" t="s">
        <v>888</v>
      </c>
      <c r="F173" s="445" t="s">
        <v>888</v>
      </c>
      <c r="G173" s="445" t="s">
        <v>145</v>
      </c>
      <c r="H173" s="445" t="s">
        <v>888</v>
      </c>
      <c r="I173" s="445" t="s">
        <v>888</v>
      </c>
      <c r="K173" s="88" t="str">
        <f>IFERROR(_xlfn.RANK.EQ(E173,$E$9:$E$187,0)+COUNTIF(E$9:E173,E173)-1,"-")</f>
        <v>-</v>
      </c>
      <c r="L173" s="88" t="str">
        <f>IFERROR(_xlfn.RANK.EQ(I173,$I$9:$I$187,0)+COUNTIF(I$9:I173,I173)-1,"-")</f>
        <v>-</v>
      </c>
      <c r="M173" s="89" t="str">
        <f>IFERROR(_xlfn.RANK.EQ(F173,$F$9:$F$187,0)+COUNTIF(F$9:F173,F173)-1,"-")</f>
        <v>-</v>
      </c>
    </row>
    <row r="174" spans="1:13" ht="12" customHeight="1">
      <c r="A174" s="51">
        <v>166</v>
      </c>
      <c r="B174" s="52">
        <v>1</v>
      </c>
      <c r="C174" s="52">
        <v>647</v>
      </c>
      <c r="D174" s="52" t="s">
        <v>268</v>
      </c>
      <c r="E174" s="445" t="s">
        <v>145</v>
      </c>
      <c r="F174" s="445" t="s">
        <v>145</v>
      </c>
      <c r="G174" s="445" t="s">
        <v>145</v>
      </c>
      <c r="H174" s="445" t="s">
        <v>145</v>
      </c>
      <c r="I174" s="445" t="s">
        <v>145</v>
      </c>
      <c r="K174" s="88" t="str">
        <f>IFERROR(_xlfn.RANK.EQ(E174,$E$9:$E$187,0)+COUNTIF(E$9:E174,E174)-1,"-")</f>
        <v>-</v>
      </c>
      <c r="L174" s="88" t="str">
        <f>IFERROR(_xlfn.RANK.EQ(I174,$I$9:$I$187,0)+COUNTIF(I$9:I174,I174)-1,"-")</f>
        <v>-</v>
      </c>
      <c r="M174" s="89" t="str">
        <f>IFERROR(_xlfn.RANK.EQ(F174,$F$9:$F$187,0)+COUNTIF(F$9:F174,F174)-1,"-")</f>
        <v>-</v>
      </c>
    </row>
    <row r="175" spans="1:13" ht="12" customHeight="1">
      <c r="A175" s="51">
        <v>167</v>
      </c>
      <c r="B175" s="52">
        <v>1</v>
      </c>
      <c r="C175" s="52">
        <v>648</v>
      </c>
      <c r="D175" s="52" t="s">
        <v>337</v>
      </c>
      <c r="E175" s="445" t="s">
        <v>145</v>
      </c>
      <c r="F175" s="445" t="s">
        <v>145</v>
      </c>
      <c r="G175" s="445" t="s">
        <v>145</v>
      </c>
      <c r="H175" s="445" t="s">
        <v>145</v>
      </c>
      <c r="I175" s="445" t="s">
        <v>145</v>
      </c>
      <c r="K175" s="88" t="str">
        <f>IFERROR(_xlfn.RANK.EQ(E175,$E$9:$E$187,0)+COUNTIF(E$9:E175,E175)-1,"-")</f>
        <v>-</v>
      </c>
      <c r="L175" s="88" t="str">
        <f>IFERROR(_xlfn.RANK.EQ(I175,$I$9:$I$187,0)+COUNTIF(I$9:I175,I175)-1,"-")</f>
        <v>-</v>
      </c>
      <c r="M175" s="89" t="str">
        <f>IFERROR(_xlfn.RANK.EQ(F175,$F$9:$F$187,0)+COUNTIF(F$9:F175,F175)-1,"-")</f>
        <v>-</v>
      </c>
    </row>
    <row r="176" spans="1:13" ht="12" customHeight="1">
      <c r="A176" s="51">
        <v>168</v>
      </c>
      <c r="B176" s="52">
        <v>1</v>
      </c>
      <c r="C176" s="52">
        <v>649</v>
      </c>
      <c r="D176" s="52" t="s">
        <v>249</v>
      </c>
      <c r="E176" s="445" t="s">
        <v>145</v>
      </c>
      <c r="F176" s="445" t="s">
        <v>145</v>
      </c>
      <c r="G176" s="445" t="s">
        <v>145</v>
      </c>
      <c r="H176" s="445" t="s">
        <v>145</v>
      </c>
      <c r="I176" s="445" t="s">
        <v>145</v>
      </c>
      <c r="K176" s="88" t="str">
        <f>IFERROR(_xlfn.RANK.EQ(E176,$E$9:$E$187,0)+COUNTIF(E$9:E176,E176)-1,"-")</f>
        <v>-</v>
      </c>
      <c r="L176" s="88" t="str">
        <f>IFERROR(_xlfn.RANK.EQ(I176,$I$9:$I$187,0)+COUNTIF(I$9:I176,I176)-1,"-")</f>
        <v>-</v>
      </c>
      <c r="M176" s="89" t="str">
        <f>IFERROR(_xlfn.RANK.EQ(F176,$F$9:$F$187,0)+COUNTIF(F$9:F176,F176)-1,"-")</f>
        <v>-</v>
      </c>
    </row>
    <row r="177" spans="1:13" ht="12" customHeight="1">
      <c r="A177" s="51">
        <v>169</v>
      </c>
      <c r="B177" s="52">
        <v>1</v>
      </c>
      <c r="C177" s="52">
        <v>661</v>
      </c>
      <c r="D177" s="52" t="s">
        <v>367</v>
      </c>
      <c r="E177" s="445" t="s">
        <v>145</v>
      </c>
      <c r="F177" s="445" t="s">
        <v>145</v>
      </c>
      <c r="G177" s="445" t="s">
        <v>145</v>
      </c>
      <c r="H177" s="445" t="s">
        <v>145</v>
      </c>
      <c r="I177" s="445" t="s">
        <v>145</v>
      </c>
      <c r="K177" s="88" t="str">
        <f>IFERROR(_xlfn.RANK.EQ(E177,$E$9:$E$187,0)+COUNTIF(E$9:E177,E177)-1,"-")</f>
        <v>-</v>
      </c>
      <c r="L177" s="88" t="str">
        <f>IFERROR(_xlfn.RANK.EQ(I177,$I$9:$I$187,0)+COUNTIF(I$9:I177,I177)-1,"-")</f>
        <v>-</v>
      </c>
      <c r="M177" s="89" t="str">
        <f>IFERROR(_xlfn.RANK.EQ(F177,$F$9:$F$187,0)+COUNTIF(F$9:F177,F177)-1,"-")</f>
        <v>-</v>
      </c>
    </row>
    <row r="178" spans="1:13" ht="12" customHeight="1">
      <c r="A178" s="51">
        <v>170</v>
      </c>
      <c r="B178" s="52">
        <v>1</v>
      </c>
      <c r="C178" s="52">
        <v>662</v>
      </c>
      <c r="D178" s="52" t="s">
        <v>320</v>
      </c>
      <c r="E178" s="445" t="s">
        <v>145</v>
      </c>
      <c r="F178" s="445" t="s">
        <v>145</v>
      </c>
      <c r="G178" s="445" t="s">
        <v>145</v>
      </c>
      <c r="H178" s="445" t="s">
        <v>145</v>
      </c>
      <c r="I178" s="445" t="s">
        <v>145</v>
      </c>
      <c r="K178" s="88" t="str">
        <f>IFERROR(_xlfn.RANK.EQ(E178,$E$9:$E$187,0)+COUNTIF(E$9:E178,E178)-1,"-")</f>
        <v>-</v>
      </c>
      <c r="L178" s="88" t="str">
        <f>IFERROR(_xlfn.RANK.EQ(I178,$I$9:$I$187,0)+COUNTIF(I$9:I178,I178)-1,"-")</f>
        <v>-</v>
      </c>
      <c r="M178" s="89" t="str">
        <f>IFERROR(_xlfn.RANK.EQ(F178,$F$9:$F$187,0)+COUNTIF(F$9:F178,F178)-1,"-")</f>
        <v>-</v>
      </c>
    </row>
    <row r="179" spans="1:13" ht="12" customHeight="1">
      <c r="A179" s="51">
        <v>171</v>
      </c>
      <c r="B179" s="52">
        <v>1</v>
      </c>
      <c r="C179" s="52">
        <v>663</v>
      </c>
      <c r="D179" s="52" t="s">
        <v>262</v>
      </c>
      <c r="E179" s="445" t="s">
        <v>145</v>
      </c>
      <c r="F179" s="445" t="s">
        <v>145</v>
      </c>
      <c r="G179" s="445" t="s">
        <v>145</v>
      </c>
      <c r="H179" s="445" t="s">
        <v>145</v>
      </c>
      <c r="I179" s="445" t="s">
        <v>145</v>
      </c>
      <c r="K179" s="88" t="str">
        <f>IFERROR(_xlfn.RANK.EQ(E179,$E$9:$E$187,0)+COUNTIF(E$9:E179,E179)-1,"-")</f>
        <v>-</v>
      </c>
      <c r="L179" s="88" t="str">
        <f>IFERROR(_xlfn.RANK.EQ(I179,$I$9:$I$187,0)+COUNTIF(I$9:I179,I179)-1,"-")</f>
        <v>-</v>
      </c>
      <c r="M179" s="89" t="str">
        <f>IFERROR(_xlfn.RANK.EQ(F179,$F$9:$F$187,0)+COUNTIF(F$9:F179,F179)-1,"-")</f>
        <v>-</v>
      </c>
    </row>
    <row r="180" spans="1:13" ht="12" customHeight="1">
      <c r="A180" s="51">
        <v>172</v>
      </c>
      <c r="B180" s="52">
        <v>1</v>
      </c>
      <c r="C180" s="52">
        <v>664</v>
      </c>
      <c r="D180" s="52" t="s">
        <v>211</v>
      </c>
      <c r="E180" s="445" t="s">
        <v>145</v>
      </c>
      <c r="F180" s="445" t="s">
        <v>145</v>
      </c>
      <c r="G180" s="445" t="s">
        <v>145</v>
      </c>
      <c r="H180" s="445" t="s">
        <v>145</v>
      </c>
      <c r="I180" s="445" t="s">
        <v>145</v>
      </c>
      <c r="K180" s="88" t="str">
        <f>IFERROR(_xlfn.RANK.EQ(E180,$E$9:$E$187,0)+COUNTIF(E$9:E180,E180)-1,"-")</f>
        <v>-</v>
      </c>
      <c r="L180" s="88" t="str">
        <f>IFERROR(_xlfn.RANK.EQ(I180,$I$9:$I$187,0)+COUNTIF(I$9:I180,I180)-1,"-")</f>
        <v>-</v>
      </c>
      <c r="M180" s="89" t="str">
        <f>IFERROR(_xlfn.RANK.EQ(F180,$F$9:$F$187,0)+COUNTIF(F$9:F180,F180)-1,"-")</f>
        <v>-</v>
      </c>
    </row>
    <row r="181" spans="1:13" ht="12" customHeight="1">
      <c r="A181" s="51">
        <v>173</v>
      </c>
      <c r="B181" s="52">
        <v>1</v>
      </c>
      <c r="C181" s="52">
        <v>665</v>
      </c>
      <c r="D181" s="52" t="s">
        <v>273</v>
      </c>
      <c r="E181" s="445" t="s">
        <v>145</v>
      </c>
      <c r="F181" s="445" t="s">
        <v>145</v>
      </c>
      <c r="G181" s="445" t="s">
        <v>145</v>
      </c>
      <c r="H181" s="445" t="s">
        <v>145</v>
      </c>
      <c r="I181" s="445" t="s">
        <v>145</v>
      </c>
      <c r="K181" s="88" t="str">
        <f>IFERROR(_xlfn.RANK.EQ(E181,$E$9:$E$187,0)+COUNTIF(E$9:E181,E181)-1,"-")</f>
        <v>-</v>
      </c>
      <c r="L181" s="88" t="str">
        <f>IFERROR(_xlfn.RANK.EQ(I181,$I$9:$I$187,0)+COUNTIF(I$9:I181,I181)-1,"-")</f>
        <v>-</v>
      </c>
      <c r="M181" s="89" t="str">
        <f>IFERROR(_xlfn.RANK.EQ(F181,$F$9:$F$187,0)+COUNTIF(F$9:F181,F181)-1,"-")</f>
        <v>-</v>
      </c>
    </row>
    <row r="182" spans="1:13" ht="12" customHeight="1">
      <c r="A182" s="51">
        <v>174</v>
      </c>
      <c r="B182" s="52">
        <v>1</v>
      </c>
      <c r="C182" s="52">
        <v>667</v>
      </c>
      <c r="D182" s="52" t="s">
        <v>313</v>
      </c>
      <c r="E182" s="445" t="s">
        <v>145</v>
      </c>
      <c r="F182" s="445" t="s">
        <v>145</v>
      </c>
      <c r="G182" s="445" t="s">
        <v>145</v>
      </c>
      <c r="H182" s="445" t="s">
        <v>145</v>
      </c>
      <c r="I182" s="445" t="s">
        <v>145</v>
      </c>
      <c r="K182" s="88" t="str">
        <f>IFERROR(_xlfn.RANK.EQ(E182,$E$9:$E$187,0)+COUNTIF(E$9:E182,E182)-1,"-")</f>
        <v>-</v>
      </c>
      <c r="L182" s="88" t="str">
        <f>IFERROR(_xlfn.RANK.EQ(I182,$I$9:$I$187,0)+COUNTIF(I$9:I182,I182)-1,"-")</f>
        <v>-</v>
      </c>
      <c r="M182" s="89" t="str">
        <f>IFERROR(_xlfn.RANK.EQ(F182,$F$9:$F$187,0)+COUNTIF(F$9:F182,F182)-1,"-")</f>
        <v>-</v>
      </c>
    </row>
    <row r="183" spans="1:13" ht="12" customHeight="1">
      <c r="A183" s="51">
        <v>175</v>
      </c>
      <c r="B183" s="52">
        <v>1</v>
      </c>
      <c r="C183" s="52">
        <v>668</v>
      </c>
      <c r="D183" s="52" t="s">
        <v>345</v>
      </c>
      <c r="E183" s="445" t="s">
        <v>145</v>
      </c>
      <c r="F183" s="445" t="s">
        <v>145</v>
      </c>
      <c r="G183" s="445" t="s">
        <v>145</v>
      </c>
      <c r="H183" s="445" t="s">
        <v>145</v>
      </c>
      <c r="I183" s="445" t="s">
        <v>145</v>
      </c>
      <c r="K183" s="88" t="str">
        <f>IFERROR(_xlfn.RANK.EQ(E183,$E$9:$E$187,0)+COUNTIF(E$9:E183,E183)-1,"-")</f>
        <v>-</v>
      </c>
      <c r="L183" s="88" t="str">
        <f>IFERROR(_xlfn.RANK.EQ(I183,$I$9:$I$187,0)+COUNTIF(I$9:I183,I183)-1,"-")</f>
        <v>-</v>
      </c>
      <c r="M183" s="89" t="str">
        <f>IFERROR(_xlfn.RANK.EQ(F183,$F$9:$F$187,0)+COUNTIF(F$9:F183,F183)-1,"-")</f>
        <v>-</v>
      </c>
    </row>
    <row r="184" spans="1:13" ht="12" customHeight="1">
      <c r="A184" s="51">
        <v>176</v>
      </c>
      <c r="B184" s="52">
        <v>1</v>
      </c>
      <c r="C184" s="52">
        <v>691</v>
      </c>
      <c r="D184" s="52" t="s">
        <v>197</v>
      </c>
      <c r="E184" s="445" t="s">
        <v>145</v>
      </c>
      <c r="F184" s="445" t="s">
        <v>145</v>
      </c>
      <c r="G184" s="445" t="s">
        <v>145</v>
      </c>
      <c r="H184" s="445" t="s">
        <v>145</v>
      </c>
      <c r="I184" s="445" t="s">
        <v>145</v>
      </c>
      <c r="K184" s="88" t="str">
        <f>IFERROR(_xlfn.RANK.EQ(E184,$E$9:$E$187,0)+COUNTIF(E$9:E184,E184)-1,"-")</f>
        <v>-</v>
      </c>
      <c r="L184" s="88" t="str">
        <f>IFERROR(_xlfn.RANK.EQ(I184,$I$9:$I$187,0)+COUNTIF(I$9:I184,I184)-1,"-")</f>
        <v>-</v>
      </c>
      <c r="M184" s="89" t="str">
        <f>IFERROR(_xlfn.RANK.EQ(F184,$F$9:$F$187,0)+COUNTIF(F$9:F184,F184)-1,"-")</f>
        <v>-</v>
      </c>
    </row>
    <row r="185" spans="1:13" ht="12" customHeight="1">
      <c r="A185" s="51">
        <v>177</v>
      </c>
      <c r="B185" s="52">
        <v>1</v>
      </c>
      <c r="C185" s="52">
        <v>692</v>
      </c>
      <c r="D185" s="52" t="s">
        <v>223</v>
      </c>
      <c r="E185" s="445" t="s">
        <v>145</v>
      </c>
      <c r="F185" s="445" t="s">
        <v>145</v>
      </c>
      <c r="G185" s="445" t="s">
        <v>145</v>
      </c>
      <c r="H185" s="445" t="s">
        <v>145</v>
      </c>
      <c r="I185" s="445" t="s">
        <v>145</v>
      </c>
      <c r="K185" s="88" t="str">
        <f>IFERROR(_xlfn.RANK.EQ(E185,$E$9:$E$187,0)+COUNTIF(E$9:E185,E185)-1,"-")</f>
        <v>-</v>
      </c>
      <c r="L185" s="88" t="str">
        <f>IFERROR(_xlfn.RANK.EQ(I185,$I$9:$I$187,0)+COUNTIF(I$9:I185,I185)-1,"-")</f>
        <v>-</v>
      </c>
      <c r="M185" s="89" t="str">
        <f>IFERROR(_xlfn.RANK.EQ(F185,$F$9:$F$187,0)+COUNTIF(F$9:F185,F185)-1,"-")</f>
        <v>-</v>
      </c>
    </row>
    <row r="186" spans="1:13" ht="12" customHeight="1">
      <c r="A186" s="51">
        <v>178</v>
      </c>
      <c r="B186" s="52">
        <v>1</v>
      </c>
      <c r="C186" s="52">
        <v>693</v>
      </c>
      <c r="D186" s="52" t="s">
        <v>283</v>
      </c>
      <c r="E186" s="445" t="s">
        <v>145</v>
      </c>
      <c r="F186" s="445" t="s">
        <v>145</v>
      </c>
      <c r="G186" s="445" t="s">
        <v>145</v>
      </c>
      <c r="H186" s="445" t="s">
        <v>145</v>
      </c>
      <c r="I186" s="445" t="s">
        <v>145</v>
      </c>
      <c r="K186" s="88" t="str">
        <f>IFERROR(_xlfn.RANK.EQ(E186,$E$9:$E$187,0)+COUNTIF(E$9:E186,E186)-1,"-")</f>
        <v>-</v>
      </c>
      <c r="L186" s="88" t="str">
        <f>IFERROR(_xlfn.RANK.EQ(I186,$I$9:$I$187,0)+COUNTIF(I$9:I186,I186)-1,"-")</f>
        <v>-</v>
      </c>
      <c r="M186" s="89" t="str">
        <f>IFERROR(_xlfn.RANK.EQ(F186,$F$9:$F$187,0)+COUNTIF(F$9:F186,F186)-1,"-")</f>
        <v>-</v>
      </c>
    </row>
    <row r="187" spans="1:13" ht="12" customHeight="1">
      <c r="A187" s="51">
        <v>179</v>
      </c>
      <c r="B187" s="52">
        <v>1</v>
      </c>
      <c r="C187" s="52">
        <v>694</v>
      </c>
      <c r="D187" s="52" t="s">
        <v>368</v>
      </c>
      <c r="E187" s="445" t="s">
        <v>145</v>
      </c>
      <c r="F187" s="445" t="s">
        <v>145</v>
      </c>
      <c r="G187" s="445" t="s">
        <v>145</v>
      </c>
      <c r="H187" s="445" t="s">
        <v>145</v>
      </c>
      <c r="I187" s="445" t="s">
        <v>145</v>
      </c>
      <c r="K187" s="716" t="str">
        <f>IFERROR(_xlfn.RANK.EQ(E187,$E$9:$E$187,0)+COUNTIF(E$9:E187,E187)-1,"-")</f>
        <v>-</v>
      </c>
      <c r="L187" s="716" t="str">
        <f>IFERROR(_xlfn.RANK.EQ(I187,$I$9:$I$187,0)+COUNTIF(I$9:I187,I187)-1,"-")</f>
        <v>-</v>
      </c>
      <c r="M187" s="90" t="str">
        <f>IFERROR(_xlfn.RANK.EQ(F187,$F$9:$F$187,0)+COUNTIF(F$9:F187,F187)-1,"-")</f>
        <v>-</v>
      </c>
    </row>
    <row r="188" spans="1:13" ht="12" customHeight="1">
      <c r="B188" s="52"/>
      <c r="C188" s="52"/>
      <c r="D188" s="52"/>
      <c r="E188" s="445"/>
      <c r="F188" s="445"/>
      <c r="G188" s="445"/>
      <c r="H188" s="445"/>
      <c r="I188" s="445"/>
    </row>
    <row r="189" spans="1:13" ht="12" customHeight="1">
      <c r="B189" s="52"/>
      <c r="C189" s="52"/>
      <c r="D189" s="52" t="s">
        <v>582</v>
      </c>
      <c r="E189" s="445">
        <v>993</v>
      </c>
      <c r="F189" s="445">
        <v>257</v>
      </c>
      <c r="G189" s="445">
        <v>294</v>
      </c>
      <c r="H189" s="445">
        <v>218</v>
      </c>
      <c r="I189" s="445">
        <v>2550</v>
      </c>
    </row>
    <row r="190" spans="1:13" ht="12" customHeight="1">
      <c r="B190" s="52"/>
      <c r="C190" s="52"/>
      <c r="D190" s="52"/>
      <c r="E190" s="34"/>
      <c r="F190" s="34"/>
      <c r="G190" s="34"/>
      <c r="H190" s="34"/>
      <c r="I190" s="34"/>
    </row>
    <row r="191" spans="1:13" ht="12" customHeight="1">
      <c r="B191" s="55" t="s">
        <v>583</v>
      </c>
    </row>
    <row r="192" spans="1:13" ht="12" customHeight="1">
      <c r="B192" s="55" t="s">
        <v>981</v>
      </c>
      <c r="C192" s="195"/>
      <c r="D192" s="195"/>
    </row>
    <row r="193" spans="2:9" ht="12" customHeight="1">
      <c r="B193" s="55" t="s">
        <v>982</v>
      </c>
      <c r="C193" s="195"/>
      <c r="D193" s="195"/>
    </row>
    <row r="194" spans="2:9" ht="12" customHeight="1">
      <c r="B194" s="55" t="s">
        <v>983</v>
      </c>
      <c r="C194" s="195"/>
      <c r="D194" s="195"/>
    </row>
    <row r="195" spans="2:9" ht="12" customHeight="1">
      <c r="B195" s="55" t="s">
        <v>984</v>
      </c>
      <c r="C195" s="195"/>
      <c r="D195" s="195"/>
    </row>
    <row r="196" spans="2:9" ht="12" customHeight="1">
      <c r="B196" s="53" t="s">
        <v>1287</v>
      </c>
      <c r="D196" s="195"/>
    </row>
    <row r="197" spans="2:9" ht="12" customHeight="1">
      <c r="B197" s="53" t="s">
        <v>1288</v>
      </c>
      <c r="D197" s="195"/>
    </row>
    <row r="198" spans="2:9" ht="12" customHeight="1">
      <c r="B198" s="55" t="s">
        <v>987</v>
      </c>
      <c r="C198" s="195"/>
      <c r="D198" s="195"/>
    </row>
    <row r="199" spans="2:9" ht="12" customHeight="1">
      <c r="B199" s="54" t="s">
        <v>1289</v>
      </c>
    </row>
    <row r="206" spans="2:9" s="367" customFormat="1">
      <c r="B206" s="55"/>
      <c r="C206" s="55"/>
      <c r="D206" s="55"/>
      <c r="E206" s="34"/>
      <c r="F206" s="34"/>
      <c r="G206" s="34"/>
      <c r="H206" s="34"/>
      <c r="I206" s="34"/>
    </row>
  </sheetData>
  <mergeCells count="3">
    <mergeCell ref="K7:K8"/>
    <mergeCell ref="L7:L8"/>
    <mergeCell ref="M7:M8"/>
  </mergeCells>
  <phoneticPr fontId="4"/>
  <pageMargins left="0.59055118110236227" right="0.59055118110236227" top="0.59055118110236227" bottom="0.59055118110236227" header="0.31496062992125984" footer="0.31496062992125984"/>
  <pageSetup paperSize="9" scale="80" orientation="portrait" horizontalDpi="4294967292" r:id="rId1"/>
  <headerFooter scaleWithDoc="0"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352EB-5DE4-45E2-80CC-C5B550572DE8}">
  <sheetPr>
    <tabColor theme="5" tint="0.79998168889431442"/>
  </sheetPr>
  <dimension ref="A1:AG242"/>
  <sheetViews>
    <sheetView topLeftCell="B10" zoomScale="85" zoomScaleNormal="85" zoomScaleSheetLayoutView="85" zoomScalePageLayoutView="75" workbookViewId="0">
      <selection activeCell="F284" sqref="F284"/>
    </sheetView>
  </sheetViews>
  <sheetFormatPr defaultColWidth="7.875" defaultRowHeight="18.75"/>
  <cols>
    <col min="1" max="1" width="8.625" style="601" customWidth="1"/>
    <col min="2" max="2" width="6.75" style="601" customWidth="1"/>
    <col min="3" max="3" width="10.375" style="601" bestFit="1" customWidth="1"/>
    <col min="4" max="4" width="6.75" style="601" bestFit="1" customWidth="1"/>
    <col min="5" max="5" width="10.375" style="829" customWidth="1"/>
    <col min="6" max="6" width="14.125" style="601" customWidth="1"/>
    <col min="7" max="9" width="8.875" style="601" customWidth="1"/>
    <col min="10" max="10" width="14.125" style="601" customWidth="1"/>
    <col min="11" max="12" width="7.875" style="4"/>
    <col min="13" max="13" width="7.875" style="4" customWidth="1"/>
    <col min="14" max="29" width="7.875" style="4"/>
    <col min="30" max="30" width="7.75" style="4" customWidth="1"/>
    <col min="31" max="16384" width="7.875" style="4"/>
  </cols>
  <sheetData>
    <row r="1" spans="1:33" ht="15" customHeight="1">
      <c r="A1" s="1280" t="s">
        <v>1290</v>
      </c>
      <c r="B1" s="1280"/>
      <c r="C1" s="1280"/>
      <c r="D1" s="1280"/>
      <c r="E1" s="1280"/>
      <c r="F1" s="1280"/>
      <c r="G1" s="1280"/>
      <c r="H1" s="1280"/>
      <c r="I1" s="1280"/>
      <c r="J1" s="1280"/>
    </row>
    <row r="2" spans="1:33" ht="13.5">
      <c r="A2" s="633"/>
      <c r="B2" s="634"/>
      <c r="C2" s="599"/>
      <c r="D2" s="633"/>
      <c r="E2" s="599"/>
      <c r="F2" s="599"/>
      <c r="G2" s="599"/>
      <c r="H2" s="599"/>
      <c r="I2" s="599"/>
      <c r="J2" s="633"/>
    </row>
    <row r="3" spans="1:33" ht="13.5">
      <c r="A3" s="1281" t="s">
        <v>591</v>
      </c>
      <c r="B3" s="1281"/>
      <c r="C3" s="1281"/>
      <c r="D3" s="1281"/>
      <c r="E3" s="1281"/>
      <c r="F3" s="1281"/>
      <c r="G3" s="1281"/>
      <c r="H3" s="1281"/>
      <c r="I3" s="1281"/>
      <c r="J3" s="1281"/>
    </row>
    <row r="4" spans="1:33" ht="19.5" thickBot="1">
      <c r="A4" s="600"/>
      <c r="B4" s="600"/>
      <c r="C4" s="600"/>
      <c r="D4" s="600"/>
      <c r="F4" s="600"/>
      <c r="G4" s="600"/>
      <c r="H4" s="600"/>
      <c r="I4" s="600"/>
      <c r="J4" s="600"/>
    </row>
    <row r="5" spans="1:33" ht="14.25" thickTop="1">
      <c r="A5" s="1374" t="s">
        <v>944</v>
      </c>
      <c r="B5" s="1376" t="s">
        <v>945</v>
      </c>
      <c r="C5" s="1378" t="s">
        <v>946</v>
      </c>
      <c r="D5" s="1376" t="s">
        <v>947</v>
      </c>
      <c r="E5" s="1378" t="s">
        <v>948</v>
      </c>
      <c r="F5" s="1284" t="s">
        <v>955</v>
      </c>
      <c r="G5" s="1380" t="s">
        <v>990</v>
      </c>
      <c r="H5" s="1381"/>
      <c r="I5" s="1284"/>
      <c r="J5" s="1382" t="s">
        <v>880</v>
      </c>
    </row>
    <row r="6" spans="1:33" ht="13.5">
      <c r="A6" s="1375"/>
      <c r="B6" s="1377"/>
      <c r="C6" s="1379"/>
      <c r="D6" s="1377"/>
      <c r="E6" s="1379"/>
      <c r="F6" s="1285"/>
      <c r="G6" s="1287"/>
      <c r="H6" s="641" t="s">
        <v>957</v>
      </c>
      <c r="I6" s="641" t="s">
        <v>958</v>
      </c>
      <c r="J6" s="1258"/>
    </row>
    <row r="7" spans="1:33" ht="24.75" customHeight="1">
      <c r="A7" s="830"/>
      <c r="B7" s="830"/>
      <c r="C7" s="831"/>
      <c r="D7" s="830"/>
      <c r="E7" s="832"/>
      <c r="F7" s="642" t="s">
        <v>131</v>
      </c>
      <c r="G7" s="620" t="s">
        <v>840</v>
      </c>
      <c r="H7" s="620" t="s">
        <v>840</v>
      </c>
      <c r="I7" s="620" t="s">
        <v>840</v>
      </c>
      <c r="J7" s="620" t="s">
        <v>841</v>
      </c>
    </row>
    <row r="8" spans="1:33" ht="24.75" customHeight="1">
      <c r="A8" s="833" t="s">
        <v>604</v>
      </c>
      <c r="B8" s="833" t="s">
        <v>959</v>
      </c>
      <c r="C8" s="832" t="s">
        <v>383</v>
      </c>
      <c r="D8" s="833" t="s">
        <v>960</v>
      </c>
      <c r="E8" s="832"/>
      <c r="F8" s="642">
        <v>993</v>
      </c>
      <c r="G8" s="620">
        <v>257</v>
      </c>
      <c r="H8" s="620">
        <v>294</v>
      </c>
      <c r="I8" s="620">
        <v>218</v>
      </c>
      <c r="J8" s="679">
        <v>2550</v>
      </c>
    </row>
    <row r="9" spans="1:33" ht="24.75" customHeight="1">
      <c r="A9" s="833" t="s">
        <v>604</v>
      </c>
      <c r="B9" s="831" t="s">
        <v>604</v>
      </c>
      <c r="C9" s="832" t="s">
        <v>188</v>
      </c>
      <c r="D9" s="833" t="s">
        <v>960</v>
      </c>
      <c r="E9" s="832"/>
      <c r="F9" s="642">
        <v>36</v>
      </c>
      <c r="G9" s="620">
        <v>201</v>
      </c>
      <c r="H9" s="620">
        <v>218</v>
      </c>
      <c r="I9" s="620">
        <v>159</v>
      </c>
      <c r="J9" s="620">
        <v>72</v>
      </c>
    </row>
    <row r="10" spans="1:33" ht="24.75" customHeight="1">
      <c r="A10" s="833" t="s">
        <v>604</v>
      </c>
      <c r="B10" s="831" t="s">
        <v>605</v>
      </c>
      <c r="C10" s="832" t="s">
        <v>193</v>
      </c>
      <c r="D10" s="833" t="s">
        <v>960</v>
      </c>
      <c r="E10" s="832"/>
      <c r="F10" s="642" t="s">
        <v>145</v>
      </c>
      <c r="G10" s="620" t="s">
        <v>145</v>
      </c>
      <c r="H10" s="620" t="s">
        <v>145</v>
      </c>
      <c r="I10" s="620" t="s">
        <v>145</v>
      </c>
      <c r="J10" s="620" t="s">
        <v>145</v>
      </c>
    </row>
    <row r="11" spans="1:33" ht="24.75" customHeight="1">
      <c r="A11" s="833" t="s">
        <v>604</v>
      </c>
      <c r="B11" s="831" t="s">
        <v>606</v>
      </c>
      <c r="C11" s="832" t="s">
        <v>194</v>
      </c>
      <c r="D11" s="833" t="s">
        <v>960</v>
      </c>
      <c r="E11" s="832"/>
      <c r="F11" s="642" t="s">
        <v>888</v>
      </c>
      <c r="G11" s="620" t="s">
        <v>888</v>
      </c>
      <c r="H11" s="620" t="s">
        <v>145</v>
      </c>
      <c r="I11" s="620" t="s">
        <v>888</v>
      </c>
      <c r="J11" s="620" t="s">
        <v>888</v>
      </c>
    </row>
    <row r="12" spans="1:33" ht="24.75" customHeight="1">
      <c r="A12" s="833" t="s">
        <v>604</v>
      </c>
      <c r="B12" s="831" t="s">
        <v>607</v>
      </c>
      <c r="C12" s="832" t="s">
        <v>190</v>
      </c>
      <c r="D12" s="833" t="s">
        <v>960</v>
      </c>
      <c r="E12" s="832"/>
      <c r="F12" s="642" t="s">
        <v>888</v>
      </c>
      <c r="G12" s="620" t="s">
        <v>888</v>
      </c>
      <c r="H12" s="620" t="s">
        <v>145</v>
      </c>
      <c r="I12" s="620" t="s">
        <v>888</v>
      </c>
      <c r="J12" s="620" t="s">
        <v>888</v>
      </c>
    </row>
    <row r="13" spans="1:33" ht="24.75" customHeight="1">
      <c r="A13" s="833" t="s">
        <v>604</v>
      </c>
      <c r="B13" s="831" t="s">
        <v>608</v>
      </c>
      <c r="C13" s="832" t="s">
        <v>184</v>
      </c>
      <c r="D13" s="833" t="s">
        <v>960</v>
      </c>
      <c r="E13" s="832"/>
      <c r="F13" s="642">
        <v>475</v>
      </c>
      <c r="G13" s="620">
        <v>304</v>
      </c>
      <c r="H13" s="620">
        <v>308</v>
      </c>
      <c r="I13" s="620">
        <v>287</v>
      </c>
      <c r="J13" s="679">
        <v>1440</v>
      </c>
      <c r="P13" s="1219" t="s">
        <v>1082</v>
      </c>
      <c r="Q13" s="1220"/>
      <c r="R13" s="1220"/>
      <c r="S13" s="1220"/>
      <c r="T13" s="1220"/>
      <c r="U13" s="1220"/>
      <c r="V13" s="1220"/>
      <c r="W13" s="1220"/>
      <c r="X13" s="1220"/>
      <c r="Y13" s="1220"/>
      <c r="Z13" s="1220"/>
      <c r="AA13" s="1220"/>
      <c r="AB13" s="1220"/>
      <c r="AC13" s="1220"/>
      <c r="AD13" s="1220"/>
      <c r="AE13" s="1220"/>
      <c r="AF13" s="1220"/>
      <c r="AG13" s="1221"/>
    </row>
    <row r="14" spans="1:33" ht="24.75" customHeight="1">
      <c r="A14" s="833" t="s">
        <v>604</v>
      </c>
      <c r="B14" s="831" t="s">
        <v>609</v>
      </c>
      <c r="C14" s="832" t="s">
        <v>185</v>
      </c>
      <c r="D14" s="833" t="s">
        <v>960</v>
      </c>
      <c r="E14" s="832"/>
      <c r="F14" s="642">
        <v>178</v>
      </c>
      <c r="G14" s="620">
        <v>266</v>
      </c>
      <c r="H14" s="620">
        <v>264</v>
      </c>
      <c r="I14" s="620">
        <v>268</v>
      </c>
      <c r="J14" s="620">
        <v>474</v>
      </c>
      <c r="P14" s="1222"/>
      <c r="Q14" s="1223"/>
      <c r="R14" s="1223"/>
      <c r="S14" s="1223"/>
      <c r="T14" s="1223"/>
      <c r="U14" s="1223"/>
      <c r="V14" s="1223"/>
      <c r="W14" s="1223"/>
      <c r="X14" s="1223"/>
      <c r="Y14" s="1223"/>
      <c r="Z14" s="1223"/>
      <c r="AA14" s="1223"/>
      <c r="AB14" s="1223"/>
      <c r="AC14" s="1223"/>
      <c r="AD14" s="1223"/>
      <c r="AE14" s="1223"/>
      <c r="AF14" s="1223"/>
      <c r="AG14" s="1224"/>
    </row>
    <row r="15" spans="1:33" ht="24.75" customHeight="1">
      <c r="A15" s="833" t="s">
        <v>604</v>
      </c>
      <c r="B15" s="831" t="s">
        <v>610</v>
      </c>
      <c r="C15" s="832" t="s">
        <v>192</v>
      </c>
      <c r="D15" s="833" t="s">
        <v>960</v>
      </c>
      <c r="E15" s="832"/>
      <c r="F15" s="642" t="s">
        <v>145</v>
      </c>
      <c r="G15" s="620" t="s">
        <v>145</v>
      </c>
      <c r="H15" s="620" t="s">
        <v>145</v>
      </c>
      <c r="I15" s="620" t="s">
        <v>145</v>
      </c>
      <c r="J15" s="620" t="s">
        <v>145</v>
      </c>
      <c r="N15" s="1"/>
      <c r="O15" s="1"/>
      <c r="P15" s="1290" t="s">
        <v>843</v>
      </c>
      <c r="Q15" s="1291"/>
      <c r="R15" s="1291"/>
      <c r="S15" s="1291"/>
      <c r="T15" s="1291"/>
      <c r="U15" s="1292"/>
      <c r="V15" s="1290" t="s">
        <v>844</v>
      </c>
      <c r="W15" s="1291"/>
      <c r="X15" s="1291"/>
      <c r="Y15" s="1291"/>
      <c r="Z15" s="1291"/>
      <c r="AA15" s="1292"/>
      <c r="AB15" s="1290" t="s">
        <v>845</v>
      </c>
      <c r="AC15" s="1291"/>
      <c r="AD15" s="1291"/>
      <c r="AE15" s="1291"/>
      <c r="AF15" s="1291"/>
      <c r="AG15" s="1292"/>
    </row>
    <row r="16" spans="1:33" ht="24.75" customHeight="1">
      <c r="A16" s="833" t="s">
        <v>604</v>
      </c>
      <c r="B16" s="831" t="s">
        <v>612</v>
      </c>
      <c r="C16" s="832" t="s">
        <v>196</v>
      </c>
      <c r="D16" s="833" t="s">
        <v>960</v>
      </c>
      <c r="E16" s="832"/>
      <c r="F16" s="642" t="s">
        <v>145</v>
      </c>
      <c r="G16" s="620" t="s">
        <v>145</v>
      </c>
      <c r="H16" s="620" t="s">
        <v>145</v>
      </c>
      <c r="I16" s="620" t="s">
        <v>145</v>
      </c>
      <c r="J16" s="620" t="s">
        <v>145</v>
      </c>
      <c r="N16" s="1">
        <v>1</v>
      </c>
      <c r="O16" s="1" t="s">
        <v>611</v>
      </c>
      <c r="P16" s="957">
        <f>IFERROR(_xlfn.XLOOKUP(O16,$C$9:$C$22,$F$9:$F$22),"-")</f>
        <v>36</v>
      </c>
      <c r="Q16" s="876">
        <f>IFERROR(_xlfn.RANK.EQ(P16,$P$16:$P$29,0)+COUNTIF(P$16:P16,P16)-1,"-")</f>
        <v>5</v>
      </c>
      <c r="R16" s="961"/>
      <c r="S16" s="828">
        <f>IFERROR(RANK(U16,$U$16:$U$29,0),"-")</f>
        <v>1</v>
      </c>
      <c r="T16" s="828" t="str">
        <f>IFERROR(INDEX($O$16:$O$29,MATCH(N16,$Q$16:$Q$29,0)),"-")</f>
        <v>空知</v>
      </c>
      <c r="U16" s="828">
        <f>IFERROR(LARGE($P$16:$P$29,N16),"-")</f>
        <v>475</v>
      </c>
      <c r="V16" s="957">
        <f>IFERROR(_xlfn.XLOOKUP(O16,$C$9:$C$22,$J$9:$J$22),"-")</f>
        <v>72</v>
      </c>
      <c r="W16" s="876">
        <f>IFERROR(_xlfn.RANK.EQ(V16,$V$16:$V$29,0)+COUNTIF(V$16:V16,V16)-1,"-")</f>
        <v>5</v>
      </c>
      <c r="X16" s="961"/>
      <c r="Y16" s="828">
        <f>IFERROR(RANK(AA16,$AA$16:$AA$29,0),"-")</f>
        <v>1</v>
      </c>
      <c r="Z16" s="828" t="str">
        <f>IFERROR(INDEX($O$16:$O$29,MATCH(N16,$W$16:$W$29,0)),"-")</f>
        <v>空知</v>
      </c>
      <c r="AA16" s="941">
        <f>IFERROR(LARGE($V$16:$V$29,N16),"-")</f>
        <v>1440</v>
      </c>
      <c r="AB16" s="957">
        <f>IFERROR(_xlfn.XLOOKUP(O16,$C$9:$C$22,$G$9:$G$22),"-")</f>
        <v>201</v>
      </c>
      <c r="AC16" s="876">
        <f>IFERROR(_xlfn.RANK.EQ(AB16,$AB$16:$AB$29,0)+COUNTIF(AB$16:AB16,AB16)-1,"-")</f>
        <v>5</v>
      </c>
      <c r="AD16" s="1077"/>
      <c r="AE16" s="1001">
        <f>IFERROR(RANK(AG16,$AG$16:$AG$29,0),"-")</f>
        <v>1</v>
      </c>
      <c r="AF16" s="1001" t="str">
        <f>IFERROR(INDEX($O$16:$O$29,MATCH(N16,$AC$16:$AC$29,0)),"-")</f>
        <v>空知</v>
      </c>
      <c r="AG16" s="1002">
        <f>IFERROR(LARGE($AB$16:$AB$29,N16),"-")</f>
        <v>304</v>
      </c>
    </row>
    <row r="17" spans="1:33" ht="24.75" customHeight="1">
      <c r="A17" s="833" t="s">
        <v>604</v>
      </c>
      <c r="B17" s="831" t="s">
        <v>614</v>
      </c>
      <c r="C17" s="832" t="s">
        <v>186</v>
      </c>
      <c r="D17" s="833" t="s">
        <v>960</v>
      </c>
      <c r="E17" s="832"/>
      <c r="F17" s="642">
        <v>4</v>
      </c>
      <c r="G17" s="620">
        <v>227</v>
      </c>
      <c r="H17" s="620" t="s">
        <v>145</v>
      </c>
      <c r="I17" s="620">
        <v>227</v>
      </c>
      <c r="J17" s="620">
        <v>9</v>
      </c>
      <c r="N17" s="1">
        <v>2</v>
      </c>
      <c r="O17" s="1" t="s">
        <v>613</v>
      </c>
      <c r="P17" s="957" t="str">
        <f t="shared" ref="P17:P29" si="0">IFERROR(_xlfn.XLOOKUP(O17,$C$9:$C$22,$F$9:$F$22),"-")</f>
        <v>-</v>
      </c>
      <c r="Q17" s="876" t="str">
        <f>IFERROR(_xlfn.RANK.EQ(P17,$P$16:$P$29,0)+COUNTIF(P$16:P17,P17)-1,"-")</f>
        <v>-</v>
      </c>
      <c r="R17" s="876"/>
      <c r="S17" s="828">
        <f t="shared" ref="S17:S29" si="1">IFERROR(RANK(U17,$U$16:$U$29,0),"-")</f>
        <v>2</v>
      </c>
      <c r="T17" s="828" t="str">
        <f t="shared" ref="T17:T29" si="2">IFERROR(INDEX($O$16:$O$29,MATCH(N17,$Q$16:$Q$29,0)),"-")</f>
        <v>上川</v>
      </c>
      <c r="U17" s="828">
        <f t="shared" ref="U17:U29" si="3">IFERROR(LARGE($P$16:$P$29,N17),"-")</f>
        <v>178</v>
      </c>
      <c r="V17" s="957" t="str">
        <f t="shared" ref="V17:V29" si="4">IFERROR(_xlfn.XLOOKUP(O17,$C$9:$C$22,$J$9:$J$22),"-")</f>
        <v>-</v>
      </c>
      <c r="W17" s="876" t="str">
        <f>IFERROR(_xlfn.RANK.EQ(V17,$V$16:$V$29,0)+COUNTIF(V$16:V17,V17)-1,"-")</f>
        <v>-</v>
      </c>
      <c r="X17" s="876"/>
      <c r="Y17" s="828">
        <f t="shared" ref="Y17:Y29" si="5">IFERROR(RANK(AA17,$AA$16:$AA$29,0),"-")</f>
        <v>2</v>
      </c>
      <c r="Z17" s="828" t="str">
        <f t="shared" ref="Z17:Z29" si="6">IFERROR(INDEX($O$16:$O$29,MATCH(N17,$W$16:$W$29,0)),"-")</f>
        <v>上川</v>
      </c>
      <c r="AA17" s="828">
        <f t="shared" ref="AA17:AA29" si="7">IFERROR(LARGE($V$16:$V$29,N17),"-")</f>
        <v>474</v>
      </c>
      <c r="AB17" s="957" t="str">
        <f t="shared" ref="AB17:AB29" si="8">IFERROR(_xlfn.XLOOKUP(O17,$C$9:$C$22,$G$9:$G$22),"-")</f>
        <v>-</v>
      </c>
      <c r="AC17" s="876" t="str">
        <f>IFERROR(_xlfn.RANK.EQ(AB17,$AB$16:$AB$29,0)+COUNTIF(AB$16:AB17,AB17)-1,"-")</f>
        <v>-</v>
      </c>
      <c r="AD17" s="1005"/>
      <c r="AE17" s="1001">
        <f t="shared" ref="AE17:AE29" si="9">IFERROR(RANK(AG17,$AG$16:$AG$29,0),"-")</f>
        <v>2</v>
      </c>
      <c r="AF17" s="1001" t="str">
        <f t="shared" ref="AF17:AF29" si="10">IFERROR(INDEX($O$16:$O$29,MATCH(N17,$AC$16:$AC$29,0)),"-")</f>
        <v>上川</v>
      </c>
      <c r="AG17" s="1002">
        <f t="shared" ref="AG17:AG29" si="11">IFERROR(LARGE($AB$16:$AB$29,N17),"-")</f>
        <v>266</v>
      </c>
    </row>
    <row r="18" spans="1:33" ht="24.75" customHeight="1">
      <c r="A18" s="833" t="s">
        <v>604</v>
      </c>
      <c r="B18" s="831" t="s">
        <v>616</v>
      </c>
      <c r="C18" s="832" t="s">
        <v>191</v>
      </c>
      <c r="D18" s="833" t="s">
        <v>960</v>
      </c>
      <c r="E18" s="832"/>
      <c r="F18" s="642">
        <v>112</v>
      </c>
      <c r="G18" s="620">
        <v>246</v>
      </c>
      <c r="H18" s="620" t="s">
        <v>888</v>
      </c>
      <c r="I18" s="620">
        <v>245</v>
      </c>
      <c r="J18" s="620">
        <v>275</v>
      </c>
      <c r="N18" s="1">
        <v>3</v>
      </c>
      <c r="O18" s="1" t="s">
        <v>615</v>
      </c>
      <c r="P18" s="957" t="str">
        <f t="shared" si="0"/>
        <v>x</v>
      </c>
      <c r="Q18" s="876" t="str">
        <f>IFERROR(_xlfn.RANK.EQ(P18,$P$16:$P$29,0)+COUNTIF(P$16:P18,P18)-1,"-")</f>
        <v>-</v>
      </c>
      <c r="R18" s="876"/>
      <c r="S18" s="828">
        <f t="shared" si="1"/>
        <v>3</v>
      </c>
      <c r="T18" s="828" t="str">
        <f t="shared" si="2"/>
        <v>十勝</v>
      </c>
      <c r="U18" s="828">
        <f t="shared" si="3"/>
        <v>165</v>
      </c>
      <c r="V18" s="957" t="str">
        <f t="shared" si="4"/>
        <v>x</v>
      </c>
      <c r="W18" s="876" t="str">
        <f>IFERROR(_xlfn.RANK.EQ(V18,$V$16:$V$29,0)+COUNTIF(V$16:V18,V18)-1,"-")</f>
        <v>-</v>
      </c>
      <c r="X18" s="876"/>
      <c r="Y18" s="828">
        <f t="shared" si="5"/>
        <v>3</v>
      </c>
      <c r="Z18" s="828" t="str">
        <f t="shared" si="6"/>
        <v>胆振</v>
      </c>
      <c r="AA18" s="828">
        <f t="shared" si="7"/>
        <v>275</v>
      </c>
      <c r="AB18" s="957" t="str">
        <f t="shared" si="8"/>
        <v>x</v>
      </c>
      <c r="AC18" s="876" t="str">
        <f>IFERROR(_xlfn.RANK.EQ(AB18,$AB$16:$AB$29,0)+COUNTIF(AB$16:AB18,AB18)-1,"-")</f>
        <v>-</v>
      </c>
      <c r="AD18" s="1005"/>
      <c r="AE18" s="1001">
        <f t="shared" si="9"/>
        <v>3</v>
      </c>
      <c r="AF18" s="1001" t="str">
        <f t="shared" si="10"/>
        <v>胆振</v>
      </c>
      <c r="AG18" s="1002">
        <f t="shared" si="11"/>
        <v>246</v>
      </c>
    </row>
    <row r="19" spans="1:33" ht="24.75" customHeight="1">
      <c r="A19" s="833" t="s">
        <v>604</v>
      </c>
      <c r="B19" s="831" t="s">
        <v>618</v>
      </c>
      <c r="C19" s="832" t="s">
        <v>195</v>
      </c>
      <c r="D19" s="833" t="s">
        <v>960</v>
      </c>
      <c r="E19" s="832"/>
      <c r="F19" s="642" t="s">
        <v>145</v>
      </c>
      <c r="G19" s="620" t="s">
        <v>145</v>
      </c>
      <c r="H19" s="620" t="s">
        <v>145</v>
      </c>
      <c r="I19" s="620" t="s">
        <v>145</v>
      </c>
      <c r="J19" s="620" t="s">
        <v>145</v>
      </c>
      <c r="N19" s="1">
        <v>4</v>
      </c>
      <c r="O19" s="1" t="s">
        <v>617</v>
      </c>
      <c r="P19" s="957" t="str">
        <f t="shared" si="0"/>
        <v>x</v>
      </c>
      <c r="Q19" s="876" t="str">
        <f>IFERROR(_xlfn.RANK.EQ(P19,$P$16:$P$29,0)+COUNTIF(P$16:P19,P19)-1,"-")</f>
        <v>-</v>
      </c>
      <c r="R19" s="876"/>
      <c r="S19" s="828">
        <f t="shared" si="1"/>
        <v>4</v>
      </c>
      <c r="T19" s="828" t="str">
        <f t="shared" si="2"/>
        <v>胆振</v>
      </c>
      <c r="U19" s="828">
        <f t="shared" si="3"/>
        <v>112</v>
      </c>
      <c r="V19" s="957" t="str">
        <f t="shared" si="4"/>
        <v>x</v>
      </c>
      <c r="W19" s="876" t="str">
        <f>IFERROR(_xlfn.RANK.EQ(V19,$V$16:$V$29,0)+COUNTIF(V$16:V19,V19)-1,"-")</f>
        <v>-</v>
      </c>
      <c r="X19" s="876"/>
      <c r="Y19" s="828">
        <f t="shared" si="5"/>
        <v>4</v>
      </c>
      <c r="Z19" s="828" t="str">
        <f t="shared" si="6"/>
        <v>十勝</v>
      </c>
      <c r="AA19" s="828">
        <f t="shared" si="7"/>
        <v>219</v>
      </c>
      <c r="AB19" s="957" t="str">
        <f t="shared" si="8"/>
        <v>x</v>
      </c>
      <c r="AC19" s="876" t="str">
        <f>IFERROR(_xlfn.RANK.EQ(AB19,$AB$16:$AB$29,0)+COUNTIF(AB$16:AB19,AB19)-1,"-")</f>
        <v>-</v>
      </c>
      <c r="AD19" s="1005"/>
      <c r="AE19" s="1001">
        <f t="shared" si="9"/>
        <v>4</v>
      </c>
      <c r="AF19" s="1001" t="str">
        <f t="shared" si="10"/>
        <v>オホーツク</v>
      </c>
      <c r="AG19" s="1002">
        <f t="shared" si="11"/>
        <v>227</v>
      </c>
    </row>
    <row r="20" spans="1:33" ht="24.75" customHeight="1">
      <c r="A20" s="833" t="s">
        <v>604</v>
      </c>
      <c r="B20" s="831" t="s">
        <v>620</v>
      </c>
      <c r="C20" s="832" t="s">
        <v>183</v>
      </c>
      <c r="D20" s="833" t="s">
        <v>960</v>
      </c>
      <c r="E20" s="832"/>
      <c r="F20" s="642">
        <v>165</v>
      </c>
      <c r="G20" s="620">
        <v>133</v>
      </c>
      <c r="H20" s="620" t="s">
        <v>145</v>
      </c>
      <c r="I20" s="620">
        <v>133</v>
      </c>
      <c r="J20" s="620">
        <v>219</v>
      </c>
      <c r="N20" s="1">
        <v>5</v>
      </c>
      <c r="O20" s="1" t="s">
        <v>619</v>
      </c>
      <c r="P20" s="957">
        <f t="shared" si="0"/>
        <v>475</v>
      </c>
      <c r="Q20" s="876">
        <f>IFERROR(_xlfn.RANK.EQ(P20,$P$16:$P$29,0)+COUNTIF(P$16:P20,P20)-1,"-")</f>
        <v>1</v>
      </c>
      <c r="R20" s="876"/>
      <c r="S20" s="828">
        <f t="shared" si="1"/>
        <v>5</v>
      </c>
      <c r="T20" s="828" t="str">
        <f t="shared" si="2"/>
        <v>石狩</v>
      </c>
      <c r="U20" s="828">
        <f t="shared" si="3"/>
        <v>36</v>
      </c>
      <c r="V20" s="957">
        <f t="shared" si="4"/>
        <v>1440</v>
      </c>
      <c r="W20" s="876">
        <f>IFERROR(_xlfn.RANK.EQ(V20,$V$16:$V$29,0)+COUNTIF(V$16:V20,V20)-1,"-")</f>
        <v>1</v>
      </c>
      <c r="X20" s="876"/>
      <c r="Y20" s="828">
        <f t="shared" si="5"/>
        <v>5</v>
      </c>
      <c r="Z20" s="828" t="str">
        <f t="shared" si="6"/>
        <v>石狩</v>
      </c>
      <c r="AA20" s="828">
        <f t="shared" si="7"/>
        <v>72</v>
      </c>
      <c r="AB20" s="957">
        <f t="shared" si="8"/>
        <v>304</v>
      </c>
      <c r="AC20" s="876">
        <f>IFERROR(_xlfn.RANK.EQ(AB20,$AB$16:$AB$29,0)+COUNTIF(AB$16:AB20,AB20)-1,"-")</f>
        <v>1</v>
      </c>
      <c r="AD20" s="1005"/>
      <c r="AE20" s="1001">
        <f t="shared" si="9"/>
        <v>5</v>
      </c>
      <c r="AF20" s="1001" t="str">
        <f t="shared" si="10"/>
        <v>石狩</v>
      </c>
      <c r="AG20" s="1002">
        <f t="shared" si="11"/>
        <v>201</v>
      </c>
    </row>
    <row r="21" spans="1:33" ht="24.75" customHeight="1">
      <c r="A21" s="833" t="s">
        <v>604</v>
      </c>
      <c r="B21" s="831" t="s">
        <v>622</v>
      </c>
      <c r="C21" s="832" t="s">
        <v>189</v>
      </c>
      <c r="D21" s="833" t="s">
        <v>960</v>
      </c>
      <c r="E21" s="832"/>
      <c r="F21" s="642" t="s">
        <v>145</v>
      </c>
      <c r="G21" s="620" t="s">
        <v>145</v>
      </c>
      <c r="H21" s="620" t="s">
        <v>145</v>
      </c>
      <c r="I21" s="620" t="s">
        <v>145</v>
      </c>
      <c r="J21" s="620" t="s">
        <v>145</v>
      </c>
      <c r="N21" s="1">
        <v>6</v>
      </c>
      <c r="O21" s="1" t="s">
        <v>621</v>
      </c>
      <c r="P21" s="957">
        <f t="shared" si="0"/>
        <v>178</v>
      </c>
      <c r="Q21" s="876">
        <f>IFERROR(_xlfn.RANK.EQ(P21,$P$16:$P$29,0)+COUNTIF(P$16:P21,P21)-1,"-")</f>
        <v>2</v>
      </c>
      <c r="R21" s="876"/>
      <c r="S21" s="828">
        <f t="shared" si="1"/>
        <v>6</v>
      </c>
      <c r="T21" s="828" t="str">
        <f t="shared" si="2"/>
        <v>オホーツク</v>
      </c>
      <c r="U21" s="828">
        <f t="shared" si="3"/>
        <v>4</v>
      </c>
      <c r="V21" s="957">
        <f t="shared" si="4"/>
        <v>474</v>
      </c>
      <c r="W21" s="876">
        <f>IFERROR(_xlfn.RANK.EQ(V21,$V$16:$V$29,0)+COUNTIF(V$16:V21,V21)-1,"-")</f>
        <v>2</v>
      </c>
      <c r="X21" s="876"/>
      <c r="Y21" s="828">
        <f t="shared" si="5"/>
        <v>6</v>
      </c>
      <c r="Z21" s="828" t="str">
        <f t="shared" si="6"/>
        <v>オホーツク</v>
      </c>
      <c r="AA21" s="828">
        <f t="shared" si="7"/>
        <v>9</v>
      </c>
      <c r="AB21" s="957">
        <f t="shared" si="8"/>
        <v>266</v>
      </c>
      <c r="AC21" s="876">
        <f>IFERROR(_xlfn.RANK.EQ(AB21,$AB$16:$AB$29,0)+COUNTIF(AB$16:AB21,AB21)-1,"-")</f>
        <v>2</v>
      </c>
      <c r="AD21" s="1005"/>
      <c r="AE21" s="1001">
        <f t="shared" si="9"/>
        <v>6</v>
      </c>
      <c r="AF21" s="1001" t="str">
        <f t="shared" si="10"/>
        <v>十勝</v>
      </c>
      <c r="AG21" s="1002">
        <f t="shared" si="11"/>
        <v>133</v>
      </c>
    </row>
    <row r="22" spans="1:33" ht="24.75" customHeight="1">
      <c r="A22" s="833" t="s">
        <v>604</v>
      </c>
      <c r="B22" s="831" t="s">
        <v>624</v>
      </c>
      <c r="C22" s="832" t="s">
        <v>187</v>
      </c>
      <c r="D22" s="833" t="s">
        <v>960</v>
      </c>
      <c r="E22" s="832"/>
      <c r="F22" s="642" t="s">
        <v>145</v>
      </c>
      <c r="G22" s="620" t="s">
        <v>145</v>
      </c>
      <c r="H22" s="620" t="s">
        <v>145</v>
      </c>
      <c r="I22" s="620" t="s">
        <v>145</v>
      </c>
      <c r="J22" s="620" t="s">
        <v>145</v>
      </c>
      <c r="N22" s="1">
        <v>7</v>
      </c>
      <c r="O22" s="1" t="s">
        <v>623</v>
      </c>
      <c r="P22" s="957" t="str">
        <f t="shared" si="0"/>
        <v>-</v>
      </c>
      <c r="Q22" s="876" t="str">
        <f>IFERROR(_xlfn.RANK.EQ(P22,$P$16:$P$29,0)+COUNTIF(P$16:P22,P22)-1,"-")</f>
        <v>-</v>
      </c>
      <c r="R22" s="876"/>
      <c r="S22" s="828" t="str">
        <f t="shared" si="1"/>
        <v>-</v>
      </c>
      <c r="T22" s="828" t="str">
        <f t="shared" si="2"/>
        <v>-</v>
      </c>
      <c r="U22" s="828" t="str">
        <f t="shared" si="3"/>
        <v>-</v>
      </c>
      <c r="V22" s="957" t="str">
        <f t="shared" si="4"/>
        <v>-</v>
      </c>
      <c r="W22" s="876" t="str">
        <f>IFERROR(_xlfn.RANK.EQ(V22,$V$16:$V$29,0)+COUNTIF(V$16:V22,V22)-1,"-")</f>
        <v>-</v>
      </c>
      <c r="X22" s="876"/>
      <c r="Y22" s="828" t="str">
        <f t="shared" si="5"/>
        <v>-</v>
      </c>
      <c r="Z22" s="828" t="str">
        <f t="shared" si="6"/>
        <v>-</v>
      </c>
      <c r="AA22" s="828" t="str">
        <f t="shared" si="7"/>
        <v>-</v>
      </c>
      <c r="AB22" s="957" t="str">
        <f t="shared" si="8"/>
        <v>-</v>
      </c>
      <c r="AC22" s="876" t="str">
        <f>IFERROR(_xlfn.RANK.EQ(AB22,$AB$16:$AB$29,0)+COUNTIF(AB$16:AB22,AB22)-1,"-")</f>
        <v>-</v>
      </c>
      <c r="AD22" s="1005"/>
      <c r="AE22" s="1001" t="str">
        <f t="shared" si="9"/>
        <v>-</v>
      </c>
      <c r="AF22" s="1001" t="str">
        <f t="shared" si="10"/>
        <v>-</v>
      </c>
      <c r="AG22" s="1002" t="str">
        <f t="shared" si="11"/>
        <v>-</v>
      </c>
    </row>
    <row r="23" spans="1:33" ht="24.75" customHeight="1">
      <c r="A23" s="833" t="s">
        <v>604</v>
      </c>
      <c r="B23" s="831" t="s">
        <v>604</v>
      </c>
      <c r="C23" s="832" t="s">
        <v>188</v>
      </c>
      <c r="D23" s="831" t="s">
        <v>626</v>
      </c>
      <c r="E23" s="832" t="s">
        <v>339</v>
      </c>
      <c r="F23" s="834" t="s">
        <v>145</v>
      </c>
      <c r="G23" s="835" t="s">
        <v>145</v>
      </c>
      <c r="H23" s="835" t="s">
        <v>145</v>
      </c>
      <c r="I23" s="835" t="s">
        <v>145</v>
      </c>
      <c r="J23" s="835" t="s">
        <v>145</v>
      </c>
      <c r="N23" s="1">
        <v>8</v>
      </c>
      <c r="O23" s="1" t="s">
        <v>625</v>
      </c>
      <c r="P23" s="957" t="str">
        <f t="shared" si="0"/>
        <v>-</v>
      </c>
      <c r="Q23" s="876" t="str">
        <f>IFERROR(_xlfn.RANK.EQ(P23,$P$16:$P$29,0)+COUNTIF(P$16:P23,P23)-1,"-")</f>
        <v>-</v>
      </c>
      <c r="R23" s="876"/>
      <c r="S23" s="828" t="str">
        <f t="shared" si="1"/>
        <v>-</v>
      </c>
      <c r="T23" s="828" t="str">
        <f t="shared" si="2"/>
        <v>-</v>
      </c>
      <c r="U23" s="828" t="str">
        <f t="shared" si="3"/>
        <v>-</v>
      </c>
      <c r="V23" s="957" t="str">
        <f t="shared" si="4"/>
        <v>-</v>
      </c>
      <c r="W23" s="876" t="str">
        <f>IFERROR(_xlfn.RANK.EQ(V23,$V$16:$V$29,0)+COUNTIF(V$16:V23,V23)-1,"-")</f>
        <v>-</v>
      </c>
      <c r="X23" s="876"/>
      <c r="Y23" s="828" t="str">
        <f t="shared" si="5"/>
        <v>-</v>
      </c>
      <c r="Z23" s="828" t="str">
        <f t="shared" si="6"/>
        <v>-</v>
      </c>
      <c r="AA23" s="828" t="str">
        <f t="shared" si="7"/>
        <v>-</v>
      </c>
      <c r="AB23" s="957" t="str">
        <f t="shared" si="8"/>
        <v>-</v>
      </c>
      <c r="AC23" s="876" t="str">
        <f>IFERROR(_xlfn.RANK.EQ(AB23,$AB$16:$AB$29,0)+COUNTIF(AB$16:AB23,AB23)-1,"-")</f>
        <v>-</v>
      </c>
      <c r="AD23" s="1005"/>
      <c r="AE23" s="1001" t="str">
        <f t="shared" si="9"/>
        <v>-</v>
      </c>
      <c r="AF23" s="1001" t="str">
        <f t="shared" si="10"/>
        <v>-</v>
      </c>
      <c r="AG23" s="1002" t="str">
        <f t="shared" si="11"/>
        <v>-</v>
      </c>
    </row>
    <row r="24" spans="1:33" ht="24.75" customHeight="1">
      <c r="A24" s="833" t="s">
        <v>604</v>
      </c>
      <c r="B24" s="831" t="s">
        <v>604</v>
      </c>
      <c r="C24" s="832" t="s">
        <v>188</v>
      </c>
      <c r="D24" s="831" t="s">
        <v>628</v>
      </c>
      <c r="E24" s="832" t="s">
        <v>215</v>
      </c>
      <c r="F24" s="834" t="s">
        <v>145</v>
      </c>
      <c r="G24" s="835" t="s">
        <v>145</v>
      </c>
      <c r="H24" s="835" t="s">
        <v>145</v>
      </c>
      <c r="I24" s="835" t="s">
        <v>145</v>
      </c>
      <c r="J24" s="835" t="s">
        <v>145</v>
      </c>
      <c r="N24" s="1">
        <v>9</v>
      </c>
      <c r="O24" s="1" t="s">
        <v>627</v>
      </c>
      <c r="P24" s="957">
        <f t="shared" si="0"/>
        <v>4</v>
      </c>
      <c r="Q24" s="876">
        <f>IFERROR(_xlfn.RANK.EQ(P24,$P$16:$P$29,0)+COUNTIF(P$16:P24,P24)-1,"-")</f>
        <v>6</v>
      </c>
      <c r="R24" s="876"/>
      <c r="S24" s="828" t="str">
        <f t="shared" si="1"/>
        <v>-</v>
      </c>
      <c r="T24" s="828" t="str">
        <f t="shared" si="2"/>
        <v>-</v>
      </c>
      <c r="U24" s="828" t="str">
        <f t="shared" si="3"/>
        <v>-</v>
      </c>
      <c r="V24" s="957">
        <f t="shared" si="4"/>
        <v>9</v>
      </c>
      <c r="W24" s="876">
        <f>IFERROR(_xlfn.RANK.EQ(V24,$V$16:$V$29,0)+COUNTIF(V$16:V24,V24)-1,"-")</f>
        <v>6</v>
      </c>
      <c r="X24" s="876"/>
      <c r="Y24" s="828" t="str">
        <f t="shared" si="5"/>
        <v>-</v>
      </c>
      <c r="Z24" s="828" t="str">
        <f t="shared" si="6"/>
        <v>-</v>
      </c>
      <c r="AA24" s="828" t="str">
        <f t="shared" si="7"/>
        <v>-</v>
      </c>
      <c r="AB24" s="957">
        <f t="shared" si="8"/>
        <v>227</v>
      </c>
      <c r="AC24" s="876">
        <f>IFERROR(_xlfn.RANK.EQ(AB24,$AB$16:$AB$29,0)+COUNTIF(AB$16:AB24,AB24)-1,"-")</f>
        <v>4</v>
      </c>
      <c r="AD24" s="1005"/>
      <c r="AE24" s="1001" t="str">
        <f t="shared" si="9"/>
        <v>-</v>
      </c>
      <c r="AF24" s="1001" t="str">
        <f t="shared" si="10"/>
        <v>-</v>
      </c>
      <c r="AG24" s="1002" t="str">
        <f t="shared" si="11"/>
        <v>-</v>
      </c>
    </row>
    <row r="25" spans="1:33" ht="24.75" customHeight="1">
      <c r="A25" s="833" t="s">
        <v>604</v>
      </c>
      <c r="B25" s="831" t="s">
        <v>604</v>
      </c>
      <c r="C25" s="832" t="s">
        <v>188</v>
      </c>
      <c r="D25" s="831" t="s">
        <v>630</v>
      </c>
      <c r="E25" s="832" t="s">
        <v>241</v>
      </c>
      <c r="F25" s="834" t="s">
        <v>1291</v>
      </c>
      <c r="G25" s="835" t="s">
        <v>888</v>
      </c>
      <c r="H25" s="835" t="s">
        <v>888</v>
      </c>
      <c r="I25" s="835" t="s">
        <v>888</v>
      </c>
      <c r="J25" s="835" t="s">
        <v>888</v>
      </c>
      <c r="N25" s="1">
        <v>10</v>
      </c>
      <c r="O25" s="1" t="s">
        <v>629</v>
      </c>
      <c r="P25" s="957">
        <f t="shared" si="0"/>
        <v>112</v>
      </c>
      <c r="Q25" s="876">
        <f>IFERROR(_xlfn.RANK.EQ(P25,$P$16:$P$29,0)+COUNTIF(P$16:P25,P25)-1,"-")</f>
        <v>4</v>
      </c>
      <c r="R25" s="876"/>
      <c r="S25" s="828" t="str">
        <f t="shared" si="1"/>
        <v>-</v>
      </c>
      <c r="T25" s="828" t="str">
        <f t="shared" si="2"/>
        <v>-</v>
      </c>
      <c r="U25" s="828" t="str">
        <f t="shared" si="3"/>
        <v>-</v>
      </c>
      <c r="V25" s="957">
        <f t="shared" si="4"/>
        <v>275</v>
      </c>
      <c r="W25" s="876">
        <f>IFERROR(_xlfn.RANK.EQ(V25,$V$16:$V$29,0)+COUNTIF(V$16:V25,V25)-1,"-")</f>
        <v>3</v>
      </c>
      <c r="X25" s="876"/>
      <c r="Y25" s="828" t="str">
        <f t="shared" si="5"/>
        <v>-</v>
      </c>
      <c r="Z25" s="828" t="str">
        <f t="shared" si="6"/>
        <v>-</v>
      </c>
      <c r="AA25" s="828" t="str">
        <f t="shared" si="7"/>
        <v>-</v>
      </c>
      <c r="AB25" s="957">
        <f t="shared" si="8"/>
        <v>246</v>
      </c>
      <c r="AC25" s="876">
        <f>IFERROR(_xlfn.RANK.EQ(AB25,$AB$16:$AB$29,0)+COUNTIF(AB$16:AB25,AB25)-1,"-")</f>
        <v>3</v>
      </c>
      <c r="AD25" s="1005"/>
      <c r="AE25" s="1001" t="str">
        <f t="shared" si="9"/>
        <v>-</v>
      </c>
      <c r="AF25" s="1001" t="str">
        <f t="shared" si="10"/>
        <v>-</v>
      </c>
      <c r="AG25" s="1002" t="str">
        <f t="shared" si="11"/>
        <v>-</v>
      </c>
    </row>
    <row r="26" spans="1:33" ht="24.75" customHeight="1">
      <c r="A26" s="833" t="s">
        <v>604</v>
      </c>
      <c r="B26" s="831" t="s">
        <v>604</v>
      </c>
      <c r="C26" s="832" t="s">
        <v>188</v>
      </c>
      <c r="D26" s="831" t="s">
        <v>632</v>
      </c>
      <c r="E26" s="832" t="s">
        <v>279</v>
      </c>
      <c r="F26" s="834" t="s">
        <v>145</v>
      </c>
      <c r="G26" s="835" t="s">
        <v>145</v>
      </c>
      <c r="H26" s="835" t="s">
        <v>145</v>
      </c>
      <c r="I26" s="835" t="s">
        <v>145</v>
      </c>
      <c r="J26" s="835" t="s">
        <v>145</v>
      </c>
      <c r="N26" s="1">
        <v>11</v>
      </c>
      <c r="O26" s="1" t="s">
        <v>631</v>
      </c>
      <c r="P26" s="957" t="str">
        <f t="shared" si="0"/>
        <v>-</v>
      </c>
      <c r="Q26" s="876" t="str">
        <f>IFERROR(_xlfn.RANK.EQ(P26,$P$16:$P$29,0)+COUNTIF(P$16:P26,P26)-1,"-")</f>
        <v>-</v>
      </c>
      <c r="R26" s="876"/>
      <c r="S26" s="828" t="str">
        <f t="shared" si="1"/>
        <v>-</v>
      </c>
      <c r="T26" s="828" t="str">
        <f t="shared" si="2"/>
        <v>-</v>
      </c>
      <c r="U26" s="828" t="str">
        <f t="shared" si="3"/>
        <v>-</v>
      </c>
      <c r="V26" s="957" t="str">
        <f t="shared" si="4"/>
        <v>-</v>
      </c>
      <c r="W26" s="876" t="str">
        <f>IFERROR(_xlfn.RANK.EQ(V26,$V$16:$V$29,0)+COUNTIF(V$16:V26,V26)-1,"-")</f>
        <v>-</v>
      </c>
      <c r="X26" s="876"/>
      <c r="Y26" s="828" t="str">
        <f t="shared" si="5"/>
        <v>-</v>
      </c>
      <c r="Z26" s="828" t="str">
        <f t="shared" si="6"/>
        <v>-</v>
      </c>
      <c r="AA26" s="828" t="str">
        <f t="shared" si="7"/>
        <v>-</v>
      </c>
      <c r="AB26" s="957" t="str">
        <f t="shared" si="8"/>
        <v>-</v>
      </c>
      <c r="AC26" s="876" t="str">
        <f>IFERROR(_xlfn.RANK.EQ(AB26,$AB$16:$AB$29,0)+COUNTIF(AB$16:AB26,AB26)-1,"-")</f>
        <v>-</v>
      </c>
      <c r="AD26" s="1005"/>
      <c r="AE26" s="1001" t="str">
        <f t="shared" si="9"/>
        <v>-</v>
      </c>
      <c r="AF26" s="1001" t="str">
        <f t="shared" si="10"/>
        <v>-</v>
      </c>
      <c r="AG26" s="1002" t="str">
        <f t="shared" si="11"/>
        <v>-</v>
      </c>
    </row>
    <row r="27" spans="1:33" ht="24.75" customHeight="1">
      <c r="A27" s="833" t="s">
        <v>604</v>
      </c>
      <c r="B27" s="831" t="s">
        <v>604</v>
      </c>
      <c r="C27" s="832" t="s">
        <v>188</v>
      </c>
      <c r="D27" s="831" t="s">
        <v>634</v>
      </c>
      <c r="E27" s="832" t="s">
        <v>311</v>
      </c>
      <c r="F27" s="834" t="s">
        <v>145</v>
      </c>
      <c r="G27" s="835" t="s">
        <v>145</v>
      </c>
      <c r="H27" s="835" t="s">
        <v>145</v>
      </c>
      <c r="I27" s="835" t="s">
        <v>145</v>
      </c>
      <c r="J27" s="835" t="s">
        <v>145</v>
      </c>
      <c r="N27" s="1">
        <v>12</v>
      </c>
      <c r="O27" s="1" t="s">
        <v>633</v>
      </c>
      <c r="P27" s="957">
        <f t="shared" si="0"/>
        <v>165</v>
      </c>
      <c r="Q27" s="876">
        <f>IFERROR(_xlfn.RANK.EQ(P27,$P$16:$P$29,0)+COUNTIF(P$16:P27,P27)-1,"-")</f>
        <v>3</v>
      </c>
      <c r="R27" s="876"/>
      <c r="S27" s="828" t="str">
        <f t="shared" si="1"/>
        <v>-</v>
      </c>
      <c r="T27" s="828" t="str">
        <f t="shared" si="2"/>
        <v>-</v>
      </c>
      <c r="U27" s="828" t="str">
        <f t="shared" si="3"/>
        <v>-</v>
      </c>
      <c r="V27" s="957">
        <f t="shared" si="4"/>
        <v>219</v>
      </c>
      <c r="W27" s="876">
        <f>IFERROR(_xlfn.RANK.EQ(V27,$V$16:$V$29,0)+COUNTIF(V$16:V27,V27)-1,"-")</f>
        <v>4</v>
      </c>
      <c r="X27" s="876"/>
      <c r="Y27" s="828" t="str">
        <f t="shared" si="5"/>
        <v>-</v>
      </c>
      <c r="Z27" s="828" t="str">
        <f t="shared" si="6"/>
        <v>-</v>
      </c>
      <c r="AA27" s="828" t="str">
        <f t="shared" si="7"/>
        <v>-</v>
      </c>
      <c r="AB27" s="957">
        <f t="shared" si="8"/>
        <v>133</v>
      </c>
      <c r="AC27" s="876">
        <f>IFERROR(_xlfn.RANK.EQ(AB27,$AB$16:$AB$29,0)+COUNTIF(AB$16:AB27,AB27)-1,"-")</f>
        <v>6</v>
      </c>
      <c r="AD27" s="1005"/>
      <c r="AE27" s="1001" t="str">
        <f t="shared" si="9"/>
        <v>-</v>
      </c>
      <c r="AF27" s="1001" t="str">
        <f t="shared" si="10"/>
        <v>-</v>
      </c>
      <c r="AG27" s="1002" t="str">
        <f t="shared" si="11"/>
        <v>-</v>
      </c>
    </row>
    <row r="28" spans="1:33" ht="24.75" customHeight="1">
      <c r="A28" s="833" t="s">
        <v>604</v>
      </c>
      <c r="B28" s="831" t="s">
        <v>604</v>
      </c>
      <c r="C28" s="832" t="s">
        <v>188</v>
      </c>
      <c r="D28" s="831" t="s">
        <v>636</v>
      </c>
      <c r="E28" s="832" t="s">
        <v>288</v>
      </c>
      <c r="F28" s="834" t="s">
        <v>888</v>
      </c>
      <c r="G28" s="835" t="s">
        <v>888</v>
      </c>
      <c r="H28" s="835" t="s">
        <v>145</v>
      </c>
      <c r="I28" s="835" t="s">
        <v>888</v>
      </c>
      <c r="J28" s="835" t="s">
        <v>888</v>
      </c>
      <c r="N28" s="1">
        <v>13</v>
      </c>
      <c r="O28" s="1" t="s">
        <v>635</v>
      </c>
      <c r="P28" s="957" t="str">
        <f t="shared" si="0"/>
        <v>-</v>
      </c>
      <c r="Q28" s="876" t="str">
        <f>IFERROR(_xlfn.RANK.EQ(P28,$P$16:$P$29,0)+COUNTIF(P$16:P28,P28)-1,"-")</f>
        <v>-</v>
      </c>
      <c r="R28" s="876"/>
      <c r="S28" s="828" t="str">
        <f t="shared" si="1"/>
        <v>-</v>
      </c>
      <c r="T28" s="828" t="str">
        <f t="shared" si="2"/>
        <v>-</v>
      </c>
      <c r="U28" s="828" t="str">
        <f t="shared" si="3"/>
        <v>-</v>
      </c>
      <c r="V28" s="957" t="str">
        <f t="shared" si="4"/>
        <v>-</v>
      </c>
      <c r="W28" s="876" t="str">
        <f>IFERROR(_xlfn.RANK.EQ(V28,$V$16:$V$29,0)+COUNTIF(V$16:V28,V28)-1,"-")</f>
        <v>-</v>
      </c>
      <c r="X28" s="876"/>
      <c r="Y28" s="828" t="str">
        <f t="shared" si="5"/>
        <v>-</v>
      </c>
      <c r="Z28" s="828" t="str">
        <f t="shared" si="6"/>
        <v>-</v>
      </c>
      <c r="AA28" s="828" t="str">
        <f t="shared" si="7"/>
        <v>-</v>
      </c>
      <c r="AB28" s="957" t="str">
        <f t="shared" si="8"/>
        <v>-</v>
      </c>
      <c r="AC28" s="876" t="str">
        <f>IFERROR(_xlfn.RANK.EQ(AB28,$AB$16:$AB$29,0)+COUNTIF(AB$16:AB28,AB28)-1,"-")</f>
        <v>-</v>
      </c>
      <c r="AD28" s="1005"/>
      <c r="AE28" s="1001" t="str">
        <f t="shared" si="9"/>
        <v>-</v>
      </c>
      <c r="AF28" s="1001" t="str">
        <f t="shared" si="10"/>
        <v>-</v>
      </c>
      <c r="AG28" s="1002" t="str">
        <f t="shared" si="11"/>
        <v>-</v>
      </c>
    </row>
    <row r="29" spans="1:33" ht="24.75" customHeight="1">
      <c r="A29" s="833" t="s">
        <v>604</v>
      </c>
      <c r="B29" s="831" t="s">
        <v>604</v>
      </c>
      <c r="C29" s="832" t="s">
        <v>188</v>
      </c>
      <c r="D29" s="831" t="s">
        <v>638</v>
      </c>
      <c r="E29" s="832" t="s">
        <v>222</v>
      </c>
      <c r="F29" s="834">
        <v>26</v>
      </c>
      <c r="G29" s="835">
        <v>247</v>
      </c>
      <c r="H29" s="835">
        <v>245</v>
      </c>
      <c r="I29" s="835">
        <v>255</v>
      </c>
      <c r="J29" s="835">
        <v>63</v>
      </c>
      <c r="N29" s="1">
        <v>14</v>
      </c>
      <c r="O29" s="1" t="s">
        <v>637</v>
      </c>
      <c r="P29" s="963" t="str">
        <f t="shared" si="0"/>
        <v>-</v>
      </c>
      <c r="Q29" s="877" t="str">
        <f>IFERROR(_xlfn.RANK.EQ(P29,$P$16:$P$29,0)+COUNTIF(P$16:P29,P29)-1,"-")</f>
        <v>-</v>
      </c>
      <c r="R29" s="877"/>
      <c r="S29" s="760" t="str">
        <f t="shared" si="1"/>
        <v>-</v>
      </c>
      <c r="T29" s="760" t="str">
        <f t="shared" si="2"/>
        <v>-</v>
      </c>
      <c r="U29" s="760" t="str">
        <f t="shared" si="3"/>
        <v>-</v>
      </c>
      <c r="V29" s="963" t="str">
        <f t="shared" si="4"/>
        <v>-</v>
      </c>
      <c r="W29" s="877" t="str">
        <f>IFERROR(_xlfn.RANK.EQ(V29,$V$16:$V$29,0)+COUNTIF(V$16:V29,V29)-1,"-")</f>
        <v>-</v>
      </c>
      <c r="X29" s="877"/>
      <c r="Y29" s="760" t="str">
        <f t="shared" si="5"/>
        <v>-</v>
      </c>
      <c r="Z29" s="760" t="str">
        <f t="shared" si="6"/>
        <v>-</v>
      </c>
      <c r="AA29" s="760" t="str">
        <f t="shared" si="7"/>
        <v>-</v>
      </c>
      <c r="AB29" s="963" t="str">
        <f t="shared" si="8"/>
        <v>-</v>
      </c>
      <c r="AC29" s="877" t="str">
        <f>IFERROR(_xlfn.RANK.EQ(AB29,$AB$16:$AB$29,0)+COUNTIF(AB$16:AB29,AB29)-1,"-")</f>
        <v>-</v>
      </c>
      <c r="AD29" s="1037"/>
      <c r="AE29" s="1003" t="str">
        <f t="shared" si="9"/>
        <v>-</v>
      </c>
      <c r="AF29" s="1003" t="str">
        <f t="shared" si="10"/>
        <v>-</v>
      </c>
      <c r="AG29" s="1004" t="str">
        <f t="shared" si="11"/>
        <v>-</v>
      </c>
    </row>
    <row r="30" spans="1:33" ht="24.75" customHeight="1">
      <c r="A30" s="833" t="s">
        <v>604</v>
      </c>
      <c r="B30" s="831" t="s">
        <v>604</v>
      </c>
      <c r="C30" s="832" t="s">
        <v>188</v>
      </c>
      <c r="D30" s="831" t="s">
        <v>639</v>
      </c>
      <c r="E30" s="832" t="s">
        <v>252</v>
      </c>
      <c r="F30" s="834" t="s">
        <v>145</v>
      </c>
      <c r="G30" s="835" t="s">
        <v>145</v>
      </c>
      <c r="H30" s="835" t="s">
        <v>145</v>
      </c>
      <c r="I30" s="835" t="s">
        <v>145</v>
      </c>
      <c r="J30" s="835" t="s">
        <v>145</v>
      </c>
      <c r="N30" s="5"/>
      <c r="O30" s="5"/>
      <c r="P30" s="5"/>
      <c r="Q30" s="5"/>
      <c r="R30" s="5"/>
      <c r="S30" s="5"/>
      <c r="T30" s="5"/>
      <c r="U30" s="5"/>
      <c r="V30" s="5"/>
      <c r="W30" s="5"/>
      <c r="X30" s="5"/>
      <c r="Y30" s="5"/>
      <c r="Z30" s="5"/>
      <c r="AA30" s="5"/>
      <c r="AB30" s="5"/>
      <c r="AC30" s="5"/>
    </row>
    <row r="31" spans="1:33" ht="24.75" customHeight="1">
      <c r="A31" s="833" t="s">
        <v>604</v>
      </c>
      <c r="B31" s="831" t="s">
        <v>605</v>
      </c>
      <c r="C31" s="832" t="s">
        <v>193</v>
      </c>
      <c r="D31" s="831" t="s">
        <v>640</v>
      </c>
      <c r="E31" s="832" t="s">
        <v>316</v>
      </c>
      <c r="F31" s="834" t="s">
        <v>145</v>
      </c>
      <c r="G31" s="835" t="s">
        <v>145</v>
      </c>
      <c r="H31" s="835" t="s">
        <v>145</v>
      </c>
      <c r="I31" s="835" t="s">
        <v>145</v>
      </c>
      <c r="J31" s="835" t="s">
        <v>145</v>
      </c>
      <c r="N31" s="210"/>
      <c r="O31" s="210"/>
      <c r="P31" s="210"/>
      <c r="Q31" s="210"/>
      <c r="R31" s="210"/>
      <c r="S31" s="210"/>
      <c r="T31" s="210"/>
      <c r="U31" s="210"/>
      <c r="V31" s="210"/>
      <c r="W31" s="210"/>
      <c r="X31" s="210"/>
      <c r="Y31" s="210"/>
      <c r="Z31" s="210"/>
      <c r="AA31" s="210"/>
      <c r="AB31" s="210"/>
      <c r="AC31" s="210"/>
    </row>
    <row r="32" spans="1:33" ht="24.75" customHeight="1">
      <c r="A32" s="833" t="s">
        <v>604</v>
      </c>
      <c r="B32" s="831" t="s">
        <v>605</v>
      </c>
      <c r="C32" s="832" t="s">
        <v>193</v>
      </c>
      <c r="D32" s="831" t="s">
        <v>641</v>
      </c>
      <c r="E32" s="832" t="s">
        <v>304</v>
      </c>
      <c r="F32" s="834" t="s">
        <v>145</v>
      </c>
      <c r="G32" s="835" t="s">
        <v>145</v>
      </c>
      <c r="H32" s="835" t="s">
        <v>145</v>
      </c>
      <c r="I32" s="835" t="s">
        <v>145</v>
      </c>
      <c r="J32" s="835" t="s">
        <v>145</v>
      </c>
      <c r="N32" s="210"/>
      <c r="O32" s="210"/>
      <c r="P32" s="210"/>
      <c r="Q32" s="210"/>
      <c r="R32" s="210"/>
      <c r="S32" s="210"/>
      <c r="T32" s="210"/>
      <c r="U32" s="210"/>
      <c r="V32" s="210"/>
      <c r="W32" s="210"/>
      <c r="X32" s="210"/>
      <c r="Y32" s="210"/>
      <c r="Z32" s="210"/>
      <c r="AA32" s="210"/>
      <c r="AB32" s="210"/>
      <c r="AC32" s="210"/>
    </row>
    <row r="33" spans="1:33" ht="24.75" customHeight="1">
      <c r="A33" s="833" t="s">
        <v>604</v>
      </c>
      <c r="B33" s="831" t="s">
        <v>605</v>
      </c>
      <c r="C33" s="832" t="s">
        <v>193</v>
      </c>
      <c r="D33" s="831" t="s">
        <v>642</v>
      </c>
      <c r="E33" s="832" t="s">
        <v>360</v>
      </c>
      <c r="F33" s="834" t="s">
        <v>145</v>
      </c>
      <c r="G33" s="835" t="s">
        <v>145</v>
      </c>
      <c r="H33" s="835" t="s">
        <v>145</v>
      </c>
      <c r="I33" s="835" t="s">
        <v>145</v>
      </c>
      <c r="J33" s="835" t="s">
        <v>145</v>
      </c>
      <c r="N33" s="210"/>
      <c r="O33" s="210"/>
      <c r="P33" s="210"/>
      <c r="Q33" s="210"/>
      <c r="R33" s="210"/>
      <c r="S33" s="210"/>
      <c r="T33" s="210"/>
      <c r="U33" s="210"/>
      <c r="V33" s="210"/>
      <c r="W33" s="210"/>
      <c r="X33" s="210"/>
      <c r="Y33" s="210"/>
      <c r="Z33" s="210"/>
      <c r="AA33" s="210"/>
      <c r="AB33" s="210"/>
      <c r="AC33" s="210"/>
    </row>
    <row r="34" spans="1:33" ht="24.75" customHeight="1">
      <c r="A34" s="833" t="s">
        <v>604</v>
      </c>
      <c r="B34" s="831" t="s">
        <v>605</v>
      </c>
      <c r="C34" s="832" t="s">
        <v>193</v>
      </c>
      <c r="D34" s="831" t="s">
        <v>643</v>
      </c>
      <c r="E34" s="832" t="s">
        <v>356</v>
      </c>
      <c r="F34" s="834" t="s">
        <v>145</v>
      </c>
      <c r="G34" s="835" t="s">
        <v>145</v>
      </c>
      <c r="H34" s="835" t="s">
        <v>145</v>
      </c>
      <c r="I34" s="835" t="s">
        <v>145</v>
      </c>
      <c r="J34" s="835" t="s">
        <v>145</v>
      </c>
      <c r="N34" s="210"/>
      <c r="O34" s="210"/>
      <c r="P34" s="1386" t="s">
        <v>1082</v>
      </c>
      <c r="Q34" s="1387"/>
      <c r="R34" s="1387"/>
      <c r="S34" s="1387"/>
      <c r="T34" s="1387"/>
      <c r="U34" s="1387"/>
      <c r="V34" s="1387"/>
      <c r="W34" s="1387"/>
      <c r="X34" s="1387"/>
      <c r="Y34" s="1387"/>
      <c r="Z34" s="1387"/>
      <c r="AA34" s="1387"/>
      <c r="AB34" s="1387"/>
      <c r="AC34" s="1387"/>
      <c r="AD34" s="1387"/>
      <c r="AE34" s="1387"/>
      <c r="AF34" s="1387"/>
      <c r="AG34" s="1388"/>
    </row>
    <row r="35" spans="1:33" ht="24.75" customHeight="1">
      <c r="A35" s="833" t="s">
        <v>604</v>
      </c>
      <c r="B35" s="831" t="s">
        <v>605</v>
      </c>
      <c r="C35" s="832" t="s">
        <v>193</v>
      </c>
      <c r="D35" s="831" t="s">
        <v>644</v>
      </c>
      <c r="E35" s="832" t="s">
        <v>329</v>
      </c>
      <c r="F35" s="834" t="s">
        <v>145</v>
      </c>
      <c r="G35" s="835" t="s">
        <v>145</v>
      </c>
      <c r="H35" s="835" t="s">
        <v>145</v>
      </c>
      <c r="I35" s="835" t="s">
        <v>145</v>
      </c>
      <c r="J35" s="835" t="s">
        <v>145</v>
      </c>
      <c r="N35" s="210"/>
      <c r="O35" s="210"/>
      <c r="P35" s="1389"/>
      <c r="Q35" s="1390"/>
      <c r="R35" s="1390"/>
      <c r="S35" s="1390"/>
      <c r="T35" s="1390"/>
      <c r="U35" s="1390"/>
      <c r="V35" s="1390"/>
      <c r="W35" s="1390"/>
      <c r="X35" s="1390"/>
      <c r="Y35" s="1390"/>
      <c r="Z35" s="1390"/>
      <c r="AA35" s="1390"/>
      <c r="AB35" s="1390"/>
      <c r="AC35" s="1390"/>
      <c r="AD35" s="1390"/>
      <c r="AE35" s="1390"/>
      <c r="AF35" s="1390"/>
      <c r="AG35" s="1391"/>
    </row>
    <row r="36" spans="1:33" ht="24.75" customHeight="1">
      <c r="A36" s="833" t="s">
        <v>604</v>
      </c>
      <c r="B36" s="831" t="s">
        <v>605</v>
      </c>
      <c r="C36" s="832" t="s">
        <v>193</v>
      </c>
      <c r="D36" s="831" t="s">
        <v>645</v>
      </c>
      <c r="E36" s="832" t="s">
        <v>344</v>
      </c>
      <c r="F36" s="834" t="s">
        <v>145</v>
      </c>
      <c r="G36" s="835" t="s">
        <v>145</v>
      </c>
      <c r="H36" s="835" t="s">
        <v>145</v>
      </c>
      <c r="I36" s="835" t="s">
        <v>145</v>
      </c>
      <c r="J36" s="835" t="s">
        <v>145</v>
      </c>
      <c r="N36" s="210"/>
      <c r="O36" s="210"/>
      <c r="P36" s="1383" t="s">
        <v>843</v>
      </c>
      <c r="Q36" s="1384"/>
      <c r="R36" s="1384"/>
      <c r="S36" s="1384"/>
      <c r="T36" s="1384"/>
      <c r="U36" s="1385"/>
      <c r="V36" s="1383" t="s">
        <v>844</v>
      </c>
      <c r="W36" s="1384"/>
      <c r="X36" s="1384"/>
      <c r="Y36" s="1384"/>
      <c r="Z36" s="1384"/>
      <c r="AA36" s="1385"/>
      <c r="AB36" s="1191" t="s">
        <v>845</v>
      </c>
      <c r="AC36" s="1192"/>
      <c r="AD36" s="1192"/>
      <c r="AE36" s="1192"/>
      <c r="AF36" s="1192"/>
      <c r="AG36" s="1193"/>
    </row>
    <row r="37" spans="1:33" ht="24.75" customHeight="1">
      <c r="A37" s="833" t="s">
        <v>604</v>
      </c>
      <c r="B37" s="831" t="s">
        <v>605</v>
      </c>
      <c r="C37" s="832" t="s">
        <v>193</v>
      </c>
      <c r="D37" s="831" t="s">
        <v>646</v>
      </c>
      <c r="E37" s="832" t="s">
        <v>335</v>
      </c>
      <c r="F37" s="834" t="s">
        <v>145</v>
      </c>
      <c r="G37" s="835" t="s">
        <v>145</v>
      </c>
      <c r="H37" s="835" t="s">
        <v>145</v>
      </c>
      <c r="I37" s="835" t="s">
        <v>145</v>
      </c>
      <c r="J37" s="835" t="s">
        <v>145</v>
      </c>
      <c r="N37" s="346">
        <v>1</v>
      </c>
      <c r="O37" s="346" t="s">
        <v>339</v>
      </c>
      <c r="P37" s="446" t="str">
        <f>IFERROR(_xlfn.XLOOKUP(O37,$E$23:$E$201,$F$23:$F$201),"-")</f>
        <v>-</v>
      </c>
      <c r="Q37" s="876" t="str">
        <f>IFERROR(_xlfn.RANK.EQ(P37,$P$37:$P$215,0)+COUNTIF(P$37:P37,P37)-1,"-")</f>
        <v>-</v>
      </c>
      <c r="R37" s="876"/>
      <c r="S37" s="828">
        <f>IFERROR(RANK(U37,$U$37:$U$215,0),"-")</f>
        <v>1</v>
      </c>
      <c r="T37" s="828" t="str">
        <f>IFERROR(INDEX($O$37:$O$215,MATCH(N37,$Q$37:$Q$215,0)),"-")</f>
        <v>滝川市</v>
      </c>
      <c r="U37" s="828">
        <f>IFERROR(LARGE($P$37:$P$215,N37),"-")</f>
        <v>148</v>
      </c>
      <c r="V37" s="446" t="str">
        <f>IFERROR(_xlfn.XLOOKUP(O37,$E$23:$E$201,$J$23:$J$201),"-")</f>
        <v>-</v>
      </c>
      <c r="W37" s="876" t="str">
        <f>IFERROR(_xlfn.RANK.EQ(V37,$V$37:$V$215,0)+COUNTIF(V$37:V37,V37)-1,"-")</f>
        <v>-</v>
      </c>
      <c r="X37" s="876"/>
      <c r="Y37" s="828">
        <f>IFERROR(RANK(AA37,$AA$37:$AA$215,0),"-")</f>
        <v>1</v>
      </c>
      <c r="Z37" s="828" t="str">
        <f>IFERROR(INDEX($O$37:$O$215,MATCH(N37,$W$37:$W$215,0)),"-")</f>
        <v>岩見沢市</v>
      </c>
      <c r="AA37" s="828">
        <f>IFERROR(LARGE($V$37:$V$215,N37),"-")</f>
        <v>453</v>
      </c>
      <c r="AB37" s="446" t="str">
        <f>IFERROR(_xlfn.XLOOKUP(O37,$E$23:$E$201,$G$23:$G$201),"-")</f>
        <v>-</v>
      </c>
      <c r="AC37" s="876" t="str">
        <f>IFERROR(_xlfn.RANK.EQ(AB37,$AB$37:AB$215,0)+COUNTIF(AB$37:AB37,AB37)-1,"-")</f>
        <v>-</v>
      </c>
      <c r="AD37" s="1077"/>
      <c r="AE37" s="1079">
        <f>IFERROR(RANK(AG37,$AG$37:$AG$215,0),"-")</f>
        <v>1</v>
      </c>
      <c r="AF37" s="1079" t="str">
        <f>IFERROR(INDEX($O$37:$O$215,MATCH(N37,$AC$37:$AC$215,0)),"-")</f>
        <v>岩見沢市</v>
      </c>
      <c r="AG37" s="1080">
        <f>IFERROR(LARGE($AB37:$AB$215,N37),"-")</f>
        <v>341</v>
      </c>
    </row>
    <row r="38" spans="1:33" ht="24.75" customHeight="1">
      <c r="A38" s="833" t="s">
        <v>604</v>
      </c>
      <c r="B38" s="831" t="s">
        <v>605</v>
      </c>
      <c r="C38" s="832" t="s">
        <v>193</v>
      </c>
      <c r="D38" s="831" t="s">
        <v>647</v>
      </c>
      <c r="E38" s="832" t="s">
        <v>369</v>
      </c>
      <c r="F38" s="834" t="s">
        <v>145</v>
      </c>
      <c r="G38" s="835" t="s">
        <v>145</v>
      </c>
      <c r="H38" s="835" t="s">
        <v>145</v>
      </c>
      <c r="I38" s="835" t="s">
        <v>145</v>
      </c>
      <c r="J38" s="835" t="s">
        <v>145</v>
      </c>
      <c r="N38" s="346">
        <v>2</v>
      </c>
      <c r="O38" s="346" t="s">
        <v>316</v>
      </c>
      <c r="P38" s="446" t="str">
        <f t="shared" ref="P38:P101" si="12">IFERROR(_xlfn.XLOOKUP(O38,$E$23:$E$201,$F$23:$F$201),"-")</f>
        <v>-</v>
      </c>
      <c r="Q38" s="876" t="str">
        <f>IFERROR(_xlfn.RANK.EQ(P38,$P$37:$P$215,0)+COUNTIF(P$37:P38,P38)-1,"-")</f>
        <v>-</v>
      </c>
      <c r="R38" s="876"/>
      <c r="S38" s="828">
        <f t="shared" ref="S38:S101" si="13">IFERROR(RANK(U38,$U$37:$U$215,0),"-")</f>
        <v>2</v>
      </c>
      <c r="T38" s="828" t="str">
        <f t="shared" ref="T38:T101" si="14">IFERROR(INDEX($O$37:$O$215,MATCH(N38,$Q$37:$Q$215,0)),"-")</f>
        <v>岩見沢市</v>
      </c>
      <c r="U38" s="828">
        <f t="shared" ref="U38:U101" si="15">IFERROR(LARGE($P$37:$P$215,N38),"-")</f>
        <v>133</v>
      </c>
      <c r="V38" s="446" t="str">
        <f t="shared" ref="V38:V101" si="16">IFERROR(_xlfn.XLOOKUP(O38,$E$23:$E$201,$J$23:$J$201),"-")</f>
        <v>-</v>
      </c>
      <c r="W38" s="876" t="str">
        <f>IFERROR(_xlfn.RANK.EQ(V38,$V$37:$V$215,0)+COUNTIF(V$37:V38,V38)-1,"-")</f>
        <v>-</v>
      </c>
      <c r="X38" s="876"/>
      <c r="Y38" s="828">
        <f t="shared" ref="Y38:Y101" si="17">IFERROR(RANK(AA38,$AA$37:$AA$215,0),"-")</f>
        <v>2</v>
      </c>
      <c r="Z38" s="828" t="str">
        <f t="shared" ref="Z38:Z101" si="18">IFERROR(INDEX($O$37:$O$215,MATCH(N38,$W$37:$W$215,0)),"-")</f>
        <v>滝川市</v>
      </c>
      <c r="AA38" s="828">
        <f t="shared" ref="AA38:AA101" si="19">IFERROR(LARGE($V$37:$V$215,N38),"-")</f>
        <v>415</v>
      </c>
      <c r="AB38" s="446" t="str">
        <f t="shared" ref="AB38:AB101" si="20">IFERROR(_xlfn.XLOOKUP(O38,$E$23:$E$201,$G$23:$G$201),"-")</f>
        <v>-</v>
      </c>
      <c r="AC38" s="876" t="str">
        <f>IFERROR(_xlfn.RANK.EQ(AB38,$AB$37:AB$215,0)+COUNTIF(AB$37:AB38,AB38)-1,"-")</f>
        <v>-</v>
      </c>
      <c r="AD38" s="1005"/>
      <c r="AE38" s="1001">
        <f t="shared" ref="AE38:AE101" si="21">IFERROR(RANK(AG38,$AG$37:$AG$215,0),"-")</f>
        <v>2</v>
      </c>
      <c r="AF38" s="1001" t="str">
        <f t="shared" ref="AF38:AF101" si="22">IFERROR(INDEX($O$37:$O$215,MATCH(N38,$AC$37:$AC$215,0)),"-")</f>
        <v>南幌町</v>
      </c>
      <c r="AG38" s="1002">
        <f>IFERROR(LARGE($AB38:$AB$215,N38),"-")</f>
        <v>313</v>
      </c>
    </row>
    <row r="39" spans="1:33" ht="24.75" customHeight="1">
      <c r="A39" s="833" t="s">
        <v>604</v>
      </c>
      <c r="B39" s="831" t="s">
        <v>605</v>
      </c>
      <c r="C39" s="832" t="s">
        <v>193</v>
      </c>
      <c r="D39" s="831" t="s">
        <v>648</v>
      </c>
      <c r="E39" s="832" t="s">
        <v>301</v>
      </c>
      <c r="F39" s="834" t="s">
        <v>145</v>
      </c>
      <c r="G39" s="835" t="s">
        <v>145</v>
      </c>
      <c r="H39" s="835" t="s">
        <v>145</v>
      </c>
      <c r="I39" s="835" t="s">
        <v>145</v>
      </c>
      <c r="J39" s="835" t="s">
        <v>145</v>
      </c>
      <c r="N39" s="346">
        <v>3</v>
      </c>
      <c r="O39" s="346" t="s">
        <v>351</v>
      </c>
      <c r="P39" s="446" t="str">
        <f t="shared" si="12"/>
        <v>-</v>
      </c>
      <c r="Q39" s="876" t="str">
        <f>IFERROR(_xlfn.RANK.EQ(P39,$P$37:$P$215,0)+COUNTIF(P$37:P39,P39)-1,"-")</f>
        <v>-</v>
      </c>
      <c r="R39" s="876"/>
      <c r="S39" s="828">
        <f t="shared" si="13"/>
        <v>3</v>
      </c>
      <c r="T39" s="828" t="str">
        <f t="shared" si="14"/>
        <v>安平町</v>
      </c>
      <c r="U39" s="828">
        <f t="shared" si="15"/>
        <v>112</v>
      </c>
      <c r="V39" s="446" t="str">
        <f t="shared" si="16"/>
        <v>-</v>
      </c>
      <c r="W39" s="876" t="str">
        <f>IFERROR(_xlfn.RANK.EQ(V39,$V$37:$V$215,0)+COUNTIF(V$37:V39,V39)-1,"-")</f>
        <v>-</v>
      </c>
      <c r="X39" s="876"/>
      <c r="Y39" s="828">
        <f t="shared" si="17"/>
        <v>3</v>
      </c>
      <c r="Z39" s="828" t="str">
        <f t="shared" si="18"/>
        <v>安平町</v>
      </c>
      <c r="AA39" s="828">
        <f t="shared" si="19"/>
        <v>275</v>
      </c>
      <c r="AB39" s="446" t="str">
        <f t="shared" si="20"/>
        <v>-</v>
      </c>
      <c r="AC39" s="876" t="str">
        <f>IFERROR(_xlfn.RANK.EQ(AB39,$AB$37:AB$215,0)+COUNTIF(AB$37:AB39,AB39)-1,"-")</f>
        <v>-</v>
      </c>
      <c r="AD39" s="1005"/>
      <c r="AE39" s="1001">
        <f t="shared" si="21"/>
        <v>3</v>
      </c>
      <c r="AF39" s="1001" t="str">
        <f t="shared" si="22"/>
        <v>美唄市</v>
      </c>
      <c r="AG39" s="1002">
        <f>IFERROR(LARGE($AB39:$AB$215,N39),"-")</f>
        <v>293</v>
      </c>
    </row>
    <row r="40" spans="1:33" ht="24.75" customHeight="1">
      <c r="A40" s="833" t="s">
        <v>604</v>
      </c>
      <c r="B40" s="831" t="s">
        <v>605</v>
      </c>
      <c r="C40" s="832" t="s">
        <v>193</v>
      </c>
      <c r="D40" s="831" t="s">
        <v>649</v>
      </c>
      <c r="E40" s="832" t="s">
        <v>338</v>
      </c>
      <c r="F40" s="834" t="s">
        <v>145</v>
      </c>
      <c r="G40" s="835" t="s">
        <v>145</v>
      </c>
      <c r="H40" s="835" t="s">
        <v>145</v>
      </c>
      <c r="I40" s="835" t="s">
        <v>145</v>
      </c>
      <c r="J40" s="835" t="s">
        <v>145</v>
      </c>
      <c r="N40" s="346">
        <v>4</v>
      </c>
      <c r="O40" s="346" t="s">
        <v>199</v>
      </c>
      <c r="P40" s="446" t="str">
        <f t="shared" si="12"/>
        <v>-</v>
      </c>
      <c r="Q40" s="876" t="str">
        <f>IFERROR(_xlfn.RANK.EQ(P40,$P$37:$P$215,0)+COUNTIF(P$37:P40,P40)-1,"-")</f>
        <v>-</v>
      </c>
      <c r="R40" s="876"/>
      <c r="S40" s="828">
        <f t="shared" si="13"/>
        <v>4</v>
      </c>
      <c r="T40" s="828" t="str">
        <f t="shared" si="14"/>
        <v>美唄市</v>
      </c>
      <c r="U40" s="828">
        <f t="shared" si="15"/>
        <v>73</v>
      </c>
      <c r="V40" s="446" t="str">
        <f t="shared" si="16"/>
        <v>-</v>
      </c>
      <c r="W40" s="876" t="str">
        <f>IFERROR(_xlfn.RANK.EQ(V40,$V$37:$V$215,0)+COUNTIF(V$37:V40,V40)-1,"-")</f>
        <v>-</v>
      </c>
      <c r="X40" s="876"/>
      <c r="Y40" s="828">
        <f t="shared" si="17"/>
        <v>4</v>
      </c>
      <c r="Z40" s="828" t="str">
        <f t="shared" si="18"/>
        <v>美唄市</v>
      </c>
      <c r="AA40" s="828">
        <f t="shared" si="19"/>
        <v>214</v>
      </c>
      <c r="AB40" s="446" t="str">
        <f t="shared" si="20"/>
        <v>-</v>
      </c>
      <c r="AC40" s="876" t="str">
        <f>IFERROR(_xlfn.RANK.EQ(AB40,$AB$37:AB$215,0)+COUNTIF(AB$37:AB40,AB40)-1,"-")</f>
        <v>-</v>
      </c>
      <c r="AD40" s="1005"/>
      <c r="AE40" s="1001">
        <f t="shared" si="21"/>
        <v>4</v>
      </c>
      <c r="AF40" s="1001" t="str">
        <f t="shared" si="22"/>
        <v>滝川市</v>
      </c>
      <c r="AG40" s="1002">
        <f>IFERROR(LARGE($AB40:$AB$215,N40),"-")</f>
        <v>280</v>
      </c>
    </row>
    <row r="41" spans="1:33" ht="24.75" customHeight="1">
      <c r="A41" s="833" t="s">
        <v>604</v>
      </c>
      <c r="B41" s="831" t="s">
        <v>605</v>
      </c>
      <c r="C41" s="832" t="s">
        <v>193</v>
      </c>
      <c r="D41" s="831" t="s">
        <v>650</v>
      </c>
      <c r="E41" s="832" t="s">
        <v>355</v>
      </c>
      <c r="F41" s="834" t="s">
        <v>145</v>
      </c>
      <c r="G41" s="835" t="s">
        <v>145</v>
      </c>
      <c r="H41" s="835" t="s">
        <v>145</v>
      </c>
      <c r="I41" s="835" t="s">
        <v>145</v>
      </c>
      <c r="J41" s="835" t="s">
        <v>145</v>
      </c>
      <c r="N41" s="346">
        <v>5</v>
      </c>
      <c r="O41" s="346" t="s">
        <v>359</v>
      </c>
      <c r="P41" s="446" t="str">
        <f t="shared" si="12"/>
        <v>-</v>
      </c>
      <c r="Q41" s="876" t="str">
        <f>IFERROR(_xlfn.RANK.EQ(P41,$P$37:$P$215,0)+COUNTIF(P$37:P41,P41)-1,"-")</f>
        <v>-</v>
      </c>
      <c r="R41" s="876"/>
      <c r="S41" s="828">
        <f t="shared" si="13"/>
        <v>5</v>
      </c>
      <c r="T41" s="828" t="str">
        <f t="shared" si="14"/>
        <v>南幌町</v>
      </c>
      <c r="U41" s="828">
        <f t="shared" si="15"/>
        <v>59</v>
      </c>
      <c r="V41" s="446" t="str">
        <f t="shared" si="16"/>
        <v>-</v>
      </c>
      <c r="W41" s="876" t="str">
        <f>IFERROR(_xlfn.RANK.EQ(V41,$V$37:$V$215,0)+COUNTIF(V$37:V41,V41)-1,"-")</f>
        <v>-</v>
      </c>
      <c r="X41" s="876"/>
      <c r="Y41" s="828">
        <f t="shared" si="17"/>
        <v>5</v>
      </c>
      <c r="Z41" s="828" t="str">
        <f t="shared" si="18"/>
        <v>南幌町</v>
      </c>
      <c r="AA41" s="828">
        <f t="shared" si="19"/>
        <v>184</v>
      </c>
      <c r="AB41" s="446" t="str">
        <f t="shared" si="20"/>
        <v>-</v>
      </c>
      <c r="AC41" s="876" t="str">
        <f>IFERROR(_xlfn.RANK.EQ(AB41,$AB$37:AB$215,0)+COUNTIF(AB$37:AB41,AB41)-1,"-")</f>
        <v>-</v>
      </c>
      <c r="AD41" s="1005"/>
      <c r="AE41" s="1001">
        <f t="shared" si="21"/>
        <v>4</v>
      </c>
      <c r="AF41" s="1001" t="str">
        <f t="shared" si="22"/>
        <v>長沼町</v>
      </c>
      <c r="AG41" s="1002">
        <f>IFERROR(LARGE($AB41:$AB$215,N41),"-")</f>
        <v>280</v>
      </c>
    </row>
    <row r="42" spans="1:33" ht="24.75" customHeight="1">
      <c r="A42" s="833" t="s">
        <v>604</v>
      </c>
      <c r="B42" s="831" t="s">
        <v>606</v>
      </c>
      <c r="C42" s="832" t="s">
        <v>194</v>
      </c>
      <c r="D42" s="831" t="s">
        <v>651</v>
      </c>
      <c r="E42" s="832" t="s">
        <v>342</v>
      </c>
      <c r="F42" s="834" t="s">
        <v>145</v>
      </c>
      <c r="G42" s="835" t="s">
        <v>145</v>
      </c>
      <c r="H42" s="835" t="s">
        <v>145</v>
      </c>
      <c r="I42" s="835" t="s">
        <v>145</v>
      </c>
      <c r="J42" s="835" t="s">
        <v>145</v>
      </c>
      <c r="N42" s="346">
        <v>6</v>
      </c>
      <c r="O42" s="346" t="s">
        <v>300</v>
      </c>
      <c r="P42" s="446" t="str">
        <f t="shared" si="12"/>
        <v>-</v>
      </c>
      <c r="Q42" s="876" t="str">
        <f>IFERROR(_xlfn.RANK.EQ(P42,$P$37:$P$215,0)+COUNTIF(P$37:P42,P42)-1,"-")</f>
        <v>-</v>
      </c>
      <c r="R42" s="876"/>
      <c r="S42" s="828">
        <f t="shared" si="13"/>
        <v>6</v>
      </c>
      <c r="T42" s="828" t="str">
        <f t="shared" si="14"/>
        <v>長沼町</v>
      </c>
      <c r="U42" s="828">
        <f t="shared" si="15"/>
        <v>54</v>
      </c>
      <c r="V42" s="446" t="str">
        <f t="shared" si="16"/>
        <v>-</v>
      </c>
      <c r="W42" s="876" t="str">
        <f>IFERROR(_xlfn.RANK.EQ(V42,$V$37:$V$215,0)+COUNTIF(V$37:V42,V42)-1,"-")</f>
        <v>-</v>
      </c>
      <c r="X42" s="876"/>
      <c r="Y42" s="828">
        <f t="shared" si="17"/>
        <v>6</v>
      </c>
      <c r="Z42" s="828" t="str">
        <f t="shared" si="18"/>
        <v>長沼町</v>
      </c>
      <c r="AA42" s="828">
        <f t="shared" si="19"/>
        <v>151</v>
      </c>
      <c r="AB42" s="446" t="str">
        <f t="shared" si="20"/>
        <v>-</v>
      </c>
      <c r="AC42" s="876" t="str">
        <f>IFERROR(_xlfn.RANK.EQ(AB42,$AB$37:AB$215,0)+COUNTIF(AB$37:AB42,AB42)-1,"-")</f>
        <v>-</v>
      </c>
      <c r="AD42" s="1005"/>
      <c r="AE42" s="1001">
        <f t="shared" si="21"/>
        <v>6</v>
      </c>
      <c r="AF42" s="1001" t="str">
        <f t="shared" si="22"/>
        <v>和寒町</v>
      </c>
      <c r="AG42" s="1002">
        <f>IFERROR(LARGE($AB42:$AB$215,N42),"-")</f>
        <v>278</v>
      </c>
    </row>
    <row r="43" spans="1:33" ht="24.75" customHeight="1">
      <c r="A43" s="833" t="s">
        <v>604</v>
      </c>
      <c r="B43" s="831" t="s">
        <v>606</v>
      </c>
      <c r="C43" s="832" t="s">
        <v>194</v>
      </c>
      <c r="D43" s="831" t="s">
        <v>652</v>
      </c>
      <c r="E43" s="832" t="s">
        <v>302</v>
      </c>
      <c r="F43" s="834" t="s">
        <v>888</v>
      </c>
      <c r="G43" s="835" t="s">
        <v>888</v>
      </c>
      <c r="H43" s="835" t="s">
        <v>145</v>
      </c>
      <c r="I43" s="835" t="s">
        <v>888</v>
      </c>
      <c r="J43" s="835" t="s">
        <v>888</v>
      </c>
      <c r="N43" s="346">
        <v>7</v>
      </c>
      <c r="O43" s="346" t="s">
        <v>208</v>
      </c>
      <c r="P43" s="446" t="str">
        <f t="shared" si="12"/>
        <v>x</v>
      </c>
      <c r="Q43" s="876" t="str">
        <f>IFERROR(_xlfn.RANK.EQ(P43,$P$37:$P$215,0)+COUNTIF(P$37:P43,P43)-1,"-")</f>
        <v>-</v>
      </c>
      <c r="R43" s="876"/>
      <c r="S43" s="828">
        <f t="shared" si="13"/>
        <v>7</v>
      </c>
      <c r="T43" s="828" t="str">
        <f t="shared" si="14"/>
        <v>音更町</v>
      </c>
      <c r="U43" s="828">
        <f t="shared" si="15"/>
        <v>43</v>
      </c>
      <c r="V43" s="446" t="str">
        <f t="shared" si="16"/>
        <v>x</v>
      </c>
      <c r="W43" s="876" t="str">
        <f>IFERROR(_xlfn.RANK.EQ(V43,$V$37:$V$215,0)+COUNTIF(V$37:V43,V43)-1,"-")</f>
        <v>-</v>
      </c>
      <c r="X43" s="876"/>
      <c r="Y43" s="828">
        <f t="shared" si="17"/>
        <v>7</v>
      </c>
      <c r="Z43" s="828" t="str">
        <f t="shared" si="18"/>
        <v>和寒町</v>
      </c>
      <c r="AA43" s="828">
        <f t="shared" si="19"/>
        <v>94</v>
      </c>
      <c r="AB43" s="446" t="str">
        <f t="shared" si="20"/>
        <v>x</v>
      </c>
      <c r="AC43" s="876" t="str">
        <f>IFERROR(_xlfn.RANK.EQ(AB43,$AB$37:AB$215,0)+COUNTIF(AB$37:AB43,AB43)-1,"-")</f>
        <v>-</v>
      </c>
      <c r="AD43" s="1005"/>
      <c r="AE43" s="1001">
        <f t="shared" si="21"/>
        <v>7</v>
      </c>
      <c r="AF43" s="1001" t="str">
        <f t="shared" si="22"/>
        <v>当別町</v>
      </c>
      <c r="AG43" s="1002">
        <f>IFERROR(LARGE($AB43:$AB$215,N43),"-")</f>
        <v>247</v>
      </c>
    </row>
    <row r="44" spans="1:33" ht="24.75" customHeight="1">
      <c r="A44" s="833" t="s">
        <v>604</v>
      </c>
      <c r="B44" s="831" t="s">
        <v>606</v>
      </c>
      <c r="C44" s="832" t="s">
        <v>194</v>
      </c>
      <c r="D44" s="831" t="s">
        <v>653</v>
      </c>
      <c r="E44" s="832" t="s">
        <v>293</v>
      </c>
      <c r="F44" s="834" t="s">
        <v>145</v>
      </c>
      <c r="G44" s="835" t="s">
        <v>145</v>
      </c>
      <c r="H44" s="835" t="s">
        <v>145</v>
      </c>
      <c r="I44" s="835" t="s">
        <v>145</v>
      </c>
      <c r="J44" s="835" t="s">
        <v>145</v>
      </c>
      <c r="N44" s="346">
        <v>8</v>
      </c>
      <c r="O44" s="346" t="s">
        <v>214</v>
      </c>
      <c r="P44" s="446" t="str">
        <f t="shared" si="12"/>
        <v>-</v>
      </c>
      <c r="Q44" s="876" t="str">
        <f>IFERROR(_xlfn.RANK.EQ(P44,$P$37:$P$215,0)+COUNTIF(P$37:P44,P44)-1,"-")</f>
        <v>-</v>
      </c>
      <c r="R44" s="876"/>
      <c r="S44" s="828">
        <f t="shared" si="13"/>
        <v>8</v>
      </c>
      <c r="T44" s="828" t="str">
        <f t="shared" si="14"/>
        <v>和寒町</v>
      </c>
      <c r="U44" s="828">
        <f t="shared" si="15"/>
        <v>34</v>
      </c>
      <c r="V44" s="446" t="str">
        <f t="shared" si="16"/>
        <v>-</v>
      </c>
      <c r="W44" s="876" t="str">
        <f>IFERROR(_xlfn.RANK.EQ(V44,$V$37:$V$215,0)+COUNTIF(V$37:V44,V44)-1,"-")</f>
        <v>-</v>
      </c>
      <c r="X44" s="876"/>
      <c r="Y44" s="828">
        <f t="shared" si="17"/>
        <v>8</v>
      </c>
      <c r="Z44" s="828" t="str">
        <f t="shared" si="18"/>
        <v>音更町</v>
      </c>
      <c r="AA44" s="828">
        <f t="shared" si="19"/>
        <v>67</v>
      </c>
      <c r="AB44" s="446" t="str">
        <f t="shared" si="20"/>
        <v>-</v>
      </c>
      <c r="AC44" s="876" t="str">
        <f>IFERROR(_xlfn.RANK.EQ(AB44,$AB$37:AB$215,0)+COUNTIF(AB$37:AB44,AB44)-1,"-")</f>
        <v>-</v>
      </c>
      <c r="AD44" s="1005"/>
      <c r="AE44" s="1001">
        <f t="shared" si="21"/>
        <v>8</v>
      </c>
      <c r="AF44" s="1001" t="str">
        <f t="shared" si="22"/>
        <v>安平町</v>
      </c>
      <c r="AG44" s="1002">
        <f>IFERROR(LARGE($AB44:$AB$215,N44),"-")</f>
        <v>246</v>
      </c>
    </row>
    <row r="45" spans="1:33" ht="24.75" customHeight="1">
      <c r="A45" s="833" t="s">
        <v>604</v>
      </c>
      <c r="B45" s="831" t="s">
        <v>606</v>
      </c>
      <c r="C45" s="832" t="s">
        <v>194</v>
      </c>
      <c r="D45" s="831" t="s">
        <v>654</v>
      </c>
      <c r="E45" s="832" t="s">
        <v>312</v>
      </c>
      <c r="F45" s="834" t="s">
        <v>145</v>
      </c>
      <c r="G45" s="835" t="s">
        <v>145</v>
      </c>
      <c r="H45" s="835" t="s">
        <v>145</v>
      </c>
      <c r="I45" s="835" t="s">
        <v>145</v>
      </c>
      <c r="J45" s="835" t="s">
        <v>145</v>
      </c>
      <c r="N45" s="346">
        <v>9</v>
      </c>
      <c r="O45" s="346" t="s">
        <v>354</v>
      </c>
      <c r="P45" s="446" t="str">
        <f t="shared" si="12"/>
        <v>-</v>
      </c>
      <c r="Q45" s="876" t="str">
        <f>IFERROR(_xlfn.RANK.EQ(P45,$P$37:$P$215,0)+COUNTIF(P$37:P45,P45)-1,"-")</f>
        <v>-</v>
      </c>
      <c r="R45" s="876"/>
      <c r="S45" s="828">
        <f t="shared" si="13"/>
        <v>9</v>
      </c>
      <c r="T45" s="828" t="str">
        <f t="shared" si="14"/>
        <v>当別町</v>
      </c>
      <c r="U45" s="828">
        <f t="shared" si="15"/>
        <v>26</v>
      </c>
      <c r="V45" s="446" t="str">
        <f t="shared" si="16"/>
        <v>-</v>
      </c>
      <c r="W45" s="876" t="str">
        <f>IFERROR(_xlfn.RANK.EQ(V45,$V$37:$V$215,0)+COUNTIF(V$37:V45,V45)-1,"-")</f>
        <v>-</v>
      </c>
      <c r="X45" s="876"/>
      <c r="Y45" s="828">
        <f t="shared" si="17"/>
        <v>9</v>
      </c>
      <c r="Z45" s="828" t="str">
        <f t="shared" si="18"/>
        <v>当別町</v>
      </c>
      <c r="AA45" s="828">
        <f t="shared" si="19"/>
        <v>63</v>
      </c>
      <c r="AB45" s="446" t="str">
        <f t="shared" si="20"/>
        <v>-</v>
      </c>
      <c r="AC45" s="876" t="str">
        <f>IFERROR(_xlfn.RANK.EQ(AB45,$AB$37:AB$215,0)+COUNTIF(AB$37:AB45,AB45)-1,"-")</f>
        <v>-</v>
      </c>
      <c r="AD45" s="1005"/>
      <c r="AE45" s="1001">
        <f t="shared" si="21"/>
        <v>9</v>
      </c>
      <c r="AF45" s="1001" t="str">
        <f t="shared" si="22"/>
        <v>音更町</v>
      </c>
      <c r="AG45" s="1002">
        <f>IFERROR(LARGE($AB45:$AB$215,N45),"-")</f>
        <v>158</v>
      </c>
    </row>
    <row r="46" spans="1:33" ht="24.75" customHeight="1">
      <c r="A46" s="833" t="s">
        <v>604</v>
      </c>
      <c r="B46" s="831" t="s">
        <v>606</v>
      </c>
      <c r="C46" s="832" t="s">
        <v>194</v>
      </c>
      <c r="D46" s="831" t="s">
        <v>655</v>
      </c>
      <c r="E46" s="832" t="s">
        <v>353</v>
      </c>
      <c r="F46" s="834" t="s">
        <v>145</v>
      </c>
      <c r="G46" s="835" t="s">
        <v>145</v>
      </c>
      <c r="H46" s="835" t="s">
        <v>145</v>
      </c>
      <c r="I46" s="835" t="s">
        <v>145</v>
      </c>
      <c r="J46" s="835" t="s">
        <v>145</v>
      </c>
      <c r="N46" s="346">
        <v>10</v>
      </c>
      <c r="O46" s="346" t="s">
        <v>198</v>
      </c>
      <c r="P46" s="446">
        <f t="shared" si="12"/>
        <v>133</v>
      </c>
      <c r="Q46" s="876">
        <f>IFERROR(_xlfn.RANK.EQ(P46,$P$37:$P$215,0)+COUNTIF(P$37:P46,P46)-1,"-")</f>
        <v>2</v>
      </c>
      <c r="R46" s="876"/>
      <c r="S46" s="828" t="str">
        <f t="shared" si="13"/>
        <v>-</v>
      </c>
      <c r="T46" s="828" t="str">
        <f t="shared" si="14"/>
        <v>-</v>
      </c>
      <c r="U46" s="828" t="str">
        <f t="shared" si="15"/>
        <v>-</v>
      </c>
      <c r="V46" s="446">
        <f t="shared" si="16"/>
        <v>453</v>
      </c>
      <c r="W46" s="876">
        <f>IFERROR(_xlfn.RANK.EQ(V46,$V$37:$V$215,0)+COUNTIF(V$37:V46,V46)-1,"-")</f>
        <v>1</v>
      </c>
      <c r="X46" s="876"/>
      <c r="Y46" s="828" t="str">
        <f t="shared" si="17"/>
        <v>-</v>
      </c>
      <c r="Z46" s="828" t="str">
        <f t="shared" si="18"/>
        <v>-</v>
      </c>
      <c r="AA46" s="828" t="str">
        <f t="shared" si="19"/>
        <v>-</v>
      </c>
      <c r="AB46" s="446">
        <f t="shared" si="20"/>
        <v>341</v>
      </c>
      <c r="AC46" s="876">
        <f>IFERROR(_xlfn.RANK.EQ(AB46,$AB$37:AB$215,0)+COUNTIF(AB$37:AB46,AB46)-1,"-")</f>
        <v>1</v>
      </c>
      <c r="AD46" s="1005"/>
      <c r="AE46" s="1001" t="str">
        <f t="shared" si="21"/>
        <v>-</v>
      </c>
      <c r="AF46" s="1001" t="str">
        <f t="shared" si="22"/>
        <v>-</v>
      </c>
      <c r="AG46" s="1002" t="str">
        <f>IFERROR(LARGE($AB46:$AB$215,N46),"-")</f>
        <v>-</v>
      </c>
    </row>
    <row r="47" spans="1:33" ht="24.75" customHeight="1">
      <c r="A47" s="833" t="s">
        <v>604</v>
      </c>
      <c r="B47" s="831" t="s">
        <v>606</v>
      </c>
      <c r="C47" s="832" t="s">
        <v>194</v>
      </c>
      <c r="D47" s="831" t="s">
        <v>656</v>
      </c>
      <c r="E47" s="832" t="s">
        <v>295</v>
      </c>
      <c r="F47" s="834" t="s">
        <v>145</v>
      </c>
      <c r="G47" s="835" t="s">
        <v>145</v>
      </c>
      <c r="H47" s="835" t="s">
        <v>145</v>
      </c>
      <c r="I47" s="835" t="s">
        <v>145</v>
      </c>
      <c r="J47" s="835" t="s">
        <v>145</v>
      </c>
      <c r="N47" s="346">
        <v>11</v>
      </c>
      <c r="O47" s="346" t="s">
        <v>205</v>
      </c>
      <c r="P47" s="446" t="str">
        <f t="shared" si="12"/>
        <v>-</v>
      </c>
      <c r="Q47" s="876" t="str">
        <f>IFERROR(_xlfn.RANK.EQ(P47,$P$37:$P$215,0)+COUNTIF(P$37:P47,P47)-1,"-")</f>
        <v>-</v>
      </c>
      <c r="R47" s="876"/>
      <c r="S47" s="828" t="str">
        <f t="shared" si="13"/>
        <v>-</v>
      </c>
      <c r="T47" s="828" t="str">
        <f t="shared" si="14"/>
        <v>-</v>
      </c>
      <c r="U47" s="828" t="str">
        <f t="shared" si="15"/>
        <v>-</v>
      </c>
      <c r="V47" s="446" t="str">
        <f t="shared" si="16"/>
        <v>-</v>
      </c>
      <c r="W47" s="876" t="str">
        <f>IFERROR(_xlfn.RANK.EQ(V47,$V$37:$V$215,0)+COUNTIF(V$37:V47,V47)-1,"-")</f>
        <v>-</v>
      </c>
      <c r="X47" s="876"/>
      <c r="Y47" s="828" t="str">
        <f t="shared" si="17"/>
        <v>-</v>
      </c>
      <c r="Z47" s="828" t="str">
        <f t="shared" si="18"/>
        <v>-</v>
      </c>
      <c r="AA47" s="828" t="str">
        <f t="shared" si="19"/>
        <v>-</v>
      </c>
      <c r="AB47" s="446" t="str">
        <f t="shared" si="20"/>
        <v>-</v>
      </c>
      <c r="AC47" s="876" t="str">
        <f>IFERROR(_xlfn.RANK.EQ(AB47,$AB$37:AB$215,0)+COUNTIF(AB$37:AB47,AB47)-1,"-")</f>
        <v>-</v>
      </c>
      <c r="AD47" s="1005"/>
      <c r="AE47" s="1001" t="str">
        <f t="shared" si="21"/>
        <v>-</v>
      </c>
      <c r="AF47" s="1001" t="str">
        <f t="shared" si="22"/>
        <v>-</v>
      </c>
      <c r="AG47" s="1002" t="str">
        <f>IFERROR(LARGE($AB47:$AB$215,N47),"-")</f>
        <v>-</v>
      </c>
    </row>
    <row r="48" spans="1:33" ht="24.75" customHeight="1">
      <c r="A48" s="833" t="s">
        <v>604</v>
      </c>
      <c r="B48" s="831" t="s">
        <v>606</v>
      </c>
      <c r="C48" s="832" t="s">
        <v>194</v>
      </c>
      <c r="D48" s="831" t="s">
        <v>657</v>
      </c>
      <c r="E48" s="832" t="s">
        <v>278</v>
      </c>
      <c r="F48" s="834" t="s">
        <v>145</v>
      </c>
      <c r="G48" s="835" t="s">
        <v>145</v>
      </c>
      <c r="H48" s="835" t="s">
        <v>145</v>
      </c>
      <c r="I48" s="835" t="s">
        <v>145</v>
      </c>
      <c r="J48" s="835" t="s">
        <v>145</v>
      </c>
      <c r="N48" s="346">
        <v>12</v>
      </c>
      <c r="O48" s="346" t="s">
        <v>319</v>
      </c>
      <c r="P48" s="446" t="str">
        <f t="shared" si="12"/>
        <v>-</v>
      </c>
      <c r="Q48" s="876" t="str">
        <f>IFERROR(_xlfn.RANK.EQ(P48,$P$37:$P$215,0)+COUNTIF(P$37:P48,P48)-1,"-")</f>
        <v>-</v>
      </c>
      <c r="R48" s="876"/>
      <c r="S48" s="828" t="str">
        <f t="shared" si="13"/>
        <v>-</v>
      </c>
      <c r="T48" s="828" t="str">
        <f t="shared" si="14"/>
        <v>-</v>
      </c>
      <c r="U48" s="828" t="str">
        <f t="shared" si="15"/>
        <v>-</v>
      </c>
      <c r="V48" s="446" t="str">
        <f t="shared" si="16"/>
        <v>-</v>
      </c>
      <c r="W48" s="876" t="str">
        <f>IFERROR(_xlfn.RANK.EQ(V48,$V$37:$V$215,0)+COUNTIF(V$37:V48,V48)-1,"-")</f>
        <v>-</v>
      </c>
      <c r="X48" s="876"/>
      <c r="Y48" s="828" t="str">
        <f t="shared" si="17"/>
        <v>-</v>
      </c>
      <c r="Z48" s="828" t="str">
        <f t="shared" si="18"/>
        <v>-</v>
      </c>
      <c r="AA48" s="828" t="str">
        <f t="shared" si="19"/>
        <v>-</v>
      </c>
      <c r="AB48" s="446" t="str">
        <f t="shared" si="20"/>
        <v>-</v>
      </c>
      <c r="AC48" s="876" t="str">
        <f>IFERROR(_xlfn.RANK.EQ(AB48,$AB$37:AB$215,0)+COUNTIF(AB$37:AB48,AB48)-1,"-")</f>
        <v>-</v>
      </c>
      <c r="AD48" s="1005"/>
      <c r="AE48" s="1001" t="str">
        <f t="shared" si="21"/>
        <v>-</v>
      </c>
      <c r="AF48" s="1001" t="str">
        <f t="shared" si="22"/>
        <v>-</v>
      </c>
      <c r="AG48" s="1002" t="str">
        <f>IFERROR(LARGE($AB48:$AB$215,N48),"-")</f>
        <v>-</v>
      </c>
    </row>
    <row r="49" spans="1:33" ht="24.75" customHeight="1">
      <c r="A49" s="833" t="s">
        <v>604</v>
      </c>
      <c r="B49" s="831" t="s">
        <v>607</v>
      </c>
      <c r="C49" s="832" t="s">
        <v>190</v>
      </c>
      <c r="D49" s="831" t="s">
        <v>658</v>
      </c>
      <c r="E49" s="832" t="s">
        <v>351</v>
      </c>
      <c r="F49" s="834" t="s">
        <v>145</v>
      </c>
      <c r="G49" s="835" t="s">
        <v>145</v>
      </c>
      <c r="H49" s="835" t="s">
        <v>145</v>
      </c>
      <c r="I49" s="835" t="s">
        <v>145</v>
      </c>
      <c r="J49" s="835" t="s">
        <v>145</v>
      </c>
      <c r="N49" s="346">
        <v>13</v>
      </c>
      <c r="O49" s="346" t="s">
        <v>348</v>
      </c>
      <c r="P49" s="446" t="str">
        <f t="shared" si="12"/>
        <v>-</v>
      </c>
      <c r="Q49" s="876" t="str">
        <f>IFERROR(_xlfn.RANK.EQ(P49,$P$37:$P$215,0)+COUNTIF(P$37:P49,P49)-1,"-")</f>
        <v>-</v>
      </c>
      <c r="R49" s="876"/>
      <c r="S49" s="828" t="str">
        <f t="shared" si="13"/>
        <v>-</v>
      </c>
      <c r="T49" s="828" t="str">
        <f t="shared" si="14"/>
        <v>-</v>
      </c>
      <c r="U49" s="828" t="str">
        <f t="shared" si="15"/>
        <v>-</v>
      </c>
      <c r="V49" s="446" t="str">
        <f t="shared" si="16"/>
        <v>-</v>
      </c>
      <c r="W49" s="876" t="str">
        <f>IFERROR(_xlfn.RANK.EQ(V49,$V$37:$V$215,0)+COUNTIF(V$37:V49,V49)-1,"-")</f>
        <v>-</v>
      </c>
      <c r="X49" s="876"/>
      <c r="Y49" s="828" t="str">
        <f t="shared" si="17"/>
        <v>-</v>
      </c>
      <c r="Z49" s="828" t="str">
        <f t="shared" si="18"/>
        <v>-</v>
      </c>
      <c r="AA49" s="828" t="str">
        <f t="shared" si="19"/>
        <v>-</v>
      </c>
      <c r="AB49" s="446" t="str">
        <f t="shared" si="20"/>
        <v>-</v>
      </c>
      <c r="AC49" s="876" t="str">
        <f>IFERROR(_xlfn.RANK.EQ(AB49,$AB$37:AB$215,0)+COUNTIF(AB$37:AB49,AB49)-1,"-")</f>
        <v>-</v>
      </c>
      <c r="AD49" s="1005"/>
      <c r="AE49" s="1001" t="str">
        <f t="shared" si="21"/>
        <v>-</v>
      </c>
      <c r="AF49" s="1001" t="str">
        <f t="shared" si="22"/>
        <v>-</v>
      </c>
      <c r="AG49" s="1002" t="str">
        <f>IFERROR(LARGE($AB49:$AB$215,N49),"-")</f>
        <v>-</v>
      </c>
    </row>
    <row r="50" spans="1:33" ht="24.75" customHeight="1">
      <c r="A50" s="833" t="s">
        <v>604</v>
      </c>
      <c r="B50" s="831" t="s">
        <v>607</v>
      </c>
      <c r="C50" s="832" t="s">
        <v>190</v>
      </c>
      <c r="D50" s="831" t="s">
        <v>659</v>
      </c>
      <c r="E50" s="832" t="s">
        <v>358</v>
      </c>
      <c r="F50" s="834" t="s">
        <v>145</v>
      </c>
      <c r="G50" s="835" t="s">
        <v>145</v>
      </c>
      <c r="H50" s="835" t="s">
        <v>145</v>
      </c>
      <c r="I50" s="835" t="s">
        <v>145</v>
      </c>
      <c r="J50" s="835" t="s">
        <v>145</v>
      </c>
      <c r="N50" s="346">
        <v>14</v>
      </c>
      <c r="O50" s="346" t="s">
        <v>259</v>
      </c>
      <c r="P50" s="446" t="str">
        <f t="shared" si="12"/>
        <v>-</v>
      </c>
      <c r="Q50" s="876" t="str">
        <f>IFERROR(_xlfn.RANK.EQ(P50,$P$37:$P$215,0)+COUNTIF(P$37:P50,P50)-1,"-")</f>
        <v>-</v>
      </c>
      <c r="R50" s="876"/>
      <c r="S50" s="828" t="str">
        <f t="shared" si="13"/>
        <v>-</v>
      </c>
      <c r="T50" s="828" t="str">
        <f t="shared" si="14"/>
        <v>-</v>
      </c>
      <c r="U50" s="828" t="str">
        <f t="shared" si="15"/>
        <v>-</v>
      </c>
      <c r="V50" s="446" t="str">
        <f t="shared" si="16"/>
        <v>-</v>
      </c>
      <c r="W50" s="876" t="str">
        <f>IFERROR(_xlfn.RANK.EQ(V50,$V$37:$V$215,0)+COUNTIF(V$37:V50,V50)-1,"-")</f>
        <v>-</v>
      </c>
      <c r="X50" s="876"/>
      <c r="Y50" s="828" t="str">
        <f t="shared" si="17"/>
        <v>-</v>
      </c>
      <c r="Z50" s="828" t="str">
        <f t="shared" si="18"/>
        <v>-</v>
      </c>
      <c r="AA50" s="828" t="str">
        <f t="shared" si="19"/>
        <v>-</v>
      </c>
      <c r="AB50" s="446" t="str">
        <f t="shared" si="20"/>
        <v>-</v>
      </c>
      <c r="AC50" s="876" t="str">
        <f>IFERROR(_xlfn.RANK.EQ(AB50,$AB$37:AB$215,0)+COUNTIF(AB$37:AB50,AB50)-1,"-")</f>
        <v>-</v>
      </c>
      <c r="AD50" s="1005"/>
      <c r="AE50" s="1001" t="str">
        <f t="shared" si="21"/>
        <v>-</v>
      </c>
      <c r="AF50" s="1001" t="str">
        <f t="shared" si="22"/>
        <v>-</v>
      </c>
      <c r="AG50" s="1002" t="str">
        <f>IFERROR(LARGE($AB50:$AB$215,N50),"-")</f>
        <v>-</v>
      </c>
    </row>
    <row r="51" spans="1:33" ht="24.75" customHeight="1">
      <c r="A51" s="833" t="s">
        <v>604</v>
      </c>
      <c r="B51" s="831" t="s">
        <v>607</v>
      </c>
      <c r="C51" s="832" t="s">
        <v>190</v>
      </c>
      <c r="D51" s="831" t="s">
        <v>660</v>
      </c>
      <c r="E51" s="832" t="s">
        <v>364</v>
      </c>
      <c r="F51" s="834" t="s">
        <v>145</v>
      </c>
      <c r="G51" s="835" t="s">
        <v>145</v>
      </c>
      <c r="H51" s="835" t="s">
        <v>145</v>
      </c>
      <c r="I51" s="835" t="s">
        <v>145</v>
      </c>
      <c r="J51" s="835" t="s">
        <v>145</v>
      </c>
      <c r="N51" s="346">
        <v>15</v>
      </c>
      <c r="O51" s="346" t="s">
        <v>227</v>
      </c>
      <c r="P51" s="446">
        <f t="shared" si="12"/>
        <v>73</v>
      </c>
      <c r="Q51" s="876">
        <f>IFERROR(_xlfn.RANK.EQ(P51,$P$37:$P$215,0)+COUNTIF(P$37:P51,P51)-1,"-")</f>
        <v>4</v>
      </c>
      <c r="R51" s="876"/>
      <c r="S51" s="828" t="str">
        <f t="shared" si="13"/>
        <v>-</v>
      </c>
      <c r="T51" s="828" t="str">
        <f t="shared" si="14"/>
        <v>-</v>
      </c>
      <c r="U51" s="828" t="str">
        <f t="shared" si="15"/>
        <v>-</v>
      </c>
      <c r="V51" s="446">
        <f t="shared" si="16"/>
        <v>214</v>
      </c>
      <c r="W51" s="876">
        <f>IFERROR(_xlfn.RANK.EQ(V51,$V$37:$V$215,0)+COUNTIF(V$37:V51,V51)-1,"-")</f>
        <v>4</v>
      </c>
      <c r="X51" s="876"/>
      <c r="Y51" s="828" t="str">
        <f t="shared" si="17"/>
        <v>-</v>
      </c>
      <c r="Z51" s="828" t="str">
        <f t="shared" si="18"/>
        <v>-</v>
      </c>
      <c r="AA51" s="828" t="str">
        <f t="shared" si="19"/>
        <v>-</v>
      </c>
      <c r="AB51" s="446">
        <f t="shared" si="20"/>
        <v>293</v>
      </c>
      <c r="AC51" s="876">
        <f>IFERROR(_xlfn.RANK.EQ(AB51,$AB$37:AB$215,0)+COUNTIF(AB$37:AB51,AB51)-1,"-")</f>
        <v>3</v>
      </c>
      <c r="AD51" s="1005"/>
      <c r="AE51" s="1001" t="str">
        <f t="shared" si="21"/>
        <v>-</v>
      </c>
      <c r="AF51" s="1001" t="str">
        <f t="shared" si="22"/>
        <v>-</v>
      </c>
      <c r="AG51" s="1002" t="str">
        <f>IFERROR(LARGE($AB51:$AB$215,N51),"-")</f>
        <v>-</v>
      </c>
    </row>
    <row r="52" spans="1:33" ht="24.75" customHeight="1">
      <c r="A52" s="833" t="s">
        <v>604</v>
      </c>
      <c r="B52" s="831" t="s">
        <v>607</v>
      </c>
      <c r="C52" s="832" t="s">
        <v>190</v>
      </c>
      <c r="D52" s="831" t="s">
        <v>661</v>
      </c>
      <c r="E52" s="832" t="s">
        <v>272</v>
      </c>
      <c r="F52" s="834" t="s">
        <v>145</v>
      </c>
      <c r="G52" s="835" t="s">
        <v>145</v>
      </c>
      <c r="H52" s="835" t="s">
        <v>145</v>
      </c>
      <c r="I52" s="835" t="s">
        <v>145</v>
      </c>
      <c r="J52" s="835" t="s">
        <v>145</v>
      </c>
      <c r="N52" s="346">
        <v>16</v>
      </c>
      <c r="O52" s="346" t="s">
        <v>246</v>
      </c>
      <c r="P52" s="446" t="str">
        <f t="shared" si="12"/>
        <v>-</v>
      </c>
      <c r="Q52" s="876" t="str">
        <f>IFERROR(_xlfn.RANK.EQ(P52,$P$37:$P$215,0)+COUNTIF(P$37:P52,P52)-1,"-")</f>
        <v>-</v>
      </c>
      <c r="R52" s="876"/>
      <c r="S52" s="828" t="str">
        <f t="shared" si="13"/>
        <v>-</v>
      </c>
      <c r="T52" s="828" t="str">
        <f t="shared" si="14"/>
        <v>-</v>
      </c>
      <c r="U52" s="828" t="str">
        <f t="shared" si="15"/>
        <v>-</v>
      </c>
      <c r="V52" s="446" t="str">
        <f t="shared" si="16"/>
        <v>-</v>
      </c>
      <c r="W52" s="876" t="str">
        <f>IFERROR(_xlfn.RANK.EQ(V52,$V$37:$V$215,0)+COUNTIF(V$37:V52,V52)-1,"-")</f>
        <v>-</v>
      </c>
      <c r="X52" s="876"/>
      <c r="Y52" s="828" t="str">
        <f t="shared" si="17"/>
        <v>-</v>
      </c>
      <c r="Z52" s="828" t="str">
        <f t="shared" si="18"/>
        <v>-</v>
      </c>
      <c r="AA52" s="828" t="str">
        <f t="shared" si="19"/>
        <v>-</v>
      </c>
      <c r="AB52" s="446" t="str">
        <f t="shared" si="20"/>
        <v>-</v>
      </c>
      <c r="AC52" s="876" t="str">
        <f>IFERROR(_xlfn.RANK.EQ(AB52,$AB$37:AB$215,0)+COUNTIF(AB$37:AB52,AB52)-1,"-")</f>
        <v>-</v>
      </c>
      <c r="AD52" s="1005"/>
      <c r="AE52" s="1001" t="str">
        <f t="shared" si="21"/>
        <v>-</v>
      </c>
      <c r="AF52" s="1001" t="str">
        <f t="shared" si="22"/>
        <v>-</v>
      </c>
      <c r="AG52" s="1002" t="str">
        <f>IFERROR(LARGE($AB52:$AB$215,N52),"-")</f>
        <v>-</v>
      </c>
    </row>
    <row r="53" spans="1:33" ht="24.75" customHeight="1">
      <c r="A53" s="833" t="s">
        <v>604</v>
      </c>
      <c r="B53" s="831" t="s">
        <v>607</v>
      </c>
      <c r="C53" s="832" t="s">
        <v>190</v>
      </c>
      <c r="D53" s="831" t="s">
        <v>662</v>
      </c>
      <c r="E53" s="832" t="s">
        <v>281</v>
      </c>
      <c r="F53" s="834" t="s">
        <v>145</v>
      </c>
      <c r="G53" s="835" t="s">
        <v>145</v>
      </c>
      <c r="H53" s="835" t="s">
        <v>145</v>
      </c>
      <c r="I53" s="835" t="s">
        <v>145</v>
      </c>
      <c r="J53" s="835" t="s">
        <v>145</v>
      </c>
      <c r="N53" s="346">
        <v>17</v>
      </c>
      <c r="O53" s="346" t="s">
        <v>215</v>
      </c>
      <c r="P53" s="446" t="str">
        <f t="shared" si="12"/>
        <v>-</v>
      </c>
      <c r="Q53" s="876" t="str">
        <f>IFERROR(_xlfn.RANK.EQ(P53,$P$37:$P$215,0)+COUNTIF(P$37:P53,P53)-1,"-")</f>
        <v>-</v>
      </c>
      <c r="R53" s="876"/>
      <c r="S53" s="828" t="str">
        <f t="shared" si="13"/>
        <v>-</v>
      </c>
      <c r="T53" s="828" t="str">
        <f t="shared" si="14"/>
        <v>-</v>
      </c>
      <c r="U53" s="828" t="str">
        <f t="shared" si="15"/>
        <v>-</v>
      </c>
      <c r="V53" s="446" t="str">
        <f t="shared" si="16"/>
        <v>-</v>
      </c>
      <c r="W53" s="876" t="str">
        <f>IFERROR(_xlfn.RANK.EQ(V53,$V$37:$V$215,0)+COUNTIF(V$37:V53,V53)-1,"-")</f>
        <v>-</v>
      </c>
      <c r="X53" s="876"/>
      <c r="Y53" s="828" t="str">
        <f t="shared" si="17"/>
        <v>-</v>
      </c>
      <c r="Z53" s="828" t="str">
        <f t="shared" si="18"/>
        <v>-</v>
      </c>
      <c r="AA53" s="828" t="str">
        <f t="shared" si="19"/>
        <v>-</v>
      </c>
      <c r="AB53" s="446" t="str">
        <f t="shared" si="20"/>
        <v>-</v>
      </c>
      <c r="AC53" s="876" t="str">
        <f>IFERROR(_xlfn.RANK.EQ(AB53,$AB$37:AB$215,0)+COUNTIF(AB$37:AB53,AB53)-1,"-")</f>
        <v>-</v>
      </c>
      <c r="AD53" s="1005"/>
      <c r="AE53" s="1001" t="str">
        <f t="shared" si="21"/>
        <v>-</v>
      </c>
      <c r="AF53" s="1001" t="str">
        <f t="shared" si="22"/>
        <v>-</v>
      </c>
      <c r="AG53" s="1002" t="str">
        <f>IFERROR(LARGE($AB53:$AB$215,N53),"-")</f>
        <v>-</v>
      </c>
    </row>
    <row r="54" spans="1:33" ht="24.75" customHeight="1">
      <c r="A54" s="833" t="s">
        <v>604</v>
      </c>
      <c r="B54" s="831" t="s">
        <v>607</v>
      </c>
      <c r="C54" s="832" t="s">
        <v>190</v>
      </c>
      <c r="D54" s="831" t="s">
        <v>663</v>
      </c>
      <c r="E54" s="832" t="s">
        <v>325</v>
      </c>
      <c r="F54" s="834" t="s">
        <v>145</v>
      </c>
      <c r="G54" s="835" t="s">
        <v>145</v>
      </c>
      <c r="H54" s="835" t="s">
        <v>145</v>
      </c>
      <c r="I54" s="835" t="s">
        <v>145</v>
      </c>
      <c r="J54" s="835" t="s">
        <v>145</v>
      </c>
      <c r="N54" s="346">
        <v>18</v>
      </c>
      <c r="O54" s="346" t="s">
        <v>324</v>
      </c>
      <c r="P54" s="446" t="str">
        <f t="shared" si="12"/>
        <v>-</v>
      </c>
      <c r="Q54" s="876" t="str">
        <f>IFERROR(_xlfn.RANK.EQ(P54,$P$37:$P$215,0)+COUNTIF(P$37:P54,P54)-1,"-")</f>
        <v>-</v>
      </c>
      <c r="R54" s="876"/>
      <c r="S54" s="828" t="str">
        <f t="shared" si="13"/>
        <v>-</v>
      </c>
      <c r="T54" s="828" t="str">
        <f t="shared" si="14"/>
        <v>-</v>
      </c>
      <c r="U54" s="828" t="str">
        <f t="shared" si="15"/>
        <v>-</v>
      </c>
      <c r="V54" s="446" t="str">
        <f t="shared" si="16"/>
        <v>-</v>
      </c>
      <c r="W54" s="876" t="str">
        <f>IFERROR(_xlfn.RANK.EQ(V54,$V$37:$V$215,0)+COUNTIF(V$37:V54,V54)-1,"-")</f>
        <v>-</v>
      </c>
      <c r="X54" s="876"/>
      <c r="Y54" s="828" t="str">
        <f t="shared" si="17"/>
        <v>-</v>
      </c>
      <c r="Z54" s="828" t="str">
        <f t="shared" si="18"/>
        <v>-</v>
      </c>
      <c r="AA54" s="828" t="str">
        <f t="shared" si="19"/>
        <v>-</v>
      </c>
      <c r="AB54" s="446" t="str">
        <f t="shared" si="20"/>
        <v>-</v>
      </c>
      <c r="AC54" s="876" t="str">
        <f>IFERROR(_xlfn.RANK.EQ(AB54,$AB$37:AB$215,0)+COUNTIF(AB$37:AB54,AB54)-1,"-")</f>
        <v>-</v>
      </c>
      <c r="AD54" s="1005"/>
      <c r="AE54" s="1001" t="str">
        <f t="shared" si="21"/>
        <v>-</v>
      </c>
      <c r="AF54" s="1001" t="str">
        <f t="shared" si="22"/>
        <v>-</v>
      </c>
      <c r="AG54" s="1002" t="str">
        <f>IFERROR(LARGE($AB54:$AB$215,N54),"-")</f>
        <v>-</v>
      </c>
    </row>
    <row r="55" spans="1:33" ht="24.75" customHeight="1">
      <c r="A55" s="833" t="s">
        <v>604</v>
      </c>
      <c r="B55" s="831" t="s">
        <v>607</v>
      </c>
      <c r="C55" s="832" t="s">
        <v>190</v>
      </c>
      <c r="D55" s="831" t="s">
        <v>664</v>
      </c>
      <c r="E55" s="832" t="s">
        <v>294</v>
      </c>
      <c r="F55" s="834" t="s">
        <v>145</v>
      </c>
      <c r="G55" s="835" t="s">
        <v>145</v>
      </c>
      <c r="H55" s="835" t="s">
        <v>145</v>
      </c>
      <c r="I55" s="835" t="s">
        <v>145</v>
      </c>
      <c r="J55" s="835" t="s">
        <v>145</v>
      </c>
      <c r="N55" s="346">
        <v>19</v>
      </c>
      <c r="O55" s="346" t="s">
        <v>321</v>
      </c>
      <c r="P55" s="446" t="str">
        <f t="shared" si="12"/>
        <v>-</v>
      </c>
      <c r="Q55" s="876" t="str">
        <f>IFERROR(_xlfn.RANK.EQ(P55,$P$37:$P$215,0)+COUNTIF(P$37:P55,P55)-1,"-")</f>
        <v>-</v>
      </c>
      <c r="R55" s="876"/>
      <c r="S55" s="828" t="str">
        <f t="shared" si="13"/>
        <v>-</v>
      </c>
      <c r="T55" s="828" t="str">
        <f t="shared" si="14"/>
        <v>-</v>
      </c>
      <c r="U55" s="828" t="str">
        <f t="shared" si="15"/>
        <v>-</v>
      </c>
      <c r="V55" s="446" t="str">
        <f t="shared" si="16"/>
        <v>-</v>
      </c>
      <c r="W55" s="876" t="str">
        <f>IFERROR(_xlfn.RANK.EQ(V55,$V$37:$V$215,0)+COUNTIF(V$37:V55,V55)-1,"-")</f>
        <v>-</v>
      </c>
      <c r="X55" s="876"/>
      <c r="Y55" s="828" t="str">
        <f t="shared" si="17"/>
        <v>-</v>
      </c>
      <c r="Z55" s="828" t="str">
        <f t="shared" si="18"/>
        <v>-</v>
      </c>
      <c r="AA55" s="828" t="str">
        <f t="shared" si="19"/>
        <v>-</v>
      </c>
      <c r="AB55" s="446" t="str">
        <f t="shared" si="20"/>
        <v>-</v>
      </c>
      <c r="AC55" s="876" t="str">
        <f>IFERROR(_xlfn.RANK.EQ(AB55,$AB$37:AB$215,0)+COUNTIF(AB$37:AB55,AB55)-1,"-")</f>
        <v>-</v>
      </c>
      <c r="AD55" s="1005"/>
      <c r="AE55" s="1001" t="str">
        <f t="shared" si="21"/>
        <v>-</v>
      </c>
      <c r="AF55" s="1001" t="str">
        <f t="shared" si="22"/>
        <v>-</v>
      </c>
      <c r="AG55" s="1002" t="str">
        <f>IFERROR(LARGE($AB55:$AB$215,N55),"-")</f>
        <v>-</v>
      </c>
    </row>
    <row r="56" spans="1:33" ht="24.75" customHeight="1">
      <c r="A56" s="833" t="s">
        <v>604</v>
      </c>
      <c r="B56" s="831" t="s">
        <v>607</v>
      </c>
      <c r="C56" s="832" t="s">
        <v>190</v>
      </c>
      <c r="D56" s="831" t="s">
        <v>665</v>
      </c>
      <c r="E56" s="832" t="s">
        <v>298</v>
      </c>
      <c r="F56" s="834" t="s">
        <v>145</v>
      </c>
      <c r="G56" s="835" t="s">
        <v>145</v>
      </c>
      <c r="H56" s="835" t="s">
        <v>145</v>
      </c>
      <c r="I56" s="835" t="s">
        <v>145</v>
      </c>
      <c r="J56" s="835" t="s">
        <v>145</v>
      </c>
      <c r="N56" s="346">
        <v>20</v>
      </c>
      <c r="O56" s="346" t="s">
        <v>217</v>
      </c>
      <c r="P56" s="446" t="str">
        <f t="shared" si="12"/>
        <v>x</v>
      </c>
      <c r="Q56" s="876" t="str">
        <f>IFERROR(_xlfn.RANK.EQ(P56,$P$37:$P$215,0)+COUNTIF(P$37:P56,P56)-1,"-")</f>
        <v>-</v>
      </c>
      <c r="R56" s="876"/>
      <c r="S56" s="828" t="str">
        <f t="shared" si="13"/>
        <v>-</v>
      </c>
      <c r="T56" s="828" t="str">
        <f t="shared" si="14"/>
        <v>-</v>
      </c>
      <c r="U56" s="828" t="str">
        <f t="shared" si="15"/>
        <v>-</v>
      </c>
      <c r="V56" s="446" t="str">
        <f t="shared" si="16"/>
        <v>x</v>
      </c>
      <c r="W56" s="876" t="str">
        <f>IFERROR(_xlfn.RANK.EQ(V56,$V$37:$V$215,0)+COUNTIF(V$37:V56,V56)-1,"-")</f>
        <v>-</v>
      </c>
      <c r="X56" s="876"/>
      <c r="Y56" s="828" t="str">
        <f t="shared" si="17"/>
        <v>-</v>
      </c>
      <c r="Z56" s="828" t="str">
        <f t="shared" si="18"/>
        <v>-</v>
      </c>
      <c r="AA56" s="828" t="str">
        <f t="shared" si="19"/>
        <v>-</v>
      </c>
      <c r="AB56" s="446" t="str">
        <f t="shared" si="20"/>
        <v>x</v>
      </c>
      <c r="AC56" s="876" t="str">
        <f>IFERROR(_xlfn.RANK.EQ(AB56,$AB$37:AB$215,0)+COUNTIF(AB$37:AB56,AB56)-1,"-")</f>
        <v>-</v>
      </c>
      <c r="AD56" s="1005"/>
      <c r="AE56" s="1001" t="str">
        <f t="shared" si="21"/>
        <v>-</v>
      </c>
      <c r="AF56" s="1001" t="str">
        <f t="shared" si="22"/>
        <v>-</v>
      </c>
      <c r="AG56" s="1002" t="str">
        <f>IFERROR(LARGE($AB56:$AB$215,N56),"-")</f>
        <v>-</v>
      </c>
    </row>
    <row r="57" spans="1:33" ht="24.75" customHeight="1">
      <c r="A57" s="833" t="s">
        <v>604</v>
      </c>
      <c r="B57" s="831" t="s">
        <v>607</v>
      </c>
      <c r="C57" s="832" t="s">
        <v>190</v>
      </c>
      <c r="D57" s="831" t="s">
        <v>666</v>
      </c>
      <c r="E57" s="832" t="s">
        <v>317</v>
      </c>
      <c r="F57" s="834" t="s">
        <v>145</v>
      </c>
      <c r="G57" s="835" t="s">
        <v>145</v>
      </c>
      <c r="H57" s="835" t="s">
        <v>145</v>
      </c>
      <c r="I57" s="835" t="s">
        <v>145</v>
      </c>
      <c r="J57" s="835" t="s">
        <v>145</v>
      </c>
      <c r="N57" s="346">
        <v>21</v>
      </c>
      <c r="O57" s="346" t="s">
        <v>228</v>
      </c>
      <c r="P57" s="446" t="str">
        <f t="shared" si="12"/>
        <v>x</v>
      </c>
      <c r="Q57" s="876" t="str">
        <f>IFERROR(_xlfn.RANK.EQ(P57,$P$37:$P$215,0)+COUNTIF(P$37:P57,P57)-1,"-")</f>
        <v>-</v>
      </c>
      <c r="R57" s="876"/>
      <c r="S57" s="828" t="str">
        <f t="shared" si="13"/>
        <v>-</v>
      </c>
      <c r="T57" s="828" t="str">
        <f t="shared" si="14"/>
        <v>-</v>
      </c>
      <c r="U57" s="828" t="str">
        <f t="shared" si="15"/>
        <v>-</v>
      </c>
      <c r="V57" s="446" t="str">
        <f t="shared" si="16"/>
        <v>x</v>
      </c>
      <c r="W57" s="876" t="str">
        <f>IFERROR(_xlfn.RANK.EQ(V57,$V$37:$V$215,0)+COUNTIF(V$37:V57,V57)-1,"-")</f>
        <v>-</v>
      </c>
      <c r="X57" s="876"/>
      <c r="Y57" s="828" t="str">
        <f t="shared" si="17"/>
        <v>-</v>
      </c>
      <c r="Z57" s="828" t="str">
        <f t="shared" si="18"/>
        <v>-</v>
      </c>
      <c r="AA57" s="828" t="str">
        <f t="shared" si="19"/>
        <v>-</v>
      </c>
      <c r="AB57" s="446" t="str">
        <f t="shared" si="20"/>
        <v>x</v>
      </c>
      <c r="AC57" s="876" t="str">
        <f>IFERROR(_xlfn.RANK.EQ(AB57,$AB$37:AB$215,0)+COUNTIF(AB$37:AB57,AB57)-1,"-")</f>
        <v>-</v>
      </c>
      <c r="AD57" s="1005"/>
      <c r="AE57" s="1001" t="str">
        <f t="shared" si="21"/>
        <v>-</v>
      </c>
      <c r="AF57" s="1001" t="str">
        <f t="shared" si="22"/>
        <v>-</v>
      </c>
      <c r="AG57" s="1002" t="str">
        <f>IFERROR(LARGE($AB57:$AB$215,N57),"-")</f>
        <v>-</v>
      </c>
    </row>
    <row r="58" spans="1:33" ht="24.75" customHeight="1">
      <c r="A58" s="833" t="s">
        <v>604</v>
      </c>
      <c r="B58" s="831" t="s">
        <v>607</v>
      </c>
      <c r="C58" s="832" t="s">
        <v>190</v>
      </c>
      <c r="D58" s="831" t="s">
        <v>667</v>
      </c>
      <c r="E58" s="832" t="s">
        <v>216</v>
      </c>
      <c r="F58" s="834" t="s">
        <v>145</v>
      </c>
      <c r="G58" s="835" t="s">
        <v>145</v>
      </c>
      <c r="H58" s="835" t="s">
        <v>145</v>
      </c>
      <c r="I58" s="835" t="s">
        <v>145</v>
      </c>
      <c r="J58" s="835" t="s">
        <v>145</v>
      </c>
      <c r="N58" s="346">
        <v>22</v>
      </c>
      <c r="O58" s="346" t="s">
        <v>306</v>
      </c>
      <c r="P58" s="446" t="str">
        <f t="shared" si="12"/>
        <v>-</v>
      </c>
      <c r="Q58" s="876" t="str">
        <f>IFERROR(_xlfn.RANK.EQ(P58,$P$37:$P$215,0)+COUNTIF(P$37:P58,P58)-1,"-")</f>
        <v>-</v>
      </c>
      <c r="R58" s="876"/>
      <c r="S58" s="828" t="str">
        <f t="shared" si="13"/>
        <v>-</v>
      </c>
      <c r="T58" s="828" t="str">
        <f t="shared" si="14"/>
        <v>-</v>
      </c>
      <c r="U58" s="828" t="str">
        <f t="shared" si="15"/>
        <v>-</v>
      </c>
      <c r="V58" s="446" t="str">
        <f t="shared" si="16"/>
        <v>-</v>
      </c>
      <c r="W58" s="876" t="str">
        <f>IFERROR(_xlfn.RANK.EQ(V58,$V$37:$V$215,0)+COUNTIF(V$37:V58,V58)-1,"-")</f>
        <v>-</v>
      </c>
      <c r="X58" s="876"/>
      <c r="Y58" s="828" t="str">
        <f t="shared" si="17"/>
        <v>-</v>
      </c>
      <c r="Z58" s="828" t="str">
        <f t="shared" si="18"/>
        <v>-</v>
      </c>
      <c r="AA58" s="828" t="str">
        <f t="shared" si="19"/>
        <v>-</v>
      </c>
      <c r="AB58" s="446" t="str">
        <f t="shared" si="20"/>
        <v>-</v>
      </c>
      <c r="AC58" s="876" t="str">
        <f>IFERROR(_xlfn.RANK.EQ(AB58,$AB$37:AB$215,0)+COUNTIF(AB$37:AB58,AB58)-1,"-")</f>
        <v>-</v>
      </c>
      <c r="AD58" s="1005"/>
      <c r="AE58" s="1001" t="str">
        <f t="shared" si="21"/>
        <v>-</v>
      </c>
      <c r="AF58" s="1001" t="str">
        <f t="shared" si="22"/>
        <v>-</v>
      </c>
      <c r="AG58" s="1002" t="str">
        <f>IFERROR(LARGE($AB58:$AB$215,N58),"-")</f>
        <v>-</v>
      </c>
    </row>
    <row r="59" spans="1:33" ht="24.75" customHeight="1">
      <c r="A59" s="833" t="s">
        <v>604</v>
      </c>
      <c r="B59" s="831" t="s">
        <v>607</v>
      </c>
      <c r="C59" s="832" t="s">
        <v>190</v>
      </c>
      <c r="D59" s="831" t="s">
        <v>668</v>
      </c>
      <c r="E59" s="832" t="s">
        <v>267</v>
      </c>
      <c r="F59" s="834" t="s">
        <v>145</v>
      </c>
      <c r="G59" s="835" t="s">
        <v>145</v>
      </c>
      <c r="H59" s="835" t="s">
        <v>145</v>
      </c>
      <c r="I59" s="835" t="s">
        <v>145</v>
      </c>
      <c r="J59" s="835" t="s">
        <v>145</v>
      </c>
      <c r="N59" s="346">
        <v>23</v>
      </c>
      <c r="O59" s="346" t="s">
        <v>309</v>
      </c>
      <c r="P59" s="446" t="str">
        <f t="shared" si="12"/>
        <v>-</v>
      </c>
      <c r="Q59" s="876" t="str">
        <f>IFERROR(_xlfn.RANK.EQ(P59,$P$37:$P$215,0)+COUNTIF(P$37:P59,P59)-1,"-")</f>
        <v>-</v>
      </c>
      <c r="R59" s="876"/>
      <c r="S59" s="828" t="str">
        <f t="shared" si="13"/>
        <v>-</v>
      </c>
      <c r="T59" s="828" t="str">
        <f t="shared" si="14"/>
        <v>-</v>
      </c>
      <c r="U59" s="828" t="str">
        <f t="shared" si="15"/>
        <v>-</v>
      </c>
      <c r="V59" s="446" t="str">
        <f t="shared" si="16"/>
        <v>-</v>
      </c>
      <c r="W59" s="876" t="str">
        <f>IFERROR(_xlfn.RANK.EQ(V59,$V$37:$V$215,0)+COUNTIF(V$37:V59,V59)-1,"-")</f>
        <v>-</v>
      </c>
      <c r="X59" s="876"/>
      <c r="Y59" s="828" t="str">
        <f t="shared" si="17"/>
        <v>-</v>
      </c>
      <c r="Z59" s="828" t="str">
        <f t="shared" si="18"/>
        <v>-</v>
      </c>
      <c r="AA59" s="828" t="str">
        <f t="shared" si="19"/>
        <v>-</v>
      </c>
      <c r="AB59" s="446" t="str">
        <f t="shared" si="20"/>
        <v>-</v>
      </c>
      <c r="AC59" s="876" t="str">
        <f>IFERROR(_xlfn.RANK.EQ(AB59,$AB$37:AB$215,0)+COUNTIF(AB$37:AB59,AB59)-1,"-")</f>
        <v>-</v>
      </c>
      <c r="AD59" s="1005"/>
      <c r="AE59" s="1001" t="str">
        <f t="shared" si="21"/>
        <v>-</v>
      </c>
      <c r="AF59" s="1001" t="str">
        <f t="shared" si="22"/>
        <v>-</v>
      </c>
      <c r="AG59" s="1002" t="str">
        <f>IFERROR(LARGE($AB59:$AB$215,N59),"-")</f>
        <v>-</v>
      </c>
    </row>
    <row r="60" spans="1:33" ht="24.75" customHeight="1">
      <c r="A60" s="833" t="s">
        <v>604</v>
      </c>
      <c r="B60" s="831" t="s">
        <v>607</v>
      </c>
      <c r="C60" s="832" t="s">
        <v>190</v>
      </c>
      <c r="D60" s="831" t="s">
        <v>669</v>
      </c>
      <c r="E60" s="832" t="s">
        <v>258</v>
      </c>
      <c r="F60" s="834" t="s">
        <v>145</v>
      </c>
      <c r="G60" s="835" t="s">
        <v>145</v>
      </c>
      <c r="H60" s="835" t="s">
        <v>145</v>
      </c>
      <c r="I60" s="835" t="s">
        <v>145</v>
      </c>
      <c r="J60" s="835" t="s">
        <v>145</v>
      </c>
      <c r="N60" s="346">
        <v>24</v>
      </c>
      <c r="O60" s="346" t="s">
        <v>241</v>
      </c>
      <c r="P60" s="446" t="str">
        <f t="shared" si="12"/>
        <v>x</v>
      </c>
      <c r="Q60" s="876" t="str">
        <f>IFERROR(_xlfn.RANK.EQ(P60,$P$37:$P$215,0)+COUNTIF(P$37:P60,P60)-1,"-")</f>
        <v>-</v>
      </c>
      <c r="R60" s="876"/>
      <c r="S60" s="828" t="str">
        <f t="shared" si="13"/>
        <v>-</v>
      </c>
      <c r="T60" s="828" t="str">
        <f t="shared" si="14"/>
        <v>-</v>
      </c>
      <c r="U60" s="828" t="str">
        <f t="shared" si="15"/>
        <v>-</v>
      </c>
      <c r="V60" s="446" t="str">
        <f t="shared" si="16"/>
        <v>x</v>
      </c>
      <c r="W60" s="876" t="str">
        <f>IFERROR(_xlfn.RANK.EQ(V60,$V$37:$V$215,0)+COUNTIF(V$37:V60,V60)-1,"-")</f>
        <v>-</v>
      </c>
      <c r="X60" s="876"/>
      <c r="Y60" s="828" t="str">
        <f t="shared" si="17"/>
        <v>-</v>
      </c>
      <c r="Z60" s="828" t="str">
        <f t="shared" si="18"/>
        <v>-</v>
      </c>
      <c r="AA60" s="828" t="str">
        <f t="shared" si="19"/>
        <v>-</v>
      </c>
      <c r="AB60" s="446" t="str">
        <f t="shared" si="20"/>
        <v>x</v>
      </c>
      <c r="AC60" s="876" t="str">
        <f>IFERROR(_xlfn.RANK.EQ(AB60,$AB$37:AB$215,0)+COUNTIF(AB$37:AB60,AB60)-1,"-")</f>
        <v>-</v>
      </c>
      <c r="AD60" s="1005"/>
      <c r="AE60" s="1001" t="str">
        <f t="shared" si="21"/>
        <v>-</v>
      </c>
      <c r="AF60" s="1001" t="str">
        <f t="shared" si="22"/>
        <v>-</v>
      </c>
      <c r="AG60" s="1002" t="str">
        <f>IFERROR(LARGE($AB60:$AB$215,N60),"-")</f>
        <v>-</v>
      </c>
    </row>
    <row r="61" spans="1:33" ht="24.75" customHeight="1">
      <c r="A61" s="833" t="s">
        <v>604</v>
      </c>
      <c r="B61" s="831" t="s">
        <v>607</v>
      </c>
      <c r="C61" s="832" t="s">
        <v>190</v>
      </c>
      <c r="D61" s="831" t="s">
        <v>670</v>
      </c>
      <c r="E61" s="832" t="s">
        <v>349</v>
      </c>
      <c r="F61" s="834" t="s">
        <v>145</v>
      </c>
      <c r="G61" s="835" t="s">
        <v>145</v>
      </c>
      <c r="H61" s="835" t="s">
        <v>145</v>
      </c>
      <c r="I61" s="835" t="s">
        <v>145</v>
      </c>
      <c r="J61" s="835" t="s">
        <v>145</v>
      </c>
      <c r="N61" s="346">
        <v>25</v>
      </c>
      <c r="O61" s="346" t="s">
        <v>209</v>
      </c>
      <c r="P61" s="446">
        <f t="shared" si="12"/>
        <v>148</v>
      </c>
      <c r="Q61" s="876">
        <f>IFERROR(_xlfn.RANK.EQ(P61,$P$37:$P$215,0)+COUNTIF(P$37:P61,P61)-1,"-")</f>
        <v>1</v>
      </c>
      <c r="R61" s="876"/>
      <c r="S61" s="828" t="str">
        <f t="shared" si="13"/>
        <v>-</v>
      </c>
      <c r="T61" s="828" t="str">
        <f t="shared" si="14"/>
        <v>-</v>
      </c>
      <c r="U61" s="828" t="str">
        <f t="shared" si="15"/>
        <v>-</v>
      </c>
      <c r="V61" s="446">
        <f t="shared" si="16"/>
        <v>415</v>
      </c>
      <c r="W61" s="876">
        <f>IFERROR(_xlfn.RANK.EQ(V61,$V$37:$V$215,0)+COUNTIF(V$37:V61,V61)-1,"-")</f>
        <v>2</v>
      </c>
      <c r="X61" s="876"/>
      <c r="Y61" s="828" t="str">
        <f t="shared" si="17"/>
        <v>-</v>
      </c>
      <c r="Z61" s="828" t="str">
        <f t="shared" si="18"/>
        <v>-</v>
      </c>
      <c r="AA61" s="828" t="str">
        <f t="shared" si="19"/>
        <v>-</v>
      </c>
      <c r="AB61" s="446">
        <f t="shared" si="20"/>
        <v>280</v>
      </c>
      <c r="AC61" s="876">
        <f>IFERROR(_xlfn.RANK.EQ(AB61,$AB$37:AB$215,0)+COUNTIF(AB$37:AB61,AB61)-1,"-")</f>
        <v>4</v>
      </c>
      <c r="AD61" s="1005"/>
      <c r="AE61" s="1001" t="str">
        <f t="shared" si="21"/>
        <v>-</v>
      </c>
      <c r="AF61" s="1001" t="str">
        <f t="shared" si="22"/>
        <v>-</v>
      </c>
      <c r="AG61" s="1002" t="str">
        <f>IFERROR(LARGE($AB61:$AB$215,N61),"-")</f>
        <v>-</v>
      </c>
    </row>
    <row r="62" spans="1:33" ht="24.75" customHeight="1">
      <c r="A62" s="833" t="s">
        <v>604</v>
      </c>
      <c r="B62" s="831" t="s">
        <v>607</v>
      </c>
      <c r="C62" s="832" t="s">
        <v>190</v>
      </c>
      <c r="D62" s="831" t="s">
        <v>671</v>
      </c>
      <c r="E62" s="832" t="s">
        <v>375</v>
      </c>
      <c r="F62" s="834" t="s">
        <v>145</v>
      </c>
      <c r="G62" s="835" t="s">
        <v>145</v>
      </c>
      <c r="H62" s="835" t="s">
        <v>145</v>
      </c>
      <c r="I62" s="835" t="s">
        <v>145</v>
      </c>
      <c r="J62" s="835" t="s">
        <v>145</v>
      </c>
      <c r="N62" s="346">
        <v>26</v>
      </c>
      <c r="O62" s="346" t="s">
        <v>315</v>
      </c>
      <c r="P62" s="446" t="str">
        <f t="shared" si="12"/>
        <v>-</v>
      </c>
      <c r="Q62" s="876" t="str">
        <f>IFERROR(_xlfn.RANK.EQ(P62,$P$37:$P$215,0)+COUNTIF(P$37:P62,P62)-1,"-")</f>
        <v>-</v>
      </c>
      <c r="R62" s="876"/>
      <c r="S62" s="828" t="str">
        <f t="shared" si="13"/>
        <v>-</v>
      </c>
      <c r="T62" s="828" t="str">
        <f t="shared" si="14"/>
        <v>-</v>
      </c>
      <c r="U62" s="828" t="str">
        <f t="shared" si="15"/>
        <v>-</v>
      </c>
      <c r="V62" s="446" t="str">
        <f t="shared" si="16"/>
        <v>-</v>
      </c>
      <c r="W62" s="876" t="str">
        <f>IFERROR(_xlfn.RANK.EQ(V62,$V$37:$V$215,0)+COUNTIF(V$37:V62,V62)-1,"-")</f>
        <v>-</v>
      </c>
      <c r="X62" s="876"/>
      <c r="Y62" s="828" t="str">
        <f t="shared" si="17"/>
        <v>-</v>
      </c>
      <c r="Z62" s="828" t="str">
        <f t="shared" si="18"/>
        <v>-</v>
      </c>
      <c r="AA62" s="828" t="str">
        <f t="shared" si="19"/>
        <v>-</v>
      </c>
      <c r="AB62" s="446" t="str">
        <f t="shared" si="20"/>
        <v>-</v>
      </c>
      <c r="AC62" s="876" t="str">
        <f>IFERROR(_xlfn.RANK.EQ(AB62,$AB$37:AB$215,0)+COUNTIF(AB$37:AB62,AB62)-1,"-")</f>
        <v>-</v>
      </c>
      <c r="AD62" s="1005"/>
      <c r="AE62" s="1001" t="str">
        <f t="shared" si="21"/>
        <v>-</v>
      </c>
      <c r="AF62" s="1001" t="str">
        <f t="shared" si="22"/>
        <v>-</v>
      </c>
      <c r="AG62" s="1002" t="str">
        <f>IFERROR(LARGE($AB62:$AB$215,N62),"-")</f>
        <v>-</v>
      </c>
    </row>
    <row r="63" spans="1:33" ht="24.75" customHeight="1">
      <c r="A63" s="833" t="s">
        <v>604</v>
      </c>
      <c r="B63" s="831" t="s">
        <v>607</v>
      </c>
      <c r="C63" s="832" t="s">
        <v>190</v>
      </c>
      <c r="D63" s="831" t="s">
        <v>672</v>
      </c>
      <c r="E63" s="832" t="s">
        <v>362</v>
      </c>
      <c r="F63" s="834" t="s">
        <v>145</v>
      </c>
      <c r="G63" s="835" t="s">
        <v>145</v>
      </c>
      <c r="H63" s="835" t="s">
        <v>145</v>
      </c>
      <c r="I63" s="835" t="s">
        <v>145</v>
      </c>
      <c r="J63" s="835" t="s">
        <v>145</v>
      </c>
      <c r="N63" s="346">
        <v>27</v>
      </c>
      <c r="O63" s="346" t="s">
        <v>370</v>
      </c>
      <c r="P63" s="446" t="str">
        <f t="shared" si="12"/>
        <v>-</v>
      </c>
      <c r="Q63" s="876" t="str">
        <f>IFERROR(_xlfn.RANK.EQ(P63,$P$37:$P$215,0)+COUNTIF(P$37:P63,P63)-1,"-")</f>
        <v>-</v>
      </c>
      <c r="R63" s="876"/>
      <c r="S63" s="828" t="str">
        <f t="shared" si="13"/>
        <v>-</v>
      </c>
      <c r="T63" s="828" t="str">
        <f t="shared" si="14"/>
        <v>-</v>
      </c>
      <c r="U63" s="828" t="str">
        <f t="shared" si="15"/>
        <v>-</v>
      </c>
      <c r="V63" s="446" t="str">
        <f t="shared" si="16"/>
        <v>-</v>
      </c>
      <c r="W63" s="876" t="str">
        <f>IFERROR(_xlfn.RANK.EQ(V63,$V$37:$V$215,0)+COUNTIF(V$37:V63,V63)-1,"-")</f>
        <v>-</v>
      </c>
      <c r="X63" s="876"/>
      <c r="Y63" s="828" t="str">
        <f t="shared" si="17"/>
        <v>-</v>
      </c>
      <c r="Z63" s="828" t="str">
        <f t="shared" si="18"/>
        <v>-</v>
      </c>
      <c r="AA63" s="828" t="str">
        <f t="shared" si="19"/>
        <v>-</v>
      </c>
      <c r="AB63" s="446" t="str">
        <f t="shared" si="20"/>
        <v>-</v>
      </c>
      <c r="AC63" s="876" t="str">
        <f>IFERROR(_xlfn.RANK.EQ(AB63,$AB$37:AB$215,0)+COUNTIF(AB$37:AB63,AB63)-1,"-")</f>
        <v>-</v>
      </c>
      <c r="AD63" s="1005"/>
      <c r="AE63" s="1001" t="str">
        <f t="shared" si="21"/>
        <v>-</v>
      </c>
      <c r="AF63" s="1001" t="str">
        <f t="shared" si="22"/>
        <v>-</v>
      </c>
      <c r="AG63" s="1002" t="str">
        <f>IFERROR(LARGE($AB63:$AB$215,N63),"-")</f>
        <v>-</v>
      </c>
    </row>
    <row r="64" spans="1:33" ht="24.75" customHeight="1">
      <c r="A64" s="833" t="s">
        <v>604</v>
      </c>
      <c r="B64" s="831" t="s">
        <v>607</v>
      </c>
      <c r="C64" s="832" t="s">
        <v>190</v>
      </c>
      <c r="D64" s="831" t="s">
        <v>673</v>
      </c>
      <c r="E64" s="832" t="s">
        <v>299</v>
      </c>
      <c r="F64" s="834" t="s">
        <v>888</v>
      </c>
      <c r="G64" s="835" t="s">
        <v>888</v>
      </c>
      <c r="H64" s="835" t="s">
        <v>145</v>
      </c>
      <c r="I64" s="835" t="s">
        <v>888</v>
      </c>
      <c r="J64" s="835" t="s">
        <v>888</v>
      </c>
      <c r="N64" s="346">
        <v>28</v>
      </c>
      <c r="O64" s="346" t="s">
        <v>212</v>
      </c>
      <c r="P64" s="446" t="str">
        <f t="shared" si="12"/>
        <v>-</v>
      </c>
      <c r="Q64" s="876" t="str">
        <f>IFERROR(_xlfn.RANK.EQ(P64,$P$37:$P$215,0)+COUNTIF(P$37:P64,P64)-1,"-")</f>
        <v>-</v>
      </c>
      <c r="R64" s="876"/>
      <c r="S64" s="828" t="str">
        <f t="shared" si="13"/>
        <v>-</v>
      </c>
      <c r="T64" s="828" t="str">
        <f t="shared" si="14"/>
        <v>-</v>
      </c>
      <c r="U64" s="828" t="str">
        <f t="shared" si="15"/>
        <v>-</v>
      </c>
      <c r="V64" s="446" t="str">
        <f t="shared" si="16"/>
        <v>-</v>
      </c>
      <c r="W64" s="876" t="str">
        <f>IFERROR(_xlfn.RANK.EQ(V64,$V$37:$V$215,0)+COUNTIF(V$37:V64,V64)-1,"-")</f>
        <v>-</v>
      </c>
      <c r="X64" s="876"/>
      <c r="Y64" s="828" t="str">
        <f t="shared" si="17"/>
        <v>-</v>
      </c>
      <c r="Z64" s="828" t="str">
        <f t="shared" si="18"/>
        <v>-</v>
      </c>
      <c r="AA64" s="828" t="str">
        <f t="shared" si="19"/>
        <v>-</v>
      </c>
      <c r="AB64" s="446" t="str">
        <f t="shared" si="20"/>
        <v>-</v>
      </c>
      <c r="AC64" s="876" t="str">
        <f>IFERROR(_xlfn.RANK.EQ(AB64,$AB$37:AB$215,0)+COUNTIF(AB$37:AB64,AB64)-1,"-")</f>
        <v>-</v>
      </c>
      <c r="AD64" s="1005"/>
      <c r="AE64" s="1001" t="str">
        <f t="shared" si="21"/>
        <v>-</v>
      </c>
      <c r="AF64" s="1001" t="str">
        <f t="shared" si="22"/>
        <v>-</v>
      </c>
      <c r="AG64" s="1002" t="str">
        <f>IFERROR(LARGE($AB64:$AB$215,N64),"-")</f>
        <v>-</v>
      </c>
    </row>
    <row r="65" spans="1:33" ht="24.75" customHeight="1">
      <c r="A65" s="833" t="s">
        <v>604</v>
      </c>
      <c r="B65" s="831" t="s">
        <v>607</v>
      </c>
      <c r="C65" s="832" t="s">
        <v>190</v>
      </c>
      <c r="D65" s="831" t="s">
        <v>674</v>
      </c>
      <c r="E65" s="832" t="s">
        <v>352</v>
      </c>
      <c r="F65" s="834" t="s">
        <v>145</v>
      </c>
      <c r="G65" s="835" t="s">
        <v>145</v>
      </c>
      <c r="H65" s="835" t="s">
        <v>145</v>
      </c>
      <c r="I65" s="835" t="s">
        <v>145</v>
      </c>
      <c r="J65" s="835" t="s">
        <v>145</v>
      </c>
      <c r="N65" s="346">
        <v>29</v>
      </c>
      <c r="O65" s="346" t="s">
        <v>250</v>
      </c>
      <c r="P65" s="446" t="str">
        <f t="shared" si="12"/>
        <v>-</v>
      </c>
      <c r="Q65" s="876" t="str">
        <f>IFERROR(_xlfn.RANK.EQ(P65,$P$37:$P$215,0)+COUNTIF(P$37:P65,P65)-1,"-")</f>
        <v>-</v>
      </c>
      <c r="R65" s="876"/>
      <c r="S65" s="828" t="str">
        <f t="shared" si="13"/>
        <v>-</v>
      </c>
      <c r="T65" s="828" t="str">
        <f t="shared" si="14"/>
        <v>-</v>
      </c>
      <c r="U65" s="828" t="str">
        <f t="shared" si="15"/>
        <v>-</v>
      </c>
      <c r="V65" s="446" t="str">
        <f t="shared" si="16"/>
        <v>-</v>
      </c>
      <c r="W65" s="876" t="str">
        <f>IFERROR(_xlfn.RANK.EQ(V65,$V$37:$V$215,0)+COUNTIF(V$37:V65,V65)-1,"-")</f>
        <v>-</v>
      </c>
      <c r="X65" s="876"/>
      <c r="Y65" s="828" t="str">
        <f t="shared" si="17"/>
        <v>-</v>
      </c>
      <c r="Z65" s="828" t="str">
        <f t="shared" si="18"/>
        <v>-</v>
      </c>
      <c r="AA65" s="828" t="str">
        <f t="shared" si="19"/>
        <v>-</v>
      </c>
      <c r="AB65" s="446" t="str">
        <f t="shared" si="20"/>
        <v>-</v>
      </c>
      <c r="AC65" s="876" t="str">
        <f>IFERROR(_xlfn.RANK.EQ(AB65,$AB$37:AB$215,0)+COUNTIF(AB$37:AB65,AB65)-1,"-")</f>
        <v>-</v>
      </c>
      <c r="AD65" s="1005"/>
      <c r="AE65" s="1001" t="str">
        <f t="shared" si="21"/>
        <v>-</v>
      </c>
      <c r="AF65" s="1001" t="str">
        <f t="shared" si="22"/>
        <v>-</v>
      </c>
      <c r="AG65" s="1002" t="str">
        <f>IFERROR(LARGE($AB65:$AB$215,N65),"-")</f>
        <v>-</v>
      </c>
    </row>
    <row r="66" spans="1:33" ht="24.75" customHeight="1">
      <c r="A66" s="833" t="s">
        <v>604</v>
      </c>
      <c r="B66" s="831" t="s">
        <v>607</v>
      </c>
      <c r="C66" s="832" t="s">
        <v>190</v>
      </c>
      <c r="D66" s="831" t="s">
        <v>675</v>
      </c>
      <c r="E66" s="832" t="s">
        <v>331</v>
      </c>
      <c r="F66" s="834" t="s">
        <v>145</v>
      </c>
      <c r="G66" s="835" t="s">
        <v>145</v>
      </c>
      <c r="H66" s="835" t="s">
        <v>145</v>
      </c>
      <c r="I66" s="835" t="s">
        <v>145</v>
      </c>
      <c r="J66" s="835" t="s">
        <v>145</v>
      </c>
      <c r="N66" s="346">
        <v>30</v>
      </c>
      <c r="O66" s="346" t="s">
        <v>361</v>
      </c>
      <c r="P66" s="446" t="str">
        <f t="shared" si="12"/>
        <v>-</v>
      </c>
      <c r="Q66" s="876" t="str">
        <f>IFERROR(_xlfn.RANK.EQ(P66,$P$37:$P$215,0)+COUNTIF(P$37:P66,P66)-1,"-")</f>
        <v>-</v>
      </c>
      <c r="R66" s="876"/>
      <c r="S66" s="828" t="str">
        <f t="shared" si="13"/>
        <v>-</v>
      </c>
      <c r="T66" s="828" t="str">
        <f t="shared" si="14"/>
        <v>-</v>
      </c>
      <c r="U66" s="828" t="str">
        <f t="shared" si="15"/>
        <v>-</v>
      </c>
      <c r="V66" s="446" t="str">
        <f t="shared" si="16"/>
        <v>-</v>
      </c>
      <c r="W66" s="876" t="str">
        <f>IFERROR(_xlfn.RANK.EQ(V66,$V$37:$V$215,0)+COUNTIF(V$37:V66,V66)-1,"-")</f>
        <v>-</v>
      </c>
      <c r="X66" s="876"/>
      <c r="Y66" s="828" t="str">
        <f t="shared" si="17"/>
        <v>-</v>
      </c>
      <c r="Z66" s="828" t="str">
        <f t="shared" si="18"/>
        <v>-</v>
      </c>
      <c r="AA66" s="828" t="str">
        <f t="shared" si="19"/>
        <v>-</v>
      </c>
      <c r="AB66" s="446" t="str">
        <f t="shared" si="20"/>
        <v>-</v>
      </c>
      <c r="AC66" s="876" t="str">
        <f>IFERROR(_xlfn.RANK.EQ(AB66,$AB$37:AB$215,0)+COUNTIF(AB$37:AB66,AB66)-1,"-")</f>
        <v>-</v>
      </c>
      <c r="AD66" s="1005"/>
      <c r="AE66" s="1001" t="str">
        <f t="shared" si="21"/>
        <v>-</v>
      </c>
      <c r="AF66" s="1001" t="str">
        <f t="shared" si="22"/>
        <v>-</v>
      </c>
      <c r="AG66" s="1002" t="str">
        <f>IFERROR(LARGE($AB66:$AB$215,N66),"-")</f>
        <v>-</v>
      </c>
    </row>
    <row r="67" spans="1:33" ht="24.75" customHeight="1">
      <c r="A67" s="833" t="s">
        <v>604</v>
      </c>
      <c r="B67" s="831" t="s">
        <v>607</v>
      </c>
      <c r="C67" s="832" t="s">
        <v>190</v>
      </c>
      <c r="D67" s="831" t="s">
        <v>676</v>
      </c>
      <c r="E67" s="832" t="s">
        <v>346</v>
      </c>
      <c r="F67" s="834" t="s">
        <v>145</v>
      </c>
      <c r="G67" s="835" t="s">
        <v>145</v>
      </c>
      <c r="H67" s="835" t="s">
        <v>145</v>
      </c>
      <c r="I67" s="835" t="s">
        <v>145</v>
      </c>
      <c r="J67" s="835" t="s">
        <v>145</v>
      </c>
      <c r="N67" s="346">
        <v>31</v>
      </c>
      <c r="O67" s="346" t="s">
        <v>279</v>
      </c>
      <c r="P67" s="446" t="str">
        <f t="shared" si="12"/>
        <v>-</v>
      </c>
      <c r="Q67" s="876" t="str">
        <f>IFERROR(_xlfn.RANK.EQ(P67,$P$37:$P$215,0)+COUNTIF(P$37:P67,P67)-1,"-")</f>
        <v>-</v>
      </c>
      <c r="R67" s="876"/>
      <c r="S67" s="828" t="str">
        <f t="shared" si="13"/>
        <v>-</v>
      </c>
      <c r="T67" s="828" t="str">
        <f t="shared" si="14"/>
        <v>-</v>
      </c>
      <c r="U67" s="828" t="str">
        <f t="shared" si="15"/>
        <v>-</v>
      </c>
      <c r="V67" s="446" t="str">
        <f t="shared" si="16"/>
        <v>-</v>
      </c>
      <c r="W67" s="876" t="str">
        <f>IFERROR(_xlfn.RANK.EQ(V67,$V$37:$V$215,0)+COUNTIF(V$37:V67,V67)-1,"-")</f>
        <v>-</v>
      </c>
      <c r="X67" s="876"/>
      <c r="Y67" s="828" t="str">
        <f t="shared" si="17"/>
        <v>-</v>
      </c>
      <c r="Z67" s="828" t="str">
        <f t="shared" si="18"/>
        <v>-</v>
      </c>
      <c r="AA67" s="828" t="str">
        <f t="shared" si="19"/>
        <v>-</v>
      </c>
      <c r="AB67" s="446" t="str">
        <f t="shared" si="20"/>
        <v>-</v>
      </c>
      <c r="AC67" s="876" t="str">
        <f>IFERROR(_xlfn.RANK.EQ(AB67,$AB$37:AB$215,0)+COUNTIF(AB$37:AB67,AB67)-1,"-")</f>
        <v>-</v>
      </c>
      <c r="AD67" s="1005"/>
      <c r="AE67" s="1001" t="str">
        <f t="shared" si="21"/>
        <v>-</v>
      </c>
      <c r="AF67" s="1001" t="str">
        <f t="shared" si="22"/>
        <v>-</v>
      </c>
      <c r="AG67" s="1002" t="str">
        <f>IFERROR(LARGE($AB67:$AB$215,N67),"-")</f>
        <v>-</v>
      </c>
    </row>
    <row r="68" spans="1:33" ht="24.75" customHeight="1">
      <c r="A68" s="833" t="s">
        <v>604</v>
      </c>
      <c r="B68" s="831" t="s">
        <v>607</v>
      </c>
      <c r="C68" s="832" t="s">
        <v>190</v>
      </c>
      <c r="D68" s="831" t="s">
        <v>677</v>
      </c>
      <c r="E68" s="832" t="s">
        <v>336</v>
      </c>
      <c r="F68" s="834" t="s">
        <v>145</v>
      </c>
      <c r="G68" s="835" t="s">
        <v>145</v>
      </c>
      <c r="H68" s="835" t="s">
        <v>145</v>
      </c>
      <c r="I68" s="835" t="s">
        <v>145</v>
      </c>
      <c r="J68" s="835" t="s">
        <v>145</v>
      </c>
      <c r="N68" s="346">
        <v>32</v>
      </c>
      <c r="O68" s="346" t="s">
        <v>303</v>
      </c>
      <c r="P68" s="446" t="str">
        <f t="shared" si="12"/>
        <v>-</v>
      </c>
      <c r="Q68" s="876" t="str">
        <f>IFERROR(_xlfn.RANK.EQ(P68,$P$37:$P$215,0)+COUNTIF(P$37:P68,P68)-1,"-")</f>
        <v>-</v>
      </c>
      <c r="R68" s="876"/>
      <c r="S68" s="828" t="str">
        <f t="shared" si="13"/>
        <v>-</v>
      </c>
      <c r="T68" s="828" t="str">
        <f t="shared" si="14"/>
        <v>-</v>
      </c>
      <c r="U68" s="828" t="str">
        <f t="shared" si="15"/>
        <v>-</v>
      </c>
      <c r="V68" s="446" t="str">
        <f t="shared" si="16"/>
        <v>-</v>
      </c>
      <c r="W68" s="876" t="str">
        <f>IFERROR(_xlfn.RANK.EQ(V68,$V$37:$V$215,0)+COUNTIF(V$37:V68,V68)-1,"-")</f>
        <v>-</v>
      </c>
      <c r="X68" s="876"/>
      <c r="Y68" s="828" t="str">
        <f t="shared" si="17"/>
        <v>-</v>
      </c>
      <c r="Z68" s="828" t="str">
        <f t="shared" si="18"/>
        <v>-</v>
      </c>
      <c r="AA68" s="828" t="str">
        <f t="shared" si="19"/>
        <v>-</v>
      </c>
      <c r="AB68" s="446" t="str">
        <f t="shared" si="20"/>
        <v>-</v>
      </c>
      <c r="AC68" s="876" t="str">
        <f>IFERROR(_xlfn.RANK.EQ(AB68,$AB$37:AB$215,0)+COUNTIF(AB$37:AB68,AB68)-1,"-")</f>
        <v>-</v>
      </c>
      <c r="AD68" s="1005"/>
      <c r="AE68" s="1001" t="str">
        <f t="shared" si="21"/>
        <v>-</v>
      </c>
      <c r="AF68" s="1001" t="str">
        <f t="shared" si="22"/>
        <v>-</v>
      </c>
      <c r="AG68" s="1002" t="str">
        <f>IFERROR(LARGE($AB68:$AB$215,N68),"-")</f>
        <v>-</v>
      </c>
    </row>
    <row r="69" spans="1:33" ht="24.75" customHeight="1">
      <c r="A69" s="833" t="s">
        <v>604</v>
      </c>
      <c r="B69" s="831" t="s">
        <v>608</v>
      </c>
      <c r="C69" s="832" t="s">
        <v>184</v>
      </c>
      <c r="D69" s="831" t="s">
        <v>678</v>
      </c>
      <c r="E69" s="832" t="s">
        <v>354</v>
      </c>
      <c r="F69" s="834" t="s">
        <v>145</v>
      </c>
      <c r="G69" s="835" t="s">
        <v>145</v>
      </c>
      <c r="H69" s="835" t="s">
        <v>145</v>
      </c>
      <c r="I69" s="835" t="s">
        <v>145</v>
      </c>
      <c r="J69" s="835" t="s">
        <v>145</v>
      </c>
      <c r="N69" s="346">
        <v>33</v>
      </c>
      <c r="O69" s="346" t="s">
        <v>311</v>
      </c>
      <c r="P69" s="446" t="str">
        <f t="shared" si="12"/>
        <v>-</v>
      </c>
      <c r="Q69" s="876" t="str">
        <f>IFERROR(_xlfn.RANK.EQ(P69,$P$37:$P$215,0)+COUNTIF(P$37:P69,P69)-1,"-")</f>
        <v>-</v>
      </c>
      <c r="R69" s="876"/>
      <c r="S69" s="828" t="str">
        <f t="shared" si="13"/>
        <v>-</v>
      </c>
      <c r="T69" s="828" t="str">
        <f t="shared" si="14"/>
        <v>-</v>
      </c>
      <c r="U69" s="828" t="str">
        <f t="shared" si="15"/>
        <v>-</v>
      </c>
      <c r="V69" s="446" t="str">
        <f t="shared" si="16"/>
        <v>-</v>
      </c>
      <c r="W69" s="876" t="str">
        <f>IFERROR(_xlfn.RANK.EQ(V69,$V$37:$V$215,0)+COUNTIF(V$37:V69,V69)-1,"-")</f>
        <v>-</v>
      </c>
      <c r="X69" s="876"/>
      <c r="Y69" s="828" t="str">
        <f t="shared" si="17"/>
        <v>-</v>
      </c>
      <c r="Z69" s="828" t="str">
        <f t="shared" si="18"/>
        <v>-</v>
      </c>
      <c r="AA69" s="828" t="str">
        <f t="shared" si="19"/>
        <v>-</v>
      </c>
      <c r="AB69" s="446" t="str">
        <f t="shared" si="20"/>
        <v>-</v>
      </c>
      <c r="AC69" s="876" t="str">
        <f>IFERROR(_xlfn.RANK.EQ(AB69,$AB$37:AB$215,0)+COUNTIF(AB$37:AB69,AB69)-1,"-")</f>
        <v>-</v>
      </c>
      <c r="AD69" s="1005"/>
      <c r="AE69" s="1001" t="str">
        <f t="shared" si="21"/>
        <v>-</v>
      </c>
      <c r="AF69" s="1001" t="str">
        <f t="shared" si="22"/>
        <v>-</v>
      </c>
      <c r="AG69" s="1002" t="str">
        <f>IFERROR(LARGE($AB69:$AB$215,N69),"-")</f>
        <v>-</v>
      </c>
    </row>
    <row r="70" spans="1:33" ht="24.75" customHeight="1">
      <c r="A70" s="833" t="s">
        <v>604</v>
      </c>
      <c r="B70" s="831" t="s">
        <v>608</v>
      </c>
      <c r="C70" s="832" t="s">
        <v>184</v>
      </c>
      <c r="D70" s="831" t="s">
        <v>679</v>
      </c>
      <c r="E70" s="832" t="s">
        <v>198</v>
      </c>
      <c r="F70" s="834">
        <v>133</v>
      </c>
      <c r="G70" s="835">
        <v>341</v>
      </c>
      <c r="H70" s="835">
        <v>340</v>
      </c>
      <c r="I70" s="835">
        <v>353</v>
      </c>
      <c r="J70" s="835">
        <v>453</v>
      </c>
      <c r="N70" s="346">
        <v>34</v>
      </c>
      <c r="O70" s="346" t="s">
        <v>288</v>
      </c>
      <c r="P70" s="446" t="str">
        <f t="shared" si="12"/>
        <v>x</v>
      </c>
      <c r="Q70" s="876" t="str">
        <f>IFERROR(_xlfn.RANK.EQ(P70,$P$37:$P$215,0)+COUNTIF(P$37:P70,P70)-1,"-")</f>
        <v>-</v>
      </c>
      <c r="R70" s="876"/>
      <c r="S70" s="828" t="str">
        <f t="shared" si="13"/>
        <v>-</v>
      </c>
      <c r="T70" s="828" t="str">
        <f t="shared" si="14"/>
        <v>-</v>
      </c>
      <c r="U70" s="828" t="str">
        <f t="shared" si="15"/>
        <v>-</v>
      </c>
      <c r="V70" s="446" t="str">
        <f t="shared" si="16"/>
        <v>x</v>
      </c>
      <c r="W70" s="876" t="str">
        <f>IFERROR(_xlfn.RANK.EQ(V70,$V$37:$V$215,0)+COUNTIF(V$37:V70,V70)-1,"-")</f>
        <v>-</v>
      </c>
      <c r="X70" s="876"/>
      <c r="Y70" s="828" t="str">
        <f t="shared" si="17"/>
        <v>-</v>
      </c>
      <c r="Z70" s="828" t="str">
        <f t="shared" si="18"/>
        <v>-</v>
      </c>
      <c r="AA70" s="828" t="str">
        <f t="shared" si="19"/>
        <v>-</v>
      </c>
      <c r="AB70" s="446" t="str">
        <f t="shared" si="20"/>
        <v>x</v>
      </c>
      <c r="AC70" s="876" t="str">
        <f>IFERROR(_xlfn.RANK.EQ(AB70,$AB$37:AB$215,0)+COUNTIF(AB$37:AB70,AB70)-1,"-")</f>
        <v>-</v>
      </c>
      <c r="AD70" s="1005"/>
      <c r="AE70" s="1001" t="str">
        <f t="shared" si="21"/>
        <v>-</v>
      </c>
      <c r="AF70" s="1001" t="str">
        <f t="shared" si="22"/>
        <v>-</v>
      </c>
      <c r="AG70" s="1002" t="str">
        <f>IFERROR(LARGE($AB70:$AB$215,N70),"-")</f>
        <v>-</v>
      </c>
    </row>
    <row r="71" spans="1:33" ht="24.75" customHeight="1">
      <c r="A71" s="833" t="s">
        <v>604</v>
      </c>
      <c r="B71" s="831" t="s">
        <v>608</v>
      </c>
      <c r="C71" s="832" t="s">
        <v>184</v>
      </c>
      <c r="D71" s="831" t="s">
        <v>680</v>
      </c>
      <c r="E71" s="832" t="s">
        <v>227</v>
      </c>
      <c r="F71" s="834">
        <v>73</v>
      </c>
      <c r="G71" s="835">
        <v>293</v>
      </c>
      <c r="H71" s="835">
        <v>293</v>
      </c>
      <c r="I71" s="835">
        <v>298</v>
      </c>
      <c r="J71" s="835">
        <v>214</v>
      </c>
      <c r="N71" s="346">
        <v>35</v>
      </c>
      <c r="O71" s="346" t="s">
        <v>304</v>
      </c>
      <c r="P71" s="446" t="str">
        <f t="shared" si="12"/>
        <v>-</v>
      </c>
      <c r="Q71" s="876" t="str">
        <f>IFERROR(_xlfn.RANK.EQ(P71,$P$37:$P$215,0)+COUNTIF(P$37:P71,P71)-1,"-")</f>
        <v>-</v>
      </c>
      <c r="R71" s="876"/>
      <c r="S71" s="828" t="str">
        <f t="shared" si="13"/>
        <v>-</v>
      </c>
      <c r="T71" s="828" t="str">
        <f t="shared" si="14"/>
        <v>-</v>
      </c>
      <c r="U71" s="828" t="str">
        <f t="shared" si="15"/>
        <v>-</v>
      </c>
      <c r="V71" s="446" t="str">
        <f t="shared" si="16"/>
        <v>-</v>
      </c>
      <c r="W71" s="876" t="str">
        <f>IFERROR(_xlfn.RANK.EQ(V71,$V$37:$V$215,0)+COUNTIF(V$37:V71,V71)-1,"-")</f>
        <v>-</v>
      </c>
      <c r="X71" s="876"/>
      <c r="Y71" s="828" t="str">
        <f t="shared" si="17"/>
        <v>-</v>
      </c>
      <c r="Z71" s="828" t="str">
        <f t="shared" si="18"/>
        <v>-</v>
      </c>
      <c r="AA71" s="828" t="str">
        <f t="shared" si="19"/>
        <v>-</v>
      </c>
      <c r="AB71" s="446" t="str">
        <f t="shared" si="20"/>
        <v>-</v>
      </c>
      <c r="AC71" s="876" t="str">
        <f>IFERROR(_xlfn.RANK.EQ(AB71,$AB$37:AB$215,0)+COUNTIF(AB$37:AB71,AB71)-1,"-")</f>
        <v>-</v>
      </c>
      <c r="AD71" s="1005"/>
      <c r="AE71" s="1001" t="str">
        <f t="shared" si="21"/>
        <v>-</v>
      </c>
      <c r="AF71" s="1001" t="str">
        <f t="shared" si="22"/>
        <v>-</v>
      </c>
      <c r="AG71" s="1002" t="str">
        <f>IFERROR(LARGE($AB71:$AB$215,N71),"-")</f>
        <v>-</v>
      </c>
    </row>
    <row r="72" spans="1:33" ht="24.75" customHeight="1">
      <c r="A72" s="833" t="s">
        <v>604</v>
      </c>
      <c r="B72" s="831" t="s">
        <v>608</v>
      </c>
      <c r="C72" s="832" t="s">
        <v>184</v>
      </c>
      <c r="D72" s="831" t="s">
        <v>681</v>
      </c>
      <c r="E72" s="832" t="s">
        <v>246</v>
      </c>
      <c r="F72" s="834" t="s">
        <v>145</v>
      </c>
      <c r="G72" s="835" t="s">
        <v>145</v>
      </c>
      <c r="H72" s="835" t="s">
        <v>145</v>
      </c>
      <c r="I72" s="835" t="s">
        <v>145</v>
      </c>
      <c r="J72" s="835" t="s">
        <v>145</v>
      </c>
      <c r="N72" s="346">
        <v>36</v>
      </c>
      <c r="O72" s="346" t="s">
        <v>222</v>
      </c>
      <c r="P72" s="446">
        <f t="shared" si="12"/>
        <v>26</v>
      </c>
      <c r="Q72" s="876">
        <f>IFERROR(_xlfn.RANK.EQ(P72,$P$37:$P$215,0)+COUNTIF(P$37:P72,P72)-1,"-")</f>
        <v>9</v>
      </c>
      <c r="R72" s="876"/>
      <c r="S72" s="828" t="str">
        <f t="shared" si="13"/>
        <v>-</v>
      </c>
      <c r="T72" s="828" t="str">
        <f t="shared" si="14"/>
        <v>-</v>
      </c>
      <c r="U72" s="828" t="str">
        <f t="shared" si="15"/>
        <v>-</v>
      </c>
      <c r="V72" s="446">
        <f t="shared" si="16"/>
        <v>63</v>
      </c>
      <c r="W72" s="876">
        <f>IFERROR(_xlfn.RANK.EQ(V72,$V$37:$V$215,0)+COUNTIF(V$37:V72,V72)-1,"-")</f>
        <v>9</v>
      </c>
      <c r="X72" s="876"/>
      <c r="Y72" s="828" t="str">
        <f t="shared" si="17"/>
        <v>-</v>
      </c>
      <c r="Z72" s="828" t="str">
        <f t="shared" si="18"/>
        <v>-</v>
      </c>
      <c r="AA72" s="828" t="str">
        <f t="shared" si="19"/>
        <v>-</v>
      </c>
      <c r="AB72" s="446">
        <f t="shared" si="20"/>
        <v>247</v>
      </c>
      <c r="AC72" s="876">
        <f>IFERROR(_xlfn.RANK.EQ(AB72,$AB$37:AB$215,0)+COUNTIF(AB$37:AB72,AB72)-1,"-")</f>
        <v>7</v>
      </c>
      <c r="AD72" s="1005"/>
      <c r="AE72" s="1001" t="str">
        <f t="shared" si="21"/>
        <v>-</v>
      </c>
      <c r="AF72" s="1001" t="str">
        <f t="shared" si="22"/>
        <v>-</v>
      </c>
      <c r="AG72" s="1002" t="str">
        <f>IFERROR(LARGE($AB72:$AB$215,N72),"-")</f>
        <v>-</v>
      </c>
    </row>
    <row r="73" spans="1:33" ht="24.75" customHeight="1">
      <c r="A73" s="833" t="s">
        <v>604</v>
      </c>
      <c r="B73" s="831" t="s">
        <v>608</v>
      </c>
      <c r="C73" s="832" t="s">
        <v>184</v>
      </c>
      <c r="D73" s="831" t="s">
        <v>682</v>
      </c>
      <c r="E73" s="832" t="s">
        <v>324</v>
      </c>
      <c r="F73" s="834" t="s">
        <v>145</v>
      </c>
      <c r="G73" s="835" t="s">
        <v>145</v>
      </c>
      <c r="H73" s="835" t="s">
        <v>145</v>
      </c>
      <c r="I73" s="835" t="s">
        <v>145</v>
      </c>
      <c r="J73" s="835" t="s">
        <v>145</v>
      </c>
      <c r="N73" s="346">
        <v>37</v>
      </c>
      <c r="O73" s="346" t="s">
        <v>252</v>
      </c>
      <c r="P73" s="446" t="str">
        <f t="shared" si="12"/>
        <v>-</v>
      </c>
      <c r="Q73" s="876" t="str">
        <f>IFERROR(_xlfn.RANK.EQ(P73,$P$37:$P$215,0)+COUNTIF(P$37:P73,P73)-1,"-")</f>
        <v>-</v>
      </c>
      <c r="R73" s="876"/>
      <c r="S73" s="828" t="str">
        <f t="shared" si="13"/>
        <v>-</v>
      </c>
      <c r="T73" s="828" t="str">
        <f t="shared" si="14"/>
        <v>-</v>
      </c>
      <c r="U73" s="828" t="str">
        <f t="shared" si="15"/>
        <v>-</v>
      </c>
      <c r="V73" s="446" t="str">
        <f t="shared" si="16"/>
        <v>-</v>
      </c>
      <c r="W73" s="876" t="str">
        <f>IFERROR(_xlfn.RANK.EQ(V73,$V$37:$V$215,0)+COUNTIF(V$37:V73,V73)-1,"-")</f>
        <v>-</v>
      </c>
      <c r="X73" s="876"/>
      <c r="Y73" s="828" t="str">
        <f t="shared" si="17"/>
        <v>-</v>
      </c>
      <c r="Z73" s="828" t="str">
        <f t="shared" si="18"/>
        <v>-</v>
      </c>
      <c r="AA73" s="828" t="str">
        <f t="shared" si="19"/>
        <v>-</v>
      </c>
      <c r="AB73" s="446" t="str">
        <f t="shared" si="20"/>
        <v>-</v>
      </c>
      <c r="AC73" s="876" t="str">
        <f>IFERROR(_xlfn.RANK.EQ(AB73,$AB$37:AB$215,0)+COUNTIF(AB$37:AB73,AB73)-1,"-")</f>
        <v>-</v>
      </c>
      <c r="AD73" s="1005"/>
      <c r="AE73" s="1001" t="str">
        <f t="shared" si="21"/>
        <v>-</v>
      </c>
      <c r="AF73" s="1001" t="str">
        <f t="shared" si="22"/>
        <v>-</v>
      </c>
      <c r="AG73" s="1002" t="str">
        <f>IFERROR(LARGE($AB73:$AB$215,N73),"-")</f>
        <v>-</v>
      </c>
    </row>
    <row r="74" spans="1:33" ht="24.75" customHeight="1">
      <c r="A74" s="833" t="s">
        <v>604</v>
      </c>
      <c r="B74" s="831" t="s">
        <v>608</v>
      </c>
      <c r="C74" s="832" t="s">
        <v>184</v>
      </c>
      <c r="D74" s="831" t="s">
        <v>683</v>
      </c>
      <c r="E74" s="832" t="s">
        <v>306</v>
      </c>
      <c r="F74" s="834" t="s">
        <v>145</v>
      </c>
      <c r="G74" s="835" t="s">
        <v>145</v>
      </c>
      <c r="H74" s="835" t="s">
        <v>145</v>
      </c>
      <c r="I74" s="835" t="s">
        <v>145</v>
      </c>
      <c r="J74" s="835" t="s">
        <v>145</v>
      </c>
      <c r="N74" s="346">
        <v>38</v>
      </c>
      <c r="O74" s="346" t="s">
        <v>360</v>
      </c>
      <c r="P74" s="446" t="str">
        <f t="shared" si="12"/>
        <v>-</v>
      </c>
      <c r="Q74" s="876" t="str">
        <f>IFERROR(_xlfn.RANK.EQ(P74,$P$37:$P$215,0)+COUNTIF(P$37:P74,P74)-1,"-")</f>
        <v>-</v>
      </c>
      <c r="R74" s="876"/>
      <c r="S74" s="828" t="str">
        <f t="shared" si="13"/>
        <v>-</v>
      </c>
      <c r="T74" s="828" t="str">
        <f t="shared" si="14"/>
        <v>-</v>
      </c>
      <c r="U74" s="828" t="str">
        <f t="shared" si="15"/>
        <v>-</v>
      </c>
      <c r="V74" s="446" t="str">
        <f t="shared" si="16"/>
        <v>-</v>
      </c>
      <c r="W74" s="876" t="str">
        <f>IFERROR(_xlfn.RANK.EQ(V74,$V$37:$V$215,0)+COUNTIF(V$37:V74,V74)-1,"-")</f>
        <v>-</v>
      </c>
      <c r="X74" s="876"/>
      <c r="Y74" s="828" t="str">
        <f t="shared" si="17"/>
        <v>-</v>
      </c>
      <c r="Z74" s="828" t="str">
        <f t="shared" si="18"/>
        <v>-</v>
      </c>
      <c r="AA74" s="828" t="str">
        <f t="shared" si="19"/>
        <v>-</v>
      </c>
      <c r="AB74" s="446" t="str">
        <f t="shared" si="20"/>
        <v>-</v>
      </c>
      <c r="AC74" s="876" t="str">
        <f>IFERROR(_xlfn.RANK.EQ(AB74,$AB$37:AB$215,0)+COUNTIF(AB$37:AB74,AB74)-1,"-")</f>
        <v>-</v>
      </c>
      <c r="AD74" s="1005"/>
      <c r="AE74" s="1001" t="str">
        <f t="shared" si="21"/>
        <v>-</v>
      </c>
      <c r="AF74" s="1001" t="str">
        <f t="shared" si="22"/>
        <v>-</v>
      </c>
      <c r="AG74" s="1002" t="str">
        <f>IFERROR(LARGE($AB74:$AB$215,N74),"-")</f>
        <v>-</v>
      </c>
    </row>
    <row r="75" spans="1:33" ht="24.75" customHeight="1">
      <c r="A75" s="833" t="s">
        <v>604</v>
      </c>
      <c r="B75" s="831" t="s">
        <v>608</v>
      </c>
      <c r="C75" s="832" t="s">
        <v>184</v>
      </c>
      <c r="D75" s="831" t="s">
        <v>684</v>
      </c>
      <c r="E75" s="832" t="s">
        <v>209</v>
      </c>
      <c r="F75" s="834">
        <v>148</v>
      </c>
      <c r="G75" s="835">
        <v>280</v>
      </c>
      <c r="H75" s="835">
        <v>281</v>
      </c>
      <c r="I75" s="835">
        <v>279</v>
      </c>
      <c r="J75" s="835">
        <v>415</v>
      </c>
      <c r="N75" s="346">
        <v>39</v>
      </c>
      <c r="O75" s="346" t="s">
        <v>356</v>
      </c>
      <c r="P75" s="446" t="str">
        <f t="shared" si="12"/>
        <v>-</v>
      </c>
      <c r="Q75" s="876" t="str">
        <f>IFERROR(_xlfn.RANK.EQ(P75,$P$37:$P$215,0)+COUNTIF(P$37:P75,P75)-1,"-")</f>
        <v>-</v>
      </c>
      <c r="R75" s="876"/>
      <c r="S75" s="828" t="str">
        <f t="shared" si="13"/>
        <v>-</v>
      </c>
      <c r="T75" s="828" t="str">
        <f t="shared" si="14"/>
        <v>-</v>
      </c>
      <c r="U75" s="828" t="str">
        <f t="shared" si="15"/>
        <v>-</v>
      </c>
      <c r="V75" s="446" t="str">
        <f t="shared" si="16"/>
        <v>-</v>
      </c>
      <c r="W75" s="876" t="str">
        <f>IFERROR(_xlfn.RANK.EQ(V75,$V$37:$V$215,0)+COUNTIF(V$37:V75,V75)-1,"-")</f>
        <v>-</v>
      </c>
      <c r="X75" s="876"/>
      <c r="Y75" s="828" t="str">
        <f t="shared" si="17"/>
        <v>-</v>
      </c>
      <c r="Z75" s="828" t="str">
        <f t="shared" si="18"/>
        <v>-</v>
      </c>
      <c r="AA75" s="828" t="str">
        <f t="shared" si="19"/>
        <v>-</v>
      </c>
      <c r="AB75" s="446" t="str">
        <f t="shared" si="20"/>
        <v>-</v>
      </c>
      <c r="AC75" s="876" t="str">
        <f>IFERROR(_xlfn.RANK.EQ(AB75,$AB$37:AB$215,0)+COUNTIF(AB$37:AB75,AB75)-1,"-")</f>
        <v>-</v>
      </c>
      <c r="AD75" s="1005"/>
      <c r="AE75" s="1001" t="str">
        <f t="shared" si="21"/>
        <v>-</v>
      </c>
      <c r="AF75" s="1001" t="str">
        <f t="shared" si="22"/>
        <v>-</v>
      </c>
      <c r="AG75" s="1002" t="str">
        <f>IFERROR(LARGE($AB75:$AB$215,N75),"-")</f>
        <v>-</v>
      </c>
    </row>
    <row r="76" spans="1:33" ht="24.75" customHeight="1">
      <c r="A76" s="833" t="s">
        <v>604</v>
      </c>
      <c r="B76" s="831" t="s">
        <v>608</v>
      </c>
      <c r="C76" s="832" t="s">
        <v>184</v>
      </c>
      <c r="D76" s="831" t="s">
        <v>685</v>
      </c>
      <c r="E76" s="832" t="s">
        <v>315</v>
      </c>
      <c r="F76" s="834" t="s">
        <v>145</v>
      </c>
      <c r="G76" s="835" t="s">
        <v>145</v>
      </c>
      <c r="H76" s="835" t="s">
        <v>145</v>
      </c>
      <c r="I76" s="835" t="s">
        <v>145</v>
      </c>
      <c r="J76" s="835" t="s">
        <v>145</v>
      </c>
      <c r="N76" s="346">
        <v>40</v>
      </c>
      <c r="O76" s="346" t="s">
        <v>329</v>
      </c>
      <c r="P76" s="446" t="str">
        <f t="shared" si="12"/>
        <v>-</v>
      </c>
      <c r="Q76" s="876" t="str">
        <f>IFERROR(_xlfn.RANK.EQ(P76,$P$37:$P$215,0)+COUNTIF(P$37:P76,P76)-1,"-")</f>
        <v>-</v>
      </c>
      <c r="R76" s="876"/>
      <c r="S76" s="828" t="str">
        <f t="shared" si="13"/>
        <v>-</v>
      </c>
      <c r="T76" s="828" t="str">
        <f t="shared" si="14"/>
        <v>-</v>
      </c>
      <c r="U76" s="828" t="str">
        <f t="shared" si="15"/>
        <v>-</v>
      </c>
      <c r="V76" s="446" t="str">
        <f t="shared" si="16"/>
        <v>-</v>
      </c>
      <c r="W76" s="876" t="str">
        <f>IFERROR(_xlfn.RANK.EQ(V76,$V$37:$V$215,0)+COUNTIF(V$37:V76,V76)-1,"-")</f>
        <v>-</v>
      </c>
      <c r="X76" s="876"/>
      <c r="Y76" s="828" t="str">
        <f t="shared" si="17"/>
        <v>-</v>
      </c>
      <c r="Z76" s="828" t="str">
        <f t="shared" si="18"/>
        <v>-</v>
      </c>
      <c r="AA76" s="828" t="str">
        <f t="shared" si="19"/>
        <v>-</v>
      </c>
      <c r="AB76" s="446" t="str">
        <f t="shared" si="20"/>
        <v>-</v>
      </c>
      <c r="AC76" s="876" t="str">
        <f>IFERROR(_xlfn.RANK.EQ(AB76,$AB$37:AB$215,0)+COUNTIF(AB$37:AB76,AB76)-1,"-")</f>
        <v>-</v>
      </c>
      <c r="AD76" s="1005"/>
      <c r="AE76" s="1001" t="str">
        <f t="shared" si="21"/>
        <v>-</v>
      </c>
      <c r="AF76" s="1001" t="str">
        <f t="shared" si="22"/>
        <v>-</v>
      </c>
      <c r="AG76" s="1002" t="str">
        <f>IFERROR(LARGE($AB76:$AB$215,N76),"-")</f>
        <v>-</v>
      </c>
    </row>
    <row r="77" spans="1:33" ht="24.75" customHeight="1">
      <c r="A77" s="833" t="s">
        <v>604</v>
      </c>
      <c r="B77" s="831" t="s">
        <v>608</v>
      </c>
      <c r="C77" s="832" t="s">
        <v>184</v>
      </c>
      <c r="D77" s="831" t="s">
        <v>686</v>
      </c>
      <c r="E77" s="832" t="s">
        <v>370</v>
      </c>
      <c r="F77" s="834" t="s">
        <v>145</v>
      </c>
      <c r="G77" s="835" t="s">
        <v>145</v>
      </c>
      <c r="H77" s="835" t="s">
        <v>145</v>
      </c>
      <c r="I77" s="835" t="s">
        <v>145</v>
      </c>
      <c r="J77" s="835" t="s">
        <v>145</v>
      </c>
      <c r="N77" s="346">
        <v>41</v>
      </c>
      <c r="O77" s="346" t="s">
        <v>344</v>
      </c>
      <c r="P77" s="446" t="str">
        <f t="shared" si="12"/>
        <v>-</v>
      </c>
      <c r="Q77" s="876" t="str">
        <f>IFERROR(_xlfn.RANK.EQ(P77,$P$37:$P$215,0)+COUNTIF(P$37:P77,P77)-1,"-")</f>
        <v>-</v>
      </c>
      <c r="R77" s="876"/>
      <c r="S77" s="828" t="str">
        <f t="shared" si="13"/>
        <v>-</v>
      </c>
      <c r="T77" s="828" t="str">
        <f t="shared" si="14"/>
        <v>-</v>
      </c>
      <c r="U77" s="828" t="str">
        <f t="shared" si="15"/>
        <v>-</v>
      </c>
      <c r="V77" s="446" t="str">
        <f t="shared" si="16"/>
        <v>-</v>
      </c>
      <c r="W77" s="876" t="str">
        <f>IFERROR(_xlfn.RANK.EQ(V77,$V$37:$V$215,0)+COUNTIF(V$37:V77,V77)-1,"-")</f>
        <v>-</v>
      </c>
      <c r="X77" s="876"/>
      <c r="Y77" s="828" t="str">
        <f t="shared" si="17"/>
        <v>-</v>
      </c>
      <c r="Z77" s="828" t="str">
        <f t="shared" si="18"/>
        <v>-</v>
      </c>
      <c r="AA77" s="828" t="str">
        <f t="shared" si="19"/>
        <v>-</v>
      </c>
      <c r="AB77" s="446" t="str">
        <f t="shared" si="20"/>
        <v>-</v>
      </c>
      <c r="AC77" s="876" t="str">
        <f>IFERROR(_xlfn.RANK.EQ(AB77,$AB$37:AB$215,0)+COUNTIF(AB$37:AB77,AB77)-1,"-")</f>
        <v>-</v>
      </c>
      <c r="AD77" s="1005"/>
      <c r="AE77" s="1001" t="str">
        <f t="shared" si="21"/>
        <v>-</v>
      </c>
      <c r="AF77" s="1001" t="str">
        <f t="shared" si="22"/>
        <v>-</v>
      </c>
      <c r="AG77" s="1002" t="str">
        <f>IFERROR(LARGE($AB77:$AB$215,N77),"-")</f>
        <v>-</v>
      </c>
    </row>
    <row r="78" spans="1:33" ht="24.75" customHeight="1">
      <c r="A78" s="833" t="s">
        <v>604</v>
      </c>
      <c r="B78" s="831" t="s">
        <v>608</v>
      </c>
      <c r="C78" s="832" t="s">
        <v>184</v>
      </c>
      <c r="D78" s="831" t="s">
        <v>687</v>
      </c>
      <c r="E78" s="832" t="s">
        <v>212</v>
      </c>
      <c r="F78" s="834" t="s">
        <v>145</v>
      </c>
      <c r="G78" s="835" t="s">
        <v>145</v>
      </c>
      <c r="H78" s="835" t="s">
        <v>145</v>
      </c>
      <c r="I78" s="835" t="s">
        <v>145</v>
      </c>
      <c r="J78" s="835" t="s">
        <v>145</v>
      </c>
      <c r="N78" s="346">
        <v>42</v>
      </c>
      <c r="O78" s="346" t="s">
        <v>335</v>
      </c>
      <c r="P78" s="446" t="str">
        <f t="shared" si="12"/>
        <v>-</v>
      </c>
      <c r="Q78" s="876" t="str">
        <f>IFERROR(_xlfn.RANK.EQ(P78,$P$37:$P$215,0)+COUNTIF(P$37:P78,P78)-1,"-")</f>
        <v>-</v>
      </c>
      <c r="R78" s="876"/>
      <c r="S78" s="828" t="str">
        <f t="shared" si="13"/>
        <v>-</v>
      </c>
      <c r="T78" s="828" t="str">
        <f t="shared" si="14"/>
        <v>-</v>
      </c>
      <c r="U78" s="828" t="str">
        <f t="shared" si="15"/>
        <v>-</v>
      </c>
      <c r="V78" s="446" t="str">
        <f t="shared" si="16"/>
        <v>-</v>
      </c>
      <c r="W78" s="876" t="str">
        <f>IFERROR(_xlfn.RANK.EQ(V78,$V$37:$V$215,0)+COUNTIF(V$37:V78,V78)-1,"-")</f>
        <v>-</v>
      </c>
      <c r="X78" s="876"/>
      <c r="Y78" s="828" t="str">
        <f t="shared" si="17"/>
        <v>-</v>
      </c>
      <c r="Z78" s="828" t="str">
        <f t="shared" si="18"/>
        <v>-</v>
      </c>
      <c r="AA78" s="828" t="str">
        <f t="shared" si="19"/>
        <v>-</v>
      </c>
      <c r="AB78" s="446" t="str">
        <f t="shared" si="20"/>
        <v>-</v>
      </c>
      <c r="AC78" s="876" t="str">
        <f>IFERROR(_xlfn.RANK.EQ(AB78,$AB$37:AB$215,0)+COUNTIF(AB$37:AB78,AB78)-1,"-")</f>
        <v>-</v>
      </c>
      <c r="AD78" s="1005"/>
      <c r="AE78" s="1001" t="str">
        <f t="shared" si="21"/>
        <v>-</v>
      </c>
      <c r="AF78" s="1001" t="str">
        <f t="shared" si="22"/>
        <v>-</v>
      </c>
      <c r="AG78" s="1002" t="str">
        <f>IFERROR(LARGE($AB78:$AB$215,N78),"-")</f>
        <v>-</v>
      </c>
    </row>
    <row r="79" spans="1:33" ht="24.75" customHeight="1">
      <c r="A79" s="833" t="s">
        <v>604</v>
      </c>
      <c r="B79" s="831" t="s">
        <v>608</v>
      </c>
      <c r="C79" s="832" t="s">
        <v>184</v>
      </c>
      <c r="D79" s="831" t="s">
        <v>688</v>
      </c>
      <c r="E79" s="832" t="s">
        <v>210</v>
      </c>
      <c r="F79" s="834">
        <v>59</v>
      </c>
      <c r="G79" s="835">
        <v>313</v>
      </c>
      <c r="H79" s="835">
        <v>313</v>
      </c>
      <c r="I79" s="835">
        <v>312</v>
      </c>
      <c r="J79" s="835">
        <v>184</v>
      </c>
      <c r="N79" s="346">
        <v>43</v>
      </c>
      <c r="O79" s="346" t="s">
        <v>369</v>
      </c>
      <c r="P79" s="446" t="str">
        <f t="shared" si="12"/>
        <v>-</v>
      </c>
      <c r="Q79" s="876" t="str">
        <f>IFERROR(_xlfn.RANK.EQ(P79,$P$37:$P$215,0)+COUNTIF(P$37:P79,P79)-1,"-")</f>
        <v>-</v>
      </c>
      <c r="R79" s="876"/>
      <c r="S79" s="828" t="str">
        <f t="shared" si="13"/>
        <v>-</v>
      </c>
      <c r="T79" s="828" t="str">
        <f t="shared" si="14"/>
        <v>-</v>
      </c>
      <c r="U79" s="828" t="str">
        <f t="shared" si="15"/>
        <v>-</v>
      </c>
      <c r="V79" s="446" t="str">
        <f t="shared" si="16"/>
        <v>-</v>
      </c>
      <c r="W79" s="876" t="str">
        <f>IFERROR(_xlfn.RANK.EQ(V79,$V$37:$V$215,0)+COUNTIF(V$37:V79,V79)-1,"-")</f>
        <v>-</v>
      </c>
      <c r="X79" s="876"/>
      <c r="Y79" s="828" t="str">
        <f t="shared" si="17"/>
        <v>-</v>
      </c>
      <c r="Z79" s="828" t="str">
        <f t="shared" si="18"/>
        <v>-</v>
      </c>
      <c r="AA79" s="828" t="str">
        <f t="shared" si="19"/>
        <v>-</v>
      </c>
      <c r="AB79" s="446" t="str">
        <f t="shared" si="20"/>
        <v>-</v>
      </c>
      <c r="AC79" s="876" t="str">
        <f>IFERROR(_xlfn.RANK.EQ(AB79,$AB$37:AB$215,0)+COUNTIF(AB$37:AB79,AB79)-1,"-")</f>
        <v>-</v>
      </c>
      <c r="AD79" s="1005"/>
      <c r="AE79" s="1001" t="str">
        <f t="shared" si="21"/>
        <v>-</v>
      </c>
      <c r="AF79" s="1001" t="str">
        <f t="shared" si="22"/>
        <v>-</v>
      </c>
      <c r="AG79" s="1002" t="str">
        <f>IFERROR(LARGE($AB79:$AB$215,N79),"-")</f>
        <v>-</v>
      </c>
    </row>
    <row r="80" spans="1:33" ht="24.75" customHeight="1">
      <c r="A80" s="833" t="s">
        <v>604</v>
      </c>
      <c r="B80" s="831" t="s">
        <v>608</v>
      </c>
      <c r="C80" s="832" t="s">
        <v>184</v>
      </c>
      <c r="D80" s="831" t="s">
        <v>689</v>
      </c>
      <c r="E80" s="832" t="s">
        <v>314</v>
      </c>
      <c r="F80" s="834" t="s">
        <v>145</v>
      </c>
      <c r="G80" s="835" t="s">
        <v>145</v>
      </c>
      <c r="H80" s="835" t="s">
        <v>145</v>
      </c>
      <c r="I80" s="835" t="s">
        <v>145</v>
      </c>
      <c r="J80" s="835" t="s">
        <v>145</v>
      </c>
      <c r="N80" s="346">
        <v>44</v>
      </c>
      <c r="O80" s="346" t="s">
        <v>301</v>
      </c>
      <c r="P80" s="446" t="str">
        <f t="shared" si="12"/>
        <v>-</v>
      </c>
      <c r="Q80" s="876" t="str">
        <f>IFERROR(_xlfn.RANK.EQ(P80,$P$37:$P$215,0)+COUNTIF(P$37:P80,P80)-1,"-")</f>
        <v>-</v>
      </c>
      <c r="R80" s="876"/>
      <c r="S80" s="828" t="str">
        <f t="shared" si="13"/>
        <v>-</v>
      </c>
      <c r="T80" s="828" t="str">
        <f t="shared" si="14"/>
        <v>-</v>
      </c>
      <c r="U80" s="828" t="str">
        <f t="shared" si="15"/>
        <v>-</v>
      </c>
      <c r="V80" s="446" t="str">
        <f t="shared" si="16"/>
        <v>-</v>
      </c>
      <c r="W80" s="876" t="str">
        <f>IFERROR(_xlfn.RANK.EQ(V80,$V$37:$V$215,0)+COUNTIF(V$37:V80,V80)-1,"-")</f>
        <v>-</v>
      </c>
      <c r="X80" s="876"/>
      <c r="Y80" s="828" t="str">
        <f t="shared" si="17"/>
        <v>-</v>
      </c>
      <c r="Z80" s="828" t="str">
        <f t="shared" si="18"/>
        <v>-</v>
      </c>
      <c r="AA80" s="828" t="str">
        <f t="shared" si="19"/>
        <v>-</v>
      </c>
      <c r="AB80" s="446" t="str">
        <f t="shared" si="20"/>
        <v>-</v>
      </c>
      <c r="AC80" s="876" t="str">
        <f>IFERROR(_xlfn.RANK.EQ(AB80,$AB$37:AB$215,0)+COUNTIF(AB$37:AB80,AB80)-1,"-")</f>
        <v>-</v>
      </c>
      <c r="AD80" s="1005"/>
      <c r="AE80" s="1001" t="str">
        <f t="shared" si="21"/>
        <v>-</v>
      </c>
      <c r="AF80" s="1001" t="str">
        <f t="shared" si="22"/>
        <v>-</v>
      </c>
      <c r="AG80" s="1002" t="str">
        <f>IFERROR(LARGE($AB80:$AB$215,N80),"-")</f>
        <v>-</v>
      </c>
    </row>
    <row r="81" spans="1:33" ht="24.75" customHeight="1">
      <c r="A81" s="833" t="s">
        <v>604</v>
      </c>
      <c r="B81" s="831" t="s">
        <v>608</v>
      </c>
      <c r="C81" s="832" t="s">
        <v>184</v>
      </c>
      <c r="D81" s="831" t="s">
        <v>690</v>
      </c>
      <c r="E81" s="832" t="s">
        <v>374</v>
      </c>
      <c r="F81" s="834" t="s">
        <v>145</v>
      </c>
      <c r="G81" s="835" t="s">
        <v>145</v>
      </c>
      <c r="H81" s="835" t="s">
        <v>145</v>
      </c>
      <c r="I81" s="835" t="s">
        <v>145</v>
      </c>
      <c r="J81" s="835" t="s">
        <v>145</v>
      </c>
      <c r="N81" s="346">
        <v>45</v>
      </c>
      <c r="O81" s="346" t="s">
        <v>338</v>
      </c>
      <c r="P81" s="446" t="str">
        <f t="shared" si="12"/>
        <v>-</v>
      </c>
      <c r="Q81" s="876" t="str">
        <f>IFERROR(_xlfn.RANK.EQ(P81,$P$37:$P$215,0)+COUNTIF(P$37:P81,P81)-1,"-")</f>
        <v>-</v>
      </c>
      <c r="R81" s="876"/>
      <c r="S81" s="828" t="str">
        <f t="shared" si="13"/>
        <v>-</v>
      </c>
      <c r="T81" s="828" t="str">
        <f t="shared" si="14"/>
        <v>-</v>
      </c>
      <c r="U81" s="828" t="str">
        <f t="shared" si="15"/>
        <v>-</v>
      </c>
      <c r="V81" s="446" t="str">
        <f t="shared" si="16"/>
        <v>-</v>
      </c>
      <c r="W81" s="876" t="str">
        <f>IFERROR(_xlfn.RANK.EQ(V81,$V$37:$V$215,0)+COUNTIF(V$37:V81,V81)-1,"-")</f>
        <v>-</v>
      </c>
      <c r="X81" s="876"/>
      <c r="Y81" s="828" t="str">
        <f t="shared" si="17"/>
        <v>-</v>
      </c>
      <c r="Z81" s="828" t="str">
        <f t="shared" si="18"/>
        <v>-</v>
      </c>
      <c r="AA81" s="828" t="str">
        <f t="shared" si="19"/>
        <v>-</v>
      </c>
      <c r="AB81" s="446" t="str">
        <f t="shared" si="20"/>
        <v>-</v>
      </c>
      <c r="AC81" s="876" t="str">
        <f>IFERROR(_xlfn.RANK.EQ(AB81,$AB$37:AB$215,0)+COUNTIF(AB$37:AB81,AB81)-1,"-")</f>
        <v>-</v>
      </c>
      <c r="AD81" s="1005"/>
      <c r="AE81" s="1001" t="str">
        <f t="shared" si="21"/>
        <v>-</v>
      </c>
      <c r="AF81" s="1001" t="str">
        <f t="shared" si="22"/>
        <v>-</v>
      </c>
      <c r="AG81" s="1002" t="str">
        <f>IFERROR(LARGE($AB81:$AB$215,N81),"-")</f>
        <v>-</v>
      </c>
    </row>
    <row r="82" spans="1:33" ht="24.75" customHeight="1">
      <c r="A82" s="833" t="s">
        <v>604</v>
      </c>
      <c r="B82" s="831" t="s">
        <v>608</v>
      </c>
      <c r="C82" s="832" t="s">
        <v>184</v>
      </c>
      <c r="D82" s="831" t="s">
        <v>691</v>
      </c>
      <c r="E82" s="832" t="s">
        <v>242</v>
      </c>
      <c r="F82" s="834" t="s">
        <v>888</v>
      </c>
      <c r="G82" s="835" t="s">
        <v>888</v>
      </c>
      <c r="H82" s="835" t="s">
        <v>888</v>
      </c>
      <c r="I82" s="835" t="s">
        <v>145</v>
      </c>
      <c r="J82" s="835" t="s">
        <v>888</v>
      </c>
      <c r="N82" s="346">
        <v>46</v>
      </c>
      <c r="O82" s="346" t="s">
        <v>355</v>
      </c>
      <c r="P82" s="446" t="str">
        <f t="shared" si="12"/>
        <v>-</v>
      </c>
      <c r="Q82" s="876" t="str">
        <f>IFERROR(_xlfn.RANK.EQ(P82,$P$37:$P$215,0)+COUNTIF(P$37:P82,P82)-1,"-")</f>
        <v>-</v>
      </c>
      <c r="R82" s="876"/>
      <c r="S82" s="828" t="str">
        <f t="shared" si="13"/>
        <v>-</v>
      </c>
      <c r="T82" s="828" t="str">
        <f t="shared" si="14"/>
        <v>-</v>
      </c>
      <c r="U82" s="828" t="str">
        <f t="shared" si="15"/>
        <v>-</v>
      </c>
      <c r="V82" s="446" t="str">
        <f t="shared" si="16"/>
        <v>-</v>
      </c>
      <c r="W82" s="876" t="str">
        <f>IFERROR(_xlfn.RANK.EQ(V82,$V$37:$V$215,0)+COUNTIF(V$37:V82,V82)-1,"-")</f>
        <v>-</v>
      </c>
      <c r="X82" s="876"/>
      <c r="Y82" s="828" t="str">
        <f t="shared" si="17"/>
        <v>-</v>
      </c>
      <c r="Z82" s="828" t="str">
        <f t="shared" si="18"/>
        <v>-</v>
      </c>
      <c r="AA82" s="828" t="str">
        <f t="shared" si="19"/>
        <v>-</v>
      </c>
      <c r="AB82" s="446" t="str">
        <f t="shared" si="20"/>
        <v>-</v>
      </c>
      <c r="AC82" s="876" t="str">
        <f>IFERROR(_xlfn.RANK.EQ(AB82,$AB$37:AB$215,0)+COUNTIF(AB$37:AB82,AB82)-1,"-")</f>
        <v>-</v>
      </c>
      <c r="AD82" s="1005"/>
      <c r="AE82" s="1001" t="str">
        <f t="shared" si="21"/>
        <v>-</v>
      </c>
      <c r="AF82" s="1001" t="str">
        <f t="shared" si="22"/>
        <v>-</v>
      </c>
      <c r="AG82" s="1002" t="str">
        <f>IFERROR(LARGE($AB82:$AB$215,N82),"-")</f>
        <v>-</v>
      </c>
    </row>
    <row r="83" spans="1:33" ht="24.75" customHeight="1">
      <c r="A83" s="833" t="s">
        <v>604</v>
      </c>
      <c r="B83" s="831" t="s">
        <v>608</v>
      </c>
      <c r="C83" s="832" t="s">
        <v>184</v>
      </c>
      <c r="D83" s="831" t="s">
        <v>692</v>
      </c>
      <c r="E83" s="832" t="s">
        <v>231</v>
      </c>
      <c r="F83" s="834">
        <v>54</v>
      </c>
      <c r="G83" s="835">
        <v>280</v>
      </c>
      <c r="H83" s="835">
        <v>279</v>
      </c>
      <c r="I83" s="835">
        <v>283</v>
      </c>
      <c r="J83" s="835">
        <v>151</v>
      </c>
      <c r="N83" s="346">
        <v>47</v>
      </c>
      <c r="O83" s="346" t="s">
        <v>342</v>
      </c>
      <c r="P83" s="446" t="str">
        <f t="shared" si="12"/>
        <v>-</v>
      </c>
      <c r="Q83" s="876" t="str">
        <f>IFERROR(_xlfn.RANK.EQ(P83,$P$37:$P$215,0)+COUNTIF(P$37:P83,P83)-1,"-")</f>
        <v>-</v>
      </c>
      <c r="R83" s="876"/>
      <c r="S83" s="828" t="str">
        <f t="shared" si="13"/>
        <v>-</v>
      </c>
      <c r="T83" s="828" t="str">
        <f t="shared" si="14"/>
        <v>-</v>
      </c>
      <c r="U83" s="828" t="str">
        <f t="shared" si="15"/>
        <v>-</v>
      </c>
      <c r="V83" s="446" t="str">
        <f t="shared" si="16"/>
        <v>-</v>
      </c>
      <c r="W83" s="876" t="str">
        <f>IFERROR(_xlfn.RANK.EQ(V83,$V$37:$V$215,0)+COUNTIF(V$37:V83,V83)-1,"-")</f>
        <v>-</v>
      </c>
      <c r="X83" s="876"/>
      <c r="Y83" s="828" t="str">
        <f t="shared" si="17"/>
        <v>-</v>
      </c>
      <c r="Z83" s="828" t="str">
        <f t="shared" si="18"/>
        <v>-</v>
      </c>
      <c r="AA83" s="828" t="str">
        <f t="shared" si="19"/>
        <v>-</v>
      </c>
      <c r="AB83" s="446" t="str">
        <f t="shared" si="20"/>
        <v>-</v>
      </c>
      <c r="AC83" s="876" t="str">
        <f>IFERROR(_xlfn.RANK.EQ(AB83,$AB$37:AB$215,0)+COUNTIF(AB$37:AB83,AB83)-1,"-")</f>
        <v>-</v>
      </c>
      <c r="AD83" s="1005"/>
      <c r="AE83" s="1001" t="str">
        <f t="shared" si="21"/>
        <v>-</v>
      </c>
      <c r="AF83" s="1001" t="str">
        <f t="shared" si="22"/>
        <v>-</v>
      </c>
      <c r="AG83" s="1002" t="str">
        <f>IFERROR(LARGE($AB83:$AB$215,N83),"-")</f>
        <v>-</v>
      </c>
    </row>
    <row r="84" spans="1:33" ht="24.75" customHeight="1">
      <c r="A84" s="833" t="s">
        <v>604</v>
      </c>
      <c r="B84" s="831" t="s">
        <v>608</v>
      </c>
      <c r="C84" s="832" t="s">
        <v>184</v>
      </c>
      <c r="D84" s="831" t="s">
        <v>693</v>
      </c>
      <c r="E84" s="832" t="s">
        <v>207</v>
      </c>
      <c r="F84" s="834" t="s">
        <v>888</v>
      </c>
      <c r="G84" s="835" t="s">
        <v>888</v>
      </c>
      <c r="H84" s="835" t="s">
        <v>888</v>
      </c>
      <c r="I84" s="835" t="s">
        <v>145</v>
      </c>
      <c r="J84" s="835" t="s">
        <v>888</v>
      </c>
      <c r="N84" s="346">
        <v>48</v>
      </c>
      <c r="O84" s="346" t="s">
        <v>302</v>
      </c>
      <c r="P84" s="446" t="str">
        <f t="shared" si="12"/>
        <v>x</v>
      </c>
      <c r="Q84" s="876" t="str">
        <f>IFERROR(_xlfn.RANK.EQ(P84,$P$37:$P$215,0)+COUNTIF(P$37:P84,P84)-1,"-")</f>
        <v>-</v>
      </c>
      <c r="R84" s="876"/>
      <c r="S84" s="828" t="str">
        <f t="shared" si="13"/>
        <v>-</v>
      </c>
      <c r="T84" s="828" t="str">
        <f t="shared" si="14"/>
        <v>-</v>
      </c>
      <c r="U84" s="828" t="str">
        <f t="shared" si="15"/>
        <v>-</v>
      </c>
      <c r="V84" s="446" t="str">
        <f t="shared" si="16"/>
        <v>x</v>
      </c>
      <c r="W84" s="876" t="str">
        <f>IFERROR(_xlfn.RANK.EQ(V84,$V$37:$V$215,0)+COUNTIF(V$37:V84,V84)-1,"-")</f>
        <v>-</v>
      </c>
      <c r="X84" s="876"/>
      <c r="Y84" s="828" t="str">
        <f t="shared" si="17"/>
        <v>-</v>
      </c>
      <c r="Z84" s="828" t="str">
        <f t="shared" si="18"/>
        <v>-</v>
      </c>
      <c r="AA84" s="828" t="str">
        <f t="shared" si="19"/>
        <v>-</v>
      </c>
      <c r="AB84" s="446" t="str">
        <f t="shared" si="20"/>
        <v>x</v>
      </c>
      <c r="AC84" s="876" t="str">
        <f>IFERROR(_xlfn.RANK.EQ(AB84,$AB$37:AB$215,0)+COUNTIF(AB$37:AB84,AB84)-1,"-")</f>
        <v>-</v>
      </c>
      <c r="AD84" s="1005"/>
      <c r="AE84" s="1001" t="str">
        <f t="shared" si="21"/>
        <v>-</v>
      </c>
      <c r="AF84" s="1001" t="str">
        <f t="shared" si="22"/>
        <v>-</v>
      </c>
      <c r="AG84" s="1002" t="str">
        <f>IFERROR(LARGE($AB84:$AB$215,N84),"-")</f>
        <v>-</v>
      </c>
    </row>
    <row r="85" spans="1:33" ht="24.75" customHeight="1">
      <c r="A85" s="833" t="s">
        <v>604</v>
      </c>
      <c r="B85" s="831" t="s">
        <v>608</v>
      </c>
      <c r="C85" s="832" t="s">
        <v>184</v>
      </c>
      <c r="D85" s="831" t="s">
        <v>694</v>
      </c>
      <c r="E85" s="832" t="s">
        <v>291</v>
      </c>
      <c r="F85" s="834" t="s">
        <v>145</v>
      </c>
      <c r="G85" s="835" t="s">
        <v>145</v>
      </c>
      <c r="H85" s="835" t="s">
        <v>145</v>
      </c>
      <c r="I85" s="835" t="s">
        <v>145</v>
      </c>
      <c r="J85" s="835" t="s">
        <v>145</v>
      </c>
      <c r="N85" s="346">
        <v>49</v>
      </c>
      <c r="O85" s="346" t="s">
        <v>293</v>
      </c>
      <c r="P85" s="446" t="str">
        <f t="shared" si="12"/>
        <v>-</v>
      </c>
      <c r="Q85" s="876" t="str">
        <f>IFERROR(_xlfn.RANK.EQ(P85,$P$37:$P$215,0)+COUNTIF(P$37:P85,P85)-1,"-")</f>
        <v>-</v>
      </c>
      <c r="R85" s="876"/>
      <c r="S85" s="828" t="str">
        <f t="shared" si="13"/>
        <v>-</v>
      </c>
      <c r="T85" s="828" t="str">
        <f t="shared" si="14"/>
        <v>-</v>
      </c>
      <c r="U85" s="828" t="str">
        <f t="shared" si="15"/>
        <v>-</v>
      </c>
      <c r="V85" s="446" t="str">
        <f t="shared" si="16"/>
        <v>-</v>
      </c>
      <c r="W85" s="876" t="str">
        <f>IFERROR(_xlfn.RANK.EQ(V85,$V$37:$V$215,0)+COUNTIF(V$37:V85,V85)-1,"-")</f>
        <v>-</v>
      </c>
      <c r="X85" s="876"/>
      <c r="Y85" s="828" t="str">
        <f t="shared" si="17"/>
        <v>-</v>
      </c>
      <c r="Z85" s="828" t="str">
        <f t="shared" si="18"/>
        <v>-</v>
      </c>
      <c r="AA85" s="828" t="str">
        <f t="shared" si="19"/>
        <v>-</v>
      </c>
      <c r="AB85" s="446" t="str">
        <f t="shared" si="20"/>
        <v>-</v>
      </c>
      <c r="AC85" s="876" t="str">
        <f>IFERROR(_xlfn.RANK.EQ(AB85,$AB$37:AB$215,0)+COUNTIF(AB$37:AB85,AB85)-1,"-")</f>
        <v>-</v>
      </c>
      <c r="AD85" s="1005"/>
      <c r="AE85" s="1001" t="str">
        <f t="shared" si="21"/>
        <v>-</v>
      </c>
      <c r="AF85" s="1001" t="str">
        <f t="shared" si="22"/>
        <v>-</v>
      </c>
      <c r="AG85" s="1002" t="str">
        <f>IFERROR(LARGE($AB85:$AB$215,N85),"-")</f>
        <v>-</v>
      </c>
    </row>
    <row r="86" spans="1:33" ht="24.75" customHeight="1">
      <c r="A86" s="833" t="s">
        <v>604</v>
      </c>
      <c r="B86" s="831" t="s">
        <v>608</v>
      </c>
      <c r="C86" s="832" t="s">
        <v>184</v>
      </c>
      <c r="D86" s="831" t="s">
        <v>695</v>
      </c>
      <c r="E86" s="832" t="s">
        <v>284</v>
      </c>
      <c r="F86" s="834" t="s">
        <v>145</v>
      </c>
      <c r="G86" s="835" t="s">
        <v>145</v>
      </c>
      <c r="H86" s="835" t="s">
        <v>145</v>
      </c>
      <c r="I86" s="835" t="s">
        <v>145</v>
      </c>
      <c r="J86" s="835" t="s">
        <v>145</v>
      </c>
      <c r="N86" s="346">
        <v>50</v>
      </c>
      <c r="O86" s="346" t="s">
        <v>312</v>
      </c>
      <c r="P86" s="446" t="str">
        <f t="shared" si="12"/>
        <v>-</v>
      </c>
      <c r="Q86" s="876" t="str">
        <f>IFERROR(_xlfn.RANK.EQ(P86,$P$37:$P$215,0)+COUNTIF(P$37:P86,P86)-1,"-")</f>
        <v>-</v>
      </c>
      <c r="R86" s="876"/>
      <c r="S86" s="828" t="str">
        <f t="shared" si="13"/>
        <v>-</v>
      </c>
      <c r="T86" s="828" t="str">
        <f t="shared" si="14"/>
        <v>-</v>
      </c>
      <c r="U86" s="828" t="str">
        <f t="shared" si="15"/>
        <v>-</v>
      </c>
      <c r="V86" s="446" t="str">
        <f t="shared" si="16"/>
        <v>-</v>
      </c>
      <c r="W86" s="876" t="str">
        <f>IFERROR(_xlfn.RANK.EQ(V86,$V$37:$V$215,0)+COUNTIF(V$37:V86,V86)-1,"-")</f>
        <v>-</v>
      </c>
      <c r="X86" s="876"/>
      <c r="Y86" s="828" t="str">
        <f t="shared" si="17"/>
        <v>-</v>
      </c>
      <c r="Z86" s="828" t="str">
        <f t="shared" si="18"/>
        <v>-</v>
      </c>
      <c r="AA86" s="828" t="str">
        <f t="shared" si="19"/>
        <v>-</v>
      </c>
      <c r="AB86" s="446" t="str">
        <f t="shared" si="20"/>
        <v>-</v>
      </c>
      <c r="AC86" s="876" t="str">
        <f>IFERROR(_xlfn.RANK.EQ(AB86,$AB$37:AB$215,0)+COUNTIF(AB$37:AB86,AB86)-1,"-")</f>
        <v>-</v>
      </c>
      <c r="AD86" s="1005"/>
      <c r="AE86" s="1001" t="str">
        <f t="shared" si="21"/>
        <v>-</v>
      </c>
      <c r="AF86" s="1001" t="str">
        <f t="shared" si="22"/>
        <v>-</v>
      </c>
      <c r="AG86" s="1002" t="str">
        <f>IFERROR(LARGE($AB86:$AB$215,N86),"-")</f>
        <v>-</v>
      </c>
    </row>
    <row r="87" spans="1:33" ht="24.75" customHeight="1">
      <c r="A87" s="833" t="s">
        <v>604</v>
      </c>
      <c r="B87" s="831" t="s">
        <v>608</v>
      </c>
      <c r="C87" s="832" t="s">
        <v>184</v>
      </c>
      <c r="D87" s="831" t="s">
        <v>696</v>
      </c>
      <c r="E87" s="832" t="s">
        <v>236</v>
      </c>
      <c r="F87" s="834" t="s">
        <v>145</v>
      </c>
      <c r="G87" s="835" t="s">
        <v>145</v>
      </c>
      <c r="H87" s="835" t="s">
        <v>145</v>
      </c>
      <c r="I87" s="835" t="s">
        <v>145</v>
      </c>
      <c r="J87" s="835" t="s">
        <v>145</v>
      </c>
      <c r="N87" s="346">
        <v>51</v>
      </c>
      <c r="O87" s="346" t="s">
        <v>353</v>
      </c>
      <c r="P87" s="446" t="str">
        <f t="shared" si="12"/>
        <v>-</v>
      </c>
      <c r="Q87" s="876" t="str">
        <f>IFERROR(_xlfn.RANK.EQ(P87,$P$37:$P$215,0)+COUNTIF(P$37:P87,P87)-1,"-")</f>
        <v>-</v>
      </c>
      <c r="R87" s="876"/>
      <c r="S87" s="828" t="str">
        <f t="shared" si="13"/>
        <v>-</v>
      </c>
      <c r="T87" s="828" t="str">
        <f t="shared" si="14"/>
        <v>-</v>
      </c>
      <c r="U87" s="828" t="str">
        <f t="shared" si="15"/>
        <v>-</v>
      </c>
      <c r="V87" s="446" t="str">
        <f t="shared" si="16"/>
        <v>-</v>
      </c>
      <c r="W87" s="876" t="str">
        <f>IFERROR(_xlfn.RANK.EQ(V87,$V$37:$V$215,0)+COUNTIF(V$37:V87,V87)-1,"-")</f>
        <v>-</v>
      </c>
      <c r="X87" s="876"/>
      <c r="Y87" s="828" t="str">
        <f t="shared" si="17"/>
        <v>-</v>
      </c>
      <c r="Z87" s="828" t="str">
        <f t="shared" si="18"/>
        <v>-</v>
      </c>
      <c r="AA87" s="828" t="str">
        <f t="shared" si="19"/>
        <v>-</v>
      </c>
      <c r="AB87" s="446" t="str">
        <f t="shared" si="20"/>
        <v>-</v>
      </c>
      <c r="AC87" s="876" t="str">
        <f>IFERROR(_xlfn.RANK.EQ(AB87,$AB$37:AB$215,0)+COUNTIF(AB$37:AB87,AB87)-1,"-")</f>
        <v>-</v>
      </c>
      <c r="AD87" s="1005"/>
      <c r="AE87" s="1001" t="str">
        <f t="shared" si="21"/>
        <v>-</v>
      </c>
      <c r="AF87" s="1001" t="str">
        <f t="shared" si="22"/>
        <v>-</v>
      </c>
      <c r="AG87" s="1002" t="str">
        <f>IFERROR(LARGE($AB87:$AB$215,N87),"-")</f>
        <v>-</v>
      </c>
    </row>
    <row r="88" spans="1:33" ht="24.75" customHeight="1">
      <c r="A88" s="833" t="s">
        <v>604</v>
      </c>
      <c r="B88" s="831" t="s">
        <v>608</v>
      </c>
      <c r="C88" s="832" t="s">
        <v>184</v>
      </c>
      <c r="D88" s="831" t="s">
        <v>697</v>
      </c>
      <c r="E88" s="832" t="s">
        <v>269</v>
      </c>
      <c r="F88" s="834" t="s">
        <v>1292</v>
      </c>
      <c r="G88" s="835" t="s">
        <v>145</v>
      </c>
      <c r="H88" s="835" t="s">
        <v>145</v>
      </c>
      <c r="I88" s="835" t="s">
        <v>145</v>
      </c>
      <c r="J88" s="835" t="s">
        <v>145</v>
      </c>
      <c r="N88" s="346">
        <v>52</v>
      </c>
      <c r="O88" s="346" t="s">
        <v>295</v>
      </c>
      <c r="P88" s="446" t="str">
        <f t="shared" si="12"/>
        <v>-</v>
      </c>
      <c r="Q88" s="876" t="str">
        <f>IFERROR(_xlfn.RANK.EQ(P88,$P$37:$P$215,0)+COUNTIF(P$37:P88,P88)-1,"-")</f>
        <v>-</v>
      </c>
      <c r="R88" s="876"/>
      <c r="S88" s="828" t="str">
        <f t="shared" si="13"/>
        <v>-</v>
      </c>
      <c r="T88" s="828" t="str">
        <f t="shared" si="14"/>
        <v>-</v>
      </c>
      <c r="U88" s="828" t="str">
        <f t="shared" si="15"/>
        <v>-</v>
      </c>
      <c r="V88" s="446" t="str">
        <f t="shared" si="16"/>
        <v>-</v>
      </c>
      <c r="W88" s="876" t="str">
        <f>IFERROR(_xlfn.RANK.EQ(V88,$V$37:$V$215,0)+COUNTIF(V$37:V88,V88)-1,"-")</f>
        <v>-</v>
      </c>
      <c r="X88" s="876"/>
      <c r="Y88" s="828" t="str">
        <f t="shared" si="17"/>
        <v>-</v>
      </c>
      <c r="Z88" s="828" t="str">
        <f t="shared" si="18"/>
        <v>-</v>
      </c>
      <c r="AA88" s="828" t="str">
        <f t="shared" si="19"/>
        <v>-</v>
      </c>
      <c r="AB88" s="446" t="str">
        <f t="shared" si="20"/>
        <v>-</v>
      </c>
      <c r="AC88" s="876" t="str">
        <f>IFERROR(_xlfn.RANK.EQ(AB88,$AB$37:AB$215,0)+COUNTIF(AB$37:AB88,AB88)-1,"-")</f>
        <v>-</v>
      </c>
      <c r="AD88" s="1005"/>
      <c r="AE88" s="1001" t="str">
        <f t="shared" si="21"/>
        <v>-</v>
      </c>
      <c r="AF88" s="1001" t="str">
        <f t="shared" si="22"/>
        <v>-</v>
      </c>
      <c r="AG88" s="1002" t="str">
        <f>IFERROR(LARGE($AB88:$AB$215,N88),"-")</f>
        <v>-</v>
      </c>
    </row>
    <row r="89" spans="1:33" ht="24.75" customHeight="1">
      <c r="A89" s="833" t="s">
        <v>604</v>
      </c>
      <c r="B89" s="831" t="s">
        <v>608</v>
      </c>
      <c r="C89" s="832" t="s">
        <v>184</v>
      </c>
      <c r="D89" s="831" t="s">
        <v>698</v>
      </c>
      <c r="E89" s="832" t="s">
        <v>237</v>
      </c>
      <c r="F89" s="834" t="s">
        <v>145</v>
      </c>
      <c r="G89" s="835" t="s">
        <v>145</v>
      </c>
      <c r="H89" s="835" t="s">
        <v>145</v>
      </c>
      <c r="I89" s="835" t="s">
        <v>145</v>
      </c>
      <c r="J89" s="835" t="s">
        <v>145</v>
      </c>
      <c r="N89" s="346">
        <v>53</v>
      </c>
      <c r="O89" s="346" t="s">
        <v>278</v>
      </c>
      <c r="P89" s="446" t="str">
        <f t="shared" si="12"/>
        <v>-</v>
      </c>
      <c r="Q89" s="876" t="str">
        <f>IFERROR(_xlfn.RANK.EQ(P89,$P$37:$P$215,0)+COUNTIF(P$37:P89,P89)-1,"-")</f>
        <v>-</v>
      </c>
      <c r="R89" s="876"/>
      <c r="S89" s="828" t="str">
        <f t="shared" si="13"/>
        <v>-</v>
      </c>
      <c r="T89" s="828" t="str">
        <f t="shared" si="14"/>
        <v>-</v>
      </c>
      <c r="U89" s="828" t="str">
        <f t="shared" si="15"/>
        <v>-</v>
      </c>
      <c r="V89" s="446" t="str">
        <f t="shared" si="16"/>
        <v>-</v>
      </c>
      <c r="W89" s="876" t="str">
        <f>IFERROR(_xlfn.RANK.EQ(V89,$V$37:$V$215,0)+COUNTIF(V$37:V89,V89)-1,"-")</f>
        <v>-</v>
      </c>
      <c r="X89" s="876"/>
      <c r="Y89" s="828" t="str">
        <f t="shared" si="17"/>
        <v>-</v>
      </c>
      <c r="Z89" s="828" t="str">
        <f t="shared" si="18"/>
        <v>-</v>
      </c>
      <c r="AA89" s="828" t="str">
        <f t="shared" si="19"/>
        <v>-</v>
      </c>
      <c r="AB89" s="446" t="str">
        <f t="shared" si="20"/>
        <v>-</v>
      </c>
      <c r="AC89" s="876" t="str">
        <f>IFERROR(_xlfn.RANK.EQ(AB89,$AB$37:AB$215,0)+COUNTIF(AB$37:AB89,AB89)-1,"-")</f>
        <v>-</v>
      </c>
      <c r="AD89" s="1005"/>
      <c r="AE89" s="1001" t="str">
        <f t="shared" si="21"/>
        <v>-</v>
      </c>
      <c r="AF89" s="1001" t="str">
        <f t="shared" si="22"/>
        <v>-</v>
      </c>
      <c r="AG89" s="1002" t="str">
        <f>IFERROR(LARGE($AB89:$AB$215,N89),"-")</f>
        <v>-</v>
      </c>
    </row>
    <row r="90" spans="1:33" ht="24.75" customHeight="1">
      <c r="A90" s="833" t="s">
        <v>604</v>
      </c>
      <c r="B90" s="831" t="s">
        <v>608</v>
      </c>
      <c r="C90" s="832" t="s">
        <v>184</v>
      </c>
      <c r="D90" s="831" t="s">
        <v>699</v>
      </c>
      <c r="E90" s="832" t="s">
        <v>265</v>
      </c>
      <c r="F90" s="834" t="s">
        <v>145</v>
      </c>
      <c r="G90" s="835" t="s">
        <v>145</v>
      </c>
      <c r="H90" s="835" t="s">
        <v>145</v>
      </c>
      <c r="I90" s="835" t="s">
        <v>145</v>
      </c>
      <c r="J90" s="835" t="s">
        <v>145</v>
      </c>
      <c r="N90" s="346">
        <v>54</v>
      </c>
      <c r="O90" s="346" t="s">
        <v>358</v>
      </c>
      <c r="P90" s="446" t="str">
        <f t="shared" si="12"/>
        <v>-</v>
      </c>
      <c r="Q90" s="876" t="str">
        <f>IFERROR(_xlfn.RANK.EQ(P90,$P$37:$P$215,0)+COUNTIF(P$37:P90,P90)-1,"-")</f>
        <v>-</v>
      </c>
      <c r="R90" s="876"/>
      <c r="S90" s="828" t="str">
        <f t="shared" si="13"/>
        <v>-</v>
      </c>
      <c r="T90" s="828" t="str">
        <f t="shared" si="14"/>
        <v>-</v>
      </c>
      <c r="U90" s="828" t="str">
        <f t="shared" si="15"/>
        <v>-</v>
      </c>
      <c r="V90" s="446" t="str">
        <f t="shared" si="16"/>
        <v>-</v>
      </c>
      <c r="W90" s="876" t="str">
        <f>IFERROR(_xlfn.RANK.EQ(V90,$V$37:$V$215,0)+COUNTIF(V$37:V90,V90)-1,"-")</f>
        <v>-</v>
      </c>
      <c r="X90" s="876"/>
      <c r="Y90" s="828" t="str">
        <f t="shared" si="17"/>
        <v>-</v>
      </c>
      <c r="Z90" s="828" t="str">
        <f t="shared" si="18"/>
        <v>-</v>
      </c>
      <c r="AA90" s="828" t="str">
        <f t="shared" si="19"/>
        <v>-</v>
      </c>
      <c r="AB90" s="446" t="str">
        <f t="shared" si="20"/>
        <v>-</v>
      </c>
      <c r="AC90" s="876" t="str">
        <f>IFERROR(_xlfn.RANK.EQ(AB90,$AB$37:AB$215,0)+COUNTIF(AB$37:AB90,AB90)-1,"-")</f>
        <v>-</v>
      </c>
      <c r="AD90" s="1005"/>
      <c r="AE90" s="1001" t="str">
        <f t="shared" si="21"/>
        <v>-</v>
      </c>
      <c r="AF90" s="1001" t="str">
        <f t="shared" si="22"/>
        <v>-</v>
      </c>
      <c r="AG90" s="1002" t="str">
        <f>IFERROR(LARGE($AB90:$AB$215,N90),"-")</f>
        <v>-</v>
      </c>
    </row>
    <row r="91" spans="1:33" ht="24.75" customHeight="1">
      <c r="A91" s="833" t="s">
        <v>604</v>
      </c>
      <c r="B91" s="831" t="s">
        <v>608</v>
      </c>
      <c r="C91" s="832" t="s">
        <v>184</v>
      </c>
      <c r="D91" s="831" t="s">
        <v>700</v>
      </c>
      <c r="E91" s="832" t="s">
        <v>239</v>
      </c>
      <c r="F91" s="834" t="s">
        <v>145</v>
      </c>
      <c r="G91" s="835" t="s">
        <v>145</v>
      </c>
      <c r="H91" s="835" t="s">
        <v>145</v>
      </c>
      <c r="I91" s="835" t="s">
        <v>145</v>
      </c>
      <c r="J91" s="835" t="s">
        <v>145</v>
      </c>
      <c r="N91" s="346">
        <v>55</v>
      </c>
      <c r="O91" s="346" t="s">
        <v>364</v>
      </c>
      <c r="P91" s="446" t="str">
        <f t="shared" si="12"/>
        <v>-</v>
      </c>
      <c r="Q91" s="876" t="str">
        <f>IFERROR(_xlfn.RANK.EQ(P91,$P$37:$P$215,0)+COUNTIF(P$37:P91,P91)-1,"-")</f>
        <v>-</v>
      </c>
      <c r="R91" s="876"/>
      <c r="S91" s="828" t="str">
        <f t="shared" si="13"/>
        <v>-</v>
      </c>
      <c r="T91" s="828" t="str">
        <f t="shared" si="14"/>
        <v>-</v>
      </c>
      <c r="U91" s="828" t="str">
        <f t="shared" si="15"/>
        <v>-</v>
      </c>
      <c r="V91" s="446" t="str">
        <f t="shared" si="16"/>
        <v>-</v>
      </c>
      <c r="W91" s="876" t="str">
        <f>IFERROR(_xlfn.RANK.EQ(V91,$V$37:$V$215,0)+COUNTIF(V$37:V91,V91)-1,"-")</f>
        <v>-</v>
      </c>
      <c r="X91" s="876"/>
      <c r="Y91" s="828" t="str">
        <f t="shared" si="17"/>
        <v>-</v>
      </c>
      <c r="Z91" s="828" t="str">
        <f t="shared" si="18"/>
        <v>-</v>
      </c>
      <c r="AA91" s="828" t="str">
        <f t="shared" si="19"/>
        <v>-</v>
      </c>
      <c r="AB91" s="446" t="str">
        <f t="shared" si="20"/>
        <v>-</v>
      </c>
      <c r="AC91" s="876" t="str">
        <f>IFERROR(_xlfn.RANK.EQ(AB91,$AB$37:AB$215,0)+COUNTIF(AB$37:AB91,AB91)-1,"-")</f>
        <v>-</v>
      </c>
      <c r="AD91" s="1005"/>
      <c r="AE91" s="1001" t="str">
        <f t="shared" si="21"/>
        <v>-</v>
      </c>
      <c r="AF91" s="1001" t="str">
        <f t="shared" si="22"/>
        <v>-</v>
      </c>
      <c r="AG91" s="1002" t="str">
        <f>IFERROR(LARGE($AB91:$AB$215,N91),"-")</f>
        <v>-</v>
      </c>
    </row>
    <row r="92" spans="1:33" ht="24.75" customHeight="1">
      <c r="A92" s="833" t="s">
        <v>604</v>
      </c>
      <c r="B92" s="831" t="s">
        <v>608</v>
      </c>
      <c r="C92" s="832" t="s">
        <v>184</v>
      </c>
      <c r="D92" s="831" t="s">
        <v>701</v>
      </c>
      <c r="E92" s="832" t="s">
        <v>213</v>
      </c>
      <c r="F92" s="834" t="s">
        <v>145</v>
      </c>
      <c r="G92" s="835" t="s">
        <v>145</v>
      </c>
      <c r="H92" s="835" t="s">
        <v>145</v>
      </c>
      <c r="I92" s="835" t="s">
        <v>145</v>
      </c>
      <c r="J92" s="835" t="s">
        <v>145</v>
      </c>
      <c r="N92" s="346">
        <v>56</v>
      </c>
      <c r="O92" s="346" t="s">
        <v>272</v>
      </c>
      <c r="P92" s="446" t="str">
        <f t="shared" si="12"/>
        <v>-</v>
      </c>
      <c r="Q92" s="876" t="str">
        <f>IFERROR(_xlfn.RANK.EQ(P92,$P$37:$P$215,0)+COUNTIF(P$37:P92,P92)-1,"-")</f>
        <v>-</v>
      </c>
      <c r="R92" s="876"/>
      <c r="S92" s="828" t="str">
        <f t="shared" si="13"/>
        <v>-</v>
      </c>
      <c r="T92" s="828" t="str">
        <f t="shared" si="14"/>
        <v>-</v>
      </c>
      <c r="U92" s="828" t="str">
        <f t="shared" si="15"/>
        <v>-</v>
      </c>
      <c r="V92" s="446" t="str">
        <f t="shared" si="16"/>
        <v>-</v>
      </c>
      <c r="W92" s="876" t="str">
        <f>IFERROR(_xlfn.RANK.EQ(V92,$V$37:$V$215,0)+COUNTIF(V$37:V92,V92)-1,"-")</f>
        <v>-</v>
      </c>
      <c r="X92" s="876"/>
      <c r="Y92" s="828" t="str">
        <f t="shared" si="17"/>
        <v>-</v>
      </c>
      <c r="Z92" s="828" t="str">
        <f t="shared" si="18"/>
        <v>-</v>
      </c>
      <c r="AA92" s="828" t="str">
        <f t="shared" si="19"/>
        <v>-</v>
      </c>
      <c r="AB92" s="446" t="str">
        <f t="shared" si="20"/>
        <v>-</v>
      </c>
      <c r="AC92" s="876" t="str">
        <f>IFERROR(_xlfn.RANK.EQ(AB92,$AB$37:AB$215,0)+COUNTIF(AB$37:AB92,AB92)-1,"-")</f>
        <v>-</v>
      </c>
      <c r="AD92" s="1005"/>
      <c r="AE92" s="1001" t="str">
        <f t="shared" si="21"/>
        <v>-</v>
      </c>
      <c r="AF92" s="1001" t="str">
        <f t="shared" si="22"/>
        <v>-</v>
      </c>
      <c r="AG92" s="1002" t="str">
        <f>IFERROR(LARGE($AB92:$AB$215,N92),"-")</f>
        <v>-</v>
      </c>
    </row>
    <row r="93" spans="1:33" ht="24.75" customHeight="1">
      <c r="A93" s="833" t="s">
        <v>604</v>
      </c>
      <c r="B93" s="831" t="s">
        <v>609</v>
      </c>
      <c r="C93" s="832" t="s">
        <v>185</v>
      </c>
      <c r="D93" s="831" t="s">
        <v>702</v>
      </c>
      <c r="E93" s="832" t="s">
        <v>199</v>
      </c>
      <c r="F93" s="834" t="s">
        <v>145</v>
      </c>
      <c r="G93" s="835" t="s">
        <v>145</v>
      </c>
      <c r="H93" s="835" t="s">
        <v>145</v>
      </c>
      <c r="I93" s="835" t="s">
        <v>145</v>
      </c>
      <c r="J93" s="835" t="s">
        <v>145</v>
      </c>
      <c r="N93" s="346">
        <v>57</v>
      </c>
      <c r="O93" s="346" t="s">
        <v>281</v>
      </c>
      <c r="P93" s="446" t="str">
        <f t="shared" si="12"/>
        <v>-</v>
      </c>
      <c r="Q93" s="876" t="str">
        <f>IFERROR(_xlfn.RANK.EQ(P93,$P$37:$P$215,0)+COUNTIF(P$37:P93,P93)-1,"-")</f>
        <v>-</v>
      </c>
      <c r="R93" s="876"/>
      <c r="S93" s="828" t="str">
        <f t="shared" si="13"/>
        <v>-</v>
      </c>
      <c r="T93" s="828" t="str">
        <f t="shared" si="14"/>
        <v>-</v>
      </c>
      <c r="U93" s="828" t="str">
        <f t="shared" si="15"/>
        <v>-</v>
      </c>
      <c r="V93" s="446" t="str">
        <f t="shared" si="16"/>
        <v>-</v>
      </c>
      <c r="W93" s="876" t="str">
        <f>IFERROR(_xlfn.RANK.EQ(V93,$V$37:$V$215,0)+COUNTIF(V$37:V93,V93)-1,"-")</f>
        <v>-</v>
      </c>
      <c r="X93" s="876"/>
      <c r="Y93" s="828" t="str">
        <f t="shared" si="17"/>
        <v>-</v>
      </c>
      <c r="Z93" s="828" t="str">
        <f t="shared" si="18"/>
        <v>-</v>
      </c>
      <c r="AA93" s="828" t="str">
        <f t="shared" si="19"/>
        <v>-</v>
      </c>
      <c r="AB93" s="446" t="str">
        <f t="shared" si="20"/>
        <v>-</v>
      </c>
      <c r="AC93" s="876" t="str">
        <f>IFERROR(_xlfn.RANK.EQ(AB93,$AB$37:AB$215,0)+COUNTIF(AB$37:AB93,AB93)-1,"-")</f>
        <v>-</v>
      </c>
      <c r="AD93" s="1005"/>
      <c r="AE93" s="1001" t="str">
        <f t="shared" si="21"/>
        <v>-</v>
      </c>
      <c r="AF93" s="1001" t="str">
        <f t="shared" si="22"/>
        <v>-</v>
      </c>
      <c r="AG93" s="1002" t="str">
        <f>IFERROR(LARGE($AB93:$AB$215,N93),"-")</f>
        <v>-</v>
      </c>
    </row>
    <row r="94" spans="1:33" ht="24.75" customHeight="1">
      <c r="A94" s="833" t="s">
        <v>604</v>
      </c>
      <c r="B94" s="831" t="s">
        <v>609</v>
      </c>
      <c r="C94" s="832" t="s">
        <v>185</v>
      </c>
      <c r="D94" s="831" t="s">
        <v>703</v>
      </c>
      <c r="E94" s="832" t="s">
        <v>217</v>
      </c>
      <c r="F94" s="834" t="s">
        <v>888</v>
      </c>
      <c r="G94" s="835" t="s">
        <v>888</v>
      </c>
      <c r="H94" s="835" t="s">
        <v>888</v>
      </c>
      <c r="I94" s="835" t="s">
        <v>888</v>
      </c>
      <c r="J94" s="835" t="s">
        <v>888</v>
      </c>
      <c r="N94" s="346">
        <v>58</v>
      </c>
      <c r="O94" s="346" t="s">
        <v>325</v>
      </c>
      <c r="P94" s="446" t="str">
        <f t="shared" si="12"/>
        <v>-</v>
      </c>
      <c r="Q94" s="876" t="str">
        <f>IFERROR(_xlfn.RANK.EQ(P94,$P$37:$P$215,0)+COUNTIF(P$37:P94,P94)-1,"-")</f>
        <v>-</v>
      </c>
      <c r="R94" s="876"/>
      <c r="S94" s="828" t="str">
        <f t="shared" si="13"/>
        <v>-</v>
      </c>
      <c r="T94" s="828" t="str">
        <f t="shared" si="14"/>
        <v>-</v>
      </c>
      <c r="U94" s="828" t="str">
        <f t="shared" si="15"/>
        <v>-</v>
      </c>
      <c r="V94" s="446" t="str">
        <f t="shared" si="16"/>
        <v>-</v>
      </c>
      <c r="W94" s="876" t="str">
        <f>IFERROR(_xlfn.RANK.EQ(V94,$V$37:$V$215,0)+COUNTIF(V$37:V94,V94)-1,"-")</f>
        <v>-</v>
      </c>
      <c r="X94" s="876"/>
      <c r="Y94" s="828" t="str">
        <f t="shared" si="17"/>
        <v>-</v>
      </c>
      <c r="Z94" s="828" t="str">
        <f t="shared" si="18"/>
        <v>-</v>
      </c>
      <c r="AA94" s="828" t="str">
        <f t="shared" si="19"/>
        <v>-</v>
      </c>
      <c r="AB94" s="446" t="str">
        <f t="shared" si="20"/>
        <v>-</v>
      </c>
      <c r="AC94" s="876" t="str">
        <f>IFERROR(_xlfn.RANK.EQ(AB94,$AB$37:AB$215,0)+COUNTIF(AB$37:AB94,AB94)-1,"-")</f>
        <v>-</v>
      </c>
      <c r="AD94" s="1005"/>
      <c r="AE94" s="1001" t="str">
        <f t="shared" si="21"/>
        <v>-</v>
      </c>
      <c r="AF94" s="1001" t="str">
        <f t="shared" si="22"/>
        <v>-</v>
      </c>
      <c r="AG94" s="1002" t="str">
        <f>IFERROR(LARGE($AB94:$AB$215,N94),"-")</f>
        <v>-</v>
      </c>
    </row>
    <row r="95" spans="1:33" ht="24.75" customHeight="1">
      <c r="A95" s="833" t="s">
        <v>604</v>
      </c>
      <c r="B95" s="831" t="s">
        <v>609</v>
      </c>
      <c r="C95" s="832" t="s">
        <v>185</v>
      </c>
      <c r="D95" s="831" t="s">
        <v>704</v>
      </c>
      <c r="E95" s="832" t="s">
        <v>228</v>
      </c>
      <c r="F95" s="834" t="s">
        <v>888</v>
      </c>
      <c r="G95" s="835" t="s">
        <v>888</v>
      </c>
      <c r="H95" s="835" t="s">
        <v>145</v>
      </c>
      <c r="I95" s="835" t="s">
        <v>888</v>
      </c>
      <c r="J95" s="835" t="s">
        <v>888</v>
      </c>
      <c r="N95" s="346">
        <v>59</v>
      </c>
      <c r="O95" s="346" t="s">
        <v>294</v>
      </c>
      <c r="P95" s="446" t="str">
        <f t="shared" si="12"/>
        <v>-</v>
      </c>
      <c r="Q95" s="876" t="str">
        <f>IFERROR(_xlfn.RANK.EQ(P95,$P$37:$P$215,0)+COUNTIF(P$37:P95,P95)-1,"-")</f>
        <v>-</v>
      </c>
      <c r="R95" s="876"/>
      <c r="S95" s="828" t="str">
        <f t="shared" si="13"/>
        <v>-</v>
      </c>
      <c r="T95" s="828" t="str">
        <f t="shared" si="14"/>
        <v>-</v>
      </c>
      <c r="U95" s="828" t="str">
        <f t="shared" si="15"/>
        <v>-</v>
      </c>
      <c r="V95" s="446" t="str">
        <f t="shared" si="16"/>
        <v>-</v>
      </c>
      <c r="W95" s="876" t="str">
        <f>IFERROR(_xlfn.RANK.EQ(V95,$V$37:$V$215,0)+COUNTIF(V$37:V95,V95)-1,"-")</f>
        <v>-</v>
      </c>
      <c r="X95" s="876"/>
      <c r="Y95" s="828" t="str">
        <f t="shared" si="17"/>
        <v>-</v>
      </c>
      <c r="Z95" s="828" t="str">
        <f t="shared" si="18"/>
        <v>-</v>
      </c>
      <c r="AA95" s="828" t="str">
        <f t="shared" si="19"/>
        <v>-</v>
      </c>
      <c r="AB95" s="446" t="str">
        <f t="shared" si="20"/>
        <v>-</v>
      </c>
      <c r="AC95" s="876" t="str">
        <f>IFERROR(_xlfn.RANK.EQ(AB95,$AB$37:AB$215,0)+COUNTIF(AB$37:AB95,AB95)-1,"-")</f>
        <v>-</v>
      </c>
      <c r="AD95" s="1005"/>
      <c r="AE95" s="1001" t="str">
        <f t="shared" si="21"/>
        <v>-</v>
      </c>
      <c r="AF95" s="1001" t="str">
        <f t="shared" si="22"/>
        <v>-</v>
      </c>
      <c r="AG95" s="1002" t="str">
        <f>IFERROR(LARGE($AB95:$AB$215,N95),"-")</f>
        <v>-</v>
      </c>
    </row>
    <row r="96" spans="1:33" ht="24.75" customHeight="1">
      <c r="A96" s="833" t="s">
        <v>604</v>
      </c>
      <c r="B96" s="831" t="s">
        <v>609</v>
      </c>
      <c r="C96" s="832" t="s">
        <v>185</v>
      </c>
      <c r="D96" s="831" t="s">
        <v>705</v>
      </c>
      <c r="E96" s="832" t="s">
        <v>250</v>
      </c>
      <c r="F96" s="834" t="s">
        <v>145</v>
      </c>
      <c r="G96" s="835" t="s">
        <v>145</v>
      </c>
      <c r="H96" s="835" t="s">
        <v>145</v>
      </c>
      <c r="I96" s="835" t="s">
        <v>145</v>
      </c>
      <c r="J96" s="835" t="s">
        <v>145</v>
      </c>
      <c r="N96" s="346">
        <v>60</v>
      </c>
      <c r="O96" s="346" t="s">
        <v>298</v>
      </c>
      <c r="P96" s="446" t="str">
        <f t="shared" si="12"/>
        <v>-</v>
      </c>
      <c r="Q96" s="876" t="str">
        <f>IFERROR(_xlfn.RANK.EQ(P96,$P$37:$P$215,0)+COUNTIF(P$37:P96,P96)-1,"-")</f>
        <v>-</v>
      </c>
      <c r="R96" s="876"/>
      <c r="S96" s="828" t="str">
        <f t="shared" si="13"/>
        <v>-</v>
      </c>
      <c r="T96" s="828" t="str">
        <f t="shared" si="14"/>
        <v>-</v>
      </c>
      <c r="U96" s="828" t="str">
        <f t="shared" si="15"/>
        <v>-</v>
      </c>
      <c r="V96" s="446" t="str">
        <f t="shared" si="16"/>
        <v>-</v>
      </c>
      <c r="W96" s="876" t="str">
        <f>IFERROR(_xlfn.RANK.EQ(V96,$V$37:$V$215,0)+COUNTIF(V$37:V96,V96)-1,"-")</f>
        <v>-</v>
      </c>
      <c r="X96" s="876"/>
      <c r="Y96" s="828" t="str">
        <f t="shared" si="17"/>
        <v>-</v>
      </c>
      <c r="Z96" s="828" t="str">
        <f t="shared" si="18"/>
        <v>-</v>
      </c>
      <c r="AA96" s="828" t="str">
        <f t="shared" si="19"/>
        <v>-</v>
      </c>
      <c r="AB96" s="446" t="str">
        <f t="shared" si="20"/>
        <v>-</v>
      </c>
      <c r="AC96" s="876" t="str">
        <f>IFERROR(_xlfn.RANK.EQ(AB96,$AB$37:AB$215,0)+COUNTIF(AB$37:AB96,AB96)-1,"-")</f>
        <v>-</v>
      </c>
      <c r="AD96" s="1005"/>
      <c r="AE96" s="1001" t="str">
        <f t="shared" si="21"/>
        <v>-</v>
      </c>
      <c r="AF96" s="1001" t="str">
        <f t="shared" si="22"/>
        <v>-</v>
      </c>
      <c r="AG96" s="1002" t="str">
        <f>IFERROR(LARGE($AB96:$AB$215,N96),"-")</f>
        <v>-</v>
      </c>
    </row>
    <row r="97" spans="1:33" ht="24.75" customHeight="1">
      <c r="A97" s="833" t="s">
        <v>604</v>
      </c>
      <c r="B97" s="831" t="s">
        <v>609</v>
      </c>
      <c r="C97" s="832" t="s">
        <v>185</v>
      </c>
      <c r="D97" s="831" t="s">
        <v>706</v>
      </c>
      <c r="E97" s="832" t="s">
        <v>224</v>
      </c>
      <c r="F97" s="834" t="s">
        <v>145</v>
      </c>
      <c r="G97" s="835" t="s">
        <v>145</v>
      </c>
      <c r="H97" s="835" t="s">
        <v>145</v>
      </c>
      <c r="I97" s="835" t="s">
        <v>145</v>
      </c>
      <c r="J97" s="835" t="s">
        <v>145</v>
      </c>
      <c r="N97" s="346">
        <v>61</v>
      </c>
      <c r="O97" s="346" t="s">
        <v>317</v>
      </c>
      <c r="P97" s="446" t="str">
        <f t="shared" si="12"/>
        <v>-</v>
      </c>
      <c r="Q97" s="876" t="str">
        <f>IFERROR(_xlfn.RANK.EQ(P97,$P$37:$P$215,0)+COUNTIF(P$37:P97,P97)-1,"-")</f>
        <v>-</v>
      </c>
      <c r="R97" s="876"/>
      <c r="S97" s="828" t="str">
        <f t="shared" si="13"/>
        <v>-</v>
      </c>
      <c r="T97" s="828" t="str">
        <f t="shared" si="14"/>
        <v>-</v>
      </c>
      <c r="U97" s="828" t="str">
        <f t="shared" si="15"/>
        <v>-</v>
      </c>
      <c r="V97" s="446" t="str">
        <f t="shared" si="16"/>
        <v>-</v>
      </c>
      <c r="W97" s="876" t="str">
        <f>IFERROR(_xlfn.RANK.EQ(V97,$V$37:$V$215,0)+COUNTIF(V$37:V97,V97)-1,"-")</f>
        <v>-</v>
      </c>
      <c r="X97" s="876"/>
      <c r="Y97" s="828" t="str">
        <f t="shared" si="17"/>
        <v>-</v>
      </c>
      <c r="Z97" s="828" t="str">
        <f t="shared" si="18"/>
        <v>-</v>
      </c>
      <c r="AA97" s="828" t="str">
        <f t="shared" si="19"/>
        <v>-</v>
      </c>
      <c r="AB97" s="446" t="str">
        <f t="shared" si="20"/>
        <v>-</v>
      </c>
      <c r="AC97" s="876" t="str">
        <f>IFERROR(_xlfn.RANK.EQ(AB97,$AB$37:AB$215,0)+COUNTIF(AB$37:AB97,AB97)-1,"-")</f>
        <v>-</v>
      </c>
      <c r="AD97" s="1005"/>
      <c r="AE97" s="1001" t="str">
        <f t="shared" si="21"/>
        <v>-</v>
      </c>
      <c r="AF97" s="1001" t="str">
        <f t="shared" si="22"/>
        <v>-</v>
      </c>
      <c r="AG97" s="1002" t="str">
        <f>IFERROR(LARGE($AB97:$AB$215,N97),"-")</f>
        <v>-</v>
      </c>
    </row>
    <row r="98" spans="1:33" ht="24.75" customHeight="1">
      <c r="A98" s="833" t="s">
        <v>604</v>
      </c>
      <c r="B98" s="831" t="s">
        <v>609</v>
      </c>
      <c r="C98" s="832" t="s">
        <v>185</v>
      </c>
      <c r="D98" s="831" t="s">
        <v>707</v>
      </c>
      <c r="E98" s="832" t="s">
        <v>248</v>
      </c>
      <c r="F98" s="834" t="s">
        <v>145</v>
      </c>
      <c r="G98" s="835" t="s">
        <v>145</v>
      </c>
      <c r="H98" s="835" t="s">
        <v>145</v>
      </c>
      <c r="I98" s="835" t="s">
        <v>145</v>
      </c>
      <c r="J98" s="835" t="s">
        <v>145</v>
      </c>
      <c r="N98" s="346">
        <v>62</v>
      </c>
      <c r="O98" s="346" t="s">
        <v>216</v>
      </c>
      <c r="P98" s="446" t="str">
        <f t="shared" si="12"/>
        <v>-</v>
      </c>
      <c r="Q98" s="876" t="str">
        <f>IFERROR(_xlfn.RANK.EQ(P98,$P$37:$P$215,0)+COUNTIF(P$37:P98,P98)-1,"-")</f>
        <v>-</v>
      </c>
      <c r="R98" s="876"/>
      <c r="S98" s="828" t="str">
        <f t="shared" si="13"/>
        <v>-</v>
      </c>
      <c r="T98" s="828" t="str">
        <f t="shared" si="14"/>
        <v>-</v>
      </c>
      <c r="U98" s="828" t="str">
        <f t="shared" si="15"/>
        <v>-</v>
      </c>
      <c r="V98" s="446" t="str">
        <f t="shared" si="16"/>
        <v>-</v>
      </c>
      <c r="W98" s="876" t="str">
        <f>IFERROR(_xlfn.RANK.EQ(V98,$V$37:$V$215,0)+COUNTIF(V$37:V98,V98)-1,"-")</f>
        <v>-</v>
      </c>
      <c r="X98" s="876"/>
      <c r="Y98" s="828" t="str">
        <f t="shared" si="17"/>
        <v>-</v>
      </c>
      <c r="Z98" s="828" t="str">
        <f t="shared" si="18"/>
        <v>-</v>
      </c>
      <c r="AA98" s="828" t="str">
        <f t="shared" si="19"/>
        <v>-</v>
      </c>
      <c r="AB98" s="446" t="str">
        <f t="shared" si="20"/>
        <v>-</v>
      </c>
      <c r="AC98" s="876" t="str">
        <f>IFERROR(_xlfn.RANK.EQ(AB98,$AB$37:AB$215,0)+COUNTIF(AB$37:AB98,AB98)-1,"-")</f>
        <v>-</v>
      </c>
      <c r="AD98" s="1005"/>
      <c r="AE98" s="1001" t="str">
        <f t="shared" si="21"/>
        <v>-</v>
      </c>
      <c r="AF98" s="1001" t="str">
        <f t="shared" si="22"/>
        <v>-</v>
      </c>
      <c r="AG98" s="1002" t="str">
        <f>IFERROR(LARGE($AB98:$AB$215,N98),"-")</f>
        <v>-</v>
      </c>
    </row>
    <row r="99" spans="1:33" ht="24.75" customHeight="1">
      <c r="A99" s="833" t="s">
        <v>604</v>
      </c>
      <c r="B99" s="831" t="s">
        <v>609</v>
      </c>
      <c r="C99" s="832" t="s">
        <v>185</v>
      </c>
      <c r="D99" s="831" t="s">
        <v>708</v>
      </c>
      <c r="E99" s="832" t="s">
        <v>244</v>
      </c>
      <c r="F99" s="834" t="s">
        <v>145</v>
      </c>
      <c r="G99" s="835" t="s">
        <v>145</v>
      </c>
      <c r="H99" s="835" t="s">
        <v>145</v>
      </c>
      <c r="I99" s="835" t="s">
        <v>145</v>
      </c>
      <c r="J99" s="835" t="s">
        <v>145</v>
      </c>
      <c r="N99" s="346">
        <v>63</v>
      </c>
      <c r="O99" s="346" t="s">
        <v>267</v>
      </c>
      <c r="P99" s="446" t="str">
        <f t="shared" si="12"/>
        <v>-</v>
      </c>
      <c r="Q99" s="876" t="str">
        <f>IFERROR(_xlfn.RANK.EQ(P99,$P$37:$P$215,0)+COUNTIF(P$37:P99,P99)-1,"-")</f>
        <v>-</v>
      </c>
      <c r="R99" s="876"/>
      <c r="S99" s="828" t="str">
        <f t="shared" si="13"/>
        <v>-</v>
      </c>
      <c r="T99" s="828" t="str">
        <f t="shared" si="14"/>
        <v>-</v>
      </c>
      <c r="U99" s="828" t="str">
        <f t="shared" si="15"/>
        <v>-</v>
      </c>
      <c r="V99" s="446" t="str">
        <f t="shared" si="16"/>
        <v>-</v>
      </c>
      <c r="W99" s="876" t="str">
        <f>IFERROR(_xlfn.RANK.EQ(V99,$V$37:$V$215,0)+COUNTIF(V$37:V99,V99)-1,"-")</f>
        <v>-</v>
      </c>
      <c r="X99" s="876"/>
      <c r="Y99" s="828" t="str">
        <f t="shared" si="17"/>
        <v>-</v>
      </c>
      <c r="Z99" s="828" t="str">
        <f t="shared" si="18"/>
        <v>-</v>
      </c>
      <c r="AA99" s="828" t="str">
        <f t="shared" si="19"/>
        <v>-</v>
      </c>
      <c r="AB99" s="446" t="str">
        <f t="shared" si="20"/>
        <v>-</v>
      </c>
      <c r="AC99" s="876" t="str">
        <f>IFERROR(_xlfn.RANK.EQ(AB99,$AB$37:AB$215,0)+COUNTIF(AB$37:AB99,AB99)-1,"-")</f>
        <v>-</v>
      </c>
      <c r="AD99" s="1005"/>
      <c r="AE99" s="1001" t="str">
        <f t="shared" si="21"/>
        <v>-</v>
      </c>
      <c r="AF99" s="1001" t="str">
        <f t="shared" si="22"/>
        <v>-</v>
      </c>
      <c r="AG99" s="1002" t="str">
        <f>IFERROR(LARGE($AB99:$AB$215,N99),"-")</f>
        <v>-</v>
      </c>
    </row>
    <row r="100" spans="1:33" ht="24.75" customHeight="1">
      <c r="A100" s="833" t="s">
        <v>604</v>
      </c>
      <c r="B100" s="831" t="s">
        <v>609</v>
      </c>
      <c r="C100" s="832" t="s">
        <v>185</v>
      </c>
      <c r="D100" s="831" t="s">
        <v>709</v>
      </c>
      <c r="E100" s="832" t="s">
        <v>276</v>
      </c>
      <c r="F100" s="834" t="s">
        <v>145</v>
      </c>
      <c r="G100" s="835" t="s">
        <v>145</v>
      </c>
      <c r="H100" s="835" t="s">
        <v>145</v>
      </c>
      <c r="I100" s="835" t="s">
        <v>145</v>
      </c>
      <c r="J100" s="835" t="s">
        <v>145</v>
      </c>
      <c r="N100" s="346">
        <v>64</v>
      </c>
      <c r="O100" s="346" t="s">
        <v>258</v>
      </c>
      <c r="P100" s="446" t="str">
        <f t="shared" si="12"/>
        <v>-</v>
      </c>
      <c r="Q100" s="876" t="str">
        <f>IFERROR(_xlfn.RANK.EQ(P100,$P$37:$P$215,0)+COUNTIF(P$37:P100,P100)-1,"-")</f>
        <v>-</v>
      </c>
      <c r="R100" s="876"/>
      <c r="S100" s="828" t="str">
        <f t="shared" si="13"/>
        <v>-</v>
      </c>
      <c r="T100" s="828" t="str">
        <f t="shared" si="14"/>
        <v>-</v>
      </c>
      <c r="U100" s="828" t="str">
        <f t="shared" si="15"/>
        <v>-</v>
      </c>
      <c r="V100" s="446" t="str">
        <f t="shared" si="16"/>
        <v>-</v>
      </c>
      <c r="W100" s="876" t="str">
        <f>IFERROR(_xlfn.RANK.EQ(V100,$V$37:$V$215,0)+COUNTIF(V$37:V100,V100)-1,"-")</f>
        <v>-</v>
      </c>
      <c r="X100" s="876"/>
      <c r="Y100" s="828" t="str">
        <f t="shared" si="17"/>
        <v>-</v>
      </c>
      <c r="Z100" s="828" t="str">
        <f t="shared" si="18"/>
        <v>-</v>
      </c>
      <c r="AA100" s="828" t="str">
        <f t="shared" si="19"/>
        <v>-</v>
      </c>
      <c r="AB100" s="446" t="str">
        <f t="shared" si="20"/>
        <v>-</v>
      </c>
      <c r="AC100" s="876" t="str">
        <f>IFERROR(_xlfn.RANK.EQ(AB100,$AB$37:AB$215,0)+COUNTIF(AB$37:AB100,AB100)-1,"-")</f>
        <v>-</v>
      </c>
      <c r="AD100" s="1005"/>
      <c r="AE100" s="1001" t="str">
        <f t="shared" si="21"/>
        <v>-</v>
      </c>
      <c r="AF100" s="1001" t="str">
        <f t="shared" si="22"/>
        <v>-</v>
      </c>
      <c r="AG100" s="1002" t="str">
        <f>IFERROR(LARGE($AB100:$AB$215,N100),"-")</f>
        <v>-</v>
      </c>
    </row>
    <row r="101" spans="1:33" ht="24.75" customHeight="1">
      <c r="A101" s="833" t="s">
        <v>604</v>
      </c>
      <c r="B101" s="831" t="s">
        <v>609</v>
      </c>
      <c r="C101" s="832" t="s">
        <v>185</v>
      </c>
      <c r="D101" s="831" t="s">
        <v>710</v>
      </c>
      <c r="E101" s="832" t="s">
        <v>296</v>
      </c>
      <c r="F101" s="834" t="s">
        <v>145</v>
      </c>
      <c r="G101" s="835" t="s">
        <v>145</v>
      </c>
      <c r="H101" s="835" t="s">
        <v>145</v>
      </c>
      <c r="I101" s="835" t="s">
        <v>145</v>
      </c>
      <c r="J101" s="835" t="s">
        <v>145</v>
      </c>
      <c r="N101" s="346">
        <v>65</v>
      </c>
      <c r="O101" s="346" t="s">
        <v>349</v>
      </c>
      <c r="P101" s="446" t="str">
        <f t="shared" si="12"/>
        <v>-</v>
      </c>
      <c r="Q101" s="876" t="str">
        <f>IFERROR(_xlfn.RANK.EQ(P101,$P$37:$P$215,0)+COUNTIF(P$37:P101,P101)-1,"-")</f>
        <v>-</v>
      </c>
      <c r="R101" s="876"/>
      <c r="S101" s="828" t="str">
        <f t="shared" si="13"/>
        <v>-</v>
      </c>
      <c r="T101" s="828" t="str">
        <f t="shared" si="14"/>
        <v>-</v>
      </c>
      <c r="U101" s="828" t="str">
        <f t="shared" si="15"/>
        <v>-</v>
      </c>
      <c r="V101" s="446" t="str">
        <f t="shared" si="16"/>
        <v>-</v>
      </c>
      <c r="W101" s="876" t="str">
        <f>IFERROR(_xlfn.RANK.EQ(V101,$V$37:$V$215,0)+COUNTIF(V$37:V101,V101)-1,"-")</f>
        <v>-</v>
      </c>
      <c r="X101" s="876"/>
      <c r="Y101" s="828" t="str">
        <f t="shared" si="17"/>
        <v>-</v>
      </c>
      <c r="Z101" s="828" t="str">
        <f t="shared" si="18"/>
        <v>-</v>
      </c>
      <c r="AA101" s="828" t="str">
        <f t="shared" si="19"/>
        <v>-</v>
      </c>
      <c r="AB101" s="446" t="str">
        <f t="shared" si="20"/>
        <v>-</v>
      </c>
      <c r="AC101" s="876" t="str">
        <f>IFERROR(_xlfn.RANK.EQ(AB101,$AB$37:AB$215,0)+COUNTIF(AB$37:AB101,AB101)-1,"-")</f>
        <v>-</v>
      </c>
      <c r="AD101" s="1005"/>
      <c r="AE101" s="1001" t="str">
        <f t="shared" si="21"/>
        <v>-</v>
      </c>
      <c r="AF101" s="1001" t="str">
        <f t="shared" si="22"/>
        <v>-</v>
      </c>
      <c r="AG101" s="1002" t="str">
        <f>IFERROR(LARGE($AB101:$AB$215,N101),"-")</f>
        <v>-</v>
      </c>
    </row>
    <row r="102" spans="1:33" ht="24.75" customHeight="1">
      <c r="A102" s="833" t="s">
        <v>604</v>
      </c>
      <c r="B102" s="831" t="s">
        <v>609</v>
      </c>
      <c r="C102" s="832" t="s">
        <v>185</v>
      </c>
      <c r="D102" s="831" t="s">
        <v>711</v>
      </c>
      <c r="E102" s="832" t="s">
        <v>261</v>
      </c>
      <c r="F102" s="834" t="s">
        <v>145</v>
      </c>
      <c r="G102" s="835" t="s">
        <v>145</v>
      </c>
      <c r="H102" s="835" t="s">
        <v>145</v>
      </c>
      <c r="I102" s="835" t="s">
        <v>145</v>
      </c>
      <c r="J102" s="835" t="s">
        <v>145</v>
      </c>
      <c r="N102" s="346">
        <v>66</v>
      </c>
      <c r="O102" s="346" t="s">
        <v>375</v>
      </c>
      <c r="P102" s="446" t="str">
        <f t="shared" ref="P102:P165" si="23">IFERROR(_xlfn.XLOOKUP(O102,$E$23:$E$201,$F$23:$F$201),"-")</f>
        <v>-</v>
      </c>
      <c r="Q102" s="876" t="str">
        <f>IFERROR(_xlfn.RANK.EQ(P102,$P$37:$P$215,0)+COUNTIF(P$37:P102,P102)-1,"-")</f>
        <v>-</v>
      </c>
      <c r="R102" s="876"/>
      <c r="S102" s="828" t="str">
        <f t="shared" ref="S102:S165" si="24">IFERROR(RANK(U102,$U$37:$U$215,0),"-")</f>
        <v>-</v>
      </c>
      <c r="T102" s="828" t="str">
        <f t="shared" ref="T102:T165" si="25">IFERROR(INDEX($O$37:$O$215,MATCH(N102,$Q$37:$Q$215,0)),"-")</f>
        <v>-</v>
      </c>
      <c r="U102" s="828" t="str">
        <f t="shared" ref="U102:U165" si="26">IFERROR(LARGE($P$37:$P$215,N102),"-")</f>
        <v>-</v>
      </c>
      <c r="V102" s="446" t="str">
        <f t="shared" ref="V102:V165" si="27">IFERROR(_xlfn.XLOOKUP(O102,$E$23:$E$201,$J$23:$J$201),"-")</f>
        <v>-</v>
      </c>
      <c r="W102" s="876" t="str">
        <f>IFERROR(_xlfn.RANK.EQ(V102,$V$37:$V$215,0)+COUNTIF(V$37:V102,V102)-1,"-")</f>
        <v>-</v>
      </c>
      <c r="X102" s="876"/>
      <c r="Y102" s="828" t="str">
        <f t="shared" ref="Y102:Y165" si="28">IFERROR(RANK(AA102,$AA$37:$AA$215,0),"-")</f>
        <v>-</v>
      </c>
      <c r="Z102" s="828" t="str">
        <f t="shared" ref="Z102:Z165" si="29">IFERROR(INDEX($O$37:$O$215,MATCH(N102,$W$37:$W$215,0)),"-")</f>
        <v>-</v>
      </c>
      <c r="AA102" s="828" t="str">
        <f t="shared" ref="AA102:AA165" si="30">IFERROR(LARGE($V$37:$V$215,N102),"-")</f>
        <v>-</v>
      </c>
      <c r="AB102" s="446" t="str">
        <f t="shared" ref="AB102:AB165" si="31">IFERROR(_xlfn.XLOOKUP(O102,$E$23:$E$201,$G$23:$G$201),"-")</f>
        <v>-</v>
      </c>
      <c r="AC102" s="876" t="str">
        <f>IFERROR(_xlfn.RANK.EQ(AB102,$AB$37:AB$215,0)+COUNTIF(AB$37:AB102,AB102)-1,"-")</f>
        <v>-</v>
      </c>
      <c r="AD102" s="1005"/>
      <c r="AE102" s="1001" t="str">
        <f t="shared" ref="AE102:AE165" si="32">IFERROR(RANK(AG102,$AG$37:$AG$215,0),"-")</f>
        <v>-</v>
      </c>
      <c r="AF102" s="1001" t="str">
        <f t="shared" ref="AF102:AF165" si="33">IFERROR(INDEX($O$37:$O$215,MATCH(N102,$AC$37:$AC$215,0)),"-")</f>
        <v>-</v>
      </c>
      <c r="AG102" s="1002" t="str">
        <f>IFERROR(LARGE($AB102:$AB$215,N102),"-")</f>
        <v>-</v>
      </c>
    </row>
    <row r="103" spans="1:33" ht="24.75" customHeight="1">
      <c r="A103" s="833" t="s">
        <v>604</v>
      </c>
      <c r="B103" s="831" t="s">
        <v>609</v>
      </c>
      <c r="C103" s="832" t="s">
        <v>185</v>
      </c>
      <c r="D103" s="831" t="s">
        <v>712</v>
      </c>
      <c r="E103" s="832" t="s">
        <v>253</v>
      </c>
      <c r="F103" s="834" t="s">
        <v>145</v>
      </c>
      <c r="G103" s="835" t="s">
        <v>145</v>
      </c>
      <c r="H103" s="835" t="s">
        <v>145</v>
      </c>
      <c r="I103" s="835" t="s">
        <v>145</v>
      </c>
      <c r="J103" s="835" t="s">
        <v>145</v>
      </c>
      <c r="N103" s="346">
        <v>67</v>
      </c>
      <c r="O103" s="346" t="s">
        <v>362</v>
      </c>
      <c r="P103" s="446" t="str">
        <f t="shared" si="23"/>
        <v>-</v>
      </c>
      <c r="Q103" s="876" t="str">
        <f>IFERROR(_xlfn.RANK.EQ(P103,$P$37:$P$215,0)+COUNTIF(P$37:P103,P103)-1,"-")</f>
        <v>-</v>
      </c>
      <c r="R103" s="876"/>
      <c r="S103" s="828" t="str">
        <f t="shared" si="24"/>
        <v>-</v>
      </c>
      <c r="T103" s="828" t="str">
        <f t="shared" si="25"/>
        <v>-</v>
      </c>
      <c r="U103" s="828" t="str">
        <f t="shared" si="26"/>
        <v>-</v>
      </c>
      <c r="V103" s="446" t="str">
        <f t="shared" si="27"/>
        <v>-</v>
      </c>
      <c r="W103" s="876" t="str">
        <f>IFERROR(_xlfn.RANK.EQ(V103,$V$37:$V$215,0)+COUNTIF(V$37:V103,V103)-1,"-")</f>
        <v>-</v>
      </c>
      <c r="X103" s="876"/>
      <c r="Y103" s="828" t="str">
        <f t="shared" si="28"/>
        <v>-</v>
      </c>
      <c r="Z103" s="828" t="str">
        <f t="shared" si="29"/>
        <v>-</v>
      </c>
      <c r="AA103" s="828" t="str">
        <f t="shared" si="30"/>
        <v>-</v>
      </c>
      <c r="AB103" s="446" t="str">
        <f t="shared" si="31"/>
        <v>-</v>
      </c>
      <c r="AC103" s="876" t="str">
        <f>IFERROR(_xlfn.RANK.EQ(AB103,$AB$37:AB$215,0)+COUNTIF(AB$37:AB103,AB103)-1,"-")</f>
        <v>-</v>
      </c>
      <c r="AD103" s="1005"/>
      <c r="AE103" s="1001" t="str">
        <f t="shared" si="32"/>
        <v>-</v>
      </c>
      <c r="AF103" s="1001" t="str">
        <f t="shared" si="33"/>
        <v>-</v>
      </c>
      <c r="AG103" s="1002" t="str">
        <f>IFERROR(LARGE($AB103:$AB$215,N103),"-")</f>
        <v>-</v>
      </c>
    </row>
    <row r="104" spans="1:33" ht="24.75" customHeight="1">
      <c r="A104" s="833" t="s">
        <v>604</v>
      </c>
      <c r="B104" s="831" t="s">
        <v>609</v>
      </c>
      <c r="C104" s="832" t="s">
        <v>185</v>
      </c>
      <c r="D104" s="831" t="s">
        <v>713</v>
      </c>
      <c r="E104" s="832" t="s">
        <v>238</v>
      </c>
      <c r="F104" s="834" t="s">
        <v>888</v>
      </c>
      <c r="G104" s="835" t="s">
        <v>888</v>
      </c>
      <c r="H104" s="835" t="s">
        <v>145</v>
      </c>
      <c r="I104" s="835" t="s">
        <v>888</v>
      </c>
      <c r="J104" s="835" t="s">
        <v>888</v>
      </c>
      <c r="N104" s="346">
        <v>68</v>
      </c>
      <c r="O104" s="346" t="s">
        <v>299</v>
      </c>
      <c r="P104" s="446" t="str">
        <f t="shared" si="23"/>
        <v>x</v>
      </c>
      <c r="Q104" s="876" t="str">
        <f>IFERROR(_xlfn.RANK.EQ(P104,$P$37:$P$215,0)+COUNTIF(P$37:P104,P104)-1,"-")</f>
        <v>-</v>
      </c>
      <c r="R104" s="876"/>
      <c r="S104" s="828" t="str">
        <f t="shared" si="24"/>
        <v>-</v>
      </c>
      <c r="T104" s="828" t="str">
        <f t="shared" si="25"/>
        <v>-</v>
      </c>
      <c r="U104" s="828" t="str">
        <f t="shared" si="26"/>
        <v>-</v>
      </c>
      <c r="V104" s="446" t="str">
        <f t="shared" si="27"/>
        <v>x</v>
      </c>
      <c r="W104" s="876" t="str">
        <f>IFERROR(_xlfn.RANK.EQ(V104,$V$37:$V$215,0)+COUNTIF(V$37:V104,V104)-1,"-")</f>
        <v>-</v>
      </c>
      <c r="X104" s="876"/>
      <c r="Y104" s="828" t="str">
        <f t="shared" si="28"/>
        <v>-</v>
      </c>
      <c r="Z104" s="828" t="str">
        <f t="shared" si="29"/>
        <v>-</v>
      </c>
      <c r="AA104" s="828" t="str">
        <f t="shared" si="30"/>
        <v>-</v>
      </c>
      <c r="AB104" s="446" t="str">
        <f t="shared" si="31"/>
        <v>x</v>
      </c>
      <c r="AC104" s="876" t="str">
        <f>IFERROR(_xlfn.RANK.EQ(AB104,$AB$37:AB$215,0)+COUNTIF(AB$37:AB104,AB104)-1,"-")</f>
        <v>-</v>
      </c>
      <c r="AD104" s="1005"/>
      <c r="AE104" s="1001" t="str">
        <f t="shared" si="32"/>
        <v>-</v>
      </c>
      <c r="AF104" s="1001" t="str">
        <f t="shared" si="33"/>
        <v>-</v>
      </c>
      <c r="AG104" s="1002" t="str">
        <f>IFERROR(LARGE($AB104:$AB$215,N104),"-")</f>
        <v>-</v>
      </c>
    </row>
    <row r="105" spans="1:33" ht="24.75" customHeight="1">
      <c r="A105" s="833" t="s">
        <v>604</v>
      </c>
      <c r="B105" s="831" t="s">
        <v>609</v>
      </c>
      <c r="C105" s="832" t="s">
        <v>185</v>
      </c>
      <c r="D105" s="831" t="s">
        <v>714</v>
      </c>
      <c r="E105" s="832" t="s">
        <v>263</v>
      </c>
      <c r="F105" s="834" t="s">
        <v>145</v>
      </c>
      <c r="G105" s="835" t="s">
        <v>145</v>
      </c>
      <c r="H105" s="835" t="s">
        <v>145</v>
      </c>
      <c r="I105" s="835" t="s">
        <v>145</v>
      </c>
      <c r="J105" s="835" t="s">
        <v>145</v>
      </c>
      <c r="N105" s="346">
        <v>69</v>
      </c>
      <c r="O105" s="346" t="s">
        <v>352</v>
      </c>
      <c r="P105" s="446" t="str">
        <f t="shared" si="23"/>
        <v>-</v>
      </c>
      <c r="Q105" s="876" t="str">
        <f>IFERROR(_xlfn.RANK.EQ(P105,$P$37:$P$215,0)+COUNTIF(P$37:P105,P105)-1,"-")</f>
        <v>-</v>
      </c>
      <c r="R105" s="876"/>
      <c r="S105" s="828" t="str">
        <f t="shared" si="24"/>
        <v>-</v>
      </c>
      <c r="T105" s="828" t="str">
        <f t="shared" si="25"/>
        <v>-</v>
      </c>
      <c r="U105" s="828" t="str">
        <f t="shared" si="26"/>
        <v>-</v>
      </c>
      <c r="V105" s="446" t="str">
        <f t="shared" si="27"/>
        <v>-</v>
      </c>
      <c r="W105" s="876" t="str">
        <f>IFERROR(_xlfn.RANK.EQ(V105,$V$37:$V$215,0)+COUNTIF(V$37:V105,V105)-1,"-")</f>
        <v>-</v>
      </c>
      <c r="X105" s="876"/>
      <c r="Y105" s="828" t="str">
        <f t="shared" si="28"/>
        <v>-</v>
      </c>
      <c r="Z105" s="828" t="str">
        <f t="shared" si="29"/>
        <v>-</v>
      </c>
      <c r="AA105" s="828" t="str">
        <f t="shared" si="30"/>
        <v>-</v>
      </c>
      <c r="AB105" s="446" t="str">
        <f t="shared" si="31"/>
        <v>-</v>
      </c>
      <c r="AC105" s="876" t="str">
        <f>IFERROR(_xlfn.RANK.EQ(AB105,$AB$37:AB$215,0)+COUNTIF(AB$37:AB105,AB105)-1,"-")</f>
        <v>-</v>
      </c>
      <c r="AD105" s="1005"/>
      <c r="AE105" s="1001" t="str">
        <f t="shared" si="32"/>
        <v>-</v>
      </c>
      <c r="AF105" s="1001" t="str">
        <f t="shared" si="33"/>
        <v>-</v>
      </c>
      <c r="AG105" s="1002" t="str">
        <f>IFERROR(LARGE($AB105:$AB$215,N105),"-")</f>
        <v>-</v>
      </c>
    </row>
    <row r="106" spans="1:33" ht="24.75" customHeight="1">
      <c r="A106" s="833" t="s">
        <v>604</v>
      </c>
      <c r="B106" s="831" t="s">
        <v>609</v>
      </c>
      <c r="C106" s="832" t="s">
        <v>185</v>
      </c>
      <c r="D106" s="831" t="s">
        <v>715</v>
      </c>
      <c r="E106" s="832" t="s">
        <v>285</v>
      </c>
      <c r="F106" s="834" t="s">
        <v>888</v>
      </c>
      <c r="G106" s="835" t="s">
        <v>888</v>
      </c>
      <c r="H106" s="835" t="s">
        <v>145</v>
      </c>
      <c r="I106" s="835" t="s">
        <v>888</v>
      </c>
      <c r="J106" s="835" t="s">
        <v>888</v>
      </c>
      <c r="N106" s="346">
        <v>70</v>
      </c>
      <c r="O106" s="346" t="s">
        <v>331</v>
      </c>
      <c r="P106" s="446" t="str">
        <f t="shared" si="23"/>
        <v>-</v>
      </c>
      <c r="Q106" s="876" t="str">
        <f>IFERROR(_xlfn.RANK.EQ(P106,$P$37:$P$215,0)+COUNTIF(P$37:P106,P106)-1,"-")</f>
        <v>-</v>
      </c>
      <c r="R106" s="876"/>
      <c r="S106" s="828" t="str">
        <f t="shared" si="24"/>
        <v>-</v>
      </c>
      <c r="T106" s="828" t="str">
        <f t="shared" si="25"/>
        <v>-</v>
      </c>
      <c r="U106" s="828" t="str">
        <f t="shared" si="26"/>
        <v>-</v>
      </c>
      <c r="V106" s="446" t="str">
        <f t="shared" si="27"/>
        <v>-</v>
      </c>
      <c r="W106" s="876" t="str">
        <f>IFERROR(_xlfn.RANK.EQ(V106,$V$37:$V$215,0)+COUNTIF(V$37:V106,V106)-1,"-")</f>
        <v>-</v>
      </c>
      <c r="X106" s="876"/>
      <c r="Y106" s="828" t="str">
        <f t="shared" si="28"/>
        <v>-</v>
      </c>
      <c r="Z106" s="828" t="str">
        <f t="shared" si="29"/>
        <v>-</v>
      </c>
      <c r="AA106" s="828" t="str">
        <f t="shared" si="30"/>
        <v>-</v>
      </c>
      <c r="AB106" s="446" t="str">
        <f t="shared" si="31"/>
        <v>-</v>
      </c>
      <c r="AC106" s="876" t="str">
        <f>IFERROR(_xlfn.RANK.EQ(AB106,$AB$37:AB$215,0)+COUNTIF(AB$37:AB106,AB106)-1,"-")</f>
        <v>-</v>
      </c>
      <c r="AD106" s="1005"/>
      <c r="AE106" s="1001" t="str">
        <f t="shared" si="32"/>
        <v>-</v>
      </c>
      <c r="AF106" s="1001" t="str">
        <f t="shared" si="33"/>
        <v>-</v>
      </c>
      <c r="AG106" s="1002" t="str">
        <f>IFERROR(LARGE($AB106:$AB$215,N106),"-")</f>
        <v>-</v>
      </c>
    </row>
    <row r="107" spans="1:33" ht="24.75" customHeight="1">
      <c r="A107" s="833" t="s">
        <v>604</v>
      </c>
      <c r="B107" s="831" t="s">
        <v>609</v>
      </c>
      <c r="C107" s="832" t="s">
        <v>185</v>
      </c>
      <c r="D107" s="831" t="s">
        <v>716</v>
      </c>
      <c r="E107" s="832" t="s">
        <v>229</v>
      </c>
      <c r="F107" s="834" t="s">
        <v>145</v>
      </c>
      <c r="G107" s="835" t="s">
        <v>145</v>
      </c>
      <c r="H107" s="835" t="s">
        <v>145</v>
      </c>
      <c r="I107" s="835" t="s">
        <v>145</v>
      </c>
      <c r="J107" s="835" t="s">
        <v>145</v>
      </c>
      <c r="N107" s="346">
        <v>71</v>
      </c>
      <c r="O107" s="346" t="s">
        <v>346</v>
      </c>
      <c r="P107" s="446" t="str">
        <f t="shared" si="23"/>
        <v>-</v>
      </c>
      <c r="Q107" s="876" t="str">
        <f>IFERROR(_xlfn.RANK.EQ(P107,$P$37:$P$215,0)+COUNTIF(P$37:P107,P107)-1,"-")</f>
        <v>-</v>
      </c>
      <c r="R107" s="876"/>
      <c r="S107" s="828" t="str">
        <f t="shared" si="24"/>
        <v>-</v>
      </c>
      <c r="T107" s="828" t="str">
        <f t="shared" si="25"/>
        <v>-</v>
      </c>
      <c r="U107" s="828" t="str">
        <f t="shared" si="26"/>
        <v>-</v>
      </c>
      <c r="V107" s="446" t="str">
        <f t="shared" si="27"/>
        <v>-</v>
      </c>
      <c r="W107" s="876" t="str">
        <f>IFERROR(_xlfn.RANK.EQ(V107,$V$37:$V$215,0)+COUNTIF(V$37:V107,V107)-1,"-")</f>
        <v>-</v>
      </c>
      <c r="X107" s="876"/>
      <c r="Y107" s="828" t="str">
        <f t="shared" si="28"/>
        <v>-</v>
      </c>
      <c r="Z107" s="828" t="str">
        <f t="shared" si="29"/>
        <v>-</v>
      </c>
      <c r="AA107" s="828" t="str">
        <f t="shared" si="30"/>
        <v>-</v>
      </c>
      <c r="AB107" s="446" t="str">
        <f t="shared" si="31"/>
        <v>-</v>
      </c>
      <c r="AC107" s="876" t="str">
        <f>IFERROR(_xlfn.RANK.EQ(AB107,$AB$37:AB$215,0)+COUNTIF(AB$37:AB107,AB107)-1,"-")</f>
        <v>-</v>
      </c>
      <c r="AD107" s="1005"/>
      <c r="AE107" s="1001" t="str">
        <f t="shared" si="32"/>
        <v>-</v>
      </c>
      <c r="AF107" s="1001" t="str">
        <f t="shared" si="33"/>
        <v>-</v>
      </c>
      <c r="AG107" s="1002" t="str">
        <f>IFERROR(LARGE($AB107:$AB$215,N107),"-")</f>
        <v>-</v>
      </c>
    </row>
    <row r="108" spans="1:33" ht="24.75" customHeight="1">
      <c r="A108" s="833" t="s">
        <v>604</v>
      </c>
      <c r="B108" s="831" t="s">
        <v>609</v>
      </c>
      <c r="C108" s="832" t="s">
        <v>185</v>
      </c>
      <c r="D108" s="831" t="s">
        <v>717</v>
      </c>
      <c r="E108" s="832" t="s">
        <v>357</v>
      </c>
      <c r="F108" s="834" t="s">
        <v>145</v>
      </c>
      <c r="G108" s="835" t="s">
        <v>145</v>
      </c>
      <c r="H108" s="835" t="s">
        <v>145</v>
      </c>
      <c r="I108" s="835" t="s">
        <v>145</v>
      </c>
      <c r="J108" s="835" t="s">
        <v>145</v>
      </c>
      <c r="N108" s="346">
        <v>72</v>
      </c>
      <c r="O108" s="346" t="s">
        <v>336</v>
      </c>
      <c r="P108" s="446" t="str">
        <f t="shared" si="23"/>
        <v>-</v>
      </c>
      <c r="Q108" s="876" t="str">
        <f>IFERROR(_xlfn.RANK.EQ(P108,$P$37:$P$215,0)+COUNTIF(P$37:P108,P108)-1,"-")</f>
        <v>-</v>
      </c>
      <c r="R108" s="876"/>
      <c r="S108" s="828" t="str">
        <f t="shared" si="24"/>
        <v>-</v>
      </c>
      <c r="T108" s="828" t="str">
        <f t="shared" si="25"/>
        <v>-</v>
      </c>
      <c r="U108" s="828" t="str">
        <f t="shared" si="26"/>
        <v>-</v>
      </c>
      <c r="V108" s="446" t="str">
        <f t="shared" si="27"/>
        <v>-</v>
      </c>
      <c r="W108" s="876" t="str">
        <f>IFERROR(_xlfn.RANK.EQ(V108,$V$37:$V$215,0)+COUNTIF(V$37:V108,V108)-1,"-")</f>
        <v>-</v>
      </c>
      <c r="X108" s="876"/>
      <c r="Y108" s="828" t="str">
        <f t="shared" si="28"/>
        <v>-</v>
      </c>
      <c r="Z108" s="828" t="str">
        <f t="shared" si="29"/>
        <v>-</v>
      </c>
      <c r="AA108" s="828" t="str">
        <f t="shared" si="30"/>
        <v>-</v>
      </c>
      <c r="AB108" s="446" t="str">
        <f t="shared" si="31"/>
        <v>-</v>
      </c>
      <c r="AC108" s="876" t="str">
        <f>IFERROR(_xlfn.RANK.EQ(AB108,$AB$37:AB$215,0)+COUNTIF(AB$37:AB108,AB108)-1,"-")</f>
        <v>-</v>
      </c>
      <c r="AD108" s="1005"/>
      <c r="AE108" s="1001" t="str">
        <f t="shared" si="32"/>
        <v>-</v>
      </c>
      <c r="AF108" s="1001" t="str">
        <f t="shared" si="33"/>
        <v>-</v>
      </c>
      <c r="AG108" s="1002" t="str">
        <f>IFERROR(LARGE($AB108:$AB$215,N108),"-")</f>
        <v>-</v>
      </c>
    </row>
    <row r="109" spans="1:33" ht="24.75" customHeight="1">
      <c r="A109" s="833" t="s">
        <v>604</v>
      </c>
      <c r="B109" s="831" t="s">
        <v>609</v>
      </c>
      <c r="C109" s="832" t="s">
        <v>185</v>
      </c>
      <c r="D109" s="831" t="s">
        <v>718</v>
      </c>
      <c r="E109" s="832" t="s">
        <v>251</v>
      </c>
      <c r="F109" s="834">
        <v>34</v>
      </c>
      <c r="G109" s="835">
        <v>278</v>
      </c>
      <c r="H109" s="835">
        <v>279</v>
      </c>
      <c r="I109" s="835">
        <v>276</v>
      </c>
      <c r="J109" s="835">
        <v>94</v>
      </c>
      <c r="N109" s="346">
        <v>73</v>
      </c>
      <c r="O109" s="346" t="s">
        <v>210</v>
      </c>
      <c r="P109" s="446">
        <f t="shared" si="23"/>
        <v>59</v>
      </c>
      <c r="Q109" s="876">
        <f>IFERROR(_xlfn.RANK.EQ(P109,$P$37:$P$215,0)+COUNTIF(P$37:P109,P109)-1,"-")</f>
        <v>5</v>
      </c>
      <c r="R109" s="876"/>
      <c r="S109" s="828" t="str">
        <f t="shared" si="24"/>
        <v>-</v>
      </c>
      <c r="T109" s="828" t="str">
        <f t="shared" si="25"/>
        <v>-</v>
      </c>
      <c r="U109" s="828" t="str">
        <f t="shared" si="26"/>
        <v>-</v>
      </c>
      <c r="V109" s="446">
        <f t="shared" si="27"/>
        <v>184</v>
      </c>
      <c r="W109" s="876">
        <f>IFERROR(_xlfn.RANK.EQ(V109,$V$37:$V$215,0)+COUNTIF(V$37:V109,V109)-1,"-")</f>
        <v>5</v>
      </c>
      <c r="X109" s="876"/>
      <c r="Y109" s="828" t="str">
        <f t="shared" si="28"/>
        <v>-</v>
      </c>
      <c r="Z109" s="828" t="str">
        <f t="shared" si="29"/>
        <v>-</v>
      </c>
      <c r="AA109" s="828" t="str">
        <f t="shared" si="30"/>
        <v>-</v>
      </c>
      <c r="AB109" s="446">
        <f t="shared" si="31"/>
        <v>313</v>
      </c>
      <c r="AC109" s="876">
        <f>IFERROR(_xlfn.RANK.EQ(AB109,$AB$37:AB$215,0)+COUNTIF(AB$37:AB109,AB109)-1,"-")</f>
        <v>2</v>
      </c>
      <c r="AD109" s="1005"/>
      <c r="AE109" s="1001" t="str">
        <f t="shared" si="32"/>
        <v>-</v>
      </c>
      <c r="AF109" s="1001" t="str">
        <f t="shared" si="33"/>
        <v>-</v>
      </c>
      <c r="AG109" s="1002" t="str">
        <f>IFERROR(LARGE($AB109:$AB$215,N109),"-")</f>
        <v>-</v>
      </c>
    </row>
    <row r="110" spans="1:33" ht="24.75" customHeight="1">
      <c r="A110" s="833" t="s">
        <v>604</v>
      </c>
      <c r="B110" s="831" t="s">
        <v>609</v>
      </c>
      <c r="C110" s="832" t="s">
        <v>185</v>
      </c>
      <c r="D110" s="831" t="s">
        <v>719</v>
      </c>
      <c r="E110" s="832" t="s">
        <v>247</v>
      </c>
      <c r="F110" s="834" t="s">
        <v>888</v>
      </c>
      <c r="G110" s="835" t="s">
        <v>888</v>
      </c>
      <c r="H110" s="835" t="s">
        <v>888</v>
      </c>
      <c r="I110" s="835" t="s">
        <v>888</v>
      </c>
      <c r="J110" s="835" t="s">
        <v>888</v>
      </c>
      <c r="N110" s="346">
        <v>74</v>
      </c>
      <c r="O110" s="346" t="s">
        <v>314</v>
      </c>
      <c r="P110" s="446" t="str">
        <f t="shared" si="23"/>
        <v>-</v>
      </c>
      <c r="Q110" s="876" t="str">
        <f>IFERROR(_xlfn.RANK.EQ(P110,$P$37:$P$215,0)+COUNTIF(P$37:P110,P110)-1,"-")</f>
        <v>-</v>
      </c>
      <c r="R110" s="876"/>
      <c r="S110" s="828" t="str">
        <f t="shared" si="24"/>
        <v>-</v>
      </c>
      <c r="T110" s="828" t="str">
        <f t="shared" si="25"/>
        <v>-</v>
      </c>
      <c r="U110" s="828" t="str">
        <f t="shared" si="26"/>
        <v>-</v>
      </c>
      <c r="V110" s="446" t="str">
        <f t="shared" si="27"/>
        <v>-</v>
      </c>
      <c r="W110" s="876" t="str">
        <f>IFERROR(_xlfn.RANK.EQ(V110,$V$37:$V$215,0)+COUNTIF(V$37:V110,V110)-1,"-")</f>
        <v>-</v>
      </c>
      <c r="X110" s="876"/>
      <c r="Y110" s="828" t="str">
        <f t="shared" si="28"/>
        <v>-</v>
      </c>
      <c r="Z110" s="828" t="str">
        <f t="shared" si="29"/>
        <v>-</v>
      </c>
      <c r="AA110" s="828" t="str">
        <f t="shared" si="30"/>
        <v>-</v>
      </c>
      <c r="AB110" s="446" t="str">
        <f t="shared" si="31"/>
        <v>-</v>
      </c>
      <c r="AC110" s="876" t="str">
        <f>IFERROR(_xlfn.RANK.EQ(AB110,$AB$37:AB$215,0)+COUNTIF(AB$37:AB110,AB110)-1,"-")</f>
        <v>-</v>
      </c>
      <c r="AD110" s="1005"/>
      <c r="AE110" s="1001" t="str">
        <f t="shared" si="32"/>
        <v>-</v>
      </c>
      <c r="AF110" s="1001" t="str">
        <f t="shared" si="33"/>
        <v>-</v>
      </c>
      <c r="AG110" s="1002" t="str">
        <f>IFERROR(LARGE($AB110:$AB$215,N110),"-")</f>
        <v>-</v>
      </c>
    </row>
    <row r="111" spans="1:33" ht="24.75" customHeight="1">
      <c r="A111" s="833" t="s">
        <v>604</v>
      </c>
      <c r="B111" s="831" t="s">
        <v>609</v>
      </c>
      <c r="C111" s="832" t="s">
        <v>185</v>
      </c>
      <c r="D111" s="831" t="s">
        <v>720</v>
      </c>
      <c r="E111" s="832" t="s">
        <v>290</v>
      </c>
      <c r="F111" s="834" t="s">
        <v>145</v>
      </c>
      <c r="G111" s="835" t="s">
        <v>145</v>
      </c>
      <c r="H111" s="835" t="s">
        <v>145</v>
      </c>
      <c r="I111" s="835" t="s">
        <v>145</v>
      </c>
      <c r="J111" s="835" t="s">
        <v>145</v>
      </c>
      <c r="N111" s="346">
        <v>75</v>
      </c>
      <c r="O111" s="346" t="s">
        <v>374</v>
      </c>
      <c r="P111" s="446" t="str">
        <f t="shared" si="23"/>
        <v>-</v>
      </c>
      <c r="Q111" s="876" t="str">
        <f>IFERROR(_xlfn.RANK.EQ(P111,$P$37:$P$215,0)+COUNTIF(P$37:P111,P111)-1,"-")</f>
        <v>-</v>
      </c>
      <c r="R111" s="876"/>
      <c r="S111" s="828" t="str">
        <f t="shared" si="24"/>
        <v>-</v>
      </c>
      <c r="T111" s="828" t="str">
        <f t="shared" si="25"/>
        <v>-</v>
      </c>
      <c r="U111" s="828" t="str">
        <f t="shared" si="26"/>
        <v>-</v>
      </c>
      <c r="V111" s="446" t="str">
        <f t="shared" si="27"/>
        <v>-</v>
      </c>
      <c r="W111" s="876" t="str">
        <f>IFERROR(_xlfn.RANK.EQ(V111,$V$37:$V$215,0)+COUNTIF(V$37:V111,V111)-1,"-")</f>
        <v>-</v>
      </c>
      <c r="X111" s="876"/>
      <c r="Y111" s="828" t="str">
        <f t="shared" si="28"/>
        <v>-</v>
      </c>
      <c r="Z111" s="828" t="str">
        <f t="shared" si="29"/>
        <v>-</v>
      </c>
      <c r="AA111" s="828" t="str">
        <f t="shared" si="30"/>
        <v>-</v>
      </c>
      <c r="AB111" s="446" t="str">
        <f t="shared" si="31"/>
        <v>-</v>
      </c>
      <c r="AC111" s="876" t="str">
        <f>IFERROR(_xlfn.RANK.EQ(AB111,$AB$37:AB$215,0)+COUNTIF(AB$37:AB111,AB111)-1,"-")</f>
        <v>-</v>
      </c>
      <c r="AD111" s="1005"/>
      <c r="AE111" s="1001" t="str">
        <f t="shared" si="32"/>
        <v>-</v>
      </c>
      <c r="AF111" s="1001" t="str">
        <f t="shared" si="33"/>
        <v>-</v>
      </c>
      <c r="AG111" s="1002" t="str">
        <f>IFERROR(LARGE($AB111:$AB$215,N111),"-")</f>
        <v>-</v>
      </c>
    </row>
    <row r="112" spans="1:33" ht="24.75" customHeight="1">
      <c r="A112" s="833" t="s">
        <v>604</v>
      </c>
      <c r="B112" s="831" t="s">
        <v>609</v>
      </c>
      <c r="C112" s="832" t="s">
        <v>185</v>
      </c>
      <c r="D112" s="831" t="s">
        <v>721</v>
      </c>
      <c r="E112" s="832" t="s">
        <v>256</v>
      </c>
      <c r="F112" s="834" t="s">
        <v>145</v>
      </c>
      <c r="G112" s="835" t="s">
        <v>145</v>
      </c>
      <c r="H112" s="835" t="s">
        <v>145</v>
      </c>
      <c r="I112" s="835" t="s">
        <v>145</v>
      </c>
      <c r="J112" s="835" t="s">
        <v>145</v>
      </c>
      <c r="N112" s="346">
        <v>76</v>
      </c>
      <c r="O112" s="346" t="s">
        <v>242</v>
      </c>
      <c r="P112" s="446" t="str">
        <f t="shared" si="23"/>
        <v>x</v>
      </c>
      <c r="Q112" s="876" t="str">
        <f>IFERROR(_xlfn.RANK.EQ(P112,$P$37:$P$215,0)+COUNTIF(P$37:P112,P112)-1,"-")</f>
        <v>-</v>
      </c>
      <c r="R112" s="876"/>
      <c r="S112" s="828" t="str">
        <f t="shared" si="24"/>
        <v>-</v>
      </c>
      <c r="T112" s="828" t="str">
        <f t="shared" si="25"/>
        <v>-</v>
      </c>
      <c r="U112" s="828" t="str">
        <f t="shared" si="26"/>
        <v>-</v>
      </c>
      <c r="V112" s="446" t="str">
        <f t="shared" si="27"/>
        <v>x</v>
      </c>
      <c r="W112" s="876" t="str">
        <f>IFERROR(_xlfn.RANK.EQ(V112,$V$37:$V$215,0)+COUNTIF(V$37:V112,V112)-1,"-")</f>
        <v>-</v>
      </c>
      <c r="X112" s="876"/>
      <c r="Y112" s="828" t="str">
        <f t="shared" si="28"/>
        <v>-</v>
      </c>
      <c r="Z112" s="828" t="str">
        <f t="shared" si="29"/>
        <v>-</v>
      </c>
      <c r="AA112" s="828" t="str">
        <f t="shared" si="30"/>
        <v>-</v>
      </c>
      <c r="AB112" s="446" t="str">
        <f t="shared" si="31"/>
        <v>x</v>
      </c>
      <c r="AC112" s="876" t="str">
        <f>IFERROR(_xlfn.RANK.EQ(AB112,$AB$37:AB$215,0)+COUNTIF(AB$37:AB112,AB112)-1,"-")</f>
        <v>-</v>
      </c>
      <c r="AD112" s="1005"/>
      <c r="AE112" s="1001" t="str">
        <f t="shared" si="32"/>
        <v>-</v>
      </c>
      <c r="AF112" s="1001" t="str">
        <f t="shared" si="33"/>
        <v>-</v>
      </c>
      <c r="AG112" s="1002" t="str">
        <f>IFERROR(LARGE($AB112:$AB$215,N112),"-")</f>
        <v>-</v>
      </c>
    </row>
    <row r="113" spans="1:33" ht="24.75" customHeight="1">
      <c r="A113" s="833" t="s">
        <v>604</v>
      </c>
      <c r="B113" s="831" t="s">
        <v>609</v>
      </c>
      <c r="C113" s="832" t="s">
        <v>185</v>
      </c>
      <c r="D113" s="831" t="s">
        <v>722</v>
      </c>
      <c r="E113" s="832" t="s">
        <v>234</v>
      </c>
      <c r="F113" s="834" t="s">
        <v>145</v>
      </c>
      <c r="G113" s="835" t="s">
        <v>145</v>
      </c>
      <c r="H113" s="835" t="s">
        <v>145</v>
      </c>
      <c r="I113" s="835" t="s">
        <v>145</v>
      </c>
      <c r="J113" s="835" t="s">
        <v>145</v>
      </c>
      <c r="N113" s="346">
        <v>77</v>
      </c>
      <c r="O113" s="346" t="s">
        <v>231</v>
      </c>
      <c r="P113" s="446">
        <f t="shared" si="23"/>
        <v>54</v>
      </c>
      <c r="Q113" s="876">
        <f>IFERROR(_xlfn.RANK.EQ(P113,$P$37:$P$215,0)+COUNTIF(P$37:P113,P113)-1,"-")</f>
        <v>6</v>
      </c>
      <c r="R113" s="876"/>
      <c r="S113" s="828" t="str">
        <f t="shared" si="24"/>
        <v>-</v>
      </c>
      <c r="T113" s="828" t="str">
        <f t="shared" si="25"/>
        <v>-</v>
      </c>
      <c r="U113" s="828" t="str">
        <f t="shared" si="26"/>
        <v>-</v>
      </c>
      <c r="V113" s="446">
        <f t="shared" si="27"/>
        <v>151</v>
      </c>
      <c r="W113" s="876">
        <f>IFERROR(_xlfn.RANK.EQ(V113,$V$37:$V$215,0)+COUNTIF(V$37:V113,V113)-1,"-")</f>
        <v>6</v>
      </c>
      <c r="X113" s="876"/>
      <c r="Y113" s="828" t="str">
        <f t="shared" si="28"/>
        <v>-</v>
      </c>
      <c r="Z113" s="828" t="str">
        <f t="shared" si="29"/>
        <v>-</v>
      </c>
      <c r="AA113" s="828" t="str">
        <f t="shared" si="30"/>
        <v>-</v>
      </c>
      <c r="AB113" s="446">
        <f t="shared" si="31"/>
        <v>280</v>
      </c>
      <c r="AC113" s="876">
        <f>IFERROR(_xlfn.RANK.EQ(AB113,$AB$37:AB$215,0)+COUNTIF(AB$37:AB113,AB113)-1,"-")</f>
        <v>5</v>
      </c>
      <c r="AD113" s="1005"/>
      <c r="AE113" s="1001" t="str">
        <f t="shared" si="32"/>
        <v>-</v>
      </c>
      <c r="AF113" s="1001" t="str">
        <f t="shared" si="33"/>
        <v>-</v>
      </c>
      <c r="AG113" s="1002" t="str">
        <f>IFERROR(LARGE($AB113:$AB$215,N113),"-")</f>
        <v>-</v>
      </c>
    </row>
    <row r="114" spans="1:33" ht="24.75" customHeight="1">
      <c r="A114" s="833" t="s">
        <v>604</v>
      </c>
      <c r="B114" s="831" t="s">
        <v>609</v>
      </c>
      <c r="C114" s="832" t="s">
        <v>185</v>
      </c>
      <c r="D114" s="831" t="s">
        <v>723</v>
      </c>
      <c r="E114" s="832" t="s">
        <v>255</v>
      </c>
      <c r="F114" s="834" t="s">
        <v>888</v>
      </c>
      <c r="G114" s="835" t="s">
        <v>888</v>
      </c>
      <c r="H114" s="835" t="s">
        <v>145</v>
      </c>
      <c r="I114" s="835" t="s">
        <v>888</v>
      </c>
      <c r="J114" s="835" t="s">
        <v>888</v>
      </c>
      <c r="N114" s="346">
        <v>78</v>
      </c>
      <c r="O114" s="346" t="s">
        <v>207</v>
      </c>
      <c r="P114" s="446" t="str">
        <f t="shared" si="23"/>
        <v>x</v>
      </c>
      <c r="Q114" s="876" t="str">
        <f>IFERROR(_xlfn.RANK.EQ(P114,$P$37:$P$215,0)+COUNTIF(P$37:P114,P114)-1,"-")</f>
        <v>-</v>
      </c>
      <c r="R114" s="876"/>
      <c r="S114" s="828" t="str">
        <f t="shared" si="24"/>
        <v>-</v>
      </c>
      <c r="T114" s="828" t="str">
        <f t="shared" si="25"/>
        <v>-</v>
      </c>
      <c r="U114" s="828" t="str">
        <f t="shared" si="26"/>
        <v>-</v>
      </c>
      <c r="V114" s="446" t="str">
        <f t="shared" si="27"/>
        <v>x</v>
      </c>
      <c r="W114" s="876" t="str">
        <f>IFERROR(_xlfn.RANK.EQ(V114,$V$37:$V$215,0)+COUNTIF(V$37:V114,V114)-1,"-")</f>
        <v>-</v>
      </c>
      <c r="X114" s="876"/>
      <c r="Y114" s="828" t="str">
        <f t="shared" si="28"/>
        <v>-</v>
      </c>
      <c r="Z114" s="828" t="str">
        <f t="shared" si="29"/>
        <v>-</v>
      </c>
      <c r="AA114" s="828" t="str">
        <f t="shared" si="30"/>
        <v>-</v>
      </c>
      <c r="AB114" s="446" t="str">
        <f t="shared" si="31"/>
        <v>x</v>
      </c>
      <c r="AC114" s="876" t="str">
        <f>IFERROR(_xlfn.RANK.EQ(AB114,$AB$37:AB$215,0)+COUNTIF(AB$37:AB114,AB114)-1,"-")</f>
        <v>-</v>
      </c>
      <c r="AD114" s="1005"/>
      <c r="AE114" s="1001" t="str">
        <f t="shared" si="32"/>
        <v>-</v>
      </c>
      <c r="AF114" s="1001" t="str">
        <f t="shared" si="33"/>
        <v>-</v>
      </c>
      <c r="AG114" s="1002" t="str">
        <f>IFERROR(LARGE($AB114:$AB$215,N114),"-")</f>
        <v>-</v>
      </c>
    </row>
    <row r="115" spans="1:33" ht="24.75" customHeight="1">
      <c r="A115" s="833" t="s">
        <v>604</v>
      </c>
      <c r="B115" s="831" t="s">
        <v>609</v>
      </c>
      <c r="C115" s="832" t="s">
        <v>185</v>
      </c>
      <c r="D115" s="831" t="s">
        <v>724</v>
      </c>
      <c r="E115" s="832" t="s">
        <v>200</v>
      </c>
      <c r="F115" s="834" t="s">
        <v>888</v>
      </c>
      <c r="G115" s="835" t="s">
        <v>888</v>
      </c>
      <c r="H115" s="835" t="s">
        <v>888</v>
      </c>
      <c r="I115" s="835" t="s">
        <v>145</v>
      </c>
      <c r="J115" s="835" t="s">
        <v>888</v>
      </c>
      <c r="N115" s="346">
        <v>79</v>
      </c>
      <c r="O115" s="346" t="s">
        <v>291</v>
      </c>
      <c r="P115" s="446" t="str">
        <f t="shared" si="23"/>
        <v>-</v>
      </c>
      <c r="Q115" s="876" t="str">
        <f>IFERROR(_xlfn.RANK.EQ(P115,$P$37:$P$215,0)+COUNTIF(P$37:P115,P115)-1,"-")</f>
        <v>-</v>
      </c>
      <c r="R115" s="876"/>
      <c r="S115" s="828" t="str">
        <f t="shared" si="24"/>
        <v>-</v>
      </c>
      <c r="T115" s="828" t="str">
        <f t="shared" si="25"/>
        <v>-</v>
      </c>
      <c r="U115" s="828" t="str">
        <f t="shared" si="26"/>
        <v>-</v>
      </c>
      <c r="V115" s="446" t="str">
        <f t="shared" si="27"/>
        <v>-</v>
      </c>
      <c r="W115" s="876" t="str">
        <f>IFERROR(_xlfn.RANK.EQ(V115,$V$37:$V$215,0)+COUNTIF(V$37:V115,V115)-1,"-")</f>
        <v>-</v>
      </c>
      <c r="X115" s="876"/>
      <c r="Y115" s="828" t="str">
        <f t="shared" si="28"/>
        <v>-</v>
      </c>
      <c r="Z115" s="828" t="str">
        <f t="shared" si="29"/>
        <v>-</v>
      </c>
      <c r="AA115" s="828" t="str">
        <f t="shared" si="30"/>
        <v>-</v>
      </c>
      <c r="AB115" s="446" t="str">
        <f t="shared" si="31"/>
        <v>-</v>
      </c>
      <c r="AC115" s="876" t="str">
        <f>IFERROR(_xlfn.RANK.EQ(AB115,$AB$37:AB$215,0)+COUNTIF(AB$37:AB115,AB115)-1,"-")</f>
        <v>-</v>
      </c>
      <c r="AD115" s="1005"/>
      <c r="AE115" s="1001" t="str">
        <f t="shared" si="32"/>
        <v>-</v>
      </c>
      <c r="AF115" s="1001" t="str">
        <f t="shared" si="33"/>
        <v>-</v>
      </c>
      <c r="AG115" s="1002" t="str">
        <f>IFERROR(LARGE($AB115:$AB$215,N115),"-")</f>
        <v>-</v>
      </c>
    </row>
    <row r="116" spans="1:33" ht="24.75" customHeight="1">
      <c r="A116" s="833" t="s">
        <v>604</v>
      </c>
      <c r="B116" s="831" t="s">
        <v>610</v>
      </c>
      <c r="C116" s="832" t="s">
        <v>192</v>
      </c>
      <c r="D116" s="831" t="s">
        <v>725</v>
      </c>
      <c r="E116" s="832" t="s">
        <v>319</v>
      </c>
      <c r="F116" s="834" t="s">
        <v>145</v>
      </c>
      <c r="G116" s="835" t="s">
        <v>145</v>
      </c>
      <c r="H116" s="835" t="s">
        <v>145</v>
      </c>
      <c r="I116" s="835" t="s">
        <v>145</v>
      </c>
      <c r="J116" s="835" t="s">
        <v>145</v>
      </c>
      <c r="N116" s="346">
        <v>80</v>
      </c>
      <c r="O116" s="346" t="s">
        <v>284</v>
      </c>
      <c r="P116" s="446" t="str">
        <f t="shared" si="23"/>
        <v>-</v>
      </c>
      <c r="Q116" s="876" t="str">
        <f>IFERROR(_xlfn.RANK.EQ(P116,$P$37:$P$215,0)+COUNTIF(P$37:P116,P116)-1,"-")</f>
        <v>-</v>
      </c>
      <c r="R116" s="876"/>
      <c r="S116" s="828" t="str">
        <f t="shared" si="24"/>
        <v>-</v>
      </c>
      <c r="T116" s="828" t="str">
        <f t="shared" si="25"/>
        <v>-</v>
      </c>
      <c r="U116" s="828" t="str">
        <f t="shared" si="26"/>
        <v>-</v>
      </c>
      <c r="V116" s="446" t="str">
        <f t="shared" si="27"/>
        <v>-</v>
      </c>
      <c r="W116" s="876" t="str">
        <f>IFERROR(_xlfn.RANK.EQ(V116,$V$37:$V$215,0)+COUNTIF(V$37:V116,V116)-1,"-")</f>
        <v>-</v>
      </c>
      <c r="X116" s="876"/>
      <c r="Y116" s="828" t="str">
        <f t="shared" si="28"/>
        <v>-</v>
      </c>
      <c r="Z116" s="828" t="str">
        <f t="shared" si="29"/>
        <v>-</v>
      </c>
      <c r="AA116" s="828" t="str">
        <f t="shared" si="30"/>
        <v>-</v>
      </c>
      <c r="AB116" s="446" t="str">
        <f t="shared" si="31"/>
        <v>-</v>
      </c>
      <c r="AC116" s="876" t="str">
        <f>IFERROR(_xlfn.RANK.EQ(AB116,$AB$37:AB$215,0)+COUNTIF(AB$37:AB116,AB116)-1,"-")</f>
        <v>-</v>
      </c>
      <c r="AD116" s="1005"/>
      <c r="AE116" s="1001" t="str">
        <f t="shared" si="32"/>
        <v>-</v>
      </c>
      <c r="AF116" s="1001" t="str">
        <f t="shared" si="33"/>
        <v>-</v>
      </c>
      <c r="AG116" s="1002" t="str">
        <f>IFERROR(LARGE($AB116:$AB$215,N116),"-")</f>
        <v>-</v>
      </c>
    </row>
    <row r="117" spans="1:33" ht="24.75" customHeight="1">
      <c r="A117" s="833" t="s">
        <v>604</v>
      </c>
      <c r="B117" s="831" t="s">
        <v>610</v>
      </c>
      <c r="C117" s="832" t="s">
        <v>192</v>
      </c>
      <c r="D117" s="831" t="s">
        <v>726</v>
      </c>
      <c r="E117" s="832" t="s">
        <v>330</v>
      </c>
      <c r="F117" s="834" t="s">
        <v>145</v>
      </c>
      <c r="G117" s="835" t="s">
        <v>145</v>
      </c>
      <c r="H117" s="835" t="s">
        <v>145</v>
      </c>
      <c r="I117" s="835" t="s">
        <v>145</v>
      </c>
      <c r="J117" s="835" t="s">
        <v>145</v>
      </c>
      <c r="N117" s="346">
        <v>81</v>
      </c>
      <c r="O117" s="346" t="s">
        <v>236</v>
      </c>
      <c r="P117" s="446" t="str">
        <f t="shared" si="23"/>
        <v>-</v>
      </c>
      <c r="Q117" s="876" t="str">
        <f>IFERROR(_xlfn.RANK.EQ(P117,$P$37:$P$215,0)+COUNTIF(P$37:P117,P117)-1,"-")</f>
        <v>-</v>
      </c>
      <c r="R117" s="876"/>
      <c r="S117" s="828" t="str">
        <f t="shared" si="24"/>
        <v>-</v>
      </c>
      <c r="T117" s="828" t="str">
        <f t="shared" si="25"/>
        <v>-</v>
      </c>
      <c r="U117" s="828" t="str">
        <f t="shared" si="26"/>
        <v>-</v>
      </c>
      <c r="V117" s="446" t="str">
        <f t="shared" si="27"/>
        <v>-</v>
      </c>
      <c r="W117" s="876" t="str">
        <f>IFERROR(_xlfn.RANK.EQ(V117,$V$37:$V$215,0)+COUNTIF(V$37:V117,V117)-1,"-")</f>
        <v>-</v>
      </c>
      <c r="X117" s="876"/>
      <c r="Y117" s="828" t="str">
        <f t="shared" si="28"/>
        <v>-</v>
      </c>
      <c r="Z117" s="828" t="str">
        <f t="shared" si="29"/>
        <v>-</v>
      </c>
      <c r="AA117" s="828" t="str">
        <f t="shared" si="30"/>
        <v>-</v>
      </c>
      <c r="AB117" s="446" t="str">
        <f t="shared" si="31"/>
        <v>-</v>
      </c>
      <c r="AC117" s="876" t="str">
        <f>IFERROR(_xlfn.RANK.EQ(AB117,$AB$37:AB$215,0)+COUNTIF(AB$37:AB117,AB117)-1,"-")</f>
        <v>-</v>
      </c>
      <c r="AD117" s="1005"/>
      <c r="AE117" s="1001" t="str">
        <f t="shared" si="32"/>
        <v>-</v>
      </c>
      <c r="AF117" s="1001" t="str">
        <f t="shared" si="33"/>
        <v>-</v>
      </c>
      <c r="AG117" s="1002" t="str">
        <f>IFERROR(LARGE($AB117:$AB$215,N117),"-")</f>
        <v>-</v>
      </c>
    </row>
    <row r="118" spans="1:33" ht="24.75" customHeight="1">
      <c r="A118" s="833" t="s">
        <v>604</v>
      </c>
      <c r="B118" s="831" t="s">
        <v>610</v>
      </c>
      <c r="C118" s="832" t="s">
        <v>192</v>
      </c>
      <c r="D118" s="831" t="s">
        <v>727</v>
      </c>
      <c r="E118" s="832" t="s">
        <v>310</v>
      </c>
      <c r="F118" s="834" t="s">
        <v>145</v>
      </c>
      <c r="G118" s="835" t="s">
        <v>145</v>
      </c>
      <c r="H118" s="835" t="s">
        <v>145</v>
      </c>
      <c r="I118" s="835" t="s">
        <v>145</v>
      </c>
      <c r="J118" s="835" t="s">
        <v>145</v>
      </c>
      <c r="N118" s="346">
        <v>82</v>
      </c>
      <c r="O118" s="346" t="s">
        <v>269</v>
      </c>
      <c r="P118" s="446" t="str">
        <f t="shared" si="23"/>
        <v>-</v>
      </c>
      <c r="Q118" s="876" t="str">
        <f>IFERROR(_xlfn.RANK.EQ(P118,$P$37:$P$215,0)+COUNTIF(P$37:P118,P118)-1,"-")</f>
        <v>-</v>
      </c>
      <c r="R118" s="876"/>
      <c r="S118" s="828" t="str">
        <f t="shared" si="24"/>
        <v>-</v>
      </c>
      <c r="T118" s="828" t="str">
        <f t="shared" si="25"/>
        <v>-</v>
      </c>
      <c r="U118" s="828" t="str">
        <f t="shared" si="26"/>
        <v>-</v>
      </c>
      <c r="V118" s="446" t="str">
        <f t="shared" si="27"/>
        <v>-</v>
      </c>
      <c r="W118" s="876" t="str">
        <f>IFERROR(_xlfn.RANK.EQ(V118,$V$37:$V$215,0)+COUNTIF(V$37:V118,V118)-1,"-")</f>
        <v>-</v>
      </c>
      <c r="X118" s="876"/>
      <c r="Y118" s="828" t="str">
        <f t="shared" si="28"/>
        <v>-</v>
      </c>
      <c r="Z118" s="828" t="str">
        <f t="shared" si="29"/>
        <v>-</v>
      </c>
      <c r="AA118" s="828" t="str">
        <f t="shared" si="30"/>
        <v>-</v>
      </c>
      <c r="AB118" s="446" t="str">
        <f t="shared" si="31"/>
        <v>-</v>
      </c>
      <c r="AC118" s="876" t="str">
        <f>IFERROR(_xlfn.RANK.EQ(AB118,$AB$37:AB$215,0)+COUNTIF(AB$37:AB118,AB118)-1,"-")</f>
        <v>-</v>
      </c>
      <c r="AD118" s="1005"/>
      <c r="AE118" s="1001" t="str">
        <f t="shared" si="32"/>
        <v>-</v>
      </c>
      <c r="AF118" s="1001" t="str">
        <f t="shared" si="33"/>
        <v>-</v>
      </c>
      <c r="AG118" s="1002" t="str">
        <f>IFERROR(LARGE($AB118:$AB$215,N118),"-")</f>
        <v>-</v>
      </c>
    </row>
    <row r="119" spans="1:33" ht="24.75" customHeight="1">
      <c r="A119" s="833" t="s">
        <v>604</v>
      </c>
      <c r="B119" s="831" t="s">
        <v>610</v>
      </c>
      <c r="C119" s="832" t="s">
        <v>192</v>
      </c>
      <c r="D119" s="831" t="s">
        <v>728</v>
      </c>
      <c r="E119" s="832" t="s">
        <v>282</v>
      </c>
      <c r="F119" s="834" t="s">
        <v>145</v>
      </c>
      <c r="G119" s="835" t="s">
        <v>145</v>
      </c>
      <c r="H119" s="835" t="s">
        <v>145</v>
      </c>
      <c r="I119" s="835" t="s">
        <v>145</v>
      </c>
      <c r="J119" s="835" t="s">
        <v>145</v>
      </c>
      <c r="N119" s="346">
        <v>83</v>
      </c>
      <c r="O119" s="346" t="s">
        <v>237</v>
      </c>
      <c r="P119" s="446" t="str">
        <f t="shared" si="23"/>
        <v>-</v>
      </c>
      <c r="Q119" s="876" t="str">
        <f>IFERROR(_xlfn.RANK.EQ(P119,$P$37:$P$215,0)+COUNTIF(P$37:P119,P119)-1,"-")</f>
        <v>-</v>
      </c>
      <c r="R119" s="876"/>
      <c r="S119" s="828" t="str">
        <f t="shared" si="24"/>
        <v>-</v>
      </c>
      <c r="T119" s="828" t="str">
        <f t="shared" si="25"/>
        <v>-</v>
      </c>
      <c r="U119" s="828" t="str">
        <f t="shared" si="26"/>
        <v>-</v>
      </c>
      <c r="V119" s="446" t="str">
        <f t="shared" si="27"/>
        <v>-</v>
      </c>
      <c r="W119" s="876" t="str">
        <f>IFERROR(_xlfn.RANK.EQ(V119,$V$37:$V$215,0)+COUNTIF(V$37:V119,V119)-1,"-")</f>
        <v>-</v>
      </c>
      <c r="X119" s="876"/>
      <c r="Y119" s="828" t="str">
        <f t="shared" si="28"/>
        <v>-</v>
      </c>
      <c r="Z119" s="828" t="str">
        <f t="shared" si="29"/>
        <v>-</v>
      </c>
      <c r="AA119" s="828" t="str">
        <f t="shared" si="30"/>
        <v>-</v>
      </c>
      <c r="AB119" s="446" t="str">
        <f t="shared" si="31"/>
        <v>-</v>
      </c>
      <c r="AC119" s="876" t="str">
        <f>IFERROR(_xlfn.RANK.EQ(AB119,$AB$37:AB$215,0)+COUNTIF(AB$37:AB119,AB119)-1,"-")</f>
        <v>-</v>
      </c>
      <c r="AD119" s="1005"/>
      <c r="AE119" s="1001" t="str">
        <f t="shared" si="32"/>
        <v>-</v>
      </c>
      <c r="AF119" s="1001" t="str">
        <f t="shared" si="33"/>
        <v>-</v>
      </c>
      <c r="AG119" s="1002" t="str">
        <f>IFERROR(LARGE($AB119:$AB$215,N119),"-")</f>
        <v>-</v>
      </c>
    </row>
    <row r="120" spans="1:33" ht="24.75" customHeight="1">
      <c r="A120" s="833" t="s">
        <v>604</v>
      </c>
      <c r="B120" s="831" t="s">
        <v>610</v>
      </c>
      <c r="C120" s="832" t="s">
        <v>192</v>
      </c>
      <c r="D120" s="831" t="s">
        <v>729</v>
      </c>
      <c r="E120" s="832" t="s">
        <v>318</v>
      </c>
      <c r="F120" s="834" t="s">
        <v>145</v>
      </c>
      <c r="G120" s="835" t="s">
        <v>145</v>
      </c>
      <c r="H120" s="835" t="s">
        <v>145</v>
      </c>
      <c r="I120" s="835" t="s">
        <v>145</v>
      </c>
      <c r="J120" s="835" t="s">
        <v>145</v>
      </c>
      <c r="N120" s="346">
        <v>84</v>
      </c>
      <c r="O120" s="346" t="s">
        <v>265</v>
      </c>
      <c r="P120" s="446" t="str">
        <f t="shared" si="23"/>
        <v>-</v>
      </c>
      <c r="Q120" s="876" t="str">
        <f>IFERROR(_xlfn.RANK.EQ(P120,$P$37:$P$215,0)+COUNTIF(P$37:P120,P120)-1,"-")</f>
        <v>-</v>
      </c>
      <c r="R120" s="876"/>
      <c r="S120" s="828" t="str">
        <f t="shared" si="24"/>
        <v>-</v>
      </c>
      <c r="T120" s="828" t="str">
        <f t="shared" si="25"/>
        <v>-</v>
      </c>
      <c r="U120" s="828" t="str">
        <f t="shared" si="26"/>
        <v>-</v>
      </c>
      <c r="V120" s="446" t="str">
        <f t="shared" si="27"/>
        <v>-</v>
      </c>
      <c r="W120" s="876" t="str">
        <f>IFERROR(_xlfn.RANK.EQ(V120,$V$37:$V$215,0)+COUNTIF(V$37:V120,V120)-1,"-")</f>
        <v>-</v>
      </c>
      <c r="X120" s="876"/>
      <c r="Y120" s="828" t="str">
        <f t="shared" si="28"/>
        <v>-</v>
      </c>
      <c r="Z120" s="828" t="str">
        <f t="shared" si="29"/>
        <v>-</v>
      </c>
      <c r="AA120" s="828" t="str">
        <f t="shared" si="30"/>
        <v>-</v>
      </c>
      <c r="AB120" s="446" t="str">
        <f t="shared" si="31"/>
        <v>-</v>
      </c>
      <c r="AC120" s="876" t="str">
        <f>IFERROR(_xlfn.RANK.EQ(AB120,$AB$37:AB$215,0)+COUNTIF(AB$37:AB120,AB120)-1,"-")</f>
        <v>-</v>
      </c>
      <c r="AD120" s="1005"/>
      <c r="AE120" s="1001" t="str">
        <f t="shared" si="32"/>
        <v>-</v>
      </c>
      <c r="AF120" s="1001" t="str">
        <f t="shared" si="33"/>
        <v>-</v>
      </c>
      <c r="AG120" s="1002" t="str">
        <f>IFERROR(LARGE($AB120:$AB$215,N120),"-")</f>
        <v>-</v>
      </c>
    </row>
    <row r="121" spans="1:33" ht="24.75" customHeight="1">
      <c r="A121" s="833" t="s">
        <v>604</v>
      </c>
      <c r="B121" s="831" t="s">
        <v>610</v>
      </c>
      <c r="C121" s="832" t="s">
        <v>192</v>
      </c>
      <c r="D121" s="831" t="s">
        <v>730</v>
      </c>
      <c r="E121" s="832" t="s">
        <v>327</v>
      </c>
      <c r="F121" s="834" t="s">
        <v>145</v>
      </c>
      <c r="G121" s="835" t="s">
        <v>145</v>
      </c>
      <c r="H121" s="835" t="s">
        <v>145</v>
      </c>
      <c r="I121" s="835" t="s">
        <v>145</v>
      </c>
      <c r="J121" s="835" t="s">
        <v>145</v>
      </c>
      <c r="N121" s="346">
        <v>85</v>
      </c>
      <c r="O121" s="346" t="s">
        <v>239</v>
      </c>
      <c r="P121" s="446" t="str">
        <f t="shared" si="23"/>
        <v>-</v>
      </c>
      <c r="Q121" s="876" t="str">
        <f>IFERROR(_xlfn.RANK.EQ(P121,$P$37:$P$215,0)+COUNTIF(P$37:P121,P121)-1,"-")</f>
        <v>-</v>
      </c>
      <c r="R121" s="876"/>
      <c r="S121" s="828" t="str">
        <f t="shared" si="24"/>
        <v>-</v>
      </c>
      <c r="T121" s="828" t="str">
        <f t="shared" si="25"/>
        <v>-</v>
      </c>
      <c r="U121" s="828" t="str">
        <f t="shared" si="26"/>
        <v>-</v>
      </c>
      <c r="V121" s="446" t="str">
        <f t="shared" si="27"/>
        <v>-</v>
      </c>
      <c r="W121" s="876" t="str">
        <f>IFERROR(_xlfn.RANK.EQ(V121,$V$37:$V$215,0)+COUNTIF(V$37:V121,V121)-1,"-")</f>
        <v>-</v>
      </c>
      <c r="X121" s="876"/>
      <c r="Y121" s="828" t="str">
        <f t="shared" si="28"/>
        <v>-</v>
      </c>
      <c r="Z121" s="828" t="str">
        <f t="shared" si="29"/>
        <v>-</v>
      </c>
      <c r="AA121" s="828" t="str">
        <f t="shared" si="30"/>
        <v>-</v>
      </c>
      <c r="AB121" s="446" t="str">
        <f t="shared" si="31"/>
        <v>-</v>
      </c>
      <c r="AC121" s="876" t="str">
        <f>IFERROR(_xlfn.RANK.EQ(AB121,$AB$37:AB$215,0)+COUNTIF(AB$37:AB121,AB121)-1,"-")</f>
        <v>-</v>
      </c>
      <c r="AD121" s="1005"/>
      <c r="AE121" s="1001" t="str">
        <f t="shared" si="32"/>
        <v>-</v>
      </c>
      <c r="AF121" s="1001" t="str">
        <f t="shared" si="33"/>
        <v>-</v>
      </c>
      <c r="AG121" s="1002" t="str">
        <f>IFERROR(LARGE($AB121:$AB$215,N121),"-")</f>
        <v>-</v>
      </c>
    </row>
    <row r="122" spans="1:33" ht="24.75" customHeight="1">
      <c r="A122" s="833" t="s">
        <v>604</v>
      </c>
      <c r="B122" s="831" t="s">
        <v>610</v>
      </c>
      <c r="C122" s="832" t="s">
        <v>192</v>
      </c>
      <c r="D122" s="831" t="s">
        <v>731</v>
      </c>
      <c r="E122" s="832" t="s">
        <v>270</v>
      </c>
      <c r="F122" s="834" t="s">
        <v>145</v>
      </c>
      <c r="G122" s="835" t="s">
        <v>145</v>
      </c>
      <c r="H122" s="835" t="s">
        <v>145</v>
      </c>
      <c r="I122" s="835" t="s">
        <v>145</v>
      </c>
      <c r="J122" s="835" t="s">
        <v>145</v>
      </c>
      <c r="N122" s="346">
        <v>86</v>
      </c>
      <c r="O122" s="346" t="s">
        <v>213</v>
      </c>
      <c r="P122" s="446" t="str">
        <f t="shared" si="23"/>
        <v>-</v>
      </c>
      <c r="Q122" s="876" t="str">
        <f>IFERROR(_xlfn.RANK.EQ(P122,$P$37:$P$215,0)+COUNTIF(P$37:P122,P122)-1,"-")</f>
        <v>-</v>
      </c>
      <c r="R122" s="876"/>
      <c r="S122" s="828" t="str">
        <f t="shared" si="24"/>
        <v>-</v>
      </c>
      <c r="T122" s="828" t="str">
        <f t="shared" si="25"/>
        <v>-</v>
      </c>
      <c r="U122" s="828" t="str">
        <f t="shared" si="26"/>
        <v>-</v>
      </c>
      <c r="V122" s="446" t="str">
        <f t="shared" si="27"/>
        <v>-</v>
      </c>
      <c r="W122" s="876" t="str">
        <f>IFERROR(_xlfn.RANK.EQ(V122,$V$37:$V$215,0)+COUNTIF(V$37:V122,V122)-1,"-")</f>
        <v>-</v>
      </c>
      <c r="X122" s="876"/>
      <c r="Y122" s="828" t="str">
        <f t="shared" si="28"/>
        <v>-</v>
      </c>
      <c r="Z122" s="828" t="str">
        <f t="shared" si="29"/>
        <v>-</v>
      </c>
      <c r="AA122" s="828" t="str">
        <f t="shared" si="30"/>
        <v>-</v>
      </c>
      <c r="AB122" s="446" t="str">
        <f t="shared" si="31"/>
        <v>-</v>
      </c>
      <c r="AC122" s="876" t="str">
        <f>IFERROR(_xlfn.RANK.EQ(AB122,$AB$37:AB$215,0)+COUNTIF(AB$37:AB122,AB122)-1,"-")</f>
        <v>-</v>
      </c>
      <c r="AD122" s="1005"/>
      <c r="AE122" s="1001" t="str">
        <f t="shared" si="32"/>
        <v>-</v>
      </c>
      <c r="AF122" s="1001" t="str">
        <f t="shared" si="33"/>
        <v>-</v>
      </c>
      <c r="AG122" s="1002" t="str">
        <f>IFERROR(LARGE($AB122:$AB$215,N122),"-")</f>
        <v>-</v>
      </c>
    </row>
    <row r="123" spans="1:33" ht="24.75" customHeight="1">
      <c r="A123" s="833" t="s">
        <v>604</v>
      </c>
      <c r="B123" s="831" t="s">
        <v>610</v>
      </c>
      <c r="C123" s="832" t="s">
        <v>192</v>
      </c>
      <c r="D123" s="831" t="s">
        <v>732</v>
      </c>
      <c r="E123" s="832" t="s">
        <v>305</v>
      </c>
      <c r="F123" s="834" t="s">
        <v>145</v>
      </c>
      <c r="G123" s="835" t="s">
        <v>145</v>
      </c>
      <c r="H123" s="835" t="s">
        <v>145</v>
      </c>
      <c r="I123" s="835" t="s">
        <v>145</v>
      </c>
      <c r="J123" s="835" t="s">
        <v>145</v>
      </c>
      <c r="N123" s="346">
        <v>87</v>
      </c>
      <c r="O123" s="346" t="s">
        <v>224</v>
      </c>
      <c r="P123" s="446" t="str">
        <f t="shared" si="23"/>
        <v>-</v>
      </c>
      <c r="Q123" s="876" t="str">
        <f>IFERROR(_xlfn.RANK.EQ(P123,$P$37:$P$215,0)+COUNTIF(P$37:P123,P123)-1,"-")</f>
        <v>-</v>
      </c>
      <c r="R123" s="876"/>
      <c r="S123" s="828" t="str">
        <f t="shared" si="24"/>
        <v>-</v>
      </c>
      <c r="T123" s="828" t="str">
        <f t="shared" si="25"/>
        <v>-</v>
      </c>
      <c r="U123" s="828" t="str">
        <f t="shared" si="26"/>
        <v>-</v>
      </c>
      <c r="V123" s="446" t="str">
        <f t="shared" si="27"/>
        <v>-</v>
      </c>
      <c r="W123" s="876" t="str">
        <f>IFERROR(_xlfn.RANK.EQ(V123,$V$37:$V$215,0)+COUNTIF(V$37:V123,V123)-1,"-")</f>
        <v>-</v>
      </c>
      <c r="X123" s="876"/>
      <c r="Y123" s="828" t="str">
        <f t="shared" si="28"/>
        <v>-</v>
      </c>
      <c r="Z123" s="828" t="str">
        <f t="shared" si="29"/>
        <v>-</v>
      </c>
      <c r="AA123" s="828" t="str">
        <f t="shared" si="30"/>
        <v>-</v>
      </c>
      <c r="AB123" s="446" t="str">
        <f t="shared" si="31"/>
        <v>-</v>
      </c>
      <c r="AC123" s="876" t="str">
        <f>IFERROR(_xlfn.RANK.EQ(AB123,$AB$37:AB$215,0)+COUNTIF(AB$37:AB123,AB123)-1,"-")</f>
        <v>-</v>
      </c>
      <c r="AD123" s="1005"/>
      <c r="AE123" s="1001" t="str">
        <f t="shared" si="32"/>
        <v>-</v>
      </c>
      <c r="AF123" s="1001" t="str">
        <f t="shared" si="33"/>
        <v>-</v>
      </c>
      <c r="AG123" s="1002" t="str">
        <f>IFERROR(LARGE($AB123:$AB$215,N123),"-")</f>
        <v>-</v>
      </c>
    </row>
    <row r="124" spans="1:33" ht="24.75" customHeight="1">
      <c r="A124" s="833" t="s">
        <v>604</v>
      </c>
      <c r="B124" s="831" t="s">
        <v>612</v>
      </c>
      <c r="C124" s="832" t="s">
        <v>196</v>
      </c>
      <c r="D124" s="831" t="s">
        <v>733</v>
      </c>
      <c r="E124" s="832" t="s">
        <v>259</v>
      </c>
      <c r="F124" s="834" t="s">
        <v>145</v>
      </c>
      <c r="G124" s="835" t="s">
        <v>145</v>
      </c>
      <c r="H124" s="835" t="s">
        <v>145</v>
      </c>
      <c r="I124" s="835" t="s">
        <v>145</v>
      </c>
      <c r="J124" s="835" t="s">
        <v>145</v>
      </c>
      <c r="N124" s="346">
        <v>88</v>
      </c>
      <c r="O124" s="346" t="s">
        <v>248</v>
      </c>
      <c r="P124" s="446" t="str">
        <f t="shared" si="23"/>
        <v>-</v>
      </c>
      <c r="Q124" s="876" t="str">
        <f>IFERROR(_xlfn.RANK.EQ(P124,$P$37:$P$215,0)+COUNTIF(P$37:P124,P124)-1,"-")</f>
        <v>-</v>
      </c>
      <c r="R124" s="876"/>
      <c r="S124" s="828" t="str">
        <f t="shared" si="24"/>
        <v>-</v>
      </c>
      <c r="T124" s="828" t="str">
        <f t="shared" si="25"/>
        <v>-</v>
      </c>
      <c r="U124" s="828" t="str">
        <f t="shared" si="26"/>
        <v>-</v>
      </c>
      <c r="V124" s="446" t="str">
        <f t="shared" si="27"/>
        <v>-</v>
      </c>
      <c r="W124" s="876" t="str">
        <f>IFERROR(_xlfn.RANK.EQ(V124,$V$37:$V$215,0)+COUNTIF(V$37:V124,V124)-1,"-")</f>
        <v>-</v>
      </c>
      <c r="X124" s="876"/>
      <c r="Y124" s="828" t="str">
        <f t="shared" si="28"/>
        <v>-</v>
      </c>
      <c r="Z124" s="828" t="str">
        <f t="shared" si="29"/>
        <v>-</v>
      </c>
      <c r="AA124" s="828" t="str">
        <f t="shared" si="30"/>
        <v>-</v>
      </c>
      <c r="AB124" s="446" t="str">
        <f t="shared" si="31"/>
        <v>-</v>
      </c>
      <c r="AC124" s="876" t="str">
        <f>IFERROR(_xlfn.RANK.EQ(AB124,$AB$37:AB$215,0)+COUNTIF(AB$37:AB124,AB124)-1,"-")</f>
        <v>-</v>
      </c>
      <c r="AD124" s="1005"/>
      <c r="AE124" s="1001" t="str">
        <f t="shared" si="32"/>
        <v>-</v>
      </c>
      <c r="AF124" s="1001" t="str">
        <f t="shared" si="33"/>
        <v>-</v>
      </c>
      <c r="AG124" s="1002" t="str">
        <f>IFERROR(LARGE($AB124:$AB$215,N124),"-")</f>
        <v>-</v>
      </c>
    </row>
    <row r="125" spans="1:33" ht="24.75" customHeight="1">
      <c r="A125" s="833" t="s">
        <v>604</v>
      </c>
      <c r="B125" s="831" t="s">
        <v>612</v>
      </c>
      <c r="C125" s="832" t="s">
        <v>196</v>
      </c>
      <c r="D125" s="831" t="s">
        <v>734</v>
      </c>
      <c r="E125" s="832" t="s">
        <v>341</v>
      </c>
      <c r="F125" s="834" t="s">
        <v>145</v>
      </c>
      <c r="G125" s="835" t="s">
        <v>145</v>
      </c>
      <c r="H125" s="835" t="s">
        <v>145</v>
      </c>
      <c r="I125" s="835" t="s">
        <v>145</v>
      </c>
      <c r="J125" s="835" t="s">
        <v>145</v>
      </c>
      <c r="N125" s="346">
        <v>89</v>
      </c>
      <c r="O125" s="346" t="s">
        <v>244</v>
      </c>
      <c r="P125" s="446" t="str">
        <f t="shared" si="23"/>
        <v>-</v>
      </c>
      <c r="Q125" s="876" t="str">
        <f>IFERROR(_xlfn.RANK.EQ(P125,$P$37:$P$215,0)+COUNTIF(P$37:P125,P125)-1,"-")</f>
        <v>-</v>
      </c>
      <c r="R125" s="876"/>
      <c r="S125" s="828" t="str">
        <f t="shared" si="24"/>
        <v>-</v>
      </c>
      <c r="T125" s="828" t="str">
        <f t="shared" si="25"/>
        <v>-</v>
      </c>
      <c r="U125" s="828" t="str">
        <f t="shared" si="26"/>
        <v>-</v>
      </c>
      <c r="V125" s="446" t="str">
        <f t="shared" si="27"/>
        <v>-</v>
      </c>
      <c r="W125" s="876" t="str">
        <f>IFERROR(_xlfn.RANK.EQ(V125,$V$37:$V$215,0)+COUNTIF(V$37:V125,V125)-1,"-")</f>
        <v>-</v>
      </c>
      <c r="X125" s="876"/>
      <c r="Y125" s="828" t="str">
        <f t="shared" si="28"/>
        <v>-</v>
      </c>
      <c r="Z125" s="828" t="str">
        <f t="shared" si="29"/>
        <v>-</v>
      </c>
      <c r="AA125" s="828" t="str">
        <f t="shared" si="30"/>
        <v>-</v>
      </c>
      <c r="AB125" s="446" t="str">
        <f t="shared" si="31"/>
        <v>-</v>
      </c>
      <c r="AC125" s="876" t="str">
        <f>IFERROR(_xlfn.RANK.EQ(AB125,$AB$37:AB$215,0)+COUNTIF(AB$37:AB125,AB125)-1,"-")</f>
        <v>-</v>
      </c>
      <c r="AD125" s="1005"/>
      <c r="AE125" s="1001" t="str">
        <f t="shared" si="32"/>
        <v>-</v>
      </c>
      <c r="AF125" s="1001" t="str">
        <f t="shared" si="33"/>
        <v>-</v>
      </c>
      <c r="AG125" s="1002" t="str">
        <f>IFERROR(LARGE($AB125:$AB$215,N125),"-")</f>
        <v>-</v>
      </c>
    </row>
    <row r="126" spans="1:33" ht="24.75" customHeight="1">
      <c r="A126" s="833" t="s">
        <v>604</v>
      </c>
      <c r="B126" s="831" t="s">
        <v>612</v>
      </c>
      <c r="C126" s="832" t="s">
        <v>196</v>
      </c>
      <c r="D126" s="831" t="s">
        <v>735</v>
      </c>
      <c r="E126" s="832" t="s">
        <v>340</v>
      </c>
      <c r="F126" s="834" t="s">
        <v>145</v>
      </c>
      <c r="G126" s="835" t="s">
        <v>145</v>
      </c>
      <c r="H126" s="835" t="s">
        <v>145</v>
      </c>
      <c r="I126" s="835" t="s">
        <v>145</v>
      </c>
      <c r="J126" s="835" t="s">
        <v>145</v>
      </c>
      <c r="N126" s="346">
        <v>90</v>
      </c>
      <c r="O126" s="346" t="s">
        <v>276</v>
      </c>
      <c r="P126" s="446" t="str">
        <f t="shared" si="23"/>
        <v>-</v>
      </c>
      <c r="Q126" s="876" t="str">
        <f>IFERROR(_xlfn.RANK.EQ(P126,$P$37:$P$215,0)+COUNTIF(P$37:P126,P126)-1,"-")</f>
        <v>-</v>
      </c>
      <c r="R126" s="876"/>
      <c r="S126" s="828" t="str">
        <f t="shared" si="24"/>
        <v>-</v>
      </c>
      <c r="T126" s="828" t="str">
        <f t="shared" si="25"/>
        <v>-</v>
      </c>
      <c r="U126" s="828" t="str">
        <f t="shared" si="26"/>
        <v>-</v>
      </c>
      <c r="V126" s="446" t="str">
        <f t="shared" si="27"/>
        <v>-</v>
      </c>
      <c r="W126" s="876" t="str">
        <f>IFERROR(_xlfn.RANK.EQ(V126,$V$37:$V$215,0)+COUNTIF(V$37:V126,V126)-1,"-")</f>
        <v>-</v>
      </c>
      <c r="X126" s="876"/>
      <c r="Y126" s="828" t="str">
        <f t="shared" si="28"/>
        <v>-</v>
      </c>
      <c r="Z126" s="828" t="str">
        <f t="shared" si="29"/>
        <v>-</v>
      </c>
      <c r="AA126" s="828" t="str">
        <f t="shared" si="30"/>
        <v>-</v>
      </c>
      <c r="AB126" s="446" t="str">
        <f t="shared" si="31"/>
        <v>-</v>
      </c>
      <c r="AC126" s="876" t="str">
        <f>IFERROR(_xlfn.RANK.EQ(AB126,$AB$37:AB$215,0)+COUNTIF(AB$37:AB126,AB126)-1,"-")</f>
        <v>-</v>
      </c>
      <c r="AD126" s="1005"/>
      <c r="AE126" s="1001" t="str">
        <f t="shared" si="32"/>
        <v>-</v>
      </c>
      <c r="AF126" s="1001" t="str">
        <f t="shared" si="33"/>
        <v>-</v>
      </c>
      <c r="AG126" s="1002" t="str">
        <f>IFERROR(LARGE($AB126:$AB$215,N126),"-")</f>
        <v>-</v>
      </c>
    </row>
    <row r="127" spans="1:33" ht="24.75" customHeight="1">
      <c r="A127" s="833" t="s">
        <v>604</v>
      </c>
      <c r="B127" s="831" t="s">
        <v>612</v>
      </c>
      <c r="C127" s="832" t="s">
        <v>196</v>
      </c>
      <c r="D127" s="831" t="s">
        <v>736</v>
      </c>
      <c r="E127" s="832" t="s">
        <v>347</v>
      </c>
      <c r="F127" s="834" t="s">
        <v>145</v>
      </c>
      <c r="G127" s="835" t="s">
        <v>145</v>
      </c>
      <c r="H127" s="835" t="s">
        <v>145</v>
      </c>
      <c r="I127" s="835" t="s">
        <v>145</v>
      </c>
      <c r="J127" s="835" t="s">
        <v>145</v>
      </c>
      <c r="N127" s="346">
        <v>91</v>
      </c>
      <c r="O127" s="346" t="s">
        <v>296</v>
      </c>
      <c r="P127" s="446" t="str">
        <f t="shared" si="23"/>
        <v>-</v>
      </c>
      <c r="Q127" s="876" t="str">
        <f>IFERROR(_xlfn.RANK.EQ(P127,$P$37:$P$215,0)+COUNTIF(P$37:P127,P127)-1,"-")</f>
        <v>-</v>
      </c>
      <c r="R127" s="876"/>
      <c r="S127" s="828" t="str">
        <f t="shared" si="24"/>
        <v>-</v>
      </c>
      <c r="T127" s="828" t="str">
        <f t="shared" si="25"/>
        <v>-</v>
      </c>
      <c r="U127" s="828" t="str">
        <f t="shared" si="26"/>
        <v>-</v>
      </c>
      <c r="V127" s="446" t="str">
        <f t="shared" si="27"/>
        <v>-</v>
      </c>
      <c r="W127" s="876" t="str">
        <f>IFERROR(_xlfn.RANK.EQ(V127,$V$37:$V$215,0)+COUNTIF(V$37:V127,V127)-1,"-")</f>
        <v>-</v>
      </c>
      <c r="X127" s="876"/>
      <c r="Y127" s="828" t="str">
        <f t="shared" si="28"/>
        <v>-</v>
      </c>
      <c r="Z127" s="828" t="str">
        <f t="shared" si="29"/>
        <v>-</v>
      </c>
      <c r="AA127" s="828" t="str">
        <f t="shared" si="30"/>
        <v>-</v>
      </c>
      <c r="AB127" s="446" t="str">
        <f t="shared" si="31"/>
        <v>-</v>
      </c>
      <c r="AC127" s="876" t="str">
        <f>IFERROR(_xlfn.RANK.EQ(AB127,$AB$37:AB$215,0)+COUNTIF(AB$37:AB127,AB127)-1,"-")</f>
        <v>-</v>
      </c>
      <c r="AD127" s="1005"/>
      <c r="AE127" s="1001" t="str">
        <f t="shared" si="32"/>
        <v>-</v>
      </c>
      <c r="AF127" s="1001" t="str">
        <f t="shared" si="33"/>
        <v>-</v>
      </c>
      <c r="AG127" s="1002" t="str">
        <f>IFERROR(LARGE($AB127:$AB$215,N127),"-")</f>
        <v>-</v>
      </c>
    </row>
    <row r="128" spans="1:33" ht="24.75" customHeight="1">
      <c r="A128" s="833" t="s">
        <v>604</v>
      </c>
      <c r="B128" s="831" t="s">
        <v>612</v>
      </c>
      <c r="C128" s="832" t="s">
        <v>196</v>
      </c>
      <c r="D128" s="831" t="s">
        <v>737</v>
      </c>
      <c r="E128" s="832" t="s">
        <v>292</v>
      </c>
      <c r="F128" s="834" t="s">
        <v>145</v>
      </c>
      <c r="G128" s="835" t="s">
        <v>145</v>
      </c>
      <c r="H128" s="835" t="s">
        <v>145</v>
      </c>
      <c r="I128" s="835" t="s">
        <v>145</v>
      </c>
      <c r="J128" s="835" t="s">
        <v>145</v>
      </c>
      <c r="N128" s="346">
        <v>92</v>
      </c>
      <c r="O128" s="346" t="s">
        <v>261</v>
      </c>
      <c r="P128" s="446" t="str">
        <f t="shared" si="23"/>
        <v>-</v>
      </c>
      <c r="Q128" s="876" t="str">
        <f>IFERROR(_xlfn.RANK.EQ(P128,$P$37:$P$215,0)+COUNTIF(P$37:P128,P128)-1,"-")</f>
        <v>-</v>
      </c>
      <c r="R128" s="876"/>
      <c r="S128" s="828" t="str">
        <f t="shared" si="24"/>
        <v>-</v>
      </c>
      <c r="T128" s="828" t="str">
        <f t="shared" si="25"/>
        <v>-</v>
      </c>
      <c r="U128" s="828" t="str">
        <f t="shared" si="26"/>
        <v>-</v>
      </c>
      <c r="V128" s="446" t="str">
        <f t="shared" si="27"/>
        <v>-</v>
      </c>
      <c r="W128" s="876" t="str">
        <f>IFERROR(_xlfn.RANK.EQ(V128,$V$37:$V$215,0)+COUNTIF(V$37:V128,V128)-1,"-")</f>
        <v>-</v>
      </c>
      <c r="X128" s="876"/>
      <c r="Y128" s="828" t="str">
        <f t="shared" si="28"/>
        <v>-</v>
      </c>
      <c r="Z128" s="828" t="str">
        <f t="shared" si="29"/>
        <v>-</v>
      </c>
      <c r="AA128" s="828" t="str">
        <f t="shared" si="30"/>
        <v>-</v>
      </c>
      <c r="AB128" s="446" t="str">
        <f t="shared" si="31"/>
        <v>-</v>
      </c>
      <c r="AC128" s="876" t="str">
        <f>IFERROR(_xlfn.RANK.EQ(AB128,$AB$37:AB$215,0)+COUNTIF(AB$37:AB128,AB128)-1,"-")</f>
        <v>-</v>
      </c>
      <c r="AD128" s="1005"/>
      <c r="AE128" s="1001" t="str">
        <f t="shared" si="32"/>
        <v>-</v>
      </c>
      <c r="AF128" s="1001" t="str">
        <f t="shared" si="33"/>
        <v>-</v>
      </c>
      <c r="AG128" s="1002" t="str">
        <f>IFERROR(LARGE($AB128:$AB$215,N128),"-")</f>
        <v>-</v>
      </c>
    </row>
    <row r="129" spans="1:33" ht="24.75" customHeight="1">
      <c r="A129" s="833" t="s">
        <v>604</v>
      </c>
      <c r="B129" s="831" t="s">
        <v>612</v>
      </c>
      <c r="C129" s="832" t="s">
        <v>196</v>
      </c>
      <c r="D129" s="831" t="s">
        <v>738</v>
      </c>
      <c r="E129" s="832" t="s">
        <v>275</v>
      </c>
      <c r="F129" s="834" t="s">
        <v>145</v>
      </c>
      <c r="G129" s="835" t="s">
        <v>145</v>
      </c>
      <c r="H129" s="835" t="s">
        <v>145</v>
      </c>
      <c r="I129" s="835" t="s">
        <v>145</v>
      </c>
      <c r="J129" s="835" t="s">
        <v>145</v>
      </c>
      <c r="N129" s="346">
        <v>93</v>
      </c>
      <c r="O129" s="346" t="s">
        <v>253</v>
      </c>
      <c r="P129" s="446" t="str">
        <f t="shared" si="23"/>
        <v>-</v>
      </c>
      <c r="Q129" s="876" t="str">
        <f>IFERROR(_xlfn.RANK.EQ(P129,$P$37:$P$215,0)+COUNTIF(P$37:P129,P129)-1,"-")</f>
        <v>-</v>
      </c>
      <c r="R129" s="876"/>
      <c r="S129" s="828" t="str">
        <f t="shared" si="24"/>
        <v>-</v>
      </c>
      <c r="T129" s="828" t="str">
        <f t="shared" si="25"/>
        <v>-</v>
      </c>
      <c r="U129" s="828" t="str">
        <f t="shared" si="26"/>
        <v>-</v>
      </c>
      <c r="V129" s="446" t="str">
        <f t="shared" si="27"/>
        <v>-</v>
      </c>
      <c r="W129" s="876" t="str">
        <f>IFERROR(_xlfn.RANK.EQ(V129,$V$37:$V$215,0)+COUNTIF(V$37:V129,V129)-1,"-")</f>
        <v>-</v>
      </c>
      <c r="X129" s="876"/>
      <c r="Y129" s="828" t="str">
        <f t="shared" si="28"/>
        <v>-</v>
      </c>
      <c r="Z129" s="828" t="str">
        <f t="shared" si="29"/>
        <v>-</v>
      </c>
      <c r="AA129" s="828" t="str">
        <f t="shared" si="30"/>
        <v>-</v>
      </c>
      <c r="AB129" s="446" t="str">
        <f t="shared" si="31"/>
        <v>-</v>
      </c>
      <c r="AC129" s="876" t="str">
        <f>IFERROR(_xlfn.RANK.EQ(AB129,$AB$37:AB$215,0)+COUNTIF(AB$37:AB129,AB129)-1,"-")</f>
        <v>-</v>
      </c>
      <c r="AD129" s="1005"/>
      <c r="AE129" s="1001" t="str">
        <f t="shared" si="32"/>
        <v>-</v>
      </c>
      <c r="AF129" s="1001" t="str">
        <f t="shared" si="33"/>
        <v>-</v>
      </c>
      <c r="AG129" s="1002" t="str">
        <f>IFERROR(LARGE($AB129:$AB$215,N129),"-")</f>
        <v>-</v>
      </c>
    </row>
    <row r="130" spans="1:33" ht="24.75" customHeight="1">
      <c r="A130" s="833" t="s">
        <v>604</v>
      </c>
      <c r="B130" s="831" t="s">
        <v>612</v>
      </c>
      <c r="C130" s="832" t="s">
        <v>196</v>
      </c>
      <c r="D130" s="831" t="s">
        <v>739</v>
      </c>
      <c r="E130" s="832" t="s">
        <v>371</v>
      </c>
      <c r="F130" s="834" t="s">
        <v>145</v>
      </c>
      <c r="G130" s="835" t="s">
        <v>145</v>
      </c>
      <c r="H130" s="835" t="s">
        <v>145</v>
      </c>
      <c r="I130" s="835" t="s">
        <v>145</v>
      </c>
      <c r="J130" s="835" t="s">
        <v>145</v>
      </c>
      <c r="N130" s="346">
        <v>94</v>
      </c>
      <c r="O130" s="346" t="s">
        <v>238</v>
      </c>
      <c r="P130" s="446" t="str">
        <f t="shared" si="23"/>
        <v>x</v>
      </c>
      <c r="Q130" s="876" t="str">
        <f>IFERROR(_xlfn.RANK.EQ(P130,$P$37:$P$215,0)+COUNTIF(P$37:P130,P130)-1,"-")</f>
        <v>-</v>
      </c>
      <c r="R130" s="876"/>
      <c r="S130" s="828" t="str">
        <f t="shared" si="24"/>
        <v>-</v>
      </c>
      <c r="T130" s="828" t="str">
        <f t="shared" si="25"/>
        <v>-</v>
      </c>
      <c r="U130" s="828" t="str">
        <f t="shared" si="26"/>
        <v>-</v>
      </c>
      <c r="V130" s="446" t="str">
        <f t="shared" si="27"/>
        <v>x</v>
      </c>
      <c r="W130" s="876" t="str">
        <f>IFERROR(_xlfn.RANK.EQ(V130,$V$37:$V$215,0)+COUNTIF(V$37:V130,V130)-1,"-")</f>
        <v>-</v>
      </c>
      <c r="X130" s="876"/>
      <c r="Y130" s="828" t="str">
        <f t="shared" si="28"/>
        <v>-</v>
      </c>
      <c r="Z130" s="828" t="str">
        <f t="shared" si="29"/>
        <v>-</v>
      </c>
      <c r="AA130" s="828" t="str">
        <f t="shared" si="30"/>
        <v>-</v>
      </c>
      <c r="AB130" s="446" t="str">
        <f t="shared" si="31"/>
        <v>x</v>
      </c>
      <c r="AC130" s="876" t="str">
        <f>IFERROR(_xlfn.RANK.EQ(AB130,$AB$37:AB$215,0)+COUNTIF(AB$37:AB130,AB130)-1,"-")</f>
        <v>-</v>
      </c>
      <c r="AD130" s="1005"/>
      <c r="AE130" s="1001" t="str">
        <f t="shared" si="32"/>
        <v>-</v>
      </c>
      <c r="AF130" s="1001" t="str">
        <f t="shared" si="33"/>
        <v>-</v>
      </c>
      <c r="AG130" s="1002" t="str">
        <f>IFERROR(LARGE($AB130:$AB$215,N130),"-")</f>
        <v>-</v>
      </c>
    </row>
    <row r="131" spans="1:33" ht="24.75" customHeight="1">
      <c r="A131" s="833" t="s">
        <v>604</v>
      </c>
      <c r="B131" s="831" t="s">
        <v>612</v>
      </c>
      <c r="C131" s="832" t="s">
        <v>196</v>
      </c>
      <c r="D131" s="831" t="s">
        <v>740</v>
      </c>
      <c r="E131" s="832" t="s">
        <v>372</v>
      </c>
      <c r="F131" s="834" t="s">
        <v>145</v>
      </c>
      <c r="G131" s="835" t="s">
        <v>145</v>
      </c>
      <c r="H131" s="835" t="s">
        <v>145</v>
      </c>
      <c r="I131" s="835" t="s">
        <v>145</v>
      </c>
      <c r="J131" s="835" t="s">
        <v>145</v>
      </c>
      <c r="N131" s="346">
        <v>95</v>
      </c>
      <c r="O131" s="346" t="s">
        <v>263</v>
      </c>
      <c r="P131" s="446" t="str">
        <f t="shared" si="23"/>
        <v>-</v>
      </c>
      <c r="Q131" s="876" t="str">
        <f>IFERROR(_xlfn.RANK.EQ(P131,$P$37:$P$215,0)+COUNTIF(P$37:P131,P131)-1,"-")</f>
        <v>-</v>
      </c>
      <c r="R131" s="876"/>
      <c r="S131" s="828" t="str">
        <f t="shared" si="24"/>
        <v>-</v>
      </c>
      <c r="T131" s="828" t="str">
        <f t="shared" si="25"/>
        <v>-</v>
      </c>
      <c r="U131" s="828" t="str">
        <f t="shared" si="26"/>
        <v>-</v>
      </c>
      <c r="V131" s="446" t="str">
        <f t="shared" si="27"/>
        <v>-</v>
      </c>
      <c r="W131" s="876" t="str">
        <f>IFERROR(_xlfn.RANK.EQ(V131,$V$37:$V$215,0)+COUNTIF(V$37:V131,V131)-1,"-")</f>
        <v>-</v>
      </c>
      <c r="X131" s="876"/>
      <c r="Y131" s="828" t="str">
        <f t="shared" si="28"/>
        <v>-</v>
      </c>
      <c r="Z131" s="828" t="str">
        <f t="shared" si="29"/>
        <v>-</v>
      </c>
      <c r="AA131" s="828" t="str">
        <f t="shared" si="30"/>
        <v>-</v>
      </c>
      <c r="AB131" s="446" t="str">
        <f t="shared" si="31"/>
        <v>-</v>
      </c>
      <c r="AC131" s="876" t="str">
        <f>IFERROR(_xlfn.RANK.EQ(AB131,$AB$37:AB$215,0)+COUNTIF(AB$37:AB131,AB131)-1,"-")</f>
        <v>-</v>
      </c>
      <c r="AD131" s="1005"/>
      <c r="AE131" s="1001" t="str">
        <f t="shared" si="32"/>
        <v>-</v>
      </c>
      <c r="AF131" s="1001" t="str">
        <f t="shared" si="33"/>
        <v>-</v>
      </c>
      <c r="AG131" s="1002" t="str">
        <f>IFERROR(LARGE($AB131:$AB$215,N131),"-")</f>
        <v>-</v>
      </c>
    </row>
    <row r="132" spans="1:33" ht="24.75" customHeight="1">
      <c r="A132" s="833" t="s">
        <v>604</v>
      </c>
      <c r="B132" s="831" t="s">
        <v>612</v>
      </c>
      <c r="C132" s="832" t="s">
        <v>196</v>
      </c>
      <c r="D132" s="831" t="s">
        <v>741</v>
      </c>
      <c r="E132" s="832" t="s">
        <v>373</v>
      </c>
      <c r="F132" s="834" t="s">
        <v>145</v>
      </c>
      <c r="G132" s="835" t="s">
        <v>145</v>
      </c>
      <c r="H132" s="835" t="s">
        <v>145</v>
      </c>
      <c r="I132" s="835" t="s">
        <v>145</v>
      </c>
      <c r="J132" s="835" t="s">
        <v>145</v>
      </c>
      <c r="N132" s="346">
        <v>96</v>
      </c>
      <c r="O132" s="346" t="s">
        <v>285</v>
      </c>
      <c r="P132" s="446" t="str">
        <f t="shared" si="23"/>
        <v>x</v>
      </c>
      <c r="Q132" s="876" t="str">
        <f>IFERROR(_xlfn.RANK.EQ(P132,$P$37:$P$215,0)+COUNTIF(P$37:P132,P132)-1,"-")</f>
        <v>-</v>
      </c>
      <c r="R132" s="876"/>
      <c r="S132" s="828" t="str">
        <f t="shared" si="24"/>
        <v>-</v>
      </c>
      <c r="T132" s="828" t="str">
        <f t="shared" si="25"/>
        <v>-</v>
      </c>
      <c r="U132" s="828" t="str">
        <f t="shared" si="26"/>
        <v>-</v>
      </c>
      <c r="V132" s="446" t="str">
        <f t="shared" si="27"/>
        <v>x</v>
      </c>
      <c r="W132" s="876" t="str">
        <f>IFERROR(_xlfn.RANK.EQ(V132,$V$37:$V$215,0)+COUNTIF(V$37:V132,V132)-1,"-")</f>
        <v>-</v>
      </c>
      <c r="X132" s="876"/>
      <c r="Y132" s="828" t="str">
        <f t="shared" si="28"/>
        <v>-</v>
      </c>
      <c r="Z132" s="828" t="str">
        <f t="shared" si="29"/>
        <v>-</v>
      </c>
      <c r="AA132" s="828" t="str">
        <f t="shared" si="30"/>
        <v>-</v>
      </c>
      <c r="AB132" s="446" t="str">
        <f t="shared" si="31"/>
        <v>x</v>
      </c>
      <c r="AC132" s="876" t="str">
        <f>IFERROR(_xlfn.RANK.EQ(AB132,$AB$37:AB$215,0)+COUNTIF(AB$37:AB132,AB132)-1,"-")</f>
        <v>-</v>
      </c>
      <c r="AD132" s="1005"/>
      <c r="AE132" s="1001" t="str">
        <f t="shared" si="32"/>
        <v>-</v>
      </c>
      <c r="AF132" s="1001" t="str">
        <f t="shared" si="33"/>
        <v>-</v>
      </c>
      <c r="AG132" s="1002" t="str">
        <f>IFERROR(LARGE($AB132:$AB$215,N132),"-")</f>
        <v>-</v>
      </c>
    </row>
    <row r="133" spans="1:33" ht="24.75" customHeight="1">
      <c r="A133" s="833" t="s">
        <v>604</v>
      </c>
      <c r="B133" s="831" t="s">
        <v>612</v>
      </c>
      <c r="C133" s="832" t="s">
        <v>196</v>
      </c>
      <c r="D133" s="831" t="s">
        <v>742</v>
      </c>
      <c r="E133" s="832" t="s">
        <v>326</v>
      </c>
      <c r="F133" s="834" t="s">
        <v>145</v>
      </c>
      <c r="G133" s="835" t="s">
        <v>145</v>
      </c>
      <c r="H133" s="835" t="s">
        <v>145</v>
      </c>
      <c r="I133" s="835" t="s">
        <v>145</v>
      </c>
      <c r="J133" s="835" t="s">
        <v>145</v>
      </c>
      <c r="N133" s="346">
        <v>97</v>
      </c>
      <c r="O133" s="346" t="s">
        <v>229</v>
      </c>
      <c r="P133" s="446" t="str">
        <f t="shared" si="23"/>
        <v>-</v>
      </c>
      <c r="Q133" s="876" t="str">
        <f>IFERROR(_xlfn.RANK.EQ(P133,$P$37:$P$215,0)+COUNTIF(P$37:P133,P133)-1,"-")</f>
        <v>-</v>
      </c>
      <c r="R133" s="876"/>
      <c r="S133" s="828" t="str">
        <f t="shared" si="24"/>
        <v>-</v>
      </c>
      <c r="T133" s="828" t="str">
        <f t="shared" si="25"/>
        <v>-</v>
      </c>
      <c r="U133" s="828" t="str">
        <f t="shared" si="26"/>
        <v>-</v>
      </c>
      <c r="V133" s="446" t="str">
        <f t="shared" si="27"/>
        <v>-</v>
      </c>
      <c r="W133" s="876" t="str">
        <f>IFERROR(_xlfn.RANK.EQ(V133,$V$37:$V$215,0)+COUNTIF(V$37:V133,V133)-1,"-")</f>
        <v>-</v>
      </c>
      <c r="X133" s="876"/>
      <c r="Y133" s="828" t="str">
        <f t="shared" si="28"/>
        <v>-</v>
      </c>
      <c r="Z133" s="828" t="str">
        <f t="shared" si="29"/>
        <v>-</v>
      </c>
      <c r="AA133" s="828" t="str">
        <f t="shared" si="30"/>
        <v>-</v>
      </c>
      <c r="AB133" s="446" t="str">
        <f t="shared" si="31"/>
        <v>-</v>
      </c>
      <c r="AC133" s="876" t="str">
        <f>IFERROR(_xlfn.RANK.EQ(AB133,$AB$37:AB$215,0)+COUNTIF(AB$37:AB133,AB133)-1,"-")</f>
        <v>-</v>
      </c>
      <c r="AD133" s="1005"/>
      <c r="AE133" s="1001" t="str">
        <f t="shared" si="32"/>
        <v>-</v>
      </c>
      <c r="AF133" s="1001" t="str">
        <f t="shared" si="33"/>
        <v>-</v>
      </c>
      <c r="AG133" s="1002" t="str">
        <f>IFERROR(LARGE($AB133:$AB$215,N133),"-")</f>
        <v>-</v>
      </c>
    </row>
    <row r="134" spans="1:33" ht="24.75" customHeight="1">
      <c r="A134" s="833" t="s">
        <v>604</v>
      </c>
      <c r="B134" s="831" t="s">
        <v>614</v>
      </c>
      <c r="C134" s="832" t="s">
        <v>186</v>
      </c>
      <c r="D134" s="831" t="s">
        <v>743</v>
      </c>
      <c r="E134" s="832" t="s">
        <v>214</v>
      </c>
      <c r="F134" s="834" t="s">
        <v>145</v>
      </c>
      <c r="G134" s="835" t="s">
        <v>145</v>
      </c>
      <c r="H134" s="835" t="s">
        <v>145</v>
      </c>
      <c r="I134" s="835" t="s">
        <v>145</v>
      </c>
      <c r="J134" s="835" t="s">
        <v>145</v>
      </c>
      <c r="N134" s="346">
        <v>98</v>
      </c>
      <c r="O134" s="346" t="s">
        <v>357</v>
      </c>
      <c r="P134" s="446" t="str">
        <f t="shared" si="23"/>
        <v>-</v>
      </c>
      <c r="Q134" s="876" t="str">
        <f>IFERROR(_xlfn.RANK.EQ(P134,$P$37:$P$215,0)+COUNTIF(P$37:P134,P134)-1,"-")</f>
        <v>-</v>
      </c>
      <c r="R134" s="876"/>
      <c r="S134" s="828" t="str">
        <f t="shared" si="24"/>
        <v>-</v>
      </c>
      <c r="T134" s="828" t="str">
        <f t="shared" si="25"/>
        <v>-</v>
      </c>
      <c r="U134" s="828" t="str">
        <f t="shared" si="26"/>
        <v>-</v>
      </c>
      <c r="V134" s="446" t="str">
        <f t="shared" si="27"/>
        <v>-</v>
      </c>
      <c r="W134" s="876" t="str">
        <f>IFERROR(_xlfn.RANK.EQ(V134,$V$37:$V$215,0)+COUNTIF(V$37:V134,V134)-1,"-")</f>
        <v>-</v>
      </c>
      <c r="X134" s="876"/>
      <c r="Y134" s="828" t="str">
        <f t="shared" si="28"/>
        <v>-</v>
      </c>
      <c r="Z134" s="828" t="str">
        <f t="shared" si="29"/>
        <v>-</v>
      </c>
      <c r="AA134" s="828" t="str">
        <f t="shared" si="30"/>
        <v>-</v>
      </c>
      <c r="AB134" s="446" t="str">
        <f t="shared" si="31"/>
        <v>-</v>
      </c>
      <c r="AC134" s="876" t="str">
        <f>IFERROR(_xlfn.RANK.EQ(AB134,$AB$37:AB$215,0)+COUNTIF(AB$37:AB134,AB134)-1,"-")</f>
        <v>-</v>
      </c>
      <c r="AD134" s="1005"/>
      <c r="AE134" s="1001" t="str">
        <f t="shared" si="32"/>
        <v>-</v>
      </c>
      <c r="AF134" s="1001" t="str">
        <f t="shared" si="33"/>
        <v>-</v>
      </c>
      <c r="AG134" s="1002" t="str">
        <f>IFERROR(LARGE($AB134:$AB$215,N134),"-")</f>
        <v>-</v>
      </c>
    </row>
    <row r="135" spans="1:33" ht="24.75" customHeight="1">
      <c r="A135" s="833" t="s">
        <v>604</v>
      </c>
      <c r="B135" s="831" t="s">
        <v>614</v>
      </c>
      <c r="C135" s="832" t="s">
        <v>186</v>
      </c>
      <c r="D135" s="831" t="s">
        <v>744</v>
      </c>
      <c r="E135" s="832" t="s">
        <v>205</v>
      </c>
      <c r="F135" s="834" t="s">
        <v>145</v>
      </c>
      <c r="G135" s="835" t="s">
        <v>145</v>
      </c>
      <c r="H135" s="835" t="s">
        <v>145</v>
      </c>
      <c r="I135" s="835" t="s">
        <v>145</v>
      </c>
      <c r="J135" s="835" t="s">
        <v>145</v>
      </c>
      <c r="N135" s="346">
        <v>99</v>
      </c>
      <c r="O135" s="346" t="s">
        <v>251</v>
      </c>
      <c r="P135" s="446">
        <f t="shared" si="23"/>
        <v>34</v>
      </c>
      <c r="Q135" s="876">
        <f>IFERROR(_xlfn.RANK.EQ(P135,$P$37:$P$215,0)+COUNTIF(P$37:P135,P135)-1,"-")</f>
        <v>8</v>
      </c>
      <c r="R135" s="876"/>
      <c r="S135" s="828" t="str">
        <f t="shared" si="24"/>
        <v>-</v>
      </c>
      <c r="T135" s="828" t="str">
        <f t="shared" si="25"/>
        <v>-</v>
      </c>
      <c r="U135" s="828" t="str">
        <f t="shared" si="26"/>
        <v>-</v>
      </c>
      <c r="V135" s="446">
        <f t="shared" si="27"/>
        <v>94</v>
      </c>
      <c r="W135" s="876">
        <f>IFERROR(_xlfn.RANK.EQ(V135,$V$37:$V$215,0)+COUNTIF(V$37:V135,V135)-1,"-")</f>
        <v>7</v>
      </c>
      <c r="X135" s="876"/>
      <c r="Y135" s="828" t="str">
        <f t="shared" si="28"/>
        <v>-</v>
      </c>
      <c r="Z135" s="828" t="str">
        <f t="shared" si="29"/>
        <v>-</v>
      </c>
      <c r="AA135" s="828" t="str">
        <f t="shared" si="30"/>
        <v>-</v>
      </c>
      <c r="AB135" s="446">
        <f t="shared" si="31"/>
        <v>278</v>
      </c>
      <c r="AC135" s="876">
        <f>IFERROR(_xlfn.RANK.EQ(AB135,$AB$37:AB$215,0)+COUNTIF(AB$37:AB135,AB135)-1,"-")</f>
        <v>6</v>
      </c>
      <c r="AD135" s="1005"/>
      <c r="AE135" s="1001" t="str">
        <f t="shared" si="32"/>
        <v>-</v>
      </c>
      <c r="AF135" s="1001" t="str">
        <f t="shared" si="33"/>
        <v>-</v>
      </c>
      <c r="AG135" s="1002" t="str">
        <f>IFERROR(LARGE($AB135:$AB$215,N135),"-")</f>
        <v>-</v>
      </c>
    </row>
    <row r="136" spans="1:33" ht="24.75" customHeight="1">
      <c r="A136" s="833" t="s">
        <v>604</v>
      </c>
      <c r="B136" s="831" t="s">
        <v>614</v>
      </c>
      <c r="C136" s="832" t="s">
        <v>186</v>
      </c>
      <c r="D136" s="831" t="s">
        <v>745</v>
      </c>
      <c r="E136" s="832" t="s">
        <v>321</v>
      </c>
      <c r="F136" s="834" t="s">
        <v>145</v>
      </c>
      <c r="G136" s="835" t="s">
        <v>145</v>
      </c>
      <c r="H136" s="835" t="s">
        <v>145</v>
      </c>
      <c r="I136" s="835" t="s">
        <v>145</v>
      </c>
      <c r="J136" s="835" t="s">
        <v>145</v>
      </c>
      <c r="N136" s="346">
        <v>100</v>
      </c>
      <c r="O136" s="346" t="s">
        <v>247</v>
      </c>
      <c r="P136" s="446" t="str">
        <f t="shared" si="23"/>
        <v>x</v>
      </c>
      <c r="Q136" s="876" t="str">
        <f>IFERROR(_xlfn.RANK.EQ(P136,$P$37:$P$215,0)+COUNTIF(P$37:P136,P136)-1,"-")</f>
        <v>-</v>
      </c>
      <c r="R136" s="876"/>
      <c r="S136" s="828" t="str">
        <f t="shared" si="24"/>
        <v>-</v>
      </c>
      <c r="T136" s="828" t="str">
        <f t="shared" si="25"/>
        <v>-</v>
      </c>
      <c r="U136" s="828" t="str">
        <f t="shared" si="26"/>
        <v>-</v>
      </c>
      <c r="V136" s="446" t="str">
        <f t="shared" si="27"/>
        <v>x</v>
      </c>
      <c r="W136" s="876" t="str">
        <f>IFERROR(_xlfn.RANK.EQ(V136,$V$37:$V$215,0)+COUNTIF(V$37:V136,V136)-1,"-")</f>
        <v>-</v>
      </c>
      <c r="X136" s="876"/>
      <c r="Y136" s="828" t="str">
        <f t="shared" si="28"/>
        <v>-</v>
      </c>
      <c r="Z136" s="828" t="str">
        <f t="shared" si="29"/>
        <v>-</v>
      </c>
      <c r="AA136" s="828" t="str">
        <f t="shared" si="30"/>
        <v>-</v>
      </c>
      <c r="AB136" s="446" t="str">
        <f t="shared" si="31"/>
        <v>x</v>
      </c>
      <c r="AC136" s="876" t="str">
        <f>IFERROR(_xlfn.RANK.EQ(AB136,$AB$37:AB$215,0)+COUNTIF(AB$37:AB136,AB136)-1,"-")</f>
        <v>-</v>
      </c>
      <c r="AD136" s="1005"/>
      <c r="AE136" s="1001" t="str">
        <f t="shared" si="32"/>
        <v>-</v>
      </c>
      <c r="AF136" s="1001" t="str">
        <f t="shared" si="33"/>
        <v>-</v>
      </c>
      <c r="AG136" s="1002" t="str">
        <f>IFERROR(LARGE($AB136:$AB$215,N136),"-")</f>
        <v>-</v>
      </c>
    </row>
    <row r="137" spans="1:33" ht="24.75" customHeight="1">
      <c r="A137" s="833" t="s">
        <v>604</v>
      </c>
      <c r="B137" s="831" t="s">
        <v>614</v>
      </c>
      <c r="C137" s="832" t="s">
        <v>186</v>
      </c>
      <c r="D137" s="831" t="s">
        <v>746</v>
      </c>
      <c r="E137" s="832" t="s">
        <v>254</v>
      </c>
      <c r="F137" s="834" t="s">
        <v>145</v>
      </c>
      <c r="G137" s="835" t="s">
        <v>145</v>
      </c>
      <c r="H137" s="835" t="s">
        <v>145</v>
      </c>
      <c r="I137" s="835" t="s">
        <v>145</v>
      </c>
      <c r="J137" s="835" t="s">
        <v>145</v>
      </c>
      <c r="N137" s="346">
        <v>101</v>
      </c>
      <c r="O137" s="346" t="s">
        <v>290</v>
      </c>
      <c r="P137" s="446" t="str">
        <f t="shared" si="23"/>
        <v>-</v>
      </c>
      <c r="Q137" s="876" t="str">
        <f>IFERROR(_xlfn.RANK.EQ(P137,$P$37:$P$215,0)+COUNTIF(P$37:P137,P137)-1,"-")</f>
        <v>-</v>
      </c>
      <c r="R137" s="876"/>
      <c r="S137" s="828" t="str">
        <f t="shared" si="24"/>
        <v>-</v>
      </c>
      <c r="T137" s="828" t="str">
        <f t="shared" si="25"/>
        <v>-</v>
      </c>
      <c r="U137" s="828" t="str">
        <f t="shared" si="26"/>
        <v>-</v>
      </c>
      <c r="V137" s="446" t="str">
        <f t="shared" si="27"/>
        <v>-</v>
      </c>
      <c r="W137" s="876" t="str">
        <f>IFERROR(_xlfn.RANK.EQ(V137,$V$37:$V$215,0)+COUNTIF(V$37:V137,V137)-1,"-")</f>
        <v>-</v>
      </c>
      <c r="X137" s="876"/>
      <c r="Y137" s="828" t="str">
        <f t="shared" si="28"/>
        <v>-</v>
      </c>
      <c r="Z137" s="828" t="str">
        <f t="shared" si="29"/>
        <v>-</v>
      </c>
      <c r="AA137" s="828" t="str">
        <f t="shared" si="30"/>
        <v>-</v>
      </c>
      <c r="AB137" s="446" t="str">
        <f t="shared" si="31"/>
        <v>-</v>
      </c>
      <c r="AC137" s="876" t="str">
        <f>IFERROR(_xlfn.RANK.EQ(AB137,$AB$37:AB$215,0)+COUNTIF(AB$37:AB137,AB137)-1,"-")</f>
        <v>-</v>
      </c>
      <c r="AD137" s="1005"/>
      <c r="AE137" s="1001" t="str">
        <f t="shared" si="32"/>
        <v>-</v>
      </c>
      <c r="AF137" s="1001" t="str">
        <f t="shared" si="33"/>
        <v>-</v>
      </c>
      <c r="AG137" s="1002" t="str">
        <f>IFERROR(LARGE($AB137:$AB$215,N137),"-")</f>
        <v>-</v>
      </c>
    </row>
    <row r="138" spans="1:33" ht="24.75" customHeight="1">
      <c r="A138" s="833" t="s">
        <v>604</v>
      </c>
      <c r="B138" s="831" t="s">
        <v>614</v>
      </c>
      <c r="C138" s="832" t="s">
        <v>186</v>
      </c>
      <c r="D138" s="831" t="s">
        <v>747</v>
      </c>
      <c r="E138" s="832" t="s">
        <v>287</v>
      </c>
      <c r="F138" s="834" t="s">
        <v>888</v>
      </c>
      <c r="G138" s="835" t="s">
        <v>888</v>
      </c>
      <c r="H138" s="835" t="s">
        <v>145</v>
      </c>
      <c r="I138" s="835" t="s">
        <v>888</v>
      </c>
      <c r="J138" s="835" t="s">
        <v>888</v>
      </c>
      <c r="N138" s="346">
        <v>102</v>
      </c>
      <c r="O138" s="346" t="s">
        <v>256</v>
      </c>
      <c r="P138" s="446" t="str">
        <f t="shared" si="23"/>
        <v>-</v>
      </c>
      <c r="Q138" s="876" t="str">
        <f>IFERROR(_xlfn.RANK.EQ(P138,$P$37:$P$215,0)+COUNTIF(P$37:P138,P138)-1,"-")</f>
        <v>-</v>
      </c>
      <c r="R138" s="876"/>
      <c r="S138" s="828" t="str">
        <f t="shared" si="24"/>
        <v>-</v>
      </c>
      <c r="T138" s="828" t="str">
        <f t="shared" si="25"/>
        <v>-</v>
      </c>
      <c r="U138" s="828" t="str">
        <f t="shared" si="26"/>
        <v>-</v>
      </c>
      <c r="V138" s="446" t="str">
        <f t="shared" si="27"/>
        <v>-</v>
      </c>
      <c r="W138" s="876" t="str">
        <f>IFERROR(_xlfn.RANK.EQ(V138,$V$37:$V$215,0)+COUNTIF(V$37:V138,V138)-1,"-")</f>
        <v>-</v>
      </c>
      <c r="X138" s="876"/>
      <c r="Y138" s="828" t="str">
        <f t="shared" si="28"/>
        <v>-</v>
      </c>
      <c r="Z138" s="828" t="str">
        <f t="shared" si="29"/>
        <v>-</v>
      </c>
      <c r="AA138" s="828" t="str">
        <f t="shared" si="30"/>
        <v>-</v>
      </c>
      <c r="AB138" s="446" t="str">
        <f t="shared" si="31"/>
        <v>-</v>
      </c>
      <c r="AC138" s="876" t="str">
        <f>IFERROR(_xlfn.RANK.EQ(AB138,$AB$37:AB$215,0)+COUNTIF(AB$37:AB138,AB138)-1,"-")</f>
        <v>-</v>
      </c>
      <c r="AD138" s="1005"/>
      <c r="AE138" s="1001" t="str">
        <f t="shared" si="32"/>
        <v>-</v>
      </c>
      <c r="AF138" s="1001" t="str">
        <f t="shared" si="33"/>
        <v>-</v>
      </c>
      <c r="AG138" s="1002" t="str">
        <f>IFERROR(LARGE($AB138:$AB$215,N138),"-")</f>
        <v>-</v>
      </c>
    </row>
    <row r="139" spans="1:33" ht="24.75" customHeight="1">
      <c r="A139" s="833" t="s">
        <v>604</v>
      </c>
      <c r="B139" s="831" t="s">
        <v>614</v>
      </c>
      <c r="C139" s="832" t="s">
        <v>186</v>
      </c>
      <c r="D139" s="831" t="s">
        <v>748</v>
      </c>
      <c r="E139" s="832" t="s">
        <v>220</v>
      </c>
      <c r="F139" s="834" t="s">
        <v>888</v>
      </c>
      <c r="G139" s="835" t="s">
        <v>888</v>
      </c>
      <c r="H139" s="835" t="s">
        <v>145</v>
      </c>
      <c r="I139" s="835" t="s">
        <v>888</v>
      </c>
      <c r="J139" s="835" t="s">
        <v>888</v>
      </c>
      <c r="N139" s="346">
        <v>103</v>
      </c>
      <c r="O139" s="346" t="s">
        <v>234</v>
      </c>
      <c r="P139" s="446" t="str">
        <f t="shared" si="23"/>
        <v>-</v>
      </c>
      <c r="Q139" s="876" t="str">
        <f>IFERROR(_xlfn.RANK.EQ(P139,$P$37:$P$215,0)+COUNTIF(P$37:P139,P139)-1,"-")</f>
        <v>-</v>
      </c>
      <c r="R139" s="876"/>
      <c r="S139" s="828" t="str">
        <f t="shared" si="24"/>
        <v>-</v>
      </c>
      <c r="T139" s="828" t="str">
        <f t="shared" si="25"/>
        <v>-</v>
      </c>
      <c r="U139" s="828" t="str">
        <f t="shared" si="26"/>
        <v>-</v>
      </c>
      <c r="V139" s="446" t="str">
        <f t="shared" si="27"/>
        <v>-</v>
      </c>
      <c r="W139" s="876" t="str">
        <f>IFERROR(_xlfn.RANK.EQ(V139,$V$37:$V$215,0)+COUNTIF(V$37:V139,V139)-1,"-")</f>
        <v>-</v>
      </c>
      <c r="X139" s="876"/>
      <c r="Y139" s="828" t="str">
        <f t="shared" si="28"/>
        <v>-</v>
      </c>
      <c r="Z139" s="828" t="str">
        <f t="shared" si="29"/>
        <v>-</v>
      </c>
      <c r="AA139" s="828" t="str">
        <f t="shared" si="30"/>
        <v>-</v>
      </c>
      <c r="AB139" s="446" t="str">
        <f t="shared" si="31"/>
        <v>-</v>
      </c>
      <c r="AC139" s="876" t="str">
        <f>IFERROR(_xlfn.RANK.EQ(AB139,$AB$37:AB$215,0)+COUNTIF(AB$37:AB139,AB139)-1,"-")</f>
        <v>-</v>
      </c>
      <c r="AD139" s="1005"/>
      <c r="AE139" s="1001" t="str">
        <f t="shared" si="32"/>
        <v>-</v>
      </c>
      <c r="AF139" s="1001" t="str">
        <f t="shared" si="33"/>
        <v>-</v>
      </c>
      <c r="AG139" s="1002" t="str">
        <f>IFERROR(LARGE($AB139:$AB$215,N139),"-")</f>
        <v>-</v>
      </c>
    </row>
    <row r="140" spans="1:33" ht="24.75" customHeight="1">
      <c r="A140" s="833" t="s">
        <v>604</v>
      </c>
      <c r="B140" s="831" t="s">
        <v>614</v>
      </c>
      <c r="C140" s="832" t="s">
        <v>186</v>
      </c>
      <c r="D140" s="831" t="s">
        <v>749</v>
      </c>
      <c r="E140" s="832" t="s">
        <v>218</v>
      </c>
      <c r="F140" s="834" t="s">
        <v>145</v>
      </c>
      <c r="G140" s="835" t="s">
        <v>145</v>
      </c>
      <c r="H140" s="835" t="s">
        <v>145</v>
      </c>
      <c r="I140" s="835" t="s">
        <v>145</v>
      </c>
      <c r="J140" s="835" t="s">
        <v>145</v>
      </c>
      <c r="N140" s="346">
        <v>104</v>
      </c>
      <c r="O140" s="346" t="s">
        <v>255</v>
      </c>
      <c r="P140" s="446" t="str">
        <f t="shared" si="23"/>
        <v>x</v>
      </c>
      <c r="Q140" s="876" t="str">
        <f>IFERROR(_xlfn.RANK.EQ(P140,$P$37:$P$215,0)+COUNTIF(P$37:P140,P140)-1,"-")</f>
        <v>-</v>
      </c>
      <c r="R140" s="876"/>
      <c r="S140" s="828" t="str">
        <f t="shared" si="24"/>
        <v>-</v>
      </c>
      <c r="T140" s="828" t="str">
        <f t="shared" si="25"/>
        <v>-</v>
      </c>
      <c r="U140" s="828" t="str">
        <f t="shared" si="26"/>
        <v>-</v>
      </c>
      <c r="V140" s="446" t="str">
        <f t="shared" si="27"/>
        <v>x</v>
      </c>
      <c r="W140" s="876" t="str">
        <f>IFERROR(_xlfn.RANK.EQ(V140,$V$37:$V$215,0)+COUNTIF(V$37:V140,V140)-1,"-")</f>
        <v>-</v>
      </c>
      <c r="X140" s="876"/>
      <c r="Y140" s="828" t="str">
        <f t="shared" si="28"/>
        <v>-</v>
      </c>
      <c r="Z140" s="828" t="str">
        <f t="shared" si="29"/>
        <v>-</v>
      </c>
      <c r="AA140" s="828" t="str">
        <f t="shared" si="30"/>
        <v>-</v>
      </c>
      <c r="AB140" s="446" t="str">
        <f t="shared" si="31"/>
        <v>x</v>
      </c>
      <c r="AC140" s="876" t="str">
        <f>IFERROR(_xlfn.RANK.EQ(AB140,$AB$37:AB$215,0)+COUNTIF(AB$37:AB140,AB140)-1,"-")</f>
        <v>-</v>
      </c>
      <c r="AD140" s="1005"/>
      <c r="AE140" s="1001" t="str">
        <f t="shared" si="32"/>
        <v>-</v>
      </c>
      <c r="AF140" s="1001" t="str">
        <f t="shared" si="33"/>
        <v>-</v>
      </c>
      <c r="AG140" s="1002" t="str">
        <f>IFERROR(LARGE($AB140:$AB$215,N140),"-")</f>
        <v>-</v>
      </c>
    </row>
    <row r="141" spans="1:33" ht="24.75" customHeight="1">
      <c r="A141" s="833" t="s">
        <v>604</v>
      </c>
      <c r="B141" s="831" t="s">
        <v>614</v>
      </c>
      <c r="C141" s="832" t="s">
        <v>186</v>
      </c>
      <c r="D141" s="831" t="s">
        <v>750</v>
      </c>
      <c r="E141" s="832" t="s">
        <v>204</v>
      </c>
      <c r="F141" s="834" t="s">
        <v>145</v>
      </c>
      <c r="G141" s="835" t="s">
        <v>145</v>
      </c>
      <c r="H141" s="835" t="s">
        <v>145</v>
      </c>
      <c r="I141" s="835" t="s">
        <v>145</v>
      </c>
      <c r="J141" s="835" t="s">
        <v>145</v>
      </c>
      <c r="N141" s="346">
        <v>105</v>
      </c>
      <c r="O141" s="346" t="s">
        <v>200</v>
      </c>
      <c r="P141" s="446" t="str">
        <f t="shared" si="23"/>
        <v>x</v>
      </c>
      <c r="Q141" s="876" t="str">
        <f>IFERROR(_xlfn.RANK.EQ(P141,$P$37:$P$215,0)+COUNTIF(P$37:P141,P141)-1,"-")</f>
        <v>-</v>
      </c>
      <c r="R141" s="876"/>
      <c r="S141" s="828" t="str">
        <f t="shared" si="24"/>
        <v>-</v>
      </c>
      <c r="T141" s="828" t="str">
        <f t="shared" si="25"/>
        <v>-</v>
      </c>
      <c r="U141" s="828" t="str">
        <f t="shared" si="26"/>
        <v>-</v>
      </c>
      <c r="V141" s="446" t="str">
        <f t="shared" si="27"/>
        <v>x</v>
      </c>
      <c r="W141" s="876" t="str">
        <f>IFERROR(_xlfn.RANK.EQ(V141,$V$37:$V$215,0)+COUNTIF(V$37:V141,V141)-1,"-")</f>
        <v>-</v>
      </c>
      <c r="X141" s="876"/>
      <c r="Y141" s="828" t="str">
        <f t="shared" si="28"/>
        <v>-</v>
      </c>
      <c r="Z141" s="828" t="str">
        <f t="shared" si="29"/>
        <v>-</v>
      </c>
      <c r="AA141" s="828" t="str">
        <f t="shared" si="30"/>
        <v>-</v>
      </c>
      <c r="AB141" s="446" t="str">
        <f t="shared" si="31"/>
        <v>x</v>
      </c>
      <c r="AC141" s="876" t="str">
        <f>IFERROR(_xlfn.RANK.EQ(AB141,$AB$37:AB$215,0)+COUNTIF(AB$37:AB141,AB141)-1,"-")</f>
        <v>-</v>
      </c>
      <c r="AD141" s="1005"/>
      <c r="AE141" s="1001" t="str">
        <f t="shared" si="32"/>
        <v>-</v>
      </c>
      <c r="AF141" s="1001" t="str">
        <f t="shared" si="33"/>
        <v>-</v>
      </c>
      <c r="AG141" s="1002" t="str">
        <f>IFERROR(LARGE($AB141:$AB$215,N141),"-")</f>
        <v>-</v>
      </c>
    </row>
    <row r="142" spans="1:33" ht="24.75" customHeight="1">
      <c r="A142" s="833" t="s">
        <v>604</v>
      </c>
      <c r="B142" s="831" t="s">
        <v>614</v>
      </c>
      <c r="C142" s="832" t="s">
        <v>186</v>
      </c>
      <c r="D142" s="831" t="s">
        <v>751</v>
      </c>
      <c r="E142" s="832" t="s">
        <v>221</v>
      </c>
      <c r="F142" s="834" t="s">
        <v>145</v>
      </c>
      <c r="G142" s="835" t="s">
        <v>145</v>
      </c>
      <c r="H142" s="835" t="s">
        <v>145</v>
      </c>
      <c r="I142" s="835" t="s">
        <v>145</v>
      </c>
      <c r="J142" s="835" t="s">
        <v>145</v>
      </c>
      <c r="N142" s="346">
        <v>106</v>
      </c>
      <c r="O142" s="346" t="s">
        <v>330</v>
      </c>
      <c r="P142" s="446" t="str">
        <f t="shared" si="23"/>
        <v>-</v>
      </c>
      <c r="Q142" s="876" t="str">
        <f>IFERROR(_xlfn.RANK.EQ(P142,$P$37:$P$215,0)+COUNTIF(P$37:P142,P142)-1,"-")</f>
        <v>-</v>
      </c>
      <c r="R142" s="876"/>
      <c r="S142" s="828" t="str">
        <f t="shared" si="24"/>
        <v>-</v>
      </c>
      <c r="T142" s="828" t="str">
        <f t="shared" si="25"/>
        <v>-</v>
      </c>
      <c r="U142" s="828" t="str">
        <f t="shared" si="26"/>
        <v>-</v>
      </c>
      <c r="V142" s="446" t="str">
        <f t="shared" si="27"/>
        <v>-</v>
      </c>
      <c r="W142" s="876" t="str">
        <f>IFERROR(_xlfn.RANK.EQ(V142,$V$37:$V$215,0)+COUNTIF(V$37:V142,V142)-1,"-")</f>
        <v>-</v>
      </c>
      <c r="X142" s="876"/>
      <c r="Y142" s="828" t="str">
        <f t="shared" si="28"/>
        <v>-</v>
      </c>
      <c r="Z142" s="828" t="str">
        <f t="shared" si="29"/>
        <v>-</v>
      </c>
      <c r="AA142" s="828" t="str">
        <f t="shared" si="30"/>
        <v>-</v>
      </c>
      <c r="AB142" s="446" t="str">
        <f t="shared" si="31"/>
        <v>-</v>
      </c>
      <c r="AC142" s="876" t="str">
        <f>IFERROR(_xlfn.RANK.EQ(AB142,$AB$37:AB$215,0)+COUNTIF(AB$37:AB142,AB142)-1,"-")</f>
        <v>-</v>
      </c>
      <c r="AD142" s="1005"/>
      <c r="AE142" s="1001" t="str">
        <f t="shared" si="32"/>
        <v>-</v>
      </c>
      <c r="AF142" s="1001" t="str">
        <f t="shared" si="33"/>
        <v>-</v>
      </c>
      <c r="AG142" s="1002" t="str">
        <f>IFERROR(LARGE($AB142:$AB$215,N142),"-")</f>
        <v>-</v>
      </c>
    </row>
    <row r="143" spans="1:33" ht="24.75" customHeight="1">
      <c r="A143" s="833" t="s">
        <v>604</v>
      </c>
      <c r="B143" s="831" t="s">
        <v>614</v>
      </c>
      <c r="C143" s="832" t="s">
        <v>186</v>
      </c>
      <c r="D143" s="831" t="s">
        <v>752</v>
      </c>
      <c r="E143" s="832" t="s">
        <v>230</v>
      </c>
      <c r="F143" s="834" t="s">
        <v>145</v>
      </c>
      <c r="G143" s="835" t="s">
        <v>145</v>
      </c>
      <c r="H143" s="835" t="s">
        <v>145</v>
      </c>
      <c r="I143" s="835" t="s">
        <v>145</v>
      </c>
      <c r="J143" s="835" t="s">
        <v>145</v>
      </c>
      <c r="N143" s="346">
        <v>107</v>
      </c>
      <c r="O143" s="346" t="s">
        <v>310</v>
      </c>
      <c r="P143" s="446" t="str">
        <f t="shared" si="23"/>
        <v>-</v>
      </c>
      <c r="Q143" s="876" t="str">
        <f>IFERROR(_xlfn.RANK.EQ(P143,$P$37:$P$215,0)+COUNTIF(P$37:P143,P143)-1,"-")</f>
        <v>-</v>
      </c>
      <c r="R143" s="876"/>
      <c r="S143" s="828" t="str">
        <f t="shared" si="24"/>
        <v>-</v>
      </c>
      <c r="T143" s="828" t="str">
        <f t="shared" si="25"/>
        <v>-</v>
      </c>
      <c r="U143" s="828" t="str">
        <f t="shared" si="26"/>
        <v>-</v>
      </c>
      <c r="V143" s="446" t="str">
        <f t="shared" si="27"/>
        <v>-</v>
      </c>
      <c r="W143" s="876" t="str">
        <f>IFERROR(_xlfn.RANK.EQ(V143,$V$37:$V$215,0)+COUNTIF(V$37:V143,V143)-1,"-")</f>
        <v>-</v>
      </c>
      <c r="X143" s="876"/>
      <c r="Y143" s="828" t="str">
        <f t="shared" si="28"/>
        <v>-</v>
      </c>
      <c r="Z143" s="828" t="str">
        <f t="shared" si="29"/>
        <v>-</v>
      </c>
      <c r="AA143" s="828" t="str">
        <f t="shared" si="30"/>
        <v>-</v>
      </c>
      <c r="AB143" s="446" t="str">
        <f t="shared" si="31"/>
        <v>-</v>
      </c>
      <c r="AC143" s="876" t="str">
        <f>IFERROR(_xlfn.RANK.EQ(AB143,$AB$37:AB$215,0)+COUNTIF(AB$37:AB143,AB143)-1,"-")</f>
        <v>-</v>
      </c>
      <c r="AD143" s="1005"/>
      <c r="AE143" s="1001" t="str">
        <f t="shared" si="32"/>
        <v>-</v>
      </c>
      <c r="AF143" s="1001" t="str">
        <f t="shared" si="33"/>
        <v>-</v>
      </c>
      <c r="AG143" s="1002" t="str">
        <f>IFERROR(LARGE($AB143:$AB$215,N143),"-")</f>
        <v>-</v>
      </c>
    </row>
    <row r="144" spans="1:33" ht="24.75" customHeight="1">
      <c r="A144" s="833" t="s">
        <v>604</v>
      </c>
      <c r="B144" s="831" t="s">
        <v>614</v>
      </c>
      <c r="C144" s="832" t="s">
        <v>186</v>
      </c>
      <c r="D144" s="831" t="s">
        <v>753</v>
      </c>
      <c r="E144" s="832" t="s">
        <v>297</v>
      </c>
      <c r="F144" s="834" t="s">
        <v>145</v>
      </c>
      <c r="G144" s="835" t="s">
        <v>145</v>
      </c>
      <c r="H144" s="835" t="s">
        <v>145</v>
      </c>
      <c r="I144" s="835" t="s">
        <v>145</v>
      </c>
      <c r="J144" s="835" t="s">
        <v>145</v>
      </c>
      <c r="N144" s="346">
        <v>108</v>
      </c>
      <c r="O144" s="346" t="s">
        <v>282</v>
      </c>
      <c r="P144" s="446" t="str">
        <f t="shared" si="23"/>
        <v>-</v>
      </c>
      <c r="Q144" s="876" t="str">
        <f>IFERROR(_xlfn.RANK.EQ(P144,$P$37:$P$215,0)+COUNTIF(P$37:P144,P144)-1,"-")</f>
        <v>-</v>
      </c>
      <c r="R144" s="876"/>
      <c r="S144" s="828" t="str">
        <f t="shared" si="24"/>
        <v>-</v>
      </c>
      <c r="T144" s="828" t="str">
        <f t="shared" si="25"/>
        <v>-</v>
      </c>
      <c r="U144" s="828" t="str">
        <f t="shared" si="26"/>
        <v>-</v>
      </c>
      <c r="V144" s="446" t="str">
        <f t="shared" si="27"/>
        <v>-</v>
      </c>
      <c r="W144" s="876" t="str">
        <f>IFERROR(_xlfn.RANK.EQ(V144,$V$37:$V$215,0)+COUNTIF(V$37:V144,V144)-1,"-")</f>
        <v>-</v>
      </c>
      <c r="X144" s="876"/>
      <c r="Y144" s="828" t="str">
        <f t="shared" si="28"/>
        <v>-</v>
      </c>
      <c r="Z144" s="828" t="str">
        <f t="shared" si="29"/>
        <v>-</v>
      </c>
      <c r="AA144" s="828" t="str">
        <f t="shared" si="30"/>
        <v>-</v>
      </c>
      <c r="AB144" s="446" t="str">
        <f t="shared" si="31"/>
        <v>-</v>
      </c>
      <c r="AC144" s="876" t="str">
        <f>IFERROR(_xlfn.RANK.EQ(AB144,$AB$37:AB$215,0)+COUNTIF(AB$37:AB144,AB144)-1,"-")</f>
        <v>-</v>
      </c>
      <c r="AD144" s="1005"/>
      <c r="AE144" s="1001" t="str">
        <f t="shared" si="32"/>
        <v>-</v>
      </c>
      <c r="AF144" s="1001" t="str">
        <f t="shared" si="33"/>
        <v>-</v>
      </c>
      <c r="AG144" s="1002" t="str">
        <f>IFERROR(LARGE($AB144:$AB$215,N144),"-")</f>
        <v>-</v>
      </c>
    </row>
    <row r="145" spans="1:33" ht="24.75" customHeight="1">
      <c r="A145" s="833" t="s">
        <v>604</v>
      </c>
      <c r="B145" s="831" t="s">
        <v>614</v>
      </c>
      <c r="C145" s="832" t="s">
        <v>186</v>
      </c>
      <c r="D145" s="831" t="s">
        <v>754</v>
      </c>
      <c r="E145" s="832" t="s">
        <v>289</v>
      </c>
      <c r="F145" s="834" t="s">
        <v>145</v>
      </c>
      <c r="G145" s="835" t="s">
        <v>145</v>
      </c>
      <c r="H145" s="835" t="s">
        <v>145</v>
      </c>
      <c r="I145" s="835" t="s">
        <v>145</v>
      </c>
      <c r="J145" s="835" t="s">
        <v>145</v>
      </c>
      <c r="N145" s="346">
        <v>109</v>
      </c>
      <c r="O145" s="346" t="s">
        <v>318</v>
      </c>
      <c r="P145" s="446" t="str">
        <f t="shared" si="23"/>
        <v>-</v>
      </c>
      <c r="Q145" s="876" t="str">
        <f>IFERROR(_xlfn.RANK.EQ(P145,$P$37:$P$215,0)+COUNTIF(P$37:P145,P145)-1,"-")</f>
        <v>-</v>
      </c>
      <c r="R145" s="876"/>
      <c r="S145" s="828" t="str">
        <f t="shared" si="24"/>
        <v>-</v>
      </c>
      <c r="T145" s="828" t="str">
        <f t="shared" si="25"/>
        <v>-</v>
      </c>
      <c r="U145" s="828" t="str">
        <f t="shared" si="26"/>
        <v>-</v>
      </c>
      <c r="V145" s="446" t="str">
        <f t="shared" si="27"/>
        <v>-</v>
      </c>
      <c r="W145" s="876" t="str">
        <f>IFERROR(_xlfn.RANK.EQ(V145,$V$37:$V$215,0)+COUNTIF(V$37:V145,V145)-1,"-")</f>
        <v>-</v>
      </c>
      <c r="X145" s="876"/>
      <c r="Y145" s="828" t="str">
        <f t="shared" si="28"/>
        <v>-</v>
      </c>
      <c r="Z145" s="828" t="str">
        <f t="shared" si="29"/>
        <v>-</v>
      </c>
      <c r="AA145" s="828" t="str">
        <f t="shared" si="30"/>
        <v>-</v>
      </c>
      <c r="AB145" s="446" t="str">
        <f t="shared" si="31"/>
        <v>-</v>
      </c>
      <c r="AC145" s="876" t="str">
        <f>IFERROR(_xlfn.RANK.EQ(AB145,$AB$37:AB$215,0)+COUNTIF(AB$37:AB145,AB145)-1,"-")</f>
        <v>-</v>
      </c>
      <c r="AD145" s="1005"/>
      <c r="AE145" s="1001" t="str">
        <f t="shared" si="32"/>
        <v>-</v>
      </c>
      <c r="AF145" s="1001" t="str">
        <f t="shared" si="33"/>
        <v>-</v>
      </c>
      <c r="AG145" s="1002" t="str">
        <f>IFERROR(LARGE($AB145:$AB$215,N145),"-")</f>
        <v>-</v>
      </c>
    </row>
    <row r="146" spans="1:33" ht="24.75" customHeight="1">
      <c r="A146" s="833" t="s">
        <v>604</v>
      </c>
      <c r="B146" s="831" t="s">
        <v>614</v>
      </c>
      <c r="C146" s="832" t="s">
        <v>186</v>
      </c>
      <c r="D146" s="831" t="s">
        <v>755</v>
      </c>
      <c r="E146" s="832" t="s">
        <v>271</v>
      </c>
      <c r="F146" s="834" t="s">
        <v>145</v>
      </c>
      <c r="G146" s="835" t="s">
        <v>145</v>
      </c>
      <c r="H146" s="835" t="s">
        <v>145</v>
      </c>
      <c r="I146" s="835" t="s">
        <v>145</v>
      </c>
      <c r="J146" s="835" t="s">
        <v>145</v>
      </c>
      <c r="N146" s="346">
        <v>110</v>
      </c>
      <c r="O146" s="346" t="s">
        <v>327</v>
      </c>
      <c r="P146" s="446" t="str">
        <f t="shared" si="23"/>
        <v>-</v>
      </c>
      <c r="Q146" s="876" t="str">
        <f>IFERROR(_xlfn.RANK.EQ(P146,$P$37:$P$215,0)+COUNTIF(P$37:P146,P146)-1,"-")</f>
        <v>-</v>
      </c>
      <c r="R146" s="876"/>
      <c r="S146" s="828" t="str">
        <f t="shared" si="24"/>
        <v>-</v>
      </c>
      <c r="T146" s="828" t="str">
        <f t="shared" si="25"/>
        <v>-</v>
      </c>
      <c r="U146" s="828" t="str">
        <f t="shared" si="26"/>
        <v>-</v>
      </c>
      <c r="V146" s="446" t="str">
        <f t="shared" si="27"/>
        <v>-</v>
      </c>
      <c r="W146" s="876" t="str">
        <f>IFERROR(_xlfn.RANK.EQ(V146,$V$37:$V$215,0)+COUNTIF(V$37:V146,V146)-1,"-")</f>
        <v>-</v>
      </c>
      <c r="X146" s="876"/>
      <c r="Y146" s="828" t="str">
        <f t="shared" si="28"/>
        <v>-</v>
      </c>
      <c r="Z146" s="828" t="str">
        <f t="shared" si="29"/>
        <v>-</v>
      </c>
      <c r="AA146" s="828" t="str">
        <f t="shared" si="30"/>
        <v>-</v>
      </c>
      <c r="AB146" s="446" t="str">
        <f t="shared" si="31"/>
        <v>-</v>
      </c>
      <c r="AC146" s="876" t="str">
        <f>IFERROR(_xlfn.RANK.EQ(AB146,$AB$37:AB$215,0)+COUNTIF(AB$37:AB146,AB146)-1,"-")</f>
        <v>-</v>
      </c>
      <c r="AD146" s="1005"/>
      <c r="AE146" s="1001" t="str">
        <f t="shared" si="32"/>
        <v>-</v>
      </c>
      <c r="AF146" s="1001" t="str">
        <f t="shared" si="33"/>
        <v>-</v>
      </c>
      <c r="AG146" s="1002" t="str">
        <f>IFERROR(LARGE($AB146:$AB$215,N146),"-")</f>
        <v>-</v>
      </c>
    </row>
    <row r="147" spans="1:33" ht="24.75" customHeight="1">
      <c r="A147" s="833" t="s">
        <v>604</v>
      </c>
      <c r="B147" s="831" t="s">
        <v>614</v>
      </c>
      <c r="C147" s="832" t="s">
        <v>186</v>
      </c>
      <c r="D147" s="831" t="s">
        <v>756</v>
      </c>
      <c r="E147" s="832" t="s">
        <v>243</v>
      </c>
      <c r="F147" s="834" t="s">
        <v>145</v>
      </c>
      <c r="G147" s="835" t="s">
        <v>145</v>
      </c>
      <c r="H147" s="835" t="s">
        <v>145</v>
      </c>
      <c r="I147" s="835" t="s">
        <v>145</v>
      </c>
      <c r="J147" s="835" t="s">
        <v>145</v>
      </c>
      <c r="N147" s="346">
        <v>111</v>
      </c>
      <c r="O147" s="346" t="s">
        <v>270</v>
      </c>
      <c r="P147" s="446" t="str">
        <f t="shared" si="23"/>
        <v>-</v>
      </c>
      <c r="Q147" s="876" t="str">
        <f>IFERROR(_xlfn.RANK.EQ(P147,$P$37:$P$215,0)+COUNTIF(P$37:P147,P147)-1,"-")</f>
        <v>-</v>
      </c>
      <c r="R147" s="876"/>
      <c r="S147" s="828" t="str">
        <f t="shared" si="24"/>
        <v>-</v>
      </c>
      <c r="T147" s="828" t="str">
        <f t="shared" si="25"/>
        <v>-</v>
      </c>
      <c r="U147" s="828" t="str">
        <f t="shared" si="26"/>
        <v>-</v>
      </c>
      <c r="V147" s="446" t="str">
        <f t="shared" si="27"/>
        <v>-</v>
      </c>
      <c r="W147" s="876" t="str">
        <f>IFERROR(_xlfn.RANK.EQ(V147,$V$37:$V$215,0)+COUNTIF(V$37:V147,V147)-1,"-")</f>
        <v>-</v>
      </c>
      <c r="X147" s="876"/>
      <c r="Y147" s="828" t="str">
        <f t="shared" si="28"/>
        <v>-</v>
      </c>
      <c r="Z147" s="828" t="str">
        <f t="shared" si="29"/>
        <v>-</v>
      </c>
      <c r="AA147" s="828" t="str">
        <f t="shared" si="30"/>
        <v>-</v>
      </c>
      <c r="AB147" s="446" t="str">
        <f t="shared" si="31"/>
        <v>-</v>
      </c>
      <c r="AC147" s="876" t="str">
        <f>IFERROR(_xlfn.RANK.EQ(AB147,$AB$37:AB$215,0)+COUNTIF(AB$37:AB147,AB147)-1,"-")</f>
        <v>-</v>
      </c>
      <c r="AD147" s="1005"/>
      <c r="AE147" s="1001" t="str">
        <f t="shared" si="32"/>
        <v>-</v>
      </c>
      <c r="AF147" s="1001" t="str">
        <f t="shared" si="33"/>
        <v>-</v>
      </c>
      <c r="AG147" s="1002" t="str">
        <f>IFERROR(LARGE($AB147:$AB$215,N147),"-")</f>
        <v>-</v>
      </c>
    </row>
    <row r="148" spans="1:33" ht="24.75" customHeight="1">
      <c r="A148" s="833" t="s">
        <v>604</v>
      </c>
      <c r="B148" s="831" t="s">
        <v>614</v>
      </c>
      <c r="C148" s="832" t="s">
        <v>186</v>
      </c>
      <c r="D148" s="831" t="s">
        <v>757</v>
      </c>
      <c r="E148" s="832" t="s">
        <v>334</v>
      </c>
      <c r="F148" s="834" t="s">
        <v>145</v>
      </c>
      <c r="G148" s="835" t="s">
        <v>145</v>
      </c>
      <c r="H148" s="835" t="s">
        <v>145</v>
      </c>
      <c r="I148" s="835" t="s">
        <v>145</v>
      </c>
      <c r="J148" s="835" t="s">
        <v>145</v>
      </c>
      <c r="N148" s="346">
        <v>112</v>
      </c>
      <c r="O148" s="346" t="s">
        <v>305</v>
      </c>
      <c r="P148" s="446" t="str">
        <f t="shared" si="23"/>
        <v>-</v>
      </c>
      <c r="Q148" s="876" t="str">
        <f>IFERROR(_xlfn.RANK.EQ(P148,$P$37:$P$215,0)+COUNTIF(P$37:P148,P148)-1,"-")</f>
        <v>-</v>
      </c>
      <c r="R148" s="876"/>
      <c r="S148" s="828" t="str">
        <f t="shared" si="24"/>
        <v>-</v>
      </c>
      <c r="T148" s="828" t="str">
        <f t="shared" si="25"/>
        <v>-</v>
      </c>
      <c r="U148" s="828" t="str">
        <f t="shared" si="26"/>
        <v>-</v>
      </c>
      <c r="V148" s="446" t="str">
        <f t="shared" si="27"/>
        <v>-</v>
      </c>
      <c r="W148" s="876" t="str">
        <f>IFERROR(_xlfn.RANK.EQ(V148,$V$37:$V$215,0)+COUNTIF(V$37:V148,V148)-1,"-")</f>
        <v>-</v>
      </c>
      <c r="X148" s="876"/>
      <c r="Y148" s="828" t="str">
        <f t="shared" si="28"/>
        <v>-</v>
      </c>
      <c r="Z148" s="828" t="str">
        <f t="shared" si="29"/>
        <v>-</v>
      </c>
      <c r="AA148" s="828" t="str">
        <f t="shared" si="30"/>
        <v>-</v>
      </c>
      <c r="AB148" s="446" t="str">
        <f t="shared" si="31"/>
        <v>-</v>
      </c>
      <c r="AC148" s="876" t="str">
        <f>IFERROR(_xlfn.RANK.EQ(AB148,$AB$37:AB$215,0)+COUNTIF(AB$37:AB148,AB148)-1,"-")</f>
        <v>-</v>
      </c>
      <c r="AD148" s="1005"/>
      <c r="AE148" s="1001" t="str">
        <f t="shared" si="32"/>
        <v>-</v>
      </c>
      <c r="AF148" s="1001" t="str">
        <f t="shared" si="33"/>
        <v>-</v>
      </c>
      <c r="AG148" s="1002" t="str">
        <f>IFERROR(LARGE($AB148:$AB$215,N148),"-")</f>
        <v>-</v>
      </c>
    </row>
    <row r="149" spans="1:33" ht="24.75" customHeight="1">
      <c r="A149" s="833" t="s">
        <v>604</v>
      </c>
      <c r="B149" s="831" t="s">
        <v>614</v>
      </c>
      <c r="C149" s="832" t="s">
        <v>186</v>
      </c>
      <c r="D149" s="831" t="s">
        <v>758</v>
      </c>
      <c r="E149" s="832" t="s">
        <v>365</v>
      </c>
      <c r="F149" s="834" t="s">
        <v>145</v>
      </c>
      <c r="G149" s="835" t="s">
        <v>145</v>
      </c>
      <c r="H149" s="835" t="s">
        <v>145</v>
      </c>
      <c r="I149" s="835" t="s">
        <v>145</v>
      </c>
      <c r="J149" s="835" t="s">
        <v>145</v>
      </c>
      <c r="N149" s="346">
        <v>113</v>
      </c>
      <c r="O149" s="346" t="s">
        <v>341</v>
      </c>
      <c r="P149" s="446" t="str">
        <f t="shared" si="23"/>
        <v>-</v>
      </c>
      <c r="Q149" s="876" t="str">
        <f>IFERROR(_xlfn.RANK.EQ(P149,$P$37:$P$215,0)+COUNTIF(P$37:P149,P149)-1,"-")</f>
        <v>-</v>
      </c>
      <c r="R149" s="876"/>
      <c r="S149" s="828" t="str">
        <f t="shared" si="24"/>
        <v>-</v>
      </c>
      <c r="T149" s="828" t="str">
        <f t="shared" si="25"/>
        <v>-</v>
      </c>
      <c r="U149" s="828" t="str">
        <f t="shared" si="26"/>
        <v>-</v>
      </c>
      <c r="V149" s="446" t="str">
        <f t="shared" si="27"/>
        <v>-</v>
      </c>
      <c r="W149" s="876" t="str">
        <f>IFERROR(_xlfn.RANK.EQ(V149,$V$37:$V$215,0)+COUNTIF(V$37:V149,V149)-1,"-")</f>
        <v>-</v>
      </c>
      <c r="X149" s="876"/>
      <c r="Y149" s="828" t="str">
        <f t="shared" si="28"/>
        <v>-</v>
      </c>
      <c r="Z149" s="828" t="str">
        <f t="shared" si="29"/>
        <v>-</v>
      </c>
      <c r="AA149" s="828" t="str">
        <f t="shared" si="30"/>
        <v>-</v>
      </c>
      <c r="AB149" s="446" t="str">
        <f t="shared" si="31"/>
        <v>-</v>
      </c>
      <c r="AC149" s="876" t="str">
        <f>IFERROR(_xlfn.RANK.EQ(AB149,$AB$37:AB$215,0)+COUNTIF(AB$37:AB149,AB149)-1,"-")</f>
        <v>-</v>
      </c>
      <c r="AD149" s="1005"/>
      <c r="AE149" s="1001" t="str">
        <f t="shared" si="32"/>
        <v>-</v>
      </c>
      <c r="AF149" s="1001" t="str">
        <f t="shared" si="33"/>
        <v>-</v>
      </c>
      <c r="AG149" s="1002" t="str">
        <f>IFERROR(LARGE($AB149:$AB$215,N149),"-")</f>
        <v>-</v>
      </c>
    </row>
    <row r="150" spans="1:33" ht="24.75" customHeight="1">
      <c r="A150" s="833" t="s">
        <v>604</v>
      </c>
      <c r="B150" s="831" t="s">
        <v>614</v>
      </c>
      <c r="C150" s="832" t="s">
        <v>186</v>
      </c>
      <c r="D150" s="831" t="s">
        <v>759</v>
      </c>
      <c r="E150" s="832" t="s">
        <v>308</v>
      </c>
      <c r="F150" s="834" t="s">
        <v>145</v>
      </c>
      <c r="G150" s="835" t="s">
        <v>145</v>
      </c>
      <c r="H150" s="835" t="s">
        <v>145</v>
      </c>
      <c r="I150" s="835" t="s">
        <v>145</v>
      </c>
      <c r="J150" s="835" t="s">
        <v>145</v>
      </c>
      <c r="N150" s="346">
        <v>114</v>
      </c>
      <c r="O150" s="346" t="s">
        <v>340</v>
      </c>
      <c r="P150" s="446" t="str">
        <f t="shared" si="23"/>
        <v>-</v>
      </c>
      <c r="Q150" s="876" t="str">
        <f>IFERROR(_xlfn.RANK.EQ(P150,$P$37:$P$215,0)+COUNTIF(P$37:P150,P150)-1,"-")</f>
        <v>-</v>
      </c>
      <c r="R150" s="876"/>
      <c r="S150" s="828" t="str">
        <f t="shared" si="24"/>
        <v>-</v>
      </c>
      <c r="T150" s="828" t="str">
        <f t="shared" si="25"/>
        <v>-</v>
      </c>
      <c r="U150" s="828" t="str">
        <f t="shared" si="26"/>
        <v>-</v>
      </c>
      <c r="V150" s="446" t="str">
        <f t="shared" si="27"/>
        <v>-</v>
      </c>
      <c r="W150" s="876" t="str">
        <f>IFERROR(_xlfn.RANK.EQ(V150,$V$37:$V$215,0)+COUNTIF(V$37:V150,V150)-1,"-")</f>
        <v>-</v>
      </c>
      <c r="X150" s="876"/>
      <c r="Y150" s="828" t="str">
        <f t="shared" si="28"/>
        <v>-</v>
      </c>
      <c r="Z150" s="828" t="str">
        <f t="shared" si="29"/>
        <v>-</v>
      </c>
      <c r="AA150" s="828" t="str">
        <f t="shared" si="30"/>
        <v>-</v>
      </c>
      <c r="AB150" s="446" t="str">
        <f t="shared" si="31"/>
        <v>-</v>
      </c>
      <c r="AC150" s="876" t="str">
        <f>IFERROR(_xlfn.RANK.EQ(AB150,$AB$37:AB$215,0)+COUNTIF(AB$37:AB150,AB150)-1,"-")</f>
        <v>-</v>
      </c>
      <c r="AD150" s="1005"/>
      <c r="AE150" s="1001" t="str">
        <f t="shared" si="32"/>
        <v>-</v>
      </c>
      <c r="AF150" s="1001" t="str">
        <f t="shared" si="33"/>
        <v>-</v>
      </c>
      <c r="AG150" s="1002" t="str">
        <f>IFERROR(LARGE($AB150:$AB$215,N150),"-")</f>
        <v>-</v>
      </c>
    </row>
    <row r="151" spans="1:33" ht="24.75" customHeight="1">
      <c r="A151" s="833" t="s">
        <v>604</v>
      </c>
      <c r="B151" s="831" t="s">
        <v>614</v>
      </c>
      <c r="C151" s="832" t="s">
        <v>186</v>
      </c>
      <c r="D151" s="831" t="s">
        <v>760</v>
      </c>
      <c r="E151" s="832" t="s">
        <v>233</v>
      </c>
      <c r="F151" s="834" t="s">
        <v>145</v>
      </c>
      <c r="G151" s="835" t="s">
        <v>145</v>
      </c>
      <c r="H151" s="835" t="s">
        <v>145</v>
      </c>
      <c r="I151" s="835" t="s">
        <v>145</v>
      </c>
      <c r="J151" s="835" t="s">
        <v>145</v>
      </c>
      <c r="N151" s="346">
        <v>115</v>
      </c>
      <c r="O151" s="346" t="s">
        <v>347</v>
      </c>
      <c r="P151" s="446" t="str">
        <f t="shared" si="23"/>
        <v>-</v>
      </c>
      <c r="Q151" s="876" t="str">
        <f>IFERROR(_xlfn.RANK.EQ(P151,$P$37:$P$215,0)+COUNTIF(P$37:P151,P151)-1,"-")</f>
        <v>-</v>
      </c>
      <c r="R151" s="876"/>
      <c r="S151" s="828" t="str">
        <f t="shared" si="24"/>
        <v>-</v>
      </c>
      <c r="T151" s="828" t="str">
        <f t="shared" si="25"/>
        <v>-</v>
      </c>
      <c r="U151" s="828" t="str">
        <f t="shared" si="26"/>
        <v>-</v>
      </c>
      <c r="V151" s="446" t="str">
        <f t="shared" si="27"/>
        <v>-</v>
      </c>
      <c r="W151" s="876" t="str">
        <f>IFERROR(_xlfn.RANK.EQ(V151,$V$37:$V$215,0)+COUNTIF(V$37:V151,V151)-1,"-")</f>
        <v>-</v>
      </c>
      <c r="X151" s="876"/>
      <c r="Y151" s="828" t="str">
        <f t="shared" si="28"/>
        <v>-</v>
      </c>
      <c r="Z151" s="828" t="str">
        <f t="shared" si="29"/>
        <v>-</v>
      </c>
      <c r="AA151" s="828" t="str">
        <f t="shared" si="30"/>
        <v>-</v>
      </c>
      <c r="AB151" s="446" t="str">
        <f t="shared" si="31"/>
        <v>-</v>
      </c>
      <c r="AC151" s="876" t="str">
        <f>IFERROR(_xlfn.RANK.EQ(AB151,$AB$37:AB$215,0)+COUNTIF(AB$37:AB151,AB151)-1,"-")</f>
        <v>-</v>
      </c>
      <c r="AD151" s="1005"/>
      <c r="AE151" s="1001" t="str">
        <f t="shared" si="32"/>
        <v>-</v>
      </c>
      <c r="AF151" s="1001" t="str">
        <f t="shared" si="33"/>
        <v>-</v>
      </c>
      <c r="AG151" s="1002" t="str">
        <f>IFERROR(LARGE($AB151:$AB$215,N151),"-")</f>
        <v>-</v>
      </c>
    </row>
    <row r="152" spans="1:33" ht="24.75" customHeight="1">
      <c r="A152" s="833" t="s">
        <v>604</v>
      </c>
      <c r="B152" s="831" t="s">
        <v>616</v>
      </c>
      <c r="C152" s="832" t="s">
        <v>191</v>
      </c>
      <c r="D152" s="831" t="s">
        <v>761</v>
      </c>
      <c r="E152" s="832" t="s">
        <v>359</v>
      </c>
      <c r="F152" s="834" t="s">
        <v>145</v>
      </c>
      <c r="G152" s="835" t="s">
        <v>145</v>
      </c>
      <c r="H152" s="835" t="s">
        <v>145</v>
      </c>
      <c r="I152" s="835" t="s">
        <v>145</v>
      </c>
      <c r="J152" s="835" t="s">
        <v>145</v>
      </c>
      <c r="N152" s="346">
        <v>116</v>
      </c>
      <c r="O152" s="346" t="s">
        <v>292</v>
      </c>
      <c r="P152" s="446" t="str">
        <f t="shared" si="23"/>
        <v>-</v>
      </c>
      <c r="Q152" s="876" t="str">
        <f>IFERROR(_xlfn.RANK.EQ(P152,$P$37:$P$215,0)+COUNTIF(P$37:P152,P152)-1,"-")</f>
        <v>-</v>
      </c>
      <c r="R152" s="876"/>
      <c r="S152" s="828" t="str">
        <f t="shared" si="24"/>
        <v>-</v>
      </c>
      <c r="T152" s="828" t="str">
        <f t="shared" si="25"/>
        <v>-</v>
      </c>
      <c r="U152" s="828" t="str">
        <f t="shared" si="26"/>
        <v>-</v>
      </c>
      <c r="V152" s="446" t="str">
        <f t="shared" si="27"/>
        <v>-</v>
      </c>
      <c r="W152" s="876" t="str">
        <f>IFERROR(_xlfn.RANK.EQ(V152,$V$37:$V$215,0)+COUNTIF(V$37:V152,V152)-1,"-")</f>
        <v>-</v>
      </c>
      <c r="X152" s="876"/>
      <c r="Y152" s="828" t="str">
        <f t="shared" si="28"/>
        <v>-</v>
      </c>
      <c r="Z152" s="828" t="str">
        <f t="shared" si="29"/>
        <v>-</v>
      </c>
      <c r="AA152" s="828" t="str">
        <f t="shared" si="30"/>
        <v>-</v>
      </c>
      <c r="AB152" s="446" t="str">
        <f t="shared" si="31"/>
        <v>-</v>
      </c>
      <c r="AC152" s="876" t="str">
        <f>IFERROR(_xlfn.RANK.EQ(AB152,$AB$37:AB$215,0)+COUNTIF(AB$37:AB152,AB152)-1,"-")</f>
        <v>-</v>
      </c>
      <c r="AD152" s="1005"/>
      <c r="AE152" s="1001" t="str">
        <f t="shared" si="32"/>
        <v>-</v>
      </c>
      <c r="AF152" s="1001" t="str">
        <f t="shared" si="33"/>
        <v>-</v>
      </c>
      <c r="AG152" s="1002" t="str">
        <f>IFERROR(LARGE($AB152:$AB$215,N152),"-")</f>
        <v>-</v>
      </c>
    </row>
    <row r="153" spans="1:33" ht="24.75" customHeight="1">
      <c r="A153" s="833" t="s">
        <v>604</v>
      </c>
      <c r="B153" s="831" t="s">
        <v>616</v>
      </c>
      <c r="C153" s="832" t="s">
        <v>191</v>
      </c>
      <c r="D153" s="831" t="s">
        <v>762</v>
      </c>
      <c r="E153" s="832" t="s">
        <v>348</v>
      </c>
      <c r="F153" s="834" t="s">
        <v>145</v>
      </c>
      <c r="G153" s="835" t="s">
        <v>145</v>
      </c>
      <c r="H153" s="835" t="s">
        <v>145</v>
      </c>
      <c r="I153" s="835" t="s">
        <v>145</v>
      </c>
      <c r="J153" s="835" t="s">
        <v>145</v>
      </c>
      <c r="N153" s="346">
        <v>117</v>
      </c>
      <c r="O153" s="346" t="s">
        <v>275</v>
      </c>
      <c r="P153" s="446" t="str">
        <f t="shared" si="23"/>
        <v>-</v>
      </c>
      <c r="Q153" s="876" t="str">
        <f>IFERROR(_xlfn.RANK.EQ(P153,$P$37:$P$215,0)+COUNTIF(P$37:P153,P153)-1,"-")</f>
        <v>-</v>
      </c>
      <c r="R153" s="876"/>
      <c r="S153" s="828" t="str">
        <f t="shared" si="24"/>
        <v>-</v>
      </c>
      <c r="T153" s="828" t="str">
        <f t="shared" si="25"/>
        <v>-</v>
      </c>
      <c r="U153" s="828" t="str">
        <f t="shared" si="26"/>
        <v>-</v>
      </c>
      <c r="V153" s="446" t="str">
        <f t="shared" si="27"/>
        <v>-</v>
      </c>
      <c r="W153" s="876" t="str">
        <f>IFERROR(_xlfn.RANK.EQ(V153,$V$37:$V$215,0)+COUNTIF(V$37:V153,V153)-1,"-")</f>
        <v>-</v>
      </c>
      <c r="X153" s="876"/>
      <c r="Y153" s="828" t="str">
        <f t="shared" si="28"/>
        <v>-</v>
      </c>
      <c r="Z153" s="828" t="str">
        <f t="shared" si="29"/>
        <v>-</v>
      </c>
      <c r="AA153" s="828" t="str">
        <f t="shared" si="30"/>
        <v>-</v>
      </c>
      <c r="AB153" s="446" t="str">
        <f t="shared" si="31"/>
        <v>-</v>
      </c>
      <c r="AC153" s="876" t="str">
        <f>IFERROR(_xlfn.RANK.EQ(AB153,$AB$37:AB$215,0)+COUNTIF(AB$37:AB153,AB153)-1,"-")</f>
        <v>-</v>
      </c>
      <c r="AD153" s="1005"/>
      <c r="AE153" s="1001" t="str">
        <f t="shared" si="32"/>
        <v>-</v>
      </c>
      <c r="AF153" s="1001" t="str">
        <f t="shared" si="33"/>
        <v>-</v>
      </c>
      <c r="AG153" s="1002" t="str">
        <f>IFERROR(LARGE($AB153:$AB$215,N153),"-")</f>
        <v>-</v>
      </c>
    </row>
    <row r="154" spans="1:33" ht="24.75" customHeight="1">
      <c r="A154" s="833" t="s">
        <v>604</v>
      </c>
      <c r="B154" s="831" t="s">
        <v>616</v>
      </c>
      <c r="C154" s="832" t="s">
        <v>191</v>
      </c>
      <c r="D154" s="831" t="s">
        <v>763</v>
      </c>
      <c r="E154" s="832" t="s">
        <v>361</v>
      </c>
      <c r="F154" s="834" t="s">
        <v>145</v>
      </c>
      <c r="G154" s="835" t="s">
        <v>145</v>
      </c>
      <c r="H154" s="835" t="s">
        <v>145</v>
      </c>
      <c r="I154" s="835" t="s">
        <v>145</v>
      </c>
      <c r="J154" s="835" t="s">
        <v>145</v>
      </c>
      <c r="N154" s="346">
        <v>118</v>
      </c>
      <c r="O154" s="346" t="s">
        <v>371</v>
      </c>
      <c r="P154" s="446" t="str">
        <f t="shared" si="23"/>
        <v>-</v>
      </c>
      <c r="Q154" s="876" t="str">
        <f>IFERROR(_xlfn.RANK.EQ(P154,$P$37:$P$215,0)+COUNTIF(P$37:P154,P154)-1,"-")</f>
        <v>-</v>
      </c>
      <c r="R154" s="876"/>
      <c r="S154" s="828" t="str">
        <f t="shared" si="24"/>
        <v>-</v>
      </c>
      <c r="T154" s="828" t="str">
        <f t="shared" si="25"/>
        <v>-</v>
      </c>
      <c r="U154" s="828" t="str">
        <f t="shared" si="26"/>
        <v>-</v>
      </c>
      <c r="V154" s="446" t="str">
        <f t="shared" si="27"/>
        <v>-</v>
      </c>
      <c r="W154" s="876" t="str">
        <f>IFERROR(_xlfn.RANK.EQ(V154,$V$37:$V$215,0)+COUNTIF(V$37:V154,V154)-1,"-")</f>
        <v>-</v>
      </c>
      <c r="X154" s="876"/>
      <c r="Y154" s="828" t="str">
        <f t="shared" si="28"/>
        <v>-</v>
      </c>
      <c r="Z154" s="828" t="str">
        <f t="shared" si="29"/>
        <v>-</v>
      </c>
      <c r="AA154" s="828" t="str">
        <f t="shared" si="30"/>
        <v>-</v>
      </c>
      <c r="AB154" s="446" t="str">
        <f t="shared" si="31"/>
        <v>-</v>
      </c>
      <c r="AC154" s="876" t="str">
        <f>IFERROR(_xlfn.RANK.EQ(AB154,$AB$37:AB$215,0)+COUNTIF(AB$37:AB154,AB154)-1,"-")</f>
        <v>-</v>
      </c>
      <c r="AD154" s="1005"/>
      <c r="AE154" s="1001" t="str">
        <f t="shared" si="32"/>
        <v>-</v>
      </c>
      <c r="AF154" s="1001" t="str">
        <f t="shared" si="33"/>
        <v>-</v>
      </c>
      <c r="AG154" s="1002" t="str">
        <f>IFERROR(LARGE($AB154:$AB$215,N154),"-")</f>
        <v>-</v>
      </c>
    </row>
    <row r="155" spans="1:33" ht="24.75" customHeight="1">
      <c r="A155" s="833" t="s">
        <v>604</v>
      </c>
      <c r="B155" s="831" t="s">
        <v>616</v>
      </c>
      <c r="C155" s="832" t="s">
        <v>191</v>
      </c>
      <c r="D155" s="831" t="s">
        <v>764</v>
      </c>
      <c r="E155" s="832" t="s">
        <v>303</v>
      </c>
      <c r="F155" s="834" t="s">
        <v>145</v>
      </c>
      <c r="G155" s="835" t="s">
        <v>145</v>
      </c>
      <c r="H155" s="835" t="s">
        <v>145</v>
      </c>
      <c r="I155" s="835" t="s">
        <v>145</v>
      </c>
      <c r="J155" s="835" t="s">
        <v>145</v>
      </c>
      <c r="N155" s="346">
        <v>119</v>
      </c>
      <c r="O155" s="346" t="s">
        <v>372</v>
      </c>
      <c r="P155" s="446" t="str">
        <f t="shared" si="23"/>
        <v>-</v>
      </c>
      <c r="Q155" s="876" t="str">
        <f>IFERROR(_xlfn.RANK.EQ(P155,$P$37:$P$215,0)+COUNTIF(P$37:P155,P155)-1,"-")</f>
        <v>-</v>
      </c>
      <c r="R155" s="876"/>
      <c r="S155" s="828" t="str">
        <f t="shared" si="24"/>
        <v>-</v>
      </c>
      <c r="T155" s="828" t="str">
        <f t="shared" si="25"/>
        <v>-</v>
      </c>
      <c r="U155" s="828" t="str">
        <f t="shared" si="26"/>
        <v>-</v>
      </c>
      <c r="V155" s="446" t="str">
        <f t="shared" si="27"/>
        <v>-</v>
      </c>
      <c r="W155" s="876" t="str">
        <f>IFERROR(_xlfn.RANK.EQ(V155,$V$37:$V$215,0)+COUNTIF(V$37:V155,V155)-1,"-")</f>
        <v>-</v>
      </c>
      <c r="X155" s="876"/>
      <c r="Y155" s="828" t="str">
        <f t="shared" si="28"/>
        <v>-</v>
      </c>
      <c r="Z155" s="828" t="str">
        <f t="shared" si="29"/>
        <v>-</v>
      </c>
      <c r="AA155" s="828" t="str">
        <f t="shared" si="30"/>
        <v>-</v>
      </c>
      <c r="AB155" s="446" t="str">
        <f t="shared" si="31"/>
        <v>-</v>
      </c>
      <c r="AC155" s="876" t="str">
        <f>IFERROR(_xlfn.RANK.EQ(AB155,$AB$37:AB$215,0)+COUNTIF(AB$37:AB155,AB155)-1,"-")</f>
        <v>-</v>
      </c>
      <c r="AD155" s="1005"/>
      <c r="AE155" s="1001" t="str">
        <f t="shared" si="32"/>
        <v>-</v>
      </c>
      <c r="AF155" s="1001" t="str">
        <f t="shared" si="33"/>
        <v>-</v>
      </c>
      <c r="AG155" s="1002" t="str">
        <f>IFERROR(LARGE($AB155:$AB$215,N155),"-")</f>
        <v>-</v>
      </c>
    </row>
    <row r="156" spans="1:33" ht="24.75" customHeight="1">
      <c r="A156" s="833" t="s">
        <v>604</v>
      </c>
      <c r="B156" s="831" t="s">
        <v>616</v>
      </c>
      <c r="C156" s="832" t="s">
        <v>191</v>
      </c>
      <c r="D156" s="831" t="s">
        <v>765</v>
      </c>
      <c r="E156" s="832" t="s">
        <v>322</v>
      </c>
      <c r="F156" s="834" t="s">
        <v>145</v>
      </c>
      <c r="G156" s="835" t="s">
        <v>145</v>
      </c>
      <c r="H156" s="835" t="s">
        <v>145</v>
      </c>
      <c r="I156" s="835" t="s">
        <v>145</v>
      </c>
      <c r="J156" s="835" t="s">
        <v>145</v>
      </c>
      <c r="N156" s="346">
        <v>120</v>
      </c>
      <c r="O156" s="346" t="s">
        <v>373</v>
      </c>
      <c r="P156" s="446" t="str">
        <f t="shared" si="23"/>
        <v>-</v>
      </c>
      <c r="Q156" s="876" t="str">
        <f>IFERROR(_xlfn.RANK.EQ(P156,$P$37:$P$215,0)+COUNTIF(P$37:P156,P156)-1,"-")</f>
        <v>-</v>
      </c>
      <c r="R156" s="876"/>
      <c r="S156" s="828" t="str">
        <f t="shared" si="24"/>
        <v>-</v>
      </c>
      <c r="T156" s="828" t="str">
        <f t="shared" si="25"/>
        <v>-</v>
      </c>
      <c r="U156" s="828" t="str">
        <f t="shared" si="26"/>
        <v>-</v>
      </c>
      <c r="V156" s="446" t="str">
        <f t="shared" si="27"/>
        <v>-</v>
      </c>
      <c r="W156" s="876" t="str">
        <f>IFERROR(_xlfn.RANK.EQ(V156,$V$37:$V$215,0)+COUNTIF(V$37:V156,V156)-1,"-")</f>
        <v>-</v>
      </c>
      <c r="X156" s="876"/>
      <c r="Y156" s="828" t="str">
        <f t="shared" si="28"/>
        <v>-</v>
      </c>
      <c r="Z156" s="828" t="str">
        <f t="shared" si="29"/>
        <v>-</v>
      </c>
      <c r="AA156" s="828" t="str">
        <f t="shared" si="30"/>
        <v>-</v>
      </c>
      <c r="AB156" s="446" t="str">
        <f t="shared" si="31"/>
        <v>-</v>
      </c>
      <c r="AC156" s="876" t="str">
        <f>IFERROR(_xlfn.RANK.EQ(AB156,$AB$37:AB$215,0)+COUNTIF(AB$37:AB156,AB156)-1,"-")</f>
        <v>-</v>
      </c>
      <c r="AD156" s="1005"/>
      <c r="AE156" s="1001" t="str">
        <f t="shared" si="32"/>
        <v>-</v>
      </c>
      <c r="AF156" s="1001" t="str">
        <f t="shared" si="33"/>
        <v>-</v>
      </c>
      <c r="AG156" s="1002" t="str">
        <f>IFERROR(LARGE($AB156:$AB$215,N156),"-")</f>
        <v>-</v>
      </c>
    </row>
    <row r="157" spans="1:33" ht="24.75" customHeight="1">
      <c r="A157" s="833" t="s">
        <v>604</v>
      </c>
      <c r="B157" s="831" t="s">
        <v>616</v>
      </c>
      <c r="C157" s="832" t="s">
        <v>191</v>
      </c>
      <c r="D157" s="831" t="s">
        <v>766</v>
      </c>
      <c r="E157" s="832" t="s">
        <v>286</v>
      </c>
      <c r="F157" s="834" t="s">
        <v>145</v>
      </c>
      <c r="G157" s="835" t="s">
        <v>145</v>
      </c>
      <c r="H157" s="835" t="s">
        <v>145</v>
      </c>
      <c r="I157" s="835" t="s">
        <v>145</v>
      </c>
      <c r="J157" s="835" t="s">
        <v>145</v>
      </c>
      <c r="N157" s="346">
        <v>121</v>
      </c>
      <c r="O157" s="346" t="s">
        <v>326</v>
      </c>
      <c r="P157" s="446" t="str">
        <f t="shared" si="23"/>
        <v>-</v>
      </c>
      <c r="Q157" s="876" t="str">
        <f>IFERROR(_xlfn.RANK.EQ(P157,$P$37:$P$215,0)+COUNTIF(P$37:P157,P157)-1,"-")</f>
        <v>-</v>
      </c>
      <c r="R157" s="876"/>
      <c r="S157" s="828" t="str">
        <f t="shared" si="24"/>
        <v>-</v>
      </c>
      <c r="T157" s="828" t="str">
        <f t="shared" si="25"/>
        <v>-</v>
      </c>
      <c r="U157" s="828" t="str">
        <f t="shared" si="26"/>
        <v>-</v>
      </c>
      <c r="V157" s="446" t="str">
        <f t="shared" si="27"/>
        <v>-</v>
      </c>
      <c r="W157" s="876" t="str">
        <f>IFERROR(_xlfn.RANK.EQ(V157,$V$37:$V$215,0)+COUNTIF(V$37:V157,V157)-1,"-")</f>
        <v>-</v>
      </c>
      <c r="X157" s="876"/>
      <c r="Y157" s="828" t="str">
        <f t="shared" si="28"/>
        <v>-</v>
      </c>
      <c r="Z157" s="828" t="str">
        <f t="shared" si="29"/>
        <v>-</v>
      </c>
      <c r="AA157" s="828" t="str">
        <f t="shared" si="30"/>
        <v>-</v>
      </c>
      <c r="AB157" s="446" t="str">
        <f t="shared" si="31"/>
        <v>-</v>
      </c>
      <c r="AC157" s="876" t="str">
        <f>IFERROR(_xlfn.RANK.EQ(AB157,$AB$37:AB$215,0)+COUNTIF(AB$37:AB157,AB157)-1,"-")</f>
        <v>-</v>
      </c>
      <c r="AD157" s="1005"/>
      <c r="AE157" s="1001" t="str">
        <f t="shared" si="32"/>
        <v>-</v>
      </c>
      <c r="AF157" s="1001" t="str">
        <f t="shared" si="33"/>
        <v>-</v>
      </c>
      <c r="AG157" s="1002" t="str">
        <f>IFERROR(LARGE($AB157:$AB$215,N157),"-")</f>
        <v>-</v>
      </c>
    </row>
    <row r="158" spans="1:33" ht="24.75" customHeight="1">
      <c r="A158" s="833" t="s">
        <v>604</v>
      </c>
      <c r="B158" s="831" t="s">
        <v>616</v>
      </c>
      <c r="C158" s="832" t="s">
        <v>191</v>
      </c>
      <c r="D158" s="831" t="s">
        <v>767</v>
      </c>
      <c r="E158" s="832" t="s">
        <v>366</v>
      </c>
      <c r="F158" s="834" t="s">
        <v>145</v>
      </c>
      <c r="G158" s="835" t="s">
        <v>145</v>
      </c>
      <c r="H158" s="835" t="s">
        <v>145</v>
      </c>
      <c r="I158" s="835" t="s">
        <v>145</v>
      </c>
      <c r="J158" s="835" t="s">
        <v>145</v>
      </c>
      <c r="N158" s="346">
        <v>122</v>
      </c>
      <c r="O158" s="346" t="s">
        <v>254</v>
      </c>
      <c r="P158" s="446" t="str">
        <f t="shared" si="23"/>
        <v>-</v>
      </c>
      <c r="Q158" s="876" t="str">
        <f>IFERROR(_xlfn.RANK.EQ(P158,$P$37:$P$215,0)+COUNTIF(P$37:P158,P158)-1,"-")</f>
        <v>-</v>
      </c>
      <c r="R158" s="876"/>
      <c r="S158" s="828" t="str">
        <f t="shared" si="24"/>
        <v>-</v>
      </c>
      <c r="T158" s="828" t="str">
        <f t="shared" si="25"/>
        <v>-</v>
      </c>
      <c r="U158" s="828" t="str">
        <f t="shared" si="26"/>
        <v>-</v>
      </c>
      <c r="V158" s="446" t="str">
        <f t="shared" si="27"/>
        <v>-</v>
      </c>
      <c r="W158" s="876" t="str">
        <f>IFERROR(_xlfn.RANK.EQ(V158,$V$37:$V$215,0)+COUNTIF(V$37:V158,V158)-1,"-")</f>
        <v>-</v>
      </c>
      <c r="X158" s="876"/>
      <c r="Y158" s="828" t="str">
        <f t="shared" si="28"/>
        <v>-</v>
      </c>
      <c r="Z158" s="828" t="str">
        <f t="shared" si="29"/>
        <v>-</v>
      </c>
      <c r="AA158" s="828" t="str">
        <f t="shared" si="30"/>
        <v>-</v>
      </c>
      <c r="AB158" s="446" t="str">
        <f t="shared" si="31"/>
        <v>-</v>
      </c>
      <c r="AC158" s="876" t="str">
        <f>IFERROR(_xlfn.RANK.EQ(AB158,$AB$37:AB$215,0)+COUNTIF(AB$37:AB158,AB158)-1,"-")</f>
        <v>-</v>
      </c>
      <c r="AD158" s="1005"/>
      <c r="AE158" s="1001" t="str">
        <f t="shared" si="32"/>
        <v>-</v>
      </c>
      <c r="AF158" s="1001" t="str">
        <f t="shared" si="33"/>
        <v>-</v>
      </c>
      <c r="AG158" s="1002" t="str">
        <f>IFERROR(LARGE($AB158:$AB$215,N158),"-")</f>
        <v>-</v>
      </c>
    </row>
    <row r="159" spans="1:33" ht="24.75" customHeight="1">
      <c r="A159" s="833" t="s">
        <v>604</v>
      </c>
      <c r="B159" s="831" t="s">
        <v>616</v>
      </c>
      <c r="C159" s="832" t="s">
        <v>191</v>
      </c>
      <c r="D159" s="831" t="s">
        <v>768</v>
      </c>
      <c r="E159" s="832" t="s">
        <v>280</v>
      </c>
      <c r="F159" s="834" t="s">
        <v>145</v>
      </c>
      <c r="G159" s="835" t="s">
        <v>145</v>
      </c>
      <c r="H159" s="835" t="s">
        <v>145</v>
      </c>
      <c r="I159" s="835" t="s">
        <v>145</v>
      </c>
      <c r="J159" s="835" t="s">
        <v>145</v>
      </c>
      <c r="N159" s="346">
        <v>123</v>
      </c>
      <c r="O159" s="346" t="s">
        <v>287</v>
      </c>
      <c r="P159" s="446" t="str">
        <f t="shared" si="23"/>
        <v>x</v>
      </c>
      <c r="Q159" s="876" t="str">
        <f>IFERROR(_xlfn.RANK.EQ(P159,$P$37:$P$215,0)+COUNTIF(P$37:P159,P159)-1,"-")</f>
        <v>-</v>
      </c>
      <c r="R159" s="876"/>
      <c r="S159" s="828" t="str">
        <f t="shared" si="24"/>
        <v>-</v>
      </c>
      <c r="T159" s="828" t="str">
        <f t="shared" si="25"/>
        <v>-</v>
      </c>
      <c r="U159" s="828" t="str">
        <f t="shared" si="26"/>
        <v>-</v>
      </c>
      <c r="V159" s="446" t="str">
        <f t="shared" si="27"/>
        <v>x</v>
      </c>
      <c r="W159" s="876" t="str">
        <f>IFERROR(_xlfn.RANK.EQ(V159,$V$37:$V$215,0)+COUNTIF(V$37:V159,V159)-1,"-")</f>
        <v>-</v>
      </c>
      <c r="X159" s="876"/>
      <c r="Y159" s="828" t="str">
        <f t="shared" si="28"/>
        <v>-</v>
      </c>
      <c r="Z159" s="828" t="str">
        <f t="shared" si="29"/>
        <v>-</v>
      </c>
      <c r="AA159" s="828" t="str">
        <f t="shared" si="30"/>
        <v>-</v>
      </c>
      <c r="AB159" s="446" t="str">
        <f t="shared" si="31"/>
        <v>x</v>
      </c>
      <c r="AC159" s="876" t="str">
        <f>IFERROR(_xlfn.RANK.EQ(AB159,$AB$37:AB$215,0)+COUNTIF(AB$37:AB159,AB159)-1,"-")</f>
        <v>-</v>
      </c>
      <c r="AD159" s="1005"/>
      <c r="AE159" s="1001" t="str">
        <f t="shared" si="32"/>
        <v>-</v>
      </c>
      <c r="AF159" s="1001" t="str">
        <f t="shared" si="33"/>
        <v>-</v>
      </c>
      <c r="AG159" s="1002" t="str">
        <f>IFERROR(LARGE($AB159:$AB$215,N159),"-")</f>
        <v>-</v>
      </c>
    </row>
    <row r="160" spans="1:33" ht="24.75" customHeight="1">
      <c r="A160" s="833" t="s">
        <v>604</v>
      </c>
      <c r="B160" s="831" t="s">
        <v>616</v>
      </c>
      <c r="C160" s="832" t="s">
        <v>191</v>
      </c>
      <c r="D160" s="831" t="s">
        <v>769</v>
      </c>
      <c r="E160" s="832" t="s">
        <v>277</v>
      </c>
      <c r="F160" s="834" t="s">
        <v>145</v>
      </c>
      <c r="G160" s="835" t="s">
        <v>145</v>
      </c>
      <c r="H160" s="835" t="s">
        <v>145</v>
      </c>
      <c r="I160" s="835" t="s">
        <v>145</v>
      </c>
      <c r="J160" s="835" t="s">
        <v>145</v>
      </c>
      <c r="N160" s="346">
        <v>124</v>
      </c>
      <c r="O160" s="346" t="s">
        <v>220</v>
      </c>
      <c r="P160" s="446" t="str">
        <f t="shared" si="23"/>
        <v>x</v>
      </c>
      <c r="Q160" s="876" t="str">
        <f>IFERROR(_xlfn.RANK.EQ(P160,$P$37:$P$215,0)+COUNTIF(P$37:P160,P160)-1,"-")</f>
        <v>-</v>
      </c>
      <c r="R160" s="876"/>
      <c r="S160" s="828" t="str">
        <f t="shared" si="24"/>
        <v>-</v>
      </c>
      <c r="T160" s="828" t="str">
        <f t="shared" si="25"/>
        <v>-</v>
      </c>
      <c r="U160" s="828" t="str">
        <f t="shared" si="26"/>
        <v>-</v>
      </c>
      <c r="V160" s="446" t="str">
        <f t="shared" si="27"/>
        <v>x</v>
      </c>
      <c r="W160" s="876" t="str">
        <f>IFERROR(_xlfn.RANK.EQ(V160,$V$37:$V$215,0)+COUNTIF(V$37:V160,V160)-1,"-")</f>
        <v>-</v>
      </c>
      <c r="X160" s="876"/>
      <c r="Y160" s="828" t="str">
        <f t="shared" si="28"/>
        <v>-</v>
      </c>
      <c r="Z160" s="828" t="str">
        <f t="shared" si="29"/>
        <v>-</v>
      </c>
      <c r="AA160" s="828" t="str">
        <f t="shared" si="30"/>
        <v>-</v>
      </c>
      <c r="AB160" s="446" t="str">
        <f t="shared" si="31"/>
        <v>x</v>
      </c>
      <c r="AC160" s="876" t="str">
        <f>IFERROR(_xlfn.RANK.EQ(AB160,$AB$37:AB$215,0)+COUNTIF(AB$37:AB160,AB160)-1,"-")</f>
        <v>-</v>
      </c>
      <c r="AD160" s="1005"/>
      <c r="AE160" s="1001" t="str">
        <f t="shared" si="32"/>
        <v>-</v>
      </c>
      <c r="AF160" s="1001" t="str">
        <f t="shared" si="33"/>
        <v>-</v>
      </c>
      <c r="AG160" s="1002" t="str">
        <f>IFERROR(LARGE($AB160:$AB$215,N160),"-")</f>
        <v>-</v>
      </c>
    </row>
    <row r="161" spans="1:33" ht="24.75" customHeight="1">
      <c r="A161" s="833" t="s">
        <v>604</v>
      </c>
      <c r="B161" s="831" t="s">
        <v>616</v>
      </c>
      <c r="C161" s="832" t="s">
        <v>191</v>
      </c>
      <c r="D161" s="831" t="s">
        <v>770</v>
      </c>
      <c r="E161" s="832" t="s">
        <v>257</v>
      </c>
      <c r="F161" s="834">
        <v>112</v>
      </c>
      <c r="G161" s="835">
        <v>246</v>
      </c>
      <c r="H161" s="835" t="s">
        <v>888</v>
      </c>
      <c r="I161" s="835">
        <v>245</v>
      </c>
      <c r="J161" s="835">
        <v>275</v>
      </c>
      <c r="N161" s="346">
        <v>125</v>
      </c>
      <c r="O161" s="346" t="s">
        <v>218</v>
      </c>
      <c r="P161" s="446" t="str">
        <f t="shared" si="23"/>
        <v>-</v>
      </c>
      <c r="Q161" s="876" t="str">
        <f>IFERROR(_xlfn.RANK.EQ(P161,$P$37:$P$215,0)+COUNTIF(P$37:P161,P161)-1,"-")</f>
        <v>-</v>
      </c>
      <c r="R161" s="876"/>
      <c r="S161" s="828" t="str">
        <f t="shared" si="24"/>
        <v>-</v>
      </c>
      <c r="T161" s="828" t="str">
        <f t="shared" si="25"/>
        <v>-</v>
      </c>
      <c r="U161" s="828" t="str">
        <f t="shared" si="26"/>
        <v>-</v>
      </c>
      <c r="V161" s="446" t="str">
        <f t="shared" si="27"/>
        <v>-</v>
      </c>
      <c r="W161" s="876" t="str">
        <f>IFERROR(_xlfn.RANK.EQ(V161,$V$37:$V$215,0)+COUNTIF(V$37:V161,V161)-1,"-")</f>
        <v>-</v>
      </c>
      <c r="X161" s="876"/>
      <c r="Y161" s="828" t="str">
        <f t="shared" si="28"/>
        <v>-</v>
      </c>
      <c r="Z161" s="828" t="str">
        <f t="shared" si="29"/>
        <v>-</v>
      </c>
      <c r="AA161" s="828" t="str">
        <f t="shared" si="30"/>
        <v>-</v>
      </c>
      <c r="AB161" s="446" t="str">
        <f t="shared" si="31"/>
        <v>-</v>
      </c>
      <c r="AC161" s="876" t="str">
        <f>IFERROR(_xlfn.RANK.EQ(AB161,$AB$37:AB$215,0)+COUNTIF(AB$37:AB161,AB161)-1,"-")</f>
        <v>-</v>
      </c>
      <c r="AD161" s="1005"/>
      <c r="AE161" s="1001" t="str">
        <f t="shared" si="32"/>
        <v>-</v>
      </c>
      <c r="AF161" s="1001" t="str">
        <f t="shared" si="33"/>
        <v>-</v>
      </c>
      <c r="AG161" s="1002" t="str">
        <f>IFERROR(LARGE($AB161:$AB$215,N161),"-")</f>
        <v>-</v>
      </c>
    </row>
    <row r="162" spans="1:33" ht="24.75" customHeight="1">
      <c r="A162" s="833" t="s">
        <v>604</v>
      </c>
      <c r="B162" s="831" t="s">
        <v>616</v>
      </c>
      <c r="C162" s="832" t="s">
        <v>191</v>
      </c>
      <c r="D162" s="831" t="s">
        <v>771</v>
      </c>
      <c r="E162" s="832" t="s">
        <v>274</v>
      </c>
      <c r="F162" s="834" t="s">
        <v>145</v>
      </c>
      <c r="G162" s="835" t="s">
        <v>145</v>
      </c>
      <c r="H162" s="835" t="s">
        <v>145</v>
      </c>
      <c r="I162" s="835" t="s">
        <v>145</v>
      </c>
      <c r="J162" s="835" t="s">
        <v>145</v>
      </c>
      <c r="N162" s="346">
        <v>126</v>
      </c>
      <c r="O162" s="346" t="s">
        <v>204</v>
      </c>
      <c r="P162" s="446" t="str">
        <f t="shared" si="23"/>
        <v>-</v>
      </c>
      <c r="Q162" s="876" t="str">
        <f>IFERROR(_xlfn.RANK.EQ(P162,$P$37:$P$215,0)+COUNTIF(P$37:P162,P162)-1,"-")</f>
        <v>-</v>
      </c>
      <c r="R162" s="876"/>
      <c r="S162" s="828" t="str">
        <f t="shared" si="24"/>
        <v>-</v>
      </c>
      <c r="T162" s="828" t="str">
        <f t="shared" si="25"/>
        <v>-</v>
      </c>
      <c r="U162" s="828" t="str">
        <f t="shared" si="26"/>
        <v>-</v>
      </c>
      <c r="V162" s="446" t="str">
        <f t="shared" si="27"/>
        <v>-</v>
      </c>
      <c r="W162" s="876" t="str">
        <f>IFERROR(_xlfn.RANK.EQ(V162,$V$37:$V$215,0)+COUNTIF(V$37:V162,V162)-1,"-")</f>
        <v>-</v>
      </c>
      <c r="X162" s="876"/>
      <c r="Y162" s="828" t="str">
        <f t="shared" si="28"/>
        <v>-</v>
      </c>
      <c r="Z162" s="828" t="str">
        <f t="shared" si="29"/>
        <v>-</v>
      </c>
      <c r="AA162" s="828" t="str">
        <f t="shared" si="30"/>
        <v>-</v>
      </c>
      <c r="AB162" s="446" t="str">
        <f t="shared" si="31"/>
        <v>-</v>
      </c>
      <c r="AC162" s="876" t="str">
        <f>IFERROR(_xlfn.RANK.EQ(AB162,$AB$37:AB$215,0)+COUNTIF(AB$37:AB162,AB162)-1,"-")</f>
        <v>-</v>
      </c>
      <c r="AD162" s="1005"/>
      <c r="AE162" s="1001" t="str">
        <f t="shared" si="32"/>
        <v>-</v>
      </c>
      <c r="AF162" s="1001" t="str">
        <f t="shared" si="33"/>
        <v>-</v>
      </c>
      <c r="AG162" s="1002" t="str">
        <f>IFERROR(LARGE($AB162:$AB$215,N162),"-")</f>
        <v>-</v>
      </c>
    </row>
    <row r="163" spans="1:33" ht="24.75" customHeight="1">
      <c r="A163" s="833" t="s">
        <v>604</v>
      </c>
      <c r="B163" s="831" t="s">
        <v>618</v>
      </c>
      <c r="C163" s="832" t="s">
        <v>195</v>
      </c>
      <c r="D163" s="831" t="s">
        <v>772</v>
      </c>
      <c r="E163" s="832" t="s">
        <v>323</v>
      </c>
      <c r="F163" s="834" t="s">
        <v>145</v>
      </c>
      <c r="G163" s="835" t="s">
        <v>145</v>
      </c>
      <c r="H163" s="835" t="s">
        <v>145</v>
      </c>
      <c r="I163" s="835" t="s">
        <v>145</v>
      </c>
      <c r="J163" s="835" t="s">
        <v>145</v>
      </c>
      <c r="N163" s="346">
        <v>127</v>
      </c>
      <c r="O163" s="346" t="s">
        <v>221</v>
      </c>
      <c r="P163" s="446" t="str">
        <f t="shared" si="23"/>
        <v>-</v>
      </c>
      <c r="Q163" s="876" t="str">
        <f>IFERROR(_xlfn.RANK.EQ(P163,$P$37:$P$215,0)+COUNTIF(P$37:P163,P163)-1,"-")</f>
        <v>-</v>
      </c>
      <c r="R163" s="876"/>
      <c r="S163" s="828" t="str">
        <f t="shared" si="24"/>
        <v>-</v>
      </c>
      <c r="T163" s="828" t="str">
        <f t="shared" si="25"/>
        <v>-</v>
      </c>
      <c r="U163" s="828" t="str">
        <f t="shared" si="26"/>
        <v>-</v>
      </c>
      <c r="V163" s="446" t="str">
        <f t="shared" si="27"/>
        <v>-</v>
      </c>
      <c r="W163" s="876" t="str">
        <f>IFERROR(_xlfn.RANK.EQ(V163,$V$37:$V$215,0)+COUNTIF(V$37:V163,V163)-1,"-")</f>
        <v>-</v>
      </c>
      <c r="X163" s="876"/>
      <c r="Y163" s="828" t="str">
        <f t="shared" si="28"/>
        <v>-</v>
      </c>
      <c r="Z163" s="828" t="str">
        <f t="shared" si="29"/>
        <v>-</v>
      </c>
      <c r="AA163" s="828" t="str">
        <f t="shared" si="30"/>
        <v>-</v>
      </c>
      <c r="AB163" s="446" t="str">
        <f t="shared" si="31"/>
        <v>-</v>
      </c>
      <c r="AC163" s="876" t="str">
        <f>IFERROR(_xlfn.RANK.EQ(AB163,$AB$37:AB$215,0)+COUNTIF(AB$37:AB163,AB163)-1,"-")</f>
        <v>-</v>
      </c>
      <c r="AD163" s="1005"/>
      <c r="AE163" s="1001" t="str">
        <f t="shared" si="32"/>
        <v>-</v>
      </c>
      <c r="AF163" s="1001" t="str">
        <f t="shared" si="33"/>
        <v>-</v>
      </c>
      <c r="AG163" s="1002" t="str">
        <f>IFERROR(LARGE($AB163:$AB$215,N163),"-")</f>
        <v>-</v>
      </c>
    </row>
    <row r="164" spans="1:33" ht="24.75" customHeight="1">
      <c r="A164" s="833" t="s">
        <v>604</v>
      </c>
      <c r="B164" s="831" t="s">
        <v>618</v>
      </c>
      <c r="C164" s="832" t="s">
        <v>195</v>
      </c>
      <c r="D164" s="831" t="s">
        <v>773</v>
      </c>
      <c r="E164" s="832" t="s">
        <v>332</v>
      </c>
      <c r="F164" s="834" t="s">
        <v>145</v>
      </c>
      <c r="G164" s="835" t="s">
        <v>145</v>
      </c>
      <c r="H164" s="835" t="s">
        <v>145</v>
      </c>
      <c r="I164" s="835" t="s">
        <v>145</v>
      </c>
      <c r="J164" s="835" t="s">
        <v>145</v>
      </c>
      <c r="N164" s="346">
        <v>128</v>
      </c>
      <c r="O164" s="346" t="s">
        <v>230</v>
      </c>
      <c r="P164" s="446" t="str">
        <f t="shared" si="23"/>
        <v>-</v>
      </c>
      <c r="Q164" s="876" t="str">
        <f>IFERROR(_xlfn.RANK.EQ(P164,$P$37:$P$215,0)+COUNTIF(P$37:P164,P164)-1,"-")</f>
        <v>-</v>
      </c>
      <c r="R164" s="876"/>
      <c r="S164" s="828" t="str">
        <f t="shared" si="24"/>
        <v>-</v>
      </c>
      <c r="T164" s="828" t="str">
        <f t="shared" si="25"/>
        <v>-</v>
      </c>
      <c r="U164" s="828" t="str">
        <f t="shared" si="26"/>
        <v>-</v>
      </c>
      <c r="V164" s="446" t="str">
        <f t="shared" si="27"/>
        <v>-</v>
      </c>
      <c r="W164" s="876" t="str">
        <f>IFERROR(_xlfn.RANK.EQ(V164,$V$37:$V$215,0)+COUNTIF(V$37:V164,V164)-1,"-")</f>
        <v>-</v>
      </c>
      <c r="X164" s="876"/>
      <c r="Y164" s="828" t="str">
        <f t="shared" si="28"/>
        <v>-</v>
      </c>
      <c r="Z164" s="828" t="str">
        <f t="shared" si="29"/>
        <v>-</v>
      </c>
      <c r="AA164" s="828" t="str">
        <f t="shared" si="30"/>
        <v>-</v>
      </c>
      <c r="AB164" s="446" t="str">
        <f t="shared" si="31"/>
        <v>-</v>
      </c>
      <c r="AC164" s="876" t="str">
        <f>IFERROR(_xlfn.RANK.EQ(AB164,$AB$37:AB$215,0)+COUNTIF(AB$37:AB164,AB164)-1,"-")</f>
        <v>-</v>
      </c>
      <c r="AD164" s="1005"/>
      <c r="AE164" s="1001" t="str">
        <f t="shared" si="32"/>
        <v>-</v>
      </c>
      <c r="AF164" s="1001" t="str">
        <f t="shared" si="33"/>
        <v>-</v>
      </c>
      <c r="AG164" s="1002" t="str">
        <f>IFERROR(LARGE($AB164:$AB$215,N164),"-")</f>
        <v>-</v>
      </c>
    </row>
    <row r="165" spans="1:33" ht="24.75" customHeight="1">
      <c r="A165" s="833" t="s">
        <v>604</v>
      </c>
      <c r="B165" s="831" t="s">
        <v>618</v>
      </c>
      <c r="C165" s="832" t="s">
        <v>195</v>
      </c>
      <c r="D165" s="831" t="s">
        <v>774</v>
      </c>
      <c r="E165" s="832" t="s">
        <v>333</v>
      </c>
      <c r="F165" s="834" t="s">
        <v>145</v>
      </c>
      <c r="G165" s="835" t="s">
        <v>145</v>
      </c>
      <c r="H165" s="835" t="s">
        <v>145</v>
      </c>
      <c r="I165" s="835" t="s">
        <v>145</v>
      </c>
      <c r="J165" s="835" t="s">
        <v>145</v>
      </c>
      <c r="N165" s="346">
        <v>129</v>
      </c>
      <c r="O165" s="346" t="s">
        <v>297</v>
      </c>
      <c r="P165" s="446" t="str">
        <f t="shared" si="23"/>
        <v>-</v>
      </c>
      <c r="Q165" s="876" t="str">
        <f>IFERROR(_xlfn.RANK.EQ(P165,$P$37:$P$215,0)+COUNTIF(P$37:P165,P165)-1,"-")</f>
        <v>-</v>
      </c>
      <c r="R165" s="876"/>
      <c r="S165" s="828" t="str">
        <f t="shared" si="24"/>
        <v>-</v>
      </c>
      <c r="T165" s="828" t="str">
        <f t="shared" si="25"/>
        <v>-</v>
      </c>
      <c r="U165" s="828" t="str">
        <f t="shared" si="26"/>
        <v>-</v>
      </c>
      <c r="V165" s="446" t="str">
        <f t="shared" si="27"/>
        <v>-</v>
      </c>
      <c r="W165" s="876" t="str">
        <f>IFERROR(_xlfn.RANK.EQ(V165,$V$37:$V$215,0)+COUNTIF(V$37:V165,V165)-1,"-")</f>
        <v>-</v>
      </c>
      <c r="X165" s="876"/>
      <c r="Y165" s="828" t="str">
        <f t="shared" si="28"/>
        <v>-</v>
      </c>
      <c r="Z165" s="828" t="str">
        <f t="shared" si="29"/>
        <v>-</v>
      </c>
      <c r="AA165" s="828" t="str">
        <f t="shared" si="30"/>
        <v>-</v>
      </c>
      <c r="AB165" s="446" t="str">
        <f t="shared" si="31"/>
        <v>-</v>
      </c>
      <c r="AC165" s="876" t="str">
        <f>IFERROR(_xlfn.RANK.EQ(AB165,$AB$37:AB$215,0)+COUNTIF(AB$37:AB165,AB165)-1,"-")</f>
        <v>-</v>
      </c>
      <c r="AD165" s="1005"/>
      <c r="AE165" s="1001" t="str">
        <f t="shared" si="32"/>
        <v>-</v>
      </c>
      <c r="AF165" s="1001" t="str">
        <f t="shared" si="33"/>
        <v>-</v>
      </c>
      <c r="AG165" s="1002" t="str">
        <f>IFERROR(LARGE($AB165:$AB$215,N165),"-")</f>
        <v>-</v>
      </c>
    </row>
    <row r="166" spans="1:33" ht="24.75" customHeight="1">
      <c r="A166" s="833" t="s">
        <v>604</v>
      </c>
      <c r="B166" s="831" t="s">
        <v>618</v>
      </c>
      <c r="C166" s="832" t="s">
        <v>195</v>
      </c>
      <c r="D166" s="831" t="s">
        <v>775</v>
      </c>
      <c r="E166" s="832" t="s">
        <v>343</v>
      </c>
      <c r="F166" s="834" t="s">
        <v>145</v>
      </c>
      <c r="G166" s="835" t="s">
        <v>145</v>
      </c>
      <c r="H166" s="835" t="s">
        <v>145</v>
      </c>
      <c r="I166" s="835" t="s">
        <v>145</v>
      </c>
      <c r="J166" s="835" t="s">
        <v>145</v>
      </c>
      <c r="N166" s="346">
        <v>130</v>
      </c>
      <c r="O166" s="346" t="s">
        <v>289</v>
      </c>
      <c r="P166" s="446" t="str">
        <f t="shared" ref="P166:P215" si="34">IFERROR(_xlfn.XLOOKUP(O166,$E$23:$E$201,$F$23:$F$201),"-")</f>
        <v>-</v>
      </c>
      <c r="Q166" s="876" t="str">
        <f>IFERROR(_xlfn.RANK.EQ(P166,$P$37:$P$215,0)+COUNTIF(P$37:P166,P166)-1,"-")</f>
        <v>-</v>
      </c>
      <c r="R166" s="876"/>
      <c r="S166" s="828" t="str">
        <f t="shared" ref="S166:S215" si="35">IFERROR(RANK(U166,$U$37:$U$215,0),"-")</f>
        <v>-</v>
      </c>
      <c r="T166" s="828" t="str">
        <f t="shared" ref="T166:T215" si="36">IFERROR(INDEX($O$37:$O$215,MATCH(N166,$Q$37:$Q$215,0)),"-")</f>
        <v>-</v>
      </c>
      <c r="U166" s="828" t="str">
        <f t="shared" ref="U166:U215" si="37">IFERROR(LARGE($P$37:$P$215,N166),"-")</f>
        <v>-</v>
      </c>
      <c r="V166" s="446" t="str">
        <f t="shared" ref="V166:V215" si="38">IFERROR(_xlfn.XLOOKUP(O166,$E$23:$E$201,$J$23:$J$201),"-")</f>
        <v>-</v>
      </c>
      <c r="W166" s="876" t="str">
        <f>IFERROR(_xlfn.RANK.EQ(V166,$V$37:$V$215,0)+COUNTIF(V$37:V166,V166)-1,"-")</f>
        <v>-</v>
      </c>
      <c r="X166" s="876"/>
      <c r="Y166" s="828" t="str">
        <f t="shared" ref="Y166:Y215" si="39">IFERROR(RANK(AA166,$AA$37:$AA$215,0),"-")</f>
        <v>-</v>
      </c>
      <c r="Z166" s="828" t="str">
        <f t="shared" ref="Z166:Z215" si="40">IFERROR(INDEX($O$37:$O$215,MATCH(N166,$W$37:$W$215,0)),"-")</f>
        <v>-</v>
      </c>
      <c r="AA166" s="828" t="str">
        <f t="shared" ref="AA166:AA215" si="41">IFERROR(LARGE($V$37:$V$215,N166),"-")</f>
        <v>-</v>
      </c>
      <c r="AB166" s="446" t="str">
        <f t="shared" ref="AB166:AB215" si="42">IFERROR(_xlfn.XLOOKUP(O166,$E$23:$E$201,$G$23:$G$201),"-")</f>
        <v>-</v>
      </c>
      <c r="AC166" s="876" t="str">
        <f>IFERROR(_xlfn.RANK.EQ(AB166,$AB$37:AB$215,0)+COUNTIF(AB$37:AB166,AB166)-1,"-")</f>
        <v>-</v>
      </c>
      <c r="AD166" s="1005"/>
      <c r="AE166" s="1001" t="str">
        <f t="shared" ref="AE166:AE215" si="43">IFERROR(RANK(AG166,$AG$37:$AG$215,0),"-")</f>
        <v>-</v>
      </c>
      <c r="AF166" s="1001" t="str">
        <f t="shared" ref="AF166:AF215" si="44">IFERROR(INDEX($O$37:$O$215,MATCH(N166,$AC$37:$AC$215,0)),"-")</f>
        <v>-</v>
      </c>
      <c r="AG166" s="1002" t="str">
        <f>IFERROR(LARGE($AB166:$AB$215,N166),"-")</f>
        <v>-</v>
      </c>
    </row>
    <row r="167" spans="1:33" ht="24.75" customHeight="1">
      <c r="A167" s="833" t="s">
        <v>604</v>
      </c>
      <c r="B167" s="831" t="s">
        <v>618</v>
      </c>
      <c r="C167" s="832" t="s">
        <v>195</v>
      </c>
      <c r="D167" s="831" t="s">
        <v>776</v>
      </c>
      <c r="E167" s="832" t="s">
        <v>350</v>
      </c>
      <c r="F167" s="834" t="s">
        <v>145</v>
      </c>
      <c r="G167" s="835" t="s">
        <v>145</v>
      </c>
      <c r="H167" s="835" t="s">
        <v>145</v>
      </c>
      <c r="I167" s="835" t="s">
        <v>145</v>
      </c>
      <c r="J167" s="835" t="s">
        <v>145</v>
      </c>
      <c r="N167" s="346">
        <v>131</v>
      </c>
      <c r="O167" s="346" t="s">
        <v>271</v>
      </c>
      <c r="P167" s="446" t="str">
        <f t="shared" si="34"/>
        <v>-</v>
      </c>
      <c r="Q167" s="876" t="str">
        <f>IFERROR(_xlfn.RANK.EQ(P167,$P$37:$P$215,0)+COUNTIF(P$37:P167,P167)-1,"-")</f>
        <v>-</v>
      </c>
      <c r="R167" s="876"/>
      <c r="S167" s="828" t="str">
        <f t="shared" si="35"/>
        <v>-</v>
      </c>
      <c r="T167" s="828" t="str">
        <f t="shared" si="36"/>
        <v>-</v>
      </c>
      <c r="U167" s="828" t="str">
        <f t="shared" si="37"/>
        <v>-</v>
      </c>
      <c r="V167" s="446" t="str">
        <f t="shared" si="38"/>
        <v>-</v>
      </c>
      <c r="W167" s="876" t="str">
        <f>IFERROR(_xlfn.RANK.EQ(V167,$V$37:$V$215,0)+COUNTIF(V$37:V167,V167)-1,"-")</f>
        <v>-</v>
      </c>
      <c r="X167" s="876"/>
      <c r="Y167" s="828" t="str">
        <f t="shared" si="39"/>
        <v>-</v>
      </c>
      <c r="Z167" s="828" t="str">
        <f t="shared" si="40"/>
        <v>-</v>
      </c>
      <c r="AA167" s="828" t="str">
        <f t="shared" si="41"/>
        <v>-</v>
      </c>
      <c r="AB167" s="446" t="str">
        <f t="shared" si="42"/>
        <v>-</v>
      </c>
      <c r="AC167" s="876" t="str">
        <f>IFERROR(_xlfn.RANK.EQ(AB167,$AB$37:AB$215,0)+COUNTIF(AB$37:AB167,AB167)-1,"-")</f>
        <v>-</v>
      </c>
      <c r="AD167" s="1005"/>
      <c r="AE167" s="1001" t="str">
        <f t="shared" si="43"/>
        <v>-</v>
      </c>
      <c r="AF167" s="1001" t="str">
        <f t="shared" si="44"/>
        <v>-</v>
      </c>
      <c r="AG167" s="1002" t="str">
        <f>IFERROR(LARGE($AB167:$AB$215,N167),"-")</f>
        <v>-</v>
      </c>
    </row>
    <row r="168" spans="1:33" ht="24.75" customHeight="1">
      <c r="A168" s="833" t="s">
        <v>604</v>
      </c>
      <c r="B168" s="831" t="s">
        <v>618</v>
      </c>
      <c r="C168" s="832" t="s">
        <v>195</v>
      </c>
      <c r="D168" s="831" t="s">
        <v>777</v>
      </c>
      <c r="E168" s="832" t="s">
        <v>363</v>
      </c>
      <c r="F168" s="834" t="s">
        <v>145</v>
      </c>
      <c r="G168" s="835" t="s">
        <v>145</v>
      </c>
      <c r="H168" s="835" t="s">
        <v>145</v>
      </c>
      <c r="I168" s="835" t="s">
        <v>145</v>
      </c>
      <c r="J168" s="835" t="s">
        <v>145</v>
      </c>
      <c r="N168" s="346">
        <v>132</v>
      </c>
      <c r="O168" s="346" t="s">
        <v>243</v>
      </c>
      <c r="P168" s="446" t="str">
        <f t="shared" si="34"/>
        <v>-</v>
      </c>
      <c r="Q168" s="876" t="str">
        <f>IFERROR(_xlfn.RANK.EQ(P168,$P$37:$P$215,0)+COUNTIF(P$37:P168,P168)-1,"-")</f>
        <v>-</v>
      </c>
      <c r="R168" s="876"/>
      <c r="S168" s="828" t="str">
        <f t="shared" si="35"/>
        <v>-</v>
      </c>
      <c r="T168" s="828" t="str">
        <f t="shared" si="36"/>
        <v>-</v>
      </c>
      <c r="U168" s="828" t="str">
        <f t="shared" si="37"/>
        <v>-</v>
      </c>
      <c r="V168" s="446" t="str">
        <f t="shared" si="38"/>
        <v>-</v>
      </c>
      <c r="W168" s="876" t="str">
        <f>IFERROR(_xlfn.RANK.EQ(V168,$V$37:$V$215,0)+COUNTIF(V$37:V168,V168)-1,"-")</f>
        <v>-</v>
      </c>
      <c r="X168" s="876"/>
      <c r="Y168" s="828" t="str">
        <f t="shared" si="39"/>
        <v>-</v>
      </c>
      <c r="Z168" s="828" t="str">
        <f t="shared" si="40"/>
        <v>-</v>
      </c>
      <c r="AA168" s="828" t="str">
        <f t="shared" si="41"/>
        <v>-</v>
      </c>
      <c r="AB168" s="446" t="str">
        <f t="shared" si="42"/>
        <v>-</v>
      </c>
      <c r="AC168" s="876" t="str">
        <f>IFERROR(_xlfn.RANK.EQ(AB168,$AB$37:AB$215,0)+COUNTIF(AB$37:AB168,AB168)-1,"-")</f>
        <v>-</v>
      </c>
      <c r="AD168" s="1005"/>
      <c r="AE168" s="1001" t="str">
        <f t="shared" si="43"/>
        <v>-</v>
      </c>
      <c r="AF168" s="1001" t="str">
        <f t="shared" si="44"/>
        <v>-</v>
      </c>
      <c r="AG168" s="1002" t="str">
        <f>IFERROR(LARGE($AB168:$AB$215,N168),"-")</f>
        <v>-</v>
      </c>
    </row>
    <row r="169" spans="1:33" ht="24.75" customHeight="1">
      <c r="A169" s="833" t="s">
        <v>604</v>
      </c>
      <c r="B169" s="831" t="s">
        <v>618</v>
      </c>
      <c r="C169" s="832" t="s">
        <v>195</v>
      </c>
      <c r="D169" s="831" t="s">
        <v>778</v>
      </c>
      <c r="E169" s="832" t="s">
        <v>328</v>
      </c>
      <c r="F169" s="834" t="s">
        <v>145</v>
      </c>
      <c r="G169" s="835" t="s">
        <v>145</v>
      </c>
      <c r="H169" s="835" t="s">
        <v>145</v>
      </c>
      <c r="I169" s="835" t="s">
        <v>145</v>
      </c>
      <c r="J169" s="835" t="s">
        <v>145</v>
      </c>
      <c r="N169" s="346">
        <v>133</v>
      </c>
      <c r="O169" s="346" t="s">
        <v>334</v>
      </c>
      <c r="P169" s="446" t="str">
        <f t="shared" si="34"/>
        <v>-</v>
      </c>
      <c r="Q169" s="876" t="str">
        <f>IFERROR(_xlfn.RANK.EQ(P169,$P$37:$P$215,0)+COUNTIF(P$37:P169,P169)-1,"-")</f>
        <v>-</v>
      </c>
      <c r="R169" s="876"/>
      <c r="S169" s="828" t="str">
        <f t="shared" si="35"/>
        <v>-</v>
      </c>
      <c r="T169" s="828" t="str">
        <f t="shared" si="36"/>
        <v>-</v>
      </c>
      <c r="U169" s="828" t="str">
        <f t="shared" si="37"/>
        <v>-</v>
      </c>
      <c r="V169" s="446" t="str">
        <f t="shared" si="38"/>
        <v>-</v>
      </c>
      <c r="W169" s="876" t="str">
        <f>IFERROR(_xlfn.RANK.EQ(V169,$V$37:$V$215,0)+COUNTIF(V$37:V169,V169)-1,"-")</f>
        <v>-</v>
      </c>
      <c r="X169" s="876"/>
      <c r="Y169" s="828" t="str">
        <f t="shared" si="39"/>
        <v>-</v>
      </c>
      <c r="Z169" s="828" t="str">
        <f t="shared" si="40"/>
        <v>-</v>
      </c>
      <c r="AA169" s="828" t="str">
        <f t="shared" si="41"/>
        <v>-</v>
      </c>
      <c r="AB169" s="446" t="str">
        <f t="shared" si="42"/>
        <v>-</v>
      </c>
      <c r="AC169" s="876" t="str">
        <f>IFERROR(_xlfn.RANK.EQ(AB169,$AB$37:AB$215,0)+COUNTIF(AB$37:AB169,AB169)-1,"-")</f>
        <v>-</v>
      </c>
      <c r="AD169" s="1005"/>
      <c r="AE169" s="1001" t="str">
        <f t="shared" si="43"/>
        <v>-</v>
      </c>
      <c r="AF169" s="1001" t="str">
        <f t="shared" si="44"/>
        <v>-</v>
      </c>
      <c r="AG169" s="1002" t="str">
        <f>IFERROR(LARGE($AB169:$AB$215,N169),"-")</f>
        <v>-</v>
      </c>
    </row>
    <row r="170" spans="1:33" ht="24.75" customHeight="1">
      <c r="A170" s="833" t="s">
        <v>604</v>
      </c>
      <c r="B170" s="831" t="s">
        <v>620</v>
      </c>
      <c r="C170" s="832" t="s">
        <v>183</v>
      </c>
      <c r="D170" s="831" t="s">
        <v>779</v>
      </c>
      <c r="E170" s="832" t="s">
        <v>208</v>
      </c>
      <c r="F170" s="834" t="s">
        <v>888</v>
      </c>
      <c r="G170" s="835" t="s">
        <v>888</v>
      </c>
      <c r="H170" s="835" t="s">
        <v>145</v>
      </c>
      <c r="I170" s="835" t="s">
        <v>888</v>
      </c>
      <c r="J170" s="835" t="s">
        <v>888</v>
      </c>
      <c r="N170" s="346">
        <v>134</v>
      </c>
      <c r="O170" s="346" t="s">
        <v>365</v>
      </c>
      <c r="P170" s="446" t="str">
        <f t="shared" si="34"/>
        <v>-</v>
      </c>
      <c r="Q170" s="876" t="str">
        <f>IFERROR(_xlfn.RANK.EQ(P170,$P$37:$P$215,0)+COUNTIF(P$37:P170,P170)-1,"-")</f>
        <v>-</v>
      </c>
      <c r="R170" s="876"/>
      <c r="S170" s="828" t="str">
        <f t="shared" si="35"/>
        <v>-</v>
      </c>
      <c r="T170" s="828" t="str">
        <f t="shared" si="36"/>
        <v>-</v>
      </c>
      <c r="U170" s="828" t="str">
        <f t="shared" si="37"/>
        <v>-</v>
      </c>
      <c r="V170" s="446" t="str">
        <f t="shared" si="38"/>
        <v>-</v>
      </c>
      <c r="W170" s="876" t="str">
        <f>IFERROR(_xlfn.RANK.EQ(V170,$V$37:$V$215,0)+COUNTIF(V$37:V170,V170)-1,"-")</f>
        <v>-</v>
      </c>
      <c r="X170" s="876"/>
      <c r="Y170" s="828" t="str">
        <f t="shared" si="39"/>
        <v>-</v>
      </c>
      <c r="Z170" s="828" t="str">
        <f t="shared" si="40"/>
        <v>-</v>
      </c>
      <c r="AA170" s="828" t="str">
        <f t="shared" si="41"/>
        <v>-</v>
      </c>
      <c r="AB170" s="446" t="str">
        <f t="shared" si="42"/>
        <v>-</v>
      </c>
      <c r="AC170" s="876" t="str">
        <f>IFERROR(_xlfn.RANK.EQ(AB170,$AB$37:AB$215,0)+COUNTIF(AB$37:AB170,AB170)-1,"-")</f>
        <v>-</v>
      </c>
      <c r="AD170" s="1005"/>
      <c r="AE170" s="1001" t="str">
        <f t="shared" si="43"/>
        <v>-</v>
      </c>
      <c r="AF170" s="1001" t="str">
        <f t="shared" si="44"/>
        <v>-</v>
      </c>
      <c r="AG170" s="1002" t="str">
        <f>IFERROR(LARGE($AB170:$AB$215,N170),"-")</f>
        <v>-</v>
      </c>
    </row>
    <row r="171" spans="1:33" ht="24.75" customHeight="1">
      <c r="A171" s="833" t="s">
        <v>604</v>
      </c>
      <c r="B171" s="831" t="s">
        <v>620</v>
      </c>
      <c r="C171" s="832" t="s">
        <v>183</v>
      </c>
      <c r="D171" s="831" t="s">
        <v>780</v>
      </c>
      <c r="E171" s="832" t="s">
        <v>201</v>
      </c>
      <c r="F171" s="834">
        <v>43</v>
      </c>
      <c r="G171" s="835">
        <v>158</v>
      </c>
      <c r="H171" s="835" t="s">
        <v>145</v>
      </c>
      <c r="I171" s="835">
        <v>158</v>
      </c>
      <c r="J171" s="835">
        <v>67</v>
      </c>
      <c r="N171" s="346">
        <v>135</v>
      </c>
      <c r="O171" s="346" t="s">
        <v>308</v>
      </c>
      <c r="P171" s="446" t="str">
        <f t="shared" si="34"/>
        <v>-</v>
      </c>
      <c r="Q171" s="876" t="str">
        <f>IFERROR(_xlfn.RANK.EQ(P171,$P$37:$P$215,0)+COUNTIF(P$37:P171,P171)-1,"-")</f>
        <v>-</v>
      </c>
      <c r="R171" s="876"/>
      <c r="S171" s="828" t="str">
        <f t="shared" si="35"/>
        <v>-</v>
      </c>
      <c r="T171" s="828" t="str">
        <f t="shared" si="36"/>
        <v>-</v>
      </c>
      <c r="U171" s="828" t="str">
        <f t="shared" si="37"/>
        <v>-</v>
      </c>
      <c r="V171" s="446" t="str">
        <f t="shared" si="38"/>
        <v>-</v>
      </c>
      <c r="W171" s="876" t="str">
        <f>IFERROR(_xlfn.RANK.EQ(V171,$V$37:$V$215,0)+COUNTIF(V$37:V171,V171)-1,"-")</f>
        <v>-</v>
      </c>
      <c r="X171" s="876"/>
      <c r="Y171" s="828" t="str">
        <f t="shared" si="39"/>
        <v>-</v>
      </c>
      <c r="Z171" s="828" t="str">
        <f t="shared" si="40"/>
        <v>-</v>
      </c>
      <c r="AA171" s="828" t="str">
        <f t="shared" si="41"/>
        <v>-</v>
      </c>
      <c r="AB171" s="446" t="str">
        <f t="shared" si="42"/>
        <v>-</v>
      </c>
      <c r="AC171" s="876" t="str">
        <f>IFERROR(_xlfn.RANK.EQ(AB171,$AB$37:AB$215,0)+COUNTIF(AB$37:AB171,AB171)-1,"-")</f>
        <v>-</v>
      </c>
      <c r="AD171" s="1005"/>
      <c r="AE171" s="1001" t="str">
        <f t="shared" si="43"/>
        <v>-</v>
      </c>
      <c r="AF171" s="1001" t="str">
        <f t="shared" si="44"/>
        <v>-</v>
      </c>
      <c r="AG171" s="1002" t="str">
        <f>IFERROR(LARGE($AB171:$AB$215,N171),"-")</f>
        <v>-</v>
      </c>
    </row>
    <row r="172" spans="1:33" ht="24.75" customHeight="1">
      <c r="A172" s="833" t="s">
        <v>604</v>
      </c>
      <c r="B172" s="831" t="s">
        <v>620</v>
      </c>
      <c r="C172" s="832" t="s">
        <v>183</v>
      </c>
      <c r="D172" s="831" t="s">
        <v>781</v>
      </c>
      <c r="E172" s="832" t="s">
        <v>240</v>
      </c>
      <c r="F172" s="834" t="s">
        <v>145</v>
      </c>
      <c r="G172" s="835" t="s">
        <v>145</v>
      </c>
      <c r="H172" s="835" t="s">
        <v>145</v>
      </c>
      <c r="I172" s="835" t="s">
        <v>145</v>
      </c>
      <c r="J172" s="835" t="s">
        <v>145</v>
      </c>
      <c r="N172" s="346">
        <v>136</v>
      </c>
      <c r="O172" s="346" t="s">
        <v>233</v>
      </c>
      <c r="P172" s="446" t="str">
        <f t="shared" si="34"/>
        <v>-</v>
      </c>
      <c r="Q172" s="876" t="str">
        <f>IFERROR(_xlfn.RANK.EQ(P172,$P$37:$P$215,0)+COUNTIF(P$37:P172,P172)-1,"-")</f>
        <v>-</v>
      </c>
      <c r="R172" s="876"/>
      <c r="S172" s="828" t="str">
        <f t="shared" si="35"/>
        <v>-</v>
      </c>
      <c r="T172" s="828" t="str">
        <f t="shared" si="36"/>
        <v>-</v>
      </c>
      <c r="U172" s="828" t="str">
        <f t="shared" si="37"/>
        <v>-</v>
      </c>
      <c r="V172" s="446" t="str">
        <f t="shared" si="38"/>
        <v>-</v>
      </c>
      <c r="W172" s="876" t="str">
        <f>IFERROR(_xlfn.RANK.EQ(V172,$V$37:$V$215,0)+COUNTIF(V$37:V172,V172)-1,"-")</f>
        <v>-</v>
      </c>
      <c r="X172" s="876"/>
      <c r="Y172" s="828" t="str">
        <f t="shared" si="39"/>
        <v>-</v>
      </c>
      <c r="Z172" s="828" t="str">
        <f t="shared" si="40"/>
        <v>-</v>
      </c>
      <c r="AA172" s="828" t="str">
        <f t="shared" si="41"/>
        <v>-</v>
      </c>
      <c r="AB172" s="446" t="str">
        <f t="shared" si="42"/>
        <v>-</v>
      </c>
      <c r="AC172" s="876" t="str">
        <f>IFERROR(_xlfn.RANK.EQ(AB172,$AB$37:AB$215,0)+COUNTIF(AB$37:AB172,AB172)-1,"-")</f>
        <v>-</v>
      </c>
      <c r="AD172" s="1005"/>
      <c r="AE172" s="1001" t="str">
        <f t="shared" si="43"/>
        <v>-</v>
      </c>
      <c r="AF172" s="1001" t="str">
        <f t="shared" si="44"/>
        <v>-</v>
      </c>
      <c r="AG172" s="1002" t="str">
        <f>IFERROR(LARGE($AB172:$AB$215,N172),"-")</f>
        <v>-</v>
      </c>
    </row>
    <row r="173" spans="1:33" ht="24.75" customHeight="1">
      <c r="A173" s="833" t="s">
        <v>604</v>
      </c>
      <c r="B173" s="831" t="s">
        <v>620</v>
      </c>
      <c r="C173" s="832" t="s">
        <v>183</v>
      </c>
      <c r="D173" s="831" t="s">
        <v>782</v>
      </c>
      <c r="E173" s="832" t="s">
        <v>225</v>
      </c>
      <c r="F173" s="834" t="s">
        <v>145</v>
      </c>
      <c r="G173" s="835" t="s">
        <v>145</v>
      </c>
      <c r="H173" s="835" t="s">
        <v>145</v>
      </c>
      <c r="I173" s="835" t="s">
        <v>145</v>
      </c>
      <c r="J173" s="835" t="s">
        <v>145</v>
      </c>
      <c r="N173" s="346">
        <v>137</v>
      </c>
      <c r="O173" s="346" t="s">
        <v>322</v>
      </c>
      <c r="P173" s="446" t="str">
        <f t="shared" si="34"/>
        <v>-</v>
      </c>
      <c r="Q173" s="876" t="str">
        <f>IFERROR(_xlfn.RANK.EQ(P173,$P$37:$P$215,0)+COUNTIF(P$37:P173,P173)-1,"-")</f>
        <v>-</v>
      </c>
      <c r="R173" s="876"/>
      <c r="S173" s="828" t="str">
        <f t="shared" si="35"/>
        <v>-</v>
      </c>
      <c r="T173" s="828" t="str">
        <f t="shared" si="36"/>
        <v>-</v>
      </c>
      <c r="U173" s="828" t="str">
        <f t="shared" si="37"/>
        <v>-</v>
      </c>
      <c r="V173" s="446" t="str">
        <f t="shared" si="38"/>
        <v>-</v>
      </c>
      <c r="W173" s="876" t="str">
        <f>IFERROR(_xlfn.RANK.EQ(V173,$V$37:$V$215,0)+COUNTIF(V$37:V173,V173)-1,"-")</f>
        <v>-</v>
      </c>
      <c r="X173" s="876"/>
      <c r="Y173" s="828" t="str">
        <f t="shared" si="39"/>
        <v>-</v>
      </c>
      <c r="Z173" s="828" t="str">
        <f t="shared" si="40"/>
        <v>-</v>
      </c>
      <c r="AA173" s="828" t="str">
        <f t="shared" si="41"/>
        <v>-</v>
      </c>
      <c r="AB173" s="446" t="str">
        <f t="shared" si="42"/>
        <v>-</v>
      </c>
      <c r="AC173" s="876" t="str">
        <f>IFERROR(_xlfn.RANK.EQ(AB173,$AB$37:AB$215,0)+COUNTIF(AB$37:AB173,AB173)-1,"-")</f>
        <v>-</v>
      </c>
      <c r="AD173" s="1005"/>
      <c r="AE173" s="1001" t="str">
        <f t="shared" si="43"/>
        <v>-</v>
      </c>
      <c r="AF173" s="1001" t="str">
        <f t="shared" si="44"/>
        <v>-</v>
      </c>
      <c r="AG173" s="1002" t="str">
        <f>IFERROR(LARGE($AB173:$AB$215,N173),"-")</f>
        <v>-</v>
      </c>
    </row>
    <row r="174" spans="1:33" ht="24.75" customHeight="1">
      <c r="A174" s="833" t="s">
        <v>604</v>
      </c>
      <c r="B174" s="831" t="s">
        <v>620</v>
      </c>
      <c r="C174" s="832" t="s">
        <v>183</v>
      </c>
      <c r="D174" s="831" t="s">
        <v>783</v>
      </c>
      <c r="E174" s="832" t="s">
        <v>235</v>
      </c>
      <c r="F174" s="834" t="s">
        <v>145</v>
      </c>
      <c r="G174" s="835" t="s">
        <v>145</v>
      </c>
      <c r="H174" s="835" t="s">
        <v>145</v>
      </c>
      <c r="I174" s="835" t="s">
        <v>145</v>
      </c>
      <c r="J174" s="835" t="s">
        <v>145</v>
      </c>
      <c r="N174" s="346">
        <v>138</v>
      </c>
      <c r="O174" s="346" t="s">
        <v>286</v>
      </c>
      <c r="P174" s="446" t="str">
        <f t="shared" si="34"/>
        <v>-</v>
      </c>
      <c r="Q174" s="876" t="str">
        <f>IFERROR(_xlfn.RANK.EQ(P174,$P$37:$P$215,0)+COUNTIF(P$37:P174,P174)-1,"-")</f>
        <v>-</v>
      </c>
      <c r="R174" s="876"/>
      <c r="S174" s="828" t="str">
        <f t="shared" si="35"/>
        <v>-</v>
      </c>
      <c r="T174" s="828" t="str">
        <f t="shared" si="36"/>
        <v>-</v>
      </c>
      <c r="U174" s="828" t="str">
        <f t="shared" si="37"/>
        <v>-</v>
      </c>
      <c r="V174" s="446" t="str">
        <f t="shared" si="38"/>
        <v>-</v>
      </c>
      <c r="W174" s="876" t="str">
        <f>IFERROR(_xlfn.RANK.EQ(V174,$V$37:$V$215,0)+COUNTIF(V$37:V174,V174)-1,"-")</f>
        <v>-</v>
      </c>
      <c r="X174" s="876"/>
      <c r="Y174" s="828" t="str">
        <f t="shared" si="39"/>
        <v>-</v>
      </c>
      <c r="Z174" s="828" t="str">
        <f t="shared" si="40"/>
        <v>-</v>
      </c>
      <c r="AA174" s="828" t="str">
        <f t="shared" si="41"/>
        <v>-</v>
      </c>
      <c r="AB174" s="446" t="str">
        <f t="shared" si="42"/>
        <v>-</v>
      </c>
      <c r="AC174" s="876" t="str">
        <f>IFERROR(_xlfn.RANK.EQ(AB174,$AB$37:AB$215,0)+COUNTIF(AB$37:AB174,AB174)-1,"-")</f>
        <v>-</v>
      </c>
      <c r="AD174" s="1005"/>
      <c r="AE174" s="1001" t="str">
        <f t="shared" si="43"/>
        <v>-</v>
      </c>
      <c r="AF174" s="1001" t="str">
        <f t="shared" si="44"/>
        <v>-</v>
      </c>
      <c r="AG174" s="1002" t="str">
        <f>IFERROR(LARGE($AB174:$AB$215,N174),"-")</f>
        <v>-</v>
      </c>
    </row>
    <row r="175" spans="1:33" ht="24.75" customHeight="1">
      <c r="A175" s="833" t="s">
        <v>604</v>
      </c>
      <c r="B175" s="831" t="s">
        <v>620</v>
      </c>
      <c r="C175" s="832" t="s">
        <v>183</v>
      </c>
      <c r="D175" s="831" t="s">
        <v>784</v>
      </c>
      <c r="E175" s="832" t="s">
        <v>266</v>
      </c>
      <c r="F175" s="834" t="s">
        <v>145</v>
      </c>
      <c r="G175" s="835" t="s">
        <v>145</v>
      </c>
      <c r="H175" s="835" t="s">
        <v>145</v>
      </c>
      <c r="I175" s="835" t="s">
        <v>145</v>
      </c>
      <c r="J175" s="835" t="s">
        <v>145</v>
      </c>
      <c r="N175" s="346">
        <v>139</v>
      </c>
      <c r="O175" s="346" t="s">
        <v>366</v>
      </c>
      <c r="P175" s="446" t="str">
        <f t="shared" si="34"/>
        <v>-</v>
      </c>
      <c r="Q175" s="876" t="str">
        <f>IFERROR(_xlfn.RANK.EQ(P175,$P$37:$P$215,0)+COUNTIF(P$37:P175,P175)-1,"-")</f>
        <v>-</v>
      </c>
      <c r="R175" s="876"/>
      <c r="S175" s="828" t="str">
        <f t="shared" si="35"/>
        <v>-</v>
      </c>
      <c r="T175" s="828" t="str">
        <f t="shared" si="36"/>
        <v>-</v>
      </c>
      <c r="U175" s="828" t="str">
        <f t="shared" si="37"/>
        <v>-</v>
      </c>
      <c r="V175" s="446" t="str">
        <f t="shared" si="38"/>
        <v>-</v>
      </c>
      <c r="W175" s="876" t="str">
        <f>IFERROR(_xlfn.RANK.EQ(V175,$V$37:$V$215,0)+COUNTIF(V$37:V175,V175)-1,"-")</f>
        <v>-</v>
      </c>
      <c r="X175" s="876"/>
      <c r="Y175" s="828" t="str">
        <f t="shared" si="39"/>
        <v>-</v>
      </c>
      <c r="Z175" s="828" t="str">
        <f t="shared" si="40"/>
        <v>-</v>
      </c>
      <c r="AA175" s="828" t="str">
        <f t="shared" si="41"/>
        <v>-</v>
      </c>
      <c r="AB175" s="446" t="str">
        <f t="shared" si="42"/>
        <v>-</v>
      </c>
      <c r="AC175" s="876" t="str">
        <f>IFERROR(_xlfn.RANK.EQ(AB175,$AB$37:AB$215,0)+COUNTIF(AB$37:AB175,AB175)-1,"-")</f>
        <v>-</v>
      </c>
      <c r="AD175" s="1005"/>
      <c r="AE175" s="1001" t="str">
        <f t="shared" si="43"/>
        <v>-</v>
      </c>
      <c r="AF175" s="1001" t="str">
        <f t="shared" si="44"/>
        <v>-</v>
      </c>
      <c r="AG175" s="1002" t="str">
        <f>IFERROR(LARGE($AB175:$AB$215,N175),"-")</f>
        <v>-</v>
      </c>
    </row>
    <row r="176" spans="1:33" ht="24.75" customHeight="1">
      <c r="A176" s="833" t="s">
        <v>604</v>
      </c>
      <c r="B176" s="831" t="s">
        <v>620</v>
      </c>
      <c r="C176" s="832" t="s">
        <v>183</v>
      </c>
      <c r="D176" s="831" t="s">
        <v>785</v>
      </c>
      <c r="E176" s="832" t="s">
        <v>226</v>
      </c>
      <c r="F176" s="834" t="s">
        <v>145</v>
      </c>
      <c r="G176" s="835" t="s">
        <v>145</v>
      </c>
      <c r="H176" s="835" t="s">
        <v>145</v>
      </c>
      <c r="I176" s="835" t="s">
        <v>145</v>
      </c>
      <c r="J176" s="835" t="s">
        <v>145</v>
      </c>
      <c r="N176" s="346">
        <v>140</v>
      </c>
      <c r="O176" s="346" t="s">
        <v>280</v>
      </c>
      <c r="P176" s="446" t="str">
        <f t="shared" si="34"/>
        <v>-</v>
      </c>
      <c r="Q176" s="876" t="str">
        <f>IFERROR(_xlfn.RANK.EQ(P176,$P$37:$P$215,0)+COUNTIF(P$37:P176,P176)-1,"-")</f>
        <v>-</v>
      </c>
      <c r="R176" s="876"/>
      <c r="S176" s="828" t="str">
        <f t="shared" si="35"/>
        <v>-</v>
      </c>
      <c r="T176" s="828" t="str">
        <f t="shared" si="36"/>
        <v>-</v>
      </c>
      <c r="U176" s="828" t="str">
        <f t="shared" si="37"/>
        <v>-</v>
      </c>
      <c r="V176" s="446" t="str">
        <f t="shared" si="38"/>
        <v>-</v>
      </c>
      <c r="W176" s="876" t="str">
        <f>IFERROR(_xlfn.RANK.EQ(V176,$V$37:$V$215,0)+COUNTIF(V$37:V176,V176)-1,"-")</f>
        <v>-</v>
      </c>
      <c r="X176" s="876"/>
      <c r="Y176" s="828" t="str">
        <f t="shared" si="39"/>
        <v>-</v>
      </c>
      <c r="Z176" s="828" t="str">
        <f t="shared" si="40"/>
        <v>-</v>
      </c>
      <c r="AA176" s="828" t="str">
        <f t="shared" si="41"/>
        <v>-</v>
      </c>
      <c r="AB176" s="446" t="str">
        <f t="shared" si="42"/>
        <v>-</v>
      </c>
      <c r="AC176" s="876" t="str">
        <f>IFERROR(_xlfn.RANK.EQ(AB176,$AB$37:AB$215,0)+COUNTIF(AB$37:AB176,AB176)-1,"-")</f>
        <v>-</v>
      </c>
      <c r="AD176" s="1005"/>
      <c r="AE176" s="1001" t="str">
        <f t="shared" si="43"/>
        <v>-</v>
      </c>
      <c r="AF176" s="1001" t="str">
        <f t="shared" si="44"/>
        <v>-</v>
      </c>
      <c r="AG176" s="1002" t="str">
        <f>IFERROR(LARGE($AB176:$AB$215,N176),"-")</f>
        <v>-</v>
      </c>
    </row>
    <row r="177" spans="1:33" ht="24.75" customHeight="1">
      <c r="A177" s="833" t="s">
        <v>604</v>
      </c>
      <c r="B177" s="831" t="s">
        <v>620</v>
      </c>
      <c r="C177" s="832" t="s">
        <v>183</v>
      </c>
      <c r="D177" s="831" t="s">
        <v>786</v>
      </c>
      <c r="E177" s="832" t="s">
        <v>203</v>
      </c>
      <c r="F177" s="834" t="s">
        <v>888</v>
      </c>
      <c r="G177" s="835" t="s">
        <v>888</v>
      </c>
      <c r="H177" s="835" t="s">
        <v>145</v>
      </c>
      <c r="I177" s="835" t="s">
        <v>888</v>
      </c>
      <c r="J177" s="835" t="s">
        <v>888</v>
      </c>
      <c r="N177" s="346">
        <v>141</v>
      </c>
      <c r="O177" s="346" t="s">
        <v>277</v>
      </c>
      <c r="P177" s="446" t="str">
        <f t="shared" si="34"/>
        <v>-</v>
      </c>
      <c r="Q177" s="876" t="str">
        <f>IFERROR(_xlfn.RANK.EQ(P177,$P$37:$P$215,0)+COUNTIF(P$37:P177,P177)-1,"-")</f>
        <v>-</v>
      </c>
      <c r="R177" s="876"/>
      <c r="S177" s="828" t="str">
        <f t="shared" si="35"/>
        <v>-</v>
      </c>
      <c r="T177" s="828" t="str">
        <f t="shared" si="36"/>
        <v>-</v>
      </c>
      <c r="U177" s="828" t="str">
        <f t="shared" si="37"/>
        <v>-</v>
      </c>
      <c r="V177" s="446" t="str">
        <f t="shared" si="38"/>
        <v>-</v>
      </c>
      <c r="W177" s="876" t="str">
        <f>IFERROR(_xlfn.RANK.EQ(V177,$V$37:$V$215,0)+COUNTIF(V$37:V177,V177)-1,"-")</f>
        <v>-</v>
      </c>
      <c r="X177" s="876"/>
      <c r="Y177" s="828" t="str">
        <f t="shared" si="39"/>
        <v>-</v>
      </c>
      <c r="Z177" s="828" t="str">
        <f t="shared" si="40"/>
        <v>-</v>
      </c>
      <c r="AA177" s="828" t="str">
        <f t="shared" si="41"/>
        <v>-</v>
      </c>
      <c r="AB177" s="446" t="str">
        <f t="shared" si="42"/>
        <v>-</v>
      </c>
      <c r="AC177" s="876" t="str">
        <f>IFERROR(_xlfn.RANK.EQ(AB177,$AB$37:AB$215,0)+COUNTIF(AB$37:AB177,AB177)-1,"-")</f>
        <v>-</v>
      </c>
      <c r="AD177" s="1005"/>
      <c r="AE177" s="1001" t="str">
        <f t="shared" si="43"/>
        <v>-</v>
      </c>
      <c r="AF177" s="1001" t="str">
        <f t="shared" si="44"/>
        <v>-</v>
      </c>
      <c r="AG177" s="1002" t="str">
        <f>IFERROR(LARGE($AB177:$AB$215,N177),"-")</f>
        <v>-</v>
      </c>
    </row>
    <row r="178" spans="1:33" ht="24.75" customHeight="1">
      <c r="A178" s="833" t="s">
        <v>604</v>
      </c>
      <c r="B178" s="831" t="s">
        <v>620</v>
      </c>
      <c r="C178" s="832" t="s">
        <v>183</v>
      </c>
      <c r="D178" s="831" t="s">
        <v>787</v>
      </c>
      <c r="E178" s="832" t="s">
        <v>219</v>
      </c>
      <c r="F178" s="834" t="s">
        <v>145</v>
      </c>
      <c r="G178" s="835" t="s">
        <v>145</v>
      </c>
      <c r="H178" s="835" t="s">
        <v>145</v>
      </c>
      <c r="I178" s="835" t="s">
        <v>145</v>
      </c>
      <c r="J178" s="835" t="s">
        <v>145</v>
      </c>
      <c r="N178" s="346">
        <v>142</v>
      </c>
      <c r="O178" s="346" t="s">
        <v>257</v>
      </c>
      <c r="P178" s="446">
        <f t="shared" si="34"/>
        <v>112</v>
      </c>
      <c r="Q178" s="876">
        <f>IFERROR(_xlfn.RANK.EQ(P178,$P$37:$P$215,0)+COUNTIF(P$37:P178,P178)-1,"-")</f>
        <v>3</v>
      </c>
      <c r="R178" s="876"/>
      <c r="S178" s="828" t="str">
        <f t="shared" si="35"/>
        <v>-</v>
      </c>
      <c r="T178" s="828" t="str">
        <f t="shared" si="36"/>
        <v>-</v>
      </c>
      <c r="U178" s="828" t="str">
        <f t="shared" si="37"/>
        <v>-</v>
      </c>
      <c r="V178" s="446">
        <f t="shared" si="38"/>
        <v>275</v>
      </c>
      <c r="W178" s="876">
        <f>IFERROR(_xlfn.RANK.EQ(V178,$V$37:$V$215,0)+COUNTIF(V$37:V178,V178)-1,"-")</f>
        <v>3</v>
      </c>
      <c r="X178" s="876"/>
      <c r="Y178" s="828" t="str">
        <f t="shared" si="39"/>
        <v>-</v>
      </c>
      <c r="Z178" s="828" t="str">
        <f t="shared" si="40"/>
        <v>-</v>
      </c>
      <c r="AA178" s="828" t="str">
        <f t="shared" si="41"/>
        <v>-</v>
      </c>
      <c r="AB178" s="446">
        <f t="shared" si="42"/>
        <v>246</v>
      </c>
      <c r="AC178" s="876">
        <f>IFERROR(_xlfn.RANK.EQ(AB178,$AB$37:AB$215,0)+COUNTIF(AB$37:AB178,AB178)-1,"-")</f>
        <v>8</v>
      </c>
      <c r="AD178" s="1005"/>
      <c r="AE178" s="1001" t="str">
        <f t="shared" si="43"/>
        <v>-</v>
      </c>
      <c r="AF178" s="1001" t="str">
        <f t="shared" si="44"/>
        <v>-</v>
      </c>
      <c r="AG178" s="1002" t="str">
        <f>IFERROR(LARGE($AB178:$AB$215,N178),"-")</f>
        <v>-</v>
      </c>
    </row>
    <row r="179" spans="1:33" ht="24.75" customHeight="1">
      <c r="A179" s="833" t="s">
        <v>604</v>
      </c>
      <c r="B179" s="831" t="s">
        <v>620</v>
      </c>
      <c r="C179" s="832" t="s">
        <v>183</v>
      </c>
      <c r="D179" s="831" t="s">
        <v>788</v>
      </c>
      <c r="E179" s="832" t="s">
        <v>206</v>
      </c>
      <c r="F179" s="834" t="s">
        <v>888</v>
      </c>
      <c r="G179" s="835" t="s">
        <v>888</v>
      </c>
      <c r="H179" s="835" t="s">
        <v>145</v>
      </c>
      <c r="I179" s="835" t="s">
        <v>888</v>
      </c>
      <c r="J179" s="835" t="s">
        <v>888</v>
      </c>
      <c r="N179" s="346">
        <v>143</v>
      </c>
      <c r="O179" s="346" t="s">
        <v>274</v>
      </c>
      <c r="P179" s="446" t="str">
        <f t="shared" si="34"/>
        <v>-</v>
      </c>
      <c r="Q179" s="876" t="str">
        <f>IFERROR(_xlfn.RANK.EQ(P179,$P$37:$P$215,0)+COUNTIF(P$37:P179,P179)-1,"-")</f>
        <v>-</v>
      </c>
      <c r="R179" s="876"/>
      <c r="S179" s="828" t="str">
        <f t="shared" si="35"/>
        <v>-</v>
      </c>
      <c r="T179" s="828" t="str">
        <f t="shared" si="36"/>
        <v>-</v>
      </c>
      <c r="U179" s="828" t="str">
        <f t="shared" si="37"/>
        <v>-</v>
      </c>
      <c r="V179" s="446" t="str">
        <f t="shared" si="38"/>
        <v>-</v>
      </c>
      <c r="W179" s="876" t="str">
        <f>IFERROR(_xlfn.RANK.EQ(V179,$V$37:$V$215,0)+COUNTIF(V$37:V179,V179)-1,"-")</f>
        <v>-</v>
      </c>
      <c r="X179" s="876"/>
      <c r="Y179" s="828" t="str">
        <f t="shared" si="39"/>
        <v>-</v>
      </c>
      <c r="Z179" s="828" t="str">
        <f t="shared" si="40"/>
        <v>-</v>
      </c>
      <c r="AA179" s="828" t="str">
        <f t="shared" si="41"/>
        <v>-</v>
      </c>
      <c r="AB179" s="446" t="str">
        <f t="shared" si="42"/>
        <v>-</v>
      </c>
      <c r="AC179" s="876" t="str">
        <f>IFERROR(_xlfn.RANK.EQ(AB179,$AB$37:AB$215,0)+COUNTIF(AB$37:AB179,AB179)-1,"-")</f>
        <v>-</v>
      </c>
      <c r="AD179" s="1005"/>
      <c r="AE179" s="1001" t="str">
        <f t="shared" si="43"/>
        <v>-</v>
      </c>
      <c r="AF179" s="1001" t="str">
        <f t="shared" si="44"/>
        <v>-</v>
      </c>
      <c r="AG179" s="1002" t="str">
        <f>IFERROR(LARGE($AB179:$AB$215,N179),"-")</f>
        <v>-</v>
      </c>
    </row>
    <row r="180" spans="1:33" ht="24.75" customHeight="1">
      <c r="A180" s="833" t="s">
        <v>604</v>
      </c>
      <c r="B180" s="831" t="s">
        <v>620</v>
      </c>
      <c r="C180" s="832" t="s">
        <v>183</v>
      </c>
      <c r="D180" s="831" t="s">
        <v>789</v>
      </c>
      <c r="E180" s="832" t="s">
        <v>232</v>
      </c>
      <c r="F180" s="834" t="s">
        <v>145</v>
      </c>
      <c r="G180" s="835" t="s">
        <v>145</v>
      </c>
      <c r="H180" s="835" t="s">
        <v>145</v>
      </c>
      <c r="I180" s="835" t="s">
        <v>145</v>
      </c>
      <c r="J180" s="835" t="s">
        <v>145</v>
      </c>
      <c r="N180" s="346">
        <v>144</v>
      </c>
      <c r="O180" s="346" t="s">
        <v>323</v>
      </c>
      <c r="P180" s="446" t="str">
        <f t="shared" si="34"/>
        <v>-</v>
      </c>
      <c r="Q180" s="876" t="str">
        <f>IFERROR(_xlfn.RANK.EQ(P180,$P$37:$P$215,0)+COUNTIF(P$37:P180,P180)-1,"-")</f>
        <v>-</v>
      </c>
      <c r="R180" s="876"/>
      <c r="S180" s="828" t="str">
        <f t="shared" si="35"/>
        <v>-</v>
      </c>
      <c r="T180" s="828" t="str">
        <f t="shared" si="36"/>
        <v>-</v>
      </c>
      <c r="U180" s="828" t="str">
        <f t="shared" si="37"/>
        <v>-</v>
      </c>
      <c r="V180" s="446" t="str">
        <f t="shared" si="38"/>
        <v>-</v>
      </c>
      <c r="W180" s="876" t="str">
        <f>IFERROR(_xlfn.RANK.EQ(V180,$V$37:$V$215,0)+COUNTIF(V$37:V180,V180)-1,"-")</f>
        <v>-</v>
      </c>
      <c r="X180" s="876"/>
      <c r="Y180" s="828" t="str">
        <f t="shared" si="39"/>
        <v>-</v>
      </c>
      <c r="Z180" s="828" t="str">
        <f t="shared" si="40"/>
        <v>-</v>
      </c>
      <c r="AA180" s="828" t="str">
        <f t="shared" si="41"/>
        <v>-</v>
      </c>
      <c r="AB180" s="446" t="str">
        <f t="shared" si="42"/>
        <v>-</v>
      </c>
      <c r="AC180" s="876" t="str">
        <f>IFERROR(_xlfn.RANK.EQ(AB180,$AB$37:AB$215,0)+COUNTIF(AB$37:AB180,AB180)-1,"-")</f>
        <v>-</v>
      </c>
      <c r="AD180" s="1005"/>
      <c r="AE180" s="1001" t="str">
        <f t="shared" si="43"/>
        <v>-</v>
      </c>
      <c r="AF180" s="1001" t="str">
        <f t="shared" si="44"/>
        <v>-</v>
      </c>
      <c r="AG180" s="1002" t="str">
        <f>IFERROR(LARGE($AB180:$AB$215,N180),"-")</f>
        <v>-</v>
      </c>
    </row>
    <row r="181" spans="1:33" ht="24.75" customHeight="1">
      <c r="A181" s="833" t="s">
        <v>604</v>
      </c>
      <c r="B181" s="831" t="s">
        <v>620</v>
      </c>
      <c r="C181" s="832" t="s">
        <v>183</v>
      </c>
      <c r="D181" s="831" t="s">
        <v>790</v>
      </c>
      <c r="E181" s="832" t="s">
        <v>307</v>
      </c>
      <c r="F181" s="834" t="s">
        <v>145</v>
      </c>
      <c r="G181" s="835" t="s">
        <v>145</v>
      </c>
      <c r="H181" s="835" t="s">
        <v>145</v>
      </c>
      <c r="I181" s="835" t="s">
        <v>145</v>
      </c>
      <c r="J181" s="835" t="s">
        <v>145</v>
      </c>
      <c r="N181" s="346">
        <v>145</v>
      </c>
      <c r="O181" s="346" t="s">
        <v>332</v>
      </c>
      <c r="P181" s="446" t="str">
        <f t="shared" si="34"/>
        <v>-</v>
      </c>
      <c r="Q181" s="876" t="str">
        <f>IFERROR(_xlfn.RANK.EQ(P181,$P$37:$P$215,0)+COUNTIF(P$37:P181,P181)-1,"-")</f>
        <v>-</v>
      </c>
      <c r="R181" s="876"/>
      <c r="S181" s="828" t="str">
        <f t="shared" si="35"/>
        <v>-</v>
      </c>
      <c r="T181" s="828" t="str">
        <f t="shared" si="36"/>
        <v>-</v>
      </c>
      <c r="U181" s="828" t="str">
        <f t="shared" si="37"/>
        <v>-</v>
      </c>
      <c r="V181" s="446" t="str">
        <f t="shared" si="38"/>
        <v>-</v>
      </c>
      <c r="W181" s="876" t="str">
        <f>IFERROR(_xlfn.RANK.EQ(V181,$V$37:$V$215,0)+COUNTIF(V$37:V181,V181)-1,"-")</f>
        <v>-</v>
      </c>
      <c r="X181" s="876"/>
      <c r="Y181" s="828" t="str">
        <f t="shared" si="39"/>
        <v>-</v>
      </c>
      <c r="Z181" s="828" t="str">
        <f t="shared" si="40"/>
        <v>-</v>
      </c>
      <c r="AA181" s="828" t="str">
        <f t="shared" si="41"/>
        <v>-</v>
      </c>
      <c r="AB181" s="446" t="str">
        <f t="shared" si="42"/>
        <v>-</v>
      </c>
      <c r="AC181" s="876" t="str">
        <f>IFERROR(_xlfn.RANK.EQ(AB181,$AB$37:AB$215,0)+COUNTIF(AB$37:AB181,AB181)-1,"-")</f>
        <v>-</v>
      </c>
      <c r="AD181" s="1005"/>
      <c r="AE181" s="1001" t="str">
        <f t="shared" si="43"/>
        <v>-</v>
      </c>
      <c r="AF181" s="1001" t="str">
        <f t="shared" si="44"/>
        <v>-</v>
      </c>
      <c r="AG181" s="1002" t="str">
        <f>IFERROR(LARGE($AB181:$AB$215,N181),"-")</f>
        <v>-</v>
      </c>
    </row>
    <row r="182" spans="1:33" ht="24.75" customHeight="1">
      <c r="A182" s="833" t="s">
        <v>604</v>
      </c>
      <c r="B182" s="831" t="s">
        <v>620</v>
      </c>
      <c r="C182" s="832" t="s">
        <v>183</v>
      </c>
      <c r="D182" s="831" t="s">
        <v>791</v>
      </c>
      <c r="E182" s="832" t="s">
        <v>202</v>
      </c>
      <c r="F182" s="834" t="s">
        <v>888</v>
      </c>
      <c r="G182" s="835" t="s">
        <v>888</v>
      </c>
      <c r="H182" s="835" t="s">
        <v>145</v>
      </c>
      <c r="I182" s="835" t="s">
        <v>888</v>
      </c>
      <c r="J182" s="835" t="s">
        <v>888</v>
      </c>
      <c r="N182" s="346">
        <v>146</v>
      </c>
      <c r="O182" s="346" t="s">
        <v>333</v>
      </c>
      <c r="P182" s="446" t="str">
        <f t="shared" si="34"/>
        <v>-</v>
      </c>
      <c r="Q182" s="876" t="str">
        <f>IFERROR(_xlfn.RANK.EQ(P182,$P$37:$P$215,0)+COUNTIF(P$37:P182,P182)-1,"-")</f>
        <v>-</v>
      </c>
      <c r="R182" s="876"/>
      <c r="S182" s="828" t="str">
        <f t="shared" si="35"/>
        <v>-</v>
      </c>
      <c r="T182" s="828" t="str">
        <f t="shared" si="36"/>
        <v>-</v>
      </c>
      <c r="U182" s="828" t="str">
        <f t="shared" si="37"/>
        <v>-</v>
      </c>
      <c r="V182" s="446" t="str">
        <f t="shared" si="38"/>
        <v>-</v>
      </c>
      <c r="W182" s="876" t="str">
        <f>IFERROR(_xlfn.RANK.EQ(V182,$V$37:$V$215,0)+COUNTIF(V$37:V182,V182)-1,"-")</f>
        <v>-</v>
      </c>
      <c r="X182" s="876"/>
      <c r="Y182" s="828" t="str">
        <f t="shared" si="39"/>
        <v>-</v>
      </c>
      <c r="Z182" s="828" t="str">
        <f t="shared" si="40"/>
        <v>-</v>
      </c>
      <c r="AA182" s="828" t="str">
        <f t="shared" si="41"/>
        <v>-</v>
      </c>
      <c r="AB182" s="446" t="str">
        <f t="shared" si="42"/>
        <v>-</v>
      </c>
      <c r="AC182" s="876" t="str">
        <f>IFERROR(_xlfn.RANK.EQ(AB182,$AB$37:AB$215,0)+COUNTIF(AB$37:AB182,AB182)-1,"-")</f>
        <v>-</v>
      </c>
      <c r="AD182" s="1005"/>
      <c r="AE182" s="1001" t="str">
        <f t="shared" si="43"/>
        <v>-</v>
      </c>
      <c r="AF182" s="1001" t="str">
        <f t="shared" si="44"/>
        <v>-</v>
      </c>
      <c r="AG182" s="1002" t="str">
        <f>IFERROR(LARGE($AB182:$AB$215,N182),"-")</f>
        <v>-</v>
      </c>
    </row>
    <row r="183" spans="1:33" ht="24.75" customHeight="1">
      <c r="A183" s="833" t="s">
        <v>604</v>
      </c>
      <c r="B183" s="831" t="s">
        <v>620</v>
      </c>
      <c r="C183" s="832" t="s">
        <v>183</v>
      </c>
      <c r="D183" s="831" t="s">
        <v>792</v>
      </c>
      <c r="E183" s="832" t="s">
        <v>260</v>
      </c>
      <c r="F183" s="834" t="s">
        <v>145</v>
      </c>
      <c r="G183" s="835" t="s">
        <v>145</v>
      </c>
      <c r="H183" s="835" t="s">
        <v>145</v>
      </c>
      <c r="I183" s="835" t="s">
        <v>145</v>
      </c>
      <c r="J183" s="835" t="s">
        <v>145</v>
      </c>
      <c r="N183" s="346">
        <v>147</v>
      </c>
      <c r="O183" s="346" t="s">
        <v>343</v>
      </c>
      <c r="P183" s="446" t="str">
        <f t="shared" si="34"/>
        <v>-</v>
      </c>
      <c r="Q183" s="876" t="str">
        <f>IFERROR(_xlfn.RANK.EQ(P183,$P$37:$P$215,0)+COUNTIF(P$37:P183,P183)-1,"-")</f>
        <v>-</v>
      </c>
      <c r="R183" s="876"/>
      <c r="S183" s="828" t="str">
        <f t="shared" si="35"/>
        <v>-</v>
      </c>
      <c r="T183" s="828" t="str">
        <f t="shared" si="36"/>
        <v>-</v>
      </c>
      <c r="U183" s="828" t="str">
        <f t="shared" si="37"/>
        <v>-</v>
      </c>
      <c r="V183" s="446" t="str">
        <f t="shared" si="38"/>
        <v>-</v>
      </c>
      <c r="W183" s="876" t="str">
        <f>IFERROR(_xlfn.RANK.EQ(V183,$V$37:$V$215,0)+COUNTIF(V$37:V183,V183)-1,"-")</f>
        <v>-</v>
      </c>
      <c r="X183" s="876"/>
      <c r="Y183" s="828" t="str">
        <f t="shared" si="39"/>
        <v>-</v>
      </c>
      <c r="Z183" s="828" t="str">
        <f t="shared" si="40"/>
        <v>-</v>
      </c>
      <c r="AA183" s="828" t="str">
        <f t="shared" si="41"/>
        <v>-</v>
      </c>
      <c r="AB183" s="446" t="str">
        <f t="shared" si="42"/>
        <v>-</v>
      </c>
      <c r="AC183" s="876" t="str">
        <f>IFERROR(_xlfn.RANK.EQ(AB183,$AB$37:AB$215,0)+COUNTIF(AB$37:AB183,AB183)-1,"-")</f>
        <v>-</v>
      </c>
      <c r="AD183" s="1005"/>
      <c r="AE183" s="1001" t="str">
        <f t="shared" si="43"/>
        <v>-</v>
      </c>
      <c r="AF183" s="1001" t="str">
        <f t="shared" si="44"/>
        <v>-</v>
      </c>
      <c r="AG183" s="1002" t="str">
        <f>IFERROR(LARGE($AB183:$AB$215,N183),"-")</f>
        <v>-</v>
      </c>
    </row>
    <row r="184" spans="1:33" ht="24.75" customHeight="1">
      <c r="A184" s="833" t="s">
        <v>604</v>
      </c>
      <c r="B184" s="831" t="s">
        <v>620</v>
      </c>
      <c r="C184" s="832" t="s">
        <v>183</v>
      </c>
      <c r="D184" s="831" t="s">
        <v>793</v>
      </c>
      <c r="E184" s="832" t="s">
        <v>245</v>
      </c>
      <c r="F184" s="834" t="s">
        <v>145</v>
      </c>
      <c r="G184" s="835" t="s">
        <v>145</v>
      </c>
      <c r="H184" s="835" t="s">
        <v>145</v>
      </c>
      <c r="I184" s="835" t="s">
        <v>145</v>
      </c>
      <c r="J184" s="835" t="s">
        <v>145</v>
      </c>
      <c r="N184" s="346">
        <v>148</v>
      </c>
      <c r="O184" s="346" t="s">
        <v>350</v>
      </c>
      <c r="P184" s="446" t="str">
        <f t="shared" si="34"/>
        <v>-</v>
      </c>
      <c r="Q184" s="876" t="str">
        <f>IFERROR(_xlfn.RANK.EQ(P184,$P$37:$P$215,0)+COUNTIF(P$37:P184,P184)-1,"-")</f>
        <v>-</v>
      </c>
      <c r="R184" s="876"/>
      <c r="S184" s="828" t="str">
        <f t="shared" si="35"/>
        <v>-</v>
      </c>
      <c r="T184" s="828" t="str">
        <f t="shared" si="36"/>
        <v>-</v>
      </c>
      <c r="U184" s="828" t="str">
        <f t="shared" si="37"/>
        <v>-</v>
      </c>
      <c r="V184" s="446" t="str">
        <f t="shared" si="38"/>
        <v>-</v>
      </c>
      <c r="W184" s="876" t="str">
        <f>IFERROR(_xlfn.RANK.EQ(V184,$V$37:$V$215,0)+COUNTIF(V$37:V184,V184)-1,"-")</f>
        <v>-</v>
      </c>
      <c r="X184" s="876"/>
      <c r="Y184" s="828" t="str">
        <f t="shared" si="39"/>
        <v>-</v>
      </c>
      <c r="Z184" s="828" t="str">
        <f t="shared" si="40"/>
        <v>-</v>
      </c>
      <c r="AA184" s="828" t="str">
        <f t="shared" si="41"/>
        <v>-</v>
      </c>
      <c r="AB184" s="446" t="str">
        <f t="shared" si="42"/>
        <v>-</v>
      </c>
      <c r="AC184" s="876" t="str">
        <f>IFERROR(_xlfn.RANK.EQ(AB184,$AB$37:AB$215,0)+COUNTIF(AB$37:AB184,AB184)-1,"-")</f>
        <v>-</v>
      </c>
      <c r="AD184" s="1005"/>
      <c r="AE184" s="1001" t="str">
        <f t="shared" si="43"/>
        <v>-</v>
      </c>
      <c r="AF184" s="1001" t="str">
        <f t="shared" si="44"/>
        <v>-</v>
      </c>
      <c r="AG184" s="1002" t="str">
        <f>IFERROR(LARGE($AB184:$AB$215,N184),"-")</f>
        <v>-</v>
      </c>
    </row>
    <row r="185" spans="1:33" ht="24.75" customHeight="1">
      <c r="A185" s="833" t="s">
        <v>604</v>
      </c>
      <c r="B185" s="831" t="s">
        <v>620</v>
      </c>
      <c r="C185" s="832" t="s">
        <v>183</v>
      </c>
      <c r="D185" s="831" t="s">
        <v>794</v>
      </c>
      <c r="E185" s="832" t="s">
        <v>264</v>
      </c>
      <c r="F185" s="834" t="s">
        <v>888</v>
      </c>
      <c r="G185" s="835" t="s">
        <v>888</v>
      </c>
      <c r="H185" s="835" t="s">
        <v>145</v>
      </c>
      <c r="I185" s="835" t="s">
        <v>888</v>
      </c>
      <c r="J185" s="835" t="s">
        <v>888</v>
      </c>
      <c r="N185" s="346">
        <v>149</v>
      </c>
      <c r="O185" s="346" t="s">
        <v>363</v>
      </c>
      <c r="P185" s="446" t="str">
        <f t="shared" si="34"/>
        <v>-</v>
      </c>
      <c r="Q185" s="876" t="str">
        <f>IFERROR(_xlfn.RANK.EQ(P185,$P$37:$P$215,0)+COUNTIF(P$37:P185,P185)-1,"-")</f>
        <v>-</v>
      </c>
      <c r="R185" s="876"/>
      <c r="S185" s="828" t="str">
        <f t="shared" si="35"/>
        <v>-</v>
      </c>
      <c r="T185" s="828" t="str">
        <f t="shared" si="36"/>
        <v>-</v>
      </c>
      <c r="U185" s="828" t="str">
        <f t="shared" si="37"/>
        <v>-</v>
      </c>
      <c r="V185" s="446" t="str">
        <f t="shared" si="38"/>
        <v>-</v>
      </c>
      <c r="W185" s="876" t="str">
        <f>IFERROR(_xlfn.RANK.EQ(V185,$V$37:$V$215,0)+COUNTIF(V$37:V185,V185)-1,"-")</f>
        <v>-</v>
      </c>
      <c r="X185" s="876"/>
      <c r="Y185" s="828" t="str">
        <f t="shared" si="39"/>
        <v>-</v>
      </c>
      <c r="Z185" s="828" t="str">
        <f t="shared" si="40"/>
        <v>-</v>
      </c>
      <c r="AA185" s="828" t="str">
        <f t="shared" si="41"/>
        <v>-</v>
      </c>
      <c r="AB185" s="446" t="str">
        <f t="shared" si="42"/>
        <v>-</v>
      </c>
      <c r="AC185" s="876" t="str">
        <f>IFERROR(_xlfn.RANK.EQ(AB185,$AB$37:AB$215,0)+COUNTIF(AB$37:AB185,AB185)-1,"-")</f>
        <v>-</v>
      </c>
      <c r="AD185" s="1005"/>
      <c r="AE185" s="1001" t="str">
        <f t="shared" si="43"/>
        <v>-</v>
      </c>
      <c r="AF185" s="1001" t="str">
        <f t="shared" si="44"/>
        <v>-</v>
      </c>
      <c r="AG185" s="1002" t="str">
        <f>IFERROR(LARGE($AB185:$AB$215,N185),"-")</f>
        <v>-</v>
      </c>
    </row>
    <row r="186" spans="1:33" ht="24.75" customHeight="1">
      <c r="A186" s="833" t="s">
        <v>604</v>
      </c>
      <c r="B186" s="831" t="s">
        <v>620</v>
      </c>
      <c r="C186" s="832" t="s">
        <v>183</v>
      </c>
      <c r="D186" s="831" t="s">
        <v>795</v>
      </c>
      <c r="E186" s="832" t="s">
        <v>268</v>
      </c>
      <c r="F186" s="834" t="s">
        <v>145</v>
      </c>
      <c r="G186" s="835" t="s">
        <v>145</v>
      </c>
      <c r="H186" s="835" t="s">
        <v>145</v>
      </c>
      <c r="I186" s="835" t="s">
        <v>145</v>
      </c>
      <c r="J186" s="835" t="s">
        <v>145</v>
      </c>
      <c r="N186" s="346">
        <v>150</v>
      </c>
      <c r="O186" s="346" t="s">
        <v>328</v>
      </c>
      <c r="P186" s="446" t="str">
        <f t="shared" si="34"/>
        <v>-</v>
      </c>
      <c r="Q186" s="876" t="str">
        <f>IFERROR(_xlfn.RANK.EQ(P186,$P$37:$P$215,0)+COUNTIF(P$37:P186,P186)-1,"-")</f>
        <v>-</v>
      </c>
      <c r="R186" s="876"/>
      <c r="S186" s="828" t="str">
        <f t="shared" si="35"/>
        <v>-</v>
      </c>
      <c r="T186" s="828" t="str">
        <f t="shared" si="36"/>
        <v>-</v>
      </c>
      <c r="U186" s="828" t="str">
        <f t="shared" si="37"/>
        <v>-</v>
      </c>
      <c r="V186" s="446" t="str">
        <f t="shared" si="38"/>
        <v>-</v>
      </c>
      <c r="W186" s="876" t="str">
        <f>IFERROR(_xlfn.RANK.EQ(V186,$V$37:$V$215,0)+COUNTIF(V$37:V186,V186)-1,"-")</f>
        <v>-</v>
      </c>
      <c r="X186" s="876"/>
      <c r="Y186" s="828" t="str">
        <f t="shared" si="39"/>
        <v>-</v>
      </c>
      <c r="Z186" s="828" t="str">
        <f t="shared" si="40"/>
        <v>-</v>
      </c>
      <c r="AA186" s="828" t="str">
        <f t="shared" si="41"/>
        <v>-</v>
      </c>
      <c r="AB186" s="446" t="str">
        <f t="shared" si="42"/>
        <v>-</v>
      </c>
      <c r="AC186" s="876" t="str">
        <f>IFERROR(_xlfn.RANK.EQ(AB186,$AB$37:AB$215,0)+COUNTIF(AB$37:AB186,AB186)-1,"-")</f>
        <v>-</v>
      </c>
      <c r="AD186" s="1005"/>
      <c r="AE186" s="1001" t="str">
        <f t="shared" si="43"/>
        <v>-</v>
      </c>
      <c r="AF186" s="1001" t="str">
        <f t="shared" si="44"/>
        <v>-</v>
      </c>
      <c r="AG186" s="1002" t="str">
        <f>IFERROR(LARGE($AB186:$AB$215,N186),"-")</f>
        <v>-</v>
      </c>
    </row>
    <row r="187" spans="1:33" ht="24.75" customHeight="1">
      <c r="A187" s="833" t="s">
        <v>604</v>
      </c>
      <c r="B187" s="831" t="s">
        <v>620</v>
      </c>
      <c r="C187" s="832" t="s">
        <v>183</v>
      </c>
      <c r="D187" s="831" t="s">
        <v>796</v>
      </c>
      <c r="E187" s="832" t="s">
        <v>337</v>
      </c>
      <c r="F187" s="834" t="s">
        <v>145</v>
      </c>
      <c r="G187" s="835" t="s">
        <v>145</v>
      </c>
      <c r="H187" s="835" t="s">
        <v>145</v>
      </c>
      <c r="I187" s="835" t="s">
        <v>145</v>
      </c>
      <c r="J187" s="835" t="s">
        <v>145</v>
      </c>
      <c r="N187" s="346">
        <v>151</v>
      </c>
      <c r="O187" s="346" t="s">
        <v>201</v>
      </c>
      <c r="P187" s="446">
        <f t="shared" si="34"/>
        <v>43</v>
      </c>
      <c r="Q187" s="876">
        <f>IFERROR(_xlfn.RANK.EQ(P187,$P$37:$P$215,0)+COUNTIF(P$37:P187,P187)-1,"-")</f>
        <v>7</v>
      </c>
      <c r="R187" s="876"/>
      <c r="S187" s="828" t="str">
        <f t="shared" si="35"/>
        <v>-</v>
      </c>
      <c r="T187" s="828" t="str">
        <f t="shared" si="36"/>
        <v>-</v>
      </c>
      <c r="U187" s="828" t="str">
        <f t="shared" si="37"/>
        <v>-</v>
      </c>
      <c r="V187" s="446">
        <f t="shared" si="38"/>
        <v>67</v>
      </c>
      <c r="W187" s="876">
        <f>IFERROR(_xlfn.RANK.EQ(V187,$V$37:$V$215,0)+COUNTIF(V$37:V187,V187)-1,"-")</f>
        <v>8</v>
      </c>
      <c r="X187" s="876"/>
      <c r="Y187" s="828" t="str">
        <f t="shared" si="39"/>
        <v>-</v>
      </c>
      <c r="Z187" s="828" t="str">
        <f t="shared" si="40"/>
        <v>-</v>
      </c>
      <c r="AA187" s="828" t="str">
        <f t="shared" si="41"/>
        <v>-</v>
      </c>
      <c r="AB187" s="446">
        <f t="shared" si="42"/>
        <v>158</v>
      </c>
      <c r="AC187" s="876">
        <f>IFERROR(_xlfn.RANK.EQ(AB187,$AB$37:AB$215,0)+COUNTIF(AB$37:AB187,AB187)-1,"-")</f>
        <v>9</v>
      </c>
      <c r="AD187" s="1005"/>
      <c r="AE187" s="1001" t="str">
        <f t="shared" si="43"/>
        <v>-</v>
      </c>
      <c r="AF187" s="1001" t="str">
        <f t="shared" si="44"/>
        <v>-</v>
      </c>
      <c r="AG187" s="1002" t="str">
        <f>IFERROR(LARGE($AB187:$AB$215,N187),"-")</f>
        <v>-</v>
      </c>
    </row>
    <row r="188" spans="1:33" ht="24.75" customHeight="1">
      <c r="A188" s="833" t="s">
        <v>604</v>
      </c>
      <c r="B188" s="831" t="s">
        <v>620</v>
      </c>
      <c r="C188" s="832" t="s">
        <v>183</v>
      </c>
      <c r="D188" s="831" t="s">
        <v>797</v>
      </c>
      <c r="E188" s="832" t="s">
        <v>249</v>
      </c>
      <c r="F188" s="834" t="s">
        <v>145</v>
      </c>
      <c r="G188" s="835" t="s">
        <v>145</v>
      </c>
      <c r="H188" s="835" t="s">
        <v>145</v>
      </c>
      <c r="I188" s="835" t="s">
        <v>145</v>
      </c>
      <c r="J188" s="835" t="s">
        <v>145</v>
      </c>
      <c r="N188" s="346">
        <v>152</v>
      </c>
      <c r="O188" s="346" t="s">
        <v>240</v>
      </c>
      <c r="P188" s="446" t="str">
        <f t="shared" si="34"/>
        <v>-</v>
      </c>
      <c r="Q188" s="876" t="str">
        <f>IFERROR(_xlfn.RANK.EQ(P188,$P$37:$P$215,0)+COUNTIF(P$37:P188,P188)-1,"-")</f>
        <v>-</v>
      </c>
      <c r="R188" s="876"/>
      <c r="S188" s="828" t="str">
        <f t="shared" si="35"/>
        <v>-</v>
      </c>
      <c r="T188" s="828" t="str">
        <f t="shared" si="36"/>
        <v>-</v>
      </c>
      <c r="U188" s="828" t="str">
        <f t="shared" si="37"/>
        <v>-</v>
      </c>
      <c r="V188" s="446" t="str">
        <f t="shared" si="38"/>
        <v>-</v>
      </c>
      <c r="W188" s="876" t="str">
        <f>IFERROR(_xlfn.RANK.EQ(V188,$V$37:$V$215,0)+COUNTIF(V$37:V188,V188)-1,"-")</f>
        <v>-</v>
      </c>
      <c r="X188" s="876"/>
      <c r="Y188" s="828" t="str">
        <f t="shared" si="39"/>
        <v>-</v>
      </c>
      <c r="Z188" s="828" t="str">
        <f t="shared" si="40"/>
        <v>-</v>
      </c>
      <c r="AA188" s="828" t="str">
        <f t="shared" si="41"/>
        <v>-</v>
      </c>
      <c r="AB188" s="446" t="str">
        <f t="shared" si="42"/>
        <v>-</v>
      </c>
      <c r="AC188" s="876" t="str">
        <f>IFERROR(_xlfn.RANK.EQ(AB188,$AB$37:AB$215,0)+COUNTIF(AB$37:AB188,AB188)-1,"-")</f>
        <v>-</v>
      </c>
      <c r="AD188" s="1005"/>
      <c r="AE188" s="1001" t="str">
        <f t="shared" si="43"/>
        <v>-</v>
      </c>
      <c r="AF188" s="1001" t="str">
        <f t="shared" si="44"/>
        <v>-</v>
      </c>
      <c r="AG188" s="1002" t="str">
        <f>IFERROR(LARGE($AB188:$AB$215,N188),"-")</f>
        <v>-</v>
      </c>
    </row>
    <row r="189" spans="1:33" ht="24.75" customHeight="1">
      <c r="A189" s="833" t="s">
        <v>604</v>
      </c>
      <c r="B189" s="831" t="s">
        <v>622</v>
      </c>
      <c r="C189" s="832" t="s">
        <v>189</v>
      </c>
      <c r="D189" s="831" t="s">
        <v>798</v>
      </c>
      <c r="E189" s="832" t="s">
        <v>300</v>
      </c>
      <c r="F189" s="834" t="s">
        <v>145</v>
      </c>
      <c r="G189" s="835" t="s">
        <v>145</v>
      </c>
      <c r="H189" s="835" t="s">
        <v>145</v>
      </c>
      <c r="I189" s="835" t="s">
        <v>145</v>
      </c>
      <c r="J189" s="835" t="s">
        <v>145</v>
      </c>
      <c r="N189" s="346">
        <v>153</v>
      </c>
      <c r="O189" s="346" t="s">
        <v>225</v>
      </c>
      <c r="P189" s="446" t="str">
        <f t="shared" si="34"/>
        <v>-</v>
      </c>
      <c r="Q189" s="876" t="str">
        <f>IFERROR(_xlfn.RANK.EQ(P189,$P$37:$P$215,0)+COUNTIF(P$37:P189,P189)-1,"-")</f>
        <v>-</v>
      </c>
      <c r="R189" s="876"/>
      <c r="S189" s="828" t="str">
        <f t="shared" si="35"/>
        <v>-</v>
      </c>
      <c r="T189" s="828" t="str">
        <f t="shared" si="36"/>
        <v>-</v>
      </c>
      <c r="U189" s="828" t="str">
        <f t="shared" si="37"/>
        <v>-</v>
      </c>
      <c r="V189" s="446" t="str">
        <f t="shared" si="38"/>
        <v>-</v>
      </c>
      <c r="W189" s="876" t="str">
        <f>IFERROR(_xlfn.RANK.EQ(V189,$V$37:$V$215,0)+COUNTIF(V$37:V189,V189)-1,"-")</f>
        <v>-</v>
      </c>
      <c r="X189" s="876"/>
      <c r="Y189" s="828" t="str">
        <f t="shared" si="39"/>
        <v>-</v>
      </c>
      <c r="Z189" s="828" t="str">
        <f t="shared" si="40"/>
        <v>-</v>
      </c>
      <c r="AA189" s="828" t="str">
        <f t="shared" si="41"/>
        <v>-</v>
      </c>
      <c r="AB189" s="446" t="str">
        <f t="shared" si="42"/>
        <v>-</v>
      </c>
      <c r="AC189" s="876" t="str">
        <f>IFERROR(_xlfn.RANK.EQ(AB189,$AB$37:AB$215,0)+COUNTIF(AB$37:AB189,AB189)-1,"-")</f>
        <v>-</v>
      </c>
      <c r="AD189" s="1005"/>
      <c r="AE189" s="1001" t="str">
        <f t="shared" si="43"/>
        <v>-</v>
      </c>
      <c r="AF189" s="1001" t="str">
        <f t="shared" si="44"/>
        <v>-</v>
      </c>
      <c r="AG189" s="1002" t="str">
        <f>IFERROR(LARGE($AB189:$AB$215,N189),"-")</f>
        <v>-</v>
      </c>
    </row>
    <row r="190" spans="1:33" ht="24.75" customHeight="1">
      <c r="A190" s="833" t="s">
        <v>604</v>
      </c>
      <c r="B190" s="831" t="s">
        <v>622</v>
      </c>
      <c r="C190" s="832" t="s">
        <v>189</v>
      </c>
      <c r="D190" s="831" t="s">
        <v>799</v>
      </c>
      <c r="E190" s="832" t="s">
        <v>367</v>
      </c>
      <c r="F190" s="834" t="s">
        <v>145</v>
      </c>
      <c r="G190" s="835" t="s">
        <v>145</v>
      </c>
      <c r="H190" s="835" t="s">
        <v>145</v>
      </c>
      <c r="I190" s="835" t="s">
        <v>145</v>
      </c>
      <c r="J190" s="835" t="s">
        <v>145</v>
      </c>
      <c r="N190" s="346">
        <v>154</v>
      </c>
      <c r="O190" s="346" t="s">
        <v>235</v>
      </c>
      <c r="P190" s="446" t="str">
        <f t="shared" si="34"/>
        <v>-</v>
      </c>
      <c r="Q190" s="876" t="str">
        <f>IFERROR(_xlfn.RANK.EQ(P190,$P$37:$P$215,0)+COUNTIF(P$37:P190,P190)-1,"-")</f>
        <v>-</v>
      </c>
      <c r="R190" s="876"/>
      <c r="S190" s="828" t="str">
        <f t="shared" si="35"/>
        <v>-</v>
      </c>
      <c r="T190" s="828" t="str">
        <f t="shared" si="36"/>
        <v>-</v>
      </c>
      <c r="U190" s="828" t="str">
        <f t="shared" si="37"/>
        <v>-</v>
      </c>
      <c r="V190" s="446" t="str">
        <f t="shared" si="38"/>
        <v>-</v>
      </c>
      <c r="W190" s="876" t="str">
        <f>IFERROR(_xlfn.RANK.EQ(V190,$V$37:$V$215,0)+COUNTIF(V$37:V190,V190)-1,"-")</f>
        <v>-</v>
      </c>
      <c r="X190" s="876"/>
      <c r="Y190" s="828" t="str">
        <f t="shared" si="39"/>
        <v>-</v>
      </c>
      <c r="Z190" s="828" t="str">
        <f t="shared" si="40"/>
        <v>-</v>
      </c>
      <c r="AA190" s="828" t="str">
        <f t="shared" si="41"/>
        <v>-</v>
      </c>
      <c r="AB190" s="446" t="str">
        <f t="shared" si="42"/>
        <v>-</v>
      </c>
      <c r="AC190" s="876" t="str">
        <f>IFERROR(_xlfn.RANK.EQ(AB190,$AB$37:AB$215,0)+COUNTIF(AB$37:AB190,AB190)-1,"-")</f>
        <v>-</v>
      </c>
      <c r="AD190" s="1005"/>
      <c r="AE190" s="1001" t="str">
        <f t="shared" si="43"/>
        <v>-</v>
      </c>
      <c r="AF190" s="1001" t="str">
        <f t="shared" si="44"/>
        <v>-</v>
      </c>
      <c r="AG190" s="1002" t="str">
        <f>IFERROR(LARGE($AB190:$AB$215,N190),"-")</f>
        <v>-</v>
      </c>
    </row>
    <row r="191" spans="1:33" ht="24.75" customHeight="1">
      <c r="A191" s="833" t="s">
        <v>604</v>
      </c>
      <c r="B191" s="831" t="s">
        <v>622</v>
      </c>
      <c r="C191" s="832" t="s">
        <v>189</v>
      </c>
      <c r="D191" s="831" t="s">
        <v>800</v>
      </c>
      <c r="E191" s="832" t="s">
        <v>320</v>
      </c>
      <c r="F191" s="834" t="s">
        <v>145</v>
      </c>
      <c r="G191" s="835" t="s">
        <v>145</v>
      </c>
      <c r="H191" s="835" t="s">
        <v>145</v>
      </c>
      <c r="I191" s="835" t="s">
        <v>145</v>
      </c>
      <c r="J191" s="835" t="s">
        <v>145</v>
      </c>
      <c r="N191" s="346">
        <v>155</v>
      </c>
      <c r="O191" s="346" t="s">
        <v>266</v>
      </c>
      <c r="P191" s="446" t="str">
        <f t="shared" si="34"/>
        <v>-</v>
      </c>
      <c r="Q191" s="876" t="str">
        <f>IFERROR(_xlfn.RANK.EQ(P191,$P$37:$P$215,0)+COUNTIF(P$37:P191,P191)-1,"-")</f>
        <v>-</v>
      </c>
      <c r="R191" s="876"/>
      <c r="S191" s="828" t="str">
        <f t="shared" si="35"/>
        <v>-</v>
      </c>
      <c r="T191" s="828" t="str">
        <f t="shared" si="36"/>
        <v>-</v>
      </c>
      <c r="U191" s="828" t="str">
        <f t="shared" si="37"/>
        <v>-</v>
      </c>
      <c r="V191" s="446" t="str">
        <f t="shared" si="38"/>
        <v>-</v>
      </c>
      <c r="W191" s="876" t="str">
        <f>IFERROR(_xlfn.RANK.EQ(V191,$V$37:$V$215,0)+COUNTIF(V$37:V191,V191)-1,"-")</f>
        <v>-</v>
      </c>
      <c r="X191" s="876"/>
      <c r="Y191" s="828" t="str">
        <f t="shared" si="39"/>
        <v>-</v>
      </c>
      <c r="Z191" s="828" t="str">
        <f t="shared" si="40"/>
        <v>-</v>
      </c>
      <c r="AA191" s="828" t="str">
        <f t="shared" si="41"/>
        <v>-</v>
      </c>
      <c r="AB191" s="446" t="str">
        <f t="shared" si="42"/>
        <v>-</v>
      </c>
      <c r="AC191" s="876" t="str">
        <f>IFERROR(_xlfn.RANK.EQ(AB191,$AB$37:AB$215,0)+COUNTIF(AB$37:AB191,AB191)-1,"-")</f>
        <v>-</v>
      </c>
      <c r="AD191" s="1005"/>
      <c r="AE191" s="1001" t="str">
        <f t="shared" si="43"/>
        <v>-</v>
      </c>
      <c r="AF191" s="1001" t="str">
        <f t="shared" si="44"/>
        <v>-</v>
      </c>
      <c r="AG191" s="1002" t="str">
        <f>IFERROR(LARGE($AB191:$AB$215,N191),"-")</f>
        <v>-</v>
      </c>
    </row>
    <row r="192" spans="1:33" ht="24.75" customHeight="1">
      <c r="A192" s="833" t="s">
        <v>604</v>
      </c>
      <c r="B192" s="831" t="s">
        <v>622</v>
      </c>
      <c r="C192" s="832" t="s">
        <v>189</v>
      </c>
      <c r="D192" s="831" t="s">
        <v>801</v>
      </c>
      <c r="E192" s="832" t="s">
        <v>262</v>
      </c>
      <c r="F192" s="834" t="s">
        <v>145</v>
      </c>
      <c r="G192" s="835" t="s">
        <v>145</v>
      </c>
      <c r="H192" s="835" t="s">
        <v>145</v>
      </c>
      <c r="I192" s="835" t="s">
        <v>145</v>
      </c>
      <c r="J192" s="835" t="s">
        <v>145</v>
      </c>
      <c r="N192" s="346">
        <v>156</v>
      </c>
      <c r="O192" s="346" t="s">
        <v>226</v>
      </c>
      <c r="P192" s="446" t="str">
        <f t="shared" si="34"/>
        <v>-</v>
      </c>
      <c r="Q192" s="876" t="str">
        <f>IFERROR(_xlfn.RANK.EQ(P192,$P$37:$P$215,0)+COUNTIF(P$37:P192,P192)-1,"-")</f>
        <v>-</v>
      </c>
      <c r="R192" s="876"/>
      <c r="S192" s="828" t="str">
        <f t="shared" si="35"/>
        <v>-</v>
      </c>
      <c r="T192" s="828" t="str">
        <f t="shared" si="36"/>
        <v>-</v>
      </c>
      <c r="U192" s="828" t="str">
        <f t="shared" si="37"/>
        <v>-</v>
      </c>
      <c r="V192" s="446" t="str">
        <f t="shared" si="38"/>
        <v>-</v>
      </c>
      <c r="W192" s="876" t="str">
        <f>IFERROR(_xlfn.RANK.EQ(V192,$V$37:$V$215,0)+COUNTIF(V$37:V192,V192)-1,"-")</f>
        <v>-</v>
      </c>
      <c r="X192" s="876"/>
      <c r="Y192" s="828" t="str">
        <f t="shared" si="39"/>
        <v>-</v>
      </c>
      <c r="Z192" s="828" t="str">
        <f t="shared" si="40"/>
        <v>-</v>
      </c>
      <c r="AA192" s="828" t="str">
        <f t="shared" si="41"/>
        <v>-</v>
      </c>
      <c r="AB192" s="446" t="str">
        <f t="shared" si="42"/>
        <v>-</v>
      </c>
      <c r="AC192" s="876" t="str">
        <f>IFERROR(_xlfn.RANK.EQ(AB192,$AB$37:AB$215,0)+COUNTIF(AB$37:AB192,AB192)-1,"-")</f>
        <v>-</v>
      </c>
      <c r="AD192" s="1005"/>
      <c r="AE192" s="1001" t="str">
        <f t="shared" si="43"/>
        <v>-</v>
      </c>
      <c r="AF192" s="1001" t="str">
        <f t="shared" si="44"/>
        <v>-</v>
      </c>
      <c r="AG192" s="1002" t="str">
        <f>IFERROR(LARGE($AB192:$AB$215,N192),"-")</f>
        <v>-</v>
      </c>
    </row>
    <row r="193" spans="1:33" ht="24.75" customHeight="1">
      <c r="A193" s="833" t="s">
        <v>604</v>
      </c>
      <c r="B193" s="831" t="s">
        <v>622</v>
      </c>
      <c r="C193" s="832" t="s">
        <v>189</v>
      </c>
      <c r="D193" s="831" t="s">
        <v>802</v>
      </c>
      <c r="E193" s="832" t="s">
        <v>211</v>
      </c>
      <c r="F193" s="834" t="s">
        <v>145</v>
      </c>
      <c r="G193" s="835" t="s">
        <v>145</v>
      </c>
      <c r="H193" s="835" t="s">
        <v>145</v>
      </c>
      <c r="I193" s="835" t="s">
        <v>145</v>
      </c>
      <c r="J193" s="835" t="s">
        <v>145</v>
      </c>
      <c r="N193" s="346">
        <v>157</v>
      </c>
      <c r="O193" s="346" t="s">
        <v>203</v>
      </c>
      <c r="P193" s="446" t="str">
        <f t="shared" si="34"/>
        <v>x</v>
      </c>
      <c r="Q193" s="876" t="str">
        <f>IFERROR(_xlfn.RANK.EQ(P193,$P$37:$P$215,0)+COUNTIF(P$37:P193,P193)-1,"-")</f>
        <v>-</v>
      </c>
      <c r="R193" s="876"/>
      <c r="S193" s="828" t="str">
        <f t="shared" si="35"/>
        <v>-</v>
      </c>
      <c r="T193" s="828" t="str">
        <f t="shared" si="36"/>
        <v>-</v>
      </c>
      <c r="U193" s="828" t="str">
        <f t="shared" si="37"/>
        <v>-</v>
      </c>
      <c r="V193" s="446" t="str">
        <f t="shared" si="38"/>
        <v>x</v>
      </c>
      <c r="W193" s="876" t="str">
        <f>IFERROR(_xlfn.RANK.EQ(V193,$V$37:$V$215,0)+COUNTIF(V$37:V193,V193)-1,"-")</f>
        <v>-</v>
      </c>
      <c r="X193" s="876"/>
      <c r="Y193" s="828" t="str">
        <f t="shared" si="39"/>
        <v>-</v>
      </c>
      <c r="Z193" s="828" t="str">
        <f t="shared" si="40"/>
        <v>-</v>
      </c>
      <c r="AA193" s="828" t="str">
        <f t="shared" si="41"/>
        <v>-</v>
      </c>
      <c r="AB193" s="446" t="str">
        <f t="shared" si="42"/>
        <v>x</v>
      </c>
      <c r="AC193" s="876" t="str">
        <f>IFERROR(_xlfn.RANK.EQ(AB193,$AB$37:AB$215,0)+COUNTIF(AB$37:AB193,AB193)-1,"-")</f>
        <v>-</v>
      </c>
      <c r="AD193" s="1005"/>
      <c r="AE193" s="1001" t="str">
        <f t="shared" si="43"/>
        <v>-</v>
      </c>
      <c r="AF193" s="1001" t="str">
        <f t="shared" si="44"/>
        <v>-</v>
      </c>
      <c r="AG193" s="1002" t="str">
        <f>IFERROR(LARGE($AB193:$AB$215,N193),"-")</f>
        <v>-</v>
      </c>
    </row>
    <row r="194" spans="1:33" ht="24.75" customHeight="1">
      <c r="A194" s="833" t="s">
        <v>604</v>
      </c>
      <c r="B194" s="831" t="s">
        <v>622</v>
      </c>
      <c r="C194" s="832" t="s">
        <v>189</v>
      </c>
      <c r="D194" s="831" t="s">
        <v>803</v>
      </c>
      <c r="E194" s="832" t="s">
        <v>273</v>
      </c>
      <c r="F194" s="834" t="s">
        <v>145</v>
      </c>
      <c r="G194" s="835" t="s">
        <v>145</v>
      </c>
      <c r="H194" s="835" t="s">
        <v>145</v>
      </c>
      <c r="I194" s="835" t="s">
        <v>145</v>
      </c>
      <c r="J194" s="835" t="s">
        <v>145</v>
      </c>
      <c r="N194" s="346">
        <v>158</v>
      </c>
      <c r="O194" s="346" t="s">
        <v>219</v>
      </c>
      <c r="P194" s="446" t="str">
        <f t="shared" si="34"/>
        <v>-</v>
      </c>
      <c r="Q194" s="876" t="str">
        <f>IFERROR(_xlfn.RANK.EQ(P194,$P$37:$P$215,0)+COUNTIF(P$37:P194,P194)-1,"-")</f>
        <v>-</v>
      </c>
      <c r="R194" s="876"/>
      <c r="S194" s="828" t="str">
        <f t="shared" si="35"/>
        <v>-</v>
      </c>
      <c r="T194" s="828" t="str">
        <f t="shared" si="36"/>
        <v>-</v>
      </c>
      <c r="U194" s="828" t="str">
        <f t="shared" si="37"/>
        <v>-</v>
      </c>
      <c r="V194" s="446" t="str">
        <f t="shared" si="38"/>
        <v>-</v>
      </c>
      <c r="W194" s="876" t="str">
        <f>IFERROR(_xlfn.RANK.EQ(V194,$V$37:$V$215,0)+COUNTIF(V$37:V194,V194)-1,"-")</f>
        <v>-</v>
      </c>
      <c r="X194" s="876"/>
      <c r="Y194" s="828" t="str">
        <f t="shared" si="39"/>
        <v>-</v>
      </c>
      <c r="Z194" s="828" t="str">
        <f t="shared" si="40"/>
        <v>-</v>
      </c>
      <c r="AA194" s="828" t="str">
        <f t="shared" si="41"/>
        <v>-</v>
      </c>
      <c r="AB194" s="446" t="str">
        <f t="shared" si="42"/>
        <v>-</v>
      </c>
      <c r="AC194" s="876" t="str">
        <f>IFERROR(_xlfn.RANK.EQ(AB194,$AB$37:AB$215,0)+COUNTIF(AB$37:AB194,AB194)-1,"-")</f>
        <v>-</v>
      </c>
      <c r="AD194" s="1005"/>
      <c r="AE194" s="1001" t="str">
        <f t="shared" si="43"/>
        <v>-</v>
      </c>
      <c r="AF194" s="1001" t="str">
        <f t="shared" si="44"/>
        <v>-</v>
      </c>
      <c r="AG194" s="1002" t="str">
        <f>IFERROR(LARGE($AB194:$AB$215,N194),"-")</f>
        <v>-</v>
      </c>
    </row>
    <row r="195" spans="1:33" ht="24.75" customHeight="1">
      <c r="A195" s="833" t="s">
        <v>604</v>
      </c>
      <c r="B195" s="831" t="s">
        <v>622</v>
      </c>
      <c r="C195" s="832" t="s">
        <v>189</v>
      </c>
      <c r="D195" s="831" t="s">
        <v>804</v>
      </c>
      <c r="E195" s="832" t="s">
        <v>313</v>
      </c>
      <c r="F195" s="834" t="s">
        <v>145</v>
      </c>
      <c r="G195" s="835" t="s">
        <v>145</v>
      </c>
      <c r="H195" s="835" t="s">
        <v>145</v>
      </c>
      <c r="I195" s="835" t="s">
        <v>145</v>
      </c>
      <c r="J195" s="835" t="s">
        <v>145</v>
      </c>
      <c r="N195" s="346">
        <v>159</v>
      </c>
      <c r="O195" s="346" t="s">
        <v>206</v>
      </c>
      <c r="P195" s="446" t="str">
        <f t="shared" si="34"/>
        <v>x</v>
      </c>
      <c r="Q195" s="876" t="str">
        <f>IFERROR(_xlfn.RANK.EQ(P195,$P$37:$P$215,0)+COUNTIF(P$37:P195,P195)-1,"-")</f>
        <v>-</v>
      </c>
      <c r="R195" s="876"/>
      <c r="S195" s="828" t="str">
        <f t="shared" si="35"/>
        <v>-</v>
      </c>
      <c r="T195" s="828" t="str">
        <f t="shared" si="36"/>
        <v>-</v>
      </c>
      <c r="U195" s="828" t="str">
        <f t="shared" si="37"/>
        <v>-</v>
      </c>
      <c r="V195" s="446" t="str">
        <f t="shared" si="38"/>
        <v>x</v>
      </c>
      <c r="W195" s="876" t="str">
        <f>IFERROR(_xlfn.RANK.EQ(V195,$V$37:$V$215,0)+COUNTIF(V$37:V195,V195)-1,"-")</f>
        <v>-</v>
      </c>
      <c r="X195" s="876"/>
      <c r="Y195" s="828" t="str">
        <f t="shared" si="39"/>
        <v>-</v>
      </c>
      <c r="Z195" s="828" t="str">
        <f t="shared" si="40"/>
        <v>-</v>
      </c>
      <c r="AA195" s="828" t="str">
        <f t="shared" si="41"/>
        <v>-</v>
      </c>
      <c r="AB195" s="446" t="str">
        <f t="shared" si="42"/>
        <v>x</v>
      </c>
      <c r="AC195" s="876" t="str">
        <f>IFERROR(_xlfn.RANK.EQ(AB195,$AB$37:AB$215,0)+COUNTIF(AB$37:AB195,AB195)-1,"-")</f>
        <v>-</v>
      </c>
      <c r="AD195" s="1005"/>
      <c r="AE195" s="1001" t="str">
        <f t="shared" si="43"/>
        <v>-</v>
      </c>
      <c r="AF195" s="1001" t="str">
        <f t="shared" si="44"/>
        <v>-</v>
      </c>
      <c r="AG195" s="1002" t="str">
        <f>IFERROR(LARGE($AB195:$AB$215,N195),"-")</f>
        <v>-</v>
      </c>
    </row>
    <row r="196" spans="1:33" ht="24.75" customHeight="1">
      <c r="A196" s="833" t="s">
        <v>604</v>
      </c>
      <c r="B196" s="831" t="s">
        <v>622</v>
      </c>
      <c r="C196" s="832" t="s">
        <v>189</v>
      </c>
      <c r="D196" s="831" t="s">
        <v>805</v>
      </c>
      <c r="E196" s="832" t="s">
        <v>345</v>
      </c>
      <c r="F196" s="834" t="s">
        <v>145</v>
      </c>
      <c r="G196" s="835" t="s">
        <v>145</v>
      </c>
      <c r="H196" s="835" t="s">
        <v>145</v>
      </c>
      <c r="I196" s="835" t="s">
        <v>145</v>
      </c>
      <c r="J196" s="835" t="s">
        <v>145</v>
      </c>
      <c r="N196" s="346">
        <v>160</v>
      </c>
      <c r="O196" s="346" t="s">
        <v>232</v>
      </c>
      <c r="P196" s="446" t="str">
        <f t="shared" si="34"/>
        <v>-</v>
      </c>
      <c r="Q196" s="876" t="str">
        <f>IFERROR(_xlfn.RANK.EQ(P196,$P$37:$P$215,0)+COUNTIF(P$37:P196,P196)-1,"-")</f>
        <v>-</v>
      </c>
      <c r="R196" s="876"/>
      <c r="S196" s="828" t="str">
        <f t="shared" si="35"/>
        <v>-</v>
      </c>
      <c r="T196" s="828" t="str">
        <f t="shared" si="36"/>
        <v>-</v>
      </c>
      <c r="U196" s="828" t="str">
        <f t="shared" si="37"/>
        <v>-</v>
      </c>
      <c r="V196" s="446" t="str">
        <f t="shared" si="38"/>
        <v>-</v>
      </c>
      <c r="W196" s="876" t="str">
        <f>IFERROR(_xlfn.RANK.EQ(V196,$V$37:$V$215,0)+COUNTIF(V$37:V196,V196)-1,"-")</f>
        <v>-</v>
      </c>
      <c r="X196" s="876"/>
      <c r="Y196" s="828" t="str">
        <f t="shared" si="39"/>
        <v>-</v>
      </c>
      <c r="Z196" s="828" t="str">
        <f t="shared" si="40"/>
        <v>-</v>
      </c>
      <c r="AA196" s="828" t="str">
        <f t="shared" si="41"/>
        <v>-</v>
      </c>
      <c r="AB196" s="446" t="str">
        <f t="shared" si="42"/>
        <v>-</v>
      </c>
      <c r="AC196" s="876" t="str">
        <f>IFERROR(_xlfn.RANK.EQ(AB196,$AB$37:AB$215,0)+COUNTIF(AB$37:AB196,AB196)-1,"-")</f>
        <v>-</v>
      </c>
      <c r="AD196" s="1005"/>
      <c r="AE196" s="1001" t="str">
        <f t="shared" si="43"/>
        <v>-</v>
      </c>
      <c r="AF196" s="1001" t="str">
        <f t="shared" si="44"/>
        <v>-</v>
      </c>
      <c r="AG196" s="1002" t="str">
        <f>IFERROR(LARGE($AB196:$AB$215,N196),"-")</f>
        <v>-</v>
      </c>
    </row>
    <row r="197" spans="1:33" ht="24.75" customHeight="1">
      <c r="A197" s="833" t="s">
        <v>604</v>
      </c>
      <c r="B197" s="831" t="s">
        <v>624</v>
      </c>
      <c r="C197" s="832" t="s">
        <v>187</v>
      </c>
      <c r="D197" s="831" t="s">
        <v>806</v>
      </c>
      <c r="E197" s="832" t="s">
        <v>309</v>
      </c>
      <c r="F197" s="834" t="s">
        <v>145</v>
      </c>
      <c r="G197" s="835" t="s">
        <v>145</v>
      </c>
      <c r="H197" s="835" t="s">
        <v>145</v>
      </c>
      <c r="I197" s="835" t="s">
        <v>145</v>
      </c>
      <c r="J197" s="835" t="s">
        <v>145</v>
      </c>
      <c r="N197" s="346">
        <v>161</v>
      </c>
      <c r="O197" s="346" t="s">
        <v>307</v>
      </c>
      <c r="P197" s="446" t="str">
        <f t="shared" si="34"/>
        <v>-</v>
      </c>
      <c r="Q197" s="876" t="str">
        <f>IFERROR(_xlfn.RANK.EQ(P197,$P$37:$P$215,0)+COUNTIF(P$37:P197,P197)-1,"-")</f>
        <v>-</v>
      </c>
      <c r="R197" s="876"/>
      <c r="S197" s="828" t="str">
        <f t="shared" si="35"/>
        <v>-</v>
      </c>
      <c r="T197" s="828" t="str">
        <f t="shared" si="36"/>
        <v>-</v>
      </c>
      <c r="U197" s="828" t="str">
        <f t="shared" si="37"/>
        <v>-</v>
      </c>
      <c r="V197" s="446" t="str">
        <f t="shared" si="38"/>
        <v>-</v>
      </c>
      <c r="W197" s="876" t="str">
        <f>IFERROR(_xlfn.RANK.EQ(V197,$V$37:$V$215,0)+COUNTIF(V$37:V197,V197)-1,"-")</f>
        <v>-</v>
      </c>
      <c r="X197" s="876"/>
      <c r="Y197" s="828" t="str">
        <f t="shared" si="39"/>
        <v>-</v>
      </c>
      <c r="Z197" s="828" t="str">
        <f t="shared" si="40"/>
        <v>-</v>
      </c>
      <c r="AA197" s="828" t="str">
        <f t="shared" si="41"/>
        <v>-</v>
      </c>
      <c r="AB197" s="446" t="str">
        <f t="shared" si="42"/>
        <v>-</v>
      </c>
      <c r="AC197" s="876" t="str">
        <f>IFERROR(_xlfn.RANK.EQ(AB197,$AB$37:AB$215,0)+COUNTIF(AB$37:AB197,AB197)-1,"-")</f>
        <v>-</v>
      </c>
      <c r="AD197" s="1005"/>
      <c r="AE197" s="1001" t="str">
        <f t="shared" si="43"/>
        <v>-</v>
      </c>
      <c r="AF197" s="1001" t="str">
        <f t="shared" si="44"/>
        <v>-</v>
      </c>
      <c r="AG197" s="1002" t="str">
        <f>IFERROR(LARGE($AB197:$AB$215,N197),"-")</f>
        <v>-</v>
      </c>
    </row>
    <row r="198" spans="1:33" ht="24.75" customHeight="1">
      <c r="A198" s="833" t="s">
        <v>604</v>
      </c>
      <c r="B198" s="831" t="s">
        <v>624</v>
      </c>
      <c r="C198" s="832" t="s">
        <v>187</v>
      </c>
      <c r="D198" s="831" t="s">
        <v>807</v>
      </c>
      <c r="E198" s="832" t="s">
        <v>197</v>
      </c>
      <c r="F198" s="834" t="s">
        <v>145</v>
      </c>
      <c r="G198" s="835" t="s">
        <v>145</v>
      </c>
      <c r="H198" s="835" t="s">
        <v>145</v>
      </c>
      <c r="I198" s="835" t="s">
        <v>145</v>
      </c>
      <c r="J198" s="835" t="s">
        <v>145</v>
      </c>
      <c r="N198" s="346">
        <v>162</v>
      </c>
      <c r="O198" s="346" t="s">
        <v>202</v>
      </c>
      <c r="P198" s="446" t="str">
        <f t="shared" si="34"/>
        <v>x</v>
      </c>
      <c r="Q198" s="876" t="str">
        <f>IFERROR(_xlfn.RANK.EQ(P198,$P$37:$P$215,0)+COUNTIF(P$37:P198,P198)-1,"-")</f>
        <v>-</v>
      </c>
      <c r="R198" s="876"/>
      <c r="S198" s="828" t="str">
        <f t="shared" si="35"/>
        <v>-</v>
      </c>
      <c r="T198" s="828" t="str">
        <f t="shared" si="36"/>
        <v>-</v>
      </c>
      <c r="U198" s="828" t="str">
        <f t="shared" si="37"/>
        <v>-</v>
      </c>
      <c r="V198" s="446" t="str">
        <f t="shared" si="38"/>
        <v>x</v>
      </c>
      <c r="W198" s="876" t="str">
        <f>IFERROR(_xlfn.RANK.EQ(V198,$V$37:$V$215,0)+COUNTIF(V$37:V198,V198)-1,"-")</f>
        <v>-</v>
      </c>
      <c r="X198" s="876"/>
      <c r="Y198" s="828" t="str">
        <f t="shared" si="39"/>
        <v>-</v>
      </c>
      <c r="Z198" s="828" t="str">
        <f t="shared" si="40"/>
        <v>-</v>
      </c>
      <c r="AA198" s="828" t="str">
        <f t="shared" si="41"/>
        <v>-</v>
      </c>
      <c r="AB198" s="446" t="str">
        <f t="shared" si="42"/>
        <v>x</v>
      </c>
      <c r="AC198" s="876" t="str">
        <f>IFERROR(_xlfn.RANK.EQ(AB198,$AB$37:AB$215,0)+COUNTIF(AB$37:AB198,AB198)-1,"-")</f>
        <v>-</v>
      </c>
      <c r="AD198" s="1005"/>
      <c r="AE198" s="1001" t="str">
        <f t="shared" si="43"/>
        <v>-</v>
      </c>
      <c r="AF198" s="1001" t="str">
        <f t="shared" si="44"/>
        <v>-</v>
      </c>
      <c r="AG198" s="1002" t="str">
        <f>IFERROR(LARGE($AB198:$AB$215,N198),"-")</f>
        <v>-</v>
      </c>
    </row>
    <row r="199" spans="1:33" ht="24.75" customHeight="1">
      <c r="A199" s="833" t="s">
        <v>604</v>
      </c>
      <c r="B199" s="831" t="s">
        <v>624</v>
      </c>
      <c r="C199" s="832" t="s">
        <v>187</v>
      </c>
      <c r="D199" s="831" t="s">
        <v>808</v>
      </c>
      <c r="E199" s="832" t="s">
        <v>223</v>
      </c>
      <c r="F199" s="834" t="s">
        <v>145</v>
      </c>
      <c r="G199" s="835" t="s">
        <v>145</v>
      </c>
      <c r="H199" s="835" t="s">
        <v>145</v>
      </c>
      <c r="I199" s="835" t="s">
        <v>145</v>
      </c>
      <c r="J199" s="835" t="s">
        <v>145</v>
      </c>
      <c r="N199" s="346">
        <v>163</v>
      </c>
      <c r="O199" s="346" t="s">
        <v>260</v>
      </c>
      <c r="P199" s="446" t="str">
        <f t="shared" si="34"/>
        <v>-</v>
      </c>
      <c r="Q199" s="876" t="str">
        <f>IFERROR(_xlfn.RANK.EQ(P199,$P$37:$P$215,0)+COUNTIF(P$37:P199,P199)-1,"-")</f>
        <v>-</v>
      </c>
      <c r="R199" s="876"/>
      <c r="S199" s="828" t="str">
        <f t="shared" si="35"/>
        <v>-</v>
      </c>
      <c r="T199" s="828" t="str">
        <f t="shared" si="36"/>
        <v>-</v>
      </c>
      <c r="U199" s="828" t="str">
        <f t="shared" si="37"/>
        <v>-</v>
      </c>
      <c r="V199" s="446" t="str">
        <f t="shared" si="38"/>
        <v>-</v>
      </c>
      <c r="W199" s="876" t="str">
        <f>IFERROR(_xlfn.RANK.EQ(V199,$V$37:$V$215,0)+COUNTIF(V$37:V199,V199)-1,"-")</f>
        <v>-</v>
      </c>
      <c r="X199" s="876"/>
      <c r="Y199" s="828" t="str">
        <f t="shared" si="39"/>
        <v>-</v>
      </c>
      <c r="Z199" s="828" t="str">
        <f t="shared" si="40"/>
        <v>-</v>
      </c>
      <c r="AA199" s="828" t="str">
        <f t="shared" si="41"/>
        <v>-</v>
      </c>
      <c r="AB199" s="446" t="str">
        <f t="shared" si="42"/>
        <v>-</v>
      </c>
      <c r="AC199" s="876" t="str">
        <f>IFERROR(_xlfn.RANK.EQ(AB199,$AB$37:AB$215,0)+COUNTIF(AB$37:AB199,AB199)-1,"-")</f>
        <v>-</v>
      </c>
      <c r="AD199" s="1005"/>
      <c r="AE199" s="1001" t="str">
        <f t="shared" si="43"/>
        <v>-</v>
      </c>
      <c r="AF199" s="1001" t="str">
        <f t="shared" si="44"/>
        <v>-</v>
      </c>
      <c r="AG199" s="1002" t="str">
        <f>IFERROR(LARGE($AB199:$AB$215,N199),"-")</f>
        <v>-</v>
      </c>
    </row>
    <row r="200" spans="1:33" ht="24.75" customHeight="1">
      <c r="A200" s="833" t="s">
        <v>604</v>
      </c>
      <c r="B200" s="831" t="s">
        <v>624</v>
      </c>
      <c r="C200" s="832" t="s">
        <v>187</v>
      </c>
      <c r="D200" s="831" t="s">
        <v>809</v>
      </c>
      <c r="E200" s="832" t="s">
        <v>283</v>
      </c>
      <c r="F200" s="834" t="s">
        <v>145</v>
      </c>
      <c r="G200" s="835" t="s">
        <v>145</v>
      </c>
      <c r="H200" s="835" t="s">
        <v>145</v>
      </c>
      <c r="I200" s="835" t="s">
        <v>145</v>
      </c>
      <c r="J200" s="835" t="s">
        <v>145</v>
      </c>
      <c r="N200" s="346">
        <v>164</v>
      </c>
      <c r="O200" s="346" t="s">
        <v>245</v>
      </c>
      <c r="P200" s="446" t="str">
        <f t="shared" si="34"/>
        <v>-</v>
      </c>
      <c r="Q200" s="876" t="str">
        <f>IFERROR(_xlfn.RANK.EQ(P200,$P$37:$P$215,0)+COUNTIF(P$37:P200,P200)-1,"-")</f>
        <v>-</v>
      </c>
      <c r="R200" s="876"/>
      <c r="S200" s="828" t="str">
        <f t="shared" si="35"/>
        <v>-</v>
      </c>
      <c r="T200" s="828" t="str">
        <f t="shared" si="36"/>
        <v>-</v>
      </c>
      <c r="U200" s="828" t="str">
        <f t="shared" si="37"/>
        <v>-</v>
      </c>
      <c r="V200" s="446" t="str">
        <f t="shared" si="38"/>
        <v>-</v>
      </c>
      <c r="W200" s="876" t="str">
        <f>IFERROR(_xlfn.RANK.EQ(V200,$V$37:$V$215,0)+COUNTIF(V$37:V200,V200)-1,"-")</f>
        <v>-</v>
      </c>
      <c r="X200" s="876"/>
      <c r="Y200" s="828" t="str">
        <f t="shared" si="39"/>
        <v>-</v>
      </c>
      <c r="Z200" s="828" t="str">
        <f t="shared" si="40"/>
        <v>-</v>
      </c>
      <c r="AA200" s="828" t="str">
        <f t="shared" si="41"/>
        <v>-</v>
      </c>
      <c r="AB200" s="446" t="str">
        <f t="shared" si="42"/>
        <v>-</v>
      </c>
      <c r="AC200" s="876" t="str">
        <f>IFERROR(_xlfn.RANK.EQ(AB200,$AB$37:AB$215,0)+COUNTIF(AB$37:AB200,AB200)-1,"-")</f>
        <v>-</v>
      </c>
      <c r="AD200" s="1005"/>
      <c r="AE200" s="1001" t="str">
        <f t="shared" si="43"/>
        <v>-</v>
      </c>
      <c r="AF200" s="1001" t="str">
        <f t="shared" si="44"/>
        <v>-</v>
      </c>
      <c r="AG200" s="1002" t="str">
        <f>IFERROR(LARGE($AB200:$AB$215,N200),"-")</f>
        <v>-</v>
      </c>
    </row>
    <row r="201" spans="1:33" ht="24.75" customHeight="1">
      <c r="A201" s="836" t="s">
        <v>604</v>
      </c>
      <c r="B201" s="837" t="s">
        <v>624</v>
      </c>
      <c r="C201" s="838" t="s">
        <v>187</v>
      </c>
      <c r="D201" s="837" t="s">
        <v>810</v>
      </c>
      <c r="E201" s="838" t="s">
        <v>368</v>
      </c>
      <c r="F201" s="839" t="s">
        <v>145</v>
      </c>
      <c r="G201" s="840" t="s">
        <v>145</v>
      </c>
      <c r="H201" s="840" t="s">
        <v>145</v>
      </c>
      <c r="I201" s="840" t="s">
        <v>145</v>
      </c>
      <c r="J201" s="840" t="s">
        <v>145</v>
      </c>
      <c r="N201" s="346">
        <v>165</v>
      </c>
      <c r="O201" s="346" t="s">
        <v>264</v>
      </c>
      <c r="P201" s="446" t="str">
        <f t="shared" si="34"/>
        <v>x</v>
      </c>
      <c r="Q201" s="876" t="str">
        <f>IFERROR(_xlfn.RANK.EQ(P201,$P$37:$P$215,0)+COUNTIF(P$37:P201,P201)-1,"-")</f>
        <v>-</v>
      </c>
      <c r="R201" s="876"/>
      <c r="S201" s="828" t="str">
        <f t="shared" si="35"/>
        <v>-</v>
      </c>
      <c r="T201" s="828" t="str">
        <f t="shared" si="36"/>
        <v>-</v>
      </c>
      <c r="U201" s="828" t="str">
        <f t="shared" si="37"/>
        <v>-</v>
      </c>
      <c r="V201" s="446" t="str">
        <f t="shared" si="38"/>
        <v>x</v>
      </c>
      <c r="W201" s="876" t="str">
        <f>IFERROR(_xlfn.RANK.EQ(V201,$V$37:$V$215,0)+COUNTIF(V$37:V201,V201)-1,"-")</f>
        <v>-</v>
      </c>
      <c r="X201" s="876"/>
      <c r="Y201" s="828" t="str">
        <f t="shared" si="39"/>
        <v>-</v>
      </c>
      <c r="Z201" s="828" t="str">
        <f t="shared" si="40"/>
        <v>-</v>
      </c>
      <c r="AA201" s="828" t="str">
        <f t="shared" si="41"/>
        <v>-</v>
      </c>
      <c r="AB201" s="446" t="str">
        <f t="shared" si="42"/>
        <v>x</v>
      </c>
      <c r="AC201" s="876" t="str">
        <f>IFERROR(_xlfn.RANK.EQ(AB201,$AB$37:AB$215,0)+COUNTIF(AB$37:AB201,AB201)-1,"-")</f>
        <v>-</v>
      </c>
      <c r="AD201" s="1005"/>
      <c r="AE201" s="1001" t="str">
        <f t="shared" si="43"/>
        <v>-</v>
      </c>
      <c r="AF201" s="1001" t="str">
        <f t="shared" si="44"/>
        <v>-</v>
      </c>
      <c r="AG201" s="1002" t="str">
        <f>IFERROR(LARGE($AB201:$AB$215,N201),"-")</f>
        <v>-</v>
      </c>
    </row>
    <row r="202" spans="1:33" ht="19.5" customHeight="1">
      <c r="N202" s="346">
        <v>166</v>
      </c>
      <c r="O202" s="346" t="s">
        <v>268</v>
      </c>
      <c r="P202" s="446" t="str">
        <f t="shared" si="34"/>
        <v>-</v>
      </c>
      <c r="Q202" s="876" t="str">
        <f>IFERROR(_xlfn.RANK.EQ(P202,$P$37:$P$215,0)+COUNTIF(P$37:P202,P202)-1,"-")</f>
        <v>-</v>
      </c>
      <c r="R202" s="876"/>
      <c r="S202" s="828" t="str">
        <f t="shared" si="35"/>
        <v>-</v>
      </c>
      <c r="T202" s="828" t="str">
        <f t="shared" si="36"/>
        <v>-</v>
      </c>
      <c r="U202" s="828" t="str">
        <f t="shared" si="37"/>
        <v>-</v>
      </c>
      <c r="V202" s="446" t="str">
        <f t="shared" si="38"/>
        <v>-</v>
      </c>
      <c r="W202" s="876" t="str">
        <f>IFERROR(_xlfn.RANK.EQ(V202,$V$37:$V$215,0)+COUNTIF(V$37:V202,V202)-1,"-")</f>
        <v>-</v>
      </c>
      <c r="X202" s="876"/>
      <c r="Y202" s="828" t="str">
        <f t="shared" si="39"/>
        <v>-</v>
      </c>
      <c r="Z202" s="828" t="str">
        <f t="shared" si="40"/>
        <v>-</v>
      </c>
      <c r="AA202" s="828" t="str">
        <f t="shared" si="41"/>
        <v>-</v>
      </c>
      <c r="AB202" s="446" t="str">
        <f t="shared" si="42"/>
        <v>-</v>
      </c>
      <c r="AC202" s="876" t="str">
        <f>IFERROR(_xlfn.RANK.EQ(AB202,$AB$37:AB$215,0)+COUNTIF(AB$37:AB202,AB202)-1,"-")</f>
        <v>-</v>
      </c>
      <c r="AD202" s="1005"/>
      <c r="AE202" s="1001" t="str">
        <f t="shared" si="43"/>
        <v>-</v>
      </c>
      <c r="AF202" s="1001" t="str">
        <f t="shared" si="44"/>
        <v>-</v>
      </c>
      <c r="AG202" s="1002" t="str">
        <f>IFERROR(LARGE($AB202:$AB$215,N202),"-")</f>
        <v>-</v>
      </c>
    </row>
    <row r="203" spans="1:33" ht="19.5" customHeight="1">
      <c r="A203" s="613" t="s">
        <v>583</v>
      </c>
      <c r="B203" s="831"/>
      <c r="C203" s="832"/>
      <c r="D203" s="831"/>
      <c r="E203" s="832"/>
      <c r="F203" s="835"/>
      <c r="G203" s="835"/>
      <c r="H203" s="835"/>
      <c r="I203" s="835"/>
      <c r="J203" s="595"/>
      <c r="N203" s="346">
        <v>167</v>
      </c>
      <c r="O203" s="346" t="s">
        <v>337</v>
      </c>
      <c r="P203" s="446" t="str">
        <f t="shared" si="34"/>
        <v>-</v>
      </c>
      <c r="Q203" s="876" t="str">
        <f>IFERROR(_xlfn.RANK.EQ(P203,$P$37:$P$215,0)+COUNTIF(P$37:P203,P203)-1,"-")</f>
        <v>-</v>
      </c>
      <c r="R203" s="876"/>
      <c r="S203" s="828" t="str">
        <f t="shared" si="35"/>
        <v>-</v>
      </c>
      <c r="T203" s="828" t="str">
        <f t="shared" si="36"/>
        <v>-</v>
      </c>
      <c r="U203" s="828" t="str">
        <f t="shared" si="37"/>
        <v>-</v>
      </c>
      <c r="V203" s="446" t="str">
        <f t="shared" si="38"/>
        <v>-</v>
      </c>
      <c r="W203" s="876" t="str">
        <f>IFERROR(_xlfn.RANK.EQ(V203,$V$37:$V$215,0)+COUNTIF(V$37:V203,V203)-1,"-")</f>
        <v>-</v>
      </c>
      <c r="X203" s="876"/>
      <c r="Y203" s="828" t="str">
        <f t="shared" si="39"/>
        <v>-</v>
      </c>
      <c r="Z203" s="828" t="str">
        <f t="shared" si="40"/>
        <v>-</v>
      </c>
      <c r="AA203" s="828" t="str">
        <f t="shared" si="41"/>
        <v>-</v>
      </c>
      <c r="AB203" s="446" t="str">
        <f t="shared" si="42"/>
        <v>-</v>
      </c>
      <c r="AC203" s="876" t="str">
        <f>IFERROR(_xlfn.RANK.EQ(AB203,$AB$37:AB$215,0)+COUNTIF(AB$37:AB203,AB203)-1,"-")</f>
        <v>-</v>
      </c>
      <c r="AD203" s="1005"/>
      <c r="AE203" s="1001" t="str">
        <f t="shared" si="43"/>
        <v>-</v>
      </c>
      <c r="AF203" s="1001" t="str">
        <f t="shared" si="44"/>
        <v>-</v>
      </c>
      <c r="AG203" s="1002" t="str">
        <f>IFERROR(LARGE($AB203:$AB$215,N203),"-")</f>
        <v>-</v>
      </c>
    </row>
    <row r="204" spans="1:33" ht="19.5" customHeight="1">
      <c r="A204" s="623" t="s">
        <v>991</v>
      </c>
      <c r="B204" s="595"/>
      <c r="C204" s="595"/>
      <c r="D204" s="595"/>
      <c r="F204" s="595"/>
      <c r="G204" s="595"/>
      <c r="H204" s="595"/>
      <c r="I204" s="595"/>
      <c r="J204" s="595"/>
      <c r="N204" s="346">
        <v>168</v>
      </c>
      <c r="O204" s="346" t="s">
        <v>249</v>
      </c>
      <c r="P204" s="446" t="str">
        <f t="shared" si="34"/>
        <v>-</v>
      </c>
      <c r="Q204" s="876" t="str">
        <f>IFERROR(_xlfn.RANK.EQ(P204,$P$37:$P$215,0)+COUNTIF(P$37:P204,P204)-1,"-")</f>
        <v>-</v>
      </c>
      <c r="R204" s="876"/>
      <c r="S204" s="828" t="str">
        <f t="shared" si="35"/>
        <v>-</v>
      </c>
      <c r="T204" s="828" t="str">
        <f t="shared" si="36"/>
        <v>-</v>
      </c>
      <c r="U204" s="828" t="str">
        <f t="shared" si="37"/>
        <v>-</v>
      </c>
      <c r="V204" s="446" t="str">
        <f t="shared" si="38"/>
        <v>-</v>
      </c>
      <c r="W204" s="876" t="str">
        <f>IFERROR(_xlfn.RANK.EQ(V204,$V$37:$V$215,0)+COUNTIF(V$37:V204,V204)-1,"-")</f>
        <v>-</v>
      </c>
      <c r="X204" s="876"/>
      <c r="Y204" s="828" t="str">
        <f t="shared" si="39"/>
        <v>-</v>
      </c>
      <c r="Z204" s="828" t="str">
        <f t="shared" si="40"/>
        <v>-</v>
      </c>
      <c r="AA204" s="828" t="str">
        <f t="shared" si="41"/>
        <v>-</v>
      </c>
      <c r="AB204" s="446" t="str">
        <f t="shared" si="42"/>
        <v>-</v>
      </c>
      <c r="AC204" s="876" t="str">
        <f>IFERROR(_xlfn.RANK.EQ(AB204,$AB$37:AB$215,0)+COUNTIF(AB$37:AB204,AB204)-1,"-")</f>
        <v>-</v>
      </c>
      <c r="AD204" s="1005"/>
      <c r="AE204" s="1001" t="str">
        <f t="shared" si="43"/>
        <v>-</v>
      </c>
      <c r="AF204" s="1001" t="str">
        <f t="shared" si="44"/>
        <v>-</v>
      </c>
      <c r="AG204" s="1002" t="str">
        <f>IFERROR(LARGE($AB204:$AB$215,N204),"-")</f>
        <v>-</v>
      </c>
    </row>
    <row r="205" spans="1:33" ht="19.5" customHeight="1">
      <c r="A205" s="623" t="s">
        <v>992</v>
      </c>
      <c r="B205" s="595"/>
      <c r="C205" s="595"/>
      <c r="D205" s="595"/>
      <c r="F205" s="595"/>
      <c r="G205" s="595"/>
      <c r="H205" s="595"/>
      <c r="I205" s="595"/>
      <c r="J205" s="595"/>
      <c r="N205" s="346">
        <v>169</v>
      </c>
      <c r="O205" s="346" t="s">
        <v>367</v>
      </c>
      <c r="P205" s="446" t="str">
        <f t="shared" si="34"/>
        <v>-</v>
      </c>
      <c r="Q205" s="876" t="str">
        <f>IFERROR(_xlfn.RANK.EQ(P205,$P$37:$P$215,0)+COUNTIF(P$37:P205,P205)-1,"-")</f>
        <v>-</v>
      </c>
      <c r="R205" s="876"/>
      <c r="S205" s="828" t="str">
        <f t="shared" si="35"/>
        <v>-</v>
      </c>
      <c r="T205" s="828" t="str">
        <f t="shared" si="36"/>
        <v>-</v>
      </c>
      <c r="U205" s="828" t="str">
        <f t="shared" si="37"/>
        <v>-</v>
      </c>
      <c r="V205" s="446" t="str">
        <f t="shared" si="38"/>
        <v>-</v>
      </c>
      <c r="W205" s="876" t="str">
        <f>IFERROR(_xlfn.RANK.EQ(V205,$V$37:$V$215,0)+COUNTIF(V$37:V205,V205)-1,"-")</f>
        <v>-</v>
      </c>
      <c r="X205" s="876"/>
      <c r="Y205" s="828" t="str">
        <f t="shared" si="39"/>
        <v>-</v>
      </c>
      <c r="Z205" s="828" t="str">
        <f t="shared" si="40"/>
        <v>-</v>
      </c>
      <c r="AA205" s="828" t="str">
        <f t="shared" si="41"/>
        <v>-</v>
      </c>
      <c r="AB205" s="446" t="str">
        <f t="shared" si="42"/>
        <v>-</v>
      </c>
      <c r="AC205" s="876" t="str">
        <f>IFERROR(_xlfn.RANK.EQ(AB205,$AB$37:AB$215,0)+COUNTIF(AB$37:AB205,AB205)-1,"-")</f>
        <v>-</v>
      </c>
      <c r="AD205" s="1005"/>
      <c r="AE205" s="1001" t="str">
        <f t="shared" si="43"/>
        <v>-</v>
      </c>
      <c r="AF205" s="1001" t="str">
        <f t="shared" si="44"/>
        <v>-</v>
      </c>
      <c r="AG205" s="1002" t="str">
        <f>IFERROR(LARGE($AB205:$AB$215,N205),"-")</f>
        <v>-</v>
      </c>
    </row>
    <row r="206" spans="1:33" ht="19.5" customHeight="1">
      <c r="A206" s="623" t="s">
        <v>993</v>
      </c>
      <c r="B206" s="595"/>
      <c r="C206" s="595"/>
      <c r="D206" s="595"/>
      <c r="F206" s="595"/>
      <c r="G206" s="595"/>
      <c r="H206" s="595"/>
      <c r="I206" s="595"/>
      <c r="J206" s="595"/>
      <c r="N206" s="346">
        <v>170</v>
      </c>
      <c r="O206" s="346" t="s">
        <v>320</v>
      </c>
      <c r="P206" s="446" t="str">
        <f t="shared" si="34"/>
        <v>-</v>
      </c>
      <c r="Q206" s="876" t="str">
        <f>IFERROR(_xlfn.RANK.EQ(P206,$P$37:$P$215,0)+COUNTIF(P$37:P206,P206)-1,"-")</f>
        <v>-</v>
      </c>
      <c r="R206" s="876"/>
      <c r="S206" s="828" t="str">
        <f t="shared" si="35"/>
        <v>-</v>
      </c>
      <c r="T206" s="828" t="str">
        <f t="shared" si="36"/>
        <v>-</v>
      </c>
      <c r="U206" s="828" t="str">
        <f t="shared" si="37"/>
        <v>-</v>
      </c>
      <c r="V206" s="446" t="str">
        <f t="shared" si="38"/>
        <v>-</v>
      </c>
      <c r="W206" s="876" t="str">
        <f>IFERROR(_xlfn.RANK.EQ(V206,$V$37:$V$215,0)+COUNTIF(V$37:V206,V206)-1,"-")</f>
        <v>-</v>
      </c>
      <c r="X206" s="876"/>
      <c r="Y206" s="828" t="str">
        <f t="shared" si="39"/>
        <v>-</v>
      </c>
      <c r="Z206" s="828" t="str">
        <f t="shared" si="40"/>
        <v>-</v>
      </c>
      <c r="AA206" s="828" t="str">
        <f t="shared" si="41"/>
        <v>-</v>
      </c>
      <c r="AB206" s="446" t="str">
        <f t="shared" si="42"/>
        <v>-</v>
      </c>
      <c r="AC206" s="876" t="str">
        <f>IFERROR(_xlfn.RANK.EQ(AB206,$AB$37:AB$215,0)+COUNTIF(AB$37:AB206,AB206)-1,"-")</f>
        <v>-</v>
      </c>
      <c r="AD206" s="1005"/>
      <c r="AE206" s="1001" t="str">
        <f t="shared" si="43"/>
        <v>-</v>
      </c>
      <c r="AF206" s="1001" t="str">
        <f t="shared" si="44"/>
        <v>-</v>
      </c>
      <c r="AG206" s="1002" t="str">
        <f>IFERROR(LARGE($AB206:$AB$215,N206),"-")</f>
        <v>-</v>
      </c>
    </row>
    <row r="207" spans="1:33" ht="19.5" customHeight="1">
      <c r="A207" s="623" t="s">
        <v>1040</v>
      </c>
      <c r="B207" s="595"/>
      <c r="C207" s="595"/>
      <c r="D207" s="595"/>
      <c r="F207" s="595"/>
      <c r="G207" s="595"/>
      <c r="H207" s="595"/>
      <c r="I207" s="595"/>
      <c r="J207" s="595"/>
      <c r="N207" s="346">
        <v>171</v>
      </c>
      <c r="O207" s="346" t="s">
        <v>262</v>
      </c>
      <c r="P207" s="446" t="str">
        <f t="shared" si="34"/>
        <v>-</v>
      </c>
      <c r="Q207" s="876" t="str">
        <f>IFERROR(_xlfn.RANK.EQ(P207,$P$37:$P$215,0)+COUNTIF(P$37:P207,P207)-1,"-")</f>
        <v>-</v>
      </c>
      <c r="R207" s="876"/>
      <c r="S207" s="828" t="str">
        <f t="shared" si="35"/>
        <v>-</v>
      </c>
      <c r="T207" s="828" t="str">
        <f t="shared" si="36"/>
        <v>-</v>
      </c>
      <c r="U207" s="828" t="str">
        <f t="shared" si="37"/>
        <v>-</v>
      </c>
      <c r="V207" s="446" t="str">
        <f t="shared" si="38"/>
        <v>-</v>
      </c>
      <c r="W207" s="876" t="str">
        <f>IFERROR(_xlfn.RANK.EQ(V207,$V$37:$V$215,0)+COUNTIF(V$37:V207,V207)-1,"-")</f>
        <v>-</v>
      </c>
      <c r="X207" s="876"/>
      <c r="Y207" s="828" t="str">
        <f t="shared" si="39"/>
        <v>-</v>
      </c>
      <c r="Z207" s="828" t="str">
        <f t="shared" si="40"/>
        <v>-</v>
      </c>
      <c r="AA207" s="828" t="str">
        <f t="shared" si="41"/>
        <v>-</v>
      </c>
      <c r="AB207" s="446" t="str">
        <f t="shared" si="42"/>
        <v>-</v>
      </c>
      <c r="AC207" s="876" t="str">
        <f>IFERROR(_xlfn.RANK.EQ(AB207,$AB$37:AB$215,0)+COUNTIF(AB$37:AB207,AB207)-1,"-")</f>
        <v>-</v>
      </c>
      <c r="AD207" s="1005"/>
      <c r="AE207" s="1001" t="str">
        <f t="shared" si="43"/>
        <v>-</v>
      </c>
      <c r="AF207" s="1001" t="str">
        <f t="shared" si="44"/>
        <v>-</v>
      </c>
      <c r="AG207" s="1002" t="str">
        <f>IFERROR(LARGE($AB207:$AB$215,N207),"-")</f>
        <v>-</v>
      </c>
    </row>
    <row r="208" spans="1:33" ht="19.5" customHeight="1">
      <c r="A208" s="623" t="s">
        <v>965</v>
      </c>
      <c r="B208" s="595"/>
      <c r="C208" s="595"/>
      <c r="D208" s="595"/>
      <c r="F208" s="595"/>
      <c r="G208" s="595"/>
      <c r="H208" s="595"/>
      <c r="I208" s="595"/>
      <c r="J208" s="595"/>
      <c r="N208" s="346">
        <v>172</v>
      </c>
      <c r="O208" s="346" t="s">
        <v>211</v>
      </c>
      <c r="P208" s="446" t="str">
        <f t="shared" si="34"/>
        <v>-</v>
      </c>
      <c r="Q208" s="876" t="str">
        <f>IFERROR(_xlfn.RANK.EQ(P208,$P$37:$P$215,0)+COUNTIF(P$37:P208,P208)-1,"-")</f>
        <v>-</v>
      </c>
      <c r="R208" s="876"/>
      <c r="S208" s="828" t="str">
        <f t="shared" si="35"/>
        <v>-</v>
      </c>
      <c r="T208" s="828" t="str">
        <f t="shared" si="36"/>
        <v>-</v>
      </c>
      <c r="U208" s="828" t="str">
        <f t="shared" si="37"/>
        <v>-</v>
      </c>
      <c r="V208" s="446" t="str">
        <f t="shared" si="38"/>
        <v>-</v>
      </c>
      <c r="W208" s="876" t="str">
        <f>IFERROR(_xlfn.RANK.EQ(V208,$V$37:$V$215,0)+COUNTIF(V$37:V208,V208)-1,"-")</f>
        <v>-</v>
      </c>
      <c r="X208" s="876"/>
      <c r="Y208" s="828" t="str">
        <f t="shared" si="39"/>
        <v>-</v>
      </c>
      <c r="Z208" s="828" t="str">
        <f t="shared" si="40"/>
        <v>-</v>
      </c>
      <c r="AA208" s="828" t="str">
        <f t="shared" si="41"/>
        <v>-</v>
      </c>
      <c r="AB208" s="446" t="str">
        <f t="shared" si="42"/>
        <v>-</v>
      </c>
      <c r="AC208" s="876" t="str">
        <f>IFERROR(_xlfn.RANK.EQ(AB208,$AB$37:AB$215,0)+COUNTIF(AB$37:AB208,AB208)-1,"-")</f>
        <v>-</v>
      </c>
      <c r="AD208" s="1005"/>
      <c r="AE208" s="1001" t="str">
        <f t="shared" si="43"/>
        <v>-</v>
      </c>
      <c r="AF208" s="1001" t="str">
        <f t="shared" si="44"/>
        <v>-</v>
      </c>
      <c r="AG208" s="1002" t="str">
        <f>IFERROR(LARGE($AB208:$AB$215,N208),"-")</f>
        <v>-</v>
      </c>
    </row>
    <row r="209" spans="1:33" ht="19.5" customHeight="1">
      <c r="A209" s="623" t="s">
        <v>1041</v>
      </c>
      <c r="B209" s="4"/>
      <c r="C209" s="623"/>
      <c r="D209" s="646"/>
      <c r="E209" s="646"/>
      <c r="F209" s="647"/>
      <c r="G209" s="648"/>
      <c r="H209" s="648"/>
      <c r="I209" s="648"/>
      <c r="J209" s="841"/>
      <c r="N209" s="346">
        <v>173</v>
      </c>
      <c r="O209" s="346" t="s">
        <v>273</v>
      </c>
      <c r="P209" s="446" t="str">
        <f t="shared" si="34"/>
        <v>-</v>
      </c>
      <c r="Q209" s="876" t="str">
        <f>IFERROR(_xlfn.RANK.EQ(P209,$P$37:$P$215,0)+COUNTIF(P$37:P209,P209)-1,"-")</f>
        <v>-</v>
      </c>
      <c r="R209" s="876"/>
      <c r="S209" s="828" t="str">
        <f t="shared" si="35"/>
        <v>-</v>
      </c>
      <c r="T209" s="828" t="str">
        <f t="shared" si="36"/>
        <v>-</v>
      </c>
      <c r="U209" s="828" t="str">
        <f t="shared" si="37"/>
        <v>-</v>
      </c>
      <c r="V209" s="446" t="str">
        <f t="shared" si="38"/>
        <v>-</v>
      </c>
      <c r="W209" s="876" t="str">
        <f>IFERROR(_xlfn.RANK.EQ(V209,$V$37:$V$215,0)+COUNTIF(V$37:V209,V209)-1,"-")</f>
        <v>-</v>
      </c>
      <c r="X209" s="876"/>
      <c r="Y209" s="828" t="str">
        <f t="shared" si="39"/>
        <v>-</v>
      </c>
      <c r="Z209" s="828" t="str">
        <f t="shared" si="40"/>
        <v>-</v>
      </c>
      <c r="AA209" s="828" t="str">
        <f t="shared" si="41"/>
        <v>-</v>
      </c>
      <c r="AB209" s="446" t="str">
        <f t="shared" si="42"/>
        <v>-</v>
      </c>
      <c r="AC209" s="876" t="str">
        <f>IFERROR(_xlfn.RANK.EQ(AB209,$AB$37:AB$215,0)+COUNTIF(AB$37:AB209,AB209)-1,"-")</f>
        <v>-</v>
      </c>
      <c r="AD209" s="1005"/>
      <c r="AE209" s="1001" t="str">
        <f t="shared" si="43"/>
        <v>-</v>
      </c>
      <c r="AF209" s="1001" t="str">
        <f t="shared" si="44"/>
        <v>-</v>
      </c>
      <c r="AG209" s="1002" t="str">
        <f>IFERROR(LARGE($AB209:$AB$215,N209),"-")</f>
        <v>-</v>
      </c>
    </row>
    <row r="210" spans="1:33" ht="19.5" customHeight="1">
      <c r="A210" s="623" t="s">
        <v>1042</v>
      </c>
      <c r="B210" s="595"/>
      <c r="C210" s="595"/>
      <c r="D210" s="595"/>
      <c r="F210" s="595"/>
      <c r="G210" s="595"/>
      <c r="H210" s="595"/>
      <c r="I210" s="595"/>
      <c r="J210" s="595"/>
      <c r="N210" s="346">
        <v>174</v>
      </c>
      <c r="O210" s="346" t="s">
        <v>313</v>
      </c>
      <c r="P210" s="446" t="str">
        <f t="shared" si="34"/>
        <v>-</v>
      </c>
      <c r="Q210" s="876" t="str">
        <f>IFERROR(_xlfn.RANK.EQ(P210,$P$37:$P$215,0)+COUNTIF(P$37:P210,P210)-1,"-")</f>
        <v>-</v>
      </c>
      <c r="R210" s="876"/>
      <c r="S210" s="828" t="str">
        <f t="shared" si="35"/>
        <v>-</v>
      </c>
      <c r="T210" s="828" t="str">
        <f t="shared" si="36"/>
        <v>-</v>
      </c>
      <c r="U210" s="828" t="str">
        <f t="shared" si="37"/>
        <v>-</v>
      </c>
      <c r="V210" s="446" t="str">
        <f t="shared" si="38"/>
        <v>-</v>
      </c>
      <c r="W210" s="876" t="str">
        <f>IFERROR(_xlfn.RANK.EQ(V210,$V$37:$V$215,0)+COUNTIF(V$37:V210,V210)-1,"-")</f>
        <v>-</v>
      </c>
      <c r="X210" s="876"/>
      <c r="Y210" s="828" t="str">
        <f t="shared" si="39"/>
        <v>-</v>
      </c>
      <c r="Z210" s="828" t="str">
        <f t="shared" si="40"/>
        <v>-</v>
      </c>
      <c r="AA210" s="828" t="str">
        <f t="shared" si="41"/>
        <v>-</v>
      </c>
      <c r="AB210" s="446" t="str">
        <f t="shared" si="42"/>
        <v>-</v>
      </c>
      <c r="AC210" s="876" t="str">
        <f>IFERROR(_xlfn.RANK.EQ(AB210,$AB$37:AB$215,0)+COUNTIF(AB$37:AB210,AB210)-1,"-")</f>
        <v>-</v>
      </c>
      <c r="AD210" s="1005"/>
      <c r="AE210" s="1001" t="str">
        <f t="shared" si="43"/>
        <v>-</v>
      </c>
      <c r="AF210" s="1001" t="str">
        <f t="shared" si="44"/>
        <v>-</v>
      </c>
      <c r="AG210" s="1002" t="str">
        <f>IFERROR(LARGE($AB210:$AB$215,N210),"-")</f>
        <v>-</v>
      </c>
    </row>
    <row r="211" spans="1:33" ht="19.5" customHeight="1">
      <c r="A211" s="595" t="s">
        <v>1043</v>
      </c>
      <c r="N211" s="346">
        <v>175</v>
      </c>
      <c r="O211" s="346" t="s">
        <v>345</v>
      </c>
      <c r="P211" s="446" t="str">
        <f t="shared" si="34"/>
        <v>-</v>
      </c>
      <c r="Q211" s="876" t="str">
        <f>IFERROR(_xlfn.RANK.EQ(P211,$P$37:$P$215,0)+COUNTIF(P$37:P211,P211)-1,"-")</f>
        <v>-</v>
      </c>
      <c r="R211" s="876"/>
      <c r="S211" s="828" t="str">
        <f t="shared" si="35"/>
        <v>-</v>
      </c>
      <c r="T211" s="828" t="str">
        <f t="shared" si="36"/>
        <v>-</v>
      </c>
      <c r="U211" s="828" t="str">
        <f t="shared" si="37"/>
        <v>-</v>
      </c>
      <c r="V211" s="446" t="str">
        <f t="shared" si="38"/>
        <v>-</v>
      </c>
      <c r="W211" s="876" t="str">
        <f>IFERROR(_xlfn.RANK.EQ(V211,$V$37:$V$215,0)+COUNTIF(V$37:V211,V211)-1,"-")</f>
        <v>-</v>
      </c>
      <c r="X211" s="876"/>
      <c r="Y211" s="828" t="str">
        <f t="shared" si="39"/>
        <v>-</v>
      </c>
      <c r="Z211" s="828" t="str">
        <f t="shared" si="40"/>
        <v>-</v>
      </c>
      <c r="AA211" s="828" t="str">
        <f t="shared" si="41"/>
        <v>-</v>
      </c>
      <c r="AB211" s="446" t="str">
        <f t="shared" si="42"/>
        <v>-</v>
      </c>
      <c r="AC211" s="876" t="str">
        <f>IFERROR(_xlfn.RANK.EQ(AB211,$AB$37:AB$215,0)+COUNTIF(AB$37:AB211,AB211)-1,"-")</f>
        <v>-</v>
      </c>
      <c r="AD211" s="1005"/>
      <c r="AE211" s="1001" t="str">
        <f t="shared" si="43"/>
        <v>-</v>
      </c>
      <c r="AF211" s="1001" t="str">
        <f t="shared" si="44"/>
        <v>-</v>
      </c>
      <c r="AG211" s="1002" t="str">
        <f>IFERROR(LARGE($AB211:$AB$215,N211),"-")</f>
        <v>-</v>
      </c>
    </row>
    <row r="212" spans="1:33" ht="19.5" customHeight="1">
      <c r="A212" s="595" t="s">
        <v>1044</v>
      </c>
      <c r="N212" s="346">
        <v>176</v>
      </c>
      <c r="O212" s="346" t="s">
        <v>197</v>
      </c>
      <c r="P212" s="446" t="str">
        <f t="shared" si="34"/>
        <v>-</v>
      </c>
      <c r="Q212" s="876" t="str">
        <f>IFERROR(_xlfn.RANK.EQ(P212,$P$37:$P$215,0)+COUNTIF(P$37:P212,P212)-1,"-")</f>
        <v>-</v>
      </c>
      <c r="R212" s="876"/>
      <c r="S212" s="828" t="str">
        <f t="shared" si="35"/>
        <v>-</v>
      </c>
      <c r="T212" s="828" t="str">
        <f t="shared" si="36"/>
        <v>-</v>
      </c>
      <c r="U212" s="828" t="str">
        <f t="shared" si="37"/>
        <v>-</v>
      </c>
      <c r="V212" s="446" t="str">
        <f t="shared" si="38"/>
        <v>-</v>
      </c>
      <c r="W212" s="876" t="str">
        <f>IFERROR(_xlfn.RANK.EQ(V212,$V$37:$V$215,0)+COUNTIF(V$37:V212,V212)-1,"-")</f>
        <v>-</v>
      </c>
      <c r="X212" s="876"/>
      <c r="Y212" s="828" t="str">
        <f t="shared" si="39"/>
        <v>-</v>
      </c>
      <c r="Z212" s="828" t="str">
        <f t="shared" si="40"/>
        <v>-</v>
      </c>
      <c r="AA212" s="828" t="str">
        <f t="shared" si="41"/>
        <v>-</v>
      </c>
      <c r="AB212" s="446" t="str">
        <f t="shared" si="42"/>
        <v>-</v>
      </c>
      <c r="AC212" s="876" t="str">
        <f>IFERROR(_xlfn.RANK.EQ(AB212,$AB$37:AB$215,0)+COUNTIF(AB$37:AB212,AB212)-1,"-")</f>
        <v>-</v>
      </c>
      <c r="AD212" s="1005"/>
      <c r="AE212" s="1001" t="str">
        <f t="shared" si="43"/>
        <v>-</v>
      </c>
      <c r="AF212" s="1001" t="str">
        <f t="shared" si="44"/>
        <v>-</v>
      </c>
      <c r="AG212" s="1002" t="str">
        <f>IFERROR(LARGE($AB212:$AB$215,N212),"-")</f>
        <v>-</v>
      </c>
    </row>
    <row r="213" spans="1:33" ht="19.5" customHeight="1">
      <c r="A213" s="595" t="s">
        <v>968</v>
      </c>
      <c r="B213" s="595"/>
      <c r="C213" s="595"/>
      <c r="D213" s="595"/>
      <c r="F213" s="595"/>
      <c r="G213" s="595"/>
      <c r="H213" s="595"/>
      <c r="I213" s="595"/>
      <c r="J213" s="595"/>
      <c r="N213" s="346">
        <v>177</v>
      </c>
      <c r="O213" s="346" t="s">
        <v>223</v>
      </c>
      <c r="P213" s="446" t="str">
        <f t="shared" si="34"/>
        <v>-</v>
      </c>
      <c r="Q213" s="876" t="str">
        <f>IFERROR(_xlfn.RANK.EQ(P213,$P$37:$P$215,0)+COUNTIF(P$37:P213,P213)-1,"-")</f>
        <v>-</v>
      </c>
      <c r="R213" s="876"/>
      <c r="S213" s="828" t="str">
        <f t="shared" si="35"/>
        <v>-</v>
      </c>
      <c r="T213" s="828" t="str">
        <f t="shared" si="36"/>
        <v>-</v>
      </c>
      <c r="U213" s="828" t="str">
        <f t="shared" si="37"/>
        <v>-</v>
      </c>
      <c r="V213" s="446" t="str">
        <f t="shared" si="38"/>
        <v>-</v>
      </c>
      <c r="W213" s="876" t="str">
        <f>IFERROR(_xlfn.RANK.EQ(V213,$V$37:$V$215,0)+COUNTIF(V$37:V213,V213)-1,"-")</f>
        <v>-</v>
      </c>
      <c r="X213" s="876"/>
      <c r="Y213" s="828" t="str">
        <f t="shared" si="39"/>
        <v>-</v>
      </c>
      <c r="Z213" s="828" t="str">
        <f t="shared" si="40"/>
        <v>-</v>
      </c>
      <c r="AA213" s="828" t="str">
        <f t="shared" si="41"/>
        <v>-</v>
      </c>
      <c r="AB213" s="446" t="str">
        <f t="shared" si="42"/>
        <v>-</v>
      </c>
      <c r="AC213" s="876" t="str">
        <f>IFERROR(_xlfn.RANK.EQ(AB213,$AB$37:AB$215,0)+COUNTIF(AB$37:AB213,AB213)-1,"-")</f>
        <v>-</v>
      </c>
      <c r="AD213" s="1005"/>
      <c r="AE213" s="1001" t="str">
        <f t="shared" si="43"/>
        <v>-</v>
      </c>
      <c r="AF213" s="1001" t="str">
        <f t="shared" si="44"/>
        <v>-</v>
      </c>
      <c r="AG213" s="1002" t="str">
        <f>IFERROR(LARGE($AB213:$AB$215,N213),"-")</f>
        <v>-</v>
      </c>
    </row>
    <row r="214" spans="1:33" ht="19.5" customHeight="1">
      <c r="A214" s="595"/>
      <c r="B214" s="829"/>
      <c r="C214" s="595"/>
      <c r="D214" s="595"/>
      <c r="F214" s="595"/>
      <c r="G214" s="595"/>
      <c r="H214" s="595"/>
      <c r="I214" s="595"/>
      <c r="J214" s="595"/>
      <c r="N214" s="346">
        <v>178</v>
      </c>
      <c r="O214" s="346" t="s">
        <v>283</v>
      </c>
      <c r="P214" s="446" t="str">
        <f t="shared" si="34"/>
        <v>-</v>
      </c>
      <c r="Q214" s="876" t="str">
        <f>IFERROR(_xlfn.RANK.EQ(P214,$P$37:$P$215,0)+COUNTIF(P$37:P214,P214)-1,"-")</f>
        <v>-</v>
      </c>
      <c r="R214" s="876"/>
      <c r="S214" s="828" t="str">
        <f t="shared" si="35"/>
        <v>-</v>
      </c>
      <c r="T214" s="828" t="str">
        <f t="shared" si="36"/>
        <v>-</v>
      </c>
      <c r="U214" s="828" t="str">
        <f t="shared" si="37"/>
        <v>-</v>
      </c>
      <c r="V214" s="446" t="str">
        <f t="shared" si="38"/>
        <v>-</v>
      </c>
      <c r="W214" s="876" t="str">
        <f>IFERROR(_xlfn.RANK.EQ(V214,$V$37:$V$215,0)+COUNTIF(V$37:V214,V214)-1,"-")</f>
        <v>-</v>
      </c>
      <c r="X214" s="876"/>
      <c r="Y214" s="828" t="str">
        <f t="shared" si="39"/>
        <v>-</v>
      </c>
      <c r="Z214" s="828" t="str">
        <f t="shared" si="40"/>
        <v>-</v>
      </c>
      <c r="AA214" s="828" t="str">
        <f t="shared" si="41"/>
        <v>-</v>
      </c>
      <c r="AB214" s="446" t="str">
        <f t="shared" si="42"/>
        <v>-</v>
      </c>
      <c r="AC214" s="876" t="str">
        <f>IFERROR(_xlfn.RANK.EQ(AB214,$AB$37:AB$215,0)+COUNTIF(AB$37:AB214,AB214)-1,"-")</f>
        <v>-</v>
      </c>
      <c r="AD214" s="1005"/>
      <c r="AE214" s="1001" t="str">
        <f t="shared" si="43"/>
        <v>-</v>
      </c>
      <c r="AF214" s="1001" t="str">
        <f t="shared" si="44"/>
        <v>-</v>
      </c>
      <c r="AG214" s="1002" t="str">
        <f>IFERROR(LARGE($AB214:$AB$215,N214),"-")</f>
        <v>-</v>
      </c>
    </row>
    <row r="215" spans="1:33" ht="19.5" customHeight="1">
      <c r="A215" s="595"/>
      <c r="B215" s="829"/>
      <c r="C215" s="595"/>
      <c r="D215" s="595"/>
      <c r="F215" s="595"/>
      <c r="G215" s="595"/>
      <c r="H215" s="595"/>
      <c r="I215" s="595"/>
      <c r="J215" s="595"/>
      <c r="N215" s="346">
        <v>179</v>
      </c>
      <c r="O215" s="346" t="s">
        <v>368</v>
      </c>
      <c r="P215" s="1078" t="str">
        <f t="shared" si="34"/>
        <v>-</v>
      </c>
      <c r="Q215" s="877" t="str">
        <f>IFERROR(_xlfn.RANK.EQ(P215,$P$37:$P$215,0)+COUNTIF(P$37:P215,P215)-1,"-")</f>
        <v>-</v>
      </c>
      <c r="R215" s="877"/>
      <c r="S215" s="760" t="str">
        <f t="shared" si="35"/>
        <v>-</v>
      </c>
      <c r="T215" s="760" t="str">
        <f t="shared" si="36"/>
        <v>-</v>
      </c>
      <c r="U215" s="760" t="str">
        <f t="shared" si="37"/>
        <v>-</v>
      </c>
      <c r="V215" s="1078" t="str">
        <f t="shared" si="38"/>
        <v>-</v>
      </c>
      <c r="W215" s="877" t="str">
        <f>IFERROR(_xlfn.RANK.EQ(V215,$V$37:$V$215,0)+COUNTIF(V$37:V215,V215)-1,"-")</f>
        <v>-</v>
      </c>
      <c r="X215" s="877"/>
      <c r="Y215" s="760" t="str">
        <f t="shared" si="39"/>
        <v>-</v>
      </c>
      <c r="Z215" s="760" t="str">
        <f t="shared" si="40"/>
        <v>-</v>
      </c>
      <c r="AA215" s="760" t="str">
        <f t="shared" si="41"/>
        <v>-</v>
      </c>
      <c r="AB215" s="1078" t="str">
        <f t="shared" si="42"/>
        <v>-</v>
      </c>
      <c r="AC215" s="877" t="str">
        <f>IFERROR(_xlfn.RANK.EQ(AB215,$AB$37:AB$215,0)+COUNTIF(AB$37:AB215,AB215)-1,"-")</f>
        <v>-</v>
      </c>
      <c r="AD215" s="1037"/>
      <c r="AE215" s="1003" t="str">
        <f t="shared" si="43"/>
        <v>-</v>
      </c>
      <c r="AF215" s="1003" t="str">
        <f t="shared" si="44"/>
        <v>-</v>
      </c>
      <c r="AG215" s="1004" t="str">
        <f>IFERROR(LARGE($AB215:$AB$215,N215),"-")</f>
        <v>-</v>
      </c>
    </row>
    <row r="216" spans="1:33" ht="19.5" customHeight="1">
      <c r="A216" s="595"/>
      <c r="B216" s="829"/>
      <c r="C216" s="595"/>
      <c r="D216" s="595"/>
      <c r="F216" s="595"/>
      <c r="G216" s="595"/>
      <c r="H216" s="595"/>
      <c r="I216" s="595"/>
      <c r="J216" s="595"/>
    </row>
    <row r="217" spans="1:33" ht="19.5" customHeight="1">
      <c r="A217" s="595"/>
      <c r="B217" s="829"/>
      <c r="C217" s="595"/>
      <c r="D217" s="595"/>
      <c r="F217" s="595"/>
      <c r="G217" s="595"/>
      <c r="H217" s="595"/>
      <c r="I217" s="595"/>
      <c r="J217" s="595"/>
    </row>
    <row r="218" spans="1:33" ht="19.5" customHeight="1">
      <c r="A218" s="595"/>
      <c r="B218" s="829"/>
      <c r="C218" s="595"/>
      <c r="D218" s="595"/>
      <c r="F218" s="595"/>
      <c r="G218" s="595"/>
      <c r="H218" s="595"/>
      <c r="I218" s="595"/>
      <c r="J218" s="595"/>
    </row>
    <row r="219" spans="1:33" ht="19.5" customHeight="1">
      <c r="B219" s="829"/>
      <c r="D219" s="595"/>
      <c r="F219" s="595"/>
      <c r="G219" s="595"/>
      <c r="H219" s="595"/>
      <c r="I219" s="595"/>
      <c r="J219" s="595"/>
    </row>
    <row r="220" spans="1:33" ht="19.5" customHeight="1">
      <c r="B220" s="829"/>
    </row>
    <row r="221" spans="1:33" ht="19.5" customHeight="1"/>
    <row r="222" spans="1:33" ht="19.5" customHeight="1"/>
    <row r="223" spans="1:33" ht="19.5" customHeight="1"/>
    <row r="224" spans="1:33" ht="19.5" customHeight="1"/>
    <row r="225" ht="19.5" customHeight="1"/>
    <row r="226" ht="19.5" customHeight="1"/>
    <row r="227" ht="19.5" customHeight="1"/>
    <row r="228" ht="19.5" customHeight="1"/>
    <row r="229" ht="19.5" customHeight="1"/>
    <row r="230" ht="19.5" customHeight="1"/>
    <row r="231" ht="19.5" customHeight="1"/>
    <row r="232" ht="19.5" customHeight="1"/>
    <row r="233" ht="19.5" customHeight="1"/>
    <row r="234" ht="19.5" customHeight="1"/>
    <row r="235" ht="19.5" customHeight="1"/>
    <row r="236" ht="19.5" customHeight="1"/>
    <row r="237" ht="19.5" customHeight="1"/>
    <row r="238" ht="19.5" customHeight="1"/>
    <row r="239" ht="18" customHeight="1"/>
    <row r="240" ht="18" customHeight="1"/>
    <row r="241" ht="18" customHeight="1"/>
    <row r="242" ht="18" customHeight="1"/>
  </sheetData>
  <autoFilter ref="P33:AC215" xr:uid="{00000000-0001-0000-0200-000000000000}"/>
  <mergeCells count="19">
    <mergeCell ref="AB15:AG15"/>
    <mergeCell ref="P13:AG14"/>
    <mergeCell ref="V15:AA15"/>
    <mergeCell ref="P36:U36"/>
    <mergeCell ref="V36:AA36"/>
    <mergeCell ref="AB36:AG36"/>
    <mergeCell ref="P34:AG35"/>
    <mergeCell ref="P15:U15"/>
    <mergeCell ref="A1:J1"/>
    <mergeCell ref="A3:J3"/>
    <mergeCell ref="A5:A6"/>
    <mergeCell ref="B5:B6"/>
    <mergeCell ref="C5:C6"/>
    <mergeCell ref="D5:D6"/>
    <mergeCell ref="E5:E6"/>
    <mergeCell ref="F5:F6"/>
    <mergeCell ref="G5:G6"/>
    <mergeCell ref="H5:I5"/>
    <mergeCell ref="J5:J6"/>
  </mergeCells>
  <phoneticPr fontId="4"/>
  <printOptions horizontalCentered="1"/>
  <pageMargins left="0.39370078740157483" right="0.19685039370078741" top="0.35433070866141736" bottom="0.27559055118110237" header="0" footer="0.19685039370078741"/>
  <pageSetup paperSize="9" scale="66" fitToHeight="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DB08ED-F2CE-4A50-BE6E-CBA28C50E60B}">
  <dimension ref="A1:F184"/>
  <sheetViews>
    <sheetView zoomScaleNormal="100" workbookViewId="0">
      <selection activeCell="F284" sqref="F284"/>
    </sheetView>
  </sheetViews>
  <sheetFormatPr defaultColWidth="8.875" defaultRowHeight="18.75"/>
  <cols>
    <col min="1" max="3" width="8.875" style="84"/>
    <col min="4" max="5" width="11.875" style="84" customWidth="1"/>
    <col min="6" max="6" width="10.625" style="84" customWidth="1"/>
    <col min="7" max="16384" width="8.875" style="84"/>
  </cols>
  <sheetData>
    <row r="1" spans="1:6">
      <c r="A1" s="1392" t="s">
        <v>1083</v>
      </c>
      <c r="B1" s="1392" t="s">
        <v>1084</v>
      </c>
      <c r="C1" s="13"/>
      <c r="D1" s="13"/>
      <c r="E1" s="13"/>
      <c r="F1" s="13"/>
    </row>
    <row r="2" spans="1:6">
      <c r="A2" s="1392"/>
      <c r="B2" s="1392"/>
      <c r="C2" s="12"/>
      <c r="D2" s="12"/>
      <c r="E2" s="12"/>
      <c r="F2" s="14"/>
    </row>
    <row r="3" spans="1:6">
      <c r="A3" s="1392"/>
      <c r="B3" s="1392"/>
      <c r="C3" s="818"/>
      <c r="D3" s="818"/>
      <c r="E3" s="818" t="s">
        <v>379</v>
      </c>
      <c r="F3" s="11" t="s">
        <v>1085</v>
      </c>
    </row>
    <row r="4" spans="1:6">
      <c r="A4" s="10"/>
      <c r="B4" s="9" t="s">
        <v>1086</v>
      </c>
      <c r="C4" s="9"/>
      <c r="D4" s="9"/>
      <c r="E4" s="9"/>
      <c r="F4" s="9"/>
    </row>
    <row r="5" spans="1:6">
      <c r="A5" s="10" t="s">
        <v>1087</v>
      </c>
      <c r="B5" s="9" t="s">
        <v>134</v>
      </c>
      <c r="C5" s="9"/>
      <c r="D5" s="9"/>
      <c r="E5" s="9"/>
      <c r="F5" s="9"/>
    </row>
    <row r="6" spans="1:6">
      <c r="A6" s="10" t="s">
        <v>1088</v>
      </c>
      <c r="B6" s="9" t="s">
        <v>134</v>
      </c>
      <c r="C6" s="9">
        <v>1</v>
      </c>
      <c r="D6" s="9" t="s">
        <v>339</v>
      </c>
      <c r="E6" s="9" t="s">
        <v>188</v>
      </c>
      <c r="F6" s="9" t="s">
        <v>1089</v>
      </c>
    </row>
    <row r="7" spans="1:6">
      <c r="A7" s="10" t="s">
        <v>1090</v>
      </c>
      <c r="B7" s="9" t="s">
        <v>134</v>
      </c>
      <c r="C7" s="9">
        <v>2</v>
      </c>
      <c r="D7" s="9" t="s">
        <v>316</v>
      </c>
      <c r="E7" s="9" t="s">
        <v>193</v>
      </c>
      <c r="F7" s="9" t="s">
        <v>1091</v>
      </c>
    </row>
    <row r="8" spans="1:6">
      <c r="A8" s="10" t="s">
        <v>1092</v>
      </c>
      <c r="B8" s="9" t="s">
        <v>134</v>
      </c>
      <c r="C8" s="9">
        <v>3</v>
      </c>
      <c r="D8" s="9" t="s">
        <v>351</v>
      </c>
      <c r="E8" s="9" t="s">
        <v>190</v>
      </c>
      <c r="F8" s="9" t="s">
        <v>1093</v>
      </c>
    </row>
    <row r="9" spans="1:6">
      <c r="A9" s="10" t="s">
        <v>1094</v>
      </c>
      <c r="B9" s="9" t="s">
        <v>134</v>
      </c>
      <c r="C9" s="9">
        <v>4</v>
      </c>
      <c r="D9" s="9" t="s">
        <v>199</v>
      </c>
      <c r="E9" s="9" t="s">
        <v>185</v>
      </c>
      <c r="F9" s="9" t="s">
        <v>1095</v>
      </c>
    </row>
    <row r="10" spans="1:6">
      <c r="A10" s="10" t="s">
        <v>1096</v>
      </c>
      <c r="B10" s="9" t="s">
        <v>134</v>
      </c>
      <c r="C10" s="9">
        <v>5</v>
      </c>
      <c r="D10" s="9" t="s">
        <v>359</v>
      </c>
      <c r="E10" s="9" t="s">
        <v>191</v>
      </c>
      <c r="F10" s="9" t="s">
        <v>1093</v>
      </c>
    </row>
    <row r="11" spans="1:6">
      <c r="A11" s="10" t="s">
        <v>1097</v>
      </c>
      <c r="B11" s="9" t="s">
        <v>134</v>
      </c>
      <c r="C11" s="9">
        <v>6</v>
      </c>
      <c r="D11" s="9" t="s">
        <v>300</v>
      </c>
      <c r="E11" s="9" t="s">
        <v>189</v>
      </c>
      <c r="F11" s="9" t="s">
        <v>189</v>
      </c>
    </row>
    <row r="12" spans="1:6">
      <c r="A12" s="10" t="s">
        <v>1098</v>
      </c>
      <c r="B12" s="9" t="s">
        <v>134</v>
      </c>
      <c r="C12" s="9">
        <v>7</v>
      </c>
      <c r="D12" s="9" t="s">
        <v>208</v>
      </c>
      <c r="E12" s="9" t="s">
        <v>183</v>
      </c>
      <c r="F12" s="9" t="s">
        <v>1099</v>
      </c>
    </row>
    <row r="13" spans="1:6">
      <c r="A13" s="10" t="s">
        <v>1100</v>
      </c>
      <c r="B13" s="9" t="s">
        <v>134</v>
      </c>
      <c r="C13" s="9">
        <v>8</v>
      </c>
      <c r="D13" s="9" t="s">
        <v>214</v>
      </c>
      <c r="E13" s="9" t="s">
        <v>186</v>
      </c>
      <c r="F13" s="9" t="s">
        <v>1101</v>
      </c>
    </row>
    <row r="14" spans="1:6">
      <c r="A14" s="10" t="s">
        <v>1102</v>
      </c>
      <c r="B14" s="9" t="s">
        <v>134</v>
      </c>
      <c r="C14" s="9">
        <v>9</v>
      </c>
      <c r="D14" s="9" t="s">
        <v>354</v>
      </c>
      <c r="E14" s="9" t="s">
        <v>184</v>
      </c>
      <c r="F14" s="9" t="s">
        <v>1093</v>
      </c>
    </row>
    <row r="15" spans="1:6">
      <c r="A15" s="10" t="s">
        <v>1103</v>
      </c>
      <c r="B15" s="9" t="s">
        <v>134</v>
      </c>
      <c r="C15" s="9">
        <v>10</v>
      </c>
      <c r="D15" s="9" t="s">
        <v>198</v>
      </c>
      <c r="E15" s="9" t="s">
        <v>184</v>
      </c>
      <c r="F15" s="9" t="s">
        <v>1093</v>
      </c>
    </row>
    <row r="16" spans="1:6">
      <c r="A16" s="10" t="s">
        <v>1104</v>
      </c>
      <c r="B16" s="9" t="s">
        <v>134</v>
      </c>
      <c r="C16" s="9">
        <v>11</v>
      </c>
      <c r="D16" s="9" t="s">
        <v>205</v>
      </c>
      <c r="E16" s="9" t="s">
        <v>186</v>
      </c>
      <c r="F16" s="9" t="s">
        <v>1101</v>
      </c>
    </row>
    <row r="17" spans="1:6">
      <c r="A17" s="10" t="s">
        <v>1105</v>
      </c>
      <c r="B17" s="9" t="s">
        <v>134</v>
      </c>
      <c r="C17" s="9">
        <v>12</v>
      </c>
      <c r="D17" s="9" t="s">
        <v>319</v>
      </c>
      <c r="E17" s="9" t="s">
        <v>192</v>
      </c>
      <c r="F17" s="9" t="s">
        <v>1095</v>
      </c>
    </row>
    <row r="18" spans="1:6">
      <c r="A18" s="10" t="s">
        <v>1106</v>
      </c>
      <c r="B18" s="9" t="s">
        <v>134</v>
      </c>
      <c r="C18" s="9">
        <v>13</v>
      </c>
      <c r="D18" s="9" t="s">
        <v>348</v>
      </c>
      <c r="E18" s="9" t="s">
        <v>191</v>
      </c>
      <c r="F18" s="9" t="s">
        <v>1093</v>
      </c>
    </row>
    <row r="19" spans="1:6">
      <c r="A19" s="10" t="s">
        <v>1107</v>
      </c>
      <c r="B19" s="9" t="s">
        <v>134</v>
      </c>
      <c r="C19" s="9">
        <v>14</v>
      </c>
      <c r="D19" s="9" t="s">
        <v>259</v>
      </c>
      <c r="E19" s="9" t="s">
        <v>196</v>
      </c>
      <c r="F19" s="9" t="s">
        <v>1095</v>
      </c>
    </row>
    <row r="20" spans="1:6">
      <c r="A20" s="10" t="s">
        <v>1108</v>
      </c>
      <c r="B20" s="9" t="s">
        <v>134</v>
      </c>
      <c r="C20" s="9">
        <v>15</v>
      </c>
      <c r="D20" s="9" t="s">
        <v>227</v>
      </c>
      <c r="E20" s="9" t="s">
        <v>184</v>
      </c>
      <c r="F20" s="9" t="s">
        <v>1093</v>
      </c>
    </row>
    <row r="21" spans="1:6">
      <c r="A21" s="10" t="s">
        <v>1109</v>
      </c>
      <c r="B21" s="9" t="s">
        <v>134</v>
      </c>
      <c r="C21" s="9">
        <v>16</v>
      </c>
      <c r="D21" s="9" t="s">
        <v>246</v>
      </c>
      <c r="E21" s="9" t="s">
        <v>184</v>
      </c>
      <c r="F21" s="9" t="s">
        <v>1095</v>
      </c>
    </row>
    <row r="22" spans="1:6">
      <c r="A22" s="10" t="s">
        <v>1110</v>
      </c>
      <c r="B22" s="9" t="s">
        <v>134</v>
      </c>
      <c r="C22" s="9">
        <v>17</v>
      </c>
      <c r="D22" s="9" t="s">
        <v>215</v>
      </c>
      <c r="E22" s="9" t="s">
        <v>188</v>
      </c>
      <c r="F22" s="9" t="s">
        <v>1093</v>
      </c>
    </row>
    <row r="23" spans="1:6">
      <c r="A23" s="10" t="s">
        <v>1111</v>
      </c>
      <c r="B23" s="9" t="s">
        <v>134</v>
      </c>
      <c r="C23" s="9">
        <v>18</v>
      </c>
      <c r="D23" s="9" t="s">
        <v>324</v>
      </c>
      <c r="E23" s="9" t="s">
        <v>184</v>
      </c>
      <c r="F23" s="9" t="s">
        <v>1095</v>
      </c>
    </row>
    <row r="24" spans="1:6">
      <c r="A24" s="10" t="s">
        <v>1112</v>
      </c>
      <c r="B24" s="9" t="s">
        <v>134</v>
      </c>
      <c r="C24" s="9">
        <v>19</v>
      </c>
      <c r="D24" s="9" t="s">
        <v>321</v>
      </c>
      <c r="E24" s="9" t="s">
        <v>186</v>
      </c>
      <c r="F24" s="9" t="s">
        <v>1101</v>
      </c>
    </row>
    <row r="25" spans="1:6">
      <c r="A25" s="10" t="s">
        <v>1113</v>
      </c>
      <c r="B25" s="9" t="s">
        <v>134</v>
      </c>
      <c r="C25" s="9">
        <v>20</v>
      </c>
      <c r="D25" s="9" t="s">
        <v>217</v>
      </c>
      <c r="E25" s="9" t="s">
        <v>185</v>
      </c>
      <c r="F25" s="9" t="s">
        <v>1095</v>
      </c>
    </row>
    <row r="26" spans="1:6">
      <c r="A26" s="10" t="s">
        <v>1114</v>
      </c>
      <c r="B26" s="9" t="s">
        <v>134</v>
      </c>
      <c r="C26" s="9">
        <v>21</v>
      </c>
      <c r="D26" s="9" t="s">
        <v>228</v>
      </c>
      <c r="E26" s="9" t="s">
        <v>185</v>
      </c>
      <c r="F26" s="9" t="s">
        <v>1095</v>
      </c>
    </row>
    <row r="27" spans="1:6">
      <c r="A27" s="10" t="s">
        <v>1115</v>
      </c>
      <c r="B27" s="9" t="s">
        <v>134</v>
      </c>
      <c r="C27" s="9">
        <v>22</v>
      </c>
      <c r="D27" s="9" t="s">
        <v>306</v>
      </c>
      <c r="E27" s="9" t="s">
        <v>184</v>
      </c>
      <c r="F27" s="9" t="s">
        <v>1093</v>
      </c>
    </row>
    <row r="28" spans="1:6">
      <c r="A28" s="10" t="s">
        <v>1116</v>
      </c>
      <c r="B28" s="9" t="s">
        <v>134</v>
      </c>
      <c r="C28" s="9">
        <v>23</v>
      </c>
      <c r="D28" s="9" t="s">
        <v>309</v>
      </c>
      <c r="E28" s="9" t="s">
        <v>187</v>
      </c>
      <c r="F28" s="9" t="s">
        <v>189</v>
      </c>
    </row>
    <row r="29" spans="1:6">
      <c r="A29" s="10" t="s">
        <v>1117</v>
      </c>
      <c r="B29" s="9" t="s">
        <v>134</v>
      </c>
      <c r="C29" s="9">
        <v>24</v>
      </c>
      <c r="D29" s="9" t="s">
        <v>241</v>
      </c>
      <c r="E29" s="9" t="s">
        <v>188</v>
      </c>
      <c r="F29" s="9" t="s">
        <v>1093</v>
      </c>
    </row>
    <row r="30" spans="1:6">
      <c r="A30" s="10" t="s">
        <v>1118</v>
      </c>
      <c r="B30" s="9" t="s">
        <v>134</v>
      </c>
      <c r="C30" s="9">
        <v>25</v>
      </c>
      <c r="D30" s="9" t="s">
        <v>209</v>
      </c>
      <c r="E30" s="9" t="s">
        <v>184</v>
      </c>
      <c r="F30" s="9" t="s">
        <v>1095</v>
      </c>
    </row>
    <row r="31" spans="1:6">
      <c r="A31" s="10" t="s">
        <v>1119</v>
      </c>
      <c r="B31" s="9" t="s">
        <v>134</v>
      </c>
      <c r="C31" s="9">
        <v>26</v>
      </c>
      <c r="D31" s="9" t="s">
        <v>315</v>
      </c>
      <c r="E31" s="9" t="s">
        <v>184</v>
      </c>
      <c r="F31" s="9" t="s">
        <v>1095</v>
      </c>
    </row>
    <row r="32" spans="1:6">
      <c r="A32" s="10" t="s">
        <v>1120</v>
      </c>
      <c r="B32" s="9" t="s">
        <v>134</v>
      </c>
      <c r="C32" s="9">
        <v>27</v>
      </c>
      <c r="D32" s="9" t="s">
        <v>370</v>
      </c>
      <c r="E32" s="9" t="s">
        <v>184</v>
      </c>
      <c r="F32" s="9" t="s">
        <v>1095</v>
      </c>
    </row>
    <row r="33" spans="1:6">
      <c r="A33" s="10" t="s">
        <v>1121</v>
      </c>
      <c r="B33" s="9" t="s">
        <v>134</v>
      </c>
      <c r="C33" s="9">
        <v>28</v>
      </c>
      <c r="D33" s="9" t="s">
        <v>212</v>
      </c>
      <c r="E33" s="9" t="s">
        <v>184</v>
      </c>
      <c r="F33" s="9" t="s">
        <v>1095</v>
      </c>
    </row>
    <row r="34" spans="1:6">
      <c r="A34" s="10" t="s">
        <v>1122</v>
      </c>
      <c r="B34" s="9" t="s">
        <v>134</v>
      </c>
      <c r="C34" s="9">
        <v>29</v>
      </c>
      <c r="D34" s="9" t="s">
        <v>250</v>
      </c>
      <c r="E34" s="9" t="s">
        <v>185</v>
      </c>
      <c r="F34" s="9" t="s">
        <v>1095</v>
      </c>
    </row>
    <row r="35" spans="1:6">
      <c r="A35" s="10" t="s">
        <v>1123</v>
      </c>
      <c r="B35" s="9" t="s">
        <v>134</v>
      </c>
      <c r="C35" s="9">
        <v>30</v>
      </c>
      <c r="D35" s="9" t="s">
        <v>361</v>
      </c>
      <c r="E35" s="9" t="s">
        <v>191</v>
      </c>
      <c r="F35" s="9" t="s">
        <v>1093</v>
      </c>
    </row>
    <row r="36" spans="1:6">
      <c r="A36" s="10" t="s">
        <v>1124</v>
      </c>
      <c r="B36" s="9" t="s">
        <v>134</v>
      </c>
      <c r="C36" s="9">
        <v>31</v>
      </c>
      <c r="D36" s="9" t="s">
        <v>279</v>
      </c>
      <c r="E36" s="9" t="s">
        <v>188</v>
      </c>
      <c r="F36" s="9" t="s">
        <v>1093</v>
      </c>
    </row>
    <row r="37" spans="1:6">
      <c r="A37" s="10" t="s">
        <v>1125</v>
      </c>
      <c r="B37" s="9" t="s">
        <v>134</v>
      </c>
      <c r="C37" s="9">
        <v>32</v>
      </c>
      <c r="D37" s="9" t="s">
        <v>303</v>
      </c>
      <c r="E37" s="9" t="s">
        <v>191</v>
      </c>
      <c r="F37" s="9" t="s">
        <v>1093</v>
      </c>
    </row>
    <row r="38" spans="1:6">
      <c r="A38" s="10" t="s">
        <v>1126</v>
      </c>
      <c r="B38" s="9" t="s">
        <v>134</v>
      </c>
      <c r="C38" s="9">
        <v>33</v>
      </c>
      <c r="D38" s="9" t="s">
        <v>311</v>
      </c>
      <c r="E38" s="9" t="s">
        <v>188</v>
      </c>
      <c r="F38" s="9" t="s">
        <v>1093</v>
      </c>
    </row>
    <row r="39" spans="1:6">
      <c r="A39" s="10" t="s">
        <v>1127</v>
      </c>
      <c r="B39" s="9" t="s">
        <v>134</v>
      </c>
      <c r="C39" s="9">
        <v>34</v>
      </c>
      <c r="D39" s="9" t="s">
        <v>288</v>
      </c>
      <c r="E39" s="9" t="s">
        <v>188</v>
      </c>
      <c r="F39" s="9" t="s">
        <v>1093</v>
      </c>
    </row>
    <row r="40" spans="1:6">
      <c r="A40" s="10" t="s">
        <v>1128</v>
      </c>
      <c r="B40" s="9" t="s">
        <v>134</v>
      </c>
      <c r="C40" s="9">
        <v>35</v>
      </c>
      <c r="D40" s="9" t="s">
        <v>304</v>
      </c>
      <c r="E40" s="9" t="s">
        <v>193</v>
      </c>
      <c r="F40" s="9" t="s">
        <v>1091</v>
      </c>
    </row>
    <row r="41" spans="1:6">
      <c r="A41" s="10" t="s">
        <v>1129</v>
      </c>
      <c r="B41" s="9" t="s">
        <v>134</v>
      </c>
      <c r="C41" s="9">
        <v>36</v>
      </c>
      <c r="D41" s="9" t="s">
        <v>222</v>
      </c>
      <c r="E41" s="9" t="s">
        <v>188</v>
      </c>
      <c r="F41" s="9" t="s">
        <v>1093</v>
      </c>
    </row>
    <row r="42" spans="1:6">
      <c r="A42" s="10" t="s">
        <v>1130</v>
      </c>
      <c r="B42" s="9" t="s">
        <v>134</v>
      </c>
      <c r="C42" s="9">
        <v>37</v>
      </c>
      <c r="D42" s="9" t="s">
        <v>252</v>
      </c>
      <c r="E42" s="9" t="s">
        <v>188</v>
      </c>
      <c r="F42" s="9" t="s">
        <v>1093</v>
      </c>
    </row>
    <row r="43" spans="1:6">
      <c r="A43" s="10" t="s">
        <v>1131</v>
      </c>
      <c r="B43" s="9" t="s">
        <v>134</v>
      </c>
      <c r="C43" s="9">
        <v>38</v>
      </c>
      <c r="D43" s="9" t="s">
        <v>360</v>
      </c>
      <c r="E43" s="9" t="s">
        <v>193</v>
      </c>
      <c r="F43" s="9" t="s">
        <v>1091</v>
      </c>
    </row>
    <row r="44" spans="1:6">
      <c r="A44" s="10" t="s">
        <v>1132</v>
      </c>
      <c r="B44" s="9" t="s">
        <v>134</v>
      </c>
      <c r="C44" s="9">
        <v>39</v>
      </c>
      <c r="D44" s="9" t="s">
        <v>356</v>
      </c>
      <c r="E44" s="9" t="s">
        <v>193</v>
      </c>
      <c r="F44" s="9" t="s">
        <v>1091</v>
      </c>
    </row>
    <row r="45" spans="1:6">
      <c r="A45" s="10" t="s">
        <v>1133</v>
      </c>
      <c r="B45" s="9" t="s">
        <v>134</v>
      </c>
      <c r="C45" s="9">
        <v>40</v>
      </c>
      <c r="D45" s="9" t="s">
        <v>329</v>
      </c>
      <c r="E45" s="9" t="s">
        <v>193</v>
      </c>
      <c r="F45" s="9" t="s">
        <v>1091</v>
      </c>
    </row>
    <row r="46" spans="1:6">
      <c r="A46" s="10" t="s">
        <v>1134</v>
      </c>
      <c r="B46" s="9" t="s">
        <v>134</v>
      </c>
      <c r="C46" s="9">
        <v>41</v>
      </c>
      <c r="D46" s="9" t="s">
        <v>344</v>
      </c>
      <c r="E46" s="9" t="s">
        <v>193</v>
      </c>
      <c r="F46" s="9" t="s">
        <v>1091</v>
      </c>
    </row>
    <row r="47" spans="1:6">
      <c r="A47" s="10" t="s">
        <v>1135</v>
      </c>
      <c r="B47" s="9" t="s">
        <v>134</v>
      </c>
      <c r="C47" s="9">
        <v>42</v>
      </c>
      <c r="D47" s="9" t="s">
        <v>335</v>
      </c>
      <c r="E47" s="9" t="s">
        <v>193</v>
      </c>
      <c r="F47" s="9" t="s">
        <v>1091</v>
      </c>
    </row>
    <row r="48" spans="1:6">
      <c r="A48" s="10" t="s">
        <v>1136</v>
      </c>
      <c r="B48" s="9" t="s">
        <v>134</v>
      </c>
      <c r="C48" s="9">
        <v>43</v>
      </c>
      <c r="D48" s="9" t="s">
        <v>369</v>
      </c>
      <c r="E48" s="9" t="s">
        <v>193</v>
      </c>
      <c r="F48" s="9" t="s">
        <v>1091</v>
      </c>
    </row>
    <row r="49" spans="1:6">
      <c r="A49" s="10" t="s">
        <v>1137</v>
      </c>
      <c r="B49" s="9" t="s">
        <v>134</v>
      </c>
      <c r="C49" s="9">
        <v>44</v>
      </c>
      <c r="D49" s="9" t="s">
        <v>301</v>
      </c>
      <c r="E49" s="9" t="s">
        <v>193</v>
      </c>
      <c r="F49" s="9" t="s">
        <v>1091</v>
      </c>
    </row>
    <row r="50" spans="1:6">
      <c r="A50" s="10" t="s">
        <v>1138</v>
      </c>
      <c r="B50" s="9" t="s">
        <v>134</v>
      </c>
      <c r="C50" s="9">
        <v>45</v>
      </c>
      <c r="D50" s="9" t="s">
        <v>338</v>
      </c>
      <c r="E50" s="9" t="s">
        <v>193</v>
      </c>
      <c r="F50" s="9" t="s">
        <v>1091</v>
      </c>
    </row>
    <row r="51" spans="1:6">
      <c r="A51" s="10" t="s">
        <v>1139</v>
      </c>
      <c r="B51" s="9" t="s">
        <v>134</v>
      </c>
      <c r="C51" s="9">
        <v>46</v>
      </c>
      <c r="D51" s="9" t="s">
        <v>355</v>
      </c>
      <c r="E51" s="9" t="s">
        <v>193</v>
      </c>
      <c r="F51" s="9" t="s">
        <v>1091</v>
      </c>
    </row>
    <row r="52" spans="1:6">
      <c r="A52" s="10" t="s">
        <v>1140</v>
      </c>
      <c r="B52" s="9" t="s">
        <v>134</v>
      </c>
      <c r="C52" s="9">
        <v>47</v>
      </c>
      <c r="D52" s="9" t="s">
        <v>342</v>
      </c>
      <c r="E52" s="9" t="s">
        <v>194</v>
      </c>
      <c r="F52" s="9" t="s">
        <v>1091</v>
      </c>
    </row>
    <row r="53" spans="1:6">
      <c r="A53" s="10" t="s">
        <v>1141</v>
      </c>
      <c r="B53" s="9" t="s">
        <v>134</v>
      </c>
      <c r="C53" s="9">
        <v>48</v>
      </c>
      <c r="D53" s="9" t="s">
        <v>302</v>
      </c>
      <c r="E53" s="9" t="s">
        <v>194</v>
      </c>
      <c r="F53" s="9" t="s">
        <v>1091</v>
      </c>
    </row>
    <row r="54" spans="1:6">
      <c r="A54" s="10" t="s">
        <v>1142</v>
      </c>
      <c r="B54" s="9" t="s">
        <v>134</v>
      </c>
      <c r="C54" s="9">
        <v>49</v>
      </c>
      <c r="D54" s="9" t="s">
        <v>293</v>
      </c>
      <c r="E54" s="9" t="s">
        <v>194</v>
      </c>
      <c r="F54" s="9" t="s">
        <v>1091</v>
      </c>
    </row>
    <row r="55" spans="1:6">
      <c r="A55" s="10" t="s">
        <v>1143</v>
      </c>
      <c r="B55" s="9" t="s">
        <v>134</v>
      </c>
      <c r="C55" s="9">
        <v>50</v>
      </c>
      <c r="D55" s="9" t="s">
        <v>312</v>
      </c>
      <c r="E55" s="9" t="s">
        <v>194</v>
      </c>
      <c r="F55" s="9" t="s">
        <v>1091</v>
      </c>
    </row>
    <row r="56" spans="1:6">
      <c r="A56" s="10" t="s">
        <v>1144</v>
      </c>
      <c r="B56" s="9" t="s">
        <v>134</v>
      </c>
      <c r="C56" s="9">
        <v>51</v>
      </c>
      <c r="D56" s="9" t="s">
        <v>353</v>
      </c>
      <c r="E56" s="9" t="s">
        <v>194</v>
      </c>
      <c r="F56" s="9" t="s">
        <v>1091</v>
      </c>
    </row>
    <row r="57" spans="1:6">
      <c r="A57" s="10" t="s">
        <v>1145</v>
      </c>
      <c r="B57" s="9" t="s">
        <v>134</v>
      </c>
      <c r="C57" s="9">
        <v>52</v>
      </c>
      <c r="D57" s="9" t="s">
        <v>295</v>
      </c>
      <c r="E57" s="9" t="s">
        <v>194</v>
      </c>
      <c r="F57" s="9" t="s">
        <v>1091</v>
      </c>
    </row>
    <row r="58" spans="1:6">
      <c r="A58" s="10" t="s">
        <v>1146</v>
      </c>
      <c r="B58" s="9" t="s">
        <v>134</v>
      </c>
      <c r="C58" s="9">
        <v>53</v>
      </c>
      <c r="D58" s="9" t="s">
        <v>278</v>
      </c>
      <c r="E58" s="9" t="s">
        <v>194</v>
      </c>
      <c r="F58" s="9" t="s">
        <v>1091</v>
      </c>
    </row>
    <row r="59" spans="1:6">
      <c r="A59" s="10" t="s">
        <v>1147</v>
      </c>
      <c r="B59" s="9" t="s">
        <v>134</v>
      </c>
      <c r="C59" s="9">
        <v>54</v>
      </c>
      <c r="D59" s="9" t="s">
        <v>358</v>
      </c>
      <c r="E59" s="9" t="s">
        <v>190</v>
      </c>
      <c r="F59" s="9" t="s">
        <v>1093</v>
      </c>
    </row>
    <row r="60" spans="1:6">
      <c r="A60" s="10" t="s">
        <v>1148</v>
      </c>
      <c r="B60" s="9" t="s">
        <v>134</v>
      </c>
      <c r="C60" s="9">
        <v>55</v>
      </c>
      <c r="D60" s="9" t="s">
        <v>364</v>
      </c>
      <c r="E60" s="9" t="s">
        <v>190</v>
      </c>
      <c r="F60" s="9" t="s">
        <v>1093</v>
      </c>
    </row>
    <row r="61" spans="1:6">
      <c r="A61" s="10" t="s">
        <v>1149</v>
      </c>
      <c r="B61" s="9" t="s">
        <v>134</v>
      </c>
      <c r="C61" s="9">
        <v>56</v>
      </c>
      <c r="D61" s="9" t="s">
        <v>272</v>
      </c>
      <c r="E61" s="9" t="s">
        <v>190</v>
      </c>
      <c r="F61" s="9" t="s">
        <v>1093</v>
      </c>
    </row>
    <row r="62" spans="1:6">
      <c r="A62" s="10" t="s">
        <v>1150</v>
      </c>
      <c r="B62" s="9" t="s">
        <v>134</v>
      </c>
      <c r="C62" s="9">
        <v>57</v>
      </c>
      <c r="D62" s="9" t="s">
        <v>281</v>
      </c>
      <c r="E62" s="9" t="s">
        <v>190</v>
      </c>
      <c r="F62" s="9" t="s">
        <v>1093</v>
      </c>
    </row>
    <row r="63" spans="1:6">
      <c r="A63" s="10" t="s">
        <v>1151</v>
      </c>
      <c r="B63" s="9" t="s">
        <v>134</v>
      </c>
      <c r="C63" s="9">
        <v>58</v>
      </c>
      <c r="D63" s="9" t="s">
        <v>325</v>
      </c>
      <c r="E63" s="9" t="s">
        <v>190</v>
      </c>
      <c r="F63" s="9" t="s">
        <v>1093</v>
      </c>
    </row>
    <row r="64" spans="1:6">
      <c r="A64" s="10" t="s">
        <v>1152</v>
      </c>
      <c r="B64" s="9" t="s">
        <v>134</v>
      </c>
      <c r="C64" s="9">
        <v>59</v>
      </c>
      <c r="D64" s="9" t="s">
        <v>294</v>
      </c>
      <c r="E64" s="9" t="s">
        <v>190</v>
      </c>
      <c r="F64" s="9" t="s">
        <v>1093</v>
      </c>
    </row>
    <row r="65" spans="1:6">
      <c r="A65" s="10" t="s">
        <v>1153</v>
      </c>
      <c r="B65" s="9" t="s">
        <v>134</v>
      </c>
      <c r="C65" s="9">
        <v>60</v>
      </c>
      <c r="D65" s="9" t="s">
        <v>298</v>
      </c>
      <c r="E65" s="9" t="s">
        <v>190</v>
      </c>
      <c r="F65" s="9" t="s">
        <v>1093</v>
      </c>
    </row>
    <row r="66" spans="1:6">
      <c r="A66" s="10" t="s">
        <v>1154</v>
      </c>
      <c r="B66" s="9" t="s">
        <v>134</v>
      </c>
      <c r="C66" s="9">
        <v>61</v>
      </c>
      <c r="D66" s="9" t="s">
        <v>317</v>
      </c>
      <c r="E66" s="9" t="s">
        <v>190</v>
      </c>
      <c r="F66" s="9" t="s">
        <v>1093</v>
      </c>
    </row>
    <row r="67" spans="1:6">
      <c r="A67" s="10" t="s">
        <v>1155</v>
      </c>
      <c r="B67" s="9" t="s">
        <v>134</v>
      </c>
      <c r="C67" s="9">
        <v>62</v>
      </c>
      <c r="D67" s="9" t="s">
        <v>216</v>
      </c>
      <c r="E67" s="9" t="s">
        <v>190</v>
      </c>
      <c r="F67" s="9" t="s">
        <v>1093</v>
      </c>
    </row>
    <row r="68" spans="1:6">
      <c r="A68" s="10" t="s">
        <v>1156</v>
      </c>
      <c r="B68" s="9" t="s">
        <v>134</v>
      </c>
      <c r="C68" s="9">
        <v>63</v>
      </c>
      <c r="D68" s="9" t="s">
        <v>267</v>
      </c>
      <c r="E68" s="9" t="s">
        <v>190</v>
      </c>
      <c r="F68" s="9" t="s">
        <v>1093</v>
      </c>
    </row>
    <row r="69" spans="1:6">
      <c r="A69" s="10" t="s">
        <v>1157</v>
      </c>
      <c r="B69" s="9" t="s">
        <v>134</v>
      </c>
      <c r="C69" s="9">
        <v>64</v>
      </c>
      <c r="D69" s="9" t="s">
        <v>258</v>
      </c>
      <c r="E69" s="9" t="s">
        <v>190</v>
      </c>
      <c r="F69" s="9" t="s">
        <v>1093</v>
      </c>
    </row>
    <row r="70" spans="1:6">
      <c r="A70" s="10" t="s">
        <v>1158</v>
      </c>
      <c r="B70" s="9" t="s">
        <v>134</v>
      </c>
      <c r="C70" s="9">
        <v>65</v>
      </c>
      <c r="D70" s="9" t="s">
        <v>349</v>
      </c>
      <c r="E70" s="9" t="s">
        <v>190</v>
      </c>
      <c r="F70" s="9" t="s">
        <v>1093</v>
      </c>
    </row>
    <row r="71" spans="1:6">
      <c r="A71" s="10" t="s">
        <v>1159</v>
      </c>
      <c r="B71" s="9" t="s">
        <v>134</v>
      </c>
      <c r="C71" s="9">
        <v>66</v>
      </c>
      <c r="D71" s="9" t="s">
        <v>375</v>
      </c>
      <c r="E71" s="9" t="s">
        <v>190</v>
      </c>
      <c r="F71" s="9" t="s">
        <v>1093</v>
      </c>
    </row>
    <row r="72" spans="1:6">
      <c r="A72" s="10" t="s">
        <v>1160</v>
      </c>
      <c r="B72" s="9" t="s">
        <v>134</v>
      </c>
      <c r="C72" s="9">
        <v>67</v>
      </c>
      <c r="D72" s="9" t="s">
        <v>362</v>
      </c>
      <c r="E72" s="9" t="s">
        <v>190</v>
      </c>
      <c r="F72" s="9" t="s">
        <v>1093</v>
      </c>
    </row>
    <row r="73" spans="1:6">
      <c r="A73" s="10" t="s">
        <v>1161</v>
      </c>
      <c r="B73" s="9" t="s">
        <v>134</v>
      </c>
      <c r="C73" s="9">
        <v>68</v>
      </c>
      <c r="D73" s="9" t="s">
        <v>299</v>
      </c>
      <c r="E73" s="9" t="s">
        <v>190</v>
      </c>
      <c r="F73" s="9" t="s">
        <v>1093</v>
      </c>
    </row>
    <row r="74" spans="1:6">
      <c r="A74" s="10" t="s">
        <v>1162</v>
      </c>
      <c r="B74" s="9" t="s">
        <v>134</v>
      </c>
      <c r="C74" s="9">
        <v>69</v>
      </c>
      <c r="D74" s="9" t="s">
        <v>352</v>
      </c>
      <c r="E74" s="9" t="s">
        <v>190</v>
      </c>
      <c r="F74" s="9" t="s">
        <v>1093</v>
      </c>
    </row>
    <row r="75" spans="1:6">
      <c r="A75" s="10" t="s">
        <v>1163</v>
      </c>
      <c r="B75" s="9" t="s">
        <v>134</v>
      </c>
      <c r="C75" s="9">
        <v>70</v>
      </c>
      <c r="D75" s="9" t="s">
        <v>331</v>
      </c>
      <c r="E75" s="9" t="s">
        <v>190</v>
      </c>
      <c r="F75" s="9" t="s">
        <v>1093</v>
      </c>
    </row>
    <row r="76" spans="1:6">
      <c r="A76" s="10" t="s">
        <v>1164</v>
      </c>
      <c r="B76" s="9" t="s">
        <v>134</v>
      </c>
      <c r="C76" s="9">
        <v>71</v>
      </c>
      <c r="D76" s="9" t="s">
        <v>346</v>
      </c>
      <c r="E76" s="9" t="s">
        <v>190</v>
      </c>
      <c r="F76" s="9" t="s">
        <v>1093</v>
      </c>
    </row>
    <row r="77" spans="1:6">
      <c r="A77" s="10" t="s">
        <v>1165</v>
      </c>
      <c r="B77" s="9" t="s">
        <v>134</v>
      </c>
      <c r="C77" s="9">
        <v>72</v>
      </c>
      <c r="D77" s="9" t="s">
        <v>336</v>
      </c>
      <c r="E77" s="9" t="s">
        <v>190</v>
      </c>
      <c r="F77" s="9" t="s">
        <v>1093</v>
      </c>
    </row>
    <row r="78" spans="1:6">
      <c r="A78" s="10" t="s">
        <v>1166</v>
      </c>
      <c r="B78" s="9" t="s">
        <v>134</v>
      </c>
      <c r="C78" s="9">
        <v>73</v>
      </c>
      <c r="D78" s="9" t="s">
        <v>210</v>
      </c>
      <c r="E78" s="9" t="s">
        <v>184</v>
      </c>
      <c r="F78" s="9" t="s">
        <v>1093</v>
      </c>
    </row>
    <row r="79" spans="1:6">
      <c r="A79" s="10" t="s">
        <v>1167</v>
      </c>
      <c r="B79" s="9" t="s">
        <v>134</v>
      </c>
      <c r="C79" s="9">
        <v>74</v>
      </c>
      <c r="D79" s="9" t="s">
        <v>314</v>
      </c>
      <c r="E79" s="9" t="s">
        <v>184</v>
      </c>
      <c r="F79" s="9" t="s">
        <v>1095</v>
      </c>
    </row>
    <row r="80" spans="1:6">
      <c r="A80" s="10" t="s">
        <v>1168</v>
      </c>
      <c r="B80" s="9" t="s">
        <v>134</v>
      </c>
      <c r="C80" s="9">
        <v>75</v>
      </c>
      <c r="D80" s="9" t="s">
        <v>374</v>
      </c>
      <c r="E80" s="9" t="s">
        <v>184</v>
      </c>
      <c r="F80" s="9" t="s">
        <v>1095</v>
      </c>
    </row>
    <row r="81" spans="1:6">
      <c r="A81" s="10" t="s">
        <v>1169</v>
      </c>
      <c r="B81" s="9" t="s">
        <v>134</v>
      </c>
      <c r="C81" s="9">
        <v>76</v>
      </c>
      <c r="D81" s="9" t="s">
        <v>242</v>
      </c>
      <c r="E81" s="9" t="s">
        <v>184</v>
      </c>
      <c r="F81" s="9" t="s">
        <v>1093</v>
      </c>
    </row>
    <row r="82" spans="1:6">
      <c r="A82" s="10" t="s">
        <v>1170</v>
      </c>
      <c r="B82" s="9" t="s">
        <v>134</v>
      </c>
      <c r="C82" s="9">
        <v>77</v>
      </c>
      <c r="D82" s="9" t="s">
        <v>231</v>
      </c>
      <c r="E82" s="9" t="s">
        <v>184</v>
      </c>
      <c r="F82" s="9" t="s">
        <v>1093</v>
      </c>
    </row>
    <row r="83" spans="1:6">
      <c r="A83" s="10" t="s">
        <v>1171</v>
      </c>
      <c r="B83" s="9" t="s">
        <v>134</v>
      </c>
      <c r="C83" s="9">
        <v>78</v>
      </c>
      <c r="D83" s="9" t="s">
        <v>207</v>
      </c>
      <c r="E83" s="9" t="s">
        <v>184</v>
      </c>
      <c r="F83" s="9" t="s">
        <v>1093</v>
      </c>
    </row>
    <row r="84" spans="1:6">
      <c r="A84" s="10" t="s">
        <v>1172</v>
      </c>
      <c r="B84" s="9" t="s">
        <v>134</v>
      </c>
      <c r="C84" s="9">
        <v>79</v>
      </c>
      <c r="D84" s="9" t="s">
        <v>291</v>
      </c>
      <c r="E84" s="9" t="s">
        <v>184</v>
      </c>
      <c r="F84" s="9" t="s">
        <v>1093</v>
      </c>
    </row>
    <row r="85" spans="1:6">
      <c r="A85" s="10" t="s">
        <v>1173</v>
      </c>
      <c r="B85" s="9" t="s">
        <v>134</v>
      </c>
      <c r="C85" s="9">
        <v>80</v>
      </c>
      <c r="D85" s="9" t="s">
        <v>284</v>
      </c>
      <c r="E85" s="9" t="s">
        <v>184</v>
      </c>
      <c r="F85" s="9" t="s">
        <v>1095</v>
      </c>
    </row>
    <row r="86" spans="1:6">
      <c r="A86" s="10" t="s">
        <v>1174</v>
      </c>
      <c r="B86" s="9" t="s">
        <v>134</v>
      </c>
      <c r="C86" s="9">
        <v>81</v>
      </c>
      <c r="D86" s="9" t="s">
        <v>236</v>
      </c>
      <c r="E86" s="9" t="s">
        <v>184</v>
      </c>
      <c r="F86" s="9" t="s">
        <v>1095</v>
      </c>
    </row>
    <row r="87" spans="1:6">
      <c r="A87" s="10" t="s">
        <v>1175</v>
      </c>
      <c r="B87" s="9" t="s">
        <v>134</v>
      </c>
      <c r="C87" s="9">
        <v>82</v>
      </c>
      <c r="D87" s="9" t="s">
        <v>269</v>
      </c>
      <c r="E87" s="9" t="s">
        <v>184</v>
      </c>
      <c r="F87" s="9" t="s">
        <v>1095</v>
      </c>
    </row>
    <row r="88" spans="1:6">
      <c r="A88" s="10" t="s">
        <v>1176</v>
      </c>
      <c r="B88" s="9" t="s">
        <v>134</v>
      </c>
      <c r="C88" s="9">
        <v>83</v>
      </c>
      <c r="D88" s="9" t="s">
        <v>237</v>
      </c>
      <c r="E88" s="9" t="s">
        <v>184</v>
      </c>
      <c r="F88" s="9" t="s">
        <v>1095</v>
      </c>
    </row>
    <row r="89" spans="1:6">
      <c r="A89" s="10" t="s">
        <v>1177</v>
      </c>
      <c r="B89" s="9" t="s">
        <v>134</v>
      </c>
      <c r="C89" s="9">
        <v>84</v>
      </c>
      <c r="D89" s="9" t="s">
        <v>265</v>
      </c>
      <c r="E89" s="9" t="s">
        <v>184</v>
      </c>
      <c r="F89" s="9" t="s">
        <v>1095</v>
      </c>
    </row>
    <row r="90" spans="1:6">
      <c r="A90" s="10" t="s">
        <v>1178</v>
      </c>
      <c r="B90" s="9" t="s">
        <v>134</v>
      </c>
      <c r="C90" s="9">
        <v>85</v>
      </c>
      <c r="D90" s="9" t="s">
        <v>239</v>
      </c>
      <c r="E90" s="9" t="s">
        <v>184</v>
      </c>
      <c r="F90" s="9" t="s">
        <v>1095</v>
      </c>
    </row>
    <row r="91" spans="1:6">
      <c r="A91" s="10" t="s">
        <v>1179</v>
      </c>
      <c r="B91" s="9" t="s">
        <v>134</v>
      </c>
      <c r="C91" s="9">
        <v>86</v>
      </c>
      <c r="D91" s="9" t="s">
        <v>213</v>
      </c>
      <c r="E91" s="9" t="s">
        <v>184</v>
      </c>
      <c r="F91" s="9" t="s">
        <v>1095</v>
      </c>
    </row>
    <row r="92" spans="1:6">
      <c r="A92" s="10" t="s">
        <v>1180</v>
      </c>
      <c r="B92" s="9" t="s">
        <v>134</v>
      </c>
      <c r="C92" s="9">
        <v>87</v>
      </c>
      <c r="D92" s="9" t="s">
        <v>224</v>
      </c>
      <c r="E92" s="9" t="s">
        <v>185</v>
      </c>
      <c r="F92" s="9" t="s">
        <v>1095</v>
      </c>
    </row>
    <row r="93" spans="1:6">
      <c r="A93" s="10" t="s">
        <v>1181</v>
      </c>
      <c r="B93" s="9" t="s">
        <v>134</v>
      </c>
      <c r="C93" s="9">
        <v>88</v>
      </c>
      <c r="D93" s="9" t="s">
        <v>248</v>
      </c>
      <c r="E93" s="9" t="s">
        <v>185</v>
      </c>
      <c r="F93" s="9" t="s">
        <v>1095</v>
      </c>
    </row>
    <row r="94" spans="1:6">
      <c r="A94" s="10" t="s">
        <v>1182</v>
      </c>
      <c r="B94" s="9" t="s">
        <v>134</v>
      </c>
      <c r="C94" s="9">
        <v>89</v>
      </c>
      <c r="D94" s="9" t="s">
        <v>244</v>
      </c>
      <c r="E94" s="9" t="s">
        <v>185</v>
      </c>
      <c r="F94" s="9" t="s">
        <v>1095</v>
      </c>
    </row>
    <row r="95" spans="1:6">
      <c r="A95" s="10" t="s">
        <v>1183</v>
      </c>
      <c r="B95" s="9" t="s">
        <v>134</v>
      </c>
      <c r="C95" s="9">
        <v>90</v>
      </c>
      <c r="D95" s="9" t="s">
        <v>276</v>
      </c>
      <c r="E95" s="9" t="s">
        <v>185</v>
      </c>
      <c r="F95" s="9" t="s">
        <v>1095</v>
      </c>
    </row>
    <row r="96" spans="1:6">
      <c r="A96" s="10" t="s">
        <v>1184</v>
      </c>
      <c r="B96" s="9" t="s">
        <v>134</v>
      </c>
      <c r="C96" s="9">
        <v>91</v>
      </c>
      <c r="D96" s="9" t="s">
        <v>296</v>
      </c>
      <c r="E96" s="9" t="s">
        <v>185</v>
      </c>
      <c r="F96" s="9" t="s">
        <v>1095</v>
      </c>
    </row>
    <row r="97" spans="1:6">
      <c r="A97" s="10" t="s">
        <v>1185</v>
      </c>
      <c r="B97" s="9" t="s">
        <v>134</v>
      </c>
      <c r="C97" s="9">
        <v>92</v>
      </c>
      <c r="D97" s="9" t="s">
        <v>261</v>
      </c>
      <c r="E97" s="9" t="s">
        <v>185</v>
      </c>
      <c r="F97" s="9" t="s">
        <v>1095</v>
      </c>
    </row>
    <row r="98" spans="1:6">
      <c r="A98" s="10" t="s">
        <v>1186</v>
      </c>
      <c r="B98" s="9" t="s">
        <v>134</v>
      </c>
      <c r="C98" s="9">
        <v>93</v>
      </c>
      <c r="D98" s="9" t="s">
        <v>253</v>
      </c>
      <c r="E98" s="9" t="s">
        <v>185</v>
      </c>
      <c r="F98" s="9" t="s">
        <v>1095</v>
      </c>
    </row>
    <row r="99" spans="1:6">
      <c r="A99" s="10" t="s">
        <v>1187</v>
      </c>
      <c r="B99" s="9" t="s">
        <v>134</v>
      </c>
      <c r="C99" s="9">
        <v>94</v>
      </c>
      <c r="D99" s="9" t="s">
        <v>238</v>
      </c>
      <c r="E99" s="9" t="s">
        <v>185</v>
      </c>
      <c r="F99" s="9" t="s">
        <v>1095</v>
      </c>
    </row>
    <row r="100" spans="1:6">
      <c r="A100" s="10" t="s">
        <v>1188</v>
      </c>
      <c r="B100" s="9" t="s">
        <v>134</v>
      </c>
      <c r="C100" s="9">
        <v>95</v>
      </c>
      <c r="D100" s="9" t="s">
        <v>263</v>
      </c>
      <c r="E100" s="9" t="s">
        <v>185</v>
      </c>
      <c r="F100" s="9" t="s">
        <v>1095</v>
      </c>
    </row>
    <row r="101" spans="1:6">
      <c r="A101" s="10" t="s">
        <v>1189</v>
      </c>
      <c r="B101" s="9" t="s">
        <v>134</v>
      </c>
      <c r="C101" s="9">
        <v>96</v>
      </c>
      <c r="D101" s="9" t="s">
        <v>285</v>
      </c>
      <c r="E101" s="9" t="s">
        <v>185</v>
      </c>
      <c r="F101" s="9" t="s">
        <v>1095</v>
      </c>
    </row>
    <row r="102" spans="1:6">
      <c r="A102" s="10" t="s">
        <v>1190</v>
      </c>
      <c r="B102" s="9" t="s">
        <v>134</v>
      </c>
      <c r="C102" s="9">
        <v>97</v>
      </c>
      <c r="D102" s="9" t="s">
        <v>229</v>
      </c>
      <c r="E102" s="9" t="s">
        <v>185</v>
      </c>
      <c r="F102" s="9" t="s">
        <v>1095</v>
      </c>
    </row>
    <row r="103" spans="1:6">
      <c r="A103" s="10" t="s">
        <v>1191</v>
      </c>
      <c r="B103" s="9" t="s">
        <v>134</v>
      </c>
      <c r="C103" s="9">
        <v>98</v>
      </c>
      <c r="D103" s="9" t="s">
        <v>357</v>
      </c>
      <c r="E103" s="9" t="s">
        <v>185</v>
      </c>
      <c r="F103" s="9" t="s">
        <v>1095</v>
      </c>
    </row>
    <row r="104" spans="1:6">
      <c r="A104" s="10" t="s">
        <v>1192</v>
      </c>
      <c r="B104" s="9" t="s">
        <v>134</v>
      </c>
      <c r="C104" s="9">
        <v>99</v>
      </c>
      <c r="D104" s="9" t="s">
        <v>251</v>
      </c>
      <c r="E104" s="9" t="s">
        <v>185</v>
      </c>
      <c r="F104" s="9" t="s">
        <v>1095</v>
      </c>
    </row>
    <row r="105" spans="1:6">
      <c r="A105" s="10" t="s">
        <v>1193</v>
      </c>
      <c r="B105" s="9" t="s">
        <v>134</v>
      </c>
      <c r="C105" s="9">
        <v>100</v>
      </c>
      <c r="D105" s="9" t="s">
        <v>247</v>
      </c>
      <c r="E105" s="9" t="s">
        <v>185</v>
      </c>
      <c r="F105" s="9" t="s">
        <v>1095</v>
      </c>
    </row>
    <row r="106" spans="1:6">
      <c r="A106" s="10" t="s">
        <v>1194</v>
      </c>
      <c r="B106" s="9" t="s">
        <v>134</v>
      </c>
      <c r="C106" s="9">
        <v>101</v>
      </c>
      <c r="D106" s="9" t="s">
        <v>290</v>
      </c>
      <c r="E106" s="9" t="s">
        <v>185</v>
      </c>
      <c r="F106" s="9" t="s">
        <v>1095</v>
      </c>
    </row>
    <row r="107" spans="1:6">
      <c r="A107" s="10" t="s">
        <v>1195</v>
      </c>
      <c r="B107" s="9" t="s">
        <v>134</v>
      </c>
      <c r="C107" s="9">
        <v>102</v>
      </c>
      <c r="D107" s="9" t="s">
        <v>256</v>
      </c>
      <c r="E107" s="9" t="s">
        <v>185</v>
      </c>
      <c r="F107" s="9" t="s">
        <v>1095</v>
      </c>
    </row>
    <row r="108" spans="1:6">
      <c r="A108" s="10" t="s">
        <v>1196</v>
      </c>
      <c r="B108" s="9" t="s">
        <v>134</v>
      </c>
      <c r="C108" s="9">
        <v>103</v>
      </c>
      <c r="D108" s="9" t="s">
        <v>234</v>
      </c>
      <c r="E108" s="9" t="s">
        <v>185</v>
      </c>
      <c r="F108" s="9" t="s">
        <v>1095</v>
      </c>
    </row>
    <row r="109" spans="1:6">
      <c r="A109" s="10" t="s">
        <v>1197</v>
      </c>
      <c r="B109" s="9" t="s">
        <v>134</v>
      </c>
      <c r="C109" s="9">
        <v>104</v>
      </c>
      <c r="D109" s="9" t="s">
        <v>255</v>
      </c>
      <c r="E109" s="9" t="s">
        <v>185</v>
      </c>
      <c r="F109" s="9" t="s">
        <v>1095</v>
      </c>
    </row>
    <row r="110" spans="1:6">
      <c r="A110" s="10" t="s">
        <v>1198</v>
      </c>
      <c r="B110" s="9" t="s">
        <v>134</v>
      </c>
      <c r="C110" s="9">
        <v>105</v>
      </c>
      <c r="D110" s="9" t="s">
        <v>200</v>
      </c>
      <c r="E110" s="9" t="s">
        <v>185</v>
      </c>
      <c r="F110" s="9" t="s">
        <v>1095</v>
      </c>
    </row>
    <row r="111" spans="1:6">
      <c r="A111" s="10" t="s">
        <v>1199</v>
      </c>
      <c r="B111" s="9" t="s">
        <v>134</v>
      </c>
      <c r="C111" s="9">
        <v>106</v>
      </c>
      <c r="D111" s="9" t="s">
        <v>330</v>
      </c>
      <c r="E111" s="9" t="s">
        <v>192</v>
      </c>
      <c r="F111" s="9" t="s">
        <v>1095</v>
      </c>
    </row>
    <row r="112" spans="1:6">
      <c r="A112" s="10" t="s">
        <v>1200</v>
      </c>
      <c r="B112" s="9" t="s">
        <v>134</v>
      </c>
      <c r="C112" s="9">
        <v>107</v>
      </c>
      <c r="D112" s="9" t="s">
        <v>310</v>
      </c>
      <c r="E112" s="9" t="s">
        <v>192</v>
      </c>
      <c r="F112" s="9" t="s">
        <v>1095</v>
      </c>
    </row>
    <row r="113" spans="1:6">
      <c r="A113" s="10" t="s">
        <v>1201</v>
      </c>
      <c r="B113" s="9" t="s">
        <v>134</v>
      </c>
      <c r="C113" s="9">
        <v>108</v>
      </c>
      <c r="D113" s="9" t="s">
        <v>282</v>
      </c>
      <c r="E113" s="9" t="s">
        <v>192</v>
      </c>
      <c r="F113" s="9" t="s">
        <v>1095</v>
      </c>
    </row>
    <row r="114" spans="1:6">
      <c r="A114" s="10" t="s">
        <v>1202</v>
      </c>
      <c r="B114" s="9" t="s">
        <v>134</v>
      </c>
      <c r="C114" s="9">
        <v>109</v>
      </c>
      <c r="D114" s="9" t="s">
        <v>318</v>
      </c>
      <c r="E114" s="9" t="s">
        <v>192</v>
      </c>
      <c r="F114" s="9" t="s">
        <v>1095</v>
      </c>
    </row>
    <row r="115" spans="1:6">
      <c r="A115" s="10" t="s">
        <v>1203</v>
      </c>
      <c r="B115" s="9" t="s">
        <v>134</v>
      </c>
      <c r="C115" s="9">
        <v>110</v>
      </c>
      <c r="D115" s="9" t="s">
        <v>327</v>
      </c>
      <c r="E115" s="9" t="s">
        <v>192</v>
      </c>
      <c r="F115" s="9" t="s">
        <v>1095</v>
      </c>
    </row>
    <row r="116" spans="1:6">
      <c r="A116" s="10" t="s">
        <v>1204</v>
      </c>
      <c r="B116" s="9" t="s">
        <v>134</v>
      </c>
      <c r="C116" s="9">
        <v>111</v>
      </c>
      <c r="D116" s="9" t="s">
        <v>270</v>
      </c>
      <c r="E116" s="9" t="s">
        <v>192</v>
      </c>
      <c r="F116" s="9" t="s">
        <v>1095</v>
      </c>
    </row>
    <row r="117" spans="1:6">
      <c r="A117" s="10" t="s">
        <v>1205</v>
      </c>
      <c r="B117" s="9" t="s">
        <v>134</v>
      </c>
      <c r="C117" s="9">
        <v>112</v>
      </c>
      <c r="D117" s="9" t="s">
        <v>305</v>
      </c>
      <c r="E117" s="9" t="s">
        <v>192</v>
      </c>
      <c r="F117" s="9" t="s">
        <v>1095</v>
      </c>
    </row>
    <row r="118" spans="1:6">
      <c r="A118" s="10" t="s">
        <v>1206</v>
      </c>
      <c r="B118" s="9" t="s">
        <v>134</v>
      </c>
      <c r="C118" s="9">
        <v>113</v>
      </c>
      <c r="D118" s="9" t="s">
        <v>341</v>
      </c>
      <c r="E118" s="9" t="s">
        <v>196</v>
      </c>
      <c r="F118" s="9" t="s">
        <v>1095</v>
      </c>
    </row>
    <row r="119" spans="1:6">
      <c r="A119" s="10" t="s">
        <v>1207</v>
      </c>
      <c r="B119" s="9" t="s">
        <v>134</v>
      </c>
      <c r="C119" s="9">
        <v>114</v>
      </c>
      <c r="D119" s="9" t="s">
        <v>340</v>
      </c>
      <c r="E119" s="9" t="s">
        <v>196</v>
      </c>
      <c r="F119" s="9" t="s">
        <v>1095</v>
      </c>
    </row>
    <row r="120" spans="1:6">
      <c r="A120" s="10" t="s">
        <v>1208</v>
      </c>
      <c r="B120" s="9" t="s">
        <v>134</v>
      </c>
      <c r="C120" s="9">
        <v>115</v>
      </c>
      <c r="D120" s="9" t="s">
        <v>347</v>
      </c>
      <c r="E120" s="9" t="s">
        <v>196</v>
      </c>
      <c r="F120" s="9" t="s">
        <v>1095</v>
      </c>
    </row>
    <row r="121" spans="1:6">
      <c r="A121" s="10" t="s">
        <v>1209</v>
      </c>
      <c r="B121" s="9" t="s">
        <v>134</v>
      </c>
      <c r="C121" s="9">
        <v>116</v>
      </c>
      <c r="D121" s="9" t="s">
        <v>292</v>
      </c>
      <c r="E121" s="9" t="s">
        <v>196</v>
      </c>
      <c r="F121" s="9" t="s">
        <v>1095</v>
      </c>
    </row>
    <row r="122" spans="1:6">
      <c r="A122" s="10" t="s">
        <v>1210</v>
      </c>
      <c r="B122" s="9" t="s">
        <v>134</v>
      </c>
      <c r="C122" s="9">
        <v>117</v>
      </c>
      <c r="D122" s="9" t="s">
        <v>275</v>
      </c>
      <c r="E122" s="9" t="s">
        <v>196</v>
      </c>
      <c r="F122" s="9" t="s">
        <v>1095</v>
      </c>
    </row>
    <row r="123" spans="1:6">
      <c r="A123" s="10" t="s">
        <v>1211</v>
      </c>
      <c r="B123" s="9" t="s">
        <v>134</v>
      </c>
      <c r="C123" s="9">
        <v>118</v>
      </c>
      <c r="D123" s="9" t="s">
        <v>371</v>
      </c>
      <c r="E123" s="9" t="s">
        <v>196</v>
      </c>
      <c r="F123" s="9" t="s">
        <v>1095</v>
      </c>
    </row>
    <row r="124" spans="1:6">
      <c r="A124" s="10" t="s">
        <v>1212</v>
      </c>
      <c r="B124" s="9" t="s">
        <v>134</v>
      </c>
      <c r="C124" s="9">
        <v>119</v>
      </c>
      <c r="D124" s="9" t="s">
        <v>372</v>
      </c>
      <c r="E124" s="9" t="s">
        <v>196</v>
      </c>
      <c r="F124" s="9" t="s">
        <v>1095</v>
      </c>
    </row>
    <row r="125" spans="1:6">
      <c r="A125" s="10" t="s">
        <v>1213</v>
      </c>
      <c r="B125" s="9" t="s">
        <v>134</v>
      </c>
      <c r="C125" s="9">
        <v>120</v>
      </c>
      <c r="D125" s="9" t="s">
        <v>373</v>
      </c>
      <c r="E125" s="9" t="s">
        <v>196</v>
      </c>
      <c r="F125" s="9" t="s">
        <v>1095</v>
      </c>
    </row>
    <row r="126" spans="1:6">
      <c r="A126" s="10" t="s">
        <v>1214</v>
      </c>
      <c r="B126" s="9" t="s">
        <v>134</v>
      </c>
      <c r="C126" s="9">
        <v>121</v>
      </c>
      <c r="D126" s="9" t="s">
        <v>326</v>
      </c>
      <c r="E126" s="9" t="s">
        <v>196</v>
      </c>
      <c r="F126" s="9" t="s">
        <v>1095</v>
      </c>
    </row>
    <row r="127" spans="1:6">
      <c r="A127" s="10" t="s">
        <v>1215</v>
      </c>
      <c r="B127" s="9" t="s">
        <v>134</v>
      </c>
      <c r="C127" s="9">
        <v>122</v>
      </c>
      <c r="D127" s="9" t="s">
        <v>254</v>
      </c>
      <c r="E127" s="9" t="s">
        <v>186</v>
      </c>
      <c r="F127" s="9" t="s">
        <v>1101</v>
      </c>
    </row>
    <row r="128" spans="1:6">
      <c r="A128" s="10" t="s">
        <v>1216</v>
      </c>
      <c r="B128" s="9" t="s">
        <v>134</v>
      </c>
      <c r="C128" s="9">
        <v>123</v>
      </c>
      <c r="D128" s="9" t="s">
        <v>287</v>
      </c>
      <c r="E128" s="9" t="s">
        <v>186</v>
      </c>
      <c r="F128" s="9" t="s">
        <v>1101</v>
      </c>
    </row>
    <row r="129" spans="1:6">
      <c r="A129" s="10" t="s">
        <v>1217</v>
      </c>
      <c r="B129" s="9" t="s">
        <v>134</v>
      </c>
      <c r="C129" s="9">
        <v>124</v>
      </c>
      <c r="D129" s="9" t="s">
        <v>220</v>
      </c>
      <c r="E129" s="9" t="s">
        <v>186</v>
      </c>
      <c r="F129" s="9" t="s">
        <v>1101</v>
      </c>
    </row>
    <row r="130" spans="1:6">
      <c r="A130" s="10" t="s">
        <v>1218</v>
      </c>
      <c r="B130" s="9" t="s">
        <v>134</v>
      </c>
      <c r="C130" s="9">
        <v>125</v>
      </c>
      <c r="D130" s="9" t="s">
        <v>218</v>
      </c>
      <c r="E130" s="9" t="s">
        <v>186</v>
      </c>
      <c r="F130" s="9" t="s">
        <v>1101</v>
      </c>
    </row>
    <row r="131" spans="1:6">
      <c r="A131" s="10" t="s">
        <v>1219</v>
      </c>
      <c r="B131" s="9" t="s">
        <v>134</v>
      </c>
      <c r="C131" s="9">
        <v>126</v>
      </c>
      <c r="D131" s="9" t="s">
        <v>204</v>
      </c>
      <c r="E131" s="9" t="s">
        <v>186</v>
      </c>
      <c r="F131" s="9" t="s">
        <v>1101</v>
      </c>
    </row>
    <row r="132" spans="1:6">
      <c r="A132" s="10" t="s">
        <v>1220</v>
      </c>
      <c r="B132" s="9" t="s">
        <v>134</v>
      </c>
      <c r="C132" s="9">
        <v>127</v>
      </c>
      <c r="D132" s="9" t="s">
        <v>221</v>
      </c>
      <c r="E132" s="9" t="s">
        <v>186</v>
      </c>
      <c r="F132" s="9" t="s">
        <v>1101</v>
      </c>
    </row>
    <row r="133" spans="1:6">
      <c r="A133" s="10" t="s">
        <v>1221</v>
      </c>
      <c r="B133" s="9" t="s">
        <v>134</v>
      </c>
      <c r="C133" s="9">
        <v>128</v>
      </c>
      <c r="D133" s="9" t="s">
        <v>230</v>
      </c>
      <c r="E133" s="9" t="s">
        <v>186</v>
      </c>
      <c r="F133" s="9" t="s">
        <v>1101</v>
      </c>
    </row>
    <row r="134" spans="1:6">
      <c r="A134" s="10" t="s">
        <v>1222</v>
      </c>
      <c r="B134" s="9" t="s">
        <v>134</v>
      </c>
      <c r="C134" s="9">
        <v>129</v>
      </c>
      <c r="D134" s="9" t="s">
        <v>297</v>
      </c>
      <c r="E134" s="9" t="s">
        <v>186</v>
      </c>
      <c r="F134" s="9" t="s">
        <v>1101</v>
      </c>
    </row>
    <row r="135" spans="1:6">
      <c r="A135" s="10" t="s">
        <v>1223</v>
      </c>
      <c r="B135" s="9" t="s">
        <v>134</v>
      </c>
      <c r="C135" s="9">
        <v>130</v>
      </c>
      <c r="D135" s="9" t="s">
        <v>289</v>
      </c>
      <c r="E135" s="9" t="s">
        <v>186</v>
      </c>
      <c r="F135" s="9" t="s">
        <v>1101</v>
      </c>
    </row>
    <row r="136" spans="1:6">
      <c r="A136" s="10" t="s">
        <v>1224</v>
      </c>
      <c r="B136" s="9" t="s">
        <v>134</v>
      </c>
      <c r="C136" s="9">
        <v>131</v>
      </c>
      <c r="D136" s="9" t="s">
        <v>271</v>
      </c>
      <c r="E136" s="9" t="s">
        <v>186</v>
      </c>
      <c r="F136" s="9" t="s">
        <v>1101</v>
      </c>
    </row>
    <row r="137" spans="1:6">
      <c r="A137" s="10" t="s">
        <v>1225</v>
      </c>
      <c r="B137" s="9" t="s">
        <v>134</v>
      </c>
      <c r="C137" s="9">
        <v>132</v>
      </c>
      <c r="D137" s="9" t="s">
        <v>243</v>
      </c>
      <c r="E137" s="9" t="s">
        <v>186</v>
      </c>
      <c r="F137" s="9" t="s">
        <v>1101</v>
      </c>
    </row>
    <row r="138" spans="1:6">
      <c r="A138" s="10" t="s">
        <v>1226</v>
      </c>
      <c r="B138" s="9" t="s">
        <v>134</v>
      </c>
      <c r="C138" s="9">
        <v>133</v>
      </c>
      <c r="D138" s="9" t="s">
        <v>334</v>
      </c>
      <c r="E138" s="9" t="s">
        <v>186</v>
      </c>
      <c r="F138" s="9" t="s">
        <v>1101</v>
      </c>
    </row>
    <row r="139" spans="1:6">
      <c r="A139" s="10" t="s">
        <v>1227</v>
      </c>
      <c r="B139" s="9" t="s">
        <v>134</v>
      </c>
      <c r="C139" s="9">
        <v>134</v>
      </c>
      <c r="D139" s="9" t="s">
        <v>365</v>
      </c>
      <c r="E139" s="9" t="s">
        <v>186</v>
      </c>
      <c r="F139" s="9" t="s">
        <v>1101</v>
      </c>
    </row>
    <row r="140" spans="1:6">
      <c r="A140" s="10" t="s">
        <v>1228</v>
      </c>
      <c r="B140" s="9" t="s">
        <v>134</v>
      </c>
      <c r="C140" s="9">
        <v>135</v>
      </c>
      <c r="D140" s="9" t="s">
        <v>308</v>
      </c>
      <c r="E140" s="9" t="s">
        <v>186</v>
      </c>
      <c r="F140" s="9" t="s">
        <v>1101</v>
      </c>
    </row>
    <row r="141" spans="1:6">
      <c r="A141" s="10" t="s">
        <v>1229</v>
      </c>
      <c r="B141" s="9" t="s">
        <v>134</v>
      </c>
      <c r="C141" s="9">
        <v>136</v>
      </c>
      <c r="D141" s="9" t="s">
        <v>233</v>
      </c>
      <c r="E141" s="9" t="s">
        <v>186</v>
      </c>
      <c r="F141" s="9" t="s">
        <v>1101</v>
      </c>
    </row>
    <row r="142" spans="1:6">
      <c r="A142" s="10" t="s">
        <v>1230</v>
      </c>
      <c r="B142" s="9" t="s">
        <v>134</v>
      </c>
      <c r="C142" s="9">
        <v>137</v>
      </c>
      <c r="D142" s="9" t="s">
        <v>322</v>
      </c>
      <c r="E142" s="9" t="s">
        <v>191</v>
      </c>
      <c r="F142" s="9" t="s">
        <v>1093</v>
      </c>
    </row>
    <row r="143" spans="1:6">
      <c r="A143" s="10" t="s">
        <v>1231</v>
      </c>
      <c r="B143" s="9" t="s">
        <v>134</v>
      </c>
      <c r="C143" s="9">
        <v>138</v>
      </c>
      <c r="D143" s="9" t="s">
        <v>286</v>
      </c>
      <c r="E143" s="9" t="s">
        <v>191</v>
      </c>
      <c r="F143" s="9" t="s">
        <v>1093</v>
      </c>
    </row>
    <row r="144" spans="1:6">
      <c r="A144" s="10" t="s">
        <v>1232</v>
      </c>
      <c r="B144" s="9" t="s">
        <v>134</v>
      </c>
      <c r="C144" s="9">
        <v>139</v>
      </c>
      <c r="D144" s="9" t="s">
        <v>366</v>
      </c>
      <c r="E144" s="9" t="s">
        <v>191</v>
      </c>
      <c r="F144" s="9" t="s">
        <v>1093</v>
      </c>
    </row>
    <row r="145" spans="1:6">
      <c r="A145" s="10" t="s">
        <v>1233</v>
      </c>
      <c r="B145" s="9" t="s">
        <v>134</v>
      </c>
      <c r="C145" s="9">
        <v>140</v>
      </c>
      <c r="D145" s="9" t="s">
        <v>280</v>
      </c>
      <c r="E145" s="9" t="s">
        <v>191</v>
      </c>
      <c r="F145" s="9" t="s">
        <v>1093</v>
      </c>
    </row>
    <row r="146" spans="1:6">
      <c r="A146" s="10" t="s">
        <v>1234</v>
      </c>
      <c r="B146" s="9" t="s">
        <v>134</v>
      </c>
      <c r="C146" s="9">
        <v>141</v>
      </c>
      <c r="D146" s="9" t="s">
        <v>277</v>
      </c>
      <c r="E146" s="9" t="s">
        <v>191</v>
      </c>
      <c r="F146" s="9" t="s">
        <v>1093</v>
      </c>
    </row>
    <row r="147" spans="1:6">
      <c r="A147" s="10" t="s">
        <v>1235</v>
      </c>
      <c r="B147" s="9" t="s">
        <v>134</v>
      </c>
      <c r="C147" s="9">
        <v>142</v>
      </c>
      <c r="D147" s="9" t="s">
        <v>257</v>
      </c>
      <c r="E147" s="9" t="s">
        <v>191</v>
      </c>
      <c r="F147" s="9" t="s">
        <v>1093</v>
      </c>
    </row>
    <row r="148" spans="1:6">
      <c r="A148" s="10" t="s">
        <v>1236</v>
      </c>
      <c r="B148" s="9" t="s">
        <v>134</v>
      </c>
      <c r="C148" s="9">
        <v>143</v>
      </c>
      <c r="D148" s="9" t="s">
        <v>274</v>
      </c>
      <c r="E148" s="9" t="s">
        <v>191</v>
      </c>
      <c r="F148" s="9" t="s">
        <v>1093</v>
      </c>
    </row>
    <row r="149" spans="1:6">
      <c r="A149" s="10" t="s">
        <v>1237</v>
      </c>
      <c r="B149" s="9" t="s">
        <v>134</v>
      </c>
      <c r="C149" s="9">
        <v>144</v>
      </c>
      <c r="D149" s="9" t="s">
        <v>323</v>
      </c>
      <c r="E149" s="9" t="s">
        <v>195</v>
      </c>
      <c r="F149" s="9" t="s">
        <v>1093</v>
      </c>
    </row>
    <row r="150" spans="1:6">
      <c r="A150" s="10" t="s">
        <v>1238</v>
      </c>
      <c r="B150" s="9" t="s">
        <v>134</v>
      </c>
      <c r="C150" s="9">
        <v>145</v>
      </c>
      <c r="D150" s="9" t="s">
        <v>332</v>
      </c>
      <c r="E150" s="9" t="s">
        <v>195</v>
      </c>
      <c r="F150" s="9" t="s">
        <v>1093</v>
      </c>
    </row>
    <row r="151" spans="1:6">
      <c r="A151" s="10" t="s">
        <v>1239</v>
      </c>
      <c r="B151" s="9" t="s">
        <v>134</v>
      </c>
      <c r="C151" s="9">
        <v>146</v>
      </c>
      <c r="D151" s="9" t="s">
        <v>333</v>
      </c>
      <c r="E151" s="9" t="s">
        <v>195</v>
      </c>
      <c r="F151" s="9" t="s">
        <v>1093</v>
      </c>
    </row>
    <row r="152" spans="1:6">
      <c r="A152" s="10" t="s">
        <v>1240</v>
      </c>
      <c r="B152" s="9" t="s">
        <v>134</v>
      </c>
      <c r="C152" s="9">
        <v>147</v>
      </c>
      <c r="D152" s="9" t="s">
        <v>343</v>
      </c>
      <c r="E152" s="9" t="s">
        <v>195</v>
      </c>
      <c r="F152" s="9" t="s">
        <v>1093</v>
      </c>
    </row>
    <row r="153" spans="1:6">
      <c r="A153" s="10" t="s">
        <v>1241</v>
      </c>
      <c r="B153" s="9" t="s">
        <v>134</v>
      </c>
      <c r="C153" s="9">
        <v>148</v>
      </c>
      <c r="D153" s="9" t="s">
        <v>350</v>
      </c>
      <c r="E153" s="9" t="s">
        <v>195</v>
      </c>
      <c r="F153" s="9" t="s">
        <v>1093</v>
      </c>
    </row>
    <row r="154" spans="1:6">
      <c r="A154" s="10" t="s">
        <v>1242</v>
      </c>
      <c r="B154" s="9" t="s">
        <v>134</v>
      </c>
      <c r="C154" s="9">
        <v>149</v>
      </c>
      <c r="D154" s="9" t="s">
        <v>363</v>
      </c>
      <c r="E154" s="9" t="s">
        <v>195</v>
      </c>
      <c r="F154" s="9" t="s">
        <v>1093</v>
      </c>
    </row>
    <row r="155" spans="1:6">
      <c r="A155" s="10" t="s">
        <v>1243</v>
      </c>
      <c r="B155" s="9" t="s">
        <v>134</v>
      </c>
      <c r="C155" s="9">
        <v>150</v>
      </c>
      <c r="D155" s="9" t="s">
        <v>328</v>
      </c>
      <c r="E155" s="9" t="s">
        <v>195</v>
      </c>
      <c r="F155" s="9" t="s">
        <v>1093</v>
      </c>
    </row>
    <row r="156" spans="1:6">
      <c r="A156" s="10" t="s">
        <v>1244</v>
      </c>
      <c r="B156" s="9" t="s">
        <v>134</v>
      </c>
      <c r="C156" s="9">
        <v>151</v>
      </c>
      <c r="D156" s="9" t="s">
        <v>201</v>
      </c>
      <c r="E156" s="9" t="s">
        <v>183</v>
      </c>
      <c r="F156" s="9" t="s">
        <v>1099</v>
      </c>
    </row>
    <row r="157" spans="1:6">
      <c r="A157" s="10" t="s">
        <v>1245</v>
      </c>
      <c r="B157" s="9" t="s">
        <v>134</v>
      </c>
      <c r="C157" s="9">
        <v>152</v>
      </c>
      <c r="D157" s="9" t="s">
        <v>240</v>
      </c>
      <c r="E157" s="9" t="s">
        <v>183</v>
      </c>
      <c r="F157" s="9" t="s">
        <v>1099</v>
      </c>
    </row>
    <row r="158" spans="1:6">
      <c r="A158" s="10" t="s">
        <v>1246</v>
      </c>
      <c r="B158" s="9" t="s">
        <v>134</v>
      </c>
      <c r="C158" s="9">
        <v>153</v>
      </c>
      <c r="D158" s="9" t="s">
        <v>225</v>
      </c>
      <c r="E158" s="9" t="s">
        <v>183</v>
      </c>
      <c r="F158" s="9" t="s">
        <v>1099</v>
      </c>
    </row>
    <row r="159" spans="1:6">
      <c r="A159" s="10" t="s">
        <v>1247</v>
      </c>
      <c r="B159" s="9" t="s">
        <v>134</v>
      </c>
      <c r="C159" s="9">
        <v>154</v>
      </c>
      <c r="D159" s="9" t="s">
        <v>235</v>
      </c>
      <c r="E159" s="9" t="s">
        <v>183</v>
      </c>
      <c r="F159" s="9" t="s">
        <v>1099</v>
      </c>
    </row>
    <row r="160" spans="1:6">
      <c r="A160" s="10" t="s">
        <v>1248</v>
      </c>
      <c r="B160" s="9" t="s">
        <v>134</v>
      </c>
      <c r="C160" s="9">
        <v>155</v>
      </c>
      <c r="D160" s="9" t="s">
        <v>266</v>
      </c>
      <c r="E160" s="9" t="s">
        <v>183</v>
      </c>
      <c r="F160" s="9" t="s">
        <v>1099</v>
      </c>
    </row>
    <row r="161" spans="1:6">
      <c r="A161" s="10" t="s">
        <v>1249</v>
      </c>
      <c r="B161" s="9" t="s">
        <v>134</v>
      </c>
      <c r="C161" s="9">
        <v>156</v>
      </c>
      <c r="D161" s="9" t="s">
        <v>226</v>
      </c>
      <c r="E161" s="9" t="s">
        <v>183</v>
      </c>
      <c r="F161" s="9" t="s">
        <v>1099</v>
      </c>
    </row>
    <row r="162" spans="1:6">
      <c r="A162" s="10" t="s">
        <v>1250</v>
      </c>
      <c r="B162" s="9" t="s">
        <v>134</v>
      </c>
      <c r="C162" s="9">
        <v>157</v>
      </c>
      <c r="D162" s="9" t="s">
        <v>203</v>
      </c>
      <c r="E162" s="9" t="s">
        <v>183</v>
      </c>
      <c r="F162" s="9" t="s">
        <v>1099</v>
      </c>
    </row>
    <row r="163" spans="1:6">
      <c r="A163" s="10" t="s">
        <v>1251</v>
      </c>
      <c r="B163" s="9" t="s">
        <v>134</v>
      </c>
      <c r="C163" s="9">
        <v>158</v>
      </c>
      <c r="D163" s="9" t="s">
        <v>219</v>
      </c>
      <c r="E163" s="9" t="s">
        <v>183</v>
      </c>
      <c r="F163" s="9" t="s">
        <v>1099</v>
      </c>
    </row>
    <row r="164" spans="1:6">
      <c r="A164" s="10" t="s">
        <v>1252</v>
      </c>
      <c r="B164" s="9" t="s">
        <v>134</v>
      </c>
      <c r="C164" s="9">
        <v>159</v>
      </c>
      <c r="D164" s="9" t="s">
        <v>206</v>
      </c>
      <c r="E164" s="9" t="s">
        <v>183</v>
      </c>
      <c r="F164" s="9" t="s">
        <v>1099</v>
      </c>
    </row>
    <row r="165" spans="1:6">
      <c r="A165" s="10" t="s">
        <v>1253</v>
      </c>
      <c r="B165" s="9" t="s">
        <v>134</v>
      </c>
      <c r="C165" s="9">
        <v>160</v>
      </c>
      <c r="D165" s="9" t="s">
        <v>232</v>
      </c>
      <c r="E165" s="9" t="s">
        <v>183</v>
      </c>
      <c r="F165" s="9" t="s">
        <v>1099</v>
      </c>
    </row>
    <row r="166" spans="1:6">
      <c r="A166" s="10" t="s">
        <v>1254</v>
      </c>
      <c r="B166" s="9" t="s">
        <v>134</v>
      </c>
      <c r="C166" s="9">
        <v>161</v>
      </c>
      <c r="D166" s="9" t="s">
        <v>307</v>
      </c>
      <c r="E166" s="9" t="s">
        <v>183</v>
      </c>
      <c r="F166" s="9" t="s">
        <v>1099</v>
      </c>
    </row>
    <row r="167" spans="1:6">
      <c r="A167" s="10" t="s">
        <v>1255</v>
      </c>
      <c r="B167" s="9" t="s">
        <v>134</v>
      </c>
      <c r="C167" s="9">
        <v>162</v>
      </c>
      <c r="D167" s="9" t="s">
        <v>202</v>
      </c>
      <c r="E167" s="9" t="s">
        <v>183</v>
      </c>
      <c r="F167" s="9" t="s">
        <v>1099</v>
      </c>
    </row>
    <row r="168" spans="1:6">
      <c r="A168" s="10" t="s">
        <v>1256</v>
      </c>
      <c r="B168" s="9" t="s">
        <v>134</v>
      </c>
      <c r="C168" s="9">
        <v>163</v>
      </c>
      <c r="D168" s="9" t="s">
        <v>260</v>
      </c>
      <c r="E168" s="9" t="s">
        <v>183</v>
      </c>
      <c r="F168" s="9" t="s">
        <v>1099</v>
      </c>
    </row>
    <row r="169" spans="1:6">
      <c r="A169" s="10" t="s">
        <v>1257</v>
      </c>
      <c r="B169" s="9" t="s">
        <v>134</v>
      </c>
      <c r="C169" s="9">
        <v>164</v>
      </c>
      <c r="D169" s="9" t="s">
        <v>245</v>
      </c>
      <c r="E169" s="9" t="s">
        <v>183</v>
      </c>
      <c r="F169" s="9" t="s">
        <v>1099</v>
      </c>
    </row>
    <row r="170" spans="1:6">
      <c r="A170" s="10" t="s">
        <v>1258</v>
      </c>
      <c r="B170" s="9" t="s">
        <v>134</v>
      </c>
      <c r="C170" s="9">
        <v>165</v>
      </c>
      <c r="D170" s="9" t="s">
        <v>264</v>
      </c>
      <c r="E170" s="9" t="s">
        <v>183</v>
      </c>
      <c r="F170" s="9" t="s">
        <v>1099</v>
      </c>
    </row>
    <row r="171" spans="1:6">
      <c r="A171" s="10" t="s">
        <v>1259</v>
      </c>
      <c r="B171" s="9" t="s">
        <v>134</v>
      </c>
      <c r="C171" s="9">
        <v>166</v>
      </c>
      <c r="D171" s="9" t="s">
        <v>268</v>
      </c>
      <c r="E171" s="9" t="s">
        <v>183</v>
      </c>
      <c r="F171" s="9" t="s">
        <v>1099</v>
      </c>
    </row>
    <row r="172" spans="1:6">
      <c r="A172" s="10" t="s">
        <v>1260</v>
      </c>
      <c r="B172" s="9" t="s">
        <v>134</v>
      </c>
      <c r="C172" s="9">
        <v>167</v>
      </c>
      <c r="D172" s="9" t="s">
        <v>337</v>
      </c>
      <c r="E172" s="9" t="s">
        <v>183</v>
      </c>
      <c r="F172" s="9" t="s">
        <v>1099</v>
      </c>
    </row>
    <row r="173" spans="1:6">
      <c r="A173" s="10" t="s">
        <v>1261</v>
      </c>
      <c r="B173" s="9" t="s">
        <v>134</v>
      </c>
      <c r="C173" s="9">
        <v>168</v>
      </c>
      <c r="D173" s="9" t="s">
        <v>249</v>
      </c>
      <c r="E173" s="9" t="s">
        <v>183</v>
      </c>
      <c r="F173" s="9" t="s">
        <v>1099</v>
      </c>
    </row>
    <row r="174" spans="1:6">
      <c r="A174" s="10" t="s">
        <v>1262</v>
      </c>
      <c r="B174" s="9" t="s">
        <v>134</v>
      </c>
      <c r="C174" s="9">
        <v>169</v>
      </c>
      <c r="D174" s="9" t="s">
        <v>367</v>
      </c>
      <c r="E174" s="9" t="s">
        <v>189</v>
      </c>
      <c r="F174" s="9" t="s">
        <v>189</v>
      </c>
    </row>
    <row r="175" spans="1:6">
      <c r="A175" s="10" t="s">
        <v>1263</v>
      </c>
      <c r="B175" s="9" t="s">
        <v>134</v>
      </c>
      <c r="C175" s="9">
        <v>170</v>
      </c>
      <c r="D175" s="9" t="s">
        <v>320</v>
      </c>
      <c r="E175" s="9" t="s">
        <v>189</v>
      </c>
      <c r="F175" s="9" t="s">
        <v>189</v>
      </c>
    </row>
    <row r="176" spans="1:6">
      <c r="A176" s="10" t="s">
        <v>1264</v>
      </c>
      <c r="B176" s="9" t="s">
        <v>134</v>
      </c>
      <c r="C176" s="9">
        <v>171</v>
      </c>
      <c r="D176" s="9" t="s">
        <v>262</v>
      </c>
      <c r="E176" s="9" t="s">
        <v>189</v>
      </c>
      <c r="F176" s="9" t="s">
        <v>189</v>
      </c>
    </row>
    <row r="177" spans="1:6">
      <c r="A177" s="10" t="s">
        <v>1265</v>
      </c>
      <c r="B177" s="9" t="s">
        <v>134</v>
      </c>
      <c r="C177" s="9">
        <v>172</v>
      </c>
      <c r="D177" s="9" t="s">
        <v>211</v>
      </c>
      <c r="E177" s="9" t="s">
        <v>189</v>
      </c>
      <c r="F177" s="9" t="s">
        <v>189</v>
      </c>
    </row>
    <row r="178" spans="1:6">
      <c r="A178" s="10" t="s">
        <v>1266</v>
      </c>
      <c r="B178" s="9" t="s">
        <v>134</v>
      </c>
      <c r="C178" s="9">
        <v>173</v>
      </c>
      <c r="D178" s="9" t="s">
        <v>273</v>
      </c>
      <c r="E178" s="9" t="s">
        <v>189</v>
      </c>
      <c r="F178" s="9" t="s">
        <v>189</v>
      </c>
    </row>
    <row r="179" spans="1:6">
      <c r="A179" s="10" t="s">
        <v>1267</v>
      </c>
      <c r="B179" s="9" t="s">
        <v>134</v>
      </c>
      <c r="C179" s="9">
        <v>174</v>
      </c>
      <c r="D179" s="9" t="s">
        <v>313</v>
      </c>
      <c r="E179" s="9" t="s">
        <v>189</v>
      </c>
      <c r="F179" s="9" t="s">
        <v>189</v>
      </c>
    </row>
    <row r="180" spans="1:6">
      <c r="A180" s="10" t="s">
        <v>1268</v>
      </c>
      <c r="B180" s="9" t="s">
        <v>134</v>
      </c>
      <c r="C180" s="9">
        <v>175</v>
      </c>
      <c r="D180" s="9" t="s">
        <v>345</v>
      </c>
      <c r="E180" s="9" t="s">
        <v>189</v>
      </c>
      <c r="F180" s="9" t="s">
        <v>189</v>
      </c>
    </row>
    <row r="181" spans="1:6">
      <c r="A181" s="10" t="s">
        <v>1269</v>
      </c>
      <c r="B181" s="9" t="s">
        <v>134</v>
      </c>
      <c r="C181" s="9">
        <v>176</v>
      </c>
      <c r="D181" s="9" t="s">
        <v>197</v>
      </c>
      <c r="E181" s="9" t="s">
        <v>187</v>
      </c>
      <c r="F181" s="9" t="s">
        <v>189</v>
      </c>
    </row>
    <row r="182" spans="1:6">
      <c r="A182" s="10" t="s">
        <v>1270</v>
      </c>
      <c r="B182" s="9" t="s">
        <v>134</v>
      </c>
      <c r="C182" s="9">
        <v>177</v>
      </c>
      <c r="D182" s="9" t="s">
        <v>223</v>
      </c>
      <c r="E182" s="9" t="s">
        <v>187</v>
      </c>
      <c r="F182" s="9" t="s">
        <v>189</v>
      </c>
    </row>
    <row r="183" spans="1:6">
      <c r="A183" s="10" t="s">
        <v>1271</v>
      </c>
      <c r="B183" s="9" t="s">
        <v>134</v>
      </c>
      <c r="C183" s="9">
        <v>178</v>
      </c>
      <c r="D183" s="9" t="s">
        <v>283</v>
      </c>
      <c r="E183" s="9" t="s">
        <v>187</v>
      </c>
      <c r="F183" s="9" t="s">
        <v>189</v>
      </c>
    </row>
    <row r="184" spans="1:6">
      <c r="A184" s="10" t="s">
        <v>1272</v>
      </c>
      <c r="B184" s="9" t="s">
        <v>134</v>
      </c>
      <c r="C184" s="9">
        <v>179</v>
      </c>
      <c r="D184" s="9" t="s">
        <v>368</v>
      </c>
      <c r="E184" s="9" t="s">
        <v>187</v>
      </c>
      <c r="F184" s="9" t="s">
        <v>189</v>
      </c>
    </row>
  </sheetData>
  <mergeCells count="2">
    <mergeCell ref="A1:A3"/>
    <mergeCell ref="B1:B3"/>
  </mergeCells>
  <phoneticPr fontId="4"/>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35</vt:i4>
      </vt:variant>
      <vt:variant>
        <vt:lpstr>名前付き一覧</vt:lpstr>
      </vt:variant>
      <vt:variant>
        <vt:i4>65</vt:i4>
      </vt:variant>
    </vt:vector>
  </HeadingPairs>
  <TitlesOfParts>
    <vt:vector size="100" baseType="lpstr">
      <vt:lpstr>作成時の注意事項</vt:lpstr>
      <vt:lpstr>なんばんBOOK</vt:lpstr>
      <vt:lpstr>計算用シート（当年）</vt:lpstr>
      <vt:lpstr>貼_前年計算用シート</vt:lpstr>
      <vt:lpstr>前年順位整理（自動更新）</vt:lpstr>
      <vt:lpstr>グラフ表示用_データ連動</vt:lpstr>
      <vt:lpstr>グラフ表示用_データ連動 (振興局)</vt:lpstr>
      <vt:lpstr>グラフ表示用_データ連動 (市町村)</vt:lpstr>
      <vt:lpstr>ドロップダウンリスト</vt:lpstr>
      <vt:lpstr>貼_耕地面積(全国・e-stat)</vt:lpstr>
      <vt:lpstr>貼_耕地面積(市町村別・e-stat)</vt:lpstr>
      <vt:lpstr>貼_耕地面積(市町村別・公表資料)</vt:lpstr>
      <vt:lpstr>貼_水稲(全国・e-stat)</vt:lpstr>
      <vt:lpstr>貼_水稲(市町村別・e-stat)</vt:lpstr>
      <vt:lpstr>貼_水稲(市町村別・公表資料)</vt:lpstr>
      <vt:lpstr>貼_小麦(全国・e-stat)</vt:lpstr>
      <vt:lpstr>貼_小麦(市町村別・e-stat)</vt:lpstr>
      <vt:lpstr>貼_小麦(市町村別・公表資料)</vt:lpstr>
      <vt:lpstr>貼_秋まき春まき小麦(北海道・e-stat)</vt:lpstr>
      <vt:lpstr>貼_大豆(全国・e-stat)</vt:lpstr>
      <vt:lpstr>貼_大豆(市町村別・e-stat)</vt:lpstr>
      <vt:lpstr>貼_大豆(市町村別・公表資料)</vt:lpstr>
      <vt:lpstr>貼_てんさい(全国・e-stat)</vt:lpstr>
      <vt:lpstr>貼_てんさい(市町村別・e-stat)</vt:lpstr>
      <vt:lpstr>貼_てんさい(市町村別・公表資料)</vt:lpstr>
      <vt:lpstr>貼_そば(全国・e-stat)</vt:lpstr>
      <vt:lpstr>貼_そば(市町村別・e-stat)</vt:lpstr>
      <vt:lpstr>貼_そば(市町村別・公表資料)</vt:lpstr>
      <vt:lpstr>貼_ばれいしょ(全国・e-stat)</vt:lpstr>
      <vt:lpstr>貼_ばれいしょ(市町村別・e-stat)</vt:lpstr>
      <vt:lpstr>貼_ばれいしょ(市町村別・公表資料)</vt:lpstr>
      <vt:lpstr>貼_なたね(全国・e-stat)</vt:lpstr>
      <vt:lpstr>貼_なたね(市町村別・e-stat)</vt:lpstr>
      <vt:lpstr>貼_なたね(市町村別・公表資料)</vt:lpstr>
      <vt:lpstr>市町村振興局拠点対応版</vt:lpstr>
      <vt:lpstr>hanntei</vt:lpstr>
      <vt:lpstr>なんばんBOOK!Print_Area</vt:lpstr>
      <vt:lpstr>'貼_ばれいしょ(全国・e-stat)'!Print_Area</vt:lpstr>
      <vt:lpstr>'貼_耕地面積(市町村別・公表資料)'!Print_Area</vt:lpstr>
      <vt:lpstr>'貼_水稲(市町村別・公表資料)'!Print_Area</vt:lpstr>
      <vt:lpstr>'貼_そば(市町村別・e-stat)'!Print_Titles</vt:lpstr>
      <vt:lpstr>'貼_てんさい(市町村別・e-stat)'!Print_Titles</vt:lpstr>
      <vt:lpstr>'貼_なたね(市町村別・e-stat)'!Print_Titles</vt:lpstr>
      <vt:lpstr>'貼_耕地面積(市町村別・e-stat)'!Print_Titles</vt:lpstr>
      <vt:lpstr>'貼_小麦(市町村別・e-stat)'!Print_Titles</vt:lpstr>
      <vt:lpstr>'貼_水稲(市町村別・e-stat)'!Print_Titles</vt:lpstr>
      <vt:lpstr>'貼_水稲(全国・e-stat)'!Print_Titles</vt:lpstr>
      <vt:lpstr>'貼_大豆(市町村別・e-stat)'!Print_Titles</vt:lpstr>
      <vt:lpstr>グラフ_10a当たり収量_市町村</vt:lpstr>
      <vt:lpstr>グラフ_10a当たり収量_振興局</vt:lpstr>
      <vt:lpstr>グラフ_そば_10a当たり収量</vt:lpstr>
      <vt:lpstr>グラフ_そば_作付面積</vt:lpstr>
      <vt:lpstr>グラフ_そば_収穫量</vt:lpstr>
      <vt:lpstr>グラフ_てんさい_10a当たり収量</vt:lpstr>
      <vt:lpstr>グラフ_てんさい_作付面積</vt:lpstr>
      <vt:lpstr>グラフ_てんさい_収穫量</vt:lpstr>
      <vt:lpstr>グラフ_なたね_10a当たり収量</vt:lpstr>
      <vt:lpstr>グラフ_なたね_作付面積</vt:lpstr>
      <vt:lpstr>グラフ_なたね_収穫量</vt:lpstr>
      <vt:lpstr>グラフ_ばれいしょ_10a当たり収量</vt:lpstr>
      <vt:lpstr>グラフ_ばれいしょ_作付面積</vt:lpstr>
      <vt:lpstr>グラフ_ばれいしょ_収穫量</vt:lpstr>
      <vt:lpstr>グラフ_計_市町村</vt:lpstr>
      <vt:lpstr>グラフ_計_振興局</vt:lpstr>
      <vt:lpstr>グラフ_耕地面積</vt:lpstr>
      <vt:lpstr>グラフ_耕地面積_計</vt:lpstr>
      <vt:lpstr>グラフ_耕地面積_市町村</vt:lpstr>
      <vt:lpstr>グラフ_耕地面積_振興局</vt:lpstr>
      <vt:lpstr>グラフ_耕地面積_田</vt:lpstr>
      <vt:lpstr>グラフ_耕地面積_畑</vt:lpstr>
      <vt:lpstr>グラフ_作付面積_市町村</vt:lpstr>
      <vt:lpstr>グラフ_作付面積_振興局</vt:lpstr>
      <vt:lpstr>グラフ_収穫量_市町村</vt:lpstr>
      <vt:lpstr>グラフ_収穫量_振興局</vt:lpstr>
      <vt:lpstr>グラフ_秋まき小麦_10a当たり収量</vt:lpstr>
      <vt:lpstr>グラフ_秋まき小麦_作付面積</vt:lpstr>
      <vt:lpstr>グラフ_秋まき小麦_収穫量</vt:lpstr>
      <vt:lpstr>グラフ_春まき小麦_10a当たり収量</vt:lpstr>
      <vt:lpstr>グラフ_春まき小麦_作付面積</vt:lpstr>
      <vt:lpstr>グラフ_春まき小麦_収穫量</vt:lpstr>
      <vt:lpstr>グラフ_小麦_10a当たり収量</vt:lpstr>
      <vt:lpstr>グラフ_小麦_作付面積</vt:lpstr>
      <vt:lpstr>グラフ_小麦_収穫量</vt:lpstr>
      <vt:lpstr>グラフ_水稲_10a当たり収量</vt:lpstr>
      <vt:lpstr>グラフ_水稲_作付面積</vt:lpstr>
      <vt:lpstr>グラフ_水稲_収穫量</vt:lpstr>
      <vt:lpstr>グラフ_大豆_10a当たり収量</vt:lpstr>
      <vt:lpstr>グラフ_大豆_作付面積</vt:lpstr>
      <vt:lpstr>グラフ_大豆_収穫量</vt:lpstr>
      <vt:lpstr>そば</vt:lpstr>
      <vt:lpstr>てんさい</vt:lpstr>
      <vt:lpstr>なたね</vt:lpstr>
      <vt:lpstr>ばれいしょ</vt:lpstr>
      <vt:lpstr>耕地面積</vt:lpstr>
      <vt:lpstr>秋まき小麦</vt:lpstr>
      <vt:lpstr>春まき小麦</vt:lpstr>
      <vt:lpstr>小麦</vt:lpstr>
      <vt:lpstr>水稲</vt:lpstr>
      <vt:lpstr>大豆</vt:lpstr>
      <vt:lpstr>品目名</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2024-09-17T00:41:15Z</dcterms:created>
  <dcterms:modified xsi:type="dcterms:W3CDTF">2025-08-19T23:47:48Z</dcterms:modified>
  <cp:category/>
  <cp:contentStatus/>
</cp:coreProperties>
</file>